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drawings/drawing2.xml" ContentType="application/vnd.openxmlformats-officedocument.drawing+xml"/>
  <Override PartName="/xl/queryTables/queryTable4.xml" ContentType="application/vnd.openxmlformats-officedocument.spreadsheetml.queryTable+xml"/>
  <Override PartName="/xl/drawings/drawing3.xml" ContentType="application/vnd.openxmlformats-officedocument.drawing+xml"/>
  <Override PartName="/xl/queryTables/queryTable5.xml" ContentType="application/vnd.openxmlformats-officedocument.spreadsheetml.queryTable+xml"/>
  <Override PartName="/xl/drawings/drawing4.xml" ContentType="application/vnd.openxmlformats-officedocument.drawing+xml"/>
  <Override PartName="/xl/pivotTables/pivotTable1.xml" ContentType="application/vnd.openxmlformats-officedocument.spreadsheetml.pivotTable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newmac/Desktop/Programs and Code/Git_CQ Files/CG_quota/"/>
    </mc:Choice>
  </mc:AlternateContent>
  <xr:revisionPtr revIDLastSave="0" documentId="13_ncr:1_{7E904E01-E6A0-064F-BFA6-D28D58CAB79D}" xr6:coauthVersionLast="47" xr6:coauthVersionMax="47" xr10:uidLastSave="{00000000-0000-0000-0000-000000000000}"/>
  <bookViews>
    <workbookView xWindow="500" yWindow="1040" windowWidth="27220" windowHeight="15800" activeTab="2" xr2:uid="{38D933A0-F73C-C44E-A4F7-4765BE0D1202}"/>
  </bookViews>
  <sheets>
    <sheet name="HTML_LIST_02.03" sheetId="25" state="hidden" r:id="rId1"/>
    <sheet name="Paste_Here_Final List" sheetId="26" state="hidden" r:id="rId2"/>
    <sheet name="Final List" sheetId="1" r:id="rId3"/>
    <sheet name="AUS_male_points_list" sheetId="2" r:id="rId4"/>
    <sheet name="AUS_female_points_list" sheetId="5" r:id="rId5"/>
    <sheet name="AUS_male_Toplist_21_22" sheetId="24" r:id="rId6"/>
    <sheet name="AUS_female_Toplist_21_22" sheetId="23" r:id="rId7"/>
    <sheet name="Autos" sheetId="16" r:id="rId8"/>
    <sheet name="Quals" sheetId="4" r:id="rId9"/>
    <sheet name="Men_STATS" sheetId="8" state="hidden" r:id="rId10"/>
  </sheets>
  <definedNames>
    <definedName name="_xlnm._FilterDatabase" localSheetId="4" hidden="1">AUS_female_points_list!$B$2:$S$1001</definedName>
    <definedName name="_xlnm._FilterDatabase" localSheetId="6" hidden="1">AUS_female_Toplist_21_22!$A$2:$I$2</definedName>
    <definedName name="_xlnm._FilterDatabase" localSheetId="3" hidden="1">AUS_male_points_list!$A$2:$S$1001</definedName>
    <definedName name="_xlnm._FilterDatabase" localSheetId="5" hidden="1">AUS_male_Toplist_21_22!#REF!</definedName>
    <definedName name="_xlnm._FilterDatabase" localSheetId="2" hidden="1">'Final List'!$C$1:$I$1984</definedName>
    <definedName name="_xlnm._FilterDatabase" localSheetId="1" hidden="1">'Paste_Here_Final List'!$H$1:$H$31</definedName>
    <definedName name="AUS_female_COMBINEDFILE" localSheetId="4">AUS_female_points_list!$B$3:$P$622</definedName>
    <definedName name="AUS_male_COMBINEDFILE" localSheetId="3">AUS_male_points_list!$B$3:$P$469</definedName>
    <definedName name="AUS21_male_COMBINEDFILE_Toplist" localSheetId="2">'Final List'!$C$2:$E$960</definedName>
    <definedName name="CommGames_100mAUS" localSheetId="4">AUS_female_points_list!#REF!</definedName>
    <definedName name="CommGames_100mAUS" localSheetId="3">AUS_male_points_list!#REF!</definedName>
    <definedName name="COMMS22_21_female_COMBINEDFILE_1" localSheetId="6">AUS_female_Toplist_21_22!$A$3:$F$3442</definedName>
    <definedName name="COMMS22_21_male_COMBINEDFILE_1" localSheetId="5">AUS_male_Toplist_21_22!$A$3:$F$3563</definedName>
  </definedNames>
  <calcPr calcId="191029"/>
  <pivotCaches>
    <pivotCache cacheId="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06" i="1" l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L1184" i="1"/>
  <c r="L1185" i="1"/>
  <c r="M1185" i="1" s="1"/>
  <c r="L1186" i="1"/>
  <c r="M1186" i="1" s="1"/>
  <c r="L1187" i="1"/>
  <c r="L1188" i="1"/>
  <c r="L1189" i="1"/>
  <c r="L1190" i="1"/>
  <c r="M1190" i="1" s="1"/>
  <c r="L1191" i="1"/>
  <c r="L1192" i="1"/>
  <c r="M1192" i="1" s="1"/>
  <c r="L1193" i="1"/>
  <c r="M1193" i="1" s="1"/>
  <c r="L1194" i="1"/>
  <c r="M1194" i="1" s="1"/>
  <c r="L1195" i="1"/>
  <c r="L1196" i="1"/>
  <c r="L1197" i="1"/>
  <c r="L1198" i="1"/>
  <c r="L1199" i="1"/>
  <c r="L1200" i="1"/>
  <c r="L1201" i="1"/>
  <c r="M1201" i="1" s="1"/>
  <c r="L1202" i="1"/>
  <c r="M1202" i="1" s="1"/>
  <c r="L1203" i="1"/>
  <c r="M1203" i="1" s="1"/>
  <c r="L1204" i="1"/>
  <c r="L1205" i="1"/>
  <c r="L1206" i="1"/>
  <c r="L1207" i="1"/>
  <c r="L1208" i="1"/>
  <c r="L1209" i="1"/>
  <c r="L1210" i="1"/>
  <c r="L1211" i="1"/>
  <c r="M1211" i="1" s="1"/>
  <c r="L1212" i="1"/>
  <c r="L1213" i="1"/>
  <c r="M1213" i="1" s="1"/>
  <c r="L1214" i="1"/>
  <c r="L1215" i="1"/>
  <c r="L1216" i="1"/>
  <c r="L1217" i="1"/>
  <c r="L1218" i="1"/>
  <c r="M1218" i="1" s="1"/>
  <c r="L1219" i="1"/>
  <c r="L1220" i="1"/>
  <c r="M1220" i="1" s="1"/>
  <c r="L1221" i="1"/>
  <c r="L1222" i="1"/>
  <c r="M1222" i="1" s="1"/>
  <c r="L1223" i="1"/>
  <c r="L1224" i="1"/>
  <c r="L1225" i="1"/>
  <c r="L1226" i="1"/>
  <c r="L1227" i="1"/>
  <c r="L1228" i="1"/>
  <c r="L1229" i="1"/>
  <c r="M1229" i="1" s="1"/>
  <c r="L1230" i="1"/>
  <c r="L1231" i="1"/>
  <c r="M1231" i="1" s="1"/>
  <c r="L1232" i="1"/>
  <c r="M1232" i="1" s="1"/>
  <c r="L1233" i="1"/>
  <c r="L1234" i="1"/>
  <c r="L1235" i="1"/>
  <c r="L1236" i="1"/>
  <c r="M1236" i="1" s="1"/>
  <c r="L1237" i="1"/>
  <c r="M1237" i="1" s="1"/>
  <c r="L1238" i="1"/>
  <c r="L1239" i="1"/>
  <c r="M1239" i="1" s="1"/>
  <c r="L1240" i="1"/>
  <c r="M1240" i="1" s="1"/>
  <c r="L1241" i="1"/>
  <c r="L1242" i="1"/>
  <c r="L1243" i="1"/>
  <c r="M1243" i="1" s="1"/>
  <c r="L1244" i="1"/>
  <c r="L1245" i="1"/>
  <c r="M1245" i="1" s="1"/>
  <c r="L1246" i="1"/>
  <c r="L1247" i="1"/>
  <c r="M1247" i="1" s="1"/>
  <c r="L1248" i="1"/>
  <c r="L1249" i="1"/>
  <c r="L1250" i="1"/>
  <c r="L1251" i="1"/>
  <c r="L1252" i="1"/>
  <c r="M1252" i="1" s="1"/>
  <c r="L1253" i="1"/>
  <c r="L1254" i="1"/>
  <c r="L1255" i="1"/>
  <c r="M1255" i="1" s="1"/>
  <c r="L1256" i="1"/>
  <c r="L1257" i="1"/>
  <c r="L1258" i="1"/>
  <c r="L1259" i="1"/>
  <c r="L1260" i="1"/>
  <c r="L1261" i="1"/>
  <c r="L1262" i="1"/>
  <c r="L1263" i="1"/>
  <c r="L1264" i="1"/>
  <c r="M1264" i="1" s="1"/>
  <c r="L1265" i="1"/>
  <c r="L1266" i="1"/>
  <c r="L1267" i="1"/>
  <c r="L1268" i="1"/>
  <c r="L1269" i="1"/>
  <c r="M1269" i="1" s="1"/>
  <c r="L1270" i="1"/>
  <c r="L1271" i="1"/>
  <c r="L1272" i="1"/>
  <c r="L1273" i="1"/>
  <c r="L1274" i="1"/>
  <c r="L1275" i="1"/>
  <c r="M1275" i="1" s="1"/>
  <c r="L1276" i="1"/>
  <c r="L1277" i="1"/>
  <c r="L1278" i="1"/>
  <c r="L1279" i="1"/>
  <c r="L1280" i="1"/>
  <c r="M1280" i="1" s="1"/>
  <c r="L1281" i="1"/>
  <c r="M1281" i="1" s="1"/>
  <c r="L1282" i="1"/>
  <c r="M1282" i="1" s="1"/>
  <c r="L1283" i="1"/>
  <c r="L1284" i="1"/>
  <c r="L1285" i="1"/>
  <c r="L1286" i="1"/>
  <c r="L1287" i="1"/>
  <c r="L1288" i="1"/>
  <c r="L1289" i="1"/>
  <c r="L1290" i="1"/>
  <c r="M1290" i="1" s="1"/>
  <c r="L1291" i="1"/>
  <c r="L1292" i="1"/>
  <c r="L1293" i="1"/>
  <c r="L1294" i="1"/>
  <c r="M1294" i="1" s="1"/>
  <c r="L1295" i="1"/>
  <c r="L1296" i="1"/>
  <c r="L1297" i="1"/>
  <c r="L1298" i="1"/>
  <c r="L1299" i="1"/>
  <c r="L1300" i="1"/>
  <c r="L1301" i="1"/>
  <c r="L1302" i="1"/>
  <c r="L1303" i="1"/>
  <c r="M1303" i="1" s="1"/>
  <c r="L1304" i="1"/>
  <c r="M1304" i="1" s="1"/>
  <c r="L1305" i="1"/>
  <c r="L1306" i="1"/>
  <c r="L1307" i="1"/>
  <c r="L1308" i="1"/>
  <c r="L1309" i="1"/>
  <c r="L1310" i="1"/>
  <c r="L1311" i="1"/>
  <c r="M1311" i="1" s="1"/>
  <c r="L1312" i="1"/>
  <c r="M1312" i="1" s="1"/>
  <c r="L1313" i="1"/>
  <c r="M1313" i="1" s="1"/>
  <c r="L1314" i="1"/>
  <c r="M1314" i="1" s="1"/>
  <c r="L1315" i="1"/>
  <c r="L1316" i="1"/>
  <c r="M1316" i="1" s="1"/>
  <c r="L1317" i="1"/>
  <c r="L1318" i="1"/>
  <c r="M1318" i="1" s="1"/>
  <c r="L1319" i="1"/>
  <c r="M1319" i="1" s="1"/>
  <c r="L1320" i="1"/>
  <c r="L1321" i="1"/>
  <c r="L1322" i="1"/>
  <c r="M1322" i="1" s="1"/>
  <c r="L1323" i="1"/>
  <c r="L1324" i="1"/>
  <c r="L1325" i="1"/>
  <c r="L1326" i="1"/>
  <c r="L1327" i="1"/>
  <c r="L1328" i="1"/>
  <c r="L1329" i="1"/>
  <c r="L1330" i="1"/>
  <c r="L1331" i="1"/>
  <c r="L1332" i="1"/>
  <c r="M1332" i="1" s="1"/>
  <c r="L1333" i="1"/>
  <c r="L1334" i="1"/>
  <c r="M1334" i="1" s="1"/>
  <c r="L1335" i="1"/>
  <c r="L1336" i="1"/>
  <c r="L1337" i="1"/>
  <c r="M1337" i="1" s="1"/>
  <c r="L1338" i="1"/>
  <c r="L1339" i="1"/>
  <c r="M1339" i="1" s="1"/>
  <c r="L1340" i="1"/>
  <c r="L1341" i="1"/>
  <c r="L1342" i="1"/>
  <c r="M1342" i="1" s="1"/>
  <c r="L1343" i="1"/>
  <c r="L1344" i="1"/>
  <c r="M1344" i="1" s="1"/>
  <c r="L1345" i="1"/>
  <c r="M1345" i="1" s="1"/>
  <c r="L1346" i="1"/>
  <c r="M1346" i="1" s="1"/>
  <c r="L1347" i="1"/>
  <c r="L1348" i="1"/>
  <c r="M1348" i="1" s="1"/>
  <c r="L1349" i="1"/>
  <c r="L1350" i="1"/>
  <c r="M1350" i="1" s="1"/>
  <c r="L1351" i="1"/>
  <c r="L1352" i="1"/>
  <c r="M1352" i="1" s="1"/>
  <c r="L1353" i="1"/>
  <c r="L1354" i="1"/>
  <c r="L1355" i="1"/>
  <c r="L1356" i="1"/>
  <c r="M1356" i="1" s="1"/>
  <c r="L1357" i="1"/>
  <c r="L1358" i="1"/>
  <c r="L1359" i="1"/>
  <c r="M1359" i="1" s="1"/>
  <c r="L1360" i="1"/>
  <c r="L1361" i="1"/>
  <c r="L1362" i="1"/>
  <c r="M1362" i="1" s="1"/>
  <c r="L1363" i="1"/>
  <c r="L1364" i="1"/>
  <c r="L1365" i="1"/>
  <c r="M1365" i="1" s="1"/>
  <c r="L1366" i="1"/>
  <c r="M1366" i="1" s="1"/>
  <c r="L1367" i="1"/>
  <c r="L1368" i="1"/>
  <c r="M1368" i="1" s="1"/>
  <c r="L1369" i="1"/>
  <c r="L1370" i="1"/>
  <c r="L1371" i="1"/>
  <c r="L1372" i="1"/>
  <c r="L1373" i="1"/>
  <c r="L1374" i="1"/>
  <c r="L1375" i="1"/>
  <c r="M1375" i="1" s="1"/>
  <c r="L1376" i="1"/>
  <c r="L1377" i="1"/>
  <c r="L1378" i="1"/>
  <c r="M1378" i="1" s="1"/>
  <c r="L1379" i="1"/>
  <c r="M1379" i="1" s="1"/>
  <c r="L1380" i="1"/>
  <c r="M1380" i="1" s="1"/>
  <c r="L1381" i="1"/>
  <c r="L1382" i="1"/>
  <c r="L1383" i="1"/>
  <c r="L1384" i="1"/>
  <c r="L1385" i="1"/>
  <c r="L1386" i="1"/>
  <c r="L1387" i="1"/>
  <c r="L1388" i="1"/>
  <c r="M1388" i="1" s="1"/>
  <c r="L1389" i="1"/>
  <c r="L1390" i="1"/>
  <c r="L1391" i="1"/>
  <c r="L1392" i="1"/>
  <c r="L1393" i="1"/>
  <c r="L1394" i="1"/>
  <c r="L1395" i="1"/>
  <c r="K778" i="1"/>
  <c r="K1126" i="1"/>
  <c r="K175" i="1"/>
  <c r="K1075" i="1"/>
  <c r="K203" i="1"/>
  <c r="K796" i="1"/>
  <c r="K871" i="1"/>
  <c r="K335" i="1"/>
  <c r="K452" i="1"/>
  <c r="K204" i="1"/>
  <c r="K980" i="1"/>
  <c r="K967" i="1"/>
  <c r="K631" i="1"/>
  <c r="K394" i="1"/>
  <c r="K870" i="1"/>
  <c r="K969" i="1"/>
  <c r="K727" i="1"/>
  <c r="K492" i="1"/>
  <c r="K135" i="1"/>
  <c r="K686" i="1"/>
  <c r="K683" i="1"/>
  <c r="K85" i="1"/>
  <c r="K638" i="1"/>
  <c r="K36" i="1"/>
  <c r="K863" i="1"/>
  <c r="K173" i="1"/>
  <c r="K656" i="1"/>
  <c r="K1023" i="1"/>
  <c r="K936" i="1"/>
  <c r="K733" i="1"/>
  <c r="K933" i="1"/>
  <c r="K896" i="1"/>
  <c r="K736" i="1"/>
  <c r="K603" i="1"/>
  <c r="K1065" i="1"/>
  <c r="K949" i="1"/>
  <c r="K724" i="1"/>
  <c r="K422" i="1"/>
  <c r="K947" i="1"/>
  <c r="K869" i="1"/>
  <c r="K737" i="1"/>
  <c r="K432" i="1"/>
  <c r="K561" i="1"/>
  <c r="K634" i="1"/>
  <c r="K808" i="1"/>
  <c r="K1063" i="1"/>
  <c r="K917" i="1"/>
  <c r="K818" i="1"/>
  <c r="K626" i="1"/>
  <c r="K812" i="1"/>
  <c r="K544" i="1"/>
  <c r="K243" i="1"/>
  <c r="K1069" i="1"/>
  <c r="K1115" i="1"/>
  <c r="K760" i="1"/>
  <c r="K316" i="1"/>
  <c r="K545" i="1"/>
  <c r="K546" i="1"/>
  <c r="K353" i="1"/>
  <c r="K108" i="1"/>
  <c r="K101" i="1"/>
  <c r="K130" i="1"/>
  <c r="K161" i="1"/>
  <c r="K106" i="1"/>
  <c r="K263" i="1"/>
  <c r="K193" i="1"/>
  <c r="K774" i="1"/>
  <c r="K339" i="1"/>
  <c r="K274" i="1"/>
  <c r="K361" i="1"/>
  <c r="K467" i="1"/>
  <c r="K537" i="1"/>
  <c r="K30" i="1"/>
  <c r="K397" i="1"/>
  <c r="K913" i="1"/>
  <c r="K898" i="1"/>
  <c r="K1073" i="1"/>
  <c r="K433" i="1"/>
  <c r="K312" i="1"/>
  <c r="K364" i="1"/>
  <c r="K51" i="1"/>
  <c r="K27" i="1"/>
  <c r="K802" i="1"/>
  <c r="K493" i="1"/>
  <c r="K43" i="1"/>
  <c r="K1070" i="1"/>
  <c r="K524" i="1"/>
  <c r="K178" i="1"/>
  <c r="K167" i="1"/>
  <c r="K341" i="1"/>
  <c r="K34" i="1"/>
  <c r="K375" i="1"/>
  <c r="K666" i="1"/>
  <c r="K151" i="1"/>
  <c r="K325" i="1"/>
  <c r="K516" i="1"/>
  <c r="K834" i="1"/>
  <c r="K160" i="1"/>
  <c r="K1062" i="1"/>
  <c r="K815" i="1"/>
  <c r="K757" i="1"/>
  <c r="K371" i="1"/>
  <c r="K1108" i="1"/>
  <c r="K942" i="1"/>
  <c r="K152" i="1"/>
  <c r="K1127" i="1"/>
  <c r="K1034" i="1"/>
  <c r="K511" i="1"/>
  <c r="K846" i="1"/>
  <c r="K581" i="1"/>
  <c r="K512" i="1"/>
  <c r="K317" i="1"/>
  <c r="K702" i="1"/>
  <c r="K1097" i="1"/>
  <c r="K825" i="1"/>
  <c r="K382" i="1"/>
  <c r="K112" i="1"/>
  <c r="K595" i="1"/>
  <c r="K331" i="1"/>
  <c r="K518" i="1"/>
  <c r="K607" i="1"/>
  <c r="K608" i="1"/>
  <c r="K640" i="1"/>
  <c r="K1042" i="1"/>
  <c r="K99" i="1"/>
  <c r="K952" i="1"/>
  <c r="K315" i="1"/>
  <c r="K579" i="1"/>
  <c r="K209" i="1"/>
  <c r="K1071" i="1"/>
  <c r="K645" i="1"/>
  <c r="K710" i="1"/>
  <c r="K691" i="1"/>
  <c r="K809" i="1"/>
  <c r="K1074" i="1"/>
  <c r="K987" i="1"/>
  <c r="K1131" i="1"/>
  <c r="K172" i="1"/>
  <c r="K1045" i="1"/>
  <c r="K697" i="1"/>
  <c r="K999" i="1"/>
  <c r="K1103" i="1"/>
  <c r="K811" i="1"/>
  <c r="K842" i="1"/>
  <c r="K1106" i="1"/>
  <c r="K739" i="1"/>
  <c r="K654" i="1"/>
  <c r="K298" i="1"/>
  <c r="K387" i="1"/>
  <c r="K1017" i="1"/>
  <c r="K1107" i="1"/>
  <c r="K555" i="1"/>
  <c r="K116" i="1"/>
  <c r="K605" i="1"/>
  <c r="K590" i="1"/>
  <c r="K279" i="1"/>
  <c r="K507" i="1"/>
  <c r="K326" i="1"/>
  <c r="K828" i="1"/>
  <c r="K868" i="1"/>
  <c r="K874" i="1"/>
  <c r="K1039" i="1"/>
  <c r="K157" i="1"/>
  <c r="K1090" i="1"/>
  <c r="K245" i="1"/>
  <c r="K1019" i="1"/>
  <c r="K352" i="1"/>
  <c r="K140" i="1"/>
  <c r="K755" i="1"/>
  <c r="K880" i="1"/>
  <c r="K459" i="1"/>
  <c r="J778" i="1"/>
  <c r="J1126" i="1"/>
  <c r="J175" i="1"/>
  <c r="J1075" i="1"/>
  <c r="J203" i="1"/>
  <c r="J796" i="1"/>
  <c r="J871" i="1"/>
  <c r="J335" i="1"/>
  <c r="J452" i="1"/>
  <c r="J204" i="1"/>
  <c r="J980" i="1"/>
  <c r="J967" i="1"/>
  <c r="J631" i="1"/>
  <c r="J394" i="1"/>
  <c r="J870" i="1"/>
  <c r="J969" i="1"/>
  <c r="J727" i="1"/>
  <c r="J492" i="1"/>
  <c r="J135" i="1"/>
  <c r="J686" i="1"/>
  <c r="J683" i="1"/>
  <c r="J85" i="1"/>
  <c r="J638" i="1"/>
  <c r="J36" i="1"/>
  <c r="J863" i="1"/>
  <c r="J173" i="1"/>
  <c r="J656" i="1"/>
  <c r="J1023" i="1"/>
  <c r="J936" i="1"/>
  <c r="J733" i="1"/>
  <c r="J933" i="1"/>
  <c r="J896" i="1"/>
  <c r="J736" i="1"/>
  <c r="J603" i="1"/>
  <c r="J1065" i="1"/>
  <c r="J949" i="1"/>
  <c r="J724" i="1"/>
  <c r="J422" i="1"/>
  <c r="J947" i="1"/>
  <c r="J869" i="1"/>
  <c r="J737" i="1"/>
  <c r="J432" i="1"/>
  <c r="J561" i="1"/>
  <c r="J634" i="1"/>
  <c r="J808" i="1"/>
  <c r="J1063" i="1"/>
  <c r="J917" i="1"/>
  <c r="J818" i="1"/>
  <c r="J626" i="1"/>
  <c r="J812" i="1"/>
  <c r="J544" i="1"/>
  <c r="J243" i="1"/>
  <c r="J1069" i="1"/>
  <c r="J1115" i="1"/>
  <c r="J760" i="1"/>
  <c r="J316" i="1"/>
  <c r="J545" i="1"/>
  <c r="J546" i="1"/>
  <c r="J353" i="1"/>
  <c r="J108" i="1"/>
  <c r="J101" i="1"/>
  <c r="J130" i="1"/>
  <c r="J161" i="1"/>
  <c r="J106" i="1"/>
  <c r="J263" i="1"/>
  <c r="J193" i="1"/>
  <c r="J774" i="1"/>
  <c r="J339" i="1"/>
  <c r="J274" i="1"/>
  <c r="J361" i="1"/>
  <c r="J467" i="1"/>
  <c r="J537" i="1"/>
  <c r="J30" i="1"/>
  <c r="J397" i="1"/>
  <c r="J913" i="1"/>
  <c r="J898" i="1"/>
  <c r="J1073" i="1"/>
  <c r="J433" i="1"/>
  <c r="J312" i="1"/>
  <c r="J364" i="1"/>
  <c r="J51" i="1"/>
  <c r="J27" i="1"/>
  <c r="J802" i="1"/>
  <c r="J493" i="1"/>
  <c r="J43" i="1"/>
  <c r="J1070" i="1"/>
  <c r="J524" i="1"/>
  <c r="J178" i="1"/>
  <c r="J167" i="1"/>
  <c r="J341" i="1"/>
  <c r="J34" i="1"/>
  <c r="J375" i="1"/>
  <c r="J666" i="1"/>
  <c r="J151" i="1"/>
  <c r="J325" i="1"/>
  <c r="J516" i="1"/>
  <c r="J834" i="1"/>
  <c r="J160" i="1"/>
  <c r="J1062" i="1"/>
  <c r="J815" i="1"/>
  <c r="J757" i="1"/>
  <c r="J371" i="1"/>
  <c r="J1108" i="1"/>
  <c r="J942" i="1"/>
  <c r="J152" i="1"/>
  <c r="J1127" i="1"/>
  <c r="J1034" i="1"/>
  <c r="J511" i="1"/>
  <c r="J846" i="1"/>
  <c r="J581" i="1"/>
  <c r="J512" i="1"/>
  <c r="J317" i="1"/>
  <c r="J702" i="1"/>
  <c r="J1097" i="1"/>
  <c r="J825" i="1"/>
  <c r="J382" i="1"/>
  <c r="J112" i="1"/>
  <c r="J595" i="1"/>
  <c r="J331" i="1"/>
  <c r="J518" i="1"/>
  <c r="J607" i="1"/>
  <c r="J608" i="1"/>
  <c r="J640" i="1"/>
  <c r="J1042" i="1"/>
  <c r="J99" i="1"/>
  <c r="J952" i="1"/>
  <c r="J315" i="1"/>
  <c r="J579" i="1"/>
  <c r="J209" i="1"/>
  <c r="J1071" i="1"/>
  <c r="J645" i="1"/>
  <c r="J710" i="1"/>
  <c r="J691" i="1"/>
  <c r="J809" i="1"/>
  <c r="J1074" i="1"/>
  <c r="J987" i="1"/>
  <c r="J1131" i="1"/>
  <c r="J172" i="1"/>
  <c r="J1045" i="1"/>
  <c r="J697" i="1"/>
  <c r="J999" i="1"/>
  <c r="J1103" i="1"/>
  <c r="J811" i="1"/>
  <c r="J842" i="1"/>
  <c r="J1106" i="1"/>
  <c r="J739" i="1"/>
  <c r="J654" i="1"/>
  <c r="J298" i="1"/>
  <c r="J387" i="1"/>
  <c r="J1017" i="1"/>
  <c r="J1107" i="1"/>
  <c r="J555" i="1"/>
  <c r="J116" i="1"/>
  <c r="J605" i="1"/>
  <c r="J590" i="1"/>
  <c r="J279" i="1"/>
  <c r="J507" i="1"/>
  <c r="J326" i="1"/>
  <c r="J828" i="1"/>
  <c r="J868" i="1"/>
  <c r="J874" i="1"/>
  <c r="J1039" i="1"/>
  <c r="J157" i="1"/>
  <c r="J1090" i="1"/>
  <c r="J245" i="1"/>
  <c r="J1019" i="1"/>
  <c r="J352" i="1"/>
  <c r="J140" i="1"/>
  <c r="J755" i="1"/>
  <c r="J880" i="1"/>
  <c r="J459" i="1"/>
  <c r="I778" i="1"/>
  <c r="I1126" i="1"/>
  <c r="I175" i="1"/>
  <c r="I1075" i="1"/>
  <c r="I203" i="1"/>
  <c r="I796" i="1"/>
  <c r="I871" i="1"/>
  <c r="I335" i="1"/>
  <c r="I452" i="1"/>
  <c r="I204" i="1"/>
  <c r="I980" i="1"/>
  <c r="I967" i="1"/>
  <c r="I631" i="1"/>
  <c r="I394" i="1"/>
  <c r="I870" i="1"/>
  <c r="I969" i="1"/>
  <c r="I727" i="1"/>
  <c r="I492" i="1"/>
  <c r="I135" i="1"/>
  <c r="I686" i="1"/>
  <c r="I683" i="1"/>
  <c r="I85" i="1"/>
  <c r="I638" i="1"/>
  <c r="I36" i="1"/>
  <c r="I863" i="1"/>
  <c r="I173" i="1"/>
  <c r="I656" i="1"/>
  <c r="I1023" i="1"/>
  <c r="I936" i="1"/>
  <c r="I733" i="1"/>
  <c r="I933" i="1"/>
  <c r="I896" i="1"/>
  <c r="I736" i="1"/>
  <c r="I603" i="1"/>
  <c r="I1065" i="1"/>
  <c r="I949" i="1"/>
  <c r="I724" i="1"/>
  <c r="I422" i="1"/>
  <c r="I947" i="1"/>
  <c r="I869" i="1"/>
  <c r="I737" i="1"/>
  <c r="I432" i="1"/>
  <c r="I561" i="1"/>
  <c r="I634" i="1"/>
  <c r="I808" i="1"/>
  <c r="I1063" i="1"/>
  <c r="I917" i="1"/>
  <c r="I818" i="1"/>
  <c r="I626" i="1"/>
  <c r="I812" i="1"/>
  <c r="I544" i="1"/>
  <c r="I243" i="1"/>
  <c r="I1069" i="1"/>
  <c r="I1115" i="1"/>
  <c r="I760" i="1"/>
  <c r="I316" i="1"/>
  <c r="I545" i="1"/>
  <c r="I546" i="1"/>
  <c r="I353" i="1"/>
  <c r="I108" i="1"/>
  <c r="I101" i="1"/>
  <c r="I130" i="1"/>
  <c r="I161" i="1"/>
  <c r="I106" i="1"/>
  <c r="I263" i="1"/>
  <c r="I193" i="1"/>
  <c r="I774" i="1"/>
  <c r="I339" i="1"/>
  <c r="I274" i="1"/>
  <c r="I361" i="1"/>
  <c r="I467" i="1"/>
  <c r="I537" i="1"/>
  <c r="I30" i="1"/>
  <c r="I397" i="1"/>
  <c r="I913" i="1"/>
  <c r="I898" i="1"/>
  <c r="I1073" i="1"/>
  <c r="I433" i="1"/>
  <c r="I312" i="1"/>
  <c r="I364" i="1"/>
  <c r="I51" i="1"/>
  <c r="I27" i="1"/>
  <c r="I802" i="1"/>
  <c r="I493" i="1"/>
  <c r="I43" i="1"/>
  <c r="I1070" i="1"/>
  <c r="I524" i="1"/>
  <c r="I178" i="1"/>
  <c r="I167" i="1"/>
  <c r="I341" i="1"/>
  <c r="I34" i="1"/>
  <c r="I375" i="1"/>
  <c r="I666" i="1"/>
  <c r="I151" i="1"/>
  <c r="I325" i="1"/>
  <c r="I516" i="1"/>
  <c r="I834" i="1"/>
  <c r="I160" i="1"/>
  <c r="I1062" i="1"/>
  <c r="I815" i="1"/>
  <c r="I757" i="1"/>
  <c r="I371" i="1"/>
  <c r="I1108" i="1"/>
  <c r="I942" i="1"/>
  <c r="I152" i="1"/>
  <c r="I1127" i="1"/>
  <c r="I1034" i="1"/>
  <c r="I511" i="1"/>
  <c r="I846" i="1"/>
  <c r="I581" i="1"/>
  <c r="I512" i="1"/>
  <c r="I317" i="1"/>
  <c r="I702" i="1"/>
  <c r="I1097" i="1"/>
  <c r="I825" i="1"/>
  <c r="I382" i="1"/>
  <c r="I112" i="1"/>
  <c r="I595" i="1"/>
  <c r="I331" i="1"/>
  <c r="I518" i="1"/>
  <c r="I607" i="1"/>
  <c r="I608" i="1"/>
  <c r="I640" i="1"/>
  <c r="I1042" i="1"/>
  <c r="I99" i="1"/>
  <c r="I952" i="1"/>
  <c r="I315" i="1"/>
  <c r="I579" i="1"/>
  <c r="I209" i="1"/>
  <c r="I1071" i="1"/>
  <c r="I645" i="1"/>
  <c r="I710" i="1"/>
  <c r="I691" i="1"/>
  <c r="I809" i="1"/>
  <c r="I1074" i="1"/>
  <c r="I987" i="1"/>
  <c r="I1131" i="1"/>
  <c r="I172" i="1"/>
  <c r="I1045" i="1"/>
  <c r="I697" i="1"/>
  <c r="I999" i="1"/>
  <c r="I1103" i="1"/>
  <c r="I811" i="1"/>
  <c r="I842" i="1"/>
  <c r="I1106" i="1"/>
  <c r="I739" i="1"/>
  <c r="I654" i="1"/>
  <c r="I298" i="1"/>
  <c r="I387" i="1"/>
  <c r="I1017" i="1"/>
  <c r="I1107" i="1"/>
  <c r="I555" i="1"/>
  <c r="I116" i="1"/>
  <c r="I605" i="1"/>
  <c r="I590" i="1"/>
  <c r="I279" i="1"/>
  <c r="I507" i="1"/>
  <c r="I326" i="1"/>
  <c r="I828" i="1"/>
  <c r="I868" i="1"/>
  <c r="I874" i="1"/>
  <c r="I1039" i="1"/>
  <c r="I157" i="1"/>
  <c r="I1090" i="1"/>
  <c r="I245" i="1"/>
  <c r="I1019" i="1"/>
  <c r="I352" i="1"/>
  <c r="I140" i="1"/>
  <c r="I755" i="1"/>
  <c r="I880" i="1"/>
  <c r="I459" i="1"/>
  <c r="G778" i="1"/>
  <c r="G1126" i="1"/>
  <c r="G175" i="1"/>
  <c r="G1075" i="1"/>
  <c r="G203" i="1"/>
  <c r="G796" i="1"/>
  <c r="G871" i="1"/>
  <c r="G335" i="1"/>
  <c r="G452" i="1"/>
  <c r="G204" i="1"/>
  <c r="G980" i="1"/>
  <c r="G967" i="1"/>
  <c r="G631" i="1"/>
  <c r="G394" i="1"/>
  <c r="G870" i="1"/>
  <c r="G969" i="1"/>
  <c r="G727" i="1"/>
  <c r="G492" i="1"/>
  <c r="G135" i="1"/>
  <c r="G686" i="1"/>
  <c r="G683" i="1"/>
  <c r="G85" i="1"/>
  <c r="G638" i="1"/>
  <c r="G36" i="1"/>
  <c r="G863" i="1"/>
  <c r="G173" i="1"/>
  <c r="G656" i="1"/>
  <c r="G1023" i="1"/>
  <c r="G936" i="1"/>
  <c r="G733" i="1"/>
  <c r="G933" i="1"/>
  <c r="G896" i="1"/>
  <c r="G736" i="1"/>
  <c r="G603" i="1"/>
  <c r="G1065" i="1"/>
  <c r="G949" i="1"/>
  <c r="G724" i="1"/>
  <c r="G422" i="1"/>
  <c r="G947" i="1"/>
  <c r="G869" i="1"/>
  <c r="G737" i="1"/>
  <c r="G432" i="1"/>
  <c r="G561" i="1"/>
  <c r="G634" i="1"/>
  <c r="G808" i="1"/>
  <c r="G1063" i="1"/>
  <c r="G917" i="1"/>
  <c r="G818" i="1"/>
  <c r="G626" i="1"/>
  <c r="G812" i="1"/>
  <c r="G544" i="1"/>
  <c r="G243" i="1"/>
  <c r="G1069" i="1"/>
  <c r="G1115" i="1"/>
  <c r="G760" i="1"/>
  <c r="G316" i="1"/>
  <c r="G545" i="1"/>
  <c r="G546" i="1"/>
  <c r="G353" i="1"/>
  <c r="G108" i="1"/>
  <c r="G101" i="1"/>
  <c r="G130" i="1"/>
  <c r="G161" i="1"/>
  <c r="G106" i="1"/>
  <c r="G263" i="1"/>
  <c r="G193" i="1"/>
  <c r="G774" i="1"/>
  <c r="G339" i="1"/>
  <c r="G274" i="1"/>
  <c r="G361" i="1"/>
  <c r="G467" i="1"/>
  <c r="G537" i="1"/>
  <c r="G30" i="1"/>
  <c r="G397" i="1"/>
  <c r="G913" i="1"/>
  <c r="G898" i="1"/>
  <c r="G1073" i="1"/>
  <c r="G433" i="1"/>
  <c r="G312" i="1"/>
  <c r="G364" i="1"/>
  <c r="G51" i="1"/>
  <c r="G27" i="1"/>
  <c r="G802" i="1"/>
  <c r="G493" i="1"/>
  <c r="G43" i="1"/>
  <c r="G1070" i="1"/>
  <c r="G524" i="1"/>
  <c r="G178" i="1"/>
  <c r="G167" i="1"/>
  <c r="G341" i="1"/>
  <c r="G34" i="1"/>
  <c r="G375" i="1"/>
  <c r="G666" i="1"/>
  <c r="G151" i="1"/>
  <c r="G325" i="1"/>
  <c r="G516" i="1"/>
  <c r="G834" i="1"/>
  <c r="G160" i="1"/>
  <c r="G1062" i="1"/>
  <c r="G815" i="1"/>
  <c r="G757" i="1"/>
  <c r="G371" i="1"/>
  <c r="G1108" i="1"/>
  <c r="G942" i="1"/>
  <c r="G152" i="1"/>
  <c r="G1127" i="1"/>
  <c r="G1034" i="1"/>
  <c r="G511" i="1"/>
  <c r="G846" i="1"/>
  <c r="G581" i="1"/>
  <c r="G512" i="1"/>
  <c r="G317" i="1"/>
  <c r="G702" i="1"/>
  <c r="G1097" i="1"/>
  <c r="G825" i="1"/>
  <c r="G382" i="1"/>
  <c r="G112" i="1"/>
  <c r="G595" i="1"/>
  <c r="G331" i="1"/>
  <c r="G518" i="1"/>
  <c r="G607" i="1"/>
  <c r="G608" i="1"/>
  <c r="G640" i="1"/>
  <c r="G1042" i="1"/>
  <c r="G99" i="1"/>
  <c r="G952" i="1"/>
  <c r="G315" i="1"/>
  <c r="G579" i="1"/>
  <c r="G209" i="1"/>
  <c r="G1071" i="1"/>
  <c r="G645" i="1"/>
  <c r="G710" i="1"/>
  <c r="G691" i="1"/>
  <c r="G809" i="1"/>
  <c r="G1074" i="1"/>
  <c r="G987" i="1"/>
  <c r="G1131" i="1"/>
  <c r="G172" i="1"/>
  <c r="G1045" i="1"/>
  <c r="G697" i="1"/>
  <c r="G999" i="1"/>
  <c r="G1103" i="1"/>
  <c r="G811" i="1"/>
  <c r="G842" i="1"/>
  <c r="G1106" i="1"/>
  <c r="G739" i="1"/>
  <c r="G654" i="1"/>
  <c r="G298" i="1"/>
  <c r="G387" i="1"/>
  <c r="G1017" i="1"/>
  <c r="G1107" i="1"/>
  <c r="G555" i="1"/>
  <c r="G116" i="1"/>
  <c r="G605" i="1"/>
  <c r="G590" i="1"/>
  <c r="G279" i="1"/>
  <c r="G507" i="1"/>
  <c r="G326" i="1"/>
  <c r="G828" i="1"/>
  <c r="G868" i="1"/>
  <c r="G874" i="1"/>
  <c r="G1039" i="1"/>
  <c r="G157" i="1"/>
  <c r="G1090" i="1"/>
  <c r="G245" i="1"/>
  <c r="G1019" i="1"/>
  <c r="G352" i="1"/>
  <c r="G140" i="1"/>
  <c r="G755" i="1"/>
  <c r="G880" i="1"/>
  <c r="G459" i="1"/>
  <c r="F778" i="1"/>
  <c r="F1126" i="1"/>
  <c r="F175" i="1"/>
  <c r="F1075" i="1"/>
  <c r="F203" i="1"/>
  <c r="F796" i="1"/>
  <c r="F871" i="1"/>
  <c r="F335" i="1"/>
  <c r="F452" i="1"/>
  <c r="F204" i="1"/>
  <c r="F980" i="1"/>
  <c r="F967" i="1"/>
  <c r="F631" i="1"/>
  <c r="F394" i="1"/>
  <c r="F870" i="1"/>
  <c r="F969" i="1"/>
  <c r="F727" i="1"/>
  <c r="F492" i="1"/>
  <c r="F135" i="1"/>
  <c r="F686" i="1"/>
  <c r="F683" i="1"/>
  <c r="F85" i="1"/>
  <c r="F638" i="1"/>
  <c r="F36" i="1"/>
  <c r="F863" i="1"/>
  <c r="F173" i="1"/>
  <c r="F656" i="1"/>
  <c r="F1023" i="1"/>
  <c r="F936" i="1"/>
  <c r="F733" i="1"/>
  <c r="F933" i="1"/>
  <c r="F896" i="1"/>
  <c r="F736" i="1"/>
  <c r="F603" i="1"/>
  <c r="F1065" i="1"/>
  <c r="F949" i="1"/>
  <c r="F724" i="1"/>
  <c r="F422" i="1"/>
  <c r="F947" i="1"/>
  <c r="F869" i="1"/>
  <c r="F737" i="1"/>
  <c r="F432" i="1"/>
  <c r="F561" i="1"/>
  <c r="F634" i="1"/>
  <c r="F808" i="1"/>
  <c r="F1063" i="1"/>
  <c r="F917" i="1"/>
  <c r="F818" i="1"/>
  <c r="F626" i="1"/>
  <c r="F812" i="1"/>
  <c r="F544" i="1"/>
  <c r="F243" i="1"/>
  <c r="F1069" i="1"/>
  <c r="F1115" i="1"/>
  <c r="F760" i="1"/>
  <c r="F316" i="1"/>
  <c r="F545" i="1"/>
  <c r="F546" i="1"/>
  <c r="F353" i="1"/>
  <c r="F108" i="1"/>
  <c r="F101" i="1"/>
  <c r="F130" i="1"/>
  <c r="F161" i="1"/>
  <c r="F106" i="1"/>
  <c r="F263" i="1"/>
  <c r="F193" i="1"/>
  <c r="F774" i="1"/>
  <c r="F339" i="1"/>
  <c r="F274" i="1"/>
  <c r="F361" i="1"/>
  <c r="F467" i="1"/>
  <c r="F537" i="1"/>
  <c r="F30" i="1"/>
  <c r="F397" i="1"/>
  <c r="F913" i="1"/>
  <c r="F898" i="1"/>
  <c r="F1073" i="1"/>
  <c r="F433" i="1"/>
  <c r="F312" i="1"/>
  <c r="F364" i="1"/>
  <c r="F51" i="1"/>
  <c r="F27" i="1"/>
  <c r="F802" i="1"/>
  <c r="F493" i="1"/>
  <c r="F43" i="1"/>
  <c r="F1070" i="1"/>
  <c r="F524" i="1"/>
  <c r="F178" i="1"/>
  <c r="F167" i="1"/>
  <c r="F341" i="1"/>
  <c r="F34" i="1"/>
  <c r="F375" i="1"/>
  <c r="F666" i="1"/>
  <c r="F151" i="1"/>
  <c r="F325" i="1"/>
  <c r="F516" i="1"/>
  <c r="F834" i="1"/>
  <c r="F160" i="1"/>
  <c r="F1062" i="1"/>
  <c r="F815" i="1"/>
  <c r="F757" i="1"/>
  <c r="F371" i="1"/>
  <c r="F1108" i="1"/>
  <c r="F942" i="1"/>
  <c r="F1127" i="1"/>
  <c r="F1034" i="1"/>
  <c r="F511" i="1"/>
  <c r="F846" i="1"/>
  <c r="F581" i="1"/>
  <c r="F512" i="1"/>
  <c r="F317" i="1"/>
  <c r="F702" i="1"/>
  <c r="F1097" i="1"/>
  <c r="F825" i="1"/>
  <c r="F382" i="1"/>
  <c r="F112" i="1"/>
  <c r="F595" i="1"/>
  <c r="F331" i="1"/>
  <c r="F518" i="1"/>
  <c r="F607" i="1"/>
  <c r="F608" i="1"/>
  <c r="F640" i="1"/>
  <c r="F1042" i="1"/>
  <c r="F99" i="1"/>
  <c r="F952" i="1"/>
  <c r="F315" i="1"/>
  <c r="F579" i="1"/>
  <c r="F209" i="1"/>
  <c r="F1071" i="1"/>
  <c r="F645" i="1"/>
  <c r="F710" i="1"/>
  <c r="F691" i="1"/>
  <c r="F809" i="1"/>
  <c r="F1074" i="1"/>
  <c r="F987" i="1"/>
  <c r="F1131" i="1"/>
  <c r="F172" i="1"/>
  <c r="F1045" i="1"/>
  <c r="F697" i="1"/>
  <c r="F999" i="1"/>
  <c r="F1103" i="1"/>
  <c r="F811" i="1"/>
  <c r="F842" i="1"/>
  <c r="F1106" i="1"/>
  <c r="F739" i="1"/>
  <c r="F654" i="1"/>
  <c r="F298" i="1"/>
  <c r="F387" i="1"/>
  <c r="F1017" i="1"/>
  <c r="F1107" i="1"/>
  <c r="F555" i="1"/>
  <c r="F116" i="1"/>
  <c r="F605" i="1"/>
  <c r="F590" i="1"/>
  <c r="F279" i="1"/>
  <c r="F507" i="1"/>
  <c r="F326" i="1"/>
  <c r="F828" i="1"/>
  <c r="F868" i="1"/>
  <c r="F874" i="1"/>
  <c r="F1039" i="1"/>
  <c r="F157" i="1"/>
  <c r="F1090" i="1"/>
  <c r="F245" i="1"/>
  <c r="F1019" i="1"/>
  <c r="F352" i="1"/>
  <c r="F140" i="1"/>
  <c r="F755" i="1"/>
  <c r="F880" i="1"/>
  <c r="F459" i="1"/>
  <c r="Q4" i="23"/>
  <c r="Q5" i="23"/>
  <c r="Q6" i="23"/>
  <c r="Q7" i="23"/>
  <c r="Q8" i="23"/>
  <c r="Q9" i="23"/>
  <c r="Q10" i="23"/>
  <c r="Q11" i="23"/>
  <c r="Q12" i="23"/>
  <c r="Q13" i="23"/>
  <c r="Q14" i="23"/>
  <c r="Q15" i="23"/>
  <c r="Q16" i="23"/>
  <c r="Q17" i="23"/>
  <c r="Q18" i="23"/>
  <c r="Q19" i="23"/>
  <c r="Q20" i="23"/>
  <c r="Q21" i="23"/>
  <c r="Q22" i="23"/>
  <c r="Q23" i="23"/>
  <c r="Q24" i="23"/>
  <c r="Q25" i="23"/>
  <c r="Q26" i="23"/>
  <c r="Q27" i="23"/>
  <c r="Q28" i="23"/>
  <c r="Q29" i="23"/>
  <c r="Q30" i="23"/>
  <c r="Q31" i="23"/>
  <c r="Q32" i="23"/>
  <c r="Q33" i="23"/>
  <c r="Q34" i="23"/>
  <c r="Q35" i="23"/>
  <c r="Q36" i="23"/>
  <c r="Q37" i="23"/>
  <c r="Q38" i="23"/>
  <c r="Q39" i="23"/>
  <c r="Q40" i="23"/>
  <c r="Q41" i="23"/>
  <c r="Q42" i="23"/>
  <c r="Q43" i="23"/>
  <c r="Q44" i="23"/>
  <c r="Q45" i="23"/>
  <c r="Q46" i="23"/>
  <c r="Q47" i="23"/>
  <c r="Q48" i="23"/>
  <c r="Q49" i="23"/>
  <c r="Q50" i="23"/>
  <c r="Q51" i="23"/>
  <c r="Q52" i="23"/>
  <c r="Q53" i="23"/>
  <c r="Q54" i="23"/>
  <c r="Q55" i="23"/>
  <c r="Q56" i="23"/>
  <c r="Q57" i="23"/>
  <c r="Q58" i="23"/>
  <c r="Q59" i="23"/>
  <c r="Q60" i="23"/>
  <c r="Q61" i="23"/>
  <c r="Q62" i="23"/>
  <c r="Q63" i="23"/>
  <c r="Q64" i="23"/>
  <c r="Q65" i="23"/>
  <c r="Q66" i="23"/>
  <c r="Q67" i="23"/>
  <c r="Q68" i="23"/>
  <c r="Q69" i="23"/>
  <c r="Q70" i="23"/>
  <c r="Q71" i="23"/>
  <c r="Q72" i="23"/>
  <c r="Q73" i="23"/>
  <c r="Q74" i="23"/>
  <c r="Q75" i="23"/>
  <c r="Q76" i="23"/>
  <c r="Q77" i="23"/>
  <c r="Q78" i="23"/>
  <c r="Q79" i="23"/>
  <c r="Q80" i="23"/>
  <c r="Q81" i="23"/>
  <c r="Q82" i="23"/>
  <c r="Q83" i="23"/>
  <c r="Q84" i="23"/>
  <c r="Q85" i="23"/>
  <c r="Q86" i="23"/>
  <c r="Q87" i="23"/>
  <c r="Q88" i="23"/>
  <c r="Q89" i="23"/>
  <c r="Q90" i="23"/>
  <c r="Q91" i="23"/>
  <c r="Q92" i="23"/>
  <c r="Q93" i="23"/>
  <c r="Q94" i="23"/>
  <c r="Q95" i="23"/>
  <c r="Q96" i="23"/>
  <c r="Q97" i="23"/>
  <c r="Q98" i="23"/>
  <c r="Q99" i="23"/>
  <c r="Q100" i="23"/>
  <c r="Q101" i="23"/>
  <c r="Q102" i="23"/>
  <c r="Q103" i="23"/>
  <c r="Q104" i="23"/>
  <c r="Q105" i="23"/>
  <c r="Q106" i="23"/>
  <c r="Q107" i="23"/>
  <c r="Q108" i="23"/>
  <c r="Q109" i="23"/>
  <c r="Q110" i="23"/>
  <c r="Q111" i="23"/>
  <c r="Q112" i="23"/>
  <c r="Q113" i="23"/>
  <c r="Q114" i="23"/>
  <c r="Q115" i="23"/>
  <c r="Q116" i="23"/>
  <c r="Q117" i="23"/>
  <c r="Q118" i="23"/>
  <c r="Q119" i="23"/>
  <c r="Q120" i="23"/>
  <c r="Q121" i="23"/>
  <c r="Q122" i="23"/>
  <c r="Q123" i="23"/>
  <c r="Q124" i="23"/>
  <c r="Q125" i="23"/>
  <c r="Q126" i="23"/>
  <c r="Q127" i="23"/>
  <c r="Q128" i="23"/>
  <c r="Q129" i="23"/>
  <c r="Q130" i="23"/>
  <c r="Q131" i="23"/>
  <c r="Q132" i="23"/>
  <c r="Q133" i="23"/>
  <c r="Q134" i="23"/>
  <c r="Q135" i="23"/>
  <c r="Q136" i="23"/>
  <c r="Q137" i="23"/>
  <c r="Q138" i="23"/>
  <c r="Q139" i="23"/>
  <c r="Q140" i="23"/>
  <c r="Q141" i="23"/>
  <c r="Q142" i="23"/>
  <c r="Q143" i="23"/>
  <c r="Q144" i="23"/>
  <c r="Q145" i="23"/>
  <c r="Q146" i="23"/>
  <c r="Q147" i="23"/>
  <c r="Q148" i="23"/>
  <c r="Q149" i="23"/>
  <c r="Q150" i="23"/>
  <c r="Q151" i="23"/>
  <c r="Q152" i="23"/>
  <c r="Q153" i="23"/>
  <c r="Q154" i="23"/>
  <c r="Q155" i="23"/>
  <c r="Q156" i="23"/>
  <c r="Q157" i="23"/>
  <c r="Q158" i="23"/>
  <c r="Q159" i="23"/>
  <c r="Q160" i="23"/>
  <c r="Q161" i="23"/>
  <c r="Q162" i="23"/>
  <c r="Q163" i="23"/>
  <c r="Q164" i="23"/>
  <c r="Q165" i="23"/>
  <c r="Q166" i="23"/>
  <c r="Q167" i="23"/>
  <c r="Q168" i="23"/>
  <c r="Q169" i="23"/>
  <c r="Q170" i="23"/>
  <c r="Q171" i="23"/>
  <c r="Q172" i="23"/>
  <c r="Q173" i="23"/>
  <c r="Q174" i="23"/>
  <c r="Q175" i="23"/>
  <c r="Q176" i="23"/>
  <c r="Q177" i="23"/>
  <c r="Q178" i="23"/>
  <c r="Q179" i="23"/>
  <c r="Q180" i="23"/>
  <c r="Q181" i="23"/>
  <c r="Q182" i="23"/>
  <c r="Q183" i="23"/>
  <c r="Q184" i="23"/>
  <c r="Q185" i="23"/>
  <c r="Q186" i="23"/>
  <c r="Q187" i="23"/>
  <c r="Q188" i="23"/>
  <c r="Q189" i="23"/>
  <c r="Q190" i="23"/>
  <c r="Q191" i="23"/>
  <c r="Q192" i="23"/>
  <c r="Q193" i="23"/>
  <c r="Q194" i="23"/>
  <c r="Q195" i="23"/>
  <c r="Q196" i="23"/>
  <c r="Q197" i="23"/>
  <c r="Q198" i="23"/>
  <c r="Q199" i="23"/>
  <c r="Q200" i="23"/>
  <c r="Q201" i="23"/>
  <c r="Q202" i="23"/>
  <c r="Q203" i="23"/>
  <c r="Q204" i="23"/>
  <c r="Q205" i="23"/>
  <c r="Q206" i="23"/>
  <c r="Q207" i="23"/>
  <c r="Q208" i="23"/>
  <c r="Q209" i="23"/>
  <c r="Q210" i="23"/>
  <c r="Q211" i="23"/>
  <c r="Q212" i="23"/>
  <c r="Q213" i="23"/>
  <c r="Q214" i="23"/>
  <c r="Q215" i="23"/>
  <c r="Q216" i="23"/>
  <c r="Q217" i="23"/>
  <c r="Q218" i="23"/>
  <c r="Q219" i="23"/>
  <c r="Q220" i="23"/>
  <c r="Q221" i="23"/>
  <c r="Q222" i="23"/>
  <c r="Q223" i="23"/>
  <c r="Q224" i="23"/>
  <c r="Q225" i="23"/>
  <c r="Q226" i="23"/>
  <c r="Q227" i="23"/>
  <c r="Q228" i="23"/>
  <c r="Q229" i="23"/>
  <c r="Q230" i="23"/>
  <c r="Q231" i="23"/>
  <c r="Q232" i="23"/>
  <c r="Q233" i="23"/>
  <c r="Q234" i="23"/>
  <c r="Q235" i="23"/>
  <c r="Q236" i="23"/>
  <c r="Q237" i="23"/>
  <c r="Q238" i="23"/>
  <c r="Q239" i="23"/>
  <c r="Q240" i="23"/>
  <c r="Q241" i="23"/>
  <c r="Q242" i="23"/>
  <c r="Q243" i="23"/>
  <c r="Q244" i="23"/>
  <c r="Q245" i="23"/>
  <c r="Q246" i="23"/>
  <c r="Q247" i="23"/>
  <c r="Q248" i="23"/>
  <c r="Q249" i="23"/>
  <c r="Q250" i="23"/>
  <c r="Q251" i="23"/>
  <c r="Q252" i="23"/>
  <c r="Q253" i="23"/>
  <c r="Q254" i="23"/>
  <c r="Q255" i="23"/>
  <c r="Q256" i="23"/>
  <c r="Q257" i="23"/>
  <c r="Q258" i="23"/>
  <c r="Q259" i="23"/>
  <c r="Q260" i="23"/>
  <c r="Q261" i="23"/>
  <c r="Q262" i="23"/>
  <c r="Q263" i="23"/>
  <c r="Q264" i="23"/>
  <c r="Q265" i="23"/>
  <c r="Q266" i="23"/>
  <c r="Q267" i="23"/>
  <c r="Q268" i="23"/>
  <c r="Q269" i="23"/>
  <c r="Q270" i="23"/>
  <c r="Q271" i="23"/>
  <c r="Q272" i="23"/>
  <c r="Q273" i="23"/>
  <c r="Q274" i="23"/>
  <c r="Q275" i="23"/>
  <c r="Q276" i="23"/>
  <c r="Q277" i="23"/>
  <c r="Q278" i="23"/>
  <c r="Q279" i="23"/>
  <c r="Q280" i="23"/>
  <c r="Q281" i="23"/>
  <c r="Q282" i="23"/>
  <c r="Q283" i="23"/>
  <c r="Q284" i="23"/>
  <c r="Q285" i="23"/>
  <c r="Q286" i="23"/>
  <c r="Q287" i="23"/>
  <c r="Q288" i="23"/>
  <c r="Q289" i="23"/>
  <c r="Q290" i="23"/>
  <c r="Q291" i="23"/>
  <c r="Q292" i="23"/>
  <c r="Q293" i="23"/>
  <c r="Q294" i="23"/>
  <c r="Q295" i="23"/>
  <c r="Q296" i="23"/>
  <c r="Q297" i="23"/>
  <c r="Q298" i="23"/>
  <c r="Q299" i="23"/>
  <c r="Q300" i="23"/>
  <c r="Q301" i="23"/>
  <c r="Q302" i="23"/>
  <c r="Q303" i="23"/>
  <c r="Q304" i="23"/>
  <c r="Q305" i="23"/>
  <c r="Q306" i="23"/>
  <c r="Q307" i="23"/>
  <c r="Q308" i="23"/>
  <c r="Q309" i="23"/>
  <c r="Q310" i="23"/>
  <c r="Q311" i="23"/>
  <c r="Q312" i="23"/>
  <c r="Q313" i="23"/>
  <c r="Q314" i="23"/>
  <c r="Q315" i="23"/>
  <c r="Q316" i="23"/>
  <c r="Q317" i="23"/>
  <c r="Q318" i="23"/>
  <c r="Q319" i="23"/>
  <c r="Q320" i="23"/>
  <c r="Q321" i="23"/>
  <c r="Q322" i="23"/>
  <c r="Q323" i="23"/>
  <c r="Q324" i="23"/>
  <c r="Q325" i="23"/>
  <c r="Q326" i="23"/>
  <c r="Q327" i="23"/>
  <c r="Q328" i="23"/>
  <c r="Q329" i="23"/>
  <c r="Q330" i="23"/>
  <c r="Q331" i="23"/>
  <c r="Q332" i="23"/>
  <c r="Q333" i="23"/>
  <c r="Q334" i="23"/>
  <c r="Q335" i="23"/>
  <c r="Q336" i="23"/>
  <c r="Q337" i="23"/>
  <c r="Q338" i="23"/>
  <c r="Q339" i="23"/>
  <c r="Q340" i="23"/>
  <c r="Q341" i="23"/>
  <c r="Q342" i="23"/>
  <c r="Q343" i="23"/>
  <c r="Q344" i="23"/>
  <c r="Q345" i="23"/>
  <c r="Q346" i="23"/>
  <c r="Q347" i="23"/>
  <c r="Q348" i="23"/>
  <c r="Q349" i="23"/>
  <c r="Q350" i="23"/>
  <c r="Q351" i="23"/>
  <c r="Q352" i="23"/>
  <c r="Q353" i="23"/>
  <c r="Q354" i="23"/>
  <c r="Q355" i="23"/>
  <c r="Q356" i="23"/>
  <c r="Q357" i="23"/>
  <c r="Q358" i="23"/>
  <c r="Q359" i="23"/>
  <c r="Q360" i="23"/>
  <c r="Q361" i="23"/>
  <c r="Q362" i="23"/>
  <c r="Q363" i="23"/>
  <c r="Q364" i="23"/>
  <c r="Q365" i="23"/>
  <c r="Q366" i="23"/>
  <c r="Q367" i="23"/>
  <c r="Q368" i="23"/>
  <c r="Q369" i="23"/>
  <c r="Q370" i="23"/>
  <c r="Q371" i="23"/>
  <c r="Q372" i="23"/>
  <c r="Q373" i="23"/>
  <c r="Q374" i="23"/>
  <c r="Q375" i="23"/>
  <c r="Q376" i="23"/>
  <c r="Q377" i="23"/>
  <c r="Q378" i="23"/>
  <c r="Q379" i="23"/>
  <c r="Q380" i="23"/>
  <c r="Q381" i="23"/>
  <c r="Q382" i="23"/>
  <c r="Q383" i="23"/>
  <c r="Q384" i="23"/>
  <c r="Q385" i="23"/>
  <c r="Q386" i="23"/>
  <c r="Q387" i="23"/>
  <c r="Q388" i="23"/>
  <c r="Q389" i="23"/>
  <c r="Q390" i="23"/>
  <c r="Q391" i="23"/>
  <c r="Q392" i="23"/>
  <c r="Q393" i="23"/>
  <c r="Q394" i="23"/>
  <c r="Q395" i="23"/>
  <c r="Q396" i="23"/>
  <c r="Q397" i="23"/>
  <c r="Q398" i="23"/>
  <c r="Q399" i="23"/>
  <c r="Q400" i="23"/>
  <c r="Q401" i="23"/>
  <c r="Q402" i="23"/>
  <c r="Q403" i="23"/>
  <c r="Q404" i="23"/>
  <c r="Q405" i="23"/>
  <c r="Q406" i="23"/>
  <c r="Q407" i="23"/>
  <c r="Q408" i="23"/>
  <c r="Q409" i="23"/>
  <c r="Q410" i="23"/>
  <c r="Q411" i="23"/>
  <c r="Q412" i="23"/>
  <c r="Q413" i="23"/>
  <c r="Q414" i="23"/>
  <c r="Q415" i="23"/>
  <c r="Q416" i="23"/>
  <c r="Q417" i="23"/>
  <c r="Q418" i="23"/>
  <c r="Q419" i="23"/>
  <c r="Q420" i="23"/>
  <c r="Q421" i="23"/>
  <c r="Q422" i="23"/>
  <c r="Q423" i="23"/>
  <c r="Q424" i="23"/>
  <c r="Q425" i="23"/>
  <c r="Q426" i="23"/>
  <c r="Q427" i="23"/>
  <c r="Q428" i="23"/>
  <c r="Q429" i="23"/>
  <c r="Q430" i="23"/>
  <c r="Q431" i="23"/>
  <c r="Q432" i="23"/>
  <c r="Q433" i="23"/>
  <c r="Q434" i="23"/>
  <c r="Q435" i="23"/>
  <c r="Q436" i="23"/>
  <c r="Q437" i="23"/>
  <c r="Q438" i="23"/>
  <c r="Q439" i="23"/>
  <c r="Q440" i="23"/>
  <c r="Q441" i="23"/>
  <c r="Q442" i="23"/>
  <c r="Q443" i="23"/>
  <c r="Q444" i="23"/>
  <c r="Q445" i="23"/>
  <c r="Q446" i="23"/>
  <c r="Q447" i="23"/>
  <c r="Q448" i="23"/>
  <c r="Q449" i="23"/>
  <c r="Q450" i="23"/>
  <c r="Q451" i="23"/>
  <c r="Q452" i="23"/>
  <c r="Q453" i="23"/>
  <c r="Q454" i="23"/>
  <c r="Q455" i="23"/>
  <c r="Q456" i="23"/>
  <c r="Q457" i="23"/>
  <c r="Q458" i="23"/>
  <c r="Q459" i="23"/>
  <c r="Q460" i="23"/>
  <c r="Q461" i="23"/>
  <c r="Q462" i="23"/>
  <c r="Q463" i="23"/>
  <c r="Q464" i="23"/>
  <c r="Q465" i="23"/>
  <c r="Q466" i="23"/>
  <c r="Q467" i="23"/>
  <c r="Q468" i="23"/>
  <c r="Q469" i="23"/>
  <c r="Q470" i="23"/>
  <c r="Q471" i="23"/>
  <c r="Q472" i="23"/>
  <c r="Q473" i="23"/>
  <c r="Q474" i="23"/>
  <c r="Q475" i="23"/>
  <c r="Q476" i="23"/>
  <c r="Q477" i="23"/>
  <c r="Q478" i="23"/>
  <c r="Q479" i="23"/>
  <c r="Q480" i="23"/>
  <c r="Q481" i="23"/>
  <c r="Q482" i="23"/>
  <c r="Q483" i="23"/>
  <c r="Q484" i="23"/>
  <c r="Q485" i="23"/>
  <c r="Q486" i="23"/>
  <c r="Q487" i="23"/>
  <c r="Q488" i="23"/>
  <c r="Q489" i="23"/>
  <c r="Q490" i="23"/>
  <c r="Q491" i="23"/>
  <c r="Q492" i="23"/>
  <c r="Q493" i="23"/>
  <c r="Q494" i="23"/>
  <c r="Q495" i="23"/>
  <c r="Q496" i="23"/>
  <c r="Q497" i="23"/>
  <c r="Q498" i="23"/>
  <c r="Q499" i="23"/>
  <c r="Q500" i="23"/>
  <c r="Q501" i="23"/>
  <c r="Q502" i="23"/>
  <c r="Q503" i="23"/>
  <c r="Q504" i="23"/>
  <c r="Q505" i="23"/>
  <c r="Q506" i="23"/>
  <c r="Q507" i="23"/>
  <c r="Q508" i="23"/>
  <c r="Q509" i="23"/>
  <c r="Q510" i="23"/>
  <c r="Q511" i="23"/>
  <c r="Q512" i="23"/>
  <c r="Q513" i="23"/>
  <c r="Q514" i="23"/>
  <c r="Q515" i="23"/>
  <c r="Q516" i="23"/>
  <c r="Q517" i="23"/>
  <c r="Q518" i="23"/>
  <c r="Q519" i="23"/>
  <c r="Q520" i="23"/>
  <c r="Q521" i="23"/>
  <c r="Q522" i="23"/>
  <c r="Q523" i="23"/>
  <c r="Q524" i="23"/>
  <c r="Q525" i="23"/>
  <c r="Q526" i="23"/>
  <c r="Q527" i="23"/>
  <c r="Q528" i="23"/>
  <c r="Q529" i="23"/>
  <c r="Q530" i="23"/>
  <c r="Q531" i="23"/>
  <c r="Q532" i="23"/>
  <c r="Q533" i="23"/>
  <c r="Q534" i="23"/>
  <c r="Q535" i="23"/>
  <c r="Q536" i="23"/>
  <c r="Q537" i="23"/>
  <c r="Q538" i="23"/>
  <c r="Q539" i="23"/>
  <c r="Q540" i="23"/>
  <c r="Q541" i="23"/>
  <c r="Q542" i="23"/>
  <c r="Q543" i="23"/>
  <c r="Q544" i="23"/>
  <c r="Q545" i="23"/>
  <c r="Q546" i="23"/>
  <c r="Q547" i="23"/>
  <c r="Q548" i="23"/>
  <c r="Q549" i="23"/>
  <c r="Q550" i="23"/>
  <c r="Q551" i="23"/>
  <c r="Q552" i="23"/>
  <c r="Q553" i="23"/>
  <c r="Q554" i="23"/>
  <c r="Q555" i="23"/>
  <c r="Q556" i="23"/>
  <c r="Q557" i="23"/>
  <c r="Q558" i="23"/>
  <c r="Q559" i="23"/>
  <c r="Q560" i="23"/>
  <c r="Q561" i="23"/>
  <c r="Q562" i="23"/>
  <c r="Q563" i="23"/>
  <c r="Q564" i="23"/>
  <c r="Q565" i="23"/>
  <c r="Q566" i="23"/>
  <c r="Q567" i="23"/>
  <c r="Q568" i="23"/>
  <c r="Q569" i="23"/>
  <c r="Q570" i="23"/>
  <c r="Q571" i="23"/>
  <c r="Q572" i="23"/>
  <c r="Q573" i="23"/>
  <c r="Q574" i="23"/>
  <c r="Q575" i="23"/>
  <c r="Q576" i="23"/>
  <c r="Q577" i="23"/>
  <c r="Q578" i="23"/>
  <c r="Q579" i="23"/>
  <c r="Q580" i="23"/>
  <c r="Q581" i="23"/>
  <c r="Q582" i="23"/>
  <c r="Q583" i="23"/>
  <c r="Q584" i="23"/>
  <c r="Q585" i="23"/>
  <c r="Q586" i="23"/>
  <c r="Q587" i="23"/>
  <c r="Q588" i="23"/>
  <c r="Q589" i="23"/>
  <c r="Q590" i="23"/>
  <c r="Q591" i="23"/>
  <c r="Q592" i="23"/>
  <c r="Q593" i="23"/>
  <c r="Q594" i="23"/>
  <c r="Q595" i="23"/>
  <c r="Q596" i="23"/>
  <c r="Q597" i="23"/>
  <c r="Q598" i="23"/>
  <c r="Q599" i="23"/>
  <c r="Q600" i="23"/>
  <c r="Q601" i="23"/>
  <c r="Q602" i="23"/>
  <c r="Q603" i="23"/>
  <c r="Q604" i="23"/>
  <c r="Q605" i="23"/>
  <c r="Q606" i="23"/>
  <c r="Q607" i="23"/>
  <c r="Q608" i="23"/>
  <c r="Q609" i="23"/>
  <c r="Q610" i="23"/>
  <c r="Q611" i="23"/>
  <c r="Q612" i="23"/>
  <c r="Q613" i="23"/>
  <c r="Q614" i="23"/>
  <c r="Q615" i="23"/>
  <c r="Q616" i="23"/>
  <c r="Q617" i="23"/>
  <c r="Q618" i="23"/>
  <c r="Q619" i="23"/>
  <c r="Q620" i="23"/>
  <c r="Q621" i="23"/>
  <c r="Q622" i="23"/>
  <c r="Q623" i="23"/>
  <c r="Q624" i="23"/>
  <c r="Q625" i="23"/>
  <c r="Q626" i="23"/>
  <c r="Q627" i="23"/>
  <c r="Q628" i="23"/>
  <c r="Q629" i="23"/>
  <c r="Q630" i="23"/>
  <c r="Q631" i="23"/>
  <c r="Q632" i="23"/>
  <c r="Q633" i="23"/>
  <c r="Q634" i="23"/>
  <c r="Q635" i="23"/>
  <c r="Q636" i="23"/>
  <c r="Q637" i="23"/>
  <c r="Q638" i="23"/>
  <c r="Q639" i="23"/>
  <c r="Q640" i="23"/>
  <c r="Q641" i="23"/>
  <c r="Q642" i="23"/>
  <c r="Q643" i="23"/>
  <c r="Q644" i="23"/>
  <c r="Q645" i="23"/>
  <c r="Q646" i="23"/>
  <c r="Q647" i="23"/>
  <c r="Q648" i="23"/>
  <c r="Q649" i="23"/>
  <c r="Q650" i="23"/>
  <c r="Q651" i="23"/>
  <c r="Q652" i="23"/>
  <c r="Q653" i="23"/>
  <c r="Q654" i="23"/>
  <c r="Q655" i="23"/>
  <c r="Q656" i="23"/>
  <c r="Q657" i="23"/>
  <c r="Q658" i="23"/>
  <c r="Q659" i="23"/>
  <c r="Q660" i="23"/>
  <c r="Q661" i="23"/>
  <c r="Q662" i="23"/>
  <c r="Q663" i="23"/>
  <c r="Q664" i="23"/>
  <c r="Q665" i="23"/>
  <c r="Q666" i="23"/>
  <c r="Q667" i="23"/>
  <c r="Q668" i="23"/>
  <c r="Q669" i="23"/>
  <c r="Q670" i="23"/>
  <c r="Q671" i="23"/>
  <c r="Q672" i="23"/>
  <c r="Q673" i="23"/>
  <c r="Q674" i="23"/>
  <c r="Q675" i="23"/>
  <c r="Q676" i="23"/>
  <c r="Q677" i="23"/>
  <c r="Q678" i="23"/>
  <c r="Q679" i="23"/>
  <c r="Q680" i="23"/>
  <c r="Q681" i="23"/>
  <c r="Q682" i="23"/>
  <c r="Q683" i="23"/>
  <c r="Q684" i="23"/>
  <c r="Q685" i="23"/>
  <c r="Q686" i="23"/>
  <c r="Q687" i="23"/>
  <c r="Q688" i="23"/>
  <c r="Q689" i="23"/>
  <c r="Q690" i="23"/>
  <c r="Q691" i="23"/>
  <c r="Q692" i="23"/>
  <c r="Q693" i="23"/>
  <c r="Q694" i="23"/>
  <c r="Q695" i="23"/>
  <c r="Q696" i="23"/>
  <c r="Q697" i="23"/>
  <c r="Q698" i="23"/>
  <c r="Q699" i="23"/>
  <c r="Q700" i="23"/>
  <c r="Q701" i="23"/>
  <c r="Q702" i="23"/>
  <c r="Q703" i="23"/>
  <c r="Q704" i="23"/>
  <c r="Q705" i="23"/>
  <c r="Q706" i="23"/>
  <c r="Q707" i="23"/>
  <c r="Q708" i="23"/>
  <c r="Q709" i="23"/>
  <c r="Q710" i="23"/>
  <c r="Q711" i="23"/>
  <c r="Q712" i="23"/>
  <c r="Q713" i="23"/>
  <c r="Q714" i="23"/>
  <c r="Q715" i="23"/>
  <c r="Q716" i="23"/>
  <c r="Q717" i="23"/>
  <c r="Q718" i="23"/>
  <c r="Q719" i="23"/>
  <c r="Q720" i="23"/>
  <c r="Q721" i="23"/>
  <c r="Q722" i="23"/>
  <c r="Q723" i="23"/>
  <c r="Q724" i="23"/>
  <c r="Q725" i="23"/>
  <c r="Q726" i="23"/>
  <c r="Q727" i="23"/>
  <c r="Q728" i="23"/>
  <c r="Q729" i="23"/>
  <c r="Q730" i="23"/>
  <c r="Q731" i="23"/>
  <c r="Q732" i="23"/>
  <c r="Q733" i="23"/>
  <c r="Q734" i="23"/>
  <c r="Q735" i="23"/>
  <c r="Q736" i="23"/>
  <c r="Q737" i="23"/>
  <c r="Q738" i="23"/>
  <c r="Q739" i="23"/>
  <c r="Q740" i="23"/>
  <c r="Q741" i="23"/>
  <c r="Q742" i="23"/>
  <c r="Q743" i="23"/>
  <c r="Q744" i="23"/>
  <c r="Q745" i="23"/>
  <c r="Q746" i="23"/>
  <c r="Q747" i="23"/>
  <c r="Q748" i="23"/>
  <c r="Q749" i="23"/>
  <c r="Q750" i="23"/>
  <c r="Q751" i="23"/>
  <c r="Q752" i="23"/>
  <c r="Q753" i="23"/>
  <c r="Q754" i="23"/>
  <c r="Q755" i="23"/>
  <c r="Q756" i="23"/>
  <c r="Q757" i="23"/>
  <c r="Q758" i="23"/>
  <c r="Q759" i="23"/>
  <c r="Q760" i="23"/>
  <c r="Q761" i="23"/>
  <c r="Q762" i="23"/>
  <c r="Q763" i="23"/>
  <c r="Q764" i="23"/>
  <c r="Q765" i="23"/>
  <c r="Q766" i="23"/>
  <c r="Q767" i="23"/>
  <c r="Q768" i="23"/>
  <c r="Q769" i="23"/>
  <c r="Q770" i="23"/>
  <c r="Q771" i="23"/>
  <c r="Q772" i="23"/>
  <c r="Q773" i="23"/>
  <c r="Q774" i="23"/>
  <c r="Q775" i="23"/>
  <c r="Q776" i="23"/>
  <c r="Q777" i="23"/>
  <c r="Q778" i="23"/>
  <c r="Q779" i="23"/>
  <c r="Q780" i="23"/>
  <c r="Q781" i="23"/>
  <c r="Q782" i="23"/>
  <c r="Q783" i="23"/>
  <c r="Q784" i="23"/>
  <c r="Q785" i="23"/>
  <c r="Q786" i="23"/>
  <c r="Q787" i="23"/>
  <c r="Q788" i="23"/>
  <c r="Q789" i="23"/>
  <c r="Q790" i="23"/>
  <c r="Q791" i="23"/>
  <c r="Q792" i="23"/>
  <c r="Q793" i="23"/>
  <c r="Q794" i="23"/>
  <c r="Q795" i="23"/>
  <c r="Q796" i="23"/>
  <c r="Q797" i="23"/>
  <c r="Q798" i="23"/>
  <c r="Q799" i="23"/>
  <c r="Q800" i="23"/>
  <c r="Q801" i="23"/>
  <c r="Q802" i="23"/>
  <c r="Q803" i="23"/>
  <c r="Q804" i="23"/>
  <c r="Q805" i="23"/>
  <c r="Q806" i="23"/>
  <c r="Q807" i="23"/>
  <c r="Q808" i="23"/>
  <c r="Q809" i="23"/>
  <c r="Q810" i="23"/>
  <c r="Q811" i="23"/>
  <c r="Q812" i="23"/>
  <c r="Q813" i="23"/>
  <c r="Q814" i="23"/>
  <c r="Q815" i="23"/>
  <c r="Q816" i="23"/>
  <c r="Q817" i="23"/>
  <c r="Q818" i="23"/>
  <c r="Q819" i="23"/>
  <c r="Q820" i="23"/>
  <c r="Q821" i="23"/>
  <c r="Q822" i="23"/>
  <c r="Q823" i="23"/>
  <c r="Q824" i="23"/>
  <c r="Q825" i="23"/>
  <c r="Q826" i="23"/>
  <c r="Q827" i="23"/>
  <c r="Q828" i="23"/>
  <c r="Q829" i="23"/>
  <c r="Q830" i="23"/>
  <c r="Q831" i="23"/>
  <c r="Q832" i="23"/>
  <c r="Q833" i="23"/>
  <c r="Q834" i="23"/>
  <c r="Q835" i="23"/>
  <c r="Q836" i="23"/>
  <c r="Q837" i="23"/>
  <c r="Q838" i="23"/>
  <c r="Q839" i="23"/>
  <c r="Q840" i="23"/>
  <c r="Q841" i="23"/>
  <c r="Q842" i="23"/>
  <c r="Q843" i="23"/>
  <c r="Q844" i="23"/>
  <c r="Q845" i="23"/>
  <c r="Q846" i="23"/>
  <c r="Q847" i="23"/>
  <c r="Q848" i="23"/>
  <c r="Q849" i="23"/>
  <c r="Q850" i="23"/>
  <c r="Q851" i="23"/>
  <c r="Q852" i="23"/>
  <c r="Q853" i="23"/>
  <c r="Q854" i="23"/>
  <c r="Q855" i="23"/>
  <c r="Q856" i="23"/>
  <c r="Q857" i="23"/>
  <c r="Q858" i="23"/>
  <c r="Q859" i="23"/>
  <c r="Q860" i="23"/>
  <c r="Q861" i="23"/>
  <c r="Q862" i="23"/>
  <c r="Q863" i="23"/>
  <c r="Q864" i="23"/>
  <c r="Q865" i="23"/>
  <c r="Q866" i="23"/>
  <c r="Q867" i="23"/>
  <c r="Q868" i="23"/>
  <c r="Q869" i="23"/>
  <c r="Q870" i="23"/>
  <c r="Q871" i="23"/>
  <c r="Q872" i="23"/>
  <c r="Q873" i="23"/>
  <c r="Q874" i="23"/>
  <c r="Q875" i="23"/>
  <c r="Q876" i="23"/>
  <c r="Q877" i="23"/>
  <c r="Q878" i="23"/>
  <c r="Q879" i="23"/>
  <c r="Q880" i="23"/>
  <c r="Q881" i="23"/>
  <c r="Q882" i="23"/>
  <c r="Q883" i="23"/>
  <c r="Q884" i="23"/>
  <c r="Q885" i="23"/>
  <c r="Q886" i="23"/>
  <c r="Q887" i="23"/>
  <c r="Q888" i="23"/>
  <c r="Q889" i="23"/>
  <c r="Q890" i="23"/>
  <c r="Q891" i="23"/>
  <c r="Q892" i="23"/>
  <c r="Q893" i="23"/>
  <c r="Q894" i="23"/>
  <c r="Q895" i="23"/>
  <c r="Q896" i="23"/>
  <c r="Q897" i="23"/>
  <c r="Q898" i="23"/>
  <c r="Q899" i="23"/>
  <c r="Q900" i="23"/>
  <c r="Q901" i="23"/>
  <c r="Q902" i="23"/>
  <c r="Q903" i="23"/>
  <c r="Q904" i="23"/>
  <c r="Q905" i="23"/>
  <c r="Q906" i="23"/>
  <c r="Q907" i="23"/>
  <c r="Q908" i="23"/>
  <c r="Q909" i="23"/>
  <c r="Q910" i="23"/>
  <c r="Q911" i="23"/>
  <c r="Q912" i="23"/>
  <c r="Q913" i="23"/>
  <c r="Q914" i="23"/>
  <c r="Q915" i="23"/>
  <c r="Q916" i="23"/>
  <c r="Q917" i="23"/>
  <c r="Q918" i="23"/>
  <c r="Q919" i="23"/>
  <c r="Q920" i="23"/>
  <c r="Q921" i="23"/>
  <c r="Q922" i="23"/>
  <c r="Q923" i="23"/>
  <c r="Q924" i="23"/>
  <c r="Q925" i="23"/>
  <c r="Q926" i="23"/>
  <c r="Q927" i="23"/>
  <c r="Q928" i="23"/>
  <c r="Q929" i="23"/>
  <c r="Q930" i="23"/>
  <c r="Q931" i="23"/>
  <c r="Q932" i="23"/>
  <c r="Q933" i="23"/>
  <c r="Q934" i="23"/>
  <c r="Q935" i="23"/>
  <c r="Q936" i="23"/>
  <c r="Q937" i="23"/>
  <c r="Q938" i="23"/>
  <c r="Q939" i="23"/>
  <c r="Q940" i="23"/>
  <c r="Q941" i="23"/>
  <c r="Q942" i="23"/>
  <c r="Q943" i="23"/>
  <c r="Q944" i="23"/>
  <c r="Q945" i="23"/>
  <c r="Q946" i="23"/>
  <c r="Q947" i="23"/>
  <c r="Q948" i="23"/>
  <c r="Q949" i="23"/>
  <c r="Q950" i="23"/>
  <c r="Q951" i="23"/>
  <c r="Q952" i="23"/>
  <c r="Q953" i="23"/>
  <c r="Q954" i="23"/>
  <c r="Q955" i="23"/>
  <c r="Q956" i="23"/>
  <c r="Q957" i="23"/>
  <c r="Q958" i="23"/>
  <c r="Q959" i="23"/>
  <c r="Q960" i="23"/>
  <c r="Q961" i="23"/>
  <c r="Q962" i="23"/>
  <c r="Q963" i="23"/>
  <c r="Q964" i="23"/>
  <c r="Q965" i="23"/>
  <c r="Q966" i="23"/>
  <c r="Q967" i="23"/>
  <c r="Q968" i="23"/>
  <c r="Q969" i="23"/>
  <c r="Q970" i="23"/>
  <c r="Q971" i="23"/>
  <c r="Q972" i="23"/>
  <c r="Q973" i="23"/>
  <c r="Q974" i="23"/>
  <c r="Q975" i="23"/>
  <c r="Q976" i="23"/>
  <c r="Q977" i="23"/>
  <c r="Q978" i="23"/>
  <c r="Q979" i="23"/>
  <c r="Q980" i="23"/>
  <c r="Q981" i="23"/>
  <c r="Q982" i="23"/>
  <c r="Q983" i="23"/>
  <c r="Q984" i="23"/>
  <c r="Q985" i="23"/>
  <c r="Q986" i="23"/>
  <c r="Q987" i="23"/>
  <c r="Q988" i="23"/>
  <c r="Q989" i="23"/>
  <c r="Q990" i="23"/>
  <c r="Q991" i="23"/>
  <c r="Q992" i="23"/>
  <c r="Q993" i="23"/>
  <c r="Q994" i="23"/>
  <c r="Q995" i="23"/>
  <c r="Q996" i="23"/>
  <c r="Q997" i="23"/>
  <c r="Q998" i="23"/>
  <c r="Q999" i="23"/>
  <c r="Q1000" i="23"/>
  <c r="Q1001" i="23"/>
  <c r="Q1002" i="23"/>
  <c r="Q1003" i="23"/>
  <c r="Q1004" i="23"/>
  <c r="Q1005" i="23"/>
  <c r="Q1006" i="23"/>
  <c r="Q1007" i="23"/>
  <c r="Q1008" i="23"/>
  <c r="Q1009" i="23"/>
  <c r="Q1010" i="23"/>
  <c r="Q1011" i="23"/>
  <c r="Q1012" i="23"/>
  <c r="Q1013" i="23"/>
  <c r="Q1014" i="23"/>
  <c r="Q1015" i="23"/>
  <c r="Q1016" i="23"/>
  <c r="Q1017" i="23"/>
  <c r="Q1018" i="23"/>
  <c r="Q1019" i="23"/>
  <c r="Q1020" i="23"/>
  <c r="Q1021" i="23"/>
  <c r="Q1022" i="23"/>
  <c r="Q1023" i="23"/>
  <c r="Q1024" i="23"/>
  <c r="Q1025" i="23"/>
  <c r="Q1026" i="23"/>
  <c r="Q1027" i="23"/>
  <c r="Q1028" i="23"/>
  <c r="Q1029" i="23"/>
  <c r="Q1030" i="23"/>
  <c r="Q1031" i="23"/>
  <c r="Q1032" i="23"/>
  <c r="Q1033" i="23"/>
  <c r="Q1034" i="23"/>
  <c r="Q1035" i="23"/>
  <c r="Q1036" i="23"/>
  <c r="Q1037" i="23"/>
  <c r="Q1038" i="23"/>
  <c r="Q1039" i="23"/>
  <c r="Q1040" i="23"/>
  <c r="Q1041" i="23"/>
  <c r="Q1042" i="23"/>
  <c r="Q1043" i="23"/>
  <c r="Q1044" i="23"/>
  <c r="Q1045" i="23"/>
  <c r="Q1046" i="23"/>
  <c r="Q1047" i="23"/>
  <c r="Q1048" i="23"/>
  <c r="Q1049" i="23"/>
  <c r="Q1050" i="23"/>
  <c r="Q1051" i="23"/>
  <c r="Q1052" i="23"/>
  <c r="Q1053" i="23"/>
  <c r="Q1054" i="23"/>
  <c r="Q1055" i="23"/>
  <c r="Q1056" i="23"/>
  <c r="Q1057" i="23"/>
  <c r="Q1058" i="23"/>
  <c r="Q1059" i="23"/>
  <c r="Q1060" i="23"/>
  <c r="Q1061" i="23"/>
  <c r="Q1062" i="23"/>
  <c r="Q1063" i="23"/>
  <c r="Q1064" i="23"/>
  <c r="Q1065" i="23"/>
  <c r="Q1066" i="23"/>
  <c r="Q1067" i="23"/>
  <c r="Q1068" i="23"/>
  <c r="Q1069" i="23"/>
  <c r="Q1070" i="23"/>
  <c r="Q1071" i="23"/>
  <c r="Q1072" i="23"/>
  <c r="Q1073" i="23"/>
  <c r="Q1074" i="23"/>
  <c r="Q1075" i="23"/>
  <c r="Q1076" i="23"/>
  <c r="Q1077" i="23"/>
  <c r="Q1078" i="23"/>
  <c r="Q1079" i="23"/>
  <c r="Q1080" i="23"/>
  <c r="Q1081" i="23"/>
  <c r="Q1082" i="23"/>
  <c r="Q1083" i="23"/>
  <c r="Q1084" i="23"/>
  <c r="Q1085" i="23"/>
  <c r="Q1086" i="23"/>
  <c r="Q1087" i="23"/>
  <c r="Q1088" i="23"/>
  <c r="Q1089" i="23"/>
  <c r="Q1090" i="23"/>
  <c r="Q1091" i="23"/>
  <c r="Q1092" i="23"/>
  <c r="Q1093" i="23"/>
  <c r="Q1094" i="23"/>
  <c r="Q1095" i="23"/>
  <c r="Q1096" i="23"/>
  <c r="Q1097" i="23"/>
  <c r="Q1098" i="23"/>
  <c r="Q1099" i="23"/>
  <c r="Q1100" i="23"/>
  <c r="Q1101" i="23"/>
  <c r="Q1102" i="23"/>
  <c r="Q1103" i="23"/>
  <c r="Q1104" i="23"/>
  <c r="Q1105" i="23"/>
  <c r="Q1106" i="23"/>
  <c r="Q1107" i="23"/>
  <c r="Q1108" i="23"/>
  <c r="Q1109" i="23"/>
  <c r="Q1110" i="23"/>
  <c r="Q1111" i="23"/>
  <c r="Q1112" i="23"/>
  <c r="Q1113" i="23"/>
  <c r="Q1114" i="23"/>
  <c r="Q1115" i="23"/>
  <c r="Q1116" i="23"/>
  <c r="Q1117" i="23"/>
  <c r="Q1118" i="23"/>
  <c r="Q1119" i="23"/>
  <c r="Q1120" i="23"/>
  <c r="Q1121" i="23"/>
  <c r="Q1122" i="23"/>
  <c r="Q1123" i="23"/>
  <c r="Q1124" i="23"/>
  <c r="Q1125" i="23"/>
  <c r="Q1126" i="23"/>
  <c r="Q1127" i="23"/>
  <c r="Q1128" i="23"/>
  <c r="Q1129" i="23"/>
  <c r="Q1130" i="23"/>
  <c r="Q1131" i="23"/>
  <c r="Q1132" i="23"/>
  <c r="Q1133" i="23"/>
  <c r="Q1134" i="23"/>
  <c r="Q1135" i="23"/>
  <c r="Q1136" i="23"/>
  <c r="Q1137" i="23"/>
  <c r="Q1138" i="23"/>
  <c r="Q1139" i="23"/>
  <c r="Q1140" i="23"/>
  <c r="Q1141" i="23"/>
  <c r="Q1142" i="23"/>
  <c r="Q1143" i="23"/>
  <c r="Q1144" i="23"/>
  <c r="Q1145" i="23"/>
  <c r="Q1146" i="23"/>
  <c r="Q1147" i="23"/>
  <c r="Q1148" i="23"/>
  <c r="Q1149" i="23"/>
  <c r="Q1150" i="23"/>
  <c r="Q1151" i="23"/>
  <c r="Q1152" i="23"/>
  <c r="Q1153" i="23"/>
  <c r="Q1154" i="23"/>
  <c r="Q1155" i="23"/>
  <c r="Q1156" i="23"/>
  <c r="Q1157" i="23"/>
  <c r="Q1158" i="23"/>
  <c r="Q1159" i="23"/>
  <c r="Q1160" i="23"/>
  <c r="Q1161" i="23"/>
  <c r="Q1162" i="23"/>
  <c r="Q1163" i="23"/>
  <c r="Q1164" i="23"/>
  <c r="Q1165" i="23"/>
  <c r="Q1166" i="23"/>
  <c r="Q1167" i="23"/>
  <c r="Q1168" i="23"/>
  <c r="Q1169" i="23"/>
  <c r="Q1170" i="23"/>
  <c r="Q1171" i="23"/>
  <c r="Q1172" i="23"/>
  <c r="Q1173" i="23"/>
  <c r="Q1174" i="23"/>
  <c r="Q1175" i="23"/>
  <c r="Q1176" i="23"/>
  <c r="Q1177" i="23"/>
  <c r="Q1178" i="23"/>
  <c r="Q1179" i="23"/>
  <c r="Q1180" i="23"/>
  <c r="Q1181" i="23"/>
  <c r="Q1182" i="23"/>
  <c r="Q1183" i="23"/>
  <c r="Q1184" i="23"/>
  <c r="Q1185" i="23"/>
  <c r="Q1186" i="23"/>
  <c r="Q1187" i="23"/>
  <c r="Q1188" i="23"/>
  <c r="Q1189" i="23"/>
  <c r="Q1190" i="23"/>
  <c r="Q1191" i="23"/>
  <c r="Q1192" i="23"/>
  <c r="Q1193" i="23"/>
  <c r="Q1194" i="23"/>
  <c r="Q1195" i="23"/>
  <c r="Q1196" i="23"/>
  <c r="Q1197" i="23"/>
  <c r="Q1198" i="23"/>
  <c r="Q1199" i="23"/>
  <c r="Q1200" i="23"/>
  <c r="Q1201" i="23"/>
  <c r="Q1202" i="23"/>
  <c r="Q1203" i="23"/>
  <c r="Q1204" i="23"/>
  <c r="Q1205" i="23"/>
  <c r="Q1206" i="23"/>
  <c r="Q1207" i="23"/>
  <c r="Q1208" i="23"/>
  <c r="Q1209" i="23"/>
  <c r="Q1210" i="23"/>
  <c r="Q1211" i="23"/>
  <c r="Q1212" i="23"/>
  <c r="Q1213" i="23"/>
  <c r="Q1214" i="23"/>
  <c r="Q1215" i="23"/>
  <c r="Q1216" i="23"/>
  <c r="Q1217" i="23"/>
  <c r="Q1218" i="23"/>
  <c r="Q1219" i="23"/>
  <c r="Q1220" i="23"/>
  <c r="Q1221" i="23"/>
  <c r="Q1222" i="23"/>
  <c r="Q1223" i="23"/>
  <c r="Q1224" i="23"/>
  <c r="Q1225" i="23"/>
  <c r="Q1226" i="23"/>
  <c r="Q1227" i="23"/>
  <c r="Q1228" i="23"/>
  <c r="Q1229" i="23"/>
  <c r="Q1230" i="23"/>
  <c r="Q1231" i="23"/>
  <c r="Q1232" i="23"/>
  <c r="Q1233" i="23"/>
  <c r="Q1234" i="23"/>
  <c r="Q1235" i="23"/>
  <c r="Q1236" i="23"/>
  <c r="Q1237" i="23"/>
  <c r="Q1238" i="23"/>
  <c r="Q1239" i="23"/>
  <c r="Q1240" i="23"/>
  <c r="Q1241" i="23"/>
  <c r="Q1242" i="23"/>
  <c r="Q1243" i="23"/>
  <c r="Q1244" i="23"/>
  <c r="Q1245" i="23"/>
  <c r="Q1246" i="23"/>
  <c r="Q1247" i="23"/>
  <c r="Q1248" i="23"/>
  <c r="Q1249" i="23"/>
  <c r="Q1250" i="23"/>
  <c r="Q1251" i="23"/>
  <c r="Q1252" i="23"/>
  <c r="Q1253" i="23"/>
  <c r="Q1254" i="23"/>
  <c r="Q1255" i="23"/>
  <c r="Q1256" i="23"/>
  <c r="Q1257" i="23"/>
  <c r="Q1258" i="23"/>
  <c r="Q1259" i="23"/>
  <c r="Q1260" i="23"/>
  <c r="Q1261" i="23"/>
  <c r="Q1262" i="23"/>
  <c r="Q1263" i="23"/>
  <c r="Q1264" i="23"/>
  <c r="Q1265" i="23"/>
  <c r="Q1266" i="23"/>
  <c r="Q1267" i="23"/>
  <c r="Q1268" i="23"/>
  <c r="Q1269" i="23"/>
  <c r="Q1270" i="23"/>
  <c r="Q1271" i="23"/>
  <c r="Q1272" i="23"/>
  <c r="Q1273" i="23"/>
  <c r="Q1274" i="23"/>
  <c r="Q1275" i="23"/>
  <c r="Q1276" i="23"/>
  <c r="Q1277" i="23"/>
  <c r="Q1278" i="23"/>
  <c r="Q1279" i="23"/>
  <c r="Q1280" i="23"/>
  <c r="Q1281" i="23"/>
  <c r="Q1282" i="23"/>
  <c r="Q1283" i="23"/>
  <c r="Q1284" i="23"/>
  <c r="Q1285" i="23"/>
  <c r="Q1286" i="23"/>
  <c r="Q1287" i="23"/>
  <c r="Q1288" i="23"/>
  <c r="Q1289" i="23"/>
  <c r="Q1290" i="23"/>
  <c r="Q1291" i="23"/>
  <c r="Q1292" i="23"/>
  <c r="Q1293" i="23"/>
  <c r="Q1294" i="23"/>
  <c r="Q1295" i="23"/>
  <c r="Q1296" i="23"/>
  <c r="Q1297" i="23"/>
  <c r="Q1298" i="23"/>
  <c r="Q1299" i="23"/>
  <c r="Q1300" i="23"/>
  <c r="Q1301" i="23"/>
  <c r="Q1302" i="23"/>
  <c r="Q1303" i="23"/>
  <c r="Q1304" i="23"/>
  <c r="Q1305" i="23"/>
  <c r="Q1306" i="23"/>
  <c r="Q1307" i="23"/>
  <c r="Q1308" i="23"/>
  <c r="Q1309" i="23"/>
  <c r="Q1310" i="23"/>
  <c r="Q1311" i="23"/>
  <c r="Q1312" i="23"/>
  <c r="Q1313" i="23"/>
  <c r="Q1314" i="23"/>
  <c r="Q1315" i="23"/>
  <c r="Q1316" i="23"/>
  <c r="Q1317" i="23"/>
  <c r="Q1318" i="23"/>
  <c r="Q1319" i="23"/>
  <c r="Q1320" i="23"/>
  <c r="Q1321" i="23"/>
  <c r="Q1322" i="23"/>
  <c r="Q1323" i="23"/>
  <c r="Q1324" i="23"/>
  <c r="Q1325" i="23"/>
  <c r="Q1326" i="23"/>
  <c r="Q1327" i="23"/>
  <c r="Q1328" i="23"/>
  <c r="Q1329" i="23"/>
  <c r="Q1330" i="23"/>
  <c r="Q1331" i="23"/>
  <c r="Q1332" i="23"/>
  <c r="Q1333" i="23"/>
  <c r="Q1334" i="23"/>
  <c r="Q1335" i="23"/>
  <c r="Q1336" i="23"/>
  <c r="Q1337" i="23"/>
  <c r="Q1338" i="23"/>
  <c r="Q1339" i="23"/>
  <c r="Q1340" i="23"/>
  <c r="Q1341" i="23"/>
  <c r="Q1342" i="23"/>
  <c r="Q1343" i="23"/>
  <c r="Q1344" i="23"/>
  <c r="Q1345" i="23"/>
  <c r="Q1346" i="23"/>
  <c r="Q1347" i="23"/>
  <c r="Q1348" i="23"/>
  <c r="Q1349" i="23"/>
  <c r="Q1350" i="23"/>
  <c r="Q1351" i="23"/>
  <c r="Q1352" i="23"/>
  <c r="Q1353" i="23"/>
  <c r="Q1354" i="23"/>
  <c r="Q1355" i="23"/>
  <c r="Q1356" i="23"/>
  <c r="Q1357" i="23"/>
  <c r="Q1358" i="23"/>
  <c r="Q1359" i="23"/>
  <c r="Q1360" i="23"/>
  <c r="Q1361" i="23"/>
  <c r="Q1362" i="23"/>
  <c r="Q1363" i="23"/>
  <c r="Q1364" i="23"/>
  <c r="Q1365" i="23"/>
  <c r="Q1366" i="23"/>
  <c r="Q1367" i="23"/>
  <c r="Q1368" i="23"/>
  <c r="Q1369" i="23"/>
  <c r="Q1370" i="23"/>
  <c r="Q1371" i="23"/>
  <c r="Q1372" i="23"/>
  <c r="Q1373" i="23"/>
  <c r="Q1374" i="23"/>
  <c r="Q1375" i="23"/>
  <c r="Q1376" i="23"/>
  <c r="Q1377" i="23"/>
  <c r="Q1378" i="23"/>
  <c r="Q1379" i="23"/>
  <c r="Q1380" i="23"/>
  <c r="Q1381" i="23"/>
  <c r="Q1382" i="23"/>
  <c r="Q1383" i="23"/>
  <c r="Q1384" i="23"/>
  <c r="Q1385" i="23"/>
  <c r="Q1386" i="23"/>
  <c r="Q1387" i="23"/>
  <c r="Q1388" i="23"/>
  <c r="Q1389" i="23"/>
  <c r="Q1390" i="23"/>
  <c r="Q1391" i="23"/>
  <c r="Q1392" i="23"/>
  <c r="Q1393" i="23"/>
  <c r="Q1394" i="23"/>
  <c r="Q1395" i="23"/>
  <c r="Q1396" i="23"/>
  <c r="Q1397" i="23"/>
  <c r="Q1398" i="23"/>
  <c r="Q1399" i="23"/>
  <c r="Q1400" i="23"/>
  <c r="Q1401" i="23"/>
  <c r="Q1402" i="23"/>
  <c r="Q1403" i="23"/>
  <c r="Q1404" i="23"/>
  <c r="Q1405" i="23"/>
  <c r="Q1406" i="23"/>
  <c r="Q1407" i="23"/>
  <c r="Q1408" i="23"/>
  <c r="Q1409" i="23"/>
  <c r="Q1410" i="23"/>
  <c r="Q1411" i="23"/>
  <c r="Q1412" i="23"/>
  <c r="Q1413" i="23"/>
  <c r="Q1414" i="23"/>
  <c r="Q1415" i="23"/>
  <c r="Q1416" i="23"/>
  <c r="Q1417" i="23"/>
  <c r="Q1418" i="23"/>
  <c r="Q1419" i="23"/>
  <c r="Q1420" i="23"/>
  <c r="Q1421" i="23"/>
  <c r="Q1422" i="23"/>
  <c r="Q1423" i="23"/>
  <c r="Q1424" i="23"/>
  <c r="Q1425" i="23"/>
  <c r="Q1426" i="23"/>
  <c r="Q1427" i="23"/>
  <c r="Q1428" i="23"/>
  <c r="Q1429" i="23"/>
  <c r="Q1430" i="23"/>
  <c r="Q1431" i="23"/>
  <c r="Q1432" i="23"/>
  <c r="Q1433" i="23"/>
  <c r="Q1434" i="23"/>
  <c r="Q1435" i="23"/>
  <c r="Q1436" i="23"/>
  <c r="Q1437" i="23"/>
  <c r="Q1438" i="23"/>
  <c r="Q1439" i="23"/>
  <c r="Q1440" i="23"/>
  <c r="Q1441" i="23"/>
  <c r="Q1442" i="23"/>
  <c r="Q1443" i="23"/>
  <c r="Q1444" i="23"/>
  <c r="Q1445" i="23"/>
  <c r="Q1446" i="23"/>
  <c r="Q1447" i="23"/>
  <c r="Q1448" i="23"/>
  <c r="Q1449" i="23"/>
  <c r="Q1450" i="23"/>
  <c r="Q1451" i="23"/>
  <c r="Q1452" i="23"/>
  <c r="Q1453" i="23"/>
  <c r="Q1454" i="23"/>
  <c r="Q1455" i="23"/>
  <c r="Q1456" i="23"/>
  <c r="Q1457" i="23"/>
  <c r="Q1458" i="23"/>
  <c r="Q1459" i="23"/>
  <c r="Q1460" i="23"/>
  <c r="Q1461" i="23"/>
  <c r="Q1462" i="23"/>
  <c r="Q1463" i="23"/>
  <c r="Q1464" i="23"/>
  <c r="Q1465" i="23"/>
  <c r="Q1466" i="23"/>
  <c r="Q1467" i="23"/>
  <c r="Q1468" i="23"/>
  <c r="Q1469" i="23"/>
  <c r="Q1470" i="23"/>
  <c r="Q1471" i="23"/>
  <c r="Q1472" i="23"/>
  <c r="Q1473" i="23"/>
  <c r="Q1474" i="23"/>
  <c r="Q1475" i="23"/>
  <c r="Q1476" i="23"/>
  <c r="Q1477" i="23"/>
  <c r="Q1478" i="23"/>
  <c r="Q1479" i="23"/>
  <c r="Q1480" i="23"/>
  <c r="Q1481" i="23"/>
  <c r="Q1482" i="23"/>
  <c r="Q1483" i="23"/>
  <c r="Q1484" i="23"/>
  <c r="Q1485" i="23"/>
  <c r="Q1486" i="23"/>
  <c r="Q1487" i="23"/>
  <c r="Q1488" i="23"/>
  <c r="Q1489" i="23"/>
  <c r="Q1490" i="23"/>
  <c r="Q1491" i="23"/>
  <c r="Q1492" i="23"/>
  <c r="Q1493" i="23"/>
  <c r="Q1494" i="23"/>
  <c r="Q1495" i="23"/>
  <c r="Q1496" i="23"/>
  <c r="Q1497" i="23"/>
  <c r="Q1498" i="23"/>
  <c r="Q1499" i="23"/>
  <c r="Q1500" i="23"/>
  <c r="Q1501" i="23"/>
  <c r="Q1502" i="23"/>
  <c r="Q1503" i="23"/>
  <c r="Q1504" i="23"/>
  <c r="Q1505" i="23"/>
  <c r="Q1506" i="23"/>
  <c r="Q1507" i="23"/>
  <c r="Q1508" i="23"/>
  <c r="Q1509" i="23"/>
  <c r="Q1510" i="23"/>
  <c r="Q1511" i="23"/>
  <c r="Q1512" i="23"/>
  <c r="Q1513" i="23"/>
  <c r="Q1514" i="23"/>
  <c r="Q1515" i="23"/>
  <c r="Q1516" i="23"/>
  <c r="Q1517" i="23"/>
  <c r="Q1518" i="23"/>
  <c r="Q1519" i="23"/>
  <c r="Q1520" i="23"/>
  <c r="Q1521" i="23"/>
  <c r="Q1522" i="23"/>
  <c r="Q1523" i="23"/>
  <c r="Q1524" i="23"/>
  <c r="Q1525" i="23"/>
  <c r="Q1526" i="23"/>
  <c r="Q1527" i="23"/>
  <c r="Q1528" i="23"/>
  <c r="Q1529" i="23"/>
  <c r="Q1530" i="23"/>
  <c r="Q1531" i="23"/>
  <c r="Q1532" i="23"/>
  <c r="Q1533" i="23"/>
  <c r="Q1534" i="23"/>
  <c r="Q1535" i="23"/>
  <c r="Q1536" i="23"/>
  <c r="Q1537" i="23"/>
  <c r="Q1538" i="23"/>
  <c r="Q1539" i="23"/>
  <c r="Q1540" i="23"/>
  <c r="Q1541" i="23"/>
  <c r="Q1542" i="23"/>
  <c r="Q1543" i="23"/>
  <c r="Q1544" i="23"/>
  <c r="Q1545" i="23"/>
  <c r="Q1546" i="23"/>
  <c r="Q1547" i="23"/>
  <c r="Q1548" i="23"/>
  <c r="Q1549" i="23"/>
  <c r="Q1550" i="23"/>
  <c r="Q1551" i="23"/>
  <c r="Q1552" i="23"/>
  <c r="Q1553" i="23"/>
  <c r="Q1554" i="23"/>
  <c r="Q1555" i="23"/>
  <c r="Q1556" i="23"/>
  <c r="Q1557" i="23"/>
  <c r="Q1558" i="23"/>
  <c r="Q1559" i="23"/>
  <c r="Q1560" i="23"/>
  <c r="Q1561" i="23"/>
  <c r="Q1562" i="23"/>
  <c r="Q1563" i="23"/>
  <c r="Q1564" i="23"/>
  <c r="Q1565" i="23"/>
  <c r="Q1566" i="23"/>
  <c r="Q1567" i="23"/>
  <c r="Q1568" i="23"/>
  <c r="Q1569" i="23"/>
  <c r="Q1570" i="23"/>
  <c r="Q1571" i="23"/>
  <c r="Q1572" i="23"/>
  <c r="Q1573" i="23"/>
  <c r="Q1574" i="23"/>
  <c r="Q1575" i="23"/>
  <c r="Q1576" i="23"/>
  <c r="Q1577" i="23"/>
  <c r="Q1578" i="23"/>
  <c r="Q1579" i="23"/>
  <c r="Q1580" i="23"/>
  <c r="Q1581" i="23"/>
  <c r="Q1582" i="23"/>
  <c r="Q1583" i="23"/>
  <c r="Q1584" i="23"/>
  <c r="Q1585" i="23"/>
  <c r="Q1586" i="23"/>
  <c r="Q1587" i="23"/>
  <c r="Q1588" i="23"/>
  <c r="Q1589" i="23"/>
  <c r="Q1590" i="23"/>
  <c r="Q1591" i="23"/>
  <c r="Q1592" i="23"/>
  <c r="Q1593" i="23"/>
  <c r="Q1594" i="23"/>
  <c r="Q1595" i="23"/>
  <c r="Q1596" i="23"/>
  <c r="Q1597" i="23"/>
  <c r="Q1598" i="23"/>
  <c r="Q1599" i="23"/>
  <c r="Q1600" i="23"/>
  <c r="Q1601" i="23"/>
  <c r="Q1602" i="23"/>
  <c r="Q1603" i="23"/>
  <c r="Q1604" i="23"/>
  <c r="Q1605" i="23"/>
  <c r="Q1606" i="23"/>
  <c r="Q1607" i="23"/>
  <c r="Q1608" i="23"/>
  <c r="Q1609" i="23"/>
  <c r="Q1610" i="23"/>
  <c r="Q1611" i="23"/>
  <c r="Q1612" i="23"/>
  <c r="Q1613" i="23"/>
  <c r="Q1614" i="23"/>
  <c r="Q1615" i="23"/>
  <c r="Q1616" i="23"/>
  <c r="Q1617" i="23"/>
  <c r="Q1618" i="23"/>
  <c r="Q1619" i="23"/>
  <c r="Q1620" i="23"/>
  <c r="Q1621" i="23"/>
  <c r="Q1622" i="23"/>
  <c r="Q1623" i="23"/>
  <c r="Q1624" i="23"/>
  <c r="Q1625" i="23"/>
  <c r="Q1626" i="23"/>
  <c r="Q1627" i="23"/>
  <c r="Q1628" i="23"/>
  <c r="Q1629" i="23"/>
  <c r="Q1630" i="23"/>
  <c r="Q1631" i="23"/>
  <c r="Q1632" i="23"/>
  <c r="Q1633" i="23"/>
  <c r="Q1634" i="23"/>
  <c r="Q1635" i="23"/>
  <c r="Q1636" i="23"/>
  <c r="Q1637" i="23"/>
  <c r="Q1638" i="23"/>
  <c r="Q1639" i="23"/>
  <c r="Q1640" i="23"/>
  <c r="Q1641" i="23"/>
  <c r="Q1642" i="23"/>
  <c r="Q1643" i="23"/>
  <c r="Q1644" i="23"/>
  <c r="Q1645" i="23"/>
  <c r="Q1646" i="23"/>
  <c r="Q1647" i="23"/>
  <c r="Q1648" i="23"/>
  <c r="Q1649" i="23"/>
  <c r="Q1650" i="23"/>
  <c r="Q1651" i="23"/>
  <c r="Q1652" i="23"/>
  <c r="Q1653" i="23"/>
  <c r="Q1654" i="23"/>
  <c r="Q1655" i="23"/>
  <c r="Q1656" i="23"/>
  <c r="Q1657" i="23"/>
  <c r="Q1658" i="23"/>
  <c r="Q1659" i="23"/>
  <c r="Q1660" i="23"/>
  <c r="Q1661" i="23"/>
  <c r="Q1662" i="23"/>
  <c r="Q1663" i="23"/>
  <c r="Q1664" i="23"/>
  <c r="Q1665" i="23"/>
  <c r="Q1666" i="23"/>
  <c r="Q1667" i="23"/>
  <c r="Q1668" i="23"/>
  <c r="Q1669" i="23"/>
  <c r="Q1670" i="23"/>
  <c r="Q1671" i="23"/>
  <c r="Q1672" i="23"/>
  <c r="Q1673" i="23"/>
  <c r="Q1674" i="23"/>
  <c r="Q1675" i="23"/>
  <c r="Q1676" i="23"/>
  <c r="Q1677" i="23"/>
  <c r="Q1678" i="23"/>
  <c r="Q1679" i="23"/>
  <c r="Q1680" i="23"/>
  <c r="Q1681" i="23"/>
  <c r="Q1682" i="23"/>
  <c r="Q1683" i="23"/>
  <c r="Q1684" i="23"/>
  <c r="Q1685" i="23"/>
  <c r="Q1686" i="23"/>
  <c r="Q1687" i="23"/>
  <c r="Q1688" i="23"/>
  <c r="Q1689" i="23"/>
  <c r="Q1690" i="23"/>
  <c r="Q1691" i="23"/>
  <c r="Q1692" i="23"/>
  <c r="Q1693" i="23"/>
  <c r="Q1694" i="23"/>
  <c r="Q1695" i="23"/>
  <c r="Q1696" i="23"/>
  <c r="Q1697" i="23"/>
  <c r="Q1698" i="23"/>
  <c r="Q1699" i="23"/>
  <c r="Q1700" i="23"/>
  <c r="Q1701" i="23"/>
  <c r="Q1702" i="23"/>
  <c r="Q1703" i="23"/>
  <c r="Q1704" i="23"/>
  <c r="Q1705" i="23"/>
  <c r="Q1706" i="23"/>
  <c r="Q1707" i="23"/>
  <c r="Q1708" i="23"/>
  <c r="Q1709" i="23"/>
  <c r="Q1710" i="23"/>
  <c r="Q1711" i="23"/>
  <c r="Q1712" i="23"/>
  <c r="Q1713" i="23"/>
  <c r="Q1714" i="23"/>
  <c r="Q1715" i="23"/>
  <c r="Q1716" i="23"/>
  <c r="Q1717" i="23"/>
  <c r="Q1718" i="23"/>
  <c r="Q1719" i="23"/>
  <c r="Q1720" i="23"/>
  <c r="Q1721" i="23"/>
  <c r="Q1722" i="23"/>
  <c r="Q1723" i="23"/>
  <c r="Q1724" i="23"/>
  <c r="Q1725" i="23"/>
  <c r="Q1726" i="23"/>
  <c r="Q1727" i="23"/>
  <c r="Q1728" i="23"/>
  <c r="Q1729" i="23"/>
  <c r="Q1730" i="23"/>
  <c r="Q1731" i="23"/>
  <c r="Q1732" i="23"/>
  <c r="Q1733" i="23"/>
  <c r="Q1734" i="23"/>
  <c r="Q1735" i="23"/>
  <c r="Q1736" i="23"/>
  <c r="Q1737" i="23"/>
  <c r="Q1738" i="23"/>
  <c r="Q1739" i="23"/>
  <c r="Q1740" i="23"/>
  <c r="Q1741" i="23"/>
  <c r="Q1742" i="23"/>
  <c r="Q1743" i="23"/>
  <c r="Q1744" i="23"/>
  <c r="Q1745" i="23"/>
  <c r="Q1746" i="23"/>
  <c r="Q1747" i="23"/>
  <c r="Q1748" i="23"/>
  <c r="Q1749" i="23"/>
  <c r="Q1750" i="23"/>
  <c r="Q1751" i="23"/>
  <c r="Q1752" i="23"/>
  <c r="Q1753" i="23"/>
  <c r="Q1754" i="23"/>
  <c r="Q1755" i="23"/>
  <c r="Q1756" i="23"/>
  <c r="Q1757" i="23"/>
  <c r="Q1758" i="23"/>
  <c r="Q1759" i="23"/>
  <c r="Q1760" i="23"/>
  <c r="Q1761" i="23"/>
  <c r="Q1762" i="23"/>
  <c r="Q1763" i="23"/>
  <c r="Q1764" i="23"/>
  <c r="Q1765" i="23"/>
  <c r="Q1766" i="23"/>
  <c r="Q1767" i="23"/>
  <c r="Q1768" i="23"/>
  <c r="Q1769" i="23"/>
  <c r="Q1770" i="23"/>
  <c r="Q1771" i="23"/>
  <c r="Q1772" i="23"/>
  <c r="Q1773" i="23"/>
  <c r="Q1774" i="23"/>
  <c r="Q1775" i="23"/>
  <c r="Q1776" i="23"/>
  <c r="Q1777" i="23"/>
  <c r="Q1778" i="23"/>
  <c r="Q1779" i="23"/>
  <c r="Q1780" i="23"/>
  <c r="Q1781" i="23"/>
  <c r="Q1782" i="23"/>
  <c r="Q1783" i="23"/>
  <c r="Q1784" i="23"/>
  <c r="Q1785" i="23"/>
  <c r="Q1786" i="23"/>
  <c r="Q1787" i="23"/>
  <c r="Q1788" i="23"/>
  <c r="Q1789" i="23"/>
  <c r="Q1790" i="23"/>
  <c r="Q1791" i="23"/>
  <c r="Q1792" i="23"/>
  <c r="Q1793" i="23"/>
  <c r="Q1794" i="23"/>
  <c r="Q1795" i="23"/>
  <c r="Q1796" i="23"/>
  <c r="Q1797" i="23"/>
  <c r="Q1798" i="23"/>
  <c r="Q1799" i="23"/>
  <c r="Q1800" i="23"/>
  <c r="Q1801" i="23"/>
  <c r="Q1802" i="23"/>
  <c r="Q1803" i="23"/>
  <c r="Q1804" i="23"/>
  <c r="Q1805" i="23"/>
  <c r="Q1806" i="23"/>
  <c r="Q1807" i="23"/>
  <c r="Q1808" i="23"/>
  <c r="Q1809" i="23"/>
  <c r="Q1810" i="23"/>
  <c r="Q1811" i="23"/>
  <c r="Q1812" i="23"/>
  <c r="Q1813" i="23"/>
  <c r="Q1814" i="23"/>
  <c r="Q1815" i="23"/>
  <c r="Q1816" i="23"/>
  <c r="Q1817" i="23"/>
  <c r="Q1818" i="23"/>
  <c r="Q1819" i="23"/>
  <c r="Q1820" i="23"/>
  <c r="Q1821" i="23"/>
  <c r="Q1822" i="23"/>
  <c r="Q1823" i="23"/>
  <c r="Q1824" i="23"/>
  <c r="Q1825" i="23"/>
  <c r="Q1826" i="23"/>
  <c r="Q1827" i="23"/>
  <c r="Q1828" i="23"/>
  <c r="Q1829" i="23"/>
  <c r="Q1830" i="23"/>
  <c r="Q1831" i="23"/>
  <c r="Q1832" i="23"/>
  <c r="Q1833" i="23"/>
  <c r="Q1834" i="23"/>
  <c r="Q1835" i="23"/>
  <c r="Q1836" i="23"/>
  <c r="Q1837" i="23"/>
  <c r="Q1838" i="23"/>
  <c r="Q1839" i="23"/>
  <c r="Q1840" i="23"/>
  <c r="Q1841" i="23"/>
  <c r="Q1842" i="23"/>
  <c r="Q1843" i="23"/>
  <c r="Q1844" i="23"/>
  <c r="Q1845" i="23"/>
  <c r="Q1846" i="23"/>
  <c r="Q1847" i="23"/>
  <c r="Q1848" i="23"/>
  <c r="Q1849" i="23"/>
  <c r="Q1850" i="23"/>
  <c r="Q1851" i="23"/>
  <c r="Q1852" i="23"/>
  <c r="Q1853" i="23"/>
  <c r="Q1854" i="23"/>
  <c r="Q1855" i="23"/>
  <c r="Q1856" i="23"/>
  <c r="Q1857" i="23"/>
  <c r="Q1858" i="23"/>
  <c r="Q1859" i="23"/>
  <c r="Q1860" i="23"/>
  <c r="Q1861" i="23"/>
  <c r="Q1862" i="23"/>
  <c r="Q1863" i="23"/>
  <c r="Q1864" i="23"/>
  <c r="Q1865" i="23"/>
  <c r="Q1866" i="23"/>
  <c r="Q1867" i="23"/>
  <c r="Q1868" i="23"/>
  <c r="Q1869" i="23"/>
  <c r="Q1870" i="23"/>
  <c r="Q1871" i="23"/>
  <c r="Q1872" i="23"/>
  <c r="Q1873" i="23"/>
  <c r="Q1874" i="23"/>
  <c r="Q1875" i="23"/>
  <c r="Q1876" i="23"/>
  <c r="Q1877" i="23"/>
  <c r="Q1878" i="23"/>
  <c r="Q1879" i="23"/>
  <c r="Q1880" i="23"/>
  <c r="Q1881" i="23"/>
  <c r="Q1882" i="23"/>
  <c r="Q1883" i="23"/>
  <c r="Q1884" i="23"/>
  <c r="Q1885" i="23"/>
  <c r="Q1886" i="23"/>
  <c r="Q1887" i="23"/>
  <c r="Q1888" i="23"/>
  <c r="Q1889" i="23"/>
  <c r="Q1890" i="23"/>
  <c r="Q1891" i="23"/>
  <c r="Q1892" i="23"/>
  <c r="Q1893" i="23"/>
  <c r="Q1894" i="23"/>
  <c r="Q1895" i="23"/>
  <c r="Q1896" i="23"/>
  <c r="Q1897" i="23"/>
  <c r="Q1898" i="23"/>
  <c r="Q1899" i="23"/>
  <c r="Q1900" i="23"/>
  <c r="Q1901" i="23"/>
  <c r="Q1902" i="23"/>
  <c r="Q1903" i="23"/>
  <c r="Q1904" i="23"/>
  <c r="Q1905" i="23"/>
  <c r="Q1906" i="23"/>
  <c r="Q1907" i="23"/>
  <c r="Q1908" i="23"/>
  <c r="Q1909" i="23"/>
  <c r="Q1910" i="23"/>
  <c r="Q1911" i="23"/>
  <c r="Q1912" i="23"/>
  <c r="Q1913" i="23"/>
  <c r="Q1914" i="23"/>
  <c r="Q1915" i="23"/>
  <c r="Q1916" i="23"/>
  <c r="Q1917" i="23"/>
  <c r="Q1918" i="23"/>
  <c r="Q1919" i="23"/>
  <c r="Q1920" i="23"/>
  <c r="Q1921" i="23"/>
  <c r="Q1922" i="23"/>
  <c r="Q1923" i="23"/>
  <c r="Q1924" i="23"/>
  <c r="Q1925" i="23"/>
  <c r="Q1926" i="23"/>
  <c r="Q1927" i="23"/>
  <c r="Q1928" i="23"/>
  <c r="Q1929" i="23"/>
  <c r="Q1930" i="23"/>
  <c r="Q1931" i="23"/>
  <c r="Q1932" i="23"/>
  <c r="Q1933" i="23"/>
  <c r="Q1934" i="23"/>
  <c r="Q1935" i="23"/>
  <c r="Q1936" i="23"/>
  <c r="Q1937" i="23"/>
  <c r="Q1938" i="23"/>
  <c r="Q1939" i="23"/>
  <c r="Q1940" i="23"/>
  <c r="Q1941" i="23"/>
  <c r="Q1942" i="23"/>
  <c r="Q1943" i="23"/>
  <c r="Q1944" i="23"/>
  <c r="Q1945" i="23"/>
  <c r="Q1946" i="23"/>
  <c r="Q1947" i="23"/>
  <c r="Q1948" i="23"/>
  <c r="Q1949" i="23"/>
  <c r="Q1950" i="23"/>
  <c r="Q1951" i="23"/>
  <c r="Q1952" i="23"/>
  <c r="Q1953" i="23"/>
  <c r="Q1954" i="23"/>
  <c r="Q1955" i="23"/>
  <c r="Q1956" i="23"/>
  <c r="Q1957" i="23"/>
  <c r="Q1958" i="23"/>
  <c r="Q1959" i="23"/>
  <c r="Q1960" i="23"/>
  <c r="Q1961" i="23"/>
  <c r="Q1962" i="23"/>
  <c r="Q1963" i="23"/>
  <c r="Q1964" i="23"/>
  <c r="Q1965" i="23"/>
  <c r="Q1966" i="23"/>
  <c r="Q1967" i="23"/>
  <c r="Q1968" i="23"/>
  <c r="Q1969" i="23"/>
  <c r="Q1970" i="23"/>
  <c r="Q1971" i="23"/>
  <c r="Q1972" i="23"/>
  <c r="Q1973" i="23"/>
  <c r="Q1974" i="23"/>
  <c r="Q1975" i="23"/>
  <c r="Q1976" i="23"/>
  <c r="Q1977" i="23"/>
  <c r="Q1978" i="23"/>
  <c r="Q1979" i="23"/>
  <c r="Q1980" i="23"/>
  <c r="Q1981" i="23"/>
  <c r="Q1982" i="23"/>
  <c r="Q1983" i="23"/>
  <c r="Q1984" i="23"/>
  <c r="Q1985" i="23"/>
  <c r="Q1986" i="23"/>
  <c r="Q1987" i="23"/>
  <c r="Q1988" i="23"/>
  <c r="Q1989" i="23"/>
  <c r="Q1990" i="23"/>
  <c r="Q1991" i="23"/>
  <c r="Q1992" i="23"/>
  <c r="Q1993" i="23"/>
  <c r="Q1994" i="23"/>
  <c r="Q1995" i="23"/>
  <c r="Q1996" i="23"/>
  <c r="Q1997" i="23"/>
  <c r="Q1998" i="23"/>
  <c r="Q1999" i="23"/>
  <c r="Q2000" i="23"/>
  <c r="Q2001" i="23"/>
  <c r="Q2002" i="23"/>
  <c r="Q2003" i="23"/>
  <c r="Q2004" i="23"/>
  <c r="Q2005" i="23"/>
  <c r="Q2006" i="23"/>
  <c r="Q2007" i="23"/>
  <c r="Q2008" i="23"/>
  <c r="Q2009" i="23"/>
  <c r="Q2010" i="23"/>
  <c r="Q2011" i="23"/>
  <c r="Q2012" i="23"/>
  <c r="Q2013" i="23"/>
  <c r="Q2014" i="23"/>
  <c r="Q2015" i="23"/>
  <c r="Q2016" i="23"/>
  <c r="Q2017" i="23"/>
  <c r="Q2018" i="23"/>
  <c r="Q2019" i="23"/>
  <c r="Q2020" i="23"/>
  <c r="Q2021" i="23"/>
  <c r="Q2022" i="23"/>
  <c r="Q2023" i="23"/>
  <c r="Q2024" i="23"/>
  <c r="Q2025" i="23"/>
  <c r="Q2026" i="23"/>
  <c r="Q2027" i="23"/>
  <c r="Q2028" i="23"/>
  <c r="Q2029" i="23"/>
  <c r="Q2030" i="23"/>
  <c r="Q2031" i="23"/>
  <c r="Q2032" i="23"/>
  <c r="Q2033" i="23"/>
  <c r="Q2034" i="23"/>
  <c r="Q2035" i="23"/>
  <c r="Q2036" i="23"/>
  <c r="Q2037" i="23"/>
  <c r="Q2038" i="23"/>
  <c r="Q2039" i="23"/>
  <c r="Q2040" i="23"/>
  <c r="Q2041" i="23"/>
  <c r="Q2042" i="23"/>
  <c r="Q2043" i="23"/>
  <c r="Q2044" i="23"/>
  <c r="Q2045" i="23"/>
  <c r="Q2046" i="23"/>
  <c r="Q2047" i="23"/>
  <c r="Q2048" i="23"/>
  <c r="Q2049" i="23"/>
  <c r="Q2050" i="23"/>
  <c r="Q2051" i="23"/>
  <c r="Q2052" i="23"/>
  <c r="Q2053" i="23"/>
  <c r="Q2054" i="23"/>
  <c r="Q2055" i="23"/>
  <c r="Q2056" i="23"/>
  <c r="Q2057" i="23"/>
  <c r="Q2058" i="23"/>
  <c r="Q2059" i="23"/>
  <c r="Q2060" i="23"/>
  <c r="Q2061" i="23"/>
  <c r="Q2062" i="23"/>
  <c r="Q2063" i="23"/>
  <c r="Q2064" i="23"/>
  <c r="Q2065" i="23"/>
  <c r="Q2066" i="23"/>
  <c r="Q2067" i="23"/>
  <c r="Q2068" i="23"/>
  <c r="Q2069" i="23"/>
  <c r="Q2070" i="23"/>
  <c r="Q2071" i="23"/>
  <c r="Q2072" i="23"/>
  <c r="Q2073" i="23"/>
  <c r="Q2074" i="23"/>
  <c r="Q2075" i="23"/>
  <c r="Q2076" i="23"/>
  <c r="Q2077" i="23"/>
  <c r="Q2078" i="23"/>
  <c r="Q2079" i="23"/>
  <c r="Q2080" i="23"/>
  <c r="Q2081" i="23"/>
  <c r="Q2082" i="23"/>
  <c r="Q2083" i="23"/>
  <c r="Q2084" i="23"/>
  <c r="Q2085" i="23"/>
  <c r="Q2086" i="23"/>
  <c r="Q2087" i="23"/>
  <c r="Q2088" i="23"/>
  <c r="Q2089" i="23"/>
  <c r="Q2090" i="23"/>
  <c r="Q2091" i="23"/>
  <c r="Q2092" i="23"/>
  <c r="Q2093" i="23"/>
  <c r="Q2094" i="23"/>
  <c r="Q2095" i="23"/>
  <c r="Q2096" i="23"/>
  <c r="Q2097" i="23"/>
  <c r="Q2098" i="23"/>
  <c r="Q2099" i="23"/>
  <c r="Q2100" i="23"/>
  <c r="Q2101" i="23"/>
  <c r="Q2102" i="23"/>
  <c r="Q2103" i="23"/>
  <c r="Q2104" i="23"/>
  <c r="Q2105" i="23"/>
  <c r="Q2106" i="23"/>
  <c r="Q2107" i="23"/>
  <c r="Q2108" i="23"/>
  <c r="Q2109" i="23"/>
  <c r="Q2110" i="23"/>
  <c r="Q2111" i="23"/>
  <c r="Q2112" i="23"/>
  <c r="Q2113" i="23"/>
  <c r="Q2114" i="23"/>
  <c r="Q2115" i="23"/>
  <c r="Q2116" i="23"/>
  <c r="Q2117" i="23"/>
  <c r="Q2118" i="23"/>
  <c r="Q2119" i="23"/>
  <c r="Q2120" i="23"/>
  <c r="Q2121" i="23"/>
  <c r="Q2122" i="23"/>
  <c r="Q2123" i="23"/>
  <c r="Q2124" i="23"/>
  <c r="Q2125" i="23"/>
  <c r="Q2126" i="23"/>
  <c r="Q2127" i="23"/>
  <c r="Q2128" i="23"/>
  <c r="Q2129" i="23"/>
  <c r="Q2130" i="23"/>
  <c r="Q2131" i="23"/>
  <c r="Q2132" i="23"/>
  <c r="Q2133" i="23"/>
  <c r="Q2134" i="23"/>
  <c r="Q2135" i="23"/>
  <c r="Q2136" i="23"/>
  <c r="Q2137" i="23"/>
  <c r="Q2138" i="23"/>
  <c r="Q2139" i="23"/>
  <c r="Q2140" i="23"/>
  <c r="Q2141" i="23"/>
  <c r="Q2142" i="23"/>
  <c r="Q2143" i="23"/>
  <c r="Q2144" i="23"/>
  <c r="Q2145" i="23"/>
  <c r="Q2146" i="23"/>
  <c r="Q2147" i="23"/>
  <c r="Q2148" i="23"/>
  <c r="Q2149" i="23"/>
  <c r="Q2150" i="23"/>
  <c r="Q2151" i="23"/>
  <c r="Q2152" i="23"/>
  <c r="Q2153" i="23"/>
  <c r="Q2154" i="23"/>
  <c r="Q2155" i="23"/>
  <c r="Q2156" i="23"/>
  <c r="Q2157" i="23"/>
  <c r="Q2158" i="23"/>
  <c r="Q2159" i="23"/>
  <c r="Q2160" i="23"/>
  <c r="Q2161" i="23"/>
  <c r="Q2162" i="23"/>
  <c r="Q2163" i="23"/>
  <c r="Q2164" i="23"/>
  <c r="Q2165" i="23"/>
  <c r="Q2166" i="23"/>
  <c r="Q2167" i="23"/>
  <c r="Q2168" i="23"/>
  <c r="Q2169" i="23"/>
  <c r="Q2170" i="23"/>
  <c r="Q2171" i="23"/>
  <c r="Q2172" i="23"/>
  <c r="Q2173" i="23"/>
  <c r="Q2174" i="23"/>
  <c r="Q2175" i="23"/>
  <c r="Q2176" i="23"/>
  <c r="Q2177" i="23"/>
  <c r="Q2178" i="23"/>
  <c r="Q2179" i="23"/>
  <c r="Q2180" i="23"/>
  <c r="Q2181" i="23"/>
  <c r="Q2182" i="23"/>
  <c r="Q2183" i="23"/>
  <c r="Q2184" i="23"/>
  <c r="Q2185" i="23"/>
  <c r="Q2186" i="23"/>
  <c r="Q2187" i="23"/>
  <c r="Q2188" i="23"/>
  <c r="Q2189" i="23"/>
  <c r="Q2190" i="23"/>
  <c r="Q2191" i="23"/>
  <c r="Q2192" i="23"/>
  <c r="Q2193" i="23"/>
  <c r="Q2194" i="23"/>
  <c r="Q2195" i="23"/>
  <c r="Q2196" i="23"/>
  <c r="Q2197" i="23"/>
  <c r="Q2198" i="23"/>
  <c r="Q2199" i="23"/>
  <c r="Q2200" i="23"/>
  <c r="Q2201" i="23"/>
  <c r="Q2202" i="23"/>
  <c r="Q2203" i="23"/>
  <c r="Q2204" i="23"/>
  <c r="Q2205" i="23"/>
  <c r="Q2206" i="23"/>
  <c r="Q2207" i="23"/>
  <c r="Q2208" i="23"/>
  <c r="Q2209" i="23"/>
  <c r="Q2210" i="23"/>
  <c r="Q2211" i="23"/>
  <c r="Q2212" i="23"/>
  <c r="Q2213" i="23"/>
  <c r="Q2214" i="23"/>
  <c r="Q2215" i="23"/>
  <c r="Q2216" i="23"/>
  <c r="Q2217" i="23"/>
  <c r="Q2218" i="23"/>
  <c r="Q2219" i="23"/>
  <c r="Q2220" i="23"/>
  <c r="Q2221" i="23"/>
  <c r="Q2222" i="23"/>
  <c r="Q2223" i="23"/>
  <c r="Q2224" i="23"/>
  <c r="Q2225" i="23"/>
  <c r="Q2226" i="23"/>
  <c r="Q2227" i="23"/>
  <c r="Q2228" i="23"/>
  <c r="Q2229" i="23"/>
  <c r="Q2230" i="23"/>
  <c r="Q2231" i="23"/>
  <c r="Q2232" i="23"/>
  <c r="Q2233" i="23"/>
  <c r="Q2234" i="23"/>
  <c r="Q2235" i="23"/>
  <c r="Q2236" i="23"/>
  <c r="Q2237" i="23"/>
  <c r="Q2238" i="23"/>
  <c r="Q2239" i="23"/>
  <c r="Q2240" i="23"/>
  <c r="Q2241" i="23"/>
  <c r="Q2242" i="23"/>
  <c r="Q2243" i="23"/>
  <c r="Q2244" i="23"/>
  <c r="Q2245" i="23"/>
  <c r="Q2246" i="23"/>
  <c r="Q2247" i="23"/>
  <c r="Q2248" i="23"/>
  <c r="Q2249" i="23"/>
  <c r="Q2250" i="23"/>
  <c r="Q2251" i="23"/>
  <c r="Q2252" i="23"/>
  <c r="Q2253" i="23"/>
  <c r="Q2254" i="23"/>
  <c r="Q2255" i="23"/>
  <c r="Q2256" i="23"/>
  <c r="Q2257" i="23"/>
  <c r="Q2258" i="23"/>
  <c r="Q2259" i="23"/>
  <c r="Q2260" i="23"/>
  <c r="Q2261" i="23"/>
  <c r="Q2262" i="23"/>
  <c r="Q2263" i="23"/>
  <c r="Q2264" i="23"/>
  <c r="Q2265" i="23"/>
  <c r="Q2266" i="23"/>
  <c r="Q2267" i="23"/>
  <c r="Q2268" i="23"/>
  <c r="Q2269" i="23"/>
  <c r="Q2270" i="23"/>
  <c r="Q2271" i="23"/>
  <c r="Q2272" i="23"/>
  <c r="Q2273" i="23"/>
  <c r="Q2274" i="23"/>
  <c r="Q2275" i="23"/>
  <c r="Q2276" i="23"/>
  <c r="Q2277" i="23"/>
  <c r="Q2278" i="23"/>
  <c r="Q2279" i="23"/>
  <c r="Q2280" i="23"/>
  <c r="Q2281" i="23"/>
  <c r="Q2282" i="23"/>
  <c r="Q2283" i="23"/>
  <c r="Q2284" i="23"/>
  <c r="Q2285" i="23"/>
  <c r="Q2286" i="23"/>
  <c r="Q2287" i="23"/>
  <c r="Q2288" i="23"/>
  <c r="Q2289" i="23"/>
  <c r="Q2290" i="23"/>
  <c r="Q2291" i="23"/>
  <c r="Q2292" i="23"/>
  <c r="Q2293" i="23"/>
  <c r="Q2294" i="23"/>
  <c r="Q2295" i="23"/>
  <c r="Q2296" i="23"/>
  <c r="Q2297" i="23"/>
  <c r="Q2298" i="23"/>
  <c r="Q2299" i="23"/>
  <c r="Q2300" i="23"/>
  <c r="Q2301" i="23"/>
  <c r="Q2302" i="23"/>
  <c r="Q2303" i="23"/>
  <c r="Q2304" i="23"/>
  <c r="Q2305" i="23"/>
  <c r="Q2306" i="23"/>
  <c r="Q2307" i="23"/>
  <c r="Q2308" i="23"/>
  <c r="Q2309" i="23"/>
  <c r="Q2310" i="23"/>
  <c r="Q2311" i="23"/>
  <c r="Q2312" i="23"/>
  <c r="Q2313" i="23"/>
  <c r="Q2314" i="23"/>
  <c r="Q2315" i="23"/>
  <c r="Q2316" i="23"/>
  <c r="Q2317" i="23"/>
  <c r="Q2318" i="23"/>
  <c r="Q2319" i="23"/>
  <c r="Q2320" i="23"/>
  <c r="Q2321" i="23"/>
  <c r="Q2322" i="23"/>
  <c r="Q2323" i="23"/>
  <c r="Q2324" i="23"/>
  <c r="Q2325" i="23"/>
  <c r="Q2326" i="23"/>
  <c r="Q2327" i="23"/>
  <c r="Q2328" i="23"/>
  <c r="Q2329" i="23"/>
  <c r="Q2330" i="23"/>
  <c r="Q2331" i="23"/>
  <c r="Q2332" i="23"/>
  <c r="Q2333" i="23"/>
  <c r="Q2334" i="23"/>
  <c r="Q2335" i="23"/>
  <c r="Q2336" i="23"/>
  <c r="Q2337" i="23"/>
  <c r="Q2338" i="23"/>
  <c r="Q2339" i="23"/>
  <c r="Q2340" i="23"/>
  <c r="Q2341" i="23"/>
  <c r="Q2342" i="23"/>
  <c r="Q2343" i="23"/>
  <c r="Q2344" i="23"/>
  <c r="Q2345" i="23"/>
  <c r="Q2346" i="23"/>
  <c r="Q2347" i="23"/>
  <c r="Q2348" i="23"/>
  <c r="Q2349" i="23"/>
  <c r="Q2350" i="23"/>
  <c r="Q2351" i="23"/>
  <c r="Q2352" i="23"/>
  <c r="Q2353" i="23"/>
  <c r="Q2354" i="23"/>
  <c r="Q2355" i="23"/>
  <c r="Q2356" i="23"/>
  <c r="Q2357" i="23"/>
  <c r="Q2358" i="23"/>
  <c r="Q2359" i="23"/>
  <c r="Q2360" i="23"/>
  <c r="Q2361" i="23"/>
  <c r="Q2362" i="23"/>
  <c r="Q2363" i="23"/>
  <c r="Q2364" i="23"/>
  <c r="Q2365" i="23"/>
  <c r="Q2366" i="23"/>
  <c r="Q2367" i="23"/>
  <c r="Q2368" i="23"/>
  <c r="Q2369" i="23"/>
  <c r="Q2370" i="23"/>
  <c r="Q2371" i="23"/>
  <c r="Q2372" i="23"/>
  <c r="Q2373" i="23"/>
  <c r="Q2374" i="23"/>
  <c r="Q2375" i="23"/>
  <c r="Q2376" i="23"/>
  <c r="Q2377" i="23"/>
  <c r="Q2378" i="23"/>
  <c r="Q2379" i="23"/>
  <c r="Q2380" i="23"/>
  <c r="Q2381" i="23"/>
  <c r="Q2382" i="23"/>
  <c r="Q2383" i="23"/>
  <c r="Q2384" i="23"/>
  <c r="Q2385" i="23"/>
  <c r="Q2386" i="23"/>
  <c r="Q2387" i="23"/>
  <c r="Q2388" i="23"/>
  <c r="Q2389" i="23"/>
  <c r="Q2390" i="23"/>
  <c r="Q2391" i="23"/>
  <c r="Q2392" i="23"/>
  <c r="Q2393" i="23"/>
  <c r="Q2394" i="23"/>
  <c r="Q2395" i="23"/>
  <c r="Q2396" i="23"/>
  <c r="Q2397" i="23"/>
  <c r="Q2398" i="23"/>
  <c r="Q2399" i="23"/>
  <c r="Q2400" i="23"/>
  <c r="Q2401" i="23"/>
  <c r="Q2402" i="23"/>
  <c r="Q2403" i="23"/>
  <c r="Q2404" i="23"/>
  <c r="Q2405" i="23"/>
  <c r="Q2406" i="23"/>
  <c r="Q2407" i="23"/>
  <c r="Q2408" i="23"/>
  <c r="Q2409" i="23"/>
  <c r="Q2410" i="23"/>
  <c r="Q2411" i="23"/>
  <c r="Q2412" i="23"/>
  <c r="Q2413" i="23"/>
  <c r="Q2414" i="23"/>
  <c r="Q2415" i="23"/>
  <c r="Q2416" i="23"/>
  <c r="Q2417" i="23"/>
  <c r="Q2418" i="23"/>
  <c r="Q2419" i="23"/>
  <c r="Q2420" i="23"/>
  <c r="Q2421" i="23"/>
  <c r="Q2422" i="23"/>
  <c r="Q2423" i="23"/>
  <c r="Q2424" i="23"/>
  <c r="Q2425" i="23"/>
  <c r="Q2426" i="23"/>
  <c r="Q2427" i="23"/>
  <c r="Q2428" i="23"/>
  <c r="Q2429" i="23"/>
  <c r="Q2430" i="23"/>
  <c r="Q2431" i="23"/>
  <c r="Q2432" i="23"/>
  <c r="Q2433" i="23"/>
  <c r="Q2434" i="23"/>
  <c r="Q2435" i="23"/>
  <c r="Q2436" i="23"/>
  <c r="Q2437" i="23"/>
  <c r="Q2438" i="23"/>
  <c r="Q2439" i="23"/>
  <c r="Q2440" i="23"/>
  <c r="Q2441" i="23"/>
  <c r="Q2442" i="23"/>
  <c r="Q2443" i="23"/>
  <c r="Q2444" i="23"/>
  <c r="Q2445" i="23"/>
  <c r="Q2446" i="23"/>
  <c r="Q2447" i="23"/>
  <c r="Q2448" i="23"/>
  <c r="Q2449" i="23"/>
  <c r="Q2450" i="23"/>
  <c r="Q2451" i="23"/>
  <c r="Q2452" i="23"/>
  <c r="Q2453" i="23"/>
  <c r="Q2454" i="23"/>
  <c r="Q2455" i="23"/>
  <c r="Q2456" i="23"/>
  <c r="Q2457" i="23"/>
  <c r="Q2458" i="23"/>
  <c r="Q2459" i="23"/>
  <c r="Q2460" i="23"/>
  <c r="Q2461" i="23"/>
  <c r="Q2462" i="23"/>
  <c r="Q2463" i="23"/>
  <c r="Q2464" i="23"/>
  <c r="Q2465" i="23"/>
  <c r="Q2466" i="23"/>
  <c r="Q2467" i="23"/>
  <c r="Q2468" i="23"/>
  <c r="Q2469" i="23"/>
  <c r="Q2470" i="23"/>
  <c r="Q2471" i="23"/>
  <c r="Q2472" i="23"/>
  <c r="Q2473" i="23"/>
  <c r="Q2474" i="23"/>
  <c r="Q2475" i="23"/>
  <c r="Q2476" i="23"/>
  <c r="Q2477" i="23"/>
  <c r="Q2478" i="23"/>
  <c r="Q2479" i="23"/>
  <c r="Q2480" i="23"/>
  <c r="Q2481" i="23"/>
  <c r="Q2482" i="23"/>
  <c r="Q2483" i="23"/>
  <c r="Q2484" i="23"/>
  <c r="Q2485" i="23"/>
  <c r="Q2486" i="23"/>
  <c r="Q2487" i="23"/>
  <c r="Q2488" i="23"/>
  <c r="Q2489" i="23"/>
  <c r="Q2490" i="23"/>
  <c r="Q2491" i="23"/>
  <c r="Q2492" i="23"/>
  <c r="Q2493" i="23"/>
  <c r="Q2494" i="23"/>
  <c r="Q2495" i="23"/>
  <c r="Q2496" i="23"/>
  <c r="Q2497" i="23"/>
  <c r="Q2498" i="23"/>
  <c r="Q2499" i="23"/>
  <c r="Q2500" i="23"/>
  <c r="Q2501" i="23"/>
  <c r="Q2502" i="23"/>
  <c r="Q2503" i="23"/>
  <c r="Q2504" i="23"/>
  <c r="Q2505" i="23"/>
  <c r="Q2506" i="23"/>
  <c r="Q2507" i="23"/>
  <c r="Q2508" i="23"/>
  <c r="Q2509" i="23"/>
  <c r="Q2510" i="23"/>
  <c r="Q2511" i="23"/>
  <c r="Q2512" i="23"/>
  <c r="Q2513" i="23"/>
  <c r="Q2514" i="23"/>
  <c r="Q2515" i="23"/>
  <c r="Q2516" i="23"/>
  <c r="Q2517" i="23"/>
  <c r="Q2518" i="23"/>
  <c r="Q2519" i="23"/>
  <c r="Q2520" i="23"/>
  <c r="Q2521" i="23"/>
  <c r="Q2522" i="23"/>
  <c r="Q2523" i="23"/>
  <c r="Q2524" i="23"/>
  <c r="Q2525" i="23"/>
  <c r="Q2526" i="23"/>
  <c r="Q2527" i="23"/>
  <c r="Q2528" i="23"/>
  <c r="Q2529" i="23"/>
  <c r="Q2530" i="23"/>
  <c r="Q2531" i="23"/>
  <c r="Q2532" i="23"/>
  <c r="Q2533" i="23"/>
  <c r="Q2534" i="23"/>
  <c r="Q2535" i="23"/>
  <c r="Q2536" i="23"/>
  <c r="Q2537" i="23"/>
  <c r="Q2538" i="23"/>
  <c r="Q2539" i="23"/>
  <c r="Q2540" i="23"/>
  <c r="Q2541" i="23"/>
  <c r="Q2542" i="23"/>
  <c r="Q2543" i="23"/>
  <c r="Q2544" i="23"/>
  <c r="Q2545" i="23"/>
  <c r="Q2546" i="23"/>
  <c r="Q2547" i="23"/>
  <c r="Q2548" i="23"/>
  <c r="Q2549" i="23"/>
  <c r="Q2550" i="23"/>
  <c r="Q2551" i="23"/>
  <c r="Q2552" i="23"/>
  <c r="Q2553" i="23"/>
  <c r="Q2554" i="23"/>
  <c r="Q2555" i="23"/>
  <c r="Q2556" i="23"/>
  <c r="Q2557" i="23"/>
  <c r="Q2558" i="23"/>
  <c r="Q2559" i="23"/>
  <c r="Q2560" i="23"/>
  <c r="Q2561" i="23"/>
  <c r="Q2562" i="23"/>
  <c r="Q2563" i="23"/>
  <c r="Q2564" i="23"/>
  <c r="Q2565" i="23"/>
  <c r="Q2566" i="23"/>
  <c r="Q2567" i="23"/>
  <c r="Q2568" i="23"/>
  <c r="Q2569" i="23"/>
  <c r="Q2570" i="23"/>
  <c r="Q2571" i="23"/>
  <c r="Q2572" i="23"/>
  <c r="Q2573" i="23"/>
  <c r="Q2574" i="23"/>
  <c r="Q2575" i="23"/>
  <c r="Q2576" i="23"/>
  <c r="Q2577" i="23"/>
  <c r="Q2578" i="23"/>
  <c r="Q2579" i="23"/>
  <c r="Q2580" i="23"/>
  <c r="Q2581" i="23"/>
  <c r="Q2582" i="23"/>
  <c r="Q2583" i="23"/>
  <c r="Q2584" i="23"/>
  <c r="Q2585" i="23"/>
  <c r="Q2586" i="23"/>
  <c r="Q2587" i="23"/>
  <c r="Q2588" i="23"/>
  <c r="Q2589" i="23"/>
  <c r="Q2590" i="23"/>
  <c r="Q2591" i="23"/>
  <c r="Q2592" i="23"/>
  <c r="Q2593" i="23"/>
  <c r="Q2594" i="23"/>
  <c r="Q2595" i="23"/>
  <c r="Q2596" i="23"/>
  <c r="Q2597" i="23"/>
  <c r="Q2598" i="23"/>
  <c r="Q2599" i="23"/>
  <c r="Q2600" i="23"/>
  <c r="Q2601" i="23"/>
  <c r="Q2602" i="23"/>
  <c r="Q2603" i="23"/>
  <c r="Q2604" i="23"/>
  <c r="Q2605" i="23"/>
  <c r="Q2606" i="23"/>
  <c r="Q2607" i="23"/>
  <c r="Q2608" i="23"/>
  <c r="Q2609" i="23"/>
  <c r="Q2610" i="23"/>
  <c r="Q2611" i="23"/>
  <c r="Q2612" i="23"/>
  <c r="Q2613" i="23"/>
  <c r="Q2614" i="23"/>
  <c r="Q2615" i="23"/>
  <c r="Q2616" i="23"/>
  <c r="Q2617" i="23"/>
  <c r="Q2618" i="23"/>
  <c r="Q2619" i="23"/>
  <c r="Q2620" i="23"/>
  <c r="Q2621" i="23"/>
  <c r="Q2622" i="23"/>
  <c r="Q2623" i="23"/>
  <c r="Q2624" i="23"/>
  <c r="Q2625" i="23"/>
  <c r="Q2626" i="23"/>
  <c r="Q2627" i="23"/>
  <c r="Q2628" i="23"/>
  <c r="Q2629" i="23"/>
  <c r="Q2630" i="23"/>
  <c r="Q2631" i="23"/>
  <c r="Q2632" i="23"/>
  <c r="Q2633" i="23"/>
  <c r="Q2634" i="23"/>
  <c r="Q2635" i="23"/>
  <c r="Q2636" i="23"/>
  <c r="Q2637" i="23"/>
  <c r="Q2638" i="23"/>
  <c r="Q2639" i="23"/>
  <c r="Q2640" i="23"/>
  <c r="Q2641" i="23"/>
  <c r="Q2642" i="23"/>
  <c r="Q2643" i="23"/>
  <c r="Q2644" i="23"/>
  <c r="Q2645" i="23"/>
  <c r="Q2646" i="23"/>
  <c r="Q2647" i="23"/>
  <c r="Q2648" i="23"/>
  <c r="Q2649" i="23"/>
  <c r="Q2650" i="23"/>
  <c r="Q2651" i="23"/>
  <c r="Q2652" i="23"/>
  <c r="Q2653" i="23"/>
  <c r="Q2654" i="23"/>
  <c r="Q2655" i="23"/>
  <c r="Q2656" i="23"/>
  <c r="Q2657" i="23"/>
  <c r="Q2658" i="23"/>
  <c r="Q2659" i="23"/>
  <c r="Q2660" i="23"/>
  <c r="Q2661" i="23"/>
  <c r="Q2662" i="23"/>
  <c r="Q2663" i="23"/>
  <c r="Q2664" i="23"/>
  <c r="Q2665" i="23"/>
  <c r="Q2666" i="23"/>
  <c r="Q2667" i="23"/>
  <c r="Q2668" i="23"/>
  <c r="Q2669" i="23"/>
  <c r="Q2670" i="23"/>
  <c r="Q2671" i="23"/>
  <c r="Q2672" i="23"/>
  <c r="Q2673" i="23"/>
  <c r="Q2674" i="23"/>
  <c r="Q2675" i="23"/>
  <c r="Q2676" i="23"/>
  <c r="Q2677" i="23"/>
  <c r="Q2678" i="23"/>
  <c r="Q2679" i="23"/>
  <c r="Q2680" i="23"/>
  <c r="Q2681" i="23"/>
  <c r="Q2682" i="23"/>
  <c r="Q2683" i="23"/>
  <c r="Q2684" i="23"/>
  <c r="Q2685" i="23"/>
  <c r="Q2686" i="23"/>
  <c r="Q2687" i="23"/>
  <c r="Q2688" i="23"/>
  <c r="Q2689" i="23"/>
  <c r="Q2690" i="23"/>
  <c r="Q2691" i="23"/>
  <c r="Q2692" i="23"/>
  <c r="Q2693" i="23"/>
  <c r="Q2694" i="23"/>
  <c r="Q2695" i="23"/>
  <c r="Q2696" i="23"/>
  <c r="Q2697" i="23"/>
  <c r="Q2698" i="23"/>
  <c r="Q2699" i="23"/>
  <c r="Q2700" i="23"/>
  <c r="Q2701" i="23"/>
  <c r="Q2702" i="23"/>
  <c r="Q2703" i="23"/>
  <c r="Q2704" i="23"/>
  <c r="Q2705" i="23"/>
  <c r="Q2706" i="23"/>
  <c r="Q2707" i="23"/>
  <c r="Q2708" i="23"/>
  <c r="Q2709" i="23"/>
  <c r="Q2710" i="23"/>
  <c r="Q2711" i="23"/>
  <c r="Q2712" i="23"/>
  <c r="Q2713" i="23"/>
  <c r="Q2714" i="23"/>
  <c r="Q2715" i="23"/>
  <c r="Q2716" i="23"/>
  <c r="Q2717" i="23"/>
  <c r="Q2718" i="23"/>
  <c r="Q2719" i="23"/>
  <c r="Q2720" i="23"/>
  <c r="Q2721" i="23"/>
  <c r="Q2722" i="23"/>
  <c r="Q2723" i="23"/>
  <c r="Q2724" i="23"/>
  <c r="Q2725" i="23"/>
  <c r="Q2726" i="23"/>
  <c r="Q2727" i="23"/>
  <c r="Q2728" i="23"/>
  <c r="Q2729" i="23"/>
  <c r="Q2730" i="23"/>
  <c r="Q2731" i="23"/>
  <c r="Q2732" i="23"/>
  <c r="Q2733" i="23"/>
  <c r="Q2734" i="23"/>
  <c r="Q2735" i="23"/>
  <c r="Q2736" i="23"/>
  <c r="Q2737" i="23"/>
  <c r="Q2738" i="23"/>
  <c r="Q2739" i="23"/>
  <c r="Q2740" i="23"/>
  <c r="Q2741" i="23"/>
  <c r="Q2742" i="23"/>
  <c r="Q2743" i="23"/>
  <c r="Q2744" i="23"/>
  <c r="Q2745" i="23"/>
  <c r="Q2746" i="23"/>
  <c r="Q2747" i="23"/>
  <c r="Q2748" i="23"/>
  <c r="Q2749" i="23"/>
  <c r="Q2750" i="23"/>
  <c r="Q2751" i="23"/>
  <c r="Q2752" i="23"/>
  <c r="Q2753" i="23"/>
  <c r="Q2754" i="23"/>
  <c r="Q2755" i="23"/>
  <c r="Q2756" i="23"/>
  <c r="Q2757" i="23"/>
  <c r="Q2758" i="23"/>
  <c r="Q2759" i="23"/>
  <c r="Q2760" i="23"/>
  <c r="Q2761" i="23"/>
  <c r="Q2762" i="23"/>
  <c r="Q2763" i="23"/>
  <c r="Q2764" i="23"/>
  <c r="Q2765" i="23"/>
  <c r="Q2766" i="23"/>
  <c r="Q2767" i="23"/>
  <c r="Q2768" i="23"/>
  <c r="Q2769" i="23"/>
  <c r="Q2770" i="23"/>
  <c r="Q2771" i="23"/>
  <c r="Q2772" i="23"/>
  <c r="Q2773" i="23"/>
  <c r="Q2774" i="23"/>
  <c r="Q2775" i="23"/>
  <c r="Q2776" i="23"/>
  <c r="Q2777" i="23"/>
  <c r="Q2778" i="23"/>
  <c r="Q2779" i="23"/>
  <c r="Q2780" i="23"/>
  <c r="Q2781" i="23"/>
  <c r="Q2782" i="23"/>
  <c r="Q2783" i="23"/>
  <c r="Q2784" i="23"/>
  <c r="Q2785" i="23"/>
  <c r="Q2786" i="23"/>
  <c r="Q2787" i="23"/>
  <c r="Q2788" i="23"/>
  <c r="Q2789" i="23"/>
  <c r="Q2790" i="23"/>
  <c r="Q2791" i="23"/>
  <c r="Q2792" i="23"/>
  <c r="Q2793" i="23"/>
  <c r="Q2794" i="23"/>
  <c r="Q2795" i="23"/>
  <c r="Q2796" i="23"/>
  <c r="Q2797" i="23"/>
  <c r="Q2798" i="23"/>
  <c r="Q2799" i="23"/>
  <c r="Q2800" i="23"/>
  <c r="Q2801" i="23"/>
  <c r="Q2802" i="23"/>
  <c r="Q2803" i="23"/>
  <c r="Q2804" i="23"/>
  <c r="Q2805" i="23"/>
  <c r="Q2806" i="23"/>
  <c r="Q2807" i="23"/>
  <c r="Q2808" i="23"/>
  <c r="Q2809" i="23"/>
  <c r="Q2810" i="23"/>
  <c r="Q2811" i="23"/>
  <c r="Q2812" i="23"/>
  <c r="Q2813" i="23"/>
  <c r="Q2814" i="23"/>
  <c r="Q2815" i="23"/>
  <c r="Q2816" i="23"/>
  <c r="Q2817" i="23"/>
  <c r="Q2818" i="23"/>
  <c r="Q2819" i="23"/>
  <c r="Q2820" i="23"/>
  <c r="Q2821" i="23"/>
  <c r="Q2822" i="23"/>
  <c r="Q2823" i="23"/>
  <c r="Q2824" i="23"/>
  <c r="Q2825" i="23"/>
  <c r="Q2826" i="23"/>
  <c r="Q2827" i="23"/>
  <c r="Q2828" i="23"/>
  <c r="Q2829" i="23"/>
  <c r="Q2830" i="23"/>
  <c r="Q2831" i="23"/>
  <c r="Q2832" i="23"/>
  <c r="Q2833" i="23"/>
  <c r="Q2834" i="23"/>
  <c r="Q2835" i="23"/>
  <c r="Q2836" i="23"/>
  <c r="Q2837" i="23"/>
  <c r="Q2838" i="23"/>
  <c r="Q2839" i="23"/>
  <c r="Q2840" i="23"/>
  <c r="Q2841" i="23"/>
  <c r="Q2842" i="23"/>
  <c r="Q2843" i="23"/>
  <c r="Q2844" i="23"/>
  <c r="Q2845" i="23"/>
  <c r="Q2846" i="23"/>
  <c r="Q2847" i="23"/>
  <c r="Q2848" i="23"/>
  <c r="Q2849" i="23"/>
  <c r="Q2850" i="23"/>
  <c r="Q2851" i="23"/>
  <c r="Q2852" i="23"/>
  <c r="Q2853" i="23"/>
  <c r="Q2854" i="23"/>
  <c r="Q2855" i="23"/>
  <c r="Q2856" i="23"/>
  <c r="Q2857" i="23"/>
  <c r="Q2858" i="23"/>
  <c r="Q2859" i="23"/>
  <c r="Q2860" i="23"/>
  <c r="Q2861" i="23"/>
  <c r="Q2862" i="23"/>
  <c r="Q2863" i="23"/>
  <c r="Q2864" i="23"/>
  <c r="Q2865" i="23"/>
  <c r="Q2866" i="23"/>
  <c r="Q2867" i="23"/>
  <c r="Q2868" i="23"/>
  <c r="Q2869" i="23"/>
  <c r="Q2870" i="23"/>
  <c r="Q2871" i="23"/>
  <c r="Q2872" i="23"/>
  <c r="Q2873" i="23"/>
  <c r="Q2874" i="23"/>
  <c r="Q2875" i="23"/>
  <c r="Q2876" i="23"/>
  <c r="Q2877" i="23"/>
  <c r="Q2878" i="23"/>
  <c r="Q2879" i="23"/>
  <c r="Q2880" i="23"/>
  <c r="Q2881" i="23"/>
  <c r="Q2882" i="23"/>
  <c r="Q2883" i="23"/>
  <c r="Q2884" i="23"/>
  <c r="Q2885" i="23"/>
  <c r="Q2886" i="23"/>
  <c r="Q2887" i="23"/>
  <c r="Q2888" i="23"/>
  <c r="Q2889" i="23"/>
  <c r="Q2890" i="23"/>
  <c r="Q2891" i="23"/>
  <c r="Q2892" i="23"/>
  <c r="Q2893" i="23"/>
  <c r="Q2894" i="23"/>
  <c r="Q2895" i="23"/>
  <c r="Q2896" i="23"/>
  <c r="Q2897" i="23"/>
  <c r="Q2898" i="23"/>
  <c r="Q2899" i="23"/>
  <c r="Q2900" i="23"/>
  <c r="Q2901" i="23"/>
  <c r="Q2902" i="23"/>
  <c r="Q2903" i="23"/>
  <c r="Q2904" i="23"/>
  <c r="Q2905" i="23"/>
  <c r="Q2906" i="23"/>
  <c r="Q2907" i="23"/>
  <c r="Q2908" i="23"/>
  <c r="Q2909" i="23"/>
  <c r="Q2910" i="23"/>
  <c r="Q2911" i="23"/>
  <c r="Q2912" i="23"/>
  <c r="Q2913" i="23"/>
  <c r="Q2914" i="23"/>
  <c r="Q2915" i="23"/>
  <c r="Q2916" i="23"/>
  <c r="Q2917" i="23"/>
  <c r="Q2918" i="23"/>
  <c r="Q2919" i="23"/>
  <c r="Q2920" i="23"/>
  <c r="Q2921" i="23"/>
  <c r="Q2922" i="23"/>
  <c r="Q2923" i="23"/>
  <c r="Q2924" i="23"/>
  <c r="Q2925" i="23"/>
  <c r="Q2926" i="23"/>
  <c r="Q2927" i="23"/>
  <c r="Q2928" i="23"/>
  <c r="Q2929" i="23"/>
  <c r="Q2930" i="23"/>
  <c r="Q2931" i="23"/>
  <c r="Q2932" i="23"/>
  <c r="Q2933" i="23"/>
  <c r="Q2934" i="23"/>
  <c r="Q2935" i="23"/>
  <c r="Q2936" i="23"/>
  <c r="Q2937" i="23"/>
  <c r="Q2938" i="23"/>
  <c r="Q2939" i="23"/>
  <c r="Q2940" i="23"/>
  <c r="Q2941" i="23"/>
  <c r="Q2942" i="23"/>
  <c r="Q2943" i="23"/>
  <c r="Q2944" i="23"/>
  <c r="Q2945" i="23"/>
  <c r="Q2946" i="23"/>
  <c r="Q2947" i="23"/>
  <c r="Q2948" i="23"/>
  <c r="Q2949" i="23"/>
  <c r="Q2950" i="23"/>
  <c r="Q2951" i="23"/>
  <c r="Q2952" i="23"/>
  <c r="Q2953" i="23"/>
  <c r="Q2954" i="23"/>
  <c r="Q2955" i="23"/>
  <c r="Q2956" i="23"/>
  <c r="Q2957" i="23"/>
  <c r="Q2958" i="23"/>
  <c r="Q2959" i="23"/>
  <c r="Q2960" i="23"/>
  <c r="Q2961" i="23"/>
  <c r="Q2962" i="23"/>
  <c r="Q2963" i="23"/>
  <c r="Q2964" i="23"/>
  <c r="Q2965" i="23"/>
  <c r="Q2966" i="23"/>
  <c r="Q2967" i="23"/>
  <c r="Q2968" i="23"/>
  <c r="Q2969" i="23"/>
  <c r="Q2970" i="23"/>
  <c r="Q2971" i="23"/>
  <c r="Q2972" i="23"/>
  <c r="Q2973" i="23"/>
  <c r="Q2974" i="23"/>
  <c r="Q2975" i="23"/>
  <c r="Q2976" i="23"/>
  <c r="Q2977" i="23"/>
  <c r="Q2978" i="23"/>
  <c r="Q2979" i="23"/>
  <c r="Q2980" i="23"/>
  <c r="Q2981" i="23"/>
  <c r="Q2982" i="23"/>
  <c r="Q2983" i="23"/>
  <c r="Q2984" i="23"/>
  <c r="Q2985" i="23"/>
  <c r="Q2986" i="23"/>
  <c r="Q2987" i="23"/>
  <c r="Q2988" i="23"/>
  <c r="Q2989" i="23"/>
  <c r="Q2990" i="23"/>
  <c r="Q2991" i="23"/>
  <c r="Q2992" i="23"/>
  <c r="Q2993" i="23"/>
  <c r="Q2994" i="23"/>
  <c r="Q2995" i="23"/>
  <c r="Q2996" i="23"/>
  <c r="Q2997" i="23"/>
  <c r="Q2998" i="23"/>
  <c r="Q2999" i="23"/>
  <c r="Q3000" i="23"/>
  <c r="Q3001" i="23"/>
  <c r="Q3002" i="23"/>
  <c r="Q3003" i="23"/>
  <c r="Q3004" i="23"/>
  <c r="Q3005" i="23"/>
  <c r="Q3006" i="23"/>
  <c r="Q3007" i="23"/>
  <c r="Q3008" i="23"/>
  <c r="Q3009" i="23"/>
  <c r="Q3010" i="23"/>
  <c r="Q3011" i="23"/>
  <c r="Q3012" i="23"/>
  <c r="Q3013" i="23"/>
  <c r="Q3014" i="23"/>
  <c r="Q3015" i="23"/>
  <c r="Q3016" i="23"/>
  <c r="Q3017" i="23"/>
  <c r="Q3018" i="23"/>
  <c r="Q3019" i="23"/>
  <c r="Q3020" i="23"/>
  <c r="Q3021" i="23"/>
  <c r="Q3022" i="23"/>
  <c r="Q3023" i="23"/>
  <c r="Q3024" i="23"/>
  <c r="Q3025" i="23"/>
  <c r="Q3026" i="23"/>
  <c r="Q3027" i="23"/>
  <c r="Q3028" i="23"/>
  <c r="Q3029" i="23"/>
  <c r="Q3030" i="23"/>
  <c r="Q3031" i="23"/>
  <c r="Q3032" i="23"/>
  <c r="Q3033" i="23"/>
  <c r="Q3034" i="23"/>
  <c r="Q3035" i="23"/>
  <c r="Q3036" i="23"/>
  <c r="Q3037" i="23"/>
  <c r="Q3038" i="23"/>
  <c r="Q3039" i="23"/>
  <c r="Q3040" i="23"/>
  <c r="Q3041" i="23"/>
  <c r="Q3042" i="23"/>
  <c r="Q3043" i="23"/>
  <c r="Q3044" i="23"/>
  <c r="Q3045" i="23"/>
  <c r="Q3046" i="23"/>
  <c r="Q3047" i="23"/>
  <c r="Q3048" i="23"/>
  <c r="Q3049" i="23"/>
  <c r="Q3050" i="23"/>
  <c r="Q3051" i="23"/>
  <c r="Q3052" i="23"/>
  <c r="Q3053" i="23"/>
  <c r="Q3054" i="23"/>
  <c r="Q3055" i="23"/>
  <c r="Q3056" i="23"/>
  <c r="Q3057" i="23"/>
  <c r="Q3058" i="23"/>
  <c r="Q3059" i="23"/>
  <c r="Q3060" i="23"/>
  <c r="Q3061" i="23"/>
  <c r="Q3062" i="23"/>
  <c r="Q3063" i="23"/>
  <c r="Q3064" i="23"/>
  <c r="Q3065" i="23"/>
  <c r="Q3066" i="23"/>
  <c r="Q3067" i="23"/>
  <c r="Q3068" i="23"/>
  <c r="Q3069" i="23"/>
  <c r="Q3070" i="23"/>
  <c r="Q3071" i="23"/>
  <c r="Q3072" i="23"/>
  <c r="Q3073" i="23"/>
  <c r="Q3074" i="23"/>
  <c r="Q3075" i="23"/>
  <c r="Q3076" i="23"/>
  <c r="Q3077" i="23"/>
  <c r="Q3078" i="23"/>
  <c r="Q3079" i="23"/>
  <c r="Q3080" i="23"/>
  <c r="Q3081" i="23"/>
  <c r="Q3082" i="23"/>
  <c r="Q3083" i="23"/>
  <c r="Q3084" i="23"/>
  <c r="Q3085" i="23"/>
  <c r="Q3086" i="23"/>
  <c r="Q3087" i="23"/>
  <c r="Q3088" i="23"/>
  <c r="Q3089" i="23"/>
  <c r="Q3090" i="23"/>
  <c r="Q3091" i="23"/>
  <c r="Q3092" i="23"/>
  <c r="Q3093" i="23"/>
  <c r="Q3094" i="23"/>
  <c r="Q3095" i="23"/>
  <c r="Q3096" i="23"/>
  <c r="Q3097" i="23"/>
  <c r="Q3098" i="23"/>
  <c r="Q3099" i="23"/>
  <c r="Q3100" i="23"/>
  <c r="Q3101" i="23"/>
  <c r="Q3102" i="23"/>
  <c r="Q3103" i="23"/>
  <c r="Q3104" i="23"/>
  <c r="Q3105" i="23"/>
  <c r="Q3106" i="23"/>
  <c r="Q3107" i="23"/>
  <c r="Q3108" i="23"/>
  <c r="Q3109" i="23"/>
  <c r="Q3110" i="23"/>
  <c r="Q3111" i="23"/>
  <c r="Q3112" i="23"/>
  <c r="Q3113" i="23"/>
  <c r="Q3114" i="23"/>
  <c r="Q3115" i="23"/>
  <c r="Q3116" i="23"/>
  <c r="Q3117" i="23"/>
  <c r="Q3118" i="23"/>
  <c r="Q3119" i="23"/>
  <c r="Q3120" i="23"/>
  <c r="Q3121" i="23"/>
  <c r="Q3122" i="23"/>
  <c r="Q3123" i="23"/>
  <c r="Q3124" i="23"/>
  <c r="Q3125" i="23"/>
  <c r="Q3126" i="23"/>
  <c r="Q3127" i="23"/>
  <c r="Q3128" i="23"/>
  <c r="Q3129" i="23"/>
  <c r="Q3130" i="23"/>
  <c r="Q3131" i="23"/>
  <c r="Q3132" i="23"/>
  <c r="Q3133" i="23"/>
  <c r="Q3134" i="23"/>
  <c r="Q3135" i="23"/>
  <c r="Q3136" i="23"/>
  <c r="Q3137" i="23"/>
  <c r="Q3138" i="23"/>
  <c r="Q3139" i="23"/>
  <c r="Q3140" i="23"/>
  <c r="Q3141" i="23"/>
  <c r="Q3142" i="23"/>
  <c r="Q3143" i="23"/>
  <c r="Q3144" i="23"/>
  <c r="Q3145" i="23"/>
  <c r="Q3146" i="23"/>
  <c r="Q3147" i="23"/>
  <c r="Q3148" i="23"/>
  <c r="Q3149" i="23"/>
  <c r="Q3150" i="23"/>
  <c r="Q3151" i="23"/>
  <c r="Q3152" i="23"/>
  <c r="Q3153" i="23"/>
  <c r="Q3154" i="23"/>
  <c r="Q3155" i="23"/>
  <c r="Q3156" i="23"/>
  <c r="Q3157" i="23"/>
  <c r="Q3158" i="23"/>
  <c r="Q3159" i="23"/>
  <c r="Q3160" i="23"/>
  <c r="Q3161" i="23"/>
  <c r="Q3162" i="23"/>
  <c r="Q3163" i="23"/>
  <c r="Q3164" i="23"/>
  <c r="Q3165" i="23"/>
  <c r="Q3166" i="23"/>
  <c r="Q3167" i="23"/>
  <c r="Q3168" i="23"/>
  <c r="Q3169" i="23"/>
  <c r="Q3170" i="23"/>
  <c r="Q3171" i="23"/>
  <c r="Q3172" i="23"/>
  <c r="Q3173" i="23"/>
  <c r="Q3174" i="23"/>
  <c r="Q3175" i="23"/>
  <c r="Q3176" i="23"/>
  <c r="Q3177" i="23"/>
  <c r="Q3178" i="23"/>
  <c r="Q3179" i="23"/>
  <c r="Q3180" i="23"/>
  <c r="Q3181" i="23"/>
  <c r="Q3182" i="23"/>
  <c r="Q3183" i="23"/>
  <c r="Q3184" i="23"/>
  <c r="Q3185" i="23"/>
  <c r="Q3186" i="23"/>
  <c r="Q3187" i="23"/>
  <c r="Q3188" i="23"/>
  <c r="Q3189" i="23"/>
  <c r="Q3190" i="23"/>
  <c r="Q3191" i="23"/>
  <c r="Q3192" i="23"/>
  <c r="Q3193" i="23"/>
  <c r="Q3194" i="23"/>
  <c r="Q3195" i="23"/>
  <c r="Q3196" i="23"/>
  <c r="Q3197" i="23"/>
  <c r="Q3198" i="23"/>
  <c r="Q3199" i="23"/>
  <c r="Q3200" i="23"/>
  <c r="Q3201" i="23"/>
  <c r="Q3202" i="23"/>
  <c r="Q3203" i="23"/>
  <c r="Q3204" i="23"/>
  <c r="Q3" i="23"/>
  <c r="P4" i="23"/>
  <c r="P5" i="23"/>
  <c r="P6" i="23"/>
  <c r="P7" i="23"/>
  <c r="P8" i="23"/>
  <c r="P9" i="23"/>
  <c r="P10" i="23"/>
  <c r="P11" i="23"/>
  <c r="P12" i="23"/>
  <c r="P13" i="23"/>
  <c r="P14" i="23"/>
  <c r="P15" i="23"/>
  <c r="P16" i="23"/>
  <c r="P17" i="23"/>
  <c r="P18" i="23"/>
  <c r="P19" i="23"/>
  <c r="P20" i="23"/>
  <c r="P21" i="23"/>
  <c r="P22" i="23"/>
  <c r="P23" i="23"/>
  <c r="P24" i="23"/>
  <c r="P25" i="23"/>
  <c r="P26" i="23"/>
  <c r="P27" i="23"/>
  <c r="P28" i="23"/>
  <c r="P29" i="23"/>
  <c r="P30" i="23"/>
  <c r="P31" i="23"/>
  <c r="P32" i="23"/>
  <c r="P33" i="23"/>
  <c r="P34" i="23"/>
  <c r="P35" i="23"/>
  <c r="P36" i="23"/>
  <c r="P37" i="23"/>
  <c r="P38" i="23"/>
  <c r="P39" i="23"/>
  <c r="P40" i="23"/>
  <c r="P41" i="23"/>
  <c r="P42" i="23"/>
  <c r="P43" i="23"/>
  <c r="P44" i="23"/>
  <c r="P45" i="23"/>
  <c r="P46" i="23"/>
  <c r="P47" i="23"/>
  <c r="P48" i="23"/>
  <c r="P49" i="23"/>
  <c r="P50" i="23"/>
  <c r="P51" i="23"/>
  <c r="P52" i="23"/>
  <c r="P53" i="23"/>
  <c r="P54" i="23"/>
  <c r="P55" i="23"/>
  <c r="P56" i="23"/>
  <c r="P57" i="23"/>
  <c r="P58" i="23"/>
  <c r="P59" i="23"/>
  <c r="P60" i="23"/>
  <c r="P61" i="23"/>
  <c r="P62" i="23"/>
  <c r="P63" i="23"/>
  <c r="P64" i="23"/>
  <c r="P65" i="23"/>
  <c r="P66" i="23"/>
  <c r="P67" i="23"/>
  <c r="P68" i="23"/>
  <c r="P69" i="23"/>
  <c r="P70" i="23"/>
  <c r="P71" i="23"/>
  <c r="P72" i="23"/>
  <c r="P73" i="23"/>
  <c r="P74" i="23"/>
  <c r="P75" i="23"/>
  <c r="P76" i="23"/>
  <c r="P77" i="23"/>
  <c r="P78" i="23"/>
  <c r="P79" i="23"/>
  <c r="P80" i="23"/>
  <c r="P81" i="23"/>
  <c r="P82" i="23"/>
  <c r="P83" i="23"/>
  <c r="P84" i="23"/>
  <c r="P85" i="23"/>
  <c r="P86" i="23"/>
  <c r="P87" i="23"/>
  <c r="P88" i="23"/>
  <c r="P89" i="23"/>
  <c r="P90" i="23"/>
  <c r="P91" i="23"/>
  <c r="P92" i="23"/>
  <c r="P93" i="23"/>
  <c r="P94" i="23"/>
  <c r="P95" i="23"/>
  <c r="P96" i="23"/>
  <c r="P97" i="23"/>
  <c r="P98" i="23"/>
  <c r="P99" i="23"/>
  <c r="P100" i="23"/>
  <c r="P101" i="23"/>
  <c r="P102" i="23"/>
  <c r="P103" i="23"/>
  <c r="P104" i="23"/>
  <c r="P105" i="23"/>
  <c r="P106" i="23"/>
  <c r="P107" i="23"/>
  <c r="P108" i="23"/>
  <c r="P109" i="23"/>
  <c r="P110" i="23"/>
  <c r="P111" i="23"/>
  <c r="P112" i="23"/>
  <c r="P113" i="23"/>
  <c r="P114" i="23"/>
  <c r="P115" i="23"/>
  <c r="P116" i="23"/>
  <c r="P117" i="23"/>
  <c r="P118" i="23"/>
  <c r="P119" i="23"/>
  <c r="P120" i="23"/>
  <c r="P121" i="23"/>
  <c r="P122" i="23"/>
  <c r="P123" i="23"/>
  <c r="P124" i="23"/>
  <c r="P125" i="23"/>
  <c r="P126" i="23"/>
  <c r="P127" i="23"/>
  <c r="P128" i="23"/>
  <c r="P129" i="23"/>
  <c r="P130" i="23"/>
  <c r="P131" i="23"/>
  <c r="P132" i="23"/>
  <c r="P133" i="23"/>
  <c r="P134" i="23"/>
  <c r="P135" i="23"/>
  <c r="P136" i="23"/>
  <c r="P137" i="23"/>
  <c r="P138" i="23"/>
  <c r="P139" i="23"/>
  <c r="P140" i="23"/>
  <c r="P141" i="23"/>
  <c r="P142" i="23"/>
  <c r="P143" i="23"/>
  <c r="P144" i="23"/>
  <c r="P145" i="23"/>
  <c r="P146" i="23"/>
  <c r="P147" i="23"/>
  <c r="P148" i="23"/>
  <c r="P149" i="23"/>
  <c r="P150" i="23"/>
  <c r="P151" i="23"/>
  <c r="P152" i="23"/>
  <c r="P153" i="23"/>
  <c r="P154" i="23"/>
  <c r="P155" i="23"/>
  <c r="P156" i="23"/>
  <c r="P157" i="23"/>
  <c r="P158" i="23"/>
  <c r="P159" i="23"/>
  <c r="P160" i="23"/>
  <c r="P161" i="23"/>
  <c r="P162" i="23"/>
  <c r="P163" i="23"/>
  <c r="P164" i="23"/>
  <c r="P165" i="23"/>
  <c r="P166" i="23"/>
  <c r="P167" i="23"/>
  <c r="P168" i="23"/>
  <c r="P169" i="23"/>
  <c r="P170" i="23"/>
  <c r="P171" i="23"/>
  <c r="P172" i="23"/>
  <c r="P173" i="23"/>
  <c r="P174" i="23"/>
  <c r="P175" i="23"/>
  <c r="P176" i="23"/>
  <c r="P177" i="23"/>
  <c r="P178" i="23"/>
  <c r="P179" i="23"/>
  <c r="P180" i="23"/>
  <c r="P181" i="23"/>
  <c r="P182" i="23"/>
  <c r="P183" i="23"/>
  <c r="P184" i="23"/>
  <c r="P185" i="23"/>
  <c r="P186" i="23"/>
  <c r="P187" i="23"/>
  <c r="P188" i="23"/>
  <c r="P189" i="23"/>
  <c r="P190" i="23"/>
  <c r="P191" i="23"/>
  <c r="P192" i="23"/>
  <c r="P193" i="23"/>
  <c r="P194" i="23"/>
  <c r="P195" i="23"/>
  <c r="P196" i="23"/>
  <c r="P197" i="23"/>
  <c r="P198" i="23"/>
  <c r="P199" i="23"/>
  <c r="P200" i="23"/>
  <c r="P201" i="23"/>
  <c r="P202" i="23"/>
  <c r="P203" i="23"/>
  <c r="P204" i="23"/>
  <c r="P205" i="23"/>
  <c r="P206" i="23"/>
  <c r="P207" i="23"/>
  <c r="P208" i="23"/>
  <c r="P209" i="23"/>
  <c r="P210" i="23"/>
  <c r="P211" i="23"/>
  <c r="P212" i="23"/>
  <c r="P213" i="23"/>
  <c r="P214" i="23"/>
  <c r="P215" i="23"/>
  <c r="P216" i="23"/>
  <c r="P217" i="23"/>
  <c r="P218" i="23"/>
  <c r="P219" i="23"/>
  <c r="P220" i="23"/>
  <c r="P221" i="23"/>
  <c r="P222" i="23"/>
  <c r="P223" i="23"/>
  <c r="P224" i="23"/>
  <c r="P225" i="23"/>
  <c r="P226" i="23"/>
  <c r="P227" i="23"/>
  <c r="P228" i="23"/>
  <c r="P229" i="23"/>
  <c r="P230" i="23"/>
  <c r="P231" i="23"/>
  <c r="P232" i="23"/>
  <c r="P233" i="23"/>
  <c r="P234" i="23"/>
  <c r="P235" i="23"/>
  <c r="P236" i="23"/>
  <c r="P237" i="23"/>
  <c r="P238" i="23"/>
  <c r="P239" i="23"/>
  <c r="P240" i="23"/>
  <c r="P241" i="23"/>
  <c r="P242" i="23"/>
  <c r="P243" i="23"/>
  <c r="P244" i="23"/>
  <c r="P245" i="23"/>
  <c r="P246" i="23"/>
  <c r="P247" i="23"/>
  <c r="P248" i="23"/>
  <c r="P249" i="23"/>
  <c r="P250" i="23"/>
  <c r="P251" i="23"/>
  <c r="P252" i="23"/>
  <c r="P253" i="23"/>
  <c r="P254" i="23"/>
  <c r="P255" i="23"/>
  <c r="P256" i="23"/>
  <c r="P257" i="23"/>
  <c r="P258" i="23"/>
  <c r="P259" i="23"/>
  <c r="P260" i="23"/>
  <c r="P261" i="23"/>
  <c r="P262" i="23"/>
  <c r="P263" i="23"/>
  <c r="P264" i="23"/>
  <c r="P265" i="23"/>
  <c r="P266" i="23"/>
  <c r="P267" i="23"/>
  <c r="P268" i="23"/>
  <c r="P269" i="23"/>
  <c r="P270" i="23"/>
  <c r="P271" i="23"/>
  <c r="P272" i="23"/>
  <c r="P273" i="23"/>
  <c r="P274" i="23"/>
  <c r="P275" i="23"/>
  <c r="P276" i="23"/>
  <c r="P277" i="23"/>
  <c r="P278" i="23"/>
  <c r="P279" i="23"/>
  <c r="P280" i="23"/>
  <c r="P281" i="23"/>
  <c r="P282" i="23"/>
  <c r="P283" i="23"/>
  <c r="P284" i="23"/>
  <c r="P285" i="23"/>
  <c r="P286" i="23"/>
  <c r="P287" i="23"/>
  <c r="P288" i="23"/>
  <c r="P289" i="23"/>
  <c r="P290" i="23"/>
  <c r="P291" i="23"/>
  <c r="P292" i="23"/>
  <c r="P293" i="23"/>
  <c r="P294" i="23"/>
  <c r="P295" i="23"/>
  <c r="P296" i="23"/>
  <c r="P297" i="23"/>
  <c r="P298" i="23"/>
  <c r="P299" i="23"/>
  <c r="P300" i="23"/>
  <c r="P301" i="23"/>
  <c r="P302" i="23"/>
  <c r="P303" i="23"/>
  <c r="P304" i="23"/>
  <c r="P305" i="23"/>
  <c r="P306" i="23"/>
  <c r="P307" i="23"/>
  <c r="P308" i="23"/>
  <c r="P309" i="23"/>
  <c r="P310" i="23"/>
  <c r="P311" i="23"/>
  <c r="P312" i="23"/>
  <c r="P313" i="23"/>
  <c r="P314" i="23"/>
  <c r="P315" i="23"/>
  <c r="P316" i="23"/>
  <c r="P317" i="23"/>
  <c r="P318" i="23"/>
  <c r="P319" i="23"/>
  <c r="P320" i="23"/>
  <c r="P321" i="23"/>
  <c r="P322" i="23"/>
  <c r="P323" i="23"/>
  <c r="P324" i="23"/>
  <c r="P325" i="23"/>
  <c r="P326" i="23"/>
  <c r="P327" i="23"/>
  <c r="P328" i="23"/>
  <c r="P329" i="23"/>
  <c r="P330" i="23"/>
  <c r="P331" i="23"/>
  <c r="P332" i="23"/>
  <c r="P333" i="23"/>
  <c r="P334" i="23"/>
  <c r="P335" i="23"/>
  <c r="P336" i="23"/>
  <c r="P337" i="23"/>
  <c r="P338" i="23"/>
  <c r="P339" i="23"/>
  <c r="P340" i="23"/>
  <c r="P341" i="23"/>
  <c r="P342" i="23"/>
  <c r="P343" i="23"/>
  <c r="P344" i="23"/>
  <c r="P345" i="23"/>
  <c r="P346" i="23"/>
  <c r="P347" i="23"/>
  <c r="P348" i="23"/>
  <c r="P349" i="23"/>
  <c r="P350" i="23"/>
  <c r="P351" i="23"/>
  <c r="P352" i="23"/>
  <c r="P353" i="23"/>
  <c r="P354" i="23"/>
  <c r="P355" i="23"/>
  <c r="P356" i="23"/>
  <c r="P357" i="23"/>
  <c r="P358" i="23"/>
  <c r="P359" i="23"/>
  <c r="P360" i="23"/>
  <c r="P361" i="23"/>
  <c r="P362" i="23"/>
  <c r="P363" i="23"/>
  <c r="P364" i="23"/>
  <c r="P365" i="23"/>
  <c r="P366" i="23"/>
  <c r="P367" i="23"/>
  <c r="P368" i="23"/>
  <c r="P369" i="23"/>
  <c r="P370" i="23"/>
  <c r="P371" i="23"/>
  <c r="P372" i="23"/>
  <c r="P373" i="23"/>
  <c r="P374" i="23"/>
  <c r="P375" i="23"/>
  <c r="P376" i="23"/>
  <c r="P377" i="23"/>
  <c r="P378" i="23"/>
  <c r="P379" i="23"/>
  <c r="P380" i="23"/>
  <c r="P381" i="23"/>
  <c r="P382" i="23"/>
  <c r="P383" i="23"/>
  <c r="P384" i="23"/>
  <c r="P385" i="23"/>
  <c r="P386" i="23"/>
  <c r="P387" i="23"/>
  <c r="P388" i="23"/>
  <c r="P389" i="23"/>
  <c r="P390" i="23"/>
  <c r="P391" i="23"/>
  <c r="P392" i="23"/>
  <c r="P393" i="23"/>
  <c r="P394" i="23"/>
  <c r="P395" i="23"/>
  <c r="P396" i="23"/>
  <c r="P397" i="23"/>
  <c r="P398" i="23"/>
  <c r="P399" i="23"/>
  <c r="P400" i="23"/>
  <c r="P401" i="23"/>
  <c r="P402" i="23"/>
  <c r="P403" i="23"/>
  <c r="P404" i="23"/>
  <c r="P405" i="23"/>
  <c r="P406" i="23"/>
  <c r="P407" i="23"/>
  <c r="P408" i="23"/>
  <c r="P409" i="23"/>
  <c r="P410" i="23"/>
  <c r="P411" i="23"/>
  <c r="P412" i="23"/>
  <c r="P413" i="23"/>
  <c r="P414" i="23"/>
  <c r="P415" i="23"/>
  <c r="P416" i="23"/>
  <c r="P417" i="23"/>
  <c r="P418" i="23"/>
  <c r="P419" i="23"/>
  <c r="P420" i="23"/>
  <c r="P421" i="23"/>
  <c r="P422" i="23"/>
  <c r="P423" i="23"/>
  <c r="P424" i="23"/>
  <c r="P425" i="23"/>
  <c r="P426" i="23"/>
  <c r="P427" i="23"/>
  <c r="P428" i="23"/>
  <c r="P429" i="23"/>
  <c r="P430" i="23"/>
  <c r="P431" i="23"/>
  <c r="P432" i="23"/>
  <c r="P433" i="23"/>
  <c r="P434" i="23"/>
  <c r="P435" i="23"/>
  <c r="P436" i="23"/>
  <c r="P437" i="23"/>
  <c r="P438" i="23"/>
  <c r="P439" i="23"/>
  <c r="P440" i="23"/>
  <c r="P441" i="23"/>
  <c r="P442" i="23"/>
  <c r="P443" i="23"/>
  <c r="P444" i="23"/>
  <c r="P445" i="23"/>
  <c r="P446" i="23"/>
  <c r="P447" i="23"/>
  <c r="P448" i="23"/>
  <c r="P449" i="23"/>
  <c r="P450" i="23"/>
  <c r="P451" i="23"/>
  <c r="P452" i="23"/>
  <c r="P453" i="23"/>
  <c r="P454" i="23"/>
  <c r="P455" i="23"/>
  <c r="P456" i="23"/>
  <c r="P457" i="23"/>
  <c r="P458" i="23"/>
  <c r="P459" i="23"/>
  <c r="P460" i="23"/>
  <c r="P461" i="23"/>
  <c r="P462" i="23"/>
  <c r="P463" i="23"/>
  <c r="P464" i="23"/>
  <c r="P465" i="23"/>
  <c r="P466" i="23"/>
  <c r="P467" i="23"/>
  <c r="P468" i="23"/>
  <c r="P469" i="23"/>
  <c r="P470" i="23"/>
  <c r="P471" i="23"/>
  <c r="P472" i="23"/>
  <c r="P473" i="23"/>
  <c r="P474" i="23"/>
  <c r="P475" i="23"/>
  <c r="P476" i="23"/>
  <c r="P477" i="23"/>
  <c r="P478" i="23"/>
  <c r="P479" i="23"/>
  <c r="P480" i="23"/>
  <c r="P481" i="23"/>
  <c r="P482" i="23"/>
  <c r="P483" i="23"/>
  <c r="P484" i="23"/>
  <c r="P485" i="23"/>
  <c r="P486" i="23"/>
  <c r="P487" i="23"/>
  <c r="P488" i="23"/>
  <c r="P489" i="23"/>
  <c r="P490" i="23"/>
  <c r="P491" i="23"/>
  <c r="P492" i="23"/>
  <c r="P493" i="23"/>
  <c r="P494" i="23"/>
  <c r="P495" i="23"/>
  <c r="P496" i="23"/>
  <c r="P497" i="23"/>
  <c r="P498" i="23"/>
  <c r="P499" i="23"/>
  <c r="P500" i="23"/>
  <c r="P501" i="23"/>
  <c r="P502" i="23"/>
  <c r="P503" i="23"/>
  <c r="P504" i="23"/>
  <c r="P505" i="23"/>
  <c r="P506" i="23"/>
  <c r="P507" i="23"/>
  <c r="P508" i="23"/>
  <c r="P509" i="23"/>
  <c r="P510" i="23"/>
  <c r="P511" i="23"/>
  <c r="P512" i="23"/>
  <c r="P513" i="23"/>
  <c r="P514" i="23"/>
  <c r="P515" i="23"/>
  <c r="P516" i="23"/>
  <c r="P517" i="23"/>
  <c r="P518" i="23"/>
  <c r="P519" i="23"/>
  <c r="P520" i="23"/>
  <c r="P521" i="23"/>
  <c r="P522" i="23"/>
  <c r="P523" i="23"/>
  <c r="P524" i="23"/>
  <c r="P525" i="23"/>
  <c r="P526" i="23"/>
  <c r="P527" i="23"/>
  <c r="P528" i="23"/>
  <c r="P529" i="23"/>
  <c r="P530" i="23"/>
  <c r="P531" i="23"/>
  <c r="P532" i="23"/>
  <c r="P533" i="23"/>
  <c r="P534" i="23"/>
  <c r="P535" i="23"/>
  <c r="P536" i="23"/>
  <c r="P537" i="23"/>
  <c r="P538" i="23"/>
  <c r="P539" i="23"/>
  <c r="P540" i="23"/>
  <c r="P541" i="23"/>
  <c r="P542" i="23"/>
  <c r="P543" i="23"/>
  <c r="P544" i="23"/>
  <c r="P545" i="23"/>
  <c r="P546" i="23"/>
  <c r="P547" i="23"/>
  <c r="P548" i="23"/>
  <c r="P549" i="23"/>
  <c r="P550" i="23"/>
  <c r="P551" i="23"/>
  <c r="P552" i="23"/>
  <c r="P553" i="23"/>
  <c r="P554" i="23"/>
  <c r="P555" i="23"/>
  <c r="P556" i="23"/>
  <c r="P557" i="23"/>
  <c r="P558" i="23"/>
  <c r="P559" i="23"/>
  <c r="P560" i="23"/>
  <c r="P561" i="23"/>
  <c r="P562" i="23"/>
  <c r="P563" i="23"/>
  <c r="P564" i="23"/>
  <c r="P565" i="23"/>
  <c r="P566" i="23"/>
  <c r="P567" i="23"/>
  <c r="P568" i="23"/>
  <c r="P569" i="23"/>
  <c r="P570" i="23"/>
  <c r="P571" i="23"/>
  <c r="P572" i="23"/>
  <c r="P573" i="23"/>
  <c r="P574" i="23"/>
  <c r="P575" i="23"/>
  <c r="P576" i="23"/>
  <c r="P577" i="23"/>
  <c r="P578" i="23"/>
  <c r="P579" i="23"/>
  <c r="P580" i="23"/>
  <c r="P581" i="23"/>
  <c r="P582" i="23"/>
  <c r="P583" i="23"/>
  <c r="P584" i="23"/>
  <c r="P585" i="23"/>
  <c r="P586" i="23"/>
  <c r="P587" i="23"/>
  <c r="P588" i="23"/>
  <c r="P589" i="23"/>
  <c r="P590" i="23"/>
  <c r="P591" i="23"/>
  <c r="P592" i="23"/>
  <c r="P593" i="23"/>
  <c r="P594" i="23"/>
  <c r="P595" i="23"/>
  <c r="P596" i="23"/>
  <c r="P597" i="23"/>
  <c r="P598" i="23"/>
  <c r="P599" i="23"/>
  <c r="P600" i="23"/>
  <c r="P601" i="23"/>
  <c r="P602" i="23"/>
  <c r="P603" i="23"/>
  <c r="P604" i="23"/>
  <c r="P605" i="23"/>
  <c r="P606" i="23"/>
  <c r="P607" i="23"/>
  <c r="P608" i="23"/>
  <c r="P609" i="23"/>
  <c r="P610" i="23"/>
  <c r="P611" i="23"/>
  <c r="P612" i="23"/>
  <c r="P613" i="23"/>
  <c r="P614" i="23"/>
  <c r="P615" i="23"/>
  <c r="P616" i="23"/>
  <c r="P617" i="23"/>
  <c r="P618" i="23"/>
  <c r="P619" i="23"/>
  <c r="P620" i="23"/>
  <c r="P621" i="23"/>
  <c r="P622" i="23"/>
  <c r="P623" i="23"/>
  <c r="P624" i="23"/>
  <c r="P625" i="23"/>
  <c r="P626" i="23"/>
  <c r="P627" i="23"/>
  <c r="P628" i="23"/>
  <c r="P629" i="23"/>
  <c r="P630" i="23"/>
  <c r="P631" i="23"/>
  <c r="P632" i="23"/>
  <c r="P633" i="23"/>
  <c r="P634" i="23"/>
  <c r="P635" i="23"/>
  <c r="P636" i="23"/>
  <c r="P637" i="23"/>
  <c r="P638" i="23"/>
  <c r="P639" i="23"/>
  <c r="P640" i="23"/>
  <c r="P641" i="23"/>
  <c r="P642" i="23"/>
  <c r="P643" i="23"/>
  <c r="P644" i="23"/>
  <c r="P645" i="23"/>
  <c r="P646" i="23"/>
  <c r="P647" i="23"/>
  <c r="P648" i="23"/>
  <c r="P649" i="23"/>
  <c r="P650" i="23"/>
  <c r="P651" i="23"/>
  <c r="P652" i="23"/>
  <c r="P653" i="23"/>
  <c r="P654" i="23"/>
  <c r="P655" i="23"/>
  <c r="P656" i="23"/>
  <c r="P657" i="23"/>
  <c r="P658" i="23"/>
  <c r="P659" i="23"/>
  <c r="P660" i="23"/>
  <c r="P661" i="23"/>
  <c r="P662" i="23"/>
  <c r="P663" i="23"/>
  <c r="P664" i="23"/>
  <c r="P665" i="23"/>
  <c r="P666" i="23"/>
  <c r="P667" i="23"/>
  <c r="P668" i="23"/>
  <c r="P669" i="23"/>
  <c r="P670" i="23"/>
  <c r="P671" i="23"/>
  <c r="P672" i="23"/>
  <c r="P673" i="23"/>
  <c r="P674" i="23"/>
  <c r="P675" i="23"/>
  <c r="P676" i="23"/>
  <c r="P677" i="23"/>
  <c r="P678" i="23"/>
  <c r="P679" i="23"/>
  <c r="P680" i="23"/>
  <c r="P681" i="23"/>
  <c r="P682" i="23"/>
  <c r="P683" i="23"/>
  <c r="P684" i="23"/>
  <c r="P685" i="23"/>
  <c r="P686" i="23"/>
  <c r="P687" i="23"/>
  <c r="P688" i="23"/>
  <c r="P689" i="23"/>
  <c r="P690" i="23"/>
  <c r="P691" i="23"/>
  <c r="P692" i="23"/>
  <c r="P693" i="23"/>
  <c r="P694" i="23"/>
  <c r="P695" i="23"/>
  <c r="P696" i="23"/>
  <c r="P697" i="23"/>
  <c r="P698" i="23"/>
  <c r="P699" i="23"/>
  <c r="P700" i="23"/>
  <c r="P701" i="23"/>
  <c r="P702" i="23"/>
  <c r="P703" i="23"/>
  <c r="P704" i="23"/>
  <c r="P705" i="23"/>
  <c r="P706" i="23"/>
  <c r="P707" i="23"/>
  <c r="P708" i="23"/>
  <c r="P709" i="23"/>
  <c r="P710" i="23"/>
  <c r="P711" i="23"/>
  <c r="P712" i="23"/>
  <c r="P713" i="23"/>
  <c r="P714" i="23"/>
  <c r="P715" i="23"/>
  <c r="P716" i="23"/>
  <c r="P717" i="23"/>
  <c r="P718" i="23"/>
  <c r="P719" i="23"/>
  <c r="P720" i="23"/>
  <c r="P721" i="23"/>
  <c r="P722" i="23"/>
  <c r="P723" i="23"/>
  <c r="P724" i="23"/>
  <c r="P725" i="23"/>
  <c r="P726" i="23"/>
  <c r="P727" i="23"/>
  <c r="P728" i="23"/>
  <c r="P729" i="23"/>
  <c r="P730" i="23"/>
  <c r="P731" i="23"/>
  <c r="P732" i="23"/>
  <c r="P733" i="23"/>
  <c r="P734" i="23"/>
  <c r="P735" i="23"/>
  <c r="P736" i="23"/>
  <c r="P737" i="23"/>
  <c r="P738" i="23"/>
  <c r="P739" i="23"/>
  <c r="P740" i="23"/>
  <c r="P741" i="23"/>
  <c r="P742" i="23"/>
  <c r="P743" i="23"/>
  <c r="P744" i="23"/>
  <c r="P745" i="23"/>
  <c r="P746" i="23"/>
  <c r="P747" i="23"/>
  <c r="P748" i="23"/>
  <c r="P749" i="23"/>
  <c r="P750" i="23"/>
  <c r="P751" i="23"/>
  <c r="P752" i="23"/>
  <c r="P753" i="23"/>
  <c r="P754" i="23"/>
  <c r="P755" i="23"/>
  <c r="P756" i="23"/>
  <c r="P757" i="23"/>
  <c r="P758" i="23"/>
  <c r="P759" i="23"/>
  <c r="P760" i="23"/>
  <c r="P761" i="23"/>
  <c r="P762" i="23"/>
  <c r="P763" i="23"/>
  <c r="P764" i="23"/>
  <c r="P765" i="23"/>
  <c r="P766" i="23"/>
  <c r="P767" i="23"/>
  <c r="P768" i="23"/>
  <c r="P769" i="23"/>
  <c r="P770" i="23"/>
  <c r="P771" i="23"/>
  <c r="P772" i="23"/>
  <c r="P773" i="23"/>
  <c r="P774" i="23"/>
  <c r="P775" i="23"/>
  <c r="P776" i="23"/>
  <c r="P777" i="23"/>
  <c r="P778" i="23"/>
  <c r="P779" i="23"/>
  <c r="P780" i="23"/>
  <c r="P781" i="23"/>
  <c r="P782" i="23"/>
  <c r="P783" i="23"/>
  <c r="P784" i="23"/>
  <c r="P785" i="23"/>
  <c r="P786" i="23"/>
  <c r="P787" i="23"/>
  <c r="P788" i="23"/>
  <c r="P789" i="23"/>
  <c r="P790" i="23"/>
  <c r="P791" i="23"/>
  <c r="P792" i="23"/>
  <c r="P793" i="23"/>
  <c r="P794" i="23"/>
  <c r="P795" i="23"/>
  <c r="P796" i="23"/>
  <c r="P797" i="23"/>
  <c r="P798" i="23"/>
  <c r="P799" i="23"/>
  <c r="P800" i="23"/>
  <c r="P801" i="23"/>
  <c r="P802" i="23"/>
  <c r="P803" i="23"/>
  <c r="P804" i="23"/>
  <c r="P805" i="23"/>
  <c r="P806" i="23"/>
  <c r="P807" i="23"/>
  <c r="P808" i="23"/>
  <c r="P809" i="23"/>
  <c r="P810" i="23"/>
  <c r="P811" i="23"/>
  <c r="P812" i="23"/>
  <c r="P813" i="23"/>
  <c r="P814" i="23"/>
  <c r="P815" i="23"/>
  <c r="P816" i="23"/>
  <c r="P817" i="23"/>
  <c r="P818" i="23"/>
  <c r="P819" i="23"/>
  <c r="P820" i="23"/>
  <c r="P821" i="23"/>
  <c r="P822" i="23"/>
  <c r="P823" i="23"/>
  <c r="P824" i="23"/>
  <c r="P825" i="23"/>
  <c r="P826" i="23"/>
  <c r="P827" i="23"/>
  <c r="P828" i="23"/>
  <c r="P829" i="23"/>
  <c r="P830" i="23"/>
  <c r="P831" i="23"/>
  <c r="P832" i="23"/>
  <c r="P833" i="23"/>
  <c r="P834" i="23"/>
  <c r="P835" i="23"/>
  <c r="P836" i="23"/>
  <c r="P837" i="23"/>
  <c r="P838" i="23"/>
  <c r="P839" i="23"/>
  <c r="P840" i="23"/>
  <c r="P841" i="23"/>
  <c r="P842" i="23"/>
  <c r="P843" i="23"/>
  <c r="P844" i="23"/>
  <c r="P845" i="23"/>
  <c r="P846" i="23"/>
  <c r="P847" i="23"/>
  <c r="P848" i="23"/>
  <c r="P849" i="23"/>
  <c r="P850" i="23"/>
  <c r="P851" i="23"/>
  <c r="P852" i="23"/>
  <c r="P853" i="23"/>
  <c r="P854" i="23"/>
  <c r="P855" i="23"/>
  <c r="P856" i="23"/>
  <c r="P857" i="23"/>
  <c r="P858" i="23"/>
  <c r="P859" i="23"/>
  <c r="P860" i="23"/>
  <c r="P861" i="23"/>
  <c r="P862" i="23"/>
  <c r="P863" i="23"/>
  <c r="P864" i="23"/>
  <c r="P865" i="23"/>
  <c r="P866" i="23"/>
  <c r="P867" i="23"/>
  <c r="P868" i="23"/>
  <c r="P869" i="23"/>
  <c r="P870" i="23"/>
  <c r="P871" i="23"/>
  <c r="P872" i="23"/>
  <c r="P873" i="23"/>
  <c r="P874" i="23"/>
  <c r="P875" i="23"/>
  <c r="P876" i="23"/>
  <c r="P877" i="23"/>
  <c r="P878" i="23"/>
  <c r="P879" i="23"/>
  <c r="P880" i="23"/>
  <c r="P881" i="23"/>
  <c r="P882" i="23"/>
  <c r="P883" i="23"/>
  <c r="P884" i="23"/>
  <c r="P885" i="23"/>
  <c r="P886" i="23"/>
  <c r="P887" i="23"/>
  <c r="P888" i="23"/>
  <c r="P889" i="23"/>
  <c r="P890" i="23"/>
  <c r="P891" i="23"/>
  <c r="P892" i="23"/>
  <c r="P893" i="23"/>
  <c r="P894" i="23"/>
  <c r="P895" i="23"/>
  <c r="P896" i="23"/>
  <c r="P897" i="23"/>
  <c r="P898" i="23"/>
  <c r="P899" i="23"/>
  <c r="P900" i="23"/>
  <c r="P901" i="23"/>
  <c r="P902" i="23"/>
  <c r="P903" i="23"/>
  <c r="P904" i="23"/>
  <c r="P905" i="23"/>
  <c r="P906" i="23"/>
  <c r="P907" i="23"/>
  <c r="P908" i="23"/>
  <c r="P909" i="23"/>
  <c r="P910" i="23"/>
  <c r="P911" i="23"/>
  <c r="P912" i="23"/>
  <c r="P913" i="23"/>
  <c r="P914" i="23"/>
  <c r="P915" i="23"/>
  <c r="P916" i="23"/>
  <c r="P917" i="23"/>
  <c r="P918" i="23"/>
  <c r="P919" i="23"/>
  <c r="P920" i="23"/>
  <c r="P921" i="23"/>
  <c r="P922" i="23"/>
  <c r="P923" i="23"/>
  <c r="P924" i="23"/>
  <c r="P925" i="23"/>
  <c r="P926" i="23"/>
  <c r="P927" i="23"/>
  <c r="P928" i="23"/>
  <c r="P929" i="23"/>
  <c r="P930" i="23"/>
  <c r="P931" i="23"/>
  <c r="P932" i="23"/>
  <c r="P933" i="23"/>
  <c r="P934" i="23"/>
  <c r="P935" i="23"/>
  <c r="P936" i="23"/>
  <c r="P937" i="23"/>
  <c r="P938" i="23"/>
  <c r="P939" i="23"/>
  <c r="P940" i="23"/>
  <c r="P941" i="23"/>
  <c r="P942" i="23"/>
  <c r="P943" i="23"/>
  <c r="P944" i="23"/>
  <c r="P945" i="23"/>
  <c r="P946" i="23"/>
  <c r="P947" i="23"/>
  <c r="P948" i="23"/>
  <c r="P949" i="23"/>
  <c r="P950" i="23"/>
  <c r="P951" i="23"/>
  <c r="P952" i="23"/>
  <c r="P953" i="23"/>
  <c r="P954" i="23"/>
  <c r="P955" i="23"/>
  <c r="P956" i="23"/>
  <c r="P957" i="23"/>
  <c r="P958" i="23"/>
  <c r="P959" i="23"/>
  <c r="P960" i="23"/>
  <c r="P961" i="23"/>
  <c r="P962" i="23"/>
  <c r="P963" i="23"/>
  <c r="P964" i="23"/>
  <c r="P965" i="23"/>
  <c r="P966" i="23"/>
  <c r="P967" i="23"/>
  <c r="P968" i="23"/>
  <c r="P969" i="23"/>
  <c r="P970" i="23"/>
  <c r="P971" i="23"/>
  <c r="P972" i="23"/>
  <c r="P973" i="23"/>
  <c r="P974" i="23"/>
  <c r="P975" i="23"/>
  <c r="P976" i="23"/>
  <c r="P977" i="23"/>
  <c r="P978" i="23"/>
  <c r="P979" i="23"/>
  <c r="P980" i="23"/>
  <c r="P981" i="23"/>
  <c r="P982" i="23"/>
  <c r="P983" i="23"/>
  <c r="P984" i="23"/>
  <c r="P985" i="23"/>
  <c r="P986" i="23"/>
  <c r="P987" i="23"/>
  <c r="P988" i="23"/>
  <c r="P989" i="23"/>
  <c r="P990" i="23"/>
  <c r="P991" i="23"/>
  <c r="P992" i="23"/>
  <c r="P993" i="23"/>
  <c r="P994" i="23"/>
  <c r="P995" i="23"/>
  <c r="P996" i="23"/>
  <c r="P997" i="23"/>
  <c r="P998" i="23"/>
  <c r="P999" i="23"/>
  <c r="P1000" i="23"/>
  <c r="P1001" i="23"/>
  <c r="P1002" i="23"/>
  <c r="P1003" i="23"/>
  <c r="P1004" i="23"/>
  <c r="P1005" i="23"/>
  <c r="P1006" i="23"/>
  <c r="P1007" i="23"/>
  <c r="P1008" i="23"/>
  <c r="P1009" i="23"/>
  <c r="P1010" i="23"/>
  <c r="P1011" i="23"/>
  <c r="P1012" i="23"/>
  <c r="P1013" i="23"/>
  <c r="P1014" i="23"/>
  <c r="P1015" i="23"/>
  <c r="P1016" i="23"/>
  <c r="P1017" i="23"/>
  <c r="P1018" i="23"/>
  <c r="P1019" i="23"/>
  <c r="P1020" i="23"/>
  <c r="P1021" i="23"/>
  <c r="P1022" i="23"/>
  <c r="P1023" i="23"/>
  <c r="P1024" i="23"/>
  <c r="P1025" i="23"/>
  <c r="P1026" i="23"/>
  <c r="P1027" i="23"/>
  <c r="P1028" i="23"/>
  <c r="P1029" i="23"/>
  <c r="P1030" i="23"/>
  <c r="P1031" i="23"/>
  <c r="P1032" i="23"/>
  <c r="P1033" i="23"/>
  <c r="P1034" i="23"/>
  <c r="P1035" i="23"/>
  <c r="P1036" i="23"/>
  <c r="P1037" i="23"/>
  <c r="P1038" i="23"/>
  <c r="P1039" i="23"/>
  <c r="P1040" i="23"/>
  <c r="P1041" i="23"/>
  <c r="P1042" i="23"/>
  <c r="P1043" i="23"/>
  <c r="P1044" i="23"/>
  <c r="P1045" i="23"/>
  <c r="P1046" i="23"/>
  <c r="P1047" i="23"/>
  <c r="P1048" i="23"/>
  <c r="P1049" i="23"/>
  <c r="P1050" i="23"/>
  <c r="P1051" i="23"/>
  <c r="P1052" i="23"/>
  <c r="P1053" i="23"/>
  <c r="P1054" i="23"/>
  <c r="P1055" i="23"/>
  <c r="P1056" i="23"/>
  <c r="P1057" i="23"/>
  <c r="P1058" i="23"/>
  <c r="P1059" i="23"/>
  <c r="P1060" i="23"/>
  <c r="P1061" i="23"/>
  <c r="P1062" i="23"/>
  <c r="P1063" i="23"/>
  <c r="P1064" i="23"/>
  <c r="P1065" i="23"/>
  <c r="P1066" i="23"/>
  <c r="P1067" i="23"/>
  <c r="P1068" i="23"/>
  <c r="P1069" i="23"/>
  <c r="P1070" i="23"/>
  <c r="P1071" i="23"/>
  <c r="P1072" i="23"/>
  <c r="P1073" i="23"/>
  <c r="P1074" i="23"/>
  <c r="P1075" i="23"/>
  <c r="P1076" i="23"/>
  <c r="P1077" i="23"/>
  <c r="P1078" i="23"/>
  <c r="P1079" i="23"/>
  <c r="P1080" i="23"/>
  <c r="P1081" i="23"/>
  <c r="P1082" i="23"/>
  <c r="P1083" i="23"/>
  <c r="P1084" i="23"/>
  <c r="P1085" i="23"/>
  <c r="P1086" i="23"/>
  <c r="P1087" i="23"/>
  <c r="P1088" i="23"/>
  <c r="P1089" i="23"/>
  <c r="P1090" i="23"/>
  <c r="P1091" i="23"/>
  <c r="P1092" i="23"/>
  <c r="P1093" i="23"/>
  <c r="P1094" i="23"/>
  <c r="P1095" i="23"/>
  <c r="P1096" i="23"/>
  <c r="P1097" i="23"/>
  <c r="P1098" i="23"/>
  <c r="P1099" i="23"/>
  <c r="P1100" i="23"/>
  <c r="P1101" i="23"/>
  <c r="P1102" i="23"/>
  <c r="P1103" i="23"/>
  <c r="P1104" i="23"/>
  <c r="P1105" i="23"/>
  <c r="P1106" i="23"/>
  <c r="P1107" i="23"/>
  <c r="P1108" i="23"/>
  <c r="P1109" i="23"/>
  <c r="P1110" i="23"/>
  <c r="P1111" i="23"/>
  <c r="P1112" i="23"/>
  <c r="P1113" i="23"/>
  <c r="P1114" i="23"/>
  <c r="P1115" i="23"/>
  <c r="P1116" i="23"/>
  <c r="P1117" i="23"/>
  <c r="P1118" i="23"/>
  <c r="P1119" i="23"/>
  <c r="P1120" i="23"/>
  <c r="P1121" i="23"/>
  <c r="P1122" i="23"/>
  <c r="P1123" i="23"/>
  <c r="P1124" i="23"/>
  <c r="P1125" i="23"/>
  <c r="P1126" i="23"/>
  <c r="P1127" i="23"/>
  <c r="P1128" i="23"/>
  <c r="P1129" i="23"/>
  <c r="P1130" i="23"/>
  <c r="P1131" i="23"/>
  <c r="P1132" i="23"/>
  <c r="P1133" i="23"/>
  <c r="P1134" i="23"/>
  <c r="P1135" i="23"/>
  <c r="P1136" i="23"/>
  <c r="P1137" i="23"/>
  <c r="P1138" i="23"/>
  <c r="P1139" i="23"/>
  <c r="P1140" i="23"/>
  <c r="P1141" i="23"/>
  <c r="P1142" i="23"/>
  <c r="P1143" i="23"/>
  <c r="P1144" i="23"/>
  <c r="P1145" i="23"/>
  <c r="P1146" i="23"/>
  <c r="P1147" i="23"/>
  <c r="P1148" i="23"/>
  <c r="P1149" i="23"/>
  <c r="P1150" i="23"/>
  <c r="P1151" i="23"/>
  <c r="P1152" i="23"/>
  <c r="P1153" i="23"/>
  <c r="P1154" i="23"/>
  <c r="P1155" i="23"/>
  <c r="P1156" i="23"/>
  <c r="P1157" i="23"/>
  <c r="P1158" i="23"/>
  <c r="P1159" i="23"/>
  <c r="P1160" i="23"/>
  <c r="P1161" i="23"/>
  <c r="P1162" i="23"/>
  <c r="P1163" i="23"/>
  <c r="P1164" i="23"/>
  <c r="P1165" i="23"/>
  <c r="P1166" i="23"/>
  <c r="P1167" i="23"/>
  <c r="P1168" i="23"/>
  <c r="P1169" i="23"/>
  <c r="P1170" i="23"/>
  <c r="P1171" i="23"/>
  <c r="P1172" i="23"/>
  <c r="P1173" i="23"/>
  <c r="P1174" i="23"/>
  <c r="P1175" i="23"/>
  <c r="P1176" i="23"/>
  <c r="P1177" i="23"/>
  <c r="P1178" i="23"/>
  <c r="P1179" i="23"/>
  <c r="P1180" i="23"/>
  <c r="P1181" i="23"/>
  <c r="P1182" i="23"/>
  <c r="P1183" i="23"/>
  <c r="P1184" i="23"/>
  <c r="P1185" i="23"/>
  <c r="P1186" i="23"/>
  <c r="P1187" i="23"/>
  <c r="P1188" i="23"/>
  <c r="P1189" i="23"/>
  <c r="P1190" i="23"/>
  <c r="P1191" i="23"/>
  <c r="P1192" i="23"/>
  <c r="P1193" i="23"/>
  <c r="P1194" i="23"/>
  <c r="P1195" i="23"/>
  <c r="P1196" i="23"/>
  <c r="P1197" i="23"/>
  <c r="P1198" i="23"/>
  <c r="P1199" i="23"/>
  <c r="P1200" i="23"/>
  <c r="P1201" i="23"/>
  <c r="P1202" i="23"/>
  <c r="P1203" i="23"/>
  <c r="P1204" i="23"/>
  <c r="P1205" i="23"/>
  <c r="P1206" i="23"/>
  <c r="P1207" i="23"/>
  <c r="P1208" i="23"/>
  <c r="P1209" i="23"/>
  <c r="P1210" i="23"/>
  <c r="P1211" i="23"/>
  <c r="P1212" i="23"/>
  <c r="P1213" i="23"/>
  <c r="P1214" i="23"/>
  <c r="P1215" i="23"/>
  <c r="P1216" i="23"/>
  <c r="P1217" i="23"/>
  <c r="P1218" i="23"/>
  <c r="P1219" i="23"/>
  <c r="P1220" i="23"/>
  <c r="P1221" i="23"/>
  <c r="P1222" i="23"/>
  <c r="P1223" i="23"/>
  <c r="P1224" i="23"/>
  <c r="P1225" i="23"/>
  <c r="P1226" i="23"/>
  <c r="P1227" i="23"/>
  <c r="P1228" i="23"/>
  <c r="P1229" i="23"/>
  <c r="P1230" i="23"/>
  <c r="P1231" i="23"/>
  <c r="P1232" i="23"/>
  <c r="P1233" i="23"/>
  <c r="P1234" i="23"/>
  <c r="P1235" i="23"/>
  <c r="P1236" i="23"/>
  <c r="P1237" i="23"/>
  <c r="P1238" i="23"/>
  <c r="P1239" i="23"/>
  <c r="P1240" i="23"/>
  <c r="P1241" i="23"/>
  <c r="P1242" i="23"/>
  <c r="P1243" i="23"/>
  <c r="P1244" i="23"/>
  <c r="P1245" i="23"/>
  <c r="P1246" i="23"/>
  <c r="P1247" i="23"/>
  <c r="P1248" i="23"/>
  <c r="P1249" i="23"/>
  <c r="P1250" i="23"/>
  <c r="P1251" i="23"/>
  <c r="P1252" i="23"/>
  <c r="P1253" i="23"/>
  <c r="P1254" i="23"/>
  <c r="P1255" i="23"/>
  <c r="P1256" i="23"/>
  <c r="P1257" i="23"/>
  <c r="P1258" i="23"/>
  <c r="P1259" i="23"/>
  <c r="P1260" i="23"/>
  <c r="P1261" i="23"/>
  <c r="P1262" i="23"/>
  <c r="P1263" i="23"/>
  <c r="P1264" i="23"/>
  <c r="P1265" i="23"/>
  <c r="P1266" i="23"/>
  <c r="P1267" i="23"/>
  <c r="P1268" i="23"/>
  <c r="P1269" i="23"/>
  <c r="P1270" i="23"/>
  <c r="P1271" i="23"/>
  <c r="P1272" i="23"/>
  <c r="P1273" i="23"/>
  <c r="P1274" i="23"/>
  <c r="P1275" i="23"/>
  <c r="P1276" i="23"/>
  <c r="P1277" i="23"/>
  <c r="P1278" i="23"/>
  <c r="P1279" i="23"/>
  <c r="P1280" i="23"/>
  <c r="P1281" i="23"/>
  <c r="P1282" i="23"/>
  <c r="P1283" i="23"/>
  <c r="P1284" i="23"/>
  <c r="P1285" i="23"/>
  <c r="P1286" i="23"/>
  <c r="P1287" i="23"/>
  <c r="P1288" i="23"/>
  <c r="P1289" i="23"/>
  <c r="P1290" i="23"/>
  <c r="P1291" i="23"/>
  <c r="P1292" i="23"/>
  <c r="P1293" i="23"/>
  <c r="P1294" i="23"/>
  <c r="P1295" i="23"/>
  <c r="P1296" i="23"/>
  <c r="P1297" i="23"/>
  <c r="P1298" i="23"/>
  <c r="P1299" i="23"/>
  <c r="P1300" i="23"/>
  <c r="P1301" i="23"/>
  <c r="P1302" i="23"/>
  <c r="P1303" i="23"/>
  <c r="P1304" i="23"/>
  <c r="P1305" i="23"/>
  <c r="P1306" i="23"/>
  <c r="P1307" i="23"/>
  <c r="P1308" i="23"/>
  <c r="P1309" i="23"/>
  <c r="P1310" i="23"/>
  <c r="P1311" i="23"/>
  <c r="P1312" i="23"/>
  <c r="P1313" i="23"/>
  <c r="P1314" i="23"/>
  <c r="P1315" i="23"/>
  <c r="P1316" i="23"/>
  <c r="P1317" i="23"/>
  <c r="P1318" i="23"/>
  <c r="P1319" i="23"/>
  <c r="P1320" i="23"/>
  <c r="P1321" i="23"/>
  <c r="P1322" i="23"/>
  <c r="P1323" i="23"/>
  <c r="P1324" i="23"/>
  <c r="P1325" i="23"/>
  <c r="P1326" i="23"/>
  <c r="P1327" i="23"/>
  <c r="P1328" i="23"/>
  <c r="P1329" i="23"/>
  <c r="P1330" i="23"/>
  <c r="P1331" i="23"/>
  <c r="P1332" i="23"/>
  <c r="P1333" i="23"/>
  <c r="P1334" i="23"/>
  <c r="P1335" i="23"/>
  <c r="P1336" i="23"/>
  <c r="P1337" i="23"/>
  <c r="P1338" i="23"/>
  <c r="P1339" i="23"/>
  <c r="P1340" i="23"/>
  <c r="P1341" i="23"/>
  <c r="P1342" i="23"/>
  <c r="P1343" i="23"/>
  <c r="P1344" i="23"/>
  <c r="P1345" i="23"/>
  <c r="P1346" i="23"/>
  <c r="P1347" i="23"/>
  <c r="P1348" i="23"/>
  <c r="P1349" i="23"/>
  <c r="P1350" i="23"/>
  <c r="P1351" i="23"/>
  <c r="P1352" i="23"/>
  <c r="P1353" i="23"/>
  <c r="P1354" i="23"/>
  <c r="P1355" i="23"/>
  <c r="P1356" i="23"/>
  <c r="P1357" i="23"/>
  <c r="P1358" i="23"/>
  <c r="P1359" i="23"/>
  <c r="P1360" i="23"/>
  <c r="P1361" i="23"/>
  <c r="P1362" i="23"/>
  <c r="P1363" i="23"/>
  <c r="P1364" i="23"/>
  <c r="P1365" i="23"/>
  <c r="P1366" i="23"/>
  <c r="P1367" i="23"/>
  <c r="P1368" i="23"/>
  <c r="P1369" i="23"/>
  <c r="P1370" i="23"/>
  <c r="P1371" i="23"/>
  <c r="P1372" i="23"/>
  <c r="P1373" i="23"/>
  <c r="P1374" i="23"/>
  <c r="P1375" i="23"/>
  <c r="P1376" i="23"/>
  <c r="P1377" i="23"/>
  <c r="P1378" i="23"/>
  <c r="P1379" i="23"/>
  <c r="P1380" i="23"/>
  <c r="P1381" i="23"/>
  <c r="P1382" i="23"/>
  <c r="P1383" i="23"/>
  <c r="P1384" i="23"/>
  <c r="P1385" i="23"/>
  <c r="P1386" i="23"/>
  <c r="P1387" i="23"/>
  <c r="P1388" i="23"/>
  <c r="P1389" i="23"/>
  <c r="P1390" i="23"/>
  <c r="P1391" i="23"/>
  <c r="P1392" i="23"/>
  <c r="P1393" i="23"/>
  <c r="P1394" i="23"/>
  <c r="P1395" i="23"/>
  <c r="P1396" i="23"/>
  <c r="P1397" i="23"/>
  <c r="P1398" i="23"/>
  <c r="P1399" i="23"/>
  <c r="P1400" i="23"/>
  <c r="P1401" i="23"/>
  <c r="P1402" i="23"/>
  <c r="P1403" i="23"/>
  <c r="P1404" i="23"/>
  <c r="P1405" i="23"/>
  <c r="P1406" i="23"/>
  <c r="P1407" i="23"/>
  <c r="P1408" i="23"/>
  <c r="P1409" i="23"/>
  <c r="P1410" i="23"/>
  <c r="P1411" i="23"/>
  <c r="P1412" i="23"/>
  <c r="P1413" i="23"/>
  <c r="P1414" i="23"/>
  <c r="P1415" i="23"/>
  <c r="P1416" i="23"/>
  <c r="P1417" i="23"/>
  <c r="P1418" i="23"/>
  <c r="P1419" i="23"/>
  <c r="P1420" i="23"/>
  <c r="P1421" i="23"/>
  <c r="P1422" i="23"/>
  <c r="P1423" i="23"/>
  <c r="P1424" i="23"/>
  <c r="P1425" i="23"/>
  <c r="P1426" i="23"/>
  <c r="P1427" i="23"/>
  <c r="P1428" i="23"/>
  <c r="P1429" i="23"/>
  <c r="P1430" i="23"/>
  <c r="P1431" i="23"/>
  <c r="P1432" i="23"/>
  <c r="P1433" i="23"/>
  <c r="P1434" i="23"/>
  <c r="P1435" i="23"/>
  <c r="P1436" i="23"/>
  <c r="P1437" i="23"/>
  <c r="P1438" i="23"/>
  <c r="P1439" i="23"/>
  <c r="P1440" i="23"/>
  <c r="P1441" i="23"/>
  <c r="P1442" i="23"/>
  <c r="P1443" i="23"/>
  <c r="P1444" i="23"/>
  <c r="P1445" i="23"/>
  <c r="P1446" i="23"/>
  <c r="P1447" i="23"/>
  <c r="P1448" i="23"/>
  <c r="P1449" i="23"/>
  <c r="P1450" i="23"/>
  <c r="P1451" i="23"/>
  <c r="P1452" i="23"/>
  <c r="P1453" i="23"/>
  <c r="P1454" i="23"/>
  <c r="P1455" i="23"/>
  <c r="P1456" i="23"/>
  <c r="P1457" i="23"/>
  <c r="P1458" i="23"/>
  <c r="P1459" i="23"/>
  <c r="P1460" i="23"/>
  <c r="P1461" i="23"/>
  <c r="P1462" i="23"/>
  <c r="P1463" i="23"/>
  <c r="P1464" i="23"/>
  <c r="P1465" i="23"/>
  <c r="P1466" i="23"/>
  <c r="P1467" i="23"/>
  <c r="P1468" i="23"/>
  <c r="P1469" i="23"/>
  <c r="P1470" i="23"/>
  <c r="P1471" i="23"/>
  <c r="P1472" i="23"/>
  <c r="P1473" i="23"/>
  <c r="P1474" i="23"/>
  <c r="P1475" i="23"/>
  <c r="P1476" i="23"/>
  <c r="P1477" i="23"/>
  <c r="P1478" i="23"/>
  <c r="P1479" i="23"/>
  <c r="P1480" i="23"/>
  <c r="P1481" i="23"/>
  <c r="P1482" i="23"/>
  <c r="P1483" i="23"/>
  <c r="P1484" i="23"/>
  <c r="P1485" i="23"/>
  <c r="P1486" i="23"/>
  <c r="P1487" i="23"/>
  <c r="P1488" i="23"/>
  <c r="P1489" i="23"/>
  <c r="P1490" i="23"/>
  <c r="P1491" i="23"/>
  <c r="P1492" i="23"/>
  <c r="P1493" i="23"/>
  <c r="P1494" i="23"/>
  <c r="P1495" i="23"/>
  <c r="P1496" i="23"/>
  <c r="P1497" i="23"/>
  <c r="P1498" i="23"/>
  <c r="P1499" i="23"/>
  <c r="P1500" i="23"/>
  <c r="P1501" i="23"/>
  <c r="P1502" i="23"/>
  <c r="P1503" i="23"/>
  <c r="P1504" i="23"/>
  <c r="P1505" i="23"/>
  <c r="P1506" i="23"/>
  <c r="P1507" i="23"/>
  <c r="P1508" i="23"/>
  <c r="P1509" i="23"/>
  <c r="P1510" i="23"/>
  <c r="P1511" i="23"/>
  <c r="P1512" i="23"/>
  <c r="P1513" i="23"/>
  <c r="P1514" i="23"/>
  <c r="P1515" i="23"/>
  <c r="P1516" i="23"/>
  <c r="P1517" i="23"/>
  <c r="P1518" i="23"/>
  <c r="P1519" i="23"/>
  <c r="P1520" i="23"/>
  <c r="P1521" i="23"/>
  <c r="P1522" i="23"/>
  <c r="P1523" i="23"/>
  <c r="P1524" i="23"/>
  <c r="P1525" i="23"/>
  <c r="P1526" i="23"/>
  <c r="P1527" i="23"/>
  <c r="P1528" i="23"/>
  <c r="P1529" i="23"/>
  <c r="P1530" i="23"/>
  <c r="P1531" i="23"/>
  <c r="P1532" i="23"/>
  <c r="P1533" i="23"/>
  <c r="P1534" i="23"/>
  <c r="P1535" i="23"/>
  <c r="P1536" i="23"/>
  <c r="P1537" i="23"/>
  <c r="P1538" i="23"/>
  <c r="P1539" i="23"/>
  <c r="P1540" i="23"/>
  <c r="P1541" i="23"/>
  <c r="P1542" i="23"/>
  <c r="P1543" i="23"/>
  <c r="P1544" i="23"/>
  <c r="P1545" i="23"/>
  <c r="P1546" i="23"/>
  <c r="P1547" i="23"/>
  <c r="P1548" i="23"/>
  <c r="P1549" i="23"/>
  <c r="P1550" i="23"/>
  <c r="P1551" i="23"/>
  <c r="P1552" i="23"/>
  <c r="P1553" i="23"/>
  <c r="P1554" i="23"/>
  <c r="P1555" i="23"/>
  <c r="P1556" i="23"/>
  <c r="P1557" i="23"/>
  <c r="P1558" i="23"/>
  <c r="P1559" i="23"/>
  <c r="P1560" i="23"/>
  <c r="P1561" i="23"/>
  <c r="P1562" i="23"/>
  <c r="P1563" i="23"/>
  <c r="P1564" i="23"/>
  <c r="P1565" i="23"/>
  <c r="P1566" i="23"/>
  <c r="P1567" i="23"/>
  <c r="P1568" i="23"/>
  <c r="P1569" i="23"/>
  <c r="P1570" i="23"/>
  <c r="P1571" i="23"/>
  <c r="P1572" i="23"/>
  <c r="P1573" i="23"/>
  <c r="P1574" i="23"/>
  <c r="P1575" i="23"/>
  <c r="P1576" i="23"/>
  <c r="P1577" i="23"/>
  <c r="P1578" i="23"/>
  <c r="P1579" i="23"/>
  <c r="P1580" i="23"/>
  <c r="P1581" i="23"/>
  <c r="P1582" i="23"/>
  <c r="P1583" i="23"/>
  <c r="P1584" i="23"/>
  <c r="P1585" i="23"/>
  <c r="P1586" i="23"/>
  <c r="P1587" i="23"/>
  <c r="P1588" i="23"/>
  <c r="P1589" i="23"/>
  <c r="P1590" i="23"/>
  <c r="P1591" i="23"/>
  <c r="P1592" i="23"/>
  <c r="P1593" i="23"/>
  <c r="P1594" i="23"/>
  <c r="P1595" i="23"/>
  <c r="P1596" i="23"/>
  <c r="P1597" i="23"/>
  <c r="P1598" i="23"/>
  <c r="P1599" i="23"/>
  <c r="P1600" i="23"/>
  <c r="P1601" i="23"/>
  <c r="P1602" i="23"/>
  <c r="P1603" i="23"/>
  <c r="P1604" i="23"/>
  <c r="P1605" i="23"/>
  <c r="P1606" i="23"/>
  <c r="P1607" i="23"/>
  <c r="P1608" i="23"/>
  <c r="P1609" i="23"/>
  <c r="P1610" i="23"/>
  <c r="P1611" i="23"/>
  <c r="P1612" i="23"/>
  <c r="P1613" i="23"/>
  <c r="P1614" i="23"/>
  <c r="P1615" i="23"/>
  <c r="P1616" i="23"/>
  <c r="P1617" i="23"/>
  <c r="P1618" i="23"/>
  <c r="P1619" i="23"/>
  <c r="P1620" i="23"/>
  <c r="P1621" i="23"/>
  <c r="P1622" i="23"/>
  <c r="P1623" i="23"/>
  <c r="P1624" i="23"/>
  <c r="P1625" i="23"/>
  <c r="P1626" i="23"/>
  <c r="P1627" i="23"/>
  <c r="P1628" i="23"/>
  <c r="P1629" i="23"/>
  <c r="P1630" i="23"/>
  <c r="P1631" i="23"/>
  <c r="P1632" i="23"/>
  <c r="P1633" i="23"/>
  <c r="P1634" i="23"/>
  <c r="P1635" i="23"/>
  <c r="P1636" i="23"/>
  <c r="P1637" i="23"/>
  <c r="P1638" i="23"/>
  <c r="P1639" i="23"/>
  <c r="P1640" i="23"/>
  <c r="P1641" i="23"/>
  <c r="P1642" i="23"/>
  <c r="P1643" i="23"/>
  <c r="P1644" i="23"/>
  <c r="P1645" i="23"/>
  <c r="P1646" i="23"/>
  <c r="P1647" i="23"/>
  <c r="P1648" i="23"/>
  <c r="P1649" i="23"/>
  <c r="P1650" i="23"/>
  <c r="P1651" i="23"/>
  <c r="P1652" i="23"/>
  <c r="P1653" i="23"/>
  <c r="P1654" i="23"/>
  <c r="P1655" i="23"/>
  <c r="P1656" i="23"/>
  <c r="P1657" i="23"/>
  <c r="P1658" i="23"/>
  <c r="P1659" i="23"/>
  <c r="P1660" i="23"/>
  <c r="P1661" i="23"/>
  <c r="P1662" i="23"/>
  <c r="P1663" i="23"/>
  <c r="P1664" i="23"/>
  <c r="P1665" i="23"/>
  <c r="P1666" i="23"/>
  <c r="P1667" i="23"/>
  <c r="P1668" i="23"/>
  <c r="P1669" i="23"/>
  <c r="P1670" i="23"/>
  <c r="P1671" i="23"/>
  <c r="P1672" i="23"/>
  <c r="P1673" i="23"/>
  <c r="P1674" i="23"/>
  <c r="P1675" i="23"/>
  <c r="P1676" i="23"/>
  <c r="P1677" i="23"/>
  <c r="P1678" i="23"/>
  <c r="P1679" i="23"/>
  <c r="P1680" i="23"/>
  <c r="P1681" i="23"/>
  <c r="P1682" i="23"/>
  <c r="P1683" i="23"/>
  <c r="P1684" i="23"/>
  <c r="P1685" i="23"/>
  <c r="P1686" i="23"/>
  <c r="P1687" i="23"/>
  <c r="P1688" i="23"/>
  <c r="P1689" i="23"/>
  <c r="P1690" i="23"/>
  <c r="P1691" i="23"/>
  <c r="P1692" i="23"/>
  <c r="P1693" i="23"/>
  <c r="P1694" i="23"/>
  <c r="P1695" i="23"/>
  <c r="P1696" i="23"/>
  <c r="P1697" i="23"/>
  <c r="P1698" i="23"/>
  <c r="P1699" i="23"/>
  <c r="P1700" i="23"/>
  <c r="P1701" i="23"/>
  <c r="P1702" i="23"/>
  <c r="P1703" i="23"/>
  <c r="P1704" i="23"/>
  <c r="P1705" i="23"/>
  <c r="P1706" i="23"/>
  <c r="P1707" i="23"/>
  <c r="P1708" i="23"/>
  <c r="P1709" i="23"/>
  <c r="P1710" i="23"/>
  <c r="P1711" i="23"/>
  <c r="P1712" i="23"/>
  <c r="P1713" i="23"/>
  <c r="P1714" i="23"/>
  <c r="P1715" i="23"/>
  <c r="P1716" i="23"/>
  <c r="P1717" i="23"/>
  <c r="P1718" i="23"/>
  <c r="P1719" i="23"/>
  <c r="P1720" i="23"/>
  <c r="P1721" i="23"/>
  <c r="P1722" i="23"/>
  <c r="P1723" i="23"/>
  <c r="P1724" i="23"/>
  <c r="P1725" i="23"/>
  <c r="P1726" i="23"/>
  <c r="P1727" i="23"/>
  <c r="P1728" i="23"/>
  <c r="P1729" i="23"/>
  <c r="P1730" i="23"/>
  <c r="P1731" i="23"/>
  <c r="P1732" i="23"/>
  <c r="P1733" i="23"/>
  <c r="P1734" i="23"/>
  <c r="P1735" i="23"/>
  <c r="P1736" i="23"/>
  <c r="P1737" i="23"/>
  <c r="P1738" i="23"/>
  <c r="P1739" i="23"/>
  <c r="P1740" i="23"/>
  <c r="P1741" i="23"/>
  <c r="P1742" i="23"/>
  <c r="P1743" i="23"/>
  <c r="P1744" i="23"/>
  <c r="P1745" i="23"/>
  <c r="P1746" i="23"/>
  <c r="P1747" i="23"/>
  <c r="P1748" i="23"/>
  <c r="P1749" i="23"/>
  <c r="P1750" i="23"/>
  <c r="P1751" i="23"/>
  <c r="P1752" i="23"/>
  <c r="P1753" i="23"/>
  <c r="P1754" i="23"/>
  <c r="P1755" i="23"/>
  <c r="P1756" i="23"/>
  <c r="P1757" i="23"/>
  <c r="P1758" i="23"/>
  <c r="P1759" i="23"/>
  <c r="P1760" i="23"/>
  <c r="P1761" i="23"/>
  <c r="P1762" i="23"/>
  <c r="P1763" i="23"/>
  <c r="P1764" i="23"/>
  <c r="P1765" i="23"/>
  <c r="P1766" i="23"/>
  <c r="P1767" i="23"/>
  <c r="P1768" i="23"/>
  <c r="P1769" i="23"/>
  <c r="P1770" i="23"/>
  <c r="P1771" i="23"/>
  <c r="P1772" i="23"/>
  <c r="P1773" i="23"/>
  <c r="P1774" i="23"/>
  <c r="P1775" i="23"/>
  <c r="P1776" i="23"/>
  <c r="P1777" i="23"/>
  <c r="P1778" i="23"/>
  <c r="P1779" i="23"/>
  <c r="P1780" i="23"/>
  <c r="P1781" i="23"/>
  <c r="P1782" i="23"/>
  <c r="P1783" i="23"/>
  <c r="P1784" i="23"/>
  <c r="P1785" i="23"/>
  <c r="P1786" i="23"/>
  <c r="P1787" i="23"/>
  <c r="P1788" i="23"/>
  <c r="P1789" i="23"/>
  <c r="P1790" i="23"/>
  <c r="P1791" i="23"/>
  <c r="P1792" i="23"/>
  <c r="P1793" i="23"/>
  <c r="P1794" i="23"/>
  <c r="P1795" i="23"/>
  <c r="P1796" i="23"/>
  <c r="P1797" i="23"/>
  <c r="P1798" i="23"/>
  <c r="P1799" i="23"/>
  <c r="P1800" i="23"/>
  <c r="P1801" i="23"/>
  <c r="P1802" i="23"/>
  <c r="P1803" i="23"/>
  <c r="P1804" i="23"/>
  <c r="P1805" i="23"/>
  <c r="P1806" i="23"/>
  <c r="P1807" i="23"/>
  <c r="P1808" i="23"/>
  <c r="P1809" i="23"/>
  <c r="P1810" i="23"/>
  <c r="P1811" i="23"/>
  <c r="P1812" i="23"/>
  <c r="P1813" i="23"/>
  <c r="P1814" i="23"/>
  <c r="P1815" i="23"/>
  <c r="P1816" i="23"/>
  <c r="P1817" i="23"/>
  <c r="P1818" i="23"/>
  <c r="P1819" i="23"/>
  <c r="P1820" i="23"/>
  <c r="P1821" i="23"/>
  <c r="P1822" i="23"/>
  <c r="P1823" i="23"/>
  <c r="P1824" i="23"/>
  <c r="P1825" i="23"/>
  <c r="P1826" i="23"/>
  <c r="P1827" i="23"/>
  <c r="P1828" i="23"/>
  <c r="P1829" i="23"/>
  <c r="P1830" i="23"/>
  <c r="P1831" i="23"/>
  <c r="P1832" i="23"/>
  <c r="P1833" i="23"/>
  <c r="P1834" i="23"/>
  <c r="P1835" i="23"/>
  <c r="P1836" i="23"/>
  <c r="P1837" i="23"/>
  <c r="P1838" i="23"/>
  <c r="P1839" i="23"/>
  <c r="P1840" i="23"/>
  <c r="P1841" i="23"/>
  <c r="P1842" i="23"/>
  <c r="P1843" i="23"/>
  <c r="P1844" i="23"/>
  <c r="P1845" i="23"/>
  <c r="P1846" i="23"/>
  <c r="P1847" i="23"/>
  <c r="P1848" i="23"/>
  <c r="P1849" i="23"/>
  <c r="P1850" i="23"/>
  <c r="P1851" i="23"/>
  <c r="P1852" i="23"/>
  <c r="P1853" i="23"/>
  <c r="P1854" i="23"/>
  <c r="P1855" i="23"/>
  <c r="P1856" i="23"/>
  <c r="P1857" i="23"/>
  <c r="P1858" i="23"/>
  <c r="P1859" i="23"/>
  <c r="P1860" i="23"/>
  <c r="P1861" i="23"/>
  <c r="P1862" i="23"/>
  <c r="P1863" i="23"/>
  <c r="P1864" i="23"/>
  <c r="P1865" i="23"/>
  <c r="P1866" i="23"/>
  <c r="P1867" i="23"/>
  <c r="P1868" i="23"/>
  <c r="P1869" i="23"/>
  <c r="P1870" i="23"/>
  <c r="P1871" i="23"/>
  <c r="P1872" i="23"/>
  <c r="P1873" i="23"/>
  <c r="P1874" i="23"/>
  <c r="P1875" i="23"/>
  <c r="P1876" i="23"/>
  <c r="P1877" i="23"/>
  <c r="P1878" i="23"/>
  <c r="P1879" i="23"/>
  <c r="P1880" i="23"/>
  <c r="P1881" i="23"/>
  <c r="P1882" i="23"/>
  <c r="P1883" i="23"/>
  <c r="P1884" i="23"/>
  <c r="P1885" i="23"/>
  <c r="P1886" i="23"/>
  <c r="P1887" i="23"/>
  <c r="P1888" i="23"/>
  <c r="P1889" i="23"/>
  <c r="P1890" i="23"/>
  <c r="P1891" i="23"/>
  <c r="P1892" i="23"/>
  <c r="P1893" i="23"/>
  <c r="P1894" i="23"/>
  <c r="P1895" i="23"/>
  <c r="P1896" i="23"/>
  <c r="P1897" i="23"/>
  <c r="P1898" i="23"/>
  <c r="P1899" i="23"/>
  <c r="P1900" i="23"/>
  <c r="P1901" i="23"/>
  <c r="P1902" i="23"/>
  <c r="P1903" i="23"/>
  <c r="P1904" i="23"/>
  <c r="P1905" i="23"/>
  <c r="P1906" i="23"/>
  <c r="P1907" i="23"/>
  <c r="P1908" i="23"/>
  <c r="P1909" i="23"/>
  <c r="P1910" i="23"/>
  <c r="P1911" i="23"/>
  <c r="P1912" i="23"/>
  <c r="P1913" i="23"/>
  <c r="P1914" i="23"/>
  <c r="P1915" i="23"/>
  <c r="P1916" i="23"/>
  <c r="P1917" i="23"/>
  <c r="P1918" i="23"/>
  <c r="P1919" i="23"/>
  <c r="P1920" i="23"/>
  <c r="P1921" i="23"/>
  <c r="P1922" i="23"/>
  <c r="P1923" i="23"/>
  <c r="P1924" i="23"/>
  <c r="P1925" i="23"/>
  <c r="P1926" i="23"/>
  <c r="P1927" i="23"/>
  <c r="P1928" i="23"/>
  <c r="P1929" i="23"/>
  <c r="P1930" i="23"/>
  <c r="P1931" i="23"/>
  <c r="P1932" i="23"/>
  <c r="P1933" i="23"/>
  <c r="P1934" i="23"/>
  <c r="P1935" i="23"/>
  <c r="P1936" i="23"/>
  <c r="P1937" i="23"/>
  <c r="P1938" i="23"/>
  <c r="P1939" i="23"/>
  <c r="P1940" i="23"/>
  <c r="P1941" i="23"/>
  <c r="P1942" i="23"/>
  <c r="P1943" i="23"/>
  <c r="P1944" i="23"/>
  <c r="P1945" i="23"/>
  <c r="P1946" i="23"/>
  <c r="P1947" i="23"/>
  <c r="P1948" i="23"/>
  <c r="P1949" i="23"/>
  <c r="P1950" i="23"/>
  <c r="P1951" i="23"/>
  <c r="P1952" i="23"/>
  <c r="P1953" i="23"/>
  <c r="P1954" i="23"/>
  <c r="P1955" i="23"/>
  <c r="P1956" i="23"/>
  <c r="P1957" i="23"/>
  <c r="P1958" i="23"/>
  <c r="P1959" i="23"/>
  <c r="P1960" i="23"/>
  <c r="P1961" i="23"/>
  <c r="P1962" i="23"/>
  <c r="P1963" i="23"/>
  <c r="P1964" i="23"/>
  <c r="P1965" i="23"/>
  <c r="P1966" i="23"/>
  <c r="P1967" i="23"/>
  <c r="P1968" i="23"/>
  <c r="P1969" i="23"/>
  <c r="P1970" i="23"/>
  <c r="P1971" i="23"/>
  <c r="P1972" i="23"/>
  <c r="P1973" i="23"/>
  <c r="P1974" i="23"/>
  <c r="P1975" i="23"/>
  <c r="P1976" i="23"/>
  <c r="P1977" i="23"/>
  <c r="P1978" i="23"/>
  <c r="P1979" i="23"/>
  <c r="P1980" i="23"/>
  <c r="P1981" i="23"/>
  <c r="P1982" i="23"/>
  <c r="P1983" i="23"/>
  <c r="P1984" i="23"/>
  <c r="P1985" i="23"/>
  <c r="P1986" i="23"/>
  <c r="P1987" i="23"/>
  <c r="P1988" i="23"/>
  <c r="P1989" i="23"/>
  <c r="P1990" i="23"/>
  <c r="P1991" i="23"/>
  <c r="P1992" i="23"/>
  <c r="P1993" i="23"/>
  <c r="P1994" i="23"/>
  <c r="P1995" i="23"/>
  <c r="P1996" i="23"/>
  <c r="P1997" i="23"/>
  <c r="P1998" i="23"/>
  <c r="P1999" i="23"/>
  <c r="P2000" i="23"/>
  <c r="P2001" i="23"/>
  <c r="P2002" i="23"/>
  <c r="P2003" i="23"/>
  <c r="P2004" i="23"/>
  <c r="P2005" i="23"/>
  <c r="P2006" i="23"/>
  <c r="P2007" i="23"/>
  <c r="P2008" i="23"/>
  <c r="P2009" i="23"/>
  <c r="P2010" i="23"/>
  <c r="P2011" i="23"/>
  <c r="P2012" i="23"/>
  <c r="P2013" i="23"/>
  <c r="P2014" i="23"/>
  <c r="P2015" i="23"/>
  <c r="P2016" i="23"/>
  <c r="P2017" i="23"/>
  <c r="P2018" i="23"/>
  <c r="P2019" i="23"/>
  <c r="P2020" i="23"/>
  <c r="P2021" i="23"/>
  <c r="P2022" i="23"/>
  <c r="P2023" i="23"/>
  <c r="P2024" i="23"/>
  <c r="P2025" i="23"/>
  <c r="P2026" i="23"/>
  <c r="P2027" i="23"/>
  <c r="P2028" i="23"/>
  <c r="P2029" i="23"/>
  <c r="P2030" i="23"/>
  <c r="P2031" i="23"/>
  <c r="P2032" i="23"/>
  <c r="P2033" i="23"/>
  <c r="P2034" i="23"/>
  <c r="P2035" i="23"/>
  <c r="P2036" i="23"/>
  <c r="P2037" i="23"/>
  <c r="P2038" i="23"/>
  <c r="P2039" i="23"/>
  <c r="P2040" i="23"/>
  <c r="P2041" i="23"/>
  <c r="P2042" i="23"/>
  <c r="P2043" i="23"/>
  <c r="P2044" i="23"/>
  <c r="P2045" i="23"/>
  <c r="P2046" i="23"/>
  <c r="P2047" i="23"/>
  <c r="P2048" i="23"/>
  <c r="P2049" i="23"/>
  <c r="P2050" i="23"/>
  <c r="P2051" i="23"/>
  <c r="P2052" i="23"/>
  <c r="P2053" i="23"/>
  <c r="P2054" i="23"/>
  <c r="P2055" i="23"/>
  <c r="P2056" i="23"/>
  <c r="P2057" i="23"/>
  <c r="P2058" i="23"/>
  <c r="P2059" i="23"/>
  <c r="P2060" i="23"/>
  <c r="P2061" i="23"/>
  <c r="P2062" i="23"/>
  <c r="P2063" i="23"/>
  <c r="P2064" i="23"/>
  <c r="P2065" i="23"/>
  <c r="P2066" i="23"/>
  <c r="P2067" i="23"/>
  <c r="P2068" i="23"/>
  <c r="P2069" i="23"/>
  <c r="P2070" i="23"/>
  <c r="P2071" i="23"/>
  <c r="P2072" i="23"/>
  <c r="P2073" i="23"/>
  <c r="P2074" i="23"/>
  <c r="P2075" i="23"/>
  <c r="P2076" i="23"/>
  <c r="P2077" i="23"/>
  <c r="P2078" i="23"/>
  <c r="P2079" i="23"/>
  <c r="P2080" i="23"/>
  <c r="P2081" i="23"/>
  <c r="P2082" i="23"/>
  <c r="P2083" i="23"/>
  <c r="P2084" i="23"/>
  <c r="P2085" i="23"/>
  <c r="P2086" i="23"/>
  <c r="P2087" i="23"/>
  <c r="P2088" i="23"/>
  <c r="P2089" i="23"/>
  <c r="P2090" i="23"/>
  <c r="P2091" i="23"/>
  <c r="P2092" i="23"/>
  <c r="P2093" i="23"/>
  <c r="P2094" i="23"/>
  <c r="P2095" i="23"/>
  <c r="P2096" i="23"/>
  <c r="P2097" i="23"/>
  <c r="P2098" i="23"/>
  <c r="P2099" i="23"/>
  <c r="P2100" i="23"/>
  <c r="P2101" i="23"/>
  <c r="P2102" i="23"/>
  <c r="P2103" i="23"/>
  <c r="P2104" i="23"/>
  <c r="P2105" i="23"/>
  <c r="P2106" i="23"/>
  <c r="P2107" i="23"/>
  <c r="P2108" i="23"/>
  <c r="P2109" i="23"/>
  <c r="P2110" i="23"/>
  <c r="P2111" i="23"/>
  <c r="P2112" i="23"/>
  <c r="P2113" i="23"/>
  <c r="P2114" i="23"/>
  <c r="P2115" i="23"/>
  <c r="P2116" i="23"/>
  <c r="P2117" i="23"/>
  <c r="P2118" i="23"/>
  <c r="P2119" i="23"/>
  <c r="P2120" i="23"/>
  <c r="P2121" i="23"/>
  <c r="P2122" i="23"/>
  <c r="P2123" i="23"/>
  <c r="P2124" i="23"/>
  <c r="P2125" i="23"/>
  <c r="P2126" i="23"/>
  <c r="P2127" i="23"/>
  <c r="P2128" i="23"/>
  <c r="P2129" i="23"/>
  <c r="P2130" i="23"/>
  <c r="P2131" i="23"/>
  <c r="P2132" i="23"/>
  <c r="P2133" i="23"/>
  <c r="P2134" i="23"/>
  <c r="P2135" i="23"/>
  <c r="P2136" i="23"/>
  <c r="P2137" i="23"/>
  <c r="P2138" i="23"/>
  <c r="P2139" i="23"/>
  <c r="P2140" i="23"/>
  <c r="P2141" i="23"/>
  <c r="P2142" i="23"/>
  <c r="P2143" i="23"/>
  <c r="P2144" i="23"/>
  <c r="P2145" i="23"/>
  <c r="P2146" i="23"/>
  <c r="P2147" i="23"/>
  <c r="P2148" i="23"/>
  <c r="P2149" i="23"/>
  <c r="P2150" i="23"/>
  <c r="P2151" i="23"/>
  <c r="P2152" i="23"/>
  <c r="P2153" i="23"/>
  <c r="P2154" i="23"/>
  <c r="P2155" i="23"/>
  <c r="P2156" i="23"/>
  <c r="P2157" i="23"/>
  <c r="P2158" i="23"/>
  <c r="P2159" i="23"/>
  <c r="P2160" i="23"/>
  <c r="P2161" i="23"/>
  <c r="P2162" i="23"/>
  <c r="P2163" i="23"/>
  <c r="P2164" i="23"/>
  <c r="P2165" i="23"/>
  <c r="P2166" i="23"/>
  <c r="P2167" i="23"/>
  <c r="P2168" i="23"/>
  <c r="P2169" i="23"/>
  <c r="P2170" i="23"/>
  <c r="P2171" i="23"/>
  <c r="P2172" i="23"/>
  <c r="P2173" i="23"/>
  <c r="P2174" i="23"/>
  <c r="P2175" i="23"/>
  <c r="P2176" i="23"/>
  <c r="P2177" i="23"/>
  <c r="P2178" i="23"/>
  <c r="P2179" i="23"/>
  <c r="P2180" i="23"/>
  <c r="P2181" i="23"/>
  <c r="P2182" i="23"/>
  <c r="P2183" i="23"/>
  <c r="P2184" i="23"/>
  <c r="P2185" i="23"/>
  <c r="P2186" i="23"/>
  <c r="P2187" i="23"/>
  <c r="P2188" i="23"/>
  <c r="P2189" i="23"/>
  <c r="P2190" i="23"/>
  <c r="P2191" i="23"/>
  <c r="P2192" i="23"/>
  <c r="P2193" i="23"/>
  <c r="P2194" i="23"/>
  <c r="P2195" i="23"/>
  <c r="P2196" i="23"/>
  <c r="P2197" i="23"/>
  <c r="P2198" i="23"/>
  <c r="P2199" i="23"/>
  <c r="P2200" i="23"/>
  <c r="P2201" i="23"/>
  <c r="P2202" i="23"/>
  <c r="P2203" i="23"/>
  <c r="P2204" i="23"/>
  <c r="P2205" i="23"/>
  <c r="P2206" i="23"/>
  <c r="P2207" i="23"/>
  <c r="P2208" i="23"/>
  <c r="P2209" i="23"/>
  <c r="P2210" i="23"/>
  <c r="P2211" i="23"/>
  <c r="P2212" i="23"/>
  <c r="P2213" i="23"/>
  <c r="P2214" i="23"/>
  <c r="P2215" i="23"/>
  <c r="P2216" i="23"/>
  <c r="P2217" i="23"/>
  <c r="P2218" i="23"/>
  <c r="P2219" i="23"/>
  <c r="P2220" i="23"/>
  <c r="P2221" i="23"/>
  <c r="P2222" i="23"/>
  <c r="P2223" i="23"/>
  <c r="P2224" i="23"/>
  <c r="P2225" i="23"/>
  <c r="P2226" i="23"/>
  <c r="P2227" i="23"/>
  <c r="P2228" i="23"/>
  <c r="P2229" i="23"/>
  <c r="P2230" i="23"/>
  <c r="P2231" i="23"/>
  <c r="P2232" i="23"/>
  <c r="P2233" i="23"/>
  <c r="P2234" i="23"/>
  <c r="P2235" i="23"/>
  <c r="P2236" i="23"/>
  <c r="P2237" i="23"/>
  <c r="P2238" i="23"/>
  <c r="P2239" i="23"/>
  <c r="P2240" i="23"/>
  <c r="P2241" i="23"/>
  <c r="P2242" i="23"/>
  <c r="P2243" i="23"/>
  <c r="P2244" i="23"/>
  <c r="P2245" i="23"/>
  <c r="P2246" i="23"/>
  <c r="P2247" i="23"/>
  <c r="P2248" i="23"/>
  <c r="P2249" i="23"/>
  <c r="P2250" i="23"/>
  <c r="P2251" i="23"/>
  <c r="P2252" i="23"/>
  <c r="P2253" i="23"/>
  <c r="P2254" i="23"/>
  <c r="P2255" i="23"/>
  <c r="P2256" i="23"/>
  <c r="P2257" i="23"/>
  <c r="P2258" i="23"/>
  <c r="P2259" i="23"/>
  <c r="P2260" i="23"/>
  <c r="P2261" i="23"/>
  <c r="P2262" i="23"/>
  <c r="P2263" i="23"/>
  <c r="P2264" i="23"/>
  <c r="P2265" i="23"/>
  <c r="P2266" i="23"/>
  <c r="P2267" i="23"/>
  <c r="P2268" i="23"/>
  <c r="P2269" i="23"/>
  <c r="P2270" i="23"/>
  <c r="P2271" i="23"/>
  <c r="P2272" i="23"/>
  <c r="P2273" i="23"/>
  <c r="P2274" i="23"/>
  <c r="P2275" i="23"/>
  <c r="P2276" i="23"/>
  <c r="P2277" i="23"/>
  <c r="P2278" i="23"/>
  <c r="P2279" i="23"/>
  <c r="P2280" i="23"/>
  <c r="P2281" i="23"/>
  <c r="P2282" i="23"/>
  <c r="P2283" i="23"/>
  <c r="P2284" i="23"/>
  <c r="P2285" i="23"/>
  <c r="P2286" i="23"/>
  <c r="P2287" i="23"/>
  <c r="P2288" i="23"/>
  <c r="P2289" i="23"/>
  <c r="P2290" i="23"/>
  <c r="P2291" i="23"/>
  <c r="P2292" i="23"/>
  <c r="P2293" i="23"/>
  <c r="P2294" i="23"/>
  <c r="P2295" i="23"/>
  <c r="P2296" i="23"/>
  <c r="P2297" i="23"/>
  <c r="P2298" i="23"/>
  <c r="P2299" i="23"/>
  <c r="P2300" i="23"/>
  <c r="P2301" i="23"/>
  <c r="P2302" i="23"/>
  <c r="P2303" i="23"/>
  <c r="P2304" i="23"/>
  <c r="P2305" i="23"/>
  <c r="P2306" i="23"/>
  <c r="P2307" i="23"/>
  <c r="P2308" i="23"/>
  <c r="P2309" i="23"/>
  <c r="P2310" i="23"/>
  <c r="P2311" i="23"/>
  <c r="P2312" i="23"/>
  <c r="P2313" i="23"/>
  <c r="P2314" i="23"/>
  <c r="P2315" i="23"/>
  <c r="P2316" i="23"/>
  <c r="P2317" i="23"/>
  <c r="P2318" i="23"/>
  <c r="P2319" i="23"/>
  <c r="P2320" i="23"/>
  <c r="P2321" i="23"/>
  <c r="P2322" i="23"/>
  <c r="P2323" i="23"/>
  <c r="P2324" i="23"/>
  <c r="P2325" i="23"/>
  <c r="P2326" i="23"/>
  <c r="P2327" i="23"/>
  <c r="P2328" i="23"/>
  <c r="P2329" i="23"/>
  <c r="P2330" i="23"/>
  <c r="P2331" i="23"/>
  <c r="P2332" i="23"/>
  <c r="P2333" i="23"/>
  <c r="P2334" i="23"/>
  <c r="P2335" i="23"/>
  <c r="P2336" i="23"/>
  <c r="P2337" i="23"/>
  <c r="P2338" i="23"/>
  <c r="P2339" i="23"/>
  <c r="P2340" i="23"/>
  <c r="P2341" i="23"/>
  <c r="P2342" i="23"/>
  <c r="P2343" i="23"/>
  <c r="P2344" i="23"/>
  <c r="P2345" i="23"/>
  <c r="P2346" i="23"/>
  <c r="P2347" i="23"/>
  <c r="P2348" i="23"/>
  <c r="P2349" i="23"/>
  <c r="P2350" i="23"/>
  <c r="P2351" i="23"/>
  <c r="P2352" i="23"/>
  <c r="P2353" i="23"/>
  <c r="P2354" i="23"/>
  <c r="P2355" i="23"/>
  <c r="P2356" i="23"/>
  <c r="P2357" i="23"/>
  <c r="P2358" i="23"/>
  <c r="P2359" i="23"/>
  <c r="P2360" i="23"/>
  <c r="P2361" i="23"/>
  <c r="P2362" i="23"/>
  <c r="P2363" i="23"/>
  <c r="P2364" i="23"/>
  <c r="P2365" i="23"/>
  <c r="P2366" i="23"/>
  <c r="P2367" i="23"/>
  <c r="P2368" i="23"/>
  <c r="P2369" i="23"/>
  <c r="P2370" i="23"/>
  <c r="P2371" i="23"/>
  <c r="P2372" i="23"/>
  <c r="P2373" i="23"/>
  <c r="P2374" i="23"/>
  <c r="P2375" i="23"/>
  <c r="P2376" i="23"/>
  <c r="P2377" i="23"/>
  <c r="P2378" i="23"/>
  <c r="P2379" i="23"/>
  <c r="P2380" i="23"/>
  <c r="P2381" i="23"/>
  <c r="P2382" i="23"/>
  <c r="P2383" i="23"/>
  <c r="P2384" i="23"/>
  <c r="P2385" i="23"/>
  <c r="P2386" i="23"/>
  <c r="P2387" i="23"/>
  <c r="P2388" i="23"/>
  <c r="P2389" i="23"/>
  <c r="P2390" i="23"/>
  <c r="P2391" i="23"/>
  <c r="P2392" i="23"/>
  <c r="P2393" i="23"/>
  <c r="P2394" i="23"/>
  <c r="P2395" i="23"/>
  <c r="P2396" i="23"/>
  <c r="P2397" i="23"/>
  <c r="P2398" i="23"/>
  <c r="P2399" i="23"/>
  <c r="P2400" i="23"/>
  <c r="P2401" i="23"/>
  <c r="P2402" i="23"/>
  <c r="P2403" i="23"/>
  <c r="P2404" i="23"/>
  <c r="P2405" i="23"/>
  <c r="P2406" i="23"/>
  <c r="P2407" i="23"/>
  <c r="P2408" i="23"/>
  <c r="P2409" i="23"/>
  <c r="P2410" i="23"/>
  <c r="P2411" i="23"/>
  <c r="P2412" i="23"/>
  <c r="P2413" i="23"/>
  <c r="P2414" i="23"/>
  <c r="P2415" i="23"/>
  <c r="P2416" i="23"/>
  <c r="P2417" i="23"/>
  <c r="P2418" i="23"/>
  <c r="P2419" i="23"/>
  <c r="P2420" i="23"/>
  <c r="P2421" i="23"/>
  <c r="P2422" i="23"/>
  <c r="P2423" i="23"/>
  <c r="P2424" i="23"/>
  <c r="P2425" i="23"/>
  <c r="P2426" i="23"/>
  <c r="P2427" i="23"/>
  <c r="P2428" i="23"/>
  <c r="P2429" i="23"/>
  <c r="P2430" i="23"/>
  <c r="P2431" i="23"/>
  <c r="P2432" i="23"/>
  <c r="P2433" i="23"/>
  <c r="P2434" i="23"/>
  <c r="P2435" i="23"/>
  <c r="P2436" i="23"/>
  <c r="P2437" i="23"/>
  <c r="P2438" i="23"/>
  <c r="P2439" i="23"/>
  <c r="P2440" i="23"/>
  <c r="P2441" i="23"/>
  <c r="P2442" i="23"/>
  <c r="P2443" i="23"/>
  <c r="P2444" i="23"/>
  <c r="P2445" i="23"/>
  <c r="P2446" i="23"/>
  <c r="P2447" i="23"/>
  <c r="P2448" i="23"/>
  <c r="P2449" i="23"/>
  <c r="P2450" i="23"/>
  <c r="P2451" i="23"/>
  <c r="P2452" i="23"/>
  <c r="P2453" i="23"/>
  <c r="P2454" i="23"/>
  <c r="P2455" i="23"/>
  <c r="P2456" i="23"/>
  <c r="P2457" i="23"/>
  <c r="P2458" i="23"/>
  <c r="P2459" i="23"/>
  <c r="P2460" i="23"/>
  <c r="P2461" i="23"/>
  <c r="P2462" i="23"/>
  <c r="P2463" i="23"/>
  <c r="P2464" i="23"/>
  <c r="P2465" i="23"/>
  <c r="P2466" i="23"/>
  <c r="P2467" i="23"/>
  <c r="P2468" i="23"/>
  <c r="P2469" i="23"/>
  <c r="P2470" i="23"/>
  <c r="P2471" i="23"/>
  <c r="P2472" i="23"/>
  <c r="P2473" i="23"/>
  <c r="P2474" i="23"/>
  <c r="P2475" i="23"/>
  <c r="P2476" i="23"/>
  <c r="P2477" i="23"/>
  <c r="P2478" i="23"/>
  <c r="P2479" i="23"/>
  <c r="P2480" i="23"/>
  <c r="P2481" i="23"/>
  <c r="P2482" i="23"/>
  <c r="P2483" i="23"/>
  <c r="P2484" i="23"/>
  <c r="P2485" i="23"/>
  <c r="P2486" i="23"/>
  <c r="P2487" i="23"/>
  <c r="P2488" i="23"/>
  <c r="P2489" i="23"/>
  <c r="P2490" i="23"/>
  <c r="P2491" i="23"/>
  <c r="P2492" i="23"/>
  <c r="P2493" i="23"/>
  <c r="P2494" i="23"/>
  <c r="P2495" i="23"/>
  <c r="P2496" i="23"/>
  <c r="P2497" i="23"/>
  <c r="P2498" i="23"/>
  <c r="P2499" i="23"/>
  <c r="P2500" i="23"/>
  <c r="P2501" i="23"/>
  <c r="P2502" i="23"/>
  <c r="P2503" i="23"/>
  <c r="P2504" i="23"/>
  <c r="P2505" i="23"/>
  <c r="P2506" i="23"/>
  <c r="P2507" i="23"/>
  <c r="P2508" i="23"/>
  <c r="P2509" i="23"/>
  <c r="P2510" i="23"/>
  <c r="P2511" i="23"/>
  <c r="P2512" i="23"/>
  <c r="P2513" i="23"/>
  <c r="P2514" i="23"/>
  <c r="P2515" i="23"/>
  <c r="P2516" i="23"/>
  <c r="P2517" i="23"/>
  <c r="P2518" i="23"/>
  <c r="P2519" i="23"/>
  <c r="P2520" i="23"/>
  <c r="P2521" i="23"/>
  <c r="P2522" i="23"/>
  <c r="P2523" i="23"/>
  <c r="P2524" i="23"/>
  <c r="P2525" i="23"/>
  <c r="P2526" i="23"/>
  <c r="P2527" i="23"/>
  <c r="P2528" i="23"/>
  <c r="P2529" i="23"/>
  <c r="P2530" i="23"/>
  <c r="P2531" i="23"/>
  <c r="P2532" i="23"/>
  <c r="P2533" i="23"/>
  <c r="P2534" i="23"/>
  <c r="P2535" i="23"/>
  <c r="P2536" i="23"/>
  <c r="P2537" i="23"/>
  <c r="P2538" i="23"/>
  <c r="P2539" i="23"/>
  <c r="P2540" i="23"/>
  <c r="P2541" i="23"/>
  <c r="P2542" i="23"/>
  <c r="P2543" i="23"/>
  <c r="P2544" i="23"/>
  <c r="P2545" i="23"/>
  <c r="P2546" i="23"/>
  <c r="P2547" i="23"/>
  <c r="P2548" i="23"/>
  <c r="P2549" i="23"/>
  <c r="P2550" i="23"/>
  <c r="P2551" i="23"/>
  <c r="P2552" i="23"/>
  <c r="P2553" i="23"/>
  <c r="P2554" i="23"/>
  <c r="P2555" i="23"/>
  <c r="P2556" i="23"/>
  <c r="P2557" i="23"/>
  <c r="P2558" i="23"/>
  <c r="P2559" i="23"/>
  <c r="P2560" i="23"/>
  <c r="P2561" i="23"/>
  <c r="P2562" i="23"/>
  <c r="P2563" i="23"/>
  <c r="P2564" i="23"/>
  <c r="P2565" i="23"/>
  <c r="P2566" i="23"/>
  <c r="P2567" i="23"/>
  <c r="P2568" i="23"/>
  <c r="P2569" i="23"/>
  <c r="P2570" i="23"/>
  <c r="P2571" i="23"/>
  <c r="P2572" i="23"/>
  <c r="P2573" i="23"/>
  <c r="P2574" i="23"/>
  <c r="P2575" i="23"/>
  <c r="P2576" i="23"/>
  <c r="P2577" i="23"/>
  <c r="P2578" i="23"/>
  <c r="P2579" i="23"/>
  <c r="P2580" i="23"/>
  <c r="P2581" i="23"/>
  <c r="P2582" i="23"/>
  <c r="P2583" i="23"/>
  <c r="P2584" i="23"/>
  <c r="P2585" i="23"/>
  <c r="P2586" i="23"/>
  <c r="P2587" i="23"/>
  <c r="P2588" i="23"/>
  <c r="P2589" i="23"/>
  <c r="P2590" i="23"/>
  <c r="P2591" i="23"/>
  <c r="P2592" i="23"/>
  <c r="P2593" i="23"/>
  <c r="P2594" i="23"/>
  <c r="P2595" i="23"/>
  <c r="P2596" i="23"/>
  <c r="P2597" i="23"/>
  <c r="P2598" i="23"/>
  <c r="P2599" i="23"/>
  <c r="P2600" i="23"/>
  <c r="P2601" i="23"/>
  <c r="P2602" i="23"/>
  <c r="P2603" i="23"/>
  <c r="P2604" i="23"/>
  <c r="P2605" i="23"/>
  <c r="P2606" i="23"/>
  <c r="P2607" i="23"/>
  <c r="P2608" i="23"/>
  <c r="P2609" i="23"/>
  <c r="P2610" i="23"/>
  <c r="P2611" i="23"/>
  <c r="P2612" i="23"/>
  <c r="P2613" i="23"/>
  <c r="P2614" i="23"/>
  <c r="P2615" i="23"/>
  <c r="P2616" i="23"/>
  <c r="P2617" i="23"/>
  <c r="P2618" i="23"/>
  <c r="P2619" i="23"/>
  <c r="P2620" i="23"/>
  <c r="P2621" i="23"/>
  <c r="P2622" i="23"/>
  <c r="P2623" i="23"/>
  <c r="P2624" i="23"/>
  <c r="P2625" i="23"/>
  <c r="P2626" i="23"/>
  <c r="P2627" i="23"/>
  <c r="P2628" i="23"/>
  <c r="P2629" i="23"/>
  <c r="P2630" i="23"/>
  <c r="P2631" i="23"/>
  <c r="P2632" i="23"/>
  <c r="P2633" i="23"/>
  <c r="P2634" i="23"/>
  <c r="P2635" i="23"/>
  <c r="P2636" i="23"/>
  <c r="P2637" i="23"/>
  <c r="P2638" i="23"/>
  <c r="P2639" i="23"/>
  <c r="P2640" i="23"/>
  <c r="P2641" i="23"/>
  <c r="P2642" i="23"/>
  <c r="P2643" i="23"/>
  <c r="P2644" i="23"/>
  <c r="P2645" i="23"/>
  <c r="P2646" i="23"/>
  <c r="P2647" i="23"/>
  <c r="P2648" i="23"/>
  <c r="P2649" i="23"/>
  <c r="P2650" i="23"/>
  <c r="P2651" i="23"/>
  <c r="P2652" i="23"/>
  <c r="P2653" i="23"/>
  <c r="P2654" i="23"/>
  <c r="P2655" i="23"/>
  <c r="P2656" i="23"/>
  <c r="P2657" i="23"/>
  <c r="P2658" i="23"/>
  <c r="P2659" i="23"/>
  <c r="P2660" i="23"/>
  <c r="P2661" i="23"/>
  <c r="P2662" i="23"/>
  <c r="P2663" i="23"/>
  <c r="P2664" i="23"/>
  <c r="P2665" i="23"/>
  <c r="P2666" i="23"/>
  <c r="P2667" i="23"/>
  <c r="P2668" i="23"/>
  <c r="P2669" i="23"/>
  <c r="P2670" i="23"/>
  <c r="P2671" i="23"/>
  <c r="P2672" i="23"/>
  <c r="P2673" i="23"/>
  <c r="P2674" i="23"/>
  <c r="P2675" i="23"/>
  <c r="P2676" i="23"/>
  <c r="P2677" i="23"/>
  <c r="P2678" i="23"/>
  <c r="P2679" i="23"/>
  <c r="P2680" i="23"/>
  <c r="P2681" i="23"/>
  <c r="P2682" i="23"/>
  <c r="P2683" i="23"/>
  <c r="P2684" i="23"/>
  <c r="P2685" i="23"/>
  <c r="P2686" i="23"/>
  <c r="P2687" i="23"/>
  <c r="P2688" i="23"/>
  <c r="P2689" i="23"/>
  <c r="P2690" i="23"/>
  <c r="P2691" i="23"/>
  <c r="P2692" i="23"/>
  <c r="P2693" i="23"/>
  <c r="P2694" i="23"/>
  <c r="P2695" i="23"/>
  <c r="P2696" i="23"/>
  <c r="P2697" i="23"/>
  <c r="P2698" i="23"/>
  <c r="P2699" i="23"/>
  <c r="P2700" i="23"/>
  <c r="P2701" i="23"/>
  <c r="P2702" i="23"/>
  <c r="P2703" i="23"/>
  <c r="P2704" i="23"/>
  <c r="P2705" i="23"/>
  <c r="P2706" i="23"/>
  <c r="P2707" i="23"/>
  <c r="P2708" i="23"/>
  <c r="P2709" i="23"/>
  <c r="P2710" i="23"/>
  <c r="P2711" i="23"/>
  <c r="P2712" i="23"/>
  <c r="P2713" i="23"/>
  <c r="P2714" i="23"/>
  <c r="P2715" i="23"/>
  <c r="P2716" i="23"/>
  <c r="P2717" i="23"/>
  <c r="P2718" i="23"/>
  <c r="P2719" i="23"/>
  <c r="P2720" i="23"/>
  <c r="P2721" i="23"/>
  <c r="P2722" i="23"/>
  <c r="P2723" i="23"/>
  <c r="P2724" i="23"/>
  <c r="P2725" i="23"/>
  <c r="P2726" i="23"/>
  <c r="P2727" i="23"/>
  <c r="P2728" i="23"/>
  <c r="P2729" i="23"/>
  <c r="P2730" i="23"/>
  <c r="P2731" i="23"/>
  <c r="P2732" i="23"/>
  <c r="P2733" i="23"/>
  <c r="P2734" i="23"/>
  <c r="P2735" i="23"/>
  <c r="P2736" i="23"/>
  <c r="P2737" i="23"/>
  <c r="P2738" i="23"/>
  <c r="P2739" i="23"/>
  <c r="P2740" i="23"/>
  <c r="P2741" i="23"/>
  <c r="P2742" i="23"/>
  <c r="P2743" i="23"/>
  <c r="P2744" i="23"/>
  <c r="P2745" i="23"/>
  <c r="P2746" i="23"/>
  <c r="P2747" i="23"/>
  <c r="P2748" i="23"/>
  <c r="P2749" i="23"/>
  <c r="P2750" i="23"/>
  <c r="P2751" i="23"/>
  <c r="P2752" i="23"/>
  <c r="P2753" i="23"/>
  <c r="P2754" i="23"/>
  <c r="P2755" i="23"/>
  <c r="P2756" i="23"/>
  <c r="P2757" i="23"/>
  <c r="P2758" i="23"/>
  <c r="P2759" i="23"/>
  <c r="P2760" i="23"/>
  <c r="P2761" i="23"/>
  <c r="P2762" i="23"/>
  <c r="P2763" i="23"/>
  <c r="P2764" i="23"/>
  <c r="P2765" i="23"/>
  <c r="P2766" i="23"/>
  <c r="P2767" i="23"/>
  <c r="P2768" i="23"/>
  <c r="P2769" i="23"/>
  <c r="P2770" i="23"/>
  <c r="P2771" i="23"/>
  <c r="P2772" i="23"/>
  <c r="P2773" i="23"/>
  <c r="P2774" i="23"/>
  <c r="P2775" i="23"/>
  <c r="P2776" i="23"/>
  <c r="P2777" i="23"/>
  <c r="P2778" i="23"/>
  <c r="P2779" i="23"/>
  <c r="P2780" i="23"/>
  <c r="P2781" i="23"/>
  <c r="P2782" i="23"/>
  <c r="P2783" i="23"/>
  <c r="P2784" i="23"/>
  <c r="P2785" i="23"/>
  <c r="P2786" i="23"/>
  <c r="P2787" i="23"/>
  <c r="P2788" i="23"/>
  <c r="P2789" i="23"/>
  <c r="P2790" i="23"/>
  <c r="P2791" i="23"/>
  <c r="P2792" i="23"/>
  <c r="P2793" i="23"/>
  <c r="P2794" i="23"/>
  <c r="P2795" i="23"/>
  <c r="P2796" i="23"/>
  <c r="P2797" i="23"/>
  <c r="P2798" i="23"/>
  <c r="P2799" i="23"/>
  <c r="P2800" i="23"/>
  <c r="P2801" i="23"/>
  <c r="P2802" i="23"/>
  <c r="P2803" i="23"/>
  <c r="P2804" i="23"/>
  <c r="P2805" i="23"/>
  <c r="P2806" i="23"/>
  <c r="P2807" i="23"/>
  <c r="P2808" i="23"/>
  <c r="P2809" i="23"/>
  <c r="P2810" i="23"/>
  <c r="P2811" i="23"/>
  <c r="P2812" i="23"/>
  <c r="P2813" i="23"/>
  <c r="P2814" i="23"/>
  <c r="P2815" i="23"/>
  <c r="P2816" i="23"/>
  <c r="P2817" i="23"/>
  <c r="P2818" i="23"/>
  <c r="P2819" i="23"/>
  <c r="P2820" i="23"/>
  <c r="P2821" i="23"/>
  <c r="P2822" i="23"/>
  <c r="P2823" i="23"/>
  <c r="P2824" i="23"/>
  <c r="P2825" i="23"/>
  <c r="P2826" i="23"/>
  <c r="P2827" i="23"/>
  <c r="P2828" i="23"/>
  <c r="P2829" i="23"/>
  <c r="P2830" i="23"/>
  <c r="P2831" i="23"/>
  <c r="P2832" i="23"/>
  <c r="P2833" i="23"/>
  <c r="P2834" i="23"/>
  <c r="P2835" i="23"/>
  <c r="P2836" i="23"/>
  <c r="P2837" i="23"/>
  <c r="P2838" i="23"/>
  <c r="P2839" i="23"/>
  <c r="P2840" i="23"/>
  <c r="P2841" i="23"/>
  <c r="P2842" i="23"/>
  <c r="P2843" i="23"/>
  <c r="P2844" i="23"/>
  <c r="P2845" i="23"/>
  <c r="P2846" i="23"/>
  <c r="P2847" i="23"/>
  <c r="P2848" i="23"/>
  <c r="P2849" i="23"/>
  <c r="P2850" i="23"/>
  <c r="P2851" i="23"/>
  <c r="P2852" i="23"/>
  <c r="P2853" i="23"/>
  <c r="P2854" i="23"/>
  <c r="P2855" i="23"/>
  <c r="P2856" i="23"/>
  <c r="P2857" i="23"/>
  <c r="P2858" i="23"/>
  <c r="P2859" i="23"/>
  <c r="P2860" i="23"/>
  <c r="P2861" i="23"/>
  <c r="P2862" i="23"/>
  <c r="P2863" i="23"/>
  <c r="P2864" i="23"/>
  <c r="P2865" i="23"/>
  <c r="P2866" i="23"/>
  <c r="P2867" i="23"/>
  <c r="P2868" i="23"/>
  <c r="P2869" i="23"/>
  <c r="P2870" i="23"/>
  <c r="P2871" i="23"/>
  <c r="P2872" i="23"/>
  <c r="P2873" i="23"/>
  <c r="P2874" i="23"/>
  <c r="P2875" i="23"/>
  <c r="P2876" i="23"/>
  <c r="P2877" i="23"/>
  <c r="P2878" i="23"/>
  <c r="P2879" i="23"/>
  <c r="P2880" i="23"/>
  <c r="P2881" i="23"/>
  <c r="P2882" i="23"/>
  <c r="P2883" i="23"/>
  <c r="P2884" i="23"/>
  <c r="P2885" i="23"/>
  <c r="P2886" i="23"/>
  <c r="P2887" i="23"/>
  <c r="P2888" i="23"/>
  <c r="P2889" i="23"/>
  <c r="P2890" i="23"/>
  <c r="P2891" i="23"/>
  <c r="P2892" i="23"/>
  <c r="P2893" i="23"/>
  <c r="P2894" i="23"/>
  <c r="P2895" i="23"/>
  <c r="P2896" i="23"/>
  <c r="P2897" i="23"/>
  <c r="P2898" i="23"/>
  <c r="P2899" i="23"/>
  <c r="P2900" i="23"/>
  <c r="P2901" i="23"/>
  <c r="P2902" i="23"/>
  <c r="P2903" i="23"/>
  <c r="P2904" i="23"/>
  <c r="P2905" i="23"/>
  <c r="P2906" i="23"/>
  <c r="P2907" i="23"/>
  <c r="P2908" i="23"/>
  <c r="P2909" i="23"/>
  <c r="P2910" i="23"/>
  <c r="P2911" i="23"/>
  <c r="P2912" i="23"/>
  <c r="P2913" i="23"/>
  <c r="P2914" i="23"/>
  <c r="P2915" i="23"/>
  <c r="P2916" i="23"/>
  <c r="P2917" i="23"/>
  <c r="P2918" i="23"/>
  <c r="P2919" i="23"/>
  <c r="P2920" i="23"/>
  <c r="P2921" i="23"/>
  <c r="P2922" i="23"/>
  <c r="P2923" i="23"/>
  <c r="P2924" i="23"/>
  <c r="P2925" i="23"/>
  <c r="P2926" i="23"/>
  <c r="P2927" i="23"/>
  <c r="P2928" i="23"/>
  <c r="P2929" i="23"/>
  <c r="P2930" i="23"/>
  <c r="P2931" i="23"/>
  <c r="P2932" i="23"/>
  <c r="P2933" i="23"/>
  <c r="P2934" i="23"/>
  <c r="P2935" i="23"/>
  <c r="P2936" i="23"/>
  <c r="P2937" i="23"/>
  <c r="P2938" i="23"/>
  <c r="P2939" i="23"/>
  <c r="P2940" i="23"/>
  <c r="P2941" i="23"/>
  <c r="P2942" i="23"/>
  <c r="P2943" i="23"/>
  <c r="P2944" i="23"/>
  <c r="P2945" i="23"/>
  <c r="P2946" i="23"/>
  <c r="P2947" i="23"/>
  <c r="P2948" i="23"/>
  <c r="P2949" i="23"/>
  <c r="P2950" i="23"/>
  <c r="P2951" i="23"/>
  <c r="P2952" i="23"/>
  <c r="P2953" i="23"/>
  <c r="P2954" i="23"/>
  <c r="P2955" i="23"/>
  <c r="P2956" i="23"/>
  <c r="P2957" i="23"/>
  <c r="P2958" i="23"/>
  <c r="P2959" i="23"/>
  <c r="P2960" i="23"/>
  <c r="P2961" i="23"/>
  <c r="P2962" i="23"/>
  <c r="P2963" i="23"/>
  <c r="P2964" i="23"/>
  <c r="P2965" i="23"/>
  <c r="P2966" i="23"/>
  <c r="P2967" i="23"/>
  <c r="P2968" i="23"/>
  <c r="P2969" i="23"/>
  <c r="P2970" i="23"/>
  <c r="P2971" i="23"/>
  <c r="P2972" i="23"/>
  <c r="P2973" i="23"/>
  <c r="P2974" i="23"/>
  <c r="P2975" i="23"/>
  <c r="P2976" i="23"/>
  <c r="P2977" i="23"/>
  <c r="P2978" i="23"/>
  <c r="P2979" i="23"/>
  <c r="P2980" i="23"/>
  <c r="P2981" i="23"/>
  <c r="P2982" i="23"/>
  <c r="P2983" i="23"/>
  <c r="P2984" i="23"/>
  <c r="P2985" i="23"/>
  <c r="P2986" i="23"/>
  <c r="P2987" i="23"/>
  <c r="P2988" i="23"/>
  <c r="P2989" i="23"/>
  <c r="P2990" i="23"/>
  <c r="P2991" i="23"/>
  <c r="P2992" i="23"/>
  <c r="P2993" i="23"/>
  <c r="P2994" i="23"/>
  <c r="P2995" i="23"/>
  <c r="P2996" i="23"/>
  <c r="P2997" i="23"/>
  <c r="P2998" i="23"/>
  <c r="P2999" i="23"/>
  <c r="P3000" i="23"/>
  <c r="P3001" i="23"/>
  <c r="P3002" i="23"/>
  <c r="P3003" i="23"/>
  <c r="P3004" i="23"/>
  <c r="P3005" i="23"/>
  <c r="P3006" i="23"/>
  <c r="P3007" i="23"/>
  <c r="P3008" i="23"/>
  <c r="P3009" i="23"/>
  <c r="P3010" i="23"/>
  <c r="P3011" i="23"/>
  <c r="P3012" i="23"/>
  <c r="P3013" i="23"/>
  <c r="P3014" i="23"/>
  <c r="P3015" i="23"/>
  <c r="P3016" i="23"/>
  <c r="P3017" i="23"/>
  <c r="P3018" i="23"/>
  <c r="P3019" i="23"/>
  <c r="P3020" i="23"/>
  <c r="P3021" i="23"/>
  <c r="P3022" i="23"/>
  <c r="P3023" i="23"/>
  <c r="P3024" i="23"/>
  <c r="P3025" i="23"/>
  <c r="P3026" i="23"/>
  <c r="P3027" i="23"/>
  <c r="P3028" i="23"/>
  <c r="P3029" i="23"/>
  <c r="P3030" i="23"/>
  <c r="P3031" i="23"/>
  <c r="P3032" i="23"/>
  <c r="P3033" i="23"/>
  <c r="P3034" i="23"/>
  <c r="P3035" i="23"/>
  <c r="P3036" i="23"/>
  <c r="P3037" i="23"/>
  <c r="P3038" i="23"/>
  <c r="P3039" i="23"/>
  <c r="P3040" i="23"/>
  <c r="P3041" i="23"/>
  <c r="P3042" i="23"/>
  <c r="P3043" i="23"/>
  <c r="P3044" i="23"/>
  <c r="P3045" i="23"/>
  <c r="P3046" i="23"/>
  <c r="P3047" i="23"/>
  <c r="P3048" i="23"/>
  <c r="P3049" i="23"/>
  <c r="P3050" i="23"/>
  <c r="P3051" i="23"/>
  <c r="P3052" i="23"/>
  <c r="P3053" i="23"/>
  <c r="P3054" i="23"/>
  <c r="P3055" i="23"/>
  <c r="P3056" i="23"/>
  <c r="P3057" i="23"/>
  <c r="P3058" i="23"/>
  <c r="P3059" i="23"/>
  <c r="P3060" i="23"/>
  <c r="P3061" i="23"/>
  <c r="P3062" i="23"/>
  <c r="P3063" i="23"/>
  <c r="P3064" i="23"/>
  <c r="P3065" i="23"/>
  <c r="P3066" i="23"/>
  <c r="P3067" i="23"/>
  <c r="P3068" i="23"/>
  <c r="P3069" i="23"/>
  <c r="P3070" i="23"/>
  <c r="P3071" i="23"/>
  <c r="P3072" i="23"/>
  <c r="P3073" i="23"/>
  <c r="P3074" i="23"/>
  <c r="P3075" i="23"/>
  <c r="P3076" i="23"/>
  <c r="P3077" i="23"/>
  <c r="P3078" i="23"/>
  <c r="P3079" i="23"/>
  <c r="P3080" i="23"/>
  <c r="P3081" i="23"/>
  <c r="P3082" i="23"/>
  <c r="P3083" i="23"/>
  <c r="P3084" i="23"/>
  <c r="P3085" i="23"/>
  <c r="P3086" i="23"/>
  <c r="P3087" i="23"/>
  <c r="P3088" i="23"/>
  <c r="P3089" i="23"/>
  <c r="P3090" i="23"/>
  <c r="P3091" i="23"/>
  <c r="P3092" i="23"/>
  <c r="P3093" i="23"/>
  <c r="P3094" i="23"/>
  <c r="P3095" i="23"/>
  <c r="P3096" i="23"/>
  <c r="P3097" i="23"/>
  <c r="P3098" i="23"/>
  <c r="P3099" i="23"/>
  <c r="P3100" i="23"/>
  <c r="P3101" i="23"/>
  <c r="P3102" i="23"/>
  <c r="P3103" i="23"/>
  <c r="P3104" i="23"/>
  <c r="P3105" i="23"/>
  <c r="P3106" i="23"/>
  <c r="P3107" i="23"/>
  <c r="P3108" i="23"/>
  <c r="P3109" i="23"/>
  <c r="P3110" i="23"/>
  <c r="P3111" i="23"/>
  <c r="P3112" i="23"/>
  <c r="P3113" i="23"/>
  <c r="P3114" i="23"/>
  <c r="P3115" i="23"/>
  <c r="P3116" i="23"/>
  <c r="P3117" i="23"/>
  <c r="P3118" i="23"/>
  <c r="P3119" i="23"/>
  <c r="P3120" i="23"/>
  <c r="P3121" i="23"/>
  <c r="P3122" i="23"/>
  <c r="P3123" i="23"/>
  <c r="P3124" i="23"/>
  <c r="P3125" i="23"/>
  <c r="P3126" i="23"/>
  <c r="P3127" i="23"/>
  <c r="P3128" i="23"/>
  <c r="P3129" i="23"/>
  <c r="P3130" i="23"/>
  <c r="P3131" i="23"/>
  <c r="P3132" i="23"/>
  <c r="P3133" i="23"/>
  <c r="P3134" i="23"/>
  <c r="P3135" i="23"/>
  <c r="P3136" i="23"/>
  <c r="P3137" i="23"/>
  <c r="P3138" i="23"/>
  <c r="P3139" i="23"/>
  <c r="P3140" i="23"/>
  <c r="P3141" i="23"/>
  <c r="P3142" i="23"/>
  <c r="P3143" i="23"/>
  <c r="P3144" i="23"/>
  <c r="P3145" i="23"/>
  <c r="P3146" i="23"/>
  <c r="P3147" i="23"/>
  <c r="P3148" i="23"/>
  <c r="P3149" i="23"/>
  <c r="P3150" i="23"/>
  <c r="P3151" i="23"/>
  <c r="P3152" i="23"/>
  <c r="P3153" i="23"/>
  <c r="P3154" i="23"/>
  <c r="P3155" i="23"/>
  <c r="P3156" i="23"/>
  <c r="P3157" i="23"/>
  <c r="P3158" i="23"/>
  <c r="P3159" i="23"/>
  <c r="P3160" i="23"/>
  <c r="P3161" i="23"/>
  <c r="P3162" i="23"/>
  <c r="P3163" i="23"/>
  <c r="P3164" i="23"/>
  <c r="P3165" i="23"/>
  <c r="P3166" i="23"/>
  <c r="P3167" i="23"/>
  <c r="P3168" i="23"/>
  <c r="P3169" i="23"/>
  <c r="P3170" i="23"/>
  <c r="P3171" i="23"/>
  <c r="P3172" i="23"/>
  <c r="P3173" i="23"/>
  <c r="P3174" i="23"/>
  <c r="P3175" i="23"/>
  <c r="P3176" i="23"/>
  <c r="P3177" i="23"/>
  <c r="P3178" i="23"/>
  <c r="P3179" i="23"/>
  <c r="P3180" i="23"/>
  <c r="P3181" i="23"/>
  <c r="P3182" i="23"/>
  <c r="P3183" i="23"/>
  <c r="P3184" i="23"/>
  <c r="P3185" i="23"/>
  <c r="P3186" i="23"/>
  <c r="P3187" i="23"/>
  <c r="P3188" i="23"/>
  <c r="P3189" i="23"/>
  <c r="P3190" i="23"/>
  <c r="P3191" i="23"/>
  <c r="P3192" i="23"/>
  <c r="P3193" i="23"/>
  <c r="P3194" i="23"/>
  <c r="P3195" i="23"/>
  <c r="P3196" i="23"/>
  <c r="P3197" i="23"/>
  <c r="P3198" i="23"/>
  <c r="P3199" i="23"/>
  <c r="P3200" i="23"/>
  <c r="P3201" i="23"/>
  <c r="P3202" i="23"/>
  <c r="P3203" i="23"/>
  <c r="P3204" i="23"/>
  <c r="P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O102" i="23"/>
  <c r="O103" i="23"/>
  <c r="O104" i="23"/>
  <c r="O105" i="23"/>
  <c r="O106" i="23"/>
  <c r="O107" i="23"/>
  <c r="O108" i="23"/>
  <c r="O109" i="23"/>
  <c r="O110" i="23"/>
  <c r="O111" i="23"/>
  <c r="O112" i="23"/>
  <c r="O113" i="23"/>
  <c r="O114" i="23"/>
  <c r="O115" i="23"/>
  <c r="O116" i="23"/>
  <c r="O117" i="23"/>
  <c r="O118" i="23"/>
  <c r="O119" i="23"/>
  <c r="O120" i="23"/>
  <c r="O121" i="23"/>
  <c r="O122" i="23"/>
  <c r="O123" i="23"/>
  <c r="O124" i="23"/>
  <c r="O125" i="23"/>
  <c r="O126" i="23"/>
  <c r="O127" i="23"/>
  <c r="O128" i="23"/>
  <c r="O129" i="23"/>
  <c r="O130" i="23"/>
  <c r="O131" i="23"/>
  <c r="O132" i="23"/>
  <c r="O133" i="23"/>
  <c r="O134" i="23"/>
  <c r="O135" i="23"/>
  <c r="O136" i="23"/>
  <c r="O137" i="23"/>
  <c r="O138" i="23"/>
  <c r="O139" i="23"/>
  <c r="O140" i="23"/>
  <c r="O141" i="23"/>
  <c r="O142" i="23"/>
  <c r="O143" i="23"/>
  <c r="O144" i="23"/>
  <c r="O145" i="23"/>
  <c r="O146" i="23"/>
  <c r="O147" i="23"/>
  <c r="O148" i="23"/>
  <c r="O149" i="23"/>
  <c r="O150" i="23"/>
  <c r="O151" i="23"/>
  <c r="O152" i="23"/>
  <c r="O153" i="23"/>
  <c r="O154" i="23"/>
  <c r="O155" i="23"/>
  <c r="O156" i="23"/>
  <c r="O157" i="23"/>
  <c r="O158" i="23"/>
  <c r="O159" i="23"/>
  <c r="O160" i="23"/>
  <c r="O161" i="23"/>
  <c r="O162" i="23"/>
  <c r="O163" i="23"/>
  <c r="O164" i="23"/>
  <c r="O165" i="23"/>
  <c r="O166" i="23"/>
  <c r="O167" i="23"/>
  <c r="O168" i="23"/>
  <c r="O169" i="23"/>
  <c r="O170" i="23"/>
  <c r="O171" i="23"/>
  <c r="O172" i="23"/>
  <c r="O173" i="23"/>
  <c r="O174" i="23"/>
  <c r="O175" i="23"/>
  <c r="O176" i="23"/>
  <c r="O177" i="23"/>
  <c r="O178" i="23"/>
  <c r="O179" i="23"/>
  <c r="O180" i="23"/>
  <c r="O181" i="23"/>
  <c r="O182" i="23"/>
  <c r="O183" i="23"/>
  <c r="O184" i="23"/>
  <c r="O185" i="23"/>
  <c r="O186" i="23"/>
  <c r="O187" i="23"/>
  <c r="O188" i="23"/>
  <c r="O189" i="23"/>
  <c r="O190" i="23"/>
  <c r="O191" i="23"/>
  <c r="O192" i="23"/>
  <c r="O193" i="23"/>
  <c r="O194" i="23"/>
  <c r="O195" i="23"/>
  <c r="O196" i="23"/>
  <c r="O197" i="23"/>
  <c r="O198" i="23"/>
  <c r="O199" i="23"/>
  <c r="O200" i="23"/>
  <c r="O201" i="23"/>
  <c r="O202" i="23"/>
  <c r="O203" i="23"/>
  <c r="O204" i="23"/>
  <c r="O205" i="23"/>
  <c r="O206" i="23"/>
  <c r="O207" i="23"/>
  <c r="O208" i="23"/>
  <c r="O209" i="23"/>
  <c r="O210" i="23"/>
  <c r="O211" i="23"/>
  <c r="O212" i="23"/>
  <c r="O213" i="23"/>
  <c r="O214" i="23"/>
  <c r="O215" i="23"/>
  <c r="O216" i="23"/>
  <c r="O217" i="23"/>
  <c r="O218" i="23"/>
  <c r="O219" i="23"/>
  <c r="O220" i="23"/>
  <c r="O221" i="23"/>
  <c r="O222" i="23"/>
  <c r="O223" i="23"/>
  <c r="O224" i="23"/>
  <c r="O225" i="23"/>
  <c r="O226" i="23"/>
  <c r="O227" i="23"/>
  <c r="O228" i="23"/>
  <c r="O229" i="23"/>
  <c r="O230" i="23"/>
  <c r="O231" i="23"/>
  <c r="O232" i="23"/>
  <c r="O233" i="23"/>
  <c r="O234" i="23"/>
  <c r="O235" i="23"/>
  <c r="O236" i="23"/>
  <c r="O237" i="23"/>
  <c r="O238" i="23"/>
  <c r="O239" i="23"/>
  <c r="O240" i="23"/>
  <c r="O241" i="23"/>
  <c r="O242" i="23"/>
  <c r="O243" i="23"/>
  <c r="O244" i="23"/>
  <c r="O245" i="23"/>
  <c r="O246" i="23"/>
  <c r="O247" i="23"/>
  <c r="O248" i="23"/>
  <c r="O249" i="23"/>
  <c r="O250" i="23"/>
  <c r="O251" i="23"/>
  <c r="O252" i="23"/>
  <c r="O253" i="23"/>
  <c r="O254" i="23"/>
  <c r="O255" i="23"/>
  <c r="O256" i="23"/>
  <c r="O257" i="23"/>
  <c r="O258" i="23"/>
  <c r="O259" i="23"/>
  <c r="O260" i="23"/>
  <c r="O261" i="23"/>
  <c r="O262" i="23"/>
  <c r="O263" i="23"/>
  <c r="O264" i="23"/>
  <c r="O265" i="23"/>
  <c r="O266" i="23"/>
  <c r="O267" i="23"/>
  <c r="O268" i="23"/>
  <c r="O269" i="23"/>
  <c r="O270" i="23"/>
  <c r="O271" i="23"/>
  <c r="O272" i="23"/>
  <c r="O273" i="23"/>
  <c r="O274" i="23"/>
  <c r="O275" i="23"/>
  <c r="O276" i="23"/>
  <c r="O277" i="23"/>
  <c r="O278" i="23"/>
  <c r="O279" i="23"/>
  <c r="O280" i="23"/>
  <c r="O281" i="23"/>
  <c r="O282" i="23"/>
  <c r="O283" i="23"/>
  <c r="O284" i="23"/>
  <c r="O285" i="23"/>
  <c r="O286" i="23"/>
  <c r="O287" i="23"/>
  <c r="O288" i="23"/>
  <c r="O289" i="23"/>
  <c r="O290" i="23"/>
  <c r="O291" i="23"/>
  <c r="O292" i="23"/>
  <c r="O293" i="23"/>
  <c r="O294" i="23"/>
  <c r="O295" i="23"/>
  <c r="O296" i="23"/>
  <c r="O297" i="23"/>
  <c r="O298" i="23"/>
  <c r="O299" i="23"/>
  <c r="O300" i="23"/>
  <c r="O301" i="23"/>
  <c r="O302" i="23"/>
  <c r="O303" i="23"/>
  <c r="O304" i="23"/>
  <c r="O305" i="23"/>
  <c r="O306" i="23"/>
  <c r="O307" i="23"/>
  <c r="O308" i="23"/>
  <c r="O309" i="23"/>
  <c r="O310" i="23"/>
  <c r="O311" i="23"/>
  <c r="O312" i="23"/>
  <c r="O313" i="23"/>
  <c r="O314" i="23"/>
  <c r="O315" i="23"/>
  <c r="O316" i="23"/>
  <c r="O317" i="23"/>
  <c r="O318" i="23"/>
  <c r="O319" i="23"/>
  <c r="O320" i="23"/>
  <c r="O321" i="23"/>
  <c r="O322" i="23"/>
  <c r="O323" i="23"/>
  <c r="O324" i="23"/>
  <c r="O325" i="23"/>
  <c r="O326" i="23"/>
  <c r="O327" i="23"/>
  <c r="O328" i="23"/>
  <c r="O329" i="23"/>
  <c r="O330" i="23"/>
  <c r="O331" i="23"/>
  <c r="O332" i="23"/>
  <c r="O333" i="23"/>
  <c r="O334" i="23"/>
  <c r="O335" i="23"/>
  <c r="O336" i="23"/>
  <c r="O337" i="23"/>
  <c r="O338" i="23"/>
  <c r="O339" i="23"/>
  <c r="O340" i="23"/>
  <c r="O341" i="23"/>
  <c r="O342" i="23"/>
  <c r="O343" i="23"/>
  <c r="O344" i="23"/>
  <c r="O345" i="23"/>
  <c r="O346" i="23"/>
  <c r="O347" i="23"/>
  <c r="O348" i="23"/>
  <c r="O349" i="23"/>
  <c r="O350" i="23"/>
  <c r="O351" i="23"/>
  <c r="O352" i="23"/>
  <c r="O353" i="23"/>
  <c r="O354" i="23"/>
  <c r="O355" i="23"/>
  <c r="O356" i="23"/>
  <c r="O357" i="23"/>
  <c r="O358" i="23"/>
  <c r="O359" i="23"/>
  <c r="O360" i="23"/>
  <c r="O361" i="23"/>
  <c r="O362" i="23"/>
  <c r="O363" i="23"/>
  <c r="O364" i="23"/>
  <c r="O365" i="23"/>
  <c r="O366" i="23"/>
  <c r="O367" i="23"/>
  <c r="O368" i="23"/>
  <c r="O369" i="23"/>
  <c r="O370" i="23"/>
  <c r="O371" i="23"/>
  <c r="O372" i="23"/>
  <c r="O373" i="23"/>
  <c r="O374" i="23"/>
  <c r="O375" i="23"/>
  <c r="O376" i="23"/>
  <c r="O377" i="23"/>
  <c r="O378" i="23"/>
  <c r="O379" i="23"/>
  <c r="O380" i="23"/>
  <c r="O381" i="23"/>
  <c r="O382" i="23"/>
  <c r="O383" i="23"/>
  <c r="O384" i="23"/>
  <c r="O385" i="23"/>
  <c r="O386" i="23"/>
  <c r="O387" i="23"/>
  <c r="O388" i="23"/>
  <c r="O389" i="23"/>
  <c r="O390" i="23"/>
  <c r="O391" i="23"/>
  <c r="O392" i="23"/>
  <c r="O393" i="23"/>
  <c r="O394" i="23"/>
  <c r="O395" i="23"/>
  <c r="O396" i="23"/>
  <c r="O397" i="23"/>
  <c r="O398" i="23"/>
  <c r="O399" i="23"/>
  <c r="O400" i="23"/>
  <c r="O401" i="23"/>
  <c r="O402" i="23"/>
  <c r="O403" i="23"/>
  <c r="O404" i="23"/>
  <c r="O405" i="23"/>
  <c r="O406" i="23"/>
  <c r="O407" i="23"/>
  <c r="O408" i="23"/>
  <c r="O409" i="23"/>
  <c r="O410" i="23"/>
  <c r="O411" i="23"/>
  <c r="O412" i="23"/>
  <c r="O413" i="23"/>
  <c r="O414" i="23"/>
  <c r="O415" i="23"/>
  <c r="O416" i="23"/>
  <c r="O417" i="23"/>
  <c r="O418" i="23"/>
  <c r="O419" i="23"/>
  <c r="O420" i="23"/>
  <c r="O421" i="23"/>
  <c r="O422" i="23"/>
  <c r="O423" i="23"/>
  <c r="O424" i="23"/>
  <c r="O425" i="23"/>
  <c r="O426" i="23"/>
  <c r="O427" i="23"/>
  <c r="O428" i="23"/>
  <c r="O429" i="23"/>
  <c r="O430" i="23"/>
  <c r="O431" i="23"/>
  <c r="O432" i="23"/>
  <c r="O433" i="23"/>
  <c r="O434" i="23"/>
  <c r="O435" i="23"/>
  <c r="O436" i="23"/>
  <c r="O437" i="23"/>
  <c r="O438" i="23"/>
  <c r="O439" i="23"/>
  <c r="O440" i="23"/>
  <c r="O441" i="23"/>
  <c r="O442" i="23"/>
  <c r="O443" i="23"/>
  <c r="O444" i="23"/>
  <c r="O445" i="23"/>
  <c r="O446" i="23"/>
  <c r="O447" i="23"/>
  <c r="O448" i="23"/>
  <c r="O449" i="23"/>
  <c r="O450" i="23"/>
  <c r="O451" i="23"/>
  <c r="O452" i="23"/>
  <c r="O453" i="23"/>
  <c r="O454" i="23"/>
  <c r="O455" i="23"/>
  <c r="O456" i="23"/>
  <c r="O457" i="23"/>
  <c r="O458" i="23"/>
  <c r="O459" i="23"/>
  <c r="O460" i="23"/>
  <c r="O461" i="23"/>
  <c r="O462" i="23"/>
  <c r="O463" i="23"/>
  <c r="O464" i="23"/>
  <c r="O465" i="23"/>
  <c r="O466" i="23"/>
  <c r="O467" i="23"/>
  <c r="O468" i="23"/>
  <c r="O469" i="23"/>
  <c r="O470" i="23"/>
  <c r="O471" i="23"/>
  <c r="O472" i="23"/>
  <c r="O473" i="23"/>
  <c r="O474" i="23"/>
  <c r="O475" i="23"/>
  <c r="O476" i="23"/>
  <c r="O477" i="23"/>
  <c r="O478" i="23"/>
  <c r="O479" i="23"/>
  <c r="O480" i="23"/>
  <c r="O481" i="23"/>
  <c r="O482" i="23"/>
  <c r="O483" i="23"/>
  <c r="O484" i="23"/>
  <c r="O485" i="23"/>
  <c r="O486" i="23"/>
  <c r="O487" i="23"/>
  <c r="O488" i="23"/>
  <c r="O489" i="23"/>
  <c r="O490" i="23"/>
  <c r="O491" i="23"/>
  <c r="O492" i="23"/>
  <c r="O493" i="23"/>
  <c r="O494" i="23"/>
  <c r="O495" i="23"/>
  <c r="O496" i="23"/>
  <c r="O497" i="23"/>
  <c r="O498" i="23"/>
  <c r="O499" i="23"/>
  <c r="O500" i="23"/>
  <c r="O501" i="23"/>
  <c r="O502" i="23"/>
  <c r="O503" i="23"/>
  <c r="O504" i="23"/>
  <c r="O505" i="23"/>
  <c r="O506" i="23"/>
  <c r="O507" i="23"/>
  <c r="O508" i="23"/>
  <c r="O509" i="23"/>
  <c r="O510" i="23"/>
  <c r="O511" i="23"/>
  <c r="O512" i="23"/>
  <c r="O513" i="23"/>
  <c r="O514" i="23"/>
  <c r="O515" i="23"/>
  <c r="O516" i="23"/>
  <c r="O517" i="23"/>
  <c r="O518" i="23"/>
  <c r="O519" i="23"/>
  <c r="O520" i="23"/>
  <c r="O521" i="23"/>
  <c r="O522" i="23"/>
  <c r="O523" i="23"/>
  <c r="O524" i="23"/>
  <c r="O525" i="23"/>
  <c r="O526" i="23"/>
  <c r="O527" i="23"/>
  <c r="O528" i="23"/>
  <c r="O529" i="23"/>
  <c r="O530" i="23"/>
  <c r="O531" i="23"/>
  <c r="O532" i="23"/>
  <c r="O533" i="23"/>
  <c r="O534" i="23"/>
  <c r="O535" i="23"/>
  <c r="O536" i="23"/>
  <c r="O537" i="23"/>
  <c r="O538" i="23"/>
  <c r="O539" i="23"/>
  <c r="O540" i="23"/>
  <c r="O541" i="23"/>
  <c r="O542" i="23"/>
  <c r="O543" i="23"/>
  <c r="O544" i="23"/>
  <c r="O545" i="23"/>
  <c r="O546" i="23"/>
  <c r="O547" i="23"/>
  <c r="O548" i="23"/>
  <c r="O549" i="23"/>
  <c r="O550" i="23"/>
  <c r="O551" i="23"/>
  <c r="O552" i="23"/>
  <c r="O553" i="23"/>
  <c r="O554" i="23"/>
  <c r="O555" i="23"/>
  <c r="O556" i="23"/>
  <c r="O557" i="23"/>
  <c r="O558" i="23"/>
  <c r="O559" i="23"/>
  <c r="O560" i="23"/>
  <c r="O561" i="23"/>
  <c r="O562" i="23"/>
  <c r="O563" i="23"/>
  <c r="O564" i="23"/>
  <c r="O565" i="23"/>
  <c r="O566" i="23"/>
  <c r="O567" i="23"/>
  <c r="O568" i="23"/>
  <c r="O569" i="23"/>
  <c r="O570" i="23"/>
  <c r="O571" i="23"/>
  <c r="O572" i="23"/>
  <c r="O573" i="23"/>
  <c r="O574" i="23"/>
  <c r="O575" i="23"/>
  <c r="O576" i="23"/>
  <c r="O577" i="23"/>
  <c r="O578" i="23"/>
  <c r="O579" i="23"/>
  <c r="O580" i="23"/>
  <c r="O581" i="23"/>
  <c r="O582" i="23"/>
  <c r="O583" i="23"/>
  <c r="O584" i="23"/>
  <c r="O585" i="23"/>
  <c r="O586" i="23"/>
  <c r="O587" i="23"/>
  <c r="O588" i="23"/>
  <c r="O589" i="23"/>
  <c r="O590" i="23"/>
  <c r="O591" i="23"/>
  <c r="O592" i="23"/>
  <c r="O593" i="23"/>
  <c r="O594" i="23"/>
  <c r="O595" i="23"/>
  <c r="O596" i="23"/>
  <c r="O597" i="23"/>
  <c r="O598" i="23"/>
  <c r="O599" i="23"/>
  <c r="O600" i="23"/>
  <c r="O601" i="23"/>
  <c r="O602" i="23"/>
  <c r="O603" i="23"/>
  <c r="O604" i="23"/>
  <c r="O605" i="23"/>
  <c r="O606" i="23"/>
  <c r="O607" i="23"/>
  <c r="O608" i="23"/>
  <c r="O609" i="23"/>
  <c r="O610" i="23"/>
  <c r="O611" i="23"/>
  <c r="O612" i="23"/>
  <c r="O613" i="23"/>
  <c r="O614" i="23"/>
  <c r="O615" i="23"/>
  <c r="O616" i="23"/>
  <c r="O617" i="23"/>
  <c r="O618" i="23"/>
  <c r="O619" i="23"/>
  <c r="O620" i="23"/>
  <c r="O621" i="23"/>
  <c r="O622" i="23"/>
  <c r="O623" i="23"/>
  <c r="O624" i="23"/>
  <c r="O625" i="23"/>
  <c r="O626" i="23"/>
  <c r="O627" i="23"/>
  <c r="O628" i="23"/>
  <c r="O629" i="23"/>
  <c r="O630" i="23"/>
  <c r="O631" i="23"/>
  <c r="O632" i="23"/>
  <c r="O633" i="23"/>
  <c r="O634" i="23"/>
  <c r="O635" i="23"/>
  <c r="O636" i="23"/>
  <c r="O637" i="23"/>
  <c r="O638" i="23"/>
  <c r="O639" i="23"/>
  <c r="O640" i="23"/>
  <c r="O641" i="23"/>
  <c r="O642" i="23"/>
  <c r="O643" i="23"/>
  <c r="O644" i="23"/>
  <c r="O645" i="23"/>
  <c r="O646" i="23"/>
  <c r="O647" i="23"/>
  <c r="O648" i="23"/>
  <c r="O649" i="23"/>
  <c r="O650" i="23"/>
  <c r="O651" i="23"/>
  <c r="O652" i="23"/>
  <c r="O653" i="23"/>
  <c r="O654" i="23"/>
  <c r="O655" i="23"/>
  <c r="O656" i="23"/>
  <c r="O657" i="23"/>
  <c r="O658" i="23"/>
  <c r="O659" i="23"/>
  <c r="O660" i="23"/>
  <c r="O661" i="23"/>
  <c r="O662" i="23"/>
  <c r="O663" i="23"/>
  <c r="O664" i="23"/>
  <c r="O665" i="23"/>
  <c r="O666" i="23"/>
  <c r="O667" i="23"/>
  <c r="O668" i="23"/>
  <c r="O669" i="23"/>
  <c r="O670" i="23"/>
  <c r="O671" i="23"/>
  <c r="O672" i="23"/>
  <c r="O673" i="23"/>
  <c r="O674" i="23"/>
  <c r="O675" i="23"/>
  <c r="O676" i="23"/>
  <c r="O677" i="23"/>
  <c r="O678" i="23"/>
  <c r="O679" i="23"/>
  <c r="O680" i="23"/>
  <c r="O681" i="23"/>
  <c r="O682" i="23"/>
  <c r="O683" i="23"/>
  <c r="O684" i="23"/>
  <c r="O685" i="23"/>
  <c r="O686" i="23"/>
  <c r="O687" i="23"/>
  <c r="O688" i="23"/>
  <c r="O689" i="23"/>
  <c r="O690" i="23"/>
  <c r="O691" i="23"/>
  <c r="O692" i="23"/>
  <c r="O693" i="23"/>
  <c r="O694" i="23"/>
  <c r="O695" i="23"/>
  <c r="O696" i="23"/>
  <c r="O697" i="23"/>
  <c r="O698" i="23"/>
  <c r="O699" i="23"/>
  <c r="O700" i="23"/>
  <c r="O701" i="23"/>
  <c r="O702" i="23"/>
  <c r="O703" i="23"/>
  <c r="O704" i="23"/>
  <c r="O705" i="23"/>
  <c r="O706" i="23"/>
  <c r="O707" i="23"/>
  <c r="O708" i="23"/>
  <c r="O709" i="23"/>
  <c r="O710" i="23"/>
  <c r="O711" i="23"/>
  <c r="O712" i="23"/>
  <c r="O713" i="23"/>
  <c r="O714" i="23"/>
  <c r="O715" i="23"/>
  <c r="O716" i="23"/>
  <c r="O717" i="23"/>
  <c r="O718" i="23"/>
  <c r="O719" i="23"/>
  <c r="O720" i="23"/>
  <c r="O721" i="23"/>
  <c r="O722" i="23"/>
  <c r="O723" i="23"/>
  <c r="O724" i="23"/>
  <c r="O725" i="23"/>
  <c r="O726" i="23"/>
  <c r="O727" i="23"/>
  <c r="O728" i="23"/>
  <c r="O729" i="23"/>
  <c r="O730" i="23"/>
  <c r="O731" i="23"/>
  <c r="O732" i="23"/>
  <c r="O733" i="23"/>
  <c r="O734" i="23"/>
  <c r="O735" i="23"/>
  <c r="O736" i="23"/>
  <c r="O737" i="23"/>
  <c r="O738" i="23"/>
  <c r="O739" i="23"/>
  <c r="O740" i="23"/>
  <c r="O741" i="23"/>
  <c r="O742" i="23"/>
  <c r="O743" i="23"/>
  <c r="O744" i="23"/>
  <c r="O745" i="23"/>
  <c r="O746" i="23"/>
  <c r="O747" i="23"/>
  <c r="O748" i="23"/>
  <c r="O749" i="23"/>
  <c r="O750" i="23"/>
  <c r="O751" i="23"/>
  <c r="O752" i="23"/>
  <c r="O753" i="23"/>
  <c r="O754" i="23"/>
  <c r="O755" i="23"/>
  <c r="O756" i="23"/>
  <c r="O757" i="23"/>
  <c r="O758" i="23"/>
  <c r="O759" i="23"/>
  <c r="O760" i="23"/>
  <c r="O761" i="23"/>
  <c r="O762" i="23"/>
  <c r="O763" i="23"/>
  <c r="O764" i="23"/>
  <c r="O765" i="23"/>
  <c r="O766" i="23"/>
  <c r="O767" i="23"/>
  <c r="O768" i="23"/>
  <c r="O769" i="23"/>
  <c r="O770" i="23"/>
  <c r="O771" i="23"/>
  <c r="O772" i="23"/>
  <c r="O773" i="23"/>
  <c r="O774" i="23"/>
  <c r="O775" i="23"/>
  <c r="O776" i="23"/>
  <c r="O777" i="23"/>
  <c r="O778" i="23"/>
  <c r="O779" i="23"/>
  <c r="O780" i="23"/>
  <c r="O781" i="23"/>
  <c r="O782" i="23"/>
  <c r="O783" i="23"/>
  <c r="O784" i="23"/>
  <c r="O785" i="23"/>
  <c r="O786" i="23"/>
  <c r="O787" i="23"/>
  <c r="O788" i="23"/>
  <c r="O789" i="23"/>
  <c r="O790" i="23"/>
  <c r="O791" i="23"/>
  <c r="O792" i="23"/>
  <c r="O793" i="23"/>
  <c r="O794" i="23"/>
  <c r="O795" i="23"/>
  <c r="O796" i="23"/>
  <c r="O797" i="23"/>
  <c r="O798" i="23"/>
  <c r="O799" i="23"/>
  <c r="O800" i="23"/>
  <c r="O801" i="23"/>
  <c r="O802" i="23"/>
  <c r="O803" i="23"/>
  <c r="O804" i="23"/>
  <c r="O805" i="23"/>
  <c r="O806" i="23"/>
  <c r="O807" i="23"/>
  <c r="O808" i="23"/>
  <c r="O809" i="23"/>
  <c r="O810" i="23"/>
  <c r="O811" i="23"/>
  <c r="O812" i="23"/>
  <c r="O813" i="23"/>
  <c r="O814" i="23"/>
  <c r="O815" i="23"/>
  <c r="O816" i="23"/>
  <c r="O817" i="23"/>
  <c r="O818" i="23"/>
  <c r="O819" i="23"/>
  <c r="O820" i="23"/>
  <c r="O821" i="23"/>
  <c r="O822" i="23"/>
  <c r="O823" i="23"/>
  <c r="O824" i="23"/>
  <c r="O825" i="23"/>
  <c r="O826" i="23"/>
  <c r="O827" i="23"/>
  <c r="O828" i="23"/>
  <c r="O829" i="23"/>
  <c r="O830" i="23"/>
  <c r="O831" i="23"/>
  <c r="O832" i="23"/>
  <c r="O833" i="23"/>
  <c r="O834" i="23"/>
  <c r="O835" i="23"/>
  <c r="O836" i="23"/>
  <c r="O837" i="23"/>
  <c r="O838" i="23"/>
  <c r="O839" i="23"/>
  <c r="O840" i="23"/>
  <c r="O841" i="23"/>
  <c r="O842" i="23"/>
  <c r="O843" i="23"/>
  <c r="O844" i="23"/>
  <c r="O845" i="23"/>
  <c r="O846" i="23"/>
  <c r="O847" i="23"/>
  <c r="O848" i="23"/>
  <c r="O849" i="23"/>
  <c r="O850" i="23"/>
  <c r="O851" i="23"/>
  <c r="O852" i="23"/>
  <c r="O853" i="23"/>
  <c r="O854" i="23"/>
  <c r="O855" i="23"/>
  <c r="O856" i="23"/>
  <c r="O857" i="23"/>
  <c r="O858" i="23"/>
  <c r="O859" i="23"/>
  <c r="O860" i="23"/>
  <c r="O861" i="23"/>
  <c r="O862" i="23"/>
  <c r="O863" i="23"/>
  <c r="O864" i="23"/>
  <c r="O865" i="23"/>
  <c r="O866" i="23"/>
  <c r="O867" i="23"/>
  <c r="O868" i="23"/>
  <c r="O869" i="23"/>
  <c r="O870" i="23"/>
  <c r="O871" i="23"/>
  <c r="O872" i="23"/>
  <c r="O873" i="23"/>
  <c r="O874" i="23"/>
  <c r="O875" i="23"/>
  <c r="O876" i="23"/>
  <c r="O877" i="23"/>
  <c r="O878" i="23"/>
  <c r="O879" i="23"/>
  <c r="O880" i="23"/>
  <c r="O881" i="23"/>
  <c r="O882" i="23"/>
  <c r="O883" i="23"/>
  <c r="O884" i="23"/>
  <c r="O885" i="23"/>
  <c r="O886" i="23"/>
  <c r="O887" i="23"/>
  <c r="O888" i="23"/>
  <c r="O889" i="23"/>
  <c r="O890" i="23"/>
  <c r="O891" i="23"/>
  <c r="O892" i="23"/>
  <c r="O893" i="23"/>
  <c r="O894" i="23"/>
  <c r="O895" i="23"/>
  <c r="O896" i="23"/>
  <c r="O897" i="23"/>
  <c r="O898" i="23"/>
  <c r="O899" i="23"/>
  <c r="O900" i="23"/>
  <c r="O901" i="23"/>
  <c r="O902" i="23"/>
  <c r="O903" i="23"/>
  <c r="O904" i="23"/>
  <c r="O905" i="23"/>
  <c r="O906" i="23"/>
  <c r="O907" i="23"/>
  <c r="O908" i="23"/>
  <c r="O909" i="23"/>
  <c r="O910" i="23"/>
  <c r="O911" i="23"/>
  <c r="O912" i="23"/>
  <c r="O913" i="23"/>
  <c r="O914" i="23"/>
  <c r="O915" i="23"/>
  <c r="O916" i="23"/>
  <c r="O917" i="23"/>
  <c r="O918" i="23"/>
  <c r="O919" i="23"/>
  <c r="O920" i="23"/>
  <c r="O921" i="23"/>
  <c r="O922" i="23"/>
  <c r="O923" i="23"/>
  <c r="O924" i="23"/>
  <c r="O925" i="23"/>
  <c r="O926" i="23"/>
  <c r="O927" i="23"/>
  <c r="O928" i="23"/>
  <c r="O929" i="23"/>
  <c r="O930" i="23"/>
  <c r="O931" i="23"/>
  <c r="O932" i="23"/>
  <c r="O933" i="23"/>
  <c r="O934" i="23"/>
  <c r="O935" i="23"/>
  <c r="O936" i="23"/>
  <c r="O937" i="23"/>
  <c r="O938" i="23"/>
  <c r="O939" i="23"/>
  <c r="O940" i="23"/>
  <c r="O941" i="23"/>
  <c r="O942" i="23"/>
  <c r="O943" i="23"/>
  <c r="O944" i="23"/>
  <c r="O945" i="23"/>
  <c r="O946" i="23"/>
  <c r="O947" i="23"/>
  <c r="O948" i="23"/>
  <c r="O949" i="23"/>
  <c r="O950" i="23"/>
  <c r="O951" i="23"/>
  <c r="O952" i="23"/>
  <c r="O953" i="23"/>
  <c r="O954" i="23"/>
  <c r="O955" i="23"/>
  <c r="O956" i="23"/>
  <c r="O957" i="23"/>
  <c r="O958" i="23"/>
  <c r="O959" i="23"/>
  <c r="O960" i="23"/>
  <c r="O961" i="23"/>
  <c r="O962" i="23"/>
  <c r="O963" i="23"/>
  <c r="O964" i="23"/>
  <c r="O965" i="23"/>
  <c r="O966" i="23"/>
  <c r="O967" i="23"/>
  <c r="O968" i="23"/>
  <c r="O969" i="23"/>
  <c r="O970" i="23"/>
  <c r="O971" i="23"/>
  <c r="O972" i="23"/>
  <c r="O973" i="23"/>
  <c r="O974" i="23"/>
  <c r="O975" i="23"/>
  <c r="O976" i="23"/>
  <c r="O977" i="23"/>
  <c r="O978" i="23"/>
  <c r="O979" i="23"/>
  <c r="O980" i="23"/>
  <c r="O981" i="23"/>
  <c r="O982" i="23"/>
  <c r="O983" i="23"/>
  <c r="O984" i="23"/>
  <c r="O985" i="23"/>
  <c r="O986" i="23"/>
  <c r="O987" i="23"/>
  <c r="O988" i="23"/>
  <c r="O989" i="23"/>
  <c r="O990" i="23"/>
  <c r="O991" i="23"/>
  <c r="O992" i="23"/>
  <c r="O993" i="23"/>
  <c r="O994" i="23"/>
  <c r="O995" i="23"/>
  <c r="O996" i="23"/>
  <c r="O997" i="23"/>
  <c r="O998" i="23"/>
  <c r="O999" i="23"/>
  <c r="O1000" i="23"/>
  <c r="O1001" i="23"/>
  <c r="O1002" i="23"/>
  <c r="O1003" i="23"/>
  <c r="O1004" i="23"/>
  <c r="O1005" i="23"/>
  <c r="O1006" i="23"/>
  <c r="O1007" i="23"/>
  <c r="O1008" i="23"/>
  <c r="O1009" i="23"/>
  <c r="O1010" i="23"/>
  <c r="O1011" i="23"/>
  <c r="O1012" i="23"/>
  <c r="O1013" i="23"/>
  <c r="O1014" i="23"/>
  <c r="O1015" i="23"/>
  <c r="O1016" i="23"/>
  <c r="O1017" i="23"/>
  <c r="O1018" i="23"/>
  <c r="O1019" i="23"/>
  <c r="O1020" i="23"/>
  <c r="O1021" i="23"/>
  <c r="O1022" i="23"/>
  <c r="O1023" i="23"/>
  <c r="O1024" i="23"/>
  <c r="O1025" i="23"/>
  <c r="O1026" i="23"/>
  <c r="O1027" i="23"/>
  <c r="O1028" i="23"/>
  <c r="O1029" i="23"/>
  <c r="O1030" i="23"/>
  <c r="O1031" i="23"/>
  <c r="O1032" i="23"/>
  <c r="O1033" i="23"/>
  <c r="O1034" i="23"/>
  <c r="O1035" i="23"/>
  <c r="O1036" i="23"/>
  <c r="O1037" i="23"/>
  <c r="O1038" i="23"/>
  <c r="O1039" i="23"/>
  <c r="O1040" i="23"/>
  <c r="O1041" i="23"/>
  <c r="O1042" i="23"/>
  <c r="O1043" i="23"/>
  <c r="O1044" i="23"/>
  <c r="O1045" i="23"/>
  <c r="O1046" i="23"/>
  <c r="O1047" i="23"/>
  <c r="O1048" i="23"/>
  <c r="O1049" i="23"/>
  <c r="O1050" i="23"/>
  <c r="O1051" i="23"/>
  <c r="O1052" i="23"/>
  <c r="O1053" i="23"/>
  <c r="O1054" i="23"/>
  <c r="O1055" i="23"/>
  <c r="O1056" i="23"/>
  <c r="O1057" i="23"/>
  <c r="O1058" i="23"/>
  <c r="O1059" i="23"/>
  <c r="O1060" i="23"/>
  <c r="O1061" i="23"/>
  <c r="O1062" i="23"/>
  <c r="O1063" i="23"/>
  <c r="O1064" i="23"/>
  <c r="O1065" i="23"/>
  <c r="O1066" i="23"/>
  <c r="O1067" i="23"/>
  <c r="O1068" i="23"/>
  <c r="O1069" i="23"/>
  <c r="O1070" i="23"/>
  <c r="O1071" i="23"/>
  <c r="O1072" i="23"/>
  <c r="O1073" i="23"/>
  <c r="O1074" i="23"/>
  <c r="O1075" i="23"/>
  <c r="O1076" i="23"/>
  <c r="O1077" i="23"/>
  <c r="O1078" i="23"/>
  <c r="O1079" i="23"/>
  <c r="O1080" i="23"/>
  <c r="O1081" i="23"/>
  <c r="O1082" i="23"/>
  <c r="O1083" i="23"/>
  <c r="O1084" i="23"/>
  <c r="O1085" i="23"/>
  <c r="O1086" i="23"/>
  <c r="O1087" i="23"/>
  <c r="O1088" i="23"/>
  <c r="O1089" i="23"/>
  <c r="O1090" i="23"/>
  <c r="O1091" i="23"/>
  <c r="O1092" i="23"/>
  <c r="O1093" i="23"/>
  <c r="O1094" i="23"/>
  <c r="O1095" i="23"/>
  <c r="O1096" i="23"/>
  <c r="O1097" i="23"/>
  <c r="O1098" i="23"/>
  <c r="O1099" i="23"/>
  <c r="O1100" i="23"/>
  <c r="O1101" i="23"/>
  <c r="O1102" i="23"/>
  <c r="O1103" i="23"/>
  <c r="O1104" i="23"/>
  <c r="O1105" i="23"/>
  <c r="O1106" i="23"/>
  <c r="O1107" i="23"/>
  <c r="O1108" i="23"/>
  <c r="O1109" i="23"/>
  <c r="O1110" i="23"/>
  <c r="O1111" i="23"/>
  <c r="O1112" i="23"/>
  <c r="O1113" i="23"/>
  <c r="O1114" i="23"/>
  <c r="O1115" i="23"/>
  <c r="O1116" i="23"/>
  <c r="O1117" i="23"/>
  <c r="O1118" i="23"/>
  <c r="O1119" i="23"/>
  <c r="O1120" i="23"/>
  <c r="O1121" i="23"/>
  <c r="O1122" i="23"/>
  <c r="O1123" i="23"/>
  <c r="O1124" i="23"/>
  <c r="O1125" i="23"/>
  <c r="O1126" i="23"/>
  <c r="O1127" i="23"/>
  <c r="O1128" i="23"/>
  <c r="O1129" i="23"/>
  <c r="O1130" i="23"/>
  <c r="O1131" i="23"/>
  <c r="O1132" i="23"/>
  <c r="O1133" i="23"/>
  <c r="O1134" i="23"/>
  <c r="O1135" i="23"/>
  <c r="O1136" i="23"/>
  <c r="O1137" i="23"/>
  <c r="O1138" i="23"/>
  <c r="O1139" i="23"/>
  <c r="O1140" i="23"/>
  <c r="O1141" i="23"/>
  <c r="O1142" i="23"/>
  <c r="O1143" i="23"/>
  <c r="O1144" i="23"/>
  <c r="O1145" i="23"/>
  <c r="O1146" i="23"/>
  <c r="O1147" i="23"/>
  <c r="O1148" i="23"/>
  <c r="O1149" i="23"/>
  <c r="O1150" i="23"/>
  <c r="O1151" i="23"/>
  <c r="O1152" i="23"/>
  <c r="O1153" i="23"/>
  <c r="O1154" i="23"/>
  <c r="O1155" i="23"/>
  <c r="O1156" i="23"/>
  <c r="O1157" i="23"/>
  <c r="O1158" i="23"/>
  <c r="O1159" i="23"/>
  <c r="O1160" i="23"/>
  <c r="O1161" i="23"/>
  <c r="O1162" i="23"/>
  <c r="O1163" i="23"/>
  <c r="O1164" i="23"/>
  <c r="O1165" i="23"/>
  <c r="O1166" i="23"/>
  <c r="O1167" i="23"/>
  <c r="O1168" i="23"/>
  <c r="O1169" i="23"/>
  <c r="O1170" i="23"/>
  <c r="O1171" i="23"/>
  <c r="O1172" i="23"/>
  <c r="O1173" i="23"/>
  <c r="O1174" i="23"/>
  <c r="O1175" i="23"/>
  <c r="O1176" i="23"/>
  <c r="O1177" i="23"/>
  <c r="O1178" i="23"/>
  <c r="O1179" i="23"/>
  <c r="O1180" i="23"/>
  <c r="O1181" i="23"/>
  <c r="O1182" i="23"/>
  <c r="O1183" i="23"/>
  <c r="O1184" i="23"/>
  <c r="O1185" i="23"/>
  <c r="O1186" i="23"/>
  <c r="O1187" i="23"/>
  <c r="O1188" i="23"/>
  <c r="O1189" i="23"/>
  <c r="O1190" i="23"/>
  <c r="O1191" i="23"/>
  <c r="O1192" i="23"/>
  <c r="O1193" i="23"/>
  <c r="O1194" i="23"/>
  <c r="O1195" i="23"/>
  <c r="O1196" i="23"/>
  <c r="O1197" i="23"/>
  <c r="O1198" i="23"/>
  <c r="O1199" i="23"/>
  <c r="O1200" i="23"/>
  <c r="O1201" i="23"/>
  <c r="O1202" i="23"/>
  <c r="O1203" i="23"/>
  <c r="O1204" i="23"/>
  <c r="O1205" i="23"/>
  <c r="O1206" i="23"/>
  <c r="O1207" i="23"/>
  <c r="O1208" i="23"/>
  <c r="O1209" i="23"/>
  <c r="O1210" i="23"/>
  <c r="O1211" i="23"/>
  <c r="O1212" i="23"/>
  <c r="O1213" i="23"/>
  <c r="O1214" i="23"/>
  <c r="O1215" i="23"/>
  <c r="O1216" i="23"/>
  <c r="O1217" i="23"/>
  <c r="O1218" i="23"/>
  <c r="O1219" i="23"/>
  <c r="O1220" i="23"/>
  <c r="O1221" i="23"/>
  <c r="O1222" i="23"/>
  <c r="O1223" i="23"/>
  <c r="O1224" i="23"/>
  <c r="O1225" i="23"/>
  <c r="O1226" i="23"/>
  <c r="O1227" i="23"/>
  <c r="O1228" i="23"/>
  <c r="O1229" i="23"/>
  <c r="O1230" i="23"/>
  <c r="O1231" i="23"/>
  <c r="O1232" i="23"/>
  <c r="O1233" i="23"/>
  <c r="O1234" i="23"/>
  <c r="O1235" i="23"/>
  <c r="O1236" i="23"/>
  <c r="O1237" i="23"/>
  <c r="O1238" i="23"/>
  <c r="O1239" i="23"/>
  <c r="O1240" i="23"/>
  <c r="O1241" i="23"/>
  <c r="O1242" i="23"/>
  <c r="O1243" i="23"/>
  <c r="O1244" i="23"/>
  <c r="O1245" i="23"/>
  <c r="O1246" i="23"/>
  <c r="O1247" i="23"/>
  <c r="O1248" i="23"/>
  <c r="O1249" i="23"/>
  <c r="O1250" i="23"/>
  <c r="O1251" i="23"/>
  <c r="O1252" i="23"/>
  <c r="O1253" i="23"/>
  <c r="O1254" i="23"/>
  <c r="O1255" i="23"/>
  <c r="O1256" i="23"/>
  <c r="O1257" i="23"/>
  <c r="O1258" i="23"/>
  <c r="O1259" i="23"/>
  <c r="O1260" i="23"/>
  <c r="O1261" i="23"/>
  <c r="O1262" i="23"/>
  <c r="O1263" i="23"/>
  <c r="O1264" i="23"/>
  <c r="O1265" i="23"/>
  <c r="O1266" i="23"/>
  <c r="O1267" i="23"/>
  <c r="O1268" i="23"/>
  <c r="O1269" i="23"/>
  <c r="O1270" i="23"/>
  <c r="O1271" i="23"/>
  <c r="O1272" i="23"/>
  <c r="O1273" i="23"/>
  <c r="O1274" i="23"/>
  <c r="O1275" i="23"/>
  <c r="O1276" i="23"/>
  <c r="O1277" i="23"/>
  <c r="O1278" i="23"/>
  <c r="O1279" i="23"/>
  <c r="O1280" i="23"/>
  <c r="O1281" i="23"/>
  <c r="O1282" i="23"/>
  <c r="O1283" i="23"/>
  <c r="O1284" i="23"/>
  <c r="O1285" i="23"/>
  <c r="O1286" i="23"/>
  <c r="O1287" i="23"/>
  <c r="O1288" i="23"/>
  <c r="O1289" i="23"/>
  <c r="O1290" i="23"/>
  <c r="O1291" i="23"/>
  <c r="O1292" i="23"/>
  <c r="O1293" i="23"/>
  <c r="O1294" i="23"/>
  <c r="O1295" i="23"/>
  <c r="O1296" i="23"/>
  <c r="O1297" i="23"/>
  <c r="O1298" i="23"/>
  <c r="O1299" i="23"/>
  <c r="O1300" i="23"/>
  <c r="O1301" i="23"/>
  <c r="O1302" i="23"/>
  <c r="O1303" i="23"/>
  <c r="O1304" i="23"/>
  <c r="O1305" i="23"/>
  <c r="O1306" i="23"/>
  <c r="O1307" i="23"/>
  <c r="O1308" i="23"/>
  <c r="O1309" i="23"/>
  <c r="O1310" i="23"/>
  <c r="O1311" i="23"/>
  <c r="O1312" i="23"/>
  <c r="O1313" i="23"/>
  <c r="O1314" i="23"/>
  <c r="O1315" i="23"/>
  <c r="O1316" i="23"/>
  <c r="O1317" i="23"/>
  <c r="O1318" i="23"/>
  <c r="O1319" i="23"/>
  <c r="O1320" i="23"/>
  <c r="O1321" i="23"/>
  <c r="O1322" i="23"/>
  <c r="O1323" i="23"/>
  <c r="O1324" i="23"/>
  <c r="O1325" i="23"/>
  <c r="O1326" i="23"/>
  <c r="O1327" i="23"/>
  <c r="O1328" i="23"/>
  <c r="O1329" i="23"/>
  <c r="O1330" i="23"/>
  <c r="O1331" i="23"/>
  <c r="O1332" i="23"/>
  <c r="O1333" i="23"/>
  <c r="O1334" i="23"/>
  <c r="O1335" i="23"/>
  <c r="O1336" i="23"/>
  <c r="O1337" i="23"/>
  <c r="O1338" i="23"/>
  <c r="O1339" i="23"/>
  <c r="O1340" i="23"/>
  <c r="O1341" i="23"/>
  <c r="O1342" i="23"/>
  <c r="O1343" i="23"/>
  <c r="O1344" i="23"/>
  <c r="O1345" i="23"/>
  <c r="O1346" i="23"/>
  <c r="O1347" i="23"/>
  <c r="O1348" i="23"/>
  <c r="O1349" i="23"/>
  <c r="O1350" i="23"/>
  <c r="O1351" i="23"/>
  <c r="O1352" i="23"/>
  <c r="O1353" i="23"/>
  <c r="O1354" i="23"/>
  <c r="O1355" i="23"/>
  <c r="O1356" i="23"/>
  <c r="O1357" i="23"/>
  <c r="O1358" i="23"/>
  <c r="O1359" i="23"/>
  <c r="O1360" i="23"/>
  <c r="O1361" i="23"/>
  <c r="O1362" i="23"/>
  <c r="O1363" i="23"/>
  <c r="O1364" i="23"/>
  <c r="O1365" i="23"/>
  <c r="O1366" i="23"/>
  <c r="O1367" i="23"/>
  <c r="O1368" i="23"/>
  <c r="O1369" i="23"/>
  <c r="O1370" i="23"/>
  <c r="O1371" i="23"/>
  <c r="O1372" i="23"/>
  <c r="O1373" i="23"/>
  <c r="O1374" i="23"/>
  <c r="O1375" i="23"/>
  <c r="O1376" i="23"/>
  <c r="O1377" i="23"/>
  <c r="O1378" i="23"/>
  <c r="O1379" i="23"/>
  <c r="O1380" i="23"/>
  <c r="O1381" i="23"/>
  <c r="O1382" i="23"/>
  <c r="O1383" i="23"/>
  <c r="O1384" i="23"/>
  <c r="O1385" i="23"/>
  <c r="O1386" i="23"/>
  <c r="O1387" i="23"/>
  <c r="O1388" i="23"/>
  <c r="O1389" i="23"/>
  <c r="O1390" i="23"/>
  <c r="O1391" i="23"/>
  <c r="O1392" i="23"/>
  <c r="O1393" i="23"/>
  <c r="O1394" i="23"/>
  <c r="O1395" i="23"/>
  <c r="O1396" i="23"/>
  <c r="O1397" i="23"/>
  <c r="O1398" i="23"/>
  <c r="O1399" i="23"/>
  <c r="O1400" i="23"/>
  <c r="O1401" i="23"/>
  <c r="O1402" i="23"/>
  <c r="O1403" i="23"/>
  <c r="O1404" i="23"/>
  <c r="O1405" i="23"/>
  <c r="O1406" i="23"/>
  <c r="O1407" i="23"/>
  <c r="O1408" i="23"/>
  <c r="O1409" i="23"/>
  <c r="O1410" i="23"/>
  <c r="O1411" i="23"/>
  <c r="O1412" i="23"/>
  <c r="O1413" i="23"/>
  <c r="O1414" i="23"/>
  <c r="O1415" i="23"/>
  <c r="O1416" i="23"/>
  <c r="O1417" i="23"/>
  <c r="O1418" i="23"/>
  <c r="O1419" i="23"/>
  <c r="O1420" i="23"/>
  <c r="O1421" i="23"/>
  <c r="O1422" i="23"/>
  <c r="O1423" i="23"/>
  <c r="O1424" i="23"/>
  <c r="O1425" i="23"/>
  <c r="O1426" i="23"/>
  <c r="O1427" i="23"/>
  <c r="O1428" i="23"/>
  <c r="O1429" i="23"/>
  <c r="O1430" i="23"/>
  <c r="O1431" i="23"/>
  <c r="O1432" i="23"/>
  <c r="O1433" i="23"/>
  <c r="O1434" i="23"/>
  <c r="O1435" i="23"/>
  <c r="O1436" i="23"/>
  <c r="O1437" i="23"/>
  <c r="O1438" i="23"/>
  <c r="O1439" i="23"/>
  <c r="O1440" i="23"/>
  <c r="O1441" i="23"/>
  <c r="O1442" i="23"/>
  <c r="O1443" i="23"/>
  <c r="O1444" i="23"/>
  <c r="O1445" i="23"/>
  <c r="O1446" i="23"/>
  <c r="O1447" i="23"/>
  <c r="O1448" i="23"/>
  <c r="O1449" i="23"/>
  <c r="O1450" i="23"/>
  <c r="O1451" i="23"/>
  <c r="O1452" i="23"/>
  <c r="O1453" i="23"/>
  <c r="O1454" i="23"/>
  <c r="O1455" i="23"/>
  <c r="O1456" i="23"/>
  <c r="O1457" i="23"/>
  <c r="O1458" i="23"/>
  <c r="O1459" i="23"/>
  <c r="O1460" i="23"/>
  <c r="O1461" i="23"/>
  <c r="O1462" i="23"/>
  <c r="O1463" i="23"/>
  <c r="O1464" i="23"/>
  <c r="O1465" i="23"/>
  <c r="O1466" i="23"/>
  <c r="O1467" i="23"/>
  <c r="O1468" i="23"/>
  <c r="O1469" i="23"/>
  <c r="O1470" i="23"/>
  <c r="O1471" i="23"/>
  <c r="O1472" i="23"/>
  <c r="O1473" i="23"/>
  <c r="O1474" i="23"/>
  <c r="O1475" i="23"/>
  <c r="O1476" i="23"/>
  <c r="O1477" i="23"/>
  <c r="O1478" i="23"/>
  <c r="O1479" i="23"/>
  <c r="O1480" i="23"/>
  <c r="O1481" i="23"/>
  <c r="O1482" i="23"/>
  <c r="O1483" i="23"/>
  <c r="O1484" i="23"/>
  <c r="O1485" i="23"/>
  <c r="O1486" i="23"/>
  <c r="O1487" i="23"/>
  <c r="O1488" i="23"/>
  <c r="O1489" i="23"/>
  <c r="O1490" i="23"/>
  <c r="O1491" i="23"/>
  <c r="O1492" i="23"/>
  <c r="O1493" i="23"/>
  <c r="O1494" i="23"/>
  <c r="O1495" i="23"/>
  <c r="O1496" i="23"/>
  <c r="O1497" i="23"/>
  <c r="O1498" i="23"/>
  <c r="O1499" i="23"/>
  <c r="O1500" i="23"/>
  <c r="O1501" i="23"/>
  <c r="O1502" i="23"/>
  <c r="O1503" i="23"/>
  <c r="O1504" i="23"/>
  <c r="O1505" i="23"/>
  <c r="O1506" i="23"/>
  <c r="O1507" i="23"/>
  <c r="O1508" i="23"/>
  <c r="O1509" i="23"/>
  <c r="O1510" i="23"/>
  <c r="O1511" i="23"/>
  <c r="O1512" i="23"/>
  <c r="O1513" i="23"/>
  <c r="O1514" i="23"/>
  <c r="O1515" i="23"/>
  <c r="O1516" i="23"/>
  <c r="O1517" i="23"/>
  <c r="O1518" i="23"/>
  <c r="O1519" i="23"/>
  <c r="O1520" i="23"/>
  <c r="O1521" i="23"/>
  <c r="O1522" i="23"/>
  <c r="O1523" i="23"/>
  <c r="O1524" i="23"/>
  <c r="O1525" i="23"/>
  <c r="O1526" i="23"/>
  <c r="O1527" i="23"/>
  <c r="O1528" i="23"/>
  <c r="O1529" i="23"/>
  <c r="O1530" i="23"/>
  <c r="O1531" i="23"/>
  <c r="O1532" i="23"/>
  <c r="O1533" i="23"/>
  <c r="O1534" i="23"/>
  <c r="O1535" i="23"/>
  <c r="O1536" i="23"/>
  <c r="O1537" i="23"/>
  <c r="O1538" i="23"/>
  <c r="O1539" i="23"/>
  <c r="O1540" i="23"/>
  <c r="O1541" i="23"/>
  <c r="O1542" i="23"/>
  <c r="O1543" i="23"/>
  <c r="O1544" i="23"/>
  <c r="O1545" i="23"/>
  <c r="O1546" i="23"/>
  <c r="O1547" i="23"/>
  <c r="O1548" i="23"/>
  <c r="O1549" i="23"/>
  <c r="O1550" i="23"/>
  <c r="O1551" i="23"/>
  <c r="O1552" i="23"/>
  <c r="O1553" i="23"/>
  <c r="O1554" i="23"/>
  <c r="O1555" i="23"/>
  <c r="O1556" i="23"/>
  <c r="O1557" i="23"/>
  <c r="O1558" i="23"/>
  <c r="O1559" i="23"/>
  <c r="O1560" i="23"/>
  <c r="O1561" i="23"/>
  <c r="O1562" i="23"/>
  <c r="O1563" i="23"/>
  <c r="O1564" i="23"/>
  <c r="O1565" i="23"/>
  <c r="O1566" i="23"/>
  <c r="O1567" i="23"/>
  <c r="O1568" i="23"/>
  <c r="O1569" i="23"/>
  <c r="O1570" i="23"/>
  <c r="O1571" i="23"/>
  <c r="O1572" i="23"/>
  <c r="O1573" i="23"/>
  <c r="O1574" i="23"/>
  <c r="O1575" i="23"/>
  <c r="O1576" i="23"/>
  <c r="O1577" i="23"/>
  <c r="O1578" i="23"/>
  <c r="O1579" i="23"/>
  <c r="O1580" i="23"/>
  <c r="O1581" i="23"/>
  <c r="O1582" i="23"/>
  <c r="O1583" i="23"/>
  <c r="O1584" i="23"/>
  <c r="O1585" i="23"/>
  <c r="O1586" i="23"/>
  <c r="O1587" i="23"/>
  <c r="O1588" i="23"/>
  <c r="O1589" i="23"/>
  <c r="O1590" i="23"/>
  <c r="O1591" i="23"/>
  <c r="O1592" i="23"/>
  <c r="O1593" i="23"/>
  <c r="O1594" i="23"/>
  <c r="O1595" i="23"/>
  <c r="O1596" i="23"/>
  <c r="O1597" i="23"/>
  <c r="O1598" i="23"/>
  <c r="O1599" i="23"/>
  <c r="O1600" i="23"/>
  <c r="O1601" i="23"/>
  <c r="O1602" i="23"/>
  <c r="O1603" i="23"/>
  <c r="O1604" i="23"/>
  <c r="O1605" i="23"/>
  <c r="O1606" i="23"/>
  <c r="O1607" i="23"/>
  <c r="O1608" i="23"/>
  <c r="O1609" i="23"/>
  <c r="O1610" i="23"/>
  <c r="O1611" i="23"/>
  <c r="O1612" i="23"/>
  <c r="O1613" i="23"/>
  <c r="O1614" i="23"/>
  <c r="O1615" i="23"/>
  <c r="O1616" i="23"/>
  <c r="O1617" i="23"/>
  <c r="O1618" i="23"/>
  <c r="O1619" i="23"/>
  <c r="O1620" i="23"/>
  <c r="O1621" i="23"/>
  <c r="O1622" i="23"/>
  <c r="O1623" i="23"/>
  <c r="O1624" i="23"/>
  <c r="O1625" i="23"/>
  <c r="O1626" i="23"/>
  <c r="O1627" i="23"/>
  <c r="O1628" i="23"/>
  <c r="O1629" i="23"/>
  <c r="O1630" i="23"/>
  <c r="O1631" i="23"/>
  <c r="O1632" i="23"/>
  <c r="O1633" i="23"/>
  <c r="O1634" i="23"/>
  <c r="O1635" i="23"/>
  <c r="O1636" i="23"/>
  <c r="O1637" i="23"/>
  <c r="O1638" i="23"/>
  <c r="O1639" i="23"/>
  <c r="O1640" i="23"/>
  <c r="O1641" i="23"/>
  <c r="O1642" i="23"/>
  <c r="O1643" i="23"/>
  <c r="O1644" i="23"/>
  <c r="O1645" i="23"/>
  <c r="O1646" i="23"/>
  <c r="O1647" i="23"/>
  <c r="O1648" i="23"/>
  <c r="O1649" i="23"/>
  <c r="O1650" i="23"/>
  <c r="O1651" i="23"/>
  <c r="O1652" i="23"/>
  <c r="O1653" i="23"/>
  <c r="O1654" i="23"/>
  <c r="O1655" i="23"/>
  <c r="O1656" i="23"/>
  <c r="O1657" i="23"/>
  <c r="O1658" i="23"/>
  <c r="O1659" i="23"/>
  <c r="O1660" i="23"/>
  <c r="O1661" i="23"/>
  <c r="O1662" i="23"/>
  <c r="O1663" i="23"/>
  <c r="O1664" i="23"/>
  <c r="O1665" i="23"/>
  <c r="O1666" i="23"/>
  <c r="O1667" i="23"/>
  <c r="O1668" i="23"/>
  <c r="O1669" i="23"/>
  <c r="O1670" i="23"/>
  <c r="O1671" i="23"/>
  <c r="O1672" i="23"/>
  <c r="O1673" i="23"/>
  <c r="O1674" i="23"/>
  <c r="O1675" i="23"/>
  <c r="O1676" i="23"/>
  <c r="O1677" i="23"/>
  <c r="O1678" i="23"/>
  <c r="O1679" i="23"/>
  <c r="O1680" i="23"/>
  <c r="O1681" i="23"/>
  <c r="O1682" i="23"/>
  <c r="O1683" i="23"/>
  <c r="O1684" i="23"/>
  <c r="O1685" i="23"/>
  <c r="O1686" i="23"/>
  <c r="O1687" i="23"/>
  <c r="O1688" i="23"/>
  <c r="O1689" i="23"/>
  <c r="O1690" i="23"/>
  <c r="O1691" i="23"/>
  <c r="O1692" i="23"/>
  <c r="O1693" i="23"/>
  <c r="O1694" i="23"/>
  <c r="O1695" i="23"/>
  <c r="O1696" i="23"/>
  <c r="O1697" i="23"/>
  <c r="O1698" i="23"/>
  <c r="O1699" i="23"/>
  <c r="O1700" i="23"/>
  <c r="O1701" i="23"/>
  <c r="O1702" i="23"/>
  <c r="O1703" i="23"/>
  <c r="O1704" i="23"/>
  <c r="O1705" i="23"/>
  <c r="O1706" i="23"/>
  <c r="O1707" i="23"/>
  <c r="O1708" i="23"/>
  <c r="O1709" i="23"/>
  <c r="O1710" i="23"/>
  <c r="O1711" i="23"/>
  <c r="O1712" i="23"/>
  <c r="O1713" i="23"/>
  <c r="O1714" i="23"/>
  <c r="O1715" i="23"/>
  <c r="O1716" i="23"/>
  <c r="O1717" i="23"/>
  <c r="O1718" i="23"/>
  <c r="O1719" i="23"/>
  <c r="O1720" i="23"/>
  <c r="O1721" i="23"/>
  <c r="O1722" i="23"/>
  <c r="O1723" i="23"/>
  <c r="O1724" i="23"/>
  <c r="O1725" i="23"/>
  <c r="O1726" i="23"/>
  <c r="O1727" i="23"/>
  <c r="O1728" i="23"/>
  <c r="O1729" i="23"/>
  <c r="O1730" i="23"/>
  <c r="O1731" i="23"/>
  <c r="O1732" i="23"/>
  <c r="O1733" i="23"/>
  <c r="O1734" i="23"/>
  <c r="O1735" i="23"/>
  <c r="O1736" i="23"/>
  <c r="O1737" i="23"/>
  <c r="O1738" i="23"/>
  <c r="O1739" i="23"/>
  <c r="O1740" i="23"/>
  <c r="O1741" i="23"/>
  <c r="O1742" i="23"/>
  <c r="O1743" i="23"/>
  <c r="O1744" i="23"/>
  <c r="O1745" i="23"/>
  <c r="O1746" i="23"/>
  <c r="O1747" i="23"/>
  <c r="O1748" i="23"/>
  <c r="O1749" i="23"/>
  <c r="O1750" i="23"/>
  <c r="O1751" i="23"/>
  <c r="O1752" i="23"/>
  <c r="O1753" i="23"/>
  <c r="O1754" i="23"/>
  <c r="O1755" i="23"/>
  <c r="O1756" i="23"/>
  <c r="O1757" i="23"/>
  <c r="O1758" i="23"/>
  <c r="O1759" i="23"/>
  <c r="O1760" i="23"/>
  <c r="O1761" i="23"/>
  <c r="O1762" i="23"/>
  <c r="O1763" i="23"/>
  <c r="O1764" i="23"/>
  <c r="O1765" i="23"/>
  <c r="O1766" i="23"/>
  <c r="O1767" i="23"/>
  <c r="O1768" i="23"/>
  <c r="O1769" i="23"/>
  <c r="O1770" i="23"/>
  <c r="O1771" i="23"/>
  <c r="O1772" i="23"/>
  <c r="O1773" i="23"/>
  <c r="O1774" i="23"/>
  <c r="O1775" i="23"/>
  <c r="O1776" i="23"/>
  <c r="O1777" i="23"/>
  <c r="O1778" i="23"/>
  <c r="O1779" i="23"/>
  <c r="O1780" i="23"/>
  <c r="O1781" i="23"/>
  <c r="O1782" i="23"/>
  <c r="O1783" i="23"/>
  <c r="O1784" i="23"/>
  <c r="O1785" i="23"/>
  <c r="O1786" i="23"/>
  <c r="O1787" i="23"/>
  <c r="O1788" i="23"/>
  <c r="O1789" i="23"/>
  <c r="O1790" i="23"/>
  <c r="O1791" i="23"/>
  <c r="O1792" i="23"/>
  <c r="O1793" i="23"/>
  <c r="O1794" i="23"/>
  <c r="O1795" i="23"/>
  <c r="O1796" i="23"/>
  <c r="O1797" i="23"/>
  <c r="O1798" i="23"/>
  <c r="O1799" i="23"/>
  <c r="O1800" i="23"/>
  <c r="O1801" i="23"/>
  <c r="O1802" i="23"/>
  <c r="O1803" i="23"/>
  <c r="O1804" i="23"/>
  <c r="O1805" i="23"/>
  <c r="O1806" i="23"/>
  <c r="O1807" i="23"/>
  <c r="O1808" i="23"/>
  <c r="O1809" i="23"/>
  <c r="O1810" i="23"/>
  <c r="O1811" i="23"/>
  <c r="O1812" i="23"/>
  <c r="O1813" i="23"/>
  <c r="O1814" i="23"/>
  <c r="O1815" i="23"/>
  <c r="O1816" i="23"/>
  <c r="O1817" i="23"/>
  <c r="O1818" i="23"/>
  <c r="O1819" i="23"/>
  <c r="O1820" i="23"/>
  <c r="O1821" i="23"/>
  <c r="O1822" i="23"/>
  <c r="O1823" i="23"/>
  <c r="O1824" i="23"/>
  <c r="O1825" i="23"/>
  <c r="O1826" i="23"/>
  <c r="O1827" i="23"/>
  <c r="O1828" i="23"/>
  <c r="O1829" i="23"/>
  <c r="O1830" i="23"/>
  <c r="O1831" i="23"/>
  <c r="O1832" i="23"/>
  <c r="O1833" i="23"/>
  <c r="O1834" i="23"/>
  <c r="O1835" i="23"/>
  <c r="O1836" i="23"/>
  <c r="O1837" i="23"/>
  <c r="O1838" i="23"/>
  <c r="O1839" i="23"/>
  <c r="O1840" i="23"/>
  <c r="O1841" i="23"/>
  <c r="O1842" i="23"/>
  <c r="O1843" i="23"/>
  <c r="O1844" i="23"/>
  <c r="O1845" i="23"/>
  <c r="O1846" i="23"/>
  <c r="O1847" i="23"/>
  <c r="O1848" i="23"/>
  <c r="O1849" i="23"/>
  <c r="O1850" i="23"/>
  <c r="O1851" i="23"/>
  <c r="O1852" i="23"/>
  <c r="O1853" i="23"/>
  <c r="O1854" i="23"/>
  <c r="O1855" i="23"/>
  <c r="O1856" i="23"/>
  <c r="O1857" i="23"/>
  <c r="O1858" i="23"/>
  <c r="O1859" i="23"/>
  <c r="O1860" i="23"/>
  <c r="O1861" i="23"/>
  <c r="O1862" i="23"/>
  <c r="O1863" i="23"/>
  <c r="O1864" i="23"/>
  <c r="O1865" i="23"/>
  <c r="O1866" i="23"/>
  <c r="O1867" i="23"/>
  <c r="O1868" i="23"/>
  <c r="O1869" i="23"/>
  <c r="O1870" i="23"/>
  <c r="O1871" i="23"/>
  <c r="O1872" i="23"/>
  <c r="O1873" i="23"/>
  <c r="O1874" i="23"/>
  <c r="O1875" i="23"/>
  <c r="O1876" i="23"/>
  <c r="O1877" i="23"/>
  <c r="O1878" i="23"/>
  <c r="O1879" i="23"/>
  <c r="O1880" i="23"/>
  <c r="O1881" i="23"/>
  <c r="O1882" i="23"/>
  <c r="O1883" i="23"/>
  <c r="O1884" i="23"/>
  <c r="O1885" i="23"/>
  <c r="O1886" i="23"/>
  <c r="O1887" i="23"/>
  <c r="O1888" i="23"/>
  <c r="O1889" i="23"/>
  <c r="O1890" i="23"/>
  <c r="O1891" i="23"/>
  <c r="O1892" i="23"/>
  <c r="O1893" i="23"/>
  <c r="O1894" i="23"/>
  <c r="O1895" i="23"/>
  <c r="O1896" i="23"/>
  <c r="O1897" i="23"/>
  <c r="O1898" i="23"/>
  <c r="O1899" i="23"/>
  <c r="O1900" i="23"/>
  <c r="O1901" i="23"/>
  <c r="O1902" i="23"/>
  <c r="O1903" i="23"/>
  <c r="O1904" i="23"/>
  <c r="O1905" i="23"/>
  <c r="O1906" i="23"/>
  <c r="O1907" i="23"/>
  <c r="O1908" i="23"/>
  <c r="O1909" i="23"/>
  <c r="O1910" i="23"/>
  <c r="O1911" i="23"/>
  <c r="O1912" i="23"/>
  <c r="O1913" i="23"/>
  <c r="O1914" i="23"/>
  <c r="O1915" i="23"/>
  <c r="O1916" i="23"/>
  <c r="O1917" i="23"/>
  <c r="O1918" i="23"/>
  <c r="O1919" i="23"/>
  <c r="O1920" i="23"/>
  <c r="O1921" i="23"/>
  <c r="O1922" i="23"/>
  <c r="O1923" i="23"/>
  <c r="O1924" i="23"/>
  <c r="O1925" i="23"/>
  <c r="O1926" i="23"/>
  <c r="O1927" i="23"/>
  <c r="O1928" i="23"/>
  <c r="O1929" i="23"/>
  <c r="O1930" i="23"/>
  <c r="O1931" i="23"/>
  <c r="O1932" i="23"/>
  <c r="O1933" i="23"/>
  <c r="O1934" i="23"/>
  <c r="O1935" i="23"/>
  <c r="O1936" i="23"/>
  <c r="O1937" i="23"/>
  <c r="O1938" i="23"/>
  <c r="O1939" i="23"/>
  <c r="O1940" i="23"/>
  <c r="O1941" i="23"/>
  <c r="O1942" i="23"/>
  <c r="O1943" i="23"/>
  <c r="O1944" i="23"/>
  <c r="O1945" i="23"/>
  <c r="O1946" i="23"/>
  <c r="O1947" i="23"/>
  <c r="O1948" i="23"/>
  <c r="O1949" i="23"/>
  <c r="O1950" i="23"/>
  <c r="O1951" i="23"/>
  <c r="O1952" i="23"/>
  <c r="O1953" i="23"/>
  <c r="O1954" i="23"/>
  <c r="O1955" i="23"/>
  <c r="O1956" i="23"/>
  <c r="O1957" i="23"/>
  <c r="O1958" i="23"/>
  <c r="O1959" i="23"/>
  <c r="O1960" i="23"/>
  <c r="O1961" i="23"/>
  <c r="O1962" i="23"/>
  <c r="O1963" i="23"/>
  <c r="O1964" i="23"/>
  <c r="O1965" i="23"/>
  <c r="O1966" i="23"/>
  <c r="O1967" i="23"/>
  <c r="O1968" i="23"/>
  <c r="O1969" i="23"/>
  <c r="O1970" i="23"/>
  <c r="O1971" i="23"/>
  <c r="O1972" i="23"/>
  <c r="O1973" i="23"/>
  <c r="O1974" i="23"/>
  <c r="O1975" i="23"/>
  <c r="O1976" i="23"/>
  <c r="O1977" i="23"/>
  <c r="O1978" i="23"/>
  <c r="O1979" i="23"/>
  <c r="O1980" i="23"/>
  <c r="O1981" i="23"/>
  <c r="O1982" i="23"/>
  <c r="O1983" i="23"/>
  <c r="O1984" i="23"/>
  <c r="O1985" i="23"/>
  <c r="O1986" i="23"/>
  <c r="O1987" i="23"/>
  <c r="O1988" i="23"/>
  <c r="O1989" i="23"/>
  <c r="O1990" i="23"/>
  <c r="O1991" i="23"/>
  <c r="O1992" i="23"/>
  <c r="O1993" i="23"/>
  <c r="O1994" i="23"/>
  <c r="O1995" i="23"/>
  <c r="O1996" i="23"/>
  <c r="O1997" i="23"/>
  <c r="O1998" i="23"/>
  <c r="O1999" i="23"/>
  <c r="O2000" i="23"/>
  <c r="O2001" i="23"/>
  <c r="O2002" i="23"/>
  <c r="O2003" i="23"/>
  <c r="O2004" i="23"/>
  <c r="O2005" i="23"/>
  <c r="O2006" i="23"/>
  <c r="O2007" i="23"/>
  <c r="O2008" i="23"/>
  <c r="O2009" i="23"/>
  <c r="O2010" i="23"/>
  <c r="O2011" i="23"/>
  <c r="O2012" i="23"/>
  <c r="O2013" i="23"/>
  <c r="O2014" i="23"/>
  <c r="O2015" i="23"/>
  <c r="O2016" i="23"/>
  <c r="O2017" i="23"/>
  <c r="O2018" i="23"/>
  <c r="O2019" i="23"/>
  <c r="O2020" i="23"/>
  <c r="O2021" i="23"/>
  <c r="O2022" i="23"/>
  <c r="O2023" i="23"/>
  <c r="O2024" i="23"/>
  <c r="O2025" i="23"/>
  <c r="O2026" i="23"/>
  <c r="O2027" i="23"/>
  <c r="O2028" i="23"/>
  <c r="O2029" i="23"/>
  <c r="O2030" i="23"/>
  <c r="O2031" i="23"/>
  <c r="O2032" i="23"/>
  <c r="O2033" i="23"/>
  <c r="O2034" i="23"/>
  <c r="O2035" i="23"/>
  <c r="O2036" i="23"/>
  <c r="O2037" i="23"/>
  <c r="O2038" i="23"/>
  <c r="O2039" i="23"/>
  <c r="O2040" i="23"/>
  <c r="O2041" i="23"/>
  <c r="O2042" i="23"/>
  <c r="O2043" i="23"/>
  <c r="O2044" i="23"/>
  <c r="O2045" i="23"/>
  <c r="O2046" i="23"/>
  <c r="O2047" i="23"/>
  <c r="O2048" i="23"/>
  <c r="O2049" i="23"/>
  <c r="O2050" i="23"/>
  <c r="O2051" i="23"/>
  <c r="O2052" i="23"/>
  <c r="O2053" i="23"/>
  <c r="O2054" i="23"/>
  <c r="O2055" i="23"/>
  <c r="O2056" i="23"/>
  <c r="O2057" i="23"/>
  <c r="O2058" i="23"/>
  <c r="O2059" i="23"/>
  <c r="O2060" i="23"/>
  <c r="O2061" i="23"/>
  <c r="O2062" i="23"/>
  <c r="O2063" i="23"/>
  <c r="O2064" i="23"/>
  <c r="O2065" i="23"/>
  <c r="O2066" i="23"/>
  <c r="O2067" i="23"/>
  <c r="O2068" i="23"/>
  <c r="O2069" i="23"/>
  <c r="O2070" i="23"/>
  <c r="O2071" i="23"/>
  <c r="O2072" i="23"/>
  <c r="O2073" i="23"/>
  <c r="O2074" i="23"/>
  <c r="O2075" i="23"/>
  <c r="O2076" i="23"/>
  <c r="O2077" i="23"/>
  <c r="O2078" i="23"/>
  <c r="O2079" i="23"/>
  <c r="O2080" i="23"/>
  <c r="O2081" i="23"/>
  <c r="O2082" i="23"/>
  <c r="O2083" i="23"/>
  <c r="O2084" i="23"/>
  <c r="O2085" i="23"/>
  <c r="O2086" i="23"/>
  <c r="O2087" i="23"/>
  <c r="O2088" i="23"/>
  <c r="O2089" i="23"/>
  <c r="O2090" i="23"/>
  <c r="O2091" i="23"/>
  <c r="O2092" i="23"/>
  <c r="O2093" i="23"/>
  <c r="O2094" i="23"/>
  <c r="O2095" i="23"/>
  <c r="O2096" i="23"/>
  <c r="O2097" i="23"/>
  <c r="O2098" i="23"/>
  <c r="O2099" i="23"/>
  <c r="O2100" i="23"/>
  <c r="O2101" i="23"/>
  <c r="O2102" i="23"/>
  <c r="O2103" i="23"/>
  <c r="O2104" i="23"/>
  <c r="O2105" i="23"/>
  <c r="O2106" i="23"/>
  <c r="O2107" i="23"/>
  <c r="O2108" i="23"/>
  <c r="O2109" i="23"/>
  <c r="O2110" i="23"/>
  <c r="O2111" i="23"/>
  <c r="O2112" i="23"/>
  <c r="O2113" i="23"/>
  <c r="O2114" i="23"/>
  <c r="O2115" i="23"/>
  <c r="O2116" i="23"/>
  <c r="O2117" i="23"/>
  <c r="O2118" i="23"/>
  <c r="O2119" i="23"/>
  <c r="O2120" i="23"/>
  <c r="O2121" i="23"/>
  <c r="O2122" i="23"/>
  <c r="O2123" i="23"/>
  <c r="O2124" i="23"/>
  <c r="O2125" i="23"/>
  <c r="O2126" i="23"/>
  <c r="O2127" i="23"/>
  <c r="O2128" i="23"/>
  <c r="O2129" i="23"/>
  <c r="O2130" i="23"/>
  <c r="O2131" i="23"/>
  <c r="O2132" i="23"/>
  <c r="O2133" i="23"/>
  <c r="O2134" i="23"/>
  <c r="O2135" i="23"/>
  <c r="O2136" i="23"/>
  <c r="O2137" i="23"/>
  <c r="O2138" i="23"/>
  <c r="O2139" i="23"/>
  <c r="O2140" i="23"/>
  <c r="O2141" i="23"/>
  <c r="O2142" i="23"/>
  <c r="O2143" i="23"/>
  <c r="O2144" i="23"/>
  <c r="O2145" i="23"/>
  <c r="O2146" i="23"/>
  <c r="O2147" i="23"/>
  <c r="O2148" i="23"/>
  <c r="O2149" i="23"/>
  <c r="O2150" i="23"/>
  <c r="O2151" i="23"/>
  <c r="O2152" i="23"/>
  <c r="O2153" i="23"/>
  <c r="O2154" i="23"/>
  <c r="O2155" i="23"/>
  <c r="O2156" i="23"/>
  <c r="O2157" i="23"/>
  <c r="O2158" i="23"/>
  <c r="O2159" i="23"/>
  <c r="O2160" i="23"/>
  <c r="O2161" i="23"/>
  <c r="O2162" i="23"/>
  <c r="O2163" i="23"/>
  <c r="O2164" i="23"/>
  <c r="O2165" i="23"/>
  <c r="O2166" i="23"/>
  <c r="O2167" i="23"/>
  <c r="O2168" i="23"/>
  <c r="O2169" i="23"/>
  <c r="O2170" i="23"/>
  <c r="O2171" i="23"/>
  <c r="O2172" i="23"/>
  <c r="O2173" i="23"/>
  <c r="O2174" i="23"/>
  <c r="O2175" i="23"/>
  <c r="O2176" i="23"/>
  <c r="O2177" i="23"/>
  <c r="O2178" i="23"/>
  <c r="O2179" i="23"/>
  <c r="O2180" i="23"/>
  <c r="O2181" i="23"/>
  <c r="O2182" i="23"/>
  <c r="O2183" i="23"/>
  <c r="O2184" i="23"/>
  <c r="O2185" i="23"/>
  <c r="O2186" i="23"/>
  <c r="O2187" i="23"/>
  <c r="O2188" i="23"/>
  <c r="O2189" i="23"/>
  <c r="O2190" i="23"/>
  <c r="O2191" i="23"/>
  <c r="O2192" i="23"/>
  <c r="O2193" i="23"/>
  <c r="O2194" i="23"/>
  <c r="O2195" i="23"/>
  <c r="O2196" i="23"/>
  <c r="O2197" i="23"/>
  <c r="O2198" i="23"/>
  <c r="O2199" i="23"/>
  <c r="O2200" i="23"/>
  <c r="O2201" i="23"/>
  <c r="O2202" i="23"/>
  <c r="O2203" i="23"/>
  <c r="O2204" i="23"/>
  <c r="O2205" i="23"/>
  <c r="O2206" i="23"/>
  <c r="O2207" i="23"/>
  <c r="O2208" i="23"/>
  <c r="O2209" i="23"/>
  <c r="O2210" i="23"/>
  <c r="O2211" i="23"/>
  <c r="O2212" i="23"/>
  <c r="O2213" i="23"/>
  <c r="O2214" i="23"/>
  <c r="O2215" i="23"/>
  <c r="O2216" i="23"/>
  <c r="O2217" i="23"/>
  <c r="O2218" i="23"/>
  <c r="O2219" i="23"/>
  <c r="O2220" i="23"/>
  <c r="O2221" i="23"/>
  <c r="O2222" i="23"/>
  <c r="O2223" i="23"/>
  <c r="O2224" i="23"/>
  <c r="O2225" i="23"/>
  <c r="O2226" i="23"/>
  <c r="O2227" i="23"/>
  <c r="O2228" i="23"/>
  <c r="O2229" i="23"/>
  <c r="O2230" i="23"/>
  <c r="O2231" i="23"/>
  <c r="O2232" i="23"/>
  <c r="O2233" i="23"/>
  <c r="O2234" i="23"/>
  <c r="O2235" i="23"/>
  <c r="O2236" i="23"/>
  <c r="O2237" i="23"/>
  <c r="O2238" i="23"/>
  <c r="O2239" i="23"/>
  <c r="O2240" i="23"/>
  <c r="O2241" i="23"/>
  <c r="O2242" i="23"/>
  <c r="O2243" i="23"/>
  <c r="O2244" i="23"/>
  <c r="O2245" i="23"/>
  <c r="O2246" i="23"/>
  <c r="O2247" i="23"/>
  <c r="O2248" i="23"/>
  <c r="O2249" i="23"/>
  <c r="O2250" i="23"/>
  <c r="O2251" i="23"/>
  <c r="O2252" i="23"/>
  <c r="O2253" i="23"/>
  <c r="O2254" i="23"/>
  <c r="O2255" i="23"/>
  <c r="O2256" i="23"/>
  <c r="O2257" i="23"/>
  <c r="O2258" i="23"/>
  <c r="O2259" i="23"/>
  <c r="O2260" i="23"/>
  <c r="O2261" i="23"/>
  <c r="O2262" i="23"/>
  <c r="O2263" i="23"/>
  <c r="O2264" i="23"/>
  <c r="O2265" i="23"/>
  <c r="O2266" i="23"/>
  <c r="O2267" i="23"/>
  <c r="O2268" i="23"/>
  <c r="O2269" i="23"/>
  <c r="O2270" i="23"/>
  <c r="O2271" i="23"/>
  <c r="O2272" i="23"/>
  <c r="O2273" i="23"/>
  <c r="O2274" i="23"/>
  <c r="O2275" i="23"/>
  <c r="O2276" i="23"/>
  <c r="O2277" i="23"/>
  <c r="O2278" i="23"/>
  <c r="O2279" i="23"/>
  <c r="O2280" i="23"/>
  <c r="O2281" i="23"/>
  <c r="O2282" i="23"/>
  <c r="O2283" i="23"/>
  <c r="O2284" i="23"/>
  <c r="O2285" i="23"/>
  <c r="O2286" i="23"/>
  <c r="O2287" i="23"/>
  <c r="O2288" i="23"/>
  <c r="O2289" i="23"/>
  <c r="O2290" i="23"/>
  <c r="O2291" i="23"/>
  <c r="O2292" i="23"/>
  <c r="O2293" i="23"/>
  <c r="O2294" i="23"/>
  <c r="O2295" i="23"/>
  <c r="O2296" i="23"/>
  <c r="O2297" i="23"/>
  <c r="O2298" i="23"/>
  <c r="O2299" i="23"/>
  <c r="O2300" i="23"/>
  <c r="O2301" i="23"/>
  <c r="O2302" i="23"/>
  <c r="O2303" i="23"/>
  <c r="O2304" i="23"/>
  <c r="O2305" i="23"/>
  <c r="O2306" i="23"/>
  <c r="O2307" i="23"/>
  <c r="O2308" i="23"/>
  <c r="O2309" i="23"/>
  <c r="O2310" i="23"/>
  <c r="O2311" i="23"/>
  <c r="O2312" i="23"/>
  <c r="O2313" i="23"/>
  <c r="O2314" i="23"/>
  <c r="O2315" i="23"/>
  <c r="O2316" i="23"/>
  <c r="O2317" i="23"/>
  <c r="O2318" i="23"/>
  <c r="O2319" i="23"/>
  <c r="O2320" i="23"/>
  <c r="O2321" i="23"/>
  <c r="O2322" i="23"/>
  <c r="O2323" i="23"/>
  <c r="O2324" i="23"/>
  <c r="O2325" i="23"/>
  <c r="O2326" i="23"/>
  <c r="O2327" i="23"/>
  <c r="O2328" i="23"/>
  <c r="O2329" i="23"/>
  <c r="O2330" i="23"/>
  <c r="O2331" i="23"/>
  <c r="O2332" i="23"/>
  <c r="O2333" i="23"/>
  <c r="O2334" i="23"/>
  <c r="O2335" i="23"/>
  <c r="O2336" i="23"/>
  <c r="O2337" i="23"/>
  <c r="O2338" i="23"/>
  <c r="O2339" i="23"/>
  <c r="O2340" i="23"/>
  <c r="O2341" i="23"/>
  <c r="O2342" i="23"/>
  <c r="O2343" i="23"/>
  <c r="O2344" i="23"/>
  <c r="O2345" i="23"/>
  <c r="O2346" i="23"/>
  <c r="O2347" i="23"/>
  <c r="O2348" i="23"/>
  <c r="O2349" i="23"/>
  <c r="O2350" i="23"/>
  <c r="O2351" i="23"/>
  <c r="O2352" i="23"/>
  <c r="O2353" i="23"/>
  <c r="O2354" i="23"/>
  <c r="O2355" i="23"/>
  <c r="O2356" i="23"/>
  <c r="O2357" i="23"/>
  <c r="O2358" i="23"/>
  <c r="O2359" i="23"/>
  <c r="O2360" i="23"/>
  <c r="O2361" i="23"/>
  <c r="O2362" i="23"/>
  <c r="O2363" i="23"/>
  <c r="O2364" i="23"/>
  <c r="O2365" i="23"/>
  <c r="O2366" i="23"/>
  <c r="O2367" i="23"/>
  <c r="O2368" i="23"/>
  <c r="O2369" i="23"/>
  <c r="O2370" i="23"/>
  <c r="O2371" i="23"/>
  <c r="O2372" i="23"/>
  <c r="O2373" i="23"/>
  <c r="O2374" i="23"/>
  <c r="O2375" i="23"/>
  <c r="O2376" i="23"/>
  <c r="O2377" i="23"/>
  <c r="O2378" i="23"/>
  <c r="O2379" i="23"/>
  <c r="O2380" i="23"/>
  <c r="O2381" i="23"/>
  <c r="O2382" i="23"/>
  <c r="O2383" i="23"/>
  <c r="O2384" i="23"/>
  <c r="O2385" i="23"/>
  <c r="O2386" i="23"/>
  <c r="O2387" i="23"/>
  <c r="O2388" i="23"/>
  <c r="O2389" i="23"/>
  <c r="O2390" i="23"/>
  <c r="O2391" i="23"/>
  <c r="O2392" i="23"/>
  <c r="O2393" i="23"/>
  <c r="O2394" i="23"/>
  <c r="O2395" i="23"/>
  <c r="O2396" i="23"/>
  <c r="O2397" i="23"/>
  <c r="O2398" i="23"/>
  <c r="O2399" i="23"/>
  <c r="O2400" i="23"/>
  <c r="O2401" i="23"/>
  <c r="O2402" i="23"/>
  <c r="O2403" i="23"/>
  <c r="O2404" i="23"/>
  <c r="O2405" i="23"/>
  <c r="O2406" i="23"/>
  <c r="O2407" i="23"/>
  <c r="O2408" i="23"/>
  <c r="O2409" i="23"/>
  <c r="O2410" i="23"/>
  <c r="O2411" i="23"/>
  <c r="O2412" i="23"/>
  <c r="O2413" i="23"/>
  <c r="O2414" i="23"/>
  <c r="O2415" i="23"/>
  <c r="O2416" i="23"/>
  <c r="O2417" i="23"/>
  <c r="O2418" i="23"/>
  <c r="O2419" i="23"/>
  <c r="O2420" i="23"/>
  <c r="O2421" i="23"/>
  <c r="O2422" i="23"/>
  <c r="O2423" i="23"/>
  <c r="O2424" i="23"/>
  <c r="O2425" i="23"/>
  <c r="O2426" i="23"/>
  <c r="O2427" i="23"/>
  <c r="O2428" i="23"/>
  <c r="O2429" i="23"/>
  <c r="O2430" i="23"/>
  <c r="O2431" i="23"/>
  <c r="O2432" i="23"/>
  <c r="O2433" i="23"/>
  <c r="O2434" i="23"/>
  <c r="O2435" i="23"/>
  <c r="O2436" i="23"/>
  <c r="O2437" i="23"/>
  <c r="O2438" i="23"/>
  <c r="O2439" i="23"/>
  <c r="O2440" i="23"/>
  <c r="O2441" i="23"/>
  <c r="O2442" i="23"/>
  <c r="O2443" i="23"/>
  <c r="O2444" i="23"/>
  <c r="O2445" i="23"/>
  <c r="O2446" i="23"/>
  <c r="O2447" i="23"/>
  <c r="O2448" i="23"/>
  <c r="O2449" i="23"/>
  <c r="O2450" i="23"/>
  <c r="O2451" i="23"/>
  <c r="O2452" i="23"/>
  <c r="O2453" i="23"/>
  <c r="O2454" i="23"/>
  <c r="O2455" i="23"/>
  <c r="O2456" i="23"/>
  <c r="O2457" i="23"/>
  <c r="O2458" i="23"/>
  <c r="O2459" i="23"/>
  <c r="O2460" i="23"/>
  <c r="O2461" i="23"/>
  <c r="O2462" i="23"/>
  <c r="O2463" i="23"/>
  <c r="O2464" i="23"/>
  <c r="O2465" i="23"/>
  <c r="O2466" i="23"/>
  <c r="O2467" i="23"/>
  <c r="O2468" i="23"/>
  <c r="O2469" i="23"/>
  <c r="O2470" i="23"/>
  <c r="O2471" i="23"/>
  <c r="O2472" i="23"/>
  <c r="O2473" i="23"/>
  <c r="O2474" i="23"/>
  <c r="O2475" i="23"/>
  <c r="O2476" i="23"/>
  <c r="O2477" i="23"/>
  <c r="O2478" i="23"/>
  <c r="O2479" i="23"/>
  <c r="O2480" i="23"/>
  <c r="O2481" i="23"/>
  <c r="O2482" i="23"/>
  <c r="O2483" i="23"/>
  <c r="O2484" i="23"/>
  <c r="O2485" i="23"/>
  <c r="O2486" i="23"/>
  <c r="O2487" i="23"/>
  <c r="O2488" i="23"/>
  <c r="O2489" i="23"/>
  <c r="O2490" i="23"/>
  <c r="O2491" i="23"/>
  <c r="O2492" i="23"/>
  <c r="O2493" i="23"/>
  <c r="O2494" i="23"/>
  <c r="O2495" i="23"/>
  <c r="O2496" i="23"/>
  <c r="O2497" i="23"/>
  <c r="O2498" i="23"/>
  <c r="O2499" i="23"/>
  <c r="O2500" i="23"/>
  <c r="O2501" i="23"/>
  <c r="O2502" i="23"/>
  <c r="O2503" i="23"/>
  <c r="O2504" i="23"/>
  <c r="O2505" i="23"/>
  <c r="O2506" i="23"/>
  <c r="O2507" i="23"/>
  <c r="O2508" i="23"/>
  <c r="O2509" i="23"/>
  <c r="O2510" i="23"/>
  <c r="O2511" i="23"/>
  <c r="O2512" i="23"/>
  <c r="O2513" i="23"/>
  <c r="O2514" i="23"/>
  <c r="O2515" i="23"/>
  <c r="O2516" i="23"/>
  <c r="O2517" i="23"/>
  <c r="O2518" i="23"/>
  <c r="O2519" i="23"/>
  <c r="O2520" i="23"/>
  <c r="O2521" i="23"/>
  <c r="O2522" i="23"/>
  <c r="O2523" i="23"/>
  <c r="O2524" i="23"/>
  <c r="O2525" i="23"/>
  <c r="O2526" i="23"/>
  <c r="O2527" i="23"/>
  <c r="O2528" i="23"/>
  <c r="O2529" i="23"/>
  <c r="O2530" i="23"/>
  <c r="O2531" i="23"/>
  <c r="O2532" i="23"/>
  <c r="O2533" i="23"/>
  <c r="O2534" i="23"/>
  <c r="O2535" i="23"/>
  <c r="O2536" i="23"/>
  <c r="O2537" i="23"/>
  <c r="O2538" i="23"/>
  <c r="O2539" i="23"/>
  <c r="O2540" i="23"/>
  <c r="O2541" i="23"/>
  <c r="O2542" i="23"/>
  <c r="O2543" i="23"/>
  <c r="O2544" i="23"/>
  <c r="O2545" i="23"/>
  <c r="O2546" i="23"/>
  <c r="O2547" i="23"/>
  <c r="O2548" i="23"/>
  <c r="O2549" i="23"/>
  <c r="O2550" i="23"/>
  <c r="O2551" i="23"/>
  <c r="O2552" i="23"/>
  <c r="O2553" i="23"/>
  <c r="O2554" i="23"/>
  <c r="O2555" i="23"/>
  <c r="O2556" i="23"/>
  <c r="O2557" i="23"/>
  <c r="O2558" i="23"/>
  <c r="O2559" i="23"/>
  <c r="O2560" i="23"/>
  <c r="O2561" i="23"/>
  <c r="O2562" i="23"/>
  <c r="O2563" i="23"/>
  <c r="O2564" i="23"/>
  <c r="O2565" i="23"/>
  <c r="O2566" i="23"/>
  <c r="O2567" i="23"/>
  <c r="O2568" i="23"/>
  <c r="O2569" i="23"/>
  <c r="O2570" i="23"/>
  <c r="O2571" i="23"/>
  <c r="O2572" i="23"/>
  <c r="O2573" i="23"/>
  <c r="O2574" i="23"/>
  <c r="O2575" i="23"/>
  <c r="O2576" i="23"/>
  <c r="O2577" i="23"/>
  <c r="O2578" i="23"/>
  <c r="O2579" i="23"/>
  <c r="O2580" i="23"/>
  <c r="O2581" i="23"/>
  <c r="O2582" i="23"/>
  <c r="O2583" i="23"/>
  <c r="O2584" i="23"/>
  <c r="O2585" i="23"/>
  <c r="O2586" i="23"/>
  <c r="O2587" i="23"/>
  <c r="O2588" i="23"/>
  <c r="O2589" i="23"/>
  <c r="O2590" i="23"/>
  <c r="O2591" i="23"/>
  <c r="O2592" i="23"/>
  <c r="O2593" i="23"/>
  <c r="O2594" i="23"/>
  <c r="O2595" i="23"/>
  <c r="O2596" i="23"/>
  <c r="O2597" i="23"/>
  <c r="O2598" i="23"/>
  <c r="O2599" i="23"/>
  <c r="O2600" i="23"/>
  <c r="O2601" i="23"/>
  <c r="O2602" i="23"/>
  <c r="O2603" i="23"/>
  <c r="O2604" i="23"/>
  <c r="O2605" i="23"/>
  <c r="O2606" i="23"/>
  <c r="O2607" i="23"/>
  <c r="O2608" i="23"/>
  <c r="O2609" i="23"/>
  <c r="O2610" i="23"/>
  <c r="O2611" i="23"/>
  <c r="O2612" i="23"/>
  <c r="O2613" i="23"/>
  <c r="O2614" i="23"/>
  <c r="O2615" i="23"/>
  <c r="O2616" i="23"/>
  <c r="O2617" i="23"/>
  <c r="O2618" i="23"/>
  <c r="O2619" i="23"/>
  <c r="O2620" i="23"/>
  <c r="O2621" i="23"/>
  <c r="O2622" i="23"/>
  <c r="O2623" i="23"/>
  <c r="O2624" i="23"/>
  <c r="O2625" i="23"/>
  <c r="O2626" i="23"/>
  <c r="O2627" i="23"/>
  <c r="O2628" i="23"/>
  <c r="O2629" i="23"/>
  <c r="O2630" i="23"/>
  <c r="O2631" i="23"/>
  <c r="O2632" i="23"/>
  <c r="O2633" i="23"/>
  <c r="O2634" i="23"/>
  <c r="O2635" i="23"/>
  <c r="O2636" i="23"/>
  <c r="O2637" i="23"/>
  <c r="O2638" i="23"/>
  <c r="O2639" i="23"/>
  <c r="O2640" i="23"/>
  <c r="O2641" i="23"/>
  <c r="O2642" i="23"/>
  <c r="O2643" i="23"/>
  <c r="O2644" i="23"/>
  <c r="O2645" i="23"/>
  <c r="O2646" i="23"/>
  <c r="O2647" i="23"/>
  <c r="O2648" i="23"/>
  <c r="O2649" i="23"/>
  <c r="O2650" i="23"/>
  <c r="O2651" i="23"/>
  <c r="O2652" i="23"/>
  <c r="O2653" i="23"/>
  <c r="O2654" i="23"/>
  <c r="O2655" i="23"/>
  <c r="O2656" i="23"/>
  <c r="O2657" i="23"/>
  <c r="O2658" i="23"/>
  <c r="O2659" i="23"/>
  <c r="O2660" i="23"/>
  <c r="O2661" i="23"/>
  <c r="O2662" i="23"/>
  <c r="O2663" i="23"/>
  <c r="O2664" i="23"/>
  <c r="O2665" i="23"/>
  <c r="O2666" i="23"/>
  <c r="O2667" i="23"/>
  <c r="O2668" i="23"/>
  <c r="O2669" i="23"/>
  <c r="O2670" i="23"/>
  <c r="O2671" i="23"/>
  <c r="O2672" i="23"/>
  <c r="O2673" i="23"/>
  <c r="O2674" i="23"/>
  <c r="O2675" i="23"/>
  <c r="O2676" i="23"/>
  <c r="O2677" i="23"/>
  <c r="O2678" i="23"/>
  <c r="O2679" i="23"/>
  <c r="O2680" i="23"/>
  <c r="O2681" i="23"/>
  <c r="O2682" i="23"/>
  <c r="O2683" i="23"/>
  <c r="O2684" i="23"/>
  <c r="O2685" i="23"/>
  <c r="O2686" i="23"/>
  <c r="O2687" i="23"/>
  <c r="O2688" i="23"/>
  <c r="O2689" i="23"/>
  <c r="O2690" i="23"/>
  <c r="O2691" i="23"/>
  <c r="O2692" i="23"/>
  <c r="O2693" i="23"/>
  <c r="O2694" i="23"/>
  <c r="O2695" i="23"/>
  <c r="O2696" i="23"/>
  <c r="O2697" i="23"/>
  <c r="O2698" i="23"/>
  <c r="O2699" i="23"/>
  <c r="O2700" i="23"/>
  <c r="O2701" i="23"/>
  <c r="O2702" i="23"/>
  <c r="O2703" i="23"/>
  <c r="O2704" i="23"/>
  <c r="O2705" i="23"/>
  <c r="O2706" i="23"/>
  <c r="O2707" i="23"/>
  <c r="O2708" i="23"/>
  <c r="O2709" i="23"/>
  <c r="O2710" i="23"/>
  <c r="O2711" i="23"/>
  <c r="O2712" i="23"/>
  <c r="O2713" i="23"/>
  <c r="O2714" i="23"/>
  <c r="O2715" i="23"/>
  <c r="O2716" i="23"/>
  <c r="O2717" i="23"/>
  <c r="O2718" i="23"/>
  <c r="O2719" i="23"/>
  <c r="O2720" i="23"/>
  <c r="O2721" i="23"/>
  <c r="O2722" i="23"/>
  <c r="O2723" i="23"/>
  <c r="O2724" i="23"/>
  <c r="O2725" i="23"/>
  <c r="O2726" i="23"/>
  <c r="O2727" i="23"/>
  <c r="O2728" i="23"/>
  <c r="O2729" i="23"/>
  <c r="O2730" i="23"/>
  <c r="O2731" i="23"/>
  <c r="O2732" i="23"/>
  <c r="O2733" i="23"/>
  <c r="O2734" i="23"/>
  <c r="O2735" i="23"/>
  <c r="O2736" i="23"/>
  <c r="O2737" i="23"/>
  <c r="O2738" i="23"/>
  <c r="O2739" i="23"/>
  <c r="O2740" i="23"/>
  <c r="O2741" i="23"/>
  <c r="O2742" i="23"/>
  <c r="O2743" i="23"/>
  <c r="O2744" i="23"/>
  <c r="O2745" i="23"/>
  <c r="O2746" i="23"/>
  <c r="O2747" i="23"/>
  <c r="O2748" i="23"/>
  <c r="O2749" i="23"/>
  <c r="O2750" i="23"/>
  <c r="O2751" i="23"/>
  <c r="O2752" i="23"/>
  <c r="O2753" i="23"/>
  <c r="O2754" i="23"/>
  <c r="O2755" i="23"/>
  <c r="O2756" i="23"/>
  <c r="O2757" i="23"/>
  <c r="O2758" i="23"/>
  <c r="O2759" i="23"/>
  <c r="O2760" i="23"/>
  <c r="O2761" i="23"/>
  <c r="O2762" i="23"/>
  <c r="O2763" i="23"/>
  <c r="O2764" i="23"/>
  <c r="O2765" i="23"/>
  <c r="O2766" i="23"/>
  <c r="O2767" i="23"/>
  <c r="O2768" i="23"/>
  <c r="O2769" i="23"/>
  <c r="O2770" i="23"/>
  <c r="O2771" i="23"/>
  <c r="O2772" i="23"/>
  <c r="O2773" i="23"/>
  <c r="O2774" i="23"/>
  <c r="O2775" i="23"/>
  <c r="O2776" i="23"/>
  <c r="O2777" i="23"/>
  <c r="O2778" i="23"/>
  <c r="O2779" i="23"/>
  <c r="O2780" i="23"/>
  <c r="O2781" i="23"/>
  <c r="O2782" i="23"/>
  <c r="O2783" i="23"/>
  <c r="O2784" i="23"/>
  <c r="O2785" i="23"/>
  <c r="O2786" i="23"/>
  <c r="O2787" i="23"/>
  <c r="O2788" i="23"/>
  <c r="O2789" i="23"/>
  <c r="O2790" i="23"/>
  <c r="O2791" i="23"/>
  <c r="O2792" i="23"/>
  <c r="O2793" i="23"/>
  <c r="O2794" i="23"/>
  <c r="O2795" i="23"/>
  <c r="O2796" i="23"/>
  <c r="O2797" i="23"/>
  <c r="O2798" i="23"/>
  <c r="O2799" i="23"/>
  <c r="O2800" i="23"/>
  <c r="O2801" i="23"/>
  <c r="O2802" i="23"/>
  <c r="O2803" i="23"/>
  <c r="O2804" i="23"/>
  <c r="O2805" i="23"/>
  <c r="O2806" i="23"/>
  <c r="O2807" i="23"/>
  <c r="O2808" i="23"/>
  <c r="O2809" i="23"/>
  <c r="O2810" i="23"/>
  <c r="O2811" i="23"/>
  <c r="O2812" i="23"/>
  <c r="O2813" i="23"/>
  <c r="O2814" i="23"/>
  <c r="O2815" i="23"/>
  <c r="O2816" i="23"/>
  <c r="O2817" i="23"/>
  <c r="O2818" i="23"/>
  <c r="O2819" i="23"/>
  <c r="O2820" i="23"/>
  <c r="O2821" i="23"/>
  <c r="O2822" i="23"/>
  <c r="O2823" i="23"/>
  <c r="O2824" i="23"/>
  <c r="O2825" i="23"/>
  <c r="O2826" i="23"/>
  <c r="O2827" i="23"/>
  <c r="O2828" i="23"/>
  <c r="O2829" i="23"/>
  <c r="O2830" i="23"/>
  <c r="O2831" i="23"/>
  <c r="O2832" i="23"/>
  <c r="O2833" i="23"/>
  <c r="O2834" i="23"/>
  <c r="O2835" i="23"/>
  <c r="O2836" i="23"/>
  <c r="O2837" i="23"/>
  <c r="O2838" i="23"/>
  <c r="O2839" i="23"/>
  <c r="O2840" i="23"/>
  <c r="O2841" i="23"/>
  <c r="O2842" i="23"/>
  <c r="O2843" i="23"/>
  <c r="O2844" i="23"/>
  <c r="O2845" i="23"/>
  <c r="O2846" i="23"/>
  <c r="O2847" i="23"/>
  <c r="O2848" i="23"/>
  <c r="O2849" i="23"/>
  <c r="O2850" i="23"/>
  <c r="O2851" i="23"/>
  <c r="O2852" i="23"/>
  <c r="O2853" i="23"/>
  <c r="O2854" i="23"/>
  <c r="O2855" i="23"/>
  <c r="O2856" i="23"/>
  <c r="O2857" i="23"/>
  <c r="O2858" i="23"/>
  <c r="O2859" i="23"/>
  <c r="O2860" i="23"/>
  <c r="O2861" i="23"/>
  <c r="O2862" i="23"/>
  <c r="O2863" i="23"/>
  <c r="O2864" i="23"/>
  <c r="O2865" i="23"/>
  <c r="O2866" i="23"/>
  <c r="O2867" i="23"/>
  <c r="O2868" i="23"/>
  <c r="O2869" i="23"/>
  <c r="O2870" i="23"/>
  <c r="O2871" i="23"/>
  <c r="O2872" i="23"/>
  <c r="O2873" i="23"/>
  <c r="O2874" i="23"/>
  <c r="O2875" i="23"/>
  <c r="O2876" i="23"/>
  <c r="O2877" i="23"/>
  <c r="O2878" i="23"/>
  <c r="O2879" i="23"/>
  <c r="O2880" i="23"/>
  <c r="O2881" i="23"/>
  <c r="O2882" i="23"/>
  <c r="O2883" i="23"/>
  <c r="O2884" i="23"/>
  <c r="O2885" i="23"/>
  <c r="O2886" i="23"/>
  <c r="O2887" i="23"/>
  <c r="O2888" i="23"/>
  <c r="O2889" i="23"/>
  <c r="O2890" i="23"/>
  <c r="O2891" i="23"/>
  <c r="O2892" i="23"/>
  <c r="O2893" i="23"/>
  <c r="O2894" i="23"/>
  <c r="O2895" i="23"/>
  <c r="O2896" i="23"/>
  <c r="O2897" i="23"/>
  <c r="O2898" i="23"/>
  <c r="O2899" i="23"/>
  <c r="O2900" i="23"/>
  <c r="O2901" i="23"/>
  <c r="O2902" i="23"/>
  <c r="O2903" i="23"/>
  <c r="O2904" i="23"/>
  <c r="O2905" i="23"/>
  <c r="O2906" i="23"/>
  <c r="O2907" i="23"/>
  <c r="O2908" i="23"/>
  <c r="O2909" i="23"/>
  <c r="O2910" i="23"/>
  <c r="O2911" i="23"/>
  <c r="O2912" i="23"/>
  <c r="O2913" i="23"/>
  <c r="O2914" i="23"/>
  <c r="O2915" i="23"/>
  <c r="O2916" i="23"/>
  <c r="O2917" i="23"/>
  <c r="O2918" i="23"/>
  <c r="O2919" i="23"/>
  <c r="O2920" i="23"/>
  <c r="O2921" i="23"/>
  <c r="O2922" i="23"/>
  <c r="O2923" i="23"/>
  <c r="O2924" i="23"/>
  <c r="O2925" i="23"/>
  <c r="O2926" i="23"/>
  <c r="O2927" i="23"/>
  <c r="O2928" i="23"/>
  <c r="O2929" i="23"/>
  <c r="O2930" i="23"/>
  <c r="O2931" i="23"/>
  <c r="O2932" i="23"/>
  <c r="O2933" i="23"/>
  <c r="O2934" i="23"/>
  <c r="O2935" i="23"/>
  <c r="O2936" i="23"/>
  <c r="O2937" i="23"/>
  <c r="O2938" i="23"/>
  <c r="O2939" i="23"/>
  <c r="O2940" i="23"/>
  <c r="O2941" i="23"/>
  <c r="O2942" i="23"/>
  <c r="O2943" i="23"/>
  <c r="O2944" i="23"/>
  <c r="O2945" i="23"/>
  <c r="O2946" i="23"/>
  <c r="O2947" i="23"/>
  <c r="O2948" i="23"/>
  <c r="O2949" i="23"/>
  <c r="O2950" i="23"/>
  <c r="O2951" i="23"/>
  <c r="O2952" i="23"/>
  <c r="O2953" i="23"/>
  <c r="O2954" i="23"/>
  <c r="O2955" i="23"/>
  <c r="O2956" i="23"/>
  <c r="O2957" i="23"/>
  <c r="O2958" i="23"/>
  <c r="O2959" i="23"/>
  <c r="O2960" i="23"/>
  <c r="O2961" i="23"/>
  <c r="O2962" i="23"/>
  <c r="O2963" i="23"/>
  <c r="O2964" i="23"/>
  <c r="O2965" i="23"/>
  <c r="O2966" i="23"/>
  <c r="O2967" i="23"/>
  <c r="O2968" i="23"/>
  <c r="O2969" i="23"/>
  <c r="O2970" i="23"/>
  <c r="O2971" i="23"/>
  <c r="O2972" i="23"/>
  <c r="O2973" i="23"/>
  <c r="O2974" i="23"/>
  <c r="O2975" i="23"/>
  <c r="O2976" i="23"/>
  <c r="O2977" i="23"/>
  <c r="O2978" i="23"/>
  <c r="O2979" i="23"/>
  <c r="O2980" i="23"/>
  <c r="O2981" i="23"/>
  <c r="O2982" i="23"/>
  <c r="O2983" i="23"/>
  <c r="O2984" i="23"/>
  <c r="O2985" i="23"/>
  <c r="O2986" i="23"/>
  <c r="O2987" i="23"/>
  <c r="O2988" i="23"/>
  <c r="O2989" i="23"/>
  <c r="O2990" i="23"/>
  <c r="O2991" i="23"/>
  <c r="O2992" i="23"/>
  <c r="O2993" i="23"/>
  <c r="O2994" i="23"/>
  <c r="O2995" i="23"/>
  <c r="O2996" i="23"/>
  <c r="O2997" i="23"/>
  <c r="O2998" i="23"/>
  <c r="O2999" i="23"/>
  <c r="O3000" i="23"/>
  <c r="O3001" i="23"/>
  <c r="O3002" i="23"/>
  <c r="O3003" i="23"/>
  <c r="O3004" i="23"/>
  <c r="O3005" i="23"/>
  <c r="O3006" i="23"/>
  <c r="O3007" i="23"/>
  <c r="O3008" i="23"/>
  <c r="O3009" i="23"/>
  <c r="O3010" i="23"/>
  <c r="O3011" i="23"/>
  <c r="O3012" i="23"/>
  <c r="O3013" i="23"/>
  <c r="O3014" i="23"/>
  <c r="O3015" i="23"/>
  <c r="O3016" i="23"/>
  <c r="O3017" i="23"/>
  <c r="O3018" i="23"/>
  <c r="O3019" i="23"/>
  <c r="O3020" i="23"/>
  <c r="O3021" i="23"/>
  <c r="O3022" i="23"/>
  <c r="O3023" i="23"/>
  <c r="O3024" i="23"/>
  <c r="O3025" i="23"/>
  <c r="O3026" i="23"/>
  <c r="O3027" i="23"/>
  <c r="O3028" i="23"/>
  <c r="O3029" i="23"/>
  <c r="O3030" i="23"/>
  <c r="O3031" i="23"/>
  <c r="O3032" i="23"/>
  <c r="O3033" i="23"/>
  <c r="O3034" i="23"/>
  <c r="O3035" i="23"/>
  <c r="O3036" i="23"/>
  <c r="O3037" i="23"/>
  <c r="O3038" i="23"/>
  <c r="O3039" i="23"/>
  <c r="O3040" i="23"/>
  <c r="O3041" i="23"/>
  <c r="O3042" i="23"/>
  <c r="O3043" i="23"/>
  <c r="O3044" i="23"/>
  <c r="O3045" i="23"/>
  <c r="O3046" i="23"/>
  <c r="O3047" i="23"/>
  <c r="O3048" i="23"/>
  <c r="O3049" i="23"/>
  <c r="O3050" i="23"/>
  <c r="O3051" i="23"/>
  <c r="O3052" i="23"/>
  <c r="O3053" i="23"/>
  <c r="O3054" i="23"/>
  <c r="O3055" i="23"/>
  <c r="O3056" i="23"/>
  <c r="O3057" i="23"/>
  <c r="O3058" i="23"/>
  <c r="O3059" i="23"/>
  <c r="O3060" i="23"/>
  <c r="O3061" i="23"/>
  <c r="O3062" i="23"/>
  <c r="O3063" i="23"/>
  <c r="O3064" i="23"/>
  <c r="O3065" i="23"/>
  <c r="O3066" i="23"/>
  <c r="O3067" i="23"/>
  <c r="O3068" i="23"/>
  <c r="O3069" i="23"/>
  <c r="O3070" i="23"/>
  <c r="O3071" i="23"/>
  <c r="O3072" i="23"/>
  <c r="O3073" i="23"/>
  <c r="O3074" i="23"/>
  <c r="O3075" i="23"/>
  <c r="O3076" i="23"/>
  <c r="O3077" i="23"/>
  <c r="O3078" i="23"/>
  <c r="O3079" i="23"/>
  <c r="O3080" i="23"/>
  <c r="O3081" i="23"/>
  <c r="O3082" i="23"/>
  <c r="O3083" i="23"/>
  <c r="O3084" i="23"/>
  <c r="O3085" i="23"/>
  <c r="O3086" i="23"/>
  <c r="O3087" i="23"/>
  <c r="O3088" i="23"/>
  <c r="O3089" i="23"/>
  <c r="O3090" i="23"/>
  <c r="O3091" i="23"/>
  <c r="O3092" i="23"/>
  <c r="O3093" i="23"/>
  <c r="O3094" i="23"/>
  <c r="O3095" i="23"/>
  <c r="O3096" i="23"/>
  <c r="O3097" i="23"/>
  <c r="O3098" i="23"/>
  <c r="O3099" i="23"/>
  <c r="O3100" i="23"/>
  <c r="O3101" i="23"/>
  <c r="O3102" i="23"/>
  <c r="O3103" i="23"/>
  <c r="O3104" i="23"/>
  <c r="O3105" i="23"/>
  <c r="O3106" i="23"/>
  <c r="O3107" i="23"/>
  <c r="O3108" i="23"/>
  <c r="O3109" i="23"/>
  <c r="O3110" i="23"/>
  <c r="O3111" i="23"/>
  <c r="O3112" i="23"/>
  <c r="O3113" i="23"/>
  <c r="O3114" i="23"/>
  <c r="O3115" i="23"/>
  <c r="O3116" i="23"/>
  <c r="O3117" i="23"/>
  <c r="O3118" i="23"/>
  <c r="O3119" i="23"/>
  <c r="O3120" i="23"/>
  <c r="O3121" i="23"/>
  <c r="O3122" i="23"/>
  <c r="O3123" i="23"/>
  <c r="O3124" i="23"/>
  <c r="O3125" i="23"/>
  <c r="O3126" i="23"/>
  <c r="O3127" i="23"/>
  <c r="O3128" i="23"/>
  <c r="O3129" i="23"/>
  <c r="O3130" i="23"/>
  <c r="O3131" i="23"/>
  <c r="O3132" i="23"/>
  <c r="O3133" i="23"/>
  <c r="O3134" i="23"/>
  <c r="O3135" i="23"/>
  <c r="O3136" i="23"/>
  <c r="O3137" i="23"/>
  <c r="O3138" i="23"/>
  <c r="O3139" i="23"/>
  <c r="O3140" i="23"/>
  <c r="O3141" i="23"/>
  <c r="O3142" i="23"/>
  <c r="O3143" i="23"/>
  <c r="O3144" i="23"/>
  <c r="O3145" i="23"/>
  <c r="O3146" i="23"/>
  <c r="O3147" i="23"/>
  <c r="O3148" i="23"/>
  <c r="O3149" i="23"/>
  <c r="O3150" i="23"/>
  <c r="O3151" i="23"/>
  <c r="O3152" i="23"/>
  <c r="O3153" i="23"/>
  <c r="O3154" i="23"/>
  <c r="O3155" i="23"/>
  <c r="O3156" i="23"/>
  <c r="O3157" i="23"/>
  <c r="O3158" i="23"/>
  <c r="O3159" i="23"/>
  <c r="O3160" i="23"/>
  <c r="O3161" i="23"/>
  <c r="O3162" i="23"/>
  <c r="O3163" i="23"/>
  <c r="O3164" i="23"/>
  <c r="O3165" i="23"/>
  <c r="O3166" i="23"/>
  <c r="O3167" i="23"/>
  <c r="O3168" i="23"/>
  <c r="O3169" i="23"/>
  <c r="O3170" i="23"/>
  <c r="O3171" i="23"/>
  <c r="O3172" i="23"/>
  <c r="O3173" i="23"/>
  <c r="O3174" i="23"/>
  <c r="O3175" i="23"/>
  <c r="O3176" i="23"/>
  <c r="O3177" i="23"/>
  <c r="O3178" i="23"/>
  <c r="O3179" i="23"/>
  <c r="O3180" i="23"/>
  <c r="O3181" i="23"/>
  <c r="O3182" i="23"/>
  <c r="O3183" i="23"/>
  <c r="O3184" i="23"/>
  <c r="O3185" i="23"/>
  <c r="O3186" i="23"/>
  <c r="O3187" i="23"/>
  <c r="O3188" i="23"/>
  <c r="O3189" i="23"/>
  <c r="O3190" i="23"/>
  <c r="O3191" i="23"/>
  <c r="O3192" i="23"/>
  <c r="O3193" i="23"/>
  <c r="O3194" i="23"/>
  <c r="O3195" i="23"/>
  <c r="O3196" i="23"/>
  <c r="O3197" i="23"/>
  <c r="O3198" i="23"/>
  <c r="O3199" i="23"/>
  <c r="O3200" i="23"/>
  <c r="O3201" i="23"/>
  <c r="O3202" i="23"/>
  <c r="O3203" i="23"/>
  <c r="O3204" i="23"/>
  <c r="O3205" i="23"/>
  <c r="O3206" i="23"/>
  <c r="O3207" i="23"/>
  <c r="O3208" i="23"/>
  <c r="O3209" i="23"/>
  <c r="O3210" i="23"/>
  <c r="O3211" i="23"/>
  <c r="O3212" i="23"/>
  <c r="O3213" i="23"/>
  <c r="O3214" i="23"/>
  <c r="O3215" i="23"/>
  <c r="O3216" i="23"/>
  <c r="O3217" i="23"/>
  <c r="O3218" i="23"/>
  <c r="O3219" i="23"/>
  <c r="O3220" i="23"/>
  <c r="O3221" i="23"/>
  <c r="O3222" i="23"/>
  <c r="O3223" i="23"/>
  <c r="O3224" i="23"/>
  <c r="O3225" i="23"/>
  <c r="O3226" i="23"/>
  <c r="O3227" i="23"/>
  <c r="O3228" i="23"/>
  <c r="O3229" i="23"/>
  <c r="O3230" i="23"/>
  <c r="O3231" i="23"/>
  <c r="O3232" i="23"/>
  <c r="O3233" i="23"/>
  <c r="O3234" i="23"/>
  <c r="O3235" i="23"/>
  <c r="O3236" i="23"/>
  <c r="O3237" i="23"/>
  <c r="O3238" i="23"/>
  <c r="O3239" i="23"/>
  <c r="O3240" i="23"/>
  <c r="O3241" i="23"/>
  <c r="O3242" i="23"/>
  <c r="O3243" i="23"/>
  <c r="O3244" i="23"/>
  <c r="O3245" i="23"/>
  <c r="O3246" i="23"/>
  <c r="O3247" i="23"/>
  <c r="O3248" i="23"/>
  <c r="O3249" i="23"/>
  <c r="O3250" i="23"/>
  <c r="O3251" i="23"/>
  <c r="O3252" i="23"/>
  <c r="O3253" i="23"/>
  <c r="O3254" i="23"/>
  <c r="O3255" i="23"/>
  <c r="O3256" i="23"/>
  <c r="O3257" i="23"/>
  <c r="O3258" i="23"/>
  <c r="O3259" i="23"/>
  <c r="O3260" i="23"/>
  <c r="O3261" i="23"/>
  <c r="O3262" i="23"/>
  <c r="O3263" i="23"/>
  <c r="O3264" i="23"/>
  <c r="O3265" i="23"/>
  <c r="O3266" i="23"/>
  <c r="O3267" i="23"/>
  <c r="O3268" i="23"/>
  <c r="O3269" i="23"/>
  <c r="O3270" i="23"/>
  <c r="O3271" i="23"/>
  <c r="O3272" i="23"/>
  <c r="O3273" i="23"/>
  <c r="O3274" i="23"/>
  <c r="O3275" i="23"/>
  <c r="O3276" i="23"/>
  <c r="O3277" i="23"/>
  <c r="O3278" i="23"/>
  <c r="O3279" i="23"/>
  <c r="O3280" i="23"/>
  <c r="O3281" i="23"/>
  <c r="O3282" i="23"/>
  <c r="O3283" i="23"/>
  <c r="O3284" i="23"/>
  <c r="O3285" i="23"/>
  <c r="O3286" i="23"/>
  <c r="O3287" i="23"/>
  <c r="O3288" i="23"/>
  <c r="O3289" i="23"/>
  <c r="O3290" i="23"/>
  <c r="O3291" i="23"/>
  <c r="O3292" i="23"/>
  <c r="O3293" i="23"/>
  <c r="O3294" i="23"/>
  <c r="O3295" i="23"/>
  <c r="O3296" i="23"/>
  <c r="O3297" i="23"/>
  <c r="O3298" i="23"/>
  <c r="O3299" i="23"/>
  <c r="O3300" i="23"/>
  <c r="O3301" i="23"/>
  <c r="O3302" i="23"/>
  <c r="O3303" i="23"/>
  <c r="O3304" i="23"/>
  <c r="O3305" i="23"/>
  <c r="O3306" i="23"/>
  <c r="O3307" i="23"/>
  <c r="O3308" i="23"/>
  <c r="O3309" i="23"/>
  <c r="O3310" i="23"/>
  <c r="O3311" i="23"/>
  <c r="O3312" i="23"/>
  <c r="O3313" i="23"/>
  <c r="O3314" i="23"/>
  <c r="O3315" i="23"/>
  <c r="O3316" i="23"/>
  <c r="O3317" i="23"/>
  <c r="O3318" i="23"/>
  <c r="O3319" i="23"/>
  <c r="O3320" i="23"/>
  <c r="O3321" i="23"/>
  <c r="O3322" i="23"/>
  <c r="O3323" i="23"/>
  <c r="O3324" i="23"/>
  <c r="O3325" i="23"/>
  <c r="O3326" i="23"/>
  <c r="O3327" i="23"/>
  <c r="O3328" i="23"/>
  <c r="O3329" i="23"/>
  <c r="O3330" i="23"/>
  <c r="O3331" i="23"/>
  <c r="O3332" i="23"/>
  <c r="O3333" i="23"/>
  <c r="O3334" i="23"/>
  <c r="O3335" i="23"/>
  <c r="O3336" i="23"/>
  <c r="O3337" i="23"/>
  <c r="O3338" i="23"/>
  <c r="O3339" i="23"/>
  <c r="O3340" i="23"/>
  <c r="O3341" i="23"/>
  <c r="O3342" i="23"/>
  <c r="O3343" i="23"/>
  <c r="O3344" i="23"/>
  <c r="O3345" i="23"/>
  <c r="O3346" i="23"/>
  <c r="O3347" i="23"/>
  <c r="O3348" i="23"/>
  <c r="O3349" i="23"/>
  <c r="O3350" i="23"/>
  <c r="O3351" i="23"/>
  <c r="O3352" i="23"/>
  <c r="O3353" i="23"/>
  <c r="O3354" i="23"/>
  <c r="O3355" i="23"/>
  <c r="O3356" i="23"/>
  <c r="O3357" i="23"/>
  <c r="O3358" i="23"/>
  <c r="O3359" i="23"/>
  <c r="O3360" i="23"/>
  <c r="O3361" i="23"/>
  <c r="O3362" i="23"/>
  <c r="O3363" i="23"/>
  <c r="O3364" i="23"/>
  <c r="O3365" i="23"/>
  <c r="O3366" i="23"/>
  <c r="O3367" i="23"/>
  <c r="O3368" i="23"/>
  <c r="O3369" i="23"/>
  <c r="O3370" i="23"/>
  <c r="O3371" i="23"/>
  <c r="O3372" i="23"/>
  <c r="O3373" i="23"/>
  <c r="O3374" i="23"/>
  <c r="O3375" i="23"/>
  <c r="O3376" i="23"/>
  <c r="O3377" i="23"/>
  <c r="O3378" i="23"/>
  <c r="O3379" i="23"/>
  <c r="O3380" i="23"/>
  <c r="O3381" i="23"/>
  <c r="O3382" i="23"/>
  <c r="O3383" i="23"/>
  <c r="O3384" i="23"/>
  <c r="O3385" i="23"/>
  <c r="O3386" i="23"/>
  <c r="O3" i="23"/>
  <c r="J3" i="23" a="1"/>
  <c r="J3" i="23" s="1"/>
  <c r="H2522" i="23"/>
  <c r="H2524" i="23"/>
  <c r="H2531" i="23"/>
  <c r="H910" i="23"/>
  <c r="H1255" i="23"/>
  <c r="H919" i="23"/>
  <c r="H3372" i="23"/>
  <c r="H900" i="23"/>
  <c r="H1261" i="23"/>
  <c r="H1327" i="23"/>
  <c r="H1335" i="23"/>
  <c r="H1377" i="23"/>
  <c r="H1380" i="23"/>
  <c r="H288" i="23"/>
  <c r="H1429" i="23"/>
  <c r="H1773" i="23"/>
  <c r="H1031" i="23"/>
  <c r="H1442" i="23"/>
  <c r="H1450" i="23"/>
  <c r="H1805" i="23"/>
  <c r="H1456" i="23"/>
  <c r="H3395" i="23"/>
  <c r="H1044" i="23"/>
  <c r="H1487" i="23"/>
  <c r="H1488" i="23"/>
  <c r="H1050" i="23"/>
  <c r="H1492" i="23"/>
  <c r="H576" i="23"/>
  <c r="H3300" i="23"/>
  <c r="H1500" i="23"/>
  <c r="H1645" i="23"/>
  <c r="H3058" i="23"/>
  <c r="H1509" i="23"/>
  <c r="H632" i="23"/>
  <c r="H3061" i="23"/>
  <c r="H1513" i="23"/>
  <c r="H636" i="23"/>
  <c r="H1520" i="23"/>
  <c r="H1531" i="23"/>
  <c r="H641" i="23"/>
  <c r="H1532" i="23"/>
  <c r="H1068" i="23"/>
  <c r="H1887" i="23"/>
  <c r="H1069" i="23"/>
  <c r="H1538" i="23"/>
  <c r="H1075" i="23"/>
  <c r="H652" i="23"/>
  <c r="H1076" i="23"/>
  <c r="H3072" i="23"/>
  <c r="H3075" i="23"/>
  <c r="H1558" i="23"/>
  <c r="H1913" i="23"/>
  <c r="H675" i="23"/>
  <c r="H1566" i="23"/>
  <c r="H1567" i="23"/>
  <c r="H1572" i="23"/>
  <c r="G2522" i="23"/>
  <c r="G2524" i="23"/>
  <c r="G2531" i="23"/>
  <c r="G910" i="23"/>
  <c r="G1255" i="23"/>
  <c r="G919" i="23"/>
  <c r="G3372" i="23"/>
  <c r="G900" i="23"/>
  <c r="G1261" i="23"/>
  <c r="G1327" i="23"/>
  <c r="G1335" i="23"/>
  <c r="G1377" i="23"/>
  <c r="G1380" i="23"/>
  <c r="G288" i="23"/>
  <c r="G1429" i="23"/>
  <c r="G1773" i="23"/>
  <c r="G1031" i="23"/>
  <c r="G1442" i="23"/>
  <c r="G1450" i="23"/>
  <c r="G1805" i="23"/>
  <c r="G1456" i="23"/>
  <c r="G3395" i="23"/>
  <c r="G1044" i="23"/>
  <c r="G1487" i="23"/>
  <c r="G1488" i="23"/>
  <c r="G1050" i="23"/>
  <c r="G1492" i="23"/>
  <c r="G576" i="23"/>
  <c r="G3300" i="23"/>
  <c r="G1500" i="23"/>
  <c r="G1645" i="23"/>
  <c r="G3058" i="23"/>
  <c r="G1509" i="23"/>
  <c r="G632" i="23"/>
  <c r="G3061" i="23"/>
  <c r="G1513" i="23"/>
  <c r="G636" i="23"/>
  <c r="G1520" i="23"/>
  <c r="G1531" i="23"/>
  <c r="G641" i="23"/>
  <c r="G1532" i="23"/>
  <c r="G1068" i="23"/>
  <c r="G1887" i="23"/>
  <c r="G1069" i="23"/>
  <c r="G1538" i="23"/>
  <c r="G1075" i="23"/>
  <c r="G652" i="23"/>
  <c r="G1076" i="23"/>
  <c r="G3072" i="23"/>
  <c r="G3075" i="23"/>
  <c r="G1558" i="23"/>
  <c r="G1913" i="23"/>
  <c r="G675" i="23"/>
  <c r="G1566" i="23"/>
  <c r="G1567" i="23"/>
  <c r="G1572" i="23"/>
  <c r="Q3120" i="24"/>
  <c r="Q3121" i="24"/>
  <c r="Q3122" i="24"/>
  <c r="Q3123" i="24"/>
  <c r="Q3124" i="24"/>
  <c r="Q3125" i="24"/>
  <c r="Q3126" i="24"/>
  <c r="Q3127" i="24"/>
  <c r="Q3128" i="24"/>
  <c r="Q3129" i="24"/>
  <c r="Q3130" i="24"/>
  <c r="Q3131" i="24"/>
  <c r="Q3132" i="24"/>
  <c r="Q3133" i="24"/>
  <c r="Q3134" i="24"/>
  <c r="Q3135" i="24"/>
  <c r="Q3136" i="24"/>
  <c r="Q3137" i="24"/>
  <c r="Q3138" i="24"/>
  <c r="Q3139" i="24"/>
  <c r="Q3140" i="24"/>
  <c r="Q3141" i="24"/>
  <c r="Q3142" i="24"/>
  <c r="Q3143" i="24"/>
  <c r="Q3144" i="24"/>
  <c r="Q3145" i="24"/>
  <c r="Q3146" i="24"/>
  <c r="Q3147" i="24"/>
  <c r="Q3148" i="24"/>
  <c r="Q3149" i="24"/>
  <c r="Q3150" i="24"/>
  <c r="Q3151" i="24"/>
  <c r="Q3152" i="24"/>
  <c r="Q3153" i="24"/>
  <c r="Q3154" i="24"/>
  <c r="Q3155" i="24"/>
  <c r="Q3156" i="24"/>
  <c r="Q3157" i="24"/>
  <c r="Q3158" i="24"/>
  <c r="Q3159" i="24"/>
  <c r="Q3160" i="24"/>
  <c r="Q3161" i="24"/>
  <c r="Q3162" i="24"/>
  <c r="Q3163" i="24"/>
  <c r="Q3164" i="24"/>
  <c r="Q3165" i="24"/>
  <c r="Q3166" i="24"/>
  <c r="Q3167" i="24"/>
  <c r="Q3168" i="24"/>
  <c r="Q3169" i="24"/>
  <c r="Q3170" i="24"/>
  <c r="Q3171" i="24"/>
  <c r="Q3172" i="24"/>
  <c r="Q3173" i="24"/>
  <c r="Q3174" i="24"/>
  <c r="Q3175" i="24"/>
  <c r="Q3176" i="24"/>
  <c r="Q3177" i="24"/>
  <c r="Q3178" i="24"/>
  <c r="Q3179" i="24"/>
  <c r="Q3180" i="24"/>
  <c r="Q3181" i="24"/>
  <c r="Q3182" i="24"/>
  <c r="Q3183" i="24"/>
  <c r="Q3184" i="24"/>
  <c r="Q3185" i="24"/>
  <c r="Q3186" i="24"/>
  <c r="Q3187" i="24"/>
  <c r="Q3188" i="24"/>
  <c r="Q3189" i="24"/>
  <c r="Q3190" i="24"/>
  <c r="Q3191" i="24"/>
  <c r="Q3192" i="24"/>
  <c r="Q3193" i="24"/>
  <c r="Q3194" i="24"/>
  <c r="Q3195" i="24"/>
  <c r="Q3196" i="24"/>
  <c r="Q3197" i="24"/>
  <c r="Q3198" i="24"/>
  <c r="Q3199" i="24"/>
  <c r="Q3200" i="24"/>
  <c r="Q3201" i="24"/>
  <c r="Q3202" i="24"/>
  <c r="Q3203" i="24"/>
  <c r="Q3204" i="24"/>
  <c r="Q3205" i="24"/>
  <c r="Q3206" i="24"/>
  <c r="Q3207" i="24"/>
  <c r="Q3208" i="24"/>
  <c r="Q3209" i="24"/>
  <c r="Q3210" i="24"/>
  <c r="Q3211" i="24"/>
  <c r="Q3212" i="24"/>
  <c r="Q3213" i="24"/>
  <c r="Q3214" i="24"/>
  <c r="Q3215" i="24"/>
  <c r="Q3216" i="24"/>
  <c r="Q3217" i="24"/>
  <c r="Q3218" i="24"/>
  <c r="Q3219" i="24"/>
  <c r="Q3220" i="24"/>
  <c r="Q3221" i="24"/>
  <c r="Q3222" i="24"/>
  <c r="Q3223" i="24"/>
  <c r="Q3224" i="24"/>
  <c r="Q3225" i="24"/>
  <c r="Q3226" i="24"/>
  <c r="Q3227" i="24"/>
  <c r="Q3228" i="24"/>
  <c r="Q3229" i="24"/>
  <c r="Q3230" i="24"/>
  <c r="Q3231" i="24"/>
  <c r="Q3232" i="24"/>
  <c r="Q3233" i="24"/>
  <c r="Q3234" i="24"/>
  <c r="Q3235" i="24"/>
  <c r="Q3236" i="24"/>
  <c r="Q3237" i="24"/>
  <c r="Q3238" i="24"/>
  <c r="Q3239" i="24"/>
  <c r="Q3240" i="24"/>
  <c r="Q3241" i="24"/>
  <c r="Q3242" i="24"/>
  <c r="Q3243" i="24"/>
  <c r="Q3244" i="24"/>
  <c r="Q3245" i="24"/>
  <c r="Q3246" i="24"/>
  <c r="Q3247" i="24"/>
  <c r="Q3248" i="24"/>
  <c r="Q3249" i="24"/>
  <c r="Q3250" i="24"/>
  <c r="Q3251" i="24"/>
  <c r="Q3252" i="24"/>
  <c r="Q3253" i="24"/>
  <c r="Q3254" i="24"/>
  <c r="Q3255" i="24"/>
  <c r="Q3256" i="24"/>
  <c r="Q3257" i="24"/>
  <c r="Q3258" i="24"/>
  <c r="Q3259" i="24"/>
  <c r="Q3260" i="24"/>
  <c r="Q3261" i="24"/>
  <c r="Q3262" i="24"/>
  <c r="Q3263" i="24"/>
  <c r="Q3264" i="24"/>
  <c r="Q3265" i="24"/>
  <c r="Q3266" i="24"/>
  <c r="Q3267" i="24"/>
  <c r="Q3268" i="24"/>
  <c r="Q3269" i="24"/>
  <c r="Q3270" i="24"/>
  <c r="Q3271" i="24"/>
  <c r="Q3272" i="24"/>
  <c r="Q3273" i="24"/>
  <c r="Q3274" i="24"/>
  <c r="Q3275" i="24"/>
  <c r="Q3276" i="24"/>
  <c r="Q3277" i="24"/>
  <c r="Q3278" i="24"/>
  <c r="Q3279" i="24"/>
  <c r="Q3280" i="24"/>
  <c r="Q3281" i="24"/>
  <c r="Q3282" i="24"/>
  <c r="Q3283" i="24"/>
  <c r="Q3284" i="24"/>
  <c r="Q3285" i="24"/>
  <c r="Q3286" i="24"/>
  <c r="Q3287" i="24"/>
  <c r="Q3288" i="24"/>
  <c r="Q3289" i="24"/>
  <c r="Q3290" i="24"/>
  <c r="Q3291" i="24"/>
  <c r="Q3292" i="24"/>
  <c r="Q3293" i="24"/>
  <c r="Q3294" i="24"/>
  <c r="Q3295" i="24"/>
  <c r="Q3296" i="24"/>
  <c r="Q3297" i="24"/>
  <c r="Q3298" i="24"/>
  <c r="Q3299" i="24"/>
  <c r="Q3300" i="24"/>
  <c r="Q3301" i="24"/>
  <c r="Q3302" i="24"/>
  <c r="Q3303" i="24"/>
  <c r="Q3304" i="24"/>
  <c r="Q3305" i="24"/>
  <c r="Q3306" i="24"/>
  <c r="Q3307" i="24"/>
  <c r="Q3308" i="24"/>
  <c r="Q3309" i="24"/>
  <c r="Q3310" i="24"/>
  <c r="Q3311" i="24"/>
  <c r="Q3312" i="24"/>
  <c r="Q3313" i="24"/>
  <c r="Q3314" i="24"/>
  <c r="Q3315" i="24"/>
  <c r="Q3316" i="24"/>
  <c r="Q3317" i="24"/>
  <c r="Q3318" i="24"/>
  <c r="Q3319" i="24"/>
  <c r="Q3320" i="24"/>
  <c r="Q3321" i="24"/>
  <c r="Q3322" i="24"/>
  <c r="Q3323" i="24"/>
  <c r="Q3324" i="24"/>
  <c r="Q3325" i="24"/>
  <c r="Q3326" i="24"/>
  <c r="Q3327" i="24"/>
  <c r="Q3328" i="24"/>
  <c r="Q3329" i="24"/>
  <c r="Q3330" i="24"/>
  <c r="Q3331" i="24"/>
  <c r="Q3332" i="24"/>
  <c r="Q3333" i="24"/>
  <c r="Q3334" i="24"/>
  <c r="Q3335" i="24"/>
  <c r="Q3336" i="24"/>
  <c r="Q3337" i="24"/>
  <c r="Q3338" i="24"/>
  <c r="Q3339" i="24"/>
  <c r="Q3340" i="24"/>
  <c r="Q3341" i="24"/>
  <c r="Q3342" i="24"/>
  <c r="Q3343" i="24"/>
  <c r="Q3344" i="24"/>
  <c r="Q3345" i="24"/>
  <c r="Q3346" i="24"/>
  <c r="Q3347" i="24"/>
  <c r="Q3348" i="24"/>
  <c r="Q3349" i="24"/>
  <c r="Q3350" i="24"/>
  <c r="Q3351" i="24"/>
  <c r="Q3352" i="24"/>
  <c r="Q3353" i="24"/>
  <c r="Q3354" i="24"/>
  <c r="Q3355" i="24"/>
  <c r="Q3356" i="24"/>
  <c r="Q3357" i="24"/>
  <c r="Q3358" i="24"/>
  <c r="Q3359" i="24"/>
  <c r="Q3360" i="24"/>
  <c r="Q3361" i="24"/>
  <c r="Q3362" i="24"/>
  <c r="Q3363" i="24"/>
  <c r="Q3364" i="24"/>
  <c r="Q3365" i="24"/>
  <c r="Q3366" i="24"/>
  <c r="Q3367" i="24"/>
  <c r="Q3368" i="24"/>
  <c r="Q3369" i="24"/>
  <c r="Q3370" i="24"/>
  <c r="Q3371" i="24"/>
  <c r="Q3372" i="24"/>
  <c r="Q3373" i="24"/>
  <c r="Q3374" i="24"/>
  <c r="Q3375" i="24"/>
  <c r="Q3376" i="24"/>
  <c r="Q3377" i="24"/>
  <c r="Q3378" i="24"/>
  <c r="Q3379" i="24"/>
  <c r="Q3380" i="24"/>
  <c r="Q3381" i="24"/>
  <c r="Q3382" i="24"/>
  <c r="Q3383" i="24"/>
  <c r="Q3384" i="24"/>
  <c r="Q3385" i="24"/>
  <c r="Q3386" i="24"/>
  <c r="Q3387" i="24"/>
  <c r="Q3388" i="24"/>
  <c r="Q3389" i="24"/>
  <c r="Q3390" i="24"/>
  <c r="Q3391" i="24"/>
  <c r="Q3392" i="24"/>
  <c r="Q3393" i="24"/>
  <c r="Q3394" i="24"/>
  <c r="Q3395" i="24"/>
  <c r="Q3396" i="24"/>
  <c r="Q3397" i="24"/>
  <c r="Q3398" i="24"/>
  <c r="Q3399" i="24"/>
  <c r="Q3400" i="24"/>
  <c r="Q3401" i="24"/>
  <c r="Q3402" i="24"/>
  <c r="Q3403" i="24"/>
  <c r="Q3404" i="24"/>
  <c r="Q3405" i="24"/>
  <c r="Q3406" i="24"/>
  <c r="Q3407" i="24"/>
  <c r="Q3408" i="24"/>
  <c r="Q3409" i="24"/>
  <c r="Q3410" i="24"/>
  <c r="Q3411" i="24"/>
  <c r="Q3412" i="24"/>
  <c r="Q3413" i="24"/>
  <c r="Q3414" i="24"/>
  <c r="Q3415" i="24"/>
  <c r="Q3416" i="24"/>
  <c r="Q3417" i="24"/>
  <c r="Q3418" i="24"/>
  <c r="Q3419" i="24"/>
  <c r="Q3420" i="24"/>
  <c r="Q3421" i="24"/>
  <c r="Q3422" i="24"/>
  <c r="Q3423" i="24"/>
  <c r="Q3424" i="24"/>
  <c r="Q3425" i="24"/>
  <c r="Q3426" i="24"/>
  <c r="Q3427" i="24"/>
  <c r="Q3428" i="24"/>
  <c r="Q3429" i="24"/>
  <c r="Q3430" i="24"/>
  <c r="Q3431" i="24"/>
  <c r="Q3432" i="24"/>
  <c r="Q3433" i="24"/>
  <c r="Q3434" i="24"/>
  <c r="Q3435" i="24"/>
  <c r="Q3436" i="24"/>
  <c r="Q3437" i="24"/>
  <c r="Q3438" i="24"/>
  <c r="Q3439" i="24"/>
  <c r="Q3440" i="24"/>
  <c r="Q3441" i="24"/>
  <c r="Q3442" i="24"/>
  <c r="Q3443" i="24"/>
  <c r="Q3444" i="24"/>
  <c r="Q3445" i="24"/>
  <c r="Q3446" i="24"/>
  <c r="Q3447" i="24"/>
  <c r="Q3448" i="24"/>
  <c r="Q3449" i="24"/>
  <c r="Q3450" i="24"/>
  <c r="Q3451" i="24"/>
  <c r="Q3452" i="24"/>
  <c r="Q3453" i="24"/>
  <c r="Q3454" i="24"/>
  <c r="Q3455" i="24"/>
  <c r="Q3456" i="24"/>
  <c r="Q3457" i="24"/>
  <c r="Q3458" i="24"/>
  <c r="Q3459" i="24"/>
  <c r="Q3460" i="24"/>
  <c r="Q3461" i="24"/>
  <c r="Q3462" i="24"/>
  <c r="Q3463" i="24"/>
  <c r="Q3464" i="24"/>
  <c r="Q3465" i="24"/>
  <c r="Q3466" i="24"/>
  <c r="Q3467" i="24"/>
  <c r="Q3468" i="24"/>
  <c r="Q3469" i="24"/>
  <c r="Q3470" i="24"/>
  <c r="Q3471" i="24"/>
  <c r="Q3472" i="24"/>
  <c r="Q3473" i="24"/>
  <c r="Q3474" i="24"/>
  <c r="Q3475" i="24"/>
  <c r="Q3476" i="24"/>
  <c r="Q3477" i="24"/>
  <c r="Q3478" i="24"/>
  <c r="Q3479" i="24"/>
  <c r="Q3480" i="24"/>
  <c r="Q3481" i="24"/>
  <c r="Q3482" i="24"/>
  <c r="Q3483" i="24"/>
  <c r="Q3484" i="24"/>
  <c r="Q3485" i="24"/>
  <c r="Q3486" i="24"/>
  <c r="Q3487" i="24"/>
  <c r="J3" i="24" a="1"/>
  <c r="H3521" i="24"/>
  <c r="H2286" i="24"/>
  <c r="H2287" i="24"/>
  <c r="H2288" i="24"/>
  <c r="H2291" i="24"/>
  <c r="H3112" i="24"/>
  <c r="H2294" i="24"/>
  <c r="H775" i="24"/>
  <c r="H3523" i="24"/>
  <c r="H2304" i="24"/>
  <c r="H2305" i="24"/>
  <c r="H3524" i="24"/>
  <c r="H2310" i="24"/>
  <c r="H2898" i="24"/>
  <c r="H2825" i="24"/>
  <c r="H3525" i="24"/>
  <c r="H2312" i="24"/>
  <c r="H2313" i="24"/>
  <c r="H2317" i="24"/>
  <c r="H2319" i="24"/>
  <c r="H2325" i="24"/>
  <c r="H2328" i="24"/>
  <c r="H2330" i="24"/>
  <c r="H2332" i="24"/>
  <c r="H1014" i="24"/>
  <c r="H2334" i="24"/>
  <c r="H747" i="24"/>
  <c r="H7" i="24"/>
  <c r="H755" i="24"/>
  <c r="H1349" i="24"/>
  <c r="H21" i="24"/>
  <c r="H39" i="24"/>
  <c r="H69" i="24"/>
  <c r="H640" i="24"/>
  <c r="H815" i="24"/>
  <c r="H1134" i="24"/>
  <c r="H644" i="24"/>
  <c r="H3010" i="24"/>
  <c r="H820" i="24"/>
  <c r="H1152" i="24"/>
  <c r="H923" i="24"/>
  <c r="H1169" i="24"/>
  <c r="H1196" i="24"/>
  <c r="H324" i="24"/>
  <c r="H326" i="24"/>
  <c r="H336" i="24"/>
  <c r="H1216" i="24"/>
  <c r="H3045" i="24"/>
  <c r="H3047" i="24"/>
  <c r="H1223" i="24"/>
  <c r="H1227" i="24"/>
  <c r="H415" i="24"/>
  <c r="H1237" i="24"/>
  <c r="H1238" i="24"/>
  <c r="H1239" i="24"/>
  <c r="H1242" i="24"/>
  <c r="H1247" i="24"/>
  <c r="H851" i="24"/>
  <c r="H1248" i="24"/>
  <c r="H1250" i="24"/>
  <c r="H470" i="24"/>
  <c r="H855" i="24"/>
  <c r="H477" i="24"/>
  <c r="H496" i="24"/>
  <c r="H1646" i="24"/>
  <c r="H1278" i="24"/>
  <c r="H1285" i="24"/>
  <c r="H1700" i="24"/>
  <c r="H2908" i="24"/>
  <c r="H1706" i="24"/>
  <c r="H2110" i="24"/>
  <c r="H1293" i="24"/>
  <c r="H1299" i="24"/>
  <c r="H1731" i="24"/>
  <c r="H878" i="24"/>
  <c r="H879" i="24"/>
  <c r="G3521" i="24"/>
  <c r="G2286" i="24"/>
  <c r="G2287" i="24"/>
  <c r="G2288" i="24"/>
  <c r="G2291" i="24"/>
  <c r="G3112" i="24"/>
  <c r="G2294" i="24"/>
  <c r="G775" i="24"/>
  <c r="G3523" i="24"/>
  <c r="G2304" i="24"/>
  <c r="G2305" i="24"/>
  <c r="G3524" i="24"/>
  <c r="G2310" i="24"/>
  <c r="G2898" i="24"/>
  <c r="G2825" i="24"/>
  <c r="G3525" i="24"/>
  <c r="G2312" i="24"/>
  <c r="G2313" i="24"/>
  <c r="G2317" i="24"/>
  <c r="G2319" i="24"/>
  <c r="G2325" i="24"/>
  <c r="G2328" i="24"/>
  <c r="G2330" i="24"/>
  <c r="G2332" i="24"/>
  <c r="G1014" i="24"/>
  <c r="G2334" i="24"/>
  <c r="G747" i="24"/>
  <c r="G7" i="24"/>
  <c r="G755" i="24"/>
  <c r="G1349" i="24"/>
  <c r="G21" i="24"/>
  <c r="G39" i="24"/>
  <c r="G69" i="24"/>
  <c r="G640" i="24"/>
  <c r="G815" i="24"/>
  <c r="G1134" i="24"/>
  <c r="G644" i="24"/>
  <c r="G3010" i="24"/>
  <c r="G820" i="24"/>
  <c r="G1152" i="24"/>
  <c r="G923" i="24"/>
  <c r="G1169" i="24"/>
  <c r="G1196" i="24"/>
  <c r="G324" i="24"/>
  <c r="G326" i="24"/>
  <c r="G336" i="24"/>
  <c r="G1216" i="24"/>
  <c r="G3045" i="24"/>
  <c r="G3047" i="24"/>
  <c r="G1223" i="24"/>
  <c r="G1227" i="24"/>
  <c r="G415" i="24"/>
  <c r="G1237" i="24"/>
  <c r="G1238" i="24"/>
  <c r="G1239" i="24"/>
  <c r="G1242" i="24"/>
  <c r="G1247" i="24"/>
  <c r="G851" i="24"/>
  <c r="G1248" i="24"/>
  <c r="G1250" i="24"/>
  <c r="G470" i="24"/>
  <c r="G855" i="24"/>
  <c r="G477" i="24"/>
  <c r="G496" i="24"/>
  <c r="G1646" i="24"/>
  <c r="G1278" i="24"/>
  <c r="G1285" i="24"/>
  <c r="G1700" i="24"/>
  <c r="G2908" i="24"/>
  <c r="G1706" i="24"/>
  <c r="G2110" i="24"/>
  <c r="G1293" i="24"/>
  <c r="G1299" i="24"/>
  <c r="G1731" i="24"/>
  <c r="G878" i="24"/>
  <c r="G879" i="24"/>
  <c r="S55" i="5"/>
  <c r="S31" i="5"/>
  <c r="N3017" i="23"/>
  <c r="N3018" i="23"/>
  <c r="N3019" i="23"/>
  <c r="N3020" i="23"/>
  <c r="N3021" i="23"/>
  <c r="N3022" i="23"/>
  <c r="N3023" i="23"/>
  <c r="N3024" i="23"/>
  <c r="N3025" i="23"/>
  <c r="N3026" i="23"/>
  <c r="N3027" i="23"/>
  <c r="N3028" i="23"/>
  <c r="N3029" i="23"/>
  <c r="N3030" i="23"/>
  <c r="N3031" i="23"/>
  <c r="N3032" i="23"/>
  <c r="N3033" i="23"/>
  <c r="N3034" i="23"/>
  <c r="N3035" i="23"/>
  <c r="N3036" i="23"/>
  <c r="N3037" i="23"/>
  <c r="N3038" i="23"/>
  <c r="N3039" i="23"/>
  <c r="N3040" i="23"/>
  <c r="N3041" i="23"/>
  <c r="N3042" i="23"/>
  <c r="N3043" i="23"/>
  <c r="N3044" i="23"/>
  <c r="N3045" i="23"/>
  <c r="N3046" i="23"/>
  <c r="N3047" i="23"/>
  <c r="N3048" i="23"/>
  <c r="N3049" i="23"/>
  <c r="N3050" i="23"/>
  <c r="N3051" i="23"/>
  <c r="N3052" i="23"/>
  <c r="N3053" i="23"/>
  <c r="N3054" i="23"/>
  <c r="N3055" i="23"/>
  <c r="N3056" i="23"/>
  <c r="N3057" i="23"/>
  <c r="N3058" i="23"/>
  <c r="N3059" i="23"/>
  <c r="N3060" i="23"/>
  <c r="N3061" i="23"/>
  <c r="N3062" i="23"/>
  <c r="N3063" i="23"/>
  <c r="N3064" i="23"/>
  <c r="N3065" i="23"/>
  <c r="N3066" i="23"/>
  <c r="N3067" i="23"/>
  <c r="N3068" i="23"/>
  <c r="N3069" i="23"/>
  <c r="N3070" i="23"/>
  <c r="N3071" i="23"/>
  <c r="N3072" i="23"/>
  <c r="N3073" i="23"/>
  <c r="N3074" i="23"/>
  <c r="N3075" i="23"/>
  <c r="N3076" i="23"/>
  <c r="N3077" i="23"/>
  <c r="N3078" i="23"/>
  <c r="N3079" i="23"/>
  <c r="N3080" i="23"/>
  <c r="N3081" i="23"/>
  <c r="N3082" i="23"/>
  <c r="N3083" i="23"/>
  <c r="N3084" i="23"/>
  <c r="N3085" i="23"/>
  <c r="N3086" i="23"/>
  <c r="N3087" i="23"/>
  <c r="N3088" i="23"/>
  <c r="N3089" i="23"/>
  <c r="N3090" i="23"/>
  <c r="N3091" i="23"/>
  <c r="N3092" i="23"/>
  <c r="N3093" i="23"/>
  <c r="N3094" i="23"/>
  <c r="N3095" i="23"/>
  <c r="N3096" i="23"/>
  <c r="N3097" i="23"/>
  <c r="N3098" i="23"/>
  <c r="N3099" i="23"/>
  <c r="N3100" i="23"/>
  <c r="N3101" i="23"/>
  <c r="N3102" i="23"/>
  <c r="N3103" i="23"/>
  <c r="N3104" i="23"/>
  <c r="N3105" i="23"/>
  <c r="N3106" i="23"/>
  <c r="N3107" i="23"/>
  <c r="N3108" i="23"/>
  <c r="N3109" i="23"/>
  <c r="N3110" i="23"/>
  <c r="N3111" i="23"/>
  <c r="N3112" i="23"/>
  <c r="N3113" i="23"/>
  <c r="N3114" i="23"/>
  <c r="N3115" i="23"/>
  <c r="N3116" i="23"/>
  <c r="N3117" i="23"/>
  <c r="N3118" i="23"/>
  <c r="N3119" i="23"/>
  <c r="N3120" i="23"/>
  <c r="N3121" i="23"/>
  <c r="N3122" i="23"/>
  <c r="N3123" i="23"/>
  <c r="N3124" i="23"/>
  <c r="N3125" i="23"/>
  <c r="N3126" i="23"/>
  <c r="N3127" i="23"/>
  <c r="N3128" i="23"/>
  <c r="N3129" i="23"/>
  <c r="N3130" i="23"/>
  <c r="N3131" i="23"/>
  <c r="N3132" i="23"/>
  <c r="N3133" i="23"/>
  <c r="N3134" i="23"/>
  <c r="N3135" i="23"/>
  <c r="N3136" i="23"/>
  <c r="N3137" i="23"/>
  <c r="N3138" i="23"/>
  <c r="N3139" i="23"/>
  <c r="N3140" i="23"/>
  <c r="N3141" i="23"/>
  <c r="N3142" i="23"/>
  <c r="N3143" i="23"/>
  <c r="N3144" i="23"/>
  <c r="N3145" i="23"/>
  <c r="N3146" i="23"/>
  <c r="N3147" i="23"/>
  <c r="N3148" i="23"/>
  <c r="N3149" i="23"/>
  <c r="N3150" i="23"/>
  <c r="N3151" i="23"/>
  <c r="N3152" i="23"/>
  <c r="N3153" i="23"/>
  <c r="N3154" i="23"/>
  <c r="N3155" i="23"/>
  <c r="N3156" i="23"/>
  <c r="N3157" i="23"/>
  <c r="N3158" i="23"/>
  <c r="N3159" i="23"/>
  <c r="N3160" i="23"/>
  <c r="N3161" i="23"/>
  <c r="N3162" i="23"/>
  <c r="N3163" i="23"/>
  <c r="N3164" i="23"/>
  <c r="N3165" i="23"/>
  <c r="N3166" i="23"/>
  <c r="N3167" i="23"/>
  <c r="N3168" i="23"/>
  <c r="N3169" i="23"/>
  <c r="N3170" i="23"/>
  <c r="N3171" i="23"/>
  <c r="N3172" i="23"/>
  <c r="N3173" i="23"/>
  <c r="N3174" i="23"/>
  <c r="N3175" i="23"/>
  <c r="N3176" i="23"/>
  <c r="N3177" i="23"/>
  <c r="N3178" i="23"/>
  <c r="N3179" i="23"/>
  <c r="N3180" i="23"/>
  <c r="N3181" i="23"/>
  <c r="N3182" i="23"/>
  <c r="N3183" i="23"/>
  <c r="N3184" i="23"/>
  <c r="N3185" i="23"/>
  <c r="N3186" i="23"/>
  <c r="N3187" i="23"/>
  <c r="N3188" i="23"/>
  <c r="N3189" i="23"/>
  <c r="N3190" i="23"/>
  <c r="N3191" i="23"/>
  <c r="N3192" i="23"/>
  <c r="N3193" i="23"/>
  <c r="N3194" i="23"/>
  <c r="N3195" i="23"/>
  <c r="N3196" i="23"/>
  <c r="N3197" i="23"/>
  <c r="N3198" i="23"/>
  <c r="N3199" i="23"/>
  <c r="N3200" i="23"/>
  <c r="N3201" i="23"/>
  <c r="N3202" i="23"/>
  <c r="N3203" i="23"/>
  <c r="N3204" i="23"/>
  <c r="G2491" i="23"/>
  <c r="H2491" i="23"/>
  <c r="G2492" i="23"/>
  <c r="H2492" i="23"/>
  <c r="G2443" i="23"/>
  <c r="H2443" i="23"/>
  <c r="G2447" i="23"/>
  <c r="H2447" i="23"/>
  <c r="G778" i="23"/>
  <c r="H778" i="23"/>
  <c r="G341" i="23"/>
  <c r="H341" i="23"/>
  <c r="G1106" i="23"/>
  <c r="H1106" i="23"/>
  <c r="G3360" i="23"/>
  <c r="H3360" i="23"/>
  <c r="G1613" i="23"/>
  <c r="H1613" i="23"/>
  <c r="G1078" i="23"/>
  <c r="H1078" i="23"/>
  <c r="G3076" i="23"/>
  <c r="H3076" i="23"/>
  <c r="G3247" i="23"/>
  <c r="H3247" i="23"/>
  <c r="G666" i="23"/>
  <c r="H666" i="23"/>
  <c r="G3087" i="23"/>
  <c r="H3087" i="23"/>
  <c r="G687" i="23"/>
  <c r="H687" i="23"/>
  <c r="G529" i="23"/>
  <c r="H529" i="23"/>
  <c r="G489" i="23"/>
  <c r="H489" i="23"/>
  <c r="G490" i="23"/>
  <c r="H490" i="23"/>
  <c r="G3215" i="23"/>
  <c r="H3215" i="23"/>
  <c r="G1459" i="23"/>
  <c r="H1459" i="23"/>
  <c r="G2284" i="23"/>
  <c r="H2284" i="23"/>
  <c r="G825" i="23"/>
  <c r="H825" i="23"/>
  <c r="G1460" i="23"/>
  <c r="H1460" i="23"/>
  <c r="G1461" i="23"/>
  <c r="H1461" i="23"/>
  <c r="G1462" i="23"/>
  <c r="H1462" i="23"/>
  <c r="G1463" i="23"/>
  <c r="H1463" i="23"/>
  <c r="G1464" i="23"/>
  <c r="H1464" i="23"/>
  <c r="G1465" i="23"/>
  <c r="H1465" i="23"/>
  <c r="G1466" i="23"/>
  <c r="H1466" i="23"/>
  <c r="G1467" i="23"/>
  <c r="H1467" i="23"/>
  <c r="G491" i="23"/>
  <c r="H491" i="23"/>
  <c r="G508" i="23"/>
  <c r="H508" i="23"/>
  <c r="G2910" i="23"/>
  <c r="H2910" i="23"/>
  <c r="G2911" i="23"/>
  <c r="H2911" i="23"/>
  <c r="G509" i="23"/>
  <c r="H509" i="23"/>
  <c r="G510" i="23"/>
  <c r="H510" i="23"/>
  <c r="G511" i="23"/>
  <c r="H511" i="23"/>
  <c r="G1473" i="23"/>
  <c r="H1473" i="23"/>
  <c r="G1474" i="23"/>
  <c r="H1474" i="23"/>
  <c r="G1475" i="23"/>
  <c r="H1475" i="23"/>
  <c r="G1476" i="23"/>
  <c r="H1476" i="23"/>
  <c r="G1477" i="23"/>
  <c r="H1477" i="23"/>
  <c r="G1478" i="23"/>
  <c r="H1478" i="23"/>
  <c r="G1168" i="23"/>
  <c r="H1168" i="23"/>
  <c r="G9" i="23"/>
  <c r="H9" i="23"/>
  <c r="G894" i="23"/>
  <c r="H894" i="23"/>
  <c r="G2935" i="23"/>
  <c r="H2935" i="23"/>
  <c r="G69" i="23"/>
  <c r="H69" i="23"/>
  <c r="G1259" i="23"/>
  <c r="H1259" i="23"/>
  <c r="G2954" i="23"/>
  <c r="H2954" i="23"/>
  <c r="G1361" i="23"/>
  <c r="H1361" i="23"/>
  <c r="G993" i="23"/>
  <c r="H993" i="23"/>
  <c r="G994" i="23"/>
  <c r="H994" i="23"/>
  <c r="G245" i="23"/>
  <c r="H245" i="23"/>
  <c r="G1376" i="23"/>
  <c r="H1376" i="23"/>
  <c r="G269" i="23"/>
  <c r="H269" i="23"/>
  <c r="G1012" i="23"/>
  <c r="H1012" i="23"/>
  <c r="G1407" i="23"/>
  <c r="H1407" i="23"/>
  <c r="G1028" i="23"/>
  <c r="H1028" i="23"/>
  <c r="G3199" i="23"/>
  <c r="H3199" i="23"/>
  <c r="G1032" i="23"/>
  <c r="H1032" i="23"/>
  <c r="G2544" i="23"/>
  <c r="H2544" i="23"/>
  <c r="G99" i="23"/>
  <c r="H99" i="23"/>
  <c r="G1269" i="23"/>
  <c r="H1269" i="23"/>
  <c r="G3309" i="23"/>
  <c r="H3309" i="23"/>
  <c r="G2025" i="23"/>
  <c r="H2025" i="23"/>
  <c r="H3141" i="23"/>
  <c r="H1682" i="23"/>
  <c r="H1266" i="23"/>
  <c r="H2114" i="23"/>
  <c r="H3378" i="23"/>
  <c r="H126" i="23"/>
  <c r="H1132" i="23"/>
  <c r="H2118" i="23"/>
  <c r="H2945" i="23"/>
  <c r="H943" i="23"/>
  <c r="H934" i="23"/>
  <c r="H138" i="23"/>
  <c r="H1297" i="23"/>
  <c r="H944" i="23"/>
  <c r="H2129" i="23"/>
  <c r="H2124" i="23"/>
  <c r="H1114" i="23"/>
  <c r="H807" i="23"/>
  <c r="H2132" i="23"/>
  <c r="H3380" i="23"/>
  <c r="H1307" i="23"/>
  <c r="H3381" i="23"/>
  <c r="H1308" i="23"/>
  <c r="H2866" i="23"/>
  <c r="H2135" i="23"/>
  <c r="H1309" i="23"/>
  <c r="H840" i="23"/>
  <c r="H3382" i="23"/>
  <c r="H4" i="23"/>
  <c r="H967" i="23"/>
  <c r="H2138" i="23"/>
  <c r="H1287" i="23"/>
  <c r="G3141" i="23"/>
  <c r="G1682" i="23"/>
  <c r="G1266" i="23"/>
  <c r="G2114" i="23"/>
  <c r="G3378" i="23"/>
  <c r="G126" i="23"/>
  <c r="G1132" i="23"/>
  <c r="G2118" i="23"/>
  <c r="G2945" i="23"/>
  <c r="G943" i="23"/>
  <c r="G934" i="23"/>
  <c r="G138" i="23"/>
  <c r="G1297" i="23"/>
  <c r="G944" i="23"/>
  <c r="G2129" i="23"/>
  <c r="G2124" i="23"/>
  <c r="G1114" i="23"/>
  <c r="G807" i="23"/>
  <c r="G2132" i="23"/>
  <c r="G3380" i="23"/>
  <c r="G1307" i="23"/>
  <c r="G3381" i="23"/>
  <c r="G1308" i="23"/>
  <c r="G2866" i="23"/>
  <c r="G2135" i="23"/>
  <c r="G1309" i="23"/>
  <c r="G840" i="23"/>
  <c r="G3382" i="23"/>
  <c r="G4" i="23"/>
  <c r="G967" i="23"/>
  <c r="G2138" i="23"/>
  <c r="G1287" i="23"/>
  <c r="H740" i="23"/>
  <c r="H3282" i="23"/>
  <c r="H745" i="23"/>
  <c r="H747" i="23"/>
  <c r="H3104" i="23"/>
  <c r="H3105" i="23"/>
  <c r="H2356" i="23"/>
  <c r="H2811" i="23"/>
  <c r="H3284" i="23"/>
  <c r="H754" i="23"/>
  <c r="H2358" i="23"/>
  <c r="H3285" i="23"/>
  <c r="G740" i="23"/>
  <c r="G3282" i="23"/>
  <c r="G745" i="23"/>
  <c r="G747" i="23"/>
  <c r="G3104" i="23"/>
  <c r="G3105" i="23"/>
  <c r="G2356" i="23"/>
  <c r="G2811" i="23"/>
  <c r="G3284" i="23"/>
  <c r="G754" i="23"/>
  <c r="G2358" i="23"/>
  <c r="G3285" i="23"/>
  <c r="H3165" i="23"/>
  <c r="H3167" i="23"/>
  <c r="H2163" i="23"/>
  <c r="H247" i="23"/>
  <c r="H248" i="23"/>
  <c r="H249" i="23"/>
  <c r="H259" i="23"/>
  <c r="H3315" i="23"/>
  <c r="H290" i="23"/>
  <c r="H3186" i="23"/>
  <c r="H1744" i="23"/>
  <c r="H322" i="23"/>
  <c r="H3190" i="23"/>
  <c r="H334" i="23"/>
  <c r="H335" i="23"/>
  <c r="G3165" i="23"/>
  <c r="G3167" i="23"/>
  <c r="G2163" i="23"/>
  <c r="G247" i="23"/>
  <c r="G248" i="23"/>
  <c r="G249" i="23"/>
  <c r="G259" i="23"/>
  <c r="G3315" i="23"/>
  <c r="G290" i="23"/>
  <c r="G3186" i="23"/>
  <c r="G1744" i="23"/>
  <c r="G322" i="23"/>
  <c r="G3190" i="23"/>
  <c r="G334" i="23"/>
  <c r="G335" i="23"/>
  <c r="H3169" i="24"/>
  <c r="H1668" i="24"/>
  <c r="H2053" i="24"/>
  <c r="H3263" i="24"/>
  <c r="H367" i="24"/>
  <c r="H2102" i="24"/>
  <c r="H2675" i="24"/>
  <c r="H2688" i="24"/>
  <c r="H1574" i="24"/>
  <c r="H425" i="24"/>
  <c r="H2705" i="24"/>
  <c r="H1553" i="24"/>
  <c r="H2769" i="24"/>
  <c r="H3056" i="24"/>
  <c r="H3057" i="24"/>
  <c r="H475" i="24"/>
  <c r="H2121" i="24"/>
  <c r="H2151" i="24"/>
  <c r="H2797" i="24"/>
  <c r="H2568" i="24"/>
  <c r="H2573" i="24"/>
  <c r="H23" i="24"/>
  <c r="H2975" i="24"/>
  <c r="H2625" i="24"/>
  <c r="H1549" i="24"/>
  <c r="H2882" i="24"/>
  <c r="H2649" i="24"/>
  <c r="H3529" i="24"/>
  <c r="H2285" i="24"/>
  <c r="H3493" i="24"/>
  <c r="H1566" i="24"/>
  <c r="H3285" i="24"/>
  <c r="H356" i="24"/>
  <c r="H3204" i="24"/>
  <c r="H2839" i="24"/>
  <c r="H2542" i="24"/>
  <c r="H3241" i="24"/>
  <c r="H860" i="24"/>
  <c r="H3304" i="24"/>
  <c r="H1371" i="24"/>
  <c r="H933" i="24"/>
  <c r="H2580" i="24"/>
  <c r="H288" i="24"/>
  <c r="H2659" i="24"/>
  <c r="H1650" i="24"/>
  <c r="H1694" i="24"/>
  <c r="H763" i="24"/>
  <c r="H115" i="24"/>
  <c r="H3184" i="24"/>
  <c r="H1108" i="24"/>
  <c r="H1547" i="24"/>
  <c r="H72" i="24"/>
  <c r="H577" i="24"/>
  <c r="H2153" i="24"/>
  <c r="H1743" i="24"/>
  <c r="H1676" i="24"/>
  <c r="H2750" i="24"/>
  <c r="H2779" i="24"/>
  <c r="H2126" i="24"/>
  <c r="H37" i="24"/>
  <c r="H1748" i="24"/>
  <c r="H2412" i="24"/>
  <c r="H1378" i="24"/>
  <c r="H165" i="24"/>
  <c r="H1102" i="24"/>
  <c r="H207" i="24"/>
  <c r="H9" i="24"/>
  <c r="H235" i="24"/>
  <c r="H2611" i="24"/>
  <c r="H2508" i="24"/>
  <c r="H263" i="24"/>
  <c r="H265" i="24"/>
  <c r="H762" i="24"/>
  <c r="H3113" i="24"/>
  <c r="H268" i="24"/>
  <c r="H2157" i="24"/>
  <c r="H2159" i="24"/>
  <c r="H2499" i="24"/>
  <c r="H2637" i="24"/>
  <c r="H2518" i="24"/>
  <c r="H290" i="24"/>
  <c r="H2638" i="24"/>
  <c r="H1394" i="24"/>
  <c r="H2517" i="24"/>
  <c r="H1940" i="24"/>
  <c r="H3236" i="24"/>
  <c r="H895" i="24"/>
  <c r="H3159" i="24"/>
  <c r="H3218" i="24"/>
  <c r="H3245" i="24"/>
  <c r="H788" i="24"/>
  <c r="H3042" i="24"/>
  <c r="H3327" i="24"/>
  <c r="H2796" i="24"/>
  <c r="H216" i="24"/>
  <c r="H840" i="24"/>
  <c r="H731" i="24"/>
  <c r="H2631" i="24"/>
  <c r="H382" i="24"/>
  <c r="H383" i="24"/>
  <c r="H384" i="24"/>
  <c r="H258" i="24"/>
  <c r="H3036" i="24"/>
  <c r="H565" i="24"/>
  <c r="H1835" i="24"/>
  <c r="H1837" i="24"/>
  <c r="H3325" i="24"/>
  <c r="H250" i="24"/>
  <c r="H1687" i="24"/>
  <c r="H3388" i="24"/>
  <c r="H451" i="24"/>
  <c r="H453" i="24"/>
  <c r="H1874" i="24"/>
  <c r="H1018" i="24"/>
  <c r="H1320" i="24"/>
  <c r="H1481" i="24"/>
  <c r="H1728" i="24"/>
  <c r="H918" i="24"/>
  <c r="H476" i="24"/>
  <c r="H473" i="24"/>
  <c r="H2404" i="24"/>
  <c r="H3211" i="24"/>
  <c r="H570" i="24"/>
  <c r="H1816" i="24"/>
  <c r="H508" i="24"/>
  <c r="H289" i="24"/>
  <c r="H1519" i="24"/>
  <c r="H877" i="24"/>
  <c r="H2775" i="24"/>
  <c r="H2778" i="24"/>
  <c r="H1735" i="24"/>
  <c r="H1736" i="24"/>
  <c r="H3480" i="24"/>
  <c r="H3131" i="24"/>
  <c r="H1883" i="24"/>
  <c r="H1887" i="24"/>
  <c r="H949" i="24"/>
  <c r="H87" i="24"/>
  <c r="H537" i="24"/>
  <c r="H40" i="24"/>
  <c r="H1738" i="24"/>
  <c r="H787" i="24"/>
  <c r="H1409" i="24"/>
  <c r="H3468" i="24"/>
  <c r="H1745" i="24"/>
  <c r="H3458" i="24"/>
  <c r="H1033" i="24"/>
  <c r="H2425" i="24"/>
  <c r="H2829" i="24"/>
  <c r="H722" i="24"/>
  <c r="H26" i="24"/>
  <c r="H3549" i="24"/>
  <c r="H45" i="24"/>
  <c r="H714" i="24"/>
  <c r="H1359" i="24"/>
  <c r="H2072" i="24"/>
  <c r="H1775" i="24"/>
  <c r="H657" i="24"/>
  <c r="H197" i="24"/>
  <c r="H2561" i="24"/>
  <c r="H2559" i="24"/>
  <c r="H1581" i="24"/>
  <c r="H399" i="24"/>
  <c r="H3318" i="24"/>
  <c r="H1698" i="24"/>
  <c r="H3041" i="24"/>
  <c r="H999" i="24"/>
  <c r="H881" i="24"/>
  <c r="H30" i="24"/>
  <c r="H2719" i="24"/>
  <c r="H3291" i="24"/>
  <c r="H948" i="24"/>
  <c r="H1803" i="24"/>
  <c r="H1886" i="24"/>
  <c r="H2928" i="24"/>
  <c r="H1801" i="24"/>
  <c r="H613" i="24"/>
  <c r="H2939" i="24"/>
  <c r="H1917" i="24"/>
  <c r="H2663" i="24"/>
  <c r="H218" i="24"/>
  <c r="H1543" i="24"/>
  <c r="H1845" i="24"/>
  <c r="H3065" i="24"/>
  <c r="H3551" i="24"/>
  <c r="H2932" i="24"/>
  <c r="H1891" i="24"/>
  <c r="H2802" i="24"/>
  <c r="H847" i="24"/>
  <c r="H277" i="24"/>
  <c r="H1781" i="24"/>
  <c r="H3086" i="24"/>
  <c r="H237" i="24"/>
  <c r="H829" i="24"/>
  <c r="H3024" i="24"/>
  <c r="H242" i="24"/>
  <c r="H2657" i="24"/>
  <c r="H1591" i="24"/>
  <c r="H1252" i="24"/>
  <c r="H2660" i="24"/>
  <c r="H1205" i="24"/>
  <c r="H3151" i="24"/>
  <c r="H662" i="24"/>
  <c r="H1906" i="24"/>
  <c r="H1396" i="24"/>
  <c r="H1209" i="24"/>
  <c r="H2946" i="24"/>
  <c r="H2164" i="24"/>
  <c r="H1266" i="24"/>
  <c r="H2054" i="24"/>
  <c r="H2152" i="24"/>
  <c r="H602" i="24"/>
  <c r="H3083" i="24"/>
  <c r="H2860" i="24"/>
  <c r="H3290" i="24"/>
  <c r="H79" i="24"/>
  <c r="H845" i="24"/>
  <c r="H2673" i="24"/>
  <c r="H2987" i="24"/>
  <c r="H3032" i="24"/>
  <c r="H2112" i="24"/>
  <c r="H1854" i="24"/>
  <c r="H810" i="24"/>
  <c r="H1912" i="24"/>
  <c r="H3526" i="24"/>
  <c r="H748" i="24"/>
  <c r="H1851" i="24"/>
  <c r="H1400" i="24"/>
  <c r="H2154" i="24"/>
  <c r="H2788" i="24"/>
  <c r="H1012" i="24"/>
  <c r="H1902" i="24"/>
  <c r="H3485" i="24"/>
  <c r="H3225" i="24"/>
  <c r="H104" i="24"/>
  <c r="H966" i="24"/>
  <c r="H3100" i="24"/>
  <c r="H1049" i="24"/>
  <c r="H950" i="24"/>
  <c r="H3488" i="24"/>
  <c r="H2626" i="24"/>
  <c r="H951" i="24"/>
  <c r="H639" i="24"/>
  <c r="H3237" i="24"/>
  <c r="H129" i="24"/>
  <c r="H2017" i="24"/>
  <c r="H1808" i="24"/>
  <c r="H1467" i="24"/>
  <c r="H2652" i="24"/>
  <c r="H3473" i="24"/>
  <c r="H2452" i="24"/>
  <c r="H3105" i="24"/>
  <c r="H2664" i="24"/>
  <c r="H1327" i="24"/>
  <c r="H3132" i="24"/>
  <c r="H2160" i="24"/>
  <c r="H504" i="24"/>
  <c r="H3141" i="24"/>
  <c r="H1915" i="24"/>
  <c r="H2886" i="24"/>
  <c r="H1113" i="24"/>
  <c r="H3000" i="24"/>
  <c r="H1569" i="24"/>
  <c r="H419" i="24"/>
  <c r="H76" i="24"/>
  <c r="H1347" i="24"/>
  <c r="H1319" i="24"/>
  <c r="H2455" i="24"/>
  <c r="H271" i="24"/>
  <c r="H1839" i="24"/>
  <c r="H767" i="24"/>
  <c r="H2188" i="24"/>
  <c r="H2293" i="24"/>
  <c r="H2593" i="24"/>
  <c r="H489" i="24"/>
  <c r="H1833" i="24"/>
  <c r="H2335" i="24"/>
  <c r="H760" i="24"/>
  <c r="H620" i="24"/>
  <c r="H493" i="24"/>
  <c r="H407" i="24"/>
  <c r="H3108" i="24"/>
  <c r="H3479" i="24"/>
  <c r="H2787" i="24"/>
  <c r="H2899" i="24"/>
  <c r="H75" i="24"/>
  <c r="H2477" i="24"/>
  <c r="H3167" i="24"/>
  <c r="H2156" i="24"/>
  <c r="H1225" i="24"/>
  <c r="H93" i="24"/>
  <c r="H3164" i="24"/>
  <c r="H3535" i="24"/>
  <c r="H1461" i="24"/>
  <c r="H2950" i="24"/>
  <c r="H3489" i="24"/>
  <c r="H1100" i="24"/>
  <c r="H284" i="24"/>
  <c r="H683" i="24"/>
  <c r="H3182" i="24"/>
  <c r="H1417" i="24"/>
  <c r="H1522" i="24"/>
  <c r="H1844" i="24"/>
  <c r="H1850" i="24"/>
  <c r="H691" i="24"/>
  <c r="H2674" i="24"/>
  <c r="H3550" i="24"/>
  <c r="H282" i="24"/>
  <c r="H2677" i="24"/>
  <c r="H1928" i="24"/>
  <c r="H3139" i="24"/>
  <c r="H696" i="24"/>
  <c r="H418" i="24"/>
  <c r="H3183" i="24"/>
  <c r="H1230" i="24"/>
  <c r="H1037" i="24"/>
  <c r="H2697" i="24"/>
  <c r="H1224" i="24"/>
  <c r="H2702" i="24"/>
  <c r="H286" i="24"/>
  <c r="H214" i="24"/>
  <c r="H629" i="24"/>
  <c r="H700" i="24"/>
  <c r="H1431" i="24"/>
  <c r="H1780" i="24"/>
  <c r="H3427" i="24"/>
  <c r="H1981" i="24"/>
  <c r="H2032" i="24"/>
  <c r="H2324" i="24"/>
  <c r="H1040" i="24"/>
  <c r="H870" i="24"/>
  <c r="H2097" i="24"/>
  <c r="H3046" i="24"/>
  <c r="H1782" i="24"/>
  <c r="H464" i="24"/>
  <c r="H467" i="24"/>
  <c r="H3140" i="24"/>
  <c r="H982" i="24"/>
  <c r="H1030" i="24"/>
  <c r="H82" i="24"/>
  <c r="H1805" i="24"/>
  <c r="H2929" i="24"/>
  <c r="H1846" i="24"/>
  <c r="H92" i="24"/>
  <c r="H3118" i="24"/>
  <c r="H693" i="24"/>
  <c r="H2679" i="24"/>
  <c r="H1389" i="24"/>
  <c r="H1892" i="24"/>
  <c r="H1894" i="24"/>
  <c r="H793" i="24"/>
  <c r="H826" i="24"/>
  <c r="H1453" i="24"/>
  <c r="H1430" i="24"/>
  <c r="H2935" i="24"/>
  <c r="H194" i="24"/>
  <c r="H1164" i="24"/>
  <c r="H138" i="24"/>
  <c r="H494" i="24"/>
  <c r="H848" i="24"/>
  <c r="H146" i="24"/>
  <c r="H200" i="24"/>
  <c r="H287" i="24"/>
  <c r="H392" i="24"/>
  <c r="H474" i="24"/>
  <c r="H2795" i="24"/>
  <c r="H3208" i="24"/>
  <c r="H1292" i="24"/>
  <c r="H523" i="24"/>
  <c r="H1998" i="24"/>
  <c r="H1729" i="24"/>
  <c r="H1269" i="24"/>
  <c r="H463" i="24"/>
  <c r="H1054" i="24"/>
  <c r="H1105" i="24"/>
  <c r="H1637" i="24"/>
  <c r="H1311" i="24"/>
  <c r="H2039" i="24"/>
  <c r="H468" i="24"/>
  <c r="H1438" i="24"/>
  <c r="H808" i="24"/>
  <c r="H2636" i="24"/>
  <c r="H3363" i="24"/>
  <c r="H1865" i="24"/>
  <c r="H988" i="24"/>
  <c r="H2921" i="24"/>
  <c r="H125" i="24"/>
  <c r="H828" i="24"/>
  <c r="H2073" i="24"/>
  <c r="H308" i="24"/>
  <c r="H1399" i="24"/>
  <c r="H2942" i="24"/>
  <c r="H3272" i="24"/>
  <c r="H3435" i="24"/>
  <c r="H688" i="24"/>
  <c r="H987" i="24"/>
  <c r="H325" i="24"/>
  <c r="H1640" i="24"/>
  <c r="H1523" i="24"/>
  <c r="H154" i="24"/>
  <c r="H396" i="24"/>
  <c r="H3168" i="24"/>
  <c r="H2686" i="24"/>
  <c r="H638" i="24"/>
  <c r="H2581" i="24"/>
  <c r="H1404" i="24"/>
  <c r="H2493" i="24"/>
  <c r="H1590" i="24"/>
  <c r="H635" i="24"/>
  <c r="H2498" i="24"/>
  <c r="H1941" i="24"/>
  <c r="H2604" i="24"/>
  <c r="H3370" i="24"/>
  <c r="H2617" i="24"/>
  <c r="H1935" i="24"/>
  <c r="H3490" i="24"/>
  <c r="H619" i="24"/>
  <c r="H1348" i="24"/>
  <c r="H641" i="24"/>
  <c r="H1137" i="24"/>
  <c r="H387" i="24"/>
  <c r="H690" i="24"/>
  <c r="H924" i="24"/>
  <c r="H1142" i="24"/>
  <c r="H2292" i="24"/>
  <c r="H1016" i="24"/>
  <c r="H2345" i="24"/>
  <c r="H2689" i="24"/>
  <c r="H2692" i="24"/>
  <c r="H3011" i="24"/>
  <c r="H2693" i="24"/>
  <c r="H3053" i="24"/>
  <c r="H1406" i="24"/>
  <c r="H3188" i="24"/>
  <c r="H3364" i="24"/>
  <c r="H2465" i="24"/>
  <c r="H2385" i="24"/>
  <c r="H2553" i="24"/>
  <c r="H2706" i="24"/>
  <c r="H2906" i="24"/>
  <c r="H116" i="24"/>
  <c r="H1897" i="24"/>
  <c r="H2709" i="24"/>
  <c r="H1265" i="24"/>
  <c r="H2495" i="24"/>
  <c r="H188" i="24"/>
  <c r="H737" i="24"/>
  <c r="H1492" i="24"/>
  <c r="H252" i="24"/>
  <c r="H390" i="24"/>
  <c r="H422" i="24"/>
  <c r="H3253" i="24"/>
  <c r="H2623" i="24"/>
  <c r="H940" i="24"/>
  <c r="H2695" i="24"/>
  <c r="H438" i="24"/>
  <c r="H462" i="24"/>
  <c r="H2021" i="24"/>
  <c r="H1499" i="24"/>
  <c r="H3448" i="24"/>
  <c r="H622" i="24"/>
  <c r="H1629" i="24"/>
  <c r="H1077" i="24"/>
  <c r="H1959" i="24"/>
  <c r="H103" i="24"/>
  <c r="H1960" i="24"/>
  <c r="H3537" i="24"/>
  <c r="H2526" i="24"/>
  <c r="H2633" i="24"/>
  <c r="H2270" i="24"/>
  <c r="H2342" i="24"/>
  <c r="H2354" i="24"/>
  <c r="H2357" i="24"/>
  <c r="H2360" i="24"/>
  <c r="H2435" i="24"/>
  <c r="H3181" i="24"/>
  <c r="H110" i="24"/>
  <c r="H2459" i="24"/>
  <c r="H2209" i="24"/>
  <c r="H2251" i="24"/>
  <c r="H2336" i="24"/>
  <c r="H1020" i="24"/>
  <c r="H2362" i="24"/>
  <c r="H59" i="24"/>
  <c r="H2019" i="24"/>
  <c r="H3397" i="24"/>
  <c r="H98" i="24"/>
  <c r="H3305" i="24"/>
  <c r="H3133" i="24"/>
  <c r="H2005" i="24"/>
  <c r="H2006" i="24"/>
  <c r="H834" i="24"/>
  <c r="H1599" i="24"/>
  <c r="H1856" i="24"/>
  <c r="H626" i="24"/>
  <c r="H665" i="24"/>
  <c r="H1089" i="24"/>
  <c r="H3004" i="24"/>
  <c r="H3355" i="24"/>
  <c r="H3205" i="24"/>
  <c r="H2525" i="24"/>
  <c r="H1975" i="24"/>
  <c r="H3224" i="24"/>
  <c r="H2753" i="24"/>
  <c r="H1159" i="24"/>
  <c r="H1123" i="24"/>
  <c r="H1379" i="24"/>
  <c r="H2925" i="24"/>
  <c r="H1121" i="24"/>
  <c r="H1416" i="24"/>
  <c r="H2103" i="24"/>
  <c r="H1326" i="24"/>
  <c r="H661" i="24"/>
  <c r="H1459" i="24"/>
  <c r="H1682" i="24"/>
  <c r="H1318" i="24"/>
  <c r="H249" i="24"/>
  <c r="H1868" i="24"/>
  <c r="H610" i="24"/>
  <c r="H3087" i="24"/>
  <c r="H2037" i="24"/>
  <c r="H2042" i="24"/>
  <c r="H3231" i="24"/>
  <c r="H279" i="24"/>
  <c r="H560" i="24"/>
  <c r="H1739" i="24"/>
  <c r="H1261" i="24"/>
  <c r="H1490" i="24"/>
  <c r="H58" i="24"/>
  <c r="H1274" i="24"/>
  <c r="H628" i="24"/>
  <c r="H3207" i="24"/>
  <c r="H1086" i="24"/>
  <c r="H112" i="24"/>
  <c r="H1789" i="24"/>
  <c r="H1797" i="24"/>
  <c r="H3101" i="24"/>
  <c r="H3110" i="24"/>
  <c r="H1598" i="24"/>
  <c r="H1802" i="24"/>
  <c r="H3202" i="24"/>
  <c r="H825" i="24"/>
  <c r="H2548" i="24"/>
  <c r="H1597" i="24"/>
  <c r="H1814" i="24"/>
  <c r="H1328" i="24"/>
  <c r="H1144" i="24"/>
  <c r="H427" i="24"/>
  <c r="H671" i="24"/>
  <c r="H1615" i="24"/>
  <c r="H1429" i="24"/>
  <c r="H1454" i="24"/>
  <c r="H1988" i="24"/>
  <c r="H2476" i="24"/>
  <c r="H1435" i="24"/>
  <c r="H1447" i="24"/>
  <c r="H779" i="24"/>
  <c r="H224" i="24"/>
  <c r="H3367" i="24"/>
  <c r="H1457" i="24"/>
  <c r="H3246" i="24"/>
  <c r="H436" i="24"/>
  <c r="H441" i="24"/>
  <c r="H1878" i="24"/>
  <c r="H651" i="24"/>
  <c r="H1584" i="24"/>
  <c r="H2062" i="24"/>
  <c r="H1355" i="24"/>
  <c r="H867" i="24"/>
  <c r="H1131" i="24"/>
  <c r="H2522" i="24"/>
  <c r="H3244" i="24"/>
  <c r="H3190" i="24"/>
  <c r="H1817" i="24"/>
  <c r="H1913" i="24"/>
  <c r="H264" i="24"/>
  <c r="H1559" i="24"/>
  <c r="H3563" i="24"/>
  <c r="H2195" i="24"/>
  <c r="H1074" i="24"/>
  <c r="H838" i="24"/>
  <c r="H3176" i="24"/>
  <c r="H3401" i="24"/>
  <c r="H3486" i="24"/>
  <c r="H807" i="24"/>
  <c r="H3497" i="24"/>
  <c r="H3178" i="24"/>
  <c r="H3422" i="24"/>
  <c r="H789" i="24"/>
  <c r="H1505" i="24"/>
  <c r="H3257" i="24"/>
  <c r="H3423" i="24"/>
  <c r="H3276" i="24"/>
  <c r="H3050" i="24"/>
  <c r="H2661" i="24"/>
  <c r="H1949" i="24"/>
  <c r="H3193" i="24"/>
  <c r="H2901" i="24"/>
  <c r="H541" i="24"/>
  <c r="H2703" i="24"/>
  <c r="H1410" i="24"/>
  <c r="H1245" i="24"/>
  <c r="H1954" i="24"/>
  <c r="H2872" i="24"/>
  <c r="H1198" i="24"/>
  <c r="H1955" i="24"/>
  <c r="H686" i="24"/>
  <c r="H3197" i="24"/>
  <c r="H561" i="24"/>
  <c r="H2866" i="24"/>
  <c r="H3303" i="24"/>
  <c r="H1360" i="24"/>
  <c r="H586" i="24"/>
  <c r="H587" i="24"/>
  <c r="H1606" i="24"/>
  <c r="H3063" i="24"/>
  <c r="H130" i="24"/>
  <c r="H3434" i="24"/>
  <c r="H2478" i="24"/>
  <c r="H682" i="24"/>
  <c r="H753" i="24"/>
  <c r="H2907" i="24"/>
  <c r="H2185" i="24"/>
  <c r="H2135" i="24"/>
  <c r="H2196" i="24"/>
  <c r="H2784" i="24"/>
  <c r="H109" i="24"/>
  <c r="H962" i="24"/>
  <c r="H1270" i="24"/>
  <c r="H1945" i="24"/>
  <c r="H13" i="24"/>
  <c r="H1996" i="24"/>
  <c r="H15" i="24"/>
  <c r="H858" i="24"/>
  <c r="H1272" i="24"/>
  <c r="H1466" i="24"/>
  <c r="H3353" i="24"/>
  <c r="H303" i="24"/>
  <c r="H2088" i="24"/>
  <c r="H2296" i="24"/>
  <c r="H1755" i="24"/>
  <c r="H2519" i="24"/>
  <c r="H868" i="24"/>
  <c r="H1691" i="24"/>
  <c r="H1563" i="24"/>
  <c r="H2300" i="24"/>
  <c r="H3424" i="24"/>
  <c r="H2100" i="24"/>
  <c r="H3415" i="24"/>
  <c r="H3314" i="24"/>
  <c r="H478" i="24"/>
  <c r="H3130" i="24"/>
  <c r="H1762" i="24"/>
  <c r="H1787" i="24"/>
  <c r="H3439" i="24"/>
  <c r="H3150" i="24"/>
  <c r="H1657" i="24"/>
  <c r="H2374" i="24"/>
  <c r="H1793" i="24"/>
  <c r="H301" i="24"/>
  <c r="H2931" i="24"/>
  <c r="H542" i="24"/>
  <c r="H3067" i="24"/>
  <c r="H3206" i="24"/>
  <c r="H3068" i="24"/>
  <c r="H2012" i="24"/>
  <c r="H724" i="24"/>
  <c r="H1540" i="24"/>
  <c r="H2014" i="24"/>
  <c r="H520" i="24"/>
  <c r="H2777" i="24"/>
  <c r="H931" i="24"/>
  <c r="H169" i="24"/>
  <c r="H2647" i="24"/>
  <c r="H297" i="24"/>
  <c r="H3313" i="24"/>
  <c r="H1183" i="24"/>
  <c r="H804" i="24"/>
  <c r="H262" i="24"/>
  <c r="H705" i="24"/>
  <c r="H2840" i="24"/>
  <c r="H2857" i="24"/>
  <c r="H1934" i="24"/>
  <c r="H2741" i="24"/>
  <c r="H1586" i="24"/>
  <c r="H1284" i="24"/>
  <c r="H1550" i="24"/>
  <c r="H928" i="24"/>
  <c r="H386" i="24"/>
  <c r="H1943" i="24"/>
  <c r="H2076" i="24"/>
  <c r="H2655" i="24"/>
  <c r="H1582" i="24"/>
  <c r="H1948" i="24"/>
  <c r="H1374" i="24"/>
  <c r="H447" i="24"/>
  <c r="H2177" i="24"/>
  <c r="H850" i="24"/>
  <c r="H1600" i="24"/>
  <c r="H1107" i="24"/>
  <c r="H3073" i="24"/>
  <c r="H1956" i="24"/>
  <c r="H161" i="24"/>
  <c r="H3522" i="24"/>
  <c r="H562" i="24"/>
  <c r="H1669" i="24"/>
  <c r="H1627" i="24"/>
  <c r="H2186" i="24"/>
  <c r="H594" i="24"/>
  <c r="H856" i="24"/>
  <c r="H2792" i="24"/>
  <c r="H863" i="24"/>
  <c r="H963" i="24"/>
  <c r="H969" i="24"/>
  <c r="H2973" i="24"/>
  <c r="H313" i="24"/>
  <c r="H2245" i="24"/>
  <c r="H515" i="24"/>
  <c r="H2241" i="24"/>
  <c r="H3292" i="24"/>
  <c r="H1193" i="24"/>
  <c r="H1662" i="24"/>
  <c r="H3408" i="24"/>
  <c r="H939" i="24"/>
  <c r="H1337" i="24"/>
  <c r="H2538" i="24"/>
  <c r="H2735" i="24"/>
  <c r="H1268" i="24"/>
  <c r="H694" i="24"/>
  <c r="H1772" i="24"/>
  <c r="H1699" i="24"/>
  <c r="H1038" i="24"/>
  <c r="H3142" i="24"/>
  <c r="H2869" i="24"/>
  <c r="H1297" i="24"/>
  <c r="H2119" i="24"/>
  <c r="H3447" i="24"/>
  <c r="H736" i="24"/>
  <c r="H698" i="24"/>
  <c r="H2346" i="24"/>
  <c r="H1721" i="24"/>
  <c r="H2868" i="24"/>
  <c r="H2711" i="24"/>
  <c r="H797" i="24"/>
  <c r="H607" i="24"/>
  <c r="H1875" i="24"/>
  <c r="H2746" i="24"/>
  <c r="H1661" i="24"/>
  <c r="H2717" i="24"/>
  <c r="H2414" i="24"/>
  <c r="H3451" i="24"/>
  <c r="H1611" i="24"/>
  <c r="H2549" i="24"/>
  <c r="H2115" i="24"/>
  <c r="H3062" i="24"/>
  <c r="H929" i="24"/>
  <c r="H2111" i="24"/>
  <c r="H3334" i="24"/>
  <c r="H792" i="24"/>
  <c r="H3020" i="24"/>
  <c r="H1790" i="24"/>
  <c r="H3023" i="24"/>
  <c r="H1048" i="24"/>
  <c r="H355" i="24"/>
  <c r="H3530" i="24"/>
  <c r="H676" i="24"/>
  <c r="H2811" i="24"/>
  <c r="H3070" i="24"/>
  <c r="H2557" i="24"/>
  <c r="H403" i="24"/>
  <c r="H1585" i="24"/>
  <c r="H1602" i="24"/>
  <c r="H1509" i="24"/>
  <c r="H2020" i="24"/>
  <c r="H1514" i="24"/>
  <c r="H3316" i="24"/>
  <c r="H1282" i="24"/>
  <c r="H3177" i="24"/>
  <c r="H134" i="24"/>
  <c r="H2059" i="24"/>
  <c r="H3544" i="24"/>
  <c r="H2480" i="24"/>
  <c r="H3186" i="24"/>
  <c r="H2462" i="24"/>
  <c r="H2665" i="24"/>
  <c r="H372" i="24"/>
  <c r="H2179" i="24"/>
  <c r="H469" i="24"/>
  <c r="H1707" i="24"/>
  <c r="H1603" i="24"/>
  <c r="H2667" i="24"/>
  <c r="H3082" i="24"/>
  <c r="H2242" i="24"/>
  <c r="H678" i="24"/>
  <c r="H456" i="24"/>
  <c r="H1633" i="24"/>
  <c r="H723" i="24"/>
  <c r="H2670" i="24"/>
  <c r="H2351" i="24"/>
  <c r="H2983" i="24"/>
  <c r="H932" i="24"/>
  <c r="H1259" i="24"/>
  <c r="H2413" i="24"/>
  <c r="H1769" i="24"/>
  <c r="H1644" i="24"/>
  <c r="H2684" i="24"/>
  <c r="H2248" i="24"/>
  <c r="H2851" i="24"/>
  <c r="H1532" i="24"/>
  <c r="H2258" i="24"/>
  <c r="H1929" i="24"/>
  <c r="H2506" i="24"/>
  <c r="H983" i="24"/>
  <c r="H2731" i="24"/>
  <c r="H416" i="24"/>
  <c r="H3315" i="24"/>
  <c r="H2091" i="24"/>
  <c r="H1280" i="24"/>
  <c r="H3425" i="24"/>
  <c r="H3117" i="24"/>
  <c r="H2696" i="24"/>
  <c r="H1002" i="24"/>
  <c r="H1578" i="24"/>
  <c r="H479" i="24"/>
  <c r="H1013" i="24"/>
  <c r="H2250" i="24"/>
  <c r="H1689" i="24"/>
  <c r="H1659" i="24"/>
  <c r="H786" i="24"/>
  <c r="H491" i="24"/>
  <c r="H3438" i="24"/>
  <c r="H1276" i="24"/>
  <c r="H540" i="24"/>
  <c r="H254" i="24"/>
  <c r="H2122" i="24"/>
  <c r="H608" i="24"/>
  <c r="H1773" i="24"/>
  <c r="H1027" i="24"/>
  <c r="H729" i="24"/>
  <c r="H915" i="24"/>
  <c r="H199" i="24"/>
  <c r="H2713" i="24"/>
  <c r="H2252" i="24"/>
  <c r="H1050" i="24"/>
  <c r="H1051" i="24"/>
  <c r="H2232" i="24"/>
  <c r="H85" i="24"/>
  <c r="H3220" i="24"/>
  <c r="H3436" i="24"/>
  <c r="H1494" i="24"/>
  <c r="H802" i="24"/>
  <c r="H725" i="24"/>
  <c r="H1924" i="24"/>
  <c r="H1287" i="24"/>
  <c r="H3262" i="24"/>
  <c r="H1538" i="24"/>
  <c r="H1322" i="24"/>
  <c r="H2030" i="24"/>
  <c r="H912" i="24"/>
  <c r="H2441" i="24"/>
  <c r="H350" i="24"/>
  <c r="H1087" i="24"/>
  <c r="H3187" i="24"/>
  <c r="H160" i="24"/>
  <c r="H186" i="24"/>
  <c r="H1199" i="24"/>
  <c r="H3421" i="24"/>
  <c r="H358" i="24"/>
  <c r="H202" i="24"/>
  <c r="H3280" i="24"/>
  <c r="H2632" i="24"/>
  <c r="H1179" i="24"/>
  <c r="H149" i="24"/>
  <c r="H2634" i="24"/>
  <c r="H317" i="24"/>
  <c r="H2643" i="24"/>
  <c r="H3373" i="24"/>
  <c r="H752" i="24"/>
  <c r="H2184" i="24"/>
  <c r="H973" i="24"/>
  <c r="H2830" i="24"/>
  <c r="H1931" i="24"/>
  <c r="H240" i="24"/>
  <c r="H3389" i="24"/>
  <c r="H1944" i="24"/>
  <c r="H2844" i="24"/>
  <c r="H2355" i="24"/>
  <c r="H1035" i="24"/>
  <c r="H2391" i="24"/>
  <c r="H3430" i="24"/>
  <c r="H2400" i="24"/>
  <c r="H136" i="24"/>
  <c r="H2424" i="24"/>
  <c r="H2864" i="24"/>
  <c r="H3437" i="24"/>
  <c r="H2464" i="24"/>
  <c r="H2213" i="24"/>
  <c r="H1589" i="24"/>
  <c r="H2221" i="24"/>
  <c r="H1256" i="24"/>
  <c r="H2130" i="24"/>
  <c r="H2246" i="24"/>
  <c r="H3077" i="24"/>
  <c r="H3508" i="24"/>
  <c r="H2134" i="24"/>
  <c r="H592" i="24"/>
  <c r="H2043" i="24"/>
  <c r="H2080" i="24"/>
  <c r="H2136" i="24"/>
  <c r="H920" i="24"/>
  <c r="H864" i="24"/>
  <c r="H3135" i="24"/>
  <c r="H3456" i="24"/>
  <c r="H380" i="24"/>
  <c r="H2672" i="24"/>
  <c r="H3450" i="24"/>
  <c r="H121" i="24"/>
  <c r="H1635" i="24"/>
  <c r="H2853" i="24"/>
  <c r="H1818" i="24"/>
  <c r="H2502" i="24"/>
  <c r="H2852" i="24"/>
  <c r="H925" i="24"/>
  <c r="H2690" i="24"/>
  <c r="H936" i="24"/>
  <c r="H1561" i="24"/>
  <c r="H3269" i="24"/>
  <c r="H712" i="24"/>
  <c r="H1577" i="24"/>
  <c r="H3054" i="24"/>
  <c r="H430" i="24"/>
  <c r="H1618" i="24"/>
  <c r="H52" i="24"/>
  <c r="H2105" i="24"/>
  <c r="H1338" i="24"/>
  <c r="H1705" i="24"/>
  <c r="H1709" i="24"/>
  <c r="H3481" i="24"/>
  <c r="H888" i="24"/>
  <c r="H3351" i="24"/>
  <c r="H1895" i="24"/>
  <c r="H3347" i="24"/>
  <c r="H2996" i="24"/>
  <c r="H1968" i="24"/>
  <c r="H1712" i="24"/>
  <c r="H2199" i="24"/>
  <c r="H3398" i="24"/>
  <c r="H201" i="24"/>
  <c r="H656" i="24"/>
  <c r="H3223" i="24"/>
  <c r="H2837" i="24"/>
  <c r="H3419" i="24"/>
  <c r="H830" i="24"/>
  <c r="H1489" i="24"/>
  <c r="H841" i="24"/>
  <c r="H1197" i="24"/>
  <c r="H2463" i="24"/>
  <c r="H2205" i="24"/>
  <c r="H363" i="24"/>
  <c r="H1236" i="24"/>
  <c r="H1213" i="24"/>
  <c r="H2055" i="24"/>
  <c r="H1254" i="24"/>
  <c r="H3049" i="24"/>
  <c r="H3392" i="24"/>
  <c r="H417" i="24"/>
  <c r="H2726" i="24"/>
  <c r="H2596" i="24"/>
  <c r="H771" i="24"/>
  <c r="H1632" i="24"/>
  <c r="H2529" i="24"/>
  <c r="H2104" i="24"/>
  <c r="H2989" i="24"/>
  <c r="H2589" i="24"/>
  <c r="H1176" i="24"/>
  <c r="H83" i="24"/>
  <c r="H176" i="24"/>
  <c r="H3111" i="24"/>
  <c r="H105" i="24"/>
  <c r="H25" i="24"/>
  <c r="H3390" i="24"/>
  <c r="H3404" i="24"/>
  <c r="H1025" i="24"/>
  <c r="H3416" i="24"/>
  <c r="H376" i="24"/>
  <c r="H2166" i="24"/>
  <c r="H126" i="24"/>
  <c r="H1533" i="24"/>
  <c r="H2070" i="24"/>
  <c r="H2443" i="24"/>
  <c r="H2999" i="24"/>
  <c r="H3189" i="24"/>
  <c r="H2856" i="24"/>
  <c r="H3199" i="24"/>
  <c r="H531" i="24"/>
  <c r="H2208" i="24"/>
  <c r="H578" i="24"/>
  <c r="H677" i="24"/>
  <c r="H647" i="24"/>
  <c r="H1132" i="24"/>
  <c r="H2833" i="24"/>
  <c r="H2276" i="24"/>
  <c r="H1145" i="24"/>
  <c r="H529" i="24"/>
  <c r="H2197" i="24"/>
  <c r="H2836" i="24"/>
  <c r="H1994" i="24"/>
  <c r="H3467" i="24"/>
  <c r="H236" i="24"/>
  <c r="H3457" i="24"/>
  <c r="H1526" i="24"/>
  <c r="H1531" i="24"/>
  <c r="H2449" i="24"/>
  <c r="H1110" i="24"/>
  <c r="H2348" i="24"/>
  <c r="H1885" i="24"/>
  <c r="H732" i="24"/>
  <c r="H157" i="24"/>
  <c r="H3260" i="24"/>
  <c r="H1663" i="24"/>
  <c r="H2486" i="24"/>
  <c r="H1562" i="24"/>
  <c r="H2007" i="24"/>
  <c r="H2034" i="24"/>
  <c r="H954" i="24"/>
  <c r="H975" i="24"/>
  <c r="H3266" i="24"/>
  <c r="H1619" i="24"/>
  <c r="H3352" i="24"/>
  <c r="H332" i="24"/>
  <c r="H3058" i="24"/>
  <c r="H1289" i="24"/>
  <c r="H2544" i="24"/>
  <c r="H492" i="24"/>
  <c r="H2117" i="24"/>
  <c r="H331" i="24"/>
  <c r="H2046" i="24"/>
  <c r="H3064" i="24"/>
  <c r="H947" i="24"/>
  <c r="H530" i="24"/>
  <c r="H1471" i="24"/>
  <c r="H1301" i="24"/>
  <c r="H1710" i="24"/>
  <c r="H2850" i="24"/>
  <c r="H1129" i="24"/>
  <c r="H2849" i="24"/>
  <c r="H3491" i="24"/>
  <c r="H3513" i="24"/>
  <c r="H3018" i="24"/>
  <c r="H1714" i="24"/>
  <c r="H745" i="24"/>
  <c r="H2781" i="24"/>
  <c r="H831" i="24"/>
  <c r="H3324" i="24"/>
  <c r="H730" i="24"/>
  <c r="H819" i="24"/>
  <c r="H2204" i="24"/>
  <c r="H553" i="24"/>
  <c r="H137" i="24"/>
  <c r="H166" i="24"/>
  <c r="H1156" i="24"/>
  <c r="H1962" i="24"/>
  <c r="H3407" i="24"/>
  <c r="H155" i="24"/>
  <c r="H3403" i="24"/>
  <c r="H351" i="24"/>
  <c r="H352" i="24"/>
  <c r="H1235" i="24"/>
  <c r="H3406" i="24"/>
  <c r="H2056" i="24"/>
  <c r="H1486" i="24"/>
  <c r="H2620" i="24"/>
  <c r="H2646" i="24"/>
  <c r="H2609" i="24"/>
  <c r="H2848" i="24"/>
  <c r="H585" i="24"/>
  <c r="H3174" i="24"/>
  <c r="H1951" i="24"/>
  <c r="H545" i="24"/>
  <c r="H2492" i="24"/>
  <c r="H3361" i="24"/>
  <c r="H1126" i="24"/>
  <c r="H959" i="24"/>
  <c r="H897" i="24"/>
  <c r="H2874" i="24"/>
  <c r="H2190" i="24"/>
  <c r="H2307" i="24"/>
  <c r="H3354" i="24"/>
  <c r="H3120" i="24"/>
  <c r="H2133" i="24"/>
  <c r="H2364" i="24"/>
  <c r="H3143" i="24"/>
  <c r="H2423" i="24"/>
  <c r="H2484" i="24"/>
  <c r="H2198" i="24"/>
  <c r="H2052" i="24"/>
  <c r="H1825" i="24"/>
  <c r="H2640" i="24"/>
  <c r="H175" i="24"/>
  <c r="H3137" i="24"/>
  <c r="H2045" i="24"/>
  <c r="H668" i="24"/>
  <c r="H3066" i="24"/>
  <c r="H127" i="24"/>
  <c r="H1449" i="24"/>
  <c r="H3089" i="24"/>
  <c r="H1099" i="24"/>
  <c r="H222" i="24"/>
  <c r="H255" i="24"/>
  <c r="H3405" i="24"/>
  <c r="H1200" i="24"/>
  <c r="H2968" i="24"/>
  <c r="H2206" i="24"/>
  <c r="H2216" i="24"/>
  <c r="H994" i="24"/>
  <c r="H996" i="24"/>
  <c r="H3136" i="24"/>
  <c r="H1655" i="24"/>
  <c r="H1910" i="24"/>
  <c r="H2888" i="24"/>
  <c r="H1926" i="24"/>
  <c r="H2210" i="24"/>
  <c r="H1717" i="24"/>
  <c r="H1092" i="24"/>
  <c r="H2889" i="24"/>
  <c r="H1342" i="24"/>
  <c r="H2855" i="24"/>
  <c r="H2211" i="24"/>
  <c r="H1983" i="24"/>
  <c r="H2212" i="24"/>
  <c r="H1181" i="24"/>
  <c r="H1028" i="24"/>
  <c r="H1059" i="24"/>
  <c r="H757" i="24"/>
  <c r="H3106" i="24"/>
  <c r="H2461" i="24"/>
  <c r="H1862" i="24"/>
  <c r="H717" i="24"/>
  <c r="H2092" i="24"/>
  <c r="H1695" i="24"/>
  <c r="H2500" i="24"/>
  <c r="H1336" i="24"/>
  <c r="H3127" i="24"/>
  <c r="H2863" i="24"/>
  <c r="H221" i="24"/>
  <c r="H3504" i="24"/>
  <c r="H1022" i="24"/>
  <c r="H2532" i="24"/>
  <c r="H1727" i="24"/>
  <c r="H2930" i="24"/>
  <c r="H2933" i="24"/>
  <c r="H2547" i="24"/>
  <c r="H482" i="24"/>
  <c r="H3483" i="24"/>
  <c r="H1607" i="24"/>
  <c r="H1065" i="24"/>
  <c r="H801" i="24"/>
  <c r="H1821" i="24"/>
  <c r="H1551" i="24"/>
  <c r="H1947" i="24"/>
  <c r="H681" i="24"/>
  <c r="H2028" i="24"/>
  <c r="H935" i="24"/>
  <c r="H3295" i="24"/>
  <c r="H942" i="24"/>
  <c r="H506" i="24"/>
  <c r="H2333" i="24"/>
  <c r="H3374" i="24"/>
  <c r="H2222" i="24"/>
  <c r="H1122" i="24"/>
  <c r="H3172" i="24"/>
  <c r="H141" i="24"/>
  <c r="H2162" i="24"/>
  <c r="H2163" i="24"/>
  <c r="H836" i="24"/>
  <c r="H3267" i="24"/>
  <c r="H984" i="24"/>
  <c r="H389" i="24"/>
  <c r="H120" i="24"/>
  <c r="H2376" i="24"/>
  <c r="H2169" i="24"/>
  <c r="H2408" i="24"/>
  <c r="H1373" i="24"/>
  <c r="H2451" i="24"/>
  <c r="H1246" i="24"/>
  <c r="H2483" i="24"/>
  <c r="H2505" i="24"/>
  <c r="H2862" i="24"/>
  <c r="H642" i="24"/>
  <c r="H2172" i="24"/>
  <c r="H179" i="24"/>
  <c r="H2217" i="24"/>
  <c r="H2219" i="24"/>
  <c r="H2240" i="24"/>
  <c r="H2192" i="24"/>
  <c r="H2339" i="24"/>
  <c r="H2340" i="24"/>
  <c r="H2366" i="24"/>
  <c r="H3243" i="24"/>
  <c r="H205" i="24"/>
  <c r="H61" i="24"/>
  <c r="H2377" i="24"/>
  <c r="H2389" i="24"/>
  <c r="H1177" i="24"/>
  <c r="H2394" i="24"/>
  <c r="H2398" i="24"/>
  <c r="H2416" i="24"/>
  <c r="H1864" i="24"/>
  <c r="H2426" i="24"/>
  <c r="H3532" i="24"/>
  <c r="H377" i="24"/>
  <c r="H1115" i="24"/>
  <c r="H2485" i="24"/>
  <c r="H2481" i="24"/>
  <c r="H1160" i="24"/>
  <c r="H2488" i="24"/>
  <c r="H298" i="24"/>
  <c r="H2494" i="24"/>
  <c r="H156" i="24"/>
  <c r="H291" i="24"/>
  <c r="H3500" i="24"/>
  <c r="H1823" i="24"/>
  <c r="H1824" i="24"/>
  <c r="H711" i="24"/>
  <c r="H1826" i="24"/>
  <c r="H960" i="24"/>
  <c r="H764" i="24"/>
  <c r="H663" i="24"/>
  <c r="H3476" i="24"/>
  <c r="H1866" i="24"/>
  <c r="H885" i="24"/>
  <c r="H3121" i="24"/>
  <c r="H783" i="24"/>
  <c r="H913" i="24"/>
  <c r="H1899" i="24"/>
  <c r="H2943" i="24"/>
  <c r="H636" i="24"/>
  <c r="H3192" i="24"/>
  <c r="H2948" i="24"/>
  <c r="H744" i="24"/>
  <c r="H1963" i="24"/>
  <c r="H643" i="24"/>
  <c r="H2791" i="24"/>
  <c r="H163" i="24"/>
  <c r="H822" i="24"/>
  <c r="H3230" i="24"/>
  <c r="H3232" i="24"/>
  <c r="H1175" i="24"/>
  <c r="H3195" i="24"/>
  <c r="H1464" i="24"/>
  <c r="H552" i="24"/>
  <c r="H1508" i="24"/>
  <c r="H111" i="24"/>
  <c r="H2961" i="24"/>
  <c r="H1182" i="24"/>
  <c r="H2044" i="24"/>
  <c r="H1211" i="24"/>
  <c r="H208" i="24"/>
  <c r="H846" i="24"/>
  <c r="H480" i="24"/>
  <c r="H1838" i="24"/>
  <c r="H1841" i="24"/>
  <c r="H244" i="24"/>
  <c r="H35" i="24"/>
  <c r="H3123" i="24"/>
  <c r="H2922" i="24"/>
  <c r="H1884" i="24"/>
  <c r="H1275" i="24"/>
  <c r="H1512" i="24"/>
  <c r="H2927" i="24"/>
  <c r="H2161" i="24"/>
  <c r="H2619" i="24"/>
  <c r="H2624" i="24"/>
  <c r="H300" i="24"/>
  <c r="H147" i="24"/>
  <c r="H3511" i="24"/>
  <c r="H2290" i="24"/>
  <c r="H29" i="24"/>
  <c r="H2297" i="24"/>
  <c r="H53" i="24"/>
  <c r="H2353" i="24"/>
  <c r="H55" i="24"/>
  <c r="H2365" i="24"/>
  <c r="H2378" i="24"/>
  <c r="H2379" i="24"/>
  <c r="H2383" i="24"/>
  <c r="H1042" i="24"/>
  <c r="H2390" i="24"/>
  <c r="H2173" i="24"/>
  <c r="H2393" i="24"/>
  <c r="H2395" i="24"/>
  <c r="H2403" i="24"/>
  <c r="H2405" i="24"/>
  <c r="H2411" i="24"/>
  <c r="H2419" i="24"/>
  <c r="H2878" i="24"/>
  <c r="H2442" i="24"/>
  <c r="H1084" i="24"/>
  <c r="H2475" i="24"/>
  <c r="H132" i="24"/>
  <c r="H2491" i="24"/>
  <c r="H574" i="24"/>
  <c r="H2226" i="24"/>
  <c r="H2182" i="24"/>
  <c r="H2230" i="24"/>
  <c r="H3518" i="24"/>
  <c r="H2243" i="24"/>
  <c r="H2244" i="24"/>
  <c r="H2264" i="24"/>
  <c r="H2131" i="24"/>
  <c r="H2269" i="24"/>
  <c r="H2128" i="24"/>
  <c r="H2865" i="24"/>
  <c r="H2301" i="24"/>
  <c r="H2302" i="24"/>
  <c r="H1260" i="24"/>
  <c r="H3310" i="24"/>
  <c r="H2308" i="24"/>
  <c r="H2316" i="24"/>
  <c r="H1009" i="24"/>
  <c r="H778" i="24"/>
  <c r="H2327" i="24"/>
  <c r="H2329" i="24"/>
  <c r="H2337" i="24"/>
  <c r="H2338" i="24"/>
  <c r="H2137" i="24"/>
  <c r="H2372" i="24"/>
  <c r="H507" i="24"/>
  <c r="H2401" i="24"/>
  <c r="H2418" i="24"/>
  <c r="H2436" i="24"/>
  <c r="H2841" i="24"/>
  <c r="H2438" i="24"/>
  <c r="H1091" i="24"/>
  <c r="H2819" i="24"/>
  <c r="H3203" i="24"/>
  <c r="H1649" i="24"/>
  <c r="H1822" i="24"/>
  <c r="H1829" i="24"/>
  <c r="H976" i="24"/>
  <c r="H990" i="24"/>
  <c r="H1889" i="24"/>
  <c r="H1036" i="24"/>
  <c r="H632" i="24"/>
  <c r="H1922" i="24"/>
  <c r="H3043" i="24"/>
  <c r="H809" i="24"/>
  <c r="H2947" i="24"/>
  <c r="H818" i="24"/>
  <c r="H2890" i="24"/>
  <c r="H2048" i="24"/>
  <c r="H2957" i="24"/>
  <c r="H2200" i="24"/>
  <c r="H1715" i="24"/>
  <c r="H47" i="24"/>
  <c r="H1127" i="24"/>
  <c r="H1222" i="24"/>
  <c r="H449" i="24"/>
  <c r="H1218" i="24"/>
  <c r="H411" i="24"/>
  <c r="H412" i="24"/>
  <c r="H2694" i="24"/>
  <c r="H1568" i="24"/>
  <c r="H1815" i="24"/>
  <c r="H1842" i="24"/>
  <c r="H1863" i="24"/>
  <c r="H2923" i="24"/>
  <c r="H1888" i="24"/>
  <c r="H285" i="24"/>
  <c r="H3399" i="24"/>
  <c r="H1053" i="24"/>
  <c r="H1907" i="24"/>
  <c r="H3553" i="24"/>
  <c r="H3154" i="24"/>
  <c r="H2938" i="24"/>
  <c r="H1063" i="24"/>
  <c r="H3377" i="24"/>
  <c r="H1402" i="24"/>
  <c r="H3350" i="24"/>
  <c r="H2069" i="24"/>
  <c r="H3429" i="24"/>
  <c r="H2503" i="24"/>
  <c r="H1375" i="24"/>
  <c r="H655" i="24"/>
  <c r="H3320" i="24"/>
  <c r="H178" i="24"/>
  <c r="H1112" i="24"/>
  <c r="H139" i="24"/>
  <c r="H1361" i="24"/>
  <c r="H1680" i="24"/>
  <c r="H958" i="24"/>
  <c r="H3349" i="24"/>
  <c r="H330" i="24"/>
  <c r="H2027" i="24"/>
  <c r="H2971" i="24"/>
  <c r="H2799" i="24"/>
  <c r="H1641" i="24"/>
  <c r="H2229" i="24"/>
  <c r="H381" i="24"/>
  <c r="H981" i="24"/>
  <c r="H774" i="24"/>
  <c r="H1622" i="24"/>
  <c r="H2384" i="24"/>
  <c r="H1660" i="24"/>
  <c r="H502" i="24"/>
  <c r="H2630" i="24"/>
  <c r="H198" i="24"/>
  <c r="H534" i="24"/>
  <c r="H106" i="24"/>
  <c r="H1985" i="24"/>
  <c r="H1166" i="24"/>
  <c r="H869" i="24"/>
  <c r="H2466" i="24"/>
  <c r="H405" i="24"/>
  <c r="H3196" i="24"/>
  <c r="H518" i="24"/>
  <c r="H2757" i="24"/>
  <c r="H2050" i="24"/>
  <c r="H145" i="24"/>
  <c r="H1795" i="24"/>
  <c r="H3033" i="24"/>
  <c r="H433" i="24"/>
  <c r="H2680" i="24"/>
  <c r="H2556" i="24"/>
  <c r="H675" i="24"/>
  <c r="H1634" i="24"/>
  <c r="H866" i="24"/>
  <c r="H2828" i="24"/>
  <c r="H2805" i="24"/>
  <c r="H117" i="24"/>
  <c r="H558" i="24"/>
  <c r="H872" i="24"/>
  <c r="H2265" i="24"/>
  <c r="H2314" i="24"/>
  <c r="H1647" i="24"/>
  <c r="H2295" i="24"/>
  <c r="H2716" i="24"/>
  <c r="H3543" i="24"/>
  <c r="H1000" i="24"/>
  <c r="H34" i="24"/>
  <c r="H3432" i="24"/>
  <c r="H899" i="24"/>
  <c r="H568" i="24"/>
  <c r="H2744" i="24"/>
  <c r="H1507" i="24"/>
  <c r="H2883" i="24"/>
  <c r="H2554" i="24"/>
  <c r="H1442" i="24"/>
  <c r="H2370" i="24"/>
  <c r="H2083" i="24"/>
  <c r="H2733" i="24"/>
  <c r="H67" i="24"/>
  <c r="H495" i="24"/>
  <c r="H2144" i="24"/>
  <c r="H2749" i="24"/>
  <c r="H77" i="24"/>
  <c r="H1751" i="24"/>
  <c r="H1057" i="24"/>
  <c r="H1778" i="24"/>
  <c r="H2885" i="24"/>
  <c r="H593" i="24"/>
  <c r="H1395" i="24"/>
  <c r="H2902" i="24"/>
  <c r="H1067" i="24"/>
  <c r="H3441" i="24"/>
  <c r="H2387" i="24"/>
  <c r="H2510" i="24"/>
  <c r="H891" i="24"/>
  <c r="H1080" i="24"/>
  <c r="H3095" i="24"/>
  <c r="H3148" i="24"/>
  <c r="H1061" i="24"/>
  <c r="H2343" i="24"/>
  <c r="H2446" i="24"/>
  <c r="H3554" i="24"/>
  <c r="H1933" i="24"/>
  <c r="H3501" i="24"/>
  <c r="H3503" i="24"/>
  <c r="H1564" i="24"/>
  <c r="H559" i="24"/>
  <c r="H566" i="24"/>
  <c r="H2471" i="24"/>
  <c r="H209" i="24"/>
  <c r="H128" i="24"/>
  <c r="H3507" i="24"/>
  <c r="H907" i="24"/>
  <c r="H1258" i="24"/>
  <c r="H481" i="24"/>
  <c r="H1761" i="24"/>
  <c r="H2194" i="24"/>
  <c r="H2718" i="24"/>
  <c r="H2086" i="24"/>
  <c r="H964" i="24"/>
  <c r="H859" i="24"/>
  <c r="H2223" i="24"/>
  <c r="H604" i="24"/>
  <c r="H2311" i="24"/>
  <c r="H1834" i="24"/>
  <c r="H3126" i="24"/>
  <c r="H827" i="24"/>
  <c r="H1302" i="24"/>
  <c r="H3376" i="24"/>
  <c r="H1976" i="24"/>
  <c r="H3144" i="24"/>
  <c r="H2958" i="24"/>
  <c r="H3215" i="24"/>
  <c r="H3158" i="24"/>
  <c r="H2114" i="24"/>
  <c r="H2116" i="24"/>
  <c r="H189" i="24"/>
  <c r="H1460" i="24"/>
  <c r="H660" i="24"/>
  <c r="H3321" i="24"/>
  <c r="H321" i="24"/>
  <c r="H1217" i="24"/>
  <c r="H1605" i="24"/>
  <c r="H2858" i="24"/>
  <c r="H3534" i="24"/>
  <c r="H1495" i="24"/>
  <c r="H3465" i="24"/>
  <c r="H2448" i="24"/>
  <c r="H1939" i="24"/>
  <c r="H458" i="24"/>
  <c r="H1716" i="24"/>
  <c r="H1244" i="24"/>
  <c r="H340" i="24"/>
  <c r="H185" i="24"/>
  <c r="H335" i="24"/>
  <c r="H2497" i="24"/>
  <c r="H2143" i="24"/>
  <c r="H1306" i="24"/>
  <c r="H1556" i="24"/>
  <c r="H961" i="24"/>
  <c r="H2203" i="24"/>
  <c r="H3462" i="24"/>
  <c r="H2207" i="24"/>
  <c r="H854" i="24"/>
  <c r="H1984" i="24"/>
  <c r="H758" i="24"/>
  <c r="H2552" i="24"/>
  <c r="H3492" i="24"/>
  <c r="H2586" i="24"/>
  <c r="H1580" i="24"/>
  <c r="H2687" i="24"/>
  <c r="H2780" i="24"/>
  <c r="H972" i="24"/>
  <c r="H2798" i="24"/>
  <c r="H2142" i="24"/>
  <c r="H2180" i="24"/>
  <c r="H2966" i="24"/>
  <c r="H557" i="24"/>
  <c r="H2202" i="24"/>
  <c r="H3007" i="24"/>
  <c r="H3221" i="24"/>
  <c r="H1277" i="24"/>
  <c r="H2275" i="24"/>
  <c r="H1120" i="24"/>
  <c r="H1257" i="24"/>
  <c r="H1593" i="24"/>
  <c r="H2075" i="24"/>
  <c r="H550" i="24"/>
  <c r="H1744" i="24"/>
  <c r="H2001" i="24"/>
  <c r="H1730" i="24"/>
  <c r="H2141" i="24"/>
  <c r="H2009" i="24"/>
  <c r="H571" i="24"/>
  <c r="H1305" i="24"/>
  <c r="H726" i="24"/>
  <c r="H1749" i="24"/>
  <c r="H2940" i="24"/>
  <c r="H3173" i="24"/>
  <c r="H2834" i="24"/>
  <c r="H1511" i="24"/>
  <c r="H2129" i="24"/>
  <c r="H1353" i="24"/>
  <c r="H849" i="24"/>
  <c r="H402" i="24"/>
  <c r="H527" i="24"/>
  <c r="H124" i="24"/>
  <c r="H3412" i="24"/>
  <c r="H2715" i="24"/>
  <c r="H1623" i="24"/>
  <c r="H217" i="24"/>
  <c r="H2178" i="24"/>
  <c r="H499" i="24"/>
  <c r="H2614" i="24"/>
  <c r="H2587" i="24"/>
  <c r="H857" i="24"/>
  <c r="H41" i="24"/>
  <c r="H1765" i="24"/>
  <c r="H2678" i="24"/>
  <c r="H1770" i="24"/>
  <c r="H2627" i="24"/>
  <c r="H1630" i="24"/>
  <c r="H977" i="24"/>
  <c r="H2015" i="24"/>
  <c r="H20" i="24"/>
  <c r="H514" i="24"/>
  <c r="H1534" i="24"/>
  <c r="H2707" i="24"/>
  <c r="H1019" i="24"/>
  <c r="H1758" i="24"/>
  <c r="H1665" i="24"/>
  <c r="H180" i="24"/>
  <c r="H213" i="24"/>
  <c r="H3379" i="24"/>
  <c r="H2138" i="24"/>
  <c r="H503" i="24"/>
  <c r="H738" i="24"/>
  <c r="H3222" i="24"/>
  <c r="H95" i="24"/>
  <c r="H86" i="24"/>
  <c r="H1636" i="24"/>
  <c r="H2434" i="24"/>
  <c r="H2622" i="24"/>
  <c r="H1219" i="24"/>
  <c r="H1202" i="24"/>
  <c r="H1554" i="24"/>
  <c r="H1195" i="24"/>
  <c r="H1502" i="24"/>
  <c r="H1807" i="24"/>
  <c r="H1221" i="24"/>
  <c r="H3417" i="24"/>
  <c r="H3059" i="24"/>
  <c r="H3433" i="24"/>
  <c r="H1557" i="24"/>
  <c r="H2467" i="24"/>
  <c r="H1631" i="24"/>
  <c r="H3030" i="24"/>
  <c r="H617" i="24"/>
  <c r="H1204" i="24"/>
  <c r="H3339" i="24"/>
  <c r="H2479" i="24"/>
  <c r="H299" i="24"/>
  <c r="H22" i="24"/>
  <c r="H36" i="24"/>
  <c r="H314" i="24"/>
  <c r="H708" i="24"/>
  <c r="H343" i="24"/>
  <c r="H1124" i="24"/>
  <c r="H1587" i="24"/>
  <c r="H1308" i="24"/>
  <c r="H6" i="24"/>
  <c r="H2047" i="24"/>
  <c r="H3381" i="24"/>
  <c r="H601" i="24"/>
  <c r="H1558" i="24"/>
  <c r="H1267" i="24"/>
  <c r="H1206" i="24"/>
  <c r="H2751" i="24"/>
  <c r="H485" i="24"/>
  <c r="H1626" i="24"/>
  <c r="H953" i="24"/>
  <c r="H930" i="24"/>
  <c r="H100" i="24"/>
  <c r="H710" i="24"/>
  <c r="H2220" i="24"/>
  <c r="H434" i="24"/>
  <c r="H674" i="24"/>
  <c r="H3453" i="24"/>
  <c r="H564" i="24"/>
  <c r="H2816" i="24"/>
  <c r="H3558" i="24"/>
  <c r="H406" i="24"/>
  <c r="H2417" i="24"/>
  <c r="H875" i="24"/>
  <c r="H1612" i="24"/>
  <c r="H1295" i="24"/>
  <c r="H357" i="24"/>
  <c r="H1946" i="24"/>
  <c r="H2612" i="24"/>
  <c r="H1952" i="24"/>
  <c r="H1754" i="24"/>
  <c r="H588" i="24"/>
  <c r="H3461" i="24"/>
  <c r="H2807" i="24"/>
  <c r="H1005" i="24"/>
  <c r="H1010" i="24"/>
  <c r="H181" i="24"/>
  <c r="H3505" i="24"/>
  <c r="H2734" i="24"/>
  <c r="H1043" i="24"/>
  <c r="H2821" i="24"/>
  <c r="H2113" i="24"/>
  <c r="H1056" i="24"/>
  <c r="H2409" i="24"/>
  <c r="H1666" i="24"/>
  <c r="H2782" i="24"/>
  <c r="H2745" i="24"/>
  <c r="H612" i="24"/>
  <c r="H211" i="24"/>
  <c r="H3452" i="24"/>
  <c r="H238" i="24"/>
  <c r="H3249" i="24"/>
  <c r="H2727" i="24"/>
  <c r="H522" i="24"/>
  <c r="H1811" i="24"/>
  <c r="H302" i="24"/>
  <c r="H3194" i="24"/>
  <c r="H3072" i="24"/>
  <c r="H2691" i="24"/>
  <c r="H581" i="24"/>
  <c r="H555" i="24"/>
  <c r="H2582" i="24"/>
  <c r="H513" i="24"/>
  <c r="H516" i="24"/>
  <c r="H2158" i="24"/>
  <c r="H484" i="24"/>
  <c r="H2591" i="24"/>
  <c r="H536" i="24"/>
  <c r="H882" i="24"/>
  <c r="H1572" i="24"/>
  <c r="H1852" i="24"/>
  <c r="H1180" i="24"/>
  <c r="H1871" i="24"/>
  <c r="H765" i="24"/>
  <c r="H2224" i="24"/>
  <c r="H2984" i="24"/>
  <c r="H2260" i="24"/>
  <c r="H1207" i="24"/>
  <c r="H1151" i="24"/>
  <c r="H922" i="24"/>
  <c r="H1576" i="24"/>
  <c r="H1031" i="24"/>
  <c r="H193" i="24"/>
  <c r="H1990" i="24"/>
  <c r="H654" i="24"/>
  <c r="H2722" i="24"/>
  <c r="H2454" i="24"/>
  <c r="H1651" i="24"/>
  <c r="H2456" i="24"/>
  <c r="H3528" i="24"/>
  <c r="H1358" i="24"/>
  <c r="H1138" i="24"/>
  <c r="H2511" i="24"/>
  <c r="H24" i="24"/>
  <c r="H569" i="24"/>
  <c r="H1165" i="24"/>
  <c r="H455" i="24"/>
  <c r="H2572" i="24"/>
  <c r="H3074" i="24"/>
  <c r="H1157" i="24"/>
  <c r="H1753" i="24"/>
  <c r="H1032" i="24"/>
  <c r="H2835" i="24"/>
  <c r="H1026" i="24"/>
  <c r="H3454" i="24"/>
  <c r="H3341" i="24"/>
  <c r="H1750" i="24"/>
  <c r="H487" i="24"/>
  <c r="H2386" i="24"/>
  <c r="H3270" i="24"/>
  <c r="H1527" i="24"/>
  <c r="H1044" i="24"/>
  <c r="H3025" i="24"/>
  <c r="H2399" i="24"/>
  <c r="H2081" i="24"/>
  <c r="H3331" i="24"/>
  <c r="H1298" i="24"/>
  <c r="H3080" i="24"/>
  <c r="H80" i="24"/>
  <c r="H1058" i="24"/>
  <c r="H2755" i="24"/>
  <c r="H3329" i="24"/>
  <c r="H1766" i="24"/>
  <c r="H603" i="24"/>
  <c r="H3160" i="24"/>
  <c r="H3330" i="24"/>
  <c r="H2803" i="24"/>
  <c r="H890" i="24"/>
  <c r="H190" i="24"/>
  <c r="H916" i="24"/>
  <c r="H1345" i="24"/>
  <c r="H3279" i="24"/>
  <c r="H3460" i="24"/>
  <c r="H452" i="24"/>
  <c r="H567" i="24"/>
  <c r="H1604" i="24"/>
  <c r="H223" i="24"/>
  <c r="H2838" i="24"/>
  <c r="H3494" i="24"/>
  <c r="H2421" i="24"/>
  <c r="H2669" i="24"/>
  <c r="H269" i="24"/>
  <c r="H728" i="24"/>
  <c r="H2274" i="24"/>
  <c r="H135" i="24"/>
  <c r="H1524" i="24"/>
  <c r="H483" i="24"/>
  <c r="H519" i="24"/>
  <c r="H1692" i="24"/>
  <c r="H2079" i="24"/>
  <c r="H1711" i="24"/>
  <c r="H1376" i="24"/>
  <c r="H505" i="24"/>
  <c r="H917" i="24"/>
  <c r="H3226" i="24"/>
  <c r="H1220" i="24"/>
  <c r="H2824" i="24"/>
  <c r="H1595" i="24"/>
  <c r="H2058" i="24"/>
  <c r="H1639" i="24"/>
  <c r="H3191" i="24"/>
  <c r="H318" i="24"/>
  <c r="H1325" i="24"/>
  <c r="H2754" i="24"/>
  <c r="H554" i="24"/>
  <c r="H582" i="24"/>
  <c r="H583" i="24"/>
  <c r="H3459" i="24"/>
  <c r="H374" i="24"/>
  <c r="H1234" i="24"/>
  <c r="H466" i="24"/>
  <c r="H521" i="24"/>
  <c r="H823" i="24"/>
  <c r="H600" i="24"/>
  <c r="H556" i="24"/>
  <c r="H1664" i="24"/>
  <c r="H991" i="24"/>
  <c r="H1719" i="24"/>
  <c r="H437" i="24"/>
  <c r="H1279" i="24"/>
  <c r="H2341" i="24"/>
  <c r="H2344" i="24"/>
  <c r="H2347" i="24"/>
  <c r="H3297" i="24"/>
  <c r="H2820" i="24"/>
  <c r="H3268" i="24"/>
  <c r="H573" i="24"/>
  <c r="H1757" i="24"/>
  <c r="H591" i="24"/>
  <c r="H2605" i="24"/>
  <c r="H2011" i="24"/>
  <c r="H3311" i="24"/>
  <c r="H2763" i="24"/>
  <c r="H3239" i="24"/>
  <c r="H1756" i="24"/>
  <c r="H2884" i="24"/>
  <c r="H1517" i="24"/>
  <c r="H70" i="24"/>
  <c r="H3455" i="24"/>
  <c r="H659" i="24"/>
  <c r="H3440" i="24"/>
  <c r="H1648" i="24"/>
  <c r="H1653" i="24"/>
  <c r="H3200" i="24"/>
  <c r="H1307" i="24"/>
  <c r="H2457" i="24"/>
  <c r="H2628" i="24"/>
  <c r="H295" i="24"/>
  <c r="H2026" i="24"/>
  <c r="H3265" i="24"/>
  <c r="H1178" i="24"/>
  <c r="H1768" i="24"/>
  <c r="H3338" i="24"/>
  <c r="H1314" i="24"/>
  <c r="H943" i="24"/>
  <c r="H1066" i="24"/>
  <c r="H3031" i="24"/>
  <c r="H385" i="24"/>
  <c r="H1969" i="24"/>
  <c r="H2812" i="24"/>
  <c r="H615" i="24"/>
  <c r="H3090" i="24"/>
  <c r="H38" i="24"/>
  <c r="H60" i="24"/>
  <c r="H2082" i="24"/>
  <c r="H2766" i="24"/>
  <c r="H2090" i="24"/>
  <c r="H78" i="24"/>
  <c r="H1908" i="24"/>
  <c r="H2893" i="24"/>
  <c r="H3561" i="24"/>
  <c r="H1125" i="24"/>
  <c r="H1136" i="24"/>
  <c r="H315" i="24"/>
  <c r="H338" i="24"/>
  <c r="H2094" i="24"/>
  <c r="H3562" i="24"/>
  <c r="H1263" i="24"/>
  <c r="H3084" i="24"/>
  <c r="H1654" i="24"/>
  <c r="H1575" i="24"/>
  <c r="H3287" i="24"/>
  <c r="H2064" i="24"/>
  <c r="H2704" i="24"/>
  <c r="H2268" i="24"/>
  <c r="H2085" i="24"/>
  <c r="H1708" i="24"/>
  <c r="H1820" i="24"/>
  <c r="H3075" i="24"/>
  <c r="H1764" i="24"/>
  <c r="H3400" i="24"/>
  <c r="H1614" i="24"/>
  <c r="H903" i="24"/>
  <c r="H1510" i="24"/>
  <c r="H2804" i="24"/>
  <c r="H2035" i="24"/>
  <c r="H3332" i="24"/>
  <c r="H3509" i="24"/>
  <c r="H944" i="24"/>
  <c r="H2567" i="24"/>
  <c r="H1427" i="24"/>
  <c r="H3012" i="24"/>
  <c r="H2031" i="24"/>
  <c r="H2806" i="24"/>
  <c r="H2685" i="24"/>
  <c r="H465" i="24"/>
  <c r="H3431" i="24"/>
  <c r="H1331" i="24"/>
  <c r="H2771" i="24"/>
  <c r="H1283" i="24"/>
  <c r="H1546" i="24"/>
  <c r="H2772" i="24"/>
  <c r="H3051" i="24"/>
  <c r="H1702" i="24"/>
  <c r="H443" i="24"/>
  <c r="H3506" i="24"/>
  <c r="H1667" i="24"/>
  <c r="H776" i="24"/>
  <c r="H2808" i="24"/>
  <c r="H2101" i="24"/>
  <c r="H460" i="24"/>
  <c r="H533" i="24"/>
  <c r="H599" i="24"/>
  <c r="H544" i="24"/>
  <c r="H2106" i="24"/>
  <c r="H551" i="24"/>
  <c r="H2826" i="24"/>
  <c r="H2934" i="24"/>
  <c r="H369" i="24"/>
  <c r="H2676" i="24"/>
  <c r="H3395" i="24"/>
  <c r="H1377" i="24"/>
  <c r="H3092" i="24"/>
  <c r="H393" i="24"/>
  <c r="H2900" i="24"/>
  <c r="H1921" i="24"/>
  <c r="H2909" i="24"/>
  <c r="H741" i="24"/>
  <c r="H2683" i="24"/>
  <c r="H1072" i="24"/>
  <c r="H1073" i="24"/>
  <c r="H886" i="24"/>
  <c r="H1161" i="24"/>
  <c r="H3446" i="24"/>
  <c r="H575" i="24"/>
  <c r="H2978" i="24"/>
  <c r="H3487" i="24"/>
  <c r="H3240" i="24"/>
  <c r="H2980" i="24"/>
  <c r="H2912" i="24"/>
  <c r="H3078" i="24"/>
  <c r="H589" i="24"/>
  <c r="H2320" i="24"/>
  <c r="H2367" i="24"/>
  <c r="H576" i="24"/>
  <c r="H627" i="24"/>
  <c r="H3109" i="24"/>
  <c r="H173" i="24"/>
  <c r="H177" i="24"/>
  <c r="H182" i="24"/>
  <c r="H598" i="24"/>
  <c r="H1071" i="24"/>
  <c r="H2588" i="24"/>
  <c r="H1352" i="24"/>
  <c r="H666" i="24"/>
  <c r="H1093" i="24"/>
  <c r="H2601" i="24"/>
  <c r="H231" i="24"/>
  <c r="H3413" i="24"/>
  <c r="H118" i="24"/>
  <c r="H3357" i="24"/>
  <c r="H1243" i="24"/>
  <c r="H1645" i="24"/>
  <c r="H2191" i="24"/>
  <c r="H2832" i="24"/>
  <c r="H2087" i="24"/>
  <c r="H906" i="24"/>
  <c r="H1034" i="24"/>
  <c r="H368" i="24"/>
  <c r="H2420" i="24"/>
  <c r="H1462" i="24"/>
  <c r="H1078" i="24"/>
  <c r="H535" i="24"/>
  <c r="H740" i="24"/>
  <c r="H584" i="24"/>
  <c r="H2823" i="24"/>
  <c r="H3426" i="24"/>
  <c r="H2140" i="24"/>
  <c r="H18" i="24"/>
  <c r="H1187" i="24"/>
  <c r="H1146" i="24"/>
  <c r="H454" i="24"/>
  <c r="H1001" i="24"/>
  <c r="H1616" i="24"/>
  <c r="H2988" i="24"/>
  <c r="H1670" i="24"/>
  <c r="H2594" i="24"/>
  <c r="H2768" i="24"/>
  <c r="H1767" i="24"/>
  <c r="H2427" i="24"/>
  <c r="H2445" i="24"/>
  <c r="H1316" i="24"/>
  <c r="H3162" i="24"/>
  <c r="H96" i="24"/>
  <c r="H1212" i="24"/>
  <c r="H884" i="24"/>
  <c r="H579" i="24"/>
  <c r="H1827" i="24"/>
  <c r="H1332" i="24"/>
  <c r="H3014" i="24"/>
  <c r="H1776" i="24"/>
  <c r="H2228" i="24"/>
  <c r="H1315" i="24"/>
  <c r="H2610" i="24"/>
  <c r="H1722" i="24"/>
  <c r="H743" i="24"/>
  <c r="H3343" i="24"/>
  <c r="H1656" i="24"/>
  <c r="H2470" i="24"/>
  <c r="H590" i="24"/>
  <c r="H4" i="24"/>
  <c r="H1788" i="24"/>
  <c r="H780" i="24"/>
  <c r="H986" i="24"/>
  <c r="H1869" i="24"/>
  <c r="H1882" i="24"/>
  <c r="H970" i="24"/>
  <c r="H766" i="24"/>
  <c r="H2120" i="24"/>
  <c r="H1381" i="24"/>
  <c r="H1192" i="24"/>
  <c r="H2794" i="24"/>
  <c r="H3294" i="24"/>
  <c r="H2289" i="24"/>
  <c r="H2910" i="24"/>
  <c r="H2813" i="24"/>
  <c r="H1017" i="24"/>
  <c r="H2914" i="24"/>
  <c r="H3475" i="24"/>
  <c r="H2381" i="24"/>
  <c r="H3449" i="24"/>
  <c r="H2124" i="24"/>
  <c r="H2842" i="24"/>
  <c r="H16" i="24"/>
  <c r="H1861" i="24"/>
  <c r="H889" i="24"/>
  <c r="H1725" i="24"/>
  <c r="H74" i="24"/>
  <c r="H3048" i="24"/>
  <c r="H701" i="24"/>
  <c r="H1413" i="24"/>
  <c r="H2430" i="24"/>
  <c r="H3060" i="24"/>
  <c r="H799" i="24"/>
  <c r="H633" i="24"/>
  <c r="H1380" i="24"/>
  <c r="H3180" i="24"/>
  <c r="H1848" i="24"/>
  <c r="H1149" i="24"/>
  <c r="H1312" i="24"/>
  <c r="H2541" i="24"/>
  <c r="H3081" i="24"/>
  <c r="H44" i="24"/>
  <c r="H699" i="24"/>
  <c r="H1068" i="24"/>
  <c r="H1925" i="24"/>
  <c r="H1104" i="24"/>
  <c r="H2993" i="24"/>
  <c r="H1052" i="24"/>
  <c r="H3420" i="24"/>
  <c r="H1747" i="24"/>
  <c r="H272" i="24"/>
  <c r="H1536" i="24"/>
  <c r="H1208" i="24"/>
  <c r="H3038" i="24"/>
  <c r="H1346" i="24"/>
  <c r="H1989" i="24"/>
  <c r="H3198" i="24"/>
  <c r="H862" i="24"/>
  <c r="H1783" i="24"/>
  <c r="H2096" i="24"/>
  <c r="H1011" i="24"/>
  <c r="H2810" i="24"/>
  <c r="H345" i="24"/>
  <c r="H73" i="24"/>
  <c r="H3156" i="24"/>
  <c r="H2970" i="24"/>
  <c r="H2583" i="24"/>
  <c r="H968" i="24"/>
  <c r="H2060" i="24"/>
  <c r="H1601" i="24"/>
  <c r="H1697" i="24"/>
  <c r="H1046" i="24"/>
  <c r="H1029" i="24"/>
  <c r="H3402" i="24"/>
  <c r="H1288" i="24"/>
  <c r="H2146" i="24"/>
  <c r="H2976" i="24"/>
  <c r="H2979" i="24"/>
  <c r="H3464" i="24"/>
  <c r="H1752" i="24"/>
  <c r="H2149" i="24"/>
  <c r="H2433" i="24"/>
  <c r="H742" i="24"/>
  <c r="H2913" i="24"/>
  <c r="H3443" i="24"/>
  <c r="H1734" i="24"/>
  <c r="H1737" i="24"/>
  <c r="H1186" i="24"/>
  <c r="H122" i="24"/>
  <c r="H1860" i="24"/>
  <c r="H2699" i="24"/>
  <c r="H1771" i="24"/>
  <c r="H3478" i="24"/>
  <c r="H2920" i="24"/>
  <c r="H1779" i="24"/>
  <c r="H2767" i="24"/>
  <c r="H31" i="24"/>
  <c r="H3396" i="24"/>
  <c r="H1880" i="24"/>
  <c r="H2170" i="24"/>
  <c r="H56" i="24"/>
  <c r="H203" i="24"/>
  <c r="H66" i="24"/>
  <c r="H746" i="24"/>
  <c r="H1726" i="24"/>
  <c r="H471" i="24"/>
  <c r="H3342" i="24"/>
  <c r="H2877" i="24"/>
  <c r="H2608" i="24"/>
  <c r="H989" i="24"/>
  <c r="H664" i="24"/>
  <c r="H1806" i="24"/>
  <c r="H1045" i="24"/>
  <c r="H2283" i="24"/>
  <c r="H1901" i="24"/>
  <c r="H1340" i="24"/>
  <c r="H461" i="24"/>
  <c r="H27" i="24"/>
  <c r="H1076" i="24"/>
  <c r="H2998" i="24"/>
  <c r="H32" i="24"/>
  <c r="H572" i="24"/>
  <c r="H911" i="24"/>
  <c r="H490" i="24"/>
  <c r="H2326" i="24"/>
  <c r="H2349" i="24"/>
  <c r="H3102" i="24"/>
  <c r="H3107" i="24"/>
  <c r="H1041" i="24"/>
  <c r="H306" i="24"/>
  <c r="H3115" i="24"/>
  <c r="H781" i="24"/>
  <c r="H2924" i="24"/>
  <c r="H1069" i="24"/>
  <c r="H3146" i="24"/>
  <c r="H510" i="24"/>
  <c r="H408" i="24"/>
  <c r="H1226" i="24"/>
  <c r="H3308" i="24"/>
  <c r="H1405" i="24"/>
  <c r="H2786" i="24"/>
  <c r="H2875" i="24"/>
  <c r="H2155" i="24"/>
  <c r="H1920" i="24"/>
  <c r="H2450" i="24"/>
  <c r="H2937" i="24"/>
  <c r="H2068" i="24"/>
  <c r="H2067" i="24"/>
  <c r="H3348" i="24"/>
  <c r="H697" i="24"/>
  <c r="H3277" i="24"/>
  <c r="H228" i="24"/>
  <c r="H327" i="24"/>
  <c r="H3307" i="24"/>
  <c r="H2870" i="24"/>
  <c r="H3499" i="24"/>
  <c r="H853" i="24"/>
  <c r="H1251" i="24"/>
  <c r="H927" i="24"/>
  <c r="H2273" i="24"/>
  <c r="H442" i="24"/>
  <c r="H2847" i="24"/>
  <c r="H2873" i="24"/>
  <c r="H1313" i="24"/>
  <c r="H3185" i="24"/>
  <c r="H3344" i="24"/>
  <c r="H2569" i="24"/>
  <c r="H234" i="24"/>
  <c r="H3124" i="24"/>
  <c r="H1539" i="24"/>
  <c r="H370" i="24"/>
  <c r="H97" i="24"/>
  <c r="H1701" i="24"/>
  <c r="H3282" i="24"/>
  <c r="H3005" i="24"/>
  <c r="H195" i="24"/>
  <c r="H938" i="24"/>
  <c r="H2867" i="24"/>
  <c r="H2917" i="24"/>
  <c r="H394" i="24"/>
  <c r="H2871" i="24"/>
  <c r="H526" i="24"/>
  <c r="H1759" i="24"/>
  <c r="H1679" i="24"/>
  <c r="H605" i="24"/>
  <c r="H1792" i="24"/>
  <c r="H1804" i="24"/>
  <c r="H1024" i="24"/>
  <c r="H3145" i="24"/>
  <c r="H2790" i="24"/>
  <c r="H2936" i="24"/>
  <c r="H3484" i="24"/>
  <c r="H1064" i="24"/>
  <c r="H805" i="24"/>
  <c r="H1812" i="24"/>
  <c r="H3097" i="24"/>
  <c r="H1843" i="24"/>
  <c r="H90" i="24"/>
  <c r="H3520" i="24"/>
  <c r="H2323" i="24"/>
  <c r="H1229" i="24"/>
  <c r="H486" i="24"/>
  <c r="H1741" i="24"/>
  <c r="H3152" i="24"/>
  <c r="H1693" i="24"/>
  <c r="H1916" i="24"/>
  <c r="H3161" i="24"/>
  <c r="H296" i="24"/>
  <c r="H1415" i="24"/>
  <c r="H2571" i="24"/>
  <c r="H1930" i="24"/>
  <c r="H3201" i="24"/>
  <c r="H957" i="24"/>
  <c r="H2944" i="24"/>
  <c r="H3336" i="24"/>
  <c r="H3502" i="24"/>
  <c r="H3179" i="24"/>
  <c r="H43" i="24"/>
  <c r="H1953" i="24"/>
  <c r="H2952" i="24"/>
  <c r="H1867" i="24"/>
  <c r="H1128" i="24"/>
  <c r="H2949" i="24"/>
  <c r="H2629" i="24"/>
  <c r="H1111" i="24"/>
  <c r="H1809" i="24"/>
  <c r="H1372" i="24"/>
  <c r="H814" i="24"/>
  <c r="H3474" i="24"/>
  <c r="H1836" i="24"/>
  <c r="H1501" i="24"/>
  <c r="H19" i="24"/>
  <c r="H2887" i="24"/>
  <c r="H1365" i="24"/>
  <c r="H1388" i="24"/>
  <c r="H3116" i="24"/>
  <c r="H3477" i="24"/>
  <c r="H692" i="24"/>
  <c r="H625" i="24"/>
  <c r="H3129" i="24"/>
  <c r="H1367" i="24"/>
  <c r="H3365" i="24"/>
  <c r="H1021" i="24"/>
  <c r="H2926" i="24"/>
  <c r="H1937" i="24"/>
  <c r="H1351" i="24"/>
  <c r="H500" i="24"/>
  <c r="H2127" i="24"/>
  <c r="H824" i="24"/>
  <c r="H1609" i="24"/>
  <c r="H2969" i="24"/>
  <c r="H2809" i="24"/>
  <c r="H344" i="24"/>
  <c r="H1796" i="24"/>
  <c r="H979" i="24"/>
  <c r="H2897" i="24"/>
  <c r="H1323" i="24"/>
  <c r="H1810" i="24"/>
  <c r="H414" i="24"/>
  <c r="H616" i="24"/>
  <c r="H3071" i="24"/>
  <c r="H1141" i="24"/>
  <c r="H653" i="24"/>
  <c r="H946" i="24"/>
  <c r="H1147" i="24"/>
  <c r="H704" i="24"/>
  <c r="H2215" i="24"/>
  <c r="H2225" i="24"/>
  <c r="H2271" i="24"/>
  <c r="H2528" i="24"/>
  <c r="H2299" i="24"/>
  <c r="H2352" i="24"/>
  <c r="H606" i="24"/>
  <c r="H400" i="24"/>
  <c r="H1255" i="24"/>
  <c r="H1703" i="24"/>
  <c r="H873" i="24"/>
  <c r="H1153" i="24"/>
  <c r="H2527" i="24"/>
  <c r="H1262" i="24"/>
  <c r="H2534" i="24"/>
  <c r="H2010" i="24"/>
  <c r="H2074" i="24"/>
  <c r="H2645" i="24"/>
  <c r="H1555" i="24"/>
  <c r="H580" i="24"/>
  <c r="H2607" i="24"/>
  <c r="H3323" i="24"/>
  <c r="H421" i="24"/>
  <c r="H595" i="24"/>
  <c r="H1309" i="24"/>
  <c r="H1967" i="24"/>
  <c r="H3229" i="24"/>
  <c r="H1271" i="24"/>
  <c r="H3293" i="24"/>
  <c r="H1545" i="24"/>
  <c r="H1329" i="24"/>
  <c r="H2065" i="24"/>
  <c r="H1330" i="24"/>
  <c r="H420" i="24"/>
  <c r="H2093" i="24"/>
  <c r="H751" i="24"/>
  <c r="H1774" i="24"/>
  <c r="H1384" i="24"/>
  <c r="H2107" i="24"/>
  <c r="H12" i="24"/>
  <c r="H2911" i="24"/>
  <c r="H956" i="24"/>
  <c r="H11" i="24"/>
  <c r="H1686" i="24"/>
  <c r="H256" i="24"/>
  <c r="H509" i="24"/>
  <c r="H992" i="24"/>
  <c r="H1855" i="24"/>
  <c r="H2919" i="24"/>
  <c r="H597" i="24"/>
  <c r="H2876" i="24"/>
  <c r="H1785" i="24"/>
  <c r="H1786" i="24"/>
  <c r="H1784" i="24"/>
  <c r="H1791" i="24"/>
  <c r="H3122" i="24"/>
  <c r="H2108" i="24"/>
  <c r="H812" i="24"/>
  <c r="H3335" i="24"/>
  <c r="H2109" i="24"/>
  <c r="H2490" i="24"/>
  <c r="H2174" i="24"/>
  <c r="H1420" i="24"/>
  <c r="H472" i="24"/>
  <c r="H3482" i="24"/>
  <c r="H3337" i="24"/>
  <c r="H902" i="24"/>
  <c r="H1321" i="24"/>
  <c r="H1055" i="24"/>
  <c r="H754" i="24"/>
  <c r="H2599" i="24"/>
  <c r="H1480" i="24"/>
  <c r="H3275" i="24"/>
  <c r="H3216" i="24"/>
  <c r="H1535" i="24"/>
  <c r="H3466" i="24"/>
  <c r="H1335" i="24"/>
  <c r="H769" i="24"/>
  <c r="H2368" i="24"/>
  <c r="H621" i="24"/>
  <c r="H904" i="24"/>
  <c r="H532" i="24"/>
  <c r="H2827" i="24"/>
  <c r="H1977" i="24"/>
  <c r="H307" i="24"/>
  <c r="H609" i="24"/>
  <c r="H618" i="24"/>
  <c r="H1233" i="24"/>
  <c r="H94" i="24"/>
  <c r="H1958" i="24"/>
  <c r="H1847" i="24"/>
  <c r="H1240" i="24"/>
  <c r="H623" i="24"/>
  <c r="H2524" i="24"/>
  <c r="H2584" i="24"/>
  <c r="H276" i="24"/>
  <c r="H2025" i="24"/>
  <c r="H151" i="24"/>
  <c r="H2785" i="24"/>
  <c r="H114" i="24"/>
  <c r="H1300" i="24"/>
  <c r="H2051" i="24"/>
  <c r="H2904" i="24"/>
  <c r="H733" i="24"/>
  <c r="H2985" i="24"/>
  <c r="H1853" i="24"/>
  <c r="H1760" i="24"/>
  <c r="H1858" i="24"/>
  <c r="H1870" i="24"/>
  <c r="H910" i="24"/>
  <c r="H1479" i="24"/>
  <c r="H1881" i="24"/>
  <c r="H1798" i="24"/>
  <c r="H874" i="24"/>
  <c r="H2565" i="24"/>
  <c r="H3471" i="24"/>
  <c r="H1350" i="24"/>
  <c r="H1116" i="24"/>
  <c r="H1150" i="24"/>
  <c r="H3175" i="24"/>
  <c r="H3128" i="24"/>
  <c r="H2453" i="24"/>
  <c r="H2473" i="24"/>
  <c r="H3155" i="24"/>
  <c r="H131" i="24"/>
  <c r="H1095" i="24"/>
  <c r="H1101" i="24"/>
  <c r="H1106" i="24"/>
  <c r="H3096" i="24"/>
  <c r="H685" i="24"/>
  <c r="H304" i="24"/>
  <c r="H3380" i="24"/>
  <c r="H1015" i="24"/>
  <c r="H1143" i="24"/>
  <c r="H48" i="24"/>
  <c r="H2682" i="24"/>
  <c r="H2363" i="24"/>
  <c r="H1133" i="24"/>
  <c r="H2533" i="24"/>
  <c r="H184" i="24"/>
  <c r="H3538" i="24"/>
  <c r="H2551" i="24"/>
  <c r="H3539" i="24"/>
  <c r="H2579" i="24"/>
  <c r="H1470" i="24"/>
  <c r="H1472" i="24"/>
  <c r="H2595" i="24"/>
  <c r="H1476" i="24"/>
  <c r="H1621" i="24"/>
  <c r="H2598" i="24"/>
  <c r="H253" i="24"/>
  <c r="H1174" i="24"/>
  <c r="H1478" i="24"/>
  <c r="H2600" i="24"/>
  <c r="H2602" i="24"/>
  <c r="H835" i="24"/>
  <c r="H260" i="24"/>
  <c r="H2606" i="24"/>
  <c r="H1483" i="24"/>
  <c r="H3252" i="24"/>
  <c r="H2613" i="24"/>
  <c r="H2616" i="24"/>
  <c r="H837" i="24"/>
  <c r="H1189" i="24"/>
  <c r="H1498" i="24"/>
  <c r="H3037" i="24"/>
  <c r="H1503" i="24"/>
  <c r="H842" i="24"/>
  <c r="H3541" i="24"/>
  <c r="H750" i="24"/>
  <c r="H3512" i="24"/>
  <c r="H2171" i="24"/>
  <c r="H17" i="24"/>
  <c r="H2235" i="24"/>
  <c r="H3517" i="24"/>
  <c r="H2165" i="24"/>
  <c r="H2254" i="24"/>
  <c r="H2278" i="24"/>
  <c r="H2284" i="24"/>
  <c r="H773" i="24"/>
  <c r="H3306" i="24"/>
  <c r="H2298" i="24"/>
  <c r="H2309" i="24"/>
  <c r="H3527" i="24"/>
  <c r="H2350" i="24"/>
  <c r="H2356" i="24"/>
  <c r="H2371" i="24"/>
  <c r="H2995" i="24"/>
  <c r="H2380" i="24"/>
  <c r="H2167" i="24"/>
  <c r="H64" i="24"/>
  <c r="H2388" i="24"/>
  <c r="H71" i="24"/>
  <c r="H2168" i="24"/>
  <c r="H796" i="24"/>
  <c r="H2397" i="24"/>
  <c r="H2406" i="24"/>
  <c r="H2407" i="24"/>
  <c r="H2422" i="24"/>
  <c r="H2428" i="24"/>
  <c r="H2429" i="24"/>
  <c r="H1070" i="24"/>
  <c r="H2176" i="24"/>
  <c r="H2432" i="24"/>
  <c r="H2440" i="24"/>
  <c r="H3002" i="24"/>
  <c r="H1119" i="24"/>
  <c r="H143" i="24"/>
  <c r="H2501" i="24"/>
  <c r="H2504" i="24"/>
  <c r="H2507" i="24"/>
  <c r="H2181" i="24"/>
  <c r="H813" i="24"/>
  <c r="H2512" i="24"/>
  <c r="H3510" i="24"/>
  <c r="H2175" i="24"/>
  <c r="H2071" i="24"/>
  <c r="H2193" i="24"/>
  <c r="H1610" i="24"/>
  <c r="H2183" i="24"/>
  <c r="H2238" i="24"/>
  <c r="H2239" i="24"/>
  <c r="H2187" i="24"/>
  <c r="H2249" i="24"/>
  <c r="H305" i="24"/>
  <c r="H1465" i="24"/>
  <c r="H2189" i="24"/>
  <c r="H2253" i="24"/>
  <c r="H2261" i="24"/>
  <c r="H2272" i="24"/>
  <c r="H2279" i="24"/>
  <c r="H2315" i="24"/>
  <c r="H1004" i="24"/>
  <c r="H777" i="24"/>
  <c r="H2322" i="24"/>
  <c r="H596" i="24"/>
  <c r="H2331" i="24"/>
  <c r="H538" i="24"/>
  <c r="H2991" i="24"/>
  <c r="H3346" i="24"/>
  <c r="H1608" i="24"/>
  <c r="H144" i="24"/>
  <c r="H219" i="24"/>
  <c r="H3264" i="24"/>
  <c r="H1643" i="24"/>
  <c r="H1525" i="24"/>
  <c r="H1718" i="24"/>
  <c r="H2761" i="24"/>
  <c r="H1560" i="24"/>
  <c r="H398" i="24"/>
  <c r="H3085" i="24"/>
  <c r="H440" i="24"/>
  <c r="H429" i="24"/>
  <c r="H909" i="24"/>
  <c r="H3001" i="24"/>
  <c r="H1950" i="24"/>
  <c r="H2487" i="24"/>
  <c r="H3013" i="24"/>
  <c r="H1290" i="24"/>
  <c r="H2974" i="24"/>
  <c r="H1588" i="24"/>
  <c r="H3442" i="24"/>
  <c r="H3008" i="24"/>
  <c r="H1704" i="24"/>
  <c r="H548" i="24"/>
  <c r="H1720" i="24"/>
  <c r="H563" i="24"/>
  <c r="H1740" i="24"/>
  <c r="H1677" i="24"/>
  <c r="H2125" i="24"/>
  <c r="H2801" i="24"/>
  <c r="H2701" i="24"/>
  <c r="H2098" i="24"/>
  <c r="H2712" i="24"/>
  <c r="H2520" i="24"/>
  <c r="H1047" i="24"/>
  <c r="H1324" i="24"/>
  <c r="H921" i="24"/>
  <c r="H995" i="24"/>
  <c r="H404" i="24"/>
  <c r="H1876" i="24"/>
  <c r="H2415" i="24"/>
  <c r="H459" i="24"/>
  <c r="H3322" i="24"/>
  <c r="H1919" i="24"/>
  <c r="H1923" i="24"/>
  <c r="H3366" i="24"/>
  <c r="G3169" i="24"/>
  <c r="G1668" i="24"/>
  <c r="G2053" i="24"/>
  <c r="G3263" i="24"/>
  <c r="G367" i="24"/>
  <c r="G2102" i="24"/>
  <c r="G2675" i="24"/>
  <c r="G2688" i="24"/>
  <c r="G1574" i="24"/>
  <c r="G425" i="24"/>
  <c r="G2705" i="24"/>
  <c r="G1553" i="24"/>
  <c r="G2769" i="24"/>
  <c r="G3056" i="24"/>
  <c r="G3057" i="24"/>
  <c r="G475" i="24"/>
  <c r="G2121" i="24"/>
  <c r="G2151" i="24"/>
  <c r="G2797" i="24"/>
  <c r="G2568" i="24"/>
  <c r="G2573" i="24"/>
  <c r="G23" i="24"/>
  <c r="G2975" i="24"/>
  <c r="G2625" i="24"/>
  <c r="G1549" i="24"/>
  <c r="G2882" i="24"/>
  <c r="G2649" i="24"/>
  <c r="G3529" i="24"/>
  <c r="G2285" i="24"/>
  <c r="G3493" i="24"/>
  <c r="G1566" i="24"/>
  <c r="G3285" i="24"/>
  <c r="G356" i="24"/>
  <c r="G3204" i="24"/>
  <c r="G2839" i="24"/>
  <c r="G2542" i="24"/>
  <c r="G3241" i="24"/>
  <c r="G860" i="24"/>
  <c r="G3304" i="24"/>
  <c r="G1371" i="24"/>
  <c r="G933" i="24"/>
  <c r="G2580" i="24"/>
  <c r="G288" i="24"/>
  <c r="G2659" i="24"/>
  <c r="G1650" i="24"/>
  <c r="G1694" i="24"/>
  <c r="G763" i="24"/>
  <c r="G115" i="24"/>
  <c r="G3184" i="24"/>
  <c r="G1108" i="24"/>
  <c r="G1547" i="24"/>
  <c r="G72" i="24"/>
  <c r="G577" i="24"/>
  <c r="G2153" i="24"/>
  <c r="G1743" i="24"/>
  <c r="G1676" i="24"/>
  <c r="G2750" i="24"/>
  <c r="G2779" i="24"/>
  <c r="G2126" i="24"/>
  <c r="G37" i="24"/>
  <c r="G1748" i="24"/>
  <c r="G2412" i="24"/>
  <c r="G1378" i="24"/>
  <c r="G165" i="24"/>
  <c r="G1102" i="24"/>
  <c r="G207" i="24"/>
  <c r="G9" i="24"/>
  <c r="G235" i="24"/>
  <c r="G2611" i="24"/>
  <c r="G2508" i="24"/>
  <c r="G263" i="24"/>
  <c r="G265" i="24"/>
  <c r="G762" i="24"/>
  <c r="G3113" i="24"/>
  <c r="G268" i="24"/>
  <c r="G2157" i="24"/>
  <c r="G2159" i="24"/>
  <c r="G2499" i="24"/>
  <c r="G2637" i="24"/>
  <c r="G2518" i="24"/>
  <c r="G290" i="24"/>
  <c r="G2638" i="24"/>
  <c r="G1394" i="24"/>
  <c r="G2517" i="24"/>
  <c r="G1940" i="24"/>
  <c r="G3236" i="24"/>
  <c r="G895" i="24"/>
  <c r="G3159" i="24"/>
  <c r="G3218" i="24"/>
  <c r="G3245" i="24"/>
  <c r="G788" i="24"/>
  <c r="G3042" i="24"/>
  <c r="G3327" i="24"/>
  <c r="G2796" i="24"/>
  <c r="G216" i="24"/>
  <c r="G840" i="24"/>
  <c r="G731" i="24"/>
  <c r="G2631" i="24"/>
  <c r="G382" i="24"/>
  <c r="G383" i="24"/>
  <c r="G384" i="24"/>
  <c r="G258" i="24"/>
  <c r="G3036" i="24"/>
  <c r="G565" i="24"/>
  <c r="G1835" i="24"/>
  <c r="G1837" i="24"/>
  <c r="G3325" i="24"/>
  <c r="G250" i="24"/>
  <c r="G1687" i="24"/>
  <c r="G3388" i="24"/>
  <c r="G451" i="24"/>
  <c r="G453" i="24"/>
  <c r="G1874" i="24"/>
  <c r="G1018" i="24"/>
  <c r="G1320" i="24"/>
  <c r="G1481" i="24"/>
  <c r="G1728" i="24"/>
  <c r="G918" i="24"/>
  <c r="G476" i="24"/>
  <c r="G473" i="24"/>
  <c r="G2404" i="24"/>
  <c r="G3211" i="24"/>
  <c r="G570" i="24"/>
  <c r="G1816" i="24"/>
  <c r="G508" i="24"/>
  <c r="G289" i="24"/>
  <c r="G1519" i="24"/>
  <c r="G877" i="24"/>
  <c r="G2775" i="24"/>
  <c r="G2778" i="24"/>
  <c r="G1735" i="24"/>
  <c r="G1736" i="24"/>
  <c r="G3480" i="24"/>
  <c r="G3131" i="24"/>
  <c r="G1883" i="24"/>
  <c r="G1887" i="24"/>
  <c r="G949" i="24"/>
  <c r="G87" i="24"/>
  <c r="G537" i="24"/>
  <c r="G40" i="24"/>
  <c r="G1738" i="24"/>
  <c r="G787" i="24"/>
  <c r="G1409" i="24"/>
  <c r="G3468" i="24"/>
  <c r="G1745" i="24"/>
  <c r="G3458" i="24"/>
  <c r="G1033" i="24"/>
  <c r="G2425" i="24"/>
  <c r="G2829" i="24"/>
  <c r="G722" i="24"/>
  <c r="G26" i="24"/>
  <c r="G3549" i="24"/>
  <c r="G45" i="24"/>
  <c r="G714" i="24"/>
  <c r="G1359" i="24"/>
  <c r="G2072" i="24"/>
  <c r="G1775" i="24"/>
  <c r="G657" i="24"/>
  <c r="G197" i="24"/>
  <c r="G2561" i="24"/>
  <c r="G2559" i="24"/>
  <c r="G1581" i="24"/>
  <c r="G399" i="24"/>
  <c r="G3318" i="24"/>
  <c r="G1698" i="24"/>
  <c r="G3041" i="24"/>
  <c r="G999" i="24"/>
  <c r="G881" i="24"/>
  <c r="G30" i="24"/>
  <c r="G2719" i="24"/>
  <c r="G3291" i="24"/>
  <c r="G948" i="24"/>
  <c r="G1803" i="24"/>
  <c r="G1886" i="24"/>
  <c r="G2928" i="24"/>
  <c r="G1801" i="24"/>
  <c r="G613" i="24"/>
  <c r="G2939" i="24"/>
  <c r="G1917" i="24"/>
  <c r="G2663" i="24"/>
  <c r="G218" i="24"/>
  <c r="G1543" i="24"/>
  <c r="G1845" i="24"/>
  <c r="G3065" i="24"/>
  <c r="G3551" i="24"/>
  <c r="G2932" i="24"/>
  <c r="G1891" i="24"/>
  <c r="G2802" i="24"/>
  <c r="G847" i="24"/>
  <c r="G277" i="24"/>
  <c r="G1781" i="24"/>
  <c r="G3086" i="24"/>
  <c r="G237" i="24"/>
  <c r="G829" i="24"/>
  <c r="G3024" i="24"/>
  <c r="G242" i="24"/>
  <c r="G2657" i="24"/>
  <c r="G1591" i="24"/>
  <c r="G1252" i="24"/>
  <c r="G2660" i="24"/>
  <c r="G1205" i="24"/>
  <c r="G3151" i="24"/>
  <c r="G662" i="24"/>
  <c r="G1906" i="24"/>
  <c r="G1396" i="24"/>
  <c r="G1209" i="24"/>
  <c r="G2946" i="24"/>
  <c r="G2164" i="24"/>
  <c r="G1266" i="24"/>
  <c r="G2054" i="24"/>
  <c r="G2152" i="24"/>
  <c r="G602" i="24"/>
  <c r="G3083" i="24"/>
  <c r="G2860" i="24"/>
  <c r="G3290" i="24"/>
  <c r="G79" i="24"/>
  <c r="G845" i="24"/>
  <c r="G2673" i="24"/>
  <c r="G2987" i="24"/>
  <c r="G3032" i="24"/>
  <c r="G2112" i="24"/>
  <c r="G1854" i="24"/>
  <c r="G810" i="24"/>
  <c r="G1912" i="24"/>
  <c r="G3526" i="24"/>
  <c r="G748" i="24"/>
  <c r="G1851" i="24"/>
  <c r="G1400" i="24"/>
  <c r="G2154" i="24"/>
  <c r="G2788" i="24"/>
  <c r="G1012" i="24"/>
  <c r="G1902" i="24"/>
  <c r="G3485" i="24"/>
  <c r="G3225" i="24"/>
  <c r="G104" i="24"/>
  <c r="G966" i="24"/>
  <c r="G3100" i="24"/>
  <c r="G1049" i="24"/>
  <c r="G950" i="24"/>
  <c r="G3488" i="24"/>
  <c r="G2626" i="24"/>
  <c r="G951" i="24"/>
  <c r="G639" i="24"/>
  <c r="G3237" i="24"/>
  <c r="G129" i="24"/>
  <c r="G2017" i="24"/>
  <c r="G1808" i="24"/>
  <c r="G1467" i="24"/>
  <c r="G2652" i="24"/>
  <c r="G3473" i="24"/>
  <c r="G2452" i="24"/>
  <c r="G3105" i="24"/>
  <c r="G2664" i="24"/>
  <c r="G1327" i="24"/>
  <c r="G3132" i="24"/>
  <c r="G2160" i="24"/>
  <c r="G504" i="24"/>
  <c r="G3141" i="24"/>
  <c r="G1915" i="24"/>
  <c r="G2886" i="24"/>
  <c r="G1113" i="24"/>
  <c r="G3000" i="24"/>
  <c r="G1569" i="24"/>
  <c r="G419" i="24"/>
  <c r="G76" i="24"/>
  <c r="G1347" i="24"/>
  <c r="G1319" i="24"/>
  <c r="G2455" i="24"/>
  <c r="G271" i="24"/>
  <c r="G1839" i="24"/>
  <c r="G767" i="24"/>
  <c r="G2188" i="24"/>
  <c r="G2293" i="24"/>
  <c r="G2593" i="24"/>
  <c r="G489" i="24"/>
  <c r="G1833" i="24"/>
  <c r="G2335" i="24"/>
  <c r="G760" i="24"/>
  <c r="G620" i="24"/>
  <c r="G493" i="24"/>
  <c r="G407" i="24"/>
  <c r="G3108" i="24"/>
  <c r="G3479" i="24"/>
  <c r="G2787" i="24"/>
  <c r="G2899" i="24"/>
  <c r="G75" i="24"/>
  <c r="G2477" i="24"/>
  <c r="G3167" i="24"/>
  <c r="G2156" i="24"/>
  <c r="G1225" i="24"/>
  <c r="G93" i="24"/>
  <c r="G3164" i="24"/>
  <c r="G3535" i="24"/>
  <c r="G1461" i="24"/>
  <c r="G2950" i="24"/>
  <c r="G3489" i="24"/>
  <c r="G1100" i="24"/>
  <c r="G284" i="24"/>
  <c r="G683" i="24"/>
  <c r="G3182" i="24"/>
  <c r="G1417" i="24"/>
  <c r="G1522" i="24"/>
  <c r="G1844" i="24"/>
  <c r="G1850" i="24"/>
  <c r="G691" i="24"/>
  <c r="G2674" i="24"/>
  <c r="G3550" i="24"/>
  <c r="G282" i="24"/>
  <c r="G2677" i="24"/>
  <c r="G1928" i="24"/>
  <c r="G3139" i="24"/>
  <c r="G696" i="24"/>
  <c r="G418" i="24"/>
  <c r="G3183" i="24"/>
  <c r="G1230" i="24"/>
  <c r="G1037" i="24"/>
  <c r="G2697" i="24"/>
  <c r="G1224" i="24"/>
  <c r="G2702" i="24"/>
  <c r="G286" i="24"/>
  <c r="G214" i="24"/>
  <c r="G629" i="24"/>
  <c r="G700" i="24"/>
  <c r="G1431" i="24"/>
  <c r="G1780" i="24"/>
  <c r="G3427" i="24"/>
  <c r="G1981" i="24"/>
  <c r="G2032" i="24"/>
  <c r="G2324" i="24"/>
  <c r="G1040" i="24"/>
  <c r="G870" i="24"/>
  <c r="G2097" i="24"/>
  <c r="G3046" i="24"/>
  <c r="G1782" i="24"/>
  <c r="G464" i="24"/>
  <c r="G467" i="24"/>
  <c r="G3140" i="24"/>
  <c r="G982" i="24"/>
  <c r="G1030" i="24"/>
  <c r="G82" i="24"/>
  <c r="G1805" i="24"/>
  <c r="G2929" i="24"/>
  <c r="G1846" i="24"/>
  <c r="G92" i="24"/>
  <c r="G3118" i="24"/>
  <c r="G693" i="24"/>
  <c r="G2679" i="24"/>
  <c r="G1389" i="24"/>
  <c r="G1892" i="24"/>
  <c r="G1894" i="24"/>
  <c r="G793" i="24"/>
  <c r="G826" i="24"/>
  <c r="G1453" i="24"/>
  <c r="G1430" i="24"/>
  <c r="G2935" i="24"/>
  <c r="G194" i="24"/>
  <c r="G1164" i="24"/>
  <c r="G138" i="24"/>
  <c r="G494" i="24"/>
  <c r="G848" i="24"/>
  <c r="G146" i="24"/>
  <c r="G200" i="24"/>
  <c r="G287" i="24"/>
  <c r="G392" i="24"/>
  <c r="G474" i="24"/>
  <c r="G2795" i="24"/>
  <c r="G3208" i="24"/>
  <c r="G1292" i="24"/>
  <c r="G523" i="24"/>
  <c r="G1998" i="24"/>
  <c r="G1729" i="24"/>
  <c r="G1269" i="24"/>
  <c r="G463" i="24"/>
  <c r="G1054" i="24"/>
  <c r="G1105" i="24"/>
  <c r="G1637" i="24"/>
  <c r="G1311" i="24"/>
  <c r="G2039" i="24"/>
  <c r="G468" i="24"/>
  <c r="G1438" i="24"/>
  <c r="G808" i="24"/>
  <c r="G2636" i="24"/>
  <c r="G3363" i="24"/>
  <c r="G1865" i="24"/>
  <c r="G988" i="24"/>
  <c r="G2921" i="24"/>
  <c r="G125" i="24"/>
  <c r="G828" i="24"/>
  <c r="G2073" i="24"/>
  <c r="G308" i="24"/>
  <c r="G1399" i="24"/>
  <c r="G2942" i="24"/>
  <c r="G3272" i="24"/>
  <c r="G3435" i="24"/>
  <c r="G688" i="24"/>
  <c r="G987" i="24"/>
  <c r="G325" i="24"/>
  <c r="G1640" i="24"/>
  <c r="G1523" i="24"/>
  <c r="G154" i="24"/>
  <c r="G396" i="24"/>
  <c r="G3168" i="24"/>
  <c r="G2686" i="24"/>
  <c r="G638" i="24"/>
  <c r="G2581" i="24"/>
  <c r="G1404" i="24"/>
  <c r="G2493" i="24"/>
  <c r="G1590" i="24"/>
  <c r="G635" i="24"/>
  <c r="G2498" i="24"/>
  <c r="G1941" i="24"/>
  <c r="G2604" i="24"/>
  <c r="G3370" i="24"/>
  <c r="G2617" i="24"/>
  <c r="G1935" i="24"/>
  <c r="G3490" i="24"/>
  <c r="G619" i="24"/>
  <c r="G1348" i="24"/>
  <c r="G641" i="24"/>
  <c r="G1137" i="24"/>
  <c r="G387" i="24"/>
  <c r="G690" i="24"/>
  <c r="G924" i="24"/>
  <c r="G1142" i="24"/>
  <c r="G2292" i="24"/>
  <c r="G1016" i="24"/>
  <c r="G2345" i="24"/>
  <c r="G2689" i="24"/>
  <c r="G2692" i="24"/>
  <c r="G3011" i="24"/>
  <c r="G2693" i="24"/>
  <c r="G3053" i="24"/>
  <c r="G1406" i="24"/>
  <c r="G3188" i="24"/>
  <c r="G3364" i="24"/>
  <c r="G2465" i="24"/>
  <c r="G2385" i="24"/>
  <c r="G2553" i="24"/>
  <c r="G2706" i="24"/>
  <c r="G2906" i="24"/>
  <c r="G116" i="24"/>
  <c r="G1897" i="24"/>
  <c r="G2709" i="24"/>
  <c r="G1265" i="24"/>
  <c r="G2495" i="24"/>
  <c r="G188" i="24"/>
  <c r="G737" i="24"/>
  <c r="G1492" i="24"/>
  <c r="G252" i="24"/>
  <c r="G390" i="24"/>
  <c r="G422" i="24"/>
  <c r="G3253" i="24"/>
  <c r="G2623" i="24"/>
  <c r="G940" i="24"/>
  <c r="G2695" i="24"/>
  <c r="G438" i="24"/>
  <c r="G462" i="24"/>
  <c r="G2021" i="24"/>
  <c r="G1499" i="24"/>
  <c r="G3448" i="24"/>
  <c r="G622" i="24"/>
  <c r="G1629" i="24"/>
  <c r="G1077" i="24"/>
  <c r="G1959" i="24"/>
  <c r="G103" i="24"/>
  <c r="G1960" i="24"/>
  <c r="G3537" i="24"/>
  <c r="G2526" i="24"/>
  <c r="G2633" i="24"/>
  <c r="G2270" i="24"/>
  <c r="G2342" i="24"/>
  <c r="G2354" i="24"/>
  <c r="G2357" i="24"/>
  <c r="G2360" i="24"/>
  <c r="G2435" i="24"/>
  <c r="G3181" i="24"/>
  <c r="G110" i="24"/>
  <c r="G2459" i="24"/>
  <c r="G2209" i="24"/>
  <c r="G2251" i="24"/>
  <c r="G2336" i="24"/>
  <c r="G1020" i="24"/>
  <c r="G2362" i="24"/>
  <c r="G59" i="24"/>
  <c r="G2019" i="24"/>
  <c r="G3397" i="24"/>
  <c r="G98" i="24"/>
  <c r="G3305" i="24"/>
  <c r="G3133" i="24"/>
  <c r="G2005" i="24"/>
  <c r="G2006" i="24"/>
  <c r="G834" i="24"/>
  <c r="G1599" i="24"/>
  <c r="G1856" i="24"/>
  <c r="G626" i="24"/>
  <c r="G665" i="24"/>
  <c r="G1089" i="24"/>
  <c r="G3004" i="24"/>
  <c r="G3355" i="24"/>
  <c r="G3205" i="24"/>
  <c r="G2525" i="24"/>
  <c r="G1975" i="24"/>
  <c r="G3224" i="24"/>
  <c r="G2753" i="24"/>
  <c r="G1159" i="24"/>
  <c r="G1123" i="24"/>
  <c r="G1379" i="24"/>
  <c r="G2925" i="24"/>
  <c r="G1121" i="24"/>
  <c r="G1416" i="24"/>
  <c r="G2103" i="24"/>
  <c r="G1326" i="24"/>
  <c r="G661" i="24"/>
  <c r="G1459" i="24"/>
  <c r="G1682" i="24"/>
  <c r="G1318" i="24"/>
  <c r="G249" i="24"/>
  <c r="G1868" i="24"/>
  <c r="G610" i="24"/>
  <c r="G3087" i="24"/>
  <c r="G2037" i="24"/>
  <c r="G2042" i="24"/>
  <c r="G3231" i="24"/>
  <c r="G279" i="24"/>
  <c r="G560" i="24"/>
  <c r="G1739" i="24"/>
  <c r="G1261" i="24"/>
  <c r="G1490" i="24"/>
  <c r="G58" i="24"/>
  <c r="G1274" i="24"/>
  <c r="G628" i="24"/>
  <c r="G3207" i="24"/>
  <c r="G1086" i="24"/>
  <c r="G112" i="24"/>
  <c r="G1789" i="24"/>
  <c r="G1797" i="24"/>
  <c r="G3101" i="24"/>
  <c r="G3110" i="24"/>
  <c r="G1598" i="24"/>
  <c r="G1802" i="24"/>
  <c r="G3202" i="24"/>
  <c r="G825" i="24"/>
  <c r="G2548" i="24"/>
  <c r="G1597" i="24"/>
  <c r="G1814" i="24"/>
  <c r="G1328" i="24"/>
  <c r="G1144" i="24"/>
  <c r="G427" i="24"/>
  <c r="G671" i="24"/>
  <c r="G1615" i="24"/>
  <c r="G1429" i="24"/>
  <c r="G1454" i="24"/>
  <c r="G1988" i="24"/>
  <c r="G2476" i="24"/>
  <c r="G1435" i="24"/>
  <c r="G1447" i="24"/>
  <c r="G779" i="24"/>
  <c r="G224" i="24"/>
  <c r="G3367" i="24"/>
  <c r="G1457" i="24"/>
  <c r="G3246" i="24"/>
  <c r="G436" i="24"/>
  <c r="G441" i="24"/>
  <c r="G1878" i="24"/>
  <c r="G651" i="24"/>
  <c r="G1584" i="24"/>
  <c r="G2062" i="24"/>
  <c r="G1355" i="24"/>
  <c r="G867" i="24"/>
  <c r="G1131" i="24"/>
  <c r="G2522" i="24"/>
  <c r="G3244" i="24"/>
  <c r="G3190" i="24"/>
  <c r="G1817" i="24"/>
  <c r="G1913" i="24"/>
  <c r="G264" i="24"/>
  <c r="G1559" i="24"/>
  <c r="G3563" i="24"/>
  <c r="G2195" i="24"/>
  <c r="G1074" i="24"/>
  <c r="G838" i="24"/>
  <c r="G3176" i="24"/>
  <c r="G3401" i="24"/>
  <c r="G3486" i="24"/>
  <c r="G807" i="24"/>
  <c r="G3497" i="24"/>
  <c r="G3178" i="24"/>
  <c r="G3422" i="24"/>
  <c r="G789" i="24"/>
  <c r="G1505" i="24"/>
  <c r="G3257" i="24"/>
  <c r="G3423" i="24"/>
  <c r="G3276" i="24"/>
  <c r="G3050" i="24"/>
  <c r="G2661" i="24"/>
  <c r="G1949" i="24"/>
  <c r="G3193" i="24"/>
  <c r="G2901" i="24"/>
  <c r="G541" i="24"/>
  <c r="G2703" i="24"/>
  <c r="G1410" i="24"/>
  <c r="G1245" i="24"/>
  <c r="G1954" i="24"/>
  <c r="G2872" i="24"/>
  <c r="G1198" i="24"/>
  <c r="G1955" i="24"/>
  <c r="G686" i="24"/>
  <c r="G3197" i="24"/>
  <c r="G561" i="24"/>
  <c r="G2866" i="24"/>
  <c r="G3303" i="24"/>
  <c r="G1360" i="24"/>
  <c r="G586" i="24"/>
  <c r="G587" i="24"/>
  <c r="G1606" i="24"/>
  <c r="G3063" i="24"/>
  <c r="G130" i="24"/>
  <c r="G3434" i="24"/>
  <c r="G2478" i="24"/>
  <c r="G682" i="24"/>
  <c r="G753" i="24"/>
  <c r="G2907" i="24"/>
  <c r="G2185" i="24"/>
  <c r="G2135" i="24"/>
  <c r="G2196" i="24"/>
  <c r="G2784" i="24"/>
  <c r="G109" i="24"/>
  <c r="G962" i="24"/>
  <c r="G1270" i="24"/>
  <c r="G1945" i="24"/>
  <c r="G13" i="24"/>
  <c r="G1996" i="24"/>
  <c r="G15" i="24"/>
  <c r="G858" i="24"/>
  <c r="G1272" i="24"/>
  <c r="G1466" i="24"/>
  <c r="G3353" i="24"/>
  <c r="G303" i="24"/>
  <c r="G2088" i="24"/>
  <c r="G2296" i="24"/>
  <c r="G1755" i="24"/>
  <c r="G2519" i="24"/>
  <c r="G868" i="24"/>
  <c r="G1691" i="24"/>
  <c r="G1563" i="24"/>
  <c r="G2300" i="24"/>
  <c r="G3424" i="24"/>
  <c r="G2100" i="24"/>
  <c r="G3415" i="24"/>
  <c r="G3314" i="24"/>
  <c r="G478" i="24"/>
  <c r="G3130" i="24"/>
  <c r="G1762" i="24"/>
  <c r="G1787" i="24"/>
  <c r="G3439" i="24"/>
  <c r="G3150" i="24"/>
  <c r="G1657" i="24"/>
  <c r="G2374" i="24"/>
  <c r="G1793" i="24"/>
  <c r="G301" i="24"/>
  <c r="G2931" i="24"/>
  <c r="G542" i="24"/>
  <c r="G3067" i="24"/>
  <c r="G3206" i="24"/>
  <c r="G3068" i="24"/>
  <c r="G2012" i="24"/>
  <c r="G724" i="24"/>
  <c r="G1540" i="24"/>
  <c r="G2014" i="24"/>
  <c r="G520" i="24"/>
  <c r="G2777" i="24"/>
  <c r="G931" i="24"/>
  <c r="G169" i="24"/>
  <c r="G2647" i="24"/>
  <c r="G297" i="24"/>
  <c r="G3313" i="24"/>
  <c r="G1183" i="24"/>
  <c r="G804" i="24"/>
  <c r="G262" i="24"/>
  <c r="G705" i="24"/>
  <c r="G2840" i="24"/>
  <c r="G2857" i="24"/>
  <c r="G1934" i="24"/>
  <c r="G2741" i="24"/>
  <c r="G1586" i="24"/>
  <c r="G1284" i="24"/>
  <c r="G1550" i="24"/>
  <c r="G928" i="24"/>
  <c r="G386" i="24"/>
  <c r="G1943" i="24"/>
  <c r="G2076" i="24"/>
  <c r="G2655" i="24"/>
  <c r="G1582" i="24"/>
  <c r="G1948" i="24"/>
  <c r="G1374" i="24"/>
  <c r="G447" i="24"/>
  <c r="G2177" i="24"/>
  <c r="G850" i="24"/>
  <c r="G1600" i="24"/>
  <c r="G1107" i="24"/>
  <c r="G3073" i="24"/>
  <c r="G1956" i="24"/>
  <c r="G161" i="24"/>
  <c r="G3522" i="24"/>
  <c r="G562" i="24"/>
  <c r="G1669" i="24"/>
  <c r="G1627" i="24"/>
  <c r="G2186" i="24"/>
  <c r="G594" i="24"/>
  <c r="G856" i="24"/>
  <c r="G2792" i="24"/>
  <c r="G863" i="24"/>
  <c r="G963" i="24"/>
  <c r="G969" i="24"/>
  <c r="G2973" i="24"/>
  <c r="G313" i="24"/>
  <c r="G2245" i="24"/>
  <c r="G515" i="24"/>
  <c r="G2241" i="24"/>
  <c r="G3292" i="24"/>
  <c r="G1193" i="24"/>
  <c r="G1662" i="24"/>
  <c r="G3408" i="24"/>
  <c r="G939" i="24"/>
  <c r="G1337" i="24"/>
  <c r="G2538" i="24"/>
  <c r="G2735" i="24"/>
  <c r="G1268" i="24"/>
  <c r="G694" i="24"/>
  <c r="G1772" i="24"/>
  <c r="G1699" i="24"/>
  <c r="G1038" i="24"/>
  <c r="G3142" i="24"/>
  <c r="G2869" i="24"/>
  <c r="G1297" i="24"/>
  <c r="G2119" i="24"/>
  <c r="G3447" i="24"/>
  <c r="G736" i="24"/>
  <c r="G698" i="24"/>
  <c r="G2346" i="24"/>
  <c r="G1721" i="24"/>
  <c r="G2868" i="24"/>
  <c r="G2711" i="24"/>
  <c r="G797" i="24"/>
  <c r="G607" i="24"/>
  <c r="G1875" i="24"/>
  <c r="G2746" i="24"/>
  <c r="G1661" i="24"/>
  <c r="G2717" i="24"/>
  <c r="G2414" i="24"/>
  <c r="G3451" i="24"/>
  <c r="G1611" i="24"/>
  <c r="G2549" i="24"/>
  <c r="G2115" i="24"/>
  <c r="G3062" i="24"/>
  <c r="G929" i="24"/>
  <c r="G2111" i="24"/>
  <c r="G3334" i="24"/>
  <c r="G792" i="24"/>
  <c r="G3020" i="24"/>
  <c r="G1790" i="24"/>
  <c r="G3023" i="24"/>
  <c r="G1048" i="24"/>
  <c r="G355" i="24"/>
  <c r="G3530" i="24"/>
  <c r="G676" i="24"/>
  <c r="G2811" i="24"/>
  <c r="G3070" i="24"/>
  <c r="G2557" i="24"/>
  <c r="G403" i="24"/>
  <c r="G1585" i="24"/>
  <c r="G1602" i="24"/>
  <c r="G1509" i="24"/>
  <c r="G2020" i="24"/>
  <c r="G1514" i="24"/>
  <c r="G3316" i="24"/>
  <c r="G1282" i="24"/>
  <c r="G3177" i="24"/>
  <c r="G134" i="24"/>
  <c r="G2059" i="24"/>
  <c r="G3544" i="24"/>
  <c r="G2480" i="24"/>
  <c r="G3186" i="24"/>
  <c r="G2462" i="24"/>
  <c r="G2665" i="24"/>
  <c r="G372" i="24"/>
  <c r="G2179" i="24"/>
  <c r="G469" i="24"/>
  <c r="G1707" i="24"/>
  <c r="G1603" i="24"/>
  <c r="G2667" i="24"/>
  <c r="G3082" i="24"/>
  <c r="G2242" i="24"/>
  <c r="G678" i="24"/>
  <c r="G456" i="24"/>
  <c r="G1633" i="24"/>
  <c r="G723" i="24"/>
  <c r="G2670" i="24"/>
  <c r="G2351" i="24"/>
  <c r="G2983" i="24"/>
  <c r="G932" i="24"/>
  <c r="G1259" i="24"/>
  <c r="G2413" i="24"/>
  <c r="G1769" i="24"/>
  <c r="G1644" i="24"/>
  <c r="G2684" i="24"/>
  <c r="G2248" i="24"/>
  <c r="G2851" i="24"/>
  <c r="G1532" i="24"/>
  <c r="G2258" i="24"/>
  <c r="G1929" i="24"/>
  <c r="G2506" i="24"/>
  <c r="G983" i="24"/>
  <c r="G2731" i="24"/>
  <c r="G416" i="24"/>
  <c r="G3315" i="24"/>
  <c r="G2091" i="24"/>
  <c r="G1280" i="24"/>
  <c r="G3425" i="24"/>
  <c r="G3117" i="24"/>
  <c r="G2696" i="24"/>
  <c r="G1002" i="24"/>
  <c r="G1578" i="24"/>
  <c r="G479" i="24"/>
  <c r="G1013" i="24"/>
  <c r="G2250" i="24"/>
  <c r="G1689" i="24"/>
  <c r="G1659" i="24"/>
  <c r="G786" i="24"/>
  <c r="G491" i="24"/>
  <c r="G3438" i="24"/>
  <c r="G1276" i="24"/>
  <c r="G540" i="24"/>
  <c r="G254" i="24"/>
  <c r="G2122" i="24"/>
  <c r="G608" i="24"/>
  <c r="G1773" i="24"/>
  <c r="G1027" i="24"/>
  <c r="G729" i="24"/>
  <c r="G915" i="24"/>
  <c r="G199" i="24"/>
  <c r="G2713" i="24"/>
  <c r="G2252" i="24"/>
  <c r="G1050" i="24"/>
  <c r="G1051" i="24"/>
  <c r="G2232" i="24"/>
  <c r="G85" i="24"/>
  <c r="G3220" i="24"/>
  <c r="G3436" i="24"/>
  <c r="G1494" i="24"/>
  <c r="G802" i="24"/>
  <c r="G725" i="24"/>
  <c r="G1924" i="24"/>
  <c r="G1287" i="24"/>
  <c r="G3262" i="24"/>
  <c r="G1538" i="24"/>
  <c r="G1322" i="24"/>
  <c r="G2030" i="24"/>
  <c r="G912" i="24"/>
  <c r="G2441" i="24"/>
  <c r="G350" i="24"/>
  <c r="G1087" i="24"/>
  <c r="G3187" i="24"/>
  <c r="G160" i="24"/>
  <c r="G186" i="24"/>
  <c r="G1199" i="24"/>
  <c r="G3421" i="24"/>
  <c r="G358" i="24"/>
  <c r="G202" i="24"/>
  <c r="G3280" i="24"/>
  <c r="G2632" i="24"/>
  <c r="G1179" i="24"/>
  <c r="G149" i="24"/>
  <c r="G2634" i="24"/>
  <c r="G317" i="24"/>
  <c r="G2643" i="24"/>
  <c r="G3373" i="24"/>
  <c r="G752" i="24"/>
  <c r="G2184" i="24"/>
  <c r="G973" i="24"/>
  <c r="G2830" i="24"/>
  <c r="G1931" i="24"/>
  <c r="G240" i="24"/>
  <c r="G3389" i="24"/>
  <c r="G1944" i="24"/>
  <c r="G2844" i="24"/>
  <c r="G2355" i="24"/>
  <c r="G1035" i="24"/>
  <c r="G2391" i="24"/>
  <c r="G3430" i="24"/>
  <c r="G2400" i="24"/>
  <c r="G136" i="24"/>
  <c r="G2424" i="24"/>
  <c r="G2864" i="24"/>
  <c r="G3437" i="24"/>
  <c r="G2464" i="24"/>
  <c r="G2213" i="24"/>
  <c r="G1589" i="24"/>
  <c r="G2221" i="24"/>
  <c r="G1256" i="24"/>
  <c r="G2130" i="24"/>
  <c r="G2246" i="24"/>
  <c r="G3077" i="24"/>
  <c r="G3508" i="24"/>
  <c r="G2134" i="24"/>
  <c r="G592" i="24"/>
  <c r="G2043" i="24"/>
  <c r="G2080" i="24"/>
  <c r="G2136" i="24"/>
  <c r="G920" i="24"/>
  <c r="G864" i="24"/>
  <c r="G3135" i="24"/>
  <c r="G3456" i="24"/>
  <c r="G380" i="24"/>
  <c r="G2672" i="24"/>
  <c r="G3450" i="24"/>
  <c r="G121" i="24"/>
  <c r="G1635" i="24"/>
  <c r="G2853" i="24"/>
  <c r="G1818" i="24"/>
  <c r="G2502" i="24"/>
  <c r="G2852" i="24"/>
  <c r="G925" i="24"/>
  <c r="G2690" i="24"/>
  <c r="G936" i="24"/>
  <c r="G1561" i="24"/>
  <c r="G3269" i="24"/>
  <c r="G712" i="24"/>
  <c r="G1577" i="24"/>
  <c r="G3054" i="24"/>
  <c r="G430" i="24"/>
  <c r="G1618" i="24"/>
  <c r="G52" i="24"/>
  <c r="G2105" i="24"/>
  <c r="G1338" i="24"/>
  <c r="G1705" i="24"/>
  <c r="G1709" i="24"/>
  <c r="G3481" i="24"/>
  <c r="G888" i="24"/>
  <c r="G3351" i="24"/>
  <c r="G1895" i="24"/>
  <c r="G3347" i="24"/>
  <c r="G2996" i="24"/>
  <c r="G1968" i="24"/>
  <c r="G1712" i="24"/>
  <c r="G2199" i="24"/>
  <c r="G3398" i="24"/>
  <c r="G201" i="24"/>
  <c r="G656" i="24"/>
  <c r="G3223" i="24"/>
  <c r="G2837" i="24"/>
  <c r="G3419" i="24"/>
  <c r="G830" i="24"/>
  <c r="G1489" i="24"/>
  <c r="G841" i="24"/>
  <c r="G1197" i="24"/>
  <c r="G2463" i="24"/>
  <c r="G2205" i="24"/>
  <c r="G363" i="24"/>
  <c r="G1236" i="24"/>
  <c r="G1213" i="24"/>
  <c r="G2055" i="24"/>
  <c r="G1254" i="24"/>
  <c r="G3049" i="24"/>
  <c r="G3392" i="24"/>
  <c r="G417" i="24"/>
  <c r="G2726" i="24"/>
  <c r="G2596" i="24"/>
  <c r="G771" i="24"/>
  <c r="G1632" i="24"/>
  <c r="G2529" i="24"/>
  <c r="G2104" i="24"/>
  <c r="G2989" i="24"/>
  <c r="G2589" i="24"/>
  <c r="G1176" i="24"/>
  <c r="G83" i="24"/>
  <c r="G176" i="24"/>
  <c r="G3111" i="24"/>
  <c r="G105" i="24"/>
  <c r="G25" i="24"/>
  <c r="G3390" i="24"/>
  <c r="G3404" i="24"/>
  <c r="G1025" i="24"/>
  <c r="G3416" i="24"/>
  <c r="G376" i="24"/>
  <c r="G2166" i="24"/>
  <c r="G126" i="24"/>
  <c r="G1533" i="24"/>
  <c r="G2070" i="24"/>
  <c r="G2443" i="24"/>
  <c r="G2999" i="24"/>
  <c r="G3189" i="24"/>
  <c r="G2856" i="24"/>
  <c r="G3199" i="24"/>
  <c r="G531" i="24"/>
  <c r="G2208" i="24"/>
  <c r="G578" i="24"/>
  <c r="G677" i="24"/>
  <c r="G647" i="24"/>
  <c r="G1132" i="24"/>
  <c r="G2833" i="24"/>
  <c r="G2276" i="24"/>
  <c r="G1145" i="24"/>
  <c r="G529" i="24"/>
  <c r="G2197" i="24"/>
  <c r="G2836" i="24"/>
  <c r="G1994" i="24"/>
  <c r="G3467" i="24"/>
  <c r="G236" i="24"/>
  <c r="G3457" i="24"/>
  <c r="G1526" i="24"/>
  <c r="G1531" i="24"/>
  <c r="G2449" i="24"/>
  <c r="G1110" i="24"/>
  <c r="G2348" i="24"/>
  <c r="G1885" i="24"/>
  <c r="G732" i="24"/>
  <c r="G157" i="24"/>
  <c r="G3260" i="24"/>
  <c r="G1663" i="24"/>
  <c r="G2486" i="24"/>
  <c r="G1562" i="24"/>
  <c r="G2007" i="24"/>
  <c r="G2034" i="24"/>
  <c r="G954" i="24"/>
  <c r="G975" i="24"/>
  <c r="G3266" i="24"/>
  <c r="G1619" i="24"/>
  <c r="G3352" i="24"/>
  <c r="G332" i="24"/>
  <c r="G3058" i="24"/>
  <c r="G1289" i="24"/>
  <c r="G2544" i="24"/>
  <c r="G492" i="24"/>
  <c r="G2117" i="24"/>
  <c r="G331" i="24"/>
  <c r="G2046" i="24"/>
  <c r="G3064" i="24"/>
  <c r="G947" i="24"/>
  <c r="G530" i="24"/>
  <c r="G1471" i="24"/>
  <c r="G1301" i="24"/>
  <c r="G1710" i="24"/>
  <c r="G2850" i="24"/>
  <c r="G1129" i="24"/>
  <c r="G2849" i="24"/>
  <c r="G3491" i="24"/>
  <c r="G3513" i="24"/>
  <c r="G3018" i="24"/>
  <c r="G1714" i="24"/>
  <c r="G745" i="24"/>
  <c r="G2781" i="24"/>
  <c r="G831" i="24"/>
  <c r="G3324" i="24"/>
  <c r="G730" i="24"/>
  <c r="G819" i="24"/>
  <c r="G2204" i="24"/>
  <c r="G553" i="24"/>
  <c r="G137" i="24"/>
  <c r="G166" i="24"/>
  <c r="G1156" i="24"/>
  <c r="G1962" i="24"/>
  <c r="G3407" i="24"/>
  <c r="G155" i="24"/>
  <c r="G3403" i="24"/>
  <c r="G351" i="24"/>
  <c r="G352" i="24"/>
  <c r="G1235" i="24"/>
  <c r="G3406" i="24"/>
  <c r="G2056" i="24"/>
  <c r="G1486" i="24"/>
  <c r="G2620" i="24"/>
  <c r="G2646" i="24"/>
  <c r="G2609" i="24"/>
  <c r="G2848" i="24"/>
  <c r="G585" i="24"/>
  <c r="G3174" i="24"/>
  <c r="G1951" i="24"/>
  <c r="G545" i="24"/>
  <c r="G2492" i="24"/>
  <c r="G3361" i="24"/>
  <c r="G1126" i="24"/>
  <c r="G959" i="24"/>
  <c r="G897" i="24"/>
  <c r="G2874" i="24"/>
  <c r="G2190" i="24"/>
  <c r="G2307" i="24"/>
  <c r="G3354" i="24"/>
  <c r="G3120" i="24"/>
  <c r="G2133" i="24"/>
  <c r="G2364" i="24"/>
  <c r="G3143" i="24"/>
  <c r="G2423" i="24"/>
  <c r="G2484" i="24"/>
  <c r="G2198" i="24"/>
  <c r="G2052" i="24"/>
  <c r="G1825" i="24"/>
  <c r="G2640" i="24"/>
  <c r="G175" i="24"/>
  <c r="G3137" i="24"/>
  <c r="G2045" i="24"/>
  <c r="G668" i="24"/>
  <c r="G3066" i="24"/>
  <c r="G127" i="24"/>
  <c r="G1449" i="24"/>
  <c r="G3089" i="24"/>
  <c r="G1099" i="24"/>
  <c r="G222" i="24"/>
  <c r="G255" i="24"/>
  <c r="G3405" i="24"/>
  <c r="G1200" i="24"/>
  <c r="G2968" i="24"/>
  <c r="G2206" i="24"/>
  <c r="G2216" i="24"/>
  <c r="G994" i="24"/>
  <c r="G996" i="24"/>
  <c r="G3136" i="24"/>
  <c r="G1655" i="24"/>
  <c r="G1910" i="24"/>
  <c r="G2888" i="24"/>
  <c r="G1926" i="24"/>
  <c r="G2210" i="24"/>
  <c r="G1717" i="24"/>
  <c r="G1092" i="24"/>
  <c r="G2889" i="24"/>
  <c r="G1342" i="24"/>
  <c r="G2855" i="24"/>
  <c r="G2211" i="24"/>
  <c r="G1983" i="24"/>
  <c r="G2212" i="24"/>
  <c r="G1181" i="24"/>
  <c r="G1028" i="24"/>
  <c r="G1059" i="24"/>
  <c r="G757" i="24"/>
  <c r="G3106" i="24"/>
  <c r="G2461" i="24"/>
  <c r="G1862" i="24"/>
  <c r="G717" i="24"/>
  <c r="G2092" i="24"/>
  <c r="G1695" i="24"/>
  <c r="G2500" i="24"/>
  <c r="G1336" i="24"/>
  <c r="G3127" i="24"/>
  <c r="G2863" i="24"/>
  <c r="G221" i="24"/>
  <c r="G3504" i="24"/>
  <c r="G1022" i="24"/>
  <c r="G2532" i="24"/>
  <c r="G1727" i="24"/>
  <c r="G2930" i="24"/>
  <c r="G2933" i="24"/>
  <c r="G2547" i="24"/>
  <c r="G482" i="24"/>
  <c r="G3483" i="24"/>
  <c r="G1607" i="24"/>
  <c r="G1065" i="24"/>
  <c r="G801" i="24"/>
  <c r="G1821" i="24"/>
  <c r="G1551" i="24"/>
  <c r="G1947" i="24"/>
  <c r="G681" i="24"/>
  <c r="G2028" i="24"/>
  <c r="G935" i="24"/>
  <c r="G3295" i="24"/>
  <c r="G942" i="24"/>
  <c r="G506" i="24"/>
  <c r="G2333" i="24"/>
  <c r="G3374" i="24"/>
  <c r="G2222" i="24"/>
  <c r="G1122" i="24"/>
  <c r="G3172" i="24"/>
  <c r="G141" i="24"/>
  <c r="G2162" i="24"/>
  <c r="G2163" i="24"/>
  <c r="G836" i="24"/>
  <c r="G3267" i="24"/>
  <c r="G984" i="24"/>
  <c r="G389" i="24"/>
  <c r="G120" i="24"/>
  <c r="G2376" i="24"/>
  <c r="G2169" i="24"/>
  <c r="G2408" i="24"/>
  <c r="G1373" i="24"/>
  <c r="G2451" i="24"/>
  <c r="G1246" i="24"/>
  <c r="G2483" i="24"/>
  <c r="G2505" i="24"/>
  <c r="G2862" i="24"/>
  <c r="G642" i="24"/>
  <c r="G2172" i="24"/>
  <c r="G179" i="24"/>
  <c r="G2217" i="24"/>
  <c r="G2219" i="24"/>
  <c r="G2240" i="24"/>
  <c r="G2192" i="24"/>
  <c r="G2339" i="24"/>
  <c r="G2340" i="24"/>
  <c r="G2366" i="24"/>
  <c r="G3243" i="24"/>
  <c r="G205" i="24"/>
  <c r="G61" i="24"/>
  <c r="G2377" i="24"/>
  <c r="G2389" i="24"/>
  <c r="G1177" i="24"/>
  <c r="G2394" i="24"/>
  <c r="G2398" i="24"/>
  <c r="G2416" i="24"/>
  <c r="G1864" i="24"/>
  <c r="G2426" i="24"/>
  <c r="G3532" i="24"/>
  <c r="G377" i="24"/>
  <c r="G1115" i="24"/>
  <c r="G2485" i="24"/>
  <c r="G2481" i="24"/>
  <c r="G1160" i="24"/>
  <c r="G2488" i="24"/>
  <c r="G298" i="24"/>
  <c r="G2494" i="24"/>
  <c r="G156" i="24"/>
  <c r="G291" i="24"/>
  <c r="G3500" i="24"/>
  <c r="G1823" i="24"/>
  <c r="G1824" i="24"/>
  <c r="G711" i="24"/>
  <c r="G1826" i="24"/>
  <c r="G960" i="24"/>
  <c r="G764" i="24"/>
  <c r="G663" i="24"/>
  <c r="G3476" i="24"/>
  <c r="G1866" i="24"/>
  <c r="G885" i="24"/>
  <c r="G3121" i="24"/>
  <c r="G783" i="24"/>
  <c r="G913" i="24"/>
  <c r="G1899" i="24"/>
  <c r="G2943" i="24"/>
  <c r="G636" i="24"/>
  <c r="G3192" i="24"/>
  <c r="G2948" i="24"/>
  <c r="G744" i="24"/>
  <c r="G1963" i="24"/>
  <c r="G643" i="24"/>
  <c r="G2791" i="24"/>
  <c r="G163" i="24"/>
  <c r="G822" i="24"/>
  <c r="G3230" i="24"/>
  <c r="G3232" i="24"/>
  <c r="G1175" i="24"/>
  <c r="G3195" i="24"/>
  <c r="G1464" i="24"/>
  <c r="G552" i="24"/>
  <c r="G1508" i="24"/>
  <c r="G111" i="24"/>
  <c r="G2961" i="24"/>
  <c r="G1182" i="24"/>
  <c r="G2044" i="24"/>
  <c r="G1211" i="24"/>
  <c r="G208" i="24"/>
  <c r="G846" i="24"/>
  <c r="G480" i="24"/>
  <c r="G1838" i="24"/>
  <c r="G1841" i="24"/>
  <c r="G244" i="24"/>
  <c r="G35" i="24"/>
  <c r="G3123" i="24"/>
  <c r="G2922" i="24"/>
  <c r="G1884" i="24"/>
  <c r="G1275" i="24"/>
  <c r="G1512" i="24"/>
  <c r="G2927" i="24"/>
  <c r="G2161" i="24"/>
  <c r="G2619" i="24"/>
  <c r="G2624" i="24"/>
  <c r="G300" i="24"/>
  <c r="G147" i="24"/>
  <c r="G3511" i="24"/>
  <c r="G2290" i="24"/>
  <c r="G29" i="24"/>
  <c r="G2297" i="24"/>
  <c r="G53" i="24"/>
  <c r="G2353" i="24"/>
  <c r="G55" i="24"/>
  <c r="G2365" i="24"/>
  <c r="G2378" i="24"/>
  <c r="G2379" i="24"/>
  <c r="G2383" i="24"/>
  <c r="G1042" i="24"/>
  <c r="G2390" i="24"/>
  <c r="G2173" i="24"/>
  <c r="G2393" i="24"/>
  <c r="G2395" i="24"/>
  <c r="G2403" i="24"/>
  <c r="G2405" i="24"/>
  <c r="G2411" i="24"/>
  <c r="G2419" i="24"/>
  <c r="G2878" i="24"/>
  <c r="G2442" i="24"/>
  <c r="G1084" i="24"/>
  <c r="G2475" i="24"/>
  <c r="G132" i="24"/>
  <c r="G2491" i="24"/>
  <c r="G574" i="24"/>
  <c r="G2226" i="24"/>
  <c r="G2182" i="24"/>
  <c r="G2230" i="24"/>
  <c r="G3518" i="24"/>
  <c r="G2243" i="24"/>
  <c r="G2244" i="24"/>
  <c r="G2264" i="24"/>
  <c r="G2131" i="24"/>
  <c r="G2269" i="24"/>
  <c r="G2128" i="24"/>
  <c r="G2865" i="24"/>
  <c r="G2301" i="24"/>
  <c r="G2302" i="24"/>
  <c r="G1260" i="24"/>
  <c r="G3310" i="24"/>
  <c r="G2308" i="24"/>
  <c r="G2316" i="24"/>
  <c r="G1009" i="24"/>
  <c r="G778" i="24"/>
  <c r="G2327" i="24"/>
  <c r="G2329" i="24"/>
  <c r="G2337" i="24"/>
  <c r="G2338" i="24"/>
  <c r="G2137" i="24"/>
  <c r="G2372" i="24"/>
  <c r="G507" i="24"/>
  <c r="G2401" i="24"/>
  <c r="G2418" i="24"/>
  <c r="G2436" i="24"/>
  <c r="G2841" i="24"/>
  <c r="G2438" i="24"/>
  <c r="G1091" i="24"/>
  <c r="G2819" i="24"/>
  <c r="G3203" i="24"/>
  <c r="G1649" i="24"/>
  <c r="G1822" i="24"/>
  <c r="G1829" i="24"/>
  <c r="G976" i="24"/>
  <c r="G990" i="24"/>
  <c r="G1889" i="24"/>
  <c r="G1036" i="24"/>
  <c r="G632" i="24"/>
  <c r="G1922" i="24"/>
  <c r="G3043" i="24"/>
  <c r="G809" i="24"/>
  <c r="G2947" i="24"/>
  <c r="G818" i="24"/>
  <c r="G2890" i="24"/>
  <c r="G2048" i="24"/>
  <c r="G2957" i="24"/>
  <c r="G2200" i="24"/>
  <c r="G1715" i="24"/>
  <c r="G47" i="24"/>
  <c r="G1127" i="24"/>
  <c r="G1222" i="24"/>
  <c r="G449" i="24"/>
  <c r="G1218" i="24"/>
  <c r="G411" i="24"/>
  <c r="G412" i="24"/>
  <c r="G2694" i="24"/>
  <c r="G1568" i="24"/>
  <c r="G1815" i="24"/>
  <c r="G1842" i="24"/>
  <c r="G1863" i="24"/>
  <c r="G2923" i="24"/>
  <c r="G1888" i="24"/>
  <c r="G285" i="24"/>
  <c r="G3399" i="24"/>
  <c r="G1053" i="24"/>
  <c r="G1907" i="24"/>
  <c r="G3553" i="24"/>
  <c r="G3154" i="24"/>
  <c r="G2938" i="24"/>
  <c r="G1063" i="24"/>
  <c r="G3377" i="24"/>
  <c r="G1402" i="24"/>
  <c r="G3350" i="24"/>
  <c r="G2069" i="24"/>
  <c r="G3429" i="24"/>
  <c r="G2503" i="24"/>
  <c r="G1375" i="24"/>
  <c r="G655" i="24"/>
  <c r="G3320" i="24"/>
  <c r="G178" i="24"/>
  <c r="G1112" i="24"/>
  <c r="G139" i="24"/>
  <c r="G1361" i="24"/>
  <c r="G1680" i="24"/>
  <c r="G958" i="24"/>
  <c r="G3349" i="24"/>
  <c r="G330" i="24"/>
  <c r="G2027" i="24"/>
  <c r="G2971" i="24"/>
  <c r="G2799" i="24"/>
  <c r="G1641" i="24"/>
  <c r="G2229" i="24"/>
  <c r="G381" i="24"/>
  <c r="G981" i="24"/>
  <c r="G774" i="24"/>
  <c r="G1622" i="24"/>
  <c r="G2384" i="24"/>
  <c r="G1660" i="24"/>
  <c r="G502" i="24"/>
  <c r="G2630" i="24"/>
  <c r="G198" i="24"/>
  <c r="G534" i="24"/>
  <c r="G106" i="24"/>
  <c r="G1985" i="24"/>
  <c r="G1166" i="24"/>
  <c r="G869" i="24"/>
  <c r="G2466" i="24"/>
  <c r="G405" i="24"/>
  <c r="G3196" i="24"/>
  <c r="G518" i="24"/>
  <c r="G2757" i="24"/>
  <c r="G2050" i="24"/>
  <c r="G145" i="24"/>
  <c r="G1795" i="24"/>
  <c r="G3033" i="24"/>
  <c r="G433" i="24"/>
  <c r="G2680" i="24"/>
  <c r="G2556" i="24"/>
  <c r="G675" i="24"/>
  <c r="G1634" i="24"/>
  <c r="G866" i="24"/>
  <c r="G2828" i="24"/>
  <c r="G2805" i="24"/>
  <c r="G117" i="24"/>
  <c r="G558" i="24"/>
  <c r="G872" i="24"/>
  <c r="G2265" i="24"/>
  <c r="G2314" i="24"/>
  <c r="G1647" i="24"/>
  <c r="G2295" i="24"/>
  <c r="G2716" i="24"/>
  <c r="G3543" i="24"/>
  <c r="G1000" i="24"/>
  <c r="G34" i="24"/>
  <c r="G3432" i="24"/>
  <c r="G899" i="24"/>
  <c r="G568" i="24"/>
  <c r="G2744" i="24"/>
  <c r="G1507" i="24"/>
  <c r="G2883" i="24"/>
  <c r="G2554" i="24"/>
  <c r="G1442" i="24"/>
  <c r="G2370" i="24"/>
  <c r="G2083" i="24"/>
  <c r="G2733" i="24"/>
  <c r="G67" i="24"/>
  <c r="G495" i="24"/>
  <c r="G2144" i="24"/>
  <c r="G2749" i="24"/>
  <c r="G77" i="24"/>
  <c r="G1751" i="24"/>
  <c r="G1057" i="24"/>
  <c r="G1778" i="24"/>
  <c r="G2885" i="24"/>
  <c r="G593" i="24"/>
  <c r="G1395" i="24"/>
  <c r="G2902" i="24"/>
  <c r="G1067" i="24"/>
  <c r="G3441" i="24"/>
  <c r="G2387" i="24"/>
  <c r="G2510" i="24"/>
  <c r="G891" i="24"/>
  <c r="G1080" i="24"/>
  <c r="G3095" i="24"/>
  <c r="G3148" i="24"/>
  <c r="G1061" i="24"/>
  <c r="G2343" i="24"/>
  <c r="G2446" i="24"/>
  <c r="G3554" i="24"/>
  <c r="G1933" i="24"/>
  <c r="G3501" i="24"/>
  <c r="G3503" i="24"/>
  <c r="G1564" i="24"/>
  <c r="G559" i="24"/>
  <c r="G566" i="24"/>
  <c r="G2471" i="24"/>
  <c r="G209" i="24"/>
  <c r="G128" i="24"/>
  <c r="G3507" i="24"/>
  <c r="G907" i="24"/>
  <c r="G1258" i="24"/>
  <c r="G481" i="24"/>
  <c r="G1761" i="24"/>
  <c r="G2194" i="24"/>
  <c r="G2718" i="24"/>
  <c r="G2086" i="24"/>
  <c r="G964" i="24"/>
  <c r="G859" i="24"/>
  <c r="G2223" i="24"/>
  <c r="G604" i="24"/>
  <c r="G2311" i="24"/>
  <c r="G1834" i="24"/>
  <c r="G3126" i="24"/>
  <c r="G827" i="24"/>
  <c r="G1302" i="24"/>
  <c r="G3376" i="24"/>
  <c r="G1976" i="24"/>
  <c r="G3144" i="24"/>
  <c r="G2958" i="24"/>
  <c r="G3215" i="24"/>
  <c r="G3158" i="24"/>
  <c r="G2114" i="24"/>
  <c r="G2116" i="24"/>
  <c r="G189" i="24"/>
  <c r="G1460" i="24"/>
  <c r="G660" i="24"/>
  <c r="G3321" i="24"/>
  <c r="G321" i="24"/>
  <c r="G1217" i="24"/>
  <c r="G1605" i="24"/>
  <c r="G2858" i="24"/>
  <c r="G3534" i="24"/>
  <c r="G1495" i="24"/>
  <c r="G3465" i="24"/>
  <c r="G2448" i="24"/>
  <c r="G1939" i="24"/>
  <c r="G458" i="24"/>
  <c r="G1716" i="24"/>
  <c r="G1244" i="24"/>
  <c r="G340" i="24"/>
  <c r="G185" i="24"/>
  <c r="G335" i="24"/>
  <c r="G2497" i="24"/>
  <c r="G2143" i="24"/>
  <c r="G1306" i="24"/>
  <c r="G1556" i="24"/>
  <c r="G961" i="24"/>
  <c r="G2203" i="24"/>
  <c r="G3462" i="24"/>
  <c r="G2207" i="24"/>
  <c r="G854" i="24"/>
  <c r="G1984" i="24"/>
  <c r="G758" i="24"/>
  <c r="G2552" i="24"/>
  <c r="G3492" i="24"/>
  <c r="G2586" i="24"/>
  <c r="G1580" i="24"/>
  <c r="G2687" i="24"/>
  <c r="G2780" i="24"/>
  <c r="G972" i="24"/>
  <c r="G2798" i="24"/>
  <c r="G2142" i="24"/>
  <c r="G2180" i="24"/>
  <c r="G2966" i="24"/>
  <c r="G557" i="24"/>
  <c r="G2202" i="24"/>
  <c r="G3007" i="24"/>
  <c r="G3221" i="24"/>
  <c r="G1277" i="24"/>
  <c r="G2275" i="24"/>
  <c r="G1120" i="24"/>
  <c r="G1257" i="24"/>
  <c r="G1593" i="24"/>
  <c r="G2075" i="24"/>
  <c r="G550" i="24"/>
  <c r="G1744" i="24"/>
  <c r="G2001" i="24"/>
  <c r="G1730" i="24"/>
  <c r="G2141" i="24"/>
  <c r="G2009" i="24"/>
  <c r="G571" i="24"/>
  <c r="G1305" i="24"/>
  <c r="G726" i="24"/>
  <c r="G1749" i="24"/>
  <c r="G2940" i="24"/>
  <c r="G3173" i="24"/>
  <c r="G2834" i="24"/>
  <c r="G1511" i="24"/>
  <c r="G2129" i="24"/>
  <c r="G1353" i="24"/>
  <c r="G849" i="24"/>
  <c r="G402" i="24"/>
  <c r="G527" i="24"/>
  <c r="G124" i="24"/>
  <c r="G3412" i="24"/>
  <c r="G2715" i="24"/>
  <c r="G1623" i="24"/>
  <c r="G217" i="24"/>
  <c r="G2178" i="24"/>
  <c r="G499" i="24"/>
  <c r="G2614" i="24"/>
  <c r="G2587" i="24"/>
  <c r="G857" i="24"/>
  <c r="G41" i="24"/>
  <c r="G1765" i="24"/>
  <c r="G2678" i="24"/>
  <c r="G1770" i="24"/>
  <c r="G2627" i="24"/>
  <c r="G1630" i="24"/>
  <c r="G977" i="24"/>
  <c r="G2015" i="24"/>
  <c r="G20" i="24"/>
  <c r="G514" i="24"/>
  <c r="G1534" i="24"/>
  <c r="G2707" i="24"/>
  <c r="G1019" i="24"/>
  <c r="G1758" i="24"/>
  <c r="G1665" i="24"/>
  <c r="G180" i="24"/>
  <c r="G213" i="24"/>
  <c r="G3379" i="24"/>
  <c r="G2138" i="24"/>
  <c r="G503" i="24"/>
  <c r="G738" i="24"/>
  <c r="G3222" i="24"/>
  <c r="G95" i="24"/>
  <c r="G86" i="24"/>
  <c r="G1636" i="24"/>
  <c r="G2434" i="24"/>
  <c r="G2622" i="24"/>
  <c r="G1219" i="24"/>
  <c r="G1202" i="24"/>
  <c r="G1554" i="24"/>
  <c r="G1195" i="24"/>
  <c r="G1502" i="24"/>
  <c r="G1807" i="24"/>
  <c r="G1221" i="24"/>
  <c r="G3417" i="24"/>
  <c r="G3059" i="24"/>
  <c r="G3433" i="24"/>
  <c r="G1557" i="24"/>
  <c r="G2467" i="24"/>
  <c r="G1631" i="24"/>
  <c r="G3030" i="24"/>
  <c r="G617" i="24"/>
  <c r="G1204" i="24"/>
  <c r="G3339" i="24"/>
  <c r="G2479" i="24"/>
  <c r="G299" i="24"/>
  <c r="G22" i="24"/>
  <c r="G36" i="24"/>
  <c r="G314" i="24"/>
  <c r="G708" i="24"/>
  <c r="G343" i="24"/>
  <c r="G1124" i="24"/>
  <c r="G1587" i="24"/>
  <c r="G1308" i="24"/>
  <c r="G6" i="24"/>
  <c r="G2047" i="24"/>
  <c r="G3381" i="24"/>
  <c r="G601" i="24"/>
  <c r="G1558" i="24"/>
  <c r="G1267" i="24"/>
  <c r="G1206" i="24"/>
  <c r="G2751" i="24"/>
  <c r="G485" i="24"/>
  <c r="G1626" i="24"/>
  <c r="G953" i="24"/>
  <c r="G930" i="24"/>
  <c r="G100" i="24"/>
  <c r="G710" i="24"/>
  <c r="G2220" i="24"/>
  <c r="G434" i="24"/>
  <c r="G674" i="24"/>
  <c r="G3453" i="24"/>
  <c r="G564" i="24"/>
  <c r="G2816" i="24"/>
  <c r="G3558" i="24"/>
  <c r="G406" i="24"/>
  <c r="G2417" i="24"/>
  <c r="G875" i="24"/>
  <c r="G1612" i="24"/>
  <c r="G1295" i="24"/>
  <c r="G357" i="24"/>
  <c r="G1946" i="24"/>
  <c r="G2612" i="24"/>
  <c r="G1952" i="24"/>
  <c r="G1754" i="24"/>
  <c r="G588" i="24"/>
  <c r="G3461" i="24"/>
  <c r="G2807" i="24"/>
  <c r="G1005" i="24"/>
  <c r="G1010" i="24"/>
  <c r="G181" i="24"/>
  <c r="G3505" i="24"/>
  <c r="G2734" i="24"/>
  <c r="G1043" i="24"/>
  <c r="G2821" i="24"/>
  <c r="G2113" i="24"/>
  <c r="G1056" i="24"/>
  <c r="G2409" i="24"/>
  <c r="G1666" i="24"/>
  <c r="G2782" i="24"/>
  <c r="G2745" i="24"/>
  <c r="G612" i="24"/>
  <c r="G211" i="24"/>
  <c r="G3452" i="24"/>
  <c r="G238" i="24"/>
  <c r="G3249" i="24"/>
  <c r="G2727" i="24"/>
  <c r="G522" i="24"/>
  <c r="G1811" i="24"/>
  <c r="G302" i="24"/>
  <c r="G3194" i="24"/>
  <c r="G3072" i="24"/>
  <c r="G2691" i="24"/>
  <c r="G581" i="24"/>
  <c r="G555" i="24"/>
  <c r="G2582" i="24"/>
  <c r="G513" i="24"/>
  <c r="G516" i="24"/>
  <c r="G2158" i="24"/>
  <c r="G484" i="24"/>
  <c r="G2591" i="24"/>
  <c r="G536" i="24"/>
  <c r="G882" i="24"/>
  <c r="G1572" i="24"/>
  <c r="G1852" i="24"/>
  <c r="G1180" i="24"/>
  <c r="G1871" i="24"/>
  <c r="G765" i="24"/>
  <c r="G2224" i="24"/>
  <c r="G2984" i="24"/>
  <c r="G2260" i="24"/>
  <c r="G1207" i="24"/>
  <c r="G1151" i="24"/>
  <c r="G922" i="24"/>
  <c r="G1576" i="24"/>
  <c r="G1031" i="24"/>
  <c r="G193" i="24"/>
  <c r="G1990" i="24"/>
  <c r="G654" i="24"/>
  <c r="G2722" i="24"/>
  <c r="G2454" i="24"/>
  <c r="G1651" i="24"/>
  <c r="G2456" i="24"/>
  <c r="G3528" i="24"/>
  <c r="G1358" i="24"/>
  <c r="G1138" i="24"/>
  <c r="G2511" i="24"/>
  <c r="G24" i="24"/>
  <c r="G569" i="24"/>
  <c r="G1165" i="24"/>
  <c r="G455" i="24"/>
  <c r="G2572" i="24"/>
  <c r="G3074" i="24"/>
  <c r="G1157" i="24"/>
  <c r="G1753" i="24"/>
  <c r="G1032" i="24"/>
  <c r="G2835" i="24"/>
  <c r="G1026" i="24"/>
  <c r="G3454" i="24"/>
  <c r="G3341" i="24"/>
  <c r="G1750" i="24"/>
  <c r="G487" i="24"/>
  <c r="G2386" i="24"/>
  <c r="G3270" i="24"/>
  <c r="G1527" i="24"/>
  <c r="G1044" i="24"/>
  <c r="G3025" i="24"/>
  <c r="G2399" i="24"/>
  <c r="G2081" i="24"/>
  <c r="G3331" i="24"/>
  <c r="G1298" i="24"/>
  <c r="G3080" i="24"/>
  <c r="G80" i="24"/>
  <c r="G1058" i="24"/>
  <c r="G2755" i="24"/>
  <c r="G3329" i="24"/>
  <c r="G1766" i="24"/>
  <c r="G603" i="24"/>
  <c r="G3160" i="24"/>
  <c r="G3330" i="24"/>
  <c r="G2803" i="24"/>
  <c r="G890" i="24"/>
  <c r="G190" i="24"/>
  <c r="G916" i="24"/>
  <c r="G1345" i="24"/>
  <c r="G3279" i="24"/>
  <c r="G3460" i="24"/>
  <c r="G452" i="24"/>
  <c r="G567" i="24"/>
  <c r="G1604" i="24"/>
  <c r="G223" i="24"/>
  <c r="G2838" i="24"/>
  <c r="G3494" i="24"/>
  <c r="G2421" i="24"/>
  <c r="G2669" i="24"/>
  <c r="G269" i="24"/>
  <c r="G728" i="24"/>
  <c r="G2274" i="24"/>
  <c r="G135" i="24"/>
  <c r="G1524" i="24"/>
  <c r="G483" i="24"/>
  <c r="G519" i="24"/>
  <c r="G1692" i="24"/>
  <c r="G2079" i="24"/>
  <c r="G1711" i="24"/>
  <c r="G1376" i="24"/>
  <c r="G505" i="24"/>
  <c r="G917" i="24"/>
  <c r="G3226" i="24"/>
  <c r="G1220" i="24"/>
  <c r="G2824" i="24"/>
  <c r="G1595" i="24"/>
  <c r="G2058" i="24"/>
  <c r="G1639" i="24"/>
  <c r="G3191" i="24"/>
  <c r="G318" i="24"/>
  <c r="G1325" i="24"/>
  <c r="G2754" i="24"/>
  <c r="G554" i="24"/>
  <c r="G582" i="24"/>
  <c r="G583" i="24"/>
  <c r="G3459" i="24"/>
  <c r="G374" i="24"/>
  <c r="G1234" i="24"/>
  <c r="G466" i="24"/>
  <c r="G521" i="24"/>
  <c r="G823" i="24"/>
  <c r="G600" i="24"/>
  <c r="G556" i="24"/>
  <c r="G1664" i="24"/>
  <c r="G991" i="24"/>
  <c r="G1719" i="24"/>
  <c r="G437" i="24"/>
  <c r="G1279" i="24"/>
  <c r="G2341" i="24"/>
  <c r="G2344" i="24"/>
  <c r="G2347" i="24"/>
  <c r="G3297" i="24"/>
  <c r="G2820" i="24"/>
  <c r="G3268" i="24"/>
  <c r="G573" i="24"/>
  <c r="G1757" i="24"/>
  <c r="G591" i="24"/>
  <c r="G2605" i="24"/>
  <c r="G2011" i="24"/>
  <c r="G3311" i="24"/>
  <c r="G2763" i="24"/>
  <c r="G3239" i="24"/>
  <c r="G1756" i="24"/>
  <c r="G2884" i="24"/>
  <c r="G1517" i="24"/>
  <c r="G70" i="24"/>
  <c r="G3455" i="24"/>
  <c r="G659" i="24"/>
  <c r="G3440" i="24"/>
  <c r="G1648" i="24"/>
  <c r="G1653" i="24"/>
  <c r="G3200" i="24"/>
  <c r="G1307" i="24"/>
  <c r="G2457" i="24"/>
  <c r="G2628" i="24"/>
  <c r="G295" i="24"/>
  <c r="G2026" i="24"/>
  <c r="G3265" i="24"/>
  <c r="G1178" i="24"/>
  <c r="G1768" i="24"/>
  <c r="G3338" i="24"/>
  <c r="G1314" i="24"/>
  <c r="G943" i="24"/>
  <c r="G1066" i="24"/>
  <c r="G3031" i="24"/>
  <c r="G385" i="24"/>
  <c r="G1969" i="24"/>
  <c r="G2812" i="24"/>
  <c r="G615" i="24"/>
  <c r="G3090" i="24"/>
  <c r="G38" i="24"/>
  <c r="G60" i="24"/>
  <c r="G2082" i="24"/>
  <c r="G2766" i="24"/>
  <c r="G2090" i="24"/>
  <c r="G78" i="24"/>
  <c r="G1908" i="24"/>
  <c r="G2893" i="24"/>
  <c r="G3561" i="24"/>
  <c r="G1125" i="24"/>
  <c r="G1136" i="24"/>
  <c r="G315" i="24"/>
  <c r="G338" i="24"/>
  <c r="G2094" i="24"/>
  <c r="G3562" i="24"/>
  <c r="G1263" i="24"/>
  <c r="G3084" i="24"/>
  <c r="G1654" i="24"/>
  <c r="G1575" i="24"/>
  <c r="G3287" i="24"/>
  <c r="G2064" i="24"/>
  <c r="G2704" i="24"/>
  <c r="G2268" i="24"/>
  <c r="G2085" i="24"/>
  <c r="G1708" i="24"/>
  <c r="G1820" i="24"/>
  <c r="G3075" i="24"/>
  <c r="G1764" i="24"/>
  <c r="G3400" i="24"/>
  <c r="G1614" i="24"/>
  <c r="G903" i="24"/>
  <c r="G1510" i="24"/>
  <c r="G2804" i="24"/>
  <c r="G2035" i="24"/>
  <c r="G3332" i="24"/>
  <c r="G3509" i="24"/>
  <c r="G944" i="24"/>
  <c r="G2567" i="24"/>
  <c r="G1427" i="24"/>
  <c r="G3012" i="24"/>
  <c r="G2031" i="24"/>
  <c r="G2806" i="24"/>
  <c r="G2685" i="24"/>
  <c r="G465" i="24"/>
  <c r="G3431" i="24"/>
  <c r="G1331" i="24"/>
  <c r="G2771" i="24"/>
  <c r="G1283" i="24"/>
  <c r="G1546" i="24"/>
  <c r="G2772" i="24"/>
  <c r="G3051" i="24"/>
  <c r="G1702" i="24"/>
  <c r="G443" i="24"/>
  <c r="G3506" i="24"/>
  <c r="G1667" i="24"/>
  <c r="G776" i="24"/>
  <c r="G2808" i="24"/>
  <c r="G2101" i="24"/>
  <c r="G460" i="24"/>
  <c r="G533" i="24"/>
  <c r="G599" i="24"/>
  <c r="G544" i="24"/>
  <c r="G2106" i="24"/>
  <c r="G551" i="24"/>
  <c r="G2826" i="24"/>
  <c r="G2934" i="24"/>
  <c r="G369" i="24"/>
  <c r="G2676" i="24"/>
  <c r="G3395" i="24"/>
  <c r="G1377" i="24"/>
  <c r="G3092" i="24"/>
  <c r="G393" i="24"/>
  <c r="G2900" i="24"/>
  <c r="G1921" i="24"/>
  <c r="G2909" i="24"/>
  <c r="G741" i="24"/>
  <c r="G2683" i="24"/>
  <c r="G1072" i="24"/>
  <c r="G1073" i="24"/>
  <c r="G886" i="24"/>
  <c r="G1161" i="24"/>
  <c r="G3446" i="24"/>
  <c r="G575" i="24"/>
  <c r="G2978" i="24"/>
  <c r="G3487" i="24"/>
  <c r="G3240" i="24"/>
  <c r="G2980" i="24"/>
  <c r="G2912" i="24"/>
  <c r="G3078" i="24"/>
  <c r="G589" i="24"/>
  <c r="G2320" i="24"/>
  <c r="G2367" i="24"/>
  <c r="G576" i="24"/>
  <c r="G627" i="24"/>
  <c r="G3109" i="24"/>
  <c r="G173" i="24"/>
  <c r="G177" i="24"/>
  <c r="G182" i="24"/>
  <c r="G598" i="24"/>
  <c r="G1071" i="24"/>
  <c r="G2588" i="24"/>
  <c r="G1352" i="24"/>
  <c r="G666" i="24"/>
  <c r="G1093" i="24"/>
  <c r="G2601" i="24"/>
  <c r="G231" i="24"/>
  <c r="G3413" i="24"/>
  <c r="G118" i="24"/>
  <c r="G3357" i="24"/>
  <c r="G1243" i="24"/>
  <c r="G1645" i="24"/>
  <c r="G2191" i="24"/>
  <c r="G2832" i="24"/>
  <c r="G2087" i="24"/>
  <c r="G906" i="24"/>
  <c r="G1034" i="24"/>
  <c r="G368" i="24"/>
  <c r="G2420" i="24"/>
  <c r="G1462" i="24"/>
  <c r="G1078" i="24"/>
  <c r="G535" i="24"/>
  <c r="G740" i="24"/>
  <c r="G584" i="24"/>
  <c r="G2823" i="24"/>
  <c r="G3426" i="24"/>
  <c r="G2140" i="24"/>
  <c r="G18" i="24"/>
  <c r="G1187" i="24"/>
  <c r="G1146" i="24"/>
  <c r="G454" i="24"/>
  <c r="G1001" i="24"/>
  <c r="G1616" i="24"/>
  <c r="G2988" i="24"/>
  <c r="G1670" i="24"/>
  <c r="G2594" i="24"/>
  <c r="G2768" i="24"/>
  <c r="G1767" i="24"/>
  <c r="G2427" i="24"/>
  <c r="G2445" i="24"/>
  <c r="G1316" i="24"/>
  <c r="G3162" i="24"/>
  <c r="G96" i="24"/>
  <c r="G1212" i="24"/>
  <c r="G884" i="24"/>
  <c r="G579" i="24"/>
  <c r="G1827" i="24"/>
  <c r="G1332" i="24"/>
  <c r="G3014" i="24"/>
  <c r="G1776" i="24"/>
  <c r="G2228" i="24"/>
  <c r="G1315" i="24"/>
  <c r="G2610" i="24"/>
  <c r="G1722" i="24"/>
  <c r="G743" i="24"/>
  <c r="G3343" i="24"/>
  <c r="G1656" i="24"/>
  <c r="G2470" i="24"/>
  <c r="G590" i="24"/>
  <c r="G4" i="24"/>
  <c r="G1788" i="24"/>
  <c r="G780" i="24"/>
  <c r="G986" i="24"/>
  <c r="G1869" i="24"/>
  <c r="G1882" i="24"/>
  <c r="G970" i="24"/>
  <c r="G766" i="24"/>
  <c r="G2120" i="24"/>
  <c r="G1381" i="24"/>
  <c r="G1192" i="24"/>
  <c r="G2794" i="24"/>
  <c r="G3294" i="24"/>
  <c r="G2289" i="24"/>
  <c r="G2910" i="24"/>
  <c r="G2813" i="24"/>
  <c r="G1017" i="24"/>
  <c r="G2914" i="24"/>
  <c r="G3475" i="24"/>
  <c r="G2381" i="24"/>
  <c r="G3449" i="24"/>
  <c r="G2124" i="24"/>
  <c r="G2842" i="24"/>
  <c r="G16" i="24"/>
  <c r="G1861" i="24"/>
  <c r="G889" i="24"/>
  <c r="G1725" i="24"/>
  <c r="G74" i="24"/>
  <c r="G3048" i="24"/>
  <c r="G701" i="24"/>
  <c r="G1413" i="24"/>
  <c r="G2430" i="24"/>
  <c r="G3060" i="24"/>
  <c r="G799" i="24"/>
  <c r="G633" i="24"/>
  <c r="G1380" i="24"/>
  <c r="G3180" i="24"/>
  <c r="G1848" i="24"/>
  <c r="G1149" i="24"/>
  <c r="G1312" i="24"/>
  <c r="G2541" i="24"/>
  <c r="G3081" i="24"/>
  <c r="G44" i="24"/>
  <c r="G699" i="24"/>
  <c r="G1068" i="24"/>
  <c r="G1925" i="24"/>
  <c r="G1104" i="24"/>
  <c r="G2993" i="24"/>
  <c r="G1052" i="24"/>
  <c r="G3420" i="24"/>
  <c r="G1747" i="24"/>
  <c r="G272" i="24"/>
  <c r="G1536" i="24"/>
  <c r="G1208" i="24"/>
  <c r="G3038" i="24"/>
  <c r="G1346" i="24"/>
  <c r="G1989" i="24"/>
  <c r="G3198" i="24"/>
  <c r="G862" i="24"/>
  <c r="G1783" i="24"/>
  <c r="G2096" i="24"/>
  <c r="G1011" i="24"/>
  <c r="G2810" i="24"/>
  <c r="G345" i="24"/>
  <c r="G73" i="24"/>
  <c r="G3156" i="24"/>
  <c r="G2970" i="24"/>
  <c r="G2583" i="24"/>
  <c r="G968" i="24"/>
  <c r="G2060" i="24"/>
  <c r="G1601" i="24"/>
  <c r="G1697" i="24"/>
  <c r="G1046" i="24"/>
  <c r="G1029" i="24"/>
  <c r="G3402" i="24"/>
  <c r="G1288" i="24"/>
  <c r="G2146" i="24"/>
  <c r="G2976" i="24"/>
  <c r="G2979" i="24"/>
  <c r="G3464" i="24"/>
  <c r="G1752" i="24"/>
  <c r="G2149" i="24"/>
  <c r="G2433" i="24"/>
  <c r="G742" i="24"/>
  <c r="G2913" i="24"/>
  <c r="G3443" i="24"/>
  <c r="G1734" i="24"/>
  <c r="G1737" i="24"/>
  <c r="G1186" i="24"/>
  <c r="G122" i="24"/>
  <c r="G1860" i="24"/>
  <c r="G2699" i="24"/>
  <c r="G1771" i="24"/>
  <c r="G3478" i="24"/>
  <c r="G2920" i="24"/>
  <c r="G1779" i="24"/>
  <c r="G2767" i="24"/>
  <c r="G31" i="24"/>
  <c r="G3396" i="24"/>
  <c r="G1880" i="24"/>
  <c r="G2170" i="24"/>
  <c r="G56" i="24"/>
  <c r="G203" i="24"/>
  <c r="G66" i="24"/>
  <c r="G746" i="24"/>
  <c r="G1726" i="24"/>
  <c r="G471" i="24"/>
  <c r="G3342" i="24"/>
  <c r="G2877" i="24"/>
  <c r="G2608" i="24"/>
  <c r="G989" i="24"/>
  <c r="G664" i="24"/>
  <c r="G1806" i="24"/>
  <c r="G1045" i="24"/>
  <c r="G2283" i="24"/>
  <c r="G1901" i="24"/>
  <c r="G1340" i="24"/>
  <c r="G461" i="24"/>
  <c r="G27" i="24"/>
  <c r="G1076" i="24"/>
  <c r="G2998" i="24"/>
  <c r="G32" i="24"/>
  <c r="G572" i="24"/>
  <c r="G911" i="24"/>
  <c r="G490" i="24"/>
  <c r="G2326" i="24"/>
  <c r="G2349" i="24"/>
  <c r="G3102" i="24"/>
  <c r="G3107" i="24"/>
  <c r="G1041" i="24"/>
  <c r="G306" i="24"/>
  <c r="G3115" i="24"/>
  <c r="G781" i="24"/>
  <c r="G2924" i="24"/>
  <c r="G1069" i="24"/>
  <c r="G3146" i="24"/>
  <c r="G510" i="24"/>
  <c r="G408" i="24"/>
  <c r="G1226" i="24"/>
  <c r="G3308" i="24"/>
  <c r="G1405" i="24"/>
  <c r="G2786" i="24"/>
  <c r="G2875" i="24"/>
  <c r="G2155" i="24"/>
  <c r="G1920" i="24"/>
  <c r="G2450" i="24"/>
  <c r="G2937" i="24"/>
  <c r="G2068" i="24"/>
  <c r="G2067" i="24"/>
  <c r="G3348" i="24"/>
  <c r="G697" i="24"/>
  <c r="G3277" i="24"/>
  <c r="G228" i="24"/>
  <c r="G327" i="24"/>
  <c r="G3307" i="24"/>
  <c r="G2870" i="24"/>
  <c r="G3499" i="24"/>
  <c r="G853" i="24"/>
  <c r="G1251" i="24"/>
  <c r="G927" i="24"/>
  <c r="G2273" i="24"/>
  <c r="G442" i="24"/>
  <c r="G2847" i="24"/>
  <c r="G2873" i="24"/>
  <c r="G1313" i="24"/>
  <c r="G3185" i="24"/>
  <c r="G3344" i="24"/>
  <c r="G2569" i="24"/>
  <c r="G234" i="24"/>
  <c r="G3124" i="24"/>
  <c r="G1539" i="24"/>
  <c r="G370" i="24"/>
  <c r="G97" i="24"/>
  <c r="G1701" i="24"/>
  <c r="G3282" i="24"/>
  <c r="G3005" i="24"/>
  <c r="G195" i="24"/>
  <c r="G938" i="24"/>
  <c r="G2867" i="24"/>
  <c r="G2917" i="24"/>
  <c r="G394" i="24"/>
  <c r="G2871" i="24"/>
  <c r="G526" i="24"/>
  <c r="G1759" i="24"/>
  <c r="G1679" i="24"/>
  <c r="G605" i="24"/>
  <c r="G1792" i="24"/>
  <c r="G1804" i="24"/>
  <c r="G1024" i="24"/>
  <c r="G3145" i="24"/>
  <c r="G2790" i="24"/>
  <c r="G2936" i="24"/>
  <c r="G3484" i="24"/>
  <c r="G1064" i="24"/>
  <c r="G805" i="24"/>
  <c r="G1812" i="24"/>
  <c r="G3097" i="24"/>
  <c r="G1843" i="24"/>
  <c r="G90" i="24"/>
  <c r="G3520" i="24"/>
  <c r="G2323" i="24"/>
  <c r="G1229" i="24"/>
  <c r="G486" i="24"/>
  <c r="G1741" i="24"/>
  <c r="G3152" i="24"/>
  <c r="G1693" i="24"/>
  <c r="G1916" i="24"/>
  <c r="G3161" i="24"/>
  <c r="G296" i="24"/>
  <c r="G1415" i="24"/>
  <c r="G2571" i="24"/>
  <c r="G1930" i="24"/>
  <c r="G3201" i="24"/>
  <c r="G957" i="24"/>
  <c r="G2944" i="24"/>
  <c r="G3336" i="24"/>
  <c r="G3502" i="24"/>
  <c r="G3179" i="24"/>
  <c r="G43" i="24"/>
  <c r="G1953" i="24"/>
  <c r="G2952" i="24"/>
  <c r="G1867" i="24"/>
  <c r="G1128" i="24"/>
  <c r="G2949" i="24"/>
  <c r="G2629" i="24"/>
  <c r="G1111" i="24"/>
  <c r="G1809" i="24"/>
  <c r="G1372" i="24"/>
  <c r="G814" i="24"/>
  <c r="G3474" i="24"/>
  <c r="G1836" i="24"/>
  <c r="G1501" i="24"/>
  <c r="G19" i="24"/>
  <c r="G2887" i="24"/>
  <c r="G1365" i="24"/>
  <c r="G1388" i="24"/>
  <c r="G3116" i="24"/>
  <c r="G3477" i="24"/>
  <c r="G692" i="24"/>
  <c r="G625" i="24"/>
  <c r="G3129" i="24"/>
  <c r="G1367" i="24"/>
  <c r="G3365" i="24"/>
  <c r="G1021" i="24"/>
  <c r="G2926" i="24"/>
  <c r="G1937" i="24"/>
  <c r="G1351" i="24"/>
  <c r="G500" i="24"/>
  <c r="G2127" i="24"/>
  <c r="G824" i="24"/>
  <c r="G1609" i="24"/>
  <c r="G2969" i="24"/>
  <c r="G2809" i="24"/>
  <c r="G344" i="24"/>
  <c r="G1796" i="24"/>
  <c r="G979" i="24"/>
  <c r="G2897" i="24"/>
  <c r="G1323" i="24"/>
  <c r="G1810" i="24"/>
  <c r="G414" i="24"/>
  <c r="G616" i="24"/>
  <c r="G3071" i="24"/>
  <c r="G1141" i="24"/>
  <c r="G653" i="24"/>
  <c r="G946" i="24"/>
  <c r="G1147" i="24"/>
  <c r="G704" i="24"/>
  <c r="G2215" i="24"/>
  <c r="G2225" i="24"/>
  <c r="G2271" i="24"/>
  <c r="G2528" i="24"/>
  <c r="G2299" i="24"/>
  <c r="G2352" i="24"/>
  <c r="G606" i="24"/>
  <c r="G400" i="24"/>
  <c r="G1255" i="24"/>
  <c r="G1703" i="24"/>
  <c r="G873" i="24"/>
  <c r="G1153" i="24"/>
  <c r="G2527" i="24"/>
  <c r="G1262" i="24"/>
  <c r="G2534" i="24"/>
  <c r="G2010" i="24"/>
  <c r="G2074" i="24"/>
  <c r="G2645" i="24"/>
  <c r="G1555" i="24"/>
  <c r="G580" i="24"/>
  <c r="G2607" i="24"/>
  <c r="G3323" i="24"/>
  <c r="G421" i="24"/>
  <c r="G595" i="24"/>
  <c r="G1309" i="24"/>
  <c r="G1967" i="24"/>
  <c r="G3229" i="24"/>
  <c r="G1271" i="24"/>
  <c r="G3293" i="24"/>
  <c r="G1545" i="24"/>
  <c r="G1329" i="24"/>
  <c r="G2065" i="24"/>
  <c r="G1330" i="24"/>
  <c r="G420" i="24"/>
  <c r="G2093" i="24"/>
  <c r="G751" i="24"/>
  <c r="G1774" i="24"/>
  <c r="G1384" i="24"/>
  <c r="G2107" i="24"/>
  <c r="G12" i="24"/>
  <c r="G2911" i="24"/>
  <c r="G956" i="24"/>
  <c r="G11" i="24"/>
  <c r="G1686" i="24"/>
  <c r="G256" i="24"/>
  <c r="G509" i="24"/>
  <c r="G992" i="24"/>
  <c r="G1855" i="24"/>
  <c r="G2919" i="24"/>
  <c r="G597" i="24"/>
  <c r="G2876" i="24"/>
  <c r="G1785" i="24"/>
  <c r="G1786" i="24"/>
  <c r="G1784" i="24"/>
  <c r="G1791" i="24"/>
  <c r="G3122" i="24"/>
  <c r="G2108" i="24"/>
  <c r="G812" i="24"/>
  <c r="G3335" i="24"/>
  <c r="G2109" i="24"/>
  <c r="G2490" i="24"/>
  <c r="G2174" i="24"/>
  <c r="G1420" i="24"/>
  <c r="G472" i="24"/>
  <c r="G3482" i="24"/>
  <c r="G3337" i="24"/>
  <c r="G902" i="24"/>
  <c r="G1321" i="24"/>
  <c r="G1055" i="24"/>
  <c r="G754" i="24"/>
  <c r="G2599" i="24"/>
  <c r="G1480" i="24"/>
  <c r="G3275" i="24"/>
  <c r="G3216" i="24"/>
  <c r="G1535" i="24"/>
  <c r="G3466" i="24"/>
  <c r="G1335" i="24"/>
  <c r="G769" i="24"/>
  <c r="G2368" i="24"/>
  <c r="G621" i="24"/>
  <c r="G904" i="24"/>
  <c r="G532" i="24"/>
  <c r="G2827" i="24"/>
  <c r="G1977" i="24"/>
  <c r="G307" i="24"/>
  <c r="G609" i="24"/>
  <c r="G618" i="24"/>
  <c r="G1233" i="24"/>
  <c r="G94" i="24"/>
  <c r="G1958" i="24"/>
  <c r="G1847" i="24"/>
  <c r="G1240" i="24"/>
  <c r="G623" i="24"/>
  <c r="G2524" i="24"/>
  <c r="G2584" i="24"/>
  <c r="G276" i="24"/>
  <c r="G2025" i="24"/>
  <c r="G151" i="24"/>
  <c r="G2785" i="24"/>
  <c r="G114" i="24"/>
  <c r="G1300" i="24"/>
  <c r="G2051" i="24"/>
  <c r="G2904" i="24"/>
  <c r="G733" i="24"/>
  <c r="G2985" i="24"/>
  <c r="G1853" i="24"/>
  <c r="G1760" i="24"/>
  <c r="G1858" i="24"/>
  <c r="G1870" i="24"/>
  <c r="G910" i="24"/>
  <c r="G1479" i="24"/>
  <c r="G1881" i="24"/>
  <c r="G1798" i="24"/>
  <c r="G874" i="24"/>
  <c r="G2565" i="24"/>
  <c r="G3471" i="24"/>
  <c r="G1350" i="24"/>
  <c r="G1116" i="24"/>
  <c r="G1150" i="24"/>
  <c r="G3175" i="24"/>
  <c r="G3128" i="24"/>
  <c r="G2453" i="24"/>
  <c r="G2473" i="24"/>
  <c r="G3155" i="24"/>
  <c r="G131" i="24"/>
  <c r="G1095" i="24"/>
  <c r="G1101" i="24"/>
  <c r="G1106" i="24"/>
  <c r="G3096" i="24"/>
  <c r="G685" i="24"/>
  <c r="G304" i="24"/>
  <c r="G3380" i="24"/>
  <c r="G1015" i="24"/>
  <c r="G1143" i="24"/>
  <c r="G48" i="24"/>
  <c r="G2682" i="24"/>
  <c r="G2363" i="24"/>
  <c r="G1133" i="24"/>
  <c r="G2533" i="24"/>
  <c r="G184" i="24"/>
  <c r="G3538" i="24"/>
  <c r="G2551" i="24"/>
  <c r="G3539" i="24"/>
  <c r="G2579" i="24"/>
  <c r="G1470" i="24"/>
  <c r="G1472" i="24"/>
  <c r="G2595" i="24"/>
  <c r="G1476" i="24"/>
  <c r="G1621" i="24"/>
  <c r="G2598" i="24"/>
  <c r="G253" i="24"/>
  <c r="G1174" i="24"/>
  <c r="G1478" i="24"/>
  <c r="G2600" i="24"/>
  <c r="G2602" i="24"/>
  <c r="G835" i="24"/>
  <c r="G260" i="24"/>
  <c r="G2606" i="24"/>
  <c r="G1483" i="24"/>
  <c r="G3252" i="24"/>
  <c r="G2613" i="24"/>
  <c r="G2616" i="24"/>
  <c r="G837" i="24"/>
  <c r="G1189" i="24"/>
  <c r="G1498" i="24"/>
  <c r="G3037" i="24"/>
  <c r="G1503" i="24"/>
  <c r="G842" i="24"/>
  <c r="G3541" i="24"/>
  <c r="G750" i="24"/>
  <c r="G3512" i="24"/>
  <c r="G2171" i="24"/>
  <c r="G17" i="24"/>
  <c r="G2235" i="24"/>
  <c r="G3517" i="24"/>
  <c r="G2165" i="24"/>
  <c r="G2254" i="24"/>
  <c r="G2278" i="24"/>
  <c r="G2284" i="24"/>
  <c r="G773" i="24"/>
  <c r="G3306" i="24"/>
  <c r="G2298" i="24"/>
  <c r="G2309" i="24"/>
  <c r="G3527" i="24"/>
  <c r="G2350" i="24"/>
  <c r="G2356" i="24"/>
  <c r="G2371" i="24"/>
  <c r="G2995" i="24"/>
  <c r="G2380" i="24"/>
  <c r="G2167" i="24"/>
  <c r="G64" i="24"/>
  <c r="G2388" i="24"/>
  <c r="G71" i="24"/>
  <c r="G2168" i="24"/>
  <c r="G796" i="24"/>
  <c r="G2397" i="24"/>
  <c r="G2406" i="24"/>
  <c r="G2407" i="24"/>
  <c r="G2422" i="24"/>
  <c r="G2428" i="24"/>
  <c r="G2429" i="24"/>
  <c r="G1070" i="24"/>
  <c r="G2176" i="24"/>
  <c r="G2432" i="24"/>
  <c r="G2440" i="24"/>
  <c r="G3002" i="24"/>
  <c r="G1119" i="24"/>
  <c r="G143" i="24"/>
  <c r="G2501" i="24"/>
  <c r="G2504" i="24"/>
  <c r="G2507" i="24"/>
  <c r="G2181" i="24"/>
  <c r="G813" i="24"/>
  <c r="G2512" i="24"/>
  <c r="G3510" i="24"/>
  <c r="G2175" i="24"/>
  <c r="G2071" i="24"/>
  <c r="G2193" i="24"/>
  <c r="G1610" i="24"/>
  <c r="G2183" i="24"/>
  <c r="G2238" i="24"/>
  <c r="G2239" i="24"/>
  <c r="G2187" i="24"/>
  <c r="G2249" i="24"/>
  <c r="G305" i="24"/>
  <c r="G1465" i="24"/>
  <c r="G2189" i="24"/>
  <c r="G2253" i="24"/>
  <c r="G2261" i="24"/>
  <c r="G2272" i="24"/>
  <c r="G2279" i="24"/>
  <c r="G2315" i="24"/>
  <c r="G1004" i="24"/>
  <c r="G777" i="24"/>
  <c r="G2322" i="24"/>
  <c r="G596" i="24"/>
  <c r="G2331" i="24"/>
  <c r="G538" i="24"/>
  <c r="G2991" i="24"/>
  <c r="G3346" i="24"/>
  <c r="G1608" i="24"/>
  <c r="G144" i="24"/>
  <c r="G219" i="24"/>
  <c r="G3264" i="24"/>
  <c r="G1643" i="24"/>
  <c r="G1525" i="24"/>
  <c r="G1718" i="24"/>
  <c r="G2761" i="24"/>
  <c r="G1560" i="24"/>
  <c r="G398" i="24"/>
  <c r="G3085" i="24"/>
  <c r="G440" i="24"/>
  <c r="G429" i="24"/>
  <c r="G909" i="24"/>
  <c r="G3001" i="24"/>
  <c r="G1950" i="24"/>
  <c r="G2487" i="24"/>
  <c r="G3013" i="24"/>
  <c r="G1290" i="24"/>
  <c r="G2974" i="24"/>
  <c r="G1588" i="24"/>
  <c r="G3442" i="24"/>
  <c r="G3008" i="24"/>
  <c r="G1704" i="24"/>
  <c r="G548" i="24"/>
  <c r="G1720" i="24"/>
  <c r="G563" i="24"/>
  <c r="G1740" i="24"/>
  <c r="G1677" i="24"/>
  <c r="G2125" i="24"/>
  <c r="G2801" i="24"/>
  <c r="G2701" i="24"/>
  <c r="G2098" i="24"/>
  <c r="G2712" i="24"/>
  <c r="G2520" i="24"/>
  <c r="G1047" i="24"/>
  <c r="G1324" i="24"/>
  <c r="G921" i="24"/>
  <c r="G995" i="24"/>
  <c r="G404" i="24"/>
  <c r="G1876" i="24"/>
  <c r="G2415" i="24"/>
  <c r="G459" i="24"/>
  <c r="G3322" i="24"/>
  <c r="G1919" i="24"/>
  <c r="G1923" i="24"/>
  <c r="G3366" i="24"/>
  <c r="S315" i="5"/>
  <c r="S195" i="5"/>
  <c r="I4" i="16"/>
  <c r="G1622" i="23"/>
  <c r="H1622" i="23"/>
  <c r="G11" i="23"/>
  <c r="H11" i="23"/>
  <c r="G684" i="23"/>
  <c r="H684" i="23"/>
  <c r="G3400" i="23"/>
  <c r="H3400" i="23"/>
  <c r="G1507" i="23"/>
  <c r="H1507" i="23"/>
  <c r="G3088" i="23"/>
  <c r="H3088" i="23"/>
  <c r="G66" i="23"/>
  <c r="H66" i="23"/>
  <c r="G2759" i="23"/>
  <c r="H2759" i="23"/>
  <c r="G1664" i="23"/>
  <c r="H1664" i="23"/>
  <c r="G2039" i="23"/>
  <c r="H2039" i="23"/>
  <c r="G2846" i="23"/>
  <c r="H2846" i="23"/>
  <c r="G1650" i="23"/>
  <c r="H1650" i="23"/>
  <c r="G2351" i="23"/>
  <c r="H2351" i="23"/>
  <c r="G72" i="23"/>
  <c r="H72" i="23"/>
  <c r="G580" i="23"/>
  <c r="H580" i="23"/>
  <c r="G1903" i="23"/>
  <c r="H1903" i="23"/>
  <c r="G2892" i="23"/>
  <c r="H2892" i="23"/>
  <c r="G749" i="23"/>
  <c r="H749" i="23"/>
  <c r="G1588" i="23"/>
  <c r="H1588" i="23"/>
  <c r="G194" i="23"/>
  <c r="H194" i="23"/>
  <c r="G1497" i="23"/>
  <c r="H1497" i="23"/>
  <c r="G1498" i="23"/>
  <c r="H1498" i="23"/>
  <c r="G202" i="23"/>
  <c r="H202" i="23"/>
  <c r="G683" i="23"/>
  <c r="H683" i="23"/>
  <c r="G2664" i="23"/>
  <c r="H2664" i="23"/>
  <c r="G3355" i="23"/>
  <c r="H3355" i="23"/>
  <c r="G1385" i="23"/>
  <c r="H1385" i="23"/>
  <c r="G1949" i="23"/>
  <c r="H1949" i="23"/>
  <c r="G3217" i="23"/>
  <c r="H3217" i="23"/>
  <c r="G1951" i="23"/>
  <c r="H1951" i="23"/>
  <c r="G2968" i="23"/>
  <c r="H2968" i="23"/>
  <c r="G735" i="23"/>
  <c r="H735" i="23"/>
  <c r="G229" i="23"/>
  <c r="H229" i="23"/>
  <c r="G450" i="23"/>
  <c r="H450" i="23"/>
  <c r="G466" i="23"/>
  <c r="H466" i="23"/>
  <c r="G3220" i="23"/>
  <c r="H3220" i="23"/>
  <c r="G472" i="23"/>
  <c r="H472" i="23"/>
  <c r="G2042" i="23"/>
  <c r="H2042" i="23"/>
  <c r="G1819" i="23"/>
  <c r="H1819" i="23"/>
  <c r="G43" i="23"/>
  <c r="H43" i="23"/>
  <c r="G3056" i="23"/>
  <c r="H3056" i="23"/>
  <c r="G145" i="23"/>
  <c r="H145" i="23"/>
  <c r="G2420" i="23"/>
  <c r="H2420" i="23"/>
  <c r="G2700" i="23"/>
  <c r="H2700" i="23"/>
  <c r="G1188" i="23"/>
  <c r="H1188" i="23"/>
  <c r="G2430" i="23"/>
  <c r="H2430" i="23"/>
  <c r="G871" i="23"/>
  <c r="H871" i="23"/>
  <c r="G3433" i="23"/>
  <c r="H3433" i="23"/>
  <c r="G2062" i="23"/>
  <c r="H2062" i="23"/>
  <c r="G555" i="23"/>
  <c r="H555" i="23"/>
  <c r="G1892" i="23"/>
  <c r="H1892" i="23"/>
  <c r="G3069" i="23"/>
  <c r="H3069" i="23"/>
  <c r="G3248" i="23"/>
  <c r="H3248" i="23"/>
  <c r="G2612" i="23"/>
  <c r="H2612" i="23"/>
  <c r="G2622" i="23"/>
  <c r="H2622" i="23"/>
  <c r="G204" i="23"/>
  <c r="H204" i="23"/>
  <c r="G1201" i="23"/>
  <c r="H1201" i="23"/>
  <c r="G26" i="23"/>
  <c r="H26" i="23"/>
  <c r="G1217" i="23"/>
  <c r="H1217" i="23"/>
  <c r="G2783" i="23"/>
  <c r="H2783" i="23"/>
  <c r="G891" i="23"/>
  <c r="H891" i="23"/>
  <c r="G2886" i="23"/>
  <c r="H2886" i="23"/>
  <c r="G742" i="23"/>
  <c r="H742" i="23"/>
  <c r="G257" i="23"/>
  <c r="H257" i="23"/>
  <c r="G2002" i="23"/>
  <c r="H2002" i="23"/>
  <c r="G738" i="23"/>
  <c r="H738" i="23"/>
  <c r="G2027" i="23"/>
  <c r="H2027" i="23"/>
  <c r="G2029" i="23"/>
  <c r="H2029" i="23"/>
  <c r="G1202" i="23"/>
  <c r="H1202" i="23"/>
  <c r="G3134" i="23"/>
  <c r="H3134" i="23"/>
  <c r="G103" i="23"/>
  <c r="H103" i="23"/>
  <c r="G2130" i="23"/>
  <c r="H2130" i="23"/>
  <c r="G1116" i="23"/>
  <c r="H1116" i="23"/>
  <c r="G2169" i="23"/>
  <c r="H2169" i="23"/>
  <c r="G2879" i="23"/>
  <c r="H2879" i="23"/>
  <c r="G2174" i="23"/>
  <c r="H2174" i="23"/>
  <c r="G2177" i="23"/>
  <c r="H2177" i="23"/>
  <c r="G1374" i="23"/>
  <c r="H1374" i="23"/>
  <c r="G2880" i="23"/>
  <c r="H2880" i="23"/>
  <c r="G2957" i="23"/>
  <c r="H2957" i="23"/>
  <c r="G1769" i="23"/>
  <c r="H1769" i="23"/>
  <c r="G1779" i="23"/>
  <c r="H1779" i="23"/>
  <c r="G2881" i="23"/>
  <c r="H2881" i="23"/>
  <c r="G854" i="23"/>
  <c r="H854" i="23"/>
  <c r="G462" i="23"/>
  <c r="H462" i="23"/>
  <c r="G2656" i="23"/>
  <c r="H2656" i="23"/>
  <c r="G3254" i="23"/>
  <c r="H3254" i="23"/>
  <c r="G774" i="23"/>
  <c r="H774" i="23"/>
  <c r="G3364" i="23"/>
  <c r="H3364" i="23"/>
  <c r="G260" i="23"/>
  <c r="H260" i="23"/>
  <c r="G1386" i="23"/>
  <c r="H1386" i="23"/>
  <c r="G3169" i="23"/>
  <c r="H3169" i="23"/>
  <c r="G2458" i="23"/>
  <c r="H2458" i="23"/>
  <c r="G2459" i="23"/>
  <c r="H2459" i="23"/>
  <c r="G2208" i="23"/>
  <c r="H2208" i="23"/>
  <c r="G3346" i="23"/>
  <c r="H3346" i="23"/>
  <c r="G782" i="23"/>
  <c r="H782" i="23"/>
  <c r="G1019" i="23"/>
  <c r="H1019" i="23"/>
  <c r="G1754" i="23"/>
  <c r="H1754" i="23"/>
  <c r="G2650" i="23"/>
  <c r="H2650" i="23"/>
  <c r="G1021" i="23"/>
  <c r="H1021" i="23"/>
  <c r="G253" i="23"/>
  <c r="H253" i="23"/>
  <c r="G2462" i="23"/>
  <c r="H2462" i="23"/>
  <c r="G3299" i="23"/>
  <c r="H3299" i="23"/>
  <c r="G1768" i="23"/>
  <c r="H1768" i="23"/>
  <c r="G1184" i="23"/>
  <c r="H1184" i="23"/>
  <c r="G14" i="23"/>
  <c r="H14" i="23"/>
  <c r="G1629" i="23"/>
  <c r="H1629" i="23"/>
  <c r="G296" i="23"/>
  <c r="H296" i="23"/>
  <c r="G884" i="23"/>
  <c r="H884" i="23"/>
  <c r="G2058" i="23"/>
  <c r="H2058" i="23"/>
  <c r="G2094" i="23"/>
  <c r="H2094" i="23"/>
  <c r="G2227" i="23"/>
  <c r="H2227" i="23"/>
  <c r="G119" i="23"/>
  <c r="H119" i="23"/>
  <c r="G1909" i="23"/>
  <c r="H1909" i="23"/>
  <c r="G2810" i="23"/>
  <c r="H2810" i="23"/>
  <c r="G1134" i="23"/>
  <c r="H1134" i="23"/>
  <c r="G158" i="23"/>
  <c r="H158" i="23"/>
  <c r="G976" i="23"/>
  <c r="H976" i="23"/>
  <c r="G212" i="23"/>
  <c r="H212" i="23"/>
  <c r="G3327" i="23"/>
  <c r="H3327" i="23"/>
  <c r="G86" i="23"/>
  <c r="H86" i="23"/>
  <c r="G2282" i="23"/>
  <c r="H2282" i="23"/>
  <c r="G2175" i="23"/>
  <c r="H2175" i="23"/>
  <c r="G1378" i="23"/>
  <c r="H1378" i="23"/>
  <c r="G1929" i="23"/>
  <c r="H1929" i="23"/>
  <c r="G1011" i="23"/>
  <c r="H1011" i="23"/>
  <c r="G2145" i="23"/>
  <c r="H2145" i="23"/>
  <c r="G2198" i="23"/>
  <c r="H2198" i="23"/>
  <c r="G3386" i="23"/>
  <c r="H3386" i="23"/>
  <c r="G3255" i="23"/>
  <c r="H3255" i="23"/>
  <c r="G285" i="23"/>
  <c r="H285" i="23"/>
  <c r="G1097" i="23"/>
  <c r="H1097" i="23"/>
  <c r="G1935" i="23"/>
  <c r="H1935" i="23"/>
  <c r="G2304" i="23"/>
  <c r="H2304" i="23"/>
  <c r="G2897" i="23"/>
  <c r="H2897" i="23"/>
  <c r="G1118" i="23"/>
  <c r="H1118" i="23"/>
  <c r="G323" i="23"/>
  <c r="H323" i="23"/>
  <c r="G286" i="23"/>
  <c r="H286" i="23"/>
  <c r="G3121" i="23"/>
  <c r="H3121" i="23"/>
  <c r="G1753" i="23"/>
  <c r="H1753" i="23"/>
  <c r="G3092" i="23"/>
  <c r="H3092" i="23"/>
  <c r="G1963" i="23"/>
  <c r="H1963" i="23"/>
  <c r="G1421" i="23"/>
  <c r="H1421" i="23"/>
  <c r="G1643" i="23"/>
  <c r="H1643" i="23"/>
  <c r="G1977" i="23"/>
  <c r="H1977" i="23"/>
  <c r="G3270" i="23"/>
  <c r="H3270" i="23"/>
  <c r="G769" i="23"/>
  <c r="H769" i="23"/>
  <c r="G2059" i="23"/>
  <c r="H2059" i="23"/>
  <c r="G2053" i="23"/>
  <c r="H2053" i="23"/>
  <c r="G19" i="23"/>
  <c r="H19" i="23"/>
  <c r="G1983" i="23"/>
  <c r="H1983" i="23"/>
  <c r="G378" i="23"/>
  <c r="H378" i="23"/>
  <c r="G3159" i="23"/>
  <c r="H3159" i="23"/>
  <c r="G317" i="23"/>
  <c r="H317" i="23"/>
  <c r="G318" i="23"/>
  <c r="H318" i="23"/>
  <c r="G373" i="23"/>
  <c r="H373" i="23"/>
  <c r="G2228" i="23"/>
  <c r="H2228" i="23"/>
  <c r="G477" i="23"/>
  <c r="H477" i="23"/>
  <c r="G988" i="23"/>
  <c r="H988" i="23"/>
  <c r="G1595" i="23"/>
  <c r="H1595" i="23"/>
  <c r="G2111" i="23"/>
  <c r="H2111" i="23"/>
  <c r="G2876" i="23"/>
  <c r="H2876" i="23"/>
  <c r="G1189" i="23"/>
  <c r="H1189" i="23"/>
  <c r="G886" i="23"/>
  <c r="H886" i="23"/>
  <c r="G3373" i="23"/>
  <c r="H3373" i="23"/>
  <c r="G892" i="23"/>
  <c r="H892" i="23"/>
  <c r="G3129" i="23"/>
  <c r="H3129" i="23"/>
  <c r="G1222" i="23"/>
  <c r="H1222" i="23"/>
  <c r="G60" i="23"/>
  <c r="H60" i="23"/>
  <c r="G1264" i="23"/>
  <c r="H1264" i="23"/>
  <c r="G1127" i="23"/>
  <c r="H1127" i="23"/>
  <c r="G1273" i="23"/>
  <c r="H1273" i="23"/>
  <c r="G946" i="23"/>
  <c r="H946" i="23"/>
  <c r="G3150" i="23"/>
  <c r="H3150" i="23"/>
  <c r="G2134" i="23"/>
  <c r="H2134" i="23"/>
  <c r="G969" i="23"/>
  <c r="H969" i="23"/>
  <c r="G2872" i="23"/>
  <c r="H2872" i="23"/>
  <c r="G2873" i="23"/>
  <c r="H2873" i="23"/>
  <c r="G806" i="23"/>
  <c r="H806" i="23"/>
  <c r="G1205" i="23"/>
  <c r="H1205" i="23"/>
  <c r="G1556" i="23"/>
  <c r="H1556" i="23"/>
  <c r="G763" i="23"/>
  <c r="H763" i="23"/>
  <c r="G3363" i="23"/>
  <c r="H3363" i="23"/>
  <c r="G215" i="23"/>
  <c r="H215" i="23"/>
  <c r="G3320" i="23"/>
  <c r="H3320" i="23"/>
  <c r="G225" i="23"/>
  <c r="H225" i="23"/>
  <c r="G1734" i="23"/>
  <c r="H1734" i="23"/>
  <c r="G776" i="23"/>
  <c r="H776" i="23"/>
  <c r="G1398" i="23"/>
  <c r="H1398" i="23"/>
  <c r="G3189" i="23"/>
  <c r="H3189" i="23"/>
  <c r="G2220" i="23"/>
  <c r="H2220" i="23"/>
  <c r="G1422" i="23"/>
  <c r="H1422" i="23"/>
  <c r="G3197" i="23"/>
  <c r="H3197" i="23"/>
  <c r="G1427" i="23"/>
  <c r="H1427" i="23"/>
  <c r="G1764" i="23"/>
  <c r="H1764" i="23"/>
  <c r="G1027" i="23"/>
  <c r="H1027" i="23"/>
  <c r="G1432" i="23"/>
  <c r="H1432" i="23"/>
  <c r="G2836" i="23"/>
  <c r="H2836" i="23"/>
  <c r="G2207" i="23"/>
  <c r="H2207" i="23"/>
  <c r="G2477" i="23"/>
  <c r="H2477" i="23"/>
  <c r="G1552" i="23"/>
  <c r="H1552" i="23"/>
  <c r="G2037" i="23"/>
  <c r="H2037" i="23"/>
  <c r="G1200" i="23"/>
  <c r="H1200" i="23"/>
  <c r="G1232" i="23"/>
  <c r="H1232" i="23"/>
  <c r="G315" i="23"/>
  <c r="H315" i="23"/>
  <c r="G2766" i="23"/>
  <c r="H2766" i="23"/>
  <c r="G2858" i="23"/>
  <c r="H2858" i="23"/>
  <c r="G1672" i="23"/>
  <c r="H1672" i="23"/>
  <c r="G1685" i="23"/>
  <c r="H1685" i="23"/>
  <c r="G1654" i="23"/>
  <c r="H1654" i="23"/>
  <c r="G3412" i="23"/>
  <c r="H3412" i="23"/>
  <c r="G780" i="23"/>
  <c r="H780" i="23"/>
  <c r="G91" i="23"/>
  <c r="H91" i="23"/>
  <c r="G1678" i="23"/>
  <c r="H1678" i="23"/>
  <c r="G3173" i="23"/>
  <c r="H3173" i="23"/>
  <c r="G2283" i="23"/>
  <c r="H2283" i="23"/>
  <c r="G1848" i="23"/>
  <c r="H1848" i="23"/>
  <c r="G234" i="23"/>
  <c r="H234" i="23"/>
  <c r="G2885" i="23"/>
  <c r="H2885" i="23"/>
  <c r="G2760" i="23"/>
  <c r="H2760" i="23"/>
  <c r="G816" i="23"/>
  <c r="H816" i="23"/>
  <c r="G2888" i="23"/>
  <c r="H2888" i="23"/>
  <c r="G3089" i="23"/>
  <c r="H3089" i="23"/>
  <c r="G2209" i="23"/>
  <c r="H2209" i="23"/>
  <c r="G3357" i="23"/>
  <c r="H3357" i="23"/>
  <c r="G1714" i="23"/>
  <c r="H1714" i="23"/>
  <c r="G2481" i="23"/>
  <c r="H2481" i="23"/>
  <c r="G1752" i="23"/>
  <c r="H1752" i="23"/>
  <c r="G1616" i="23"/>
  <c r="H1616" i="23"/>
  <c r="G2210" i="23"/>
  <c r="H2210" i="23"/>
  <c r="G2682" i="23"/>
  <c r="H2682" i="23"/>
  <c r="G1638" i="23"/>
  <c r="H1638" i="23"/>
  <c r="G2319" i="23"/>
  <c r="H2319" i="23"/>
  <c r="G753" i="23"/>
  <c r="H753" i="23"/>
  <c r="G1592" i="23"/>
  <c r="H1592" i="23"/>
  <c r="G758" i="23"/>
  <c r="H758" i="23"/>
  <c r="G333" i="23"/>
  <c r="H333" i="23"/>
  <c r="G1228" i="23"/>
  <c r="H1228" i="23"/>
  <c r="G2926" i="23"/>
  <c r="H2926" i="23"/>
  <c r="G775" i="23"/>
  <c r="H775" i="23"/>
  <c r="G779" i="23"/>
  <c r="H779" i="23"/>
  <c r="G422" i="23"/>
  <c r="H422" i="23"/>
  <c r="G1655" i="23"/>
  <c r="H1655" i="23"/>
  <c r="G1649" i="23"/>
  <c r="H1649" i="23"/>
  <c r="G197" i="23"/>
  <c r="H197" i="23"/>
  <c r="G2202" i="23"/>
  <c r="H2202" i="23"/>
  <c r="G1683" i="23"/>
  <c r="H1683" i="23"/>
  <c r="G405" i="23"/>
  <c r="H405" i="23"/>
  <c r="G2889" i="23"/>
  <c r="H2889" i="23"/>
  <c r="G1404" i="23"/>
  <c r="H1404" i="23"/>
  <c r="G201" i="23"/>
  <c r="H201" i="23"/>
  <c r="G1537" i="23"/>
  <c r="H1537" i="23"/>
  <c r="G319" i="23"/>
  <c r="H319" i="23"/>
  <c r="G2899" i="23"/>
  <c r="H2899" i="23"/>
  <c r="G528" i="23"/>
  <c r="H528" i="23"/>
  <c r="G659" i="23"/>
  <c r="H659" i="23"/>
  <c r="G1755" i="23"/>
  <c r="H1755" i="23"/>
  <c r="G1774" i="23"/>
  <c r="H1774" i="23"/>
  <c r="G2370" i="23"/>
  <c r="H2370" i="23"/>
  <c r="G387" i="23"/>
  <c r="H387" i="23"/>
  <c r="G2375" i="23"/>
  <c r="H2375" i="23"/>
  <c r="G1322" i="23"/>
  <c r="H1322" i="23"/>
  <c r="G989" i="23"/>
  <c r="H989" i="23"/>
  <c r="G3262" i="23"/>
  <c r="H3262" i="23"/>
  <c r="G1368" i="23"/>
  <c r="H1368" i="23"/>
  <c r="G2354" i="23"/>
  <c r="H2354" i="23"/>
  <c r="G992" i="23"/>
  <c r="H992" i="23"/>
  <c r="G353" i="23"/>
  <c r="H353" i="23"/>
  <c r="G751" i="23"/>
  <c r="H751" i="23"/>
  <c r="G93" i="23"/>
  <c r="H93" i="23"/>
  <c r="G1722" i="23"/>
  <c r="H1722" i="23"/>
  <c r="G2669" i="23"/>
  <c r="H2669" i="23"/>
  <c r="G1014" i="23"/>
  <c r="H1014" i="23"/>
  <c r="G1015" i="23"/>
  <c r="H1015" i="23"/>
  <c r="G2788" i="23"/>
  <c r="H2788" i="23"/>
  <c r="G2156" i="23"/>
  <c r="H2156" i="23"/>
  <c r="G332" i="23"/>
  <c r="H332" i="23"/>
  <c r="G227" i="23"/>
  <c r="H227" i="23"/>
  <c r="G3422" i="23"/>
  <c r="H3422" i="23"/>
  <c r="G2382" i="23"/>
  <c r="H2382" i="23"/>
  <c r="G2185" i="23"/>
  <c r="H2185" i="23"/>
  <c r="G581" i="23"/>
  <c r="H581" i="23"/>
  <c r="G2402" i="23"/>
  <c r="H2402" i="23"/>
  <c r="G273" i="23"/>
  <c r="H273" i="23"/>
  <c r="G614" i="23"/>
  <c r="H614" i="23"/>
  <c r="G619" i="23"/>
  <c r="H619" i="23"/>
  <c r="G1120" i="23"/>
  <c r="H1120" i="23"/>
  <c r="G34" i="23"/>
  <c r="H34" i="23"/>
  <c r="G3410" i="23"/>
  <c r="H3410" i="23"/>
  <c r="G901" i="23"/>
  <c r="H901" i="23"/>
  <c r="G2476" i="23"/>
  <c r="H2476" i="23"/>
  <c r="G3071" i="23"/>
  <c r="H3071" i="23"/>
  <c r="G3095" i="23"/>
  <c r="H3095" i="23"/>
  <c r="G3082" i="23"/>
  <c r="H3082" i="23"/>
  <c r="G42" i="23"/>
  <c r="H42" i="23"/>
  <c r="G1965" i="23"/>
  <c r="H1965" i="23"/>
  <c r="G1799" i="23"/>
  <c r="H1799" i="23"/>
  <c r="G2267" i="23"/>
  <c r="H2267" i="23"/>
  <c r="G1661" i="23"/>
  <c r="H1661" i="23"/>
  <c r="G2937" i="23"/>
  <c r="H2937" i="23"/>
  <c r="G109" i="23"/>
  <c r="H109" i="23"/>
  <c r="G1802" i="23"/>
  <c r="H1802" i="23"/>
  <c r="G1095" i="23"/>
  <c r="H1095" i="23"/>
  <c r="G176" i="23"/>
  <c r="H176" i="23"/>
  <c r="G1985" i="23"/>
  <c r="H1985" i="23"/>
  <c r="G1510" i="23"/>
  <c r="H1510" i="23"/>
  <c r="G2576" i="23"/>
  <c r="H2576" i="23"/>
  <c r="G643" i="23"/>
  <c r="H643" i="23"/>
  <c r="G1152" i="23"/>
  <c r="H1152" i="23"/>
  <c r="G829" i="23"/>
  <c r="H829" i="23"/>
  <c r="G2305" i="23"/>
  <c r="H2305" i="23"/>
  <c r="G476" i="23"/>
  <c r="H476" i="23"/>
  <c r="G730" i="23"/>
  <c r="H730" i="23"/>
  <c r="G1182" i="23"/>
  <c r="H1182" i="23"/>
  <c r="G2599" i="23"/>
  <c r="H2599" i="23"/>
  <c r="G621" i="23"/>
  <c r="H621" i="23"/>
  <c r="G1591" i="23"/>
  <c r="H1591" i="23"/>
  <c r="G1334" i="23"/>
  <c r="H1334" i="23"/>
  <c r="G2320" i="23"/>
  <c r="H2320" i="23"/>
  <c r="G2626" i="23"/>
  <c r="H2626" i="23"/>
  <c r="G2302" i="23"/>
  <c r="H2302" i="23"/>
  <c r="G592" i="23"/>
  <c r="H592" i="23"/>
  <c r="G3031" i="23"/>
  <c r="H3031" i="23"/>
  <c r="G837" i="23"/>
  <c r="H837" i="23"/>
  <c r="G2814" i="23"/>
  <c r="H2814" i="23"/>
  <c r="G3066" i="23"/>
  <c r="H3066" i="23"/>
  <c r="G1988" i="23"/>
  <c r="H1988" i="23"/>
  <c r="G2343" i="23"/>
  <c r="H2343" i="23"/>
  <c r="G2107" i="23"/>
  <c r="H2107" i="23"/>
  <c r="G182" i="23"/>
  <c r="H182" i="23"/>
  <c r="G1704" i="23"/>
  <c r="H1704" i="23"/>
  <c r="G525" i="23"/>
  <c r="H525" i="23"/>
  <c r="G959" i="23"/>
  <c r="H959" i="23"/>
  <c r="G1834" i="23"/>
  <c r="H1834" i="23"/>
  <c r="G787" i="23"/>
  <c r="H787" i="23"/>
  <c r="G1602" i="23"/>
  <c r="H1602" i="23"/>
  <c r="G2632" i="23"/>
  <c r="H2632" i="23"/>
  <c r="G526" i="23"/>
  <c r="H526" i="23"/>
  <c r="G3394" i="23"/>
  <c r="H3394" i="23"/>
  <c r="G2410" i="23"/>
  <c r="H2410" i="23"/>
  <c r="G984" i="23"/>
  <c r="H984" i="23"/>
  <c r="G2195" i="23"/>
  <c r="H2195" i="23"/>
  <c r="G50" i="23"/>
  <c r="H50" i="23"/>
  <c r="G1406" i="23"/>
  <c r="H1406" i="23"/>
  <c r="G1829" i="23"/>
  <c r="H1829" i="23"/>
  <c r="G2405" i="23"/>
  <c r="H2405" i="23"/>
  <c r="G2803" i="23"/>
  <c r="H2803" i="23"/>
  <c r="G851" i="23"/>
  <c r="H851" i="23"/>
  <c r="G2750" i="23"/>
  <c r="H2750" i="23"/>
  <c r="G1551" i="23"/>
  <c r="H1551" i="23"/>
  <c r="G1518" i="23"/>
  <c r="H1518" i="23"/>
  <c r="G1553" i="23"/>
  <c r="H1553" i="23"/>
  <c r="G682" i="23"/>
  <c r="H682" i="23"/>
  <c r="G2038" i="23"/>
  <c r="H2038" i="23"/>
  <c r="G1519" i="23"/>
  <c r="H1519" i="23"/>
  <c r="G2161" i="23"/>
  <c r="H2161" i="23"/>
  <c r="G1428" i="23"/>
  <c r="H1428" i="23"/>
  <c r="G1890" i="23"/>
  <c r="H1890" i="23"/>
  <c r="G639" i="23"/>
  <c r="H639" i="23"/>
  <c r="G2765" i="23"/>
  <c r="H2765" i="23"/>
  <c r="G729" i="23"/>
  <c r="H729" i="23"/>
  <c r="G3177" i="23"/>
  <c r="H3177" i="23"/>
  <c r="G205" i="23"/>
  <c r="H205" i="23"/>
  <c r="G755" i="23"/>
  <c r="H755" i="23"/>
  <c r="G1716" i="23"/>
  <c r="H1716" i="23"/>
  <c r="G760" i="23"/>
  <c r="H760" i="23"/>
  <c r="G2680" i="23"/>
  <c r="H2680" i="23"/>
  <c r="G1016" i="23"/>
  <c r="H1016" i="23"/>
  <c r="G1907" i="23"/>
  <c r="H1907" i="23"/>
  <c r="G3115" i="23"/>
  <c r="H3115" i="23"/>
  <c r="G515" i="23"/>
  <c r="H515" i="23"/>
  <c r="G2380" i="23"/>
  <c r="H2380" i="23"/>
  <c r="G1844" i="23"/>
  <c r="H1844" i="23"/>
  <c r="G1446" i="23"/>
  <c r="H1446" i="23"/>
  <c r="G2368" i="23"/>
  <c r="H2368" i="23"/>
  <c r="G1850" i="23"/>
  <c r="H1850" i="23"/>
  <c r="G1084" i="23"/>
  <c r="H1084" i="23"/>
  <c r="G1559" i="23"/>
  <c r="H1559" i="23"/>
  <c r="G2930" i="23"/>
  <c r="H2930" i="23"/>
  <c r="G1151" i="23"/>
  <c r="H1151" i="23"/>
  <c r="G1479" i="23"/>
  <c r="H1479" i="23"/>
  <c r="G1986" i="23"/>
  <c r="H1986" i="23"/>
  <c r="G1917" i="23"/>
  <c r="H1917" i="23"/>
  <c r="G274" i="23"/>
  <c r="H274" i="23"/>
  <c r="G2514" i="23"/>
  <c r="H2514" i="23"/>
  <c r="G1968" i="23"/>
  <c r="H1968" i="23"/>
  <c r="G2250" i="23"/>
  <c r="H2250" i="23"/>
  <c r="G1921" i="23"/>
  <c r="H1921" i="23"/>
  <c r="G385" i="23"/>
  <c r="H385" i="23"/>
  <c r="G3118" i="23"/>
  <c r="H3118" i="23"/>
  <c r="G2280" i="23"/>
  <c r="H2280" i="23"/>
  <c r="G2034" i="23"/>
  <c r="H2034" i="23"/>
  <c r="G1821" i="23"/>
  <c r="H1821" i="23"/>
  <c r="G936" i="23"/>
  <c r="H936" i="23"/>
  <c r="G2566" i="23"/>
  <c r="H2566" i="23"/>
  <c r="G3028" i="23"/>
  <c r="H3028" i="23"/>
  <c r="G129" i="23"/>
  <c r="H129" i="23"/>
  <c r="G1302" i="23"/>
  <c r="H1302" i="23"/>
  <c r="G2014" i="23"/>
  <c r="H2014" i="23"/>
  <c r="G574" i="23"/>
  <c r="H574" i="23"/>
  <c r="G1855" i="23"/>
  <c r="H1855" i="23"/>
  <c r="G2597" i="23"/>
  <c r="H2597" i="23"/>
  <c r="G696" i="23"/>
  <c r="H696" i="23"/>
  <c r="G3152" i="23"/>
  <c r="H3152" i="23"/>
  <c r="G2318" i="23"/>
  <c r="H2318" i="23"/>
  <c r="G810" i="23"/>
  <c r="H810" i="23"/>
  <c r="G1339" i="23"/>
  <c r="H1339" i="23"/>
  <c r="G2233" i="23"/>
  <c r="H2233" i="23"/>
  <c r="G3109" i="23"/>
  <c r="H3109" i="23"/>
  <c r="G2884" i="23"/>
  <c r="H2884" i="23"/>
  <c r="G1288" i="23"/>
  <c r="H1288" i="23"/>
  <c r="G2386" i="23"/>
  <c r="H2386" i="23"/>
  <c r="G2395" i="23"/>
  <c r="H2395" i="23"/>
  <c r="G279" i="23"/>
  <c r="H279" i="23"/>
  <c r="G1186" i="23"/>
  <c r="H1186" i="23"/>
  <c r="G2422" i="23"/>
  <c r="H2422" i="23"/>
  <c r="G3083" i="23"/>
  <c r="H3083" i="23"/>
  <c r="G3187" i="23"/>
  <c r="H3187" i="23"/>
  <c r="G1139" i="23"/>
  <c r="H1139" i="23"/>
  <c r="G630" i="23"/>
  <c r="H630" i="23"/>
  <c r="G1415" i="23"/>
  <c r="H1415" i="23"/>
  <c r="G2158" i="23"/>
  <c r="H2158" i="23"/>
  <c r="G3125" i="23"/>
  <c r="H3125" i="23"/>
  <c r="G606" i="23"/>
  <c r="H606" i="23"/>
  <c r="G3153" i="23"/>
  <c r="H3153" i="23"/>
  <c r="G1739" i="23"/>
  <c r="H1739" i="23"/>
  <c r="G661" i="23"/>
  <c r="H661" i="23"/>
  <c r="G733" i="23"/>
  <c r="H733" i="23"/>
  <c r="G251" i="23"/>
  <c r="H251" i="23"/>
  <c r="G2776" i="23"/>
  <c r="H2776" i="23"/>
  <c r="G2485" i="23"/>
  <c r="H2485" i="23"/>
  <c r="G3227" i="23"/>
  <c r="H3227" i="23"/>
  <c r="G1332" i="23"/>
  <c r="H1332" i="23"/>
  <c r="G2223" i="23"/>
  <c r="H2223" i="23"/>
  <c r="G1317" i="23"/>
  <c r="H1317" i="23"/>
  <c r="G2529" i="23"/>
  <c r="H2529" i="23"/>
  <c r="G3026" i="23"/>
  <c r="H3026" i="23"/>
  <c r="G2907" i="23"/>
  <c r="H2907" i="23"/>
  <c r="G2243" i="23"/>
  <c r="H2243" i="23"/>
  <c r="G1580" i="23"/>
  <c r="H1580" i="23"/>
  <c r="G117" i="23"/>
  <c r="H117" i="23"/>
  <c r="G1457" i="23"/>
  <c r="H1457" i="23"/>
  <c r="G12" i="23"/>
  <c r="H12" i="23"/>
  <c r="G864" i="23"/>
  <c r="H864" i="23"/>
  <c r="G2569" i="23"/>
  <c r="H2569" i="23"/>
  <c r="G3096" i="23"/>
  <c r="H3096" i="23"/>
  <c r="G1881" i="23"/>
  <c r="H1881" i="23"/>
  <c r="G471" i="23"/>
  <c r="H471" i="23"/>
  <c r="G3039" i="23"/>
  <c r="H3039" i="23"/>
  <c r="G1604" i="23"/>
  <c r="H1604" i="23"/>
  <c r="G1470" i="23"/>
  <c r="H1470" i="23"/>
  <c r="G1534" i="23"/>
  <c r="H1534" i="23"/>
  <c r="G890" i="23"/>
  <c r="H890" i="23"/>
  <c r="G1313" i="23"/>
  <c r="H1313" i="23"/>
  <c r="G1948" i="23"/>
  <c r="H1948" i="23"/>
  <c r="G1494" i="23"/>
  <c r="H1494" i="23"/>
  <c r="G3049" i="23"/>
  <c r="H3049" i="23"/>
  <c r="G1539" i="23"/>
  <c r="H1539" i="23"/>
  <c r="G3294" i="23"/>
  <c r="H3294" i="23"/>
  <c r="G1400" i="23"/>
  <c r="H1400" i="23"/>
  <c r="G1229" i="23"/>
  <c r="H1229" i="23"/>
  <c r="G1328" i="23"/>
  <c r="H1328" i="23"/>
  <c r="G688" i="23"/>
  <c r="H688" i="23"/>
  <c r="G942" i="23"/>
  <c r="H942" i="23"/>
  <c r="G2373" i="23"/>
  <c r="H2373" i="23"/>
  <c r="G1962" i="23"/>
  <c r="H1962" i="23"/>
  <c r="G1109" i="23"/>
  <c r="H1109" i="23"/>
  <c r="G2095" i="23"/>
  <c r="H2095" i="23"/>
  <c r="G2140" i="23"/>
  <c r="H2140" i="23"/>
  <c r="G573" i="23"/>
  <c r="H573" i="23"/>
  <c r="G338" i="23"/>
  <c r="H338" i="23"/>
  <c r="G3114" i="23"/>
  <c r="H3114" i="23"/>
  <c r="G3356" i="23"/>
  <c r="H3356" i="23"/>
  <c r="G771" i="23"/>
  <c r="H771" i="23"/>
  <c r="G506" i="23"/>
  <c r="H506" i="23"/>
  <c r="G2421" i="23"/>
  <c r="H2421" i="23"/>
  <c r="G1833" i="23"/>
  <c r="H1833" i="23"/>
  <c r="G2349" i="23"/>
  <c r="H2349" i="23"/>
  <c r="G2769" i="23"/>
  <c r="H2769" i="23"/>
  <c r="G881" i="23"/>
  <c r="H881" i="23"/>
  <c r="G2501" i="23"/>
  <c r="H2501" i="23"/>
  <c r="G3279" i="23"/>
  <c r="H3279" i="23"/>
  <c r="G1233" i="23"/>
  <c r="H1233" i="23"/>
  <c r="G1425" i="23"/>
  <c r="H1425" i="23"/>
  <c r="G130" i="23"/>
  <c r="H130" i="23"/>
  <c r="G2541" i="23"/>
  <c r="H2541" i="23"/>
  <c r="G2740" i="23"/>
  <c r="H2740" i="23"/>
  <c r="G875" i="23"/>
  <c r="H875" i="23"/>
  <c r="G134" i="23"/>
  <c r="H134" i="23"/>
  <c r="G95" i="23"/>
  <c r="H95" i="23"/>
  <c r="G3037" i="23"/>
  <c r="H3037" i="23"/>
  <c r="G2851" i="23"/>
  <c r="H2851" i="23"/>
  <c r="G2896" i="23"/>
  <c r="H2896" i="23"/>
  <c r="G1549" i="23"/>
  <c r="H1549" i="23"/>
  <c r="G3273" i="23"/>
  <c r="H3273" i="23"/>
  <c r="G504" i="23"/>
  <c r="H504" i="23"/>
  <c r="G1749" i="23"/>
  <c r="H1749" i="23"/>
  <c r="G3437" i="23"/>
  <c r="H3437" i="23"/>
  <c r="G1341" i="23"/>
  <c r="H1341" i="23"/>
  <c r="G1817" i="23"/>
  <c r="H1817" i="23"/>
  <c r="G1967" i="23"/>
  <c r="H1967" i="23"/>
  <c r="G1601" i="23"/>
  <c r="H1601" i="23"/>
  <c r="G2944" i="23"/>
  <c r="H2944" i="23"/>
  <c r="G443" i="23"/>
  <c r="H443" i="23"/>
  <c r="G2782" i="23"/>
  <c r="H2782" i="23"/>
  <c r="G23" i="23"/>
  <c r="H23" i="23"/>
  <c r="G897" i="23"/>
  <c r="H897" i="23"/>
  <c r="G27" i="23"/>
  <c r="H27" i="23"/>
  <c r="G127" i="23"/>
  <c r="H127" i="23"/>
  <c r="G2572" i="23"/>
  <c r="H2572" i="23"/>
  <c r="G1468" i="23"/>
  <c r="H1468" i="23"/>
  <c r="G1668" i="23"/>
  <c r="H1668" i="23"/>
  <c r="G1352" i="23"/>
  <c r="H1352" i="23"/>
  <c r="G2409" i="23"/>
  <c r="H2409" i="23"/>
  <c r="G1701" i="23"/>
  <c r="H1701" i="23"/>
  <c r="G1839" i="23"/>
  <c r="H1839" i="23"/>
  <c r="G431" i="23"/>
  <c r="H431" i="23"/>
  <c r="G199" i="23"/>
  <c r="H199" i="23"/>
  <c r="G697" i="23"/>
  <c r="H697" i="23"/>
  <c r="G2464" i="23"/>
  <c r="H2464" i="23"/>
  <c r="G660" i="23"/>
  <c r="H660" i="23"/>
  <c r="G3436" i="23"/>
  <c r="H3436" i="23"/>
  <c r="G1437" i="23"/>
  <c r="H1437" i="23"/>
  <c r="G664" i="23"/>
  <c r="H664" i="23"/>
  <c r="G2470" i="23"/>
  <c r="H2470" i="23"/>
  <c r="G2486" i="23"/>
  <c r="H2486" i="23"/>
  <c r="G3323" i="23"/>
  <c r="H3323" i="23"/>
  <c r="G1177" i="23"/>
  <c r="H1177" i="23"/>
  <c r="G2609" i="23"/>
  <c r="H2609" i="23"/>
  <c r="G2821" i="23"/>
  <c r="H2821" i="23"/>
  <c r="G3027" i="23"/>
  <c r="H3027" i="23"/>
  <c r="G1792" i="23"/>
  <c r="H1792" i="23"/>
  <c r="G1225" i="23"/>
  <c r="H1225" i="23"/>
  <c r="G2225" i="23"/>
  <c r="H2225" i="23"/>
  <c r="G80" i="23"/>
  <c r="H80" i="23"/>
  <c r="G3290" i="23"/>
  <c r="H3290" i="23"/>
  <c r="G2538" i="23"/>
  <c r="H2538" i="23"/>
  <c r="G1367" i="23"/>
  <c r="H1367" i="23"/>
  <c r="G1046" i="23"/>
  <c r="H1046" i="23"/>
  <c r="G3099" i="23"/>
  <c r="H3099" i="23"/>
  <c r="G2240" i="23"/>
  <c r="H2240" i="23"/>
  <c r="G2006" i="23"/>
  <c r="H2006" i="23"/>
  <c r="G2825" i="23"/>
  <c r="H2825" i="23"/>
  <c r="G3222" i="23"/>
  <c r="H3222" i="23"/>
  <c r="G2408" i="23"/>
  <c r="H2408" i="23"/>
  <c r="G98" i="23"/>
  <c r="H98" i="23"/>
  <c r="G1082" i="23"/>
  <c r="H1082" i="23"/>
  <c r="G861" i="23"/>
  <c r="H861" i="23"/>
  <c r="G1491" i="23"/>
  <c r="H1491" i="23"/>
  <c r="G128" i="23"/>
  <c r="H128" i="23"/>
  <c r="G171" i="23"/>
  <c r="H171" i="23"/>
  <c r="G1876" i="23"/>
  <c r="H1876" i="23"/>
  <c r="G2582" i="23"/>
  <c r="H2582" i="23"/>
  <c r="G1511" i="23"/>
  <c r="H1511" i="23"/>
  <c r="G2617" i="23"/>
  <c r="H2617" i="23"/>
  <c r="G174" i="23"/>
  <c r="H174" i="23"/>
  <c r="G770" i="23"/>
  <c r="H770" i="23"/>
  <c r="G3232" i="23"/>
  <c r="H3232" i="23"/>
  <c r="G1194" i="23"/>
  <c r="H1194" i="23"/>
  <c r="G2829" i="23"/>
  <c r="H2829" i="23"/>
  <c r="G2981" i="23"/>
  <c r="H2981" i="23"/>
  <c r="G2415" i="23"/>
  <c r="H2415" i="23"/>
  <c r="G2645" i="23"/>
  <c r="H2645" i="23"/>
  <c r="G2661" i="23"/>
  <c r="H2661" i="23"/>
  <c r="G3361" i="23"/>
  <c r="H3361" i="23"/>
  <c r="G689" i="23"/>
  <c r="H689" i="23"/>
  <c r="G1434" i="23"/>
  <c r="H1434" i="23"/>
  <c r="G2431" i="23"/>
  <c r="H2431" i="23"/>
  <c r="G2387" i="23"/>
  <c r="H2387" i="23"/>
  <c r="G2142" i="23"/>
  <c r="H2142" i="23"/>
  <c r="G1781" i="23"/>
  <c r="H1781" i="23"/>
  <c r="G2032" i="23"/>
  <c r="H2032" i="23"/>
  <c r="G55" i="23"/>
  <c r="H55" i="23"/>
  <c r="G433" i="23"/>
  <c r="H433" i="23"/>
  <c r="G1102" i="23"/>
  <c r="H1102" i="23"/>
  <c r="G448" i="23"/>
  <c r="H448" i="23"/>
  <c r="G1980" i="23"/>
  <c r="H1980" i="23"/>
  <c r="G2560" i="23"/>
  <c r="H2560" i="23"/>
  <c r="G1199" i="23"/>
  <c r="H1199" i="23"/>
  <c r="G3367" i="23"/>
  <c r="H3367" i="23"/>
  <c r="G527" i="23"/>
  <c r="H527" i="23"/>
  <c r="G2390" i="23"/>
  <c r="H2390" i="23"/>
  <c r="G1004" i="23"/>
  <c r="H1004" i="23"/>
  <c r="G2904" i="23"/>
  <c r="H2904" i="23"/>
  <c r="G2187" i="23"/>
  <c r="H2187" i="23"/>
  <c r="G1212" i="23"/>
  <c r="H1212" i="23"/>
  <c r="G277" i="23"/>
  <c r="H277" i="23"/>
  <c r="G2490" i="23"/>
  <c r="H2490" i="23"/>
  <c r="G3111" i="23"/>
  <c r="H3111" i="23"/>
  <c r="G1481" i="23"/>
  <c r="H1481" i="23"/>
  <c r="G2689" i="23"/>
  <c r="H2689" i="23"/>
  <c r="G1449" i="23"/>
  <c r="H1449" i="23"/>
  <c r="G3384" i="23"/>
  <c r="H3384" i="23"/>
  <c r="G3326" i="23"/>
  <c r="H3326" i="23"/>
  <c r="G1042" i="23"/>
  <c r="H1042" i="23"/>
  <c r="G2647" i="23"/>
  <c r="H2647" i="23"/>
  <c r="G853" i="23"/>
  <c r="H853" i="23"/>
  <c r="G1115" i="23"/>
  <c r="H1115" i="23"/>
  <c r="G1644" i="23"/>
  <c r="H1644" i="23"/>
  <c r="G177" i="23"/>
  <c r="H177" i="23"/>
  <c r="G2500" i="23"/>
  <c r="H2500" i="23"/>
  <c r="G1493" i="23"/>
  <c r="H1493" i="23"/>
  <c r="G3212" i="23"/>
  <c r="H3212" i="23"/>
  <c r="G1336" i="23"/>
  <c r="H1336" i="23"/>
  <c r="G3396" i="23"/>
  <c r="H3396" i="23"/>
  <c r="G3233" i="23"/>
  <c r="H3233" i="23"/>
  <c r="G1624" i="23"/>
  <c r="H1624" i="23"/>
  <c r="G1174" i="23"/>
  <c r="H1174" i="23"/>
  <c r="G1227" i="23"/>
  <c r="H1227" i="23"/>
  <c r="G1284" i="23"/>
  <c r="H1284" i="23"/>
  <c r="G2674" i="23"/>
  <c r="H2674" i="23"/>
  <c r="G981" i="23"/>
  <c r="H981" i="23"/>
  <c r="G1950" i="23"/>
  <c r="H1950" i="23"/>
  <c r="G2068" i="23"/>
  <c r="H2068" i="23"/>
  <c r="G401" i="23"/>
  <c r="H401" i="23"/>
  <c r="G1550" i="23"/>
  <c r="H1550" i="23"/>
  <c r="G449" i="23"/>
  <c r="H449" i="23"/>
  <c r="G665" i="23"/>
  <c r="H665" i="23"/>
  <c r="G2275" i="23"/>
  <c r="H2275" i="23"/>
  <c r="G2980" i="23"/>
  <c r="H2980" i="23"/>
  <c r="G1285" i="23"/>
  <c r="H1285" i="23"/>
  <c r="G545" i="23"/>
  <c r="H545" i="23"/>
  <c r="G2627" i="23"/>
  <c r="H2627" i="23"/>
  <c r="G465" i="23"/>
  <c r="H465" i="23"/>
  <c r="G1253" i="23"/>
  <c r="H1253" i="23"/>
  <c r="G2666" i="23"/>
  <c r="H2666" i="23"/>
  <c r="G1902" i="23"/>
  <c r="H1902" i="23"/>
  <c r="G1895" i="23"/>
  <c r="H1895" i="23"/>
  <c r="G1541" i="23"/>
  <c r="H1541" i="23"/>
  <c r="G2986" i="23"/>
  <c r="H2986" i="23"/>
  <c r="G345" i="23"/>
  <c r="H345" i="23"/>
  <c r="G3106" i="23"/>
  <c r="H3106" i="23"/>
  <c r="G918" i="23"/>
  <c r="H918" i="23"/>
  <c r="G435" i="23"/>
  <c r="H435" i="23"/>
  <c r="G3427" i="23"/>
  <c r="H3427" i="23"/>
  <c r="G1911" i="23"/>
  <c r="H1911" i="23"/>
  <c r="G1113" i="23"/>
  <c r="H1113" i="23"/>
  <c r="G2838" i="23"/>
  <c r="H2838" i="23"/>
  <c r="G3311" i="23"/>
  <c r="H3311" i="23"/>
  <c r="G1888" i="23"/>
  <c r="H1888" i="23"/>
  <c r="G2018" i="23"/>
  <c r="H2018" i="23"/>
  <c r="G2021" i="23"/>
  <c r="H2021" i="23"/>
  <c r="G1149" i="23"/>
  <c r="H1149" i="23"/>
  <c r="G1651" i="23"/>
  <c r="H1651" i="23"/>
  <c r="G2570" i="23"/>
  <c r="H2570" i="23"/>
  <c r="G3034" i="23"/>
  <c r="H3034" i="23"/>
  <c r="G2762" i="23"/>
  <c r="H2762" i="23"/>
  <c r="G1684" i="23"/>
  <c r="H1684" i="23"/>
  <c r="G3347" i="23"/>
  <c r="H3347" i="23"/>
  <c r="G3001" i="23"/>
  <c r="H3001" i="23"/>
  <c r="G2030" i="23"/>
  <c r="H2030" i="23"/>
  <c r="G1578" i="23"/>
  <c r="H1578" i="23"/>
  <c r="G3085" i="23"/>
  <c r="H3085" i="23"/>
  <c r="G610" i="23"/>
  <c r="H610" i="23"/>
  <c r="G2583" i="23"/>
  <c r="H2583" i="23"/>
  <c r="G1108" i="23"/>
  <c r="H1108" i="23"/>
  <c r="G3009" i="23"/>
  <c r="H3009" i="23"/>
  <c r="G616" i="23"/>
  <c r="H616" i="23"/>
  <c r="G1198" i="23"/>
  <c r="H1198" i="23"/>
  <c r="G879" i="23"/>
  <c r="H879" i="23"/>
  <c r="G1112" i="23"/>
  <c r="H1112" i="23"/>
  <c r="G788" i="23"/>
  <c r="H788" i="23"/>
  <c r="G40" i="23"/>
  <c r="H40" i="23"/>
  <c r="G100" i="23"/>
  <c r="H100" i="23"/>
  <c r="G2376" i="23"/>
  <c r="H2376" i="23"/>
  <c r="G764" i="23"/>
  <c r="H764" i="23"/>
  <c r="G784" i="23"/>
  <c r="H784" i="23"/>
  <c r="G432" i="23"/>
  <c r="H432" i="23"/>
  <c r="G734" i="23"/>
  <c r="H734" i="23"/>
  <c r="G2484" i="23"/>
  <c r="H2484" i="23"/>
  <c r="G1617" i="23"/>
  <c r="H1617" i="23"/>
  <c r="G2527" i="23"/>
  <c r="H2527" i="23"/>
  <c r="G3359" i="23"/>
  <c r="H3359" i="23"/>
  <c r="G1490" i="23"/>
  <c r="H1490" i="23"/>
  <c r="G3110" i="23"/>
  <c r="H3110" i="23"/>
  <c r="G2771" i="23"/>
  <c r="H2771" i="23"/>
  <c r="G1939" i="23"/>
  <c r="H1939" i="23"/>
  <c r="G398" i="23"/>
  <c r="H398" i="23"/>
  <c r="G2831" i="23"/>
  <c r="H2831" i="23"/>
  <c r="G3404" i="23"/>
  <c r="H3404" i="23"/>
  <c r="G2946" i="23"/>
  <c r="H2946" i="23"/>
  <c r="G2121" i="23"/>
  <c r="H2121" i="23"/>
  <c r="G2329" i="23"/>
  <c r="H2329" i="23"/>
  <c r="G2396" i="23"/>
  <c r="H2396" i="23"/>
  <c r="G1884" i="23"/>
  <c r="H1884" i="23"/>
  <c r="G1320" i="23"/>
  <c r="H1320" i="23"/>
  <c r="G1885" i="23"/>
  <c r="H1885" i="23"/>
  <c r="G1536" i="23"/>
  <c r="H1536" i="23"/>
  <c r="G1715" i="23"/>
  <c r="H1715" i="23"/>
  <c r="G961" i="23"/>
  <c r="H961" i="23"/>
  <c r="G2956" i="23"/>
  <c r="H2956" i="23"/>
  <c r="G662" i="23"/>
  <c r="H662" i="23"/>
  <c r="G1718" i="23"/>
  <c r="H1718" i="23"/>
  <c r="G3203" i="23"/>
  <c r="H3203" i="23"/>
  <c r="G1458" i="23"/>
  <c r="H1458" i="23"/>
  <c r="G389" i="23"/>
  <c r="H389" i="23"/>
  <c r="G3213" i="23"/>
  <c r="H3213" i="23"/>
  <c r="G2295" i="23"/>
  <c r="H2295" i="23"/>
  <c r="G1454" i="23"/>
  <c r="H1454" i="23"/>
  <c r="G1276" i="23"/>
  <c r="H1276" i="23"/>
  <c r="G2676" i="23"/>
  <c r="H2676" i="23"/>
  <c r="G2677" i="23"/>
  <c r="H2677" i="23"/>
  <c r="G116" i="23"/>
  <c r="H116" i="23"/>
  <c r="G468" i="23"/>
  <c r="H468" i="23"/>
  <c r="G1412" i="23"/>
  <c r="H1412" i="23"/>
  <c r="G2704" i="23"/>
  <c r="H2704" i="23"/>
  <c r="G1926" i="23"/>
  <c r="H1926" i="23"/>
  <c r="G883" i="23"/>
  <c r="H883" i="23"/>
  <c r="G146" i="23"/>
  <c r="H146" i="23"/>
  <c r="G1606" i="23"/>
  <c r="H1606" i="23"/>
  <c r="G2335" i="23"/>
  <c r="H2335" i="23"/>
  <c r="G3000" i="23"/>
  <c r="H3000" i="23"/>
  <c r="G379" i="23"/>
  <c r="H379" i="23"/>
  <c r="G1353" i="23"/>
  <c r="H1353" i="23"/>
  <c r="G3251" i="23"/>
  <c r="H3251" i="23"/>
  <c r="G718" i="23"/>
  <c r="H718" i="23"/>
  <c r="G1033" i="23"/>
  <c r="H1033" i="23"/>
  <c r="G3053" i="23"/>
  <c r="H3053" i="23"/>
  <c r="G2806" i="23"/>
  <c r="H2806" i="23"/>
  <c r="G685" i="23"/>
  <c r="H685" i="23"/>
  <c r="G3011" i="23"/>
  <c r="H3011" i="23"/>
  <c r="G2714" i="23"/>
  <c r="H2714" i="23"/>
  <c r="G1275" i="23"/>
  <c r="H1275" i="23"/>
  <c r="G790" i="23"/>
  <c r="H790" i="23"/>
  <c r="G1862" i="23"/>
  <c r="H1862" i="23"/>
  <c r="G1863" i="23"/>
  <c r="H1863" i="23"/>
  <c r="G1851" i="23"/>
  <c r="H1851" i="23"/>
  <c r="G3424" i="23"/>
  <c r="H3424" i="23"/>
  <c r="G578" i="23"/>
  <c r="H578" i="23"/>
  <c r="G419" i="23"/>
  <c r="H419" i="23"/>
  <c r="G1997" i="23"/>
  <c r="H1997" i="23"/>
  <c r="G2001" i="23"/>
  <c r="H2001" i="23"/>
  <c r="G2558" i="23"/>
  <c r="H2558" i="23"/>
  <c r="G420" i="23"/>
  <c r="H420" i="23"/>
  <c r="G1653" i="23"/>
  <c r="H1653" i="23"/>
  <c r="G3035" i="23"/>
  <c r="H3035" i="23"/>
  <c r="G3036" i="23"/>
  <c r="H3036" i="23"/>
  <c r="G1512" i="23"/>
  <c r="H1512" i="23"/>
  <c r="G2840" i="23"/>
  <c r="H2840" i="23"/>
  <c r="G30" i="23"/>
  <c r="H30" i="23"/>
  <c r="G2294" i="23"/>
  <c r="H2294" i="23"/>
  <c r="G3369" i="23"/>
  <c r="H3369" i="23"/>
  <c r="G791" i="23"/>
  <c r="H791" i="23"/>
  <c r="G2019" i="23"/>
  <c r="H2019" i="23"/>
  <c r="G2022" i="23"/>
  <c r="H2022" i="23"/>
  <c r="G2020" i="23"/>
  <c r="H2020" i="23"/>
  <c r="G2023" i="23"/>
  <c r="H2023" i="23"/>
  <c r="G869" i="23"/>
  <c r="H869" i="23"/>
  <c r="G3430" i="23"/>
  <c r="H3430" i="23"/>
  <c r="G530" i="23"/>
  <c r="H530" i="23"/>
  <c r="G2607" i="23"/>
  <c r="H2607" i="23"/>
  <c r="G2311" i="23"/>
  <c r="H2311" i="23"/>
  <c r="G2315" i="23"/>
  <c r="H2315" i="23"/>
  <c r="G1813" i="23"/>
  <c r="H1813" i="23"/>
  <c r="G3132" i="23"/>
  <c r="H3132" i="23"/>
  <c r="G847" i="23"/>
  <c r="H847" i="23"/>
  <c r="G2909" i="23"/>
  <c r="H2909" i="23"/>
  <c r="G2556" i="23"/>
  <c r="H2556" i="23"/>
  <c r="G3345" i="23"/>
  <c r="H3345" i="23"/>
  <c r="G1542" i="23"/>
  <c r="H1542" i="23"/>
  <c r="G611" i="23"/>
  <c r="H611" i="23"/>
  <c r="G2188" i="23"/>
  <c r="H2188" i="23"/>
  <c r="G3029" i="23"/>
  <c r="H3029" i="23"/>
  <c r="G200" i="23"/>
  <c r="H200" i="23"/>
  <c r="G2578" i="23"/>
  <c r="H2578" i="23"/>
  <c r="G1586" i="23"/>
  <c r="H1586" i="23"/>
  <c r="G628" i="23"/>
  <c r="H628" i="23"/>
  <c r="G3266" i="23"/>
  <c r="H3266" i="23"/>
  <c r="G1298" i="23"/>
  <c r="H1298" i="23"/>
  <c r="G3138" i="23"/>
  <c r="H3138" i="23"/>
  <c r="G1240" i="23"/>
  <c r="H1240" i="23"/>
  <c r="G1663" i="23"/>
  <c r="H1663" i="23"/>
  <c r="G2670" i="23"/>
  <c r="H2670" i="23"/>
  <c r="G2306" i="23"/>
  <c r="H2306" i="23"/>
  <c r="G712" i="23"/>
  <c r="H712" i="23"/>
  <c r="G1099" i="23"/>
  <c r="H1099" i="23"/>
  <c r="G2007" i="23"/>
  <c r="H2007" i="23"/>
  <c r="G2593" i="23"/>
  <c r="H2593" i="23"/>
  <c r="G3340" i="23"/>
  <c r="H3340" i="23"/>
  <c r="G2611" i="23"/>
  <c r="H2611" i="23"/>
  <c r="G2775" i="23"/>
  <c r="H2775" i="23"/>
  <c r="G2407" i="23"/>
  <c r="H2407" i="23"/>
  <c r="G923" i="23"/>
  <c r="H923" i="23"/>
  <c r="G2084" i="23"/>
  <c r="H2084" i="23"/>
  <c r="G3441" i="23"/>
  <c r="H3441" i="23"/>
  <c r="G1423" i="23"/>
  <c r="H1423" i="23"/>
  <c r="G700" i="23"/>
  <c r="H700" i="23"/>
  <c r="G3403" i="23"/>
  <c r="H3403" i="23"/>
  <c r="G2131" i="23"/>
  <c r="H2131" i="23"/>
  <c r="G363" i="23"/>
  <c r="H363" i="23"/>
  <c r="G2780" i="23"/>
  <c r="H2780" i="23"/>
  <c r="G629" i="23"/>
  <c r="H629" i="23"/>
  <c r="G979" i="23"/>
  <c r="H979" i="23"/>
  <c r="G1136" i="23"/>
  <c r="H1136" i="23"/>
  <c r="G2256" i="23"/>
  <c r="H2256" i="23"/>
  <c r="G192" i="23"/>
  <c r="H192" i="23"/>
  <c r="G2352" i="23"/>
  <c r="H2352" i="23"/>
  <c r="G2643" i="23"/>
  <c r="H2643" i="23"/>
  <c r="G2774" i="23"/>
  <c r="H2774" i="23"/>
  <c r="G741" i="23"/>
  <c r="H741" i="23"/>
  <c r="G2355" i="23"/>
  <c r="H2355" i="23"/>
  <c r="G2455" i="23"/>
  <c r="H2455" i="23"/>
  <c r="G2090" i="23"/>
  <c r="H2090" i="23"/>
  <c r="G106" i="23"/>
  <c r="H106" i="23"/>
  <c r="G2804" i="23"/>
  <c r="H2804" i="23"/>
  <c r="G2324" i="23"/>
  <c r="H2324" i="23"/>
  <c r="G299" i="23"/>
  <c r="H299" i="23"/>
  <c r="G3145" i="23"/>
  <c r="H3145" i="23"/>
  <c r="G2636" i="23"/>
  <c r="H2636" i="23"/>
  <c r="G2361" i="23"/>
  <c r="H2361" i="23"/>
  <c r="G2778" i="23"/>
  <c r="H2778" i="23"/>
  <c r="G31" i="23"/>
  <c r="H31" i="23"/>
  <c r="G1827" i="23"/>
  <c r="H1827" i="23"/>
  <c r="G284" i="23"/>
  <c r="H284" i="23"/>
  <c r="G2299" i="23"/>
  <c r="H2299" i="23"/>
  <c r="G1845" i="23"/>
  <c r="H1845" i="23"/>
  <c r="G1384" i="23"/>
  <c r="H1384" i="23"/>
  <c r="G2903" i="23"/>
  <c r="H2903" i="23"/>
  <c r="G1144" i="23"/>
  <c r="H1144" i="23"/>
  <c r="G595" i="23"/>
  <c r="H595" i="23"/>
  <c r="G1564" i="23"/>
  <c r="H1564" i="23"/>
  <c r="G548" i="23"/>
  <c r="H548" i="23"/>
  <c r="G877" i="23"/>
  <c r="H877" i="23"/>
  <c r="G2199" i="23"/>
  <c r="H2199" i="23"/>
  <c r="G3235" i="23"/>
  <c r="H3235" i="23"/>
  <c r="G654" i="23"/>
  <c r="H654" i="23"/>
  <c r="G1991" i="23"/>
  <c r="H1991" i="23"/>
  <c r="G1179" i="23"/>
  <c r="H1179" i="23"/>
  <c r="G313" i="23"/>
  <c r="H313" i="23"/>
  <c r="G703" i="23"/>
  <c r="H703" i="23"/>
  <c r="G1122" i="23"/>
  <c r="H1122" i="23"/>
  <c r="G1250" i="23"/>
  <c r="H1250" i="23"/>
  <c r="G196" i="23"/>
  <c r="H196" i="23"/>
  <c r="G1824" i="23"/>
  <c r="H1824" i="23"/>
  <c r="G3292" i="23"/>
  <c r="H3292" i="23"/>
  <c r="G2494" i="23"/>
  <c r="H2494" i="23"/>
  <c r="G1022" i="23"/>
  <c r="H1022" i="23"/>
  <c r="G1236" i="23"/>
  <c r="H1236" i="23"/>
  <c r="G904" i="23"/>
  <c r="H904" i="23"/>
  <c r="G811" i="23"/>
  <c r="H811" i="23"/>
  <c r="G2507" i="23"/>
  <c r="H2507" i="23"/>
  <c r="G2144" i="23"/>
  <c r="H2144" i="23"/>
  <c r="G1979" i="23"/>
  <c r="H1979" i="23"/>
  <c r="G3162" i="23"/>
  <c r="H3162" i="23"/>
  <c r="G1110" i="23"/>
  <c r="H1110" i="23"/>
  <c r="G2281" i="23"/>
  <c r="H2281" i="23"/>
  <c r="G2813" i="23"/>
  <c r="H2813" i="23"/>
  <c r="G1360" i="23"/>
  <c r="H1360" i="23"/>
  <c r="G2078" i="23"/>
  <c r="H2078" i="23"/>
  <c r="G58" i="23"/>
  <c r="H58" i="23"/>
  <c r="G3434" i="23"/>
  <c r="H3434" i="23"/>
  <c r="G516" i="23"/>
  <c r="H516" i="23"/>
  <c r="G487" i="23"/>
  <c r="H487" i="23"/>
  <c r="G135" i="23"/>
  <c r="H135" i="23"/>
  <c r="G537" i="23"/>
  <c r="H537" i="23"/>
  <c r="G686" i="23"/>
  <c r="H686" i="23"/>
  <c r="G1692" i="23"/>
  <c r="H1692" i="23"/>
  <c r="G239" i="23"/>
  <c r="H239" i="23"/>
  <c r="G2093" i="23"/>
  <c r="H2093" i="23"/>
  <c r="G873" i="23"/>
  <c r="H873" i="23"/>
  <c r="G1006" i="23"/>
  <c r="H1006" i="23"/>
  <c r="G1828" i="23"/>
  <c r="H1828" i="23"/>
  <c r="G2854" i="23"/>
  <c r="H2854" i="23"/>
  <c r="G2742" i="23"/>
  <c r="H2742" i="23"/>
  <c r="G1303" i="23"/>
  <c r="H1303" i="23"/>
  <c r="G817" i="23"/>
  <c r="H817" i="23"/>
  <c r="G1396" i="23"/>
  <c r="H1396" i="23"/>
  <c r="G596" i="23"/>
  <c r="H596" i="23"/>
  <c r="G856" i="23"/>
  <c r="H856" i="23"/>
  <c r="G1837" i="23"/>
  <c r="H1837" i="23"/>
  <c r="G701" i="23"/>
  <c r="H701" i="23"/>
  <c r="G600" i="23"/>
  <c r="H600" i="23"/>
  <c r="G705" i="23"/>
  <c r="H705" i="23"/>
  <c r="G565" i="23"/>
  <c r="H565" i="23"/>
  <c r="G2773" i="23"/>
  <c r="H2773" i="23"/>
  <c r="G329" i="23"/>
  <c r="H329" i="23"/>
  <c r="G2818" i="23"/>
  <c r="H2818" i="23"/>
  <c r="G2317" i="23"/>
  <c r="H2317" i="23"/>
  <c r="G1267" i="23"/>
  <c r="H1267" i="23"/>
  <c r="G1966" i="23"/>
  <c r="H1966" i="23"/>
  <c r="G802" i="23"/>
  <c r="H802" i="23"/>
  <c r="G2237" i="23"/>
  <c r="H2237" i="23"/>
  <c r="G591" i="23"/>
  <c r="H591" i="23"/>
  <c r="G766" i="23"/>
  <c r="H766" i="23"/>
  <c r="G2251" i="23"/>
  <c r="H2251" i="23"/>
  <c r="G1593" i="23"/>
  <c r="H1593" i="23"/>
  <c r="G777" i="23"/>
  <c r="H777" i="23"/>
  <c r="G781" i="23"/>
  <c r="H781" i="23"/>
  <c r="G370" i="23"/>
  <c r="H370" i="23"/>
  <c r="G1373" i="23"/>
  <c r="H1373" i="23"/>
  <c r="G1984" i="23"/>
  <c r="H1984" i="23"/>
  <c r="G376" i="23"/>
  <c r="H376" i="23"/>
  <c r="G2815" i="23"/>
  <c r="H2815" i="23"/>
  <c r="G1989" i="23"/>
  <c r="H1989" i="23"/>
  <c r="G3331" i="23"/>
  <c r="H3331" i="23"/>
  <c r="G1337" i="23"/>
  <c r="H1337" i="23"/>
  <c r="G1371" i="23"/>
  <c r="H1371" i="23"/>
  <c r="G1958" i="23"/>
  <c r="H1958" i="23"/>
  <c r="G2321" i="23"/>
  <c r="H2321" i="23"/>
  <c r="G2069" i="23"/>
  <c r="H2069" i="23"/>
  <c r="G2085" i="23"/>
  <c r="H2085" i="23"/>
  <c r="G28" i="23"/>
  <c r="H28" i="23"/>
  <c r="G3108" i="23"/>
  <c r="H3108" i="23"/>
  <c r="G637" i="23"/>
  <c r="H637" i="23"/>
  <c r="G947" i="23"/>
  <c r="H947" i="23"/>
  <c r="G759" i="23"/>
  <c r="H759" i="23"/>
  <c r="G193" i="23"/>
  <c r="H193" i="23"/>
  <c r="G2794" i="23"/>
  <c r="H2794" i="23"/>
  <c r="G2795" i="23"/>
  <c r="H2795" i="23"/>
  <c r="G1978" i="23"/>
  <c r="H1978" i="23"/>
  <c r="G414" i="23"/>
  <c r="H414" i="23"/>
  <c r="G238" i="23"/>
  <c r="H238" i="23"/>
  <c r="G1795" i="23"/>
  <c r="H1795" i="23"/>
  <c r="G3301" i="23"/>
  <c r="H3301" i="23"/>
  <c r="G2183" i="23"/>
  <c r="H2183" i="23"/>
  <c r="G1007" i="23"/>
  <c r="H1007" i="23"/>
  <c r="G3117" i="23"/>
  <c r="H3117" i="23"/>
  <c r="G2197" i="23"/>
  <c r="H2197" i="23"/>
  <c r="G3442" i="23"/>
  <c r="H3442" i="23"/>
  <c r="G1987" i="23"/>
  <c r="H1987" i="23"/>
  <c r="G305" i="23"/>
  <c r="H305" i="23"/>
  <c r="G3119" i="23"/>
  <c r="H3119" i="23"/>
  <c r="G328" i="23"/>
  <c r="H328" i="23"/>
  <c r="G786" i="23"/>
  <c r="H786" i="23"/>
  <c r="G3196" i="23"/>
  <c r="H3196" i="23"/>
  <c r="G2168" i="23"/>
  <c r="H2168" i="23"/>
  <c r="G237" i="23"/>
  <c r="H237" i="23"/>
  <c r="G3174" i="23"/>
  <c r="H3174" i="23"/>
  <c r="G2943" i="23"/>
  <c r="H2943" i="23"/>
  <c r="G1363" i="23"/>
  <c r="H1363" i="23"/>
  <c r="G2463" i="23"/>
  <c r="H2463" i="23"/>
  <c r="G2982" i="23"/>
  <c r="H2982" i="23"/>
  <c r="G1565" i="23"/>
  <c r="H1565" i="23"/>
  <c r="G2442" i="23"/>
  <c r="H2442" i="23"/>
  <c r="G2790" i="23"/>
  <c r="H2790" i="23"/>
  <c r="G1058" i="23"/>
  <c r="H1058" i="23"/>
  <c r="G2908" i="23"/>
  <c r="H2908" i="23"/>
  <c r="G3068" i="23"/>
  <c r="H3068" i="23"/>
  <c r="G1910" i="23"/>
  <c r="H1910" i="23"/>
  <c r="G3127" i="23"/>
  <c r="H3127" i="23"/>
  <c r="G2200" i="23"/>
  <c r="H2200" i="23"/>
  <c r="G314" i="23"/>
  <c r="H314" i="23"/>
  <c r="G2072" i="23"/>
  <c r="H2072" i="23"/>
  <c r="G330" i="23"/>
  <c r="H330" i="23"/>
  <c r="G1719" i="23"/>
  <c r="H1719" i="23"/>
  <c r="G308" i="23"/>
  <c r="H308" i="23"/>
  <c r="G3328" i="23"/>
  <c r="H3328" i="23"/>
  <c r="G365" i="23"/>
  <c r="H365" i="23"/>
  <c r="G752" i="23"/>
  <c r="H752" i="23"/>
  <c r="G2253" i="23"/>
  <c r="H2253" i="23"/>
  <c r="G452" i="23"/>
  <c r="H452" i="23"/>
  <c r="G2255" i="23"/>
  <c r="H2255" i="23"/>
  <c r="G1359" i="23"/>
  <c r="H1359" i="23"/>
  <c r="G859" i="23"/>
  <c r="H859" i="23"/>
  <c r="G390" i="23"/>
  <c r="H390" i="23"/>
  <c r="G2936" i="23"/>
  <c r="H2936" i="23"/>
  <c r="G2339" i="23"/>
  <c r="H2339" i="23"/>
  <c r="G485" i="23"/>
  <c r="H485" i="23"/>
  <c r="G1366" i="23"/>
  <c r="H1366" i="23"/>
  <c r="G3298" i="23"/>
  <c r="H3298" i="23"/>
  <c r="G2950" i="23"/>
  <c r="H2950" i="23"/>
  <c r="G1717" i="23"/>
  <c r="H1717" i="23"/>
  <c r="G1894" i="23"/>
  <c r="H1894" i="23"/>
  <c r="G2193" i="23"/>
  <c r="H2193" i="23"/>
  <c r="G1732" i="23"/>
  <c r="H1732" i="23"/>
  <c r="G536" i="23"/>
  <c r="H536" i="23"/>
  <c r="G921" i="23"/>
  <c r="H921" i="23"/>
  <c r="G597" i="23"/>
  <c r="H597" i="23"/>
  <c r="G2215" i="23"/>
  <c r="H2215" i="23"/>
  <c r="G3182" i="23"/>
  <c r="H3182" i="23"/>
  <c r="G598" i="23"/>
  <c r="H598" i="23"/>
  <c r="G1587" i="23"/>
  <c r="H1587" i="23"/>
  <c r="G599" i="23"/>
  <c r="H599" i="23"/>
  <c r="G1163" i="23"/>
  <c r="H1163" i="23"/>
  <c r="G1936" i="23"/>
  <c r="H1936" i="23"/>
  <c r="G302" i="23"/>
  <c r="H302" i="23"/>
  <c r="G1017" i="23"/>
  <c r="H1017" i="23"/>
  <c r="G2192" i="23"/>
  <c r="H2192" i="23"/>
  <c r="G601" i="23"/>
  <c r="H601" i="23"/>
  <c r="G1119" i="23"/>
  <c r="H1119" i="23"/>
  <c r="G2770" i="23"/>
  <c r="H2770" i="23"/>
  <c r="G2307" i="23"/>
  <c r="H2307" i="23"/>
  <c r="G2205" i="23"/>
  <c r="H2205" i="23"/>
  <c r="G725" i="23"/>
  <c r="H725" i="23"/>
  <c r="G602" i="23"/>
  <c r="H602" i="23"/>
  <c r="G1417" i="23"/>
  <c r="H1417" i="23"/>
  <c r="G3090" i="23"/>
  <c r="H3090" i="23"/>
  <c r="G2308" i="23"/>
  <c r="H2308" i="23"/>
  <c r="G2226" i="23"/>
  <c r="H2226" i="23"/>
  <c r="G339" i="23"/>
  <c r="H339" i="23"/>
  <c r="G925" i="23"/>
  <c r="H925" i="23"/>
  <c r="G3352" i="23"/>
  <c r="H3352" i="23"/>
  <c r="G325" i="23"/>
  <c r="H325" i="23"/>
  <c r="G1974" i="23"/>
  <c r="H1974" i="23"/>
  <c r="G3389" i="23"/>
  <c r="H3389" i="23"/>
  <c r="G2009" i="23"/>
  <c r="H2009" i="23"/>
  <c r="G1372" i="23"/>
  <c r="H1372" i="23"/>
  <c r="G2883" i="23"/>
  <c r="H2883" i="23"/>
  <c r="G2448" i="23"/>
  <c r="H2448" i="23"/>
  <c r="G997" i="23"/>
  <c r="H997" i="23"/>
  <c r="G2016" i="23"/>
  <c r="H2016" i="23"/>
  <c r="G2099" i="23"/>
  <c r="H2099" i="23"/>
  <c r="G82" i="23"/>
  <c r="H82" i="23"/>
  <c r="G1126" i="23"/>
  <c r="H1126" i="23"/>
  <c r="G1281" i="23"/>
  <c r="H1281" i="23"/>
  <c r="G2323" i="23"/>
  <c r="H2323" i="23"/>
  <c r="G2359" i="23"/>
  <c r="H2359" i="23"/>
  <c r="G1707" i="23"/>
  <c r="H1707" i="23"/>
  <c r="G2166" i="23"/>
  <c r="H2166" i="23"/>
  <c r="G1746" i="23"/>
  <c r="H1746" i="23"/>
  <c r="G852" i="23"/>
  <c r="H852" i="23"/>
  <c r="G357" i="23"/>
  <c r="H357" i="23"/>
  <c r="G2882" i="23"/>
  <c r="H2882" i="23"/>
  <c r="G845" i="23"/>
  <c r="H845" i="23"/>
  <c r="G3179" i="23"/>
  <c r="H3179" i="23"/>
  <c r="G1383" i="23"/>
  <c r="H1383" i="23"/>
  <c r="G3343" i="23"/>
  <c r="H3343" i="23"/>
  <c r="G226" i="23"/>
  <c r="H226" i="23"/>
  <c r="G1840" i="23"/>
  <c r="H1840" i="23"/>
  <c r="G1751" i="23"/>
  <c r="H1751" i="23"/>
  <c r="G1020" i="23"/>
  <c r="H1020" i="23"/>
  <c r="G241" i="23"/>
  <c r="H241" i="23"/>
  <c r="G820" i="23"/>
  <c r="H820" i="23"/>
  <c r="G1858" i="23"/>
  <c r="H1858" i="23"/>
  <c r="G3316" i="23"/>
  <c r="H3316" i="23"/>
  <c r="G589" i="23"/>
  <c r="H589" i="23"/>
  <c r="G280" i="23"/>
  <c r="H280" i="23"/>
  <c r="G2985" i="23"/>
  <c r="H2985" i="23"/>
  <c r="G2942" i="23"/>
  <c r="H2942" i="23"/>
  <c r="G2845" i="23"/>
  <c r="H2845" i="23"/>
  <c r="G1203" i="23"/>
  <c r="H1203" i="23"/>
  <c r="G1131" i="23"/>
  <c r="H1131" i="23"/>
  <c r="G309" i="23"/>
  <c r="H309" i="23"/>
  <c r="G907" i="23"/>
  <c r="H907" i="23"/>
  <c r="G1244" i="23"/>
  <c r="H1244" i="23"/>
  <c r="G1689" i="23"/>
  <c r="H1689" i="23"/>
  <c r="G2868" i="23"/>
  <c r="H2868" i="23"/>
  <c r="G2242" i="23"/>
  <c r="H2242" i="23"/>
  <c r="G767" i="23"/>
  <c r="H767" i="23"/>
  <c r="G3219" i="23"/>
  <c r="H3219" i="23"/>
  <c r="G1836" i="23"/>
  <c r="H1836" i="23"/>
  <c r="G3091" i="23"/>
  <c r="H3091" i="23"/>
  <c r="G1745" i="23"/>
  <c r="H1745" i="23"/>
  <c r="G1867" i="23"/>
  <c r="H1867" i="23"/>
  <c r="G1121" i="23"/>
  <c r="H1121" i="23"/>
  <c r="G1759" i="23"/>
  <c r="H1759" i="23"/>
  <c r="G2017" i="23"/>
  <c r="H2017" i="23"/>
  <c r="G358" i="23"/>
  <c r="H358" i="23"/>
  <c r="G2258" i="23"/>
  <c r="H2258" i="23"/>
  <c r="G1698" i="23"/>
  <c r="H1698" i="23"/>
  <c r="G1160" i="23"/>
  <c r="H1160" i="23"/>
  <c r="G1659" i="23"/>
  <c r="H1659" i="23"/>
  <c r="G1628" i="23"/>
  <c r="H1628" i="23"/>
  <c r="G556" i="23"/>
  <c r="H556" i="23"/>
  <c r="G3146" i="23"/>
  <c r="H3146" i="23"/>
  <c r="G283" i="23"/>
  <c r="H283" i="23"/>
  <c r="G2871" i="23"/>
  <c r="H2871" i="23"/>
  <c r="G566" i="23"/>
  <c r="H566" i="23"/>
  <c r="G1728" i="23"/>
  <c r="H1728" i="23"/>
  <c r="G1496" i="23"/>
  <c r="H1496" i="23"/>
  <c r="G2752" i="23"/>
  <c r="H2752" i="23"/>
  <c r="G2153" i="23"/>
  <c r="H2153" i="23"/>
  <c r="G1740" i="23"/>
  <c r="H1740" i="23"/>
  <c r="G1424" i="23"/>
  <c r="H1424" i="23"/>
  <c r="G2772" i="23"/>
  <c r="H2772" i="23"/>
  <c r="G1688" i="23"/>
  <c r="H1688" i="23"/>
  <c r="G1765" i="23"/>
  <c r="H1765" i="23"/>
  <c r="G3151" i="23"/>
  <c r="H3151" i="23"/>
  <c r="G2777" i="23"/>
  <c r="H2777" i="23"/>
  <c r="G3122" i="23"/>
  <c r="H3122" i="23"/>
  <c r="G402" i="23"/>
  <c r="H402" i="23"/>
  <c r="G15" i="23"/>
  <c r="H15" i="23"/>
  <c r="G2469" i="23"/>
  <c r="H2469" i="23"/>
  <c r="G2474" i="23"/>
  <c r="H2474" i="23"/>
  <c r="G2624" i="23"/>
  <c r="H2624" i="23"/>
  <c r="G1576" i="23"/>
  <c r="H1576" i="23"/>
  <c r="G3334" i="23"/>
  <c r="H3334" i="23"/>
  <c r="G1577" i="23"/>
  <c r="H1577" i="23"/>
  <c r="G3086" i="23"/>
  <c r="H3086" i="23"/>
  <c r="G2711" i="23"/>
  <c r="H2711" i="23"/>
  <c r="G3336" i="23"/>
  <c r="H3336" i="23"/>
  <c r="G2822" i="23"/>
  <c r="H2822" i="23"/>
  <c r="G2278" i="23"/>
  <c r="H2278" i="23"/>
  <c r="G948" i="23"/>
  <c r="H948" i="23"/>
  <c r="G167" i="23"/>
  <c r="H167" i="23"/>
  <c r="G2820" i="23"/>
  <c r="H2820" i="23"/>
  <c r="G1523" i="23"/>
  <c r="H1523" i="23"/>
  <c r="H2543" i="23"/>
  <c r="G2543" i="23"/>
  <c r="H765" i="23"/>
  <c r="H2695" i="23"/>
  <c r="H2364" i="23"/>
  <c r="H2719" i="23"/>
  <c r="H2828" i="23"/>
  <c r="H785" i="23"/>
  <c r="H2031" i="23"/>
  <c r="H691" i="23"/>
  <c r="H706" i="23"/>
  <c r="H1316" i="23"/>
  <c r="H2191" i="23"/>
  <c r="H346" i="23"/>
  <c r="H2493" i="23"/>
  <c r="H2800" i="23"/>
  <c r="H2441" i="23"/>
  <c r="H24" i="23"/>
  <c r="H2263" i="23"/>
  <c r="H1146" i="23"/>
  <c r="H3365" i="23"/>
  <c r="H593" i="23"/>
  <c r="H617" i="23"/>
  <c r="H2313" i="23"/>
  <c r="H1568" i="23"/>
  <c r="G765" i="23"/>
  <c r="G2695" i="23"/>
  <c r="G2364" i="23"/>
  <c r="G2719" i="23"/>
  <c r="G2828" i="23"/>
  <c r="G785" i="23"/>
  <c r="G2031" i="23"/>
  <c r="G691" i="23"/>
  <c r="G706" i="23"/>
  <c r="G1316" i="23"/>
  <c r="G2191" i="23"/>
  <c r="G346" i="23"/>
  <c r="G2493" i="23"/>
  <c r="G2800" i="23"/>
  <c r="G2441" i="23"/>
  <c r="G24" i="23"/>
  <c r="G2263" i="23"/>
  <c r="G1146" i="23"/>
  <c r="G3365" i="23"/>
  <c r="G593" i="23"/>
  <c r="G617" i="23"/>
  <c r="G2313" i="23"/>
  <c r="G1568" i="23"/>
  <c r="H152" i="23"/>
  <c r="H523" i="23"/>
  <c r="H1806" i="23"/>
  <c r="H2952" i="23"/>
  <c r="H3297" i="23"/>
  <c r="H2285" i="23"/>
  <c r="H715" i="23"/>
  <c r="H2291" i="23"/>
  <c r="H2404" i="23"/>
  <c r="G152" i="23"/>
  <c r="G523" i="23"/>
  <c r="G1806" i="23"/>
  <c r="G2952" i="23"/>
  <c r="G3297" i="23"/>
  <c r="G2285" i="23"/>
  <c r="G715" i="23"/>
  <c r="G2291" i="23"/>
  <c r="G2404" i="23"/>
  <c r="H2322" i="23"/>
  <c r="H3342" i="23"/>
  <c r="H343" i="23"/>
  <c r="H2568" i="23"/>
  <c r="H2573" i="23"/>
  <c r="H2419" i="23"/>
  <c r="H3024" i="23"/>
  <c r="G2322" i="23"/>
  <c r="G3342" i="23"/>
  <c r="G343" i="23"/>
  <c r="G2568" i="23"/>
  <c r="G2573" i="23"/>
  <c r="G2419" i="23"/>
  <c r="G3024" i="23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F462" i="1"/>
  <c r="F1101" i="1"/>
  <c r="F313" i="1"/>
  <c r="F409" i="1"/>
  <c r="F847" i="1"/>
  <c r="F446" i="1"/>
  <c r="F286" i="1"/>
  <c r="F291" i="1"/>
  <c r="F402" i="1"/>
  <c r="F753" i="1"/>
  <c r="F725" i="1"/>
  <c r="F661" i="1"/>
  <c r="F1009" i="1"/>
  <c r="F477" i="1"/>
  <c r="F74" i="1"/>
  <c r="F1116" i="1"/>
  <c r="F799" i="1"/>
  <c r="F548" i="1"/>
  <c r="F867" i="1"/>
  <c r="F63" i="1"/>
  <c r="F903" i="1"/>
  <c r="F3" i="1"/>
  <c r="F1093" i="1"/>
  <c r="F187" i="1"/>
  <c r="F1066" i="1"/>
  <c r="F939" i="1"/>
  <c r="F777" i="1"/>
  <c r="F708" i="1"/>
  <c r="F35" i="1"/>
  <c r="F813" i="1"/>
  <c r="F195" i="1"/>
  <c r="F766" i="1"/>
  <c r="F569" i="1"/>
  <c r="F177" i="1"/>
  <c r="F730" i="1"/>
  <c r="F417" i="1"/>
  <c r="F704" i="1"/>
  <c r="F803" i="1"/>
  <c r="F170" i="1"/>
  <c r="F735" i="1"/>
  <c r="F415" i="1"/>
  <c r="F306" i="1"/>
  <c r="F347" i="1"/>
  <c r="F706" i="1"/>
  <c r="F971" i="1"/>
  <c r="F84" i="1"/>
  <c r="F591" i="1"/>
  <c r="F1011" i="1"/>
  <c r="F438" i="1"/>
  <c r="F716" i="1"/>
  <c r="F38" i="1"/>
  <c r="F211" i="1"/>
  <c r="F520" i="1"/>
  <c r="F904" i="1"/>
  <c r="F370" i="1"/>
  <c r="F1056" i="1"/>
  <c r="F439" i="1"/>
  <c r="F1010" i="1"/>
  <c r="F1053" i="1"/>
  <c r="F722" i="1"/>
  <c r="F600" i="1"/>
  <c r="F845" i="1"/>
  <c r="F348" i="1"/>
  <c r="F682" i="1"/>
  <c r="F837" i="1"/>
  <c r="F689" i="1"/>
  <c r="F487" i="1"/>
  <c r="F1100" i="1"/>
  <c r="F655" i="1"/>
  <c r="F1083" i="1"/>
  <c r="F1114" i="1"/>
  <c r="F617" i="1"/>
  <c r="F457" i="1"/>
  <c r="F907" i="1"/>
  <c r="F1091" i="1"/>
  <c r="F633" i="1"/>
  <c r="F96" i="1"/>
  <c r="F562" i="1"/>
  <c r="F953" i="1"/>
  <c r="F764" i="1"/>
  <c r="F848" i="1"/>
  <c r="F270" i="1"/>
  <c r="F855" i="1"/>
  <c r="F534" i="1"/>
  <c r="F835" i="1"/>
  <c r="F539" i="1"/>
  <c r="F996" i="1"/>
  <c r="F668" i="1"/>
  <c r="F1102" i="1"/>
  <c r="F1049" i="1"/>
  <c r="F1098" i="1"/>
  <c r="F887" i="1"/>
  <c r="F309" i="1"/>
  <c r="F434" i="1"/>
  <c r="F197" i="1"/>
  <c r="F754" i="1"/>
  <c r="F769" i="1"/>
  <c r="F744" i="1"/>
  <c r="F657" i="1"/>
  <c r="F76" i="1"/>
  <c r="F1122" i="1"/>
  <c r="F293" i="1"/>
  <c r="F909" i="1"/>
  <c r="F995" i="1"/>
  <c r="F385" i="1"/>
  <c r="F412" i="1"/>
  <c r="F598" i="1"/>
  <c r="F1003" i="1"/>
  <c r="F553" i="1"/>
  <c r="F453" i="1"/>
  <c r="F1029" i="1"/>
  <c r="F1013" i="1"/>
  <c r="F592" i="1"/>
  <c r="F1044" i="1"/>
  <c r="F699" i="1"/>
  <c r="F829" i="1"/>
  <c r="F765" i="1"/>
  <c r="F832" i="1"/>
  <c r="F261" i="1"/>
  <c r="F234" i="1"/>
  <c r="F550" i="1"/>
  <c r="F479" i="1"/>
  <c r="F1079" i="1"/>
  <c r="F719" i="1"/>
  <c r="F418" i="1"/>
  <c r="F413" i="1"/>
  <c r="F319" i="1"/>
  <c r="F144" i="1"/>
  <c r="F984" i="1"/>
  <c r="F1031" i="1"/>
  <c r="F192" i="1"/>
  <c r="F369" i="1"/>
  <c r="F1072" i="1"/>
  <c r="F805" i="1"/>
  <c r="F814" i="1"/>
  <c r="F861" i="1"/>
  <c r="F858" i="1"/>
  <c r="F997" i="1"/>
  <c r="F636" i="1"/>
  <c r="F957" i="1"/>
  <c r="F849" i="1"/>
  <c r="F137" i="1"/>
  <c r="F728" i="1"/>
  <c r="F800" i="1"/>
  <c r="F1096" i="1"/>
  <c r="F623" i="1"/>
  <c r="F49" i="1"/>
  <c r="F255" i="1"/>
  <c r="F215" i="1"/>
  <c r="F963" i="1"/>
  <c r="F830" i="1"/>
  <c r="F501" i="1"/>
  <c r="F751" i="1"/>
  <c r="F277" i="1"/>
  <c r="F332" i="1"/>
  <c r="F1059" i="1"/>
  <c r="F138" i="1"/>
  <c r="F268" i="1"/>
  <c r="F850" i="1"/>
  <c r="F839" i="1"/>
  <c r="F938" i="1"/>
  <c r="F797" i="1"/>
  <c r="F237" i="1"/>
  <c r="F480" i="1"/>
  <c r="F196" i="1"/>
  <c r="F786" i="1"/>
  <c r="F241" i="1"/>
  <c r="F1047" i="1"/>
  <c r="F169" i="1"/>
  <c r="F732" i="1"/>
  <c r="F615" i="1"/>
  <c r="F1128" i="1"/>
  <c r="F296" i="1"/>
  <c r="F780" i="1"/>
  <c r="F194" i="1"/>
  <c r="F26" i="1"/>
  <c r="F977" i="1"/>
  <c r="F694" i="1"/>
  <c r="F920" i="1"/>
  <c r="F881" i="1"/>
  <c r="F956" i="1"/>
  <c r="F606" i="1"/>
  <c r="F983" i="1"/>
  <c r="F390" i="1"/>
  <c r="F8" i="1"/>
  <c r="F768" i="1"/>
  <c r="F24" i="1"/>
  <c r="F609" i="1"/>
  <c r="F384" i="1"/>
  <c r="F464" i="1"/>
  <c r="F979" i="1"/>
  <c r="F620" i="1"/>
  <c r="F186" i="1"/>
  <c r="F141" i="1"/>
  <c r="F1078" i="1"/>
  <c r="F14" i="1"/>
  <c r="F994" i="1"/>
  <c r="F164" i="1"/>
  <c r="F235" i="1"/>
  <c r="F1018" i="1"/>
  <c r="F188" i="1"/>
  <c r="F1077" i="1"/>
  <c r="F94" i="1"/>
  <c r="F574" i="1"/>
  <c r="F610" i="1"/>
  <c r="F588" i="1"/>
  <c r="F966" i="1"/>
  <c r="F599" i="1"/>
  <c r="F806" i="1"/>
  <c r="F408" i="1"/>
  <c r="F816" i="1"/>
  <c r="F97" i="1"/>
  <c r="F543" i="1"/>
  <c r="F646" i="1"/>
  <c r="F448" i="1"/>
  <c r="F775" i="1"/>
  <c r="F914" i="1"/>
  <c r="F964" i="1"/>
  <c r="F940" i="1"/>
  <c r="F202" i="1"/>
  <c r="F179" i="1"/>
  <c r="F414" i="1"/>
  <c r="F954" i="1"/>
  <c r="F621" i="1"/>
  <c r="F1123" i="1"/>
  <c r="F629" i="1"/>
  <c r="F458" i="1"/>
  <c r="F945" i="1"/>
  <c r="F254" i="1"/>
  <c r="F941" i="1"/>
  <c r="F103" i="1"/>
  <c r="F244" i="1"/>
  <c r="F527" i="1"/>
  <c r="F93" i="1"/>
  <c r="F658" i="1"/>
  <c r="F162" i="1"/>
  <c r="F650" i="1"/>
  <c r="F1088" i="1"/>
  <c r="F185" i="1"/>
  <c r="F570" i="1"/>
  <c r="F476" i="1"/>
  <c r="F793" i="1"/>
  <c r="F257" i="1"/>
  <c r="F486" i="1"/>
  <c r="F259" i="1"/>
  <c r="F821" i="1"/>
  <c r="F31" i="1"/>
  <c r="F560" i="1"/>
  <c r="F601" i="1"/>
  <c r="F228" i="1"/>
  <c r="F500" i="1"/>
  <c r="F1050" i="1"/>
  <c r="F45" i="1"/>
  <c r="F721" i="1"/>
  <c r="F988" i="1"/>
  <c r="F663" i="1"/>
  <c r="F126" i="1"/>
  <c r="F519" i="1"/>
  <c r="F1109" i="1"/>
  <c r="F1111" i="1"/>
  <c r="F670" i="1"/>
  <c r="F142" i="1"/>
  <c r="F528" i="1"/>
  <c r="F65" i="1"/>
  <c r="F597" i="1"/>
  <c r="F962" i="1"/>
  <c r="F1104" i="1"/>
  <c r="F525" i="1"/>
  <c r="F981" i="1"/>
  <c r="F68" i="1"/>
  <c r="F1085" i="1"/>
  <c r="F514" i="1"/>
  <c r="F919" i="1"/>
  <c r="F622" i="1"/>
  <c r="F372" i="1"/>
  <c r="F552" i="1"/>
  <c r="F149" i="1"/>
  <c r="F580" i="1"/>
  <c r="F841" i="1"/>
  <c r="F77" i="1"/>
  <c r="F1048" i="1"/>
  <c r="F405" i="1"/>
  <c r="F220" i="1"/>
  <c r="F2" i="1"/>
  <c r="F62" i="1"/>
  <c r="F551" i="1"/>
  <c r="F262" i="1"/>
  <c r="F297" i="1"/>
  <c r="F86" i="1"/>
  <c r="F1032" i="1"/>
  <c r="F853" i="1"/>
  <c r="F154" i="1"/>
  <c r="F906" i="1"/>
  <c r="F762" i="1"/>
  <c r="F18" i="1"/>
  <c r="F290" i="1"/>
  <c r="F350" i="1"/>
  <c r="F6" i="1"/>
  <c r="F675" i="1"/>
  <c r="F88" i="1"/>
  <c r="F460" i="1"/>
  <c r="F734" i="1"/>
  <c r="F726" i="1"/>
  <c r="F1094" i="1"/>
  <c r="F272" i="1"/>
  <c r="F287" i="1"/>
  <c r="F930" i="1"/>
  <c r="F758" i="1"/>
  <c r="F191" i="1"/>
  <c r="F416" i="1"/>
  <c r="F526" i="1"/>
  <c r="F563" i="1"/>
  <c r="F150" i="1"/>
  <c r="F695" i="1"/>
  <c r="F915" i="1"/>
  <c r="F857" i="1"/>
  <c r="F932" i="1"/>
  <c r="F345" i="1"/>
  <c r="F664" i="1"/>
  <c r="F776" i="1"/>
  <c r="F435" i="1"/>
  <c r="F302" i="1"/>
  <c r="F1082" i="1"/>
  <c r="F58" i="1"/>
  <c r="F715" i="1"/>
  <c r="F1112" i="1"/>
  <c r="F354" i="1"/>
  <c r="F39" i="1"/>
  <c r="F696" i="1"/>
  <c r="F671" i="1"/>
  <c r="F473" i="1"/>
  <c r="F367" i="1"/>
  <c r="F557" i="1"/>
  <c r="F535" i="1"/>
  <c r="F282" i="1"/>
  <c r="F267" i="1"/>
  <c r="F602" i="1"/>
  <c r="F875" i="1"/>
  <c r="F29" i="1"/>
  <c r="F424" i="1"/>
  <c r="F365" i="1"/>
  <c r="F679" i="1"/>
  <c r="F217" i="1"/>
  <c r="F461" i="1"/>
  <c r="F888" i="1"/>
  <c r="F781" i="1"/>
  <c r="F878" i="1"/>
  <c r="F283" i="1"/>
  <c r="F359" i="1"/>
  <c r="F712" i="1"/>
  <c r="F12" i="1"/>
  <c r="F87" i="1"/>
  <c r="F838" i="1"/>
  <c r="F641" i="1"/>
  <c r="F892" i="1"/>
  <c r="F729" i="1"/>
  <c r="F1076" i="1"/>
  <c r="F1038" i="1"/>
  <c r="F677" i="1"/>
  <c r="F465" i="1"/>
  <c r="F1121" i="1"/>
  <c r="F226" i="1"/>
  <c r="F469" i="1"/>
  <c r="F104" i="1"/>
  <c r="F589" i="1"/>
  <c r="F1052" i="1"/>
  <c r="F795" i="1"/>
  <c r="F456" i="1"/>
  <c r="F1005" i="1"/>
  <c r="F506" i="1"/>
  <c r="F784" i="1"/>
  <c r="F356" i="1"/>
  <c r="F779" i="1"/>
  <c r="F83" i="1"/>
  <c r="F445" i="1"/>
  <c r="F78" i="1"/>
  <c r="F342" i="1"/>
  <c r="F334" i="1"/>
  <c r="F392" i="1"/>
  <c r="F182" i="1"/>
  <c r="F247" i="1"/>
  <c r="F281" i="1"/>
  <c r="F145" i="1"/>
  <c r="F740" i="1"/>
  <c r="F155" i="1"/>
  <c r="F376" i="1"/>
  <c r="F310" i="1"/>
  <c r="F301" i="1"/>
  <c r="F951" i="1"/>
  <c r="F1021" i="1"/>
  <c r="F21" i="1"/>
  <c r="F791" i="1"/>
  <c r="F431" i="1"/>
  <c r="F4" i="1"/>
  <c r="F731" i="1"/>
  <c r="F926" i="1"/>
  <c r="F1006" i="1"/>
  <c r="F531" i="1"/>
  <c r="F109" i="1"/>
  <c r="F266" i="1"/>
  <c r="F745" i="1"/>
  <c r="F304" i="1"/>
  <c r="F366" i="1"/>
  <c r="F652" i="1"/>
  <c r="F363" i="1"/>
  <c r="F1081" i="1"/>
  <c r="F632" i="1"/>
  <c r="F990" i="1"/>
  <c r="F7" i="1"/>
  <c r="F236" i="1"/>
  <c r="F491" i="1"/>
  <c r="F229" i="1"/>
  <c r="F475" i="1"/>
  <c r="F158" i="1"/>
  <c r="F125" i="1"/>
  <c r="F1036" i="1"/>
  <c r="F1035" i="1"/>
  <c r="F985" i="1"/>
  <c r="F533" i="1"/>
  <c r="F55" i="1"/>
  <c r="F529" i="1"/>
  <c r="F1054" i="1"/>
  <c r="F362" i="1"/>
  <c r="F123" i="1"/>
  <c r="F378" i="1"/>
  <c r="F504" i="1"/>
  <c r="F207" i="1"/>
  <c r="F931" i="1"/>
  <c r="F852" i="1"/>
  <c r="F389" i="1"/>
  <c r="F872" i="1"/>
  <c r="F549" i="1"/>
  <c r="F1058" i="1"/>
  <c r="F440" i="1"/>
  <c r="F895" i="1"/>
  <c r="F810" i="1"/>
  <c r="F386" i="1"/>
  <c r="F98" i="1"/>
  <c r="F210" i="1"/>
  <c r="F176" i="1"/>
  <c r="F968" i="1"/>
  <c r="F300" i="1"/>
  <c r="F685" i="1"/>
  <c r="F922" i="1"/>
  <c r="F1117" i="1"/>
  <c r="F714" i="1"/>
  <c r="F323" i="1"/>
  <c r="F974" i="1"/>
  <c r="F181" i="1"/>
  <c r="F889" i="1"/>
  <c r="F937" i="1"/>
  <c r="F961" i="1"/>
  <c r="F396" i="1"/>
  <c r="F146" i="1"/>
  <c r="F143" i="1"/>
  <c r="F547" i="1"/>
  <c r="F23" i="1"/>
  <c r="F515" i="1"/>
  <c r="F927" i="1"/>
  <c r="F107" i="1"/>
  <c r="F231" i="1"/>
  <c r="F338" i="1"/>
  <c r="F449" i="1"/>
  <c r="F119" i="1"/>
  <c r="F856" i="1"/>
  <c r="F788" i="1"/>
  <c r="F343" i="1"/>
  <c r="F673" i="1"/>
  <c r="F324" i="1"/>
  <c r="F92" i="1"/>
  <c r="F584" i="1"/>
  <c r="F124" i="1"/>
  <c r="F184" i="1"/>
  <c r="F718" i="1"/>
  <c r="F958" i="1"/>
  <c r="F976" i="1"/>
  <c r="F672" i="1"/>
  <c r="F472" i="1"/>
  <c r="F616" i="1"/>
  <c r="F260" i="1"/>
  <c r="F395" i="1"/>
  <c r="F136" i="1"/>
  <c r="F556" i="1"/>
  <c r="F893" i="1"/>
  <c r="F1033" i="1"/>
  <c r="F522" i="1"/>
  <c r="F1030" i="1"/>
  <c r="F1124" i="1"/>
  <c r="F897" i="1"/>
  <c r="F238" i="1"/>
  <c r="F429" i="1"/>
  <c r="F680" i="1"/>
  <c r="F905" i="1"/>
  <c r="F596" i="1"/>
  <c r="F227" i="1"/>
  <c r="F1099" i="1"/>
  <c r="F831" i="1"/>
  <c r="F253" i="1"/>
  <c r="F635" i="1"/>
  <c r="F860" i="1"/>
  <c r="F428" i="1"/>
  <c r="F1026" i="1"/>
  <c r="F923" i="1"/>
  <c r="F723" i="1"/>
  <c r="F1012" i="1"/>
  <c r="F41" i="1"/>
  <c r="F388" i="1"/>
  <c r="F826" i="1"/>
  <c r="F787" i="1"/>
  <c r="F879" i="1"/>
  <c r="F258" i="1"/>
  <c r="F628" i="1"/>
  <c r="F90" i="1"/>
  <c r="F1020" i="1"/>
  <c r="F688" i="1"/>
  <c r="F662" i="1"/>
  <c r="F470" i="1"/>
  <c r="F46" i="1"/>
  <c r="F437" i="1"/>
  <c r="F455" i="1"/>
  <c r="F89" i="1"/>
  <c r="F586" i="1"/>
  <c r="F991" i="1"/>
  <c r="F517" i="1"/>
  <c r="F1004" i="1"/>
  <c r="F285" i="1"/>
  <c r="F117" i="1"/>
  <c r="F273" i="1"/>
  <c r="F280" i="1"/>
  <c r="F639" i="1"/>
  <c r="F993" i="1"/>
  <c r="F738" i="1"/>
  <c r="F1105" i="1"/>
  <c r="F421" i="1"/>
  <c r="F198" i="1"/>
  <c r="F1022" i="1"/>
  <c r="F573" i="1"/>
  <c r="F644" i="1"/>
  <c r="F943" i="1"/>
  <c r="F496" i="1"/>
  <c r="F1125" i="1"/>
  <c r="F558" i="1"/>
  <c r="F1008" i="1"/>
  <c r="F542" i="1"/>
  <c r="F1025" i="1"/>
  <c r="F393" i="1"/>
  <c r="F1014" i="1"/>
  <c r="F665" i="1"/>
  <c r="F541" i="1"/>
  <c r="F1027" i="1"/>
  <c r="F523" i="1"/>
  <c r="F1028" i="1"/>
  <c r="F346" i="1"/>
  <c r="F1057" i="1"/>
  <c r="F483" i="1"/>
  <c r="F572" i="1"/>
  <c r="F484" i="1"/>
  <c r="F358" i="1"/>
  <c r="F199" i="1"/>
  <c r="F946" i="1"/>
  <c r="F383" i="1"/>
  <c r="F75" i="1"/>
  <c r="F403" i="1"/>
  <c r="F690" i="1"/>
  <c r="F61" i="1"/>
  <c r="F773" i="1"/>
  <c r="F129" i="1"/>
  <c r="F748" i="1"/>
  <c r="F630" i="1"/>
  <c r="F989" i="1"/>
  <c r="F373" i="1"/>
  <c r="F201" i="1"/>
  <c r="F822" i="1"/>
  <c r="F289" i="1"/>
  <c r="F165" i="1"/>
  <c r="F37" i="1"/>
  <c r="F1130" i="1"/>
  <c r="F823" i="1"/>
  <c r="F166" i="1"/>
  <c r="F509" i="1"/>
  <c r="F380" i="1"/>
  <c r="F73" i="1"/>
  <c r="F1001" i="1"/>
  <c r="F20" i="1"/>
  <c r="F698" i="1"/>
  <c r="F576" i="1"/>
  <c r="F921" i="1"/>
  <c r="F212" i="1"/>
  <c r="F508" i="1"/>
  <c r="F876" i="1"/>
  <c r="F218" i="1"/>
  <c r="F242" i="1"/>
  <c r="F381" i="1"/>
  <c r="F761" i="1"/>
  <c r="F649" i="1"/>
  <c r="F60" i="1"/>
  <c r="F1087" i="1"/>
  <c r="F81" i="1"/>
  <c r="F410" i="1"/>
  <c r="F489" i="1"/>
  <c r="F669" i="1"/>
  <c r="F374" i="1"/>
  <c r="F1113" i="1"/>
  <c r="F225" i="1"/>
  <c r="F566" i="1"/>
  <c r="F269" i="1"/>
  <c r="F1086" i="1"/>
  <c r="F819" i="1"/>
  <c r="F134" i="1"/>
  <c r="F594" i="1"/>
  <c r="F127" i="1"/>
  <c r="F770" i="1"/>
  <c r="F183" i="1"/>
  <c r="F970" i="1"/>
  <c r="F1060" i="1"/>
  <c r="F1068" i="1"/>
  <c r="F168" i="1"/>
  <c r="F955" i="1"/>
  <c r="F959" i="1"/>
  <c r="F614" i="1"/>
  <c r="F398" i="1"/>
  <c r="F575" i="1"/>
  <c r="F105" i="1"/>
  <c r="F924" i="1"/>
  <c r="F538" i="1"/>
  <c r="F611" i="1"/>
  <c r="F48" i="1"/>
  <c r="F1119" i="1"/>
  <c r="F100" i="1"/>
  <c r="F468" i="1"/>
  <c r="F973" i="1"/>
  <c r="F882" i="1"/>
  <c r="F288" i="1"/>
  <c r="F252" i="1"/>
  <c r="F789" i="1"/>
  <c r="F742" i="1"/>
  <c r="F156" i="1"/>
  <c r="F521" i="1"/>
  <c r="F886" i="1"/>
  <c r="F540" i="1"/>
  <c r="F79" i="1"/>
  <c r="F798" i="1"/>
  <c r="F851" i="1"/>
  <c r="F948" i="1"/>
  <c r="F219" i="1"/>
  <c r="F497" i="1"/>
  <c r="F111" i="1"/>
  <c r="F336" i="1"/>
  <c r="F64" i="1"/>
  <c r="F485" i="1"/>
  <c r="F1067" i="1"/>
  <c r="F1046" i="1"/>
  <c r="F612" i="1"/>
  <c r="F271" i="1"/>
  <c r="F568" i="1"/>
  <c r="F495" i="1"/>
  <c r="F163" i="1"/>
  <c r="F72" i="1"/>
  <c r="F817" i="1"/>
  <c r="F357" i="1"/>
  <c r="F133" i="1"/>
  <c r="F131" i="1"/>
  <c r="F148" i="1"/>
  <c r="F836" i="1"/>
  <c r="F804" i="1"/>
  <c r="F28" i="1"/>
  <c r="F585" i="1"/>
  <c r="F944" i="1"/>
  <c r="F713" i="1"/>
  <c r="F248" i="1"/>
  <c r="F564" i="1"/>
  <c r="F618" i="1"/>
  <c r="F13" i="1"/>
  <c r="F771" i="1"/>
  <c r="F19" i="1"/>
  <c r="F862" i="1"/>
  <c r="F530" i="1"/>
  <c r="F1132" i="1"/>
  <c r="F205" i="1"/>
  <c r="F499" i="1"/>
  <c r="F15" i="1"/>
  <c r="F25" i="1"/>
  <c r="F928" i="1"/>
  <c r="F720" i="1"/>
  <c r="F16" i="1"/>
  <c r="F308" i="1"/>
  <c r="F1007" i="1"/>
  <c r="F982" i="1"/>
  <c r="F1061" i="1"/>
  <c r="F674" i="1"/>
  <c r="F59" i="1"/>
  <c r="F1110" i="1"/>
  <c r="F404" i="1"/>
  <c r="F420" i="1"/>
  <c r="F400" i="1"/>
  <c r="F54" i="1"/>
  <c r="F1041" i="1"/>
  <c r="F447" i="1"/>
  <c r="F1015" i="1"/>
  <c r="F865" i="1"/>
  <c r="F232" i="1"/>
  <c r="F240" i="1"/>
  <c r="F391" i="1"/>
  <c r="F454" i="1"/>
  <c r="F890" i="1"/>
  <c r="F894" i="1"/>
  <c r="F82" i="1"/>
  <c r="F466" i="1"/>
  <c r="F571" i="1"/>
  <c r="F230" i="1"/>
  <c r="F510" i="1"/>
  <c r="F330" i="1"/>
  <c r="F676" i="1"/>
  <c r="F444" i="1"/>
  <c r="F565" i="1"/>
  <c r="F1002" i="1"/>
  <c r="F246" i="1"/>
  <c r="F239" i="1"/>
  <c r="F278" i="1"/>
  <c r="F613" i="1"/>
  <c r="F401" i="1"/>
  <c r="F114" i="1"/>
  <c r="F637" i="1"/>
  <c r="F807" i="1"/>
  <c r="F355" i="1"/>
  <c r="F10" i="1"/>
  <c r="F443" i="1"/>
  <c r="F536" i="1"/>
  <c r="F1040" i="1"/>
  <c r="F249" i="1"/>
  <c r="F772" i="1"/>
  <c r="F935" i="1"/>
  <c r="F532" i="1"/>
  <c r="F47" i="1"/>
  <c r="F756" i="1"/>
  <c r="F351" i="1"/>
  <c r="F427" i="1"/>
  <c r="F174" i="1"/>
  <c r="F264" i="1"/>
  <c r="F67" i="1"/>
  <c r="F411" i="1"/>
  <c r="F292" i="1"/>
  <c r="F1000" i="1"/>
  <c r="F902" i="1"/>
  <c r="F992" i="1"/>
  <c r="F692" i="1"/>
  <c r="F950" i="1"/>
  <c r="F908" i="1"/>
  <c r="F972" i="1"/>
  <c r="F627" i="1"/>
  <c r="F115" i="1"/>
  <c r="F102" i="1"/>
  <c r="F1051" i="1"/>
  <c r="F147" i="1"/>
  <c r="F482" i="1"/>
  <c r="F750" i="1"/>
  <c r="F578" i="1"/>
  <c r="F474" i="1"/>
  <c r="F648" i="1"/>
  <c r="F33" i="1"/>
  <c r="F844" i="1"/>
  <c r="F827" i="1"/>
  <c r="F344" i="1"/>
  <c r="F1089" i="1"/>
  <c r="F223" i="1"/>
  <c r="F337" i="1"/>
  <c r="F256" i="1"/>
  <c r="F759" i="1"/>
  <c r="F481" i="1"/>
  <c r="F430" i="1"/>
  <c r="F478" i="1"/>
  <c r="F1024" i="1"/>
  <c r="F399" i="1"/>
  <c r="F741" i="1"/>
  <c r="F854" i="1"/>
  <c r="F582" i="1"/>
  <c r="F52" i="1"/>
  <c r="F624" i="1"/>
  <c r="F916" i="1"/>
  <c r="F71" i="1"/>
  <c r="F707" i="1"/>
  <c r="F471" i="1"/>
  <c r="F50" i="1"/>
  <c r="F625" i="1"/>
  <c r="F877" i="1"/>
  <c r="F95" i="1"/>
  <c r="F17" i="1"/>
  <c r="F593" i="1"/>
  <c r="F419" i="1"/>
  <c r="F224" i="1"/>
  <c r="F604" i="1"/>
  <c r="F667" i="1"/>
  <c r="F693" i="1"/>
  <c r="F251" i="1"/>
  <c r="F643" i="1"/>
  <c r="F222" i="1"/>
  <c r="F684" i="1"/>
  <c r="F746" i="1"/>
  <c r="F513" i="1"/>
  <c r="F1055" i="1"/>
  <c r="F717" i="1"/>
  <c r="F121" i="1"/>
  <c r="F864" i="1"/>
  <c r="F986" i="1"/>
  <c r="F340" i="1"/>
  <c r="F80" i="1"/>
  <c r="F792" i="1"/>
  <c r="F929" i="1"/>
  <c r="F1118" i="1"/>
  <c r="F360" i="1"/>
  <c r="F9" i="1"/>
  <c r="F200" i="1"/>
  <c r="F436" i="1"/>
  <c r="F619" i="1"/>
  <c r="F113" i="1"/>
  <c r="F660" i="1"/>
  <c r="F925" i="1"/>
  <c r="F66" i="1"/>
  <c r="F321" i="1"/>
  <c r="F490" i="1"/>
  <c r="F70" i="1"/>
  <c r="F327" i="1"/>
  <c r="F275" i="1"/>
  <c r="F276" i="1"/>
  <c r="F749" i="1"/>
  <c r="F794" i="1"/>
  <c r="F911" i="1"/>
  <c r="F583" i="1"/>
  <c r="F843" i="1"/>
  <c r="F687" i="1"/>
  <c r="F329" i="1"/>
  <c r="F833" i="1"/>
  <c r="F305" i="1"/>
  <c r="F69" i="1"/>
  <c r="F554" i="1"/>
  <c r="F559" i="1"/>
  <c r="F299" i="1"/>
  <c r="F442" i="1"/>
  <c r="F250" i="1"/>
  <c r="F567" i="1"/>
  <c r="F221" i="1"/>
  <c r="F423" i="1"/>
  <c r="F425" i="1"/>
  <c r="F700" i="1"/>
  <c r="F53" i="1"/>
  <c r="F1064" i="1"/>
  <c r="F918" i="1"/>
  <c r="F426" i="1"/>
  <c r="F216" i="1"/>
  <c r="F577" i="1"/>
  <c r="F711" i="1"/>
  <c r="F91" i="1"/>
  <c r="F978" i="1"/>
  <c r="F153" i="1"/>
  <c r="F998" i="1"/>
  <c r="F681" i="1"/>
  <c r="F377" i="1"/>
  <c r="F56" i="1"/>
  <c r="F295" i="1"/>
  <c r="F912" i="1"/>
  <c r="F1120" i="1"/>
  <c r="F873" i="1"/>
  <c r="F349" i="1"/>
  <c r="F379" i="1"/>
  <c r="F965" i="1"/>
  <c r="F885" i="1"/>
  <c r="F42" i="1"/>
  <c r="F110" i="1"/>
  <c r="F763" i="1"/>
  <c r="F801" i="1"/>
  <c r="F294" i="1"/>
  <c r="F502" i="1"/>
  <c r="F498" i="1"/>
  <c r="F132" i="1"/>
  <c r="F406" i="1"/>
  <c r="F40" i="1"/>
  <c r="F32" i="1"/>
  <c r="F318" i="1"/>
  <c r="F899" i="1"/>
  <c r="F901" i="1"/>
  <c r="F208" i="1"/>
  <c r="F859" i="1"/>
  <c r="F866" i="1"/>
  <c r="F709" i="1"/>
  <c r="F884" i="1"/>
  <c r="F368" i="1"/>
  <c r="F11" i="1"/>
  <c r="F642" i="1"/>
  <c r="F900" i="1"/>
  <c r="F118" i="1"/>
  <c r="F505" i="1"/>
  <c r="F450" i="1"/>
  <c r="F820" i="1"/>
  <c r="F659" i="1"/>
  <c r="F441" i="1"/>
  <c r="F503" i="1"/>
  <c r="F57" i="1"/>
  <c r="F284" i="1"/>
  <c r="F743" i="1"/>
  <c r="F824" i="1"/>
  <c r="F767" i="1"/>
  <c r="F494" i="1"/>
  <c r="F189" i="1"/>
  <c r="F587" i="1"/>
  <c r="F840" i="1"/>
  <c r="F407" i="1"/>
  <c r="F22" i="1"/>
  <c r="F488" i="1"/>
  <c r="F883" i="1"/>
  <c r="F1084" i="1"/>
  <c r="F647" i="1"/>
  <c r="F128" i="1"/>
  <c r="F320" i="1"/>
  <c r="F653" i="1"/>
  <c r="F678" i="1"/>
  <c r="F265" i="1"/>
  <c r="F891" i="1"/>
  <c r="F701" i="1"/>
  <c r="F1129" i="1"/>
  <c r="F213" i="1"/>
  <c r="F703" i="1"/>
  <c r="F311" i="1"/>
  <c r="F1080" i="1"/>
  <c r="F1016" i="1"/>
  <c r="F785" i="1"/>
  <c r="F122" i="1"/>
  <c r="F705" i="1"/>
  <c r="F1037" i="1"/>
  <c r="F651" i="1"/>
  <c r="F451" i="1"/>
  <c r="F975" i="1"/>
  <c r="F120" i="1"/>
  <c r="F1095" i="1"/>
  <c r="F463" i="1"/>
  <c r="F328" i="1"/>
  <c r="F180" i="1"/>
  <c r="F790" i="1"/>
  <c r="F322" i="1"/>
  <c r="F747" i="1"/>
  <c r="F1043" i="1"/>
  <c r="F960" i="1"/>
  <c r="F1092" i="1"/>
  <c r="F5" i="1"/>
  <c r="F190" i="1"/>
  <c r="F233" i="1"/>
  <c r="F314" i="1"/>
  <c r="F307" i="1"/>
  <c r="F139" i="1"/>
  <c r="F752" i="1"/>
  <c r="F783" i="1"/>
  <c r="F782" i="1"/>
  <c r="F910" i="1"/>
  <c r="F934" i="1"/>
  <c r="F333" i="1"/>
  <c r="F303" i="1"/>
  <c r="F44" i="1"/>
  <c r="H2767" i="23"/>
  <c r="H3420" i="23"/>
  <c r="H172" i="23"/>
  <c r="H542" i="23"/>
  <c r="H3237" i="23"/>
  <c r="H889" i="23"/>
  <c r="H2411" i="23"/>
  <c r="H1063" i="23"/>
  <c r="H2133" i="23"/>
  <c r="H3337" i="23"/>
  <c r="H2974" i="23"/>
  <c r="H2605" i="23"/>
  <c r="H2101" i="23"/>
  <c r="H978" i="23"/>
  <c r="H3143" i="23"/>
  <c r="H412" i="23"/>
  <c r="H1071" i="23"/>
  <c r="H1013" i="23"/>
  <c r="H3408" i="23"/>
  <c r="H663" i="23"/>
  <c r="H3322" i="23"/>
  <c r="H793" i="23"/>
  <c r="H624" i="23"/>
  <c r="H3231" i="23"/>
  <c r="H2586" i="23"/>
  <c r="H3339" i="23"/>
  <c r="H3155" i="23"/>
  <c r="H1030" i="23"/>
  <c r="H1324" i="23"/>
  <c r="H1411" i="23"/>
  <c r="H1005" i="23"/>
  <c r="H1868" i="23"/>
  <c r="H206" i="23"/>
  <c r="H2234" i="23"/>
  <c r="H822" i="23"/>
  <c r="H1640" i="23"/>
  <c r="H674" i="23"/>
  <c r="H2342" i="23"/>
  <c r="H2054" i="23"/>
  <c r="H929" i="23"/>
  <c r="H2577" i="23"/>
  <c r="H1694" i="23"/>
  <c r="H2592" i="23"/>
  <c r="H1038" i="23"/>
  <c r="H457" i="23"/>
  <c r="H2092" i="23"/>
  <c r="H3313" i="23"/>
  <c r="H492" i="23"/>
  <c r="H217" i="23"/>
  <c r="H1940" i="23"/>
  <c r="H78" i="23"/>
  <c r="H2035" i="23"/>
  <c r="H2338" i="23"/>
  <c r="H812" i="23"/>
  <c r="H899" i="23"/>
  <c r="H2115" i="23"/>
  <c r="H2102" i="23"/>
  <c r="H3004" i="23"/>
  <c r="H123" i="23"/>
  <c r="H1675" i="23"/>
  <c r="H1342" i="23"/>
  <c r="H1554" i="23"/>
  <c r="H938" i="23"/>
  <c r="H1009" i="23"/>
  <c r="H2416" i="23"/>
  <c r="H1585" i="23"/>
  <c r="H933" i="23"/>
  <c r="H2550" i="23"/>
  <c r="H3207" i="23"/>
  <c r="H2933" i="23"/>
  <c r="H3289" i="23"/>
  <c r="H297" i="23"/>
  <c r="H2428" i="23"/>
  <c r="H3148" i="23"/>
  <c r="H809" i="23"/>
  <c r="H931" i="23"/>
  <c r="H2648" i="23"/>
  <c r="H1237" i="23"/>
  <c r="H372" i="23"/>
  <c r="H800" i="23"/>
  <c r="H3425" i="23"/>
  <c r="H1344" i="23"/>
  <c r="H1700" i="23"/>
  <c r="H633" i="23"/>
  <c r="H2126" i="23"/>
  <c r="H1642" i="23"/>
  <c r="H2249" i="23"/>
  <c r="H681" i="23"/>
  <c r="H3435" i="23"/>
  <c r="H2687" i="23"/>
  <c r="H347" i="23"/>
  <c r="H1433" i="23"/>
  <c r="H982" i="23"/>
  <c r="H3314" i="23"/>
  <c r="H2357" i="23"/>
  <c r="H2041" i="23"/>
  <c r="H2931" i="23"/>
  <c r="H2971" i="23"/>
  <c r="H1735" i="23"/>
  <c r="H2870" i="23"/>
  <c r="H1448" i="23"/>
  <c r="H1788" i="23"/>
  <c r="H716" i="23"/>
  <c r="H110" i="23"/>
  <c r="H3417" i="23"/>
  <c r="H2236" i="23"/>
  <c r="H3407" i="23"/>
  <c r="H2230" i="23"/>
  <c r="H2296" i="23"/>
  <c r="H2859" i="23"/>
  <c r="H2594" i="23"/>
  <c r="H352" i="23"/>
  <c r="H549" i="23"/>
  <c r="H2546" i="23"/>
  <c r="H673" i="23"/>
  <c r="H2495" i="23"/>
  <c r="H2269" i="23"/>
  <c r="H3302" i="23"/>
  <c r="H821" i="23"/>
  <c r="H1117" i="23"/>
  <c r="H1062" i="23"/>
  <c r="H1843" i="23"/>
  <c r="H3055" i="23"/>
  <c r="H3240" i="23"/>
  <c r="H1807" i="23"/>
  <c r="H2116" i="23"/>
  <c r="H1923" i="23"/>
  <c r="H2603" i="23"/>
  <c r="H2580" i="23"/>
  <c r="H13" i="23"/>
  <c r="H1636" i="23"/>
  <c r="H1141" i="23"/>
  <c r="H1904" i="23"/>
  <c r="H2120" i="23"/>
  <c r="H1158" i="23"/>
  <c r="H1142" i="23"/>
  <c r="H517" i="23"/>
  <c r="H2867" i="23"/>
  <c r="H2087" i="23"/>
  <c r="H1441" i="23"/>
  <c r="H3030" i="23"/>
  <c r="H625" i="23"/>
  <c r="H3224" i="23"/>
  <c r="H2266" i="23"/>
  <c r="H2348" i="23"/>
  <c r="H3229" i="23"/>
  <c r="H1315" i="23"/>
  <c r="H543" i="23"/>
  <c r="H1674" i="23"/>
  <c r="H3421" i="23"/>
  <c r="H3391" i="23"/>
  <c r="H1147" i="23"/>
  <c r="H983" i="23"/>
  <c r="H1286" i="23"/>
  <c r="H33" i="23"/>
  <c r="H2852" i="23"/>
  <c r="H3419" i="23"/>
  <c r="H1252" i="23"/>
  <c r="H717" i="23"/>
  <c r="H1034" i="23"/>
  <c r="H2297" i="23"/>
  <c r="H3140" i="23"/>
  <c r="H3043" i="23"/>
  <c r="H1231" i="23"/>
  <c r="H2254" i="23"/>
  <c r="H2748" i="23"/>
  <c r="H2328" i="23"/>
  <c r="H208" i="23"/>
  <c r="H16" i="23"/>
  <c r="H1183" i="23"/>
  <c r="H1563" i="23"/>
  <c r="H380" i="23"/>
  <c r="H1162" i="23"/>
  <c r="H2472" i="23"/>
  <c r="H3310" i="23"/>
  <c r="H166" i="23"/>
  <c r="H498" i="23"/>
  <c r="H721" i="23"/>
  <c r="H3265" i="23"/>
  <c r="H1098" i="23"/>
  <c r="H2148" i="23"/>
  <c r="H228" i="23"/>
  <c r="H990" i="23"/>
  <c r="H209" i="23"/>
  <c r="H1981" i="23"/>
  <c r="H2967" i="23"/>
  <c r="H3226" i="23"/>
  <c r="H2997" i="23"/>
  <c r="H1871" i="23"/>
  <c r="H81" i="23"/>
  <c r="H2511" i="23"/>
  <c r="H2975" i="23"/>
  <c r="H3126" i="23"/>
  <c r="H84" i="23"/>
  <c r="H3022" i="23"/>
  <c r="H2600" i="23"/>
  <c r="H1637" i="23"/>
  <c r="H2418" i="23"/>
  <c r="H440" i="23"/>
  <c r="H2644" i="23"/>
  <c r="H1776" i="23"/>
  <c r="H2923" i="23"/>
  <c r="H2941" i="23"/>
  <c r="H1677" i="23"/>
  <c r="H444" i="23"/>
  <c r="H2293" i="23"/>
  <c r="H121" i="23"/>
  <c r="H488" i="23"/>
  <c r="H2619" i="23"/>
  <c r="H1175" i="23"/>
  <c r="H2141" i="23"/>
  <c r="H1138" i="23"/>
  <c r="H362" i="23"/>
  <c r="H2802" i="23"/>
  <c r="H2517" i="23"/>
  <c r="H704" i="23"/>
  <c r="H294" i="23"/>
  <c r="H25" i="23"/>
  <c r="H2290" i="23"/>
  <c r="H2865" i="23"/>
  <c r="H3017" i="23"/>
  <c r="H2510" i="23"/>
  <c r="H1300" i="23"/>
  <c r="H3409" i="23"/>
  <c r="H564" i="23"/>
  <c r="H941" i="23"/>
  <c r="H2497" i="23"/>
  <c r="H590" i="23"/>
  <c r="H2590" i="23"/>
  <c r="H2977" i="23"/>
  <c r="H569" i="23"/>
  <c r="H1706" i="23"/>
  <c r="H2051" i="23"/>
  <c r="H2557" i="23"/>
  <c r="H39" i="23"/>
  <c r="H2052" i="23"/>
  <c r="H2065" i="23"/>
  <c r="H1001" i="23"/>
  <c r="H1524" i="23"/>
  <c r="H348" i="23"/>
  <c r="H198" i="23"/>
  <c r="H1771" i="23"/>
  <c r="H2203" i="23"/>
  <c r="H2246" i="23"/>
  <c r="H2303" i="23"/>
  <c r="H67" i="23"/>
  <c r="H1304" i="23"/>
  <c r="H3392" i="23"/>
  <c r="H2895" i="23"/>
  <c r="H1952" i="23"/>
  <c r="H2890" i="23"/>
  <c r="H246" i="23"/>
  <c r="H1206" i="23"/>
  <c r="H1354" i="23"/>
  <c r="H2341" i="23"/>
  <c r="H1883" i="23"/>
  <c r="H2553" i="23"/>
  <c r="H1610" i="23"/>
  <c r="H1053" i="23"/>
  <c r="H2608" i="23"/>
  <c r="H2604" i="23"/>
  <c r="H2902" i="23"/>
  <c r="H2213" i="23"/>
  <c r="H326" i="23"/>
  <c r="H354" i="23"/>
  <c r="H801" i="23"/>
  <c r="H1125" i="23"/>
  <c r="H3218" i="23"/>
  <c r="H547" i="23"/>
  <c r="H3374" i="23"/>
  <c r="H1305" i="23"/>
  <c r="H2745" i="23"/>
  <c r="H2972" i="23"/>
  <c r="H2979" i="23"/>
  <c r="H2434" i="23"/>
  <c r="H3023" i="23"/>
  <c r="H3051" i="23"/>
  <c r="H3154" i="23"/>
  <c r="H2791" i="23"/>
  <c r="H3399" i="23"/>
  <c r="H2823" i="23"/>
  <c r="H1914" i="23"/>
  <c r="H2585" i="23"/>
  <c r="H2432" i="23"/>
  <c r="H108" i="23"/>
  <c r="H1196" i="23"/>
  <c r="H1111" i="23"/>
  <c r="H1699" i="23"/>
  <c r="H2651" i="23"/>
  <c r="H1787" i="23"/>
  <c r="H124" i="23"/>
  <c r="H1347" i="23"/>
  <c r="H2589" i="23"/>
  <c r="H1268" i="23"/>
  <c r="H2316" i="23"/>
  <c r="H2465" i="23"/>
  <c r="H1397" i="23"/>
  <c r="H271" i="23"/>
  <c r="H3204" i="23"/>
  <c r="H1026" i="23"/>
  <c r="H1312" i="23"/>
  <c r="H1048" i="23"/>
  <c r="H3358" i="23"/>
  <c r="H1976" i="23"/>
  <c r="H1545" i="23"/>
  <c r="H2973" i="23"/>
  <c r="H2571" i="23"/>
  <c r="H1826" i="23"/>
  <c r="H1420" i="23"/>
  <c r="H813" i="23"/>
  <c r="H2978" i="23"/>
  <c r="H2730" i="23"/>
  <c r="H1283" i="23"/>
  <c r="H538" i="23"/>
  <c r="H2579" i="23"/>
  <c r="H2625" i="23"/>
  <c r="H255" i="23"/>
  <c r="H1178" i="23"/>
  <c r="H3335" i="23"/>
  <c r="H2239" i="23"/>
  <c r="H1090" i="23"/>
  <c r="H917" i="23"/>
  <c r="H2691" i="23"/>
  <c r="H1901" i="23"/>
  <c r="H572" i="23"/>
  <c r="H874" i="23"/>
  <c r="H501" i="23"/>
  <c r="H905" i="23"/>
  <c r="H2369" i="23"/>
  <c r="H1167" i="23"/>
  <c r="H1708" i="23"/>
  <c r="H1725" i="23"/>
  <c r="H1124" i="23"/>
  <c r="H1594" i="23"/>
  <c r="H2119" i="23"/>
  <c r="H375" i="23"/>
  <c r="H261" i="23"/>
  <c r="H836" i="23"/>
  <c r="H2891" i="23"/>
  <c r="H1747" i="23"/>
  <c r="H1993" i="23"/>
  <c r="H824" i="23"/>
  <c r="H2519" i="23"/>
  <c r="H1455" i="23"/>
  <c r="H2948" i="23"/>
  <c r="H846" i="23"/>
  <c r="H3370" i="23"/>
  <c r="H1195" i="23"/>
  <c r="H651" i="23"/>
  <c r="H2554" i="23"/>
  <c r="H2429" i="23"/>
  <c r="H2737" i="23"/>
  <c r="H170" i="23"/>
  <c r="H3192" i="23"/>
  <c r="H3193" i="23"/>
  <c r="H644" i="23"/>
  <c r="H2327" i="23"/>
  <c r="H395" i="23"/>
  <c r="H2012" i="23"/>
  <c r="H264" i="23"/>
  <c r="H1159" i="23"/>
  <c r="H3318" i="23"/>
  <c r="H2426" i="23"/>
  <c r="H2962" i="23"/>
  <c r="H2241" i="23"/>
  <c r="H2998" i="23"/>
  <c r="H2652" i="23"/>
  <c r="H3032" i="23"/>
  <c r="H1738" i="23"/>
  <c r="H154" i="23"/>
  <c r="H2753" i="23"/>
  <c r="H1391" i="23"/>
  <c r="H364" i="23"/>
  <c r="H3333" i="23"/>
  <c r="H3291" i="23"/>
  <c r="H613" i="23"/>
  <c r="H2508" i="23"/>
  <c r="H2987" i="23"/>
  <c r="H2424" i="23"/>
  <c r="H1723" i="23"/>
  <c r="H1853" i="23"/>
  <c r="H3438" i="23"/>
  <c r="H3258" i="23"/>
  <c r="H1025" i="23"/>
  <c r="H344" i="23"/>
  <c r="H2667" i="23"/>
  <c r="H3411" i="23"/>
  <c r="H155" i="23"/>
  <c r="H914" i="23"/>
  <c r="H1293" i="23"/>
  <c r="H1897" i="23"/>
  <c r="H3054" i="23"/>
  <c r="H677" i="23"/>
  <c r="H831" i="23"/>
  <c r="H1856" i="23"/>
  <c r="H2406" i="23"/>
  <c r="H2081" i="23"/>
  <c r="H1010" i="23"/>
  <c r="H2340" i="23"/>
  <c r="H1220" i="23"/>
  <c r="H2064" i="23"/>
  <c r="H955" i="23"/>
  <c r="H2451" i="23"/>
  <c r="H2785" i="23"/>
  <c r="H410" i="23"/>
  <c r="H1054" i="23"/>
  <c r="H1582" i="23"/>
  <c r="H1340" i="23"/>
  <c r="H1018" i="23"/>
  <c r="H2732" i="23"/>
  <c r="H1584" i="23"/>
  <c r="H1730" i="23"/>
  <c r="H585" i="23"/>
  <c r="H1631" i="23"/>
  <c r="H3176" i="23"/>
  <c r="H1969" i="23"/>
  <c r="H61" i="23"/>
  <c r="H1831" i="23"/>
  <c r="H3312" i="23"/>
  <c r="H998" i="23"/>
  <c r="H554" i="23"/>
  <c r="H143" i="23"/>
  <c r="H272" i="23"/>
  <c r="H2224" i="23"/>
  <c r="H2905" i="23"/>
  <c r="H2160" i="23"/>
  <c r="H3423" i="23"/>
  <c r="H408" i="23"/>
  <c r="H210" i="23"/>
  <c r="H3321" i="23"/>
  <c r="H73" i="23"/>
  <c r="H1187" i="23"/>
  <c r="H1486" i="23"/>
  <c r="H2792" i="23"/>
  <c r="H2182" i="23"/>
  <c r="H1847" i="23"/>
  <c r="H2414" i="23"/>
  <c r="H2641" i="23"/>
  <c r="H2703" i="23"/>
  <c r="H970" i="23"/>
  <c r="H3064" i="23"/>
  <c r="H2268" i="23"/>
  <c r="H1059" i="23"/>
  <c r="H531" i="23"/>
  <c r="H2036" i="23"/>
  <c r="H1101" i="23"/>
  <c r="H3046" i="23"/>
  <c r="H3306" i="23"/>
  <c r="H2659" i="23"/>
  <c r="H839" i="23"/>
  <c r="H3250" i="23"/>
  <c r="H1933" i="23"/>
  <c r="H709" i="23"/>
  <c r="H1818" i="23"/>
  <c r="H406" i="23"/>
  <c r="H183" i="23"/>
  <c r="H224" i="23"/>
  <c r="H1409" i="23"/>
  <c r="H1081" i="23"/>
  <c r="H2587" i="23"/>
  <c r="H404" i="23"/>
  <c r="H2901" i="23"/>
  <c r="H1070" i="23"/>
  <c r="H2388" i="23"/>
  <c r="H1611" i="23"/>
  <c r="H267" i="23"/>
  <c r="H1854" i="23"/>
  <c r="H3116" i="23"/>
  <c r="H388" i="23"/>
  <c r="H3390" i="23"/>
  <c r="H1823" i="23"/>
  <c r="H3208" i="23"/>
  <c r="H7" i="23"/>
  <c r="H2613" i="23"/>
  <c r="H303" i="23"/>
  <c r="H417" i="23"/>
  <c r="H3018" i="23"/>
  <c r="H2471" i="23"/>
  <c r="H1306" i="23"/>
  <c r="H1057" i="23"/>
  <c r="H2827" i="23"/>
  <c r="H2487" i="23"/>
  <c r="H1777" i="23"/>
  <c r="H2117" i="23"/>
  <c r="H3163" i="23"/>
  <c r="H866" i="23"/>
  <c r="H2520" i="23"/>
  <c r="H1137" i="23"/>
  <c r="H430" i="23"/>
  <c r="H384" i="23"/>
  <c r="H1161" i="23"/>
  <c r="H324" i="23"/>
  <c r="H1626" i="23"/>
  <c r="H1133" i="23"/>
  <c r="H2235" i="23"/>
  <c r="H710" i="23"/>
  <c r="H1639" i="23"/>
  <c r="H2151" i="23"/>
  <c r="H2067" i="23"/>
  <c r="H2657" i="23"/>
  <c r="H3371" i="23"/>
  <c r="H180" i="23"/>
  <c r="H2655" i="23"/>
  <c r="H3319" i="23"/>
  <c r="H2011" i="23"/>
  <c r="H577" i="23"/>
  <c r="H1816" i="23"/>
  <c r="H2672" i="23"/>
  <c r="H168" i="23"/>
  <c r="H1325" i="23"/>
  <c r="H3185" i="23"/>
  <c r="H913" i="23"/>
  <c r="H2699" i="23"/>
  <c r="H2887" i="23"/>
  <c r="H2248" i="23"/>
  <c r="H2152" i="23"/>
  <c r="H3241" i="23"/>
  <c r="H1135" i="23"/>
  <c r="H359" i="23"/>
  <c r="H1254" i="23"/>
  <c r="H1319" i="23"/>
  <c r="H1711" i="23"/>
  <c r="H2170" i="23"/>
  <c r="H311" i="23"/>
  <c r="H797" i="23"/>
  <c r="H1820" i="23"/>
  <c r="H1641" i="23"/>
  <c r="H1219" i="23"/>
  <c r="H2929" i="23"/>
  <c r="H3078" i="23"/>
  <c r="H278" i="23"/>
  <c r="H2219" i="23"/>
  <c r="H3172" i="23"/>
  <c r="H1024" i="23"/>
  <c r="H678" i="23"/>
  <c r="H2466" i="23"/>
  <c r="H3025" i="23"/>
  <c r="H96" i="23"/>
  <c r="H558" i="23"/>
  <c r="H2671" i="23"/>
  <c r="H2984" i="23"/>
  <c r="H1348" i="23"/>
  <c r="H2729" i="23"/>
  <c r="H698" i="23"/>
  <c r="H2008" i="23"/>
  <c r="H3272" i="23"/>
  <c r="H287" i="23"/>
  <c r="H1614" i="23"/>
  <c r="H540" i="23"/>
  <c r="H2547" i="23"/>
  <c r="H2857" i="23"/>
  <c r="H3397" i="23"/>
  <c r="H20" i="23"/>
  <c r="H453" i="23"/>
  <c r="H2678" i="23"/>
  <c r="H1548" i="23"/>
  <c r="H563" i="23"/>
  <c r="H584" i="23"/>
  <c r="H480" i="23"/>
  <c r="H1213" i="23"/>
  <c r="H2232" i="23"/>
  <c r="H2530" i="23"/>
  <c r="H2635" i="23"/>
  <c r="H1687" i="23"/>
  <c r="H298" i="23"/>
  <c r="H2837" i="23"/>
  <c r="H2262" i="23"/>
  <c r="H2621" i="23"/>
  <c r="H2221" i="23"/>
  <c r="H963" i="23"/>
  <c r="H3332" i="23"/>
  <c r="H2392" i="23"/>
  <c r="H2276" i="23"/>
  <c r="H85" i="23"/>
  <c r="H2992" i="23"/>
  <c r="H368" i="23"/>
  <c r="H1569" i="23"/>
  <c r="H2427" i="23"/>
  <c r="H1521" i="23"/>
  <c r="H500" i="23"/>
  <c r="H2698" i="23"/>
  <c r="H1499" i="23"/>
  <c r="H1814" i="23"/>
  <c r="H262" i="23"/>
  <c r="H1216" i="23"/>
  <c r="H1697" i="23"/>
  <c r="H181" i="23"/>
  <c r="H999" i="23"/>
  <c r="H2337" i="23"/>
  <c r="H1789" i="23"/>
  <c r="H1916" i="23"/>
  <c r="H693" i="23"/>
  <c r="H3040" i="23"/>
  <c r="H3124" i="23"/>
  <c r="H1938" i="23"/>
  <c r="H2056" i="23"/>
  <c r="H2450" i="23"/>
  <c r="H2727" i="23"/>
  <c r="H656" i="23"/>
  <c r="H1605" i="23"/>
  <c r="H139" i="23"/>
  <c r="H1710" i="23"/>
  <c r="H2681" i="23"/>
  <c r="H2633" i="23"/>
  <c r="H164" i="23"/>
  <c r="H2167" i="23"/>
  <c r="H736" i="23"/>
  <c r="H1086" i="23"/>
  <c r="H2993" i="23"/>
  <c r="H5" i="23"/>
  <c r="H2383" i="23"/>
  <c r="H3426" i="23"/>
  <c r="H92" i="23"/>
  <c r="H2468" i="23"/>
  <c r="H582" i="23"/>
  <c r="H2567" i="23"/>
  <c r="H2433" i="23"/>
  <c r="H2273" i="23"/>
  <c r="H924" i="23"/>
  <c r="H2279" i="23"/>
  <c r="H3338" i="23"/>
  <c r="H2010" i="23"/>
  <c r="H114" i="23"/>
  <c r="H3287" i="23"/>
  <c r="H551" i="23"/>
  <c r="H149" i="23"/>
  <c r="H2919" i="23"/>
  <c r="H1943" i="23"/>
  <c r="H2591" i="23"/>
  <c r="H1742" i="23"/>
  <c r="H336" i="23"/>
  <c r="H603" i="23"/>
  <c r="H2707" i="23"/>
  <c r="H426" i="23"/>
  <c r="H2326" i="23"/>
  <c r="H1679" i="23"/>
  <c r="H622" i="23"/>
  <c r="H2959" i="23"/>
  <c r="H2143" i="23"/>
  <c r="H1857" i="23"/>
  <c r="H3242" i="23"/>
  <c r="H3073" i="23"/>
  <c r="H1096" i="23"/>
  <c r="H966" i="23"/>
  <c r="H386" i="23"/>
  <c r="H2749" i="23"/>
  <c r="H46" i="23"/>
  <c r="H2108" i="23"/>
  <c r="H728" i="23"/>
  <c r="H97" i="23"/>
  <c r="H2834" i="23"/>
  <c r="H250" i="23"/>
  <c r="H546" i="23"/>
  <c r="H2574" i="23"/>
  <c r="H2360" i="23"/>
  <c r="H2050" i="23"/>
  <c r="H834" i="23"/>
  <c r="H713" i="23"/>
  <c r="H2869" i="23"/>
  <c r="H89" i="23"/>
  <c r="H1365" i="23"/>
  <c r="H300" i="23"/>
  <c r="H571" i="23"/>
  <c r="H2898" i="23"/>
  <c r="H3205" i="23"/>
  <c r="H1841" i="23"/>
  <c r="H45" i="23"/>
  <c r="H2171" i="23"/>
  <c r="H1246" i="23"/>
  <c r="H2816" i="23"/>
  <c r="H2639" i="23"/>
  <c r="H2878" i="23"/>
  <c r="H2070" i="23"/>
  <c r="H1955" i="23"/>
  <c r="H2330" i="23"/>
  <c r="H2924" i="23"/>
  <c r="H1140" i="23"/>
  <c r="H418" i="23"/>
  <c r="H461" i="23"/>
  <c r="H3432" i="23"/>
  <c r="H2074" i="23"/>
  <c r="H1247" i="23"/>
  <c r="H1390" i="23"/>
  <c r="H512" i="23"/>
  <c r="H2080" i="23"/>
  <c r="H2347" i="23"/>
  <c r="H1634" i="23"/>
  <c r="H2137" i="23"/>
  <c r="H3252" i="23"/>
  <c r="H2298" i="23"/>
  <c r="H2588" i="23"/>
  <c r="H2277" i="23"/>
  <c r="H2915" i="23"/>
  <c r="H1176" i="23"/>
  <c r="H1666" i="23"/>
  <c r="H880" i="23"/>
  <c r="H1838" i="23"/>
  <c r="H17" i="23"/>
  <c r="H2482" i="23"/>
  <c r="H2186" i="23"/>
  <c r="H2744" i="23"/>
  <c r="H2951" i="23"/>
  <c r="H3033" i="23"/>
  <c r="H1485" i="23"/>
  <c r="H1193" i="23"/>
  <c r="H400" i="23"/>
  <c r="H79" i="23"/>
  <c r="H1861" i="23"/>
  <c r="H737" i="23"/>
  <c r="H2552" i="23"/>
  <c r="H1243" i="23"/>
  <c r="H3102" i="23"/>
  <c r="H2159" i="23"/>
  <c r="H985" i="23"/>
  <c r="H505" i="23"/>
  <c r="H1274" i="23"/>
  <c r="H553" i="23"/>
  <c r="H640" i="23"/>
  <c r="H2332" i="23"/>
  <c r="H605" i="23"/>
  <c r="H2864" i="23"/>
  <c r="H1865" i="23"/>
  <c r="H49" i="23"/>
  <c r="H1094" i="23"/>
  <c r="H638" i="23"/>
  <c r="H1886" i="23"/>
  <c r="H2055" i="23"/>
  <c r="H2113" i="23"/>
  <c r="H140" i="23"/>
  <c r="H47" i="23"/>
  <c r="H2763" i="23"/>
  <c r="H1866" i="23"/>
  <c r="H2796" i="23"/>
  <c r="H1612" i="23"/>
  <c r="H3194" i="23"/>
  <c r="H3376" i="23"/>
  <c r="H1561" i="23"/>
  <c r="H2075" i="23"/>
  <c r="H951" i="23"/>
  <c r="H620" i="23"/>
  <c r="H2934" i="23"/>
  <c r="H2044" i="23"/>
  <c r="H968" i="23"/>
  <c r="H958" i="23"/>
  <c r="H2456" i="23"/>
  <c r="H1401" i="23"/>
  <c r="H2165" i="23"/>
  <c r="H2231" i="23"/>
  <c r="H1809" i="23"/>
  <c r="H1927" i="23"/>
  <c r="H3081" i="23"/>
  <c r="H1669" i="23"/>
  <c r="H3067" i="23"/>
  <c r="H2003" i="23"/>
  <c r="H1671" i="23"/>
  <c r="H1226" i="23"/>
  <c r="H2629" i="23"/>
  <c r="H2725" i="23"/>
  <c r="H2697" i="23"/>
  <c r="H2849" i="23"/>
  <c r="H240" i="23"/>
  <c r="H1045" i="23"/>
  <c r="H2755" i="23"/>
  <c r="H499" i="23"/>
  <c r="H1667" i="23"/>
  <c r="H2841" i="23"/>
  <c r="H1310" i="23"/>
  <c r="H2564" i="23"/>
  <c r="H1529" i="23"/>
  <c r="H142" i="23"/>
  <c r="H3128" i="23"/>
  <c r="H77" i="23"/>
  <c r="H3307" i="23"/>
  <c r="H1756" i="23"/>
  <c r="H1381" i="23"/>
  <c r="H1129" i="23"/>
  <c r="H1410" i="23"/>
  <c r="H1540" i="23"/>
  <c r="H1395" i="23"/>
  <c r="H1992" i="23"/>
  <c r="H87" i="23"/>
  <c r="H163" i="23"/>
  <c r="H2662" i="23"/>
  <c r="H2953" i="23"/>
  <c r="H1528" i="23"/>
  <c r="H1696" i="23"/>
  <c r="H562" i="23"/>
  <c r="H2996" i="23"/>
  <c r="H1150" i="23"/>
  <c r="H2917" i="23"/>
  <c r="H1258" i="23"/>
  <c r="H2927" i="23"/>
  <c r="H3005" i="23"/>
  <c r="H655" i="23"/>
  <c r="H2123" i="23"/>
  <c r="H2947" i="23"/>
  <c r="H2561" i="23"/>
  <c r="H2539" i="23"/>
  <c r="H497" i="23"/>
  <c r="H2694" i="23"/>
  <c r="H849" i="23"/>
  <c r="H658" i="23"/>
  <c r="H2264" i="23"/>
  <c r="H2515" i="23"/>
  <c r="H483" i="23"/>
  <c r="H1720" i="23"/>
  <c r="H2638" i="23"/>
  <c r="H1790" i="23"/>
  <c r="H1877" i="23"/>
  <c r="H2634" i="23"/>
  <c r="H2688" i="23"/>
  <c r="H844" i="23"/>
  <c r="H2271" i="23"/>
  <c r="H1835" i="23"/>
  <c r="H1435" i="23"/>
  <c r="H1440" i="23"/>
  <c r="H2336" i="23"/>
  <c r="H2940" i="23"/>
  <c r="H1130" i="23"/>
  <c r="H2610" i="23"/>
  <c r="H1426" i="23"/>
  <c r="H1731" i="23"/>
  <c r="H3256" i="23"/>
  <c r="H175" i="23"/>
  <c r="H1079" i="23"/>
  <c r="H761" i="23"/>
  <c r="H496" i="23"/>
  <c r="H54" i="23"/>
  <c r="H2444" i="23"/>
  <c r="H1208" i="23"/>
  <c r="H2955" i="23"/>
  <c r="H750" i="23"/>
  <c r="H2960" i="23"/>
  <c r="H1932" i="23"/>
  <c r="H3268" i="23"/>
  <c r="H1690" i="23"/>
  <c r="H2217" i="23"/>
  <c r="H2046" i="23"/>
  <c r="H90" i="23"/>
  <c r="H1761" i="23"/>
  <c r="H3216" i="23"/>
  <c r="H150" i="23"/>
  <c r="H2757" i="23"/>
  <c r="H1265" i="23"/>
  <c r="H2310" i="23"/>
  <c r="H2103" i="23"/>
  <c r="H1355" i="23"/>
  <c r="H173" i="23"/>
  <c r="H331" i="23"/>
  <c r="H833" i="23"/>
  <c r="H2781" i="23"/>
  <c r="H612" i="23"/>
  <c r="H481" i="23"/>
  <c r="H3010" i="23"/>
  <c r="H2939" i="23"/>
  <c r="H1693" i="23"/>
  <c r="H2861" i="23"/>
  <c r="H3243" i="23"/>
  <c r="H2551" i="23"/>
  <c r="H1780" i="23"/>
  <c r="H1061" i="23"/>
  <c r="H2480" i="23"/>
  <c r="H608" i="23"/>
  <c r="H2663" i="23"/>
  <c r="H902" i="23"/>
  <c r="H76" i="23"/>
  <c r="H2488" i="23"/>
  <c r="H2079" i="23"/>
  <c r="H915" i="23"/>
  <c r="H3130" i="23"/>
  <c r="H3013" i="23"/>
  <c r="H618" i="23"/>
  <c r="H2535" i="23"/>
  <c r="H132" i="23"/>
  <c r="H382" i="23"/>
  <c r="H570" i="23"/>
  <c r="H560" i="23"/>
  <c r="H470" i="23"/>
  <c r="H1362" i="23"/>
  <c r="H427" i="23"/>
  <c r="H2717" i="23"/>
  <c r="H307" i="23"/>
  <c r="H1705" i="23"/>
  <c r="H3413" i="23"/>
  <c r="H2584" i="23"/>
  <c r="H2724" i="23"/>
  <c r="H88" i="23"/>
  <c r="H2483" i="23"/>
  <c r="H1882" i="23"/>
  <c r="H1599" i="23"/>
  <c r="H3271" i="23"/>
  <c r="H104" i="23"/>
  <c r="H22" i="23"/>
  <c r="H3351" i="23"/>
  <c r="H1908" i="23"/>
  <c r="H62" i="23"/>
  <c r="H2875" i="23"/>
  <c r="H3164" i="23"/>
  <c r="H2122" i="23"/>
  <c r="H3393" i="23"/>
  <c r="H232" i="23"/>
  <c r="H3191" i="23"/>
  <c r="H2686" i="23"/>
  <c r="H867" i="23"/>
  <c r="H1635" i="23"/>
  <c r="H1522" i="23"/>
  <c r="H3021" i="23"/>
  <c r="H626" i="23"/>
  <c r="H3228" i="23"/>
  <c r="H1633" i="23"/>
  <c r="H1778" i="23"/>
  <c r="H2660" i="23"/>
  <c r="H2637" i="23"/>
  <c r="H374" i="23"/>
  <c r="H2761" i="23"/>
  <c r="H3244" i="23"/>
  <c r="H3171" i="23"/>
  <c r="H2048" i="23"/>
  <c r="H147" i="23"/>
  <c r="H1443" i="23"/>
  <c r="H1051" i="23"/>
  <c r="H270" i="23"/>
  <c r="H535" i="23"/>
  <c r="H887" i="23"/>
  <c r="H3093" i="23"/>
  <c r="H1221" i="23"/>
  <c r="H1960" i="23"/>
  <c r="H808" i="23"/>
  <c r="H1695" i="23"/>
  <c r="H1039" i="23"/>
  <c r="H2047" i="23"/>
  <c r="H1727" i="23"/>
  <c r="H1104" i="23"/>
  <c r="H1874" i="23"/>
  <c r="H3135" i="23"/>
  <c r="H1825" i="23"/>
  <c r="H3379" i="23"/>
  <c r="H557" i="23"/>
  <c r="H3065" i="23"/>
  <c r="H878" i="23"/>
  <c r="H2436" i="23"/>
  <c r="H991" i="23"/>
  <c r="H211" i="23"/>
  <c r="H141" i="23"/>
  <c r="H415" i="23"/>
  <c r="H1190" i="23"/>
  <c r="H1514" i="23"/>
  <c r="H2489" i="23"/>
  <c r="H1484" i="23"/>
  <c r="H2819" i="23"/>
  <c r="H1615" i="23"/>
  <c r="H1750" i="23"/>
  <c r="H1185" i="23"/>
  <c r="H2702" i="23"/>
  <c r="H3181" i="23"/>
  <c r="H3136" i="23"/>
  <c r="H2679" i="23"/>
  <c r="H3178" i="23"/>
  <c r="H2244" i="23"/>
  <c r="H2728" i="23"/>
  <c r="H160" i="23"/>
  <c r="H263" i="23"/>
  <c r="H3295" i="23"/>
  <c r="H502" i="23"/>
  <c r="H2312" i="23"/>
  <c r="H1934" i="23"/>
  <c r="H1849" i="23"/>
  <c r="H213" i="23"/>
  <c r="H3168" i="23"/>
  <c r="H2516" i="23"/>
  <c r="H3305" i="23"/>
  <c r="H57" i="23"/>
  <c r="H37" i="23"/>
  <c r="H1291" i="23"/>
  <c r="H3209" i="23"/>
  <c r="H2734" i="23"/>
  <c r="H2738" i="23"/>
  <c r="H1345" i="23"/>
  <c r="H1439" i="23"/>
  <c r="H75" i="23"/>
  <c r="H1786" i="23"/>
  <c r="H1290" i="23"/>
  <c r="H1937" i="23"/>
  <c r="H52" i="23"/>
  <c r="H1405" i="23"/>
  <c r="H838" i="23"/>
  <c r="H1002" i="23"/>
  <c r="H2526" i="23"/>
  <c r="H1343" i="23"/>
  <c r="H425" i="23"/>
  <c r="H2789" i="23"/>
  <c r="H1875" i="23"/>
  <c r="H524" i="23"/>
  <c r="H957" i="23"/>
  <c r="H1775" i="23"/>
  <c r="H3344" i="23"/>
  <c r="H301" i="23"/>
  <c r="H949" i="23"/>
  <c r="H1103" i="23"/>
  <c r="H607" i="23"/>
  <c r="H2640" i="23"/>
  <c r="H3274" i="23"/>
  <c r="H3014" i="23"/>
  <c r="H1245" i="23"/>
  <c r="H2412" i="23"/>
  <c r="H2721" i="23"/>
  <c r="H291" i="23"/>
  <c r="H3123" i="23"/>
  <c r="H1990" i="23"/>
  <c r="H3348" i="23"/>
  <c r="H908" i="23"/>
  <c r="H850" i="23"/>
  <c r="H184" i="23"/>
  <c r="H1430" i="23"/>
  <c r="H1052" i="23"/>
  <c r="H1557" i="23"/>
  <c r="H3366" i="23"/>
  <c r="H1726" i="23"/>
  <c r="H2536" i="23"/>
  <c r="H3133" i="23"/>
  <c r="H1165" i="23"/>
  <c r="H1065" i="23"/>
  <c r="H1975" i="23"/>
  <c r="H3230" i="23"/>
  <c r="H1703" i="23"/>
  <c r="H842" i="23"/>
  <c r="H2040" i="23"/>
  <c r="H2797" i="23"/>
  <c r="H2562" i="23"/>
  <c r="H1961" i="23"/>
  <c r="H882" i="23"/>
  <c r="H243" i="23"/>
  <c r="H1414" i="23"/>
  <c r="H898" i="23"/>
  <c r="H310" i="23"/>
  <c r="H3398" i="23"/>
  <c r="H2754" i="23"/>
  <c r="H3288" i="23"/>
  <c r="H2173" i="23"/>
  <c r="H2073" i="23"/>
  <c r="H411" i="23"/>
  <c r="H1873" i="23"/>
  <c r="H3362" i="23"/>
  <c r="H1350" i="23"/>
  <c r="H3406" i="23"/>
  <c r="H2259" i="23"/>
  <c r="H1504" i="23"/>
  <c r="H2918" i="23"/>
  <c r="H3139" i="23"/>
  <c r="H371" i="23"/>
  <c r="H2331" i="23"/>
  <c r="H2709" i="23"/>
  <c r="H648" i="23"/>
  <c r="H1072" i="23"/>
  <c r="H2847" i="23"/>
  <c r="H3047" i="23"/>
  <c r="H727" i="23"/>
  <c r="H2499" i="23"/>
  <c r="H191" i="23"/>
  <c r="H2628" i="23"/>
  <c r="H2292" i="23"/>
  <c r="H1941" i="23"/>
  <c r="H1832" i="23"/>
  <c r="H1271" i="23"/>
  <c r="H950" i="23"/>
  <c r="H3202" i="23"/>
  <c r="H1379" i="23"/>
  <c r="H2260" i="23"/>
  <c r="H1230" i="23"/>
  <c r="H2768" i="23"/>
  <c r="H872" i="23"/>
  <c r="H926" i="23"/>
  <c r="H3012" i="23"/>
  <c r="H2196" i="23"/>
  <c r="H1657" i="23"/>
  <c r="H2439" i="23"/>
  <c r="H1945" i="23"/>
  <c r="H233" i="23"/>
  <c r="H1801" i="23"/>
  <c r="H692" i="23"/>
  <c r="H2333" i="23"/>
  <c r="H1575" i="23"/>
  <c r="H144" i="23"/>
  <c r="H2779" i="23"/>
  <c r="H2176" i="23"/>
  <c r="H1815" i="23"/>
  <c r="H1256" i="23"/>
  <c r="H162" i="23"/>
  <c r="H2559" i="23"/>
  <c r="H2218" i="23"/>
  <c r="H1607" i="23"/>
  <c r="H514" i="23"/>
  <c r="H2149" i="23"/>
  <c r="H220" i="23"/>
  <c r="H169" i="23"/>
  <c r="H772" i="23"/>
  <c r="H1299" i="23"/>
  <c r="H3246" i="23"/>
  <c r="H3281" i="23"/>
  <c r="H1953" i="23"/>
  <c r="H434" i="23"/>
  <c r="H2842" i="23"/>
  <c r="H493" i="23"/>
  <c r="H1238" i="23"/>
  <c r="H1621" i="23"/>
  <c r="H2720" i="23"/>
  <c r="H1218" i="23"/>
  <c r="H1364" i="23"/>
  <c r="H2675" i="23"/>
  <c r="H3084" i="23"/>
  <c r="H366" i="23"/>
  <c r="H863" i="23"/>
  <c r="H732" i="23"/>
  <c r="H1333" i="23"/>
  <c r="H216" i="23"/>
  <c r="H2706" i="23"/>
  <c r="H645" i="23"/>
  <c r="H3020" i="23"/>
  <c r="H1155" i="23"/>
  <c r="H939" i="23"/>
  <c r="H454" i="23"/>
  <c r="H2100" i="23"/>
  <c r="H377" i="23"/>
  <c r="H21" i="23"/>
  <c r="H2452" i="23"/>
  <c r="H2423" i="23"/>
  <c r="H2247" i="23"/>
  <c r="H1204" i="23"/>
  <c r="H2479" i="23"/>
  <c r="H1535" i="23"/>
  <c r="H2104" i="23"/>
  <c r="H3418" i="23"/>
  <c r="H2496" i="23"/>
  <c r="H68" i="23"/>
  <c r="H2741" i="23"/>
  <c r="H1767" i="23"/>
  <c r="H2932" i="23"/>
  <c r="H2853" i="23"/>
  <c r="H768" i="23"/>
  <c r="H2575" i="23"/>
  <c r="H2602" i="23"/>
  <c r="H860" i="23"/>
  <c r="H8" i="23"/>
  <c r="H635" i="23"/>
  <c r="H396" i="23"/>
  <c r="H503" i="23"/>
  <c r="H1249" i="23"/>
  <c r="H1600" i="23"/>
  <c r="H157" i="23"/>
  <c r="H1472" i="23"/>
  <c r="H1388" i="23"/>
  <c r="H460" i="23"/>
  <c r="H707" i="23"/>
  <c r="H1796" i="23"/>
  <c r="H360" i="23"/>
  <c r="H1713" i="23"/>
  <c r="H1918" i="23"/>
  <c r="H977" i="23"/>
  <c r="H65" i="23"/>
  <c r="H2057" i="23"/>
  <c r="H1680" i="23"/>
  <c r="H2060" i="23"/>
  <c r="H1808" i="23"/>
  <c r="H1804" i="23"/>
  <c r="H94" i="23"/>
  <c r="H445" i="23"/>
  <c r="H3038" i="23"/>
  <c r="H1279" i="23"/>
  <c r="H3296" i="23"/>
  <c r="H230" i="23"/>
  <c r="H1280" i="23"/>
  <c r="H3354" i="23"/>
  <c r="H1762" i="23"/>
  <c r="H3225" i="23"/>
  <c r="H3324" i="23"/>
  <c r="H455" i="23"/>
  <c r="H2701" i="23"/>
  <c r="H2999" i="23"/>
  <c r="H1544" i="23"/>
  <c r="H187" i="23"/>
  <c r="H744" i="23"/>
  <c r="H1241" i="23"/>
  <c r="H805" i="23"/>
  <c r="H2708" i="23"/>
  <c r="H2252" i="23"/>
  <c r="H2403" i="23"/>
  <c r="H3057" i="23"/>
  <c r="H2425" i="23"/>
  <c r="H2026" i="23"/>
  <c r="H2685" i="23"/>
  <c r="H2028" i="23"/>
  <c r="H464" i="23"/>
  <c r="H3113" i="23"/>
  <c r="H615" i="23"/>
  <c r="H10" i="23"/>
  <c r="H413" i="23"/>
  <c r="H3210" i="23"/>
  <c r="H1942" i="23"/>
  <c r="H3080" i="23"/>
  <c r="H3161" i="23"/>
  <c r="H2756" i="23"/>
  <c r="H186" i="23"/>
  <c r="H2684" i="23"/>
  <c r="H478" i="23"/>
  <c r="H394" i="23"/>
  <c r="H2653" i="23"/>
  <c r="H1546" i="23"/>
  <c r="H2614" i="23"/>
  <c r="H708" i="23"/>
  <c r="H726" i="23"/>
  <c r="H3041" i="23"/>
  <c r="H3401" i="23"/>
  <c r="H1349" i="23"/>
  <c r="H254" i="23"/>
  <c r="H1351" i="23"/>
  <c r="H1370" i="23"/>
  <c r="H1583" i="23"/>
  <c r="H2374" i="23"/>
  <c r="H337" i="23"/>
  <c r="H469" i="23"/>
  <c r="H2860" i="23"/>
  <c r="H2184" i="23"/>
  <c r="H690" i="23"/>
  <c r="H2378" i="23"/>
  <c r="H282" i="23"/>
  <c r="H1627" i="23"/>
  <c r="H393" i="23"/>
  <c r="H1375" i="23"/>
  <c r="H1702" i="23"/>
  <c r="H2066" i="23"/>
  <c r="H3239" i="23"/>
  <c r="H136" i="23"/>
  <c r="H533" i="23"/>
  <c r="H1915" i="23"/>
  <c r="H2874" i="23"/>
  <c r="H2506" i="23"/>
  <c r="H1482" i="23"/>
  <c r="H63" i="23"/>
  <c r="H2391" i="23"/>
  <c r="H885" i="23"/>
  <c r="H36" i="23"/>
  <c r="H2189" i="23"/>
  <c r="H1526" i="23"/>
  <c r="H35" i="23"/>
  <c r="H1733" i="23"/>
  <c r="H1272" i="23"/>
  <c r="H1296" i="23"/>
  <c r="H289" i="23"/>
  <c r="H1597" i="23"/>
  <c r="H2606" i="23"/>
  <c r="H214" i="23"/>
  <c r="H2504" i="23"/>
  <c r="H3142" i="23"/>
  <c r="H2005" i="23"/>
  <c r="H2398" i="23"/>
  <c r="H2181" i="23"/>
  <c r="H1074" i="23"/>
  <c r="H2542" i="23"/>
  <c r="H1982" i="23"/>
  <c r="H2061" i="23"/>
  <c r="H442" i="23"/>
  <c r="H3006" i="23"/>
  <c r="H2043" i="23"/>
  <c r="H2906" i="23"/>
  <c r="H995" i="23"/>
  <c r="H1870" i="23"/>
  <c r="H2893" i="23"/>
  <c r="H3131" i="23"/>
  <c r="H1652" i="23"/>
  <c r="H646" i="23"/>
  <c r="H1447" i="23"/>
  <c r="H1555" i="23"/>
  <c r="H1301" i="23"/>
  <c r="H2713" i="23"/>
  <c r="H909" i="23"/>
  <c r="H1905" i="23"/>
  <c r="H1089" i="23"/>
  <c r="H292" i="23"/>
  <c r="H1947" i="23"/>
  <c r="H3077" i="23"/>
  <c r="H3" i="23"/>
  <c r="H1647" i="23"/>
  <c r="H2793" i="23"/>
  <c r="H2631" i="23"/>
  <c r="H223" i="23"/>
  <c r="H3112" i="23"/>
  <c r="H623" i="23"/>
  <c r="H631" i="23"/>
  <c r="H1003" i="23"/>
  <c r="H3283" i="23"/>
  <c r="H916" i="23"/>
  <c r="H2449" i="23"/>
  <c r="H819" i="23"/>
  <c r="H2994" i="23"/>
  <c r="H125" i="23"/>
  <c r="H896" i="23"/>
  <c r="H1073" i="23"/>
  <c r="H2024" i="23"/>
  <c r="H2832" i="23"/>
  <c r="H2523" i="23"/>
  <c r="H1891" i="23"/>
  <c r="H1408" i="23"/>
  <c r="H2505" i="23"/>
  <c r="H113" i="23"/>
  <c r="H1419" i="23"/>
  <c r="H219" i="23"/>
  <c r="H1501" i="23"/>
  <c r="H3211" i="23"/>
  <c r="H2417" i="23"/>
  <c r="H1620" i="23"/>
  <c r="H1959" i="23"/>
  <c r="H3428" i="23"/>
  <c r="H1047" i="23"/>
  <c r="H2715" i="23"/>
  <c r="H2086" i="23"/>
  <c r="H2300" i="23"/>
  <c r="H920" i="23"/>
  <c r="H2146" i="23"/>
  <c r="H935" i="23"/>
  <c r="H1928" i="23"/>
  <c r="H2565" i="23"/>
  <c r="H1712" i="23"/>
  <c r="H1581" i="23"/>
  <c r="H1547" i="23"/>
  <c r="H2521" i="23"/>
  <c r="H1957" i="23"/>
  <c r="H1670" i="23"/>
  <c r="H3060" i="23"/>
  <c r="H3180" i="23"/>
  <c r="H2413" i="23"/>
  <c r="H2178" i="23"/>
  <c r="H1741" i="23"/>
  <c r="H3414" i="23"/>
  <c r="H2467" i="23"/>
  <c r="H522" i="23"/>
  <c r="H848" i="23"/>
  <c r="H2964" i="23"/>
  <c r="H2229" i="23"/>
  <c r="H2461" i="23"/>
  <c r="H3260" i="23"/>
  <c r="H74" i="23"/>
  <c r="H3052" i="23"/>
  <c r="H2088" i="23"/>
  <c r="H218" i="23"/>
  <c r="H803" i="23"/>
  <c r="H2692" i="23"/>
  <c r="H756" i="23"/>
  <c r="H361" i="23"/>
  <c r="H1803" i="23"/>
  <c r="H1878" i="23"/>
  <c r="H2525" i="23"/>
  <c r="H1676" i="23"/>
  <c r="H107" i="23"/>
  <c r="H56" i="23"/>
  <c r="H2705" i="23"/>
  <c r="H2863" i="23"/>
  <c r="H1323" i="23"/>
  <c r="H178" i="23"/>
  <c r="H2049" i="23"/>
  <c r="H41" i="23"/>
  <c r="H165" i="23"/>
  <c r="H474" i="23"/>
  <c r="H3044" i="23"/>
  <c r="H2990" i="23"/>
  <c r="H2164" i="23"/>
  <c r="H3147" i="23"/>
  <c r="H3383" i="23"/>
  <c r="H381" i="23"/>
  <c r="H1251" i="23"/>
  <c r="H2287" i="23"/>
  <c r="H2848" i="23"/>
  <c r="H799" i="23"/>
  <c r="H1842" i="23"/>
  <c r="H1896" i="23"/>
  <c r="H2989" i="23"/>
  <c r="H3201" i="23"/>
  <c r="H70" i="23"/>
  <c r="H1893" i="23"/>
  <c r="H1209" i="23"/>
  <c r="H1766" i="23"/>
  <c r="H1083" i="23"/>
  <c r="H1088" i="23"/>
  <c r="H1852" i="23"/>
  <c r="H137" i="23"/>
  <c r="H1399" i="23"/>
  <c r="H575" i="23"/>
  <c r="H3184" i="23"/>
  <c r="H3094" i="23"/>
  <c r="H2013" i="23"/>
  <c r="H1338" i="23"/>
  <c r="H424" i="23"/>
  <c r="H2696" i="23"/>
  <c r="H3157" i="23"/>
  <c r="H3160" i="23"/>
  <c r="H2136" i="23"/>
  <c r="H2371" i="23"/>
  <c r="H2154" i="23"/>
  <c r="H1107" i="23"/>
  <c r="H1164" i="23"/>
  <c r="H960" i="23"/>
  <c r="H2457" i="23"/>
  <c r="H930" i="23"/>
  <c r="H3048" i="23"/>
  <c r="H1505" i="23"/>
  <c r="H888" i="23"/>
  <c r="H795" i="23"/>
  <c r="H1879" i="23"/>
  <c r="H3440" i="23"/>
  <c r="H3249" i="23"/>
  <c r="H1822" i="23"/>
  <c r="H2098" i="23"/>
  <c r="H2630" i="23"/>
  <c r="H3074" i="23"/>
  <c r="H3214" i="23"/>
  <c r="H2518" i="23"/>
  <c r="H1263" i="23"/>
  <c r="H2089" i="23"/>
  <c r="H532" i="23"/>
  <c r="H2843" i="23"/>
  <c r="H1143" i="23"/>
  <c r="H222" i="23"/>
  <c r="H513" i="23"/>
  <c r="H392" i="23"/>
  <c r="H2743" i="23"/>
  <c r="H1207" i="23"/>
  <c r="H954" i="23"/>
  <c r="H1784" i="23"/>
  <c r="H1721" i="23"/>
  <c r="H2261" i="23"/>
  <c r="H2949" i="23"/>
  <c r="H2824" i="23"/>
  <c r="H473" i="23"/>
  <c r="H2512" i="23"/>
  <c r="H2850" i="23"/>
  <c r="H391" i="23"/>
  <c r="H32" i="23"/>
  <c r="H1922" i="23"/>
  <c r="H2673" i="23"/>
  <c r="H458" i="23"/>
  <c r="H858" i="23"/>
  <c r="H2616" i="23"/>
  <c r="H3261" i="23"/>
  <c r="H975" i="23"/>
  <c r="H1392" i="23"/>
  <c r="H1972" i="23"/>
  <c r="H327" i="23"/>
  <c r="H2004" i="23"/>
  <c r="H2204" i="23"/>
  <c r="H1128" i="23"/>
  <c r="H190" i="23"/>
  <c r="H1880" i="23"/>
  <c r="H441" i="23"/>
  <c r="H3350" i="23"/>
  <c r="H2746" i="23"/>
  <c r="H841" i="23"/>
  <c r="H3263" i="23"/>
  <c r="H2389" i="23"/>
  <c r="H2563" i="23"/>
  <c r="H266" i="23"/>
  <c r="H3275" i="23"/>
  <c r="H2437" i="23"/>
  <c r="H2438" i="23"/>
  <c r="H1579" i="23"/>
  <c r="H2938" i="23"/>
  <c r="H2623" i="23"/>
  <c r="H3304" i="23"/>
  <c r="H1369" i="23"/>
  <c r="H2595" i="23"/>
  <c r="H2460" i="23"/>
  <c r="H1294" i="23"/>
  <c r="H1389" i="23"/>
  <c r="H1239" i="23"/>
  <c r="H789" i="23"/>
  <c r="H3330" i="23"/>
  <c r="H668" i="23"/>
  <c r="H650" i="23"/>
  <c r="H2091" i="23"/>
  <c r="H2344" i="23"/>
  <c r="H987" i="23"/>
  <c r="H2162" i="23"/>
  <c r="H1998" i="23"/>
  <c r="H3007" i="23"/>
  <c r="H3431" i="23"/>
  <c r="H2509" i="23"/>
  <c r="H757" i="23"/>
  <c r="H397" i="23"/>
  <c r="H2731" i="23"/>
  <c r="H276" i="23"/>
  <c r="H2988" i="23"/>
  <c r="H2736" i="23"/>
  <c r="H3329" i="23"/>
  <c r="H2618" i="23"/>
  <c r="H18" i="23"/>
  <c r="H437" i="23"/>
  <c r="H699" i="23"/>
  <c r="H3375" i="23"/>
  <c r="H2106" i="23"/>
  <c r="H1197" i="23"/>
  <c r="H2110" i="23"/>
  <c r="H912" i="23"/>
  <c r="H3079" i="23"/>
  <c r="H2963" i="23"/>
  <c r="H2839" i="23"/>
  <c r="H2082" i="23"/>
  <c r="H2817" i="23"/>
  <c r="H293" i="23"/>
  <c r="H59" i="23"/>
  <c r="H714" i="23"/>
  <c r="H1665" i="23"/>
  <c r="H1906" i="23"/>
  <c r="H3103" i="23"/>
  <c r="H567" i="23"/>
  <c r="H865" i="23"/>
  <c r="H559" i="23"/>
  <c r="H2995" i="23"/>
  <c r="H1469" i="23"/>
  <c r="H2498" i="23"/>
  <c r="H2350" i="23"/>
  <c r="H1257" i="23"/>
  <c r="H2289" i="23"/>
  <c r="H964" i="23"/>
  <c r="H973" i="23"/>
  <c r="H83" i="23"/>
  <c r="H482" i="23"/>
  <c r="H369" i="23"/>
  <c r="H2710" i="23"/>
  <c r="H207" i="23"/>
  <c r="H356" i="23"/>
  <c r="H783" i="23"/>
  <c r="H2381" i="23"/>
  <c r="H416" i="23"/>
  <c r="H312" i="23"/>
  <c r="H2155" i="23"/>
  <c r="H236" i="23"/>
  <c r="H3016" i="23"/>
  <c r="H2201" i="23"/>
  <c r="H1214" i="23"/>
  <c r="H895" i="23"/>
  <c r="H676" i="23"/>
  <c r="H672" i="23"/>
  <c r="H1919" i="23"/>
  <c r="H304" i="23"/>
  <c r="H1382" i="23"/>
  <c r="H1516" i="23"/>
  <c r="H534" i="23"/>
  <c r="H185" i="23"/>
  <c r="H1329" i="23"/>
  <c r="H1971" i="23"/>
  <c r="H2071" i="23"/>
  <c r="H1248" i="23"/>
  <c r="H932" i="23"/>
  <c r="H2194" i="23"/>
  <c r="H568" i="23"/>
  <c r="H3045" i="23"/>
  <c r="H2723" i="23"/>
  <c r="H1860" i="23"/>
  <c r="H1413" i="23"/>
  <c r="H3259" i="23"/>
  <c r="H2799" i="23"/>
  <c r="H3002" i="23"/>
  <c r="H2658" i="23"/>
  <c r="H1105" i="23"/>
  <c r="H1931" i="23"/>
  <c r="H2808" i="23"/>
  <c r="H2212" i="23"/>
  <c r="H2238" i="23"/>
  <c r="H156" i="23"/>
  <c r="H3308" i="23"/>
  <c r="H2367" i="23"/>
  <c r="H1810" i="23"/>
  <c r="H1080" i="23"/>
  <c r="H151" i="23"/>
  <c r="H105" i="23"/>
  <c r="H3120" i="23"/>
  <c r="H6" i="23"/>
  <c r="H2363" i="23"/>
  <c r="H3278" i="23"/>
  <c r="H409" i="23"/>
  <c r="H2862" i="23"/>
  <c r="H3175" i="23"/>
  <c r="H3416" i="23"/>
  <c r="H1041" i="23"/>
  <c r="H1930" i="23"/>
  <c r="H868" i="23"/>
  <c r="H351" i="23"/>
  <c r="H2345" i="23"/>
  <c r="H1091" i="23"/>
  <c r="H3100" i="23"/>
  <c r="H2751" i="23"/>
  <c r="H965" i="23"/>
  <c r="H1794" i="23"/>
  <c r="H3221" i="23"/>
  <c r="H835" i="23"/>
  <c r="H2139" i="23"/>
  <c r="H670" i="23"/>
  <c r="H1157" i="23"/>
  <c r="H1173" i="23"/>
  <c r="H3353" i="23"/>
  <c r="H1925" i="23"/>
  <c r="H649" i="23"/>
  <c r="H3003" i="23"/>
  <c r="H1123" i="23"/>
  <c r="H2920" i="23"/>
  <c r="H2966" i="23"/>
  <c r="H2601" i="23"/>
  <c r="H870" i="23"/>
  <c r="H1145" i="23"/>
  <c r="H1311" i="23"/>
  <c r="H702" i="23"/>
  <c r="H2435" i="23"/>
  <c r="H996" i="23"/>
  <c r="H2105" i="23"/>
  <c r="H2665" i="23"/>
  <c r="H2983" i="23"/>
  <c r="H3387" i="23"/>
  <c r="H1471" i="23"/>
  <c r="H1920" i="23"/>
  <c r="H438" i="23"/>
  <c r="H657" i="23"/>
  <c r="H922" i="23"/>
  <c r="H1533" i="23"/>
  <c r="H2274" i="23"/>
  <c r="H2045" i="23"/>
  <c r="H945" i="23"/>
  <c r="H2346" i="23"/>
  <c r="H2540" i="23"/>
  <c r="H1648" i="23"/>
  <c r="H1453" i="23"/>
  <c r="H857" i="23"/>
  <c r="H679" i="23"/>
  <c r="H2855" i="23"/>
  <c r="H1418" i="23"/>
  <c r="H1793" i="23"/>
  <c r="H2362" i="23"/>
  <c r="H1646" i="23"/>
  <c r="H179" i="23"/>
  <c r="H51" i="23"/>
  <c r="H1008" i="23"/>
  <c r="H843" i="23"/>
  <c r="H739" i="23"/>
  <c r="H446" i="23"/>
  <c r="H447" i="23"/>
  <c r="H421" i="23"/>
  <c r="H161" i="23"/>
  <c r="H2532" i="23"/>
  <c r="H2214" i="23"/>
  <c r="H2440" i="23"/>
  <c r="H3277" i="23"/>
  <c r="H3183" i="23"/>
  <c r="H2265" i="23"/>
  <c r="H2784" i="23"/>
  <c r="H1999" i="23"/>
  <c r="H2000" i="23"/>
  <c r="H1049" i="23"/>
  <c r="H1619" i="23"/>
  <c r="H355" i="23"/>
  <c r="H1729" i="23"/>
  <c r="H1573" i="23"/>
  <c r="H507" i="23"/>
  <c r="H2830" i="23"/>
  <c r="H2528" i="23"/>
  <c r="H3070" i="23"/>
  <c r="H2393" i="23"/>
  <c r="H2537" i="23"/>
  <c r="H484" i="23"/>
  <c r="H2545" i="23"/>
  <c r="H2555" i="23"/>
  <c r="H2112" i="23"/>
  <c r="H349" i="23"/>
  <c r="H1438" i="23"/>
  <c r="H1830" i="23"/>
  <c r="H423" i="23"/>
  <c r="H2473" i="23"/>
  <c r="H671" i="23"/>
  <c r="H2190" i="23"/>
  <c r="H2991" i="23"/>
  <c r="H340" i="23"/>
  <c r="H1495" i="23"/>
  <c r="H221" i="23"/>
  <c r="H2965" i="23"/>
  <c r="H971" i="23"/>
  <c r="H1772" i="23"/>
  <c r="H2172" i="23"/>
  <c r="H1067" i="23"/>
  <c r="H350" i="23"/>
  <c r="H1480" i="23"/>
  <c r="H1589" i="23"/>
  <c r="H399" i="23"/>
  <c r="H1603" i="23"/>
  <c r="H906" i="23"/>
  <c r="H2478" i="23"/>
  <c r="H2372" i="23"/>
  <c r="H48" i="23"/>
  <c r="H3286" i="23"/>
  <c r="H3234" i="23"/>
  <c r="H459" i="23"/>
  <c r="H1673" i="23"/>
  <c r="H2812" i="23"/>
  <c r="H2096" i="23"/>
  <c r="H133" i="23"/>
  <c r="H1166" i="23"/>
  <c r="H2180" i="23"/>
  <c r="H2764" i="23"/>
  <c r="H1403" i="23"/>
  <c r="H2549" i="23"/>
  <c r="H265" i="23"/>
  <c r="H1956" i="23"/>
  <c r="H1724" i="23"/>
  <c r="H2976" i="23"/>
  <c r="H1743" i="23"/>
  <c r="H3050" i="23"/>
  <c r="H2385" i="23"/>
  <c r="H823" i="23"/>
  <c r="H1900" i="23"/>
  <c r="H101" i="23"/>
  <c r="H2503" i="23"/>
  <c r="H604" i="23"/>
  <c r="H796" i="23"/>
  <c r="H2693" i="23"/>
  <c r="H2015" i="23"/>
  <c r="H1630" i="23"/>
  <c r="H3303" i="23"/>
  <c r="H876" i="23"/>
  <c r="H1596" i="23"/>
  <c r="H2179" i="23"/>
  <c r="H53" i="23"/>
  <c r="H1527" i="23"/>
  <c r="H3097" i="23"/>
  <c r="H2270" i="23"/>
  <c r="H798" i="23"/>
  <c r="H242" i="23"/>
  <c r="H2654" i="23"/>
  <c r="H2288" i="23"/>
  <c r="H519" i="23"/>
  <c r="H719" i="23"/>
  <c r="H1964" i="23"/>
  <c r="H2534" i="23"/>
  <c r="H203" i="23"/>
  <c r="H3137" i="23"/>
  <c r="H1451" i="23"/>
  <c r="H1452" i="23"/>
  <c r="H1148" i="23"/>
  <c r="H71" i="23"/>
  <c r="H1242" i="23"/>
  <c r="H1571" i="23"/>
  <c r="H2690" i="23"/>
  <c r="H1170" i="23"/>
  <c r="H2958" i="23"/>
  <c r="H3156" i="23"/>
  <c r="H1171" i="23"/>
  <c r="H2598" i="23"/>
  <c r="H1798" i="23"/>
  <c r="H2399" i="23"/>
  <c r="H2150" i="23"/>
  <c r="H1944" i="23"/>
  <c r="H862" i="23"/>
  <c r="H1260" i="23"/>
  <c r="H1924" i="23"/>
  <c r="H3019" i="23"/>
  <c r="H1660" i="23"/>
  <c r="H3158" i="23"/>
  <c r="H195" i="23"/>
  <c r="H2620" i="23"/>
  <c r="H3188" i="23"/>
  <c r="H762" i="23"/>
  <c r="H1181" i="23"/>
  <c r="H2722" i="23"/>
  <c r="H2835" i="23"/>
  <c r="H321" i="23"/>
  <c r="H3405" i="23"/>
  <c r="H550" i="23"/>
  <c r="H231" i="23"/>
  <c r="H1085" i="23"/>
  <c r="H748" i="23"/>
  <c r="H3429" i="23"/>
  <c r="H131" i="23"/>
  <c r="H122" i="23"/>
  <c r="H2726" i="23"/>
  <c r="H3368" i="23"/>
  <c r="H407" i="23"/>
  <c r="H2615" i="23"/>
  <c r="H2833" i="23"/>
  <c r="H2642" i="23"/>
  <c r="H541" i="23"/>
  <c r="H118" i="23"/>
  <c r="H451" i="23"/>
  <c r="H2033" i="23"/>
  <c r="H1898" i="23"/>
  <c r="H1215" i="23"/>
  <c r="H1598" i="23"/>
  <c r="H153" i="23"/>
  <c r="H1737" i="23"/>
  <c r="H3269" i="23"/>
  <c r="H1292" i="23"/>
  <c r="H112" i="23"/>
  <c r="H495" i="23"/>
  <c r="H1994" i="23"/>
  <c r="H1154" i="23"/>
  <c r="H1560" i="23"/>
  <c r="H634" i="23"/>
  <c r="H1748" i="23"/>
  <c r="H188" i="23"/>
  <c r="H3377" i="23"/>
  <c r="H1331" i="23"/>
  <c r="H2109" i="23"/>
  <c r="H159" i="23"/>
  <c r="H1889" i="23"/>
  <c r="H653" i="23"/>
  <c r="H1608" i="23"/>
  <c r="H695" i="23"/>
  <c r="H306" i="23"/>
  <c r="H2718" i="23"/>
  <c r="H1029" i="23"/>
  <c r="H2807" i="23"/>
  <c r="H3206" i="23"/>
  <c r="H189" i="23"/>
  <c r="H2077" i="23"/>
  <c r="H258" i="23"/>
  <c r="H3238" i="23"/>
  <c r="H1036" i="23"/>
  <c r="H746" i="23"/>
  <c r="H2222" i="23"/>
  <c r="H2877" i="23"/>
  <c r="H1570" i="23"/>
  <c r="H911" i="23"/>
  <c r="H1180" i="23"/>
  <c r="H3317" i="23"/>
  <c r="H539" i="23"/>
  <c r="H1060" i="23"/>
  <c r="H1346" i="23"/>
  <c r="H2921" i="23"/>
  <c r="H1156" i="23"/>
  <c r="H494" i="23"/>
  <c r="H1321" i="23"/>
  <c r="H1623" i="23"/>
  <c r="H588" i="23"/>
  <c r="H2548" i="23"/>
  <c r="H3059" i="23"/>
  <c r="H903" i="23"/>
  <c r="H3349" i="23"/>
  <c r="H1503" i="23"/>
  <c r="H586" i="23"/>
  <c r="H1066" i="23"/>
  <c r="H521" i="23"/>
  <c r="H940" i="23"/>
  <c r="H102" i="23"/>
  <c r="H1431" i="23"/>
  <c r="H2969" i="23"/>
  <c r="H3198" i="23"/>
  <c r="H1223" i="23"/>
  <c r="H2649" i="23"/>
  <c r="H587" i="23"/>
  <c r="H1387" i="23"/>
  <c r="H256" i="23"/>
  <c r="H2128" i="23"/>
  <c r="H3402" i="23"/>
  <c r="H429" i="23"/>
  <c r="H1970" i="23"/>
  <c r="H3008" i="23"/>
  <c r="H111" i="23"/>
  <c r="H3149" i="23"/>
  <c r="H1314" i="23"/>
  <c r="H2377" i="23"/>
  <c r="H1445" i="23"/>
  <c r="H2856" i="23"/>
  <c r="H1035" i="23"/>
  <c r="H1040" i="23"/>
  <c r="H723" i="23"/>
  <c r="H3280" i="23"/>
  <c r="H1609" i="23"/>
  <c r="H2733" i="23"/>
  <c r="H2445" i="23"/>
  <c r="H3267" i="23"/>
  <c r="H680" i="23"/>
  <c r="H1436" i="23"/>
  <c r="H2076" i="23"/>
  <c r="H1502" i="23"/>
  <c r="H316" i="23"/>
  <c r="H1530" i="23"/>
  <c r="H1760" i="23"/>
  <c r="H1662" i="23"/>
  <c r="H1191" i="23"/>
  <c r="H1358" i="23"/>
  <c r="H44" i="23"/>
  <c r="H720" i="23"/>
  <c r="H342" i="23"/>
  <c r="H295" i="23"/>
  <c r="H1590" i="23"/>
  <c r="H1681" i="23"/>
  <c r="H583" i="23"/>
  <c r="H479" i="23"/>
  <c r="H1489" i="23"/>
  <c r="H544" i="23"/>
  <c r="H2805" i="23"/>
  <c r="H2747" i="23"/>
  <c r="H3144" i="23"/>
  <c r="H815" i="23"/>
  <c r="H486" i="23"/>
  <c r="H252" i="23"/>
  <c r="H2916" i="23"/>
  <c r="H2400" i="23"/>
  <c r="H1797" i="23"/>
  <c r="H2301" i="23"/>
  <c r="H711" i="23"/>
  <c r="H2125" i="23"/>
  <c r="H3015" i="23"/>
  <c r="H1262" i="23"/>
  <c r="H1996" i="23"/>
  <c r="H826" i="23"/>
  <c r="H463" i="23"/>
  <c r="H974" i="23"/>
  <c r="H1899" i="23"/>
  <c r="H1912" i="23"/>
  <c r="H2127" i="23"/>
  <c r="H1483" i="23"/>
  <c r="H3257" i="23"/>
  <c r="H3107" i="23"/>
  <c r="H694" i="23"/>
  <c r="H928" i="23"/>
  <c r="H275" i="23"/>
  <c r="H2894" i="23"/>
  <c r="H64" i="23"/>
  <c r="H2353" i="23"/>
  <c r="H2668" i="23"/>
  <c r="H2712" i="23"/>
  <c r="H1087" i="23"/>
  <c r="H1224" i="23"/>
  <c r="H818" i="23"/>
  <c r="H2900" i="23"/>
  <c r="H1234" i="23"/>
  <c r="H2384" i="23"/>
  <c r="H2787" i="23"/>
  <c r="H3264" i="23"/>
  <c r="H1709" i="23"/>
  <c r="H773" i="23"/>
  <c r="H2502" i="23"/>
  <c r="H1100" i="23"/>
  <c r="H2314" i="23"/>
  <c r="H972" i="23"/>
  <c r="H1686" i="23"/>
  <c r="H148" i="23"/>
  <c r="H579" i="23"/>
  <c r="H609" i="23"/>
  <c r="H2397" i="23"/>
  <c r="H2379" i="23"/>
  <c r="H1811" i="23"/>
  <c r="H2844" i="23"/>
  <c r="H552" i="23"/>
  <c r="H1525" i="23"/>
  <c r="H956" i="23"/>
  <c r="H1658" i="23"/>
  <c r="H1758" i="23"/>
  <c r="H731" i="23"/>
  <c r="H2366" i="23"/>
  <c r="H1037" i="23"/>
  <c r="H2286" i="23"/>
  <c r="H3415" i="23"/>
  <c r="H2912" i="23"/>
  <c r="H1210" i="23"/>
  <c r="H1954" i="23"/>
  <c r="H2970" i="23"/>
  <c r="H1289" i="23"/>
  <c r="H1506" i="23"/>
  <c r="H1562" i="23"/>
  <c r="H2063" i="23"/>
  <c r="H937" i="23"/>
  <c r="H2513" i="23"/>
  <c r="H1515" i="23"/>
  <c r="H367" i="23"/>
  <c r="H814" i="23"/>
  <c r="H2083" i="23"/>
  <c r="H2211" i="23"/>
  <c r="H724" i="23"/>
  <c r="H1093" i="23"/>
  <c r="H2157" i="23"/>
  <c r="H1770" i="23"/>
  <c r="H2914" i="23"/>
  <c r="H828" i="23"/>
  <c r="H1872" i="23"/>
  <c r="H2309" i="23"/>
  <c r="H3276" i="23"/>
  <c r="H120" i="23"/>
  <c r="H1282" i="23"/>
  <c r="H1574" i="23"/>
  <c r="H792" i="23"/>
  <c r="H2758" i="23"/>
  <c r="H2401" i="23"/>
  <c r="H2925" i="23"/>
  <c r="H1330" i="23"/>
  <c r="H2646" i="23"/>
  <c r="H627" i="23"/>
  <c r="H2735" i="23"/>
  <c r="H3062" i="23"/>
  <c r="H1023" i="23"/>
  <c r="H1543" i="23"/>
  <c r="H1270" i="23"/>
  <c r="H2206" i="23"/>
  <c r="H794" i="23"/>
  <c r="H1736" i="23"/>
  <c r="H1864" i="23"/>
  <c r="H3042" i="23"/>
  <c r="H1064" i="23"/>
  <c r="H2913" i="23"/>
  <c r="H403" i="23"/>
  <c r="H804" i="23"/>
  <c r="H1625" i="23"/>
  <c r="H3195" i="23"/>
  <c r="H2581" i="23"/>
  <c r="H2786" i="23"/>
  <c r="H3253" i="23"/>
  <c r="H1000" i="23"/>
  <c r="H722" i="23"/>
  <c r="H953" i="23"/>
  <c r="H2809" i="23"/>
  <c r="H3439" i="23"/>
  <c r="H1402" i="23"/>
  <c r="H986" i="23"/>
  <c r="H962" i="23"/>
  <c r="H1656" i="23"/>
  <c r="H3293" i="23"/>
  <c r="H2961" i="23"/>
  <c r="H1056" i="23"/>
  <c r="H2365" i="23"/>
  <c r="H3325" i="23"/>
  <c r="H2533" i="23"/>
  <c r="H1172" i="23"/>
  <c r="H1782" i="23"/>
  <c r="H2245" i="23"/>
  <c r="H2257" i="23"/>
  <c r="H2446" i="23"/>
  <c r="H743" i="23"/>
  <c r="H467" i="23"/>
  <c r="H3385" i="23"/>
  <c r="H647" i="23"/>
  <c r="H594" i="23"/>
  <c r="H2453" i="23"/>
  <c r="H518" i="23"/>
  <c r="H2826" i="23"/>
  <c r="H1517" i="23"/>
  <c r="H244" i="23"/>
  <c r="H29" i="23"/>
  <c r="H3170" i="23"/>
  <c r="H1973" i="23"/>
  <c r="H1444" i="23"/>
  <c r="H2325" i="23"/>
  <c r="H2394" i="23"/>
  <c r="H2739" i="23"/>
  <c r="H1791" i="23"/>
  <c r="H561" i="23"/>
  <c r="H2801" i="23"/>
  <c r="H1092" i="23"/>
  <c r="H1869" i="23"/>
  <c r="H3245" i="23"/>
  <c r="H520" i="23"/>
  <c r="H1235" i="23"/>
  <c r="H281" i="23"/>
  <c r="H1812" i="23"/>
  <c r="H832" i="23"/>
  <c r="H1326" i="23"/>
  <c r="H2147" i="23"/>
  <c r="H1946" i="23"/>
  <c r="H642" i="23"/>
  <c r="H268" i="23"/>
  <c r="H1278" i="23"/>
  <c r="H1153" i="23"/>
  <c r="H1357" i="23"/>
  <c r="H1757" i="23"/>
  <c r="H3223" i="23"/>
  <c r="H3101" i="23"/>
  <c r="H235" i="23"/>
  <c r="H3236" i="23"/>
  <c r="H830" i="23"/>
  <c r="H952" i="23"/>
  <c r="H1055" i="23"/>
  <c r="H893" i="23"/>
  <c r="H927" i="23"/>
  <c r="H2596" i="23"/>
  <c r="H3341" i="23"/>
  <c r="H1394" i="23"/>
  <c r="H2683" i="23"/>
  <c r="H439" i="23"/>
  <c r="H1618" i="23"/>
  <c r="H1691" i="23"/>
  <c r="H1846" i="23"/>
  <c r="H1211" i="23"/>
  <c r="H428" i="23"/>
  <c r="H1043" i="23"/>
  <c r="H1859" i="23"/>
  <c r="H3098" i="23"/>
  <c r="H3063" i="23"/>
  <c r="H115" i="23"/>
  <c r="H1295" i="23"/>
  <c r="H3200" i="23"/>
  <c r="H1995" i="23"/>
  <c r="H320" i="23"/>
  <c r="H2272" i="23"/>
  <c r="H2454" i="23"/>
  <c r="H1169" i="23"/>
  <c r="H2334" i="23"/>
  <c r="H2928" i="23"/>
  <c r="H2097" i="23"/>
  <c r="H1416" i="23"/>
  <c r="H1763" i="23"/>
  <c r="H1632" i="23"/>
  <c r="H38" i="23"/>
  <c r="H827" i="23"/>
  <c r="H980" i="23"/>
  <c r="H1192" i="23"/>
  <c r="H383" i="23"/>
  <c r="H3166" i="23"/>
  <c r="H3388" i="23"/>
  <c r="H2922" i="23"/>
  <c r="H1077" i="23"/>
  <c r="H1318" i="23"/>
  <c r="H2216" i="23"/>
  <c r="H456" i="23"/>
  <c r="H855" i="23"/>
  <c r="H475" i="23"/>
  <c r="H667" i="23"/>
  <c r="H1508" i="23"/>
  <c r="H436" i="23"/>
  <c r="H2716" i="23"/>
  <c r="H1800" i="23"/>
  <c r="H2798" i="23"/>
  <c r="H2475" i="23"/>
  <c r="H1277" i="23"/>
  <c r="H1393" i="23"/>
  <c r="H1783" i="23"/>
  <c r="H1356" i="23"/>
  <c r="H1785" i="23"/>
  <c r="G2767" i="23"/>
  <c r="G3420" i="23"/>
  <c r="G172" i="23"/>
  <c r="G542" i="23"/>
  <c r="G3237" i="23"/>
  <c r="G889" i="23"/>
  <c r="G2411" i="23"/>
  <c r="G1063" i="23"/>
  <c r="G2133" i="23"/>
  <c r="G3337" i="23"/>
  <c r="G2974" i="23"/>
  <c r="G2605" i="23"/>
  <c r="G2101" i="23"/>
  <c r="G978" i="23"/>
  <c r="G3143" i="23"/>
  <c r="G412" i="23"/>
  <c r="G1071" i="23"/>
  <c r="G1013" i="23"/>
  <c r="G3408" i="23"/>
  <c r="G663" i="23"/>
  <c r="G3322" i="23"/>
  <c r="G793" i="23"/>
  <c r="G624" i="23"/>
  <c r="G3231" i="23"/>
  <c r="G2586" i="23"/>
  <c r="G3339" i="23"/>
  <c r="G3155" i="23"/>
  <c r="G1030" i="23"/>
  <c r="G1324" i="23"/>
  <c r="G1411" i="23"/>
  <c r="G1005" i="23"/>
  <c r="G1868" i="23"/>
  <c r="G206" i="23"/>
  <c r="G2234" i="23"/>
  <c r="G822" i="23"/>
  <c r="G1640" i="23"/>
  <c r="G674" i="23"/>
  <c r="G2342" i="23"/>
  <c r="G2054" i="23"/>
  <c r="G929" i="23"/>
  <c r="G2577" i="23"/>
  <c r="G1694" i="23"/>
  <c r="G2592" i="23"/>
  <c r="G1038" i="23"/>
  <c r="G457" i="23"/>
  <c r="G2092" i="23"/>
  <c r="G3313" i="23"/>
  <c r="G492" i="23"/>
  <c r="G217" i="23"/>
  <c r="G1940" i="23"/>
  <c r="G78" i="23"/>
  <c r="G2035" i="23"/>
  <c r="G2338" i="23"/>
  <c r="G812" i="23"/>
  <c r="G899" i="23"/>
  <c r="G2115" i="23"/>
  <c r="G2102" i="23"/>
  <c r="G3004" i="23"/>
  <c r="G123" i="23"/>
  <c r="G1675" i="23"/>
  <c r="G1342" i="23"/>
  <c r="G1554" i="23"/>
  <c r="G938" i="23"/>
  <c r="G1009" i="23"/>
  <c r="G2416" i="23"/>
  <c r="G1585" i="23"/>
  <c r="G933" i="23"/>
  <c r="G2550" i="23"/>
  <c r="G3207" i="23"/>
  <c r="G2933" i="23"/>
  <c r="G3289" i="23"/>
  <c r="G297" i="23"/>
  <c r="G2428" i="23"/>
  <c r="G3148" i="23"/>
  <c r="G809" i="23"/>
  <c r="G931" i="23"/>
  <c r="G2648" i="23"/>
  <c r="G1237" i="23"/>
  <c r="G372" i="23"/>
  <c r="G800" i="23"/>
  <c r="G3425" i="23"/>
  <c r="G1344" i="23"/>
  <c r="G1700" i="23"/>
  <c r="G633" i="23"/>
  <c r="G2126" i="23"/>
  <c r="G1642" i="23"/>
  <c r="G2249" i="23"/>
  <c r="G681" i="23"/>
  <c r="G3435" i="23"/>
  <c r="G2687" i="23"/>
  <c r="G347" i="23"/>
  <c r="G1433" i="23"/>
  <c r="G982" i="23"/>
  <c r="G3314" i="23"/>
  <c r="G2357" i="23"/>
  <c r="G2041" i="23"/>
  <c r="G2931" i="23"/>
  <c r="G2971" i="23"/>
  <c r="G1735" i="23"/>
  <c r="G2870" i="23"/>
  <c r="G1448" i="23"/>
  <c r="G1788" i="23"/>
  <c r="G716" i="23"/>
  <c r="G110" i="23"/>
  <c r="G3417" i="23"/>
  <c r="G2236" i="23"/>
  <c r="G3407" i="23"/>
  <c r="G2230" i="23"/>
  <c r="G2296" i="23"/>
  <c r="G2859" i="23"/>
  <c r="G2594" i="23"/>
  <c r="G352" i="23"/>
  <c r="G549" i="23"/>
  <c r="G2546" i="23"/>
  <c r="G673" i="23"/>
  <c r="G2495" i="23"/>
  <c r="G2269" i="23"/>
  <c r="G3302" i="23"/>
  <c r="G821" i="23"/>
  <c r="G1117" i="23"/>
  <c r="G1062" i="23"/>
  <c r="G1843" i="23"/>
  <c r="G3055" i="23"/>
  <c r="G3240" i="23"/>
  <c r="G1807" i="23"/>
  <c r="G2116" i="23"/>
  <c r="G1923" i="23"/>
  <c r="G2603" i="23"/>
  <c r="G2580" i="23"/>
  <c r="G13" i="23"/>
  <c r="G1636" i="23"/>
  <c r="G1141" i="23"/>
  <c r="G1904" i="23"/>
  <c r="G2120" i="23"/>
  <c r="G1158" i="23"/>
  <c r="G1142" i="23"/>
  <c r="G517" i="23"/>
  <c r="G2867" i="23"/>
  <c r="G2087" i="23"/>
  <c r="G1441" i="23"/>
  <c r="G3030" i="23"/>
  <c r="G625" i="23"/>
  <c r="G3224" i="23"/>
  <c r="G2266" i="23"/>
  <c r="G2348" i="23"/>
  <c r="G3229" i="23"/>
  <c r="G1315" i="23"/>
  <c r="G543" i="23"/>
  <c r="G1674" i="23"/>
  <c r="G3421" i="23"/>
  <c r="G3391" i="23"/>
  <c r="G1147" i="23"/>
  <c r="G983" i="23"/>
  <c r="G1286" i="23"/>
  <c r="G33" i="23"/>
  <c r="G2852" i="23"/>
  <c r="G3419" i="23"/>
  <c r="G1252" i="23"/>
  <c r="G717" i="23"/>
  <c r="G1034" i="23"/>
  <c r="G2297" i="23"/>
  <c r="G3140" i="23"/>
  <c r="G3043" i="23"/>
  <c r="G1231" i="23"/>
  <c r="G2254" i="23"/>
  <c r="G2748" i="23"/>
  <c r="G2328" i="23"/>
  <c r="G208" i="23"/>
  <c r="G16" i="23"/>
  <c r="G1183" i="23"/>
  <c r="G1563" i="23"/>
  <c r="G380" i="23"/>
  <c r="G1162" i="23"/>
  <c r="G2472" i="23"/>
  <c r="G3310" i="23"/>
  <c r="G166" i="23"/>
  <c r="G498" i="23"/>
  <c r="G721" i="23"/>
  <c r="G3265" i="23"/>
  <c r="G1098" i="23"/>
  <c r="G2148" i="23"/>
  <c r="G228" i="23"/>
  <c r="G990" i="23"/>
  <c r="G209" i="23"/>
  <c r="G1981" i="23"/>
  <c r="G2967" i="23"/>
  <c r="G3226" i="23"/>
  <c r="G2997" i="23"/>
  <c r="G1871" i="23"/>
  <c r="G81" i="23"/>
  <c r="G2511" i="23"/>
  <c r="G2975" i="23"/>
  <c r="G3126" i="23"/>
  <c r="G84" i="23"/>
  <c r="G3022" i="23"/>
  <c r="G2600" i="23"/>
  <c r="G1637" i="23"/>
  <c r="G2418" i="23"/>
  <c r="G440" i="23"/>
  <c r="G2644" i="23"/>
  <c r="G1776" i="23"/>
  <c r="G2923" i="23"/>
  <c r="G2941" i="23"/>
  <c r="G1677" i="23"/>
  <c r="G444" i="23"/>
  <c r="G2293" i="23"/>
  <c r="G121" i="23"/>
  <c r="G488" i="23"/>
  <c r="G2619" i="23"/>
  <c r="G1175" i="23"/>
  <c r="G2141" i="23"/>
  <c r="G1138" i="23"/>
  <c r="G362" i="23"/>
  <c r="G2802" i="23"/>
  <c r="G2517" i="23"/>
  <c r="G704" i="23"/>
  <c r="G294" i="23"/>
  <c r="G25" i="23"/>
  <c r="G2290" i="23"/>
  <c r="G2865" i="23"/>
  <c r="G3017" i="23"/>
  <c r="G2510" i="23"/>
  <c r="G1300" i="23"/>
  <c r="G3409" i="23"/>
  <c r="G564" i="23"/>
  <c r="G941" i="23"/>
  <c r="G2497" i="23"/>
  <c r="G590" i="23"/>
  <c r="G2590" i="23"/>
  <c r="G2977" i="23"/>
  <c r="G569" i="23"/>
  <c r="G1706" i="23"/>
  <c r="G2051" i="23"/>
  <c r="G2557" i="23"/>
  <c r="G39" i="23"/>
  <c r="G2052" i="23"/>
  <c r="G2065" i="23"/>
  <c r="G1001" i="23"/>
  <c r="G1524" i="23"/>
  <c r="G348" i="23"/>
  <c r="G198" i="23"/>
  <c r="G1771" i="23"/>
  <c r="G2203" i="23"/>
  <c r="G2246" i="23"/>
  <c r="G2303" i="23"/>
  <c r="G67" i="23"/>
  <c r="G1304" i="23"/>
  <c r="G3392" i="23"/>
  <c r="G2895" i="23"/>
  <c r="G1952" i="23"/>
  <c r="G2890" i="23"/>
  <c r="G246" i="23"/>
  <c r="G1206" i="23"/>
  <c r="G1354" i="23"/>
  <c r="G2341" i="23"/>
  <c r="G1883" i="23"/>
  <c r="G2553" i="23"/>
  <c r="G1610" i="23"/>
  <c r="G1053" i="23"/>
  <c r="G2608" i="23"/>
  <c r="G2604" i="23"/>
  <c r="G2902" i="23"/>
  <c r="G2213" i="23"/>
  <c r="G326" i="23"/>
  <c r="G354" i="23"/>
  <c r="G801" i="23"/>
  <c r="G1125" i="23"/>
  <c r="G3218" i="23"/>
  <c r="G547" i="23"/>
  <c r="G3374" i="23"/>
  <c r="G1305" i="23"/>
  <c r="G2745" i="23"/>
  <c r="G2972" i="23"/>
  <c r="G2979" i="23"/>
  <c r="G2434" i="23"/>
  <c r="G3023" i="23"/>
  <c r="G3051" i="23"/>
  <c r="G3154" i="23"/>
  <c r="G2791" i="23"/>
  <c r="G3399" i="23"/>
  <c r="G2823" i="23"/>
  <c r="G1914" i="23"/>
  <c r="G2585" i="23"/>
  <c r="G2432" i="23"/>
  <c r="G108" i="23"/>
  <c r="G1196" i="23"/>
  <c r="G1111" i="23"/>
  <c r="G1699" i="23"/>
  <c r="G2651" i="23"/>
  <c r="G1787" i="23"/>
  <c r="G124" i="23"/>
  <c r="G1347" i="23"/>
  <c r="G2589" i="23"/>
  <c r="G1268" i="23"/>
  <c r="G2316" i="23"/>
  <c r="G2465" i="23"/>
  <c r="G1397" i="23"/>
  <c r="G271" i="23"/>
  <c r="G3204" i="23"/>
  <c r="G1026" i="23"/>
  <c r="G1312" i="23"/>
  <c r="G1048" i="23"/>
  <c r="G3358" i="23"/>
  <c r="G1976" i="23"/>
  <c r="G1545" i="23"/>
  <c r="G2973" i="23"/>
  <c r="G2571" i="23"/>
  <c r="G1826" i="23"/>
  <c r="G1420" i="23"/>
  <c r="G813" i="23"/>
  <c r="G2978" i="23"/>
  <c r="G2730" i="23"/>
  <c r="G1283" i="23"/>
  <c r="G538" i="23"/>
  <c r="G2579" i="23"/>
  <c r="G2625" i="23"/>
  <c r="G255" i="23"/>
  <c r="G1178" i="23"/>
  <c r="G3335" i="23"/>
  <c r="G2239" i="23"/>
  <c r="G1090" i="23"/>
  <c r="G917" i="23"/>
  <c r="G2691" i="23"/>
  <c r="G1901" i="23"/>
  <c r="G572" i="23"/>
  <c r="G874" i="23"/>
  <c r="G501" i="23"/>
  <c r="G905" i="23"/>
  <c r="G2369" i="23"/>
  <c r="G1167" i="23"/>
  <c r="G1708" i="23"/>
  <c r="G1725" i="23"/>
  <c r="G1124" i="23"/>
  <c r="G1594" i="23"/>
  <c r="G2119" i="23"/>
  <c r="G375" i="23"/>
  <c r="G261" i="23"/>
  <c r="G836" i="23"/>
  <c r="G2891" i="23"/>
  <c r="G1747" i="23"/>
  <c r="G1993" i="23"/>
  <c r="G824" i="23"/>
  <c r="G2519" i="23"/>
  <c r="G1455" i="23"/>
  <c r="G2948" i="23"/>
  <c r="G846" i="23"/>
  <c r="G3370" i="23"/>
  <c r="G1195" i="23"/>
  <c r="G651" i="23"/>
  <c r="G2554" i="23"/>
  <c r="G2429" i="23"/>
  <c r="G2737" i="23"/>
  <c r="G170" i="23"/>
  <c r="G3192" i="23"/>
  <c r="G3193" i="23"/>
  <c r="G644" i="23"/>
  <c r="G2327" i="23"/>
  <c r="G395" i="23"/>
  <c r="G2012" i="23"/>
  <c r="G264" i="23"/>
  <c r="G1159" i="23"/>
  <c r="G3318" i="23"/>
  <c r="G2426" i="23"/>
  <c r="G2962" i="23"/>
  <c r="G2241" i="23"/>
  <c r="G2998" i="23"/>
  <c r="G2652" i="23"/>
  <c r="G3032" i="23"/>
  <c r="G1738" i="23"/>
  <c r="G154" i="23"/>
  <c r="G2753" i="23"/>
  <c r="G1391" i="23"/>
  <c r="G364" i="23"/>
  <c r="G3333" i="23"/>
  <c r="G3291" i="23"/>
  <c r="G613" i="23"/>
  <c r="G2508" i="23"/>
  <c r="G2987" i="23"/>
  <c r="G2424" i="23"/>
  <c r="G1723" i="23"/>
  <c r="G1853" i="23"/>
  <c r="G3438" i="23"/>
  <c r="G3258" i="23"/>
  <c r="G1025" i="23"/>
  <c r="G344" i="23"/>
  <c r="G2667" i="23"/>
  <c r="G3411" i="23"/>
  <c r="G155" i="23"/>
  <c r="G914" i="23"/>
  <c r="G1293" i="23"/>
  <c r="G1897" i="23"/>
  <c r="G3054" i="23"/>
  <c r="G677" i="23"/>
  <c r="G831" i="23"/>
  <c r="G1856" i="23"/>
  <c r="G2406" i="23"/>
  <c r="G2081" i="23"/>
  <c r="G1010" i="23"/>
  <c r="G2340" i="23"/>
  <c r="G1220" i="23"/>
  <c r="G2064" i="23"/>
  <c r="G955" i="23"/>
  <c r="G2451" i="23"/>
  <c r="G2785" i="23"/>
  <c r="G410" i="23"/>
  <c r="G1054" i="23"/>
  <c r="G1582" i="23"/>
  <c r="G1340" i="23"/>
  <c r="G1018" i="23"/>
  <c r="G2732" i="23"/>
  <c r="G1584" i="23"/>
  <c r="G1730" i="23"/>
  <c r="G585" i="23"/>
  <c r="G1631" i="23"/>
  <c r="G3176" i="23"/>
  <c r="G1969" i="23"/>
  <c r="G61" i="23"/>
  <c r="G1831" i="23"/>
  <c r="G3312" i="23"/>
  <c r="G998" i="23"/>
  <c r="G554" i="23"/>
  <c r="G143" i="23"/>
  <c r="G272" i="23"/>
  <c r="G2224" i="23"/>
  <c r="G2905" i="23"/>
  <c r="G2160" i="23"/>
  <c r="G3423" i="23"/>
  <c r="G408" i="23"/>
  <c r="G210" i="23"/>
  <c r="G3321" i="23"/>
  <c r="G73" i="23"/>
  <c r="G1187" i="23"/>
  <c r="G1486" i="23"/>
  <c r="G2792" i="23"/>
  <c r="G2182" i="23"/>
  <c r="G1847" i="23"/>
  <c r="G2414" i="23"/>
  <c r="G2641" i="23"/>
  <c r="G2703" i="23"/>
  <c r="G970" i="23"/>
  <c r="G3064" i="23"/>
  <c r="G2268" i="23"/>
  <c r="G1059" i="23"/>
  <c r="G531" i="23"/>
  <c r="G2036" i="23"/>
  <c r="G1101" i="23"/>
  <c r="G3046" i="23"/>
  <c r="G3306" i="23"/>
  <c r="G2659" i="23"/>
  <c r="G839" i="23"/>
  <c r="G3250" i="23"/>
  <c r="G1933" i="23"/>
  <c r="G709" i="23"/>
  <c r="G1818" i="23"/>
  <c r="G406" i="23"/>
  <c r="G183" i="23"/>
  <c r="G224" i="23"/>
  <c r="G1409" i="23"/>
  <c r="G1081" i="23"/>
  <c r="G2587" i="23"/>
  <c r="G404" i="23"/>
  <c r="G2901" i="23"/>
  <c r="G1070" i="23"/>
  <c r="G2388" i="23"/>
  <c r="G1611" i="23"/>
  <c r="G267" i="23"/>
  <c r="G1854" i="23"/>
  <c r="G3116" i="23"/>
  <c r="G388" i="23"/>
  <c r="G3390" i="23"/>
  <c r="G1823" i="23"/>
  <c r="G3208" i="23"/>
  <c r="G7" i="23"/>
  <c r="G2613" i="23"/>
  <c r="G303" i="23"/>
  <c r="G417" i="23"/>
  <c r="G3018" i="23"/>
  <c r="G2471" i="23"/>
  <c r="G1306" i="23"/>
  <c r="G1057" i="23"/>
  <c r="G2827" i="23"/>
  <c r="G2487" i="23"/>
  <c r="G1777" i="23"/>
  <c r="G2117" i="23"/>
  <c r="G3163" i="23"/>
  <c r="G866" i="23"/>
  <c r="G2520" i="23"/>
  <c r="G1137" i="23"/>
  <c r="G430" i="23"/>
  <c r="G384" i="23"/>
  <c r="G1161" i="23"/>
  <c r="G324" i="23"/>
  <c r="G1626" i="23"/>
  <c r="G1133" i="23"/>
  <c r="G2235" i="23"/>
  <c r="G710" i="23"/>
  <c r="G1639" i="23"/>
  <c r="G2151" i="23"/>
  <c r="G2067" i="23"/>
  <c r="G2657" i="23"/>
  <c r="G3371" i="23"/>
  <c r="G180" i="23"/>
  <c r="G2655" i="23"/>
  <c r="G3319" i="23"/>
  <c r="G2011" i="23"/>
  <c r="G577" i="23"/>
  <c r="G1816" i="23"/>
  <c r="G2672" i="23"/>
  <c r="G168" i="23"/>
  <c r="G1325" i="23"/>
  <c r="G3185" i="23"/>
  <c r="G913" i="23"/>
  <c r="G2699" i="23"/>
  <c r="G2887" i="23"/>
  <c r="G2248" i="23"/>
  <c r="G2152" i="23"/>
  <c r="G3241" i="23"/>
  <c r="G1135" i="23"/>
  <c r="G359" i="23"/>
  <c r="G1254" i="23"/>
  <c r="G1319" i="23"/>
  <c r="G1711" i="23"/>
  <c r="G2170" i="23"/>
  <c r="G311" i="23"/>
  <c r="G797" i="23"/>
  <c r="G1820" i="23"/>
  <c r="G1641" i="23"/>
  <c r="G1219" i="23"/>
  <c r="G2929" i="23"/>
  <c r="G3078" i="23"/>
  <c r="G278" i="23"/>
  <c r="G2219" i="23"/>
  <c r="G3172" i="23"/>
  <c r="G1024" i="23"/>
  <c r="G678" i="23"/>
  <c r="G2466" i="23"/>
  <c r="G3025" i="23"/>
  <c r="G96" i="23"/>
  <c r="G558" i="23"/>
  <c r="G2671" i="23"/>
  <c r="G2984" i="23"/>
  <c r="G1348" i="23"/>
  <c r="G2729" i="23"/>
  <c r="G698" i="23"/>
  <c r="G2008" i="23"/>
  <c r="G3272" i="23"/>
  <c r="G287" i="23"/>
  <c r="G1614" i="23"/>
  <c r="G540" i="23"/>
  <c r="G2547" i="23"/>
  <c r="G2857" i="23"/>
  <c r="G3397" i="23"/>
  <c r="G20" i="23"/>
  <c r="G453" i="23"/>
  <c r="G2678" i="23"/>
  <c r="G1548" i="23"/>
  <c r="G563" i="23"/>
  <c r="G584" i="23"/>
  <c r="G480" i="23"/>
  <c r="G1213" i="23"/>
  <c r="G2232" i="23"/>
  <c r="G2530" i="23"/>
  <c r="G2635" i="23"/>
  <c r="G1687" i="23"/>
  <c r="G298" i="23"/>
  <c r="G2837" i="23"/>
  <c r="G2262" i="23"/>
  <c r="G2621" i="23"/>
  <c r="G2221" i="23"/>
  <c r="G963" i="23"/>
  <c r="G3332" i="23"/>
  <c r="G2392" i="23"/>
  <c r="G2276" i="23"/>
  <c r="G85" i="23"/>
  <c r="G2992" i="23"/>
  <c r="G368" i="23"/>
  <c r="G1569" i="23"/>
  <c r="G2427" i="23"/>
  <c r="G1521" i="23"/>
  <c r="G500" i="23"/>
  <c r="G2698" i="23"/>
  <c r="G1499" i="23"/>
  <c r="G1814" i="23"/>
  <c r="G262" i="23"/>
  <c r="G1216" i="23"/>
  <c r="G1697" i="23"/>
  <c r="G181" i="23"/>
  <c r="G999" i="23"/>
  <c r="G2337" i="23"/>
  <c r="G1789" i="23"/>
  <c r="G1916" i="23"/>
  <c r="G693" i="23"/>
  <c r="G3040" i="23"/>
  <c r="G3124" i="23"/>
  <c r="G1938" i="23"/>
  <c r="G2056" i="23"/>
  <c r="G2450" i="23"/>
  <c r="G2727" i="23"/>
  <c r="G656" i="23"/>
  <c r="G1605" i="23"/>
  <c r="G139" i="23"/>
  <c r="G1710" i="23"/>
  <c r="G2681" i="23"/>
  <c r="G2633" i="23"/>
  <c r="G164" i="23"/>
  <c r="G2167" i="23"/>
  <c r="G736" i="23"/>
  <c r="G1086" i="23"/>
  <c r="G2993" i="23"/>
  <c r="G5" i="23"/>
  <c r="G2383" i="23"/>
  <c r="G3426" i="23"/>
  <c r="G92" i="23"/>
  <c r="G2468" i="23"/>
  <c r="G582" i="23"/>
  <c r="G2567" i="23"/>
  <c r="G2433" i="23"/>
  <c r="G2273" i="23"/>
  <c r="G924" i="23"/>
  <c r="G2279" i="23"/>
  <c r="G3338" i="23"/>
  <c r="G2010" i="23"/>
  <c r="G114" i="23"/>
  <c r="G3287" i="23"/>
  <c r="G551" i="23"/>
  <c r="G149" i="23"/>
  <c r="G2919" i="23"/>
  <c r="G1943" i="23"/>
  <c r="G2591" i="23"/>
  <c r="G1742" i="23"/>
  <c r="G336" i="23"/>
  <c r="G603" i="23"/>
  <c r="G2707" i="23"/>
  <c r="G426" i="23"/>
  <c r="G2326" i="23"/>
  <c r="G1679" i="23"/>
  <c r="G622" i="23"/>
  <c r="G2959" i="23"/>
  <c r="G2143" i="23"/>
  <c r="G1857" i="23"/>
  <c r="G3242" i="23"/>
  <c r="G3073" i="23"/>
  <c r="G1096" i="23"/>
  <c r="G966" i="23"/>
  <c r="G386" i="23"/>
  <c r="G2749" i="23"/>
  <c r="G46" i="23"/>
  <c r="G2108" i="23"/>
  <c r="G728" i="23"/>
  <c r="G97" i="23"/>
  <c r="G2834" i="23"/>
  <c r="G250" i="23"/>
  <c r="G546" i="23"/>
  <c r="G2574" i="23"/>
  <c r="G2360" i="23"/>
  <c r="G2050" i="23"/>
  <c r="G834" i="23"/>
  <c r="G713" i="23"/>
  <c r="G2869" i="23"/>
  <c r="G89" i="23"/>
  <c r="G1365" i="23"/>
  <c r="G300" i="23"/>
  <c r="G571" i="23"/>
  <c r="G2898" i="23"/>
  <c r="G3205" i="23"/>
  <c r="G1841" i="23"/>
  <c r="G45" i="23"/>
  <c r="G2171" i="23"/>
  <c r="G1246" i="23"/>
  <c r="G2816" i="23"/>
  <c r="G2639" i="23"/>
  <c r="G2878" i="23"/>
  <c r="G2070" i="23"/>
  <c r="G1955" i="23"/>
  <c r="G2330" i="23"/>
  <c r="G2924" i="23"/>
  <c r="G1140" i="23"/>
  <c r="G418" i="23"/>
  <c r="G461" i="23"/>
  <c r="G3432" i="23"/>
  <c r="G2074" i="23"/>
  <c r="G1247" i="23"/>
  <c r="G1390" i="23"/>
  <c r="G512" i="23"/>
  <c r="G2080" i="23"/>
  <c r="G2347" i="23"/>
  <c r="G1634" i="23"/>
  <c r="G2137" i="23"/>
  <c r="G3252" i="23"/>
  <c r="G2298" i="23"/>
  <c r="G2588" i="23"/>
  <c r="G2277" i="23"/>
  <c r="G2915" i="23"/>
  <c r="G1176" i="23"/>
  <c r="G1666" i="23"/>
  <c r="G880" i="23"/>
  <c r="G1838" i="23"/>
  <c r="G17" i="23"/>
  <c r="G2482" i="23"/>
  <c r="G2186" i="23"/>
  <c r="G2744" i="23"/>
  <c r="G2951" i="23"/>
  <c r="G3033" i="23"/>
  <c r="G1485" i="23"/>
  <c r="G1193" i="23"/>
  <c r="G400" i="23"/>
  <c r="G79" i="23"/>
  <c r="G1861" i="23"/>
  <c r="G737" i="23"/>
  <c r="G2552" i="23"/>
  <c r="G1243" i="23"/>
  <c r="G3102" i="23"/>
  <c r="G2159" i="23"/>
  <c r="G985" i="23"/>
  <c r="G505" i="23"/>
  <c r="G1274" i="23"/>
  <c r="G553" i="23"/>
  <c r="G640" i="23"/>
  <c r="G2332" i="23"/>
  <c r="G605" i="23"/>
  <c r="G2864" i="23"/>
  <c r="G1865" i="23"/>
  <c r="G49" i="23"/>
  <c r="G1094" i="23"/>
  <c r="G638" i="23"/>
  <c r="G1886" i="23"/>
  <c r="G2055" i="23"/>
  <c r="G2113" i="23"/>
  <c r="G140" i="23"/>
  <c r="G47" i="23"/>
  <c r="G2763" i="23"/>
  <c r="G1866" i="23"/>
  <c r="G2796" i="23"/>
  <c r="G1612" i="23"/>
  <c r="G3194" i="23"/>
  <c r="G3376" i="23"/>
  <c r="G1561" i="23"/>
  <c r="G2075" i="23"/>
  <c r="G951" i="23"/>
  <c r="G620" i="23"/>
  <c r="G2934" i="23"/>
  <c r="G2044" i="23"/>
  <c r="G968" i="23"/>
  <c r="G958" i="23"/>
  <c r="G2456" i="23"/>
  <c r="G1401" i="23"/>
  <c r="G2165" i="23"/>
  <c r="G2231" i="23"/>
  <c r="G1809" i="23"/>
  <c r="G1927" i="23"/>
  <c r="G3081" i="23"/>
  <c r="G1669" i="23"/>
  <c r="G3067" i="23"/>
  <c r="G2003" i="23"/>
  <c r="G1671" i="23"/>
  <c r="G1226" i="23"/>
  <c r="G2629" i="23"/>
  <c r="G2725" i="23"/>
  <c r="G2697" i="23"/>
  <c r="G2849" i="23"/>
  <c r="G240" i="23"/>
  <c r="G1045" i="23"/>
  <c r="G2755" i="23"/>
  <c r="G499" i="23"/>
  <c r="G1667" i="23"/>
  <c r="G2841" i="23"/>
  <c r="G1310" i="23"/>
  <c r="G2564" i="23"/>
  <c r="G1529" i="23"/>
  <c r="G142" i="23"/>
  <c r="G3128" i="23"/>
  <c r="G77" i="23"/>
  <c r="G3307" i="23"/>
  <c r="G1756" i="23"/>
  <c r="G1381" i="23"/>
  <c r="G1129" i="23"/>
  <c r="G1410" i="23"/>
  <c r="G1540" i="23"/>
  <c r="G1395" i="23"/>
  <c r="G1992" i="23"/>
  <c r="G87" i="23"/>
  <c r="G163" i="23"/>
  <c r="G2662" i="23"/>
  <c r="G2953" i="23"/>
  <c r="G1528" i="23"/>
  <c r="G1696" i="23"/>
  <c r="G562" i="23"/>
  <c r="G2996" i="23"/>
  <c r="G1150" i="23"/>
  <c r="G2917" i="23"/>
  <c r="G1258" i="23"/>
  <c r="G2927" i="23"/>
  <c r="G3005" i="23"/>
  <c r="G655" i="23"/>
  <c r="G2123" i="23"/>
  <c r="G2947" i="23"/>
  <c r="G2561" i="23"/>
  <c r="G2539" i="23"/>
  <c r="G497" i="23"/>
  <c r="G2694" i="23"/>
  <c r="G849" i="23"/>
  <c r="G658" i="23"/>
  <c r="G2264" i="23"/>
  <c r="G2515" i="23"/>
  <c r="G483" i="23"/>
  <c r="G1720" i="23"/>
  <c r="G2638" i="23"/>
  <c r="G1790" i="23"/>
  <c r="G1877" i="23"/>
  <c r="G2634" i="23"/>
  <c r="G2688" i="23"/>
  <c r="G844" i="23"/>
  <c r="G2271" i="23"/>
  <c r="G1835" i="23"/>
  <c r="G1435" i="23"/>
  <c r="G1440" i="23"/>
  <c r="G2336" i="23"/>
  <c r="G2940" i="23"/>
  <c r="G1130" i="23"/>
  <c r="G2610" i="23"/>
  <c r="G1426" i="23"/>
  <c r="G1731" i="23"/>
  <c r="G3256" i="23"/>
  <c r="G175" i="23"/>
  <c r="G1079" i="23"/>
  <c r="G761" i="23"/>
  <c r="G496" i="23"/>
  <c r="G54" i="23"/>
  <c r="G2444" i="23"/>
  <c r="G1208" i="23"/>
  <c r="G2955" i="23"/>
  <c r="G750" i="23"/>
  <c r="G2960" i="23"/>
  <c r="G1932" i="23"/>
  <c r="G3268" i="23"/>
  <c r="G1690" i="23"/>
  <c r="G2217" i="23"/>
  <c r="G2046" i="23"/>
  <c r="G90" i="23"/>
  <c r="G1761" i="23"/>
  <c r="G3216" i="23"/>
  <c r="G150" i="23"/>
  <c r="G2757" i="23"/>
  <c r="G1265" i="23"/>
  <c r="G2310" i="23"/>
  <c r="G2103" i="23"/>
  <c r="G1355" i="23"/>
  <c r="G173" i="23"/>
  <c r="G331" i="23"/>
  <c r="G833" i="23"/>
  <c r="G2781" i="23"/>
  <c r="G612" i="23"/>
  <c r="G481" i="23"/>
  <c r="G3010" i="23"/>
  <c r="G2939" i="23"/>
  <c r="G1693" i="23"/>
  <c r="G2861" i="23"/>
  <c r="G3243" i="23"/>
  <c r="G2551" i="23"/>
  <c r="G1780" i="23"/>
  <c r="G1061" i="23"/>
  <c r="G2480" i="23"/>
  <c r="G608" i="23"/>
  <c r="G2663" i="23"/>
  <c r="G902" i="23"/>
  <c r="G76" i="23"/>
  <c r="G2488" i="23"/>
  <c r="G2079" i="23"/>
  <c r="G915" i="23"/>
  <c r="G3130" i="23"/>
  <c r="G3013" i="23"/>
  <c r="G618" i="23"/>
  <c r="G2535" i="23"/>
  <c r="G132" i="23"/>
  <c r="G382" i="23"/>
  <c r="G570" i="23"/>
  <c r="G560" i="23"/>
  <c r="G470" i="23"/>
  <c r="G1362" i="23"/>
  <c r="G427" i="23"/>
  <c r="G2717" i="23"/>
  <c r="G307" i="23"/>
  <c r="G1705" i="23"/>
  <c r="G3413" i="23"/>
  <c r="G2584" i="23"/>
  <c r="G2724" i="23"/>
  <c r="G88" i="23"/>
  <c r="G2483" i="23"/>
  <c r="G1882" i="23"/>
  <c r="G1599" i="23"/>
  <c r="G3271" i="23"/>
  <c r="G104" i="23"/>
  <c r="G22" i="23"/>
  <c r="G3351" i="23"/>
  <c r="G1908" i="23"/>
  <c r="G62" i="23"/>
  <c r="G2875" i="23"/>
  <c r="G3164" i="23"/>
  <c r="G2122" i="23"/>
  <c r="G3393" i="23"/>
  <c r="G232" i="23"/>
  <c r="G3191" i="23"/>
  <c r="G2686" i="23"/>
  <c r="G867" i="23"/>
  <c r="G1635" i="23"/>
  <c r="G1522" i="23"/>
  <c r="G3021" i="23"/>
  <c r="G626" i="23"/>
  <c r="G3228" i="23"/>
  <c r="G1633" i="23"/>
  <c r="G1778" i="23"/>
  <c r="G2660" i="23"/>
  <c r="G2637" i="23"/>
  <c r="G374" i="23"/>
  <c r="G2761" i="23"/>
  <c r="G3244" i="23"/>
  <c r="G3171" i="23"/>
  <c r="G2048" i="23"/>
  <c r="G147" i="23"/>
  <c r="G1443" i="23"/>
  <c r="G1051" i="23"/>
  <c r="G270" i="23"/>
  <c r="G535" i="23"/>
  <c r="G887" i="23"/>
  <c r="G3093" i="23"/>
  <c r="G1221" i="23"/>
  <c r="G1960" i="23"/>
  <c r="G808" i="23"/>
  <c r="G1695" i="23"/>
  <c r="G1039" i="23"/>
  <c r="G2047" i="23"/>
  <c r="G1727" i="23"/>
  <c r="G1104" i="23"/>
  <c r="G1874" i="23"/>
  <c r="G3135" i="23"/>
  <c r="G1825" i="23"/>
  <c r="G3379" i="23"/>
  <c r="G557" i="23"/>
  <c r="G3065" i="23"/>
  <c r="G878" i="23"/>
  <c r="G2436" i="23"/>
  <c r="G991" i="23"/>
  <c r="G211" i="23"/>
  <c r="G141" i="23"/>
  <c r="G415" i="23"/>
  <c r="G1190" i="23"/>
  <c r="G1514" i="23"/>
  <c r="G2489" i="23"/>
  <c r="G1484" i="23"/>
  <c r="G2819" i="23"/>
  <c r="G1615" i="23"/>
  <c r="G1750" i="23"/>
  <c r="G1185" i="23"/>
  <c r="G2702" i="23"/>
  <c r="G3181" i="23"/>
  <c r="G3136" i="23"/>
  <c r="G2679" i="23"/>
  <c r="G3178" i="23"/>
  <c r="G2244" i="23"/>
  <c r="G2728" i="23"/>
  <c r="G160" i="23"/>
  <c r="G263" i="23"/>
  <c r="G3295" i="23"/>
  <c r="G502" i="23"/>
  <c r="G2312" i="23"/>
  <c r="G1934" i="23"/>
  <c r="G1849" i="23"/>
  <c r="G213" i="23"/>
  <c r="G3168" i="23"/>
  <c r="G2516" i="23"/>
  <c r="G3305" i="23"/>
  <c r="G57" i="23"/>
  <c r="G37" i="23"/>
  <c r="G1291" i="23"/>
  <c r="G3209" i="23"/>
  <c r="G2734" i="23"/>
  <c r="G2738" i="23"/>
  <c r="G1345" i="23"/>
  <c r="G1439" i="23"/>
  <c r="G75" i="23"/>
  <c r="G1786" i="23"/>
  <c r="G1290" i="23"/>
  <c r="G1937" i="23"/>
  <c r="G52" i="23"/>
  <c r="G1405" i="23"/>
  <c r="G838" i="23"/>
  <c r="G1002" i="23"/>
  <c r="G2526" i="23"/>
  <c r="G1343" i="23"/>
  <c r="G425" i="23"/>
  <c r="G2789" i="23"/>
  <c r="G1875" i="23"/>
  <c r="G524" i="23"/>
  <c r="G957" i="23"/>
  <c r="G1775" i="23"/>
  <c r="G3344" i="23"/>
  <c r="G301" i="23"/>
  <c r="G949" i="23"/>
  <c r="G1103" i="23"/>
  <c r="G607" i="23"/>
  <c r="G2640" i="23"/>
  <c r="G3274" i="23"/>
  <c r="G3014" i="23"/>
  <c r="G1245" i="23"/>
  <c r="G2412" i="23"/>
  <c r="G2721" i="23"/>
  <c r="G291" i="23"/>
  <c r="G3123" i="23"/>
  <c r="G1990" i="23"/>
  <c r="G3348" i="23"/>
  <c r="G908" i="23"/>
  <c r="G850" i="23"/>
  <c r="G184" i="23"/>
  <c r="G1430" i="23"/>
  <c r="G1052" i="23"/>
  <c r="G1557" i="23"/>
  <c r="G3366" i="23"/>
  <c r="G1726" i="23"/>
  <c r="G2536" i="23"/>
  <c r="G3133" i="23"/>
  <c r="G1165" i="23"/>
  <c r="G1065" i="23"/>
  <c r="G1975" i="23"/>
  <c r="G3230" i="23"/>
  <c r="G1703" i="23"/>
  <c r="G842" i="23"/>
  <c r="G2040" i="23"/>
  <c r="G2797" i="23"/>
  <c r="G2562" i="23"/>
  <c r="G1961" i="23"/>
  <c r="G882" i="23"/>
  <c r="G243" i="23"/>
  <c r="G1414" i="23"/>
  <c r="G898" i="23"/>
  <c r="G310" i="23"/>
  <c r="G3398" i="23"/>
  <c r="G2754" i="23"/>
  <c r="G3288" i="23"/>
  <c r="G2173" i="23"/>
  <c r="G2073" i="23"/>
  <c r="G411" i="23"/>
  <c r="G1873" i="23"/>
  <c r="G3362" i="23"/>
  <c r="G1350" i="23"/>
  <c r="G3406" i="23"/>
  <c r="G2259" i="23"/>
  <c r="G1504" i="23"/>
  <c r="G2918" i="23"/>
  <c r="G3139" i="23"/>
  <c r="G371" i="23"/>
  <c r="G2331" i="23"/>
  <c r="G2709" i="23"/>
  <c r="G648" i="23"/>
  <c r="G1072" i="23"/>
  <c r="G2847" i="23"/>
  <c r="G3047" i="23"/>
  <c r="G727" i="23"/>
  <c r="G2499" i="23"/>
  <c r="G191" i="23"/>
  <c r="G2628" i="23"/>
  <c r="G2292" i="23"/>
  <c r="G1941" i="23"/>
  <c r="G1832" i="23"/>
  <c r="G1271" i="23"/>
  <c r="G950" i="23"/>
  <c r="G3202" i="23"/>
  <c r="G1379" i="23"/>
  <c r="G2260" i="23"/>
  <c r="G1230" i="23"/>
  <c r="G2768" i="23"/>
  <c r="G872" i="23"/>
  <c r="G926" i="23"/>
  <c r="G3012" i="23"/>
  <c r="G2196" i="23"/>
  <c r="G1657" i="23"/>
  <c r="G2439" i="23"/>
  <c r="G1945" i="23"/>
  <c r="G233" i="23"/>
  <c r="G1801" i="23"/>
  <c r="G692" i="23"/>
  <c r="G2333" i="23"/>
  <c r="G1575" i="23"/>
  <c r="G144" i="23"/>
  <c r="G2779" i="23"/>
  <c r="G2176" i="23"/>
  <c r="G1815" i="23"/>
  <c r="G1256" i="23"/>
  <c r="G162" i="23"/>
  <c r="G2559" i="23"/>
  <c r="G2218" i="23"/>
  <c r="G1607" i="23"/>
  <c r="G514" i="23"/>
  <c r="G2149" i="23"/>
  <c r="G220" i="23"/>
  <c r="G169" i="23"/>
  <c r="G772" i="23"/>
  <c r="G1299" i="23"/>
  <c r="G3246" i="23"/>
  <c r="G3281" i="23"/>
  <c r="G1953" i="23"/>
  <c r="G434" i="23"/>
  <c r="G2842" i="23"/>
  <c r="G493" i="23"/>
  <c r="G1238" i="23"/>
  <c r="G1621" i="23"/>
  <c r="G2720" i="23"/>
  <c r="G1218" i="23"/>
  <c r="G1364" i="23"/>
  <c r="G2675" i="23"/>
  <c r="G3084" i="23"/>
  <c r="G366" i="23"/>
  <c r="G863" i="23"/>
  <c r="G732" i="23"/>
  <c r="G1333" i="23"/>
  <c r="G216" i="23"/>
  <c r="G2706" i="23"/>
  <c r="G645" i="23"/>
  <c r="G3020" i="23"/>
  <c r="G1155" i="23"/>
  <c r="G939" i="23"/>
  <c r="G454" i="23"/>
  <c r="G2100" i="23"/>
  <c r="G377" i="23"/>
  <c r="G21" i="23"/>
  <c r="G2452" i="23"/>
  <c r="G2423" i="23"/>
  <c r="G2247" i="23"/>
  <c r="G1204" i="23"/>
  <c r="G2479" i="23"/>
  <c r="G1535" i="23"/>
  <c r="G2104" i="23"/>
  <c r="G3418" i="23"/>
  <c r="G2496" i="23"/>
  <c r="G68" i="23"/>
  <c r="G2741" i="23"/>
  <c r="G1767" i="23"/>
  <c r="G2932" i="23"/>
  <c r="G2853" i="23"/>
  <c r="G768" i="23"/>
  <c r="G2575" i="23"/>
  <c r="G2602" i="23"/>
  <c r="G860" i="23"/>
  <c r="G8" i="23"/>
  <c r="G635" i="23"/>
  <c r="G396" i="23"/>
  <c r="G503" i="23"/>
  <c r="G1249" i="23"/>
  <c r="G1600" i="23"/>
  <c r="G157" i="23"/>
  <c r="G1472" i="23"/>
  <c r="G1388" i="23"/>
  <c r="G460" i="23"/>
  <c r="G707" i="23"/>
  <c r="G1796" i="23"/>
  <c r="G360" i="23"/>
  <c r="G1713" i="23"/>
  <c r="G1918" i="23"/>
  <c r="G977" i="23"/>
  <c r="G65" i="23"/>
  <c r="G2057" i="23"/>
  <c r="G1680" i="23"/>
  <c r="G2060" i="23"/>
  <c r="G1808" i="23"/>
  <c r="G1804" i="23"/>
  <c r="G94" i="23"/>
  <c r="G445" i="23"/>
  <c r="G3038" i="23"/>
  <c r="G1279" i="23"/>
  <c r="G3296" i="23"/>
  <c r="G230" i="23"/>
  <c r="G1280" i="23"/>
  <c r="G3354" i="23"/>
  <c r="G1762" i="23"/>
  <c r="G3225" i="23"/>
  <c r="G3324" i="23"/>
  <c r="G455" i="23"/>
  <c r="G2701" i="23"/>
  <c r="G2999" i="23"/>
  <c r="G1544" i="23"/>
  <c r="G187" i="23"/>
  <c r="G744" i="23"/>
  <c r="G1241" i="23"/>
  <c r="G805" i="23"/>
  <c r="G2708" i="23"/>
  <c r="G2252" i="23"/>
  <c r="G2403" i="23"/>
  <c r="G3057" i="23"/>
  <c r="G2425" i="23"/>
  <c r="G2026" i="23"/>
  <c r="G2685" i="23"/>
  <c r="G2028" i="23"/>
  <c r="G464" i="23"/>
  <c r="G3113" i="23"/>
  <c r="G615" i="23"/>
  <c r="G10" i="23"/>
  <c r="G413" i="23"/>
  <c r="G3210" i="23"/>
  <c r="G1942" i="23"/>
  <c r="G3080" i="23"/>
  <c r="G3161" i="23"/>
  <c r="G2756" i="23"/>
  <c r="G186" i="23"/>
  <c r="G2684" i="23"/>
  <c r="G478" i="23"/>
  <c r="G394" i="23"/>
  <c r="G2653" i="23"/>
  <c r="G1546" i="23"/>
  <c r="G2614" i="23"/>
  <c r="G708" i="23"/>
  <c r="G726" i="23"/>
  <c r="G3041" i="23"/>
  <c r="G3401" i="23"/>
  <c r="G1349" i="23"/>
  <c r="G254" i="23"/>
  <c r="G1351" i="23"/>
  <c r="G1370" i="23"/>
  <c r="G1583" i="23"/>
  <c r="G2374" i="23"/>
  <c r="G337" i="23"/>
  <c r="G469" i="23"/>
  <c r="G2860" i="23"/>
  <c r="G2184" i="23"/>
  <c r="G690" i="23"/>
  <c r="G2378" i="23"/>
  <c r="G282" i="23"/>
  <c r="G1627" i="23"/>
  <c r="G393" i="23"/>
  <c r="G1375" i="23"/>
  <c r="G1702" i="23"/>
  <c r="G2066" i="23"/>
  <c r="G3239" i="23"/>
  <c r="G136" i="23"/>
  <c r="G533" i="23"/>
  <c r="G1915" i="23"/>
  <c r="G2874" i="23"/>
  <c r="G2506" i="23"/>
  <c r="G1482" i="23"/>
  <c r="G63" i="23"/>
  <c r="G2391" i="23"/>
  <c r="G885" i="23"/>
  <c r="G36" i="23"/>
  <c r="G2189" i="23"/>
  <c r="G1526" i="23"/>
  <c r="G35" i="23"/>
  <c r="G1733" i="23"/>
  <c r="G1272" i="23"/>
  <c r="G1296" i="23"/>
  <c r="G289" i="23"/>
  <c r="G1597" i="23"/>
  <c r="G2606" i="23"/>
  <c r="G214" i="23"/>
  <c r="G2504" i="23"/>
  <c r="G3142" i="23"/>
  <c r="G2005" i="23"/>
  <c r="G2398" i="23"/>
  <c r="G2181" i="23"/>
  <c r="G1074" i="23"/>
  <c r="G2542" i="23"/>
  <c r="G1982" i="23"/>
  <c r="G2061" i="23"/>
  <c r="G442" i="23"/>
  <c r="G3006" i="23"/>
  <c r="G2043" i="23"/>
  <c r="G2906" i="23"/>
  <c r="G995" i="23"/>
  <c r="G1870" i="23"/>
  <c r="G2893" i="23"/>
  <c r="G3131" i="23"/>
  <c r="G1652" i="23"/>
  <c r="G646" i="23"/>
  <c r="G1447" i="23"/>
  <c r="G1555" i="23"/>
  <c r="G1301" i="23"/>
  <c r="G2713" i="23"/>
  <c r="G909" i="23"/>
  <c r="G1905" i="23"/>
  <c r="G1089" i="23"/>
  <c r="G292" i="23"/>
  <c r="G1947" i="23"/>
  <c r="G3077" i="23"/>
  <c r="G3" i="23"/>
  <c r="G1647" i="23"/>
  <c r="G2793" i="23"/>
  <c r="G2631" i="23"/>
  <c r="G223" i="23"/>
  <c r="G3112" i="23"/>
  <c r="G623" i="23"/>
  <c r="G631" i="23"/>
  <c r="G1003" i="23"/>
  <c r="G3283" i="23"/>
  <c r="G916" i="23"/>
  <c r="G2449" i="23"/>
  <c r="G819" i="23"/>
  <c r="G2994" i="23"/>
  <c r="G125" i="23"/>
  <c r="G896" i="23"/>
  <c r="G1073" i="23"/>
  <c r="G2024" i="23"/>
  <c r="G2832" i="23"/>
  <c r="G2523" i="23"/>
  <c r="G1891" i="23"/>
  <c r="G1408" i="23"/>
  <c r="G2505" i="23"/>
  <c r="G113" i="23"/>
  <c r="G1419" i="23"/>
  <c r="G219" i="23"/>
  <c r="G1501" i="23"/>
  <c r="G3211" i="23"/>
  <c r="G2417" i="23"/>
  <c r="G1620" i="23"/>
  <c r="G1959" i="23"/>
  <c r="G3428" i="23"/>
  <c r="G1047" i="23"/>
  <c r="G2715" i="23"/>
  <c r="G2086" i="23"/>
  <c r="G2300" i="23"/>
  <c r="G920" i="23"/>
  <c r="G2146" i="23"/>
  <c r="G935" i="23"/>
  <c r="G1928" i="23"/>
  <c r="G2565" i="23"/>
  <c r="G1712" i="23"/>
  <c r="G1581" i="23"/>
  <c r="G1547" i="23"/>
  <c r="G2521" i="23"/>
  <c r="G1957" i="23"/>
  <c r="G1670" i="23"/>
  <c r="G3060" i="23"/>
  <c r="G3180" i="23"/>
  <c r="G2413" i="23"/>
  <c r="G2178" i="23"/>
  <c r="G1741" i="23"/>
  <c r="G3414" i="23"/>
  <c r="G2467" i="23"/>
  <c r="G522" i="23"/>
  <c r="G848" i="23"/>
  <c r="G2964" i="23"/>
  <c r="G2229" i="23"/>
  <c r="G2461" i="23"/>
  <c r="G3260" i="23"/>
  <c r="G74" i="23"/>
  <c r="G3052" i="23"/>
  <c r="G2088" i="23"/>
  <c r="G218" i="23"/>
  <c r="G803" i="23"/>
  <c r="G2692" i="23"/>
  <c r="G756" i="23"/>
  <c r="G361" i="23"/>
  <c r="G1803" i="23"/>
  <c r="G1878" i="23"/>
  <c r="G2525" i="23"/>
  <c r="G1676" i="23"/>
  <c r="G107" i="23"/>
  <c r="G56" i="23"/>
  <c r="G2705" i="23"/>
  <c r="G2863" i="23"/>
  <c r="G1323" i="23"/>
  <c r="G178" i="23"/>
  <c r="G2049" i="23"/>
  <c r="G41" i="23"/>
  <c r="G165" i="23"/>
  <c r="G474" i="23"/>
  <c r="G3044" i="23"/>
  <c r="G2990" i="23"/>
  <c r="G2164" i="23"/>
  <c r="G3147" i="23"/>
  <c r="G3383" i="23"/>
  <c r="G381" i="23"/>
  <c r="G1251" i="23"/>
  <c r="G2287" i="23"/>
  <c r="G2848" i="23"/>
  <c r="G799" i="23"/>
  <c r="G1842" i="23"/>
  <c r="G1896" i="23"/>
  <c r="G2989" i="23"/>
  <c r="G3201" i="23"/>
  <c r="G70" i="23"/>
  <c r="G1893" i="23"/>
  <c r="G1209" i="23"/>
  <c r="G1766" i="23"/>
  <c r="G1083" i="23"/>
  <c r="G1088" i="23"/>
  <c r="G1852" i="23"/>
  <c r="G137" i="23"/>
  <c r="G1399" i="23"/>
  <c r="G575" i="23"/>
  <c r="G3184" i="23"/>
  <c r="G3094" i="23"/>
  <c r="G2013" i="23"/>
  <c r="G1338" i="23"/>
  <c r="G424" i="23"/>
  <c r="G2696" i="23"/>
  <c r="G3157" i="23"/>
  <c r="G3160" i="23"/>
  <c r="G2136" i="23"/>
  <c r="G2371" i="23"/>
  <c r="G2154" i="23"/>
  <c r="G1107" i="23"/>
  <c r="G1164" i="23"/>
  <c r="G960" i="23"/>
  <c r="G2457" i="23"/>
  <c r="G930" i="23"/>
  <c r="G3048" i="23"/>
  <c r="G1505" i="23"/>
  <c r="G888" i="23"/>
  <c r="G795" i="23"/>
  <c r="G1879" i="23"/>
  <c r="G3440" i="23"/>
  <c r="G3249" i="23"/>
  <c r="G1822" i="23"/>
  <c r="G2098" i="23"/>
  <c r="G2630" i="23"/>
  <c r="G3074" i="23"/>
  <c r="G3214" i="23"/>
  <c r="G2518" i="23"/>
  <c r="G1263" i="23"/>
  <c r="G2089" i="23"/>
  <c r="G532" i="23"/>
  <c r="G2843" i="23"/>
  <c r="G1143" i="23"/>
  <c r="G222" i="23"/>
  <c r="G513" i="23"/>
  <c r="G392" i="23"/>
  <c r="G2743" i="23"/>
  <c r="G1207" i="23"/>
  <c r="G954" i="23"/>
  <c r="G1784" i="23"/>
  <c r="G1721" i="23"/>
  <c r="G2261" i="23"/>
  <c r="G2949" i="23"/>
  <c r="G2824" i="23"/>
  <c r="G473" i="23"/>
  <c r="G2512" i="23"/>
  <c r="G2850" i="23"/>
  <c r="G391" i="23"/>
  <c r="G32" i="23"/>
  <c r="G1922" i="23"/>
  <c r="G2673" i="23"/>
  <c r="G458" i="23"/>
  <c r="G858" i="23"/>
  <c r="G2616" i="23"/>
  <c r="G3261" i="23"/>
  <c r="G975" i="23"/>
  <c r="G1392" i="23"/>
  <c r="G1972" i="23"/>
  <c r="G327" i="23"/>
  <c r="G2004" i="23"/>
  <c r="G2204" i="23"/>
  <c r="G1128" i="23"/>
  <c r="G190" i="23"/>
  <c r="G1880" i="23"/>
  <c r="G441" i="23"/>
  <c r="G3350" i="23"/>
  <c r="G2746" i="23"/>
  <c r="G841" i="23"/>
  <c r="G3263" i="23"/>
  <c r="G2389" i="23"/>
  <c r="G2563" i="23"/>
  <c r="G266" i="23"/>
  <c r="G3275" i="23"/>
  <c r="G2437" i="23"/>
  <c r="G2438" i="23"/>
  <c r="G1579" i="23"/>
  <c r="G2938" i="23"/>
  <c r="G2623" i="23"/>
  <c r="G3304" i="23"/>
  <c r="G1369" i="23"/>
  <c r="G2595" i="23"/>
  <c r="G2460" i="23"/>
  <c r="G1294" i="23"/>
  <c r="G1389" i="23"/>
  <c r="G1239" i="23"/>
  <c r="G789" i="23"/>
  <c r="G3330" i="23"/>
  <c r="G668" i="23"/>
  <c r="G650" i="23"/>
  <c r="G2091" i="23"/>
  <c r="G2344" i="23"/>
  <c r="G987" i="23"/>
  <c r="G2162" i="23"/>
  <c r="G1998" i="23"/>
  <c r="G3007" i="23"/>
  <c r="G3431" i="23"/>
  <c r="G2509" i="23"/>
  <c r="G757" i="23"/>
  <c r="G397" i="23"/>
  <c r="G2731" i="23"/>
  <c r="G276" i="23"/>
  <c r="G2988" i="23"/>
  <c r="G2736" i="23"/>
  <c r="G3329" i="23"/>
  <c r="G2618" i="23"/>
  <c r="G18" i="23"/>
  <c r="G437" i="23"/>
  <c r="G699" i="23"/>
  <c r="G3375" i="23"/>
  <c r="G2106" i="23"/>
  <c r="G1197" i="23"/>
  <c r="G2110" i="23"/>
  <c r="G912" i="23"/>
  <c r="G3079" i="23"/>
  <c r="G2963" i="23"/>
  <c r="G2839" i="23"/>
  <c r="G2082" i="23"/>
  <c r="G2817" i="23"/>
  <c r="G293" i="23"/>
  <c r="G59" i="23"/>
  <c r="G714" i="23"/>
  <c r="G1665" i="23"/>
  <c r="G1906" i="23"/>
  <c r="G3103" i="23"/>
  <c r="G567" i="23"/>
  <c r="G865" i="23"/>
  <c r="G559" i="23"/>
  <c r="G2995" i="23"/>
  <c r="G1469" i="23"/>
  <c r="G2498" i="23"/>
  <c r="G2350" i="23"/>
  <c r="G1257" i="23"/>
  <c r="G2289" i="23"/>
  <c r="G964" i="23"/>
  <c r="G973" i="23"/>
  <c r="G83" i="23"/>
  <c r="G482" i="23"/>
  <c r="G369" i="23"/>
  <c r="G2710" i="23"/>
  <c r="G207" i="23"/>
  <c r="G356" i="23"/>
  <c r="G783" i="23"/>
  <c r="G2381" i="23"/>
  <c r="G416" i="23"/>
  <c r="G312" i="23"/>
  <c r="G2155" i="23"/>
  <c r="G236" i="23"/>
  <c r="G3016" i="23"/>
  <c r="G2201" i="23"/>
  <c r="G1214" i="23"/>
  <c r="G895" i="23"/>
  <c r="G676" i="23"/>
  <c r="G672" i="23"/>
  <c r="G1919" i="23"/>
  <c r="G304" i="23"/>
  <c r="G1382" i="23"/>
  <c r="G1516" i="23"/>
  <c r="G534" i="23"/>
  <c r="G185" i="23"/>
  <c r="G1329" i="23"/>
  <c r="G1971" i="23"/>
  <c r="G2071" i="23"/>
  <c r="G1248" i="23"/>
  <c r="G932" i="23"/>
  <c r="G2194" i="23"/>
  <c r="G568" i="23"/>
  <c r="G3045" i="23"/>
  <c r="G2723" i="23"/>
  <c r="G1860" i="23"/>
  <c r="G1413" i="23"/>
  <c r="G3259" i="23"/>
  <c r="G2799" i="23"/>
  <c r="G3002" i="23"/>
  <c r="G2658" i="23"/>
  <c r="G1105" i="23"/>
  <c r="G1931" i="23"/>
  <c r="G2808" i="23"/>
  <c r="G2212" i="23"/>
  <c r="G2238" i="23"/>
  <c r="G156" i="23"/>
  <c r="G3308" i="23"/>
  <c r="G2367" i="23"/>
  <c r="G1810" i="23"/>
  <c r="G1080" i="23"/>
  <c r="G151" i="23"/>
  <c r="G105" i="23"/>
  <c r="G3120" i="23"/>
  <c r="G6" i="23"/>
  <c r="G2363" i="23"/>
  <c r="G3278" i="23"/>
  <c r="G409" i="23"/>
  <c r="G2862" i="23"/>
  <c r="G3175" i="23"/>
  <c r="G3416" i="23"/>
  <c r="G1041" i="23"/>
  <c r="G1930" i="23"/>
  <c r="G868" i="23"/>
  <c r="G351" i="23"/>
  <c r="G2345" i="23"/>
  <c r="G1091" i="23"/>
  <c r="G3100" i="23"/>
  <c r="G2751" i="23"/>
  <c r="G965" i="23"/>
  <c r="G1794" i="23"/>
  <c r="G3221" i="23"/>
  <c r="G835" i="23"/>
  <c r="G2139" i="23"/>
  <c r="G670" i="23"/>
  <c r="G1157" i="23"/>
  <c r="G1173" i="23"/>
  <c r="G3353" i="23"/>
  <c r="G1925" i="23"/>
  <c r="G649" i="23"/>
  <c r="G3003" i="23"/>
  <c r="G1123" i="23"/>
  <c r="G2920" i="23"/>
  <c r="G2966" i="23"/>
  <c r="G2601" i="23"/>
  <c r="G870" i="23"/>
  <c r="G1145" i="23"/>
  <c r="G1311" i="23"/>
  <c r="G702" i="23"/>
  <c r="G2435" i="23"/>
  <c r="G996" i="23"/>
  <c r="G2105" i="23"/>
  <c r="G2665" i="23"/>
  <c r="G2983" i="23"/>
  <c r="G3387" i="23"/>
  <c r="G1471" i="23"/>
  <c r="G1920" i="23"/>
  <c r="G438" i="23"/>
  <c r="G657" i="23"/>
  <c r="G922" i="23"/>
  <c r="G1533" i="23"/>
  <c r="G2274" i="23"/>
  <c r="G2045" i="23"/>
  <c r="G945" i="23"/>
  <c r="G2346" i="23"/>
  <c r="G2540" i="23"/>
  <c r="G1648" i="23"/>
  <c r="G1453" i="23"/>
  <c r="G857" i="23"/>
  <c r="G679" i="23"/>
  <c r="G2855" i="23"/>
  <c r="G1418" i="23"/>
  <c r="G1793" i="23"/>
  <c r="G2362" i="23"/>
  <c r="G1646" i="23"/>
  <c r="G179" i="23"/>
  <c r="G51" i="23"/>
  <c r="G1008" i="23"/>
  <c r="G843" i="23"/>
  <c r="G739" i="23"/>
  <c r="G446" i="23"/>
  <c r="G447" i="23"/>
  <c r="G421" i="23"/>
  <c r="G161" i="23"/>
  <c r="G2532" i="23"/>
  <c r="G2214" i="23"/>
  <c r="G2440" i="23"/>
  <c r="G3277" i="23"/>
  <c r="G3183" i="23"/>
  <c r="G2265" i="23"/>
  <c r="G2784" i="23"/>
  <c r="G1999" i="23"/>
  <c r="G2000" i="23"/>
  <c r="G1049" i="23"/>
  <c r="G1619" i="23"/>
  <c r="G355" i="23"/>
  <c r="G1729" i="23"/>
  <c r="G1573" i="23"/>
  <c r="G507" i="23"/>
  <c r="G2830" i="23"/>
  <c r="G2528" i="23"/>
  <c r="G3070" i="23"/>
  <c r="G2393" i="23"/>
  <c r="G2537" i="23"/>
  <c r="G484" i="23"/>
  <c r="G2545" i="23"/>
  <c r="G2555" i="23"/>
  <c r="G2112" i="23"/>
  <c r="G349" i="23"/>
  <c r="G1438" i="23"/>
  <c r="G1830" i="23"/>
  <c r="G423" i="23"/>
  <c r="G2473" i="23"/>
  <c r="G671" i="23"/>
  <c r="G2190" i="23"/>
  <c r="G2991" i="23"/>
  <c r="G340" i="23"/>
  <c r="G1495" i="23"/>
  <c r="G221" i="23"/>
  <c r="G2965" i="23"/>
  <c r="G971" i="23"/>
  <c r="G1772" i="23"/>
  <c r="G2172" i="23"/>
  <c r="G1067" i="23"/>
  <c r="G350" i="23"/>
  <c r="G1480" i="23"/>
  <c r="G1589" i="23"/>
  <c r="G399" i="23"/>
  <c r="G1603" i="23"/>
  <c r="G906" i="23"/>
  <c r="G2478" i="23"/>
  <c r="G2372" i="23"/>
  <c r="G48" i="23"/>
  <c r="G3286" i="23"/>
  <c r="G3234" i="23"/>
  <c r="G459" i="23"/>
  <c r="G1673" i="23"/>
  <c r="G2812" i="23"/>
  <c r="G2096" i="23"/>
  <c r="G133" i="23"/>
  <c r="G1166" i="23"/>
  <c r="G2180" i="23"/>
  <c r="G2764" i="23"/>
  <c r="G1403" i="23"/>
  <c r="G2549" i="23"/>
  <c r="G265" i="23"/>
  <c r="G1956" i="23"/>
  <c r="G1724" i="23"/>
  <c r="G2976" i="23"/>
  <c r="G1743" i="23"/>
  <c r="G3050" i="23"/>
  <c r="G2385" i="23"/>
  <c r="G823" i="23"/>
  <c r="G1900" i="23"/>
  <c r="G101" i="23"/>
  <c r="G2503" i="23"/>
  <c r="G604" i="23"/>
  <c r="G796" i="23"/>
  <c r="G2693" i="23"/>
  <c r="G2015" i="23"/>
  <c r="G1630" i="23"/>
  <c r="G3303" i="23"/>
  <c r="G876" i="23"/>
  <c r="G1596" i="23"/>
  <c r="G2179" i="23"/>
  <c r="G53" i="23"/>
  <c r="G1527" i="23"/>
  <c r="G3097" i="23"/>
  <c r="G2270" i="23"/>
  <c r="G798" i="23"/>
  <c r="G242" i="23"/>
  <c r="G2654" i="23"/>
  <c r="G2288" i="23"/>
  <c r="G519" i="23"/>
  <c r="G719" i="23"/>
  <c r="G1964" i="23"/>
  <c r="G2534" i="23"/>
  <c r="G203" i="23"/>
  <c r="G3137" i="23"/>
  <c r="G1451" i="23"/>
  <c r="G1452" i="23"/>
  <c r="G1148" i="23"/>
  <c r="G71" i="23"/>
  <c r="G1242" i="23"/>
  <c r="G1571" i="23"/>
  <c r="G2690" i="23"/>
  <c r="G1170" i="23"/>
  <c r="G2958" i="23"/>
  <c r="G3156" i="23"/>
  <c r="G1171" i="23"/>
  <c r="G2598" i="23"/>
  <c r="G1798" i="23"/>
  <c r="G2399" i="23"/>
  <c r="G2150" i="23"/>
  <c r="G1944" i="23"/>
  <c r="G862" i="23"/>
  <c r="G1260" i="23"/>
  <c r="G1924" i="23"/>
  <c r="G3019" i="23"/>
  <c r="G1660" i="23"/>
  <c r="G3158" i="23"/>
  <c r="G195" i="23"/>
  <c r="G2620" i="23"/>
  <c r="G3188" i="23"/>
  <c r="G762" i="23"/>
  <c r="G1181" i="23"/>
  <c r="G2722" i="23"/>
  <c r="G2835" i="23"/>
  <c r="G321" i="23"/>
  <c r="G3405" i="23"/>
  <c r="G550" i="23"/>
  <c r="G231" i="23"/>
  <c r="G1085" i="23"/>
  <c r="G748" i="23"/>
  <c r="G3429" i="23"/>
  <c r="G131" i="23"/>
  <c r="G122" i="23"/>
  <c r="G2726" i="23"/>
  <c r="G3368" i="23"/>
  <c r="G407" i="23"/>
  <c r="G2615" i="23"/>
  <c r="G2833" i="23"/>
  <c r="G2642" i="23"/>
  <c r="G541" i="23"/>
  <c r="G118" i="23"/>
  <c r="G451" i="23"/>
  <c r="G2033" i="23"/>
  <c r="G1898" i="23"/>
  <c r="G1215" i="23"/>
  <c r="G1598" i="23"/>
  <c r="G153" i="23"/>
  <c r="G1737" i="23"/>
  <c r="G3269" i="23"/>
  <c r="G1292" i="23"/>
  <c r="G112" i="23"/>
  <c r="G495" i="23"/>
  <c r="G1994" i="23"/>
  <c r="G1154" i="23"/>
  <c r="G1560" i="23"/>
  <c r="G634" i="23"/>
  <c r="G1748" i="23"/>
  <c r="G188" i="23"/>
  <c r="G3377" i="23"/>
  <c r="G1331" i="23"/>
  <c r="G2109" i="23"/>
  <c r="G159" i="23"/>
  <c r="G1889" i="23"/>
  <c r="G653" i="23"/>
  <c r="G1608" i="23"/>
  <c r="G695" i="23"/>
  <c r="G306" i="23"/>
  <c r="G2718" i="23"/>
  <c r="G1029" i="23"/>
  <c r="G2807" i="23"/>
  <c r="G3206" i="23"/>
  <c r="G189" i="23"/>
  <c r="G2077" i="23"/>
  <c r="G258" i="23"/>
  <c r="G3238" i="23"/>
  <c r="G1036" i="23"/>
  <c r="G746" i="23"/>
  <c r="G2222" i="23"/>
  <c r="G2877" i="23"/>
  <c r="G1570" i="23"/>
  <c r="G911" i="23"/>
  <c r="G1180" i="23"/>
  <c r="G3317" i="23"/>
  <c r="G539" i="23"/>
  <c r="G1060" i="23"/>
  <c r="G1346" i="23"/>
  <c r="G2921" i="23"/>
  <c r="G1156" i="23"/>
  <c r="G494" i="23"/>
  <c r="G1321" i="23"/>
  <c r="G1623" i="23"/>
  <c r="G588" i="23"/>
  <c r="G2548" i="23"/>
  <c r="G3059" i="23"/>
  <c r="G903" i="23"/>
  <c r="G3349" i="23"/>
  <c r="G1503" i="23"/>
  <c r="G586" i="23"/>
  <c r="G1066" i="23"/>
  <c r="G521" i="23"/>
  <c r="G940" i="23"/>
  <c r="G102" i="23"/>
  <c r="G1431" i="23"/>
  <c r="G2969" i="23"/>
  <c r="G3198" i="23"/>
  <c r="G1223" i="23"/>
  <c r="G2649" i="23"/>
  <c r="G587" i="23"/>
  <c r="G1387" i="23"/>
  <c r="G256" i="23"/>
  <c r="G2128" i="23"/>
  <c r="G3402" i="23"/>
  <c r="G429" i="23"/>
  <c r="G1970" i="23"/>
  <c r="G3008" i="23"/>
  <c r="G111" i="23"/>
  <c r="G3149" i="23"/>
  <c r="G1314" i="23"/>
  <c r="G2377" i="23"/>
  <c r="G1445" i="23"/>
  <c r="G2856" i="23"/>
  <c r="G1035" i="23"/>
  <c r="G1040" i="23"/>
  <c r="G723" i="23"/>
  <c r="G3280" i="23"/>
  <c r="G1609" i="23"/>
  <c r="G2733" i="23"/>
  <c r="G2445" i="23"/>
  <c r="G3267" i="23"/>
  <c r="G680" i="23"/>
  <c r="G1436" i="23"/>
  <c r="G2076" i="23"/>
  <c r="G1502" i="23"/>
  <c r="G316" i="23"/>
  <c r="G1530" i="23"/>
  <c r="G1760" i="23"/>
  <c r="G1662" i="23"/>
  <c r="G1191" i="23"/>
  <c r="G1358" i="23"/>
  <c r="G44" i="23"/>
  <c r="G720" i="23"/>
  <c r="G342" i="23"/>
  <c r="G295" i="23"/>
  <c r="G1590" i="23"/>
  <c r="G1681" i="23"/>
  <c r="G583" i="23"/>
  <c r="G479" i="23"/>
  <c r="G1489" i="23"/>
  <c r="G544" i="23"/>
  <c r="G2805" i="23"/>
  <c r="G2747" i="23"/>
  <c r="G3144" i="23"/>
  <c r="G815" i="23"/>
  <c r="G486" i="23"/>
  <c r="G252" i="23"/>
  <c r="G2916" i="23"/>
  <c r="G2400" i="23"/>
  <c r="G1797" i="23"/>
  <c r="G2301" i="23"/>
  <c r="G711" i="23"/>
  <c r="G2125" i="23"/>
  <c r="G3015" i="23"/>
  <c r="G1262" i="23"/>
  <c r="G1996" i="23"/>
  <c r="G826" i="23"/>
  <c r="G463" i="23"/>
  <c r="G974" i="23"/>
  <c r="G1899" i="23"/>
  <c r="G1912" i="23"/>
  <c r="G2127" i="23"/>
  <c r="G1483" i="23"/>
  <c r="G3257" i="23"/>
  <c r="G3107" i="23"/>
  <c r="G694" i="23"/>
  <c r="G928" i="23"/>
  <c r="G275" i="23"/>
  <c r="G2894" i="23"/>
  <c r="G64" i="23"/>
  <c r="G2353" i="23"/>
  <c r="G2668" i="23"/>
  <c r="G2712" i="23"/>
  <c r="G1087" i="23"/>
  <c r="G1224" i="23"/>
  <c r="G818" i="23"/>
  <c r="G2900" i="23"/>
  <c r="G1234" i="23"/>
  <c r="G2384" i="23"/>
  <c r="G2787" i="23"/>
  <c r="G3264" i="23"/>
  <c r="G1709" i="23"/>
  <c r="G773" i="23"/>
  <c r="G2502" i="23"/>
  <c r="G1100" i="23"/>
  <c r="G2314" i="23"/>
  <c r="G972" i="23"/>
  <c r="G1686" i="23"/>
  <c r="G148" i="23"/>
  <c r="G579" i="23"/>
  <c r="G609" i="23"/>
  <c r="G2397" i="23"/>
  <c r="G2379" i="23"/>
  <c r="G1811" i="23"/>
  <c r="G2844" i="23"/>
  <c r="G552" i="23"/>
  <c r="G1525" i="23"/>
  <c r="G956" i="23"/>
  <c r="G1658" i="23"/>
  <c r="G1758" i="23"/>
  <c r="G731" i="23"/>
  <c r="G2366" i="23"/>
  <c r="G1037" i="23"/>
  <c r="G2286" i="23"/>
  <c r="G3415" i="23"/>
  <c r="G2912" i="23"/>
  <c r="G1210" i="23"/>
  <c r="G1954" i="23"/>
  <c r="G2970" i="23"/>
  <c r="G1289" i="23"/>
  <c r="G1506" i="23"/>
  <c r="G1562" i="23"/>
  <c r="G2063" i="23"/>
  <c r="G937" i="23"/>
  <c r="G2513" i="23"/>
  <c r="G1515" i="23"/>
  <c r="G367" i="23"/>
  <c r="G814" i="23"/>
  <c r="G2083" i="23"/>
  <c r="G2211" i="23"/>
  <c r="G724" i="23"/>
  <c r="G1093" i="23"/>
  <c r="G2157" i="23"/>
  <c r="G1770" i="23"/>
  <c r="G2914" i="23"/>
  <c r="G828" i="23"/>
  <c r="G1872" i="23"/>
  <c r="G2309" i="23"/>
  <c r="G3276" i="23"/>
  <c r="G120" i="23"/>
  <c r="G1282" i="23"/>
  <c r="G1574" i="23"/>
  <c r="G792" i="23"/>
  <c r="G2758" i="23"/>
  <c r="G2401" i="23"/>
  <c r="G2925" i="23"/>
  <c r="G1330" i="23"/>
  <c r="G2646" i="23"/>
  <c r="G627" i="23"/>
  <c r="G2735" i="23"/>
  <c r="G3062" i="23"/>
  <c r="G1023" i="23"/>
  <c r="G1543" i="23"/>
  <c r="G1270" i="23"/>
  <c r="G2206" i="23"/>
  <c r="G794" i="23"/>
  <c r="G1736" i="23"/>
  <c r="G1864" i="23"/>
  <c r="G3042" i="23"/>
  <c r="G1064" i="23"/>
  <c r="G2913" i="23"/>
  <c r="G403" i="23"/>
  <c r="G804" i="23"/>
  <c r="G1625" i="23"/>
  <c r="G3195" i="23"/>
  <c r="G2581" i="23"/>
  <c r="G2786" i="23"/>
  <c r="G3253" i="23"/>
  <c r="G1000" i="23"/>
  <c r="G722" i="23"/>
  <c r="G953" i="23"/>
  <c r="G2809" i="23"/>
  <c r="G3439" i="23"/>
  <c r="G1402" i="23"/>
  <c r="G986" i="23"/>
  <c r="G962" i="23"/>
  <c r="G1656" i="23"/>
  <c r="G3293" i="23"/>
  <c r="G2961" i="23"/>
  <c r="G1056" i="23"/>
  <c r="G2365" i="23"/>
  <c r="G3325" i="23"/>
  <c r="G2533" i="23"/>
  <c r="G1172" i="23"/>
  <c r="G1782" i="23"/>
  <c r="G2245" i="23"/>
  <c r="G2257" i="23"/>
  <c r="G2446" i="23"/>
  <c r="G743" i="23"/>
  <c r="G467" i="23"/>
  <c r="G3385" i="23"/>
  <c r="G647" i="23"/>
  <c r="G594" i="23"/>
  <c r="G2453" i="23"/>
  <c r="G518" i="23"/>
  <c r="G2826" i="23"/>
  <c r="G1517" i="23"/>
  <c r="G244" i="23"/>
  <c r="G29" i="23"/>
  <c r="G3170" i="23"/>
  <c r="G1973" i="23"/>
  <c r="G1444" i="23"/>
  <c r="G2325" i="23"/>
  <c r="G2394" i="23"/>
  <c r="G2739" i="23"/>
  <c r="G1791" i="23"/>
  <c r="G561" i="23"/>
  <c r="G2801" i="23"/>
  <c r="G1092" i="23"/>
  <c r="G1869" i="23"/>
  <c r="G3245" i="23"/>
  <c r="G520" i="23"/>
  <c r="G1235" i="23"/>
  <c r="G281" i="23"/>
  <c r="G1812" i="23"/>
  <c r="G832" i="23"/>
  <c r="G1326" i="23"/>
  <c r="G2147" i="23"/>
  <c r="G1946" i="23"/>
  <c r="G642" i="23"/>
  <c r="G268" i="23"/>
  <c r="G1278" i="23"/>
  <c r="G1153" i="23"/>
  <c r="G1357" i="23"/>
  <c r="G1757" i="23"/>
  <c r="G3223" i="23"/>
  <c r="G3101" i="23"/>
  <c r="G235" i="23"/>
  <c r="G3236" i="23"/>
  <c r="G830" i="23"/>
  <c r="G952" i="23"/>
  <c r="G1055" i="23"/>
  <c r="G893" i="23"/>
  <c r="G927" i="23"/>
  <c r="G2596" i="23"/>
  <c r="G3341" i="23"/>
  <c r="G1394" i="23"/>
  <c r="G2683" i="23"/>
  <c r="G439" i="23"/>
  <c r="G1618" i="23"/>
  <c r="G1691" i="23"/>
  <c r="G1846" i="23"/>
  <c r="G1211" i="23"/>
  <c r="G428" i="23"/>
  <c r="G1043" i="23"/>
  <c r="G1859" i="23"/>
  <c r="G3098" i="23"/>
  <c r="G3063" i="23"/>
  <c r="G115" i="23"/>
  <c r="G1295" i="23"/>
  <c r="G3200" i="23"/>
  <c r="G1995" i="23"/>
  <c r="G320" i="23"/>
  <c r="G2272" i="23"/>
  <c r="G2454" i="23"/>
  <c r="G1169" i="23"/>
  <c r="G2334" i="23"/>
  <c r="G2928" i="23"/>
  <c r="G2097" i="23"/>
  <c r="G1416" i="23"/>
  <c r="G1763" i="23"/>
  <c r="G1632" i="23"/>
  <c r="G38" i="23"/>
  <c r="G827" i="23"/>
  <c r="G980" i="23"/>
  <c r="G1192" i="23"/>
  <c r="G383" i="23"/>
  <c r="G3166" i="23"/>
  <c r="G3388" i="23"/>
  <c r="G2922" i="23"/>
  <c r="G1077" i="23"/>
  <c r="G1318" i="23"/>
  <c r="G2216" i="23"/>
  <c r="G456" i="23"/>
  <c r="G855" i="23"/>
  <c r="G475" i="23"/>
  <c r="G667" i="23"/>
  <c r="G1508" i="23"/>
  <c r="G436" i="23"/>
  <c r="G2716" i="23"/>
  <c r="G1800" i="23"/>
  <c r="G2798" i="23"/>
  <c r="G2475" i="23"/>
  <c r="G1277" i="23"/>
  <c r="G1393" i="23"/>
  <c r="G1783" i="23"/>
  <c r="G1356" i="23"/>
  <c r="G1785" i="23"/>
  <c r="H150" i="24"/>
  <c r="H1504" i="24"/>
  <c r="H2951" i="24"/>
  <c r="H937" i="24"/>
  <c r="H1671" i="24"/>
  <c r="H1392" i="24"/>
  <c r="H2247" i="24"/>
  <c r="H3055" i="24"/>
  <c r="H445" i="24"/>
  <c r="H107" i="24"/>
  <c r="H3247" i="24"/>
  <c r="H1171" i="24"/>
  <c r="H233" i="24"/>
  <c r="H3394" i="24"/>
  <c r="H2472" i="24"/>
  <c r="H2539" i="24"/>
  <c r="H1685" i="24"/>
  <c r="H1210" i="24"/>
  <c r="H3382" i="24"/>
  <c r="H883" i="24"/>
  <c r="H876" i="24"/>
  <c r="H2736" i="24"/>
  <c r="H2967" i="24"/>
  <c r="H3163" i="24"/>
  <c r="H3284" i="24"/>
  <c r="H2843" i="24"/>
  <c r="H3149" i="24"/>
  <c r="H3242" i="24"/>
  <c r="H1451" i="24"/>
  <c r="H2972" i="24"/>
  <c r="H348" i="24"/>
  <c r="H719" i="24"/>
  <c r="H611" i="24"/>
  <c r="H270" i="24"/>
  <c r="H1625" i="24"/>
  <c r="H3385" i="24"/>
  <c r="H3463" i="24"/>
  <c r="H2615" i="24"/>
  <c r="H512" i="24"/>
  <c r="H1423" i="24"/>
  <c r="H212" i="24"/>
  <c r="H2145" i="24"/>
  <c r="H3273" i="24"/>
  <c r="H2410" i="24"/>
  <c r="H1412" i="24"/>
  <c r="H2800" i="24"/>
  <c r="H2752" i="24"/>
  <c r="H204" i="24"/>
  <c r="H2963" i="24"/>
  <c r="H914" i="24"/>
  <c r="H2063" i="24"/>
  <c r="H1942" i="24"/>
  <c r="H941" i="24"/>
  <c r="H1896" i="24"/>
  <c r="H2550" i="24"/>
  <c r="H2460" i="24"/>
  <c r="H2040" i="24"/>
  <c r="H2057" i="24"/>
  <c r="H1513" i="24"/>
  <c r="H3359" i="24"/>
  <c r="H1995" i="24"/>
  <c r="H395" i="24"/>
  <c r="H1366" i="24"/>
  <c r="H3356" i="24"/>
  <c r="H1972" i="24"/>
  <c r="H1528" i="24"/>
  <c r="H768" i="24"/>
  <c r="H2003" i="24"/>
  <c r="H2776" i="24"/>
  <c r="H3278" i="24"/>
  <c r="H2447" i="24"/>
  <c r="H974" i="24"/>
  <c r="H684" i="24"/>
  <c r="H1879" i="24"/>
  <c r="H257" i="24"/>
  <c r="H2437" i="24"/>
  <c r="H706" i="24"/>
  <c r="H2013" i="24"/>
  <c r="H1441" i="24"/>
  <c r="H2514" i="24"/>
  <c r="H3274" i="24"/>
  <c r="H424" i="24"/>
  <c r="H2954" i="24"/>
  <c r="H450" i="24"/>
  <c r="H361" i="24"/>
  <c r="H1370" i="24"/>
  <c r="H1973" i="24"/>
  <c r="H3345" i="24"/>
  <c r="H2653" i="24"/>
  <c r="H2318" i="24"/>
  <c r="H887" i="24"/>
  <c r="H1794" i="24"/>
  <c r="H3559" i="24"/>
  <c r="H1541" i="24"/>
  <c r="H162" i="24"/>
  <c r="H1713" i="24"/>
  <c r="H2895" i="24"/>
  <c r="H614" i="24"/>
  <c r="H2698" i="24"/>
  <c r="H1849" i="24"/>
  <c r="H1542" i="24"/>
  <c r="H68" i="24"/>
  <c r="H1688" i="24"/>
  <c r="H667" i="24"/>
  <c r="H3256" i="24"/>
  <c r="H985" i="24"/>
  <c r="H978" i="24"/>
  <c r="H709" i="24"/>
  <c r="H3358" i="24"/>
  <c r="H3238" i="24"/>
  <c r="H2592" i="24"/>
  <c r="H2392" i="24"/>
  <c r="H3234" i="24"/>
  <c r="H1428" i="24"/>
  <c r="H1281" i="24"/>
  <c r="H347" i="24"/>
  <c r="H1408" i="24"/>
  <c r="H1859" i="24"/>
  <c r="H426" i="24"/>
  <c r="H2004" i="24"/>
  <c r="H1830" i="24"/>
  <c r="H3516" i="24"/>
  <c r="H1062" i="24"/>
  <c r="H1296" i="24"/>
  <c r="H1414" i="24"/>
  <c r="H1903" i="24"/>
  <c r="H673" i="24"/>
  <c r="H1424" i="24"/>
  <c r="H1831" i="24"/>
  <c r="H2267" i="24"/>
  <c r="H261" i="24"/>
  <c r="H1724" i="24"/>
  <c r="H2880" i="24"/>
  <c r="H1530" i="24"/>
  <c r="H716" i="24"/>
  <c r="H2737" i="24"/>
  <c r="H3069" i="24"/>
  <c r="H833" i="24"/>
  <c r="H1304" i="24"/>
  <c r="H2861" i="24"/>
  <c r="H1992" i="24"/>
  <c r="H2738" i="24"/>
  <c r="H2564" i="24"/>
  <c r="H88" i="24"/>
  <c r="H2666" i="24"/>
  <c r="H2382" i="24"/>
  <c r="H2306" i="24"/>
  <c r="H2255" i="24"/>
  <c r="H10" i="24"/>
  <c r="H187" i="24"/>
  <c r="H2375" i="24"/>
  <c r="H1085" i="24"/>
  <c r="H220" i="24"/>
  <c r="H1613" i="24"/>
  <c r="H2964" i="24"/>
  <c r="H2373" i="24"/>
  <c r="H1997" i="24"/>
  <c r="H3333" i="24"/>
  <c r="H791" i="24"/>
  <c r="H2916" i="24"/>
  <c r="H362" i="24"/>
  <c r="H365" i="24"/>
  <c r="H2915" i="24"/>
  <c r="H1241" i="24"/>
  <c r="H865" i="24"/>
  <c r="H439" i="24"/>
  <c r="H1148" i="24"/>
  <c r="H3157" i="24"/>
  <c r="H1966" i="24"/>
  <c r="H624" i="24"/>
  <c r="H2036" i="24"/>
  <c r="H2962" i="24"/>
  <c r="H1310" i="24"/>
  <c r="H2721" i="24"/>
  <c r="H1386" i="24"/>
  <c r="H1083" i="24"/>
  <c r="H1828" i="24"/>
  <c r="H965" i="24"/>
  <c r="H3003" i="24"/>
  <c r="H1421" i="24"/>
  <c r="H1434" i="24"/>
  <c r="H2359" i="24"/>
  <c r="H2148" i="24"/>
  <c r="H894" i="24"/>
  <c r="H2118" i="24"/>
  <c r="H2513" i="24"/>
  <c r="H3052" i="24"/>
  <c r="H2509" i="24"/>
  <c r="H246" i="24"/>
  <c r="H539" i="24"/>
  <c r="H1184" i="24"/>
  <c r="H1194" i="24"/>
  <c r="H410" i="24"/>
  <c r="H2574" i="24"/>
  <c r="H649" i="24"/>
  <c r="H140" i="24"/>
  <c r="H772" i="24"/>
  <c r="H3114" i="24"/>
  <c r="H251" i="24"/>
  <c r="H2543" i="24"/>
  <c r="H2743" i="24"/>
  <c r="H3296" i="24"/>
  <c r="H1203" i="24"/>
  <c r="H3368" i="24"/>
  <c r="H1117" i="24"/>
  <c r="H1003" i="24"/>
  <c r="H1918" i="24"/>
  <c r="H3360" i="24"/>
  <c r="H900" i="24"/>
  <c r="H1114" i="24"/>
  <c r="H1488" i="24"/>
  <c r="H3104" i="24"/>
  <c r="H2078" i="24"/>
  <c r="H1487" i="24"/>
  <c r="H721" i="24"/>
  <c r="H3219" i="24"/>
  <c r="H2656" i="24"/>
  <c r="H1439" i="24"/>
  <c r="H2396" i="24"/>
  <c r="H1130" i="24"/>
  <c r="H2496" i="24"/>
  <c r="H2545" i="24"/>
  <c r="H3472" i="24"/>
  <c r="H1832" i="24"/>
  <c r="H1518" i="24"/>
  <c r="H2953" i="24"/>
  <c r="H2231" i="24"/>
  <c r="H967" i="24"/>
  <c r="H3469" i="24"/>
  <c r="H3250" i="24"/>
  <c r="H423" i="24"/>
  <c r="H2570" i="24"/>
  <c r="H435" i="24"/>
  <c r="H2793" i="24"/>
  <c r="H3546" i="24"/>
  <c r="H645" i="24"/>
  <c r="H3542" i="24"/>
  <c r="H2783" i="24"/>
  <c r="H795" i="24"/>
  <c r="H2361" i="24"/>
  <c r="H3039" i="24"/>
  <c r="H2762" i="24"/>
  <c r="H1385" i="24"/>
  <c r="H428" i="24"/>
  <c r="H634" i="24"/>
  <c r="H1544" i="24"/>
  <c r="H309" i="24"/>
  <c r="H457" i="24"/>
  <c r="H192" i="24"/>
  <c r="H1567" i="24"/>
  <c r="H148" i="24"/>
  <c r="H1777" i="24"/>
  <c r="H1938" i="24"/>
  <c r="H1303" i="24"/>
  <c r="H2956" i="24"/>
  <c r="H444" i="24"/>
  <c r="H2597" i="24"/>
  <c r="H133" i="24"/>
  <c r="H50" i="24"/>
  <c r="H322" i="24"/>
  <c r="H2724" i="24"/>
  <c r="H1215" i="24"/>
  <c r="H3536" i="24"/>
  <c r="H3540" i="24"/>
  <c r="H2641" i="24"/>
  <c r="H1231" i="24"/>
  <c r="H3372" i="24"/>
  <c r="H3125" i="24"/>
  <c r="H1840" i="24"/>
  <c r="H5" i="24"/>
  <c r="H1696" i="24"/>
  <c r="H1185" i="24"/>
  <c r="H3496" i="24"/>
  <c r="H354" i="24"/>
  <c r="H1155" i="24"/>
  <c r="H89" i="24"/>
  <c r="H2891" i="24"/>
  <c r="H1520" i="24"/>
  <c r="H1393" i="24"/>
  <c r="H210" i="24"/>
  <c r="H319" i="24"/>
  <c r="H1446" i="24"/>
  <c r="H360" i="24"/>
  <c r="H3009" i="24"/>
  <c r="H2764" i="24"/>
  <c r="H2002" i="24"/>
  <c r="H3015" i="24"/>
  <c r="H3556" i="24"/>
  <c r="H42" i="24"/>
  <c r="H3138" i="24"/>
  <c r="H1357" i="24"/>
  <c r="H2303" i="24"/>
  <c r="H2981" i="24"/>
  <c r="H2859" i="24"/>
  <c r="H2257" i="24"/>
  <c r="H239" i="24"/>
  <c r="H123" i="24"/>
  <c r="H2560" i="24"/>
  <c r="H2590" i="24"/>
  <c r="H341" i="24"/>
  <c r="H101" i="24"/>
  <c r="H3210" i="24"/>
  <c r="H852" i="24"/>
  <c r="H637" i="24"/>
  <c r="H1684" i="24"/>
  <c r="H1448" i="24"/>
  <c r="H1506" i="24"/>
  <c r="H497" i="24"/>
  <c r="H3091" i="24"/>
  <c r="H3387" i="24"/>
  <c r="H1596" i="24"/>
  <c r="H1190" i="24"/>
  <c r="H1398" i="24"/>
  <c r="H2530" i="24"/>
  <c r="H215" i="24"/>
  <c r="H375" i="24"/>
  <c r="H1678" i="24"/>
  <c r="H2214" i="24"/>
  <c r="H1060" i="24"/>
  <c r="H2369" i="24"/>
  <c r="H1369" i="24"/>
  <c r="H735" i="24"/>
  <c r="H3378" i="24"/>
  <c r="H1403" i="24"/>
  <c r="H1620" i="24"/>
  <c r="H739" i="24"/>
  <c r="H1339" i="24"/>
  <c r="H448" i="24"/>
  <c r="H2654" i="24"/>
  <c r="H373" i="24"/>
  <c r="H3393" i="24"/>
  <c r="H225" i="24"/>
  <c r="H1642" i="24"/>
  <c r="H378" i="24"/>
  <c r="H2725" i="24"/>
  <c r="H1982" i="24"/>
  <c r="H908" i="24"/>
  <c r="H3547" i="24"/>
  <c r="H689" i="24"/>
  <c r="H1548" i="24"/>
  <c r="H2990" i="24"/>
  <c r="H1723" i="24"/>
  <c r="H2635" i="24"/>
  <c r="H1201" i="24"/>
  <c r="H488" i="24"/>
  <c r="H2281" i="24"/>
  <c r="H2468" i="24"/>
  <c r="H2077" i="24"/>
  <c r="H658" i="24"/>
  <c r="H2708" i="24"/>
  <c r="H1232" i="24"/>
  <c r="H998" i="24"/>
  <c r="H861" i="24"/>
  <c r="H1253" i="24"/>
  <c r="H2016" i="24"/>
  <c r="H1344" i="24"/>
  <c r="H2218" i="24"/>
  <c r="H844" i="24"/>
  <c r="H371" i="24"/>
  <c r="H1927" i="24"/>
  <c r="H2892" i="24"/>
  <c r="H312" i="24"/>
  <c r="H1363" i="24"/>
  <c r="H3255" i="24"/>
  <c r="H2537" i="24"/>
  <c r="H1964" i="24"/>
  <c r="H342" i="24"/>
  <c r="H2728" i="24"/>
  <c r="H1594" i="24"/>
  <c r="H1391" i="24"/>
  <c r="H359" i="24"/>
  <c r="H226" i="24"/>
  <c r="H1109" i="24"/>
  <c r="H2474" i="24"/>
  <c r="H337" i="24"/>
  <c r="H1469" i="24"/>
  <c r="H3028" i="24"/>
  <c r="H3259" i="24"/>
  <c r="H3498" i="24"/>
  <c r="H3027" i="24"/>
  <c r="H1354" i="24"/>
  <c r="H871" i="24"/>
  <c r="H1936" i="24"/>
  <c r="H2997" i="24"/>
  <c r="H1890" i="24"/>
  <c r="H3312" i="24"/>
  <c r="H2758" i="24"/>
  <c r="H543" i="24"/>
  <c r="H3076" i="24"/>
  <c r="H1172" i="24"/>
  <c r="H517" i="24"/>
  <c r="H980" i="24"/>
  <c r="H3119" i="24"/>
  <c r="H2814" i="24"/>
  <c r="H3093" i="24"/>
  <c r="H1135" i="24"/>
  <c r="H934" i="24"/>
  <c r="H1368" i="24"/>
  <c r="H2277" i="24"/>
  <c r="H1426" i="24"/>
  <c r="H1971" i="24"/>
  <c r="H1893" i="24"/>
  <c r="H2575" i="24"/>
  <c r="H1407" i="24"/>
  <c r="H3470" i="24"/>
  <c r="H3514" i="24"/>
  <c r="H2977" i="24"/>
  <c r="H1294" i="24"/>
  <c r="H413" i="24"/>
  <c r="H670" i="24"/>
  <c r="H816" i="24"/>
  <c r="H1356" i="24"/>
  <c r="H293" i="24"/>
  <c r="H3384" i="24"/>
  <c r="H273" i="24"/>
  <c r="H2982" i="24"/>
  <c r="H971" i="24"/>
  <c r="H397" i="24"/>
  <c r="H1006" i="24"/>
  <c r="H2651" i="24"/>
  <c r="H1516" i="24"/>
  <c r="H3044" i="24"/>
  <c r="H46" i="24"/>
  <c r="H1905" i="24"/>
  <c r="H3228" i="24"/>
  <c r="H346" i="24"/>
  <c r="H339" i="24"/>
  <c r="H2482" i="24"/>
  <c r="H1690" i="24"/>
  <c r="H3217" i="24"/>
  <c r="H1082" i="24"/>
  <c r="H3371" i="24"/>
  <c r="H2263" i="24"/>
  <c r="H1450" i="24"/>
  <c r="H267" i="24"/>
  <c r="H898" i="24"/>
  <c r="H1799" i="24"/>
  <c r="H353" i="24"/>
  <c r="H1965" i="24"/>
  <c r="H794" i="24"/>
  <c r="H3555" i="24"/>
  <c r="H2516" i="24"/>
  <c r="H1733" i="24"/>
  <c r="H3061" i="24"/>
  <c r="H2280" i="24"/>
  <c r="H630" i="24"/>
  <c r="H113" i="24"/>
  <c r="H2774" i="24"/>
  <c r="H172" i="24"/>
  <c r="H1008" i="24"/>
  <c r="H952" i="24"/>
  <c r="H1286" i="24"/>
  <c r="H1932" i="24"/>
  <c r="H2008" i="24"/>
  <c r="H1675" i="24"/>
  <c r="H57" i="24"/>
  <c r="H2918" i="24"/>
  <c r="H2041" i="24"/>
  <c r="H2845" i="24"/>
  <c r="H1094" i="24"/>
  <c r="H1397" i="24"/>
  <c r="H2644" i="24"/>
  <c r="H945" i="24"/>
  <c r="H707" i="24"/>
  <c r="H3301" i="24"/>
  <c r="H2089" i="24"/>
  <c r="H817" i="24"/>
  <c r="H183" i="24"/>
  <c r="H631" i="24"/>
  <c r="H3258" i="24"/>
  <c r="H3552" i="24"/>
  <c r="H2084" i="24"/>
  <c r="H1857" i="24"/>
  <c r="H2756" i="24"/>
  <c r="H2740" i="24"/>
  <c r="H1168" i="24"/>
  <c r="H1872" i="24"/>
  <c r="H2945" i="24"/>
  <c r="H1140" i="24"/>
  <c r="H65" i="24"/>
  <c r="H2959" i="24"/>
  <c r="H3428" i="24"/>
  <c r="H1658" i="24"/>
  <c r="H2723" i="24"/>
  <c r="H3531" i="24"/>
  <c r="H2150" i="24"/>
  <c r="H3166" i="24"/>
  <c r="H3302" i="24"/>
  <c r="H3170" i="24"/>
  <c r="H62" i="24"/>
  <c r="H3029" i="24"/>
  <c r="H2402" i="24"/>
  <c r="H3006" i="24"/>
  <c r="H2896" i="24"/>
  <c r="H2049" i="24"/>
  <c r="H1390" i="24"/>
  <c r="H119" i="24"/>
  <c r="H1291" i="24"/>
  <c r="H409" i="24"/>
  <c r="H756" i="24"/>
  <c r="H790" i="24"/>
  <c r="H3017" i="24"/>
  <c r="H2960" i="24"/>
  <c r="H1617" i="24"/>
  <c r="H2262" i="24"/>
  <c r="H51" i="24"/>
  <c r="H1813" i="24"/>
  <c r="H3533" i="24"/>
  <c r="H283" i="24"/>
  <c r="H168" i="24"/>
  <c r="H1440" i="24"/>
  <c r="H498" i="24"/>
  <c r="H1570" i="24"/>
  <c r="H3134" i="24"/>
  <c r="H245" i="24"/>
  <c r="H1497" i="24"/>
  <c r="H91" i="24"/>
  <c r="H167" i="24"/>
  <c r="H99" i="24"/>
  <c r="H1904" i="24"/>
  <c r="H3171" i="24"/>
  <c r="H2714" i="24"/>
  <c r="H3147" i="24"/>
  <c r="H3254" i="24"/>
  <c r="H1456" i="24"/>
  <c r="H206" i="24"/>
  <c r="H1628" i="24"/>
  <c r="H1458" i="24"/>
  <c r="H2621" i="24"/>
  <c r="H1103" i="24"/>
  <c r="H1098" i="24"/>
  <c r="H648" i="24"/>
  <c r="H3153" i="24"/>
  <c r="H2986" i="24"/>
  <c r="H669" i="24"/>
  <c r="H1565" i="24"/>
  <c r="H3383" i="24"/>
  <c r="H2201" i="24"/>
  <c r="H2535" i="24"/>
  <c r="H3362" i="24"/>
  <c r="H196" i="24"/>
  <c r="H2555" i="24"/>
  <c r="H3495" i="24"/>
  <c r="H1162" i="24"/>
  <c r="H310" i="24"/>
  <c r="H2234" i="24"/>
  <c r="H3261" i="24"/>
  <c r="H3560" i="24"/>
  <c r="H3519" i="24"/>
  <c r="H1900" i="24"/>
  <c r="H1425" i="24"/>
  <c r="H2023" i="24"/>
  <c r="H727" i="24"/>
  <c r="H1214" i="24"/>
  <c r="H3021" i="24"/>
  <c r="H1341" i="24"/>
  <c r="H1873" i="24"/>
  <c r="H311" i="24"/>
  <c r="H1473" i="24"/>
  <c r="H811" i="24"/>
  <c r="H547" i="24"/>
  <c r="H1683" i="24"/>
  <c r="H1387" i="24"/>
  <c r="H364" i="24"/>
  <c r="H3386" i="24"/>
  <c r="H1496" i="24"/>
  <c r="H1433" i="24"/>
  <c r="H695" i="24"/>
  <c r="H2061" i="24"/>
  <c r="H280" i="24"/>
  <c r="H525" i="24"/>
  <c r="H2789" i="24"/>
  <c r="H329" i="24"/>
  <c r="H2671" i="24"/>
  <c r="H1444" i="24"/>
  <c r="H718" i="24"/>
  <c r="H2576" i="24"/>
  <c r="H2095" i="24"/>
  <c r="H1170" i="24"/>
  <c r="H1333" i="24"/>
  <c r="H3019" i="24"/>
  <c r="H1364" i="24"/>
  <c r="H3391" i="24"/>
  <c r="H997" i="24"/>
  <c r="H2132" i="24"/>
  <c r="H275" i="24"/>
  <c r="H108" i="24"/>
  <c r="H1097" i="24"/>
  <c r="H926" i="24"/>
  <c r="H3299" i="24"/>
  <c r="H248" i="24"/>
  <c r="H54" i="24"/>
  <c r="H1264" i="24"/>
  <c r="H2469" i="24"/>
  <c r="H2139" i="24"/>
  <c r="H3214" i="24"/>
  <c r="H3165" i="24"/>
  <c r="H3289" i="24"/>
  <c r="H2431" i="24"/>
  <c r="H1573" i="24"/>
  <c r="H388" i="24"/>
  <c r="H63" i="24"/>
  <c r="H1521" i="24"/>
  <c r="H2033" i="24"/>
  <c r="H278" i="24"/>
  <c r="H2639" i="24"/>
  <c r="H821" i="24"/>
  <c r="H1362" i="24"/>
  <c r="H806" i="24"/>
  <c r="H159" i="24"/>
  <c r="H1249" i="24"/>
  <c r="H2846" i="24"/>
  <c r="H1999" i="24"/>
  <c r="H3227" i="24"/>
  <c r="H3445" i="24"/>
  <c r="H3414" i="24"/>
  <c r="H3016" i="24"/>
  <c r="H3410" i="24"/>
  <c r="H3288" i="24"/>
  <c r="H230" i="24"/>
  <c r="H1334" i="24"/>
  <c r="H680" i="24"/>
  <c r="H2965" i="24"/>
  <c r="H3328" i="24"/>
  <c r="H2650" i="24"/>
  <c r="H2282" i="24"/>
  <c r="H2618" i="24"/>
  <c r="H1529" i="24"/>
  <c r="H893" i="24"/>
  <c r="H1681" i="24"/>
  <c r="H1652" i="24"/>
  <c r="H800" i="24"/>
  <c r="H2066" i="24"/>
  <c r="H3319" i="24"/>
  <c r="H3233" i="24"/>
  <c r="H170" i="24"/>
  <c r="H1477" i="24"/>
  <c r="H379" i="24"/>
  <c r="H28" i="24"/>
  <c r="H259" i="24"/>
  <c r="H3557" i="24"/>
  <c r="H8" i="24"/>
  <c r="H323" i="24"/>
  <c r="H2523" i="24"/>
  <c r="H2024" i="24"/>
  <c r="H142" i="24"/>
  <c r="H2558" i="24"/>
  <c r="H294" i="24"/>
  <c r="H2266" i="24"/>
  <c r="H3418" i="24"/>
  <c r="H158" i="24"/>
  <c r="H266" i="24"/>
  <c r="H2321" i="24"/>
  <c r="H2531" i="24"/>
  <c r="H2742" i="24"/>
  <c r="H3545" i="24"/>
  <c r="H1674" i="24"/>
  <c r="H1974" i="24"/>
  <c r="H892" i="24"/>
  <c r="H2536" i="24"/>
  <c r="H1800" i="24"/>
  <c r="H3099" i="24"/>
  <c r="H803" i="24"/>
  <c r="H770" i="24"/>
  <c r="H1167" i="24"/>
  <c r="H1482" i="24"/>
  <c r="H3283" i="24"/>
  <c r="H3098" i="24"/>
  <c r="H292" i="24"/>
  <c r="H1418" i="24"/>
  <c r="H316" i="24"/>
  <c r="H3" i="24"/>
  <c r="H1583" i="24"/>
  <c r="H1579" i="24"/>
  <c r="H1571" i="24"/>
  <c r="H3309" i="24"/>
  <c r="H3369" i="24"/>
  <c r="H2941" i="24"/>
  <c r="H839" i="24"/>
  <c r="H3248" i="24"/>
  <c r="H1468" i="24"/>
  <c r="H2681" i="24"/>
  <c r="H1898" i="24"/>
  <c r="H164" i="24"/>
  <c r="H905" i="24"/>
  <c r="H3251" i="24"/>
  <c r="H1096" i="24"/>
  <c r="H174" i="24"/>
  <c r="H2038" i="24"/>
  <c r="H687" i="24"/>
  <c r="H334" i="24"/>
  <c r="H3088" i="24"/>
  <c r="H102" i="24"/>
  <c r="H1452" i="24"/>
  <c r="H501" i="24"/>
  <c r="H1228" i="24"/>
  <c r="H243" i="24"/>
  <c r="H1411" i="24"/>
  <c r="H2903" i="24"/>
  <c r="H1158" i="24"/>
  <c r="H333" i="24"/>
  <c r="H320" i="24"/>
  <c r="H1986" i="24"/>
  <c r="H3411" i="24"/>
  <c r="H1979" i="24"/>
  <c r="H2566" i="24"/>
  <c r="H3298" i="24"/>
  <c r="H2894" i="24"/>
  <c r="H281" i="24"/>
  <c r="H798" i="24"/>
  <c r="H3022" i="24"/>
  <c r="H1475" i="24"/>
  <c r="H3375" i="24"/>
  <c r="H2018" i="24"/>
  <c r="H2642" i="24"/>
  <c r="H524" i="24"/>
  <c r="H1978" i="24"/>
  <c r="H1154" i="24"/>
  <c r="H1090" i="24"/>
  <c r="H646" i="24"/>
  <c r="H1993" i="24"/>
  <c r="H528" i="24"/>
  <c r="H247" i="24"/>
  <c r="H2739" i="24"/>
  <c r="H2227" i="24"/>
  <c r="H2700" i="24"/>
  <c r="H1437" i="24"/>
  <c r="H2540" i="24"/>
  <c r="H446" i="24"/>
  <c r="H713" i="24"/>
  <c r="H2662" i="24"/>
  <c r="H919" i="24"/>
  <c r="H1343" i="24"/>
  <c r="H1443" i="24"/>
  <c r="H1746" i="24"/>
  <c r="H2562" i="24"/>
  <c r="H227" i="24"/>
  <c r="H2000" i="24"/>
  <c r="H2773" i="24"/>
  <c r="H761" i="24"/>
  <c r="H2729" i="24"/>
  <c r="H49" i="24"/>
  <c r="H672" i="24"/>
  <c r="H511" i="24"/>
  <c r="H1980" i="24"/>
  <c r="H1991" i="24"/>
  <c r="H749" i="24"/>
  <c r="H3213" i="24"/>
  <c r="H2259" i="24"/>
  <c r="H2831" i="24"/>
  <c r="H1422" i="24"/>
  <c r="H229" i="24"/>
  <c r="H703" i="24"/>
  <c r="H1463" i="24"/>
  <c r="H3286" i="24"/>
  <c r="H1382" i="24"/>
  <c r="H1961" i="24"/>
  <c r="H2818" i="24"/>
  <c r="H1191" i="24"/>
  <c r="H1383" i="24"/>
  <c r="H2233" i="24"/>
  <c r="H1493" i="24"/>
  <c r="H2099" i="24"/>
  <c r="H784" i="24"/>
  <c r="H2577" i="24"/>
  <c r="H1732" i="24"/>
  <c r="H720" i="24"/>
  <c r="H1474" i="24"/>
  <c r="H3212" i="24"/>
  <c r="H2770" i="24"/>
  <c r="H81" i="24"/>
  <c r="H1317" i="24"/>
  <c r="H3317" i="24"/>
  <c r="H2236" i="24"/>
  <c r="H3281" i="24"/>
  <c r="H2994" i="24"/>
  <c r="H1877" i="24"/>
  <c r="H153" i="24"/>
  <c r="H152" i="24"/>
  <c r="H2747" i="24"/>
  <c r="H3515" i="24"/>
  <c r="H1914" i="24"/>
  <c r="H3326" i="24"/>
  <c r="H734" i="24"/>
  <c r="H1909" i="24"/>
  <c r="H2817" i="24"/>
  <c r="H1455" i="24"/>
  <c r="H2123" i="24"/>
  <c r="H2358" i="24"/>
  <c r="H1624" i="24"/>
  <c r="H2881" i="24"/>
  <c r="H232" i="24"/>
  <c r="H2730" i="24"/>
  <c r="H1273" i="24"/>
  <c r="H832" i="24"/>
  <c r="H785" i="24"/>
  <c r="H391" i="24"/>
  <c r="H191" i="24"/>
  <c r="H993" i="24"/>
  <c r="H1007" i="24"/>
  <c r="H679" i="24"/>
  <c r="H432" i="24"/>
  <c r="H2256" i="24"/>
  <c r="H1819" i="24"/>
  <c r="H1039" i="24"/>
  <c r="H2546" i="24"/>
  <c r="H1672" i="24"/>
  <c r="H1173" i="24"/>
  <c r="H650" i="24"/>
  <c r="H3034" i="24"/>
  <c r="H1638" i="24"/>
  <c r="H2578" i="24"/>
  <c r="H84" i="24"/>
  <c r="H2710" i="24"/>
  <c r="H274" i="24"/>
  <c r="H896" i="24"/>
  <c r="H1401" i="24"/>
  <c r="H14" i="24"/>
  <c r="H1484" i="24"/>
  <c r="H349" i="24"/>
  <c r="H3235" i="24"/>
  <c r="H241" i="24"/>
  <c r="H549" i="24"/>
  <c r="H366" i="24"/>
  <c r="H1491" i="24"/>
  <c r="H843" i="24"/>
  <c r="H2879" i="24"/>
  <c r="H2759" i="24"/>
  <c r="H546" i="24"/>
  <c r="H3548" i="24"/>
  <c r="H1537" i="24"/>
  <c r="H3300" i="24"/>
  <c r="H1432" i="24"/>
  <c r="H1023" i="24"/>
  <c r="H1763" i="24"/>
  <c r="H2822" i="24"/>
  <c r="H3271" i="24"/>
  <c r="H1163" i="24"/>
  <c r="H715" i="24"/>
  <c r="H1970" i="24"/>
  <c r="H1079" i="24"/>
  <c r="H3094" i="24"/>
  <c r="H2720" i="24"/>
  <c r="H401" i="24"/>
  <c r="H2458" i="24"/>
  <c r="H1485" i="24"/>
  <c r="H1515" i="24"/>
  <c r="H2765" i="24"/>
  <c r="H1673" i="24"/>
  <c r="H2147" i="24"/>
  <c r="H2439" i="24"/>
  <c r="H1552" i="24"/>
  <c r="H2905" i="24"/>
  <c r="H880" i="24"/>
  <c r="H2748" i="24"/>
  <c r="H3209" i="24"/>
  <c r="H1592" i="24"/>
  <c r="H955" i="24"/>
  <c r="H1957" i="24"/>
  <c r="H1118" i="24"/>
  <c r="H1075" i="24"/>
  <c r="H2603" i="24"/>
  <c r="H328" i="24"/>
  <c r="H2022" i="24"/>
  <c r="H1139" i="24"/>
  <c r="H759" i="24"/>
  <c r="H2521" i="24"/>
  <c r="H2585" i="24"/>
  <c r="H33" i="24"/>
  <c r="H171" i="24"/>
  <c r="H2648" i="24"/>
  <c r="H2760" i="24"/>
  <c r="H901" i="24"/>
  <c r="H3079" i="24"/>
  <c r="H3444" i="24"/>
  <c r="H1500" i="24"/>
  <c r="H3409" i="24"/>
  <c r="H2854" i="24"/>
  <c r="H1188" i="24"/>
  <c r="H2668" i="24"/>
  <c r="H2955" i="24"/>
  <c r="H431" i="24"/>
  <c r="H1987" i="24"/>
  <c r="H3103" i="24"/>
  <c r="H3035" i="24"/>
  <c r="H1419" i="24"/>
  <c r="H3040" i="24"/>
  <c r="H2563" i="24"/>
  <c r="H782" i="24"/>
  <c r="H2515" i="24"/>
  <c r="H1436" i="24"/>
  <c r="H1445" i="24"/>
  <c r="H2992" i="24"/>
  <c r="H2029" i="24"/>
  <c r="H2444" i="24"/>
  <c r="H2489" i="24"/>
  <c r="H2732" i="24"/>
  <c r="H1081" i="24"/>
  <c r="H2815" i="24"/>
  <c r="H2658" i="24"/>
  <c r="H3340" i="24"/>
  <c r="H3026" i="24"/>
  <c r="H702" i="24"/>
  <c r="H2237" i="24"/>
  <c r="H1088" i="24"/>
  <c r="H1911" i="24"/>
  <c r="H1742" i="24"/>
  <c r="H652" i="24"/>
  <c r="G150" i="24"/>
  <c r="G1504" i="24"/>
  <c r="G2951" i="24"/>
  <c r="G937" i="24"/>
  <c r="G1671" i="24"/>
  <c r="G1392" i="24"/>
  <c r="G2247" i="24"/>
  <c r="G3055" i="24"/>
  <c r="G445" i="24"/>
  <c r="G107" i="24"/>
  <c r="G3247" i="24"/>
  <c r="G1171" i="24"/>
  <c r="G233" i="24"/>
  <c r="G3394" i="24"/>
  <c r="G2472" i="24"/>
  <c r="G2539" i="24"/>
  <c r="G1685" i="24"/>
  <c r="G1210" i="24"/>
  <c r="G3382" i="24"/>
  <c r="G883" i="24"/>
  <c r="G876" i="24"/>
  <c r="G2736" i="24"/>
  <c r="G2967" i="24"/>
  <c r="G3163" i="24"/>
  <c r="G3284" i="24"/>
  <c r="G2843" i="24"/>
  <c r="G3149" i="24"/>
  <c r="G3242" i="24"/>
  <c r="G1451" i="24"/>
  <c r="G2972" i="24"/>
  <c r="G348" i="24"/>
  <c r="G719" i="24"/>
  <c r="G611" i="24"/>
  <c r="G270" i="24"/>
  <c r="G1625" i="24"/>
  <c r="G3385" i="24"/>
  <c r="G3463" i="24"/>
  <c r="G2615" i="24"/>
  <c r="G512" i="24"/>
  <c r="G1423" i="24"/>
  <c r="G212" i="24"/>
  <c r="G2145" i="24"/>
  <c r="G3273" i="24"/>
  <c r="G2410" i="24"/>
  <c r="G1412" i="24"/>
  <c r="G2800" i="24"/>
  <c r="G2752" i="24"/>
  <c r="G204" i="24"/>
  <c r="G2963" i="24"/>
  <c r="G914" i="24"/>
  <c r="G2063" i="24"/>
  <c r="G1942" i="24"/>
  <c r="G941" i="24"/>
  <c r="G1896" i="24"/>
  <c r="G2550" i="24"/>
  <c r="G2460" i="24"/>
  <c r="G2040" i="24"/>
  <c r="G2057" i="24"/>
  <c r="G1513" i="24"/>
  <c r="G3359" i="24"/>
  <c r="G1995" i="24"/>
  <c r="G395" i="24"/>
  <c r="G1366" i="24"/>
  <c r="G3356" i="24"/>
  <c r="G1972" i="24"/>
  <c r="G1528" i="24"/>
  <c r="G768" i="24"/>
  <c r="G2003" i="24"/>
  <c r="G2776" i="24"/>
  <c r="G3278" i="24"/>
  <c r="G2447" i="24"/>
  <c r="G974" i="24"/>
  <c r="G684" i="24"/>
  <c r="G1879" i="24"/>
  <c r="G257" i="24"/>
  <c r="G2437" i="24"/>
  <c r="G706" i="24"/>
  <c r="G2013" i="24"/>
  <c r="G1441" i="24"/>
  <c r="G2514" i="24"/>
  <c r="G3274" i="24"/>
  <c r="G424" i="24"/>
  <c r="G2954" i="24"/>
  <c r="G450" i="24"/>
  <c r="G361" i="24"/>
  <c r="G1370" i="24"/>
  <c r="G1973" i="24"/>
  <c r="G3345" i="24"/>
  <c r="G2653" i="24"/>
  <c r="G2318" i="24"/>
  <c r="G887" i="24"/>
  <c r="G1794" i="24"/>
  <c r="G3559" i="24"/>
  <c r="G1541" i="24"/>
  <c r="G162" i="24"/>
  <c r="G1713" i="24"/>
  <c r="G2895" i="24"/>
  <c r="G614" i="24"/>
  <c r="G2698" i="24"/>
  <c r="G1849" i="24"/>
  <c r="G1542" i="24"/>
  <c r="G68" i="24"/>
  <c r="G1688" i="24"/>
  <c r="G667" i="24"/>
  <c r="G3256" i="24"/>
  <c r="G985" i="24"/>
  <c r="G978" i="24"/>
  <c r="G709" i="24"/>
  <c r="G3358" i="24"/>
  <c r="G3238" i="24"/>
  <c r="G2592" i="24"/>
  <c r="G2392" i="24"/>
  <c r="G3234" i="24"/>
  <c r="G1428" i="24"/>
  <c r="G1281" i="24"/>
  <c r="G347" i="24"/>
  <c r="G1408" i="24"/>
  <c r="G1859" i="24"/>
  <c r="G426" i="24"/>
  <c r="G2004" i="24"/>
  <c r="G1830" i="24"/>
  <c r="G3516" i="24"/>
  <c r="G1062" i="24"/>
  <c r="G1296" i="24"/>
  <c r="G1414" i="24"/>
  <c r="G1903" i="24"/>
  <c r="G673" i="24"/>
  <c r="G1424" i="24"/>
  <c r="G1831" i="24"/>
  <c r="G2267" i="24"/>
  <c r="G261" i="24"/>
  <c r="G1724" i="24"/>
  <c r="G2880" i="24"/>
  <c r="G1530" i="24"/>
  <c r="G716" i="24"/>
  <c r="G2737" i="24"/>
  <c r="G3069" i="24"/>
  <c r="G833" i="24"/>
  <c r="G1304" i="24"/>
  <c r="G2861" i="24"/>
  <c r="G1992" i="24"/>
  <c r="G2738" i="24"/>
  <c r="G2564" i="24"/>
  <c r="G88" i="24"/>
  <c r="G2666" i="24"/>
  <c r="G2382" i="24"/>
  <c r="G2306" i="24"/>
  <c r="G2255" i="24"/>
  <c r="G10" i="24"/>
  <c r="G187" i="24"/>
  <c r="G2375" i="24"/>
  <c r="G1085" i="24"/>
  <c r="G220" i="24"/>
  <c r="G1613" i="24"/>
  <c r="G2964" i="24"/>
  <c r="G2373" i="24"/>
  <c r="G1997" i="24"/>
  <c r="G3333" i="24"/>
  <c r="G791" i="24"/>
  <c r="G2916" i="24"/>
  <c r="G362" i="24"/>
  <c r="G365" i="24"/>
  <c r="G2915" i="24"/>
  <c r="G1241" i="24"/>
  <c r="G865" i="24"/>
  <c r="G439" i="24"/>
  <c r="G1148" i="24"/>
  <c r="G3157" i="24"/>
  <c r="G1966" i="24"/>
  <c r="G624" i="24"/>
  <c r="G2036" i="24"/>
  <c r="G2962" i="24"/>
  <c r="G1310" i="24"/>
  <c r="G2721" i="24"/>
  <c r="G1386" i="24"/>
  <c r="G1083" i="24"/>
  <c r="G1828" i="24"/>
  <c r="G965" i="24"/>
  <c r="G3003" i="24"/>
  <c r="G1421" i="24"/>
  <c r="G1434" i="24"/>
  <c r="G2359" i="24"/>
  <c r="G2148" i="24"/>
  <c r="G894" i="24"/>
  <c r="G2118" i="24"/>
  <c r="G2513" i="24"/>
  <c r="G3052" i="24"/>
  <c r="G2509" i="24"/>
  <c r="G246" i="24"/>
  <c r="G539" i="24"/>
  <c r="G1184" i="24"/>
  <c r="G1194" i="24"/>
  <c r="G410" i="24"/>
  <c r="G2574" i="24"/>
  <c r="G649" i="24"/>
  <c r="G140" i="24"/>
  <c r="G772" i="24"/>
  <c r="G3114" i="24"/>
  <c r="G251" i="24"/>
  <c r="G2543" i="24"/>
  <c r="G2743" i="24"/>
  <c r="G3296" i="24"/>
  <c r="G1203" i="24"/>
  <c r="G3368" i="24"/>
  <c r="G1117" i="24"/>
  <c r="G1003" i="24"/>
  <c r="G1918" i="24"/>
  <c r="G3360" i="24"/>
  <c r="G900" i="24"/>
  <c r="G1114" i="24"/>
  <c r="G1488" i="24"/>
  <c r="G3104" i="24"/>
  <c r="G2078" i="24"/>
  <c r="G1487" i="24"/>
  <c r="G721" i="24"/>
  <c r="G3219" i="24"/>
  <c r="G2656" i="24"/>
  <c r="G1439" i="24"/>
  <c r="G2396" i="24"/>
  <c r="G1130" i="24"/>
  <c r="G2496" i="24"/>
  <c r="G2545" i="24"/>
  <c r="G3472" i="24"/>
  <c r="G1832" i="24"/>
  <c r="G1518" i="24"/>
  <c r="G2953" i="24"/>
  <c r="G2231" i="24"/>
  <c r="G967" i="24"/>
  <c r="G3469" i="24"/>
  <c r="G3250" i="24"/>
  <c r="G423" i="24"/>
  <c r="G2570" i="24"/>
  <c r="G435" i="24"/>
  <c r="G2793" i="24"/>
  <c r="G3546" i="24"/>
  <c r="G645" i="24"/>
  <c r="G3542" i="24"/>
  <c r="G2783" i="24"/>
  <c r="G795" i="24"/>
  <c r="G2361" i="24"/>
  <c r="G3039" i="24"/>
  <c r="G2762" i="24"/>
  <c r="G1385" i="24"/>
  <c r="G428" i="24"/>
  <c r="G634" i="24"/>
  <c r="G1544" i="24"/>
  <c r="G309" i="24"/>
  <c r="G457" i="24"/>
  <c r="G192" i="24"/>
  <c r="G1567" i="24"/>
  <c r="G148" i="24"/>
  <c r="G1777" i="24"/>
  <c r="G1938" i="24"/>
  <c r="G1303" i="24"/>
  <c r="G2956" i="24"/>
  <c r="G444" i="24"/>
  <c r="G2597" i="24"/>
  <c r="G133" i="24"/>
  <c r="G50" i="24"/>
  <c r="G322" i="24"/>
  <c r="G2724" i="24"/>
  <c r="G1215" i="24"/>
  <c r="G3536" i="24"/>
  <c r="G3540" i="24"/>
  <c r="G2641" i="24"/>
  <c r="G1231" i="24"/>
  <c r="G3372" i="24"/>
  <c r="G3125" i="24"/>
  <c r="G1840" i="24"/>
  <c r="G5" i="24"/>
  <c r="G1696" i="24"/>
  <c r="G1185" i="24"/>
  <c r="G3496" i="24"/>
  <c r="G354" i="24"/>
  <c r="G1155" i="24"/>
  <c r="G89" i="24"/>
  <c r="G2891" i="24"/>
  <c r="G1520" i="24"/>
  <c r="G1393" i="24"/>
  <c r="G210" i="24"/>
  <c r="G319" i="24"/>
  <c r="G1446" i="24"/>
  <c r="G360" i="24"/>
  <c r="G3009" i="24"/>
  <c r="G2764" i="24"/>
  <c r="G2002" i="24"/>
  <c r="G3015" i="24"/>
  <c r="G3556" i="24"/>
  <c r="G42" i="24"/>
  <c r="G3138" i="24"/>
  <c r="G1357" i="24"/>
  <c r="G2303" i="24"/>
  <c r="G2981" i="24"/>
  <c r="G2859" i="24"/>
  <c r="G2257" i="24"/>
  <c r="G239" i="24"/>
  <c r="G123" i="24"/>
  <c r="G2560" i="24"/>
  <c r="G2590" i="24"/>
  <c r="G341" i="24"/>
  <c r="G101" i="24"/>
  <c r="G3210" i="24"/>
  <c r="G852" i="24"/>
  <c r="G637" i="24"/>
  <c r="G1684" i="24"/>
  <c r="G1448" i="24"/>
  <c r="G1506" i="24"/>
  <c r="G497" i="24"/>
  <c r="G3091" i="24"/>
  <c r="G3387" i="24"/>
  <c r="G1596" i="24"/>
  <c r="G1190" i="24"/>
  <c r="G1398" i="24"/>
  <c r="G2530" i="24"/>
  <c r="G215" i="24"/>
  <c r="G375" i="24"/>
  <c r="G1678" i="24"/>
  <c r="G2214" i="24"/>
  <c r="G1060" i="24"/>
  <c r="G2369" i="24"/>
  <c r="G1369" i="24"/>
  <c r="G735" i="24"/>
  <c r="G3378" i="24"/>
  <c r="G1403" i="24"/>
  <c r="G1620" i="24"/>
  <c r="G739" i="24"/>
  <c r="G1339" i="24"/>
  <c r="G448" i="24"/>
  <c r="G2654" i="24"/>
  <c r="G373" i="24"/>
  <c r="G3393" i="24"/>
  <c r="G225" i="24"/>
  <c r="G1642" i="24"/>
  <c r="G378" i="24"/>
  <c r="G2725" i="24"/>
  <c r="G1982" i="24"/>
  <c r="G908" i="24"/>
  <c r="G3547" i="24"/>
  <c r="G689" i="24"/>
  <c r="G1548" i="24"/>
  <c r="G2990" i="24"/>
  <c r="G1723" i="24"/>
  <c r="G2635" i="24"/>
  <c r="G1201" i="24"/>
  <c r="G488" i="24"/>
  <c r="G2281" i="24"/>
  <c r="G2468" i="24"/>
  <c r="G2077" i="24"/>
  <c r="G658" i="24"/>
  <c r="G2708" i="24"/>
  <c r="G1232" i="24"/>
  <c r="G998" i="24"/>
  <c r="G861" i="24"/>
  <c r="G1253" i="24"/>
  <c r="G2016" i="24"/>
  <c r="G1344" i="24"/>
  <c r="G2218" i="24"/>
  <c r="G844" i="24"/>
  <c r="G371" i="24"/>
  <c r="G1927" i="24"/>
  <c r="G2892" i="24"/>
  <c r="G312" i="24"/>
  <c r="G1363" i="24"/>
  <c r="G3255" i="24"/>
  <c r="G2537" i="24"/>
  <c r="G1964" i="24"/>
  <c r="G342" i="24"/>
  <c r="G2728" i="24"/>
  <c r="G1594" i="24"/>
  <c r="G1391" i="24"/>
  <c r="G359" i="24"/>
  <c r="G226" i="24"/>
  <c r="G1109" i="24"/>
  <c r="G2474" i="24"/>
  <c r="G337" i="24"/>
  <c r="G1469" i="24"/>
  <c r="G3028" i="24"/>
  <c r="G3259" i="24"/>
  <c r="G3498" i="24"/>
  <c r="G3027" i="24"/>
  <c r="G1354" i="24"/>
  <c r="G871" i="24"/>
  <c r="G1936" i="24"/>
  <c r="G2997" i="24"/>
  <c r="G1890" i="24"/>
  <c r="G3312" i="24"/>
  <c r="G2758" i="24"/>
  <c r="G543" i="24"/>
  <c r="G3076" i="24"/>
  <c r="G1172" i="24"/>
  <c r="G517" i="24"/>
  <c r="G980" i="24"/>
  <c r="G3119" i="24"/>
  <c r="G2814" i="24"/>
  <c r="G3093" i="24"/>
  <c r="G1135" i="24"/>
  <c r="G934" i="24"/>
  <c r="G1368" i="24"/>
  <c r="G2277" i="24"/>
  <c r="G1426" i="24"/>
  <c r="G1971" i="24"/>
  <c r="G1893" i="24"/>
  <c r="G2575" i="24"/>
  <c r="G1407" i="24"/>
  <c r="G3470" i="24"/>
  <c r="G3514" i="24"/>
  <c r="G2977" i="24"/>
  <c r="G1294" i="24"/>
  <c r="G413" i="24"/>
  <c r="G670" i="24"/>
  <c r="G816" i="24"/>
  <c r="G1356" i="24"/>
  <c r="G293" i="24"/>
  <c r="G3384" i="24"/>
  <c r="G273" i="24"/>
  <c r="G2982" i="24"/>
  <c r="G971" i="24"/>
  <c r="G397" i="24"/>
  <c r="G1006" i="24"/>
  <c r="G2651" i="24"/>
  <c r="G1516" i="24"/>
  <c r="G3044" i="24"/>
  <c r="G46" i="24"/>
  <c r="G1905" i="24"/>
  <c r="G3228" i="24"/>
  <c r="G346" i="24"/>
  <c r="G339" i="24"/>
  <c r="G2482" i="24"/>
  <c r="G1690" i="24"/>
  <c r="G3217" i="24"/>
  <c r="G1082" i="24"/>
  <c r="G3371" i="24"/>
  <c r="G2263" i="24"/>
  <c r="G1450" i="24"/>
  <c r="G267" i="24"/>
  <c r="G898" i="24"/>
  <c r="G1799" i="24"/>
  <c r="G353" i="24"/>
  <c r="G1965" i="24"/>
  <c r="G794" i="24"/>
  <c r="G3555" i="24"/>
  <c r="G2516" i="24"/>
  <c r="G1733" i="24"/>
  <c r="G3061" i="24"/>
  <c r="G2280" i="24"/>
  <c r="G630" i="24"/>
  <c r="G113" i="24"/>
  <c r="G2774" i="24"/>
  <c r="G172" i="24"/>
  <c r="G1008" i="24"/>
  <c r="G952" i="24"/>
  <c r="G1286" i="24"/>
  <c r="G1932" i="24"/>
  <c r="G2008" i="24"/>
  <c r="G1675" i="24"/>
  <c r="G57" i="24"/>
  <c r="G2918" i="24"/>
  <c r="G2041" i="24"/>
  <c r="G2845" i="24"/>
  <c r="G1094" i="24"/>
  <c r="G1397" i="24"/>
  <c r="G2644" i="24"/>
  <c r="G945" i="24"/>
  <c r="G707" i="24"/>
  <c r="G3301" i="24"/>
  <c r="G2089" i="24"/>
  <c r="G817" i="24"/>
  <c r="G183" i="24"/>
  <c r="G631" i="24"/>
  <c r="G3258" i="24"/>
  <c r="G3552" i="24"/>
  <c r="G2084" i="24"/>
  <c r="G1857" i="24"/>
  <c r="G2756" i="24"/>
  <c r="G2740" i="24"/>
  <c r="G1168" i="24"/>
  <c r="G1872" i="24"/>
  <c r="G2945" i="24"/>
  <c r="G1140" i="24"/>
  <c r="G65" i="24"/>
  <c r="G2959" i="24"/>
  <c r="G3428" i="24"/>
  <c r="G1658" i="24"/>
  <c r="G2723" i="24"/>
  <c r="G3531" i="24"/>
  <c r="G2150" i="24"/>
  <c r="G3166" i="24"/>
  <c r="G3302" i="24"/>
  <c r="G3170" i="24"/>
  <c r="G62" i="24"/>
  <c r="G3029" i="24"/>
  <c r="G2402" i="24"/>
  <c r="G3006" i="24"/>
  <c r="G2896" i="24"/>
  <c r="G2049" i="24"/>
  <c r="G1390" i="24"/>
  <c r="G119" i="24"/>
  <c r="G1291" i="24"/>
  <c r="G409" i="24"/>
  <c r="G756" i="24"/>
  <c r="G790" i="24"/>
  <c r="G3017" i="24"/>
  <c r="G2960" i="24"/>
  <c r="G1617" i="24"/>
  <c r="G2262" i="24"/>
  <c r="G51" i="24"/>
  <c r="G1813" i="24"/>
  <c r="G3533" i="24"/>
  <c r="G283" i="24"/>
  <c r="G168" i="24"/>
  <c r="G1440" i="24"/>
  <c r="G498" i="24"/>
  <c r="G1570" i="24"/>
  <c r="G3134" i="24"/>
  <c r="G245" i="24"/>
  <c r="G1497" i="24"/>
  <c r="G91" i="24"/>
  <c r="G167" i="24"/>
  <c r="G99" i="24"/>
  <c r="G1904" i="24"/>
  <c r="G3171" i="24"/>
  <c r="G2714" i="24"/>
  <c r="G3147" i="24"/>
  <c r="G3254" i="24"/>
  <c r="G1456" i="24"/>
  <c r="G206" i="24"/>
  <c r="G1628" i="24"/>
  <c r="G1458" i="24"/>
  <c r="G2621" i="24"/>
  <c r="G1103" i="24"/>
  <c r="G1098" i="24"/>
  <c r="G648" i="24"/>
  <c r="G3153" i="24"/>
  <c r="G2986" i="24"/>
  <c r="G669" i="24"/>
  <c r="G1565" i="24"/>
  <c r="G3383" i="24"/>
  <c r="G2201" i="24"/>
  <c r="G2535" i="24"/>
  <c r="G3362" i="24"/>
  <c r="G196" i="24"/>
  <c r="G2555" i="24"/>
  <c r="G3495" i="24"/>
  <c r="G1162" i="24"/>
  <c r="G310" i="24"/>
  <c r="G2234" i="24"/>
  <c r="G3261" i="24"/>
  <c r="G3560" i="24"/>
  <c r="G3519" i="24"/>
  <c r="G1900" i="24"/>
  <c r="G1425" i="24"/>
  <c r="G2023" i="24"/>
  <c r="G727" i="24"/>
  <c r="G1214" i="24"/>
  <c r="G3021" i="24"/>
  <c r="G1341" i="24"/>
  <c r="G1873" i="24"/>
  <c r="G311" i="24"/>
  <c r="G1473" i="24"/>
  <c r="G811" i="24"/>
  <c r="G547" i="24"/>
  <c r="G1683" i="24"/>
  <c r="G1387" i="24"/>
  <c r="G364" i="24"/>
  <c r="G3386" i="24"/>
  <c r="G1496" i="24"/>
  <c r="G1433" i="24"/>
  <c r="G695" i="24"/>
  <c r="G2061" i="24"/>
  <c r="G280" i="24"/>
  <c r="G525" i="24"/>
  <c r="G2789" i="24"/>
  <c r="G329" i="24"/>
  <c r="G2671" i="24"/>
  <c r="G1444" i="24"/>
  <c r="G718" i="24"/>
  <c r="G2576" i="24"/>
  <c r="G2095" i="24"/>
  <c r="G1170" i="24"/>
  <c r="G1333" i="24"/>
  <c r="G3019" i="24"/>
  <c r="G1364" i="24"/>
  <c r="G3391" i="24"/>
  <c r="G997" i="24"/>
  <c r="G2132" i="24"/>
  <c r="G275" i="24"/>
  <c r="G108" i="24"/>
  <c r="G1097" i="24"/>
  <c r="G926" i="24"/>
  <c r="G3299" i="24"/>
  <c r="G248" i="24"/>
  <c r="G54" i="24"/>
  <c r="G1264" i="24"/>
  <c r="G2469" i="24"/>
  <c r="G2139" i="24"/>
  <c r="G3214" i="24"/>
  <c r="G3165" i="24"/>
  <c r="G3289" i="24"/>
  <c r="G2431" i="24"/>
  <c r="G1573" i="24"/>
  <c r="G388" i="24"/>
  <c r="G63" i="24"/>
  <c r="G1521" i="24"/>
  <c r="G2033" i="24"/>
  <c r="G278" i="24"/>
  <c r="G2639" i="24"/>
  <c r="G821" i="24"/>
  <c r="G1362" i="24"/>
  <c r="G806" i="24"/>
  <c r="G159" i="24"/>
  <c r="G1249" i="24"/>
  <c r="G2846" i="24"/>
  <c r="G1999" i="24"/>
  <c r="G3227" i="24"/>
  <c r="G3445" i="24"/>
  <c r="G3414" i="24"/>
  <c r="G3016" i="24"/>
  <c r="G3410" i="24"/>
  <c r="G3288" i="24"/>
  <c r="G230" i="24"/>
  <c r="G1334" i="24"/>
  <c r="G680" i="24"/>
  <c r="G2965" i="24"/>
  <c r="G3328" i="24"/>
  <c r="G2650" i="24"/>
  <c r="G2282" i="24"/>
  <c r="G2618" i="24"/>
  <c r="G1529" i="24"/>
  <c r="G893" i="24"/>
  <c r="G1681" i="24"/>
  <c r="G1652" i="24"/>
  <c r="G800" i="24"/>
  <c r="G2066" i="24"/>
  <c r="G3319" i="24"/>
  <c r="G3233" i="24"/>
  <c r="G170" i="24"/>
  <c r="G1477" i="24"/>
  <c r="G379" i="24"/>
  <c r="G28" i="24"/>
  <c r="G259" i="24"/>
  <c r="G3557" i="24"/>
  <c r="G8" i="24"/>
  <c r="G323" i="24"/>
  <c r="G2523" i="24"/>
  <c r="G2024" i="24"/>
  <c r="G142" i="24"/>
  <c r="G2558" i="24"/>
  <c r="G294" i="24"/>
  <c r="G2266" i="24"/>
  <c r="G3418" i="24"/>
  <c r="G158" i="24"/>
  <c r="G266" i="24"/>
  <c r="G2321" i="24"/>
  <c r="G2531" i="24"/>
  <c r="G2742" i="24"/>
  <c r="G3545" i="24"/>
  <c r="G1674" i="24"/>
  <c r="G1974" i="24"/>
  <c r="G892" i="24"/>
  <c r="G2536" i="24"/>
  <c r="G1800" i="24"/>
  <c r="G3099" i="24"/>
  <c r="G803" i="24"/>
  <c r="G770" i="24"/>
  <c r="G1167" i="24"/>
  <c r="G1482" i="24"/>
  <c r="G3283" i="24"/>
  <c r="G3098" i="24"/>
  <c r="G292" i="24"/>
  <c r="G1418" i="24"/>
  <c r="G316" i="24"/>
  <c r="G3" i="24"/>
  <c r="G1583" i="24"/>
  <c r="G1579" i="24"/>
  <c r="G1571" i="24"/>
  <c r="G3309" i="24"/>
  <c r="G3369" i="24"/>
  <c r="G2941" i="24"/>
  <c r="G839" i="24"/>
  <c r="G3248" i="24"/>
  <c r="G1468" i="24"/>
  <c r="G2681" i="24"/>
  <c r="G1898" i="24"/>
  <c r="G164" i="24"/>
  <c r="G905" i="24"/>
  <c r="G3251" i="24"/>
  <c r="G1096" i="24"/>
  <c r="G174" i="24"/>
  <c r="G2038" i="24"/>
  <c r="G687" i="24"/>
  <c r="G334" i="24"/>
  <c r="G3088" i="24"/>
  <c r="G102" i="24"/>
  <c r="G1452" i="24"/>
  <c r="G501" i="24"/>
  <c r="G1228" i="24"/>
  <c r="G243" i="24"/>
  <c r="G1411" i="24"/>
  <c r="G2903" i="24"/>
  <c r="G1158" i="24"/>
  <c r="G333" i="24"/>
  <c r="G320" i="24"/>
  <c r="G1986" i="24"/>
  <c r="G3411" i="24"/>
  <c r="G1979" i="24"/>
  <c r="G2566" i="24"/>
  <c r="G3298" i="24"/>
  <c r="G2894" i="24"/>
  <c r="G281" i="24"/>
  <c r="G798" i="24"/>
  <c r="G3022" i="24"/>
  <c r="G1475" i="24"/>
  <c r="G3375" i="24"/>
  <c r="G2018" i="24"/>
  <c r="G2642" i="24"/>
  <c r="G524" i="24"/>
  <c r="G1978" i="24"/>
  <c r="G1154" i="24"/>
  <c r="G1090" i="24"/>
  <c r="G646" i="24"/>
  <c r="G1993" i="24"/>
  <c r="G528" i="24"/>
  <c r="G247" i="24"/>
  <c r="G2739" i="24"/>
  <c r="G2227" i="24"/>
  <c r="G2700" i="24"/>
  <c r="G1437" i="24"/>
  <c r="G2540" i="24"/>
  <c r="G446" i="24"/>
  <c r="G713" i="24"/>
  <c r="G2662" i="24"/>
  <c r="G919" i="24"/>
  <c r="G1343" i="24"/>
  <c r="G1443" i="24"/>
  <c r="G1746" i="24"/>
  <c r="G2562" i="24"/>
  <c r="G227" i="24"/>
  <c r="G2000" i="24"/>
  <c r="G2773" i="24"/>
  <c r="G761" i="24"/>
  <c r="G2729" i="24"/>
  <c r="G49" i="24"/>
  <c r="G672" i="24"/>
  <c r="G511" i="24"/>
  <c r="G1980" i="24"/>
  <c r="G1991" i="24"/>
  <c r="G749" i="24"/>
  <c r="G3213" i="24"/>
  <c r="G2259" i="24"/>
  <c r="G2831" i="24"/>
  <c r="G1422" i="24"/>
  <c r="G229" i="24"/>
  <c r="G703" i="24"/>
  <c r="G1463" i="24"/>
  <c r="G3286" i="24"/>
  <c r="G1382" i="24"/>
  <c r="G1961" i="24"/>
  <c r="G2818" i="24"/>
  <c r="G1191" i="24"/>
  <c r="G1383" i="24"/>
  <c r="G2233" i="24"/>
  <c r="G1493" i="24"/>
  <c r="G2099" i="24"/>
  <c r="G784" i="24"/>
  <c r="G2577" i="24"/>
  <c r="G1732" i="24"/>
  <c r="G720" i="24"/>
  <c r="G1474" i="24"/>
  <c r="G3212" i="24"/>
  <c r="G2770" i="24"/>
  <c r="G81" i="24"/>
  <c r="G1317" i="24"/>
  <c r="G3317" i="24"/>
  <c r="G2236" i="24"/>
  <c r="G3281" i="24"/>
  <c r="G2994" i="24"/>
  <c r="G1877" i="24"/>
  <c r="G153" i="24"/>
  <c r="G152" i="24"/>
  <c r="G2747" i="24"/>
  <c r="G3515" i="24"/>
  <c r="G1914" i="24"/>
  <c r="G3326" i="24"/>
  <c r="G734" i="24"/>
  <c r="G1909" i="24"/>
  <c r="G2817" i="24"/>
  <c r="G1455" i="24"/>
  <c r="G2123" i="24"/>
  <c r="G2358" i="24"/>
  <c r="G1624" i="24"/>
  <c r="G2881" i="24"/>
  <c r="G232" i="24"/>
  <c r="G2730" i="24"/>
  <c r="G1273" i="24"/>
  <c r="G832" i="24"/>
  <c r="G785" i="24"/>
  <c r="G391" i="24"/>
  <c r="G191" i="24"/>
  <c r="G993" i="24"/>
  <c r="G1007" i="24"/>
  <c r="G679" i="24"/>
  <c r="G432" i="24"/>
  <c r="G2256" i="24"/>
  <c r="G1819" i="24"/>
  <c r="G1039" i="24"/>
  <c r="G2546" i="24"/>
  <c r="G1672" i="24"/>
  <c r="G1173" i="24"/>
  <c r="G650" i="24"/>
  <c r="G3034" i="24"/>
  <c r="G1638" i="24"/>
  <c r="G2578" i="24"/>
  <c r="G84" i="24"/>
  <c r="G2710" i="24"/>
  <c r="G274" i="24"/>
  <c r="G896" i="24"/>
  <c r="G1401" i="24"/>
  <c r="G14" i="24"/>
  <c r="G1484" i="24"/>
  <c r="G349" i="24"/>
  <c r="G3235" i="24"/>
  <c r="G241" i="24"/>
  <c r="G549" i="24"/>
  <c r="G366" i="24"/>
  <c r="G1491" i="24"/>
  <c r="G843" i="24"/>
  <c r="G2879" i="24"/>
  <c r="G2759" i="24"/>
  <c r="G546" i="24"/>
  <c r="G3548" i="24"/>
  <c r="G1537" i="24"/>
  <c r="G3300" i="24"/>
  <c r="G1432" i="24"/>
  <c r="G1023" i="24"/>
  <c r="G1763" i="24"/>
  <c r="G2822" i="24"/>
  <c r="G3271" i="24"/>
  <c r="G1163" i="24"/>
  <c r="G715" i="24"/>
  <c r="G1970" i="24"/>
  <c r="G1079" i="24"/>
  <c r="G3094" i="24"/>
  <c r="G2720" i="24"/>
  <c r="G401" i="24"/>
  <c r="G2458" i="24"/>
  <c r="G1485" i="24"/>
  <c r="G1515" i="24"/>
  <c r="G2765" i="24"/>
  <c r="G1673" i="24"/>
  <c r="G2147" i="24"/>
  <c r="G2439" i="24"/>
  <c r="G1552" i="24"/>
  <c r="G2905" i="24"/>
  <c r="G880" i="24"/>
  <c r="G2748" i="24"/>
  <c r="G3209" i="24"/>
  <c r="G1592" i="24"/>
  <c r="G955" i="24"/>
  <c r="G1957" i="24"/>
  <c r="G1118" i="24"/>
  <c r="G1075" i="24"/>
  <c r="G2603" i="24"/>
  <c r="G328" i="24"/>
  <c r="G2022" i="24"/>
  <c r="G1139" i="24"/>
  <c r="G759" i="24"/>
  <c r="G2521" i="24"/>
  <c r="G2585" i="24"/>
  <c r="G33" i="24"/>
  <c r="G171" i="24"/>
  <c r="G2648" i="24"/>
  <c r="G2760" i="24"/>
  <c r="G901" i="24"/>
  <c r="G3079" i="24"/>
  <c r="G3444" i="24"/>
  <c r="G1500" i="24"/>
  <c r="G3409" i="24"/>
  <c r="G2854" i="24"/>
  <c r="G1188" i="24"/>
  <c r="G2668" i="24"/>
  <c r="G2955" i="24"/>
  <c r="G431" i="24"/>
  <c r="G1987" i="24"/>
  <c r="G3103" i="24"/>
  <c r="G3035" i="24"/>
  <c r="G1419" i="24"/>
  <c r="G3040" i="24"/>
  <c r="G2563" i="24"/>
  <c r="G782" i="24"/>
  <c r="G2515" i="24"/>
  <c r="G1436" i="24"/>
  <c r="G1445" i="24"/>
  <c r="G2992" i="24"/>
  <c r="G2029" i="24"/>
  <c r="G2444" i="24"/>
  <c r="G2489" i="24"/>
  <c r="G2732" i="24"/>
  <c r="G1081" i="24"/>
  <c r="G2815" i="24"/>
  <c r="G2658" i="24"/>
  <c r="G3340" i="24"/>
  <c r="G3026" i="24"/>
  <c r="G702" i="24"/>
  <c r="G2237" i="24"/>
  <c r="I2237" i="24" s="1" a="1"/>
  <c r="I2237" i="24" s="1"/>
  <c r="G1088" i="24"/>
  <c r="G1911" i="24"/>
  <c r="G1742" i="24"/>
  <c r="G652" i="24"/>
  <c r="I652" i="24" s="1" a="1"/>
  <c r="I652" i="24" s="1"/>
  <c r="N3048" i="24"/>
  <c r="N3049" i="24"/>
  <c r="N3050" i="24"/>
  <c r="N3051" i="24"/>
  <c r="N3052" i="24"/>
  <c r="N3053" i="24"/>
  <c r="N3054" i="24"/>
  <c r="N3055" i="24"/>
  <c r="N3056" i="24"/>
  <c r="N3057" i="24"/>
  <c r="N3058" i="24"/>
  <c r="N3059" i="24"/>
  <c r="N3060" i="24"/>
  <c r="N3061" i="24"/>
  <c r="N3062" i="24"/>
  <c r="N3063" i="24"/>
  <c r="N3064" i="24"/>
  <c r="N3065" i="24"/>
  <c r="N3066" i="24"/>
  <c r="N3067" i="24"/>
  <c r="N3068" i="24"/>
  <c r="N3069" i="24"/>
  <c r="N3070" i="24"/>
  <c r="N3071" i="24"/>
  <c r="N3072" i="24"/>
  <c r="N3073" i="24"/>
  <c r="N3074" i="24"/>
  <c r="N3075" i="24"/>
  <c r="N3076" i="24"/>
  <c r="N3077" i="24"/>
  <c r="N3078" i="24"/>
  <c r="N3079" i="24"/>
  <c r="N3080" i="24"/>
  <c r="N3081" i="24"/>
  <c r="N3082" i="24"/>
  <c r="N3083" i="24"/>
  <c r="N3084" i="24"/>
  <c r="N3085" i="24"/>
  <c r="N3086" i="24"/>
  <c r="N3087" i="24"/>
  <c r="N3088" i="24"/>
  <c r="N3089" i="24"/>
  <c r="N3090" i="24"/>
  <c r="N3091" i="24"/>
  <c r="N3092" i="24"/>
  <c r="N3093" i="24"/>
  <c r="N3094" i="24"/>
  <c r="N3095" i="24"/>
  <c r="N3096" i="24"/>
  <c r="N3097" i="24"/>
  <c r="N3098" i="24"/>
  <c r="N3099" i="24"/>
  <c r="N3100" i="24"/>
  <c r="N3101" i="24"/>
  <c r="N3102" i="24"/>
  <c r="N3103" i="24"/>
  <c r="N3104" i="24"/>
  <c r="N3105" i="24"/>
  <c r="N3106" i="24"/>
  <c r="N3107" i="24"/>
  <c r="N3108" i="24"/>
  <c r="N3109" i="24"/>
  <c r="N3110" i="24"/>
  <c r="N3111" i="24"/>
  <c r="N3112" i="24"/>
  <c r="N3113" i="24"/>
  <c r="N3114" i="24"/>
  <c r="N3115" i="24"/>
  <c r="N3116" i="24"/>
  <c r="N3117" i="24"/>
  <c r="N3118" i="24"/>
  <c r="N3119" i="24"/>
  <c r="N3120" i="24"/>
  <c r="N3121" i="24"/>
  <c r="N3122" i="24"/>
  <c r="N3123" i="24"/>
  <c r="N3124" i="24"/>
  <c r="N3125" i="24"/>
  <c r="N3126" i="24"/>
  <c r="N3127" i="24"/>
  <c r="N3128" i="24"/>
  <c r="N3129" i="24"/>
  <c r="N3130" i="24"/>
  <c r="N3131" i="24"/>
  <c r="N3132" i="24"/>
  <c r="N3133" i="24"/>
  <c r="N3134" i="24"/>
  <c r="N3135" i="24"/>
  <c r="N3136" i="24"/>
  <c r="N3137" i="24"/>
  <c r="N3138" i="24"/>
  <c r="N3139" i="24"/>
  <c r="N3140" i="24"/>
  <c r="N3141" i="24"/>
  <c r="N3142" i="24"/>
  <c r="N3143" i="24"/>
  <c r="N3144" i="24"/>
  <c r="N3145" i="24"/>
  <c r="N3146" i="24"/>
  <c r="N3147" i="24"/>
  <c r="N3148" i="24"/>
  <c r="N3149" i="24"/>
  <c r="N3150" i="24"/>
  <c r="N3151" i="24"/>
  <c r="N3152" i="24"/>
  <c r="N3153" i="24"/>
  <c r="N3154" i="24"/>
  <c r="N3155" i="24"/>
  <c r="N3156" i="24"/>
  <c r="N3157" i="24"/>
  <c r="N3158" i="24"/>
  <c r="N3159" i="24"/>
  <c r="N3160" i="24"/>
  <c r="N3161" i="24"/>
  <c r="N3162" i="24"/>
  <c r="N3163" i="24"/>
  <c r="N3164" i="24"/>
  <c r="N3165" i="24"/>
  <c r="N3166" i="24"/>
  <c r="N3167" i="24"/>
  <c r="N3168" i="24"/>
  <c r="N3169" i="24"/>
  <c r="N3170" i="24"/>
  <c r="N3171" i="24"/>
  <c r="N3172" i="24"/>
  <c r="N3173" i="24"/>
  <c r="N3174" i="24"/>
  <c r="N3175" i="24"/>
  <c r="N3176" i="24"/>
  <c r="N3177" i="24"/>
  <c r="N3178" i="24"/>
  <c r="N3179" i="24"/>
  <c r="N3180" i="24"/>
  <c r="N3181" i="24"/>
  <c r="N3182" i="24"/>
  <c r="N3183" i="24"/>
  <c r="N3184" i="24"/>
  <c r="N3185" i="24"/>
  <c r="N3186" i="24"/>
  <c r="N3187" i="24"/>
  <c r="N3188" i="24"/>
  <c r="N3189" i="24"/>
  <c r="N3190" i="24"/>
  <c r="N3191" i="24"/>
  <c r="N3192" i="24"/>
  <c r="N3193" i="24"/>
  <c r="N3194" i="24"/>
  <c r="N3195" i="24"/>
  <c r="N3196" i="24"/>
  <c r="N3197" i="24"/>
  <c r="N3198" i="24"/>
  <c r="N3199" i="24"/>
  <c r="N3200" i="24"/>
  <c r="N3201" i="24"/>
  <c r="N3202" i="24"/>
  <c r="N3203" i="24"/>
  <c r="N3204" i="24"/>
  <c r="N3205" i="24"/>
  <c r="N3206" i="24"/>
  <c r="N3207" i="24"/>
  <c r="N3208" i="24"/>
  <c r="N3209" i="24"/>
  <c r="N3210" i="24"/>
  <c r="N3211" i="24"/>
  <c r="N3212" i="24"/>
  <c r="N3213" i="24"/>
  <c r="N3214" i="24"/>
  <c r="N3215" i="24"/>
  <c r="N3216" i="24"/>
  <c r="N3217" i="24"/>
  <c r="N3218" i="24"/>
  <c r="N3219" i="24"/>
  <c r="N3220" i="24"/>
  <c r="N3221" i="24"/>
  <c r="N3222" i="24"/>
  <c r="N3223" i="24"/>
  <c r="N3224" i="24"/>
  <c r="N3225" i="24"/>
  <c r="N3226" i="24"/>
  <c r="N3227" i="24"/>
  <c r="N3228" i="24"/>
  <c r="N3229" i="24"/>
  <c r="N3230" i="24"/>
  <c r="N3231" i="24"/>
  <c r="N3232" i="24"/>
  <c r="N3233" i="24"/>
  <c r="N3234" i="24"/>
  <c r="N3235" i="24"/>
  <c r="N3236" i="24"/>
  <c r="N3237" i="24"/>
  <c r="N3238" i="24"/>
  <c r="N3239" i="24"/>
  <c r="N3240" i="24"/>
  <c r="N3241" i="24"/>
  <c r="N3242" i="24"/>
  <c r="N3243" i="24"/>
  <c r="N3244" i="24"/>
  <c r="N3245" i="24"/>
  <c r="N3246" i="24"/>
  <c r="N3247" i="24"/>
  <c r="N3248" i="24"/>
  <c r="N3249" i="24"/>
  <c r="N3250" i="24"/>
  <c r="N3251" i="24"/>
  <c r="N3252" i="24"/>
  <c r="N3253" i="24"/>
  <c r="N3254" i="24"/>
  <c r="N3255" i="24"/>
  <c r="N3256" i="24"/>
  <c r="N3257" i="24"/>
  <c r="N3258" i="24"/>
  <c r="N3259" i="24"/>
  <c r="N3260" i="24"/>
  <c r="N3261" i="24"/>
  <c r="N3262" i="24"/>
  <c r="N3263" i="24"/>
  <c r="N3264" i="24"/>
  <c r="N3265" i="24"/>
  <c r="N3266" i="24"/>
  <c r="N3267" i="24"/>
  <c r="N3268" i="24"/>
  <c r="N3269" i="24"/>
  <c r="N3270" i="24"/>
  <c r="N3271" i="24"/>
  <c r="N3272" i="24"/>
  <c r="N3273" i="24"/>
  <c r="N3274" i="24"/>
  <c r="N3275" i="24"/>
  <c r="N3276" i="24"/>
  <c r="N3277" i="24"/>
  <c r="N3278" i="24"/>
  <c r="N3279" i="24"/>
  <c r="N3280" i="24"/>
  <c r="N3281" i="24"/>
  <c r="N3282" i="24"/>
  <c r="N3283" i="24"/>
  <c r="N3284" i="24"/>
  <c r="N3285" i="24"/>
  <c r="N3286" i="24"/>
  <c r="N3287" i="24"/>
  <c r="N3288" i="24"/>
  <c r="N3289" i="24"/>
  <c r="N3290" i="24"/>
  <c r="N3291" i="24"/>
  <c r="N3292" i="24"/>
  <c r="N3293" i="24"/>
  <c r="N3294" i="24"/>
  <c r="N3295" i="24"/>
  <c r="N3296" i="24"/>
  <c r="N3297" i="24"/>
  <c r="N3298" i="24"/>
  <c r="N3299" i="24"/>
  <c r="N3300" i="24"/>
  <c r="N3301" i="24"/>
  <c r="N3302" i="24"/>
  <c r="N3303" i="24"/>
  <c r="N3304" i="24"/>
  <c r="N3305" i="24"/>
  <c r="N3306" i="24"/>
  <c r="N3307" i="24"/>
  <c r="N3308" i="24"/>
  <c r="N3309" i="24"/>
  <c r="N3310" i="24"/>
  <c r="N3311" i="24"/>
  <c r="N3312" i="24"/>
  <c r="N3313" i="24"/>
  <c r="N3314" i="24"/>
  <c r="N3315" i="24"/>
  <c r="N3316" i="24"/>
  <c r="N3317" i="24"/>
  <c r="N3318" i="24"/>
  <c r="N3319" i="24"/>
  <c r="N3320" i="24"/>
  <c r="N3321" i="24"/>
  <c r="N3322" i="24"/>
  <c r="N3323" i="24"/>
  <c r="N3324" i="24"/>
  <c r="N3325" i="24"/>
  <c r="N3326" i="24"/>
  <c r="N3327" i="24"/>
  <c r="N3328" i="24"/>
  <c r="N3329" i="24"/>
  <c r="N3330" i="24"/>
  <c r="N3331" i="24"/>
  <c r="N3332" i="24"/>
  <c r="N3333" i="24"/>
  <c r="L85" i="1"/>
  <c r="L86" i="1"/>
  <c r="N85" i="1"/>
  <c r="N86" i="1"/>
  <c r="N2904" i="23" l="1"/>
  <c r="N2908" i="23"/>
  <c r="N2912" i="23"/>
  <c r="N2916" i="23"/>
  <c r="N2920" i="23"/>
  <c r="N2924" i="23"/>
  <c r="N2928" i="23"/>
  <c r="N2932" i="23"/>
  <c r="N2936" i="23"/>
  <c r="N2940" i="23"/>
  <c r="N2944" i="23"/>
  <c r="N2948" i="23"/>
  <c r="N2952" i="23"/>
  <c r="N2956" i="23"/>
  <c r="N2960" i="23"/>
  <c r="N2964" i="23"/>
  <c r="N2968" i="23"/>
  <c r="N2972" i="23"/>
  <c r="N2976" i="23"/>
  <c r="N2980" i="23"/>
  <c r="N2984" i="23"/>
  <c r="N2988" i="23"/>
  <c r="N2992" i="23"/>
  <c r="N2996" i="23"/>
  <c r="N3000" i="23"/>
  <c r="N3004" i="23"/>
  <c r="N3008" i="23"/>
  <c r="N3012" i="23"/>
  <c r="N3016" i="23"/>
  <c r="N3015" i="23"/>
  <c r="N3011" i="23"/>
  <c r="N3007" i="23"/>
  <c r="N3003" i="23"/>
  <c r="N2999" i="23"/>
  <c r="N2995" i="23"/>
  <c r="N2991" i="23"/>
  <c r="N2987" i="23"/>
  <c r="N2983" i="23"/>
  <c r="N2979" i="23"/>
  <c r="N2975" i="23"/>
  <c r="N2971" i="23"/>
  <c r="N2967" i="23"/>
  <c r="N2963" i="23"/>
  <c r="N2959" i="23"/>
  <c r="N2955" i="23"/>
  <c r="N2951" i="23"/>
  <c r="N2947" i="23"/>
  <c r="N2943" i="23"/>
  <c r="N2939" i="23"/>
  <c r="N2935" i="23"/>
  <c r="N2931" i="23"/>
  <c r="N2927" i="23"/>
  <c r="N2923" i="23"/>
  <c r="N2919" i="23"/>
  <c r="N2915" i="23"/>
  <c r="N2911" i="23"/>
  <c r="N2907" i="23"/>
  <c r="N2903" i="23"/>
  <c r="N3014" i="23"/>
  <c r="N3010" i="23"/>
  <c r="N3006" i="23"/>
  <c r="N3002" i="23"/>
  <c r="N2998" i="23"/>
  <c r="N2994" i="23"/>
  <c r="N2990" i="23"/>
  <c r="N2986" i="23"/>
  <c r="N2982" i="23"/>
  <c r="N2978" i="23"/>
  <c r="N2974" i="23"/>
  <c r="N2970" i="23"/>
  <c r="N2966" i="23"/>
  <c r="N2962" i="23"/>
  <c r="N2958" i="23"/>
  <c r="N2954" i="23"/>
  <c r="N2950" i="23"/>
  <c r="N2946" i="23"/>
  <c r="N2942" i="23"/>
  <c r="N2938" i="23"/>
  <c r="N2934" i="23"/>
  <c r="N2930" i="23"/>
  <c r="N2926" i="23"/>
  <c r="N2922" i="23"/>
  <c r="N2918" i="23"/>
  <c r="N2914" i="23"/>
  <c r="N2910" i="23"/>
  <c r="N2906" i="23"/>
  <c r="N2902" i="23"/>
  <c r="N3013" i="23"/>
  <c r="N3009" i="23"/>
  <c r="N3005" i="23"/>
  <c r="N3001" i="23"/>
  <c r="N2997" i="23"/>
  <c r="N2993" i="23"/>
  <c r="N2989" i="23"/>
  <c r="N2985" i="23"/>
  <c r="N2981" i="23"/>
  <c r="N2977" i="23"/>
  <c r="N2973" i="23"/>
  <c r="N2969" i="23"/>
  <c r="N2965" i="23"/>
  <c r="N2961" i="23"/>
  <c r="N2957" i="23"/>
  <c r="N2953" i="23"/>
  <c r="N2949" i="23"/>
  <c r="N2945" i="23"/>
  <c r="N2941" i="23"/>
  <c r="N2937" i="23"/>
  <c r="N2933" i="23"/>
  <c r="N2929" i="23"/>
  <c r="N2925" i="23"/>
  <c r="N2921" i="23"/>
  <c r="N2917" i="23"/>
  <c r="N2913" i="23"/>
  <c r="N2909" i="23"/>
  <c r="N2905" i="23"/>
  <c r="I2658" i="24" a="1"/>
  <c r="I2658" i="24" s="1"/>
  <c r="I1742" i="24" a="1"/>
  <c r="I1742" i="24" s="1"/>
  <c r="I2815" i="24" a="1"/>
  <c r="I2815" i="24" s="1"/>
  <c r="I1987" i="24" a="1"/>
  <c r="I1987" i="24" s="1"/>
  <c r="I2648" i="24" a="1"/>
  <c r="I2648" i="24" s="1"/>
  <c r="I328" i="24" a="1"/>
  <c r="I328" i="24" s="1"/>
  <c r="I1515" i="24" a="1"/>
  <c r="I1515" i="24" s="1"/>
  <c r="I715" i="24" a="1"/>
  <c r="I715" i="24" s="1"/>
  <c r="I3026" i="24" a="1"/>
  <c r="I3026" i="24" s="1"/>
  <c r="I2029" i="24" a="1"/>
  <c r="I2029" i="24" s="1"/>
  <c r="I431" i="24" a="1"/>
  <c r="I431" i="24" s="1"/>
  <c r="I2854" i="24" a="1"/>
  <c r="I2854" i="24" s="1"/>
  <c r="I171" i="24" a="1"/>
  <c r="I171" i="24" s="1"/>
  <c r="I2603" i="24" a="1"/>
  <c r="I2603" i="24" s="1"/>
  <c r="I880" i="24" a="1"/>
  <c r="I880" i="24" s="1"/>
  <c r="I1485" i="24" a="1"/>
  <c r="I1485" i="24" s="1"/>
  <c r="I1088" i="24" a="1"/>
  <c r="I1088" i="24" s="1"/>
  <c r="I3340" i="24" a="1"/>
  <c r="I3340" i="24" s="1"/>
  <c r="I2732" i="24" a="1"/>
  <c r="I2732" i="24" s="1"/>
  <c r="I2992" i="24" a="1"/>
  <c r="I2992" i="24" s="1"/>
  <c r="I782" i="24" a="1"/>
  <c r="I782" i="24" s="1"/>
  <c r="I3035" i="24" a="1"/>
  <c r="I3035" i="24" s="1"/>
  <c r="I2955" i="24" a="1"/>
  <c r="I2955" i="24" s="1"/>
  <c r="I3409" i="24" a="1"/>
  <c r="I3409" i="24" s="1"/>
  <c r="I2489" i="24" a="1"/>
  <c r="I2489" i="24" s="1"/>
  <c r="I1500" i="24" a="1"/>
  <c r="I1500" i="24" s="1"/>
  <c r="I2760" i="24" a="1"/>
  <c r="I2760" i="24" s="1"/>
  <c r="I2585" i="24" a="1"/>
  <c r="I2585" i="24" s="1"/>
  <c r="I2022" i="24" a="1"/>
  <c r="I2022" i="24" s="1"/>
  <c r="I1118" i="24" a="1"/>
  <c r="I1118" i="24" s="1"/>
  <c r="I3209" i="24" a="1"/>
  <c r="I3209" i="24" s="1"/>
  <c r="I1552" i="24" a="1"/>
  <c r="I1552" i="24" s="1"/>
  <c r="I2765" i="24" a="1"/>
  <c r="I2765" i="24" s="1"/>
  <c r="I401" i="24" a="1"/>
  <c r="I401" i="24" s="1"/>
  <c r="I1970" i="24" a="1"/>
  <c r="I1970" i="24" s="1"/>
  <c r="I2822" i="24" a="1"/>
  <c r="I2822" i="24" s="1"/>
  <c r="I3300" i="24" a="1"/>
  <c r="I3300" i="24" s="1"/>
  <c r="I2759" i="24" a="1"/>
  <c r="I2759" i="24" s="1"/>
  <c r="I366" i="24" a="1"/>
  <c r="I366" i="24" s="1"/>
  <c r="I349" i="24" a="1"/>
  <c r="I349" i="24" s="1"/>
  <c r="I896" i="24" a="1"/>
  <c r="I896" i="24" s="1"/>
  <c r="I2578" i="24" a="1"/>
  <c r="I2578" i="24" s="1"/>
  <c r="I1173" i="24" a="1"/>
  <c r="I1173" i="24" s="1"/>
  <c r="I1819" i="24" a="1"/>
  <c r="I1819" i="24" s="1"/>
  <c r="I1007" i="24" a="1"/>
  <c r="I1007" i="24" s="1"/>
  <c r="I785" i="24" a="1"/>
  <c r="I785" i="24" s="1"/>
  <c r="I232" i="24" a="1"/>
  <c r="I232" i="24" s="1"/>
  <c r="I2123" i="24" a="1"/>
  <c r="I2123" i="24" s="1"/>
  <c r="I1445" i="24" a="1"/>
  <c r="I1445" i="24" s="1"/>
  <c r="I2668" i="24" a="1"/>
  <c r="I2668" i="24" s="1"/>
  <c r="I2444" i="24" a="1"/>
  <c r="I2444" i="24" s="1"/>
  <c r="I3040" i="24" a="1"/>
  <c r="I3040" i="24" s="1"/>
  <c r="I3444" i="24" a="1"/>
  <c r="I3444" i="24" s="1"/>
  <c r="I2521" i="24" a="1"/>
  <c r="I2521" i="24" s="1"/>
  <c r="I2748" i="24" a="1"/>
  <c r="I2748" i="24" s="1"/>
  <c r="I2720" i="24" a="1"/>
  <c r="I2720" i="24" s="1"/>
  <c r="I1763" i="24" a="1"/>
  <c r="I1763" i="24" s="1"/>
  <c r="I1537" i="24" a="1"/>
  <c r="I1537" i="24" s="1"/>
  <c r="I2879" i="24" a="1"/>
  <c r="I2879" i="24" s="1"/>
  <c r="I549" i="24" a="1"/>
  <c r="I549" i="24" s="1"/>
  <c r="I1484" i="24" a="1"/>
  <c r="I1484" i="24" s="1"/>
  <c r="I274" i="24" a="1"/>
  <c r="I274" i="24" s="1"/>
  <c r="I1638" i="24" a="1"/>
  <c r="I1638" i="24" s="1"/>
  <c r="I1672" i="24" a="1"/>
  <c r="I1672" i="24" s="1"/>
  <c r="I2256" i="24" a="1"/>
  <c r="I2256" i="24" s="1"/>
  <c r="I993" i="24" a="1"/>
  <c r="I993" i="24" s="1"/>
  <c r="I832" i="24" a="1"/>
  <c r="I832" i="24" s="1"/>
  <c r="I2881" i="24" a="1"/>
  <c r="I2881" i="24" s="1"/>
  <c r="I1455" i="24" a="1"/>
  <c r="I1455" i="24" s="1"/>
  <c r="I3326" i="24" a="1"/>
  <c r="I3326" i="24" s="1"/>
  <c r="I152" i="24" a="1"/>
  <c r="I152" i="24" s="1"/>
  <c r="I3281" i="24" a="1"/>
  <c r="I3281" i="24" s="1"/>
  <c r="I2563" i="24" a="1"/>
  <c r="I2563" i="24" s="1"/>
  <c r="I3103" i="24" a="1"/>
  <c r="I3103" i="24" s="1"/>
  <c r="I702" i="24" a="1"/>
  <c r="I702" i="24" s="1"/>
  <c r="I1436" i="24" a="1"/>
  <c r="I1436" i="24" s="1"/>
  <c r="I1188" i="24" a="1"/>
  <c r="I1188" i="24" s="1"/>
  <c r="I1957" i="24" a="1"/>
  <c r="I1957" i="24" s="1"/>
  <c r="I2439" i="24" a="1"/>
  <c r="I2439" i="24" s="1"/>
  <c r="I1911" i="24" a="1"/>
  <c r="I1911" i="24" s="1"/>
  <c r="I1081" i="24" a="1"/>
  <c r="I1081" i="24" s="1"/>
  <c r="I2515" i="24" a="1"/>
  <c r="I2515" i="24" s="1"/>
  <c r="I1419" i="24" a="1"/>
  <c r="I1419" i="24" s="1"/>
  <c r="I3079" i="24" a="1"/>
  <c r="I3079" i="24" s="1"/>
  <c r="I759" i="24" a="1"/>
  <c r="I759" i="24" s="1"/>
  <c r="I955" i="24" a="1"/>
  <c r="I955" i="24" s="1"/>
  <c r="I2147" i="24" a="1"/>
  <c r="I2147" i="24" s="1"/>
  <c r="I3094" i="24" a="1"/>
  <c r="I3094" i="24" s="1"/>
  <c r="I1163" i="24" a="1"/>
  <c r="I1163" i="24" s="1"/>
  <c r="I1023" i="24" a="1"/>
  <c r="I1023" i="24" s="1"/>
  <c r="I3548" i="24" a="1"/>
  <c r="I3548" i="24" s="1"/>
  <c r="I843" i="24" a="1"/>
  <c r="I843" i="24" s="1"/>
  <c r="I241" i="24" a="1"/>
  <c r="I241" i="24" s="1"/>
  <c r="I14" i="24" a="1"/>
  <c r="I14" i="24" s="1"/>
  <c r="I2710" i="24" a="1"/>
  <c r="I2710" i="24" s="1"/>
  <c r="I3034" i="24" a="1"/>
  <c r="I3034" i="24" s="1"/>
  <c r="I901" i="24" a="1"/>
  <c r="I901" i="24" s="1"/>
  <c r="I33" i="24" a="1"/>
  <c r="I33" i="24" s="1"/>
  <c r="I1139" i="24" a="1"/>
  <c r="I1139" i="24" s="1"/>
  <c r="I1075" i="24" a="1"/>
  <c r="I1075" i="24" s="1"/>
  <c r="I1592" i="24" a="1"/>
  <c r="I1592" i="24" s="1"/>
  <c r="I2905" i="24" a="1"/>
  <c r="I2905" i="24" s="1"/>
  <c r="I1673" i="24" a="1"/>
  <c r="I1673" i="24" s="1"/>
  <c r="I2458" i="24" a="1"/>
  <c r="I2458" i="24" s="1"/>
  <c r="I1079" i="24" a="1"/>
  <c r="I1079" i="24" s="1"/>
  <c r="I3271" i="24" a="1"/>
  <c r="I3271" i="24" s="1"/>
  <c r="I1432" i="24" a="1"/>
  <c r="I1432" i="24" s="1"/>
  <c r="I546" i="24" a="1"/>
  <c r="I546" i="24" s="1"/>
  <c r="I1491" i="24" a="1"/>
  <c r="I1491" i="24" s="1"/>
  <c r="I3235" i="24" a="1"/>
  <c r="I3235" i="24" s="1"/>
  <c r="I1401" i="24" a="1"/>
  <c r="I1401" i="24" s="1"/>
  <c r="I84" i="24" a="1"/>
  <c r="I84" i="24" s="1"/>
  <c r="I650" i="24" a="1"/>
  <c r="I650" i="24" s="1"/>
  <c r="I1039" i="24" a="1"/>
  <c r="I1039" i="24" s="1"/>
  <c r="I679" i="24" a="1"/>
  <c r="I679" i="24" s="1"/>
  <c r="I391" i="24" a="1"/>
  <c r="I391" i="24" s="1"/>
  <c r="I2730" i="24" a="1"/>
  <c r="I2730" i="24" s="1"/>
  <c r="I2358" i="24" a="1"/>
  <c r="I2358" i="24" s="1"/>
  <c r="I1909" i="24" a="1"/>
  <c r="I1909" i="24" s="1"/>
  <c r="I3515" i="24" a="1"/>
  <c r="I3515" i="24" s="1"/>
  <c r="I1877" i="24" a="1"/>
  <c r="I1877" i="24" s="1"/>
  <c r="I3317" i="24" a="1"/>
  <c r="I3317" i="24" s="1"/>
  <c r="I3212" i="24" a="1"/>
  <c r="I3212" i="24" s="1"/>
  <c r="I2577" i="24" a="1"/>
  <c r="I2577" i="24" s="1"/>
  <c r="I2233" i="24" a="1"/>
  <c r="I2233" i="24" s="1"/>
  <c r="I1961" i="24" a="1"/>
  <c r="I1961" i="24" s="1"/>
  <c r="I703" i="24" a="1"/>
  <c r="I703" i="24" s="1"/>
  <c r="I2259" i="24" a="1"/>
  <c r="I2259" i="24" s="1"/>
  <c r="I1980" i="24" a="1"/>
  <c r="I1980" i="24" s="1"/>
  <c r="I2729" i="24" a="1"/>
  <c r="I2729" i="24" s="1"/>
  <c r="I227" i="24" a="1"/>
  <c r="I227" i="24" s="1"/>
  <c r="I1343" i="24" a="1"/>
  <c r="I1343" i="24" s="1"/>
  <c r="I446" i="24" a="1"/>
  <c r="I446" i="24" s="1"/>
  <c r="I2227" i="24" a="1"/>
  <c r="I2227" i="24" s="1"/>
  <c r="I1993" i="24" a="1"/>
  <c r="I1993" i="24" s="1"/>
  <c r="I1978" i="24" a="1"/>
  <c r="I1978" i="24" s="1"/>
  <c r="I3375" i="24" a="1"/>
  <c r="I3375" i="24" s="1"/>
  <c r="I281" i="24" a="1"/>
  <c r="I281" i="24" s="1"/>
  <c r="I1979" i="24" a="1"/>
  <c r="I1979" i="24" s="1"/>
  <c r="I333" i="24" a="1"/>
  <c r="I333" i="24" s="1"/>
  <c r="I243" i="24" a="1"/>
  <c r="I243" i="24" s="1"/>
  <c r="I102" i="24" a="1"/>
  <c r="I102" i="24" s="1"/>
  <c r="I2038" i="24" a="1"/>
  <c r="I2038" i="24" s="1"/>
  <c r="I905" i="24" a="1"/>
  <c r="I905" i="24" s="1"/>
  <c r="I1468" i="24" a="1"/>
  <c r="I1468" i="24" s="1"/>
  <c r="I3369" i="24" a="1"/>
  <c r="I3369" i="24" s="1"/>
  <c r="I1583" i="24" a="1"/>
  <c r="I1583" i="24" s="1"/>
  <c r="I292" i="24" a="1"/>
  <c r="I292" i="24" s="1"/>
  <c r="I1167" i="24" a="1"/>
  <c r="I1167" i="24" s="1"/>
  <c r="I1800" i="24" a="1"/>
  <c r="I1800" i="24" s="1"/>
  <c r="I1674" i="24" a="1"/>
  <c r="I1674" i="24" s="1"/>
  <c r="I2321" i="24" a="1"/>
  <c r="I2321" i="24" s="1"/>
  <c r="I2266" i="24" a="1"/>
  <c r="I2266" i="24" s="1"/>
  <c r="I2024" i="24" a="1"/>
  <c r="I2024" i="24" s="1"/>
  <c r="I3557" i="24" a="1"/>
  <c r="I3557" i="24" s="1"/>
  <c r="I1477" i="24" a="1"/>
  <c r="I1477" i="24" s="1"/>
  <c r="I2066" i="24" a="1"/>
  <c r="I2066" i="24" s="1"/>
  <c r="I893" i="24" a="1"/>
  <c r="I893" i="24" s="1"/>
  <c r="I2650" i="24" a="1"/>
  <c r="I2650" i="24" s="1"/>
  <c r="I1334" i="24" a="1"/>
  <c r="I1334" i="24" s="1"/>
  <c r="I3016" i="24" a="1"/>
  <c r="I3016" i="24" s="1"/>
  <c r="I1999" i="24" a="1"/>
  <c r="I1999" i="24" s="1"/>
  <c r="I806" i="24" a="1"/>
  <c r="I806" i="24" s="1"/>
  <c r="I278" i="24" a="1"/>
  <c r="I278" i="24" s="1"/>
  <c r="I388" i="24" a="1"/>
  <c r="I388" i="24" s="1"/>
  <c r="I3165" i="24" a="1"/>
  <c r="I3165" i="24" s="1"/>
  <c r="I1264" i="24" a="1"/>
  <c r="I1264" i="24" s="1"/>
  <c r="I926" i="24" a="1"/>
  <c r="I926" i="24" s="1"/>
  <c r="I2132" i="24" a="1"/>
  <c r="I2132" i="24" s="1"/>
  <c r="I3019" i="24" a="1"/>
  <c r="I3019" i="24" s="1"/>
  <c r="I2576" i="24" a="1"/>
  <c r="I2576" i="24" s="1"/>
  <c r="I329" i="24" a="1"/>
  <c r="I329" i="24" s="1"/>
  <c r="I2061" i="24" a="1"/>
  <c r="I2061" i="24" s="1"/>
  <c r="I3386" i="24" a="1"/>
  <c r="I3386" i="24" s="1"/>
  <c r="I547" i="24" a="1"/>
  <c r="I547" i="24" s="1"/>
  <c r="I1873" i="24" a="1"/>
  <c r="I1873" i="24" s="1"/>
  <c r="I727" i="24" a="1"/>
  <c r="I727" i="24" s="1"/>
  <c r="I3519" i="24" a="1"/>
  <c r="I3519" i="24" s="1"/>
  <c r="I310" i="24" a="1"/>
  <c r="I310" i="24" s="1"/>
  <c r="I196" i="24" a="1"/>
  <c r="I196" i="24" s="1"/>
  <c r="I3383" i="24" a="1"/>
  <c r="I3383" i="24" s="1"/>
  <c r="I3153" i="24" a="1"/>
  <c r="I3153" i="24" s="1"/>
  <c r="I2621" i="24" a="1"/>
  <c r="I2621" i="24" s="1"/>
  <c r="I1456" i="24" a="1"/>
  <c r="I1456" i="24" s="1"/>
  <c r="I3171" i="24" a="1"/>
  <c r="I3171" i="24" s="1"/>
  <c r="I91" i="24" a="1"/>
  <c r="I91" i="24" s="1"/>
  <c r="I1570" i="24" a="1"/>
  <c r="I1570" i="24" s="1"/>
  <c r="I283" i="24" a="1"/>
  <c r="I283" i="24" s="1"/>
  <c r="I2262" i="24" a="1"/>
  <c r="I2262" i="24" s="1"/>
  <c r="I790" i="24" a="1"/>
  <c r="I790" i="24" s="1"/>
  <c r="I119" i="24" a="1"/>
  <c r="I119" i="24" s="1"/>
  <c r="I3006" i="24" a="1"/>
  <c r="I3006" i="24" s="1"/>
  <c r="I3170" i="24" a="1"/>
  <c r="I3170" i="24" s="1"/>
  <c r="I3531" i="24" a="1"/>
  <c r="I3531" i="24" s="1"/>
  <c r="I2959" i="24" a="1"/>
  <c r="I2959" i="24" s="1"/>
  <c r="I1872" i="24" a="1"/>
  <c r="I1872" i="24" s="1"/>
  <c r="I1857" i="24" a="1"/>
  <c r="I1857" i="24" s="1"/>
  <c r="I631" i="24" a="1"/>
  <c r="I631" i="24" s="1"/>
  <c r="I3301" i="24" a="1"/>
  <c r="I3301" i="24" s="1"/>
  <c r="I1397" i="24" a="1"/>
  <c r="I1397" i="24" s="1"/>
  <c r="I2918" i="24" a="1"/>
  <c r="I2918" i="24" s="1"/>
  <c r="I1932" i="24" a="1"/>
  <c r="I1932" i="24" s="1"/>
  <c r="I172" i="24" a="1"/>
  <c r="I172" i="24" s="1"/>
  <c r="I2280" i="24" a="1"/>
  <c r="I2280" i="24" s="1"/>
  <c r="I3555" i="24" a="1"/>
  <c r="I3555" i="24" s="1"/>
  <c r="I1799" i="24" a="1"/>
  <c r="I1799" i="24" s="1"/>
  <c r="I2263" i="24" a="1"/>
  <c r="I2263" i="24" s="1"/>
  <c r="I1690" i="24" a="1"/>
  <c r="I1690" i="24" s="1"/>
  <c r="I3228" i="24" a="1"/>
  <c r="I3228" i="24" s="1"/>
  <c r="I1516" i="24" a="1"/>
  <c r="I1516" i="24" s="1"/>
  <c r="I971" i="24" a="1"/>
  <c r="I971" i="24" s="1"/>
  <c r="I293" i="24" a="1"/>
  <c r="I293" i="24" s="1"/>
  <c r="I413" i="24" a="1"/>
  <c r="I413" i="24" s="1"/>
  <c r="I3470" i="24" a="1"/>
  <c r="I3470" i="24" s="1"/>
  <c r="I1971" i="24" a="1"/>
  <c r="I1971" i="24" s="1"/>
  <c r="I934" i="24" a="1"/>
  <c r="I934" i="24" s="1"/>
  <c r="I3119" i="24" a="1"/>
  <c r="I3119" i="24" s="1"/>
  <c r="I3076" i="24" a="1"/>
  <c r="I3076" i="24" s="1"/>
  <c r="I1890" i="24" a="1"/>
  <c r="I1890" i="24" s="1"/>
  <c r="I1354" i="24" a="1"/>
  <c r="I1354" i="24" s="1"/>
  <c r="I3028" i="24" a="1"/>
  <c r="I3028" i="24" s="1"/>
  <c r="I1109" i="24" a="1"/>
  <c r="I1109" i="24" s="1"/>
  <c r="I1594" i="24" a="1"/>
  <c r="I1594" i="24" s="1"/>
  <c r="I2537" i="24" a="1"/>
  <c r="I2537" i="24" s="1"/>
  <c r="I2892" i="24" a="1"/>
  <c r="I2892" i="24" s="1"/>
  <c r="I2218" i="24" a="1"/>
  <c r="I2218" i="24" s="1"/>
  <c r="I861" i="24" a="1"/>
  <c r="I861" i="24" s="1"/>
  <c r="I658" i="24" a="1"/>
  <c r="I658" i="24" s="1"/>
  <c r="I488" i="24" a="1"/>
  <c r="I488" i="24" s="1"/>
  <c r="I2990" i="24" a="1"/>
  <c r="I2990" i="24" s="1"/>
  <c r="I908" i="24" a="1"/>
  <c r="I908" i="24" s="1"/>
  <c r="I1642" i="24" a="1"/>
  <c r="I1642" i="24" s="1"/>
  <c r="I2654" i="24" a="1"/>
  <c r="I2654" i="24" s="1"/>
  <c r="I1620" i="24" a="1"/>
  <c r="I1620" i="24" s="1"/>
  <c r="I1369" i="24" a="1"/>
  <c r="I1369" i="24" s="1"/>
  <c r="I1678" i="24" a="1"/>
  <c r="I1678" i="24" s="1"/>
  <c r="I1398" i="24" a="1"/>
  <c r="I1398" i="24" s="1"/>
  <c r="I3091" i="24" a="1"/>
  <c r="I3091" i="24" s="1"/>
  <c r="I1684" i="24" a="1"/>
  <c r="I1684" i="24" s="1"/>
  <c r="I101" i="24" a="1"/>
  <c r="I101" i="24" s="1"/>
  <c r="I123" i="24" a="1"/>
  <c r="I123" i="24" s="1"/>
  <c r="I2981" i="24" a="1"/>
  <c r="I2981" i="24" s="1"/>
  <c r="I42" i="24" a="1"/>
  <c r="I42" i="24" s="1"/>
  <c r="I2764" i="24" a="1"/>
  <c r="I2764" i="24" s="1"/>
  <c r="I319" i="24" a="1"/>
  <c r="I319" i="24" s="1"/>
  <c r="I2891" i="24" a="1"/>
  <c r="I2891" i="24" s="1"/>
  <c r="I3496" i="24" a="1"/>
  <c r="I3496" i="24" s="1"/>
  <c r="I1840" i="24" a="1"/>
  <c r="I1840" i="24" s="1"/>
  <c r="I2641" i="24" a="1"/>
  <c r="I2641" i="24" s="1"/>
  <c r="I2724" i="24" a="1"/>
  <c r="I2724" i="24" s="1"/>
  <c r="I2597" i="24" a="1"/>
  <c r="I2597" i="24" s="1"/>
  <c r="I1938" i="24" a="1"/>
  <c r="I1938" i="24" s="1"/>
  <c r="I192" i="24" a="1"/>
  <c r="I192" i="24" s="1"/>
  <c r="I634" i="24" a="1"/>
  <c r="I634" i="24" s="1"/>
  <c r="I3039" i="24" a="1"/>
  <c r="I3039" i="24" s="1"/>
  <c r="I3542" i="24" a="1"/>
  <c r="I3542" i="24" s="1"/>
  <c r="I435" i="24" a="1"/>
  <c r="I435" i="24" s="1"/>
  <c r="I3469" i="24" a="1"/>
  <c r="I3469" i="24" s="1"/>
  <c r="I1518" i="24" a="1"/>
  <c r="I1518" i="24" s="1"/>
  <c r="I2496" i="24" a="1"/>
  <c r="I2496" i="24" s="1"/>
  <c r="I2656" i="24" a="1"/>
  <c r="I2656" i="24" s="1"/>
  <c r="I2078" i="24" a="1"/>
  <c r="I2078" i="24" s="1"/>
  <c r="I900" i="24" a="1"/>
  <c r="I900" i="24" s="1"/>
  <c r="I1117" i="24" a="1"/>
  <c r="I1117" i="24" s="1"/>
  <c r="I2743" i="24" a="1"/>
  <c r="I2743" i="24" s="1"/>
  <c r="I772" i="24" a="1"/>
  <c r="I772" i="24" s="1"/>
  <c r="I410" i="24" a="1"/>
  <c r="I410" i="24" s="1"/>
  <c r="I246" i="24" a="1"/>
  <c r="I246" i="24" s="1"/>
  <c r="I2118" i="24" a="1"/>
  <c r="I2118" i="24" s="1"/>
  <c r="I1434" i="24" a="1"/>
  <c r="I1434" i="24" s="1"/>
  <c r="I1828" i="24" a="1"/>
  <c r="I1828" i="24" s="1"/>
  <c r="I1310" i="24" a="1"/>
  <c r="I1310" i="24" s="1"/>
  <c r="I1966" i="24" a="1"/>
  <c r="I1966" i="24" s="1"/>
  <c r="I865" i="24" a="1"/>
  <c r="I865" i="24" s="1"/>
  <c r="I362" i="24" a="1"/>
  <c r="I362" i="24" s="1"/>
  <c r="I1997" i="24" a="1"/>
  <c r="I1997" i="24" s="1"/>
  <c r="I220" i="24" a="1"/>
  <c r="I220" i="24" s="1"/>
  <c r="I10" i="24" a="1"/>
  <c r="I10" i="24" s="1"/>
  <c r="I2666" i="24" a="1"/>
  <c r="I2666" i="24" s="1"/>
  <c r="I1992" i="24" a="1"/>
  <c r="I1992" i="24" s="1"/>
  <c r="I3069" i="24" a="1"/>
  <c r="I3069" i="24" s="1"/>
  <c r="I2880" i="24" a="1"/>
  <c r="I2880" i="24" s="1"/>
  <c r="I1831" i="24" a="1"/>
  <c r="I1831" i="24" s="1"/>
  <c r="I1414" i="24" a="1"/>
  <c r="I1414" i="24" s="1"/>
  <c r="I1830" i="24" a="1"/>
  <c r="I1830" i="24" s="1"/>
  <c r="I1408" i="24" a="1"/>
  <c r="I1408" i="24" s="1"/>
  <c r="I3234" i="24" a="1"/>
  <c r="I3234" i="24" s="1"/>
  <c r="I3358" i="24" a="1"/>
  <c r="I3358" i="24" s="1"/>
  <c r="I3256" i="24" a="1"/>
  <c r="I3256" i="24" s="1"/>
  <c r="I1542" i="24" a="1"/>
  <c r="I1542" i="24" s="1"/>
  <c r="I2895" i="24" a="1"/>
  <c r="I2895" i="24" s="1"/>
  <c r="I3559" i="24" a="1"/>
  <c r="I3559" i="24" s="1"/>
  <c r="I2653" i="24" a="1"/>
  <c r="I2653" i="24" s="1"/>
  <c r="I361" i="24" a="1"/>
  <c r="I361" i="24" s="1"/>
  <c r="I3274" i="24" a="1"/>
  <c r="I3274" i="24" s="1"/>
  <c r="I706" i="24" a="1"/>
  <c r="I706" i="24" s="1"/>
  <c r="I684" i="24" a="1"/>
  <c r="I684" i="24" s="1"/>
  <c r="I2776" i="24" a="1"/>
  <c r="I2776" i="24" s="1"/>
  <c r="I1972" i="24" a="1"/>
  <c r="I1972" i="24" s="1"/>
  <c r="I1995" i="24" a="1"/>
  <c r="I1995" i="24" s="1"/>
  <c r="I2040" i="24" a="1"/>
  <c r="I2040" i="24" s="1"/>
  <c r="I941" i="24" a="1"/>
  <c r="I941" i="24" s="1"/>
  <c r="I2963" i="24" a="1"/>
  <c r="I2963" i="24" s="1"/>
  <c r="I1412" i="24" a="1"/>
  <c r="I1412" i="24" s="1"/>
  <c r="I212" i="24" a="1"/>
  <c r="I212" i="24" s="1"/>
  <c r="I3463" i="24" a="1"/>
  <c r="I3463" i="24" s="1"/>
  <c r="I611" i="24" a="1"/>
  <c r="I611" i="24" s="1"/>
  <c r="I1451" i="24" a="1"/>
  <c r="I1451" i="24" s="1"/>
  <c r="I3284" i="24" a="1"/>
  <c r="I3284" i="24" s="1"/>
  <c r="I876" i="24" a="1"/>
  <c r="I876" i="24" s="1"/>
  <c r="I1685" i="24" a="1"/>
  <c r="I1685" i="24" s="1"/>
  <c r="I233" i="24" a="1"/>
  <c r="I233" i="24" s="1"/>
  <c r="I445" i="24" a="1"/>
  <c r="I445" i="24" s="1"/>
  <c r="I1671" i="24" a="1"/>
  <c r="I1671" i="24" s="1"/>
  <c r="I150" i="24" a="1"/>
  <c r="I150" i="24" s="1"/>
  <c r="I3366" i="24" a="1"/>
  <c r="I3366" i="24" s="1"/>
  <c r="I459" i="24" a="1"/>
  <c r="I459" i="24" s="1"/>
  <c r="I995" i="24" a="1"/>
  <c r="I995" i="24" s="1"/>
  <c r="I2520" i="24" a="1"/>
  <c r="I2520" i="24" s="1"/>
  <c r="I2801" i="24" a="1"/>
  <c r="I2801" i="24" s="1"/>
  <c r="I563" i="24" a="1"/>
  <c r="I563" i="24" s="1"/>
  <c r="I3008" i="24" a="1"/>
  <c r="I3008" i="24" s="1"/>
  <c r="I1290" i="24" a="1"/>
  <c r="I1290" i="24" s="1"/>
  <c r="I3001" i="24" a="1"/>
  <c r="I3001" i="24" s="1"/>
  <c r="I3085" i="24" a="1"/>
  <c r="I3085" i="24" s="1"/>
  <c r="I1718" i="24" a="1"/>
  <c r="I1718" i="24" s="1"/>
  <c r="I219" i="24" a="1"/>
  <c r="I219" i="24" s="1"/>
  <c r="I2991" i="24" a="1"/>
  <c r="I2991" i="24" s="1"/>
  <c r="I2322" i="24" a="1"/>
  <c r="I2322" i="24" s="1"/>
  <c r="I2279" i="24" a="1"/>
  <c r="I2279" i="24" s="1"/>
  <c r="I2189" i="24" a="1"/>
  <c r="I2189" i="24" s="1"/>
  <c r="I2187" i="24" a="1"/>
  <c r="I2187" i="24" s="1"/>
  <c r="I1610" i="24" a="1"/>
  <c r="I1610" i="24" s="1"/>
  <c r="I3510" i="24" a="1"/>
  <c r="I3510" i="24" s="1"/>
  <c r="I2507" i="24" a="1"/>
  <c r="I2507" i="24" s="1"/>
  <c r="I1119" i="24" a="1"/>
  <c r="I1119" i="24" s="1"/>
  <c r="I2176" i="24" a="1"/>
  <c r="I2176" i="24" s="1"/>
  <c r="I2422" i="24" a="1"/>
  <c r="I2422" i="24" s="1"/>
  <c r="I796" i="24" a="1"/>
  <c r="I796" i="24" s="1"/>
  <c r="I64" i="24" a="1"/>
  <c r="I64" i="24" s="1"/>
  <c r="I2371" i="24" a="1"/>
  <c r="I2371" i="24" s="1"/>
  <c r="I2309" i="24" a="1"/>
  <c r="I2309" i="24" s="1"/>
  <c r="I2284" i="24" a="1"/>
  <c r="I2284" i="24" s="1"/>
  <c r="I3517" i="24" a="1"/>
  <c r="I3517" i="24" s="1"/>
  <c r="I3512" i="24" a="1"/>
  <c r="I3512" i="24" s="1"/>
  <c r="I1503" i="24" a="1"/>
  <c r="I1503" i="24" s="1"/>
  <c r="I837" i="24" a="1"/>
  <c r="I837" i="24" s="1"/>
  <c r="I1483" i="24" a="1"/>
  <c r="I1483" i="24" s="1"/>
  <c r="I2602" i="24" a="1"/>
  <c r="I2602" i="24" s="1"/>
  <c r="I253" i="24" a="1"/>
  <c r="I253" i="24" s="1"/>
  <c r="I2595" i="24" a="1"/>
  <c r="I2595" i="24" s="1"/>
  <c r="I3539" i="24" a="1"/>
  <c r="I3539" i="24" s="1"/>
  <c r="I2533" i="24" a="1"/>
  <c r="I2533" i="24" s="1"/>
  <c r="I48" i="24" a="1"/>
  <c r="I48" i="24" s="1"/>
  <c r="I304" i="24" a="1"/>
  <c r="I304" i="24" s="1"/>
  <c r="I1101" i="24" a="1"/>
  <c r="I1101" i="24" s="1"/>
  <c r="I2473" i="24" a="1"/>
  <c r="I2473" i="24" s="1"/>
  <c r="I1150" i="24" a="1"/>
  <c r="I1150" i="24" s="1"/>
  <c r="I2565" i="24" a="1"/>
  <c r="I2565" i="24" s="1"/>
  <c r="I1479" i="24" a="1"/>
  <c r="I1479" i="24" s="1"/>
  <c r="I1760" i="24" a="1"/>
  <c r="I1760" i="24" s="1"/>
  <c r="I2904" i="24" a="1"/>
  <c r="I2904" i="24" s="1"/>
  <c r="I2785" i="24" a="1"/>
  <c r="I2785" i="24" s="1"/>
  <c r="I2584" i="24" a="1"/>
  <c r="I2584" i="24" s="1"/>
  <c r="I1847" i="24" a="1"/>
  <c r="I1847" i="24" s="1"/>
  <c r="I618" i="24" a="1"/>
  <c r="I618" i="24" s="1"/>
  <c r="I2827" i="24" a="1"/>
  <c r="I2827" i="24" s="1"/>
  <c r="I2368" i="24" a="1"/>
  <c r="I2368" i="24" s="1"/>
  <c r="I1535" i="24" a="1"/>
  <c r="I1535" i="24" s="1"/>
  <c r="I2599" i="24" a="1"/>
  <c r="I2599" i="24" s="1"/>
  <c r="I902" i="24" a="1"/>
  <c r="I902" i="24" s="1"/>
  <c r="I1420" i="24" a="1"/>
  <c r="I1420" i="24" s="1"/>
  <c r="I3335" i="24" a="1"/>
  <c r="I3335" i="24" s="1"/>
  <c r="I1791" i="24" a="1"/>
  <c r="I1791" i="24" s="1"/>
  <c r="I2876" i="24" a="1"/>
  <c r="I2876" i="24" s="1"/>
  <c r="I992" i="24" a="1"/>
  <c r="I992" i="24" s="1"/>
  <c r="I11" i="24" a="1"/>
  <c r="I11" i="24" s="1"/>
  <c r="I2107" i="24" a="1"/>
  <c r="I2107" i="24" s="1"/>
  <c r="I2093" i="24" a="1"/>
  <c r="I2093" i="24" s="1"/>
  <c r="I1329" i="24" a="1"/>
  <c r="I1329" i="24" s="1"/>
  <c r="I3229" i="24" a="1"/>
  <c r="I3229" i="24" s="1"/>
  <c r="I421" i="24" a="1"/>
  <c r="I421" i="24" s="1"/>
  <c r="I1555" i="24" a="1"/>
  <c r="I1555" i="24" s="1"/>
  <c r="I2534" i="24" a="1"/>
  <c r="I2534" i="24" s="1"/>
  <c r="I873" i="24" a="1"/>
  <c r="I873" i="24" s="1"/>
  <c r="I606" i="24" a="1"/>
  <c r="I606" i="24" s="1"/>
  <c r="I2271" i="24" a="1"/>
  <c r="I2271" i="24" s="1"/>
  <c r="I1147" i="24" a="1"/>
  <c r="I1147" i="24" s="1"/>
  <c r="I3071" i="24" a="1"/>
  <c r="I3071" i="24" s="1"/>
  <c r="I1323" i="24" a="1"/>
  <c r="I1323" i="24" s="1"/>
  <c r="I344" i="24" a="1"/>
  <c r="I344" i="24" s="1"/>
  <c r="I824" i="24" a="1"/>
  <c r="I824" i="24" s="1"/>
  <c r="I1937" i="24" a="1"/>
  <c r="I1937" i="24" s="1"/>
  <c r="I1367" i="24" a="1"/>
  <c r="I1367" i="24" s="1"/>
  <c r="I3477" i="24" a="1"/>
  <c r="I3477" i="24" s="1"/>
  <c r="I2887" i="24" a="1"/>
  <c r="I2887" i="24" s="1"/>
  <c r="I3474" i="24" a="1"/>
  <c r="I3474" i="24" s="1"/>
  <c r="I1111" i="24" a="1"/>
  <c r="I1111" i="24" s="1"/>
  <c r="I1867" i="24" a="1"/>
  <c r="I1867" i="24" s="1"/>
  <c r="I3179" i="24" a="1"/>
  <c r="I3179" i="24" s="1"/>
  <c r="I957" i="24" a="1"/>
  <c r="I957" i="24" s="1"/>
  <c r="I1415" i="24" a="1"/>
  <c r="I1415" i="24" s="1"/>
  <c r="I1693" i="24" a="1"/>
  <c r="I1693" i="24" s="1"/>
  <c r="I1229" i="24" a="1"/>
  <c r="I1229" i="24" s="1"/>
  <c r="I1843" i="24" a="1"/>
  <c r="I1843" i="24" s="1"/>
  <c r="I1064" i="24" a="1"/>
  <c r="I1064" i="24" s="1"/>
  <c r="I3145" i="24" a="1"/>
  <c r="I3145" i="24" s="1"/>
  <c r="I605" i="24" a="1"/>
  <c r="I605" i="24" s="1"/>
  <c r="I2871" i="24" a="1"/>
  <c r="I2871" i="24" s="1"/>
  <c r="I938" i="24" a="1"/>
  <c r="I938" i="24" s="1"/>
  <c r="I1701" i="24" a="1"/>
  <c r="I1701" i="24" s="1"/>
  <c r="I3124" i="24" a="1"/>
  <c r="I3124" i="24" s="1"/>
  <c r="I3185" i="24" a="1"/>
  <c r="I3185" i="24" s="1"/>
  <c r="I442" i="24" a="1"/>
  <c r="I442" i="24" s="1"/>
  <c r="I853" i="24" a="1"/>
  <c r="I853" i="24" s="1"/>
  <c r="I327" i="24" a="1"/>
  <c r="I327" i="24" s="1"/>
  <c r="I3348" i="24" a="1"/>
  <c r="I3348" i="24" s="1"/>
  <c r="I2450" i="24" a="1"/>
  <c r="I2450" i="24" s="1"/>
  <c r="I2786" i="24" a="1"/>
  <c r="I2786" i="24" s="1"/>
  <c r="I408" i="24" a="1"/>
  <c r="I408" i="24" s="1"/>
  <c r="I2924" i="24" a="1"/>
  <c r="I2924" i="24" s="1"/>
  <c r="I1041" i="24" a="1"/>
  <c r="I1041" i="24" s="1"/>
  <c r="I2326" i="24" a="1"/>
  <c r="I2326" i="24" s="1"/>
  <c r="I32" i="24" a="1"/>
  <c r="I32" i="24" s="1"/>
  <c r="I461" i="24" a="1"/>
  <c r="I461" i="24" s="1"/>
  <c r="I1045" i="24" a="1"/>
  <c r="I1045" i="24" s="1"/>
  <c r="I2608" i="24" a="1"/>
  <c r="I2608" i="24" s="1"/>
  <c r="I1726" i="24" a="1"/>
  <c r="I1726" i="24" s="1"/>
  <c r="I56" i="24" a="1"/>
  <c r="I56" i="24" s="1"/>
  <c r="I31" i="24" a="1"/>
  <c r="I31" i="24" s="1"/>
  <c r="I3478" i="24" a="1"/>
  <c r="I3478" i="24" s="1"/>
  <c r="I122" i="24" a="1"/>
  <c r="I122" i="24" s="1"/>
  <c r="I3443" i="24" a="1"/>
  <c r="I3443" i="24" s="1"/>
  <c r="I2149" i="24" a="1"/>
  <c r="I2149" i="24" s="1"/>
  <c r="I2976" i="24" a="1"/>
  <c r="I2976" i="24" s="1"/>
  <c r="I1029" i="24" a="1"/>
  <c r="I1029" i="24" s="1"/>
  <c r="I2060" i="24" a="1"/>
  <c r="I2060" i="24" s="1"/>
  <c r="I3156" i="24" a="1"/>
  <c r="I3156" i="24" s="1"/>
  <c r="I1011" i="24" a="1"/>
  <c r="I1011" i="24" s="1"/>
  <c r="I3198" i="24" a="1"/>
  <c r="I3198" i="24" s="1"/>
  <c r="I1208" i="24" a="1"/>
  <c r="I1208" i="24" s="1"/>
  <c r="I3420" i="24" a="1"/>
  <c r="I3420" i="24" s="1"/>
  <c r="I1925" i="24" a="1"/>
  <c r="I1925" i="24" s="1"/>
  <c r="I3081" i="24" a="1"/>
  <c r="I3081" i="24" s="1"/>
  <c r="I1848" i="24" a="1"/>
  <c r="I1848" i="24" s="1"/>
  <c r="I799" i="24" a="1"/>
  <c r="I799" i="24" s="1"/>
  <c r="I701" i="24" a="1"/>
  <c r="I701" i="24" s="1"/>
  <c r="I889" i="24" a="1"/>
  <c r="I889" i="24" s="1"/>
  <c r="I2124" i="24" a="1"/>
  <c r="I2124" i="24" s="1"/>
  <c r="I2914" i="24" a="1"/>
  <c r="I2914" i="24" s="1"/>
  <c r="I2289" i="24" a="1"/>
  <c r="I2289" i="24" s="1"/>
  <c r="I1381" i="24" a="1"/>
  <c r="I1381" i="24" s="1"/>
  <c r="I1882" i="24" a="1"/>
  <c r="I1882" i="24" s="1"/>
  <c r="I1788" i="24" a="1"/>
  <c r="I1788" i="24" s="1"/>
  <c r="I1656" i="24" a="1"/>
  <c r="I1656" i="24" s="1"/>
  <c r="I2610" i="24" a="1"/>
  <c r="I2610" i="24" s="1"/>
  <c r="I3014" i="24" a="1"/>
  <c r="I3014" i="24" s="1"/>
  <c r="I884" i="24" a="1"/>
  <c r="I884" i="24" s="1"/>
  <c r="I1316" i="24" a="1"/>
  <c r="I1316" i="24" s="1"/>
  <c r="I2768" i="24" a="1"/>
  <c r="I2768" i="24" s="1"/>
  <c r="I1616" i="24" a="1"/>
  <c r="I1616" i="24" s="1"/>
  <c r="I1187" i="24" a="1"/>
  <c r="I1187" i="24" s="1"/>
  <c r="I2823" i="24" a="1"/>
  <c r="I2823" i="24" s="1"/>
  <c r="I1078" i="24" a="1"/>
  <c r="I1078" i="24" s="1"/>
  <c r="I1034" i="24" a="1"/>
  <c r="I1034" i="24" s="1"/>
  <c r="I2191" i="24" a="1"/>
  <c r="I2191" i="24" s="1"/>
  <c r="I118" i="24" a="1"/>
  <c r="I118" i="24" s="1"/>
  <c r="I1093" i="24" a="1"/>
  <c r="I1093" i="24" s="1"/>
  <c r="I1071" i="24" a="1"/>
  <c r="I1071" i="24" s="1"/>
  <c r="I173" i="24" a="1"/>
  <c r="I173" i="24" s="1"/>
  <c r="I2367" i="24" a="1"/>
  <c r="I2367" i="24" s="1"/>
  <c r="I2912" i="24" a="1"/>
  <c r="I2912" i="24" s="1"/>
  <c r="I2978" i="24" a="1"/>
  <c r="I2978" i="24" s="1"/>
  <c r="I886" i="24" a="1"/>
  <c r="I886" i="24" s="1"/>
  <c r="I741" i="24" a="1"/>
  <c r="I741" i="24" s="1"/>
  <c r="I393" i="24" a="1"/>
  <c r="I393" i="24" s="1"/>
  <c r="I2676" i="24" a="1"/>
  <c r="I2676" i="24" s="1"/>
  <c r="I551" i="24" a="1"/>
  <c r="I551" i="24" s="1"/>
  <c r="I533" i="24" a="1"/>
  <c r="I533" i="24" s="1"/>
  <c r="I776" i="24" a="1"/>
  <c r="I776" i="24" s="1"/>
  <c r="I1702" i="24" a="1"/>
  <c r="I1702" i="24" s="1"/>
  <c r="I1283" i="24" a="1"/>
  <c r="I1283" i="24" s="1"/>
  <c r="I465" i="24" a="1"/>
  <c r="I465" i="24" s="1"/>
  <c r="I3012" i="24" a="1"/>
  <c r="I3012" i="24" s="1"/>
  <c r="I3509" i="24" a="1"/>
  <c r="I3509" i="24" s="1"/>
  <c r="I1510" i="24" a="1"/>
  <c r="I1510" i="24" s="1"/>
  <c r="I1764" i="24" a="1"/>
  <c r="I1764" i="24" s="1"/>
  <c r="I2085" i="24" a="1"/>
  <c r="I2085" i="24" s="1"/>
  <c r="I3287" i="24" a="1"/>
  <c r="I3287" i="24" s="1"/>
  <c r="I1263" i="24" a="1"/>
  <c r="I1263" i="24" s="1"/>
  <c r="I315" i="24" a="1"/>
  <c r="I315" i="24" s="1"/>
  <c r="I2893" i="24" a="1"/>
  <c r="I2893" i="24" s="1"/>
  <c r="I2766" i="24" a="1"/>
  <c r="I2766" i="24" s="1"/>
  <c r="I3090" i="24" a="1"/>
  <c r="I3090" i="24" s="1"/>
  <c r="I385" i="24" a="1"/>
  <c r="I385" i="24" s="1"/>
  <c r="I1314" i="24" a="1"/>
  <c r="I1314" i="24" s="1"/>
  <c r="I3265" i="24" a="1"/>
  <c r="I3265" i="24" s="1"/>
  <c r="I2457" i="24" a="1"/>
  <c r="I2457" i="24" s="1"/>
  <c r="I1648" i="24" a="1"/>
  <c r="I1648" i="24" s="1"/>
  <c r="I70" i="24" a="1"/>
  <c r="I70" i="24" s="1"/>
  <c r="I3239" i="24" a="1"/>
  <c r="I3239" i="24" s="1"/>
  <c r="I2605" i="24" a="1"/>
  <c r="I2605" i="24" s="1"/>
  <c r="I3268" i="24" a="1"/>
  <c r="I3268" i="24" s="1"/>
  <c r="I2344" i="24" a="1"/>
  <c r="I2344" i="24" s="1"/>
  <c r="I1719" i="24" a="1"/>
  <c r="I1719" i="24" s="1"/>
  <c r="I600" i="24" a="1"/>
  <c r="I600" i="24" s="1"/>
  <c r="I1234" i="24" a="1"/>
  <c r="I1234" i="24" s="1"/>
  <c r="I582" i="24" a="1"/>
  <c r="I582" i="24" s="1"/>
  <c r="I318" i="24" a="1"/>
  <c r="I318" i="24" s="1"/>
  <c r="I1595" i="24" a="1"/>
  <c r="I1595" i="24" s="1"/>
  <c r="I917" i="24" a="1"/>
  <c r="I917" i="24" s="1"/>
  <c r="I2079" i="24" a="1"/>
  <c r="I2079" i="24" s="1"/>
  <c r="I1524" i="24" a="1"/>
  <c r="I1524" i="24" s="1"/>
  <c r="I269" i="24" a="1"/>
  <c r="I269" i="24" s="1"/>
  <c r="I2838" i="24" a="1"/>
  <c r="I2838" i="24" s="1"/>
  <c r="I452" i="24" a="1"/>
  <c r="I452" i="24" s="1"/>
  <c r="I916" i="24" a="1"/>
  <c r="I916" i="24" s="1"/>
  <c r="I3330" i="24" a="1"/>
  <c r="I3330" i="24" s="1"/>
  <c r="I3329" i="24" a="1"/>
  <c r="I3329" i="24" s="1"/>
  <c r="I3080" i="24" a="1"/>
  <c r="I3080" i="24" s="1"/>
  <c r="I2399" i="24" a="1"/>
  <c r="I2399" i="24" s="1"/>
  <c r="I3270" i="24" a="1"/>
  <c r="I3270" i="24" s="1"/>
  <c r="I3341" i="24" a="1"/>
  <c r="I3341" i="24" s="1"/>
  <c r="I1032" i="24" a="1"/>
  <c r="I1032" i="24" s="1"/>
  <c r="I2572" i="24" a="1"/>
  <c r="I2572" i="24" s="1"/>
  <c r="I24" i="24" a="1"/>
  <c r="I24" i="24" s="1"/>
  <c r="I3528" i="24" a="1"/>
  <c r="I3528" i="24" s="1"/>
  <c r="I2722" i="24" a="1"/>
  <c r="I2722" i="24" s="1"/>
  <c r="I1031" i="24" a="1"/>
  <c r="I1031" i="24" s="1"/>
  <c r="I1207" i="24" a="1"/>
  <c r="I1207" i="24" s="1"/>
  <c r="I765" i="24" a="1"/>
  <c r="I765" i="24" s="1"/>
  <c r="I1572" i="24" a="1"/>
  <c r="I1572" i="24" s="1"/>
  <c r="I484" i="24" a="1"/>
  <c r="I484" i="24" s="1"/>
  <c r="I2582" i="24" a="1"/>
  <c r="I2582" i="24" s="1"/>
  <c r="I3072" i="24" a="1"/>
  <c r="I3072" i="24" s="1"/>
  <c r="I522" i="24" a="1"/>
  <c r="I522" i="24" s="1"/>
  <c r="I3452" i="24" a="1"/>
  <c r="I3452" i="24" s="1"/>
  <c r="I2782" i="24" a="1"/>
  <c r="I2782" i="24" s="1"/>
  <c r="I2113" i="24" a="1"/>
  <c r="I2113" i="24" s="1"/>
  <c r="I3505" i="24" a="1"/>
  <c r="I3505" i="24" s="1"/>
  <c r="I2807" i="24" a="1"/>
  <c r="I2807" i="24" s="1"/>
  <c r="I1952" i="24" a="1"/>
  <c r="I1952" i="24" s="1"/>
  <c r="I1295" i="24" a="1"/>
  <c r="I1295" i="24" s="1"/>
  <c r="I406" i="24" a="1"/>
  <c r="I406" i="24" s="1"/>
  <c r="I3453" i="24" a="1"/>
  <c r="I3453" i="24" s="1"/>
  <c r="I710" i="24" a="1"/>
  <c r="I710" i="24" s="1"/>
  <c r="I1626" i="24" a="1"/>
  <c r="I1626" i="24" s="1"/>
  <c r="I1267" i="24" a="1"/>
  <c r="I1267" i="24" s="1"/>
  <c r="I2047" i="24" a="1"/>
  <c r="I2047" i="24" s="1"/>
  <c r="I1124" i="24" a="1"/>
  <c r="I1124" i="24" s="1"/>
  <c r="I36" i="24" a="1"/>
  <c r="I36" i="24" s="1"/>
  <c r="I3339" i="24" a="1"/>
  <c r="I3339" i="24" s="1"/>
  <c r="I1631" i="24" a="1"/>
  <c r="I1631" i="24" s="1"/>
  <c r="I3059" i="24" a="1"/>
  <c r="I3059" i="24" s="1"/>
  <c r="I1502" i="24" a="1"/>
  <c r="I1502" i="24" s="1"/>
  <c r="I1219" i="24" a="1"/>
  <c r="I1219" i="24" s="1"/>
  <c r="I86" i="24" a="1"/>
  <c r="I86" i="24" s="1"/>
  <c r="I503" i="24" a="1"/>
  <c r="I503" i="24" s="1"/>
  <c r="I180" i="24" a="1"/>
  <c r="I180" i="24" s="1"/>
  <c r="I2707" i="24" a="1"/>
  <c r="I2707" i="24" s="1"/>
  <c r="I2015" i="24" a="1"/>
  <c r="I2015" i="24" s="1"/>
  <c r="I1770" i="24" a="1"/>
  <c r="I1770" i="24" s="1"/>
  <c r="I857" i="24" a="1"/>
  <c r="I857" i="24" s="1"/>
  <c r="I2178" i="24" a="1"/>
  <c r="I2178" i="24" s="1"/>
  <c r="I3412" i="24" a="1"/>
  <c r="I3412" i="24" s="1"/>
  <c r="I849" i="24" a="1"/>
  <c r="I849" i="24" s="1"/>
  <c r="I2834" i="24" a="1"/>
  <c r="I2834" i="24" s="1"/>
  <c r="I726" i="24" a="1"/>
  <c r="I726" i="24" s="1"/>
  <c r="I2141" i="24" a="1"/>
  <c r="I2141" i="24" s="1"/>
  <c r="I550" i="24" a="1"/>
  <c r="I550" i="24" s="1"/>
  <c r="I1120" i="24" a="1"/>
  <c r="I1120" i="24" s="1"/>
  <c r="I3007" i="24" a="1"/>
  <c r="I3007" i="24" s="1"/>
  <c r="I2180" i="24" a="1"/>
  <c r="I2180" i="24" s="1"/>
  <c r="I2780" i="24" a="1"/>
  <c r="I2780" i="24" s="1"/>
  <c r="I3492" i="24" a="1"/>
  <c r="I3492" i="24" s="1"/>
  <c r="I854" i="24" a="1"/>
  <c r="I854" i="24" s="1"/>
  <c r="I961" i="24" a="1"/>
  <c r="I961" i="24" s="1"/>
  <c r="I2497" i="24" a="1"/>
  <c r="I2497" i="24" s="1"/>
  <c r="I1244" i="24" a="1"/>
  <c r="I1244" i="24" s="1"/>
  <c r="I2448" i="24" a="1"/>
  <c r="I2448" i="24" s="1"/>
  <c r="I2858" i="24" a="1"/>
  <c r="I2858" i="24" s="1"/>
  <c r="I3321" i="24" a="1"/>
  <c r="I3321" i="24" s="1"/>
  <c r="I2116" i="24" a="1"/>
  <c r="I2116" i="24" s="1"/>
  <c r="I2958" i="24" a="1"/>
  <c r="I2958" i="24" s="1"/>
  <c r="I1302" i="24" a="1"/>
  <c r="I1302" i="24" s="1"/>
  <c r="I2311" i="24" a="1"/>
  <c r="I2311" i="24" s="1"/>
  <c r="I964" i="24" a="1"/>
  <c r="I964" i="24" s="1"/>
  <c r="I1761" i="24" a="1"/>
  <c r="I1761" i="24" s="1"/>
  <c r="I3507" i="24" a="1"/>
  <c r="I3507" i="24" s="1"/>
  <c r="I566" i="24" a="1"/>
  <c r="I566" i="24" s="1"/>
  <c r="I3501" i="24" a="1"/>
  <c r="I3501" i="24" s="1"/>
  <c r="I2343" i="24" a="1"/>
  <c r="I2343" i="24" s="1"/>
  <c r="I1080" i="24" a="1"/>
  <c r="I1080" i="24" s="1"/>
  <c r="I3441" i="24" a="1"/>
  <c r="I3441" i="24" s="1"/>
  <c r="I593" i="24" a="1"/>
  <c r="I593" i="24" s="1"/>
  <c r="I1751" i="24" a="1"/>
  <c r="I1751" i="24" s="1"/>
  <c r="I495" i="24" a="1"/>
  <c r="I495" i="24" s="1"/>
  <c r="I2370" i="24" a="1"/>
  <c r="I2370" i="24" s="1"/>
  <c r="I1507" i="24" a="1"/>
  <c r="I1507" i="24" s="1"/>
  <c r="I3432" i="24" a="1"/>
  <c r="I3432" i="24" s="1"/>
  <c r="I2716" i="24" a="1"/>
  <c r="I2716" i="24" s="1"/>
  <c r="I2265" i="24" a="1"/>
  <c r="I2265" i="24" s="1"/>
  <c r="I2805" i="24" a="1"/>
  <c r="I2805" i="24" s="1"/>
  <c r="I675" i="24" a="1"/>
  <c r="I675" i="24" s="1"/>
  <c r="I3033" i="24" a="1"/>
  <c r="I3033" i="24" s="1"/>
  <c r="I2757" i="24" a="1"/>
  <c r="I2757" i="24" s="1"/>
  <c r="I2466" i="24" a="1"/>
  <c r="I2466" i="24" s="1"/>
  <c r="I106" i="24" a="1"/>
  <c r="I106" i="24" s="1"/>
  <c r="I502" i="24" a="1"/>
  <c r="I502" i="24" s="1"/>
  <c r="I774" i="24" a="1"/>
  <c r="I774" i="24" s="1"/>
  <c r="I1641" i="24" a="1"/>
  <c r="I1641" i="24" s="1"/>
  <c r="I330" i="24" a="1"/>
  <c r="I330" i="24" s="1"/>
  <c r="I1361" i="24" a="1"/>
  <c r="I1361" i="24" s="1"/>
  <c r="I3320" i="24" a="1"/>
  <c r="I3320" i="24" s="1"/>
  <c r="I3429" i="24" a="1"/>
  <c r="I3429" i="24" s="1"/>
  <c r="I3377" i="24" a="1"/>
  <c r="I3377" i="24" s="1"/>
  <c r="I3553" i="24" a="1"/>
  <c r="I3553" i="24" s="1"/>
  <c r="I285" i="24" a="1"/>
  <c r="I285" i="24" s="1"/>
  <c r="I1842" i="24" a="1"/>
  <c r="I1842" i="24" s="1"/>
  <c r="I412" i="24" a="1"/>
  <c r="I412" i="24" s="1"/>
  <c r="I1222" i="24" a="1"/>
  <c r="I1222" i="24" s="1"/>
  <c r="I2200" i="24" a="1"/>
  <c r="I2200" i="24" s="1"/>
  <c r="I818" i="24" a="1"/>
  <c r="I818" i="24" s="1"/>
  <c r="I1922" i="24" a="1"/>
  <c r="I1922" i="24" s="1"/>
  <c r="I990" i="24" a="1"/>
  <c r="I990" i="24" s="1"/>
  <c r="I1649" i="24" a="1"/>
  <c r="I1649" i="24" s="1"/>
  <c r="I2438" i="24" a="1"/>
  <c r="I2438" i="24" s="1"/>
  <c r="I2401" i="24" a="1"/>
  <c r="I2401" i="24" s="1"/>
  <c r="I2338" i="24" a="1"/>
  <c r="I2338" i="24" s="1"/>
  <c r="I778" i="24" a="1"/>
  <c r="I778" i="24" s="1"/>
  <c r="I3310" i="24" a="1"/>
  <c r="I3310" i="24" s="1"/>
  <c r="I2865" i="24" a="1"/>
  <c r="I2865" i="24" s="1"/>
  <c r="I2264" i="24" a="1"/>
  <c r="I2264" i="24" s="1"/>
  <c r="I2230" i="24" a="1"/>
  <c r="I2230" i="24" s="1"/>
  <c r="I2491" i="24" a="1"/>
  <c r="I2491" i="24" s="1"/>
  <c r="I2442" i="24" a="1"/>
  <c r="I2442" i="24" s="1"/>
  <c r="I2405" i="24" a="1"/>
  <c r="I2405" i="24" s="1"/>
  <c r="I2173" i="24" a="1"/>
  <c r="I2173" i="24" s="1"/>
  <c r="I2379" i="24" a="1"/>
  <c r="I2379" i="24" s="1"/>
  <c r="I2353" i="24" a="1"/>
  <c r="I2353" i="24" s="1"/>
  <c r="I2290" i="24" a="1"/>
  <c r="I2290" i="24" s="1"/>
  <c r="I2624" i="24" a="1"/>
  <c r="I2624" i="24" s="1"/>
  <c r="I1512" i="24" a="1"/>
  <c r="I1512" i="24" s="1"/>
  <c r="I3123" i="24" a="1"/>
  <c r="I3123" i="24" s="1"/>
  <c r="I1838" i="24" a="1"/>
  <c r="I1838" i="24" s="1"/>
  <c r="I1211" i="24" a="1"/>
  <c r="I1211" i="24" s="1"/>
  <c r="I111" i="24" a="1"/>
  <c r="I111" i="24" s="1"/>
  <c r="I3195" i="24" a="1"/>
  <c r="I3195" i="24" s="1"/>
  <c r="I822" i="24" a="1"/>
  <c r="I822" i="24" s="1"/>
  <c r="I1963" i="24" a="1"/>
  <c r="I1963" i="24" s="1"/>
  <c r="I636" i="24" a="1"/>
  <c r="I636" i="24" s="1"/>
  <c r="I783" i="24" a="1"/>
  <c r="I783" i="24" s="1"/>
  <c r="I3476" i="24" a="1"/>
  <c r="I3476" i="24" s="1"/>
  <c r="I1826" i="24" a="1"/>
  <c r="I1826" i="24" s="1"/>
  <c r="I3500" i="24" a="1"/>
  <c r="I3500" i="24" s="1"/>
  <c r="I298" i="24" a="1"/>
  <c r="I298" i="24" s="1"/>
  <c r="I2485" i="24" a="1"/>
  <c r="I2485" i="24" s="1"/>
  <c r="I2426" i="24" a="1"/>
  <c r="I2426" i="24" s="1"/>
  <c r="I2394" i="24" a="1"/>
  <c r="I2394" i="24" s="1"/>
  <c r="I61" i="24" a="1"/>
  <c r="I61" i="24" s="1"/>
  <c r="I2340" i="24" a="1"/>
  <c r="I2340" i="24" s="1"/>
  <c r="I2219" i="24" a="1"/>
  <c r="I2219" i="24" s="1"/>
  <c r="I642" i="24" a="1"/>
  <c r="I642" i="24" s="1"/>
  <c r="I1246" i="24" a="1"/>
  <c r="I1246" i="24" s="1"/>
  <c r="I2169" i="24" a="1"/>
  <c r="I2169" i="24" s="1"/>
  <c r="I984" i="24" a="1"/>
  <c r="I984" i="24" s="1"/>
  <c r="I2162" i="24" a="1"/>
  <c r="I2162" i="24" s="1"/>
  <c r="I2222" i="24" a="1"/>
  <c r="I2222" i="24" s="1"/>
  <c r="I942" i="24" a="1"/>
  <c r="I942" i="24" s="1"/>
  <c r="I681" i="24" a="1"/>
  <c r="I681" i="24" s="1"/>
  <c r="I801" i="24" a="1"/>
  <c r="I801" i="24" s="1"/>
  <c r="I482" i="24" a="1"/>
  <c r="I482" i="24" s="1"/>
  <c r="I1727" i="24" a="1"/>
  <c r="I1727" i="24" s="1"/>
  <c r="I221" i="24" a="1"/>
  <c r="I221" i="24" s="1"/>
  <c r="I2500" i="24" a="1"/>
  <c r="I2500" i="24" s="1"/>
  <c r="I1862" i="24" a="1"/>
  <c r="I1862" i="24" s="1"/>
  <c r="I1059" i="24" a="1"/>
  <c r="I1059" i="24" s="1"/>
  <c r="I1983" i="24" a="1"/>
  <c r="I1983" i="24" s="1"/>
  <c r="I2889" i="24" a="1"/>
  <c r="I2889" i="24" s="1"/>
  <c r="I1926" i="24" a="1"/>
  <c r="I1926" i="24" s="1"/>
  <c r="I3136" i="24" a="1"/>
  <c r="I3136" i="24" s="1"/>
  <c r="I2206" i="24" a="1"/>
  <c r="I2206" i="24" s="1"/>
  <c r="I2423" i="24" a="1"/>
  <c r="I2423" i="24" s="1"/>
  <c r="I3120" i="24" a="1"/>
  <c r="I3120" i="24" s="1"/>
  <c r="I2874" i="24" a="1"/>
  <c r="I2874" i="24" s="1"/>
  <c r="I3361" i="24" a="1"/>
  <c r="I3361" i="24" s="1"/>
  <c r="I3174" i="24" a="1"/>
  <c r="I3174" i="24" s="1"/>
  <c r="I2646" i="24" a="1"/>
  <c r="I2646" i="24" s="1"/>
  <c r="I3406" i="24" a="1"/>
  <c r="I3406" i="24" s="1"/>
  <c r="I3403" i="24" a="1"/>
  <c r="I3403" i="24" s="1"/>
  <c r="I2204" i="24" a="1"/>
  <c r="I2204" i="24" s="1"/>
  <c r="I3018" i="24" a="1"/>
  <c r="I3018" i="24" s="1"/>
  <c r="I2544" i="24" a="1"/>
  <c r="I2544" i="24" s="1"/>
  <c r="I3352" i="24" a="1"/>
  <c r="I3352" i="24" s="1"/>
  <c r="I2486" i="24" a="1"/>
  <c r="I2486" i="24" s="1"/>
  <c r="I2449" i="24" a="1"/>
  <c r="I2449" i="24" s="1"/>
  <c r="I2833" i="24" a="1"/>
  <c r="I2833" i="24" s="1"/>
  <c r="I2856" i="24" a="1"/>
  <c r="I2856" i="24" s="1"/>
  <c r="I3390" i="24" a="1"/>
  <c r="I3390" i="24" s="1"/>
  <c r="I2989" i="24" a="1"/>
  <c r="I2989" i="24" s="1"/>
  <c r="I3392" i="24" a="1"/>
  <c r="I3392" i="24" s="1"/>
  <c r="I2463" i="24" a="1"/>
  <c r="I2463" i="24" s="1"/>
  <c r="I2502" i="24" a="1"/>
  <c r="I2502" i="24" s="1"/>
  <c r="I3456" i="24" a="1"/>
  <c r="I3456" i="24" s="1"/>
  <c r="I2134" i="24" a="1"/>
  <c r="I2134" i="24" s="1"/>
  <c r="I2213" i="24" a="1"/>
  <c r="I2213" i="24" s="1"/>
  <c r="I2424" i="24" a="1"/>
  <c r="I2424" i="24" s="1"/>
  <c r="I2391" i="24" a="1"/>
  <c r="I2391" i="24" s="1"/>
  <c r="I2830" i="24" a="1"/>
  <c r="I2830" i="24" s="1"/>
  <c r="I3373" i="24" a="1"/>
  <c r="I3373" i="24" s="1"/>
  <c r="I3436" i="24" a="1"/>
  <c r="I3436" i="24" s="1"/>
  <c r="I2696" i="24" a="1"/>
  <c r="I2696" i="24" s="1"/>
  <c r="I2091" i="24" a="1"/>
  <c r="I2091" i="24" s="1"/>
  <c r="I2242" i="24" a="1"/>
  <c r="I2242" i="24" s="1"/>
  <c r="I2665" i="24" a="1"/>
  <c r="I2665" i="24" s="1"/>
  <c r="I3544" i="24" a="1"/>
  <c r="I3544" i="24" s="1"/>
  <c r="I2557" i="24" a="1"/>
  <c r="I2557" i="24" s="1"/>
  <c r="I3530" i="24" a="1"/>
  <c r="I3530" i="24" s="1"/>
  <c r="I2549" i="24" a="1"/>
  <c r="I2549" i="24" s="1"/>
  <c r="I2717" i="24" a="1"/>
  <c r="I2717" i="24" s="1"/>
  <c r="I3447" i="24" a="1"/>
  <c r="I3447" i="24" s="1"/>
  <c r="I3142" i="24" a="1"/>
  <c r="I3142" i="24" s="1"/>
  <c r="I2245" i="24" a="1"/>
  <c r="I2245" i="24" s="1"/>
  <c r="I3073" i="24" a="1"/>
  <c r="I3073" i="24" s="1"/>
  <c r="I2840" i="24" a="1"/>
  <c r="I2840" i="24" s="1"/>
  <c r="I2014" i="24" a="1"/>
  <c r="I2014" i="24" s="1"/>
  <c r="I3068" i="24" a="1"/>
  <c r="I3068" i="24" s="1"/>
  <c r="I2931" i="24" a="1"/>
  <c r="I2931" i="24" s="1"/>
  <c r="I3415" i="24" a="1"/>
  <c r="I3415" i="24" s="1"/>
  <c r="I3353" i="24" a="1"/>
  <c r="I3353" i="24" s="1"/>
  <c r="I2196" i="24" a="1"/>
  <c r="I2196" i="24" s="1"/>
  <c r="I3193" i="24" a="1"/>
  <c r="I3193" i="24" s="1"/>
  <c r="I3276" i="24" a="1"/>
  <c r="I3276" i="24" s="1"/>
  <c r="I3190" i="24" a="1"/>
  <c r="I3190" i="24" s="1"/>
  <c r="I3246" i="24" a="1"/>
  <c r="I3246" i="24" s="1"/>
  <c r="I3202" i="24" a="1"/>
  <c r="I3202" i="24" s="1"/>
  <c r="I3101" i="24" a="1"/>
  <c r="I3101" i="24" s="1"/>
  <c r="I2037" i="24" a="1"/>
  <c r="I2037" i="24" s="1"/>
  <c r="I2525" i="24" a="1"/>
  <c r="I2525" i="24" s="1"/>
  <c r="I3133" i="24" a="1"/>
  <c r="I3133" i="24" s="1"/>
  <c r="I2019" i="24" a="1"/>
  <c r="I2019" i="24" s="1"/>
  <c r="I2336" i="24" a="1"/>
  <c r="I2336" i="24" s="1"/>
  <c r="I2357" i="24" a="1"/>
  <c r="I2357" i="24" s="1"/>
  <c r="I2633" i="24" a="1"/>
  <c r="I2633" i="24" s="1"/>
  <c r="I2623" i="24" a="1"/>
  <c r="I2623" i="24" s="1"/>
  <c r="I2495" i="24" a="1"/>
  <c r="I2495" i="24" s="1"/>
  <c r="I2385" i="24" a="1"/>
  <c r="I2385" i="24" s="1"/>
  <c r="I2692" i="24" a="1"/>
  <c r="I2692" i="24" s="1"/>
  <c r="I2292" i="24" a="1"/>
  <c r="I2292" i="24" s="1"/>
  <c r="I3370" i="24" a="1"/>
  <c r="I3370" i="24" s="1"/>
  <c r="I2581" i="24" a="1"/>
  <c r="I2581" i="24" s="1"/>
  <c r="I3272" i="24" a="1"/>
  <c r="I3272" i="24" s="1"/>
  <c r="I2073" i="24" a="1"/>
  <c r="I2073" i="24" s="1"/>
  <c r="I3118" i="24" a="1"/>
  <c r="I3118" i="24" s="1"/>
  <c r="I3140" i="24" a="1"/>
  <c r="I3140" i="24" s="1"/>
  <c r="I3046" i="24" a="1"/>
  <c r="I3046" i="24" s="1"/>
  <c r="I2324" i="24" a="1"/>
  <c r="I2324" i="24" s="1"/>
  <c r="I2697" i="24" a="1"/>
  <c r="I2697" i="24" s="1"/>
  <c r="I2677" i="24" a="1"/>
  <c r="I2677" i="24" s="1"/>
  <c r="I3535" i="24" a="1"/>
  <c r="I3535" i="24" s="1"/>
  <c r="I2156" i="24" a="1"/>
  <c r="I2156" i="24" s="1"/>
  <c r="I2899" i="24" a="1"/>
  <c r="I2899" i="24" s="1"/>
  <c r="I2335" i="24" a="1"/>
  <c r="I2335" i="24" s="1"/>
  <c r="I2293" i="24" a="1"/>
  <c r="I2293" i="24" s="1"/>
  <c r="I2664" i="24" a="1"/>
  <c r="I2664" i="24" s="1"/>
  <c r="I2652" i="24" a="1"/>
  <c r="I2652" i="24" s="1"/>
  <c r="I2626" i="24" a="1"/>
  <c r="I2626" i="24" s="1"/>
  <c r="I3100" i="24" a="1"/>
  <c r="I3100" i="24" s="1"/>
  <c r="I3485" i="24" a="1"/>
  <c r="I3485" i="24" s="1"/>
  <c r="I3526" i="24" a="1"/>
  <c r="I3526" i="24" s="1"/>
  <c r="I3083" i="24" a="1"/>
  <c r="I3083" i="24" s="1"/>
  <c r="I2657" i="24" a="1"/>
  <c r="I2657" i="24" s="1"/>
  <c r="I3551" i="24" a="1"/>
  <c r="I3551" i="24" s="1"/>
  <c r="I2559" i="24" a="1"/>
  <c r="I2559" i="24" s="1"/>
  <c r="I2829" i="24" a="1"/>
  <c r="I2829" i="24" s="1"/>
  <c r="I3480" i="24" a="1"/>
  <c r="I3480" i="24" s="1"/>
  <c r="I2775" i="24" a="1"/>
  <c r="I2775" i="24" s="1"/>
  <c r="I2404" i="24" a="1"/>
  <c r="I2404" i="24" s="1"/>
  <c r="I3327" i="24" a="1"/>
  <c r="I3327" i="24" s="1"/>
  <c r="I3218" i="24" a="1"/>
  <c r="I3218" i="24" s="1"/>
  <c r="I2611" i="24" a="1"/>
  <c r="I2611" i="24" s="1"/>
  <c r="I2750" i="24" a="1"/>
  <c r="I2750" i="24" s="1"/>
  <c r="I3184" i="24" a="1"/>
  <c r="I3184" i="24" s="1"/>
  <c r="I3241" i="24" a="1"/>
  <c r="I3241" i="24" s="1"/>
  <c r="I2285" i="24" a="1"/>
  <c r="I2285" i="24" s="1"/>
  <c r="I2573" i="24" a="1"/>
  <c r="I2573" i="24" s="1"/>
  <c r="I2769" i="24" a="1"/>
  <c r="I2769" i="24" s="1"/>
  <c r="I3169" i="24" a="1"/>
  <c r="I3169" i="24" s="1"/>
  <c r="I2110" i="24" a="1"/>
  <c r="I2110" i="24" s="1"/>
  <c r="I2330" i="24" a="1"/>
  <c r="I2330" i="24" s="1"/>
  <c r="I2317" i="24" a="1"/>
  <c r="I2317" i="24" s="1"/>
  <c r="I2825" i="24" a="1"/>
  <c r="I2825" i="24" s="1"/>
  <c r="I2305" i="24" a="1"/>
  <c r="I2305" i="24" s="1"/>
  <c r="I2294" i="24" a="1"/>
  <c r="I2294" i="24" s="1"/>
  <c r="I2287" i="24" a="1"/>
  <c r="I2287" i="24" s="1"/>
  <c r="I734" i="24" a="1"/>
  <c r="I734" i="24" s="1"/>
  <c r="I2747" i="24" a="1"/>
  <c r="I2747" i="24" s="1"/>
  <c r="I2994" i="24" a="1"/>
  <c r="I2994" i="24" s="1"/>
  <c r="I1317" i="24" a="1"/>
  <c r="I1317" i="24" s="1"/>
  <c r="I1474" i="24" a="1"/>
  <c r="I1474" i="24" s="1"/>
  <c r="I784" i="24" a="1"/>
  <c r="I784" i="24" s="1"/>
  <c r="I1383" i="24" a="1"/>
  <c r="I1383" i="24" s="1"/>
  <c r="I1382" i="24" a="1"/>
  <c r="I1382" i="24" s="1"/>
  <c r="I229" i="24" a="1"/>
  <c r="I229" i="24" s="1"/>
  <c r="I3213" i="24" a="1"/>
  <c r="I3213" i="24" s="1"/>
  <c r="I511" i="24" a="1"/>
  <c r="I511" i="24" s="1"/>
  <c r="I761" i="24" a="1"/>
  <c r="I761" i="24" s="1"/>
  <c r="I2562" i="24" a="1"/>
  <c r="I2562" i="24" s="1"/>
  <c r="I919" i="24" a="1"/>
  <c r="I919" i="24" s="1"/>
  <c r="I2540" i="24" a="1"/>
  <c r="I2540" i="24" s="1"/>
  <c r="I2739" i="24" a="1"/>
  <c r="I2739" i="24" s="1"/>
  <c r="I646" i="24" a="1"/>
  <c r="I646" i="24" s="1"/>
  <c r="I524" i="24" a="1"/>
  <c r="I524" i="24" s="1"/>
  <c r="I1475" i="24" a="1"/>
  <c r="I1475" i="24" s="1"/>
  <c r="I2894" i="24" a="1"/>
  <c r="I2894" i="24" s="1"/>
  <c r="I3411" i="24" a="1"/>
  <c r="I3411" i="24" s="1"/>
  <c r="I1158" i="24" a="1"/>
  <c r="I1158" i="24" s="1"/>
  <c r="I1228" i="24" a="1"/>
  <c r="I1228" i="24" s="1"/>
  <c r="I3088" i="24" a="1"/>
  <c r="I3088" i="24" s="1"/>
  <c r="I174" i="24" a="1"/>
  <c r="I174" i="24" s="1"/>
  <c r="I164" i="24" a="1"/>
  <c r="I164" i="24" s="1"/>
  <c r="I3248" i="24" a="1"/>
  <c r="I3248" i="24" s="1"/>
  <c r="I3309" i="24" a="1"/>
  <c r="I3309" i="24" s="1"/>
  <c r="O3122" i="24"/>
  <c r="P3122" i="24" s="1"/>
  <c r="O3126" i="24"/>
  <c r="P3126" i="24" s="1"/>
  <c r="O3130" i="24"/>
  <c r="P3130" i="24" s="1"/>
  <c r="O3134" i="24"/>
  <c r="P3134" i="24" s="1"/>
  <c r="O3138" i="24"/>
  <c r="P3138" i="24" s="1"/>
  <c r="O3142" i="24"/>
  <c r="P3142" i="24" s="1"/>
  <c r="O3146" i="24"/>
  <c r="P3146" i="24" s="1"/>
  <c r="O3150" i="24"/>
  <c r="P3150" i="24" s="1"/>
  <c r="O3154" i="24"/>
  <c r="P3154" i="24" s="1"/>
  <c r="O3158" i="24"/>
  <c r="P3158" i="24" s="1"/>
  <c r="O3162" i="24"/>
  <c r="P3162" i="24" s="1"/>
  <c r="O3166" i="24"/>
  <c r="P3166" i="24" s="1"/>
  <c r="O3170" i="24"/>
  <c r="P3170" i="24" s="1"/>
  <c r="O3174" i="24"/>
  <c r="P3174" i="24" s="1"/>
  <c r="O3178" i="24"/>
  <c r="P3178" i="24" s="1"/>
  <c r="O3182" i="24"/>
  <c r="P3182" i="24" s="1"/>
  <c r="O3186" i="24"/>
  <c r="P3186" i="24" s="1"/>
  <c r="O3190" i="24"/>
  <c r="P3190" i="24" s="1"/>
  <c r="O3194" i="24"/>
  <c r="P3194" i="24" s="1"/>
  <c r="O3198" i="24"/>
  <c r="P3198" i="24" s="1"/>
  <c r="O3202" i="24"/>
  <c r="P3202" i="24" s="1"/>
  <c r="O3206" i="24"/>
  <c r="P3206" i="24" s="1"/>
  <c r="O3210" i="24"/>
  <c r="P3210" i="24" s="1"/>
  <c r="O3214" i="24"/>
  <c r="P3214" i="24" s="1"/>
  <c r="O3218" i="24"/>
  <c r="P3218" i="24" s="1"/>
  <c r="O3222" i="24"/>
  <c r="P3222" i="24" s="1"/>
  <c r="O3226" i="24"/>
  <c r="P3226" i="24" s="1"/>
  <c r="O3230" i="24"/>
  <c r="P3230" i="24" s="1"/>
  <c r="O3234" i="24"/>
  <c r="P3234" i="24" s="1"/>
  <c r="O3238" i="24"/>
  <c r="P3238" i="24" s="1"/>
  <c r="O3242" i="24"/>
  <c r="P3242" i="24" s="1"/>
  <c r="O3246" i="24"/>
  <c r="P3246" i="24" s="1"/>
  <c r="O3250" i="24"/>
  <c r="P3250" i="24" s="1"/>
  <c r="O3254" i="24"/>
  <c r="P3254" i="24" s="1"/>
  <c r="O3258" i="24"/>
  <c r="P3258" i="24" s="1"/>
  <c r="O3262" i="24"/>
  <c r="P3262" i="24" s="1"/>
  <c r="O3266" i="24"/>
  <c r="P3266" i="24" s="1"/>
  <c r="O3270" i="24"/>
  <c r="P3270" i="24" s="1"/>
  <c r="O3274" i="24"/>
  <c r="P3274" i="24" s="1"/>
  <c r="O3278" i="24"/>
  <c r="P3278" i="24" s="1"/>
  <c r="O3282" i="24"/>
  <c r="P3282" i="24" s="1"/>
  <c r="O3286" i="24"/>
  <c r="P3286" i="24" s="1"/>
  <c r="O3290" i="24"/>
  <c r="P3290" i="24" s="1"/>
  <c r="O3294" i="24"/>
  <c r="P3294" i="24" s="1"/>
  <c r="O3298" i="24"/>
  <c r="P3298" i="24" s="1"/>
  <c r="O3302" i="24"/>
  <c r="P3302" i="24" s="1"/>
  <c r="O3306" i="24"/>
  <c r="P3306" i="24" s="1"/>
  <c r="O3310" i="24"/>
  <c r="P3310" i="24" s="1"/>
  <c r="O3314" i="24"/>
  <c r="P3314" i="24" s="1"/>
  <c r="O3318" i="24"/>
  <c r="P3318" i="24" s="1"/>
  <c r="O3322" i="24"/>
  <c r="P3322" i="24" s="1"/>
  <c r="O3326" i="24"/>
  <c r="P3326" i="24" s="1"/>
  <c r="O3330" i="24"/>
  <c r="P3330" i="24" s="1"/>
  <c r="O3334" i="24"/>
  <c r="P3334" i="24" s="1"/>
  <c r="O3338" i="24"/>
  <c r="P3338" i="24" s="1"/>
  <c r="O3342" i="24"/>
  <c r="P3342" i="24" s="1"/>
  <c r="O3346" i="24"/>
  <c r="P3346" i="24" s="1"/>
  <c r="O3350" i="24"/>
  <c r="P3350" i="24" s="1"/>
  <c r="O3354" i="24"/>
  <c r="P3354" i="24" s="1"/>
  <c r="O3358" i="24"/>
  <c r="P3358" i="24" s="1"/>
  <c r="O3362" i="24"/>
  <c r="P3362" i="24" s="1"/>
  <c r="O3366" i="24"/>
  <c r="P3366" i="24" s="1"/>
  <c r="O3370" i="24"/>
  <c r="P3370" i="24" s="1"/>
  <c r="O3374" i="24"/>
  <c r="P3374" i="24" s="1"/>
  <c r="O3378" i="24"/>
  <c r="P3378" i="24" s="1"/>
  <c r="O3382" i="24"/>
  <c r="P3382" i="24" s="1"/>
  <c r="O3386" i="24"/>
  <c r="P3386" i="24" s="1"/>
  <c r="O3390" i="24"/>
  <c r="P3390" i="24" s="1"/>
  <c r="O3394" i="24"/>
  <c r="P3394" i="24" s="1"/>
  <c r="O3398" i="24"/>
  <c r="P3398" i="24" s="1"/>
  <c r="O3402" i="24"/>
  <c r="P3402" i="24" s="1"/>
  <c r="O3406" i="24"/>
  <c r="P3406" i="24" s="1"/>
  <c r="O3410" i="24"/>
  <c r="P3410" i="24" s="1"/>
  <c r="O3414" i="24"/>
  <c r="P3414" i="24" s="1"/>
  <c r="O3418" i="24"/>
  <c r="P3418" i="24" s="1"/>
  <c r="O3422" i="24"/>
  <c r="P3422" i="24" s="1"/>
  <c r="O3426" i="24"/>
  <c r="P3426" i="24" s="1"/>
  <c r="O3430" i="24"/>
  <c r="P3430" i="24" s="1"/>
  <c r="O3434" i="24"/>
  <c r="P3434" i="24" s="1"/>
  <c r="O3438" i="24"/>
  <c r="P3438" i="24" s="1"/>
  <c r="O3442" i="24"/>
  <c r="P3442" i="24" s="1"/>
  <c r="O3446" i="24"/>
  <c r="P3446" i="24" s="1"/>
  <c r="O3450" i="24"/>
  <c r="P3450" i="24" s="1"/>
  <c r="O3454" i="24"/>
  <c r="P3454" i="24" s="1"/>
  <c r="O3458" i="24"/>
  <c r="P3458" i="24" s="1"/>
  <c r="O3462" i="24"/>
  <c r="P3462" i="24" s="1"/>
  <c r="O3466" i="24"/>
  <c r="P3466" i="24" s="1"/>
  <c r="O3470" i="24"/>
  <c r="P3470" i="24" s="1"/>
  <c r="O3474" i="24"/>
  <c r="P3474" i="24" s="1"/>
  <c r="O3478" i="24"/>
  <c r="P3478" i="24" s="1"/>
  <c r="O3482" i="24"/>
  <c r="P3482" i="24" s="1"/>
  <c r="O3486" i="24"/>
  <c r="P3486" i="24" s="1"/>
  <c r="O3123" i="24"/>
  <c r="P3123" i="24" s="1"/>
  <c r="O3127" i="24"/>
  <c r="P3127" i="24" s="1"/>
  <c r="O3131" i="24"/>
  <c r="P3131" i="24" s="1"/>
  <c r="O3135" i="24"/>
  <c r="P3135" i="24" s="1"/>
  <c r="O3139" i="24"/>
  <c r="P3139" i="24" s="1"/>
  <c r="O3143" i="24"/>
  <c r="P3143" i="24" s="1"/>
  <c r="O3147" i="24"/>
  <c r="P3147" i="24" s="1"/>
  <c r="O3151" i="24"/>
  <c r="P3151" i="24" s="1"/>
  <c r="O3155" i="24"/>
  <c r="P3155" i="24" s="1"/>
  <c r="O3159" i="24"/>
  <c r="P3159" i="24" s="1"/>
  <c r="O3163" i="24"/>
  <c r="P3163" i="24" s="1"/>
  <c r="O3167" i="24"/>
  <c r="P3167" i="24" s="1"/>
  <c r="O3171" i="24"/>
  <c r="P3171" i="24" s="1"/>
  <c r="O3175" i="24"/>
  <c r="P3175" i="24" s="1"/>
  <c r="O3179" i="24"/>
  <c r="P3179" i="24" s="1"/>
  <c r="O3183" i="24"/>
  <c r="P3183" i="24" s="1"/>
  <c r="O3187" i="24"/>
  <c r="P3187" i="24" s="1"/>
  <c r="O3191" i="24"/>
  <c r="P3191" i="24" s="1"/>
  <c r="O3195" i="24"/>
  <c r="P3195" i="24" s="1"/>
  <c r="O3199" i="24"/>
  <c r="P3199" i="24" s="1"/>
  <c r="O3203" i="24"/>
  <c r="P3203" i="24" s="1"/>
  <c r="O3207" i="24"/>
  <c r="P3207" i="24" s="1"/>
  <c r="O3211" i="24"/>
  <c r="P3211" i="24" s="1"/>
  <c r="O3215" i="24"/>
  <c r="P3215" i="24" s="1"/>
  <c r="O3219" i="24"/>
  <c r="P3219" i="24" s="1"/>
  <c r="O3223" i="24"/>
  <c r="P3223" i="24" s="1"/>
  <c r="O3227" i="24"/>
  <c r="P3227" i="24" s="1"/>
  <c r="O3231" i="24"/>
  <c r="P3231" i="24" s="1"/>
  <c r="O3235" i="24"/>
  <c r="P3235" i="24" s="1"/>
  <c r="O3239" i="24"/>
  <c r="P3239" i="24" s="1"/>
  <c r="O3243" i="24"/>
  <c r="P3243" i="24" s="1"/>
  <c r="O3247" i="24"/>
  <c r="P3247" i="24" s="1"/>
  <c r="O3251" i="24"/>
  <c r="P3251" i="24" s="1"/>
  <c r="O3255" i="24"/>
  <c r="P3255" i="24" s="1"/>
  <c r="O3259" i="24"/>
  <c r="P3259" i="24" s="1"/>
  <c r="O3263" i="24"/>
  <c r="P3263" i="24" s="1"/>
  <c r="O3267" i="24"/>
  <c r="P3267" i="24" s="1"/>
  <c r="O3271" i="24"/>
  <c r="P3271" i="24" s="1"/>
  <c r="O3275" i="24"/>
  <c r="P3275" i="24" s="1"/>
  <c r="O3279" i="24"/>
  <c r="P3279" i="24" s="1"/>
  <c r="O3283" i="24"/>
  <c r="P3283" i="24" s="1"/>
  <c r="O3287" i="24"/>
  <c r="P3287" i="24" s="1"/>
  <c r="O3291" i="24"/>
  <c r="P3291" i="24" s="1"/>
  <c r="O3295" i="24"/>
  <c r="P3295" i="24" s="1"/>
  <c r="O3299" i="24"/>
  <c r="P3299" i="24" s="1"/>
  <c r="O3303" i="24"/>
  <c r="P3303" i="24" s="1"/>
  <c r="O3307" i="24"/>
  <c r="P3307" i="24" s="1"/>
  <c r="O3311" i="24"/>
  <c r="P3311" i="24" s="1"/>
  <c r="O3315" i="24"/>
  <c r="P3315" i="24" s="1"/>
  <c r="O3319" i="24"/>
  <c r="P3319" i="24" s="1"/>
  <c r="O3323" i="24"/>
  <c r="P3323" i="24" s="1"/>
  <c r="O3327" i="24"/>
  <c r="P3327" i="24" s="1"/>
  <c r="O3331" i="24"/>
  <c r="P3331" i="24" s="1"/>
  <c r="O3335" i="24"/>
  <c r="P3335" i="24" s="1"/>
  <c r="O3339" i="24"/>
  <c r="P3339" i="24" s="1"/>
  <c r="O3343" i="24"/>
  <c r="P3343" i="24" s="1"/>
  <c r="O3347" i="24"/>
  <c r="P3347" i="24" s="1"/>
  <c r="O3351" i="24"/>
  <c r="P3351" i="24" s="1"/>
  <c r="O3355" i="24"/>
  <c r="P3355" i="24" s="1"/>
  <c r="O3359" i="24"/>
  <c r="P3359" i="24" s="1"/>
  <c r="O3363" i="24"/>
  <c r="P3363" i="24" s="1"/>
  <c r="O3367" i="24"/>
  <c r="P3367" i="24" s="1"/>
  <c r="O3371" i="24"/>
  <c r="P3371" i="24" s="1"/>
  <c r="O3375" i="24"/>
  <c r="P3375" i="24" s="1"/>
  <c r="O3379" i="24"/>
  <c r="P3379" i="24" s="1"/>
  <c r="O3383" i="24"/>
  <c r="P3383" i="24" s="1"/>
  <c r="O3387" i="24"/>
  <c r="P3387" i="24" s="1"/>
  <c r="O3391" i="24"/>
  <c r="P3391" i="24" s="1"/>
  <c r="O3395" i="24"/>
  <c r="P3395" i="24" s="1"/>
  <c r="O3399" i="24"/>
  <c r="P3399" i="24" s="1"/>
  <c r="O3403" i="24"/>
  <c r="P3403" i="24" s="1"/>
  <c r="O3407" i="24"/>
  <c r="P3407" i="24" s="1"/>
  <c r="O3411" i="24"/>
  <c r="P3411" i="24" s="1"/>
  <c r="O3415" i="24"/>
  <c r="P3415" i="24" s="1"/>
  <c r="O3419" i="24"/>
  <c r="P3419" i="24" s="1"/>
  <c r="O3423" i="24"/>
  <c r="P3423" i="24" s="1"/>
  <c r="O3427" i="24"/>
  <c r="P3427" i="24" s="1"/>
  <c r="O3431" i="24"/>
  <c r="P3431" i="24" s="1"/>
  <c r="O3435" i="24"/>
  <c r="P3435" i="24" s="1"/>
  <c r="O3439" i="24"/>
  <c r="P3439" i="24" s="1"/>
  <c r="O3443" i="24"/>
  <c r="P3443" i="24" s="1"/>
  <c r="O3447" i="24"/>
  <c r="P3447" i="24" s="1"/>
  <c r="O3451" i="24"/>
  <c r="P3451" i="24" s="1"/>
  <c r="O3455" i="24"/>
  <c r="P3455" i="24" s="1"/>
  <c r="O3459" i="24"/>
  <c r="P3459" i="24" s="1"/>
  <c r="O3463" i="24"/>
  <c r="P3463" i="24" s="1"/>
  <c r="O3467" i="24"/>
  <c r="P3467" i="24" s="1"/>
  <c r="O3471" i="24"/>
  <c r="P3471" i="24" s="1"/>
  <c r="O3475" i="24"/>
  <c r="P3475" i="24" s="1"/>
  <c r="O3479" i="24"/>
  <c r="P3479" i="24" s="1"/>
  <c r="O3483" i="24"/>
  <c r="P3483" i="24" s="1"/>
  <c r="O3487" i="24"/>
  <c r="P3487" i="24" s="1"/>
  <c r="O3120" i="24"/>
  <c r="P3120" i="24" s="1"/>
  <c r="O3124" i="24"/>
  <c r="P3124" i="24" s="1"/>
  <c r="O3128" i="24"/>
  <c r="P3128" i="24" s="1"/>
  <c r="O3132" i="24"/>
  <c r="P3132" i="24" s="1"/>
  <c r="O3136" i="24"/>
  <c r="P3136" i="24" s="1"/>
  <c r="O3140" i="24"/>
  <c r="P3140" i="24" s="1"/>
  <c r="O3144" i="24"/>
  <c r="P3144" i="24" s="1"/>
  <c r="O3148" i="24"/>
  <c r="P3148" i="24" s="1"/>
  <c r="O3152" i="24"/>
  <c r="P3152" i="24" s="1"/>
  <c r="O3156" i="24"/>
  <c r="P3156" i="24" s="1"/>
  <c r="O3160" i="24"/>
  <c r="P3160" i="24" s="1"/>
  <c r="O3164" i="24"/>
  <c r="P3164" i="24" s="1"/>
  <c r="O3168" i="24"/>
  <c r="P3168" i="24" s="1"/>
  <c r="O3172" i="24"/>
  <c r="P3172" i="24" s="1"/>
  <c r="O3176" i="24"/>
  <c r="P3176" i="24" s="1"/>
  <c r="O3180" i="24"/>
  <c r="P3180" i="24" s="1"/>
  <c r="O3184" i="24"/>
  <c r="P3184" i="24" s="1"/>
  <c r="O3188" i="24"/>
  <c r="P3188" i="24" s="1"/>
  <c r="O3192" i="24"/>
  <c r="P3192" i="24" s="1"/>
  <c r="O3196" i="24"/>
  <c r="P3196" i="24" s="1"/>
  <c r="O3200" i="24"/>
  <c r="P3200" i="24" s="1"/>
  <c r="O3204" i="24"/>
  <c r="P3204" i="24" s="1"/>
  <c r="O3208" i="24"/>
  <c r="P3208" i="24" s="1"/>
  <c r="O3212" i="24"/>
  <c r="P3212" i="24" s="1"/>
  <c r="O3216" i="24"/>
  <c r="P3216" i="24" s="1"/>
  <c r="O3220" i="24"/>
  <c r="P3220" i="24" s="1"/>
  <c r="O3224" i="24"/>
  <c r="P3224" i="24" s="1"/>
  <c r="O3228" i="24"/>
  <c r="P3228" i="24" s="1"/>
  <c r="O3232" i="24"/>
  <c r="P3232" i="24" s="1"/>
  <c r="O3236" i="24"/>
  <c r="P3236" i="24" s="1"/>
  <c r="O3240" i="24"/>
  <c r="P3240" i="24" s="1"/>
  <c r="O3244" i="24"/>
  <c r="P3244" i="24" s="1"/>
  <c r="O3248" i="24"/>
  <c r="P3248" i="24" s="1"/>
  <c r="O3252" i="24"/>
  <c r="P3252" i="24" s="1"/>
  <c r="O3256" i="24"/>
  <c r="P3256" i="24" s="1"/>
  <c r="O3260" i="24"/>
  <c r="P3260" i="24" s="1"/>
  <c r="O3264" i="24"/>
  <c r="P3264" i="24" s="1"/>
  <c r="O3268" i="24"/>
  <c r="P3268" i="24" s="1"/>
  <c r="O3272" i="24"/>
  <c r="P3272" i="24" s="1"/>
  <c r="O3276" i="24"/>
  <c r="P3276" i="24" s="1"/>
  <c r="O3280" i="24"/>
  <c r="P3280" i="24" s="1"/>
  <c r="O3284" i="24"/>
  <c r="P3284" i="24" s="1"/>
  <c r="O3288" i="24"/>
  <c r="P3288" i="24" s="1"/>
  <c r="O3292" i="24"/>
  <c r="P3292" i="24" s="1"/>
  <c r="O3296" i="24"/>
  <c r="P3296" i="24" s="1"/>
  <c r="O3300" i="24"/>
  <c r="P3300" i="24" s="1"/>
  <c r="O3304" i="24"/>
  <c r="P3304" i="24" s="1"/>
  <c r="O3308" i="24"/>
  <c r="P3308" i="24" s="1"/>
  <c r="O3312" i="24"/>
  <c r="P3312" i="24" s="1"/>
  <c r="O3316" i="24"/>
  <c r="P3316" i="24" s="1"/>
  <c r="O3320" i="24"/>
  <c r="P3320" i="24" s="1"/>
  <c r="O3324" i="24"/>
  <c r="P3324" i="24" s="1"/>
  <c r="O3328" i="24"/>
  <c r="P3328" i="24" s="1"/>
  <c r="O3332" i="24"/>
  <c r="P3332" i="24" s="1"/>
  <c r="O3336" i="24"/>
  <c r="P3336" i="24" s="1"/>
  <c r="O3340" i="24"/>
  <c r="P3340" i="24" s="1"/>
  <c r="O3344" i="24"/>
  <c r="P3344" i="24" s="1"/>
  <c r="O3348" i="24"/>
  <c r="P3348" i="24" s="1"/>
  <c r="O3352" i="24"/>
  <c r="P3352" i="24" s="1"/>
  <c r="O3356" i="24"/>
  <c r="P3356" i="24" s="1"/>
  <c r="O3360" i="24"/>
  <c r="P3360" i="24" s="1"/>
  <c r="O3364" i="24"/>
  <c r="P3364" i="24" s="1"/>
  <c r="O3368" i="24"/>
  <c r="P3368" i="24" s="1"/>
  <c r="O3372" i="24"/>
  <c r="P3372" i="24" s="1"/>
  <c r="O3376" i="24"/>
  <c r="P3376" i="24" s="1"/>
  <c r="O3380" i="24"/>
  <c r="P3380" i="24" s="1"/>
  <c r="O3384" i="24"/>
  <c r="P3384" i="24" s="1"/>
  <c r="O3388" i="24"/>
  <c r="P3388" i="24" s="1"/>
  <c r="O3392" i="24"/>
  <c r="P3392" i="24" s="1"/>
  <c r="O3396" i="24"/>
  <c r="P3396" i="24" s="1"/>
  <c r="O3400" i="24"/>
  <c r="P3400" i="24" s="1"/>
  <c r="O3404" i="24"/>
  <c r="P3404" i="24" s="1"/>
  <c r="O3408" i="24"/>
  <c r="P3408" i="24" s="1"/>
  <c r="O3412" i="24"/>
  <c r="P3412" i="24" s="1"/>
  <c r="O3416" i="24"/>
  <c r="P3416" i="24" s="1"/>
  <c r="O3420" i="24"/>
  <c r="P3420" i="24" s="1"/>
  <c r="O3424" i="24"/>
  <c r="P3424" i="24" s="1"/>
  <c r="O3428" i="24"/>
  <c r="P3428" i="24" s="1"/>
  <c r="O3432" i="24"/>
  <c r="P3432" i="24" s="1"/>
  <c r="O3436" i="24"/>
  <c r="P3436" i="24" s="1"/>
  <c r="O3440" i="24"/>
  <c r="P3440" i="24" s="1"/>
  <c r="O3444" i="24"/>
  <c r="P3444" i="24" s="1"/>
  <c r="O3448" i="24"/>
  <c r="P3448" i="24" s="1"/>
  <c r="O3452" i="24"/>
  <c r="P3452" i="24" s="1"/>
  <c r="O3456" i="24"/>
  <c r="P3456" i="24" s="1"/>
  <c r="O3460" i="24"/>
  <c r="P3460" i="24" s="1"/>
  <c r="O3464" i="24"/>
  <c r="P3464" i="24" s="1"/>
  <c r="O3468" i="24"/>
  <c r="P3468" i="24" s="1"/>
  <c r="O3472" i="24"/>
  <c r="P3472" i="24" s="1"/>
  <c r="O3476" i="24"/>
  <c r="P3476" i="24" s="1"/>
  <c r="O3480" i="24"/>
  <c r="P3480" i="24" s="1"/>
  <c r="O3484" i="24"/>
  <c r="P3484" i="24" s="1"/>
  <c r="O3133" i="24"/>
  <c r="P3133" i="24" s="1"/>
  <c r="O3149" i="24"/>
  <c r="P3149" i="24" s="1"/>
  <c r="O3165" i="24"/>
  <c r="P3165" i="24" s="1"/>
  <c r="O3181" i="24"/>
  <c r="P3181" i="24" s="1"/>
  <c r="O3197" i="24"/>
  <c r="P3197" i="24" s="1"/>
  <c r="O3213" i="24"/>
  <c r="P3213" i="24" s="1"/>
  <c r="O3229" i="24"/>
  <c r="P3229" i="24" s="1"/>
  <c r="O3245" i="24"/>
  <c r="P3245" i="24" s="1"/>
  <c r="O3261" i="24"/>
  <c r="P3261" i="24" s="1"/>
  <c r="O3277" i="24"/>
  <c r="P3277" i="24" s="1"/>
  <c r="O3293" i="24"/>
  <c r="P3293" i="24" s="1"/>
  <c r="O3309" i="24"/>
  <c r="P3309" i="24" s="1"/>
  <c r="O3325" i="24"/>
  <c r="P3325" i="24" s="1"/>
  <c r="O3341" i="24"/>
  <c r="P3341" i="24" s="1"/>
  <c r="O3357" i="24"/>
  <c r="P3357" i="24" s="1"/>
  <c r="O3373" i="24"/>
  <c r="P3373" i="24" s="1"/>
  <c r="O3389" i="24"/>
  <c r="P3389" i="24" s="1"/>
  <c r="O3405" i="24"/>
  <c r="P3405" i="24" s="1"/>
  <c r="O3421" i="24"/>
  <c r="P3421" i="24" s="1"/>
  <c r="O3437" i="24"/>
  <c r="P3437" i="24" s="1"/>
  <c r="O3453" i="24"/>
  <c r="P3453" i="24" s="1"/>
  <c r="O3469" i="24"/>
  <c r="P3469" i="24" s="1"/>
  <c r="O3485" i="24"/>
  <c r="P3485" i="24" s="1"/>
  <c r="O3121" i="24"/>
  <c r="P3121" i="24" s="1"/>
  <c r="O3137" i="24"/>
  <c r="P3137" i="24" s="1"/>
  <c r="O3153" i="24"/>
  <c r="P3153" i="24" s="1"/>
  <c r="O3169" i="24"/>
  <c r="P3169" i="24" s="1"/>
  <c r="O3185" i="24"/>
  <c r="P3185" i="24" s="1"/>
  <c r="O3201" i="24"/>
  <c r="P3201" i="24" s="1"/>
  <c r="O3217" i="24"/>
  <c r="P3217" i="24" s="1"/>
  <c r="O3233" i="24"/>
  <c r="P3233" i="24" s="1"/>
  <c r="O3249" i="24"/>
  <c r="P3249" i="24" s="1"/>
  <c r="O3265" i="24"/>
  <c r="P3265" i="24" s="1"/>
  <c r="O3281" i="24"/>
  <c r="P3281" i="24" s="1"/>
  <c r="O3297" i="24"/>
  <c r="P3297" i="24" s="1"/>
  <c r="O3313" i="24"/>
  <c r="P3313" i="24" s="1"/>
  <c r="O3329" i="24"/>
  <c r="P3329" i="24" s="1"/>
  <c r="O3345" i="24"/>
  <c r="P3345" i="24" s="1"/>
  <c r="O3361" i="24"/>
  <c r="P3361" i="24" s="1"/>
  <c r="O3377" i="24"/>
  <c r="P3377" i="24" s="1"/>
  <c r="O3393" i="24"/>
  <c r="P3393" i="24" s="1"/>
  <c r="O3409" i="24"/>
  <c r="P3409" i="24" s="1"/>
  <c r="O3425" i="24"/>
  <c r="P3425" i="24" s="1"/>
  <c r="O3441" i="24"/>
  <c r="P3441" i="24" s="1"/>
  <c r="O3457" i="24"/>
  <c r="P3457" i="24" s="1"/>
  <c r="O3473" i="24"/>
  <c r="P3473" i="24" s="1"/>
  <c r="O3125" i="24"/>
  <c r="P3125" i="24" s="1"/>
  <c r="O3141" i="24"/>
  <c r="P3141" i="24" s="1"/>
  <c r="O3157" i="24"/>
  <c r="P3157" i="24" s="1"/>
  <c r="O3173" i="24"/>
  <c r="P3173" i="24" s="1"/>
  <c r="O3189" i="24"/>
  <c r="P3189" i="24" s="1"/>
  <c r="O3205" i="24"/>
  <c r="P3205" i="24" s="1"/>
  <c r="O3221" i="24"/>
  <c r="P3221" i="24" s="1"/>
  <c r="O3237" i="24"/>
  <c r="P3237" i="24" s="1"/>
  <c r="O3253" i="24"/>
  <c r="P3253" i="24" s="1"/>
  <c r="O3269" i="24"/>
  <c r="P3269" i="24" s="1"/>
  <c r="O3285" i="24"/>
  <c r="P3285" i="24" s="1"/>
  <c r="O3301" i="24"/>
  <c r="P3301" i="24" s="1"/>
  <c r="O3317" i="24"/>
  <c r="P3317" i="24" s="1"/>
  <c r="O3333" i="24"/>
  <c r="P3333" i="24" s="1"/>
  <c r="O3349" i="24"/>
  <c r="P3349" i="24" s="1"/>
  <c r="O3365" i="24"/>
  <c r="P3365" i="24" s="1"/>
  <c r="O3381" i="24"/>
  <c r="P3381" i="24" s="1"/>
  <c r="O3397" i="24"/>
  <c r="P3397" i="24" s="1"/>
  <c r="O3413" i="24"/>
  <c r="P3413" i="24" s="1"/>
  <c r="O3429" i="24"/>
  <c r="P3429" i="24" s="1"/>
  <c r="O3445" i="24"/>
  <c r="P3445" i="24" s="1"/>
  <c r="O3461" i="24"/>
  <c r="P3461" i="24" s="1"/>
  <c r="O3477" i="24"/>
  <c r="P3477" i="24" s="1"/>
  <c r="O3129" i="24"/>
  <c r="P3129" i="24" s="1"/>
  <c r="O3145" i="24"/>
  <c r="P3145" i="24" s="1"/>
  <c r="O3161" i="24"/>
  <c r="P3161" i="24" s="1"/>
  <c r="O3177" i="24"/>
  <c r="P3177" i="24" s="1"/>
  <c r="O3193" i="24"/>
  <c r="P3193" i="24" s="1"/>
  <c r="O3209" i="24"/>
  <c r="P3209" i="24" s="1"/>
  <c r="O3225" i="24"/>
  <c r="P3225" i="24" s="1"/>
  <c r="O3241" i="24"/>
  <c r="P3241" i="24" s="1"/>
  <c r="O3257" i="24"/>
  <c r="P3257" i="24" s="1"/>
  <c r="O3273" i="24"/>
  <c r="P3273" i="24" s="1"/>
  <c r="O3289" i="24"/>
  <c r="P3289" i="24" s="1"/>
  <c r="O3305" i="24"/>
  <c r="P3305" i="24" s="1"/>
  <c r="O3321" i="24"/>
  <c r="P3321" i="24" s="1"/>
  <c r="O3337" i="24"/>
  <c r="P3337" i="24" s="1"/>
  <c r="O3353" i="24"/>
  <c r="P3353" i="24" s="1"/>
  <c r="O3369" i="24"/>
  <c r="P3369" i="24" s="1"/>
  <c r="O3385" i="24"/>
  <c r="P3385" i="24" s="1"/>
  <c r="O3401" i="24"/>
  <c r="P3401" i="24" s="1"/>
  <c r="O3417" i="24"/>
  <c r="P3417" i="24" s="1"/>
  <c r="O3433" i="24"/>
  <c r="P3433" i="24" s="1"/>
  <c r="O3449" i="24"/>
  <c r="P3449" i="24" s="1"/>
  <c r="O3465" i="24"/>
  <c r="P3465" i="24" s="1"/>
  <c r="O3481" i="24"/>
  <c r="P3481" i="24" s="1"/>
  <c r="I3521" i="24" a="1"/>
  <c r="I3521" i="24" s="1"/>
  <c r="I3" i="24" a="1"/>
  <c r="I3" i="24" s="1"/>
  <c r="I3098" i="24" a="1"/>
  <c r="I3098" i="24" s="1"/>
  <c r="I770" i="24" a="1"/>
  <c r="I770" i="24" s="1"/>
  <c r="I2536" i="24" a="1"/>
  <c r="I2536" i="24" s="1"/>
  <c r="I3545" i="24" a="1"/>
  <c r="I3545" i="24" s="1"/>
  <c r="I266" i="24" a="1"/>
  <c r="I266" i="24" s="1"/>
  <c r="I294" i="24" a="1"/>
  <c r="I294" i="24" s="1"/>
  <c r="I2523" i="24" a="1"/>
  <c r="I2523" i="24" s="1"/>
  <c r="I259" i="24" a="1"/>
  <c r="I259" i="24" s="1"/>
  <c r="I170" i="24" a="1"/>
  <c r="I170" i="24" s="1"/>
  <c r="I800" i="24" a="1"/>
  <c r="I800" i="24" s="1"/>
  <c r="I1529" i="24" a="1"/>
  <c r="I1529" i="24" s="1"/>
  <c r="I3328" i="24" a="1"/>
  <c r="I3328" i="24" s="1"/>
  <c r="I230" i="24" a="1"/>
  <c r="I230" i="24" s="1"/>
  <c r="I3414" i="24" a="1"/>
  <c r="I3414" i="24" s="1"/>
  <c r="I2846" i="24" a="1"/>
  <c r="I2846" i="24" s="1"/>
  <c r="I1362" i="24" a="1"/>
  <c r="I1362" i="24" s="1"/>
  <c r="I2033" i="24" a="1"/>
  <c r="I2033" i="24" s="1"/>
  <c r="I1573" i="24" a="1"/>
  <c r="I1573" i="24" s="1"/>
  <c r="I3214" i="24" a="1"/>
  <c r="I3214" i="24" s="1"/>
  <c r="I54" i="24" a="1"/>
  <c r="I54" i="24" s="1"/>
  <c r="I1097" i="24" a="1"/>
  <c r="I1097" i="24" s="1"/>
  <c r="I997" i="24" a="1"/>
  <c r="I997" i="24" s="1"/>
  <c r="I1333" i="24" a="1"/>
  <c r="I1333" i="24" s="1"/>
  <c r="I718" i="24" a="1"/>
  <c r="I718" i="24" s="1"/>
  <c r="I2789" i="24" a="1"/>
  <c r="I2789" i="24" s="1"/>
  <c r="I695" i="24" a="1"/>
  <c r="I695" i="24" s="1"/>
  <c r="I364" i="24" a="1"/>
  <c r="I364" i="24" s="1"/>
  <c r="I811" i="24" a="1"/>
  <c r="I811" i="24" s="1"/>
  <c r="I1341" i="24" a="1"/>
  <c r="I1341" i="24" s="1"/>
  <c r="I2023" i="24" a="1"/>
  <c r="I2023" i="24" s="1"/>
  <c r="I3560" i="24" a="1"/>
  <c r="I3560" i="24" s="1"/>
  <c r="I1162" i="24" a="1"/>
  <c r="I1162" i="24" s="1"/>
  <c r="I3362" i="24" a="1"/>
  <c r="I3362" i="24" s="1"/>
  <c r="I1565" i="24" a="1"/>
  <c r="I1565" i="24" s="1"/>
  <c r="I648" i="24" a="1"/>
  <c r="I648" i="24" s="1"/>
  <c r="I1458" i="24" a="1"/>
  <c r="I1458" i="24" s="1"/>
  <c r="I3254" i="24" a="1"/>
  <c r="I3254" i="24" s="1"/>
  <c r="I1904" i="24" a="1"/>
  <c r="I1904" i="24" s="1"/>
  <c r="I1497" i="24" a="1"/>
  <c r="I1497" i="24" s="1"/>
  <c r="I498" i="24" a="1"/>
  <c r="I498" i="24" s="1"/>
  <c r="I3533" i="24" a="1"/>
  <c r="I3533" i="24" s="1"/>
  <c r="I1617" i="24" a="1"/>
  <c r="I1617" i="24" s="1"/>
  <c r="I756" i="24" a="1"/>
  <c r="I756" i="24" s="1"/>
  <c r="I1390" i="24" a="1"/>
  <c r="I1390" i="24" s="1"/>
  <c r="I2402" i="24" a="1"/>
  <c r="I2402" i="24" s="1"/>
  <c r="I3302" i="24" a="1"/>
  <c r="I3302" i="24" s="1"/>
  <c r="I2723" i="24" a="1"/>
  <c r="I2723" i="24" s="1"/>
  <c r="I65" i="24" a="1"/>
  <c r="I65" i="24" s="1"/>
  <c r="I1168" i="24" a="1"/>
  <c r="I1168" i="24" s="1"/>
  <c r="I2084" i="24" a="1"/>
  <c r="I2084" i="24" s="1"/>
  <c r="I183" i="24" a="1"/>
  <c r="I183" i="24" s="1"/>
  <c r="I707" i="24" a="1"/>
  <c r="I707" i="24" s="1"/>
  <c r="I1094" i="24" a="1"/>
  <c r="I1094" i="24" s="1"/>
  <c r="I57" i="24" a="1"/>
  <c r="I57" i="24" s="1"/>
  <c r="I1286" i="24" a="1"/>
  <c r="I1286" i="24" s="1"/>
  <c r="I2774" i="24" a="1"/>
  <c r="I2774" i="24" s="1"/>
  <c r="I3061" i="24" a="1"/>
  <c r="I3061" i="24" s="1"/>
  <c r="I794" i="24" a="1"/>
  <c r="I794" i="24" s="1"/>
  <c r="I898" i="24" a="1"/>
  <c r="I898" i="24" s="1"/>
  <c r="I3371" i="24" a="1"/>
  <c r="I3371" i="24" s="1"/>
  <c r="I2482" i="24" a="1"/>
  <c r="I2482" i="24" s="1"/>
  <c r="I1905" i="24" a="1"/>
  <c r="I1905" i="24" s="1"/>
  <c r="I2651" i="24" a="1"/>
  <c r="I2651" i="24" s="1"/>
  <c r="I2982" i="24" a="1"/>
  <c r="I2982" i="24" s="1"/>
  <c r="I1356" i="24" a="1"/>
  <c r="I1356" i="24" s="1"/>
  <c r="I1294" i="24" a="1"/>
  <c r="I1294" i="24" s="1"/>
  <c r="I1407" i="24" a="1"/>
  <c r="I1407" i="24" s="1"/>
  <c r="I1426" i="24" a="1"/>
  <c r="I1426" i="24" s="1"/>
  <c r="I1135" i="24" a="1"/>
  <c r="I1135" i="24" s="1"/>
  <c r="I980" i="24" a="1"/>
  <c r="I980" i="24" s="1"/>
  <c r="I543" i="24" a="1"/>
  <c r="I543" i="24" s="1"/>
  <c r="I2997" i="24" a="1"/>
  <c r="I2997" i="24" s="1"/>
  <c r="I3027" i="24" a="1"/>
  <c r="I3027" i="24" s="1"/>
  <c r="I1469" i="24" a="1"/>
  <c r="I1469" i="24" s="1"/>
  <c r="I226" i="24" a="1"/>
  <c r="I226" i="24" s="1"/>
  <c r="I2728" i="24" a="1"/>
  <c r="I2728" i="24" s="1"/>
  <c r="I3255" i="24" a="1"/>
  <c r="I3255" i="24" s="1"/>
  <c r="I1927" i="24" a="1"/>
  <c r="I1927" i="24" s="1"/>
  <c r="I1344" i="24" a="1"/>
  <c r="I1344" i="24" s="1"/>
  <c r="I998" i="24" a="1"/>
  <c r="I998" i="24" s="1"/>
  <c r="I2077" i="24" a="1"/>
  <c r="I2077" i="24" s="1"/>
  <c r="I1201" i="24" a="1"/>
  <c r="I1201" i="24" s="1"/>
  <c r="I1548" i="24" a="1"/>
  <c r="I1548" i="24" s="1"/>
  <c r="I1982" i="24" a="1"/>
  <c r="I1982" i="24" s="1"/>
  <c r="I225" i="24" a="1"/>
  <c r="I225" i="24" s="1"/>
  <c r="I448" i="24" a="1"/>
  <c r="I448" i="24" s="1"/>
  <c r="I1403" i="24" a="1"/>
  <c r="I1403" i="24" s="1"/>
  <c r="I2369" i="24" a="1"/>
  <c r="I2369" i="24" s="1"/>
  <c r="I375" i="24" a="1"/>
  <c r="I375" i="24" s="1"/>
  <c r="I1190" i="24" a="1"/>
  <c r="I1190" i="24" s="1"/>
  <c r="I497" i="24" a="1"/>
  <c r="I497" i="24" s="1"/>
  <c r="I637" i="24" a="1"/>
  <c r="I637" i="24" s="1"/>
  <c r="I341" i="24" a="1"/>
  <c r="I341" i="24" s="1"/>
  <c r="I239" i="24" a="1"/>
  <c r="I239" i="24" s="1"/>
  <c r="I2303" i="24" a="1"/>
  <c r="I2303" i="24" s="1"/>
  <c r="I3556" i="24" a="1"/>
  <c r="I3556" i="24" s="1"/>
  <c r="I3009" i="24" a="1"/>
  <c r="I3009" i="24" s="1"/>
  <c r="I210" i="24" a="1"/>
  <c r="I210" i="24" s="1"/>
  <c r="I89" i="24" a="1"/>
  <c r="I89" i="24" s="1"/>
  <c r="I1185" i="24" a="1"/>
  <c r="I1185" i="24" s="1"/>
  <c r="I3125" i="24" a="1"/>
  <c r="I3125" i="24" s="1"/>
  <c r="I3540" i="24" a="1"/>
  <c r="I3540" i="24" s="1"/>
  <c r="I322" i="24" a="1"/>
  <c r="I322" i="24" s="1"/>
  <c r="I444" i="24" a="1"/>
  <c r="I444" i="24" s="1"/>
  <c r="I1777" i="24" a="1"/>
  <c r="I1777" i="24" s="1"/>
  <c r="I457" i="24" a="1"/>
  <c r="I457" i="24" s="1"/>
  <c r="I428" i="24" a="1"/>
  <c r="I428" i="24" s="1"/>
  <c r="I2361" i="24" a="1"/>
  <c r="I2361" i="24" s="1"/>
  <c r="I645" i="24" a="1"/>
  <c r="I645" i="24" s="1"/>
  <c r="I2570" i="24" a="1"/>
  <c r="I2570" i="24" s="1"/>
  <c r="I967" i="24" a="1"/>
  <c r="I967" i="24" s="1"/>
  <c r="I1832" i="24" a="1"/>
  <c r="I1832" i="24" s="1"/>
  <c r="I1130" i="24" a="1"/>
  <c r="I1130" i="24" s="1"/>
  <c r="I3219" i="24" a="1"/>
  <c r="I3219" i="24" s="1"/>
  <c r="I3104" i="24" a="1"/>
  <c r="I3104" i="24" s="1"/>
  <c r="I3360" i="24" a="1"/>
  <c r="I3360" i="24" s="1"/>
  <c r="I3368" i="24" a="1"/>
  <c r="I3368" i="24" s="1"/>
  <c r="I2543" i="24" a="1"/>
  <c r="I2543" i="24" s="1"/>
  <c r="I140" i="24" a="1"/>
  <c r="I140" i="24" s="1"/>
  <c r="I1194" i="24" a="1"/>
  <c r="I1194" i="24" s="1"/>
  <c r="I2509" i="24" a="1"/>
  <c r="I2509" i="24" s="1"/>
  <c r="I894" i="24" a="1"/>
  <c r="I894" i="24" s="1"/>
  <c r="I1421" i="24" a="1"/>
  <c r="I1421" i="24" s="1"/>
  <c r="I1083" i="24" a="1"/>
  <c r="I1083" i="24" s="1"/>
  <c r="I2962" i="24" a="1"/>
  <c r="I2962" i="24" s="1"/>
  <c r="I3157" i="24" a="1"/>
  <c r="I3157" i="24" s="1"/>
  <c r="I1241" i="24" a="1"/>
  <c r="I1241" i="24" s="1"/>
  <c r="I2916" i="24" a="1"/>
  <c r="I2916" i="24" s="1"/>
  <c r="I2373" i="24" a="1"/>
  <c r="I2373" i="24" s="1"/>
  <c r="I1085" i="24" a="1"/>
  <c r="I1085" i="24" s="1"/>
  <c r="I2255" i="24" a="1"/>
  <c r="I2255" i="24" s="1"/>
  <c r="I88" i="24" a="1"/>
  <c r="I88" i="24" s="1"/>
  <c r="I2861" i="24" a="1"/>
  <c r="I2861" i="24" s="1"/>
  <c r="I2737" i="24" a="1"/>
  <c r="I2737" i="24" s="1"/>
  <c r="I1724" i="24" a="1"/>
  <c r="I1724" i="24" s="1"/>
  <c r="I1424" i="24" a="1"/>
  <c r="I1424" i="24" s="1"/>
  <c r="I1296" i="24" a="1"/>
  <c r="I1296" i="24" s="1"/>
  <c r="I2004" i="24" a="1"/>
  <c r="I2004" i="24" s="1"/>
  <c r="I347" i="24" a="1"/>
  <c r="I347" i="24" s="1"/>
  <c r="I2392" i="24" a="1"/>
  <c r="I2392" i="24" s="1"/>
  <c r="I709" i="24" a="1"/>
  <c r="I709" i="24" s="1"/>
  <c r="I667" i="24" a="1"/>
  <c r="I667" i="24" s="1"/>
  <c r="I1849" i="24" a="1"/>
  <c r="I1849" i="24" s="1"/>
  <c r="I1713" i="24" a="1"/>
  <c r="I1713" i="24" s="1"/>
  <c r="I1794" i="24" a="1"/>
  <c r="I1794" i="24" s="1"/>
  <c r="I3345" i="24" a="1"/>
  <c r="I3345" i="24" s="1"/>
  <c r="I450" i="24" a="1"/>
  <c r="I450" i="24" s="1"/>
  <c r="I2514" i="24" a="1"/>
  <c r="I2514" i="24" s="1"/>
  <c r="I2437" i="24" a="1"/>
  <c r="I2437" i="24" s="1"/>
  <c r="I974" i="24" a="1"/>
  <c r="I974" i="24" s="1"/>
  <c r="I2003" i="24" a="1"/>
  <c r="I2003" i="24" s="1"/>
  <c r="I3356" i="24" a="1"/>
  <c r="I3356" i="24" s="1"/>
  <c r="I3359" i="24" a="1"/>
  <c r="I3359" i="24" s="1"/>
  <c r="I2460" i="24" a="1"/>
  <c r="I2460" i="24" s="1"/>
  <c r="I1942" i="24" a="1"/>
  <c r="I1942" i="24" s="1"/>
  <c r="I204" i="24" a="1"/>
  <c r="I204" i="24" s="1"/>
  <c r="I2410" i="24" a="1"/>
  <c r="I2410" i="24" s="1"/>
  <c r="I1423" i="24" a="1"/>
  <c r="I1423" i="24" s="1"/>
  <c r="I3385" i="24" a="1"/>
  <c r="I3385" i="24" s="1"/>
  <c r="I719" i="24" a="1"/>
  <c r="I719" i="24" s="1"/>
  <c r="I3242" i="24" a="1"/>
  <c r="I3242" i="24" s="1"/>
  <c r="I3163" i="24" a="1"/>
  <c r="I3163" i="24" s="1"/>
  <c r="I883" i="24" a="1"/>
  <c r="I883" i="24" s="1"/>
  <c r="I2539" i="24" a="1"/>
  <c r="I2539" i="24" s="1"/>
  <c r="I1171" i="24" a="1"/>
  <c r="I1171" i="24" s="1"/>
  <c r="I3055" i="24" a="1"/>
  <c r="I3055" i="24" s="1"/>
  <c r="I937" i="24" a="1"/>
  <c r="I937" i="24" s="1"/>
  <c r="I1923" i="24" a="1"/>
  <c r="I1923" i="24" s="1"/>
  <c r="I2415" i="24" a="1"/>
  <c r="I2415" i="24" s="1"/>
  <c r="I921" i="24" a="1"/>
  <c r="I921" i="24" s="1"/>
  <c r="I2712" i="24" a="1"/>
  <c r="I2712" i="24" s="1"/>
  <c r="I2125" i="24" a="1"/>
  <c r="I2125" i="24" s="1"/>
  <c r="I1720" i="24" a="1"/>
  <c r="I1720" i="24" s="1"/>
  <c r="I3442" i="24" a="1"/>
  <c r="I3442" i="24" s="1"/>
  <c r="I3013" i="24" a="1"/>
  <c r="I3013" i="24" s="1"/>
  <c r="I909" i="24" a="1"/>
  <c r="I909" i="24" s="1"/>
  <c r="I398" i="24" a="1"/>
  <c r="I398" i="24" s="1"/>
  <c r="I1525" i="24" a="1"/>
  <c r="I1525" i="24" s="1"/>
  <c r="I144" i="24" a="1"/>
  <c r="I144" i="24" s="1"/>
  <c r="I538" i="24" a="1"/>
  <c r="I538" i="24" s="1"/>
  <c r="I777" i="24" a="1"/>
  <c r="I777" i="24" s="1"/>
  <c r="I2272" i="24" a="1"/>
  <c r="I2272" i="24" s="1"/>
  <c r="I1465" i="24" a="1"/>
  <c r="I1465" i="24" s="1"/>
  <c r="I2239" i="24" a="1"/>
  <c r="I2239" i="24" s="1"/>
  <c r="I2193" i="24" a="1"/>
  <c r="I2193" i="24" s="1"/>
  <c r="I2512" i="24" a="1"/>
  <c r="I2512" i="24" s="1"/>
  <c r="I2504" i="24" a="1"/>
  <c r="I2504" i="24" s="1"/>
  <c r="I3002" i="24" a="1"/>
  <c r="I3002" i="24" s="1"/>
  <c r="I1070" i="24" a="1"/>
  <c r="I1070" i="24" s="1"/>
  <c r="I2407" i="24" a="1"/>
  <c r="I2407" i="24" s="1"/>
  <c r="I2168" i="24" a="1"/>
  <c r="I2168" i="24" s="1"/>
  <c r="I2167" i="24" a="1"/>
  <c r="I2167" i="24" s="1"/>
  <c r="I2356" i="24" a="1"/>
  <c r="I2356" i="24" s="1"/>
  <c r="I2298" i="24" a="1"/>
  <c r="I2298" i="24" s="1"/>
  <c r="I2278" i="24" a="1"/>
  <c r="I2278" i="24" s="1"/>
  <c r="I2235" i="24" a="1"/>
  <c r="I2235" i="24" s="1"/>
  <c r="I750" i="24" a="1"/>
  <c r="I750" i="24" s="1"/>
  <c r="I3037" i="24" a="1"/>
  <c r="I3037" i="24" s="1"/>
  <c r="I2616" i="24" a="1"/>
  <c r="I2616" i="24" s="1"/>
  <c r="I2606" i="24" a="1"/>
  <c r="I2606" i="24" s="1"/>
  <c r="I2600" i="24" a="1"/>
  <c r="I2600" i="24" s="1"/>
  <c r="I2598" i="24" a="1"/>
  <c r="I2598" i="24" s="1"/>
  <c r="I1472" i="24" a="1"/>
  <c r="I1472" i="24" s="1"/>
  <c r="I2551" i="24" a="1"/>
  <c r="I2551" i="24" s="1"/>
  <c r="I1133" i="24" a="1"/>
  <c r="I1133" i="24" s="1"/>
  <c r="I1143" i="24" a="1"/>
  <c r="I1143" i="24" s="1"/>
  <c r="I685" i="24" a="1"/>
  <c r="I685" i="24" s="1"/>
  <c r="I1095" i="24" a="1"/>
  <c r="I1095" i="24" s="1"/>
  <c r="I2453" i="24" a="1"/>
  <c r="I2453" i="24" s="1"/>
  <c r="I1116" i="24" a="1"/>
  <c r="I1116" i="24" s="1"/>
  <c r="I874" i="24" a="1"/>
  <c r="I874" i="24" s="1"/>
  <c r="I910" i="24" a="1"/>
  <c r="I910" i="24" s="1"/>
  <c r="I1853" i="24" a="1"/>
  <c r="I1853" i="24" s="1"/>
  <c r="I2051" i="24" a="1"/>
  <c r="I2051" i="24" s="1"/>
  <c r="I151" i="24" a="1"/>
  <c r="I151" i="24" s="1"/>
  <c r="I2524" i="24" a="1"/>
  <c r="I2524" i="24" s="1"/>
  <c r="I1958" i="24" a="1"/>
  <c r="I1958" i="24" s="1"/>
  <c r="I609" i="24" a="1"/>
  <c r="I609" i="24" s="1"/>
  <c r="I532" i="24" a="1"/>
  <c r="I532" i="24" s="1"/>
  <c r="I769" i="24" a="1"/>
  <c r="I769" i="24" s="1"/>
  <c r="I3216" i="24" a="1"/>
  <c r="I3216" i="24" s="1"/>
  <c r="I754" i="24" a="1"/>
  <c r="I754" i="24" s="1"/>
  <c r="I3337" i="24" a="1"/>
  <c r="I3337" i="24" s="1"/>
  <c r="I2174" i="24" a="1"/>
  <c r="I2174" i="24" s="1"/>
  <c r="I812" i="24" a="1"/>
  <c r="I812" i="24" s="1"/>
  <c r="I1784" i="24" a="1"/>
  <c r="I1784" i="24" s="1"/>
  <c r="I597" i="24" a="1"/>
  <c r="I597" i="24" s="1"/>
  <c r="I509" i="24" a="1"/>
  <c r="I509" i="24" s="1"/>
  <c r="I956" i="24" a="1"/>
  <c r="I956" i="24" s="1"/>
  <c r="I1384" i="24" a="1"/>
  <c r="I1384" i="24" s="1"/>
  <c r="I420" i="24" a="1"/>
  <c r="I420" i="24" s="1"/>
  <c r="I1545" i="24" a="1"/>
  <c r="I1545" i="24" s="1"/>
  <c r="I1967" i="24" a="1"/>
  <c r="I1967" i="24" s="1"/>
  <c r="I3323" i="24" a="1"/>
  <c r="I3323" i="24" s="1"/>
  <c r="I2645" i="24" a="1"/>
  <c r="I2645" i="24" s="1"/>
  <c r="I1262" i="24" a="1"/>
  <c r="I1262" i="24" s="1"/>
  <c r="I1703" i="24" a="1"/>
  <c r="I1703" i="24" s="1"/>
  <c r="I2352" i="24" a="1"/>
  <c r="I2352" i="24" s="1"/>
  <c r="I2225" i="24" a="1"/>
  <c r="I2225" i="24" s="1"/>
  <c r="I946" i="24" a="1"/>
  <c r="I946" i="24" s="1"/>
  <c r="I616" i="24" a="1"/>
  <c r="I616" i="24" s="1"/>
  <c r="I2897" i="24" a="1"/>
  <c r="I2897" i="24" s="1"/>
  <c r="I2809" i="24" a="1"/>
  <c r="I2809" i="24" s="1"/>
  <c r="I2127" i="24" a="1"/>
  <c r="I2127" i="24" s="1"/>
  <c r="I2926" i="24" a="1"/>
  <c r="I2926" i="24" s="1"/>
  <c r="I3129" i="24" a="1"/>
  <c r="I3129" i="24" s="1"/>
  <c r="I3116" i="24" a="1"/>
  <c r="I3116" i="24" s="1"/>
  <c r="I19" i="24" a="1"/>
  <c r="I19" i="24" s="1"/>
  <c r="I814" i="24" a="1"/>
  <c r="I814" i="24" s="1"/>
  <c r="I2629" i="24" a="1"/>
  <c r="I2629" i="24" s="1"/>
  <c r="I2952" i="24" a="1"/>
  <c r="I2952" i="24" s="1"/>
  <c r="I3502" i="24" a="1"/>
  <c r="I3502" i="24" s="1"/>
  <c r="I3201" i="24" a="1"/>
  <c r="I3201" i="24" s="1"/>
  <c r="I296" i="24" a="1"/>
  <c r="I296" i="24" s="1"/>
  <c r="I3152" i="24" a="1"/>
  <c r="I3152" i="24" s="1"/>
  <c r="I2323" i="24" a="1"/>
  <c r="I2323" i="24" s="1"/>
  <c r="I3097" i="24" a="1"/>
  <c r="I3097" i="24" s="1"/>
  <c r="I3484" i="24" a="1"/>
  <c r="I3484" i="24" s="1"/>
  <c r="I1024" i="24" a="1"/>
  <c r="I1024" i="24" s="1"/>
  <c r="I1679" i="24" a="1"/>
  <c r="I1679" i="24" s="1"/>
  <c r="I394" i="24" a="1"/>
  <c r="I394" i="24" s="1"/>
  <c r="I195" i="24" a="1"/>
  <c r="I195" i="24" s="1"/>
  <c r="I97" i="24" a="1"/>
  <c r="I97" i="24" s="1"/>
  <c r="I234" i="24" a="1"/>
  <c r="I234" i="24" s="1"/>
  <c r="I1313" i="24" a="1"/>
  <c r="I1313" i="24" s="1"/>
  <c r="I2273" i="24" a="1"/>
  <c r="I2273" i="24" s="1"/>
  <c r="I3499" i="24" a="1"/>
  <c r="I3499" i="24" s="1"/>
  <c r="I228" i="24" a="1"/>
  <c r="I228" i="24" s="1"/>
  <c r="I2067" i="24" a="1"/>
  <c r="I2067" i="24" s="1"/>
  <c r="I1920" i="24" a="1"/>
  <c r="I1920" i="24" s="1"/>
  <c r="I1405" i="24" a="1"/>
  <c r="I1405" i="24" s="1"/>
  <c r="I510" i="24" a="1"/>
  <c r="I510" i="24" s="1"/>
  <c r="I781" i="24" a="1"/>
  <c r="I781" i="24" s="1"/>
  <c r="I3107" i="24" a="1"/>
  <c r="I3107" i="24" s="1"/>
  <c r="I490" i="24" a="1"/>
  <c r="I490" i="24" s="1"/>
  <c r="I2998" i="24" a="1"/>
  <c r="I2998" i="24" s="1"/>
  <c r="I1340" i="24" a="1"/>
  <c r="I1340" i="24" s="1"/>
  <c r="I1806" i="24" a="1"/>
  <c r="I1806" i="24" s="1"/>
  <c r="I2877" i="24" a="1"/>
  <c r="I2877" i="24" s="1"/>
  <c r="I746" i="24" a="1"/>
  <c r="I746" i="24" s="1"/>
  <c r="I2170" i="24" a="1"/>
  <c r="I2170" i="24" s="1"/>
  <c r="I2767" i="24" a="1"/>
  <c r="I2767" i="24" s="1"/>
  <c r="I1771" i="24" a="1"/>
  <c r="I1771" i="24" s="1"/>
  <c r="I1186" i="24" a="1"/>
  <c r="I1186" i="24" s="1"/>
  <c r="I2913" i="24" a="1"/>
  <c r="I2913" i="24" s="1"/>
  <c r="I1752" i="24" a="1"/>
  <c r="I1752" i="24" s="1"/>
  <c r="I2146" i="24" a="1"/>
  <c r="I2146" i="24" s="1"/>
  <c r="I1046" i="24" a="1"/>
  <c r="I1046" i="24" s="1"/>
  <c r="I968" i="24" a="1"/>
  <c r="I968" i="24" s="1"/>
  <c r="I73" i="24" a="1"/>
  <c r="I73" i="24" s="1"/>
  <c r="I2096" i="24" a="1"/>
  <c r="I2096" i="24" s="1"/>
  <c r="I1989" i="24" a="1"/>
  <c r="I1989" i="24" s="1"/>
  <c r="I1536" i="24" a="1"/>
  <c r="I1536" i="24" s="1"/>
  <c r="I1052" i="24" a="1"/>
  <c r="I1052" i="24" s="1"/>
  <c r="I1068" i="24" a="1"/>
  <c r="I1068" i="24" s="1"/>
  <c r="I2541" i="24" a="1"/>
  <c r="I2541" i="24" s="1"/>
  <c r="I3180" i="24" a="1"/>
  <c r="I3180" i="24" s="1"/>
  <c r="I3060" i="24" a="1"/>
  <c r="I3060" i="24" s="1"/>
  <c r="I3048" i="24" a="1"/>
  <c r="I3048" i="24" s="1"/>
  <c r="I1861" i="24" a="1"/>
  <c r="I1861" i="24" s="1"/>
  <c r="I3449" i="24" a="1"/>
  <c r="I3449" i="24" s="1"/>
  <c r="I1017" i="24" a="1"/>
  <c r="I1017" i="24" s="1"/>
  <c r="I3294" i="24" a="1"/>
  <c r="I3294" i="24" s="1"/>
  <c r="I2120" i="24" a="1"/>
  <c r="I2120" i="24" s="1"/>
  <c r="I1869" i="24" a="1"/>
  <c r="I1869" i="24" s="1"/>
  <c r="I4" i="24" a="1"/>
  <c r="I4" i="24" s="1"/>
  <c r="I3343" i="24" a="1"/>
  <c r="I3343" i="24" s="1"/>
  <c r="I1315" i="24" a="1"/>
  <c r="I1315" i="24" s="1"/>
  <c r="I1332" i="24" a="1"/>
  <c r="I1332" i="24" s="1"/>
  <c r="I1212" i="24" a="1"/>
  <c r="I1212" i="24" s="1"/>
  <c r="I2445" i="24" a="1"/>
  <c r="I2445" i="24" s="1"/>
  <c r="I2594" i="24" a="1"/>
  <c r="I2594" i="24" s="1"/>
  <c r="I1001" i="24" a="1"/>
  <c r="I1001" i="24" s="1"/>
  <c r="I18" i="24" a="1"/>
  <c r="I18" i="24" s="1"/>
  <c r="I584" i="24" a="1"/>
  <c r="I584" i="24" s="1"/>
  <c r="I1462" i="24" a="1"/>
  <c r="I1462" i="24" s="1"/>
  <c r="I906" i="24" a="1"/>
  <c r="I906" i="24" s="1"/>
  <c r="I1645" i="24" a="1"/>
  <c r="I1645" i="24" s="1"/>
  <c r="I3413" i="24" a="1"/>
  <c r="I3413" i="24" s="1"/>
  <c r="I666" i="24" a="1"/>
  <c r="I666" i="24" s="1"/>
  <c r="I598" i="24" a="1"/>
  <c r="I598" i="24" s="1"/>
  <c r="I3109" i="24" a="1"/>
  <c r="I3109" i="24" s="1"/>
  <c r="I2320" i="24" a="1"/>
  <c r="I2320" i="24" s="1"/>
  <c r="I2980" i="24" a="1"/>
  <c r="I2980" i="24" s="1"/>
  <c r="I575" i="24" a="1"/>
  <c r="I575" i="24" s="1"/>
  <c r="I1073" i="24" a="1"/>
  <c r="I1073" i="24" s="1"/>
  <c r="I2909" i="24" a="1"/>
  <c r="I2909" i="24" s="1"/>
  <c r="I3092" i="24" a="1"/>
  <c r="I3092" i="24" s="1"/>
  <c r="I369" i="24" a="1"/>
  <c r="I369" i="24" s="1"/>
  <c r="I2106" i="24" a="1"/>
  <c r="I2106" i="24" s="1"/>
  <c r="I460" i="24" a="1"/>
  <c r="I460" i="24" s="1"/>
  <c r="I1667" i="24" a="1"/>
  <c r="I1667" i="24" s="1"/>
  <c r="I3051" i="24" a="1"/>
  <c r="I3051" i="24" s="1"/>
  <c r="I2771" i="24" a="1"/>
  <c r="I2771" i="24" s="1"/>
  <c r="I2685" i="24" a="1"/>
  <c r="I2685" i="24" s="1"/>
  <c r="I1427" i="24" a="1"/>
  <c r="I1427" i="24" s="1"/>
  <c r="I3332" i="24" a="1"/>
  <c r="I3332" i="24" s="1"/>
  <c r="I903" i="24" a="1"/>
  <c r="I903" i="24" s="1"/>
  <c r="I3075" i="24" a="1"/>
  <c r="I3075" i="24" s="1"/>
  <c r="I2268" i="24" a="1"/>
  <c r="I2268" i="24" s="1"/>
  <c r="I1575" i="24" a="1"/>
  <c r="I1575" i="24" s="1"/>
  <c r="I3562" i="24" a="1"/>
  <c r="I3562" i="24" s="1"/>
  <c r="I1136" i="24" a="1"/>
  <c r="I1136" i="24" s="1"/>
  <c r="I1908" i="24" a="1"/>
  <c r="I1908" i="24" s="1"/>
  <c r="I2082" i="24" a="1"/>
  <c r="I2082" i="24" s="1"/>
  <c r="I615" i="24" a="1"/>
  <c r="I615" i="24" s="1"/>
  <c r="I3031" i="24" a="1"/>
  <c r="I3031" i="24" s="1"/>
  <c r="I3338" i="24" a="1"/>
  <c r="I3338" i="24" s="1"/>
  <c r="I2026" i="24" a="1"/>
  <c r="I2026" i="24" s="1"/>
  <c r="I1307" i="24" a="1"/>
  <c r="I1307" i="24" s="1"/>
  <c r="I3440" i="24" a="1"/>
  <c r="I3440" i="24" s="1"/>
  <c r="I1517" i="24" a="1"/>
  <c r="I1517" i="24" s="1"/>
  <c r="I2763" i="24" a="1"/>
  <c r="I2763" i="24" s="1"/>
  <c r="I591" i="24" a="1"/>
  <c r="I591" i="24" s="1"/>
  <c r="I2820" i="24" a="1"/>
  <c r="I2820" i="24" s="1"/>
  <c r="I2341" i="24" a="1"/>
  <c r="I2341" i="24" s="1"/>
  <c r="I991" i="24" a="1"/>
  <c r="I991" i="24" s="1"/>
  <c r="I823" i="24" a="1"/>
  <c r="I823" i="24" s="1"/>
  <c r="I374" i="24" a="1"/>
  <c r="I374" i="24" s="1"/>
  <c r="I554" i="24" a="1"/>
  <c r="I554" i="24" s="1"/>
  <c r="I3191" i="24" a="1"/>
  <c r="I3191" i="24" s="1"/>
  <c r="I2824" i="24" a="1"/>
  <c r="I2824" i="24" s="1"/>
  <c r="I505" i="24" a="1"/>
  <c r="I505" i="24" s="1"/>
  <c r="I1692" i="24" a="1"/>
  <c r="I1692" i="24" s="1"/>
  <c r="I135" i="24" a="1"/>
  <c r="I135" i="24" s="1"/>
  <c r="I2669" i="24" a="1"/>
  <c r="I2669" i="24" s="1"/>
  <c r="I223" i="24" a="1"/>
  <c r="I223" i="24" s="1"/>
  <c r="I3460" i="24" a="1"/>
  <c r="I3460" i="24" s="1"/>
  <c r="I190" i="24" a="1"/>
  <c r="I190" i="24" s="1"/>
  <c r="I3160" i="24" a="1"/>
  <c r="I3160" i="24" s="1"/>
  <c r="I2755" i="24" a="1"/>
  <c r="I2755" i="24" s="1"/>
  <c r="I1298" i="24" a="1"/>
  <c r="I1298" i="24" s="1"/>
  <c r="I3025" i="24" a="1"/>
  <c r="I3025" i="24" s="1"/>
  <c r="I2386" i="24" a="1"/>
  <c r="I2386" i="24" s="1"/>
  <c r="I3454" i="24" a="1"/>
  <c r="I3454" i="24" s="1"/>
  <c r="I1753" i="24" a="1"/>
  <c r="I1753" i="24" s="1"/>
  <c r="I455" i="24" a="1"/>
  <c r="I455" i="24" s="1"/>
  <c r="I2511" i="24" a="1"/>
  <c r="I2511" i="24" s="1"/>
  <c r="I2456" i="24" a="1"/>
  <c r="I2456" i="24" s="1"/>
  <c r="I654" i="24" a="1"/>
  <c r="I654" i="24" s="1"/>
  <c r="I1576" i="24" a="1"/>
  <c r="I1576" i="24" s="1"/>
  <c r="I2260" i="24" a="1"/>
  <c r="I2260" i="24" s="1"/>
  <c r="I1871" i="24" a="1"/>
  <c r="I1871" i="24" s="1"/>
  <c r="I882" i="24" a="1"/>
  <c r="I882" i="24" s="1"/>
  <c r="I2158" i="24" a="1"/>
  <c r="I2158" i="24" s="1"/>
  <c r="I555" i="24" a="1"/>
  <c r="I555" i="24" s="1"/>
  <c r="I3194" i="24" a="1"/>
  <c r="I3194" i="24" s="1"/>
  <c r="I2727" i="24" a="1"/>
  <c r="I2727" i="24" s="1"/>
  <c r="I211" i="24" a="1"/>
  <c r="I211" i="24" s="1"/>
  <c r="I1666" i="24" a="1"/>
  <c r="I1666" i="24" s="1"/>
  <c r="I2821" i="24" a="1"/>
  <c r="I2821" i="24" s="1"/>
  <c r="I181" i="24" a="1"/>
  <c r="I181" i="24" s="1"/>
  <c r="I3461" i="24" a="1"/>
  <c r="I3461" i="24" s="1"/>
  <c r="I2612" i="24" a="1"/>
  <c r="I2612" i="24" s="1"/>
  <c r="I1612" i="24" a="1"/>
  <c r="I1612" i="24" s="1"/>
  <c r="I3558" i="24" a="1"/>
  <c r="I3558" i="24" s="1"/>
  <c r="I674" i="24" a="1"/>
  <c r="I674" i="24" s="1"/>
  <c r="I100" i="24" a="1"/>
  <c r="I100" i="24" s="1"/>
  <c r="I485" i="24" a="1"/>
  <c r="I485" i="24" s="1"/>
  <c r="I1558" i="24" a="1"/>
  <c r="I1558" i="24" s="1"/>
  <c r="I6" i="24" a="1"/>
  <c r="I6" i="24" s="1"/>
  <c r="I343" i="24" a="1"/>
  <c r="I343" i="24" s="1"/>
  <c r="I22" i="24" a="1"/>
  <c r="I22" i="24" s="1"/>
  <c r="I1204" i="24" a="1"/>
  <c r="I1204" i="24" s="1"/>
  <c r="I2467" i="24" a="1"/>
  <c r="I2467" i="24" s="1"/>
  <c r="I3417" i="24" a="1"/>
  <c r="I3417" i="24" s="1"/>
  <c r="I1195" i="24" a="1"/>
  <c r="I1195" i="24" s="1"/>
  <c r="I2622" i="24" a="1"/>
  <c r="I2622" i="24" s="1"/>
  <c r="I95" i="24" a="1"/>
  <c r="I95" i="24" s="1"/>
  <c r="I2138" i="24" a="1"/>
  <c r="I2138" i="24" s="1"/>
  <c r="I1665" i="24" a="1"/>
  <c r="I1665" i="24" s="1"/>
  <c r="I1534" i="24" a="1"/>
  <c r="I1534" i="24" s="1"/>
  <c r="I977" i="24" a="1"/>
  <c r="I977" i="24" s="1"/>
  <c r="I2678" i="24" a="1"/>
  <c r="I2678" i="24" s="1"/>
  <c r="I2587" i="24" a="1"/>
  <c r="I2587" i="24" s="1"/>
  <c r="I217" i="24" a="1"/>
  <c r="I217" i="24" s="1"/>
  <c r="I124" i="24" a="1"/>
  <c r="I124" i="24" s="1"/>
  <c r="I1353" i="24" a="1"/>
  <c r="I1353" i="24" s="1"/>
  <c r="I3173" i="24" a="1"/>
  <c r="I3173" i="24" s="1"/>
  <c r="I1305" i="24" a="1"/>
  <c r="I1305" i="24" s="1"/>
  <c r="I1730" i="24" a="1"/>
  <c r="I1730" i="24" s="1"/>
  <c r="I2075" i="24" a="1"/>
  <c r="I2075" i="24" s="1"/>
  <c r="I2275" i="24" a="1"/>
  <c r="I2275" i="24" s="1"/>
  <c r="I2202" i="24" a="1"/>
  <c r="I2202" i="24" s="1"/>
  <c r="I2142" i="24" a="1"/>
  <c r="I2142" i="24" s="1"/>
  <c r="I2687" i="24" a="1"/>
  <c r="I2687" i="24" s="1"/>
  <c r="I2552" i="24" a="1"/>
  <c r="I2552" i="24" s="1"/>
  <c r="I2207" i="24" a="1"/>
  <c r="I2207" i="24" s="1"/>
  <c r="I1556" i="24" a="1"/>
  <c r="I1556" i="24" s="1"/>
  <c r="I335" i="24" a="1"/>
  <c r="I335" i="24" s="1"/>
  <c r="I1716" i="24" a="1"/>
  <c r="I1716" i="24" s="1"/>
  <c r="I3465" i="24" a="1"/>
  <c r="I3465" i="24" s="1"/>
  <c r="I1605" i="24" a="1"/>
  <c r="I1605" i="24" s="1"/>
  <c r="I660" i="24" a="1"/>
  <c r="I660" i="24" s="1"/>
  <c r="I2114" i="24" a="1"/>
  <c r="I2114" i="24" s="1"/>
  <c r="I3144" i="24" a="1"/>
  <c r="I3144" i="24" s="1"/>
  <c r="I827" i="24" a="1"/>
  <c r="I827" i="24" s="1"/>
  <c r="I604" i="24" a="1"/>
  <c r="I604" i="24" s="1"/>
  <c r="I2086" i="24" a="1"/>
  <c r="I2086" i="24" s="1"/>
  <c r="I481" i="24" a="1"/>
  <c r="I481" i="24" s="1"/>
  <c r="I128" i="24" a="1"/>
  <c r="I128" i="24" s="1"/>
  <c r="I559" i="24" a="1"/>
  <c r="I559" i="24" s="1"/>
  <c r="I1933" i="24" a="1"/>
  <c r="I1933" i="24" s="1"/>
  <c r="I1061" i="24" a="1"/>
  <c r="I1061" i="24" s="1"/>
  <c r="I891" i="24" a="1"/>
  <c r="I891" i="24" s="1"/>
  <c r="I1067" i="24" a="1"/>
  <c r="I1067" i="24" s="1"/>
  <c r="I2885" i="24" a="1"/>
  <c r="I2885" i="24" s="1"/>
  <c r="I77" i="24" a="1"/>
  <c r="I77" i="24" s="1"/>
  <c r="I67" i="24" a="1"/>
  <c r="I67" i="24" s="1"/>
  <c r="I1442" i="24" a="1"/>
  <c r="I1442" i="24" s="1"/>
  <c r="I2744" i="24" a="1"/>
  <c r="I2744" i="24" s="1"/>
  <c r="I34" i="24" a="1"/>
  <c r="I34" i="24" s="1"/>
  <c r="I2295" i="24" a="1"/>
  <c r="I2295" i="24" s="1"/>
  <c r="I872" i="24" a="1"/>
  <c r="I872" i="24" s="1"/>
  <c r="I2828" i="24" a="1"/>
  <c r="I2828" i="24" s="1"/>
  <c r="I2556" i="24" a="1"/>
  <c r="I2556" i="24" s="1"/>
  <c r="I1795" i="24" a="1"/>
  <c r="I1795" i="24" s="1"/>
  <c r="I518" i="24" a="1"/>
  <c r="I518" i="24" s="1"/>
  <c r="I869" i="24" a="1"/>
  <c r="I869" i="24" s="1"/>
  <c r="I534" i="24" a="1"/>
  <c r="I534" i="24" s="1"/>
  <c r="I1660" i="24" a="1"/>
  <c r="I1660" i="24" s="1"/>
  <c r="I981" i="24" a="1"/>
  <c r="I981" i="24" s="1"/>
  <c r="I2799" i="24" a="1"/>
  <c r="I2799" i="24" s="1"/>
  <c r="I3349" i="24" a="1"/>
  <c r="I3349" i="24" s="1"/>
  <c r="I139" i="24" a="1"/>
  <c r="I139" i="24" s="1"/>
  <c r="I655" i="24" a="1"/>
  <c r="I655" i="24" s="1"/>
  <c r="I2069" i="24" a="1"/>
  <c r="I2069" i="24" s="1"/>
  <c r="I1063" i="24" a="1"/>
  <c r="I1063" i="24" s="1"/>
  <c r="I1907" i="24" a="1"/>
  <c r="I1907" i="24" s="1"/>
  <c r="I1888" i="24" a="1"/>
  <c r="I1888" i="24" s="1"/>
  <c r="I1815" i="24" a="1"/>
  <c r="I1815" i="24" s="1"/>
  <c r="I411" i="24" a="1"/>
  <c r="I411" i="24" s="1"/>
  <c r="I1127" i="24" a="1"/>
  <c r="I1127" i="24" s="1"/>
  <c r="I2957" i="24" a="1"/>
  <c r="I2957" i="24" s="1"/>
  <c r="I2947" i="24" a="1"/>
  <c r="I2947" i="24" s="1"/>
  <c r="I632" i="24" a="1"/>
  <c r="I632" i="24" s="1"/>
  <c r="I976" i="24" a="1"/>
  <c r="I976" i="24" s="1"/>
  <c r="I3203" i="24" a="1"/>
  <c r="I3203" i="24" s="1"/>
  <c r="I2841" i="24" a="1"/>
  <c r="I2841" i="24" s="1"/>
  <c r="I507" i="24" a="1"/>
  <c r="I507" i="24" s="1"/>
  <c r="I2337" i="24" a="1"/>
  <c r="I2337" i="24" s="1"/>
  <c r="I1009" i="24" a="1"/>
  <c r="I1009" i="24" s="1"/>
  <c r="I1260" i="24" a="1"/>
  <c r="I1260" i="24" s="1"/>
  <c r="I2128" i="24" a="1"/>
  <c r="I2128" i="24" s="1"/>
  <c r="I2244" i="24" a="1"/>
  <c r="I2244" i="24" s="1"/>
  <c r="I2182" i="24" a="1"/>
  <c r="I2182" i="24" s="1"/>
  <c r="I132" i="24" a="1"/>
  <c r="I132" i="24" s="1"/>
  <c r="I2878" i="24" a="1"/>
  <c r="I2878" i="24" s="1"/>
  <c r="I2403" i="24" a="1"/>
  <c r="I2403" i="24" s="1"/>
  <c r="I2390" i="24" a="1"/>
  <c r="I2390" i="24" s="1"/>
  <c r="I2378" i="24" a="1"/>
  <c r="I2378" i="24" s="1"/>
  <c r="I53" i="24" a="1"/>
  <c r="I53" i="24" s="1"/>
  <c r="I3511" i="24" a="1"/>
  <c r="I3511" i="24" s="1"/>
  <c r="I2619" i="24" a="1"/>
  <c r="I2619" i="24" s="1"/>
  <c r="I1275" i="24" a="1"/>
  <c r="I1275" i="24" s="1"/>
  <c r="I35" i="24" a="1"/>
  <c r="I35" i="24" s="1"/>
  <c r="I480" i="24" a="1"/>
  <c r="I480" i="24" s="1"/>
  <c r="I2044" i="24" a="1"/>
  <c r="I2044" i="24" s="1"/>
  <c r="I1508" i="24" a="1"/>
  <c r="I1508" i="24" s="1"/>
  <c r="I1175" i="24" a="1"/>
  <c r="I1175" i="24" s="1"/>
  <c r="I163" i="24" a="1"/>
  <c r="I163" i="24" s="1"/>
  <c r="I744" i="24" a="1"/>
  <c r="I744" i="24" s="1"/>
  <c r="I2943" i="24" a="1"/>
  <c r="I2943" i="24" s="1"/>
  <c r="I3121" i="24" a="1"/>
  <c r="I3121" i="24" s="1"/>
  <c r="I663" i="24" a="1"/>
  <c r="I663" i="24" s="1"/>
  <c r="I711" i="24" a="1"/>
  <c r="I711" i="24" s="1"/>
  <c r="I291" i="24" a="1"/>
  <c r="I291" i="24" s="1"/>
  <c r="I2488" i="24" a="1"/>
  <c r="I2488" i="24" s="1"/>
  <c r="I1115" i="24" a="1"/>
  <c r="I1115" i="24" s="1"/>
  <c r="I1864" i="24" a="1"/>
  <c r="I1864" i="24" s="1"/>
  <c r="I1177" i="24" a="1"/>
  <c r="I1177" i="24" s="1"/>
  <c r="I205" i="24" a="1"/>
  <c r="I205" i="24" s="1"/>
  <c r="I2339" i="24" a="1"/>
  <c r="I2339" i="24" s="1"/>
  <c r="I2217" i="24" a="1"/>
  <c r="I2217" i="24" s="1"/>
  <c r="I2862" i="24" a="1"/>
  <c r="I2862" i="24" s="1"/>
  <c r="I2451" i="24" a="1"/>
  <c r="I2451" i="24" s="1"/>
  <c r="I2376" i="24" a="1"/>
  <c r="I2376" i="24" s="1"/>
  <c r="I3267" i="24" a="1"/>
  <c r="I3267" i="24" s="1"/>
  <c r="I141" i="24" a="1"/>
  <c r="I141" i="24" s="1"/>
  <c r="I3374" i="24" a="1"/>
  <c r="I3374" i="24" s="1"/>
  <c r="I3295" i="24" a="1"/>
  <c r="I3295" i="24" s="1"/>
  <c r="I1947" i="24" a="1"/>
  <c r="I1947" i="24" s="1"/>
  <c r="I1065" i="24" a="1"/>
  <c r="I1065" i="24" s="1"/>
  <c r="I2547" i="24" a="1"/>
  <c r="I2547" i="24" s="1"/>
  <c r="I2532" i="24" a="1"/>
  <c r="I2532" i="24" s="1"/>
  <c r="I2863" i="24" a="1"/>
  <c r="I2863" i="24" s="1"/>
  <c r="I1695" i="24" a="1"/>
  <c r="I1695" i="24" s="1"/>
  <c r="I2461" i="24" a="1"/>
  <c r="I2461" i="24" s="1"/>
  <c r="I1028" i="24" a="1"/>
  <c r="I1028" i="24" s="1"/>
  <c r="I2211" i="24" a="1"/>
  <c r="I2211" i="24" s="1"/>
  <c r="I1092" i="24" a="1"/>
  <c r="I1092" i="24" s="1"/>
  <c r="I2888" i="24" a="1"/>
  <c r="I2888" i="24" s="1"/>
  <c r="I2968" i="24" a="1"/>
  <c r="I2968" i="24" s="1"/>
  <c r="I3137" i="24" a="1"/>
  <c r="I3137" i="24" s="1"/>
  <c r="I3143" i="24" a="1"/>
  <c r="I3143" i="24" s="1"/>
  <c r="I3354" i="24" a="1"/>
  <c r="I3354" i="24" s="1"/>
  <c r="I2492" i="24" a="1"/>
  <c r="I2492" i="24" s="1"/>
  <c r="I2620" i="24" a="1"/>
  <c r="I2620" i="24" s="1"/>
  <c r="I2781" i="24" a="1"/>
  <c r="I2781" i="24" s="1"/>
  <c r="I3513" i="24" a="1"/>
  <c r="I3513" i="24" s="1"/>
  <c r="I2850" i="24" a="1"/>
  <c r="I2850" i="24" s="1"/>
  <c r="I2034" i="24" a="1"/>
  <c r="I2034" i="24" s="1"/>
  <c r="I3467" i="24" a="1"/>
  <c r="I3467" i="24" s="1"/>
  <c r="I2208" i="24" a="1"/>
  <c r="I2208" i="24" s="1"/>
  <c r="I3189" i="24" a="1"/>
  <c r="I3189" i="24" s="1"/>
  <c r="I3416" i="24" a="1"/>
  <c r="I3416" i="24" s="1"/>
  <c r="I2596" i="24" a="1"/>
  <c r="I2596" i="24" s="1"/>
  <c r="I3049" i="24" a="1"/>
  <c r="I3049" i="24" s="1"/>
  <c r="I3419" i="24" a="1"/>
  <c r="I3419" i="24" s="1"/>
  <c r="I3351" i="24" a="1"/>
  <c r="I3351" i="24" s="1"/>
  <c r="I2690" i="24" a="1"/>
  <c r="I2690" i="24" s="1"/>
  <c r="I3450" i="24" a="1"/>
  <c r="I3450" i="24" s="1"/>
  <c r="I3135" i="24" a="1"/>
  <c r="I3135" i="24" s="1"/>
  <c r="I2080" i="24" a="1"/>
  <c r="I2080" i="24" s="1"/>
  <c r="I3508" i="24" a="1"/>
  <c r="I3508" i="24" s="1"/>
  <c r="I2464" i="24" a="1"/>
  <c r="I2464" i="24" s="1"/>
  <c r="I3389" i="24" a="1"/>
  <c r="I3389" i="24" s="1"/>
  <c r="I2643" i="24" a="1"/>
  <c r="I2643" i="24" s="1"/>
  <c r="I2441" i="24" a="1"/>
  <c r="I2441" i="24" s="1"/>
  <c r="I3220" i="24" a="1"/>
  <c r="I3220" i="24" s="1"/>
  <c r="I3117" i="24" a="1"/>
  <c r="I3117" i="24" s="1"/>
  <c r="I3315" i="24" a="1"/>
  <c r="I3315" i="24" s="1"/>
  <c r="I2506" i="24" a="1"/>
  <c r="I2506" i="24" s="1"/>
  <c r="I2851" i="24" a="1"/>
  <c r="I2851" i="24" s="1"/>
  <c r="I2983" i="24" a="1"/>
  <c r="I2983" i="24" s="1"/>
  <c r="I3082" i="24" a="1"/>
  <c r="I3082" i="24" s="1"/>
  <c r="I2462" i="24" a="1"/>
  <c r="I2462" i="24" s="1"/>
  <c r="I3316" i="24" a="1"/>
  <c r="I3316" i="24" s="1"/>
  <c r="I3070" i="24" a="1"/>
  <c r="I3070" i="24" s="1"/>
  <c r="I3020" i="24" a="1"/>
  <c r="I3020" i="24" s="1"/>
  <c r="I2346" i="24" a="1"/>
  <c r="I2346" i="24" s="1"/>
  <c r="I3292" i="24" a="1"/>
  <c r="I3292" i="24" s="1"/>
  <c r="I2186" i="24" a="1"/>
  <c r="I2186" i="24" s="1"/>
  <c r="I3522" i="24" a="1"/>
  <c r="I3522" i="24" s="1"/>
  <c r="I2655" i="24" a="1"/>
  <c r="I2655" i="24" s="1"/>
  <c r="I2741" i="24" a="1"/>
  <c r="I2741" i="24" s="1"/>
  <c r="I3313" i="24" a="1"/>
  <c r="I3313" i="24" s="1"/>
  <c r="I3206" i="24" a="1"/>
  <c r="I3206" i="24" s="1"/>
  <c r="I3150" i="24" a="1"/>
  <c r="I3150" i="24" s="1"/>
  <c r="I3130" i="24" a="1"/>
  <c r="I3130" i="24" s="1"/>
  <c r="I2296" i="24" a="1"/>
  <c r="I2296" i="24" s="1"/>
  <c r="I2135" i="24" a="1"/>
  <c r="I2135" i="24" s="1"/>
  <c r="I3063" i="24" a="1"/>
  <c r="I3063" i="24" s="1"/>
  <c r="I3197" i="24" a="1"/>
  <c r="I3197" i="24" s="1"/>
  <c r="I2872" i="24" a="1"/>
  <c r="I2872" i="24" s="1"/>
  <c r="I2703" i="24" a="1"/>
  <c r="I2703" i="24" s="1"/>
  <c r="I3423" i="24" a="1"/>
  <c r="I3423" i="24" s="1"/>
  <c r="I3422" i="24" a="1"/>
  <c r="I3422" i="24" s="1"/>
  <c r="I3486" i="24" a="1"/>
  <c r="I3486" i="24" s="1"/>
  <c r="I3244" i="24" a="1"/>
  <c r="I3244" i="24" s="1"/>
  <c r="I3207" i="24" a="1"/>
  <c r="I3207" i="24" s="1"/>
  <c r="I3087" i="24" a="1"/>
  <c r="I3087" i="24" s="1"/>
  <c r="I2925" i="24" a="1"/>
  <c r="I2925" i="24" s="1"/>
  <c r="I2753" i="24" a="1"/>
  <c r="I2753" i="24" s="1"/>
  <c r="I3205" i="24" a="1"/>
  <c r="I3205" i="24" s="1"/>
  <c r="I3305" i="24" a="1"/>
  <c r="I3305" i="24" s="1"/>
  <c r="I2251" i="24" a="1"/>
  <c r="I2251" i="24" s="1"/>
  <c r="I3181" i="24" a="1"/>
  <c r="I3181" i="24" s="1"/>
  <c r="I2354" i="24" a="1"/>
  <c r="I2354" i="24" s="1"/>
  <c r="I2526" i="24" a="1"/>
  <c r="I2526" i="24" s="1"/>
  <c r="I3448" i="24" a="1"/>
  <c r="I3448" i="24" s="1"/>
  <c r="I3253" i="24" a="1"/>
  <c r="I3253" i="24" s="1"/>
  <c r="I2906" i="24" a="1"/>
  <c r="I2906" i="24" s="1"/>
  <c r="I2465" i="24" a="1"/>
  <c r="I2465" i="24" s="1"/>
  <c r="I3053" i="24" a="1"/>
  <c r="I3053" i="24" s="1"/>
  <c r="I2689" i="24" a="1"/>
  <c r="I2689" i="24" s="1"/>
  <c r="I3490" i="24" a="1"/>
  <c r="I3490" i="24" s="1"/>
  <c r="I2604" i="24" a="1"/>
  <c r="I2604" i="24" s="1"/>
  <c r="I2942" i="24" a="1"/>
  <c r="I2942" i="24" s="1"/>
  <c r="I3182" i="24" a="1"/>
  <c r="I3182" i="24" s="1"/>
  <c r="I3489" i="24" a="1"/>
  <c r="I3489" i="24" s="1"/>
  <c r="I3164" i="24" a="1"/>
  <c r="I3164" i="24" s="1"/>
  <c r="I3167" i="24" a="1"/>
  <c r="I3167" i="24" s="1"/>
  <c r="I2787" i="24" a="1"/>
  <c r="I2787" i="24" s="1"/>
  <c r="I2188" i="24" a="1"/>
  <c r="I2188" i="24" s="1"/>
  <c r="I2455" i="24" a="1"/>
  <c r="I2455" i="24" s="1"/>
  <c r="I2886" i="24" a="1"/>
  <c r="I2886" i="24" s="1"/>
  <c r="I2160" i="24" a="1"/>
  <c r="I2160" i="24" s="1"/>
  <c r="I3105" i="24" a="1"/>
  <c r="I3105" i="24" s="1"/>
  <c r="I3237" i="24" a="1"/>
  <c r="I3237" i="24" s="1"/>
  <c r="I3488" i="24" a="1"/>
  <c r="I3488" i="24" s="1"/>
  <c r="I3032" i="24" a="1"/>
  <c r="I3032" i="24" s="1"/>
  <c r="I2164" i="24" a="1"/>
  <c r="I2164" i="24" s="1"/>
  <c r="I2660" i="24" a="1"/>
  <c r="I2660" i="24" s="1"/>
  <c r="I3086" i="24" a="1"/>
  <c r="I3086" i="24" s="1"/>
  <c r="I2802" i="24" a="1"/>
  <c r="I2802" i="24" s="1"/>
  <c r="I3065" i="24" a="1"/>
  <c r="I3065" i="24" s="1"/>
  <c r="I2663" i="24" a="1"/>
  <c r="I2663" i="24" s="1"/>
  <c r="I3318" i="24" a="1"/>
  <c r="I3318" i="24" s="1"/>
  <c r="I2561" i="24" a="1"/>
  <c r="I2561" i="24" s="1"/>
  <c r="I3549" i="24" a="1"/>
  <c r="I3549" i="24" s="1"/>
  <c r="I2425" i="24" a="1"/>
  <c r="I2425" i="24" s="1"/>
  <c r="I3468" i="24" a="1"/>
  <c r="I3468" i="24" s="1"/>
  <c r="I3042" i="24" a="1"/>
  <c r="I3042" i="24" s="1"/>
  <c r="I3159" i="24" a="1"/>
  <c r="I3159" i="24" s="1"/>
  <c r="I2517" i="24" a="1"/>
  <c r="I2517" i="24" s="1"/>
  <c r="I2518" i="24" a="1"/>
  <c r="I2518" i="24" s="1"/>
  <c r="I2157" i="24" a="1"/>
  <c r="I2157" i="24" s="1"/>
  <c r="I2659" i="24" a="1"/>
  <c r="I2659" i="24" s="1"/>
  <c r="I2542" i="24" a="1"/>
  <c r="I2542" i="24" s="1"/>
  <c r="I3285" i="24" a="1"/>
  <c r="I3285" i="24" s="1"/>
  <c r="I3529" i="24" a="1"/>
  <c r="I3529" i="24" s="1"/>
  <c r="I2625" i="24" a="1"/>
  <c r="I2625" i="24" s="1"/>
  <c r="I2568" i="24" a="1"/>
  <c r="I2568" i="24" s="1"/>
  <c r="I2688" i="24" a="1"/>
  <c r="I2688" i="24" s="1"/>
  <c r="I3263" i="24" a="1"/>
  <c r="I3263" i="24" s="1"/>
  <c r="I3010" i="24" a="1"/>
  <c r="I3010" i="24" s="1"/>
  <c r="I2334" i="24" a="1"/>
  <c r="I2334" i="24" s="1"/>
  <c r="I2328" i="24" a="1"/>
  <c r="I2328" i="24" s="1"/>
  <c r="I2313" i="24" a="1"/>
  <c r="I2313" i="24" s="1"/>
  <c r="I2898" i="24" a="1"/>
  <c r="I2898" i="24" s="1"/>
  <c r="I2304" i="24" a="1"/>
  <c r="I2304" i="24" s="1"/>
  <c r="I3112" i="24" a="1"/>
  <c r="I3112" i="24" s="1"/>
  <c r="I2286" i="24" a="1"/>
  <c r="I2286" i="24" s="1"/>
  <c r="I81" i="24" a="1"/>
  <c r="I81" i="24" s="1"/>
  <c r="I720" i="24" a="1"/>
  <c r="I720" i="24" s="1"/>
  <c r="I2099" i="24" a="1"/>
  <c r="I2099" i="24" s="1"/>
  <c r="I1191" i="24" a="1"/>
  <c r="I1191" i="24" s="1"/>
  <c r="I3286" i="24" a="1"/>
  <c r="I3286" i="24" s="1"/>
  <c r="I1422" i="24" a="1"/>
  <c r="I1422" i="24" s="1"/>
  <c r="I749" i="24" a="1"/>
  <c r="I749" i="24" s="1"/>
  <c r="I672" i="24" a="1"/>
  <c r="I672" i="24" s="1"/>
  <c r="I2773" i="24" a="1"/>
  <c r="I2773" i="24" s="1"/>
  <c r="I1746" i="24" a="1"/>
  <c r="I1746" i="24" s="1"/>
  <c r="I2662" i="24" a="1"/>
  <c r="I2662" i="24" s="1"/>
  <c r="I1437" i="24" a="1"/>
  <c r="I1437" i="24" s="1"/>
  <c r="I247" i="24" a="1"/>
  <c r="I247" i="24" s="1"/>
  <c r="I1090" i="24" a="1"/>
  <c r="I1090" i="24" s="1"/>
  <c r="I2642" i="24" a="1"/>
  <c r="I2642" i="24" s="1"/>
  <c r="I3022" i="24" a="1"/>
  <c r="I3022" i="24" s="1"/>
  <c r="I3298" i="24" a="1"/>
  <c r="I3298" i="24" s="1"/>
  <c r="I1986" i="24" a="1"/>
  <c r="I1986" i="24" s="1"/>
  <c r="I2903" i="24" a="1"/>
  <c r="I2903" i="24" s="1"/>
  <c r="I501" i="24" a="1"/>
  <c r="I501" i="24" s="1"/>
  <c r="I334" i="24" a="1"/>
  <c r="I334" i="24" s="1"/>
  <c r="I1096" i="24" a="1"/>
  <c r="I1096" i="24" s="1"/>
  <c r="I1898" i="24" a="1"/>
  <c r="I1898" i="24" s="1"/>
  <c r="I839" i="24" a="1"/>
  <c r="I839" i="24" s="1"/>
  <c r="I1571" i="24" a="1"/>
  <c r="I1571" i="24" s="1"/>
  <c r="I316" i="24" a="1"/>
  <c r="I316" i="24" s="1"/>
  <c r="I3283" i="24" a="1"/>
  <c r="I3283" i="24" s="1"/>
  <c r="I803" i="24" a="1"/>
  <c r="I803" i="24" s="1"/>
  <c r="I892" i="24" a="1"/>
  <c r="I892" i="24" s="1"/>
  <c r="I2742" i="24" a="1"/>
  <c r="I2742" i="24" s="1"/>
  <c r="I158" i="24" a="1"/>
  <c r="I158" i="24" s="1"/>
  <c r="I2558" i="24" a="1"/>
  <c r="I2558" i="24" s="1"/>
  <c r="I323" i="24" a="1"/>
  <c r="I323" i="24" s="1"/>
  <c r="I28" i="24" a="1"/>
  <c r="I28" i="24" s="1"/>
  <c r="I3233" i="24" a="1"/>
  <c r="I3233" i="24" s="1"/>
  <c r="I1652" i="24" a="1"/>
  <c r="I1652" i="24" s="1"/>
  <c r="I2618" i="24" a="1"/>
  <c r="I2618" i="24" s="1"/>
  <c r="I2965" i="24" a="1"/>
  <c r="I2965" i="24" s="1"/>
  <c r="I3288" i="24" a="1"/>
  <c r="I3288" i="24" s="1"/>
  <c r="I3445" i="24" a="1"/>
  <c r="I3445" i="24" s="1"/>
  <c r="I1249" i="24" a="1"/>
  <c r="I1249" i="24" s="1"/>
  <c r="I821" i="24" a="1"/>
  <c r="I821" i="24" s="1"/>
  <c r="I1521" i="24" a="1"/>
  <c r="I1521" i="24" s="1"/>
  <c r="I2431" i="24" a="1"/>
  <c r="I2431" i="24" s="1"/>
  <c r="I2139" i="24" a="1"/>
  <c r="I2139" i="24" s="1"/>
  <c r="I248" i="24" a="1"/>
  <c r="I248" i="24" s="1"/>
  <c r="I108" i="24" a="1"/>
  <c r="I108" i="24" s="1"/>
  <c r="I3391" i="24" a="1"/>
  <c r="I3391" i="24" s="1"/>
  <c r="I1170" i="24" a="1"/>
  <c r="I1170" i="24" s="1"/>
  <c r="I1444" i="24" a="1"/>
  <c r="I1444" i="24" s="1"/>
  <c r="I525" i="24" a="1"/>
  <c r="I525" i="24" s="1"/>
  <c r="I1433" i="24" a="1"/>
  <c r="I1433" i="24" s="1"/>
  <c r="I1387" i="24" a="1"/>
  <c r="I1387" i="24" s="1"/>
  <c r="I1473" i="24" a="1"/>
  <c r="I1473" i="24" s="1"/>
  <c r="I3021" i="24" a="1"/>
  <c r="I3021" i="24" s="1"/>
  <c r="I1425" i="24" a="1"/>
  <c r="I1425" i="24" s="1"/>
  <c r="I3261" i="24" a="1"/>
  <c r="I3261" i="24" s="1"/>
  <c r="I3495" i="24" a="1"/>
  <c r="I3495" i="24" s="1"/>
  <c r="I2535" i="24" a="1"/>
  <c r="I2535" i="24" s="1"/>
  <c r="I669" i="24" a="1"/>
  <c r="I669" i="24" s="1"/>
  <c r="I1098" i="24" a="1"/>
  <c r="I1098" i="24" s="1"/>
  <c r="I1628" i="24" a="1"/>
  <c r="I1628" i="24" s="1"/>
  <c r="I3147" i="24" a="1"/>
  <c r="I3147" i="24" s="1"/>
  <c r="I99" i="24" a="1"/>
  <c r="I99" i="24" s="1"/>
  <c r="I245" i="24" a="1"/>
  <c r="I245" i="24" s="1"/>
  <c r="I1440" i="24" a="1"/>
  <c r="I1440" i="24" s="1"/>
  <c r="I1813" i="24" a="1"/>
  <c r="I1813" i="24" s="1"/>
  <c r="I2960" i="24" a="1"/>
  <c r="I2960" i="24" s="1"/>
  <c r="I409" i="24" a="1"/>
  <c r="I409" i="24" s="1"/>
  <c r="I2049" i="24" a="1"/>
  <c r="I2049" i="24" s="1"/>
  <c r="I3029" i="24" a="1"/>
  <c r="I3029" i="24" s="1"/>
  <c r="I3166" i="24" a="1"/>
  <c r="I3166" i="24" s="1"/>
  <c r="I1658" i="24" a="1"/>
  <c r="I1658" i="24" s="1"/>
  <c r="I1140" i="24" a="1"/>
  <c r="I1140" i="24" s="1"/>
  <c r="I2740" i="24" a="1"/>
  <c r="I2740" i="24" s="1"/>
  <c r="I3552" i="24" a="1"/>
  <c r="I3552" i="24" s="1"/>
  <c r="I817" i="24" a="1"/>
  <c r="I817" i="24" s="1"/>
  <c r="I945" i="24" a="1"/>
  <c r="I945" i="24" s="1"/>
  <c r="I2845" i="24" a="1"/>
  <c r="I2845" i="24" s="1"/>
  <c r="I1675" i="24" a="1"/>
  <c r="I1675" i="24" s="1"/>
  <c r="I952" i="24" a="1"/>
  <c r="I952" i="24" s="1"/>
  <c r="I113" i="24" a="1"/>
  <c r="I113" i="24" s="1"/>
  <c r="I1733" i="24" a="1"/>
  <c r="I1733" i="24" s="1"/>
  <c r="I1965" i="24" a="1"/>
  <c r="I1965" i="24" s="1"/>
  <c r="I267" i="24" a="1"/>
  <c r="I267" i="24" s="1"/>
  <c r="I1082" i="24" a="1"/>
  <c r="I1082" i="24" s="1"/>
  <c r="I339" i="24" a="1"/>
  <c r="I339" i="24" s="1"/>
  <c r="I46" i="24" a="1"/>
  <c r="I46" i="24" s="1"/>
  <c r="I1006" i="24" a="1"/>
  <c r="I1006" i="24" s="1"/>
  <c r="I273" i="24" a="1"/>
  <c r="I273" i="24" s="1"/>
  <c r="I816" i="24" a="1"/>
  <c r="I816" i="24" s="1"/>
  <c r="I2977" i="24" a="1"/>
  <c r="I2977" i="24" s="1"/>
  <c r="I2575" i="24" a="1"/>
  <c r="I2575" i="24" s="1"/>
  <c r="I2277" i="24" a="1"/>
  <c r="I2277" i="24" s="1"/>
  <c r="I3093" i="24" a="1"/>
  <c r="I3093" i="24" s="1"/>
  <c r="I517" i="24" a="1"/>
  <c r="I517" i="24" s="1"/>
  <c r="I2758" i="24" a="1"/>
  <c r="I2758" i="24" s="1"/>
  <c r="I1936" i="24" a="1"/>
  <c r="I1936" i="24" s="1"/>
  <c r="I3498" i="24" a="1"/>
  <c r="I3498" i="24" s="1"/>
  <c r="I337" i="24" a="1"/>
  <c r="I337" i="24" s="1"/>
  <c r="I359" i="24" a="1"/>
  <c r="I359" i="24" s="1"/>
  <c r="I342" i="24" a="1"/>
  <c r="I342" i="24" s="1"/>
  <c r="I1363" i="24" a="1"/>
  <c r="I1363" i="24" s="1"/>
  <c r="I371" i="24" a="1"/>
  <c r="I371" i="24" s="1"/>
  <c r="I2016" i="24" a="1"/>
  <c r="I2016" i="24" s="1"/>
  <c r="I1232" i="24" a="1"/>
  <c r="I1232" i="24" s="1"/>
  <c r="I2468" i="24" a="1"/>
  <c r="I2468" i="24" s="1"/>
  <c r="I2635" i="24" a="1"/>
  <c r="I2635" i="24" s="1"/>
  <c r="I689" i="24" a="1"/>
  <c r="I689" i="24" s="1"/>
  <c r="I2725" i="24" a="1"/>
  <c r="I2725" i="24" s="1"/>
  <c r="I3393" i="24" a="1"/>
  <c r="I3393" i="24" s="1"/>
  <c r="I1339" i="24" a="1"/>
  <c r="I1339" i="24" s="1"/>
  <c r="I3378" i="24" a="1"/>
  <c r="I3378" i="24" s="1"/>
  <c r="I1060" i="24" a="1"/>
  <c r="I1060" i="24" s="1"/>
  <c r="I215" i="24" a="1"/>
  <c r="I215" i="24" s="1"/>
  <c r="I1596" i="24" a="1"/>
  <c r="I1596" i="24" s="1"/>
  <c r="I1506" i="24" a="1"/>
  <c r="I1506" i="24" s="1"/>
  <c r="I852" i="24" a="1"/>
  <c r="I852" i="24" s="1"/>
  <c r="I2590" i="24" a="1"/>
  <c r="I2590" i="24" s="1"/>
  <c r="I2257" i="24" a="1"/>
  <c r="I2257" i="24" s="1"/>
  <c r="I1357" i="24" a="1"/>
  <c r="I1357" i="24" s="1"/>
  <c r="I3015" i="24" a="1"/>
  <c r="I3015" i="24" s="1"/>
  <c r="I360" i="24" a="1"/>
  <c r="I360" i="24" s="1"/>
  <c r="I1393" i="24" a="1"/>
  <c r="I1393" i="24" s="1"/>
  <c r="I1155" i="24" a="1"/>
  <c r="I1155" i="24" s="1"/>
  <c r="I1696" i="24" a="1"/>
  <c r="I1696" i="24" s="1"/>
  <c r="I3372" i="24" a="1"/>
  <c r="I3372" i="24" s="1"/>
  <c r="I3536" i="24" a="1"/>
  <c r="I3536" i="24" s="1"/>
  <c r="I50" i="24" a="1"/>
  <c r="I50" i="24" s="1"/>
  <c r="I2956" i="24" a="1"/>
  <c r="I2956" i="24" s="1"/>
  <c r="I148" i="24" a="1"/>
  <c r="I148" i="24" s="1"/>
  <c r="I309" i="24" a="1"/>
  <c r="I309" i="24" s="1"/>
  <c r="I1385" i="24" a="1"/>
  <c r="I1385" i="24" s="1"/>
  <c r="I795" i="24" a="1"/>
  <c r="I795" i="24" s="1"/>
  <c r="I3546" i="24" a="1"/>
  <c r="I3546" i="24" s="1"/>
  <c r="I423" i="24" a="1"/>
  <c r="I423" i="24" s="1"/>
  <c r="I2231" i="24" a="1"/>
  <c r="I2231" i="24" s="1"/>
  <c r="I3472" i="24" a="1"/>
  <c r="I3472" i="24" s="1"/>
  <c r="I2396" i="24" a="1"/>
  <c r="I2396" i="24" s="1"/>
  <c r="I721" i="24" a="1"/>
  <c r="I721" i="24" s="1"/>
  <c r="I1488" i="24" a="1"/>
  <c r="I1488" i="24" s="1"/>
  <c r="I1918" i="24" a="1"/>
  <c r="I1918" i="24" s="1"/>
  <c r="I1203" i="24" a="1"/>
  <c r="I1203" i="24" s="1"/>
  <c r="I251" i="24" a="1"/>
  <c r="I251" i="24" s="1"/>
  <c r="I649" i="24" a="1"/>
  <c r="I649" i="24" s="1"/>
  <c r="I1184" i="24" a="1"/>
  <c r="I1184" i="24" s="1"/>
  <c r="I3052" i="24" a="1"/>
  <c r="I3052" i="24" s="1"/>
  <c r="I2148" i="24" a="1"/>
  <c r="I2148" i="24" s="1"/>
  <c r="I3003" i="24" a="1"/>
  <c r="I3003" i="24" s="1"/>
  <c r="I1386" i="24" a="1"/>
  <c r="I1386" i="24" s="1"/>
  <c r="I2036" i="24" a="1"/>
  <c r="I2036" i="24" s="1"/>
  <c r="I1148" i="24" a="1"/>
  <c r="I1148" i="24" s="1"/>
  <c r="I2915" i="24" a="1"/>
  <c r="I2915" i="24" s="1"/>
  <c r="I791" i="24" a="1"/>
  <c r="I791" i="24" s="1"/>
  <c r="I2964" i="24" a="1"/>
  <c r="I2964" i="24" s="1"/>
  <c r="I2375" i="24" a="1"/>
  <c r="I2375" i="24" s="1"/>
  <c r="I2306" i="24" a="1"/>
  <c r="I2306" i="24" s="1"/>
  <c r="I2564" i="24" a="1"/>
  <c r="I2564" i="24" s="1"/>
  <c r="I1304" i="24" a="1"/>
  <c r="I1304" i="24" s="1"/>
  <c r="I716" i="24" a="1"/>
  <c r="I716" i="24" s="1"/>
  <c r="I261" i="24" a="1"/>
  <c r="I261" i="24" s="1"/>
  <c r="I673" i="24" a="1"/>
  <c r="I673" i="24" s="1"/>
  <c r="I1062" i="24" a="1"/>
  <c r="I1062" i="24" s="1"/>
  <c r="I426" i="24" a="1"/>
  <c r="I426" i="24" s="1"/>
  <c r="I1281" i="24" a="1"/>
  <c r="I1281" i="24" s="1"/>
  <c r="I2592" i="24" a="1"/>
  <c r="I2592" i="24" s="1"/>
  <c r="I978" i="24" a="1"/>
  <c r="I978" i="24" s="1"/>
  <c r="I1688" i="24" a="1"/>
  <c r="I1688" i="24" s="1"/>
  <c r="I2698" i="24" a="1"/>
  <c r="I2698" i="24" s="1"/>
  <c r="I162" i="24" a="1"/>
  <c r="I162" i="24" s="1"/>
  <c r="I887" i="24" a="1"/>
  <c r="I887" i="24" s="1"/>
  <c r="I1973" i="24" a="1"/>
  <c r="I1973" i="24" s="1"/>
  <c r="I2954" i="24" a="1"/>
  <c r="I2954" i="24" s="1"/>
  <c r="I1441" i="24" a="1"/>
  <c r="I1441" i="24" s="1"/>
  <c r="I257" i="24" a="1"/>
  <c r="I257" i="24" s="1"/>
  <c r="I2447" i="24" a="1"/>
  <c r="I2447" i="24" s="1"/>
  <c r="I768" i="24" a="1"/>
  <c r="I768" i="24" s="1"/>
  <c r="I1366" i="24" a="1"/>
  <c r="I1366" i="24" s="1"/>
  <c r="I1513" i="24" a="1"/>
  <c r="I1513" i="24" s="1"/>
  <c r="I2550" i="24" a="1"/>
  <c r="I2550" i="24" s="1"/>
  <c r="I2063" i="24" a="1"/>
  <c r="I2063" i="24" s="1"/>
  <c r="I2752" i="24" a="1"/>
  <c r="I2752" i="24" s="1"/>
  <c r="I3273" i="24" a="1"/>
  <c r="I3273" i="24" s="1"/>
  <c r="I512" i="24" a="1"/>
  <c r="I512" i="24" s="1"/>
  <c r="I1625" i="24" a="1"/>
  <c r="I1625" i="24" s="1"/>
  <c r="I348" i="24" a="1"/>
  <c r="I348" i="24" s="1"/>
  <c r="I3149" i="24" a="1"/>
  <c r="I3149" i="24" s="1"/>
  <c r="I2967" i="24" a="1"/>
  <c r="I2967" i="24" s="1"/>
  <c r="I3382" i="24" a="1"/>
  <c r="I3382" i="24" s="1"/>
  <c r="I2472" i="24" a="1"/>
  <c r="I2472" i="24" s="1"/>
  <c r="I3247" i="24" a="1"/>
  <c r="I3247" i="24" s="1"/>
  <c r="I2247" i="24" a="1"/>
  <c r="I2247" i="24" s="1"/>
  <c r="I2951" i="24" a="1"/>
  <c r="I2951" i="24" s="1"/>
  <c r="I1919" i="24" a="1"/>
  <c r="I1919" i="24" s="1"/>
  <c r="I1876" i="24" a="1"/>
  <c r="I1876" i="24" s="1"/>
  <c r="I1324" i="24" a="1"/>
  <c r="I1324" i="24" s="1"/>
  <c r="I2098" i="24" a="1"/>
  <c r="I2098" i="24" s="1"/>
  <c r="I1677" i="24" a="1"/>
  <c r="I1677" i="24" s="1"/>
  <c r="I548" i="24" a="1"/>
  <c r="I548" i="24" s="1"/>
  <c r="I1588" i="24" a="1"/>
  <c r="I1588" i="24" s="1"/>
  <c r="I2487" i="24" a="1"/>
  <c r="I2487" i="24" s="1"/>
  <c r="I429" i="24" a="1"/>
  <c r="I429" i="24" s="1"/>
  <c r="I1560" i="24" a="1"/>
  <c r="I1560" i="24" s="1"/>
  <c r="I1643" i="24" a="1"/>
  <c r="I1643" i="24" s="1"/>
  <c r="I1608" i="24" a="1"/>
  <c r="I1608" i="24" s="1"/>
  <c r="I2331" i="24" a="1"/>
  <c r="I2331" i="24" s="1"/>
  <c r="I1004" i="24" a="1"/>
  <c r="I1004" i="24" s="1"/>
  <c r="I2261" i="24" a="1"/>
  <c r="I2261" i="24" s="1"/>
  <c r="I305" i="24" a="1"/>
  <c r="I305" i="24" s="1"/>
  <c r="I2238" i="24" a="1"/>
  <c r="I2238" i="24" s="1"/>
  <c r="I2071" i="24" a="1"/>
  <c r="I2071" i="24" s="1"/>
  <c r="I813" i="24" a="1"/>
  <c r="I813" i="24" s="1"/>
  <c r="I2501" i="24" a="1"/>
  <c r="I2501" i="24" s="1"/>
  <c r="I2440" i="24" a="1"/>
  <c r="I2440" i="24" s="1"/>
  <c r="I2429" i="24" a="1"/>
  <c r="I2429" i="24" s="1"/>
  <c r="I2406" i="24" a="1"/>
  <c r="I2406" i="24" s="1"/>
  <c r="I71" i="24" a="1"/>
  <c r="I71" i="24" s="1"/>
  <c r="I2380" i="24" a="1"/>
  <c r="I2380" i="24" s="1"/>
  <c r="I2350" i="24" a="1"/>
  <c r="I2350" i="24" s="1"/>
  <c r="I3306" i="24" a="1"/>
  <c r="I3306" i="24" s="1"/>
  <c r="I2254" i="24" a="1"/>
  <c r="I2254" i="24" s="1"/>
  <c r="I17" i="24" a="1"/>
  <c r="I17" i="24" s="1"/>
  <c r="I3541" i="24" a="1"/>
  <c r="I3541" i="24" s="1"/>
  <c r="I1498" i="24" a="1"/>
  <c r="I1498" i="24" s="1"/>
  <c r="I2613" i="24" a="1"/>
  <c r="I2613" i="24" s="1"/>
  <c r="I260" i="24" a="1"/>
  <c r="I260" i="24" s="1"/>
  <c r="I1478" i="24" a="1"/>
  <c r="I1478" i="24" s="1"/>
  <c r="I1621" i="24" a="1"/>
  <c r="I1621" i="24" s="1"/>
  <c r="I1470" i="24" a="1"/>
  <c r="I1470" i="24" s="1"/>
  <c r="I3538" i="24" a="1"/>
  <c r="I3538" i="24" s="1"/>
  <c r="I2363" i="24" a="1"/>
  <c r="I2363" i="24" s="1"/>
  <c r="I1015" i="24" a="1"/>
  <c r="I1015" i="24" s="1"/>
  <c r="I3096" i="24" a="1"/>
  <c r="I3096" i="24" s="1"/>
  <c r="I131" i="24" a="1"/>
  <c r="I131" i="24" s="1"/>
  <c r="I3128" i="24" a="1"/>
  <c r="I3128" i="24" s="1"/>
  <c r="I1350" i="24" a="1"/>
  <c r="I1350" i="24" s="1"/>
  <c r="I1798" i="24" a="1"/>
  <c r="I1798" i="24" s="1"/>
  <c r="I1870" i="24" a="1"/>
  <c r="I1870" i="24" s="1"/>
  <c r="I2985" i="24" a="1"/>
  <c r="I2985" i="24" s="1"/>
  <c r="I1300" i="24" a="1"/>
  <c r="I1300" i="24" s="1"/>
  <c r="I2025" i="24" a="1"/>
  <c r="I2025" i="24" s="1"/>
  <c r="I623" i="24" a="1"/>
  <c r="I623" i="24" s="1"/>
  <c r="I94" i="24" a="1"/>
  <c r="I94" i="24" s="1"/>
  <c r="I307" i="24" a="1"/>
  <c r="I307" i="24" s="1"/>
  <c r="I904" i="24" a="1"/>
  <c r="I904" i="24" s="1"/>
  <c r="I1335" i="24" a="1"/>
  <c r="I1335" i="24" s="1"/>
  <c r="I3275" i="24" a="1"/>
  <c r="I3275" i="24" s="1"/>
  <c r="I1055" i="24" a="1"/>
  <c r="I1055" i="24" s="1"/>
  <c r="I3482" i="24" a="1"/>
  <c r="I3482" i="24" s="1"/>
  <c r="I2490" i="24" a="1"/>
  <c r="I2490" i="24" s="1"/>
  <c r="I2108" i="24" a="1"/>
  <c r="I2108" i="24" s="1"/>
  <c r="I1786" i="24" a="1"/>
  <c r="I1786" i="24" s="1"/>
  <c r="I2919" i="24" a="1"/>
  <c r="I2919" i="24" s="1"/>
  <c r="I256" i="24" a="1"/>
  <c r="I256" i="24" s="1"/>
  <c r="I2911" i="24" a="1"/>
  <c r="I2911" i="24" s="1"/>
  <c r="I1774" i="24" a="1"/>
  <c r="I1774" i="24" s="1"/>
  <c r="I1330" i="24" a="1"/>
  <c r="I1330" i="24" s="1"/>
  <c r="I3293" i="24" a="1"/>
  <c r="I3293" i="24" s="1"/>
  <c r="I1309" i="24" a="1"/>
  <c r="I1309" i="24" s="1"/>
  <c r="I2607" i="24" a="1"/>
  <c r="I2607" i="24" s="1"/>
  <c r="I2074" i="24" a="1"/>
  <c r="I2074" i="24" s="1"/>
  <c r="I2527" i="24" a="1"/>
  <c r="I2527" i="24" s="1"/>
  <c r="I1255" i="24" a="1"/>
  <c r="I1255" i="24" s="1"/>
  <c r="I2299" i="24" a="1"/>
  <c r="I2299" i="24" s="1"/>
  <c r="I2215" i="24" a="1"/>
  <c r="I2215" i="24" s="1"/>
  <c r="I653" i="24" a="1"/>
  <c r="I653" i="24" s="1"/>
  <c r="I414" i="24" a="1"/>
  <c r="I414" i="24" s="1"/>
  <c r="I979" i="24" a="1"/>
  <c r="I979" i="24" s="1"/>
  <c r="I2969" i="24" a="1"/>
  <c r="I2969" i="24" s="1"/>
  <c r="I500" i="24" a="1"/>
  <c r="I500" i="24" s="1"/>
  <c r="I1021" i="24" a="1"/>
  <c r="I1021" i="24" s="1"/>
  <c r="I625" i="24" a="1"/>
  <c r="I625" i="24" s="1"/>
  <c r="I1388" i="24" a="1"/>
  <c r="I1388" i="24" s="1"/>
  <c r="I1501" i="24" a="1"/>
  <c r="I1501" i="24" s="1"/>
  <c r="I1372" i="24" a="1"/>
  <c r="I1372" i="24" s="1"/>
  <c r="I2949" i="24" a="1"/>
  <c r="I2949" i="24" s="1"/>
  <c r="I1953" i="24" a="1"/>
  <c r="I1953" i="24" s="1"/>
  <c r="I3336" i="24" a="1"/>
  <c r="I3336" i="24" s="1"/>
  <c r="I1930" i="24" a="1"/>
  <c r="I1930" i="24" s="1"/>
  <c r="I3161" i="24" a="1"/>
  <c r="I3161" i="24" s="1"/>
  <c r="I1741" i="24" a="1"/>
  <c r="I1741" i="24" s="1"/>
  <c r="I3520" i="24" a="1"/>
  <c r="I3520" i="24" s="1"/>
  <c r="I1812" i="24" a="1"/>
  <c r="I1812" i="24" s="1"/>
  <c r="I2936" i="24" a="1"/>
  <c r="I2936" i="24" s="1"/>
  <c r="I1804" i="24" a="1"/>
  <c r="I1804" i="24" s="1"/>
  <c r="I1759" i="24" a="1"/>
  <c r="I1759" i="24" s="1"/>
  <c r="I2917" i="24" a="1"/>
  <c r="I2917" i="24" s="1"/>
  <c r="I3005" i="24" a="1"/>
  <c r="I3005" i="24" s="1"/>
  <c r="I370" i="24" a="1"/>
  <c r="I370" i="24" s="1"/>
  <c r="I2569" i="24" a="1"/>
  <c r="I2569" i="24" s="1"/>
  <c r="I2873" i="24" a="1"/>
  <c r="I2873" i="24" s="1"/>
  <c r="I927" i="24" a="1"/>
  <c r="I927" i="24" s="1"/>
  <c r="I2870" i="24" a="1"/>
  <c r="I2870" i="24" s="1"/>
  <c r="I3277" i="24" a="1"/>
  <c r="I3277" i="24" s="1"/>
  <c r="I2068" i="24" a="1"/>
  <c r="I2068" i="24" s="1"/>
  <c r="I2155" i="24" a="1"/>
  <c r="I2155" i="24" s="1"/>
  <c r="I3308" i="24" a="1"/>
  <c r="I3308" i="24" s="1"/>
  <c r="I3146" i="24" a="1"/>
  <c r="I3146" i="24" s="1"/>
  <c r="I3115" i="24" a="1"/>
  <c r="I3115" i="24" s="1"/>
  <c r="I3102" i="24" a="1"/>
  <c r="I3102" i="24" s="1"/>
  <c r="I911" i="24" a="1"/>
  <c r="I911" i="24" s="1"/>
  <c r="I1076" i="24" a="1"/>
  <c r="I1076" i="24" s="1"/>
  <c r="I1901" i="24" a="1"/>
  <c r="I1901" i="24" s="1"/>
  <c r="I664" i="24" a="1"/>
  <c r="I664" i="24" s="1"/>
  <c r="I3342" i="24" a="1"/>
  <c r="I3342" i="24" s="1"/>
  <c r="I66" i="24" a="1"/>
  <c r="I66" i="24" s="1"/>
  <c r="I1880" i="24" a="1"/>
  <c r="I1880" i="24" s="1"/>
  <c r="I1779" i="24" a="1"/>
  <c r="I1779" i="24" s="1"/>
  <c r="I2699" i="24" a="1"/>
  <c r="I2699" i="24" s="1"/>
  <c r="I1737" i="24" a="1"/>
  <c r="I1737" i="24" s="1"/>
  <c r="I742" i="24" a="1"/>
  <c r="I742" i="24" s="1"/>
  <c r="I3464" i="24" a="1"/>
  <c r="I3464" i="24" s="1"/>
  <c r="I1288" i="24" a="1"/>
  <c r="I1288" i="24" s="1"/>
  <c r="I1697" i="24" a="1"/>
  <c r="I1697" i="24" s="1"/>
  <c r="I2583" i="24" a="1"/>
  <c r="I2583" i="24" s="1"/>
  <c r="I345" i="24" a="1"/>
  <c r="I345" i="24" s="1"/>
  <c r="I1783" i="24" a="1"/>
  <c r="I1783" i="24" s="1"/>
  <c r="I1346" i="24" a="1"/>
  <c r="I1346" i="24" s="1"/>
  <c r="I272" i="24" a="1"/>
  <c r="I272" i="24" s="1"/>
  <c r="I2993" i="24" a="1"/>
  <c r="I2993" i="24" s="1"/>
  <c r="I699" i="24" a="1"/>
  <c r="I699" i="24" s="1"/>
  <c r="I1312" i="24" a="1"/>
  <c r="I1312" i="24" s="1"/>
  <c r="I1380" i="24" a="1"/>
  <c r="I1380" i="24" s="1"/>
  <c r="I2430" i="24" a="1"/>
  <c r="I2430" i="24" s="1"/>
  <c r="I74" i="24" a="1"/>
  <c r="I74" i="24" s="1"/>
  <c r="I16" i="24" a="1"/>
  <c r="I16" i="24" s="1"/>
  <c r="I2381" i="24" a="1"/>
  <c r="I2381" i="24" s="1"/>
  <c r="I2813" i="24" a="1"/>
  <c r="I2813" i="24" s="1"/>
  <c r="I2794" i="24" a="1"/>
  <c r="I2794" i="24" s="1"/>
  <c r="I766" i="24" a="1"/>
  <c r="I766" i="24" s="1"/>
  <c r="I986" i="24" a="1"/>
  <c r="I986" i="24" s="1"/>
  <c r="I590" i="24" a="1"/>
  <c r="I590" i="24" s="1"/>
  <c r="I743" i="24" a="1"/>
  <c r="I743" i="24" s="1"/>
  <c r="I2228" i="24" a="1"/>
  <c r="I2228" i="24" s="1"/>
  <c r="I1827" i="24" a="1"/>
  <c r="I1827" i="24" s="1"/>
  <c r="I96" i="24" a="1"/>
  <c r="I96" i="24" s="1"/>
  <c r="I2427" i="24" a="1"/>
  <c r="I2427" i="24" s="1"/>
  <c r="I1670" i="24" a="1"/>
  <c r="I1670" i="24" s="1"/>
  <c r="I454" i="24" a="1"/>
  <c r="I454" i="24" s="1"/>
  <c r="I2140" i="24" a="1"/>
  <c r="I2140" i="24" s="1"/>
  <c r="I740" i="24" a="1"/>
  <c r="I740" i="24" s="1"/>
  <c r="I2420" i="24" a="1"/>
  <c r="I2420" i="24" s="1"/>
  <c r="I2087" i="24" a="1"/>
  <c r="I2087" i="24" s="1"/>
  <c r="I1243" i="24" a="1"/>
  <c r="I1243" i="24" s="1"/>
  <c r="I231" i="24" a="1"/>
  <c r="I231" i="24" s="1"/>
  <c r="I1352" i="24" a="1"/>
  <c r="I1352" i="24" s="1"/>
  <c r="I182" i="24" a="1"/>
  <c r="I182" i="24" s="1"/>
  <c r="I627" i="24" a="1"/>
  <c r="I627" i="24" s="1"/>
  <c r="I589" i="24" a="1"/>
  <c r="I589" i="24" s="1"/>
  <c r="I3240" i="24" a="1"/>
  <c r="I3240" i="24" s="1"/>
  <c r="I3446" i="24" a="1"/>
  <c r="I3446" i="24" s="1"/>
  <c r="I1072" i="24" a="1"/>
  <c r="I1072" i="24" s="1"/>
  <c r="I1921" i="24" a="1"/>
  <c r="I1921" i="24" s="1"/>
  <c r="I1377" i="24" a="1"/>
  <c r="I1377" i="24" s="1"/>
  <c r="I2934" i="24" a="1"/>
  <c r="I2934" i="24" s="1"/>
  <c r="I544" i="24" a="1"/>
  <c r="I544" i="24" s="1"/>
  <c r="I2101" i="24" a="1"/>
  <c r="I2101" i="24" s="1"/>
  <c r="I3506" i="24" a="1"/>
  <c r="I3506" i="24" s="1"/>
  <c r="I2772" i="24" a="1"/>
  <c r="I2772" i="24" s="1"/>
  <c r="I1331" i="24" a="1"/>
  <c r="I1331" i="24" s="1"/>
  <c r="I2806" i="24" a="1"/>
  <c r="I2806" i="24" s="1"/>
  <c r="I2567" i="24" a="1"/>
  <c r="I2567" i="24" s="1"/>
  <c r="I2035" i="24" a="1"/>
  <c r="I2035" i="24" s="1"/>
  <c r="I1614" i="24" a="1"/>
  <c r="I1614" i="24" s="1"/>
  <c r="I1820" i="24" a="1"/>
  <c r="I1820" i="24" s="1"/>
  <c r="I2704" i="24" a="1"/>
  <c r="I2704" i="24" s="1"/>
  <c r="I1654" i="24" a="1"/>
  <c r="I1654" i="24" s="1"/>
  <c r="I2094" i="24" a="1"/>
  <c r="I2094" i="24" s="1"/>
  <c r="I1125" i="24" a="1"/>
  <c r="I1125" i="24" s="1"/>
  <c r="I78" i="24" a="1"/>
  <c r="I78" i="24" s="1"/>
  <c r="I60" i="24" a="1"/>
  <c r="I60" i="24" s="1"/>
  <c r="I2812" i="24" a="1"/>
  <c r="I2812" i="24" s="1"/>
  <c r="I1066" i="24" a="1"/>
  <c r="I1066" i="24" s="1"/>
  <c r="I1768" i="24" a="1"/>
  <c r="I1768" i="24" s="1"/>
  <c r="I295" i="24" a="1"/>
  <c r="I295" i="24" s="1"/>
  <c r="I3200" i="24" a="1"/>
  <c r="I3200" i="24" s="1"/>
  <c r="I659" i="24" a="1"/>
  <c r="I659" i="24" s="1"/>
  <c r="I2884" i="24" a="1"/>
  <c r="I2884" i="24" s="1"/>
  <c r="I3311" i="24" a="1"/>
  <c r="I3311" i="24" s="1"/>
  <c r="I1757" i="24" a="1"/>
  <c r="I1757" i="24" s="1"/>
  <c r="I3297" i="24" a="1"/>
  <c r="I3297" i="24" s="1"/>
  <c r="I1279" i="24" a="1"/>
  <c r="I1279" i="24" s="1"/>
  <c r="I1664" i="24" a="1"/>
  <c r="I1664" i="24" s="1"/>
  <c r="I521" i="24" a="1"/>
  <c r="I521" i="24" s="1"/>
  <c r="I3459" i="24" a="1"/>
  <c r="I3459" i="24" s="1"/>
  <c r="I2754" i="24" a="1"/>
  <c r="I2754" i="24" s="1"/>
  <c r="I1639" i="24" a="1"/>
  <c r="I1639" i="24" s="1"/>
  <c r="I1220" i="24" a="1"/>
  <c r="I1220" i="24" s="1"/>
  <c r="I1376" i="24" a="1"/>
  <c r="I1376" i="24" s="1"/>
  <c r="I519" i="24" a="1"/>
  <c r="I519" i="24" s="1"/>
  <c r="I2274" i="24" a="1"/>
  <c r="I2274" i="24" s="1"/>
  <c r="I2421" i="24" a="1"/>
  <c r="I2421" i="24" s="1"/>
  <c r="I1604" i="24" a="1"/>
  <c r="I1604" i="24" s="1"/>
  <c r="I3279" i="24" a="1"/>
  <c r="I3279" i="24" s="1"/>
  <c r="I890" i="24" a="1"/>
  <c r="I890" i="24" s="1"/>
  <c r="I603" i="24" a="1"/>
  <c r="I603" i="24" s="1"/>
  <c r="I1058" i="24" a="1"/>
  <c r="I1058" i="24" s="1"/>
  <c r="I3331" i="24" a="1"/>
  <c r="I3331" i="24" s="1"/>
  <c r="I1044" i="24" a="1"/>
  <c r="I1044" i="24" s="1"/>
  <c r="I487" i="24" a="1"/>
  <c r="I487" i="24" s="1"/>
  <c r="I1026" i="24" a="1"/>
  <c r="I1026" i="24" s="1"/>
  <c r="I1157" i="24" a="1"/>
  <c r="I1157" i="24" s="1"/>
  <c r="I1165" i="24" a="1"/>
  <c r="I1165" i="24" s="1"/>
  <c r="I1138" i="24" a="1"/>
  <c r="I1138" i="24" s="1"/>
  <c r="I1651" i="24" a="1"/>
  <c r="I1651" i="24" s="1"/>
  <c r="I1990" i="24" a="1"/>
  <c r="I1990" i="24" s="1"/>
  <c r="I922" i="24" a="1"/>
  <c r="I922" i="24" s="1"/>
  <c r="I2984" i="24" a="1"/>
  <c r="I2984" i="24" s="1"/>
  <c r="I1180" i="24" a="1"/>
  <c r="I1180" i="24" s="1"/>
  <c r="I536" i="24" a="1"/>
  <c r="I536" i="24" s="1"/>
  <c r="I516" i="24" a="1"/>
  <c r="I516" i="24" s="1"/>
  <c r="I581" i="24" a="1"/>
  <c r="I581" i="24" s="1"/>
  <c r="I302" i="24" a="1"/>
  <c r="I302" i="24" s="1"/>
  <c r="I3249" i="24" a="1"/>
  <c r="I3249" i="24" s="1"/>
  <c r="I612" i="24" a="1"/>
  <c r="I612" i="24" s="1"/>
  <c r="I2409" i="24" a="1"/>
  <c r="I2409" i="24" s="1"/>
  <c r="I1043" i="24" a="1"/>
  <c r="I1043" i="24" s="1"/>
  <c r="I1010" i="24" a="1"/>
  <c r="I1010" i="24" s="1"/>
  <c r="I588" i="24" a="1"/>
  <c r="I588" i="24" s="1"/>
  <c r="I1946" i="24" a="1"/>
  <c r="I1946" i="24" s="1"/>
  <c r="I875" i="24" a="1"/>
  <c r="I875" i="24" s="1"/>
  <c r="I2816" i="24" a="1"/>
  <c r="I2816" i="24" s="1"/>
  <c r="I434" i="24" a="1"/>
  <c r="I434" i="24" s="1"/>
  <c r="I930" i="24" a="1"/>
  <c r="I930" i="24" s="1"/>
  <c r="I2751" i="24" a="1"/>
  <c r="I2751" i="24" s="1"/>
  <c r="I601" i="24" a="1"/>
  <c r="I601" i="24" s="1"/>
  <c r="I1308" i="24" a="1"/>
  <c r="I1308" i="24" s="1"/>
  <c r="I708" i="24" a="1"/>
  <c r="I708" i="24" s="1"/>
  <c r="I299" i="24" a="1"/>
  <c r="I299" i="24" s="1"/>
  <c r="I617" i="24" a="1"/>
  <c r="I617" i="24" s="1"/>
  <c r="I1557" i="24" a="1"/>
  <c r="I1557" i="24" s="1"/>
  <c r="I1221" i="24" a="1"/>
  <c r="I1221" i="24" s="1"/>
  <c r="I1554" i="24" a="1"/>
  <c r="I1554" i="24" s="1"/>
  <c r="I2434" i="24" a="1"/>
  <c r="I2434" i="24" s="1"/>
  <c r="I3222" i="24" a="1"/>
  <c r="I3222" i="24" s="1"/>
  <c r="I3379" i="24" a="1"/>
  <c r="I3379" i="24" s="1"/>
  <c r="I1758" i="24" a="1"/>
  <c r="I1758" i="24" s="1"/>
  <c r="I514" i="24" a="1"/>
  <c r="I514" i="24" s="1"/>
  <c r="I1630" i="24" a="1"/>
  <c r="I1630" i="24" s="1"/>
  <c r="I1765" i="24" a="1"/>
  <c r="I1765" i="24" s="1"/>
  <c r="I2614" i="24" a="1"/>
  <c r="I2614" i="24" s="1"/>
  <c r="I1623" i="24" a="1"/>
  <c r="I1623" i="24" s="1"/>
  <c r="I527" i="24" a="1"/>
  <c r="I527" i="24" s="1"/>
  <c r="I2129" i="24" a="1"/>
  <c r="I2129" i="24" s="1"/>
  <c r="I2940" i="24" a="1"/>
  <c r="I2940" i="24" s="1"/>
  <c r="I571" i="24" a="1"/>
  <c r="I571" i="24" s="1"/>
  <c r="I2001" i="24" a="1"/>
  <c r="I2001" i="24" s="1"/>
  <c r="I1593" i="24" a="1"/>
  <c r="I1593" i="24" s="1"/>
  <c r="I1277" i="24" a="1"/>
  <c r="I1277" i="24" s="1"/>
  <c r="I557" i="24" a="1"/>
  <c r="I557" i="24" s="1"/>
  <c r="I2798" i="24" a="1"/>
  <c r="I2798" i="24" s="1"/>
  <c r="I1580" i="24" a="1"/>
  <c r="I1580" i="24" s="1"/>
  <c r="I758" i="24" a="1"/>
  <c r="I758" i="24" s="1"/>
  <c r="I3462" i="24" a="1"/>
  <c r="I3462" i="24" s="1"/>
  <c r="I1306" i="24" a="1"/>
  <c r="I1306" i="24" s="1"/>
  <c r="I185" i="24" a="1"/>
  <c r="I185" i="24" s="1"/>
  <c r="I458" i="24" a="1"/>
  <c r="I458" i="24" s="1"/>
  <c r="I1495" i="24" a="1"/>
  <c r="I1495" i="24" s="1"/>
  <c r="I1217" i="24" a="1"/>
  <c r="I1217" i="24" s="1"/>
  <c r="I1460" i="24" a="1"/>
  <c r="I1460" i="24" s="1"/>
  <c r="I3158" i="24" a="1"/>
  <c r="I3158" i="24" s="1"/>
  <c r="I1976" i="24" a="1"/>
  <c r="I1976" i="24" s="1"/>
  <c r="I3126" i="24" a="1"/>
  <c r="I3126" i="24" s="1"/>
  <c r="I2223" i="24" a="1"/>
  <c r="I2223" i="24" s="1"/>
  <c r="I2718" i="24" a="1"/>
  <c r="I2718" i="24" s="1"/>
  <c r="I1258" i="24" a="1"/>
  <c r="I1258" i="24" s="1"/>
  <c r="I209" i="24" a="1"/>
  <c r="I209" i="24" s="1"/>
  <c r="I1564" i="24" a="1"/>
  <c r="I1564" i="24" s="1"/>
  <c r="I3554" i="24" a="1"/>
  <c r="I3554" i="24" s="1"/>
  <c r="I3148" i="24" a="1"/>
  <c r="I3148" i="24" s="1"/>
  <c r="I2510" i="24" a="1"/>
  <c r="I2510" i="24" s="1"/>
  <c r="I2902" i="24" a="1"/>
  <c r="I2902" i="24" s="1"/>
  <c r="I1778" i="24" a="1"/>
  <c r="I1778" i="24" s="1"/>
  <c r="I2749" i="24" a="1"/>
  <c r="I2749" i="24" s="1"/>
  <c r="I2733" i="24" a="1"/>
  <c r="I2733" i="24" s="1"/>
  <c r="I2554" i="24" a="1"/>
  <c r="I2554" i="24" s="1"/>
  <c r="I568" i="24" a="1"/>
  <c r="I568" i="24" s="1"/>
  <c r="I1000" i="24" a="1"/>
  <c r="I1000" i="24" s="1"/>
  <c r="I1647" i="24" a="1"/>
  <c r="I1647" i="24" s="1"/>
  <c r="I558" i="24" a="1"/>
  <c r="I558" i="24" s="1"/>
  <c r="I866" i="24" a="1"/>
  <c r="I866" i="24" s="1"/>
  <c r="I2680" i="24" a="1"/>
  <c r="I2680" i="24" s="1"/>
  <c r="I145" i="24" a="1"/>
  <c r="I145" i="24" s="1"/>
  <c r="I3196" i="24" a="1"/>
  <c r="I3196" i="24" s="1"/>
  <c r="I1166" i="24" a="1"/>
  <c r="I1166" i="24" s="1"/>
  <c r="I198" i="24" a="1"/>
  <c r="I198" i="24" s="1"/>
  <c r="I2384" i="24" a="1"/>
  <c r="I2384" i="24" s="1"/>
  <c r="I381" i="24" a="1"/>
  <c r="I381" i="24" s="1"/>
  <c r="I2971" i="24" a="1"/>
  <c r="I2971" i="24" s="1"/>
  <c r="I958" i="24" a="1"/>
  <c r="I958" i="24" s="1"/>
  <c r="I1112" i="24" a="1"/>
  <c r="I1112" i="24" s="1"/>
  <c r="I1375" i="24" a="1"/>
  <c r="I1375" i="24" s="1"/>
  <c r="I3350" i="24" a="1"/>
  <c r="I3350" i="24" s="1"/>
  <c r="I2938" i="24" a="1"/>
  <c r="I2938" i="24" s="1"/>
  <c r="I1053" i="24" a="1"/>
  <c r="I1053" i="24" s="1"/>
  <c r="I2923" i="24" a="1"/>
  <c r="I2923" i="24" s="1"/>
  <c r="I1568" i="24" a="1"/>
  <c r="I1568" i="24" s="1"/>
  <c r="I1218" i="24" a="1"/>
  <c r="I1218" i="24" s="1"/>
  <c r="I47" i="24" a="1"/>
  <c r="I47" i="24" s="1"/>
  <c r="I2048" i="24" a="1"/>
  <c r="I2048" i="24" s="1"/>
  <c r="I809" i="24" a="1"/>
  <c r="I809" i="24" s="1"/>
  <c r="I1036" i="24" a="1"/>
  <c r="I1036" i="24" s="1"/>
  <c r="I1829" i="24" a="1"/>
  <c r="I1829" i="24" s="1"/>
  <c r="I2819" i="24" a="1"/>
  <c r="I2819" i="24" s="1"/>
  <c r="I2436" i="24" a="1"/>
  <c r="I2436" i="24" s="1"/>
  <c r="I2372" i="24" a="1"/>
  <c r="I2372" i="24" s="1"/>
  <c r="I2329" i="24" a="1"/>
  <c r="I2329" i="24" s="1"/>
  <c r="I2316" i="24" a="1"/>
  <c r="I2316" i="24" s="1"/>
  <c r="I2302" i="24" a="1"/>
  <c r="I2302" i="24" s="1"/>
  <c r="I2269" i="24" a="1"/>
  <c r="I2269" i="24" s="1"/>
  <c r="I2243" i="24" a="1"/>
  <c r="I2243" i="24" s="1"/>
  <c r="I2226" i="24" a="1"/>
  <c r="I2226" i="24" s="1"/>
  <c r="I2475" i="24" a="1"/>
  <c r="I2475" i="24" s="1"/>
  <c r="I2419" i="24" a="1"/>
  <c r="I2419" i="24" s="1"/>
  <c r="I2395" i="24" a="1"/>
  <c r="I2395" i="24" s="1"/>
  <c r="I1042" i="24" a="1"/>
  <c r="I1042" i="24" s="1"/>
  <c r="I2365" i="24" a="1"/>
  <c r="I2365" i="24" s="1"/>
  <c r="I2297" i="24" a="1"/>
  <c r="I2297" i="24" s="1"/>
  <c r="I147" i="24" a="1"/>
  <c r="I147" i="24" s="1"/>
  <c r="I2161" i="24" a="1"/>
  <c r="I2161" i="24" s="1"/>
  <c r="I1884" i="24" a="1"/>
  <c r="I1884" i="24" s="1"/>
  <c r="I244" i="24" a="1"/>
  <c r="I244" i="24" s="1"/>
  <c r="I846" i="24" a="1"/>
  <c r="I846" i="24" s="1"/>
  <c r="I1182" i="24" a="1"/>
  <c r="I1182" i="24" s="1"/>
  <c r="I552" i="24" a="1"/>
  <c r="I552" i="24" s="1"/>
  <c r="I3232" i="24" a="1"/>
  <c r="I3232" i="24" s="1"/>
  <c r="I2791" i="24" a="1"/>
  <c r="I2791" i="24" s="1"/>
  <c r="I2948" i="24" a="1"/>
  <c r="I2948" i="24" s="1"/>
  <c r="I1899" i="24" a="1"/>
  <c r="I1899" i="24" s="1"/>
  <c r="I885" i="24" a="1"/>
  <c r="I885" i="24" s="1"/>
  <c r="I764" i="24" a="1"/>
  <c r="I764" i="24" s="1"/>
  <c r="I1824" i="24" a="1"/>
  <c r="I1824" i="24" s="1"/>
  <c r="I156" i="24" a="1"/>
  <c r="I156" i="24" s="1"/>
  <c r="I1160" i="24" a="1"/>
  <c r="I1160" i="24" s="1"/>
  <c r="I377" i="24" a="1"/>
  <c r="I377" i="24" s="1"/>
  <c r="I2416" i="24" a="1"/>
  <c r="I2416" i="24" s="1"/>
  <c r="I2389" i="24" a="1"/>
  <c r="I2389" i="24" s="1"/>
  <c r="I3243" i="24" a="1"/>
  <c r="I3243" i="24" s="1"/>
  <c r="I2192" i="24" a="1"/>
  <c r="I2192" i="24" s="1"/>
  <c r="I179" i="24" a="1"/>
  <c r="I179" i="24" s="1"/>
  <c r="I2505" i="24" a="1"/>
  <c r="I2505" i="24" s="1"/>
  <c r="I1373" i="24" a="1"/>
  <c r="I1373" i="24" s="1"/>
  <c r="I120" i="24" a="1"/>
  <c r="I120" i="24" s="1"/>
  <c r="I836" i="24" a="1"/>
  <c r="I836" i="24" s="1"/>
  <c r="I3172" i="24" a="1"/>
  <c r="I3172" i="24" s="1"/>
  <c r="I2333" i="24" a="1"/>
  <c r="I2333" i="24" s="1"/>
  <c r="I935" i="24" a="1"/>
  <c r="I935" i="24" s="1"/>
  <c r="I1551" i="24" a="1"/>
  <c r="I1551" i="24" s="1"/>
  <c r="I1607" i="24" a="1"/>
  <c r="I1607" i="24" s="1"/>
  <c r="I2933" i="24" a="1"/>
  <c r="I2933" i="24" s="1"/>
  <c r="I1022" i="24" a="1"/>
  <c r="I1022" i="24" s="1"/>
  <c r="I3127" i="24" a="1"/>
  <c r="I3127" i="24" s="1"/>
  <c r="I2092" i="24" a="1"/>
  <c r="I2092" i="24" s="1"/>
  <c r="I3106" i="24" a="1"/>
  <c r="I3106" i="24" s="1"/>
  <c r="I1181" i="24" a="1"/>
  <c r="I1181" i="24" s="1"/>
  <c r="I2855" i="24" a="1"/>
  <c r="I2855" i="24" s="1"/>
  <c r="I1717" i="24" a="1"/>
  <c r="I1717" i="24" s="1"/>
  <c r="I1910" i="24" a="1"/>
  <c r="I1910" i="24" s="1"/>
  <c r="I994" i="24" a="1"/>
  <c r="I994" i="24" s="1"/>
  <c r="I1200" i="24" a="1"/>
  <c r="I1200" i="24" s="1"/>
  <c r="I1099" i="24" a="1"/>
  <c r="I1099" i="24" s="1"/>
  <c r="I3066" i="24" a="1"/>
  <c r="I3066" i="24" s="1"/>
  <c r="I175" i="24" a="1"/>
  <c r="I175" i="24" s="1"/>
  <c r="I2198" i="24" a="1"/>
  <c r="I2198" i="24" s="1"/>
  <c r="I2364" i="24" a="1"/>
  <c r="I2364" i="24" s="1"/>
  <c r="I2307" i="24" a="1"/>
  <c r="I2307" i="24" s="1"/>
  <c r="I2848" i="24" a="1"/>
  <c r="I2848" i="24" s="1"/>
  <c r="I3407" i="24" a="1"/>
  <c r="I3407" i="24" s="1"/>
  <c r="I3491" i="24" a="1"/>
  <c r="I3491" i="24" s="1"/>
  <c r="I3058" i="24" a="1"/>
  <c r="I3058" i="24" s="1"/>
  <c r="I3266" i="24" a="1"/>
  <c r="I3266" i="24" s="1"/>
  <c r="I2007" i="24" a="1"/>
  <c r="I2007" i="24" s="1"/>
  <c r="I3260" i="24" a="1"/>
  <c r="I3260" i="24" s="1"/>
  <c r="I2348" i="24" a="1"/>
  <c r="I2348" i="24" s="1"/>
  <c r="I1994" i="24" a="1"/>
  <c r="I1994" i="24" s="1"/>
  <c r="I2999" i="24" a="1"/>
  <c r="I2999" i="24" s="1"/>
  <c r="I2529" i="24" a="1"/>
  <c r="I2529" i="24" s="1"/>
  <c r="I2726" i="24" a="1"/>
  <c r="I2726" i="24" s="1"/>
  <c r="I2837" i="24" a="1"/>
  <c r="I2837" i="24" s="1"/>
  <c r="I3398" i="24" a="1"/>
  <c r="I3398" i="24" s="1"/>
  <c r="I2996" i="24" a="1"/>
  <c r="I2996" i="24" s="1"/>
  <c r="I3269" i="24" a="1"/>
  <c r="I3269" i="24" s="1"/>
  <c r="I2853" i="24" a="1"/>
  <c r="I2853" i="24" s="1"/>
  <c r="I2672" i="24" a="1"/>
  <c r="I2672" i="24" s="1"/>
  <c r="I2043" i="24" a="1"/>
  <c r="I2043" i="24" s="1"/>
  <c r="I3077" i="24" a="1"/>
  <c r="I3077" i="24" s="1"/>
  <c r="I2221" i="24" a="1"/>
  <c r="I2221" i="24" s="1"/>
  <c r="I3437" i="24" a="1"/>
  <c r="I3437" i="24" s="1"/>
  <c r="I2400" i="24" a="1"/>
  <c r="I2400" i="24" s="1"/>
  <c r="I2355" i="24" a="1"/>
  <c r="I2355" i="24" s="1"/>
  <c r="I2184" i="24" a="1"/>
  <c r="I2184" i="24" s="1"/>
  <c r="I2632" i="24" a="1"/>
  <c r="I2632" i="24" s="1"/>
  <c r="I3421" i="24" a="1"/>
  <c r="I3421" i="24" s="1"/>
  <c r="I3187" i="24" a="1"/>
  <c r="I3187" i="24" s="1"/>
  <c r="I3262" i="24" a="1"/>
  <c r="I3262" i="24" s="1"/>
  <c r="I2252" i="24" a="1"/>
  <c r="I2252" i="24" s="1"/>
  <c r="I2122" i="24" a="1"/>
  <c r="I2122" i="24" s="1"/>
  <c r="I3438" i="24" a="1"/>
  <c r="I3438" i="24" s="1"/>
  <c r="I3425" i="24" a="1"/>
  <c r="I3425" i="24" s="1"/>
  <c r="I2248" i="24" a="1"/>
  <c r="I2248" i="24" s="1"/>
  <c r="I2413" i="24" a="1"/>
  <c r="I2413" i="24" s="1"/>
  <c r="I2351" i="24" a="1"/>
  <c r="I2351" i="24" s="1"/>
  <c r="I2667" i="24" a="1"/>
  <c r="I2667" i="24" s="1"/>
  <c r="I2179" i="24" a="1"/>
  <c r="I2179" i="24" s="1"/>
  <c r="I3186" i="24" a="1"/>
  <c r="I3186" i="24" s="1"/>
  <c r="I2811" i="24" a="1"/>
  <c r="I2811" i="24" s="1"/>
  <c r="I3062" i="24" a="1"/>
  <c r="I3062" i="24" s="1"/>
  <c r="I3451" i="24" a="1"/>
  <c r="I3451" i="24" s="1"/>
  <c r="I2746" i="24" a="1"/>
  <c r="I2746" i="24" s="1"/>
  <c r="I2711" i="24" a="1"/>
  <c r="I2711" i="24" s="1"/>
  <c r="I2735" i="24" a="1"/>
  <c r="I2735" i="24" s="1"/>
  <c r="I3408" i="24" a="1"/>
  <c r="I3408" i="24" s="1"/>
  <c r="I2241" i="24" a="1"/>
  <c r="I2241" i="24" s="1"/>
  <c r="I2973" i="24" a="1"/>
  <c r="I2973" i="24" s="1"/>
  <c r="I2792" i="24" a="1"/>
  <c r="I2792" i="24" s="1"/>
  <c r="I2076" i="24" a="1"/>
  <c r="I2076" i="24" s="1"/>
  <c r="I2777" i="24" a="1"/>
  <c r="I2777" i="24" s="1"/>
  <c r="I3067" i="24" a="1"/>
  <c r="I3067" i="24" s="1"/>
  <c r="I3439" i="24" a="1"/>
  <c r="I3439" i="24" s="1"/>
  <c r="I3424" i="24" a="1"/>
  <c r="I3424" i="24" s="1"/>
  <c r="I2088" i="24" a="1"/>
  <c r="I2088" i="24" s="1"/>
  <c r="I2185" i="24" a="1"/>
  <c r="I2185" i="24" s="1"/>
  <c r="I2478" i="24" a="1"/>
  <c r="I2478" i="24" s="1"/>
  <c r="I3303" i="24" a="1"/>
  <c r="I3303" i="24" s="1"/>
  <c r="I2661" i="24" a="1"/>
  <c r="I2661" i="24" s="1"/>
  <c r="I3257" i="24" a="1"/>
  <c r="I3257" i="24" s="1"/>
  <c r="I3178" i="24" a="1"/>
  <c r="I3178" i="24" s="1"/>
  <c r="I3401" i="24" a="1"/>
  <c r="I3401" i="24" s="1"/>
  <c r="I2195" i="24" a="1"/>
  <c r="I2195" i="24" s="1"/>
  <c r="I2522" i="24" a="1"/>
  <c r="I2522" i="24" s="1"/>
  <c r="I2062" i="24" a="1"/>
  <c r="I2062" i="24" s="1"/>
  <c r="I3367" i="24" a="1"/>
  <c r="I3367" i="24" s="1"/>
  <c r="I2548" i="24" a="1"/>
  <c r="I2548" i="24" s="1"/>
  <c r="I3231" i="24" a="1"/>
  <c r="I3231" i="24" s="1"/>
  <c r="I3224" i="24" a="1"/>
  <c r="I3224" i="24" s="1"/>
  <c r="I3355" i="24" a="1"/>
  <c r="I3355" i="24" s="1"/>
  <c r="I2362" i="24" a="1"/>
  <c r="I2362" i="24" s="1"/>
  <c r="I2435" i="24" a="1"/>
  <c r="I2435" i="24" s="1"/>
  <c r="I2342" i="24" a="1"/>
  <c r="I2342" i="24" s="1"/>
  <c r="I3537" i="24" a="1"/>
  <c r="I3537" i="24" s="1"/>
  <c r="I2695" i="24" a="1"/>
  <c r="I2695" i="24" s="1"/>
  <c r="I2709" i="24" a="1"/>
  <c r="I2709" i="24" s="1"/>
  <c r="I2706" i="24" a="1"/>
  <c r="I2706" i="24" s="1"/>
  <c r="I3364" i="24" a="1"/>
  <c r="I3364" i="24" s="1"/>
  <c r="I2693" i="24" a="1"/>
  <c r="I2693" i="24" s="1"/>
  <c r="I2345" i="24" a="1"/>
  <c r="I2345" i="24" s="1"/>
  <c r="I2493" i="24" a="1"/>
  <c r="I2493" i="24" s="1"/>
  <c r="I2686" i="24" a="1"/>
  <c r="I2686" i="24" s="1"/>
  <c r="I3363" i="24" a="1"/>
  <c r="I3363" i="24" s="1"/>
  <c r="I3208" i="24" a="1"/>
  <c r="I3208" i="24" s="1"/>
  <c r="I2935" i="24" a="1"/>
  <c r="I2935" i="24" s="1"/>
  <c r="I2679" i="24" a="1"/>
  <c r="I2679" i="24" s="1"/>
  <c r="I2702" i="24" a="1"/>
  <c r="I2702" i="24" s="1"/>
  <c r="I3139" i="24" a="1"/>
  <c r="I3139" i="24" s="1"/>
  <c r="I3550" i="24" a="1"/>
  <c r="I3550" i="24" s="1"/>
  <c r="I2950" i="24" a="1"/>
  <c r="I2950" i="24" s="1"/>
  <c r="I2477" i="24" a="1"/>
  <c r="I2477" i="24" s="1"/>
  <c r="I3479" i="24" a="1"/>
  <c r="I3479" i="24" s="1"/>
  <c r="I3132" i="24" a="1"/>
  <c r="I3132" i="24" s="1"/>
  <c r="I2452" i="24" a="1"/>
  <c r="I2452" i="24" s="1"/>
  <c r="I2987" i="24" a="1"/>
  <c r="I2987" i="24" s="1"/>
  <c r="I3290" i="24" a="1"/>
  <c r="I3290" i="24" s="1"/>
  <c r="I2946" i="24" a="1"/>
  <c r="I2946" i="24" s="1"/>
  <c r="I3024" i="24" a="1"/>
  <c r="I3024" i="24" s="1"/>
  <c r="I2928" i="24" a="1"/>
  <c r="I2928" i="24" s="1"/>
  <c r="I3291" i="24" a="1"/>
  <c r="I3291" i="24" s="1"/>
  <c r="I3325" i="24" a="1"/>
  <c r="I3325" i="24" s="1"/>
  <c r="I3036" i="24" a="1"/>
  <c r="I3036" i="24" s="1"/>
  <c r="I2637" i="24" a="1"/>
  <c r="I2637" i="24" s="1"/>
  <c r="I2126" i="24" a="1"/>
  <c r="I2126" i="24" s="1"/>
  <c r="I3304" i="24" a="1"/>
  <c r="I3304" i="24" s="1"/>
  <c r="I2839" i="24" a="1"/>
  <c r="I2839" i="24" s="1"/>
  <c r="I2649" i="24" a="1"/>
  <c r="I2649" i="24" s="1"/>
  <c r="I2975" i="24" a="1"/>
  <c r="I2975" i="24" s="1"/>
  <c r="I2797" i="24" a="1"/>
  <c r="I2797" i="24" s="1"/>
  <c r="I3057" i="24" a="1"/>
  <c r="I3057" i="24" s="1"/>
  <c r="I2705" i="24" a="1"/>
  <c r="I2705" i="24" s="1"/>
  <c r="I2675" i="24" a="1"/>
  <c r="I2675" i="24" s="1"/>
  <c r="I2053" i="24" a="1"/>
  <c r="I2053" i="24" s="1"/>
  <c r="I2908" i="24" a="1"/>
  <c r="I2908" i="24" s="1"/>
  <c r="I3047" i="24" a="1"/>
  <c r="I3047" i="24" s="1"/>
  <c r="I2325" i="24" a="1"/>
  <c r="I2325" i="24" s="1"/>
  <c r="I2312" i="24" a="1"/>
  <c r="I2312" i="24" s="1"/>
  <c r="I2310" i="24" a="1"/>
  <c r="I2310" i="24" s="1"/>
  <c r="I3523" i="24" a="1"/>
  <c r="I3523" i="24" s="1"/>
  <c r="I2291" i="24" a="1"/>
  <c r="I2291" i="24" s="1"/>
  <c r="I2546" i="24" a="1"/>
  <c r="I2546" i="24" s="1"/>
  <c r="I432" i="24" a="1"/>
  <c r="I432" i="24" s="1"/>
  <c r="I191" i="24" a="1"/>
  <c r="I191" i="24" s="1"/>
  <c r="I1273" i="24" a="1"/>
  <c r="I1273" i="24" s="1"/>
  <c r="I1624" i="24" a="1"/>
  <c r="I1624" i="24" s="1"/>
  <c r="I2817" i="24" a="1"/>
  <c r="I2817" i="24" s="1"/>
  <c r="I1914" i="24" a="1"/>
  <c r="I1914" i="24" s="1"/>
  <c r="I153" i="24" a="1"/>
  <c r="I153" i="24" s="1"/>
  <c r="I2236" i="24" a="1"/>
  <c r="I2236" i="24" s="1"/>
  <c r="I2770" i="24" a="1"/>
  <c r="I2770" i="24" s="1"/>
  <c r="I1732" i="24" a="1"/>
  <c r="I1732" i="24" s="1"/>
  <c r="I1493" i="24" a="1"/>
  <c r="I1493" i="24" s="1"/>
  <c r="I2818" i="24" a="1"/>
  <c r="I2818" i="24" s="1"/>
  <c r="I1463" i="24" a="1"/>
  <c r="I1463" i="24" s="1"/>
  <c r="I2831" i="24" a="1"/>
  <c r="I2831" i="24" s="1"/>
  <c r="I1991" i="24" a="1"/>
  <c r="I1991" i="24" s="1"/>
  <c r="I49" i="24" a="1"/>
  <c r="I49" i="24" s="1"/>
  <c r="I2000" i="24" a="1"/>
  <c r="I2000" i="24" s="1"/>
  <c r="I1443" i="24" a="1"/>
  <c r="I1443" i="24" s="1"/>
  <c r="I713" i="24" a="1"/>
  <c r="I713" i="24" s="1"/>
  <c r="I2700" i="24" a="1"/>
  <c r="I2700" i="24" s="1"/>
  <c r="I528" i="24" a="1"/>
  <c r="I528" i="24" s="1"/>
  <c r="I1154" i="24" a="1"/>
  <c r="I1154" i="24" s="1"/>
  <c r="I2018" i="24" a="1"/>
  <c r="I2018" i="24" s="1"/>
  <c r="I798" i="24" a="1"/>
  <c r="I798" i="24" s="1"/>
  <c r="I2566" i="24" a="1"/>
  <c r="I2566" i="24" s="1"/>
  <c r="I320" i="24" a="1"/>
  <c r="I320" i="24" s="1"/>
  <c r="I1411" i="24" a="1"/>
  <c r="I1411" i="24" s="1"/>
  <c r="I1452" i="24" a="1"/>
  <c r="I1452" i="24" s="1"/>
  <c r="I687" i="24" a="1"/>
  <c r="I687" i="24" s="1"/>
  <c r="I3251" i="24" a="1"/>
  <c r="I3251" i="24" s="1"/>
  <c r="I2681" i="24" a="1"/>
  <c r="I2681" i="24" s="1"/>
  <c r="I2941" i="24" a="1"/>
  <c r="I2941" i="24" s="1"/>
  <c r="I1579" i="24" a="1"/>
  <c r="I1579" i="24" s="1"/>
  <c r="I1418" i="24" a="1"/>
  <c r="I1418" i="24" s="1"/>
  <c r="I1482" i="24" a="1"/>
  <c r="I1482" i="24" s="1"/>
  <c r="I3099" i="24" a="1"/>
  <c r="I3099" i="24" s="1"/>
  <c r="I1974" i="24" a="1"/>
  <c r="I1974" i="24" s="1"/>
  <c r="I2531" i="24" a="1"/>
  <c r="I2531" i="24" s="1"/>
  <c r="I3418" i="24" a="1"/>
  <c r="I3418" i="24" s="1"/>
  <c r="I142" i="24" a="1"/>
  <c r="I142" i="24" s="1"/>
  <c r="I8" i="24" a="1"/>
  <c r="I8" i="24" s="1"/>
  <c r="I379" i="24" a="1"/>
  <c r="I379" i="24" s="1"/>
  <c r="I3319" i="24" a="1"/>
  <c r="I3319" i="24" s="1"/>
  <c r="I1681" i="24" a="1"/>
  <c r="I1681" i="24" s="1"/>
  <c r="I2282" i="24" a="1"/>
  <c r="I2282" i="24" s="1"/>
  <c r="I680" i="24" a="1"/>
  <c r="I680" i="24" s="1"/>
  <c r="I3410" i="24" a="1"/>
  <c r="I3410" i="24" s="1"/>
  <c r="I3227" i="24" a="1"/>
  <c r="I3227" i="24" s="1"/>
  <c r="I159" i="24" a="1"/>
  <c r="I159" i="24" s="1"/>
  <c r="I2639" i="24" a="1"/>
  <c r="I2639" i="24" s="1"/>
  <c r="I63" i="24" a="1"/>
  <c r="I63" i="24" s="1"/>
  <c r="I3289" i="24" a="1"/>
  <c r="I3289" i="24" s="1"/>
  <c r="I2469" i="24" a="1"/>
  <c r="I2469" i="24" s="1"/>
  <c r="I3299" i="24" a="1"/>
  <c r="I3299" i="24" s="1"/>
  <c r="I275" i="24" a="1"/>
  <c r="I275" i="24" s="1"/>
  <c r="I1364" i="24" a="1"/>
  <c r="I1364" i="24" s="1"/>
  <c r="I2095" i="24" a="1"/>
  <c r="I2095" i="24" s="1"/>
  <c r="I2671" i="24" a="1"/>
  <c r="I2671" i="24" s="1"/>
  <c r="I280" i="24" a="1"/>
  <c r="I280" i="24" s="1"/>
  <c r="I1496" i="24" a="1"/>
  <c r="I1496" i="24" s="1"/>
  <c r="I1683" i="24" a="1"/>
  <c r="I1683" i="24" s="1"/>
  <c r="I311" i="24" a="1"/>
  <c r="I311" i="24" s="1"/>
  <c r="I1214" i="24" a="1"/>
  <c r="I1214" i="24" s="1"/>
  <c r="I1900" i="24" a="1"/>
  <c r="I1900" i="24" s="1"/>
  <c r="I2234" i="24" a="1"/>
  <c r="I2234" i="24" s="1"/>
  <c r="I2555" i="24" a="1"/>
  <c r="I2555" i="24" s="1"/>
  <c r="I2201" i="24" a="1"/>
  <c r="I2201" i="24" s="1"/>
  <c r="I2986" i="24" a="1"/>
  <c r="I2986" i="24" s="1"/>
  <c r="I1103" i="24" a="1"/>
  <c r="I1103" i="24" s="1"/>
  <c r="I206" i="24" a="1"/>
  <c r="I206" i="24" s="1"/>
  <c r="I2714" i="24" a="1"/>
  <c r="I2714" i="24" s="1"/>
  <c r="I167" i="24" a="1"/>
  <c r="I167" i="24" s="1"/>
  <c r="I3134" i="24" a="1"/>
  <c r="I3134" i="24" s="1"/>
  <c r="I168" i="24" a="1"/>
  <c r="I168" i="24" s="1"/>
  <c r="I51" i="24" a="1"/>
  <c r="I51" i="24" s="1"/>
  <c r="I3017" i="24" a="1"/>
  <c r="I3017" i="24" s="1"/>
  <c r="I1291" i="24" a="1"/>
  <c r="I1291" i="24" s="1"/>
  <c r="I2896" i="24" a="1"/>
  <c r="I2896" i="24" s="1"/>
  <c r="I62" i="24" a="1"/>
  <c r="I62" i="24" s="1"/>
  <c r="I2150" i="24" a="1"/>
  <c r="I2150" i="24" s="1"/>
  <c r="I3428" i="24" a="1"/>
  <c r="I3428" i="24" s="1"/>
  <c r="I2945" i="24" a="1"/>
  <c r="I2945" i="24" s="1"/>
  <c r="I2756" i="24" a="1"/>
  <c r="I2756" i="24" s="1"/>
  <c r="I3258" i="24" a="1"/>
  <c r="I3258" i="24" s="1"/>
  <c r="I2089" i="24" a="1"/>
  <c r="I2089" i="24" s="1"/>
  <c r="I2644" i="24" a="1"/>
  <c r="I2644" i="24" s="1"/>
  <c r="I2041" i="24" a="1"/>
  <c r="I2041" i="24" s="1"/>
  <c r="I2008" i="24" a="1"/>
  <c r="I2008" i="24" s="1"/>
  <c r="I1008" i="24" a="1"/>
  <c r="I1008" i="24" s="1"/>
  <c r="I630" i="24" a="1"/>
  <c r="I630" i="24" s="1"/>
  <c r="I2516" i="24" a="1"/>
  <c r="I2516" i="24" s="1"/>
  <c r="I353" i="24" a="1"/>
  <c r="I353" i="24" s="1"/>
  <c r="I1450" i="24" a="1"/>
  <c r="I1450" i="24" s="1"/>
  <c r="I3217" i="24" a="1"/>
  <c r="I3217" i="24" s="1"/>
  <c r="I346" i="24" a="1"/>
  <c r="I346" i="24" s="1"/>
  <c r="I3044" i="24" a="1"/>
  <c r="I3044" i="24" s="1"/>
  <c r="I397" i="24" a="1"/>
  <c r="I397" i="24" s="1"/>
  <c r="I3384" i="24" a="1"/>
  <c r="I3384" i="24" s="1"/>
  <c r="I670" i="24" a="1"/>
  <c r="I670" i="24" s="1"/>
  <c r="I3514" i="24" a="1"/>
  <c r="I3514" i="24" s="1"/>
  <c r="I1893" i="24" a="1"/>
  <c r="I1893" i="24" s="1"/>
  <c r="I1368" i="24" a="1"/>
  <c r="I1368" i="24" s="1"/>
  <c r="I2814" i="24" a="1"/>
  <c r="I2814" i="24" s="1"/>
  <c r="I1172" i="24" a="1"/>
  <c r="I1172" i="24" s="1"/>
  <c r="I3312" i="24" a="1"/>
  <c r="I3312" i="24" s="1"/>
  <c r="I871" i="24" a="1"/>
  <c r="I871" i="24" s="1"/>
  <c r="I3259" i="24" a="1"/>
  <c r="I3259" i="24" s="1"/>
  <c r="I2474" i="24" a="1"/>
  <c r="I2474" i="24" s="1"/>
  <c r="I1391" i="24" a="1"/>
  <c r="I1391" i="24" s="1"/>
  <c r="I1964" i="24" a="1"/>
  <c r="I1964" i="24" s="1"/>
  <c r="I312" i="24" a="1"/>
  <c r="I312" i="24" s="1"/>
  <c r="I844" i="24" a="1"/>
  <c r="I844" i="24" s="1"/>
  <c r="I1253" i="24" a="1"/>
  <c r="I1253" i="24" s="1"/>
  <c r="I2708" i="24" a="1"/>
  <c r="I2708" i="24" s="1"/>
  <c r="I2281" i="24" a="1"/>
  <c r="I2281" i="24" s="1"/>
  <c r="I1723" i="24" a="1"/>
  <c r="I1723" i="24" s="1"/>
  <c r="I3547" i="24" a="1"/>
  <c r="I3547" i="24" s="1"/>
  <c r="I378" i="24" a="1"/>
  <c r="I378" i="24" s="1"/>
  <c r="I373" i="24" a="1"/>
  <c r="I373" i="24" s="1"/>
  <c r="I739" i="24" a="1"/>
  <c r="I739" i="24" s="1"/>
  <c r="I735" i="24" a="1"/>
  <c r="I735" i="24" s="1"/>
  <c r="I2214" i="24" a="1"/>
  <c r="I2214" i="24" s="1"/>
  <c r="I2530" i="24" a="1"/>
  <c r="I2530" i="24" s="1"/>
  <c r="I3387" i="24" a="1"/>
  <c r="I3387" i="24" s="1"/>
  <c r="I1448" i="24" a="1"/>
  <c r="I1448" i="24" s="1"/>
  <c r="I3210" i="24" a="1"/>
  <c r="I3210" i="24" s="1"/>
  <c r="I2560" i="24" a="1"/>
  <c r="I2560" i="24" s="1"/>
  <c r="I2859" i="24" a="1"/>
  <c r="I2859" i="24" s="1"/>
  <c r="I3138" i="24" a="1"/>
  <c r="I3138" i="24" s="1"/>
  <c r="I2002" i="24" a="1"/>
  <c r="I2002" i="24" s="1"/>
  <c r="I1446" i="24" a="1"/>
  <c r="I1446" i="24" s="1"/>
  <c r="I1520" i="24" a="1"/>
  <c r="I1520" i="24" s="1"/>
  <c r="I354" i="24" a="1"/>
  <c r="I354" i="24" s="1"/>
  <c r="I5" i="24" a="1"/>
  <c r="I5" i="24" s="1"/>
  <c r="I1231" i="24" a="1"/>
  <c r="I1231" i="24" s="1"/>
  <c r="I1215" i="24" a="1"/>
  <c r="I1215" i="24" s="1"/>
  <c r="I133" i="24" a="1"/>
  <c r="I133" i="24" s="1"/>
  <c r="I1303" i="24" a="1"/>
  <c r="I1303" i="24" s="1"/>
  <c r="I1567" i="24" a="1"/>
  <c r="I1567" i="24" s="1"/>
  <c r="I1544" i="24" a="1"/>
  <c r="I1544" i="24" s="1"/>
  <c r="I2762" i="24" a="1"/>
  <c r="I2762" i="24" s="1"/>
  <c r="I2783" i="24" a="1"/>
  <c r="I2783" i="24" s="1"/>
  <c r="I2793" i="24" a="1"/>
  <c r="I2793" i="24" s="1"/>
  <c r="I3250" i="24" a="1"/>
  <c r="I3250" i="24" s="1"/>
  <c r="I2953" i="24" a="1"/>
  <c r="I2953" i="24" s="1"/>
  <c r="I2545" i="24" a="1"/>
  <c r="I2545" i="24" s="1"/>
  <c r="I1439" i="24" a="1"/>
  <c r="I1439" i="24" s="1"/>
  <c r="I1487" i="24" a="1"/>
  <c r="I1487" i="24" s="1"/>
  <c r="I1114" i="24" a="1"/>
  <c r="I1114" i="24" s="1"/>
  <c r="I1003" i="24" a="1"/>
  <c r="I1003" i="24" s="1"/>
  <c r="I3296" i="24" a="1"/>
  <c r="I3296" i="24" s="1"/>
  <c r="I3114" i="24" a="1"/>
  <c r="I3114" i="24" s="1"/>
  <c r="I2574" i="24" a="1"/>
  <c r="I2574" i="24" s="1"/>
  <c r="I539" i="24" a="1"/>
  <c r="I539" i="24" s="1"/>
  <c r="I2513" i="24" a="1"/>
  <c r="I2513" i="24" s="1"/>
  <c r="I2359" i="24" a="1"/>
  <c r="I2359" i="24" s="1"/>
  <c r="I965" i="24" a="1"/>
  <c r="I965" i="24" s="1"/>
  <c r="I2721" i="24" a="1"/>
  <c r="I2721" i="24" s="1"/>
  <c r="I624" i="24" a="1"/>
  <c r="I624" i="24" s="1"/>
  <c r="I439" i="24" a="1"/>
  <c r="I439" i="24" s="1"/>
  <c r="I365" i="24" a="1"/>
  <c r="I365" i="24" s="1"/>
  <c r="I3333" i="24" a="1"/>
  <c r="I3333" i="24" s="1"/>
  <c r="I1613" i="24" a="1"/>
  <c r="I1613" i="24" s="1"/>
  <c r="I187" i="24" a="1"/>
  <c r="I187" i="24" s="1"/>
  <c r="I2382" i="24" a="1"/>
  <c r="I2382" i="24" s="1"/>
  <c r="I2738" i="24" a="1"/>
  <c r="I2738" i="24" s="1"/>
  <c r="I833" i="24" a="1"/>
  <c r="I833" i="24" s="1"/>
  <c r="I1530" i="24" a="1"/>
  <c r="I1530" i="24" s="1"/>
  <c r="I2267" i="24" a="1"/>
  <c r="I2267" i="24" s="1"/>
  <c r="I1903" i="24" a="1"/>
  <c r="I1903" i="24" s="1"/>
  <c r="I3516" i="24" a="1"/>
  <c r="I3516" i="24" s="1"/>
  <c r="I1859" i="24" a="1"/>
  <c r="I1859" i="24" s="1"/>
  <c r="I1428" i="24" a="1"/>
  <c r="I1428" i="24" s="1"/>
  <c r="I3238" i="24" a="1"/>
  <c r="I3238" i="24" s="1"/>
  <c r="I985" i="24" a="1"/>
  <c r="I985" i="24" s="1"/>
  <c r="I68" i="24" a="1"/>
  <c r="I68" i="24" s="1"/>
  <c r="I614" i="24" a="1"/>
  <c r="I614" i="24" s="1"/>
  <c r="I1541" i="24" a="1"/>
  <c r="I1541" i="24" s="1"/>
  <c r="I2318" i="24" a="1"/>
  <c r="I2318" i="24" s="1"/>
  <c r="I1370" i="24" a="1"/>
  <c r="I1370" i="24" s="1"/>
  <c r="I424" i="24" a="1"/>
  <c r="I424" i="24" s="1"/>
  <c r="I2013" i="24" a="1"/>
  <c r="I2013" i="24" s="1"/>
  <c r="I1879" i="24" a="1"/>
  <c r="I1879" i="24" s="1"/>
  <c r="I3278" i="24" a="1"/>
  <c r="I3278" i="24" s="1"/>
  <c r="I1528" i="24" a="1"/>
  <c r="I1528" i="24" s="1"/>
  <c r="I395" i="24" a="1"/>
  <c r="I395" i="24" s="1"/>
  <c r="I2057" i="24" a="1"/>
  <c r="I2057" i="24" s="1"/>
  <c r="I1896" i="24" a="1"/>
  <c r="I1896" i="24" s="1"/>
  <c r="I914" i="24" a="1"/>
  <c r="I914" i="24" s="1"/>
  <c r="I2800" i="24" a="1"/>
  <c r="I2800" i="24" s="1"/>
  <c r="I2145" i="24" a="1"/>
  <c r="I2145" i="24" s="1"/>
  <c r="I2615" i="24" a="1"/>
  <c r="I2615" i="24" s="1"/>
  <c r="I270" i="24" a="1"/>
  <c r="I270" i="24" s="1"/>
  <c r="I2972" i="24" a="1"/>
  <c r="I2972" i="24" s="1"/>
  <c r="I2843" i="24" a="1"/>
  <c r="I2843" i="24" s="1"/>
  <c r="I2736" i="24" a="1"/>
  <c r="I2736" i="24" s="1"/>
  <c r="I1210" i="24" a="1"/>
  <c r="I1210" i="24" s="1"/>
  <c r="I3394" i="24" a="1"/>
  <c r="I3394" i="24" s="1"/>
  <c r="I107" i="24" a="1"/>
  <c r="I107" i="24" s="1"/>
  <c r="I1392" i="24" a="1"/>
  <c r="I1392" i="24" s="1"/>
  <c r="I1504" i="24" a="1"/>
  <c r="I1504" i="24" s="1"/>
  <c r="I3322" i="24" a="1"/>
  <c r="I3322" i="24" s="1"/>
  <c r="I404" i="24" a="1"/>
  <c r="I404" i="24" s="1"/>
  <c r="I1047" i="24" a="1"/>
  <c r="I1047" i="24" s="1"/>
  <c r="I2701" i="24" a="1"/>
  <c r="I2701" i="24" s="1"/>
  <c r="I1740" i="24" a="1"/>
  <c r="I1740" i="24" s="1"/>
  <c r="I1704" i="24" a="1"/>
  <c r="I1704" i="24" s="1"/>
  <c r="I2974" i="24" a="1"/>
  <c r="I2974" i="24" s="1"/>
  <c r="I1950" i="24" a="1"/>
  <c r="I1950" i="24" s="1"/>
  <c r="I440" i="24" a="1"/>
  <c r="I440" i="24" s="1"/>
  <c r="I2761" i="24" a="1"/>
  <c r="I2761" i="24" s="1"/>
  <c r="I3264" i="24" a="1"/>
  <c r="I3264" i="24" s="1"/>
  <c r="I3346" i="24" a="1"/>
  <c r="I3346" i="24" s="1"/>
  <c r="I596" i="24" a="1"/>
  <c r="I596" i="24" s="1"/>
  <c r="I2315" i="24" a="1"/>
  <c r="I2315" i="24" s="1"/>
  <c r="I2253" i="24" a="1"/>
  <c r="I2253" i="24" s="1"/>
  <c r="I2249" i="24" a="1"/>
  <c r="I2249" i="24" s="1"/>
  <c r="I2183" i="24" a="1"/>
  <c r="I2183" i="24" s="1"/>
  <c r="I2175" i="24" a="1"/>
  <c r="I2175" i="24" s="1"/>
  <c r="I2181" i="24" a="1"/>
  <c r="I2181" i="24" s="1"/>
  <c r="I143" i="24" a="1"/>
  <c r="I143" i="24" s="1"/>
  <c r="I2432" i="24" a="1"/>
  <c r="I2432" i="24" s="1"/>
  <c r="I2428" i="24" a="1"/>
  <c r="I2428" i="24" s="1"/>
  <c r="I2397" i="24" a="1"/>
  <c r="I2397" i="24" s="1"/>
  <c r="I2388" i="24" a="1"/>
  <c r="I2388" i="24" s="1"/>
  <c r="I2995" i="24" a="1"/>
  <c r="I2995" i="24" s="1"/>
  <c r="I3527" i="24" a="1"/>
  <c r="I3527" i="24" s="1"/>
  <c r="I773" i="24" a="1"/>
  <c r="I773" i="24" s="1"/>
  <c r="I2165" i="24" a="1"/>
  <c r="I2165" i="24" s="1"/>
  <c r="I2171" i="24" a="1"/>
  <c r="I2171" i="24" s="1"/>
  <c r="I842" i="24" a="1"/>
  <c r="I842" i="24" s="1"/>
  <c r="I1189" i="24" a="1"/>
  <c r="I1189" i="24" s="1"/>
  <c r="I3252" i="24" a="1"/>
  <c r="I3252" i="24" s="1"/>
  <c r="I835" i="24" a="1"/>
  <c r="I835" i="24" s="1"/>
  <c r="I1174" i="24" a="1"/>
  <c r="I1174" i="24" s="1"/>
  <c r="I1476" i="24" a="1"/>
  <c r="I1476" i="24" s="1"/>
  <c r="I2579" i="24" a="1"/>
  <c r="I2579" i="24" s="1"/>
  <c r="I184" i="24" a="1"/>
  <c r="I184" i="24" s="1"/>
  <c r="I2682" i="24" a="1"/>
  <c r="I2682" i="24" s="1"/>
  <c r="I3380" i="24" a="1"/>
  <c r="I3380" i="24" s="1"/>
  <c r="I1106" i="24" a="1"/>
  <c r="I1106" i="24" s="1"/>
  <c r="I3155" i="24" a="1"/>
  <c r="I3155" i="24" s="1"/>
  <c r="I3175" i="24" a="1"/>
  <c r="I3175" i="24" s="1"/>
  <c r="I3471" i="24" a="1"/>
  <c r="I3471" i="24" s="1"/>
  <c r="I1881" i="24" a="1"/>
  <c r="I1881" i="24" s="1"/>
  <c r="I1858" i="24" a="1"/>
  <c r="I1858" i="24" s="1"/>
  <c r="I733" i="24" a="1"/>
  <c r="I733" i="24" s="1"/>
  <c r="I114" i="24" a="1"/>
  <c r="I114" i="24" s="1"/>
  <c r="I276" i="24" a="1"/>
  <c r="I276" i="24" s="1"/>
  <c r="I1240" i="24" a="1"/>
  <c r="I1240" i="24" s="1"/>
  <c r="I1233" i="24" a="1"/>
  <c r="I1233" i="24" s="1"/>
  <c r="I1977" i="24" a="1"/>
  <c r="I1977" i="24" s="1"/>
  <c r="I621" i="24" a="1"/>
  <c r="I621" i="24" s="1"/>
  <c r="I3466" i="24" a="1"/>
  <c r="I3466" i="24" s="1"/>
  <c r="I1480" i="24" a="1"/>
  <c r="I1480" i="24" s="1"/>
  <c r="I1321" i="24" a="1"/>
  <c r="I1321" i="24" s="1"/>
  <c r="I472" i="24" a="1"/>
  <c r="I472" i="24" s="1"/>
  <c r="I2109" i="24" a="1"/>
  <c r="I2109" i="24" s="1"/>
  <c r="I3122" i="24" a="1"/>
  <c r="I3122" i="24" s="1"/>
  <c r="I1785" i="24" a="1"/>
  <c r="I1785" i="24" s="1"/>
  <c r="I1855" i="24" a="1"/>
  <c r="I1855" i="24" s="1"/>
  <c r="I1686" i="24" a="1"/>
  <c r="I1686" i="24" s="1"/>
  <c r="I12" i="24" a="1"/>
  <c r="I12" i="24" s="1"/>
  <c r="I751" i="24" a="1"/>
  <c r="I751" i="24" s="1"/>
  <c r="I2065" i="24" a="1"/>
  <c r="I2065" i="24" s="1"/>
  <c r="I1271" i="24" a="1"/>
  <c r="I1271" i="24" s="1"/>
  <c r="I595" i="24" a="1"/>
  <c r="I595" i="24" s="1"/>
  <c r="I580" i="24" a="1"/>
  <c r="I580" i="24" s="1"/>
  <c r="I2010" i="24" a="1"/>
  <c r="I2010" i="24" s="1"/>
  <c r="I1153" i="24" a="1"/>
  <c r="I1153" i="24" s="1"/>
  <c r="I400" i="24" a="1"/>
  <c r="I400" i="24" s="1"/>
  <c r="I2528" i="24" a="1"/>
  <c r="I2528" i="24" s="1"/>
  <c r="I704" i="24" a="1"/>
  <c r="I704" i="24" s="1"/>
  <c r="I1141" i="24" a="1"/>
  <c r="I1141" i="24" s="1"/>
  <c r="I1810" i="24" a="1"/>
  <c r="I1810" i="24" s="1"/>
  <c r="I1796" i="24" a="1"/>
  <c r="I1796" i="24" s="1"/>
  <c r="I1609" i="24" a="1"/>
  <c r="I1609" i="24" s="1"/>
  <c r="I1351" i="24" a="1"/>
  <c r="I1351" i="24" s="1"/>
  <c r="I3365" i="24" a="1"/>
  <c r="I3365" i="24" s="1"/>
  <c r="I692" i="24" a="1"/>
  <c r="I692" i="24" s="1"/>
  <c r="I1365" i="24" a="1"/>
  <c r="I1365" i="24" s="1"/>
  <c r="I1836" i="24" a="1"/>
  <c r="I1836" i="24" s="1"/>
  <c r="I1809" i="24" a="1"/>
  <c r="I1809" i="24" s="1"/>
  <c r="I1128" i="24" a="1"/>
  <c r="I1128" i="24" s="1"/>
  <c r="I43" i="24" a="1"/>
  <c r="I43" i="24" s="1"/>
  <c r="I2944" i="24" a="1"/>
  <c r="I2944" i="24" s="1"/>
  <c r="I2571" i="24" a="1"/>
  <c r="I2571" i="24" s="1"/>
  <c r="I1916" i="24" a="1"/>
  <c r="I1916" i="24" s="1"/>
  <c r="I486" i="24" a="1"/>
  <c r="I486" i="24" s="1"/>
  <c r="I90" i="24" a="1"/>
  <c r="I90" i="24" s="1"/>
  <c r="I805" i="24" a="1"/>
  <c r="I805" i="24" s="1"/>
  <c r="I2790" i="24" a="1"/>
  <c r="I2790" i="24" s="1"/>
  <c r="I1792" i="24" a="1"/>
  <c r="I1792" i="24" s="1"/>
  <c r="I526" i="24" a="1"/>
  <c r="I526" i="24" s="1"/>
  <c r="I2867" i="24" a="1"/>
  <c r="I2867" i="24" s="1"/>
  <c r="I3282" i="24" a="1"/>
  <c r="I3282" i="24" s="1"/>
  <c r="I1539" i="24" a="1"/>
  <c r="I1539" i="24" s="1"/>
  <c r="I3344" i="24" a="1"/>
  <c r="I3344" i="24" s="1"/>
  <c r="I2847" i="24" a="1"/>
  <c r="I2847" i="24" s="1"/>
  <c r="I1251" i="24" a="1"/>
  <c r="I1251" i="24" s="1"/>
  <c r="I3307" i="24" a="1"/>
  <c r="I3307" i="24" s="1"/>
  <c r="I697" i="24" a="1"/>
  <c r="I697" i="24" s="1"/>
  <c r="I2937" i="24" a="1"/>
  <c r="I2937" i="24" s="1"/>
  <c r="I2875" i="24" a="1"/>
  <c r="I2875" i="24" s="1"/>
  <c r="I1226" i="24" a="1"/>
  <c r="I1226" i="24" s="1"/>
  <c r="I1069" i="24" a="1"/>
  <c r="I1069" i="24" s="1"/>
  <c r="I306" i="24" a="1"/>
  <c r="I306" i="24" s="1"/>
  <c r="I2349" i="24" a="1"/>
  <c r="I2349" i="24" s="1"/>
  <c r="I572" i="24" a="1"/>
  <c r="I572" i="24" s="1"/>
  <c r="I27" i="24" a="1"/>
  <c r="I27" i="24" s="1"/>
  <c r="I2283" i="24" a="1"/>
  <c r="I2283" i="24" s="1"/>
  <c r="I989" i="24" a="1"/>
  <c r="I989" i="24" s="1"/>
  <c r="I471" i="24" a="1"/>
  <c r="I471" i="24" s="1"/>
  <c r="I203" i="24" a="1"/>
  <c r="I203" i="24" s="1"/>
  <c r="I3396" i="24" a="1"/>
  <c r="I3396" i="24" s="1"/>
  <c r="I2920" i="24" a="1"/>
  <c r="I2920" i="24" s="1"/>
  <c r="I1860" i="24" a="1"/>
  <c r="I1860" i="24" s="1"/>
  <c r="I1734" i="24" a="1"/>
  <c r="I1734" i="24" s="1"/>
  <c r="I2433" i="24" a="1"/>
  <c r="I2433" i="24" s="1"/>
  <c r="I2979" i="24" a="1"/>
  <c r="I2979" i="24" s="1"/>
  <c r="I3402" i="24" a="1"/>
  <c r="I3402" i="24" s="1"/>
  <c r="I1601" i="24" a="1"/>
  <c r="I1601" i="24" s="1"/>
  <c r="I2970" i="24" a="1"/>
  <c r="I2970" i="24" s="1"/>
  <c r="I2810" i="24" a="1"/>
  <c r="I2810" i="24" s="1"/>
  <c r="I862" i="24" a="1"/>
  <c r="I862" i="24" s="1"/>
  <c r="I3038" i="24" a="1"/>
  <c r="I3038" i="24" s="1"/>
  <c r="I1747" i="24" a="1"/>
  <c r="I1747" i="24" s="1"/>
  <c r="I1104" i="24" a="1"/>
  <c r="I1104" i="24" s="1"/>
  <c r="I44" i="24" a="1"/>
  <c r="I44" i="24" s="1"/>
  <c r="I1149" i="24" a="1"/>
  <c r="I1149" i="24" s="1"/>
  <c r="I633" i="24" a="1"/>
  <c r="I633" i="24" s="1"/>
  <c r="I1413" i="24" a="1"/>
  <c r="I1413" i="24" s="1"/>
  <c r="I1725" i="24" a="1"/>
  <c r="I1725" i="24" s="1"/>
  <c r="I2842" i="24" a="1"/>
  <c r="I2842" i="24" s="1"/>
  <c r="I3475" i="24" a="1"/>
  <c r="I3475" i="24" s="1"/>
  <c r="I2910" i="24" a="1"/>
  <c r="I2910" i="24" s="1"/>
  <c r="I1192" i="24" a="1"/>
  <c r="I1192" i="24" s="1"/>
  <c r="I970" i="24" a="1"/>
  <c r="I970" i="24" s="1"/>
  <c r="I780" i="24" a="1"/>
  <c r="I780" i="24" s="1"/>
  <c r="I2470" i="24" a="1"/>
  <c r="I2470" i="24" s="1"/>
  <c r="I1722" i="24" a="1"/>
  <c r="I1722" i="24" s="1"/>
  <c r="I1776" i="24" a="1"/>
  <c r="I1776" i="24" s="1"/>
  <c r="I579" i="24" a="1"/>
  <c r="I579" i="24" s="1"/>
  <c r="I3162" i="24" a="1"/>
  <c r="I3162" i="24" s="1"/>
  <c r="I1767" i="24" a="1"/>
  <c r="I1767" i="24" s="1"/>
  <c r="I2988" i="24" a="1"/>
  <c r="I2988" i="24" s="1"/>
  <c r="I1146" i="24" a="1"/>
  <c r="I1146" i="24" s="1"/>
  <c r="I3426" i="24" a="1"/>
  <c r="I3426" i="24" s="1"/>
  <c r="I535" i="24" a="1"/>
  <c r="I535" i="24" s="1"/>
  <c r="I368" i="24" a="1"/>
  <c r="I368" i="24" s="1"/>
  <c r="I2832" i="24" a="1"/>
  <c r="I2832" i="24" s="1"/>
  <c r="I3357" i="24" a="1"/>
  <c r="I3357" i="24" s="1"/>
  <c r="I2601" i="24" a="1"/>
  <c r="I2601" i="24" s="1"/>
  <c r="I2588" i="24" a="1"/>
  <c r="I2588" i="24" s="1"/>
  <c r="I177" i="24" a="1"/>
  <c r="I177" i="24" s="1"/>
  <c r="I576" i="24" a="1"/>
  <c r="I576" i="24" s="1"/>
  <c r="I3078" i="24" a="1"/>
  <c r="I3078" i="24" s="1"/>
  <c r="I3487" i="24" a="1"/>
  <c r="I3487" i="24" s="1"/>
  <c r="I1161" i="24" a="1"/>
  <c r="I1161" i="24" s="1"/>
  <c r="I2683" i="24" a="1"/>
  <c r="I2683" i="24" s="1"/>
  <c r="I2900" i="24" a="1"/>
  <c r="I2900" i="24" s="1"/>
  <c r="I3395" i="24" a="1"/>
  <c r="I3395" i="24" s="1"/>
  <c r="I2826" i="24" a="1"/>
  <c r="I2826" i="24" s="1"/>
  <c r="I599" i="24" a="1"/>
  <c r="I599" i="24" s="1"/>
  <c r="I2808" i="24" a="1"/>
  <c r="I2808" i="24" s="1"/>
  <c r="I443" i="24" a="1"/>
  <c r="I443" i="24" s="1"/>
  <c r="I1546" i="24" a="1"/>
  <c r="I1546" i="24" s="1"/>
  <c r="I3431" i="24" a="1"/>
  <c r="I3431" i="24" s="1"/>
  <c r="I2031" i="24" a="1"/>
  <c r="I2031" i="24" s="1"/>
  <c r="I944" i="24" a="1"/>
  <c r="I944" i="24" s="1"/>
  <c r="I2804" i="24" a="1"/>
  <c r="I2804" i="24" s="1"/>
  <c r="I3400" i="24" a="1"/>
  <c r="I3400" i="24" s="1"/>
  <c r="I1708" i="24" a="1"/>
  <c r="I1708" i="24" s="1"/>
  <c r="I2064" i="24" a="1"/>
  <c r="I2064" i="24" s="1"/>
  <c r="I3084" i="24" a="1"/>
  <c r="I3084" i="24" s="1"/>
  <c r="I338" i="24" a="1"/>
  <c r="I338" i="24" s="1"/>
  <c r="I3561" i="24" a="1"/>
  <c r="I3561" i="24" s="1"/>
  <c r="I2090" i="24" a="1"/>
  <c r="I2090" i="24" s="1"/>
  <c r="I38" i="24" a="1"/>
  <c r="I38" i="24" s="1"/>
  <c r="I1969" i="24" a="1"/>
  <c r="I1969" i="24" s="1"/>
  <c r="I943" i="24" a="1"/>
  <c r="I943" i="24" s="1"/>
  <c r="I1178" i="24" a="1"/>
  <c r="I1178" i="24" s="1"/>
  <c r="I2628" i="24" a="1"/>
  <c r="I2628" i="24" s="1"/>
  <c r="I1653" i="24" a="1"/>
  <c r="I1653" i="24" s="1"/>
  <c r="I3455" i="24" a="1"/>
  <c r="I3455" i="24" s="1"/>
  <c r="I1756" i="24" a="1"/>
  <c r="I1756" i="24" s="1"/>
  <c r="I2011" i="24" a="1"/>
  <c r="I2011" i="24" s="1"/>
  <c r="I573" i="24" a="1"/>
  <c r="I573" i="24" s="1"/>
  <c r="I2347" i="24" a="1"/>
  <c r="I2347" i="24" s="1"/>
  <c r="I437" i="24" a="1"/>
  <c r="I437" i="24" s="1"/>
  <c r="I556" i="24" a="1"/>
  <c r="I556" i="24" s="1"/>
  <c r="I466" i="24" a="1"/>
  <c r="I466" i="24" s="1"/>
  <c r="I583" i="24" a="1"/>
  <c r="I583" i="24" s="1"/>
  <c r="I1325" i="24" a="1"/>
  <c r="I1325" i="24" s="1"/>
  <c r="I2058" i="24" a="1"/>
  <c r="I2058" i="24" s="1"/>
  <c r="I3226" i="24" a="1"/>
  <c r="I3226" i="24" s="1"/>
  <c r="I1711" i="24" a="1"/>
  <c r="I1711" i="24" s="1"/>
  <c r="I483" i="24" a="1"/>
  <c r="I483" i="24" s="1"/>
  <c r="I728" i="24" a="1"/>
  <c r="I728" i="24" s="1"/>
  <c r="I3494" i="24" a="1"/>
  <c r="I3494" i="24" s="1"/>
  <c r="I567" i="24" a="1"/>
  <c r="I567" i="24" s="1"/>
  <c r="I1345" i="24" a="1"/>
  <c r="I1345" i="24" s="1"/>
  <c r="I2803" i="24" a="1"/>
  <c r="I2803" i="24" s="1"/>
  <c r="I1766" i="24" a="1"/>
  <c r="I1766" i="24" s="1"/>
  <c r="I80" i="24" a="1"/>
  <c r="I80" i="24" s="1"/>
  <c r="I2081" i="24" a="1"/>
  <c r="I2081" i="24" s="1"/>
  <c r="I1527" i="24" a="1"/>
  <c r="I1527" i="24" s="1"/>
  <c r="I1750" i="24" a="1"/>
  <c r="I1750" i="24" s="1"/>
  <c r="I2835" i="24" a="1"/>
  <c r="I2835" i="24" s="1"/>
  <c r="I3074" i="24" a="1"/>
  <c r="I3074" i="24" s="1"/>
  <c r="I569" i="24" a="1"/>
  <c r="I569" i="24" s="1"/>
  <c r="I1358" i="24" a="1"/>
  <c r="I1358" i="24" s="1"/>
  <c r="I2454" i="24" a="1"/>
  <c r="I2454" i="24" s="1"/>
  <c r="I193" i="24" a="1"/>
  <c r="I193" i="24" s="1"/>
  <c r="I1151" i="24" a="1"/>
  <c r="I1151" i="24" s="1"/>
  <c r="I2224" i="24" a="1"/>
  <c r="I2224" i="24" s="1"/>
  <c r="I1852" i="24" a="1"/>
  <c r="I1852" i="24" s="1"/>
  <c r="I2591" i="24" a="1"/>
  <c r="I2591" i="24" s="1"/>
  <c r="I513" i="24" a="1"/>
  <c r="I513" i="24" s="1"/>
  <c r="I2691" i="24" a="1"/>
  <c r="I2691" i="24" s="1"/>
  <c r="I1811" i="24" a="1"/>
  <c r="I1811" i="24" s="1"/>
  <c r="I238" i="24" a="1"/>
  <c r="I238" i="24" s="1"/>
  <c r="I2745" i="24" a="1"/>
  <c r="I2745" i="24" s="1"/>
  <c r="I1056" i="24" a="1"/>
  <c r="I1056" i="24" s="1"/>
  <c r="I2734" i="24" a="1"/>
  <c r="I2734" i="24" s="1"/>
  <c r="I1005" i="24" a="1"/>
  <c r="I1005" i="24" s="1"/>
  <c r="I1754" i="24" a="1"/>
  <c r="I1754" i="24" s="1"/>
  <c r="I357" i="24" a="1"/>
  <c r="I357" i="24" s="1"/>
  <c r="I2417" i="24" a="1"/>
  <c r="I2417" i="24" s="1"/>
  <c r="I564" i="24" a="1"/>
  <c r="I564" i="24" s="1"/>
  <c r="I2220" i="24" a="1"/>
  <c r="I2220" i="24" s="1"/>
  <c r="I953" i="24" a="1"/>
  <c r="I953" i="24" s="1"/>
  <c r="I1206" i="24" a="1"/>
  <c r="I1206" i="24" s="1"/>
  <c r="I3381" i="24" a="1"/>
  <c r="I3381" i="24" s="1"/>
  <c r="I1587" i="24" a="1"/>
  <c r="I1587" i="24" s="1"/>
  <c r="I314" i="24" a="1"/>
  <c r="I314" i="24" s="1"/>
  <c r="I2479" i="24" a="1"/>
  <c r="I2479" i="24" s="1"/>
  <c r="I3030" i="24" a="1"/>
  <c r="I3030" i="24" s="1"/>
  <c r="I3433" i="24" a="1"/>
  <c r="I3433" i="24" s="1"/>
  <c r="I1807" i="24" a="1"/>
  <c r="I1807" i="24" s="1"/>
  <c r="I1202" i="24" a="1"/>
  <c r="I1202" i="24" s="1"/>
  <c r="I1636" i="24" a="1"/>
  <c r="I1636" i="24" s="1"/>
  <c r="I738" i="24" a="1"/>
  <c r="I738" i="24" s="1"/>
  <c r="I213" i="24" a="1"/>
  <c r="I213" i="24" s="1"/>
  <c r="I1019" i="24" a="1"/>
  <c r="I1019" i="24" s="1"/>
  <c r="I20" i="24" a="1"/>
  <c r="I20" i="24" s="1"/>
  <c r="I2627" i="24" a="1"/>
  <c r="I2627" i="24" s="1"/>
  <c r="I41" i="24" a="1"/>
  <c r="I41" i="24" s="1"/>
  <c r="I499" i="24" a="1"/>
  <c r="I499" i="24" s="1"/>
  <c r="I2715" i="24" a="1"/>
  <c r="I2715" i="24" s="1"/>
  <c r="I402" i="24" a="1"/>
  <c r="I402" i="24" s="1"/>
  <c r="I1511" i="24" a="1"/>
  <c r="I1511" i="24" s="1"/>
  <c r="I1749" i="24" a="1"/>
  <c r="I1749" i="24" s="1"/>
  <c r="I2009" i="24" a="1"/>
  <c r="I2009" i="24" s="1"/>
  <c r="I1744" i="24" a="1"/>
  <c r="I1744" i="24" s="1"/>
  <c r="I1257" i="24" a="1"/>
  <c r="I1257" i="24" s="1"/>
  <c r="I3221" i="24" a="1"/>
  <c r="I3221" i="24" s="1"/>
  <c r="I2966" i="24" a="1"/>
  <c r="I2966" i="24" s="1"/>
  <c r="I972" i="24" a="1"/>
  <c r="I972" i="24" s="1"/>
  <c r="I2586" i="24" a="1"/>
  <c r="I2586" i="24" s="1"/>
  <c r="I1984" i="24" a="1"/>
  <c r="I1984" i="24" s="1"/>
  <c r="I2203" i="24" a="1"/>
  <c r="I2203" i="24" s="1"/>
  <c r="I2143" i="24" a="1"/>
  <c r="I2143" i="24" s="1"/>
  <c r="I340" i="24" a="1"/>
  <c r="I340" i="24" s="1"/>
  <c r="I1939" i="24" a="1"/>
  <c r="I1939" i="24" s="1"/>
  <c r="I3534" i="24" a="1"/>
  <c r="I3534" i="24" s="1"/>
  <c r="I321" i="24" a="1"/>
  <c r="I321" i="24" s="1"/>
  <c r="I189" i="24" a="1"/>
  <c r="I189" i="24" s="1"/>
  <c r="I3215" i="24" a="1"/>
  <c r="I3215" i="24" s="1"/>
  <c r="I3376" i="24" a="1"/>
  <c r="I3376" i="24" s="1"/>
  <c r="I1834" i="24" a="1"/>
  <c r="I1834" i="24" s="1"/>
  <c r="I859" i="24" a="1"/>
  <c r="I859" i="24" s="1"/>
  <c r="I2194" i="24" a="1"/>
  <c r="I2194" i="24" s="1"/>
  <c r="I907" i="24" a="1"/>
  <c r="I907" i="24" s="1"/>
  <c r="I2471" i="24" a="1"/>
  <c r="I2471" i="24" s="1"/>
  <c r="I3503" i="24" a="1"/>
  <c r="I3503" i="24" s="1"/>
  <c r="I2446" i="24" a="1"/>
  <c r="I2446" i="24" s="1"/>
  <c r="I3095" i="24" a="1"/>
  <c r="I3095" i="24" s="1"/>
  <c r="I2387" i="24" a="1"/>
  <c r="I2387" i="24" s="1"/>
  <c r="I1395" i="24" a="1"/>
  <c r="I1395" i="24" s="1"/>
  <c r="I1057" i="24" a="1"/>
  <c r="I1057" i="24" s="1"/>
  <c r="I2144" i="24" a="1"/>
  <c r="I2144" i="24" s="1"/>
  <c r="I2083" i="24" a="1"/>
  <c r="I2083" i="24" s="1"/>
  <c r="I2883" i="24" a="1"/>
  <c r="I2883" i="24" s="1"/>
  <c r="I899" i="24" a="1"/>
  <c r="I899" i="24" s="1"/>
  <c r="I3543" i="24" a="1"/>
  <c r="I3543" i="24" s="1"/>
  <c r="I2314" i="24" a="1"/>
  <c r="I2314" i="24" s="1"/>
  <c r="I117" i="24" a="1"/>
  <c r="I117" i="24" s="1"/>
  <c r="I1634" i="24" a="1"/>
  <c r="I1634" i="24" s="1"/>
  <c r="I433" i="24" a="1"/>
  <c r="I433" i="24" s="1"/>
  <c r="I2050" i="24" a="1"/>
  <c r="I2050" i="24" s="1"/>
  <c r="I405" i="24" a="1"/>
  <c r="I405" i="24" s="1"/>
  <c r="I1985" i="24" a="1"/>
  <c r="I1985" i="24" s="1"/>
  <c r="I2630" i="24" a="1"/>
  <c r="I2630" i="24" s="1"/>
  <c r="I1622" i="24" a="1"/>
  <c r="I1622" i="24" s="1"/>
  <c r="I2229" i="24" a="1"/>
  <c r="I2229" i="24" s="1"/>
  <c r="I2027" i="24" a="1"/>
  <c r="I2027" i="24" s="1"/>
  <c r="I1680" i="24" a="1"/>
  <c r="I1680" i="24" s="1"/>
  <c r="I178" i="24" a="1"/>
  <c r="I178" i="24" s="1"/>
  <c r="I2503" i="24" a="1"/>
  <c r="I2503" i="24" s="1"/>
  <c r="I1402" i="24" a="1"/>
  <c r="I1402" i="24" s="1"/>
  <c r="I3154" i="24" a="1"/>
  <c r="I3154" i="24" s="1"/>
  <c r="I3399" i="24" a="1"/>
  <c r="I3399" i="24" s="1"/>
  <c r="I1863" i="24" a="1"/>
  <c r="I1863" i="24" s="1"/>
  <c r="I2694" i="24" a="1"/>
  <c r="I2694" i="24" s="1"/>
  <c r="I449" i="24" a="1"/>
  <c r="I449" i="24" s="1"/>
  <c r="I1715" i="24" a="1"/>
  <c r="I1715" i="24" s="1"/>
  <c r="I2890" i="24" a="1"/>
  <c r="I2890" i="24" s="1"/>
  <c r="I3043" i="24" a="1"/>
  <c r="I3043" i="24" s="1"/>
  <c r="I1889" i="24" a="1"/>
  <c r="I1889" i="24" s="1"/>
  <c r="I1822" i="24" a="1"/>
  <c r="I1822" i="24" s="1"/>
  <c r="I1091" i="24" a="1"/>
  <c r="I1091" i="24" s="1"/>
  <c r="I2418" i="24" a="1"/>
  <c r="I2418" i="24" s="1"/>
  <c r="I2137" i="24" a="1"/>
  <c r="I2137" i="24" s="1"/>
  <c r="I2327" i="24" a="1"/>
  <c r="I2327" i="24" s="1"/>
  <c r="I2308" i="24" a="1"/>
  <c r="I2308" i="24" s="1"/>
  <c r="I2301" i="24" a="1"/>
  <c r="I2301" i="24" s="1"/>
  <c r="I2131" i="24" a="1"/>
  <c r="I2131" i="24" s="1"/>
  <c r="I3518" i="24" a="1"/>
  <c r="I3518" i="24" s="1"/>
  <c r="I574" i="24" a="1"/>
  <c r="I574" i="24" s="1"/>
  <c r="I1084" i="24" a="1"/>
  <c r="I1084" i="24" s="1"/>
  <c r="I2411" i="24" a="1"/>
  <c r="I2411" i="24" s="1"/>
  <c r="I2393" i="24" a="1"/>
  <c r="I2393" i="24" s="1"/>
  <c r="I2383" i="24" a="1"/>
  <c r="I2383" i="24" s="1"/>
  <c r="I55" i="24" a="1"/>
  <c r="I55" i="24" s="1"/>
  <c r="I29" i="24" a="1"/>
  <c r="I29" i="24" s="1"/>
  <c r="I300" i="24" a="1"/>
  <c r="I300" i="24" s="1"/>
  <c r="I2927" i="24" a="1"/>
  <c r="I2927" i="24" s="1"/>
  <c r="I2922" i="24" a="1"/>
  <c r="I2922" i="24" s="1"/>
  <c r="I1841" i="24" a="1"/>
  <c r="I1841" i="24" s="1"/>
  <c r="I208" i="24" a="1"/>
  <c r="I208" i="24" s="1"/>
  <c r="I2961" i="24" a="1"/>
  <c r="I2961" i="24" s="1"/>
  <c r="I1464" i="24" a="1"/>
  <c r="I1464" i="24" s="1"/>
  <c r="I3230" i="24" a="1"/>
  <c r="I3230" i="24" s="1"/>
  <c r="I643" i="24" a="1"/>
  <c r="I643" i="24" s="1"/>
  <c r="I3192" i="24" a="1"/>
  <c r="I3192" i="24" s="1"/>
  <c r="I913" i="24" a="1"/>
  <c r="I913" i="24" s="1"/>
  <c r="I1866" i="24" a="1"/>
  <c r="I1866" i="24" s="1"/>
  <c r="I960" i="24" a="1"/>
  <c r="I960" i="24" s="1"/>
  <c r="I1823" i="24" a="1"/>
  <c r="I1823" i="24" s="1"/>
  <c r="I2494" i="24" a="1"/>
  <c r="I2494" i="24" s="1"/>
  <c r="I2481" i="24" a="1"/>
  <c r="I2481" i="24" s="1"/>
  <c r="I3532" i="24" a="1"/>
  <c r="I3532" i="24" s="1"/>
  <c r="I2398" i="24" a="1"/>
  <c r="I2398" i="24" s="1"/>
  <c r="I2377" i="24" a="1"/>
  <c r="I2377" i="24" s="1"/>
  <c r="I2366" i="24" a="1"/>
  <c r="I2366" i="24" s="1"/>
  <c r="I2240" i="24" a="1"/>
  <c r="I2240" i="24" s="1"/>
  <c r="I2172" i="24" a="1"/>
  <c r="I2172" i="24" s="1"/>
  <c r="I2483" i="24" a="1"/>
  <c r="I2483" i="24" s="1"/>
  <c r="I2408" i="24" a="1"/>
  <c r="I2408" i="24" s="1"/>
  <c r="I389" i="24" a="1"/>
  <c r="I389" i="24" s="1"/>
  <c r="I2163" i="24" a="1"/>
  <c r="I2163" i="24" s="1"/>
  <c r="I1122" i="24" a="1"/>
  <c r="I1122" i="24" s="1"/>
  <c r="I506" i="24" a="1"/>
  <c r="I506" i="24" s="1"/>
  <c r="I2028" i="24" a="1"/>
  <c r="I2028" i="24" s="1"/>
  <c r="I1821" i="24" a="1"/>
  <c r="I1821" i="24" s="1"/>
  <c r="I3483" i="24" a="1"/>
  <c r="I3483" i="24" s="1"/>
  <c r="I2930" i="24" a="1"/>
  <c r="I2930" i="24" s="1"/>
  <c r="I3504" i="24" a="1"/>
  <c r="I3504" i="24" s="1"/>
  <c r="I1336" i="24" a="1"/>
  <c r="I1336" i="24" s="1"/>
  <c r="I717" i="24" a="1"/>
  <c r="I717" i="24" s="1"/>
  <c r="I757" i="24" a="1"/>
  <c r="I757" i="24" s="1"/>
  <c r="I2212" i="24" a="1"/>
  <c r="I2212" i="24" s="1"/>
  <c r="I1342" i="24" a="1"/>
  <c r="I1342" i="24" s="1"/>
  <c r="I2210" i="24" a="1"/>
  <c r="I2210" i="24" s="1"/>
  <c r="I1655" i="24" a="1"/>
  <c r="I1655" i="24" s="1"/>
  <c r="I2216" i="24" a="1"/>
  <c r="I2216" i="24" s="1"/>
  <c r="I3405" i="24" a="1"/>
  <c r="I3405" i="24" s="1"/>
  <c r="I3089" i="24" a="1"/>
  <c r="I3089" i="24" s="1"/>
  <c r="I668" i="24" a="1"/>
  <c r="I668" i="24" s="1"/>
  <c r="I2640" i="24" a="1"/>
  <c r="I2640" i="24" s="1"/>
  <c r="I2484" i="24" a="1"/>
  <c r="I2484" i="24" s="1"/>
  <c r="I2133" i="24" a="1"/>
  <c r="I2133" i="24" s="1"/>
  <c r="I2190" i="24" a="1"/>
  <c r="I2190" i="24" s="1"/>
  <c r="I1126" i="24" a="1"/>
  <c r="I1126" i="24" s="1"/>
  <c r="I1951" i="24" a="1"/>
  <c r="I1951" i="24" s="1"/>
  <c r="I2609" i="24" a="1"/>
  <c r="I2609" i="24" s="1"/>
  <c r="I2056" i="24" a="1"/>
  <c r="I2056" i="24" s="1"/>
  <c r="I351" i="24" a="1"/>
  <c r="I351" i="24" s="1"/>
  <c r="I1962" i="24" a="1"/>
  <c r="I1962" i="24" s="1"/>
  <c r="I553" i="24" a="1"/>
  <c r="I553" i="24" s="1"/>
  <c r="I3324" i="24" a="1"/>
  <c r="I3324" i="24" s="1"/>
  <c r="I1714" i="24" a="1"/>
  <c r="I1714" i="24" s="1"/>
  <c r="I2849" i="24" a="1"/>
  <c r="I2849" i="24" s="1"/>
  <c r="I1301" i="24" a="1"/>
  <c r="I1301" i="24" s="1"/>
  <c r="I3064" i="24" a="1"/>
  <c r="I3064" i="24" s="1"/>
  <c r="I492" i="24" a="1"/>
  <c r="I492" i="24" s="1"/>
  <c r="I332" i="24" a="1"/>
  <c r="I332" i="24" s="1"/>
  <c r="I975" i="24" a="1"/>
  <c r="I975" i="24" s="1"/>
  <c r="I1562" i="24" a="1"/>
  <c r="I1562" i="24" s="1"/>
  <c r="I157" i="24" a="1"/>
  <c r="I157" i="24" s="1"/>
  <c r="I3457" i="24" a="1"/>
  <c r="I3457" i="24" s="1"/>
  <c r="I2836" i="24" a="1"/>
  <c r="I2836" i="24" s="1"/>
  <c r="I2276" i="24" a="1"/>
  <c r="I2276" i="24" s="1"/>
  <c r="I3199" i="24" a="1"/>
  <c r="I3199" i="24" s="1"/>
  <c r="I2443" i="24" a="1"/>
  <c r="I2443" i="24" s="1"/>
  <c r="I2166" i="24" a="1"/>
  <c r="I2166" i="24" s="1"/>
  <c r="I3404" i="24" a="1"/>
  <c r="I3404" i="24" s="1"/>
  <c r="I3111" i="24" a="1"/>
  <c r="I3111" i="24" s="1"/>
  <c r="I2589" i="24" a="1"/>
  <c r="I2589" i="24" s="1"/>
  <c r="I3223" i="24" a="1"/>
  <c r="I3223" i="24" s="1"/>
  <c r="I2199" i="24" a="1"/>
  <c r="I2199" i="24" s="1"/>
  <c r="I3347" i="24" a="1"/>
  <c r="I3347" i="24" s="1"/>
  <c r="I3481" i="24" a="1"/>
  <c r="I3481" i="24" s="1"/>
  <c r="I2105" i="24" a="1"/>
  <c r="I2105" i="24" s="1"/>
  <c r="I3054" i="24" a="1"/>
  <c r="I3054" i="24" s="1"/>
  <c r="I2852" i="24" a="1"/>
  <c r="I2852" i="24" s="1"/>
  <c r="I2246" i="24" a="1"/>
  <c r="I2246" i="24" s="1"/>
  <c r="I2864" i="24" a="1"/>
  <c r="I2864" i="24" s="1"/>
  <c r="I3430" i="24" a="1"/>
  <c r="I3430" i="24" s="1"/>
  <c r="I2844" i="24" a="1"/>
  <c r="I2844" i="24" s="1"/>
  <c r="I2634" i="24" a="1"/>
  <c r="I2634" i="24" s="1"/>
  <c r="I3280" i="24" a="1"/>
  <c r="I3280" i="24" s="1"/>
  <c r="I2030" i="24" a="1"/>
  <c r="I2030" i="24" s="1"/>
  <c r="I2232" i="24" a="1"/>
  <c r="I2232" i="24" s="1"/>
  <c r="I2713" i="24" a="1"/>
  <c r="I2713" i="24" s="1"/>
  <c r="I2250" i="24" a="1"/>
  <c r="I2250" i="24" s="1"/>
  <c r="I2731" i="24" a="1"/>
  <c r="I2731" i="24" s="1"/>
  <c r="I2258" i="24" a="1"/>
  <c r="I2258" i="24" s="1"/>
  <c r="I2684" i="24" a="1"/>
  <c r="I2684" i="24" s="1"/>
  <c r="I2670" i="24" a="1"/>
  <c r="I2670" i="24" s="1"/>
  <c r="I2480" i="24" a="1"/>
  <c r="I2480" i="24" s="1"/>
  <c r="I3177" i="24" a="1"/>
  <c r="I3177" i="24" s="1"/>
  <c r="I3023" i="24" a="1"/>
  <c r="I3023" i="24" s="1"/>
  <c r="I3334" i="24" a="1"/>
  <c r="I3334" i="24" s="1"/>
  <c r="I2414" i="24" a="1"/>
  <c r="I2414" i="24" s="1"/>
  <c r="I2868" i="24" a="1"/>
  <c r="I2868" i="24" s="1"/>
  <c r="I2869" i="24" a="1"/>
  <c r="I2869" i="24" s="1"/>
  <c r="I2538" i="24" a="1"/>
  <c r="I2538" i="24" s="1"/>
  <c r="I2857" i="24" a="1"/>
  <c r="I2857" i="24" s="1"/>
  <c r="I2647" i="24" a="1"/>
  <c r="I2647" i="24" s="1"/>
  <c r="I2374" i="24" a="1"/>
  <c r="I2374" i="24" s="1"/>
  <c r="I3314" i="24" a="1"/>
  <c r="I3314" i="24" s="1"/>
  <c r="I2300" i="24" a="1"/>
  <c r="I2300" i="24" s="1"/>
  <c r="I2519" i="24" a="1"/>
  <c r="I2519" i="24" s="1"/>
  <c r="I2784" i="24" a="1"/>
  <c r="I2784" i="24" s="1"/>
  <c r="I2907" i="24" a="1"/>
  <c r="I2907" i="24" s="1"/>
  <c r="I3434" i="24" a="1"/>
  <c r="I3434" i="24" s="1"/>
  <c r="I2866" i="24" a="1"/>
  <c r="I2866" i="24" s="1"/>
  <c r="I2901" i="24" a="1"/>
  <c r="I2901" i="24" s="1"/>
  <c r="I3050" i="24" a="1"/>
  <c r="I3050" i="24" s="1"/>
  <c r="I3497" i="24" a="1"/>
  <c r="I3497" i="24" s="1"/>
  <c r="I3176" i="24" a="1"/>
  <c r="I3176" i="24" s="1"/>
  <c r="I3563" i="24" a="1"/>
  <c r="I3563" i="24" s="1"/>
  <c r="I2476" i="24" a="1"/>
  <c r="I2476" i="24" s="1"/>
  <c r="I3110" i="24" a="1"/>
  <c r="I3110" i="24" s="1"/>
  <c r="I1975" i="24" a="1"/>
  <c r="I1975" i="24" s="1"/>
  <c r="I3004" i="24" a="1"/>
  <c r="I3004" i="24" s="1"/>
  <c r="I2005" i="24" a="1"/>
  <c r="I2005" i="24" s="1"/>
  <c r="I3397" i="24" a="1"/>
  <c r="I3397" i="24" s="1"/>
  <c r="I2459" i="24" a="1"/>
  <c r="I2459" i="24" s="1"/>
  <c r="I2360" i="24" a="1"/>
  <c r="I2360" i="24" s="1"/>
  <c r="I2270" i="24" a="1"/>
  <c r="I2270" i="24" s="1"/>
  <c r="I1960" i="24" a="1"/>
  <c r="I1960" i="24" s="1"/>
  <c r="I2553" i="24" a="1"/>
  <c r="I2553" i="24" s="1"/>
  <c r="I3188" i="24" a="1"/>
  <c r="I3188" i="24" s="1"/>
  <c r="I3011" i="24" a="1"/>
  <c r="I3011" i="24" s="1"/>
  <c r="I2617" i="24" a="1"/>
  <c r="I2617" i="24" s="1"/>
  <c r="I2498" i="24" a="1"/>
  <c r="I2498" i="24" s="1"/>
  <c r="I3168" i="24" a="1"/>
  <c r="I3168" i="24" s="1"/>
  <c r="I3435" i="24" a="1"/>
  <c r="I3435" i="24" s="1"/>
  <c r="I2921" i="24" a="1"/>
  <c r="I2921" i="24" s="1"/>
  <c r="I2636" i="24" a="1"/>
  <c r="I2636" i="24" s="1"/>
  <c r="I2795" i="24" a="1"/>
  <c r="I2795" i="24" s="1"/>
  <c r="I2929" i="24" a="1"/>
  <c r="I2929" i="24" s="1"/>
  <c r="I3427" i="24" a="1"/>
  <c r="I3427" i="24" s="1"/>
  <c r="I3183" i="24" a="1"/>
  <c r="I3183" i="24" s="1"/>
  <c r="I2674" i="24" a="1"/>
  <c r="I2674" i="24" s="1"/>
  <c r="I3108" i="24" a="1"/>
  <c r="I3108" i="24" s="1"/>
  <c r="I2593" i="24" a="1"/>
  <c r="I2593" i="24" s="1"/>
  <c r="I3000" i="24" a="1"/>
  <c r="I3000" i="24" s="1"/>
  <c r="I3141" i="24" a="1"/>
  <c r="I3141" i="24" s="1"/>
  <c r="I3473" i="24" a="1"/>
  <c r="I3473" i="24" s="1"/>
  <c r="I3225" i="24" a="1"/>
  <c r="I3225" i="24" s="1"/>
  <c r="I2788" i="24" a="1"/>
  <c r="I2788" i="24" s="1"/>
  <c r="I2673" i="24" a="1"/>
  <c r="I2673" i="24" s="1"/>
  <c r="I2860" i="24" a="1"/>
  <c r="I2860" i="24" s="1"/>
  <c r="I2054" i="24" a="1"/>
  <c r="I2054" i="24" s="1"/>
  <c r="I3151" i="24" a="1"/>
  <c r="I3151" i="24" s="1"/>
  <c r="I2932" i="24" a="1"/>
  <c r="I2932" i="24" s="1"/>
  <c r="I2939" i="24" a="1"/>
  <c r="I2939" i="24" s="1"/>
  <c r="I2719" i="24" a="1"/>
  <c r="I2719" i="24" s="1"/>
  <c r="I3041" i="24" a="1"/>
  <c r="I3041" i="24" s="1"/>
  <c r="I3458" i="24" a="1"/>
  <c r="I3458" i="24" s="1"/>
  <c r="I3131" i="24" a="1"/>
  <c r="I3131" i="24" s="1"/>
  <c r="I2778" i="24" a="1"/>
  <c r="I2778" i="24" s="1"/>
  <c r="I3211" i="24" a="1"/>
  <c r="I3211" i="24" s="1"/>
  <c r="I3388" i="24" a="1"/>
  <c r="I3388" i="24" s="1"/>
  <c r="I2631" i="24" a="1"/>
  <c r="I2631" i="24" s="1"/>
  <c r="I2796" i="24" a="1"/>
  <c r="I2796" i="24" s="1"/>
  <c r="I3245" i="24" a="1"/>
  <c r="I3245" i="24" s="1"/>
  <c r="I3236" i="24" a="1"/>
  <c r="I3236" i="24" s="1"/>
  <c r="I2638" i="24" a="1"/>
  <c r="I2638" i="24" s="1"/>
  <c r="I2499" i="24" a="1"/>
  <c r="I2499" i="24" s="1"/>
  <c r="I3113" i="24" a="1"/>
  <c r="I3113" i="24" s="1"/>
  <c r="I2508" i="24" a="1"/>
  <c r="I2508" i="24" s="1"/>
  <c r="I2412" i="24" a="1"/>
  <c r="I2412" i="24" s="1"/>
  <c r="I2779" i="24" a="1"/>
  <c r="I2779" i="24" s="1"/>
  <c r="I2153" i="24" a="1"/>
  <c r="I2153" i="24" s="1"/>
  <c r="I2580" i="24" a="1"/>
  <c r="I2580" i="24" s="1"/>
  <c r="I3204" i="24" a="1"/>
  <c r="I3204" i="24" s="1"/>
  <c r="I3493" i="24" a="1"/>
  <c r="I3493" i="24" s="1"/>
  <c r="I2882" i="24" a="1"/>
  <c r="I2882" i="24" s="1"/>
  <c r="I2151" i="24" a="1"/>
  <c r="I2151" i="24" s="1"/>
  <c r="I3056" i="24" a="1"/>
  <c r="I3056" i="24" s="1"/>
  <c r="I3045" i="24" a="1"/>
  <c r="I3045" i="24" s="1"/>
  <c r="I2332" i="24" a="1"/>
  <c r="I2332" i="24" s="1"/>
  <c r="I2319" i="24" a="1"/>
  <c r="I2319" i="24" s="1"/>
  <c r="I3525" i="24" a="1"/>
  <c r="I3525" i="24" s="1"/>
  <c r="I3524" i="24" a="1"/>
  <c r="I3524" i="24" s="1"/>
  <c r="I2288" i="24" a="1"/>
  <c r="I2288" i="24" s="1"/>
  <c r="I959" i="24" a="1"/>
  <c r="I959" i="24" s="1"/>
  <c r="I545" i="24" a="1"/>
  <c r="I545" i="24" s="1"/>
  <c r="I1486" i="24" a="1"/>
  <c r="I1486" i="24" s="1"/>
  <c r="I352" i="24" a="1"/>
  <c r="I352" i="24" s="1"/>
  <c r="I137" i="24" a="1"/>
  <c r="I137" i="24" s="1"/>
  <c r="I730" i="24" a="1"/>
  <c r="I730" i="24" s="1"/>
  <c r="I745" i="24" a="1"/>
  <c r="I745" i="24" s="1"/>
  <c r="I1710" i="24" a="1"/>
  <c r="I1710" i="24" s="1"/>
  <c r="I947" i="24" a="1"/>
  <c r="I947" i="24" s="1"/>
  <c r="I2117" i="24" a="1"/>
  <c r="I2117" i="24" s="1"/>
  <c r="I1526" i="24" a="1"/>
  <c r="I1526" i="24" s="1"/>
  <c r="I1145" i="24" a="1"/>
  <c r="I1145" i="24" s="1"/>
  <c r="I647" i="24" a="1"/>
  <c r="I647" i="24" s="1"/>
  <c r="I531" i="24" a="1"/>
  <c r="I531" i="24" s="1"/>
  <c r="I126" i="24" a="1"/>
  <c r="I126" i="24" s="1"/>
  <c r="I1025" i="24" a="1"/>
  <c r="I1025" i="24" s="1"/>
  <c r="I105" i="24" a="1"/>
  <c r="I105" i="24" s="1"/>
  <c r="I1176" i="24" a="1"/>
  <c r="I1176" i="24" s="1"/>
  <c r="I1254" i="24" a="1"/>
  <c r="I1254" i="24" s="1"/>
  <c r="I363" i="24" a="1"/>
  <c r="I363" i="24" s="1"/>
  <c r="I841" i="24" a="1"/>
  <c r="I841" i="24" s="1"/>
  <c r="I888" i="24" a="1"/>
  <c r="I888" i="24" s="1"/>
  <c r="I1338" i="24" a="1"/>
  <c r="I1338" i="24" s="1"/>
  <c r="I430" i="24" a="1"/>
  <c r="I430" i="24" s="1"/>
  <c r="I925" i="24" a="1"/>
  <c r="I925" i="24" s="1"/>
  <c r="I864" i="24" a="1"/>
  <c r="I864" i="24" s="1"/>
  <c r="I240" i="24" a="1"/>
  <c r="I240" i="24" s="1"/>
  <c r="I317" i="24" a="1"/>
  <c r="I317" i="24" s="1"/>
  <c r="I912" i="24" a="1"/>
  <c r="I912" i="24" s="1"/>
  <c r="I802" i="24" a="1"/>
  <c r="I802" i="24" s="1"/>
  <c r="I85" i="24" a="1"/>
  <c r="I85" i="24" s="1"/>
  <c r="I729" i="24" a="1"/>
  <c r="I729" i="24" s="1"/>
  <c r="I1689" i="24" a="1"/>
  <c r="I1689" i="24" s="1"/>
  <c r="I1578" i="24" a="1"/>
  <c r="I1578" i="24" s="1"/>
  <c r="I416" i="24" a="1"/>
  <c r="I416" i="24" s="1"/>
  <c r="I1929" i="24" a="1"/>
  <c r="I1929" i="24" s="1"/>
  <c r="I456" i="24" a="1"/>
  <c r="I456" i="24" s="1"/>
  <c r="I134" i="24" a="1"/>
  <c r="I134" i="24" s="1"/>
  <c r="I1514" i="24" a="1"/>
  <c r="I1514" i="24" s="1"/>
  <c r="I1585" i="24" a="1"/>
  <c r="I1585" i="24" s="1"/>
  <c r="I1048" i="24" a="1"/>
  <c r="I1048" i="24" s="1"/>
  <c r="I792" i="24" a="1"/>
  <c r="I792" i="24" s="1"/>
  <c r="I698" i="24" a="1"/>
  <c r="I698" i="24" s="1"/>
  <c r="I1297" i="24" a="1"/>
  <c r="I1297" i="24" s="1"/>
  <c r="I1699" i="24" a="1"/>
  <c r="I1699" i="24" s="1"/>
  <c r="I1627" i="24" a="1"/>
  <c r="I1627" i="24" s="1"/>
  <c r="I161" i="24" a="1"/>
  <c r="I161" i="24" s="1"/>
  <c r="I1600" i="24" a="1"/>
  <c r="I1600" i="24" s="1"/>
  <c r="I1374" i="24" a="1"/>
  <c r="I1374" i="24" s="1"/>
  <c r="I1550" i="24" a="1"/>
  <c r="I1550" i="24" s="1"/>
  <c r="I1934" i="24" a="1"/>
  <c r="I1934" i="24" s="1"/>
  <c r="I262" i="24" a="1"/>
  <c r="I262" i="24" s="1"/>
  <c r="I297" i="24" a="1"/>
  <c r="I297" i="24" s="1"/>
  <c r="I724" i="24" a="1"/>
  <c r="I724" i="24" s="1"/>
  <c r="I1793" i="24" a="1"/>
  <c r="I1793" i="24" s="1"/>
  <c r="I478" i="24" a="1"/>
  <c r="I478" i="24" s="1"/>
  <c r="I868" i="24" a="1"/>
  <c r="I868" i="24" s="1"/>
  <c r="I1272" i="24" a="1"/>
  <c r="I1272" i="24" s="1"/>
  <c r="I13" i="24" a="1"/>
  <c r="I13" i="24" s="1"/>
  <c r="I109" i="24" a="1"/>
  <c r="I109" i="24" s="1"/>
  <c r="I1606" i="24" a="1"/>
  <c r="I1606" i="24" s="1"/>
  <c r="I686" i="24" a="1"/>
  <c r="I686" i="24" s="1"/>
  <c r="I1954" i="24" a="1"/>
  <c r="I1954" i="24" s="1"/>
  <c r="I541" i="24" a="1"/>
  <c r="I541" i="24" s="1"/>
  <c r="I1913" i="24" a="1"/>
  <c r="I1913" i="24" s="1"/>
  <c r="I441" i="24" a="1"/>
  <c r="I441" i="24" s="1"/>
  <c r="I1435" i="24" a="1"/>
  <c r="I1435" i="24" s="1"/>
  <c r="I1429" i="24" a="1"/>
  <c r="I1429" i="24" s="1"/>
  <c r="I1144" i="24" a="1"/>
  <c r="I1144" i="24" s="1"/>
  <c r="I1598" i="24" a="1"/>
  <c r="I1598" i="24" s="1"/>
  <c r="I1789" i="24" a="1"/>
  <c r="I1789" i="24" s="1"/>
  <c r="I628" i="24" a="1"/>
  <c r="I628" i="24" s="1"/>
  <c r="I1261" i="24" a="1"/>
  <c r="I1261" i="24" s="1"/>
  <c r="I610" i="24" a="1"/>
  <c r="I610" i="24" s="1"/>
  <c r="I1682" i="24" a="1"/>
  <c r="I1682" i="24" s="1"/>
  <c r="I2103" i="24" a="1"/>
  <c r="I2103" i="24" s="1"/>
  <c r="I1379" i="24" a="1"/>
  <c r="I1379" i="24" s="1"/>
  <c r="I626" i="24" a="1"/>
  <c r="I626" i="24" s="1"/>
  <c r="I2006" i="24" a="1"/>
  <c r="I2006" i="24" s="1"/>
  <c r="I98" i="24" a="1"/>
  <c r="I98" i="24" s="1"/>
  <c r="I2209" i="24" a="1"/>
  <c r="I2209" i="24" s="1"/>
  <c r="I1077" i="24" a="1"/>
  <c r="I1077" i="24" s="1"/>
  <c r="I1499" i="24" a="1"/>
  <c r="I1499" i="24" s="1"/>
  <c r="I422" i="24" a="1"/>
  <c r="I422" i="24" s="1"/>
  <c r="I737" i="24" a="1"/>
  <c r="I737" i="24" s="1"/>
  <c r="I924" i="24" a="1"/>
  <c r="I924" i="24" s="1"/>
  <c r="I641" i="24" a="1"/>
  <c r="I641" i="24" s="1"/>
  <c r="I1935" i="24" a="1"/>
  <c r="I1935" i="24" s="1"/>
  <c r="I1941" i="24" a="1"/>
  <c r="I1941" i="24" s="1"/>
  <c r="I1523" i="24" a="1"/>
  <c r="I1523" i="24" s="1"/>
  <c r="I688" i="24" a="1"/>
  <c r="I688" i="24" s="1"/>
  <c r="I1399" i="24" a="1"/>
  <c r="I1399" i="24" s="1"/>
  <c r="I125" i="24" a="1"/>
  <c r="I125" i="24" s="1"/>
  <c r="I468" i="24" a="1"/>
  <c r="I468" i="24" s="1"/>
  <c r="I1105" i="24" a="1"/>
  <c r="I1105" i="24" s="1"/>
  <c r="I1729" i="24" a="1"/>
  <c r="I1729" i="24" s="1"/>
  <c r="I287" i="24" a="1"/>
  <c r="I287" i="24" s="1"/>
  <c r="I494" i="24" a="1"/>
  <c r="I494" i="24" s="1"/>
  <c r="I793" i="24" a="1"/>
  <c r="I793" i="24" s="1"/>
  <c r="I1846" i="24" a="1"/>
  <c r="I1846" i="24" s="1"/>
  <c r="I1030" i="24" a="1"/>
  <c r="I1030" i="24" s="1"/>
  <c r="I464" i="24" a="1"/>
  <c r="I464" i="24" s="1"/>
  <c r="I870" i="24" a="1"/>
  <c r="I870" i="24" s="1"/>
  <c r="I1981" i="24" a="1"/>
  <c r="I1981" i="24" s="1"/>
  <c r="I700" i="24" a="1"/>
  <c r="I700" i="24" s="1"/>
  <c r="I1230" i="24" a="1"/>
  <c r="I1230" i="24" s="1"/>
  <c r="I1844" i="24" a="1"/>
  <c r="I1844" i="24" s="1"/>
  <c r="I683" i="24" a="1"/>
  <c r="I683" i="24" s="1"/>
  <c r="I93" i="24" a="1"/>
  <c r="I93" i="24" s="1"/>
  <c r="I620" i="24" a="1"/>
  <c r="I620" i="24" s="1"/>
  <c r="I489" i="24" a="1"/>
  <c r="I489" i="24" s="1"/>
  <c r="I767" i="24" a="1"/>
  <c r="I767" i="24" s="1"/>
  <c r="I1319" i="24" a="1"/>
  <c r="I1319" i="24" s="1"/>
  <c r="I1569" i="24" a="1"/>
  <c r="I1569" i="24" s="1"/>
  <c r="I1915" i="24" a="1"/>
  <c r="I1915" i="24" s="1"/>
  <c r="I1808" i="24" a="1"/>
  <c r="I1808" i="24" s="1"/>
  <c r="I639" i="24" a="1"/>
  <c r="I639" i="24" s="1"/>
  <c r="I950" i="24" a="1"/>
  <c r="I950" i="24" s="1"/>
  <c r="I104" i="24" a="1"/>
  <c r="I104" i="24" s="1"/>
  <c r="I1012" i="24" a="1"/>
  <c r="I1012" i="24" s="1"/>
  <c r="I1851" i="24" a="1"/>
  <c r="I1851" i="24" s="1"/>
  <c r="I810" i="24" a="1"/>
  <c r="I810" i="24" s="1"/>
  <c r="I2152" i="24" a="1"/>
  <c r="I2152" i="24" s="1"/>
  <c r="I662" i="24" a="1"/>
  <c r="I662" i="24" s="1"/>
  <c r="I1252" i="24" a="1"/>
  <c r="I1252" i="24" s="1"/>
  <c r="I1781" i="24" a="1"/>
  <c r="I1781" i="24" s="1"/>
  <c r="I1891" i="24" a="1"/>
  <c r="I1891" i="24" s="1"/>
  <c r="I1845" i="24" a="1"/>
  <c r="I1845" i="24" s="1"/>
  <c r="I1917" i="24" a="1"/>
  <c r="I1917" i="24" s="1"/>
  <c r="I999" i="24" a="1"/>
  <c r="I999" i="24" s="1"/>
  <c r="I399" i="24" a="1"/>
  <c r="I399" i="24" s="1"/>
  <c r="I197" i="24" a="1"/>
  <c r="I197" i="24" s="1"/>
  <c r="I1359" i="24" a="1"/>
  <c r="I1359" i="24" s="1"/>
  <c r="I26" i="24" a="1"/>
  <c r="I26" i="24" s="1"/>
  <c r="I1033" i="24" a="1"/>
  <c r="I1033" i="24" s="1"/>
  <c r="I1409" i="24" a="1"/>
  <c r="I1409" i="24" s="1"/>
  <c r="I537" i="24" a="1"/>
  <c r="I537" i="24" s="1"/>
  <c r="I1883" i="24" a="1"/>
  <c r="I1883" i="24" s="1"/>
  <c r="I1735" i="24" a="1"/>
  <c r="I1735" i="24" s="1"/>
  <c r="I1519" i="24" a="1"/>
  <c r="I1519" i="24" s="1"/>
  <c r="I570" i="24" a="1"/>
  <c r="I570" i="24" s="1"/>
  <c r="I476" i="24" a="1"/>
  <c r="I476" i="24" s="1"/>
  <c r="I1320" i="24" a="1"/>
  <c r="I1320" i="24" s="1"/>
  <c r="I451" i="24" a="1"/>
  <c r="I451" i="24" s="1"/>
  <c r="I382" i="24" a="1"/>
  <c r="I382" i="24" s="1"/>
  <c r="I216" i="24" a="1"/>
  <c r="I216" i="24" s="1"/>
  <c r="I788" i="24" a="1"/>
  <c r="I788" i="24" s="1"/>
  <c r="I895" i="24" a="1"/>
  <c r="I895" i="24" s="1"/>
  <c r="I1394" i="24" a="1"/>
  <c r="I1394" i="24" s="1"/>
  <c r="I268" i="24" a="1"/>
  <c r="I268" i="24" s="1"/>
  <c r="I263" i="24" a="1"/>
  <c r="I263" i="24" s="1"/>
  <c r="I9" i="24" a="1"/>
  <c r="I9" i="24" s="1"/>
  <c r="I1378" i="24" a="1"/>
  <c r="I1378" i="24" s="1"/>
  <c r="I1743" i="24" a="1"/>
  <c r="I1743" i="24" s="1"/>
  <c r="I1547" i="24" a="1"/>
  <c r="I1547" i="24" s="1"/>
  <c r="I763" i="24" a="1"/>
  <c r="I763" i="24" s="1"/>
  <c r="I288" i="24" a="1"/>
  <c r="I288" i="24" s="1"/>
  <c r="I1566" i="24" a="1"/>
  <c r="I1566" i="24" s="1"/>
  <c r="I1299" i="24" a="1"/>
  <c r="I1299" i="24" s="1"/>
  <c r="I1646" i="24" a="1"/>
  <c r="I1646" i="24" s="1"/>
  <c r="I470" i="24" a="1"/>
  <c r="I470" i="24" s="1"/>
  <c r="I1247" i="24" a="1"/>
  <c r="I1247" i="24" s="1"/>
  <c r="I1237" i="24" a="1"/>
  <c r="I1237" i="24" s="1"/>
  <c r="I326" i="24" a="1"/>
  <c r="I326" i="24" s="1"/>
  <c r="I923" i="24" a="1"/>
  <c r="I923" i="24" s="1"/>
  <c r="I644" i="24" a="1"/>
  <c r="I644" i="24" s="1"/>
  <c r="I69" i="24" a="1"/>
  <c r="I69" i="24" s="1"/>
  <c r="I755" i="24" a="1"/>
  <c r="I755" i="24" s="1"/>
  <c r="I1014" i="24" a="1"/>
  <c r="I1014" i="24" s="1"/>
  <c r="I1110" i="24" a="1"/>
  <c r="I1110" i="24" s="1"/>
  <c r="I677" i="24" a="1"/>
  <c r="I677" i="24" s="1"/>
  <c r="I1632" i="24" a="1"/>
  <c r="I1632" i="24" s="1"/>
  <c r="I417" i="24" a="1"/>
  <c r="I417" i="24" s="1"/>
  <c r="I2055" i="24" a="1"/>
  <c r="I2055" i="24" s="1"/>
  <c r="I2205" i="24" a="1"/>
  <c r="I2205" i="24" s="1"/>
  <c r="I1489" i="24" a="1"/>
  <c r="I1489" i="24" s="1"/>
  <c r="I1561" i="24" a="1"/>
  <c r="I1561" i="24" s="1"/>
  <c r="I1635" i="24" a="1"/>
  <c r="I1635" i="24" s="1"/>
  <c r="I380" i="24" a="1"/>
  <c r="I380" i="24" s="1"/>
  <c r="I920" i="24" a="1"/>
  <c r="I920" i="24" s="1"/>
  <c r="I592" i="24" a="1"/>
  <c r="I592" i="24" s="1"/>
  <c r="I1589" i="24" a="1"/>
  <c r="I1589" i="24" s="1"/>
  <c r="I1931" i="24" a="1"/>
  <c r="I1931" i="24" s="1"/>
  <c r="I752" i="24" a="1"/>
  <c r="I752" i="24" s="1"/>
  <c r="I1199" i="24" a="1"/>
  <c r="I1199" i="24" s="1"/>
  <c r="I1087" i="24" a="1"/>
  <c r="I1087" i="24" s="1"/>
  <c r="I1287" i="24" a="1"/>
  <c r="I1287" i="24" s="1"/>
  <c r="I1494" i="24" a="1"/>
  <c r="I1494" i="24" s="1"/>
  <c r="I1027" i="24" a="1"/>
  <c r="I1027" i="24" s="1"/>
  <c r="I254" i="24" a="1"/>
  <c r="I254" i="24" s="1"/>
  <c r="I491" i="24" a="1"/>
  <c r="I491" i="24" s="1"/>
  <c r="I1002" i="24" a="1"/>
  <c r="I1002" i="24" s="1"/>
  <c r="I1280" i="24" a="1"/>
  <c r="I1280" i="24" s="1"/>
  <c r="I1259" i="24" a="1"/>
  <c r="I1259" i="24" s="1"/>
  <c r="I678" i="24" a="1"/>
  <c r="I678" i="24" s="1"/>
  <c r="I1603" i="24" a="1"/>
  <c r="I1603" i="24" s="1"/>
  <c r="I372" i="24" a="1"/>
  <c r="I372" i="24" s="1"/>
  <c r="I2020" i="24" a="1"/>
  <c r="I2020" i="24" s="1"/>
  <c r="I403" i="24" a="1"/>
  <c r="I403" i="24" s="1"/>
  <c r="I676" i="24" a="1"/>
  <c r="I676" i="24" s="1"/>
  <c r="I2115" i="24" a="1"/>
  <c r="I2115" i="24" s="1"/>
  <c r="I1875" i="24" a="1"/>
  <c r="I1875" i="24" s="1"/>
  <c r="I736" i="24" a="1"/>
  <c r="I736" i="24" s="1"/>
  <c r="I1772" i="24" a="1"/>
  <c r="I1772" i="24" s="1"/>
  <c r="I1662" i="24" a="1"/>
  <c r="I1662" i="24" s="1"/>
  <c r="I515" i="24" a="1"/>
  <c r="I515" i="24" s="1"/>
  <c r="I969" i="24" a="1"/>
  <c r="I969" i="24" s="1"/>
  <c r="I856" i="24" a="1"/>
  <c r="I856" i="24" s="1"/>
  <c r="I1669" i="24" a="1"/>
  <c r="I1669" i="24" s="1"/>
  <c r="I1956" i="24" a="1"/>
  <c r="I1956" i="24" s="1"/>
  <c r="I850" i="24" a="1"/>
  <c r="I850" i="24" s="1"/>
  <c r="I1948" i="24" a="1"/>
  <c r="I1948" i="24" s="1"/>
  <c r="I1943" i="24" a="1"/>
  <c r="I1943" i="24" s="1"/>
  <c r="I1284" i="24" a="1"/>
  <c r="I1284" i="24" s="1"/>
  <c r="I804" i="24" a="1"/>
  <c r="I804" i="24" s="1"/>
  <c r="I520" i="24" a="1"/>
  <c r="I520" i="24" s="1"/>
  <c r="I2012" i="24" a="1"/>
  <c r="I2012" i="24" s="1"/>
  <c r="I542" i="24" a="1"/>
  <c r="I542" i="24" s="1"/>
  <c r="I1787" i="24" a="1"/>
  <c r="I1787" i="24" s="1"/>
  <c r="I303" i="24" a="1"/>
  <c r="I303" i="24" s="1"/>
  <c r="I858" i="24" a="1"/>
  <c r="I858" i="24" s="1"/>
  <c r="I1945" i="24" a="1"/>
  <c r="I1945" i="24" s="1"/>
  <c r="I587" i="24" a="1"/>
  <c r="I587" i="24" s="1"/>
  <c r="I1955" i="24" a="1"/>
  <c r="I1955" i="24" s="1"/>
  <c r="I1245" i="24" a="1"/>
  <c r="I1245" i="24" s="1"/>
  <c r="I1505" i="24" a="1"/>
  <c r="I1505" i="24" s="1"/>
  <c r="I1817" i="24" a="1"/>
  <c r="I1817" i="24" s="1"/>
  <c r="I1131" i="24" a="1"/>
  <c r="I1131" i="24" s="1"/>
  <c r="I1584" i="24" a="1"/>
  <c r="I1584" i="24" s="1"/>
  <c r="I436" i="24" a="1"/>
  <c r="I436" i="24" s="1"/>
  <c r="I224" i="24" a="1"/>
  <c r="I224" i="24" s="1"/>
  <c r="I1615" i="24" a="1"/>
  <c r="I1615" i="24" s="1"/>
  <c r="I1328" i="24" a="1"/>
  <c r="I1328" i="24" s="1"/>
  <c r="I825" i="24" a="1"/>
  <c r="I825" i="24" s="1"/>
  <c r="I112" i="24" a="1"/>
  <c r="I112" i="24" s="1"/>
  <c r="I1274" i="24" a="1"/>
  <c r="I1274" i="24" s="1"/>
  <c r="I1739" i="24" a="1"/>
  <c r="I1739" i="24" s="1"/>
  <c r="I2042" i="24" a="1"/>
  <c r="I2042" i="24" s="1"/>
  <c r="I1868" i="24" a="1"/>
  <c r="I1868" i="24" s="1"/>
  <c r="I1459" i="24" a="1"/>
  <c r="I1459" i="24" s="1"/>
  <c r="I1416" i="24" a="1"/>
  <c r="I1416" i="24" s="1"/>
  <c r="I1123" i="24" a="1"/>
  <c r="I1123" i="24" s="1"/>
  <c r="I1856" i="24" a="1"/>
  <c r="I1856" i="24" s="1"/>
  <c r="I1020" i="24" a="1"/>
  <c r="I1020" i="24" s="1"/>
  <c r="I1629" i="24" a="1"/>
  <c r="I1629" i="24" s="1"/>
  <c r="I2021" i="24" a="1"/>
  <c r="I2021" i="24" s="1"/>
  <c r="I940" i="24" a="1"/>
  <c r="I940" i="24" s="1"/>
  <c r="I390" i="24" a="1"/>
  <c r="I390" i="24" s="1"/>
  <c r="I188" i="24" a="1"/>
  <c r="I188" i="24" s="1"/>
  <c r="I1897" i="24" a="1"/>
  <c r="I1897" i="24" s="1"/>
  <c r="I1016" i="24" a="1"/>
  <c r="I1016" i="24" s="1"/>
  <c r="I690" i="24" a="1"/>
  <c r="I690" i="24" s="1"/>
  <c r="I1348" i="24" a="1"/>
  <c r="I1348" i="24" s="1"/>
  <c r="I1404" i="24" a="1"/>
  <c r="I1404" i="24" s="1"/>
  <c r="I1640" i="24" a="1"/>
  <c r="I1640" i="24" s="1"/>
  <c r="I308" i="24" a="1"/>
  <c r="I308" i="24" s="1"/>
  <c r="I2039" i="24" a="1"/>
  <c r="I2039" i="24" s="1"/>
  <c r="I1054" i="24" a="1"/>
  <c r="I1054" i="24" s="1"/>
  <c r="I1998" i="24" a="1"/>
  <c r="I1998" i="24" s="1"/>
  <c r="I200" i="24" a="1"/>
  <c r="I200" i="24" s="1"/>
  <c r="I138" i="24" a="1"/>
  <c r="I138" i="24" s="1"/>
  <c r="I1430" i="24" a="1"/>
  <c r="I1430" i="24" s="1"/>
  <c r="I1894" i="24" a="1"/>
  <c r="I1894" i="24" s="1"/>
  <c r="I693" i="24" a="1"/>
  <c r="I693" i="24" s="1"/>
  <c r="I982" i="24" a="1"/>
  <c r="I982" i="24" s="1"/>
  <c r="I1782" i="24" a="1"/>
  <c r="I1782" i="24" s="1"/>
  <c r="I1040" i="24" a="1"/>
  <c r="I1040" i="24" s="1"/>
  <c r="I629" i="24" a="1"/>
  <c r="I629" i="24" s="1"/>
  <c r="I1224" i="24" a="1"/>
  <c r="I1224" i="24" s="1"/>
  <c r="I1928" i="24" a="1"/>
  <c r="I1928" i="24" s="1"/>
  <c r="I1522" i="24" a="1"/>
  <c r="I1522" i="24" s="1"/>
  <c r="I284" i="24" a="1"/>
  <c r="I284" i="24" s="1"/>
  <c r="I1461" i="24" a="1"/>
  <c r="I1461" i="24" s="1"/>
  <c r="I1225" i="24" a="1"/>
  <c r="I1225" i="24" s="1"/>
  <c r="I75" i="24" a="1"/>
  <c r="I75" i="24" s="1"/>
  <c r="I760" i="24" a="1"/>
  <c r="I760" i="24" s="1"/>
  <c r="I1839" i="24" a="1"/>
  <c r="I1839" i="24" s="1"/>
  <c r="I1347" i="24" a="1"/>
  <c r="I1347" i="24" s="1"/>
  <c r="I1327" i="24" a="1"/>
  <c r="I1327" i="24" s="1"/>
  <c r="I2017" i="24" a="1"/>
  <c r="I2017" i="24" s="1"/>
  <c r="I951" i="24" a="1"/>
  <c r="I951" i="24" s="1"/>
  <c r="I1049" i="24" a="1"/>
  <c r="I1049" i="24" s="1"/>
  <c r="I748" i="24" a="1"/>
  <c r="I748" i="24" s="1"/>
  <c r="I1854" i="24" a="1"/>
  <c r="I1854" i="24" s="1"/>
  <c r="I1209" i="24" a="1"/>
  <c r="I1209" i="24" s="1"/>
  <c r="I1591" i="24" a="1"/>
  <c r="I1591" i="24" s="1"/>
  <c r="I829" i="24" a="1"/>
  <c r="I829" i="24" s="1"/>
  <c r="I277" i="24" a="1"/>
  <c r="I277" i="24" s="1"/>
  <c r="I1543" i="24" a="1"/>
  <c r="I1543" i="24" s="1"/>
  <c r="I1886" i="24" a="1"/>
  <c r="I1886" i="24" s="1"/>
  <c r="I1581" i="24" a="1"/>
  <c r="I1581" i="24" s="1"/>
  <c r="I657" i="24" a="1"/>
  <c r="I657" i="24" s="1"/>
  <c r="I714" i="24" a="1"/>
  <c r="I714" i="24" s="1"/>
  <c r="I722" i="24" a="1"/>
  <c r="I722" i="24" s="1"/>
  <c r="I787" i="24" a="1"/>
  <c r="I787" i="24" s="1"/>
  <c r="I87" i="24" a="1"/>
  <c r="I87" i="24" s="1"/>
  <c r="I289" i="24" a="1"/>
  <c r="I289" i="24" s="1"/>
  <c r="I918" i="24" a="1"/>
  <c r="I918" i="24" s="1"/>
  <c r="I1018" i="24" a="1"/>
  <c r="I1018" i="24" s="1"/>
  <c r="I1837" i="24" a="1"/>
  <c r="I1837" i="24" s="1"/>
  <c r="I258" i="24" a="1"/>
  <c r="I258" i="24" s="1"/>
  <c r="I207" i="24" a="1"/>
  <c r="I207" i="24" s="1"/>
  <c r="I1108" i="24" a="1"/>
  <c r="I1108" i="24" s="1"/>
  <c r="I1694" i="24" a="1"/>
  <c r="I1694" i="24" s="1"/>
  <c r="I860" i="24" a="1"/>
  <c r="I860" i="24" s="1"/>
  <c r="I23" i="24" a="1"/>
  <c r="I23" i="24" s="1"/>
  <c r="I425" i="24" a="1"/>
  <c r="I425" i="24" s="1"/>
  <c r="I2102" i="24" a="1"/>
  <c r="I2102" i="24" s="1"/>
  <c r="I1668" i="24" a="1"/>
  <c r="I1668" i="24" s="1"/>
  <c r="I879" i="24" a="1"/>
  <c r="I879" i="24" s="1"/>
  <c r="I1293" i="24" a="1"/>
  <c r="I1293" i="24" s="1"/>
  <c r="I1700" i="24" a="1"/>
  <c r="I1700" i="24" s="1"/>
  <c r="I496" i="24" a="1"/>
  <c r="I496" i="24" s="1"/>
  <c r="I1250" i="24" a="1"/>
  <c r="I1250" i="24" s="1"/>
  <c r="I1242" i="24" a="1"/>
  <c r="I1242" i="24" s="1"/>
  <c r="I415" i="24" a="1"/>
  <c r="I415" i="24" s="1"/>
  <c r="I324" i="24" a="1"/>
  <c r="I324" i="24" s="1"/>
  <c r="I1152" i="24" a="1"/>
  <c r="I1152" i="24" s="1"/>
  <c r="I1134" i="24" a="1"/>
  <c r="I1134" i="24" s="1"/>
  <c r="I39" i="24" a="1"/>
  <c r="I39" i="24" s="1"/>
  <c r="I7" i="24" a="1"/>
  <c r="I7" i="24" s="1"/>
  <c r="I775" i="24" a="1"/>
  <c r="I775" i="24" s="1"/>
  <c r="I255" i="24" a="1"/>
  <c r="I255" i="24" s="1"/>
  <c r="I1449" i="24" a="1"/>
  <c r="I1449" i="24" s="1"/>
  <c r="I2045" i="24" a="1"/>
  <c r="I2045" i="24" s="1"/>
  <c r="I1825" i="24" a="1"/>
  <c r="I1825" i="24" s="1"/>
  <c r="I1156" i="24" a="1"/>
  <c r="I1156" i="24" s="1"/>
  <c r="I831" i="24" a="1"/>
  <c r="I831" i="24" s="1"/>
  <c r="I1129" i="24" a="1"/>
  <c r="I1129" i="24" s="1"/>
  <c r="I1471" i="24" a="1"/>
  <c r="I1471" i="24" s="1"/>
  <c r="I2046" i="24" a="1"/>
  <c r="I2046" i="24" s="1"/>
  <c r="I954" i="24" a="1"/>
  <c r="I954" i="24" s="1"/>
  <c r="I732" i="24" a="1"/>
  <c r="I732" i="24" s="1"/>
  <c r="I236" i="24" a="1"/>
  <c r="I236" i="24" s="1"/>
  <c r="I2197" i="24" a="1"/>
  <c r="I2197" i="24" s="1"/>
  <c r="I578" i="24" a="1"/>
  <c r="I578" i="24" s="1"/>
  <c r="I2070" i="24" a="1"/>
  <c r="I2070" i="24" s="1"/>
  <c r="I376" i="24" a="1"/>
  <c r="I376" i="24" s="1"/>
  <c r="I176" i="24" a="1"/>
  <c r="I176" i="24" s="1"/>
  <c r="I771" i="24" a="1"/>
  <c r="I771" i="24" s="1"/>
  <c r="I1213" i="24" a="1"/>
  <c r="I1213" i="24" s="1"/>
  <c r="I830" i="24" a="1"/>
  <c r="I830" i="24" s="1"/>
  <c r="I656" i="24" a="1"/>
  <c r="I656" i="24" s="1"/>
  <c r="I1712" i="24" a="1"/>
  <c r="I1712" i="24" s="1"/>
  <c r="I1895" i="24" a="1"/>
  <c r="I1895" i="24" s="1"/>
  <c r="I1709" i="24" a="1"/>
  <c r="I1709" i="24" s="1"/>
  <c r="I52" i="24" a="1"/>
  <c r="I52" i="24" s="1"/>
  <c r="I1577" i="24" a="1"/>
  <c r="I1577" i="24" s="1"/>
  <c r="I936" i="24" a="1"/>
  <c r="I936" i="24" s="1"/>
  <c r="I121" i="24" a="1"/>
  <c r="I121" i="24" s="1"/>
  <c r="I2136" i="24" a="1"/>
  <c r="I2136" i="24" s="1"/>
  <c r="I2130" i="24" a="1"/>
  <c r="I2130" i="24" s="1"/>
  <c r="I1944" i="24" a="1"/>
  <c r="I1944" i="24" s="1"/>
  <c r="I149" i="24" a="1"/>
  <c r="I149" i="24" s="1"/>
  <c r="I202" i="24" a="1"/>
  <c r="I202" i="24" s="1"/>
  <c r="I186" i="24" a="1"/>
  <c r="I186" i="24" s="1"/>
  <c r="I350" i="24" a="1"/>
  <c r="I350" i="24" s="1"/>
  <c r="I1322" i="24" a="1"/>
  <c r="I1322" i="24" s="1"/>
  <c r="I1924" i="24" a="1"/>
  <c r="I1924" i="24" s="1"/>
  <c r="I1051" i="24" a="1"/>
  <c r="I1051" i="24" s="1"/>
  <c r="I199" i="24" a="1"/>
  <c r="I199" i="24" s="1"/>
  <c r="I1773" i="24" a="1"/>
  <c r="I1773" i="24" s="1"/>
  <c r="I540" i="24" a="1"/>
  <c r="I540" i="24" s="1"/>
  <c r="I786" i="24" a="1"/>
  <c r="I786" i="24" s="1"/>
  <c r="I1013" i="24" a="1"/>
  <c r="I1013" i="24" s="1"/>
  <c r="I983" i="24" a="1"/>
  <c r="I983" i="24" s="1"/>
  <c r="I1532" i="24" a="1"/>
  <c r="I1532" i="24" s="1"/>
  <c r="I1644" i="24" a="1"/>
  <c r="I1644" i="24" s="1"/>
  <c r="I932" i="24" a="1"/>
  <c r="I932" i="24" s="1"/>
  <c r="I723" i="24" a="1"/>
  <c r="I723" i="24" s="1"/>
  <c r="I1707" i="24" a="1"/>
  <c r="I1707" i="24" s="1"/>
  <c r="I1282" i="24" a="1"/>
  <c r="I1282" i="24" s="1"/>
  <c r="I1509" i="24" a="1"/>
  <c r="I1509" i="24" s="1"/>
  <c r="I1790" i="24" a="1"/>
  <c r="I1790" i="24" s="1"/>
  <c r="I2111" i="24" a="1"/>
  <c r="I2111" i="24" s="1"/>
  <c r="I607" i="24" a="1"/>
  <c r="I607" i="24" s="1"/>
  <c r="I1721" i="24" a="1"/>
  <c r="I1721" i="24" s="1"/>
  <c r="I694" i="24" a="1"/>
  <c r="I694" i="24" s="1"/>
  <c r="I1337" i="24" a="1"/>
  <c r="I1337" i="24" s="1"/>
  <c r="I1193" i="24" a="1"/>
  <c r="I1193" i="24" s="1"/>
  <c r="I963" i="24" a="1"/>
  <c r="I963" i="24" s="1"/>
  <c r="I594" i="24" a="1"/>
  <c r="I594" i="24" s="1"/>
  <c r="I562" i="24" a="1"/>
  <c r="I562" i="24" s="1"/>
  <c r="I2177" i="24" a="1"/>
  <c r="I2177" i="24" s="1"/>
  <c r="I1582" i="24" a="1"/>
  <c r="I1582" i="24" s="1"/>
  <c r="I386" i="24" a="1"/>
  <c r="I386" i="24" s="1"/>
  <c r="I1586" i="24" a="1"/>
  <c r="I1586" i="24" s="1"/>
  <c r="I1183" i="24" a="1"/>
  <c r="I1183" i="24" s="1"/>
  <c r="I169" i="24" a="1"/>
  <c r="I169" i="24" s="1"/>
  <c r="I1657" i="24" a="1"/>
  <c r="I1657" i="24" s="1"/>
  <c r="I1762" i="24" a="1"/>
  <c r="I1762" i="24" s="1"/>
  <c r="I1563" i="24" a="1"/>
  <c r="I1563" i="24" s="1"/>
  <c r="I1755" i="24" a="1"/>
  <c r="I1755" i="24" s="1"/>
  <c r="I15" i="24" a="1"/>
  <c r="I15" i="24" s="1"/>
  <c r="I1270" i="24" a="1"/>
  <c r="I1270" i="24" s="1"/>
  <c r="I753" i="24" a="1"/>
  <c r="I753" i="24" s="1"/>
  <c r="I130" i="24" a="1"/>
  <c r="I130" i="24" s="1"/>
  <c r="I586" i="24" a="1"/>
  <c r="I586" i="24" s="1"/>
  <c r="I561" i="24" a="1"/>
  <c r="I561" i="24" s="1"/>
  <c r="I1198" i="24" a="1"/>
  <c r="I1198" i="24" s="1"/>
  <c r="I1410" i="24" a="1"/>
  <c r="I1410" i="24" s="1"/>
  <c r="I789" i="24" a="1"/>
  <c r="I789" i="24" s="1"/>
  <c r="I807" i="24" a="1"/>
  <c r="I807" i="24" s="1"/>
  <c r="I838" i="24" a="1"/>
  <c r="I838" i="24" s="1"/>
  <c r="I1559" i="24" a="1"/>
  <c r="I1559" i="24" s="1"/>
  <c r="I867" i="24" a="1"/>
  <c r="I867" i="24" s="1"/>
  <c r="I651" i="24" a="1"/>
  <c r="I651" i="24" s="1"/>
  <c r="I779" i="24" a="1"/>
  <c r="I779" i="24" s="1"/>
  <c r="I1988" i="24" a="1"/>
  <c r="I1988" i="24" s="1"/>
  <c r="I671" i="24" a="1"/>
  <c r="I671" i="24" s="1"/>
  <c r="I1814" i="24" a="1"/>
  <c r="I1814" i="24" s="1"/>
  <c r="I1086" i="24" a="1"/>
  <c r="I1086" i="24" s="1"/>
  <c r="I58" i="24" a="1"/>
  <c r="I58" i="24" s="1"/>
  <c r="I560" i="24" a="1"/>
  <c r="I560" i="24" s="1"/>
  <c r="I249" i="24" a="1"/>
  <c r="I249" i="24" s="1"/>
  <c r="I661" i="24" a="1"/>
  <c r="I661" i="24" s="1"/>
  <c r="I1121" i="24" a="1"/>
  <c r="I1121" i="24" s="1"/>
  <c r="I1159" i="24" a="1"/>
  <c r="I1159" i="24" s="1"/>
  <c r="I1089" i="24" a="1"/>
  <c r="I1089" i="24" s="1"/>
  <c r="I1599" i="24" a="1"/>
  <c r="I1599" i="24" s="1"/>
  <c r="I110" i="24" a="1"/>
  <c r="I110" i="24" s="1"/>
  <c r="I103" i="24" a="1"/>
  <c r="I103" i="24" s="1"/>
  <c r="I622" i="24" a="1"/>
  <c r="I622" i="24" s="1"/>
  <c r="I462" i="24" a="1"/>
  <c r="I462" i="24" s="1"/>
  <c r="I252" i="24" a="1"/>
  <c r="I252" i="24" s="1"/>
  <c r="I116" i="24" a="1"/>
  <c r="I116" i="24" s="1"/>
  <c r="I1406" i="24" a="1"/>
  <c r="I1406" i="24" s="1"/>
  <c r="I387" i="24" a="1"/>
  <c r="I387" i="24" s="1"/>
  <c r="I619" i="24" a="1"/>
  <c r="I619" i="24" s="1"/>
  <c r="I635" i="24" a="1"/>
  <c r="I635" i="24" s="1"/>
  <c r="I396" i="24" a="1"/>
  <c r="I396" i="24" s="1"/>
  <c r="I325" i="24" a="1"/>
  <c r="I325" i="24" s="1"/>
  <c r="I988" i="24" a="1"/>
  <c r="I988" i="24" s="1"/>
  <c r="I808" i="24" a="1"/>
  <c r="I808" i="24" s="1"/>
  <c r="I1311" i="24" a="1"/>
  <c r="I1311" i="24" s="1"/>
  <c r="I463" i="24" a="1"/>
  <c r="I463" i="24" s="1"/>
  <c r="I523" i="24" a="1"/>
  <c r="I523" i="24" s="1"/>
  <c r="I474" i="24" a="1"/>
  <c r="I474" i="24" s="1"/>
  <c r="I146" i="24" a="1"/>
  <c r="I146" i="24" s="1"/>
  <c r="I1164" i="24" a="1"/>
  <c r="I1164" i="24" s="1"/>
  <c r="I1453" i="24" a="1"/>
  <c r="I1453" i="24" s="1"/>
  <c r="I1892" i="24" a="1"/>
  <c r="I1892" i="24" s="1"/>
  <c r="I1805" i="24" a="1"/>
  <c r="I1805" i="24" s="1"/>
  <c r="I1780" i="24" a="1"/>
  <c r="I1780" i="24" s="1"/>
  <c r="I214" i="24" a="1"/>
  <c r="I214" i="24" s="1"/>
  <c r="I418" i="24" a="1"/>
  <c r="I418" i="24" s="1"/>
  <c r="I691" i="24" a="1"/>
  <c r="I691" i="24" s="1"/>
  <c r="I1417" i="24" a="1"/>
  <c r="I1417" i="24" s="1"/>
  <c r="I1100" i="24" a="1"/>
  <c r="I1100" i="24" s="1"/>
  <c r="I407" i="24" a="1"/>
  <c r="I407" i="24" s="1"/>
  <c r="I271" i="24" a="1"/>
  <c r="I271" i="24" s="1"/>
  <c r="I76" i="24" a="1"/>
  <c r="I76" i="24" s="1"/>
  <c r="I1113" i="24" a="1"/>
  <c r="I1113" i="24" s="1"/>
  <c r="I504" i="24" a="1"/>
  <c r="I504" i="24" s="1"/>
  <c r="I129" i="24" a="1"/>
  <c r="I129" i="24" s="1"/>
  <c r="I2154" i="24" a="1"/>
  <c r="I2154" i="24" s="1"/>
  <c r="I2112" i="24" a="1"/>
  <c r="I2112" i="24" s="1"/>
  <c r="I845" i="24" a="1"/>
  <c r="I845" i="24" s="1"/>
  <c r="I1266" i="24" a="1"/>
  <c r="I1266" i="24" s="1"/>
  <c r="I1396" i="24" a="1"/>
  <c r="I1396" i="24" s="1"/>
  <c r="I1205" i="24" a="1"/>
  <c r="I1205" i="24" s="1"/>
  <c r="I237" i="24" a="1"/>
  <c r="I237" i="24" s="1"/>
  <c r="I847" i="24" a="1"/>
  <c r="I847" i="24" s="1"/>
  <c r="I218" i="24" a="1"/>
  <c r="I218" i="24" s="1"/>
  <c r="I613" i="24" a="1"/>
  <c r="I613" i="24" s="1"/>
  <c r="I1803" i="24" a="1"/>
  <c r="I1803" i="24" s="1"/>
  <c r="I30" i="24" a="1"/>
  <c r="I30" i="24" s="1"/>
  <c r="I1698" i="24" a="1"/>
  <c r="I1698" i="24" s="1"/>
  <c r="I1775" i="24" a="1"/>
  <c r="I1775" i="24" s="1"/>
  <c r="I45" i="24" a="1"/>
  <c r="I45" i="24" s="1"/>
  <c r="I1745" i="24" a="1"/>
  <c r="I1745" i="24" s="1"/>
  <c r="I1738" i="24" a="1"/>
  <c r="I1738" i="24" s="1"/>
  <c r="I949" i="24" a="1"/>
  <c r="I949" i="24" s="1"/>
  <c r="I508" i="24" a="1"/>
  <c r="I508" i="24" s="1"/>
  <c r="I1728" i="24" a="1"/>
  <c r="I1728" i="24" s="1"/>
  <c r="I1874" i="24" a="1"/>
  <c r="I1874" i="24" s="1"/>
  <c r="I1687" i="24" a="1"/>
  <c r="I1687" i="24" s="1"/>
  <c r="I1835" i="24" a="1"/>
  <c r="I1835" i="24" s="1"/>
  <c r="I384" i="24" a="1"/>
  <c r="I384" i="24" s="1"/>
  <c r="I731" i="24" a="1"/>
  <c r="I731" i="24" s="1"/>
  <c r="I1940" i="24" a="1"/>
  <c r="I1940" i="24" s="1"/>
  <c r="I290" i="24" a="1"/>
  <c r="I290" i="24" s="1"/>
  <c r="I2159" i="24" a="1"/>
  <c r="I2159" i="24" s="1"/>
  <c r="I762" i="24" a="1"/>
  <c r="I762" i="24" s="1"/>
  <c r="I1102" i="24" a="1"/>
  <c r="I1102" i="24" s="1"/>
  <c r="I1748" i="24" a="1"/>
  <c r="I1748" i="24" s="1"/>
  <c r="I577" i="24" a="1"/>
  <c r="I577" i="24" s="1"/>
  <c r="I1650" i="24" a="1"/>
  <c r="I1650" i="24" s="1"/>
  <c r="I933" i="24" a="1"/>
  <c r="I933" i="24" s="1"/>
  <c r="I356" i="24" a="1"/>
  <c r="I356" i="24" s="1"/>
  <c r="I1549" i="24" a="1"/>
  <c r="I1549" i="24" s="1"/>
  <c r="I2121" i="24" a="1"/>
  <c r="I2121" i="24" s="1"/>
  <c r="I1574" i="24" a="1"/>
  <c r="I1574" i="24" s="1"/>
  <c r="I367" i="24" a="1"/>
  <c r="I367" i="24" s="1"/>
  <c r="I878" i="24" a="1"/>
  <c r="I878" i="24" s="1"/>
  <c r="I1285" i="24" a="1"/>
  <c r="I1285" i="24" s="1"/>
  <c r="I477" i="24" a="1"/>
  <c r="I477" i="24" s="1"/>
  <c r="I1248" i="24" a="1"/>
  <c r="I1248" i="24" s="1"/>
  <c r="I1239" i="24" a="1"/>
  <c r="I1239" i="24" s="1"/>
  <c r="I1227" i="24" a="1"/>
  <c r="I1227" i="24" s="1"/>
  <c r="I1216" i="24" a="1"/>
  <c r="I1216" i="24" s="1"/>
  <c r="I1196" i="24" a="1"/>
  <c r="I1196" i="24" s="1"/>
  <c r="I820" i="24" a="1"/>
  <c r="I820" i="24" s="1"/>
  <c r="I815" i="24" a="1"/>
  <c r="I815" i="24" s="1"/>
  <c r="I21" i="24" a="1"/>
  <c r="I21" i="24" s="1"/>
  <c r="I747" i="24" a="1"/>
  <c r="I747" i="24" s="1"/>
  <c r="I996" i="24" a="1"/>
  <c r="I996" i="24" s="1"/>
  <c r="I222" i="24" a="1"/>
  <c r="I222" i="24" s="1"/>
  <c r="I127" i="24" a="1"/>
  <c r="I127" i="24" s="1"/>
  <c r="I2052" i="24" a="1"/>
  <c r="I2052" i="24" s="1"/>
  <c r="I897" i="24" a="1"/>
  <c r="I897" i="24" s="1"/>
  <c r="I585" i="24" a="1"/>
  <c r="I585" i="24" s="1"/>
  <c r="I1235" i="24" a="1"/>
  <c r="I1235" i="24" s="1"/>
  <c r="I155" i="24" a="1"/>
  <c r="I155" i="24" s="1"/>
  <c r="I166" i="24" a="1"/>
  <c r="I166" i="24" s="1"/>
  <c r="I819" i="24" a="1"/>
  <c r="I819" i="24" s="1"/>
  <c r="I530" i="24" a="1"/>
  <c r="I530" i="24" s="1"/>
  <c r="I331" i="24" a="1"/>
  <c r="I331" i="24" s="1"/>
  <c r="I1289" i="24" a="1"/>
  <c r="I1289" i="24" s="1"/>
  <c r="I1619" i="24" a="1"/>
  <c r="I1619" i="24" s="1"/>
  <c r="I1663" i="24" a="1"/>
  <c r="I1663" i="24" s="1"/>
  <c r="I1885" i="24" a="1"/>
  <c r="I1885" i="24" s="1"/>
  <c r="I1531" i="24" a="1"/>
  <c r="I1531" i="24" s="1"/>
  <c r="I529" i="24" a="1"/>
  <c r="I529" i="24" s="1"/>
  <c r="I1132" i="24" a="1"/>
  <c r="I1132" i="24" s="1"/>
  <c r="I1533" i="24" a="1"/>
  <c r="I1533" i="24" s="1"/>
  <c r="I25" i="24" a="1"/>
  <c r="I25" i="24" s="1"/>
  <c r="I83" i="24" a="1"/>
  <c r="I83" i="24" s="1"/>
  <c r="I2104" i="24" a="1"/>
  <c r="I2104" i="24" s="1"/>
  <c r="I1236" i="24" a="1"/>
  <c r="I1236" i="24" s="1"/>
  <c r="I1197" i="24" a="1"/>
  <c r="I1197" i="24" s="1"/>
  <c r="I201" i="24" a="1"/>
  <c r="I201" i="24" s="1"/>
  <c r="I1968" i="24" a="1"/>
  <c r="I1968" i="24" s="1"/>
  <c r="I1705" i="24" a="1"/>
  <c r="I1705" i="24" s="1"/>
  <c r="I1618" i="24" a="1"/>
  <c r="I1618" i="24" s="1"/>
  <c r="I712" i="24" a="1"/>
  <c r="I712" i="24" s="1"/>
  <c r="I1818" i="24" a="1"/>
  <c r="I1818" i="24" s="1"/>
  <c r="I1256" i="24" a="1"/>
  <c r="I1256" i="24" s="1"/>
  <c r="I136" i="24" a="1"/>
  <c r="I136" i="24" s="1"/>
  <c r="I1035" i="24" a="1"/>
  <c r="I1035" i="24" s="1"/>
  <c r="I973" i="24" a="1"/>
  <c r="I973" i="24" s="1"/>
  <c r="I1179" i="24" a="1"/>
  <c r="I1179" i="24" s="1"/>
  <c r="I358" i="24" a="1"/>
  <c r="I358" i="24" s="1"/>
  <c r="I160" i="24" a="1"/>
  <c r="I160" i="24" s="1"/>
  <c r="I1538" i="24" a="1"/>
  <c r="I1538" i="24" s="1"/>
  <c r="I725" i="24" a="1"/>
  <c r="I725" i="24" s="1"/>
  <c r="I1050" i="24" a="1"/>
  <c r="I1050" i="24" s="1"/>
  <c r="I915" i="24" a="1"/>
  <c r="I915" i="24" s="1"/>
  <c r="I608" i="24" a="1"/>
  <c r="I608" i="24" s="1"/>
  <c r="I1276" i="24" a="1"/>
  <c r="I1276" i="24" s="1"/>
  <c r="I1659" i="24" a="1"/>
  <c r="I1659" i="24" s="1"/>
  <c r="I479" i="24" a="1"/>
  <c r="I479" i="24" s="1"/>
  <c r="I1769" i="24" a="1"/>
  <c r="I1769" i="24" s="1"/>
  <c r="I1633" i="24" a="1"/>
  <c r="I1633" i="24" s="1"/>
  <c r="I469" i="24" a="1"/>
  <c r="I469" i="24" s="1"/>
  <c r="I2059" i="24" a="1"/>
  <c r="I2059" i="24" s="1"/>
  <c r="I1602" i="24" a="1"/>
  <c r="I1602" i="24" s="1"/>
  <c r="I355" i="24" a="1"/>
  <c r="I355" i="24" s="1"/>
  <c r="I929" i="24" a="1"/>
  <c r="I929" i="24" s="1"/>
  <c r="I1611" i="24" a="1"/>
  <c r="I1611" i="24" s="1"/>
  <c r="I1661" i="24" a="1"/>
  <c r="I1661" i="24" s="1"/>
  <c r="I797" i="24" a="1"/>
  <c r="I797" i="24" s="1"/>
  <c r="I2119" i="24" a="1"/>
  <c r="I2119" i="24" s="1"/>
  <c r="I1038" i="24" a="1"/>
  <c r="I1038" i="24" s="1"/>
  <c r="I1268" i="24" a="1"/>
  <c r="I1268" i="24" s="1"/>
  <c r="I939" i="24" a="1"/>
  <c r="I939" i="24" s="1"/>
  <c r="I313" i="24" a="1"/>
  <c r="I313" i="24" s="1"/>
  <c r="I863" i="24" a="1"/>
  <c r="I863" i="24" s="1"/>
  <c r="I1107" i="24" a="1"/>
  <c r="I1107" i="24" s="1"/>
  <c r="I447" i="24" a="1"/>
  <c r="I447" i="24" s="1"/>
  <c r="I928" i="24" a="1"/>
  <c r="I928" i="24" s="1"/>
  <c r="I705" i="24" a="1"/>
  <c r="I705" i="24" s="1"/>
  <c r="I931" i="24" a="1"/>
  <c r="I931" i="24" s="1"/>
  <c r="I1540" i="24" a="1"/>
  <c r="I1540" i="24" s="1"/>
  <c r="I301" i="24" a="1"/>
  <c r="I301" i="24" s="1"/>
  <c r="I2100" i="24" a="1"/>
  <c r="I2100" i="24" s="1"/>
  <c r="I1691" i="24" a="1"/>
  <c r="I1691" i="24" s="1"/>
  <c r="I1466" i="24" a="1"/>
  <c r="I1466" i="24" s="1"/>
  <c r="I1996" i="24" a="1"/>
  <c r="I1996" i="24" s="1"/>
  <c r="I962" i="24" a="1"/>
  <c r="I962" i="24" s="1"/>
  <c r="I682" i="24" a="1"/>
  <c r="I682" i="24" s="1"/>
  <c r="I1360" i="24" a="1"/>
  <c r="I1360" i="24" s="1"/>
  <c r="I1949" i="24" a="1"/>
  <c r="I1949" i="24" s="1"/>
  <c r="I1074" i="24" a="1"/>
  <c r="I1074" i="24" s="1"/>
  <c r="I264" i="24" a="1"/>
  <c r="I264" i="24" s="1"/>
  <c r="I1355" i="24" a="1"/>
  <c r="I1355" i="24" s="1"/>
  <c r="I1878" i="24" a="1"/>
  <c r="I1878" i="24" s="1"/>
  <c r="I1457" i="24" a="1"/>
  <c r="I1457" i="24" s="1"/>
  <c r="I1447" i="24" a="1"/>
  <c r="I1447" i="24" s="1"/>
  <c r="I1454" i="24" a="1"/>
  <c r="I1454" i="24" s="1"/>
  <c r="I427" i="24" a="1"/>
  <c r="I427" i="24" s="1"/>
  <c r="I1597" i="24" a="1"/>
  <c r="I1597" i="24" s="1"/>
  <c r="I1802" i="24" a="1"/>
  <c r="I1802" i="24" s="1"/>
  <c r="I1797" i="24" a="1"/>
  <c r="I1797" i="24" s="1"/>
  <c r="I1490" i="24" a="1"/>
  <c r="I1490" i="24" s="1"/>
  <c r="I279" i="24" a="1"/>
  <c r="I279" i="24" s="1"/>
  <c r="I1318" i="24" a="1"/>
  <c r="I1318" i="24" s="1"/>
  <c r="I1326" i="24" a="1"/>
  <c r="I1326" i="24" s="1"/>
  <c r="I665" i="24" a="1"/>
  <c r="I665" i="24" s="1"/>
  <c r="I834" i="24" a="1"/>
  <c r="I834" i="24" s="1"/>
  <c r="I59" i="24" a="1"/>
  <c r="I59" i="24" s="1"/>
  <c r="I1959" i="24" a="1"/>
  <c r="I1959" i="24" s="1"/>
  <c r="I438" i="24" a="1"/>
  <c r="I438" i="24" s="1"/>
  <c r="I1492" i="24" a="1"/>
  <c r="I1492" i="24" s="1"/>
  <c r="I1265" i="24" a="1"/>
  <c r="I1265" i="24" s="1"/>
  <c r="I1142" i="24" a="1"/>
  <c r="I1142" i="24" s="1"/>
  <c r="I1137" i="24" a="1"/>
  <c r="I1137" i="24" s="1"/>
  <c r="I1590" i="24" a="1"/>
  <c r="I1590" i="24" s="1"/>
  <c r="I638" i="24" a="1"/>
  <c r="I638" i="24" s="1"/>
  <c r="I154" i="24" a="1"/>
  <c r="I154" i="24" s="1"/>
  <c r="I987" i="24" a="1"/>
  <c r="I987" i="24" s="1"/>
  <c r="I828" i="24" a="1"/>
  <c r="I828" i="24" s="1"/>
  <c r="I1865" i="24" a="1"/>
  <c r="I1865" i="24" s="1"/>
  <c r="I1438" i="24" a="1"/>
  <c r="I1438" i="24" s="1"/>
  <c r="I1637" i="24" a="1"/>
  <c r="I1637" i="24" s="1"/>
  <c r="I1269" i="24" a="1"/>
  <c r="I1269" i="24" s="1"/>
  <c r="I1292" i="24" a="1"/>
  <c r="I1292" i="24" s="1"/>
  <c r="I392" i="24" a="1"/>
  <c r="I392" i="24" s="1"/>
  <c r="I848" i="24" a="1"/>
  <c r="I848" i="24" s="1"/>
  <c r="I194" i="24" a="1"/>
  <c r="I194" i="24" s="1"/>
  <c r="I826" i="24" a="1"/>
  <c r="I826" i="24" s="1"/>
  <c r="I1389" i="24" a="1"/>
  <c r="I1389" i="24" s="1"/>
  <c r="I92" i="24" a="1"/>
  <c r="I92" i="24" s="1"/>
  <c r="I82" i="24" a="1"/>
  <c r="I82" i="24" s="1"/>
  <c r="I467" i="24" a="1"/>
  <c r="I467" i="24" s="1"/>
  <c r="I2097" i="24" a="1"/>
  <c r="I2097" i="24" s="1"/>
  <c r="I2032" i="24" a="1"/>
  <c r="I2032" i="24" s="1"/>
  <c r="I1431" i="24" a="1"/>
  <c r="I1431" i="24" s="1"/>
  <c r="I286" i="24" a="1"/>
  <c r="I286" i="24" s="1"/>
  <c r="I1037" i="24" a="1"/>
  <c r="I1037" i="24" s="1"/>
  <c r="I696" i="24" a="1"/>
  <c r="I696" i="24" s="1"/>
  <c r="I282" i="24" a="1"/>
  <c r="I282" i="24" s="1"/>
  <c r="I1850" i="24" a="1"/>
  <c r="I1850" i="24" s="1"/>
  <c r="I493" i="24" a="1"/>
  <c r="I493" i="24" s="1"/>
  <c r="I1833" i="24" a="1"/>
  <c r="I1833" i="24" s="1"/>
  <c r="I419" i="24" a="1"/>
  <c r="I419" i="24" s="1"/>
  <c r="I1467" i="24" a="1"/>
  <c r="I1467" i="24" s="1"/>
  <c r="I966" i="24" a="1"/>
  <c r="I966" i="24" s="1"/>
  <c r="I1902" i="24" a="1"/>
  <c r="I1902" i="24" s="1"/>
  <c r="I1400" i="24" a="1"/>
  <c r="I1400" i="24" s="1"/>
  <c r="I1912" i="24" a="1"/>
  <c r="I1912" i="24" s="1"/>
  <c r="I79" i="24" a="1"/>
  <c r="I79" i="24" s="1"/>
  <c r="I602" i="24" a="1"/>
  <c r="I602" i="24" s="1"/>
  <c r="I1906" i="24" a="1"/>
  <c r="I1906" i="24" s="1"/>
  <c r="I242" i="24" a="1"/>
  <c r="I242" i="24" s="1"/>
  <c r="I1801" i="24" a="1"/>
  <c r="I1801" i="24" s="1"/>
  <c r="I948" i="24" a="1"/>
  <c r="I948" i="24" s="1"/>
  <c r="I881" i="24" a="1"/>
  <c r="I881" i="24" s="1"/>
  <c r="I2072" i="24" a="1"/>
  <c r="I2072" i="24" s="1"/>
  <c r="I40" i="24" a="1"/>
  <c r="I40" i="24" s="1"/>
  <c r="I1887" i="24" a="1"/>
  <c r="I1887" i="24" s="1"/>
  <c r="I1736" i="24" a="1"/>
  <c r="I1736" i="24" s="1"/>
  <c r="I877" i="24" a="1"/>
  <c r="I877" i="24" s="1"/>
  <c r="I1816" i="24" a="1"/>
  <c r="I1816" i="24" s="1"/>
  <c r="I473" i="24" a="1"/>
  <c r="I473" i="24" s="1"/>
  <c r="I1481" i="24" a="1"/>
  <c r="I1481" i="24" s="1"/>
  <c r="I453" i="24" a="1"/>
  <c r="I453" i="24" s="1"/>
  <c r="I250" i="24" a="1"/>
  <c r="I250" i="24" s="1"/>
  <c r="I565" i="24" a="1"/>
  <c r="I565" i="24" s="1"/>
  <c r="I383" i="24" a="1"/>
  <c r="I383" i="24" s="1"/>
  <c r="I840" i="24" a="1"/>
  <c r="I840" i="24" s="1"/>
  <c r="I265" i="24" a="1"/>
  <c r="I265" i="24" s="1"/>
  <c r="I235" i="24" a="1"/>
  <c r="I235" i="24" s="1"/>
  <c r="I165" i="24" a="1"/>
  <c r="I165" i="24" s="1"/>
  <c r="I37" i="24" a="1"/>
  <c r="I37" i="24" s="1"/>
  <c r="I1676" i="24" a="1"/>
  <c r="I1676" i="24" s="1"/>
  <c r="I72" i="24" a="1"/>
  <c r="I72" i="24" s="1"/>
  <c r="I115" i="24" a="1"/>
  <c r="I115" i="24" s="1"/>
  <c r="I1371" i="24" a="1"/>
  <c r="I1371" i="24" s="1"/>
  <c r="I475" i="24" a="1"/>
  <c r="I475" i="24" s="1"/>
  <c r="I1553" i="24" a="1"/>
  <c r="I1553" i="24" s="1"/>
  <c r="I1731" i="24" a="1"/>
  <c r="I1731" i="24" s="1"/>
  <c r="I1706" i="24" a="1"/>
  <c r="I1706" i="24" s="1"/>
  <c r="I1278" i="24" a="1"/>
  <c r="I1278" i="24" s="1"/>
  <c r="I855" i="24" a="1"/>
  <c r="I855" i="24" s="1"/>
  <c r="I851" i="24" a="1"/>
  <c r="I851" i="24" s="1"/>
  <c r="I1238" i="24" a="1"/>
  <c r="I1238" i="24" s="1"/>
  <c r="I1223" i="24" a="1"/>
  <c r="I1223" i="24" s="1"/>
  <c r="I336" i="24" a="1"/>
  <c r="I336" i="24" s="1"/>
  <c r="I1169" i="24" a="1"/>
  <c r="I1169" i="24" s="1"/>
  <c r="I640" i="24" a="1"/>
  <c r="I640" i="24" s="1"/>
  <c r="I1349" i="24" a="1"/>
  <c r="I1349" i="24" s="1"/>
  <c r="O3061" i="24"/>
  <c r="O3113" i="24"/>
  <c r="O3097" i="24"/>
  <c r="P3097" i="24" s="1"/>
  <c r="O3081" i="24"/>
  <c r="O3065" i="24"/>
  <c r="O3109" i="24"/>
  <c r="O3093" i="24"/>
  <c r="O3077" i="24"/>
  <c r="P3077" i="24" s="1"/>
  <c r="J3" i="24"/>
  <c r="Q3" i="24" s="1"/>
  <c r="Q4" i="24"/>
  <c r="Q5" i="24"/>
  <c r="Q443" i="24"/>
  <c r="Q507" i="24"/>
  <c r="Q511" i="24"/>
  <c r="Q515" i="24"/>
  <c r="Q519" i="24"/>
  <c r="Q523" i="24"/>
  <c r="Q527" i="24"/>
  <c r="Q531" i="24"/>
  <c r="Q535" i="24"/>
  <c r="Q539" i="24"/>
  <c r="Q543" i="24"/>
  <c r="Q547" i="24"/>
  <c r="Q551" i="24"/>
  <c r="Q555" i="24"/>
  <c r="Q559" i="24"/>
  <c r="Q563" i="24"/>
  <c r="Q567" i="24"/>
  <c r="Q571" i="24"/>
  <c r="Q575" i="24"/>
  <c r="Q579" i="24"/>
  <c r="Q583" i="24"/>
  <c r="Q587" i="24"/>
  <c r="Q508" i="24"/>
  <c r="Q512" i="24"/>
  <c r="Q516" i="24"/>
  <c r="Q520" i="24"/>
  <c r="Q524" i="24"/>
  <c r="Q528" i="24"/>
  <c r="Q532" i="24"/>
  <c r="Q502" i="24"/>
  <c r="Q506" i="24"/>
  <c r="Q510" i="24"/>
  <c r="Q514" i="24"/>
  <c r="Q518" i="24"/>
  <c r="Q522" i="24"/>
  <c r="Q526" i="24"/>
  <c r="Q530" i="24"/>
  <c r="Q534" i="24"/>
  <c r="Q538" i="24"/>
  <c r="Q542" i="24"/>
  <c r="Q546" i="24"/>
  <c r="Q550" i="24"/>
  <c r="Q554" i="24"/>
  <c r="Q558" i="24"/>
  <c r="Q562" i="24"/>
  <c r="Q566" i="24"/>
  <c r="Q570" i="24"/>
  <c r="Q574" i="24"/>
  <c r="Q578" i="24"/>
  <c r="Q582" i="24"/>
  <c r="Q521" i="24"/>
  <c r="Q536" i="24"/>
  <c r="Q544" i="24"/>
  <c r="Q552" i="24"/>
  <c r="Q560" i="24"/>
  <c r="Q568" i="24"/>
  <c r="Q576" i="24"/>
  <c r="Q584" i="24"/>
  <c r="Q589" i="24"/>
  <c r="Q593" i="24"/>
  <c r="Q597" i="24"/>
  <c r="Q601" i="24"/>
  <c r="Q605" i="24"/>
  <c r="Q609" i="24"/>
  <c r="Q613" i="24"/>
  <c r="Q617" i="24"/>
  <c r="Q621" i="24"/>
  <c r="Q625" i="24"/>
  <c r="Q629" i="24"/>
  <c r="Q633" i="24"/>
  <c r="Q637" i="24"/>
  <c r="Q641" i="24"/>
  <c r="Q645" i="24"/>
  <c r="Q649" i="24"/>
  <c r="Q653" i="24"/>
  <c r="Q657" i="24"/>
  <c r="Q661" i="24"/>
  <c r="Q665" i="24"/>
  <c r="Q669" i="24"/>
  <c r="Q673" i="24"/>
  <c r="Q677" i="24"/>
  <c r="Q681" i="24"/>
  <c r="Q685" i="24"/>
  <c r="Q689" i="24"/>
  <c r="Q693" i="24"/>
  <c r="Q697" i="24"/>
  <c r="Q701" i="24"/>
  <c r="Q705" i="24"/>
  <c r="Q709" i="24"/>
  <c r="Q713" i="24"/>
  <c r="Q717" i="24"/>
  <c r="Q721" i="24"/>
  <c r="Q725" i="24"/>
  <c r="Q729" i="24"/>
  <c r="Q733" i="24"/>
  <c r="Q737" i="24"/>
  <c r="Q741" i="24"/>
  <c r="Q745" i="24"/>
  <c r="Q749" i="24"/>
  <c r="Q753" i="24"/>
  <c r="Q757" i="24"/>
  <c r="Q761" i="24"/>
  <c r="Q765" i="24"/>
  <c r="Q769" i="24"/>
  <c r="Q773" i="24"/>
  <c r="Q777" i="24"/>
  <c r="Q781" i="24"/>
  <c r="Q785" i="24"/>
  <c r="Q789" i="24"/>
  <c r="Q793" i="24"/>
  <c r="Q797" i="24"/>
  <c r="Q801" i="24"/>
  <c r="Q805" i="24"/>
  <c r="Q809" i="24"/>
  <c r="Q813" i="24"/>
  <c r="Q817" i="24"/>
  <c r="Q821" i="24"/>
  <c r="Q825" i="24"/>
  <c r="Q829" i="24"/>
  <c r="Q833" i="24"/>
  <c r="Q837" i="24"/>
  <c r="Q841" i="24"/>
  <c r="Q845" i="24"/>
  <c r="Q849" i="24"/>
  <c r="Q853" i="24"/>
  <c r="Q857" i="24"/>
  <c r="Q861" i="24"/>
  <c r="Q865" i="24"/>
  <c r="Q869" i="24"/>
  <c r="Q873" i="24"/>
  <c r="Q877" i="24"/>
  <c r="Q881" i="24"/>
  <c r="Q509" i="24"/>
  <c r="Q525" i="24"/>
  <c r="Q537" i="24"/>
  <c r="Q545" i="24"/>
  <c r="Q553" i="24"/>
  <c r="Q561" i="24"/>
  <c r="Q569" i="24"/>
  <c r="Q577" i="24"/>
  <c r="Q585" i="24"/>
  <c r="Q590" i="24"/>
  <c r="Q594" i="24"/>
  <c r="Q598" i="24"/>
  <c r="Q602" i="24"/>
  <c r="Q606" i="24"/>
  <c r="Q610" i="24"/>
  <c r="Q614" i="24"/>
  <c r="Q618" i="24"/>
  <c r="Q622" i="24"/>
  <c r="Q626" i="24"/>
  <c r="Q630" i="24"/>
  <c r="Q634" i="24"/>
  <c r="Q638" i="24"/>
  <c r="Q642" i="24"/>
  <c r="Q646" i="24"/>
  <c r="Q650" i="24"/>
  <c r="Q654" i="24"/>
  <c r="Q658" i="24"/>
  <c r="Q662" i="24"/>
  <c r="Q666" i="24"/>
  <c r="Q670" i="24"/>
  <c r="Q674" i="24"/>
  <c r="Q678" i="24"/>
  <c r="Q682" i="24"/>
  <c r="Q686" i="24"/>
  <c r="Q690" i="24"/>
  <c r="Q694" i="24"/>
  <c r="Q698" i="24"/>
  <c r="Q702" i="24"/>
  <c r="Q706" i="24"/>
  <c r="Q710" i="24"/>
  <c r="Q714" i="24"/>
  <c r="Q718" i="24"/>
  <c r="Q722" i="24"/>
  <c r="Q726" i="24"/>
  <c r="Q730" i="24"/>
  <c r="Q734" i="24"/>
  <c r="Q738" i="24"/>
  <c r="Q742" i="24"/>
  <c r="Q746" i="24"/>
  <c r="Q750" i="24"/>
  <c r="Q754" i="24"/>
  <c r="Q758" i="24"/>
  <c r="Q762" i="24"/>
  <c r="Q766" i="24"/>
  <c r="Q770" i="24"/>
  <c r="Q774" i="24"/>
  <c r="Q778" i="24"/>
  <c r="Q782" i="24"/>
  <c r="Q786" i="24"/>
  <c r="Q790" i="24"/>
  <c r="Q794" i="24"/>
  <c r="Q798" i="24"/>
  <c r="Q802" i="24"/>
  <c r="Q806" i="24"/>
  <c r="Q810" i="24"/>
  <c r="Q814" i="24"/>
  <c r="Q818" i="24"/>
  <c r="Q822" i="24"/>
  <c r="Q826" i="24"/>
  <c r="Q830" i="24"/>
  <c r="Q834" i="24"/>
  <c r="Q838" i="24"/>
  <c r="Q842" i="24"/>
  <c r="Q846" i="24"/>
  <c r="Q850" i="24"/>
  <c r="Q854" i="24"/>
  <c r="Q858" i="24"/>
  <c r="Q862" i="24"/>
  <c r="Q866" i="24"/>
  <c r="Q870" i="24"/>
  <c r="Q874" i="24"/>
  <c r="Q878" i="24"/>
  <c r="Q513" i="24"/>
  <c r="Q529" i="24"/>
  <c r="Q540" i="24"/>
  <c r="Q548" i="24"/>
  <c r="Q556" i="24"/>
  <c r="Q564" i="24"/>
  <c r="Q572" i="24"/>
  <c r="Q580" i="24"/>
  <c r="Q586" i="24"/>
  <c r="Q591" i="24"/>
  <c r="Q595" i="24"/>
  <c r="Q599" i="24"/>
  <c r="Q603" i="24"/>
  <c r="Q607" i="24"/>
  <c r="Q611" i="24"/>
  <c r="Q615" i="24"/>
  <c r="Q619" i="24"/>
  <c r="Q623" i="24"/>
  <c r="Q627" i="24"/>
  <c r="Q631" i="24"/>
  <c r="Q635" i="24"/>
  <c r="Q639" i="24"/>
  <c r="Q643" i="24"/>
  <c r="Q647" i="24"/>
  <c r="Q651" i="24"/>
  <c r="Q655" i="24"/>
  <c r="Q659" i="24"/>
  <c r="Q663" i="24"/>
  <c r="Q667" i="24"/>
  <c r="Q671" i="24"/>
  <c r="Q675" i="24"/>
  <c r="Q679" i="24"/>
  <c r="Q683" i="24"/>
  <c r="Q687" i="24"/>
  <c r="Q691" i="24"/>
  <c r="Q695" i="24"/>
  <c r="Q699" i="24"/>
  <c r="Q703" i="24"/>
  <c r="Q707" i="24"/>
  <c r="Q711" i="24"/>
  <c r="Q715" i="24"/>
  <c r="Q719" i="24"/>
  <c r="Q723" i="24"/>
  <c r="Q727" i="24"/>
  <c r="Q731" i="24"/>
  <c r="Q735" i="24"/>
  <c r="Q739" i="24"/>
  <c r="Q743" i="24"/>
  <c r="Q747" i="24"/>
  <c r="Q751" i="24"/>
  <c r="Q755" i="24"/>
  <c r="Q759" i="24"/>
  <c r="Q763" i="24"/>
  <c r="Q767" i="24"/>
  <c r="Q771" i="24"/>
  <c r="Q775" i="24"/>
  <c r="Q779" i="24"/>
  <c r="Q783" i="24"/>
  <c r="Q787" i="24"/>
  <c r="Q791" i="24"/>
  <c r="Q795" i="24"/>
  <c r="Q799" i="24"/>
  <c r="Q803" i="24"/>
  <c r="Q807" i="24"/>
  <c r="Q517" i="24"/>
  <c r="Q533" i="24"/>
  <c r="Q541" i="24"/>
  <c r="Q549" i="24"/>
  <c r="Q557" i="24"/>
  <c r="Q565" i="24"/>
  <c r="Q573" i="24"/>
  <c r="Q581" i="24"/>
  <c r="Q588" i="24"/>
  <c r="Q592" i="24"/>
  <c r="Q596" i="24"/>
  <c r="Q600" i="24"/>
  <c r="Q604" i="24"/>
  <c r="Q608" i="24"/>
  <c r="Q612" i="24"/>
  <c r="Q616" i="24"/>
  <c r="Q620" i="24"/>
  <c r="Q624" i="24"/>
  <c r="Q628" i="24"/>
  <c r="Q632" i="24"/>
  <c r="Q636" i="24"/>
  <c r="Q640" i="24"/>
  <c r="Q644" i="24"/>
  <c r="Q648" i="24"/>
  <c r="Q652" i="24"/>
  <c r="Q656" i="24"/>
  <c r="Q660" i="24"/>
  <c r="Q664" i="24"/>
  <c r="Q668" i="24"/>
  <c r="Q672" i="24"/>
  <c r="Q676" i="24"/>
  <c r="Q680" i="24"/>
  <c r="Q684" i="24"/>
  <c r="Q688" i="24"/>
  <c r="Q692" i="24"/>
  <c r="Q696" i="24"/>
  <c r="Q700" i="24"/>
  <c r="Q704" i="24"/>
  <c r="Q708" i="24"/>
  <c r="Q712" i="24"/>
  <c r="Q716" i="24"/>
  <c r="Q720" i="24"/>
  <c r="Q724" i="24"/>
  <c r="Q728" i="24"/>
  <c r="Q732" i="24"/>
  <c r="Q736" i="24"/>
  <c r="Q740" i="24"/>
  <c r="Q744" i="24"/>
  <c r="Q748" i="24"/>
  <c r="Q752" i="24"/>
  <c r="Q756" i="24"/>
  <c r="Q760" i="24"/>
  <c r="Q764" i="24"/>
  <c r="Q768" i="24"/>
  <c r="Q772" i="24"/>
  <c r="Q776" i="24"/>
  <c r="Q780" i="24"/>
  <c r="Q784" i="24"/>
  <c r="Q788" i="24"/>
  <c r="Q792" i="24"/>
  <c r="Q796" i="24"/>
  <c r="Q800" i="24"/>
  <c r="Q804" i="24"/>
  <c r="Q808" i="24"/>
  <c r="Q811" i="24"/>
  <c r="Q819" i="24"/>
  <c r="Q827" i="24"/>
  <c r="Q835" i="24"/>
  <c r="Q843" i="24"/>
  <c r="Q851" i="24"/>
  <c r="Q859" i="24"/>
  <c r="Q867" i="24"/>
  <c r="Q875" i="24"/>
  <c r="Q882" i="24"/>
  <c r="Q886" i="24"/>
  <c r="Q890" i="24"/>
  <c r="Q894" i="24"/>
  <c r="Q898" i="24"/>
  <c r="Q902" i="24"/>
  <c r="Q906" i="24"/>
  <c r="Q910" i="24"/>
  <c r="Q914" i="24"/>
  <c r="Q918" i="24"/>
  <c r="Q922" i="24"/>
  <c r="Q926" i="24"/>
  <c r="Q930" i="24"/>
  <c r="Q934" i="24"/>
  <c r="Q938" i="24"/>
  <c r="Q942" i="24"/>
  <c r="Q946" i="24"/>
  <c r="Q950" i="24"/>
  <c r="Q954" i="24"/>
  <c r="Q958" i="24"/>
  <c r="Q962" i="24"/>
  <c r="Q966" i="24"/>
  <c r="Q970" i="24"/>
  <c r="Q974" i="24"/>
  <c r="Q978" i="24"/>
  <c r="Q982" i="24"/>
  <c r="Q986" i="24"/>
  <c r="Q990" i="24"/>
  <c r="Q994" i="24"/>
  <c r="Q998" i="24"/>
  <c r="Q1002" i="24"/>
  <c r="Q1006" i="24"/>
  <c r="Q1010" i="24"/>
  <c r="Q1014" i="24"/>
  <c r="Q1018" i="24"/>
  <c r="Q1022" i="24"/>
  <c r="Q1026" i="24"/>
  <c r="Q1030" i="24"/>
  <c r="Q1034" i="24"/>
  <c r="Q1038" i="24"/>
  <c r="Q1042" i="24"/>
  <c r="Q1046" i="24"/>
  <c r="Q1050" i="24"/>
  <c r="Q1054" i="24"/>
  <c r="Q1058" i="24"/>
  <c r="Q1062" i="24"/>
  <c r="Q1066" i="24"/>
  <c r="Q1070" i="24"/>
  <c r="Q1074" i="24"/>
  <c r="Q1078" i="24"/>
  <c r="Q1082" i="24"/>
  <c r="Q1086" i="24"/>
  <c r="Q1090" i="24"/>
  <c r="Q1094" i="24"/>
  <c r="Q1098" i="24"/>
  <c r="Q1102" i="24"/>
  <c r="Q1106" i="24"/>
  <c r="Q1110" i="24"/>
  <c r="Q1114" i="24"/>
  <c r="Q1118" i="24"/>
  <c r="Q1122" i="24"/>
  <c r="Q1126" i="24"/>
  <c r="Q1130" i="24"/>
  <c r="Q1134" i="24"/>
  <c r="Q1138" i="24"/>
  <c r="Q1142" i="24"/>
  <c r="Q1146" i="24"/>
  <c r="Q1150" i="24"/>
  <c r="Q1154" i="24"/>
  <c r="Q1158" i="24"/>
  <c r="Q1162" i="24"/>
  <c r="Q1166" i="24"/>
  <c r="Q1170" i="24"/>
  <c r="Q1174" i="24"/>
  <c r="Q1178" i="24"/>
  <c r="Q1182" i="24"/>
  <c r="Q1186" i="24"/>
  <c r="Q1190" i="24"/>
  <c r="Q1194" i="24"/>
  <c r="Q1198" i="24"/>
  <c r="Q1202" i="24"/>
  <c r="Q1206" i="24"/>
  <c r="Q1210" i="24"/>
  <c r="Q1214" i="24"/>
  <c r="Q1218" i="24"/>
  <c r="Q1222" i="24"/>
  <c r="Q1226" i="24"/>
  <c r="Q1230" i="24"/>
  <c r="Q1234" i="24"/>
  <c r="Q1238" i="24"/>
  <c r="Q1242" i="24"/>
  <c r="Q1246" i="24"/>
  <c r="Q1250" i="24"/>
  <c r="Q1254" i="24"/>
  <c r="Q1258" i="24"/>
  <c r="Q1262" i="24"/>
  <c r="Q1266" i="24"/>
  <c r="Q1270" i="24"/>
  <c r="Q1274" i="24"/>
  <c r="Q1278" i="24"/>
  <c r="Q1282" i="24"/>
  <c r="Q1286" i="24"/>
  <c r="Q1290" i="24"/>
  <c r="Q1294" i="24"/>
  <c r="Q1298" i="24"/>
  <c r="Q1302" i="24"/>
  <c r="Q1306" i="24"/>
  <c r="Q1310" i="24"/>
  <c r="Q1314" i="24"/>
  <c r="Q1318" i="24"/>
  <c r="Q1322" i="24"/>
  <c r="Q1326" i="24"/>
  <c r="Q1330" i="24"/>
  <c r="Q1334" i="24"/>
  <c r="Q1338" i="24"/>
  <c r="Q1342" i="24"/>
  <c r="Q1346" i="24"/>
  <c r="Q1350" i="24"/>
  <c r="Q1354" i="24"/>
  <c r="Q1358" i="24"/>
  <c r="Q1362" i="24"/>
  <c r="Q1366" i="24"/>
  <c r="Q1370" i="24"/>
  <c r="Q1374" i="24"/>
  <c r="Q1378" i="24"/>
  <c r="Q1382" i="24"/>
  <c r="Q1386" i="24"/>
  <c r="Q1390" i="24"/>
  <c r="Q1394" i="24"/>
  <c r="Q1398" i="24"/>
  <c r="Q1402" i="24"/>
  <c r="Q1406" i="24"/>
  <c r="Q1410" i="24"/>
  <c r="Q1414" i="24"/>
  <c r="Q1418" i="24"/>
  <c r="Q1422" i="24"/>
  <c r="Q1426" i="24"/>
  <c r="Q1430" i="24"/>
  <c r="Q1434" i="24"/>
  <c r="Q1438" i="24"/>
  <c r="Q1442" i="24"/>
  <c r="Q1446" i="24"/>
  <c r="Q1450" i="24"/>
  <c r="Q1454" i="24"/>
  <c r="Q1458" i="24"/>
  <c r="Q1462" i="24"/>
  <c r="Q1466" i="24"/>
  <c r="Q1470" i="24"/>
  <c r="Q1474" i="24"/>
  <c r="Q1478" i="24"/>
  <c r="Q1482" i="24"/>
  <c r="Q1486" i="24"/>
  <c r="Q1490" i="24"/>
  <c r="Q1494" i="24"/>
  <c r="Q1498" i="24"/>
  <c r="Q1502" i="24"/>
  <c r="Q1506" i="24"/>
  <c r="Q1510" i="24"/>
  <c r="Q1514" i="24"/>
  <c r="Q1518" i="24"/>
  <c r="Q1522" i="24"/>
  <c r="Q812" i="24"/>
  <c r="Q820" i="24"/>
  <c r="Q828" i="24"/>
  <c r="Q836" i="24"/>
  <c r="Q844" i="24"/>
  <c r="Q852" i="24"/>
  <c r="Q860" i="24"/>
  <c r="Q868" i="24"/>
  <c r="Q876" i="24"/>
  <c r="Q883" i="24"/>
  <c r="Q887" i="24"/>
  <c r="Q891" i="24"/>
  <c r="Q895" i="24"/>
  <c r="Q899" i="24"/>
  <c r="Q903" i="24"/>
  <c r="Q907" i="24"/>
  <c r="Q911" i="24"/>
  <c r="Q915" i="24"/>
  <c r="Q919" i="24"/>
  <c r="Q923" i="24"/>
  <c r="Q927" i="24"/>
  <c r="Q931" i="24"/>
  <c r="Q935" i="24"/>
  <c r="Q939" i="24"/>
  <c r="Q943" i="24"/>
  <c r="Q947" i="24"/>
  <c r="Q951" i="24"/>
  <c r="Q955" i="24"/>
  <c r="Q959" i="24"/>
  <c r="Q963" i="24"/>
  <c r="Q967" i="24"/>
  <c r="Q971" i="24"/>
  <c r="Q975" i="24"/>
  <c r="Q979" i="24"/>
  <c r="Q983" i="24"/>
  <c r="Q987" i="24"/>
  <c r="Q991" i="24"/>
  <c r="Q995" i="24"/>
  <c r="Q999" i="24"/>
  <c r="Q1003" i="24"/>
  <c r="Q1007" i="24"/>
  <c r="Q1011" i="24"/>
  <c r="Q1015" i="24"/>
  <c r="Q1019" i="24"/>
  <c r="Q1023" i="24"/>
  <c r="Q1027" i="24"/>
  <c r="Q1031" i="24"/>
  <c r="Q1035" i="24"/>
  <c r="Q1039" i="24"/>
  <c r="Q1043" i="24"/>
  <c r="Q1047" i="24"/>
  <c r="Q1051" i="24"/>
  <c r="Q1055" i="24"/>
  <c r="Q1059" i="24"/>
  <c r="Q1063" i="24"/>
  <c r="Q1067" i="24"/>
  <c r="Q1071" i="24"/>
  <c r="Q1075" i="24"/>
  <c r="Q1079" i="24"/>
  <c r="Q1083" i="24"/>
  <c r="Q1087" i="24"/>
  <c r="Q1091" i="24"/>
  <c r="Q1095" i="24"/>
  <c r="Q1099" i="24"/>
  <c r="Q1103" i="24"/>
  <c r="Q1107" i="24"/>
  <c r="Q1111" i="24"/>
  <c r="Q1115" i="24"/>
  <c r="Q1119" i="24"/>
  <c r="Q1123" i="24"/>
  <c r="Q1127" i="24"/>
  <c r="Q1131" i="24"/>
  <c r="Q1135" i="24"/>
  <c r="Q1139" i="24"/>
  <c r="Q1143" i="24"/>
  <c r="Q1147" i="24"/>
  <c r="Q1151" i="24"/>
  <c r="Q1155" i="24"/>
  <c r="Q1159" i="24"/>
  <c r="Q1163" i="24"/>
  <c r="Q1167" i="24"/>
  <c r="Q1171" i="24"/>
  <c r="Q1175" i="24"/>
  <c r="Q1179" i="24"/>
  <c r="Q1183" i="24"/>
  <c r="Q1187" i="24"/>
  <c r="Q1191" i="24"/>
  <c r="Q1195" i="24"/>
  <c r="Q1199" i="24"/>
  <c r="Q1203" i="24"/>
  <c r="Q1207" i="24"/>
  <c r="Q1211" i="24"/>
  <c r="Q1215" i="24"/>
  <c r="Q1219" i="24"/>
  <c r="Q1223" i="24"/>
  <c r="Q1227" i="24"/>
  <c r="Q1231" i="24"/>
  <c r="Q1235" i="24"/>
  <c r="Q1239" i="24"/>
  <c r="Q1243" i="24"/>
  <c r="Q1247" i="24"/>
  <c r="Q1251" i="24"/>
  <c r="Q1255" i="24"/>
  <c r="Q1259" i="24"/>
  <c r="Q1263" i="24"/>
  <c r="Q1267" i="24"/>
  <c r="Q1271" i="24"/>
  <c r="Q1275" i="24"/>
  <c r="Q1279" i="24"/>
  <c r="Q1283" i="24"/>
  <c r="Q1287" i="24"/>
  <c r="Q1291" i="24"/>
  <c r="Q1295" i="24"/>
  <c r="Q1299" i="24"/>
  <c r="Q1303" i="24"/>
  <c r="Q1307" i="24"/>
  <c r="Q1311" i="24"/>
  <c r="Q1315" i="24"/>
  <c r="Q1319" i="24"/>
  <c r="Q1323" i="24"/>
  <c r="Q1327" i="24"/>
  <c r="Q1331" i="24"/>
  <c r="Q1335" i="24"/>
  <c r="Q1339" i="24"/>
  <c r="Q1343" i="24"/>
  <c r="Q1347" i="24"/>
  <c r="Q1351" i="24"/>
  <c r="Q1355" i="24"/>
  <c r="Q1359" i="24"/>
  <c r="Q1363" i="24"/>
  <c r="Q1367" i="24"/>
  <c r="Q1371" i="24"/>
  <c r="Q1375" i="24"/>
  <c r="Q1379" i="24"/>
  <c r="Q1383" i="24"/>
  <c r="Q1387" i="24"/>
  <c r="Q1391" i="24"/>
  <c r="Q1395" i="24"/>
  <c r="Q1399" i="24"/>
  <c r="Q1403" i="24"/>
  <c r="Q1407" i="24"/>
  <c r="Q1411" i="24"/>
  <c r="Q1415" i="24"/>
  <c r="Q1419" i="24"/>
  <c r="Q1423" i="24"/>
  <c r="Q1427" i="24"/>
  <c r="Q1431" i="24"/>
  <c r="Q1435" i="24"/>
  <c r="Q1439" i="24"/>
  <c r="Q1443" i="24"/>
  <c r="Q1447" i="24"/>
  <c r="Q1451" i="24"/>
  <c r="Q1455" i="24"/>
  <c r="Q1459" i="24"/>
  <c r="Q1463" i="24"/>
  <c r="Q1467" i="24"/>
  <c r="Q1471" i="24"/>
  <c r="Q1475" i="24"/>
  <c r="Q1479" i="24"/>
  <c r="Q1483" i="24"/>
  <c r="Q1487" i="24"/>
  <c r="Q1491" i="24"/>
  <c r="Q1495" i="24"/>
  <c r="Q1499" i="24"/>
  <c r="Q1503" i="24"/>
  <c r="Q1507" i="24"/>
  <c r="Q1511" i="24"/>
  <c r="Q1515" i="24"/>
  <c r="Q1519" i="24"/>
  <c r="Q1523" i="24"/>
  <c r="Q815" i="24"/>
  <c r="Q831" i="24"/>
  <c r="Q847" i="24"/>
  <c r="Q863" i="24"/>
  <c r="Q879" i="24"/>
  <c r="Q888" i="24"/>
  <c r="Q896" i="24"/>
  <c r="Q904" i="24"/>
  <c r="Q912" i="24"/>
  <c r="Q920" i="24"/>
  <c r="Q928" i="24"/>
  <c r="Q936" i="24"/>
  <c r="Q944" i="24"/>
  <c r="Q952" i="24"/>
  <c r="Q960" i="24"/>
  <c r="Q968" i="24"/>
  <c r="Q976" i="24"/>
  <c r="Q984" i="24"/>
  <c r="Q992" i="24"/>
  <c r="Q1000" i="24"/>
  <c r="Q1008" i="24"/>
  <c r="Q1016" i="24"/>
  <c r="Q1024" i="24"/>
  <c r="Q1032" i="24"/>
  <c r="Q1040" i="24"/>
  <c r="Q1048" i="24"/>
  <c r="Q1056" i="24"/>
  <c r="Q1064" i="24"/>
  <c r="Q1072" i="24"/>
  <c r="Q1080" i="24"/>
  <c r="Q1088" i="24"/>
  <c r="Q1096" i="24"/>
  <c r="Q1104" i="24"/>
  <c r="Q1112" i="24"/>
  <c r="Q1120" i="24"/>
  <c r="Q1128" i="24"/>
  <c r="Q1136" i="24"/>
  <c r="Q1144" i="24"/>
  <c r="Q1152" i="24"/>
  <c r="Q1160" i="24"/>
  <c r="Q1168" i="24"/>
  <c r="Q1176" i="24"/>
  <c r="Q1184" i="24"/>
  <c r="Q1192" i="24"/>
  <c r="Q1200" i="24"/>
  <c r="Q1208" i="24"/>
  <c r="Q1216" i="24"/>
  <c r="Q1224" i="24"/>
  <c r="Q1232" i="24"/>
  <c r="Q1240" i="24"/>
  <c r="Q1248" i="24"/>
  <c r="Q1256" i="24"/>
  <c r="Q1264" i="24"/>
  <c r="Q1272" i="24"/>
  <c r="Q1280" i="24"/>
  <c r="Q1288" i="24"/>
  <c r="Q1296" i="24"/>
  <c r="Q1304" i="24"/>
  <c r="Q1312" i="24"/>
  <c r="Q1320" i="24"/>
  <c r="Q1328" i="24"/>
  <c r="Q1336" i="24"/>
  <c r="Q1344" i="24"/>
  <c r="Q1352" i="24"/>
  <c r="Q1360" i="24"/>
  <c r="Q1368" i="24"/>
  <c r="Q1376" i="24"/>
  <c r="Q1384" i="24"/>
  <c r="Q1392" i="24"/>
  <c r="Q1400" i="24"/>
  <c r="Q1408" i="24"/>
  <c r="Q1416" i="24"/>
  <c r="Q1424" i="24"/>
  <c r="Q1432" i="24"/>
  <c r="Q1440" i="24"/>
  <c r="Q1448" i="24"/>
  <c r="Q1456" i="24"/>
  <c r="Q1464" i="24"/>
  <c r="Q1472" i="24"/>
  <c r="Q1480" i="24"/>
  <c r="Q1488" i="24"/>
  <c r="Q1496" i="24"/>
  <c r="Q1504" i="24"/>
  <c r="Q1512" i="24"/>
  <c r="Q1520" i="24"/>
  <c r="Q1526" i="24"/>
  <c r="Q1530" i="24"/>
  <c r="Q1534" i="24"/>
  <c r="Q1538" i="24"/>
  <c r="Q1542" i="24"/>
  <c r="Q1546" i="24"/>
  <c r="Q1550" i="24"/>
  <c r="Q1554" i="24"/>
  <c r="Q1558" i="24"/>
  <c r="Q1562" i="24"/>
  <c r="Q1566" i="24"/>
  <c r="Q1570" i="24"/>
  <c r="Q1574" i="24"/>
  <c r="Q1578" i="24"/>
  <c r="Q1582" i="24"/>
  <c r="Q1586" i="24"/>
  <c r="Q1590" i="24"/>
  <c r="Q1594" i="24"/>
  <c r="Q1598" i="24"/>
  <c r="Q1602" i="24"/>
  <c r="Q1606" i="24"/>
  <c r="Q1610" i="24"/>
  <c r="Q1614" i="24"/>
  <c r="Q1618" i="24"/>
  <c r="Q1622" i="24"/>
  <c r="Q1626" i="24"/>
  <c r="Q1630" i="24"/>
  <c r="Q1634" i="24"/>
  <c r="Q1638" i="24"/>
  <c r="Q1642" i="24"/>
  <c r="Q1646" i="24"/>
  <c r="Q1650" i="24"/>
  <c r="Q1654" i="24"/>
  <c r="Q1658" i="24"/>
  <c r="Q1662" i="24"/>
  <c r="Q1666" i="24"/>
  <c r="Q1670" i="24"/>
  <c r="Q1674" i="24"/>
  <c r="Q1678" i="24"/>
  <c r="Q1682" i="24"/>
  <c r="Q1686" i="24"/>
  <c r="Q1690" i="24"/>
  <c r="Q1694" i="24"/>
  <c r="Q1698" i="24"/>
  <c r="Q1702" i="24"/>
  <c r="Q1706" i="24"/>
  <c r="Q1710" i="24"/>
  <c r="Q1714" i="24"/>
  <c r="Q1718" i="24"/>
  <c r="Q1722" i="24"/>
  <c r="Q1726" i="24"/>
  <c r="Q1730" i="24"/>
  <c r="Q1734" i="24"/>
  <c r="Q1738" i="24"/>
  <c r="Q1742" i="24"/>
  <c r="Q1746" i="24"/>
  <c r="Q816" i="24"/>
  <c r="Q832" i="24"/>
  <c r="Q848" i="24"/>
  <c r="Q864" i="24"/>
  <c r="Q880" i="24"/>
  <c r="Q889" i="24"/>
  <c r="Q897" i="24"/>
  <c r="Q905" i="24"/>
  <c r="Q913" i="24"/>
  <c r="Q921" i="24"/>
  <c r="Q929" i="24"/>
  <c r="Q937" i="24"/>
  <c r="Q945" i="24"/>
  <c r="Q953" i="24"/>
  <c r="Q961" i="24"/>
  <c r="Q969" i="24"/>
  <c r="Q977" i="24"/>
  <c r="Q985" i="24"/>
  <c r="Q993" i="24"/>
  <c r="Q1001" i="24"/>
  <c r="Q1009" i="24"/>
  <c r="Q1017" i="24"/>
  <c r="Q1025" i="24"/>
  <c r="Q1033" i="24"/>
  <c r="Q1041" i="24"/>
  <c r="Q1049" i="24"/>
  <c r="Q1057" i="24"/>
  <c r="Q1065" i="24"/>
  <c r="Q1073" i="24"/>
  <c r="Q1081" i="24"/>
  <c r="Q1089" i="24"/>
  <c r="Q1097" i="24"/>
  <c r="Q1105" i="24"/>
  <c r="Q1113" i="24"/>
  <c r="Q1121" i="24"/>
  <c r="Q1129" i="24"/>
  <c r="Q1137" i="24"/>
  <c r="Q1145" i="24"/>
  <c r="Q1153" i="24"/>
  <c r="Q1161" i="24"/>
  <c r="Q1169" i="24"/>
  <c r="Q1177" i="24"/>
  <c r="Q1185" i="24"/>
  <c r="Q1193" i="24"/>
  <c r="Q1201" i="24"/>
  <c r="Q1209" i="24"/>
  <c r="Q1217" i="24"/>
  <c r="Q1225" i="24"/>
  <c r="Q1233" i="24"/>
  <c r="Q1241" i="24"/>
  <c r="Q1249" i="24"/>
  <c r="Q1257" i="24"/>
  <c r="Q1265" i="24"/>
  <c r="Q1273" i="24"/>
  <c r="Q1281" i="24"/>
  <c r="Q1289" i="24"/>
  <c r="Q1297" i="24"/>
  <c r="Q1305" i="24"/>
  <c r="Q1313" i="24"/>
  <c r="Q1321" i="24"/>
  <c r="Q1329" i="24"/>
  <c r="Q1337" i="24"/>
  <c r="Q1345" i="24"/>
  <c r="Q1353" i="24"/>
  <c r="Q1361" i="24"/>
  <c r="Q1369" i="24"/>
  <c r="Q1377" i="24"/>
  <c r="Q1385" i="24"/>
  <c r="Q1393" i="24"/>
  <c r="Q1401" i="24"/>
  <c r="Q1409" i="24"/>
  <c r="Q1417" i="24"/>
  <c r="Q1425" i="24"/>
  <c r="Q1433" i="24"/>
  <c r="Q1441" i="24"/>
  <c r="Q1449" i="24"/>
  <c r="Q1457" i="24"/>
  <c r="Q1465" i="24"/>
  <c r="Q1473" i="24"/>
  <c r="Q1481" i="24"/>
  <c r="Q1489" i="24"/>
  <c r="Q1497" i="24"/>
  <c r="Q1505" i="24"/>
  <c r="Q1513" i="24"/>
  <c r="Q1521" i="24"/>
  <c r="Q1527" i="24"/>
  <c r="Q1531" i="24"/>
  <c r="Q1535" i="24"/>
  <c r="Q1539" i="24"/>
  <c r="Q1543" i="24"/>
  <c r="Q1547" i="24"/>
  <c r="Q1551" i="24"/>
  <c r="Q1555" i="24"/>
  <c r="Q1559" i="24"/>
  <c r="Q1563" i="24"/>
  <c r="Q1567" i="24"/>
  <c r="Q823" i="24"/>
  <c r="Q839" i="24"/>
  <c r="Q855" i="24"/>
  <c r="Q871" i="24"/>
  <c r="Q884" i="24"/>
  <c r="Q892" i="24"/>
  <c r="Q900" i="24"/>
  <c r="Q908" i="24"/>
  <c r="Q916" i="24"/>
  <c r="Q924" i="24"/>
  <c r="Q932" i="24"/>
  <c r="Q940" i="24"/>
  <c r="Q948" i="24"/>
  <c r="Q956" i="24"/>
  <c r="Q964" i="24"/>
  <c r="Q972" i="24"/>
  <c r="Q980" i="24"/>
  <c r="Q988" i="24"/>
  <c r="Q996" i="24"/>
  <c r="Q1004" i="24"/>
  <c r="Q1012" i="24"/>
  <c r="Q1020" i="24"/>
  <c r="Q1028" i="24"/>
  <c r="Q1036" i="24"/>
  <c r="Q1044" i="24"/>
  <c r="Q1052" i="24"/>
  <c r="Q1060" i="24"/>
  <c r="Q1068" i="24"/>
  <c r="Q1076" i="24"/>
  <c r="Q1084" i="24"/>
  <c r="Q1092" i="24"/>
  <c r="Q1100" i="24"/>
  <c r="Q1108" i="24"/>
  <c r="Q1116" i="24"/>
  <c r="Q1124" i="24"/>
  <c r="Q1132" i="24"/>
  <c r="Q1140" i="24"/>
  <c r="Q1148" i="24"/>
  <c r="Q1156" i="24"/>
  <c r="Q1164" i="24"/>
  <c r="Q1172" i="24"/>
  <c r="Q1180" i="24"/>
  <c r="Q1188" i="24"/>
  <c r="Q1196" i="24"/>
  <c r="Q1204" i="24"/>
  <c r="Q1212" i="24"/>
  <c r="Q1220" i="24"/>
  <c r="Q1228" i="24"/>
  <c r="Q1236" i="24"/>
  <c r="Q1244" i="24"/>
  <c r="Q1252" i="24"/>
  <c r="Q1260" i="24"/>
  <c r="Q1268" i="24"/>
  <c r="Q1276" i="24"/>
  <c r="Q1284" i="24"/>
  <c r="Q1292" i="24"/>
  <c r="Q1300" i="24"/>
  <c r="Q1308" i="24"/>
  <c r="Q1316" i="24"/>
  <c r="Q1324" i="24"/>
  <c r="Q1332" i="24"/>
  <c r="Q1340" i="24"/>
  <c r="Q1348" i="24"/>
  <c r="Q1356" i="24"/>
  <c r="Q1364" i="24"/>
  <c r="Q1372" i="24"/>
  <c r="Q1380" i="24"/>
  <c r="Q1388" i="24"/>
  <c r="Q1396" i="24"/>
  <c r="Q1404" i="24"/>
  <c r="Q1412" i="24"/>
  <c r="Q1420" i="24"/>
  <c r="Q1428" i="24"/>
  <c r="Q1436" i="24"/>
  <c r="Q1444" i="24"/>
  <c r="Q1452" i="24"/>
  <c r="Q1460" i="24"/>
  <c r="Q1468" i="24"/>
  <c r="Q1476" i="24"/>
  <c r="Q1484" i="24"/>
  <c r="Q1492" i="24"/>
  <c r="Q1500" i="24"/>
  <c r="Q1508" i="24"/>
  <c r="Q1516" i="24"/>
  <c r="Q1524" i="24"/>
  <c r="Q824" i="24"/>
  <c r="Q840" i="24"/>
  <c r="Q856" i="24"/>
  <c r="Q872" i="24"/>
  <c r="Q885" i="24"/>
  <c r="Q893" i="24"/>
  <c r="Q901" i="24"/>
  <c r="Q909" i="24"/>
  <c r="Q917" i="24"/>
  <c r="Q925" i="24"/>
  <c r="Q933" i="24"/>
  <c r="Q941" i="24"/>
  <c r="Q949" i="24"/>
  <c r="Q957" i="24"/>
  <c r="Q965" i="24"/>
  <c r="Q973" i="24"/>
  <c r="Q981" i="24"/>
  <c r="Q989" i="24"/>
  <c r="Q997" i="24"/>
  <c r="Q1005" i="24"/>
  <c r="Q1013" i="24"/>
  <c r="Q1021" i="24"/>
  <c r="Q1029" i="24"/>
  <c r="Q1037" i="24"/>
  <c r="Q1045" i="24"/>
  <c r="Q1053" i="24"/>
  <c r="Q1061" i="24"/>
  <c r="Q1069" i="24"/>
  <c r="Q1077" i="24"/>
  <c r="Q1085" i="24"/>
  <c r="Q1093" i="24"/>
  <c r="Q1101" i="24"/>
  <c r="Q1109" i="24"/>
  <c r="Q1117" i="24"/>
  <c r="Q1125" i="24"/>
  <c r="Q1133" i="24"/>
  <c r="Q1141" i="24"/>
  <c r="Q1149" i="24"/>
  <c r="Q1157" i="24"/>
  <c r="Q1165" i="24"/>
  <c r="Q1173" i="24"/>
  <c r="Q1181" i="24"/>
  <c r="Q1189" i="24"/>
  <c r="Q1197" i="24"/>
  <c r="Q1205" i="24"/>
  <c r="Q1213" i="24"/>
  <c r="Q1221" i="24"/>
  <c r="Q1229" i="24"/>
  <c r="Q1237" i="24"/>
  <c r="Q1245" i="24"/>
  <c r="Q1253" i="24"/>
  <c r="Q1261" i="24"/>
  <c r="Q1269" i="24"/>
  <c r="Q1301" i="24"/>
  <c r="Q1333" i="24"/>
  <c r="Q1365" i="24"/>
  <c r="Q1397" i="24"/>
  <c r="Q1429" i="24"/>
  <c r="Q1461" i="24"/>
  <c r="Q1493" i="24"/>
  <c r="Q1525" i="24"/>
  <c r="Q1533" i="24"/>
  <c r="Q1541" i="24"/>
  <c r="Q1549" i="24"/>
  <c r="Q1557" i="24"/>
  <c r="Q1565" i="24"/>
  <c r="Q1572" i="24"/>
  <c r="Q1577" i="24"/>
  <c r="Q1583" i="24"/>
  <c r="Q1588" i="24"/>
  <c r="Q1593" i="24"/>
  <c r="Q1599" i="24"/>
  <c r="Q1604" i="24"/>
  <c r="Q1609" i="24"/>
  <c r="Q1615" i="24"/>
  <c r="Q1620" i="24"/>
  <c r="Q1625" i="24"/>
  <c r="Q1631" i="24"/>
  <c r="Q1636" i="24"/>
  <c r="Q1641" i="24"/>
  <c r="Q1647" i="24"/>
  <c r="Q1652" i="24"/>
  <c r="Q1657" i="24"/>
  <c r="Q1663" i="24"/>
  <c r="Q1668" i="24"/>
  <c r="Q1673" i="24"/>
  <c r="Q1679" i="24"/>
  <c r="Q1684" i="24"/>
  <c r="Q1689" i="24"/>
  <c r="Q1695" i="24"/>
  <c r="Q1700" i="24"/>
  <c r="Q1705" i="24"/>
  <c r="Q1711" i="24"/>
  <c r="Q1716" i="24"/>
  <c r="Q1721" i="24"/>
  <c r="Q1727" i="24"/>
  <c r="Q1732" i="24"/>
  <c r="Q1737" i="24"/>
  <c r="Q1743" i="24"/>
  <c r="Q1748" i="24"/>
  <c r="Q1752" i="24"/>
  <c r="Q1756" i="24"/>
  <c r="Q1760" i="24"/>
  <c r="Q1764" i="24"/>
  <c r="Q1768" i="24"/>
  <c r="Q1772" i="24"/>
  <c r="Q1776" i="24"/>
  <c r="Q1780" i="24"/>
  <c r="Q1784" i="24"/>
  <c r="Q1788" i="24"/>
  <c r="Q1792" i="24"/>
  <c r="Q1796" i="24"/>
  <c r="Q1800" i="24"/>
  <c r="Q1804" i="24"/>
  <c r="Q1808" i="24"/>
  <c r="Q1812" i="24"/>
  <c r="Q1816" i="24"/>
  <c r="Q1820" i="24"/>
  <c r="Q1824" i="24"/>
  <c r="Q1828" i="24"/>
  <c r="Q1832" i="24"/>
  <c r="Q1836" i="24"/>
  <c r="Q1840" i="24"/>
  <c r="Q1844" i="24"/>
  <c r="Q1848" i="24"/>
  <c r="Q1852" i="24"/>
  <c r="Q1856" i="24"/>
  <c r="Q1860" i="24"/>
  <c r="Q1864" i="24"/>
  <c r="Q1868" i="24"/>
  <c r="Q1872" i="24"/>
  <c r="Q1876" i="24"/>
  <c r="Q1880" i="24"/>
  <c r="Q1884" i="24"/>
  <c r="Q1888" i="24"/>
  <c r="Q1892" i="24"/>
  <c r="Q1896" i="24"/>
  <c r="Q1900" i="24"/>
  <c r="Q1904" i="24"/>
  <c r="Q1908" i="24"/>
  <c r="Q1912" i="24"/>
  <c r="Q1916" i="24"/>
  <c r="Q1920" i="24"/>
  <c r="Q1924" i="24"/>
  <c r="Q1928" i="24"/>
  <c r="Q1932" i="24"/>
  <c r="Q1936" i="24"/>
  <c r="Q1940" i="24"/>
  <c r="Q1944" i="24"/>
  <c r="Q1948" i="24"/>
  <c r="Q1952" i="24"/>
  <c r="Q1956" i="24"/>
  <c r="Q1960" i="24"/>
  <c r="Q1964" i="24"/>
  <c r="Q1968" i="24"/>
  <c r="Q1972" i="24"/>
  <c r="Q1976" i="24"/>
  <c r="Q1980" i="24"/>
  <c r="Q1984" i="24"/>
  <c r="Q1988" i="24"/>
  <c r="Q1992" i="24"/>
  <c r="Q1996" i="24"/>
  <c r="Q2000" i="24"/>
  <c r="Q2004" i="24"/>
  <c r="Q2008" i="24"/>
  <c r="Q2012" i="24"/>
  <c r="Q2016" i="24"/>
  <c r="Q2020" i="24"/>
  <c r="Q2024" i="24"/>
  <c r="Q2028" i="24"/>
  <c r="Q2032" i="24"/>
  <c r="Q2036" i="24"/>
  <c r="Q2040" i="24"/>
  <c r="Q2044" i="24"/>
  <c r="Q2048" i="24"/>
  <c r="Q2052" i="24"/>
  <c r="Q2056" i="24"/>
  <c r="Q2060" i="24"/>
  <c r="Q2064" i="24"/>
  <c r="Q2068" i="24"/>
  <c r="Q2072" i="24"/>
  <c r="Q2076" i="24"/>
  <c r="Q2080" i="24"/>
  <c r="Q2084" i="24"/>
  <c r="Q2088" i="24"/>
  <c r="Q2092" i="24"/>
  <c r="Q2096" i="24"/>
  <c r="Q2100" i="24"/>
  <c r="Q2104" i="24"/>
  <c r="Q2108" i="24"/>
  <c r="Q2112" i="24"/>
  <c r="Q2116" i="24"/>
  <c r="Q2120" i="24"/>
  <c r="Q2124" i="24"/>
  <c r="Q2128" i="24"/>
  <c r="Q2132" i="24"/>
  <c r="Q2136" i="24"/>
  <c r="Q2140" i="24"/>
  <c r="Q2144" i="24"/>
  <c r="Q2148" i="24"/>
  <c r="Q2152" i="24"/>
  <c r="Q2156" i="24"/>
  <c r="Q2160" i="24"/>
  <c r="Q2164" i="24"/>
  <c r="Q2168" i="24"/>
  <c r="Q2172" i="24"/>
  <c r="Q2176" i="24"/>
  <c r="Q2180" i="24"/>
  <c r="Q2184" i="24"/>
  <c r="Q2188" i="24"/>
  <c r="Q2192" i="24"/>
  <c r="Q2196" i="24"/>
  <c r="Q2200" i="24"/>
  <c r="Q2204" i="24"/>
  <c r="Q2208" i="24"/>
  <c r="Q2212" i="24"/>
  <c r="Q2216" i="24"/>
  <c r="Q2220" i="24"/>
  <c r="Q2224" i="24"/>
  <c r="Q2228" i="24"/>
  <c r="Q2232" i="24"/>
  <c r="Q2236" i="24"/>
  <c r="Q2240" i="24"/>
  <c r="Q2244" i="24"/>
  <c r="Q2248" i="24"/>
  <c r="Q2252" i="24"/>
  <c r="Q2256" i="24"/>
  <c r="Q2260" i="24"/>
  <c r="Q2264" i="24"/>
  <c r="Q2268" i="24"/>
  <c r="Q2272" i="24"/>
  <c r="Q2276" i="24"/>
  <c r="Q2280" i="24"/>
  <c r="Q2284" i="24"/>
  <c r="Q2288" i="24"/>
  <c r="Q2292" i="24"/>
  <c r="Q2296" i="24"/>
  <c r="Q2300" i="24"/>
  <c r="Q2304" i="24"/>
  <c r="Q2308" i="24"/>
  <c r="Q2312" i="24"/>
  <c r="Q2316" i="24"/>
  <c r="Q2320" i="24"/>
  <c r="Q2324" i="24"/>
  <c r="Q2328" i="24"/>
  <c r="Q2332" i="24"/>
  <c r="Q2336" i="24"/>
  <c r="Q2340" i="24"/>
  <c r="Q2344" i="24"/>
  <c r="Q2348" i="24"/>
  <c r="Q2352" i="24"/>
  <c r="Q2356" i="24"/>
  <c r="Q2360" i="24"/>
  <c r="Q2364" i="24"/>
  <c r="Q2368" i="24"/>
  <c r="Q2372" i="24"/>
  <c r="Q2376" i="24"/>
  <c r="Q2380" i="24"/>
  <c r="Q2384" i="24"/>
  <c r="Q2388" i="24"/>
  <c r="Q2392" i="24"/>
  <c r="Q2396" i="24"/>
  <c r="Q2400" i="24"/>
  <c r="Q2404" i="24"/>
  <c r="Q2408" i="24"/>
  <c r="Q2412" i="24"/>
  <c r="Q2416" i="24"/>
  <c r="Q2420" i="24"/>
  <c r="Q2424" i="24"/>
  <c r="Q2428" i="24"/>
  <c r="Q2432" i="24"/>
  <c r="Q2436" i="24"/>
  <c r="Q2440" i="24"/>
  <c r="Q2444" i="24"/>
  <c r="Q2448" i="24"/>
  <c r="Q1277" i="24"/>
  <c r="Q1309" i="24"/>
  <c r="Q1341" i="24"/>
  <c r="Q1373" i="24"/>
  <c r="Q1405" i="24"/>
  <c r="Q1437" i="24"/>
  <c r="Q1469" i="24"/>
  <c r="Q1501" i="24"/>
  <c r="Q1528" i="24"/>
  <c r="Q1536" i="24"/>
  <c r="Q1544" i="24"/>
  <c r="Q1552" i="24"/>
  <c r="Q1560" i="24"/>
  <c r="Q1568" i="24"/>
  <c r="Q1573" i="24"/>
  <c r="Q1579" i="24"/>
  <c r="Q1584" i="24"/>
  <c r="Q1589" i="24"/>
  <c r="Q1595" i="24"/>
  <c r="Q1600" i="24"/>
  <c r="Q1605" i="24"/>
  <c r="Q1611" i="24"/>
  <c r="Q1616" i="24"/>
  <c r="Q1621" i="24"/>
  <c r="Q1627" i="24"/>
  <c r="Q1632" i="24"/>
  <c r="Q1637" i="24"/>
  <c r="Q1643" i="24"/>
  <c r="Q1648" i="24"/>
  <c r="Q1653" i="24"/>
  <c r="Q1659" i="24"/>
  <c r="Q1664" i="24"/>
  <c r="Q1669" i="24"/>
  <c r="Q1675" i="24"/>
  <c r="Q1680" i="24"/>
  <c r="Q1685" i="24"/>
  <c r="Q1691" i="24"/>
  <c r="Q1696" i="24"/>
  <c r="Q1701" i="24"/>
  <c r="Q1707" i="24"/>
  <c r="Q1712" i="24"/>
  <c r="Q1717" i="24"/>
  <c r="Q1723" i="24"/>
  <c r="Q1728" i="24"/>
  <c r="Q1733" i="24"/>
  <c r="Q1739" i="24"/>
  <c r="Q1744" i="24"/>
  <c r="Q1749" i="24"/>
  <c r="Q1753" i="24"/>
  <c r="Q1757" i="24"/>
  <c r="Q1761" i="24"/>
  <c r="Q1765" i="24"/>
  <c r="Q1769" i="24"/>
  <c r="Q1773" i="24"/>
  <c r="Q1777" i="24"/>
  <c r="Q1781" i="24"/>
  <c r="Q1785" i="24"/>
  <c r="Q1789" i="24"/>
  <c r="Q1793" i="24"/>
  <c r="Q1797" i="24"/>
  <c r="Q1801" i="24"/>
  <c r="Q1805" i="24"/>
  <c r="Q1809" i="24"/>
  <c r="Q1813" i="24"/>
  <c r="Q1817" i="24"/>
  <c r="Q1821" i="24"/>
  <c r="Q1825" i="24"/>
  <c r="Q1829" i="24"/>
  <c r="Q1833" i="24"/>
  <c r="Q1837" i="24"/>
  <c r="Q1841" i="24"/>
  <c r="Q1845" i="24"/>
  <c r="Q1849" i="24"/>
  <c r="Q1853" i="24"/>
  <c r="Q1857" i="24"/>
  <c r="Q1861" i="24"/>
  <c r="Q1865" i="24"/>
  <c r="Q1869" i="24"/>
  <c r="Q1873" i="24"/>
  <c r="Q1877" i="24"/>
  <c r="Q1881" i="24"/>
  <c r="Q1885" i="24"/>
  <c r="Q1889" i="24"/>
  <c r="Q1893" i="24"/>
  <c r="Q1897" i="24"/>
  <c r="Q1901" i="24"/>
  <c r="Q1905" i="24"/>
  <c r="Q1909" i="24"/>
  <c r="Q1913" i="24"/>
  <c r="Q1917" i="24"/>
  <c r="Q1921" i="24"/>
  <c r="Q1925" i="24"/>
  <c r="Q1929" i="24"/>
  <c r="Q1933" i="24"/>
  <c r="Q1937" i="24"/>
  <c r="Q1941" i="24"/>
  <c r="Q1945" i="24"/>
  <c r="Q1949" i="24"/>
  <c r="Q1953" i="24"/>
  <c r="Q1957" i="24"/>
  <c r="Q1961" i="24"/>
  <c r="Q1965" i="24"/>
  <c r="Q1969" i="24"/>
  <c r="Q1973" i="24"/>
  <c r="Q1977" i="24"/>
  <c r="Q1981" i="24"/>
  <c r="Q1985" i="24"/>
  <c r="Q1989" i="24"/>
  <c r="Q1993" i="24"/>
  <c r="Q1997" i="24"/>
  <c r="Q2001" i="24"/>
  <c r="Q2005" i="24"/>
  <c r="Q2009" i="24"/>
  <c r="Q2013" i="24"/>
  <c r="Q2017" i="24"/>
  <c r="Q2021" i="24"/>
  <c r="Q2025" i="24"/>
  <c r="Q2029" i="24"/>
  <c r="Q2033" i="24"/>
  <c r="Q2037" i="24"/>
  <c r="Q2041" i="24"/>
  <c r="Q2045" i="24"/>
  <c r="Q2049" i="24"/>
  <c r="Q2053" i="24"/>
  <c r="Q2057" i="24"/>
  <c r="Q2061" i="24"/>
  <c r="Q2065" i="24"/>
  <c r="Q2069" i="24"/>
  <c r="Q2073" i="24"/>
  <c r="Q2077" i="24"/>
  <c r="Q2081" i="24"/>
  <c r="Q2085" i="24"/>
  <c r="Q2089" i="24"/>
  <c r="Q2093" i="24"/>
  <c r="Q2097" i="24"/>
  <c r="Q2101" i="24"/>
  <c r="Q2105" i="24"/>
  <c r="Q2109" i="24"/>
  <c r="Q2113" i="24"/>
  <c r="Q2117" i="24"/>
  <c r="Q2121" i="24"/>
  <c r="Q2125" i="24"/>
  <c r="Q2129" i="24"/>
  <c r="Q2133" i="24"/>
  <c r="Q2137" i="24"/>
  <c r="Q2141" i="24"/>
  <c r="Q2145" i="24"/>
  <c r="Q2149" i="24"/>
  <c r="Q2153" i="24"/>
  <c r="Q2157" i="24"/>
  <c r="Q2161" i="24"/>
  <c r="Q2165" i="24"/>
  <c r="Q2169" i="24"/>
  <c r="Q2173" i="24"/>
  <c r="Q2177" i="24"/>
  <c r="Q2181" i="24"/>
  <c r="Q2185" i="24"/>
  <c r="Q2189" i="24"/>
  <c r="Q2193" i="24"/>
  <c r="Q2197" i="24"/>
  <c r="Q2201" i="24"/>
  <c r="Q2205" i="24"/>
  <c r="Q2209" i="24"/>
  <c r="Q2213" i="24"/>
  <c r="Q2217" i="24"/>
  <c r="Q2221" i="24"/>
  <c r="Q2225" i="24"/>
  <c r="Q2229" i="24"/>
  <c r="Q1285" i="24"/>
  <c r="Q1317" i="24"/>
  <c r="Q1349" i="24"/>
  <c r="Q1381" i="24"/>
  <c r="Q1413" i="24"/>
  <c r="Q1445" i="24"/>
  <c r="Q1477" i="24"/>
  <c r="Q1509" i="24"/>
  <c r="Q1529" i="24"/>
  <c r="Q1537" i="24"/>
  <c r="Q1545" i="24"/>
  <c r="Q1553" i="24"/>
  <c r="Q1561" i="24"/>
  <c r="Q1569" i="24"/>
  <c r="Q1575" i="24"/>
  <c r="Q1580" i="24"/>
  <c r="Q1585" i="24"/>
  <c r="Q1591" i="24"/>
  <c r="Q1596" i="24"/>
  <c r="Q1601" i="24"/>
  <c r="Q1607" i="24"/>
  <c r="Q1612" i="24"/>
  <c r="Q1617" i="24"/>
  <c r="Q1623" i="24"/>
  <c r="Q1628" i="24"/>
  <c r="Q1633" i="24"/>
  <c r="Q1639" i="24"/>
  <c r="Q1644" i="24"/>
  <c r="Q1649" i="24"/>
  <c r="Q1655" i="24"/>
  <c r="Q1660" i="24"/>
  <c r="Q1665" i="24"/>
  <c r="Q1671" i="24"/>
  <c r="Q1676" i="24"/>
  <c r="Q1681" i="24"/>
  <c r="Q1687" i="24"/>
  <c r="Q1692" i="24"/>
  <c r="Q1697" i="24"/>
  <c r="Q1703" i="24"/>
  <c r="Q1708" i="24"/>
  <c r="Q1713" i="24"/>
  <c r="Q1719" i="24"/>
  <c r="Q1724" i="24"/>
  <c r="Q1729" i="24"/>
  <c r="Q1735" i="24"/>
  <c r="Q1740" i="24"/>
  <c r="Q1745" i="24"/>
  <c r="Q1750" i="24"/>
  <c r="Q1754" i="24"/>
  <c r="Q1758" i="24"/>
  <c r="Q1762" i="24"/>
  <c r="Q1766" i="24"/>
  <c r="Q1770" i="24"/>
  <c r="Q1774" i="24"/>
  <c r="Q1778" i="24"/>
  <c r="Q1782" i="24"/>
  <c r="Q1786" i="24"/>
  <c r="Q1790" i="24"/>
  <c r="Q1794" i="24"/>
  <c r="Q1798" i="24"/>
  <c r="Q1802" i="24"/>
  <c r="Q1806" i="24"/>
  <c r="Q1810" i="24"/>
  <c r="Q1814" i="24"/>
  <c r="Q1818" i="24"/>
  <c r="Q1822" i="24"/>
  <c r="Q1826" i="24"/>
  <c r="Q1830" i="24"/>
  <c r="Q1834" i="24"/>
  <c r="Q1838" i="24"/>
  <c r="Q1842" i="24"/>
  <c r="Q1846" i="24"/>
  <c r="Q1850" i="24"/>
  <c r="Q1854" i="24"/>
  <c r="Q1858" i="24"/>
  <c r="Q1862" i="24"/>
  <c r="Q1866" i="24"/>
  <c r="Q1870" i="24"/>
  <c r="Q1874" i="24"/>
  <c r="Q1878" i="24"/>
  <c r="Q1882" i="24"/>
  <c r="Q1886" i="24"/>
  <c r="Q1890" i="24"/>
  <c r="Q1894" i="24"/>
  <c r="Q1898" i="24"/>
  <c r="Q1902" i="24"/>
  <c r="Q1906" i="24"/>
  <c r="Q1910" i="24"/>
  <c r="Q1914" i="24"/>
  <c r="Q1918" i="24"/>
  <c r="Q1922" i="24"/>
  <c r="Q1926" i="24"/>
  <c r="Q1930" i="24"/>
  <c r="Q1934" i="24"/>
  <c r="Q1938" i="24"/>
  <c r="Q1942" i="24"/>
  <c r="Q1946" i="24"/>
  <c r="Q1950" i="24"/>
  <c r="Q1954" i="24"/>
  <c r="Q1958" i="24"/>
  <c r="Q1962" i="24"/>
  <c r="Q1966" i="24"/>
  <c r="Q1970" i="24"/>
  <c r="Q1974" i="24"/>
  <c r="Q1978" i="24"/>
  <c r="Q1982" i="24"/>
  <c r="Q1986" i="24"/>
  <c r="Q1990" i="24"/>
  <c r="Q1994" i="24"/>
  <c r="Q1998" i="24"/>
  <c r="Q2002" i="24"/>
  <c r="Q2006" i="24"/>
  <c r="Q2010" i="24"/>
  <c r="Q2014" i="24"/>
  <c r="Q2018" i="24"/>
  <c r="Q2022" i="24"/>
  <c r="Q2026" i="24"/>
  <c r="Q2030" i="24"/>
  <c r="Q2034" i="24"/>
  <c r="Q2038" i="24"/>
  <c r="Q2042" i="24"/>
  <c r="Q2046" i="24"/>
  <c r="Q2050" i="24"/>
  <c r="Q2054" i="24"/>
  <c r="Q2058" i="24"/>
  <c r="Q2062" i="24"/>
  <c r="Q2066" i="24"/>
  <c r="Q2070" i="24"/>
  <c r="Q2074" i="24"/>
  <c r="Q2078" i="24"/>
  <c r="Q2082" i="24"/>
  <c r="Q2086" i="24"/>
  <c r="Q2090" i="24"/>
  <c r="Q2094" i="24"/>
  <c r="Q2098" i="24"/>
  <c r="Q2102" i="24"/>
  <c r="Q2106" i="24"/>
  <c r="Q2110" i="24"/>
  <c r="Q2114" i="24"/>
  <c r="Q2118" i="24"/>
  <c r="Q2122" i="24"/>
  <c r="Q2126" i="24"/>
  <c r="Q2130" i="24"/>
  <c r="Q2134" i="24"/>
  <c r="Q2138" i="24"/>
  <c r="Q2142" i="24"/>
  <c r="Q2146" i="24"/>
  <c r="Q2150" i="24"/>
  <c r="Q2154" i="24"/>
  <c r="Q2158" i="24"/>
  <c r="Q2162" i="24"/>
  <c r="Q2166" i="24"/>
  <c r="Q2170" i="24"/>
  <c r="Q2174" i="24"/>
  <c r="Q2178" i="24"/>
  <c r="Q2182" i="24"/>
  <c r="Q2186" i="24"/>
  <c r="Q2190" i="24"/>
  <c r="Q2194" i="24"/>
  <c r="Q2198" i="24"/>
  <c r="Q2202" i="24"/>
  <c r="Q2206" i="24"/>
  <c r="Q2210" i="24"/>
  <c r="Q2214" i="24"/>
  <c r="Q2218" i="24"/>
  <c r="Q2222" i="24"/>
  <c r="Q2226" i="24"/>
  <c r="Q2230" i="24"/>
  <c r="Q2234" i="24"/>
  <c r="Q1293" i="24"/>
  <c r="Q1325" i="24"/>
  <c r="Q1357" i="24"/>
  <c r="Q1389" i="24"/>
  <c r="Q1421" i="24"/>
  <c r="Q1453" i="24"/>
  <c r="Q1485" i="24"/>
  <c r="Q1517" i="24"/>
  <c r="Q1532" i="24"/>
  <c r="Q1540" i="24"/>
  <c r="Q1548" i="24"/>
  <c r="Q1556" i="24"/>
  <c r="Q1564" i="24"/>
  <c r="Q1571" i="24"/>
  <c r="Q1576" i="24"/>
  <c r="Q1581" i="24"/>
  <c r="Q1587" i="24"/>
  <c r="Q1592" i="24"/>
  <c r="Q1597" i="24"/>
  <c r="Q1603" i="24"/>
  <c r="Q1608" i="24"/>
  <c r="Q1613" i="24"/>
  <c r="Q1619" i="24"/>
  <c r="Q1624" i="24"/>
  <c r="Q1629" i="24"/>
  <c r="Q1635" i="24"/>
  <c r="Q1640" i="24"/>
  <c r="Q1645" i="24"/>
  <c r="Q1651" i="24"/>
  <c r="Q1656" i="24"/>
  <c r="Q1661" i="24"/>
  <c r="Q1667" i="24"/>
  <c r="Q1672" i="24"/>
  <c r="Q1677" i="24"/>
  <c r="Q1683" i="24"/>
  <c r="Q1688" i="24"/>
  <c r="Q1693" i="24"/>
  <c r="Q1699" i="24"/>
  <c r="Q1704" i="24"/>
  <c r="Q1709" i="24"/>
  <c r="Q1715" i="24"/>
  <c r="Q1720" i="24"/>
  <c r="Q1725" i="24"/>
  <c r="Q1731" i="24"/>
  <c r="Q1736" i="24"/>
  <c r="Q1741" i="24"/>
  <c r="Q1747" i="24"/>
  <c r="Q1751" i="24"/>
  <c r="Q1755" i="24"/>
  <c r="Q1759" i="24"/>
  <c r="Q1763" i="24"/>
  <c r="Q1767" i="24"/>
  <c r="Q1771" i="24"/>
  <c r="Q1775" i="24"/>
  <c r="Q1779" i="24"/>
  <c r="Q1783" i="24"/>
  <c r="Q1787" i="24"/>
  <c r="Q1791" i="24"/>
  <c r="Q1795" i="24"/>
  <c r="Q1799" i="24"/>
  <c r="Q1803" i="24"/>
  <c r="Q1807" i="24"/>
  <c r="Q1811" i="24"/>
  <c r="Q1815" i="24"/>
  <c r="Q1819" i="24"/>
  <c r="Q1823" i="24"/>
  <c r="Q1827" i="24"/>
  <c r="Q1831" i="24"/>
  <c r="Q1835" i="24"/>
  <c r="Q1839" i="24"/>
  <c r="Q1843" i="24"/>
  <c r="Q1847" i="24"/>
  <c r="Q1851" i="24"/>
  <c r="Q1855" i="24"/>
  <c r="Q1859" i="24"/>
  <c r="Q1863" i="24"/>
  <c r="Q1867" i="24"/>
  <c r="Q1871" i="24"/>
  <c r="Q1875" i="24"/>
  <c r="Q1879" i="24"/>
  <c r="Q1883" i="24"/>
  <c r="Q1887" i="24"/>
  <c r="Q1891" i="24"/>
  <c r="Q1895" i="24"/>
  <c r="Q1899" i="24"/>
  <c r="Q1903" i="24"/>
  <c r="Q1907" i="24"/>
  <c r="Q1911" i="24"/>
  <c r="Q1915" i="24"/>
  <c r="Q1919" i="24"/>
  <c r="Q1923" i="24"/>
  <c r="Q1927" i="24"/>
  <c r="Q1931" i="24"/>
  <c r="Q1935" i="24"/>
  <c r="Q1939" i="24"/>
  <c r="Q1943" i="24"/>
  <c r="Q1947" i="24"/>
  <c r="Q1951" i="24"/>
  <c r="Q1955" i="24"/>
  <c r="Q1959" i="24"/>
  <c r="Q1963" i="24"/>
  <c r="Q1967" i="24"/>
  <c r="Q1971" i="24"/>
  <c r="Q1975" i="24"/>
  <c r="Q1979" i="24"/>
  <c r="Q1983" i="24"/>
  <c r="Q1987" i="24"/>
  <c r="Q1991" i="24"/>
  <c r="Q1995" i="24"/>
  <c r="Q1999" i="24"/>
  <c r="Q2003" i="24"/>
  <c r="Q2007" i="24"/>
  <c r="Q2011" i="24"/>
  <c r="Q2015" i="24"/>
  <c r="Q2019" i="24"/>
  <c r="Q2023" i="24"/>
  <c r="Q2027" i="24"/>
  <c r="Q2031" i="24"/>
  <c r="Q2035" i="24"/>
  <c r="Q2039" i="24"/>
  <c r="Q2043" i="24"/>
  <c r="Q2047" i="24"/>
  <c r="Q2051" i="24"/>
  <c r="Q2055" i="24"/>
  <c r="Q2059" i="24"/>
  <c r="Q2063" i="24"/>
  <c r="Q2067" i="24"/>
  <c r="Q2071" i="24"/>
  <c r="Q2075" i="24"/>
  <c r="Q2079" i="24"/>
  <c r="Q2083" i="24"/>
  <c r="Q2087" i="24"/>
  <c r="Q2091" i="24"/>
  <c r="Q2095" i="24"/>
  <c r="Q2099" i="24"/>
  <c r="Q2103" i="24"/>
  <c r="Q2107" i="24"/>
  <c r="Q2111" i="24"/>
  <c r="Q2115" i="24"/>
  <c r="Q2119" i="24"/>
  <c r="Q2123" i="24"/>
  <c r="Q2127" i="24"/>
  <c r="Q2131" i="24"/>
  <c r="Q2135" i="24"/>
  <c r="Q2139" i="24"/>
  <c r="Q2143" i="24"/>
  <c r="Q2147" i="24"/>
  <c r="Q2151" i="24"/>
  <c r="Q2155" i="24"/>
  <c r="Q2159" i="24"/>
  <c r="Q2163" i="24"/>
  <c r="Q2167" i="24"/>
  <c r="Q2171" i="24"/>
  <c r="Q2175" i="24"/>
  <c r="Q2179" i="24"/>
  <c r="Q2183" i="24"/>
  <c r="Q2187" i="24"/>
  <c r="Q2191" i="24"/>
  <c r="Q2195" i="24"/>
  <c r="Q2199" i="24"/>
  <c r="Q2203" i="24"/>
  <c r="Q2207" i="24"/>
  <c r="Q2211" i="24"/>
  <c r="Q2215" i="24"/>
  <c r="Q2219" i="24"/>
  <c r="Q2223" i="24"/>
  <c r="Q2227" i="24"/>
  <c r="Q2231" i="24"/>
  <c r="Q2235" i="24"/>
  <c r="Q2239" i="24"/>
  <c r="Q2233" i="24"/>
  <c r="Q2242" i="24"/>
  <c r="Q2247" i="24"/>
  <c r="Q2253" i="24"/>
  <c r="Q2258" i="24"/>
  <c r="Q2263" i="24"/>
  <c r="Q2269" i="24"/>
  <c r="Q2274" i="24"/>
  <c r="Q2279" i="24"/>
  <c r="Q2285" i="24"/>
  <c r="Q2290" i="24"/>
  <c r="Q2295" i="24"/>
  <c r="Q2301" i="24"/>
  <c r="Q2306" i="24"/>
  <c r="Q2311" i="24"/>
  <c r="Q2317" i="24"/>
  <c r="Q2322" i="24"/>
  <c r="Q2327" i="24"/>
  <c r="Q2333" i="24"/>
  <c r="Q2338" i="24"/>
  <c r="Q2343" i="24"/>
  <c r="Q2349" i="24"/>
  <c r="Q2354" i="24"/>
  <c r="Q2359" i="24"/>
  <c r="Q2365" i="24"/>
  <c r="Q2370" i="24"/>
  <c r="Q2375" i="24"/>
  <c r="Q2381" i="24"/>
  <c r="Q2386" i="24"/>
  <c r="Q2391" i="24"/>
  <c r="Q2397" i="24"/>
  <c r="Q2402" i="24"/>
  <c r="Q2407" i="24"/>
  <c r="Q2413" i="24"/>
  <c r="Q2418" i="24"/>
  <c r="Q2423" i="24"/>
  <c r="Q2429" i="24"/>
  <c r="Q2434" i="24"/>
  <c r="Q2439" i="24"/>
  <c r="Q2445" i="24"/>
  <c r="Q2450" i="24"/>
  <c r="Q2454" i="24"/>
  <c r="Q2458" i="24"/>
  <c r="Q2462" i="24"/>
  <c r="Q2466" i="24"/>
  <c r="Q2470" i="24"/>
  <c r="Q2474" i="24"/>
  <c r="Q2478" i="24"/>
  <c r="Q2482" i="24"/>
  <c r="Q2486" i="24"/>
  <c r="Q2490" i="24"/>
  <c r="Q2494" i="24"/>
  <c r="Q2498" i="24"/>
  <c r="Q2502" i="24"/>
  <c r="Q2506" i="24"/>
  <c r="Q2510" i="24"/>
  <c r="Q2514" i="24"/>
  <c r="Q2518" i="24"/>
  <c r="Q2522" i="24"/>
  <c r="Q2526" i="24"/>
  <c r="Q2530" i="24"/>
  <c r="Q2534" i="24"/>
  <c r="Q2538" i="24"/>
  <c r="Q2542" i="24"/>
  <c r="Q2546" i="24"/>
  <c r="Q2550" i="24"/>
  <c r="Q2554" i="24"/>
  <c r="Q2558" i="24"/>
  <c r="Q2562" i="24"/>
  <c r="Q2566" i="24"/>
  <c r="Q2570" i="24"/>
  <c r="Q2574" i="24"/>
  <c r="Q2578" i="24"/>
  <c r="Q2582" i="24"/>
  <c r="Q2586" i="24"/>
  <c r="Q2590" i="24"/>
  <c r="Q2594" i="24"/>
  <c r="Q2598" i="24"/>
  <c r="Q2602" i="24"/>
  <c r="Q2606" i="24"/>
  <c r="Q2610" i="24"/>
  <c r="Q2614" i="24"/>
  <c r="Q2618" i="24"/>
  <c r="Q2622" i="24"/>
  <c r="Q2626" i="24"/>
  <c r="Q2630" i="24"/>
  <c r="Q2634" i="24"/>
  <c r="Q2638" i="24"/>
  <c r="Q2642" i="24"/>
  <c r="Q2646" i="24"/>
  <c r="Q2650" i="24"/>
  <c r="Q2654" i="24"/>
  <c r="Q2658" i="24"/>
  <c r="Q2662" i="24"/>
  <c r="Q2666" i="24"/>
  <c r="Q2670" i="24"/>
  <c r="Q2674" i="24"/>
  <c r="Q2678" i="24"/>
  <c r="Q2682" i="24"/>
  <c r="Q2686" i="24"/>
  <c r="Q2690" i="24"/>
  <c r="Q2694" i="24"/>
  <c r="Q2698" i="24"/>
  <c r="Q2702" i="24"/>
  <c r="Q2706" i="24"/>
  <c r="Q2710" i="24"/>
  <c r="Q2714" i="24"/>
  <c r="Q2718" i="24"/>
  <c r="Q2722" i="24"/>
  <c r="Q2726" i="24"/>
  <c r="Q2730" i="24"/>
  <c r="Q2734" i="24"/>
  <c r="Q2738" i="24"/>
  <c r="Q2742" i="24"/>
  <c r="Q2746" i="24"/>
  <c r="Q2750" i="24"/>
  <c r="Q2754" i="24"/>
  <c r="Q2758" i="24"/>
  <c r="Q2762" i="24"/>
  <c r="Q2766" i="24"/>
  <c r="Q2770" i="24"/>
  <c r="Q2774" i="24"/>
  <c r="Q2778" i="24"/>
  <c r="Q2782" i="24"/>
  <c r="Q2786" i="24"/>
  <c r="Q2790" i="24"/>
  <c r="Q2794" i="24"/>
  <c r="Q2798" i="24"/>
  <c r="Q2802" i="24"/>
  <c r="Q2806" i="24"/>
  <c r="Q2810" i="24"/>
  <c r="Q2814" i="24"/>
  <c r="Q2818" i="24"/>
  <c r="Q2822" i="24"/>
  <c r="Q2826" i="24"/>
  <c r="Q2830" i="24"/>
  <c r="Q2834" i="24"/>
  <c r="Q2838" i="24"/>
  <c r="Q2842" i="24"/>
  <c r="Q2846" i="24"/>
  <c r="Q2850" i="24"/>
  <c r="Q2854" i="24"/>
  <c r="Q2858" i="24"/>
  <c r="Q2862" i="24"/>
  <c r="Q2866" i="24"/>
  <c r="Q2870" i="24"/>
  <c r="Q2874" i="24"/>
  <c r="Q2878" i="24"/>
  <c r="Q2882" i="24"/>
  <c r="Q2886" i="24"/>
  <c r="Q2890" i="24"/>
  <c r="Q2894" i="24"/>
  <c r="Q2898" i="24"/>
  <c r="Q2902" i="24"/>
  <c r="Q2906" i="24"/>
  <c r="Q2910" i="24"/>
  <c r="Q2914" i="24"/>
  <c r="Q2918" i="24"/>
  <c r="Q2922" i="24"/>
  <c r="Q2926" i="24"/>
  <c r="Q2930" i="24"/>
  <c r="Q2934" i="24"/>
  <c r="Q2938" i="24"/>
  <c r="Q2942" i="24"/>
  <c r="Q2946" i="24"/>
  <c r="Q2950" i="24"/>
  <c r="Q2954" i="24"/>
  <c r="Q2958" i="24"/>
  <c r="Q2962" i="24"/>
  <c r="Q2966" i="24"/>
  <c r="Q2970" i="24"/>
  <c r="Q2237" i="24"/>
  <c r="Q2243" i="24"/>
  <c r="Q2249" i="24"/>
  <c r="Q2254" i="24"/>
  <c r="Q2259" i="24"/>
  <c r="Q2265" i="24"/>
  <c r="Q2270" i="24"/>
  <c r="Q2275" i="24"/>
  <c r="Q2281" i="24"/>
  <c r="Q2286" i="24"/>
  <c r="Q2291" i="24"/>
  <c r="Q2297" i="24"/>
  <c r="Q2302" i="24"/>
  <c r="Q2307" i="24"/>
  <c r="Q2313" i="24"/>
  <c r="Q2318" i="24"/>
  <c r="Q2323" i="24"/>
  <c r="Q2329" i="24"/>
  <c r="Q2334" i="24"/>
  <c r="Q2339" i="24"/>
  <c r="Q2345" i="24"/>
  <c r="Q2350" i="24"/>
  <c r="Q2355" i="24"/>
  <c r="Q2361" i="24"/>
  <c r="Q2366" i="24"/>
  <c r="Q2371" i="24"/>
  <c r="Q2377" i="24"/>
  <c r="Q2382" i="24"/>
  <c r="Q2387" i="24"/>
  <c r="Q2393" i="24"/>
  <c r="Q2398" i="24"/>
  <c r="Q2403" i="24"/>
  <c r="Q2409" i="24"/>
  <c r="Q2414" i="24"/>
  <c r="Q2419" i="24"/>
  <c r="Q2425" i="24"/>
  <c r="Q2430" i="24"/>
  <c r="Q2435" i="24"/>
  <c r="Q2441" i="24"/>
  <c r="Q2446" i="24"/>
  <c r="Q2451" i="24"/>
  <c r="Q2455" i="24"/>
  <c r="Q2459" i="24"/>
  <c r="Q2463" i="24"/>
  <c r="Q2467" i="24"/>
  <c r="Q2471" i="24"/>
  <c r="Q2475" i="24"/>
  <c r="Q2479" i="24"/>
  <c r="Q2483" i="24"/>
  <c r="Q2487" i="24"/>
  <c r="Q2491" i="24"/>
  <c r="Q2495" i="24"/>
  <c r="Q2499" i="24"/>
  <c r="Q2503" i="24"/>
  <c r="Q2507" i="24"/>
  <c r="Q2511" i="24"/>
  <c r="Q2515" i="24"/>
  <c r="Q2519" i="24"/>
  <c r="Q2523" i="24"/>
  <c r="Q2527" i="24"/>
  <c r="Q2531" i="24"/>
  <c r="Q2535" i="24"/>
  <c r="Q2539" i="24"/>
  <c r="Q2543" i="24"/>
  <c r="Q2547" i="24"/>
  <c r="Q2551" i="24"/>
  <c r="Q2555" i="24"/>
  <c r="Q2559" i="24"/>
  <c r="Q2563" i="24"/>
  <c r="Q2567" i="24"/>
  <c r="Q2571" i="24"/>
  <c r="Q2575" i="24"/>
  <c r="Q2579" i="24"/>
  <c r="Q2583" i="24"/>
  <c r="Q2587" i="24"/>
  <c r="Q2591" i="24"/>
  <c r="Q2595" i="24"/>
  <c r="Q2599" i="24"/>
  <c r="Q2603" i="24"/>
  <c r="Q2607" i="24"/>
  <c r="Q2611" i="24"/>
  <c r="Q2615" i="24"/>
  <c r="Q2619" i="24"/>
  <c r="Q2623" i="24"/>
  <c r="Q2627" i="24"/>
  <c r="Q2631" i="24"/>
  <c r="Q2635" i="24"/>
  <c r="Q2639" i="24"/>
  <c r="Q2643" i="24"/>
  <c r="Q2647" i="24"/>
  <c r="Q2651" i="24"/>
  <c r="Q2655" i="24"/>
  <c r="Q2659" i="24"/>
  <c r="Q2663" i="24"/>
  <c r="Q2667" i="24"/>
  <c r="Q2671" i="24"/>
  <c r="Q2675" i="24"/>
  <c r="Q2679" i="24"/>
  <c r="Q2683" i="24"/>
  <c r="Q2687" i="24"/>
  <c r="Q2691" i="24"/>
  <c r="Q2695" i="24"/>
  <c r="Q2699" i="24"/>
  <c r="Q2703" i="24"/>
  <c r="Q2707" i="24"/>
  <c r="Q2711" i="24"/>
  <c r="Q2715" i="24"/>
  <c r="Q2719" i="24"/>
  <c r="Q2723" i="24"/>
  <c r="Q2727" i="24"/>
  <c r="Q2731" i="24"/>
  <c r="Q2735" i="24"/>
  <c r="Q2739" i="24"/>
  <c r="Q2743" i="24"/>
  <c r="Q2747" i="24"/>
  <c r="Q2751" i="24"/>
  <c r="Q2755" i="24"/>
  <c r="Q2759" i="24"/>
  <c r="Q2763" i="24"/>
  <c r="Q2767" i="24"/>
  <c r="Q2771" i="24"/>
  <c r="Q2775" i="24"/>
  <c r="Q2779" i="24"/>
  <c r="Q2783" i="24"/>
  <c r="Q2787" i="24"/>
  <c r="Q2791" i="24"/>
  <c r="Q2795" i="24"/>
  <c r="Q2799" i="24"/>
  <c r="Q2803" i="24"/>
  <c r="Q2807" i="24"/>
  <c r="Q2811" i="24"/>
  <c r="Q2815" i="24"/>
  <c r="Q2819" i="24"/>
  <c r="Q2823" i="24"/>
  <c r="Q2827" i="24"/>
  <c r="Q2831" i="24"/>
  <c r="Q2835" i="24"/>
  <c r="Q2839" i="24"/>
  <c r="Q2843" i="24"/>
  <c r="Q2847" i="24"/>
  <c r="Q2851" i="24"/>
  <c r="Q2855" i="24"/>
  <c r="Q2859" i="24"/>
  <c r="Q2863" i="24"/>
  <c r="Q2867" i="24"/>
  <c r="Q2871" i="24"/>
  <c r="Q2875" i="24"/>
  <c r="Q2879" i="24"/>
  <c r="Q2883" i="24"/>
  <c r="Q2887" i="24"/>
  <c r="Q2891" i="24"/>
  <c r="Q2895" i="24"/>
  <c r="Q2899" i="24"/>
  <c r="Q2903" i="24"/>
  <c r="Q2907" i="24"/>
  <c r="Q2911" i="24"/>
  <c r="Q2915" i="24"/>
  <c r="Q2919" i="24"/>
  <c r="Q2923" i="24"/>
  <c r="Q2927" i="24"/>
  <c r="Q2931" i="24"/>
  <c r="Q2935" i="24"/>
  <c r="Q2939" i="24"/>
  <c r="Q2943" i="24"/>
  <c r="Q2947" i="24"/>
  <c r="Q2951" i="24"/>
  <c r="Q2955" i="24"/>
  <c r="Q2959" i="24"/>
  <c r="Q2963" i="24"/>
  <c r="Q2967" i="24"/>
  <c r="Q2238" i="24"/>
  <c r="Q2245" i="24"/>
  <c r="Q2250" i="24"/>
  <c r="Q2255" i="24"/>
  <c r="Q2261" i="24"/>
  <c r="Q2266" i="24"/>
  <c r="Q2271" i="24"/>
  <c r="Q2277" i="24"/>
  <c r="Q2282" i="24"/>
  <c r="Q2287" i="24"/>
  <c r="Q2293" i="24"/>
  <c r="Q2298" i="24"/>
  <c r="Q2303" i="24"/>
  <c r="Q2309" i="24"/>
  <c r="Q2314" i="24"/>
  <c r="Q2319" i="24"/>
  <c r="Q2325" i="24"/>
  <c r="Q2330" i="24"/>
  <c r="Q2335" i="24"/>
  <c r="Q2341" i="24"/>
  <c r="Q2346" i="24"/>
  <c r="Q2351" i="24"/>
  <c r="Q2357" i="24"/>
  <c r="Q2362" i="24"/>
  <c r="Q2367" i="24"/>
  <c r="Q2373" i="24"/>
  <c r="Q2378" i="24"/>
  <c r="Q2383" i="24"/>
  <c r="Q2389" i="24"/>
  <c r="Q2394" i="24"/>
  <c r="Q2399" i="24"/>
  <c r="Q2405" i="24"/>
  <c r="Q2410" i="24"/>
  <c r="Q2415" i="24"/>
  <c r="Q2421" i="24"/>
  <c r="Q2426" i="24"/>
  <c r="Q2431" i="24"/>
  <c r="Q2437" i="24"/>
  <c r="Q2442" i="24"/>
  <c r="Q2447" i="24"/>
  <c r="Q2452" i="24"/>
  <c r="Q2456" i="24"/>
  <c r="Q2460" i="24"/>
  <c r="Q2464" i="24"/>
  <c r="Q2468" i="24"/>
  <c r="Q2472" i="24"/>
  <c r="Q2476" i="24"/>
  <c r="Q2480" i="24"/>
  <c r="Q2484" i="24"/>
  <c r="Q2488" i="24"/>
  <c r="Q2492" i="24"/>
  <c r="Q2496" i="24"/>
  <c r="Q2500" i="24"/>
  <c r="Q2504" i="24"/>
  <c r="Q2508" i="24"/>
  <c r="Q2512" i="24"/>
  <c r="Q2516" i="24"/>
  <c r="Q2520" i="24"/>
  <c r="Q2524" i="24"/>
  <c r="Q2528" i="24"/>
  <c r="Q2532" i="24"/>
  <c r="Q2536" i="24"/>
  <c r="Q2540" i="24"/>
  <c r="Q2544" i="24"/>
  <c r="Q2548" i="24"/>
  <c r="Q2552" i="24"/>
  <c r="Q2556" i="24"/>
  <c r="Q2560" i="24"/>
  <c r="Q2564" i="24"/>
  <c r="Q2568" i="24"/>
  <c r="Q2572" i="24"/>
  <c r="Q2576" i="24"/>
  <c r="Q2580" i="24"/>
  <c r="Q2584" i="24"/>
  <c r="Q2588" i="24"/>
  <c r="Q2592" i="24"/>
  <c r="Q2596" i="24"/>
  <c r="Q2600" i="24"/>
  <c r="Q2604" i="24"/>
  <c r="Q2608" i="24"/>
  <c r="Q2612" i="24"/>
  <c r="Q2616" i="24"/>
  <c r="Q2620" i="24"/>
  <c r="Q2624" i="24"/>
  <c r="Q2628" i="24"/>
  <c r="Q2632" i="24"/>
  <c r="Q2636" i="24"/>
  <c r="Q2640" i="24"/>
  <c r="Q2644" i="24"/>
  <c r="Q2648" i="24"/>
  <c r="Q2241" i="24"/>
  <c r="Q2246" i="24"/>
  <c r="Q2251" i="24"/>
  <c r="Q2257" i="24"/>
  <c r="Q2262" i="24"/>
  <c r="Q2267" i="24"/>
  <c r="Q2273" i="24"/>
  <c r="Q2278" i="24"/>
  <c r="Q2283" i="24"/>
  <c r="Q2289" i="24"/>
  <c r="Q2294" i="24"/>
  <c r="Q2299" i="24"/>
  <c r="Q2305" i="24"/>
  <c r="Q2310" i="24"/>
  <c r="Q2315" i="24"/>
  <c r="Q2321" i="24"/>
  <c r="Q2326" i="24"/>
  <c r="Q2331" i="24"/>
  <c r="Q2337" i="24"/>
  <c r="Q2342" i="24"/>
  <c r="Q2347" i="24"/>
  <c r="Q2353" i="24"/>
  <c r="Q2358" i="24"/>
  <c r="Q2363" i="24"/>
  <c r="Q2369" i="24"/>
  <c r="Q2374" i="24"/>
  <c r="Q2379" i="24"/>
  <c r="Q2385" i="24"/>
  <c r="Q2390" i="24"/>
  <c r="Q2395" i="24"/>
  <c r="Q2401" i="24"/>
  <c r="Q2406" i="24"/>
  <c r="Q2411" i="24"/>
  <c r="Q2417" i="24"/>
  <c r="Q2422" i="24"/>
  <c r="Q2427" i="24"/>
  <c r="Q2433" i="24"/>
  <c r="Q2438" i="24"/>
  <c r="Q2443" i="24"/>
  <c r="Q2449" i="24"/>
  <c r="Q2453" i="24"/>
  <c r="Q2457" i="24"/>
  <c r="Q2461" i="24"/>
  <c r="Q2465" i="24"/>
  <c r="Q2469" i="24"/>
  <c r="Q2473" i="24"/>
  <c r="Q2477" i="24"/>
  <c r="Q2481" i="24"/>
  <c r="Q2485" i="24"/>
  <c r="Q2489" i="24"/>
  <c r="Q2493" i="24"/>
  <c r="Q2497" i="24"/>
  <c r="Q2501" i="24"/>
  <c r="Q2505" i="24"/>
  <c r="Q2509" i="24"/>
  <c r="Q2513" i="24"/>
  <c r="Q2517" i="24"/>
  <c r="Q2521" i="24"/>
  <c r="Q2525" i="24"/>
  <c r="Q2529" i="24"/>
  <c r="Q2533" i="24"/>
  <c r="Q2537" i="24"/>
  <c r="Q2541" i="24"/>
  <c r="Q2545" i="24"/>
  <c r="Q2549" i="24"/>
  <c r="Q2553" i="24"/>
  <c r="Q2557" i="24"/>
  <c r="Q2561" i="24"/>
  <c r="Q2565" i="24"/>
  <c r="Q2569" i="24"/>
  <c r="Q2573" i="24"/>
  <c r="Q2577" i="24"/>
  <c r="Q2581" i="24"/>
  <c r="Q2585" i="24"/>
  <c r="Q2589" i="24"/>
  <c r="Q2593" i="24"/>
  <c r="Q2597" i="24"/>
  <c r="Q2601" i="24"/>
  <c r="Q2605" i="24"/>
  <c r="Q2609" i="24"/>
  <c r="Q2613" i="24"/>
  <c r="Q2617" i="24"/>
  <c r="Q2621" i="24"/>
  <c r="Q2625" i="24"/>
  <c r="Q2629" i="24"/>
  <c r="Q2633" i="24"/>
  <c r="Q2637" i="24"/>
  <c r="Q2641" i="24"/>
  <c r="Q2645" i="24"/>
  <c r="Q2649" i="24"/>
  <c r="Q2653" i="24"/>
  <c r="Q2652" i="24"/>
  <c r="Q2661" i="24"/>
  <c r="Q2669" i="24"/>
  <c r="Q2677" i="24"/>
  <c r="Q2685" i="24"/>
  <c r="Q2693" i="24"/>
  <c r="Q2701" i="24"/>
  <c r="Q2709" i="24"/>
  <c r="Q2717" i="24"/>
  <c r="Q2725" i="24"/>
  <c r="Q2733" i="24"/>
  <c r="Q2741" i="24"/>
  <c r="Q2749" i="24"/>
  <c r="Q2757" i="24"/>
  <c r="Q2765" i="24"/>
  <c r="Q2773" i="24"/>
  <c r="Q2781" i="24"/>
  <c r="Q2789" i="24"/>
  <c r="Q2797" i="24"/>
  <c r="Q2805" i="24"/>
  <c r="Q2813" i="24"/>
  <c r="Q2821" i="24"/>
  <c r="Q2829" i="24"/>
  <c r="Q2837" i="24"/>
  <c r="Q2845" i="24"/>
  <c r="Q2853" i="24"/>
  <c r="Q2861" i="24"/>
  <c r="Q2869" i="24"/>
  <c r="Q2877" i="24"/>
  <c r="Q2885" i="24"/>
  <c r="Q2893" i="24"/>
  <c r="Q2901" i="24"/>
  <c r="Q2909" i="24"/>
  <c r="Q2917" i="24"/>
  <c r="Q2925" i="24"/>
  <c r="Q2933" i="24"/>
  <c r="Q2941" i="24"/>
  <c r="Q2949" i="24"/>
  <c r="Q2957" i="24"/>
  <c r="Q2965" i="24"/>
  <c r="Q2972" i="24"/>
  <c r="Q2976" i="24"/>
  <c r="Q2980" i="24"/>
  <c r="Q2984" i="24"/>
  <c r="Q2988" i="24"/>
  <c r="Q2992" i="24"/>
  <c r="Q2996" i="24"/>
  <c r="Q3000" i="24"/>
  <c r="Q3004" i="24"/>
  <c r="Q3008" i="24"/>
  <c r="Q3012" i="24"/>
  <c r="Q3016" i="24"/>
  <c r="Q3020" i="24"/>
  <c r="Q3024" i="24"/>
  <c r="Q3028" i="24"/>
  <c r="Q3032" i="24"/>
  <c r="Q3036" i="24"/>
  <c r="Q3040" i="24"/>
  <c r="Q3044" i="24"/>
  <c r="Q3048" i="24"/>
  <c r="Q3052" i="24"/>
  <c r="Q3056" i="24"/>
  <c r="Q3060" i="24"/>
  <c r="Q3064" i="24"/>
  <c r="Q3068" i="24"/>
  <c r="Q3072" i="24"/>
  <c r="Q3076" i="24"/>
  <c r="Q3080" i="24"/>
  <c r="Q3084" i="24"/>
  <c r="Q3088" i="24"/>
  <c r="Q3092" i="24"/>
  <c r="Q3096" i="24"/>
  <c r="Q3100" i="24"/>
  <c r="Q3104" i="24"/>
  <c r="Q3108" i="24"/>
  <c r="Q3112" i="24"/>
  <c r="Q3116" i="24"/>
  <c r="Q2656" i="24"/>
  <c r="Q2664" i="24"/>
  <c r="Q2672" i="24"/>
  <c r="Q2680" i="24"/>
  <c r="Q2688" i="24"/>
  <c r="Q2696" i="24"/>
  <c r="Q2704" i="24"/>
  <c r="Q2712" i="24"/>
  <c r="Q2720" i="24"/>
  <c r="Q2728" i="24"/>
  <c r="Q2736" i="24"/>
  <c r="Q2744" i="24"/>
  <c r="Q2752" i="24"/>
  <c r="Q2760" i="24"/>
  <c r="Q2768" i="24"/>
  <c r="Q2776" i="24"/>
  <c r="Q2784" i="24"/>
  <c r="Q2792" i="24"/>
  <c r="Q2800" i="24"/>
  <c r="Q2808" i="24"/>
  <c r="Q2816" i="24"/>
  <c r="Q2824" i="24"/>
  <c r="Q2832" i="24"/>
  <c r="Q2840" i="24"/>
  <c r="Q2848" i="24"/>
  <c r="Q2856" i="24"/>
  <c r="Q2864" i="24"/>
  <c r="Q2872" i="24"/>
  <c r="Q2880" i="24"/>
  <c r="Q2888" i="24"/>
  <c r="Q2896" i="24"/>
  <c r="Q2904" i="24"/>
  <c r="Q2912" i="24"/>
  <c r="Q2920" i="24"/>
  <c r="Q2928" i="24"/>
  <c r="Q2936" i="24"/>
  <c r="Q2944" i="24"/>
  <c r="Q2952" i="24"/>
  <c r="Q2960" i="24"/>
  <c r="Q2968" i="24"/>
  <c r="Q2973" i="24"/>
  <c r="Q2977" i="24"/>
  <c r="Q2981" i="24"/>
  <c r="Q2985" i="24"/>
  <c r="Q2989" i="24"/>
  <c r="Q2993" i="24"/>
  <c r="Q2997" i="24"/>
  <c r="Q3001" i="24"/>
  <c r="Q3005" i="24"/>
  <c r="Q3009" i="24"/>
  <c r="Q3013" i="24"/>
  <c r="Q3017" i="24"/>
  <c r="Q3021" i="24"/>
  <c r="Q3025" i="24"/>
  <c r="Q3029" i="24"/>
  <c r="Q3033" i="24"/>
  <c r="Q3037" i="24"/>
  <c r="Q3041" i="24"/>
  <c r="Q3045" i="24"/>
  <c r="Q3049" i="24"/>
  <c r="Q3053" i="24"/>
  <c r="Q3057" i="24"/>
  <c r="Q3061" i="24"/>
  <c r="Q3065" i="24"/>
  <c r="Q3069" i="24"/>
  <c r="Q3073" i="24"/>
  <c r="Q3077" i="24"/>
  <c r="Q3081" i="24"/>
  <c r="Q3085" i="24"/>
  <c r="Q3089" i="24"/>
  <c r="Q3093" i="24"/>
  <c r="Q3097" i="24"/>
  <c r="Q3101" i="24"/>
  <c r="Q3105" i="24"/>
  <c r="Q3109" i="24"/>
  <c r="Q3113" i="24"/>
  <c r="Q3117" i="24"/>
  <c r="Q2657" i="24"/>
  <c r="Q2665" i="24"/>
  <c r="Q2673" i="24"/>
  <c r="Q2681" i="24"/>
  <c r="Q2689" i="24"/>
  <c r="Q2697" i="24"/>
  <c r="Q2705" i="24"/>
  <c r="Q2713" i="24"/>
  <c r="Q2721" i="24"/>
  <c r="Q2729" i="24"/>
  <c r="Q2737" i="24"/>
  <c r="Q2745" i="24"/>
  <c r="Q2753" i="24"/>
  <c r="Q2761" i="24"/>
  <c r="Q2769" i="24"/>
  <c r="Q2777" i="24"/>
  <c r="Q2785" i="24"/>
  <c r="Q2793" i="24"/>
  <c r="Q2801" i="24"/>
  <c r="Q2809" i="24"/>
  <c r="Q2817" i="24"/>
  <c r="Q2825" i="24"/>
  <c r="Q2833" i="24"/>
  <c r="Q2841" i="24"/>
  <c r="Q2849" i="24"/>
  <c r="Q2857" i="24"/>
  <c r="Q2865" i="24"/>
  <c r="Q2873" i="24"/>
  <c r="Q2881" i="24"/>
  <c r="Q2889" i="24"/>
  <c r="Q2897" i="24"/>
  <c r="Q2905" i="24"/>
  <c r="Q2913" i="24"/>
  <c r="Q2921" i="24"/>
  <c r="Q2929" i="24"/>
  <c r="Q2937" i="24"/>
  <c r="Q2945" i="24"/>
  <c r="Q2953" i="24"/>
  <c r="Q2961" i="24"/>
  <c r="Q2969" i="24"/>
  <c r="Q2974" i="24"/>
  <c r="Q2978" i="24"/>
  <c r="Q2982" i="24"/>
  <c r="Q2986" i="24"/>
  <c r="Q2990" i="24"/>
  <c r="Q2994" i="24"/>
  <c r="Q2998" i="24"/>
  <c r="Q3002" i="24"/>
  <c r="Q3006" i="24"/>
  <c r="Q3010" i="24"/>
  <c r="Q3014" i="24"/>
  <c r="Q3018" i="24"/>
  <c r="Q3022" i="24"/>
  <c r="Q3026" i="24"/>
  <c r="Q3030" i="24"/>
  <c r="Q3034" i="24"/>
  <c r="Q3038" i="24"/>
  <c r="Q3042" i="24"/>
  <c r="Q3046" i="24"/>
  <c r="Q3050" i="24"/>
  <c r="Q3054" i="24"/>
  <c r="Q3058" i="24"/>
  <c r="Q3062" i="24"/>
  <c r="Q3066" i="24"/>
  <c r="Q3070" i="24"/>
  <c r="Q3074" i="24"/>
  <c r="Q3078" i="24"/>
  <c r="Q3082" i="24"/>
  <c r="Q3086" i="24"/>
  <c r="Q3090" i="24"/>
  <c r="Q3094" i="24"/>
  <c r="Q3098" i="24"/>
  <c r="Q3102" i="24"/>
  <c r="Q3106" i="24"/>
  <c r="Q3110" i="24"/>
  <c r="Q3114" i="24"/>
  <c r="Q3118" i="24"/>
  <c r="Q2660" i="24"/>
  <c r="Q2668" i="24"/>
  <c r="Q2676" i="24"/>
  <c r="Q2684" i="24"/>
  <c r="Q2692" i="24"/>
  <c r="Q2700" i="24"/>
  <c r="Q2708" i="24"/>
  <c r="Q2716" i="24"/>
  <c r="Q2724" i="24"/>
  <c r="Q2732" i="24"/>
  <c r="Q2740" i="24"/>
  <c r="Q2748" i="24"/>
  <c r="Q2756" i="24"/>
  <c r="Q2764" i="24"/>
  <c r="Q2772" i="24"/>
  <c r="Q2780" i="24"/>
  <c r="Q2788" i="24"/>
  <c r="Q2796" i="24"/>
  <c r="Q2804" i="24"/>
  <c r="Q2812" i="24"/>
  <c r="Q2820" i="24"/>
  <c r="Q2828" i="24"/>
  <c r="Q2836" i="24"/>
  <c r="Q2844" i="24"/>
  <c r="Q2852" i="24"/>
  <c r="Q2860" i="24"/>
  <c r="Q2868" i="24"/>
  <c r="Q2876" i="24"/>
  <c r="Q2884" i="24"/>
  <c r="Q2892" i="24"/>
  <c r="Q2900" i="24"/>
  <c r="Q2908" i="24"/>
  <c r="Q2916" i="24"/>
  <c r="Q2924" i="24"/>
  <c r="Q2932" i="24"/>
  <c r="Q2940" i="24"/>
  <c r="Q2948" i="24"/>
  <c r="Q2956" i="24"/>
  <c r="Q2964" i="24"/>
  <c r="Q2971" i="24"/>
  <c r="Q2975" i="24"/>
  <c r="Q2979" i="24"/>
  <c r="Q2983" i="24"/>
  <c r="Q2987" i="24"/>
  <c r="Q2991" i="24"/>
  <c r="Q2995" i="24"/>
  <c r="Q2999" i="24"/>
  <c r="Q3003" i="24"/>
  <c r="Q3007" i="24"/>
  <c r="Q3011" i="24"/>
  <c r="Q3015" i="24"/>
  <c r="Q3019" i="24"/>
  <c r="Q3023" i="24"/>
  <c r="Q3027" i="24"/>
  <c r="Q3031" i="24"/>
  <c r="Q3035" i="24"/>
  <c r="Q3039" i="24"/>
  <c r="Q3043" i="24"/>
  <c r="Q3047" i="24"/>
  <c r="Q3051" i="24"/>
  <c r="Q3055" i="24"/>
  <c r="Q3059" i="24"/>
  <c r="Q3063" i="24"/>
  <c r="Q3067" i="24"/>
  <c r="Q3071" i="24"/>
  <c r="Q3075" i="24"/>
  <c r="Q3079" i="24"/>
  <c r="Q3083" i="24"/>
  <c r="Q3087" i="24"/>
  <c r="Q3091" i="24"/>
  <c r="Q3095" i="24"/>
  <c r="Q3099" i="24"/>
  <c r="Q3103" i="24"/>
  <c r="Q3107" i="24"/>
  <c r="Q3111" i="24"/>
  <c r="Q3115" i="24"/>
  <c r="Q3119" i="24"/>
  <c r="O5" i="24"/>
  <c r="O9" i="24"/>
  <c r="Q69" i="24" s="1"/>
  <c r="O13" i="24"/>
  <c r="P20" i="24" s="1"/>
  <c r="O17" i="24"/>
  <c r="Q24" i="24" s="1"/>
  <c r="O21" i="24"/>
  <c r="O25" i="24"/>
  <c r="Q88" i="24" s="1"/>
  <c r="O29" i="24"/>
  <c r="O33" i="24"/>
  <c r="O37" i="24"/>
  <c r="O41" i="24"/>
  <c r="Q41" i="24" s="1"/>
  <c r="O45" i="24"/>
  <c r="O49" i="24"/>
  <c r="O53" i="24"/>
  <c r="O57" i="24"/>
  <c r="P57" i="24" s="1"/>
  <c r="O61" i="24"/>
  <c r="O65" i="24"/>
  <c r="O69" i="24"/>
  <c r="O73" i="24"/>
  <c r="Q73" i="24" s="1"/>
  <c r="O77" i="24"/>
  <c r="O81" i="24"/>
  <c r="O85" i="24"/>
  <c r="O89" i="24"/>
  <c r="P89" i="24" s="1"/>
  <c r="O93" i="24"/>
  <c r="Q347" i="24" s="1"/>
  <c r="O97" i="24"/>
  <c r="Q478" i="24" s="1"/>
  <c r="O101" i="24"/>
  <c r="O105" i="24"/>
  <c r="Q105" i="24" s="1"/>
  <c r="O109" i="24"/>
  <c r="O113" i="24"/>
  <c r="P2571" i="24" s="1"/>
  <c r="O117" i="24"/>
  <c r="O121" i="24"/>
  <c r="P121" i="24" s="1"/>
  <c r="O125" i="24"/>
  <c r="O129" i="24"/>
  <c r="Q117" i="24" s="1"/>
  <c r="O133" i="24"/>
  <c r="O137" i="24"/>
  <c r="Q137" i="24" s="1"/>
  <c r="O141" i="24"/>
  <c r="O145" i="24"/>
  <c r="O149" i="24"/>
  <c r="O153" i="24"/>
  <c r="P153" i="24" s="1"/>
  <c r="O157" i="24"/>
  <c r="O161" i="24"/>
  <c r="O165" i="24"/>
  <c r="O169" i="24"/>
  <c r="Q169" i="24" s="1"/>
  <c r="O173" i="24"/>
  <c r="O177" i="24"/>
  <c r="O181" i="24"/>
  <c r="O185" i="24"/>
  <c r="P185" i="24" s="1"/>
  <c r="O189" i="24"/>
  <c r="O193" i="24"/>
  <c r="O197" i="24"/>
  <c r="O201" i="24"/>
  <c r="Q201" i="24" s="1"/>
  <c r="O205" i="24"/>
  <c r="O209" i="24"/>
  <c r="O213" i="24"/>
  <c r="O217" i="24"/>
  <c r="P217" i="24" s="1"/>
  <c r="O221" i="24"/>
  <c r="O225" i="24"/>
  <c r="O229" i="24"/>
  <c r="O233" i="24"/>
  <c r="Q233" i="24" s="1"/>
  <c r="O237" i="24"/>
  <c r="O241" i="24"/>
  <c r="O245" i="24"/>
  <c r="O249" i="24"/>
  <c r="P249" i="24" s="1"/>
  <c r="O253" i="24"/>
  <c r="O257" i="24"/>
  <c r="O261" i="24"/>
  <c r="O265" i="24"/>
  <c r="Q265" i="24" s="1"/>
  <c r="O269" i="24"/>
  <c r="O273" i="24"/>
  <c r="O277" i="24"/>
  <c r="O281" i="24"/>
  <c r="P281" i="24" s="1"/>
  <c r="O285" i="24"/>
  <c r="O289" i="24"/>
  <c r="O293" i="24"/>
  <c r="O297" i="24"/>
  <c r="Q297" i="24" s="1"/>
  <c r="O301" i="24"/>
  <c r="O305" i="24"/>
  <c r="O309" i="24"/>
  <c r="O313" i="24"/>
  <c r="P313" i="24" s="1"/>
  <c r="O317" i="24"/>
  <c r="O321" i="24"/>
  <c r="O325" i="24"/>
  <c r="O329" i="24"/>
  <c r="Q329" i="24" s="1"/>
  <c r="O333" i="24"/>
  <c r="O337" i="24"/>
  <c r="O341" i="24"/>
  <c r="O345" i="24"/>
  <c r="P345" i="24" s="1"/>
  <c r="O349" i="24"/>
  <c r="O353" i="24"/>
  <c r="Q353" i="24" s="1"/>
  <c r="O357" i="24"/>
  <c r="O361" i="24"/>
  <c r="O365" i="24"/>
  <c r="O369" i="24"/>
  <c r="O373" i="24"/>
  <c r="O377" i="24"/>
  <c r="O381" i="24"/>
  <c r="Q381" i="24" s="1"/>
  <c r="O385" i="24"/>
  <c r="P385" i="24" s="1"/>
  <c r="O389" i="24"/>
  <c r="O393" i="24"/>
  <c r="P393" i="24" s="1"/>
  <c r="O397" i="24"/>
  <c r="O401" i="24"/>
  <c r="O405" i="24"/>
  <c r="O409" i="24"/>
  <c r="O413" i="24"/>
  <c r="Q413" i="24" s="1"/>
  <c r="O417" i="24"/>
  <c r="P417" i="24" s="1"/>
  <c r="O421" i="24"/>
  <c r="O425" i="24"/>
  <c r="O429" i="24"/>
  <c r="O433" i="24"/>
  <c r="O437" i="24"/>
  <c r="O441" i="24"/>
  <c r="O445" i="24"/>
  <c r="Q445" i="24" s="1"/>
  <c r="O449" i="24"/>
  <c r="P449" i="24" s="1"/>
  <c r="O453" i="24"/>
  <c r="O457" i="24"/>
  <c r="P457" i="24" s="1"/>
  <c r="O461" i="24"/>
  <c r="O465" i="24"/>
  <c r="O469" i="24"/>
  <c r="O473" i="24"/>
  <c r="O477" i="24"/>
  <c r="O481" i="24"/>
  <c r="Q481" i="24" s="1"/>
  <c r="O485" i="24"/>
  <c r="O489" i="24"/>
  <c r="O493" i="24"/>
  <c r="Q493" i="24" s="1"/>
  <c r="O497" i="24"/>
  <c r="O501" i="24"/>
  <c r="O505" i="24"/>
  <c r="O509" i="24"/>
  <c r="P509" i="24" s="1"/>
  <c r="O513" i="24"/>
  <c r="P513" i="24" s="1"/>
  <c r="O517" i="24"/>
  <c r="O521" i="24"/>
  <c r="P521" i="24" s="1"/>
  <c r="O525" i="24"/>
  <c r="O529" i="24"/>
  <c r="O533" i="24"/>
  <c r="O537" i="24"/>
  <c r="O541" i="24"/>
  <c r="P541" i="24" s="1"/>
  <c r="O545" i="24"/>
  <c r="P545" i="24" s="1"/>
  <c r="O549" i="24"/>
  <c r="O553" i="24"/>
  <c r="O557" i="24"/>
  <c r="O561" i="24"/>
  <c r="O565" i="24"/>
  <c r="O569" i="24"/>
  <c r="O573" i="24"/>
  <c r="P573" i="24" s="1"/>
  <c r="O577" i="24"/>
  <c r="P577" i="24" s="1"/>
  <c r="O581" i="24"/>
  <c r="O585" i="24"/>
  <c r="P585" i="24" s="1"/>
  <c r="O589" i="24"/>
  <c r="O593" i="24"/>
  <c r="O597" i="24"/>
  <c r="O601" i="24"/>
  <c r="O605" i="24"/>
  <c r="P605" i="24" s="1"/>
  <c r="O609" i="24"/>
  <c r="P609" i="24" s="1"/>
  <c r="O613" i="24"/>
  <c r="O617" i="24"/>
  <c r="O621" i="24"/>
  <c r="P621" i="24" s="1"/>
  <c r="O625" i="24"/>
  <c r="P625" i="24" s="1"/>
  <c r="O629" i="24"/>
  <c r="O633" i="24"/>
  <c r="O637" i="24"/>
  <c r="P637" i="24" s="1"/>
  <c r="O641" i="24"/>
  <c r="P641" i="24" s="1"/>
  <c r="O645" i="24"/>
  <c r="O649" i="24"/>
  <c r="O653" i="24"/>
  <c r="P653" i="24" s="1"/>
  <c r="O657" i="24"/>
  <c r="P657" i="24" s="1"/>
  <c r="O661" i="24"/>
  <c r="O665" i="24"/>
  <c r="O669" i="24"/>
  <c r="P669" i="24" s="1"/>
  <c r="O673" i="24"/>
  <c r="P673" i="24" s="1"/>
  <c r="O677" i="24"/>
  <c r="O681" i="24"/>
  <c r="O685" i="24"/>
  <c r="P685" i="24" s="1"/>
  <c r="O689" i="24"/>
  <c r="P689" i="24" s="1"/>
  <c r="O693" i="24"/>
  <c r="O697" i="24"/>
  <c r="O701" i="24"/>
  <c r="P701" i="24" s="1"/>
  <c r="O705" i="24"/>
  <c r="P705" i="24" s="1"/>
  <c r="O709" i="24"/>
  <c r="O713" i="24"/>
  <c r="O717" i="24"/>
  <c r="P717" i="24" s="1"/>
  <c r="O721" i="24"/>
  <c r="P721" i="24" s="1"/>
  <c r="O725" i="24"/>
  <c r="O729" i="24"/>
  <c r="O733" i="24"/>
  <c r="P733" i="24" s="1"/>
  <c r="O737" i="24"/>
  <c r="P737" i="24" s="1"/>
  <c r="O741" i="24"/>
  <c r="O745" i="24"/>
  <c r="O749" i="24"/>
  <c r="P749" i="24" s="1"/>
  <c r="O753" i="24"/>
  <c r="P753" i="24" s="1"/>
  <c r="O757" i="24"/>
  <c r="O761" i="24"/>
  <c r="O765" i="24"/>
  <c r="P765" i="24" s="1"/>
  <c r="O769" i="24"/>
  <c r="P769" i="24" s="1"/>
  <c r="O773" i="24"/>
  <c r="O777" i="24"/>
  <c r="O781" i="24"/>
  <c r="P781" i="24" s="1"/>
  <c r="O785" i="24"/>
  <c r="P785" i="24" s="1"/>
  <c r="O789" i="24"/>
  <c r="O793" i="24"/>
  <c r="O797" i="24"/>
  <c r="P797" i="24" s="1"/>
  <c r="O801" i="24"/>
  <c r="P801" i="24" s="1"/>
  <c r="O805" i="24"/>
  <c r="O809" i="24"/>
  <c r="O813" i="24"/>
  <c r="P813" i="24" s="1"/>
  <c r="O817" i="24"/>
  <c r="P817" i="24" s="1"/>
  <c r="O821" i="24"/>
  <c r="O825" i="24"/>
  <c r="O829" i="24"/>
  <c r="P829" i="24" s="1"/>
  <c r="O833" i="24"/>
  <c r="P833" i="24" s="1"/>
  <c r="O837" i="24"/>
  <c r="O841" i="24"/>
  <c r="O845" i="24"/>
  <c r="P845" i="24" s="1"/>
  <c r="O849" i="24"/>
  <c r="P849" i="24" s="1"/>
  <c r="O853" i="24"/>
  <c r="O857" i="24"/>
  <c r="O861" i="24"/>
  <c r="P861" i="24" s="1"/>
  <c r="O865" i="24"/>
  <c r="P865" i="24" s="1"/>
  <c r="O869" i="24"/>
  <c r="O873" i="24"/>
  <c r="O877" i="24"/>
  <c r="P877" i="24" s="1"/>
  <c r="O881" i="24"/>
  <c r="P881" i="24" s="1"/>
  <c r="O885" i="24"/>
  <c r="O889" i="24"/>
  <c r="O893" i="24"/>
  <c r="P893" i="24" s="1"/>
  <c r="O897" i="24"/>
  <c r="P897" i="24" s="1"/>
  <c r="O901" i="24"/>
  <c r="O905" i="24"/>
  <c r="O909" i="24"/>
  <c r="P909" i="24" s="1"/>
  <c r="O913" i="24"/>
  <c r="P913" i="24" s="1"/>
  <c r="O917" i="24"/>
  <c r="O921" i="24"/>
  <c r="O925" i="24"/>
  <c r="P925" i="24" s="1"/>
  <c r="O929" i="24"/>
  <c r="P929" i="24" s="1"/>
  <c r="O933" i="24"/>
  <c r="O937" i="24"/>
  <c r="O941" i="24"/>
  <c r="P941" i="24" s="1"/>
  <c r="O945" i="24"/>
  <c r="P945" i="24" s="1"/>
  <c r="O949" i="24"/>
  <c r="O953" i="24"/>
  <c r="O957" i="24"/>
  <c r="P957" i="24" s="1"/>
  <c r="O961" i="24"/>
  <c r="P961" i="24" s="1"/>
  <c r="O965" i="24"/>
  <c r="O969" i="24"/>
  <c r="O973" i="24"/>
  <c r="P973" i="24" s="1"/>
  <c r="O977" i="24"/>
  <c r="P977" i="24" s="1"/>
  <c r="O981" i="24"/>
  <c r="O985" i="24"/>
  <c r="O989" i="24"/>
  <c r="P989" i="24" s="1"/>
  <c r="O993" i="24"/>
  <c r="P993" i="24" s="1"/>
  <c r="O997" i="24"/>
  <c r="O1001" i="24"/>
  <c r="O1005" i="24"/>
  <c r="P1005" i="24" s="1"/>
  <c r="O1009" i="24"/>
  <c r="P1009" i="24" s="1"/>
  <c r="O1013" i="24"/>
  <c r="O1017" i="24"/>
  <c r="O1021" i="24"/>
  <c r="P1021" i="24" s="1"/>
  <c r="O1025" i="24"/>
  <c r="P1025" i="24" s="1"/>
  <c r="O1029" i="24"/>
  <c r="O1033" i="24"/>
  <c r="O1037" i="24"/>
  <c r="P1037" i="24" s="1"/>
  <c r="O1041" i="24"/>
  <c r="P1041" i="24" s="1"/>
  <c r="O1045" i="24"/>
  <c r="O1049" i="24"/>
  <c r="O1053" i="24"/>
  <c r="P1053" i="24" s="1"/>
  <c r="O1057" i="24"/>
  <c r="P1057" i="24" s="1"/>
  <c r="O1061" i="24"/>
  <c r="O1065" i="24"/>
  <c r="O1069" i="24"/>
  <c r="P1069" i="24" s="1"/>
  <c r="O1073" i="24"/>
  <c r="P1073" i="24" s="1"/>
  <c r="O1077" i="24"/>
  <c r="O1081" i="24"/>
  <c r="O1085" i="24"/>
  <c r="P1085" i="24" s="1"/>
  <c r="O1089" i="24"/>
  <c r="P1089" i="24" s="1"/>
  <c r="O1093" i="24"/>
  <c r="O1097" i="24"/>
  <c r="O1101" i="24"/>
  <c r="P1101" i="24" s="1"/>
  <c r="O1105" i="24"/>
  <c r="P1105" i="24" s="1"/>
  <c r="O1109" i="24"/>
  <c r="O1113" i="24"/>
  <c r="O1117" i="24"/>
  <c r="P1117" i="24" s="1"/>
  <c r="O1121" i="24"/>
  <c r="P1121" i="24" s="1"/>
  <c r="O1125" i="24"/>
  <c r="O1129" i="24"/>
  <c r="O1133" i="24"/>
  <c r="O1137" i="24"/>
  <c r="O1141" i="24"/>
  <c r="O1145" i="24"/>
  <c r="O1149" i="24"/>
  <c r="P1149" i="24" s="1"/>
  <c r="O1153" i="24"/>
  <c r="O1157" i="24"/>
  <c r="O1161" i="24"/>
  <c r="P1161" i="24" s="1"/>
  <c r="O1165" i="24"/>
  <c r="P1165" i="24" s="1"/>
  <c r="O1169" i="24"/>
  <c r="P1169" i="24" s="1"/>
  <c r="O1173" i="24"/>
  <c r="O1177" i="24"/>
  <c r="O1181" i="24"/>
  <c r="P1181" i="24" s="1"/>
  <c r="O1185" i="24"/>
  <c r="P1185" i="24" s="1"/>
  <c r="O1189" i="24"/>
  <c r="O1193" i="24"/>
  <c r="O1197" i="24"/>
  <c r="O1201" i="24"/>
  <c r="O1205" i="24"/>
  <c r="O1209" i="24"/>
  <c r="P1209" i="24" s="1"/>
  <c r="O1213" i="24"/>
  <c r="P1213" i="24" s="1"/>
  <c r="O1217" i="24"/>
  <c r="O1221" i="24"/>
  <c r="O1225" i="24"/>
  <c r="O1229" i="24"/>
  <c r="P1229" i="24" s="1"/>
  <c r="O1233" i="24"/>
  <c r="P1233" i="24" s="1"/>
  <c r="O1237" i="24"/>
  <c r="O1241" i="24"/>
  <c r="P1241" i="24" s="1"/>
  <c r="O1245" i="24"/>
  <c r="P1245" i="24" s="1"/>
  <c r="O1249" i="24"/>
  <c r="P1249" i="24" s="1"/>
  <c r="O1253" i="24"/>
  <c r="O1257" i="24"/>
  <c r="O1261" i="24"/>
  <c r="O1265" i="24"/>
  <c r="O1269" i="24"/>
  <c r="O1273" i="24"/>
  <c r="P1273" i="24" s="1"/>
  <c r="O1277" i="24"/>
  <c r="P1277" i="24" s="1"/>
  <c r="O1281" i="24"/>
  <c r="O1285" i="24"/>
  <c r="O1289" i="24"/>
  <c r="O1293" i="24"/>
  <c r="P1293" i="24" s="1"/>
  <c r="O1297" i="24"/>
  <c r="P1297" i="24" s="1"/>
  <c r="O1301" i="24"/>
  <c r="O1305" i="24"/>
  <c r="P1305" i="24" s="1"/>
  <c r="O1309" i="24"/>
  <c r="P1309" i="24" s="1"/>
  <c r="O1313" i="24"/>
  <c r="P1313" i="24" s="1"/>
  <c r="O1317" i="24"/>
  <c r="O1321" i="24"/>
  <c r="O1325" i="24"/>
  <c r="O1329" i="24"/>
  <c r="O1333" i="24"/>
  <c r="O1337" i="24"/>
  <c r="O1341" i="24"/>
  <c r="P1341" i="24" s="1"/>
  <c r="O1345" i="24"/>
  <c r="O1349" i="24"/>
  <c r="O1353" i="24"/>
  <c r="P1353" i="24" s="1"/>
  <c r="O1357" i="24"/>
  <c r="P1357" i="24" s="1"/>
  <c r="O1361" i="24"/>
  <c r="P1361" i="24" s="1"/>
  <c r="O1365" i="24"/>
  <c r="O1369" i="24"/>
  <c r="O1373" i="24"/>
  <c r="P1373" i="24" s="1"/>
  <c r="O1377" i="24"/>
  <c r="P1377" i="24" s="1"/>
  <c r="O1381" i="24"/>
  <c r="O1385" i="24"/>
  <c r="O1389" i="24"/>
  <c r="O1393" i="24"/>
  <c r="O1397" i="24"/>
  <c r="O1401" i="24"/>
  <c r="O1405" i="24"/>
  <c r="P1405" i="24" s="1"/>
  <c r="O1409" i="24"/>
  <c r="O1413" i="24"/>
  <c r="O1417" i="24"/>
  <c r="P1417" i="24" s="1"/>
  <c r="O1421" i="24"/>
  <c r="P1421" i="24" s="1"/>
  <c r="O1425" i="24"/>
  <c r="P1425" i="24" s="1"/>
  <c r="O1429" i="24"/>
  <c r="O6" i="24"/>
  <c r="O10" i="24"/>
  <c r="O14" i="24"/>
  <c r="O18" i="24"/>
  <c r="P329" i="24" s="1"/>
  <c r="O22" i="24"/>
  <c r="O26" i="24"/>
  <c r="O30" i="24"/>
  <c r="O34" i="24"/>
  <c r="Q328" i="24" s="1"/>
  <c r="O38" i="24"/>
  <c r="O42" i="24"/>
  <c r="O46" i="24"/>
  <c r="O50" i="24"/>
  <c r="P50" i="24" s="1"/>
  <c r="O54" i="24"/>
  <c r="O58" i="24"/>
  <c r="O62" i="24"/>
  <c r="O66" i="24"/>
  <c r="P66" i="24" s="1"/>
  <c r="O70" i="24"/>
  <c r="O74" i="24"/>
  <c r="O78" i="24"/>
  <c r="O82" i="24"/>
  <c r="P82" i="24" s="1"/>
  <c r="O86" i="24"/>
  <c r="O90" i="24"/>
  <c r="P1099" i="24" s="1"/>
  <c r="O94" i="24"/>
  <c r="O98" i="24"/>
  <c r="P2578" i="24" s="1"/>
  <c r="O102" i="24"/>
  <c r="O106" i="24"/>
  <c r="O110" i="24"/>
  <c r="O114" i="24"/>
  <c r="P114" i="24" s="1"/>
  <c r="O118" i="24"/>
  <c r="O122" i="24"/>
  <c r="O126" i="24"/>
  <c r="O130" i="24"/>
  <c r="P130" i="24" s="1"/>
  <c r="O134" i="24"/>
  <c r="O138" i="24"/>
  <c r="O142" i="24"/>
  <c r="O146" i="24"/>
  <c r="P146" i="24" s="1"/>
  <c r="O150" i="24"/>
  <c r="O154" i="24"/>
  <c r="O158" i="24"/>
  <c r="O162" i="24"/>
  <c r="P162" i="24" s="1"/>
  <c r="O166" i="24"/>
  <c r="O170" i="24"/>
  <c r="Q170" i="24" s="1"/>
  <c r="O174" i="24"/>
  <c r="O178" i="24"/>
  <c r="Q178" i="24" s="1"/>
  <c r="O182" i="24"/>
  <c r="O186" i="24"/>
  <c r="O190" i="24"/>
  <c r="O194" i="24"/>
  <c r="P194" i="24" s="1"/>
  <c r="O198" i="24"/>
  <c r="O202" i="24"/>
  <c r="O206" i="24"/>
  <c r="O210" i="24"/>
  <c r="P210" i="24" s="1"/>
  <c r="O214" i="24"/>
  <c r="O218" i="24"/>
  <c r="O222" i="24"/>
  <c r="O226" i="24"/>
  <c r="P226" i="24" s="1"/>
  <c r="O230" i="24"/>
  <c r="O234" i="24"/>
  <c r="Q234" i="24" s="1"/>
  <c r="O238" i="24"/>
  <c r="O242" i="24"/>
  <c r="Q242" i="24" s="1"/>
  <c r="O246" i="24"/>
  <c r="O250" i="24"/>
  <c r="O254" i="24"/>
  <c r="O258" i="24"/>
  <c r="P258" i="24" s="1"/>
  <c r="O262" i="24"/>
  <c r="O266" i="24"/>
  <c r="O270" i="24"/>
  <c r="O274" i="24"/>
  <c r="P274" i="24" s="1"/>
  <c r="O278" i="24"/>
  <c r="O282" i="24"/>
  <c r="O286" i="24"/>
  <c r="O290" i="24"/>
  <c r="P290" i="24" s="1"/>
  <c r="O7" i="24"/>
  <c r="P2642" i="24" s="1"/>
  <c r="O11" i="24"/>
  <c r="O15" i="24"/>
  <c r="O19" i="24"/>
  <c r="Q249" i="24" s="1"/>
  <c r="O23" i="24"/>
  <c r="P1332" i="24" s="1"/>
  <c r="O27" i="24"/>
  <c r="O31" i="24"/>
  <c r="O35" i="24"/>
  <c r="O39" i="24"/>
  <c r="P1522" i="24" s="1"/>
  <c r="O43" i="24"/>
  <c r="O47" i="24"/>
  <c r="O51" i="24"/>
  <c r="O55" i="24"/>
  <c r="O59" i="24"/>
  <c r="O63" i="24"/>
  <c r="O67" i="24"/>
  <c r="O71" i="24"/>
  <c r="O75" i="24"/>
  <c r="O79" i="24"/>
  <c r="P518" i="24" s="1"/>
  <c r="O83" i="24"/>
  <c r="O87" i="24"/>
  <c r="O91" i="24"/>
  <c r="O95" i="24"/>
  <c r="O99" i="24"/>
  <c r="O103" i="24"/>
  <c r="P1167" i="24" s="1"/>
  <c r="O107" i="24"/>
  <c r="O111" i="24"/>
  <c r="O115" i="24"/>
  <c r="O119" i="24"/>
  <c r="O123" i="24"/>
  <c r="O127" i="24"/>
  <c r="O131" i="24"/>
  <c r="O135" i="24"/>
  <c r="O139" i="24"/>
  <c r="O143" i="24"/>
  <c r="O147" i="24"/>
  <c r="O151" i="24"/>
  <c r="O155" i="24"/>
  <c r="O159" i="24"/>
  <c r="O163" i="24"/>
  <c r="Q163" i="24" s="1"/>
  <c r="O167" i="24"/>
  <c r="Q167" i="24" s="1"/>
  <c r="O171" i="24"/>
  <c r="O175" i="24"/>
  <c r="O179" i="24"/>
  <c r="O183" i="24"/>
  <c r="O187" i="24"/>
  <c r="O191" i="24"/>
  <c r="Q191" i="24" s="1"/>
  <c r="O195" i="24"/>
  <c r="O199" i="24"/>
  <c r="Q199" i="24" s="1"/>
  <c r="O203" i="24"/>
  <c r="O207" i="24"/>
  <c r="O211" i="24"/>
  <c r="O215" i="24"/>
  <c r="O219" i="24"/>
  <c r="O223" i="24"/>
  <c r="P1012" i="24" s="1"/>
  <c r="O227" i="24"/>
  <c r="Q227" i="24" s="1"/>
  <c r="O231" i="24"/>
  <c r="Q231" i="24" s="1"/>
  <c r="O235" i="24"/>
  <c r="O239" i="24"/>
  <c r="O243" i="24"/>
  <c r="O247" i="24"/>
  <c r="Q247" i="24" s="1"/>
  <c r="O251" i="24"/>
  <c r="O255" i="24"/>
  <c r="Q255" i="24" s="1"/>
  <c r="O259" i="24"/>
  <c r="O263" i="24"/>
  <c r="Q263" i="24" s="1"/>
  <c r="O267" i="24"/>
  <c r="O271" i="24"/>
  <c r="O275" i="24"/>
  <c r="O279" i="24"/>
  <c r="O283" i="24"/>
  <c r="O287" i="24"/>
  <c r="O16" i="24"/>
  <c r="O32" i="24"/>
  <c r="Q152" i="24" s="1"/>
  <c r="O48" i="24"/>
  <c r="Q168" i="24" s="1"/>
  <c r="O64" i="24"/>
  <c r="O80" i="24"/>
  <c r="O96" i="24"/>
  <c r="O112" i="24"/>
  <c r="O128" i="24"/>
  <c r="O144" i="24"/>
  <c r="O160" i="24"/>
  <c r="O176" i="24"/>
  <c r="O192" i="24"/>
  <c r="O208" i="24"/>
  <c r="O224" i="24"/>
  <c r="O240" i="24"/>
  <c r="O256" i="24"/>
  <c r="O272" i="24"/>
  <c r="O288" i="24"/>
  <c r="O295" i="24"/>
  <c r="Q295" i="24" s="1"/>
  <c r="O300" i="24"/>
  <c r="O306" i="24"/>
  <c r="O311" i="24"/>
  <c r="O316" i="24"/>
  <c r="O322" i="24"/>
  <c r="Q322" i="24" s="1"/>
  <c r="O327" i="24"/>
  <c r="O332" i="24"/>
  <c r="O338" i="24"/>
  <c r="Q338" i="24" s="1"/>
  <c r="O343" i="24"/>
  <c r="O348" i="24"/>
  <c r="O354" i="24"/>
  <c r="P354" i="24" s="1"/>
  <c r="O359" i="24"/>
  <c r="O364" i="24"/>
  <c r="O370" i="24"/>
  <c r="O375" i="24"/>
  <c r="O380" i="24"/>
  <c r="O386" i="24"/>
  <c r="P386" i="24" s="1"/>
  <c r="O391" i="24"/>
  <c r="O396" i="24"/>
  <c r="O402" i="24"/>
  <c r="O407" i="24"/>
  <c r="O412" i="24"/>
  <c r="O418" i="24"/>
  <c r="P418" i="24" s="1"/>
  <c r="O423" i="24"/>
  <c r="P423" i="24" s="1"/>
  <c r="O428" i="24"/>
  <c r="O434" i="24"/>
  <c r="O439" i="24"/>
  <c r="O444" i="24"/>
  <c r="O450" i="24"/>
  <c r="O455" i="24"/>
  <c r="O460" i="24"/>
  <c r="O466" i="24"/>
  <c r="O471" i="24"/>
  <c r="O476" i="24"/>
  <c r="O482" i="24"/>
  <c r="P482" i="24" s="1"/>
  <c r="O487" i="24"/>
  <c r="P487" i="24" s="1"/>
  <c r="O492" i="24"/>
  <c r="O498" i="24"/>
  <c r="O503" i="24"/>
  <c r="O508" i="24"/>
  <c r="O514" i="24"/>
  <c r="P514" i="24" s="1"/>
  <c r="O519" i="24"/>
  <c r="O524" i="24"/>
  <c r="O530" i="24"/>
  <c r="O535" i="24"/>
  <c r="P535" i="24" s="1"/>
  <c r="O540" i="24"/>
  <c r="O546" i="24"/>
  <c r="P546" i="24" s="1"/>
  <c r="O551" i="24"/>
  <c r="P551" i="24" s="1"/>
  <c r="O556" i="24"/>
  <c r="O562" i="24"/>
  <c r="O567" i="24"/>
  <c r="P567" i="24" s="1"/>
  <c r="O572" i="24"/>
  <c r="O578" i="24"/>
  <c r="P578" i="24" s="1"/>
  <c r="O583" i="24"/>
  <c r="O588" i="24"/>
  <c r="O594" i="24"/>
  <c r="O599" i="24"/>
  <c r="P599" i="24" s="1"/>
  <c r="O604" i="24"/>
  <c r="O610" i="24"/>
  <c r="O615" i="24"/>
  <c r="P615" i="24" s="1"/>
  <c r="O620" i="24"/>
  <c r="O626" i="24"/>
  <c r="O631" i="24"/>
  <c r="O636" i="24"/>
  <c r="O642" i="24"/>
  <c r="O647" i="24"/>
  <c r="O652" i="24"/>
  <c r="O658" i="24"/>
  <c r="O663" i="24"/>
  <c r="O668" i="24"/>
  <c r="O674" i="24"/>
  <c r="O679" i="24"/>
  <c r="P679" i="24" s="1"/>
  <c r="O684" i="24"/>
  <c r="O690" i="24"/>
  <c r="O695" i="24"/>
  <c r="O700" i="24"/>
  <c r="O706" i="24"/>
  <c r="O711" i="24"/>
  <c r="O716" i="24"/>
  <c r="O722" i="24"/>
  <c r="O727" i="24"/>
  <c r="O732" i="24"/>
  <c r="O738" i="24"/>
  <c r="O743" i="24"/>
  <c r="P743" i="24" s="1"/>
  <c r="O748" i="24"/>
  <c r="O754" i="24"/>
  <c r="O759" i="24"/>
  <c r="P759" i="24" s="1"/>
  <c r="O764" i="24"/>
  <c r="O770" i="24"/>
  <c r="O775" i="24"/>
  <c r="O780" i="24"/>
  <c r="O786" i="24"/>
  <c r="O791" i="24"/>
  <c r="O796" i="24"/>
  <c r="O802" i="24"/>
  <c r="O807" i="24"/>
  <c r="P807" i="24" s="1"/>
  <c r="O812" i="24"/>
  <c r="O818" i="24"/>
  <c r="O823" i="24"/>
  <c r="P823" i="24" s="1"/>
  <c r="O828" i="24"/>
  <c r="O834" i="24"/>
  <c r="O839" i="24"/>
  <c r="O844" i="24"/>
  <c r="O850" i="24"/>
  <c r="O855" i="24"/>
  <c r="O860" i="24"/>
  <c r="O866" i="24"/>
  <c r="O871" i="24"/>
  <c r="P871" i="24" s="1"/>
  <c r="O876" i="24"/>
  <c r="O882" i="24"/>
  <c r="O887" i="24"/>
  <c r="O892" i="24"/>
  <c r="O898" i="24"/>
  <c r="O903" i="24"/>
  <c r="O908" i="24"/>
  <c r="O914" i="24"/>
  <c r="O919" i="24"/>
  <c r="O924" i="24"/>
  <c r="O930" i="24"/>
  <c r="O935" i="24"/>
  <c r="P935" i="24" s="1"/>
  <c r="O940" i="24"/>
  <c r="O946" i="24"/>
  <c r="O951" i="24"/>
  <c r="O956" i="24"/>
  <c r="O962" i="24"/>
  <c r="O967" i="24"/>
  <c r="O972" i="24"/>
  <c r="O978" i="24"/>
  <c r="O983" i="24"/>
  <c r="O988" i="24"/>
  <c r="O994" i="24"/>
  <c r="O999" i="24"/>
  <c r="P999" i="24" s="1"/>
  <c r="O1004" i="24"/>
  <c r="O1010" i="24"/>
  <c r="O1015" i="24"/>
  <c r="P1015" i="24" s="1"/>
  <c r="O1020" i="24"/>
  <c r="O1026" i="24"/>
  <c r="O1031" i="24"/>
  <c r="O1036" i="24"/>
  <c r="O1042" i="24"/>
  <c r="O1047" i="24"/>
  <c r="O1052" i="24"/>
  <c r="O1058" i="24"/>
  <c r="O1063" i="24"/>
  <c r="P1063" i="24" s="1"/>
  <c r="O1068" i="24"/>
  <c r="O1074" i="24"/>
  <c r="O1079" i="24"/>
  <c r="P1079" i="24" s="1"/>
  <c r="O1084" i="24"/>
  <c r="O1090" i="24"/>
  <c r="O1095" i="24"/>
  <c r="O1100" i="24"/>
  <c r="O1106" i="24"/>
  <c r="O1111" i="24"/>
  <c r="O1116" i="24"/>
  <c r="O1122" i="24"/>
  <c r="P1122" i="24" s="1"/>
  <c r="O1127" i="24"/>
  <c r="P1127" i="24" s="1"/>
  <c r="O1132" i="24"/>
  <c r="O1138" i="24"/>
  <c r="O1143" i="24"/>
  <c r="O1148" i="24"/>
  <c r="O1154" i="24"/>
  <c r="O1159" i="24"/>
  <c r="O1164" i="24"/>
  <c r="O1170" i="24"/>
  <c r="P1170" i="24" s="1"/>
  <c r="O1175" i="24"/>
  <c r="O1180" i="24"/>
  <c r="O1186" i="24"/>
  <c r="P1186" i="24" s="1"/>
  <c r="O1191" i="24"/>
  <c r="P1191" i="24" s="1"/>
  <c r="O1196" i="24"/>
  <c r="O1202" i="24"/>
  <c r="O1207" i="24"/>
  <c r="P1207" i="24" s="1"/>
  <c r="O1212" i="24"/>
  <c r="O1218" i="24"/>
  <c r="O1223" i="24"/>
  <c r="O1228" i="24"/>
  <c r="O1234" i="24"/>
  <c r="P1234" i="24" s="1"/>
  <c r="O1239" i="24"/>
  <c r="O1244" i="24"/>
  <c r="O1250" i="24"/>
  <c r="O1255" i="24"/>
  <c r="P1255" i="24" s="1"/>
  <c r="O1260" i="24"/>
  <c r="O1266" i="24"/>
  <c r="O1271" i="24"/>
  <c r="P1271" i="24" s="1"/>
  <c r="O1276" i="24"/>
  <c r="O1282" i="24"/>
  <c r="O1287" i="24"/>
  <c r="O1292" i="24"/>
  <c r="O1298" i="24"/>
  <c r="P1298" i="24" s="1"/>
  <c r="O1303" i="24"/>
  <c r="O1308" i="24"/>
  <c r="O1314" i="24"/>
  <c r="O1319" i="24"/>
  <c r="P1319" i="24" s="1"/>
  <c r="O1324" i="24"/>
  <c r="O1330" i="24"/>
  <c r="O1335" i="24"/>
  <c r="O1340" i="24"/>
  <c r="O1346" i="24"/>
  <c r="O1351" i="24"/>
  <c r="O1356" i="24"/>
  <c r="O1362" i="24"/>
  <c r="P1362" i="24" s="1"/>
  <c r="O1367" i="24"/>
  <c r="O1372" i="24"/>
  <c r="O1378" i="24"/>
  <c r="P1378" i="24" s="1"/>
  <c r="O1383" i="24"/>
  <c r="P1383" i="24" s="1"/>
  <c r="O1388" i="24"/>
  <c r="O1394" i="24"/>
  <c r="O1399" i="24"/>
  <c r="O1404" i="24"/>
  <c r="O1410" i="24"/>
  <c r="O1415" i="24"/>
  <c r="O1420" i="24"/>
  <c r="O1426" i="24"/>
  <c r="P1426" i="24" s="1"/>
  <c r="O1431" i="24"/>
  <c r="O1435" i="24"/>
  <c r="O1439" i="24"/>
  <c r="O1443" i="24"/>
  <c r="P1443" i="24" s="1"/>
  <c r="O1447" i="24"/>
  <c r="P1447" i="24" s="1"/>
  <c r="O1451" i="24"/>
  <c r="O1455" i="24"/>
  <c r="O1459" i="24"/>
  <c r="P1459" i="24" s="1"/>
  <c r="O1463" i="24"/>
  <c r="P1463" i="24" s="1"/>
  <c r="O1467" i="24"/>
  <c r="O1471" i="24"/>
  <c r="O1475" i="24"/>
  <c r="P1475" i="24" s="1"/>
  <c r="O1479" i="24"/>
  <c r="P1479" i="24" s="1"/>
  <c r="O1483" i="24"/>
  <c r="O1487" i="24"/>
  <c r="O1491" i="24"/>
  <c r="O1495" i="24"/>
  <c r="O1499" i="24"/>
  <c r="O1503" i="24"/>
  <c r="O1507" i="24"/>
  <c r="P1507" i="24" s="1"/>
  <c r="O1511" i="24"/>
  <c r="P1511" i="24" s="1"/>
  <c r="O1515" i="24"/>
  <c r="O1519" i="24"/>
  <c r="O1523" i="24"/>
  <c r="P1523" i="24" s="1"/>
  <c r="O1527" i="24"/>
  <c r="P1527" i="24" s="1"/>
  <c r="O1531" i="24"/>
  <c r="O1535" i="24"/>
  <c r="O1539" i="24"/>
  <c r="P1539" i="24" s="1"/>
  <c r="O1543" i="24"/>
  <c r="P1543" i="24" s="1"/>
  <c r="O1547" i="24"/>
  <c r="O1551" i="24"/>
  <c r="P1551" i="24" s="1"/>
  <c r="O1555" i="24"/>
  <c r="O1559" i="24"/>
  <c r="O1563" i="24"/>
  <c r="O1567" i="24"/>
  <c r="P1567" i="24" s="1"/>
  <c r="O1571" i="24"/>
  <c r="P1571" i="24" s="1"/>
  <c r="O1575" i="24"/>
  <c r="P1575" i="24" s="1"/>
  <c r="O1579" i="24"/>
  <c r="O1583" i="24"/>
  <c r="O1587" i="24"/>
  <c r="P1587" i="24" s="1"/>
  <c r="O1591" i="24"/>
  <c r="P1591" i="24" s="1"/>
  <c r="O1595" i="24"/>
  <c r="O1599" i="24"/>
  <c r="P1599" i="24" s="1"/>
  <c r="O1603" i="24"/>
  <c r="P1603" i="24" s="1"/>
  <c r="O1607" i="24"/>
  <c r="P1607" i="24" s="1"/>
  <c r="O1611" i="24"/>
  <c r="O1615" i="24"/>
  <c r="O1619" i="24"/>
  <c r="O1623" i="24"/>
  <c r="O1627" i="24"/>
  <c r="O1631" i="24"/>
  <c r="O1635" i="24"/>
  <c r="P1635" i="24" s="1"/>
  <c r="O1639" i="24"/>
  <c r="P1639" i="24" s="1"/>
  <c r="O1643" i="24"/>
  <c r="O1647" i="24"/>
  <c r="O1651" i="24"/>
  <c r="P1651" i="24" s="1"/>
  <c r="O1655" i="24"/>
  <c r="P1655" i="24" s="1"/>
  <c r="O1659" i="24"/>
  <c r="O1663" i="24"/>
  <c r="O1667" i="24"/>
  <c r="P1667" i="24" s="1"/>
  <c r="O1671" i="24"/>
  <c r="P1671" i="24" s="1"/>
  <c r="O1675" i="24"/>
  <c r="O1679" i="24"/>
  <c r="P1679" i="24" s="1"/>
  <c r="O1683" i="24"/>
  <c r="O1687" i="24"/>
  <c r="O1691" i="24"/>
  <c r="O1695" i="24"/>
  <c r="O1699" i="24"/>
  <c r="P1699" i="24" s="1"/>
  <c r="O1703" i="24"/>
  <c r="P1703" i="24" s="1"/>
  <c r="O1707" i="24"/>
  <c r="O1711" i="24"/>
  <c r="O1715" i="24"/>
  <c r="P1715" i="24" s="1"/>
  <c r="O1719" i="24"/>
  <c r="P1719" i="24" s="1"/>
  <c r="O1723" i="24"/>
  <c r="O1727" i="24"/>
  <c r="O1731" i="24"/>
  <c r="P1731" i="24" s="1"/>
  <c r="O1735" i="24"/>
  <c r="P1735" i="24" s="1"/>
  <c r="O1739" i="24"/>
  <c r="O1743" i="24"/>
  <c r="O1747" i="24"/>
  <c r="O1751" i="24"/>
  <c r="O1755" i="24"/>
  <c r="O1759" i="24"/>
  <c r="O1763" i="24"/>
  <c r="P1763" i="24" s="1"/>
  <c r="O1767" i="24"/>
  <c r="P1767" i="24" s="1"/>
  <c r="O1771" i="24"/>
  <c r="O1775" i="24"/>
  <c r="O1779" i="24"/>
  <c r="P1779" i="24" s="1"/>
  <c r="O1783" i="24"/>
  <c r="P1783" i="24" s="1"/>
  <c r="O1787" i="24"/>
  <c r="O1791" i="24"/>
  <c r="O1795" i="24"/>
  <c r="P1795" i="24" s="1"/>
  <c r="O1799" i="24"/>
  <c r="P1799" i="24" s="1"/>
  <c r="O1803" i="24"/>
  <c r="O1807" i="24"/>
  <c r="P1807" i="24" s="1"/>
  <c r="O1811" i="24"/>
  <c r="O1815" i="24"/>
  <c r="O1819" i="24"/>
  <c r="O1823" i="24"/>
  <c r="P1823" i="24" s="1"/>
  <c r="O1827" i="24"/>
  <c r="P1827" i="24" s="1"/>
  <c r="O1831" i="24"/>
  <c r="P1831" i="24" s="1"/>
  <c r="O1835" i="24"/>
  <c r="O1839" i="24"/>
  <c r="O1843" i="24"/>
  <c r="P1843" i="24" s="1"/>
  <c r="O1847" i="24"/>
  <c r="P1847" i="24" s="1"/>
  <c r="O1851" i="24"/>
  <c r="O1855" i="24"/>
  <c r="P1855" i="24" s="1"/>
  <c r="O1859" i="24"/>
  <c r="P1859" i="24" s="1"/>
  <c r="O1863" i="24"/>
  <c r="O1867" i="24"/>
  <c r="O1871" i="24"/>
  <c r="O1875" i="24"/>
  <c r="O1879" i="24"/>
  <c r="P1879" i="24" s="1"/>
  <c r="O1883" i="24"/>
  <c r="O1887" i="24"/>
  <c r="O1891" i="24"/>
  <c r="O1895" i="24"/>
  <c r="P1895" i="24" s="1"/>
  <c r="O1899" i="24"/>
  <c r="O1903" i="24"/>
  <c r="O1907" i="24"/>
  <c r="P1907" i="24" s="1"/>
  <c r="O1911" i="24"/>
  <c r="P1911" i="24" s="1"/>
  <c r="O1915" i="24"/>
  <c r="O1919" i="24"/>
  <c r="P1919" i="24" s="1"/>
  <c r="O1923" i="24"/>
  <c r="O1927" i="24"/>
  <c r="O1931" i="24"/>
  <c r="O1935" i="24"/>
  <c r="P1935" i="24" s="1"/>
  <c r="O1939" i="24"/>
  <c r="O1943" i="24"/>
  <c r="P1943" i="24" s="1"/>
  <c r="O1947" i="24"/>
  <c r="O1951" i="24"/>
  <c r="O1955" i="24"/>
  <c r="O1959" i="24"/>
  <c r="P1959" i="24" s="1"/>
  <c r="O1963" i="24"/>
  <c r="O1967" i="24"/>
  <c r="O1971" i="24"/>
  <c r="O1975" i="24"/>
  <c r="P1975" i="24" s="1"/>
  <c r="O1979" i="24"/>
  <c r="O1983" i="24"/>
  <c r="O1987" i="24"/>
  <c r="P1987" i="24" s="1"/>
  <c r="O1991" i="24"/>
  <c r="O1995" i="24"/>
  <c r="O1999" i="24"/>
  <c r="P1999" i="24" s="1"/>
  <c r="O2003" i="24"/>
  <c r="P2003" i="24" s="1"/>
  <c r="O2007" i="24"/>
  <c r="P2007" i="24" s="1"/>
  <c r="O2011" i="24"/>
  <c r="O2015" i="24"/>
  <c r="O2019" i="24"/>
  <c r="O2023" i="24"/>
  <c r="P2023" i="24" s="1"/>
  <c r="O2027" i="24"/>
  <c r="O2031" i="24"/>
  <c r="P2031" i="24" s="1"/>
  <c r="O2035" i="24"/>
  <c r="O2039" i="24"/>
  <c r="P2039" i="24" s="1"/>
  <c r="O2043" i="24"/>
  <c r="O2047" i="24"/>
  <c r="O2051" i="24"/>
  <c r="O2055" i="24"/>
  <c r="O2059" i="24"/>
  <c r="O2063" i="24"/>
  <c r="O2067" i="24"/>
  <c r="O2071" i="24"/>
  <c r="P2071" i="24" s="1"/>
  <c r="O2075" i="24"/>
  <c r="O2079" i="24"/>
  <c r="O2083" i="24"/>
  <c r="P2083" i="24" s="1"/>
  <c r="O2087" i="24"/>
  <c r="P2087" i="24" s="1"/>
  <c r="O2091" i="24"/>
  <c r="O2095" i="24"/>
  <c r="P2095" i="24" s="1"/>
  <c r="O2099" i="24"/>
  <c r="O2103" i="24"/>
  <c r="P2103" i="24" s="1"/>
  <c r="O2107" i="24"/>
  <c r="O2111" i="24"/>
  <c r="P2111" i="24" s="1"/>
  <c r="O2115" i="24"/>
  <c r="P2115" i="24" s="1"/>
  <c r="O2119" i="24"/>
  <c r="O2123" i="24"/>
  <c r="O2127" i="24"/>
  <c r="O2131" i="24"/>
  <c r="P2131" i="24" s="1"/>
  <c r="O2135" i="24"/>
  <c r="P2135" i="24" s="1"/>
  <c r="O2139" i="24"/>
  <c r="O2143" i="24"/>
  <c r="O2147" i="24"/>
  <c r="O2151" i="24"/>
  <c r="P2151" i="24" s="1"/>
  <c r="O2155" i="24"/>
  <c r="O2159" i="24"/>
  <c r="O2163" i="24"/>
  <c r="O2167" i="24"/>
  <c r="P2167" i="24" s="1"/>
  <c r="O2171" i="24"/>
  <c r="O2175" i="24"/>
  <c r="P2175" i="24" s="1"/>
  <c r="O2179" i="24"/>
  <c r="P2179" i="24" s="1"/>
  <c r="O2183" i="24"/>
  <c r="O2187" i="24"/>
  <c r="O2191" i="24"/>
  <c r="P2191" i="24" s="1"/>
  <c r="O2195" i="24"/>
  <c r="O2199" i="24"/>
  <c r="P2199" i="24" s="1"/>
  <c r="O2203" i="24"/>
  <c r="O2207" i="24"/>
  <c r="O2211" i="24"/>
  <c r="P2211" i="24" s="1"/>
  <c r="O2215" i="24"/>
  <c r="P2215" i="24" s="1"/>
  <c r="O2219" i="24"/>
  <c r="O2223" i="24"/>
  <c r="O2227" i="24"/>
  <c r="P2227" i="24" s="1"/>
  <c r="O2231" i="24"/>
  <c r="P2231" i="24" s="1"/>
  <c r="O2235" i="24"/>
  <c r="O2239" i="24"/>
  <c r="O2243" i="24"/>
  <c r="O2247" i="24"/>
  <c r="O2251" i="24"/>
  <c r="O2255" i="24"/>
  <c r="P2255" i="24" s="1"/>
  <c r="O2259" i="24"/>
  <c r="O2263" i="24"/>
  <c r="P2263" i="24" s="1"/>
  <c r="O2267" i="24"/>
  <c r="O2271" i="24"/>
  <c r="O2275" i="24"/>
  <c r="O2279" i="24"/>
  <c r="P2279" i="24" s="1"/>
  <c r="O2283" i="24"/>
  <c r="O2287" i="24"/>
  <c r="P2287" i="24" s="1"/>
  <c r="O2291" i="24"/>
  <c r="O2295" i="24"/>
  <c r="P2295" i="24" s="1"/>
  <c r="O2299" i="24"/>
  <c r="O2303" i="24"/>
  <c r="O2307" i="24"/>
  <c r="O2311" i="24"/>
  <c r="O2315" i="24"/>
  <c r="O2319" i="24"/>
  <c r="O2323" i="24"/>
  <c r="O2327" i="24"/>
  <c r="P2327" i="24" s="1"/>
  <c r="O2331" i="24"/>
  <c r="O2335" i="24"/>
  <c r="O2339" i="24"/>
  <c r="O2343" i="24"/>
  <c r="P2343" i="24" s="1"/>
  <c r="O2347" i="24"/>
  <c r="O2351" i="24"/>
  <c r="P2351" i="24" s="1"/>
  <c r="O2355" i="24"/>
  <c r="O2359" i="24"/>
  <c r="P2359" i="24" s="1"/>
  <c r="O2363" i="24"/>
  <c r="O2367" i="24"/>
  <c r="P2367" i="24" s="1"/>
  <c r="O2371" i="24"/>
  <c r="P2371" i="24" s="1"/>
  <c r="O2375" i="24"/>
  <c r="O2379" i="24"/>
  <c r="O2383" i="24"/>
  <c r="O2387" i="24"/>
  <c r="P2387" i="24" s="1"/>
  <c r="O2391" i="24"/>
  <c r="P2391" i="24" s="1"/>
  <c r="O2395" i="24"/>
  <c r="O2399" i="24"/>
  <c r="O2403" i="24"/>
  <c r="O2407" i="24"/>
  <c r="P2407" i="24" s="1"/>
  <c r="O2411" i="24"/>
  <c r="O2415" i="24"/>
  <c r="O2419" i="24"/>
  <c r="O2423" i="24"/>
  <c r="P2423" i="24" s="1"/>
  <c r="O2427" i="24"/>
  <c r="O2431" i="24"/>
  <c r="P2431" i="24" s="1"/>
  <c r="O2435" i="24"/>
  <c r="P2435" i="24" s="1"/>
  <c r="O2439" i="24"/>
  <c r="O2443" i="24"/>
  <c r="O2447" i="24"/>
  <c r="P2447" i="24" s="1"/>
  <c r="O2451" i="24"/>
  <c r="P2451" i="24" s="1"/>
  <c r="O2455" i="24"/>
  <c r="P2455" i="24" s="1"/>
  <c r="O2459" i="24"/>
  <c r="O2463" i="24"/>
  <c r="O2467" i="24"/>
  <c r="P2467" i="24" s="1"/>
  <c r="O2471" i="24"/>
  <c r="P2471" i="24" s="1"/>
  <c r="O2475" i="24"/>
  <c r="O2479" i="24"/>
  <c r="O2483" i="24"/>
  <c r="P2483" i="24" s="1"/>
  <c r="O2487" i="24"/>
  <c r="P2487" i="24" s="1"/>
  <c r="O2491" i="24"/>
  <c r="O2495" i="24"/>
  <c r="O2499" i="24"/>
  <c r="P2499" i="24" s="1"/>
  <c r="O2503" i="24"/>
  <c r="O2507" i="24"/>
  <c r="O2511" i="24"/>
  <c r="O2515" i="24"/>
  <c r="O2519" i="24"/>
  <c r="P2519" i="24" s="1"/>
  <c r="O2523" i="24"/>
  <c r="O2527" i="24"/>
  <c r="O2531" i="24"/>
  <c r="P2531" i="24" s="1"/>
  <c r="O2535" i="24"/>
  <c r="P2535" i="24" s="1"/>
  <c r="O2539" i="24"/>
  <c r="O2543" i="24"/>
  <c r="P2543" i="24" s="1"/>
  <c r="O2547" i="24"/>
  <c r="O2551" i="24"/>
  <c r="P2551" i="24" s="1"/>
  <c r="O2555" i="24"/>
  <c r="O2559" i="24"/>
  <c r="O2563" i="24"/>
  <c r="P2563" i="24" s="1"/>
  <c r="O2567" i="24"/>
  <c r="O2571" i="24"/>
  <c r="O2575" i="24"/>
  <c r="O2579" i="24"/>
  <c r="O2583" i="24"/>
  <c r="P2583" i="24" s="1"/>
  <c r="O2587" i="24"/>
  <c r="O2591" i="24"/>
  <c r="P2591" i="24" s="1"/>
  <c r="O2595" i="24"/>
  <c r="P2595" i="24" s="1"/>
  <c r="O2599" i="24"/>
  <c r="P2599" i="24" s="1"/>
  <c r="O2603" i="24"/>
  <c r="O2607" i="24"/>
  <c r="O2611" i="24"/>
  <c r="P2611" i="24" s="1"/>
  <c r="O2615" i="24"/>
  <c r="P2615" i="24" s="1"/>
  <c r="O2619" i="24"/>
  <c r="O2623" i="24"/>
  <c r="P2623" i="24" s="1"/>
  <c r="O2627" i="24"/>
  <c r="P2627" i="24" s="1"/>
  <c r="O2631" i="24"/>
  <c r="O2635" i="24"/>
  <c r="O2639" i="24"/>
  <c r="O2643" i="24"/>
  <c r="O2647" i="24"/>
  <c r="P2647" i="24" s="1"/>
  <c r="O2651" i="24"/>
  <c r="O2655" i="24"/>
  <c r="P2655" i="24" s="1"/>
  <c r="O2659" i="24"/>
  <c r="O2663" i="24"/>
  <c r="P2663" i="24" s="1"/>
  <c r="O2667" i="24"/>
  <c r="O2671" i="24"/>
  <c r="O2675" i="24"/>
  <c r="P2675" i="24" s="1"/>
  <c r="O2679" i="24"/>
  <c r="P2679" i="24" s="1"/>
  <c r="O2683" i="24"/>
  <c r="O2687" i="24"/>
  <c r="P2687" i="24" s="1"/>
  <c r="O2691" i="24"/>
  <c r="O2695" i="24"/>
  <c r="O2699" i="24"/>
  <c r="O2703" i="24"/>
  <c r="O2707" i="24"/>
  <c r="O2711" i="24"/>
  <c r="P2711" i="24" s="1"/>
  <c r="O2715" i="24"/>
  <c r="O2719" i="24"/>
  <c r="O2723" i="24"/>
  <c r="P2723" i="24" s="1"/>
  <c r="O2727" i="24"/>
  <c r="P2727" i="24" s="1"/>
  <c r="O2731" i="24"/>
  <c r="O2735" i="24"/>
  <c r="P2735" i="24" s="1"/>
  <c r="O2739" i="24"/>
  <c r="P2739" i="24" s="1"/>
  <c r="O2743" i="24"/>
  <c r="P2743" i="24" s="1"/>
  <c r="O2747" i="24"/>
  <c r="O2751" i="24"/>
  <c r="O2755" i="24"/>
  <c r="P2755" i="24" s="1"/>
  <c r="O2759" i="24"/>
  <c r="O2763" i="24"/>
  <c r="O2767" i="24"/>
  <c r="O2771" i="24"/>
  <c r="O2775" i="24"/>
  <c r="P2775" i="24" s="1"/>
  <c r="O2779" i="24"/>
  <c r="O2783" i="24"/>
  <c r="O2787" i="24"/>
  <c r="P2787" i="24" s="1"/>
  <c r="O2791" i="24"/>
  <c r="P2791" i="24" s="1"/>
  <c r="O2795" i="24"/>
  <c r="O2799" i="24"/>
  <c r="P2799" i="24" s="1"/>
  <c r="O2803" i="24"/>
  <c r="O2807" i="24"/>
  <c r="P2807" i="24" s="1"/>
  <c r="O2811" i="24"/>
  <c r="O2815" i="24"/>
  <c r="O2819" i="24"/>
  <c r="P2819" i="24" s="1"/>
  <c r="O2823" i="24"/>
  <c r="O2827" i="24"/>
  <c r="O2831" i="24"/>
  <c r="O2835" i="24"/>
  <c r="O2839" i="24"/>
  <c r="P2839" i="24" s="1"/>
  <c r="O2843" i="24"/>
  <c r="O2847" i="24"/>
  <c r="P2847" i="24" s="1"/>
  <c r="O2851" i="24"/>
  <c r="P2851" i="24" s="1"/>
  <c r="O2855" i="24"/>
  <c r="P2855" i="24" s="1"/>
  <c r="O2859" i="24"/>
  <c r="O2863" i="24"/>
  <c r="O2867" i="24"/>
  <c r="P2867" i="24" s="1"/>
  <c r="O2871" i="24"/>
  <c r="P2871" i="24" s="1"/>
  <c r="O2875" i="24"/>
  <c r="O2879" i="24"/>
  <c r="P2879" i="24" s="1"/>
  <c r="O2883" i="24"/>
  <c r="P2883" i="24" s="1"/>
  <c r="O2887" i="24"/>
  <c r="O2891" i="24"/>
  <c r="O2895" i="24"/>
  <c r="O2899" i="24"/>
  <c r="O2903" i="24"/>
  <c r="P2903" i="24" s="1"/>
  <c r="O2907" i="24"/>
  <c r="O2911" i="24"/>
  <c r="P2911" i="24" s="1"/>
  <c r="O2915" i="24"/>
  <c r="O2919" i="24"/>
  <c r="P2919" i="24" s="1"/>
  <c r="O2923" i="24"/>
  <c r="O2927" i="24"/>
  <c r="O2931" i="24"/>
  <c r="P2931" i="24" s="1"/>
  <c r="O2935" i="24"/>
  <c r="P2935" i="24" s="1"/>
  <c r="O2939" i="24"/>
  <c r="O2943" i="24"/>
  <c r="P2943" i="24" s="1"/>
  <c r="O2947" i="24"/>
  <c r="O2951" i="24"/>
  <c r="O2955" i="24"/>
  <c r="O2959" i="24"/>
  <c r="O4" i="24"/>
  <c r="O20" i="24"/>
  <c r="O36" i="24"/>
  <c r="O52" i="24"/>
  <c r="P2415" i="24" s="1"/>
  <c r="O68" i="24"/>
  <c r="O84" i="24"/>
  <c r="O100" i="24"/>
  <c r="P100" i="24" s="1"/>
  <c r="O116" i="24"/>
  <c r="Q116" i="24" s="1"/>
  <c r="O132" i="24"/>
  <c r="O148" i="24"/>
  <c r="O164" i="24"/>
  <c r="P164" i="24" s="1"/>
  <c r="O180" i="24"/>
  <c r="Q180" i="24" s="1"/>
  <c r="O196" i="24"/>
  <c r="O212" i="24"/>
  <c r="O228" i="24"/>
  <c r="P228" i="24" s="1"/>
  <c r="O244" i="24"/>
  <c r="P244" i="24" s="1"/>
  <c r="O260" i="24"/>
  <c r="O276" i="24"/>
  <c r="O291" i="24"/>
  <c r="O296" i="24"/>
  <c r="P296" i="24" s="1"/>
  <c r="O302" i="24"/>
  <c r="O307" i="24"/>
  <c r="O312" i="24"/>
  <c r="P312" i="24" s="1"/>
  <c r="O318" i="24"/>
  <c r="Q318" i="24" s="1"/>
  <c r="O323" i="24"/>
  <c r="O328" i="24"/>
  <c r="P328" i="24" s="1"/>
  <c r="O334" i="24"/>
  <c r="O339" i="24"/>
  <c r="P1530" i="24" s="1"/>
  <c r="O344" i="24"/>
  <c r="O350" i="24"/>
  <c r="O355" i="24"/>
  <c r="O360" i="24"/>
  <c r="O366" i="24"/>
  <c r="O371" i="24"/>
  <c r="O376" i="24"/>
  <c r="O382" i="24"/>
  <c r="O387" i="24"/>
  <c r="O392" i="24"/>
  <c r="O398" i="24"/>
  <c r="P398" i="24" s="1"/>
  <c r="O403" i="24"/>
  <c r="O408" i="24"/>
  <c r="O414" i="24"/>
  <c r="O419" i="24"/>
  <c r="O424" i="24"/>
  <c r="P1637" i="24" s="1"/>
  <c r="O430" i="24"/>
  <c r="O435" i="24"/>
  <c r="O440" i="24"/>
  <c r="P440" i="24" s="1"/>
  <c r="O446" i="24"/>
  <c r="P446" i="24" s="1"/>
  <c r="O451" i="24"/>
  <c r="O456" i="24"/>
  <c r="O462" i="24"/>
  <c r="O467" i="24"/>
  <c r="O472" i="24"/>
  <c r="O478" i="24"/>
  <c r="O483" i="24"/>
  <c r="O488" i="24"/>
  <c r="O494" i="24"/>
  <c r="O499" i="24"/>
  <c r="O504" i="24"/>
  <c r="P504" i="24" s="1"/>
  <c r="O510" i="24"/>
  <c r="P3105" i="24" s="1"/>
  <c r="O515" i="24"/>
  <c r="O520" i="24"/>
  <c r="P520" i="24" s="1"/>
  <c r="O526" i="24"/>
  <c r="P526" i="24" s="1"/>
  <c r="O531" i="24"/>
  <c r="O536" i="24"/>
  <c r="O542" i="24"/>
  <c r="P542" i="24" s="1"/>
  <c r="O547" i="24"/>
  <c r="O552" i="24"/>
  <c r="P552" i="24" s="1"/>
  <c r="O558" i="24"/>
  <c r="O563" i="24"/>
  <c r="O568" i="24"/>
  <c r="P568" i="24" s="1"/>
  <c r="O574" i="24"/>
  <c r="P574" i="24" s="1"/>
  <c r="O579" i="24"/>
  <c r="O584" i="24"/>
  <c r="P584" i="24" s="1"/>
  <c r="O590" i="24"/>
  <c r="O595" i="24"/>
  <c r="O600" i="24"/>
  <c r="O606" i="24"/>
  <c r="O611" i="24"/>
  <c r="O616" i="24"/>
  <c r="O622" i="24"/>
  <c r="O627" i="24"/>
  <c r="O632" i="24"/>
  <c r="O638" i="24"/>
  <c r="P638" i="24" s="1"/>
  <c r="O643" i="24"/>
  <c r="O648" i="24"/>
  <c r="O654" i="24"/>
  <c r="P654" i="24" s="1"/>
  <c r="O659" i="24"/>
  <c r="P659" i="24" s="1"/>
  <c r="O664" i="24"/>
  <c r="O670" i="24"/>
  <c r="P670" i="24" s="1"/>
  <c r="O675" i="24"/>
  <c r="O680" i="24"/>
  <c r="O686" i="24"/>
  <c r="O691" i="24"/>
  <c r="O696" i="24"/>
  <c r="O702" i="24"/>
  <c r="P702" i="24" s="1"/>
  <c r="O707" i="24"/>
  <c r="O712" i="24"/>
  <c r="O718" i="24"/>
  <c r="P718" i="24" s="1"/>
  <c r="O723" i="24"/>
  <c r="P723" i="24" s="1"/>
  <c r="O728" i="24"/>
  <c r="O734" i="24"/>
  <c r="P734" i="24" s="1"/>
  <c r="O739" i="24"/>
  <c r="O744" i="24"/>
  <c r="O750" i="24"/>
  <c r="O755" i="24"/>
  <c r="P755" i="24" s="1"/>
  <c r="O760" i="24"/>
  <c r="O766" i="24"/>
  <c r="P766" i="24" s="1"/>
  <c r="O771" i="24"/>
  <c r="O776" i="24"/>
  <c r="O782" i="24"/>
  <c r="P782" i="24" s="1"/>
  <c r="O787" i="24"/>
  <c r="P787" i="24" s="1"/>
  <c r="O792" i="24"/>
  <c r="O798" i="24"/>
  <c r="P798" i="24" s="1"/>
  <c r="O803" i="24"/>
  <c r="O808" i="24"/>
  <c r="O814" i="24"/>
  <c r="O819" i="24"/>
  <c r="P819" i="24" s="1"/>
  <c r="O824" i="24"/>
  <c r="O830" i="24"/>
  <c r="P830" i="24" s="1"/>
  <c r="O835" i="24"/>
  <c r="O840" i="24"/>
  <c r="O846" i="24"/>
  <c r="P846" i="24" s="1"/>
  <c r="O851" i="24"/>
  <c r="P851" i="24" s="1"/>
  <c r="O856" i="24"/>
  <c r="O862" i="24"/>
  <c r="P862" i="24" s="1"/>
  <c r="O867" i="24"/>
  <c r="O872" i="24"/>
  <c r="O878" i="24"/>
  <c r="O883" i="24"/>
  <c r="O888" i="24"/>
  <c r="O894" i="24"/>
  <c r="P894" i="24" s="1"/>
  <c r="O899" i="24"/>
  <c r="O904" i="24"/>
  <c r="O910" i="24"/>
  <c r="P910" i="24" s="1"/>
  <c r="O915" i="24"/>
  <c r="P915" i="24" s="1"/>
  <c r="O920" i="24"/>
  <c r="O926" i="24"/>
  <c r="P926" i="24" s="1"/>
  <c r="O931" i="24"/>
  <c r="O936" i="24"/>
  <c r="O942" i="24"/>
  <c r="O947" i="24"/>
  <c r="O952" i="24"/>
  <c r="O958" i="24"/>
  <c r="P958" i="24" s="1"/>
  <c r="O963" i="24"/>
  <c r="O968" i="24"/>
  <c r="O974" i="24"/>
  <c r="P974" i="24" s="1"/>
  <c r="O979" i="24"/>
  <c r="P979" i="24" s="1"/>
  <c r="O984" i="24"/>
  <c r="O990" i="24"/>
  <c r="P990" i="24" s="1"/>
  <c r="O995" i="24"/>
  <c r="O1000" i="24"/>
  <c r="O1006" i="24"/>
  <c r="O1011" i="24"/>
  <c r="P1011" i="24" s="1"/>
  <c r="O1016" i="24"/>
  <c r="O1022" i="24"/>
  <c r="P1022" i="24" s="1"/>
  <c r="O1027" i="24"/>
  <c r="O1032" i="24"/>
  <c r="O1038" i="24"/>
  <c r="P1038" i="24" s="1"/>
  <c r="O1043" i="24"/>
  <c r="P1043" i="24" s="1"/>
  <c r="O1048" i="24"/>
  <c r="O1054" i="24"/>
  <c r="P1054" i="24" s="1"/>
  <c r="O1059" i="24"/>
  <c r="O1064" i="24"/>
  <c r="O1070" i="24"/>
  <c r="O1075" i="24"/>
  <c r="P1075" i="24" s="1"/>
  <c r="O1080" i="24"/>
  <c r="O1086" i="24"/>
  <c r="P1086" i="24" s="1"/>
  <c r="O1091" i="24"/>
  <c r="O1096" i="24"/>
  <c r="O1102" i="24"/>
  <c r="P1102" i="24" s="1"/>
  <c r="O1107" i="24"/>
  <c r="O1112" i="24"/>
  <c r="O1118" i="24"/>
  <c r="O1123" i="24"/>
  <c r="P1123" i="24" s="1"/>
  <c r="O1128" i="24"/>
  <c r="O1134" i="24"/>
  <c r="O1139" i="24"/>
  <c r="O1144" i="24"/>
  <c r="O1150" i="24"/>
  <c r="O1155" i="24"/>
  <c r="O1160" i="24"/>
  <c r="O1166" i="24"/>
  <c r="P1166" i="24" s="1"/>
  <c r="O1171" i="24"/>
  <c r="O1176" i="24"/>
  <c r="O1182" i="24"/>
  <c r="P1182" i="24" s="1"/>
  <c r="O1187" i="24"/>
  <c r="P1187" i="24" s="1"/>
  <c r="O1192" i="24"/>
  <c r="O1198" i="24"/>
  <c r="O1203" i="24"/>
  <c r="O1208" i="24"/>
  <c r="O1214" i="24"/>
  <c r="O1219" i="24"/>
  <c r="O1224" i="24"/>
  <c r="O1230" i="24"/>
  <c r="P1230" i="24" s="1"/>
  <c r="O1235" i="24"/>
  <c r="O1240" i="24"/>
  <c r="O1246" i="24"/>
  <c r="P1246" i="24" s="1"/>
  <c r="O1251" i="24"/>
  <c r="P1251" i="24" s="1"/>
  <c r="O1256" i="24"/>
  <c r="O1262" i="24"/>
  <c r="O1267" i="24"/>
  <c r="P1267" i="24" s="1"/>
  <c r="O1272" i="24"/>
  <c r="O1278" i="24"/>
  <c r="O1283" i="24"/>
  <c r="O1288" i="24"/>
  <c r="O1294" i="24"/>
  <c r="P1294" i="24" s="1"/>
  <c r="O1299" i="24"/>
  <c r="O1304" i="24"/>
  <c r="O1310" i="24"/>
  <c r="O1315" i="24"/>
  <c r="P1315" i="24" s="1"/>
  <c r="O1320" i="24"/>
  <c r="O1326" i="24"/>
  <c r="O1331" i="24"/>
  <c r="P1331" i="24" s="1"/>
  <c r="O1336" i="24"/>
  <c r="O1342" i="24"/>
  <c r="O1347" i="24"/>
  <c r="O1352" i="24"/>
  <c r="O1358" i="24"/>
  <c r="P1358" i="24" s="1"/>
  <c r="O1363" i="24"/>
  <c r="O1368" i="24"/>
  <c r="O1374" i="24"/>
  <c r="O1379" i="24"/>
  <c r="P1379" i="24" s="1"/>
  <c r="O1384" i="24"/>
  <c r="O1390" i="24"/>
  <c r="O1395" i="24"/>
  <c r="O1400" i="24"/>
  <c r="O1406" i="24"/>
  <c r="O1411" i="24"/>
  <c r="O1416" i="24"/>
  <c r="O1422" i="24"/>
  <c r="P1422" i="24" s="1"/>
  <c r="O1427" i="24"/>
  <c r="O1432" i="24"/>
  <c r="O1436" i="24"/>
  <c r="O1440" i="24"/>
  <c r="P1440" i="24" s="1"/>
  <c r="O1444" i="24"/>
  <c r="P1444" i="24" s="1"/>
  <c r="O1448" i="24"/>
  <c r="O1452" i="24"/>
  <c r="O1456" i="24"/>
  <c r="P1456" i="24" s="1"/>
  <c r="O1460" i="24"/>
  <c r="P1460" i="24" s="1"/>
  <c r="O1464" i="24"/>
  <c r="O1468" i="24"/>
  <c r="O1472" i="24"/>
  <c r="P1472" i="24" s="1"/>
  <c r="O1476" i="24"/>
  <c r="P1476" i="24" s="1"/>
  <c r="O1480" i="24"/>
  <c r="O1484" i="24"/>
  <c r="O1488" i="24"/>
  <c r="P1488" i="24" s="1"/>
  <c r="O1492" i="24"/>
  <c r="P1492" i="24" s="1"/>
  <c r="O1496" i="24"/>
  <c r="O1500" i="24"/>
  <c r="O1504" i="24"/>
  <c r="P1504" i="24" s="1"/>
  <c r="O1508" i="24"/>
  <c r="P1508" i="24" s="1"/>
  <c r="O1512" i="24"/>
  <c r="O1516" i="24"/>
  <c r="O1520" i="24"/>
  <c r="P1520" i="24" s="1"/>
  <c r="O1524" i="24"/>
  <c r="P1524" i="24" s="1"/>
  <c r="O1528" i="24"/>
  <c r="O1532" i="24"/>
  <c r="O1536" i="24"/>
  <c r="P1536" i="24" s="1"/>
  <c r="O1540" i="24"/>
  <c r="P1540" i="24" s="1"/>
  <c r="O1544" i="24"/>
  <c r="O1548" i="24"/>
  <c r="O1552" i="24"/>
  <c r="P1552" i="24" s="1"/>
  <c r="O1556" i="24"/>
  <c r="P1556" i="24" s="1"/>
  <c r="O1560" i="24"/>
  <c r="O1564" i="24"/>
  <c r="O1568" i="24"/>
  <c r="P1568" i="24" s="1"/>
  <c r="O1572" i="24"/>
  <c r="P1572" i="24" s="1"/>
  <c r="O1576" i="24"/>
  <c r="O1580" i="24"/>
  <c r="O1584" i="24"/>
  <c r="P1584" i="24" s="1"/>
  <c r="O1588" i="24"/>
  <c r="P1588" i="24" s="1"/>
  <c r="O1592" i="24"/>
  <c r="O1596" i="24"/>
  <c r="O1600" i="24"/>
  <c r="P1600" i="24" s="1"/>
  <c r="O1604" i="24"/>
  <c r="P1604" i="24" s="1"/>
  <c r="O1608" i="24"/>
  <c r="O1612" i="24"/>
  <c r="O1616" i="24"/>
  <c r="P1616" i="24" s="1"/>
  <c r="O1620" i="24"/>
  <c r="P1620" i="24" s="1"/>
  <c r="O1624" i="24"/>
  <c r="O1628" i="24"/>
  <c r="O1632" i="24"/>
  <c r="P1632" i="24" s="1"/>
  <c r="O1636" i="24"/>
  <c r="P1636" i="24" s="1"/>
  <c r="O1640" i="24"/>
  <c r="O1644" i="24"/>
  <c r="O1648" i="24"/>
  <c r="P1648" i="24" s="1"/>
  <c r="O1652" i="24"/>
  <c r="P1652" i="24" s="1"/>
  <c r="O1656" i="24"/>
  <c r="O1660" i="24"/>
  <c r="O1664" i="24"/>
  <c r="P1664" i="24" s="1"/>
  <c r="O1668" i="24"/>
  <c r="P1668" i="24" s="1"/>
  <c r="O1672" i="24"/>
  <c r="O1676" i="24"/>
  <c r="O1680" i="24"/>
  <c r="P1680" i="24" s="1"/>
  <c r="O1684" i="24"/>
  <c r="P1684" i="24" s="1"/>
  <c r="O1688" i="24"/>
  <c r="O1692" i="24"/>
  <c r="O1696" i="24"/>
  <c r="P1696" i="24" s="1"/>
  <c r="O1700" i="24"/>
  <c r="P1700" i="24" s="1"/>
  <c r="O1704" i="24"/>
  <c r="O1708" i="24"/>
  <c r="O1712" i="24"/>
  <c r="P1712" i="24" s="1"/>
  <c r="O1716" i="24"/>
  <c r="P1716" i="24" s="1"/>
  <c r="O1720" i="24"/>
  <c r="O1724" i="24"/>
  <c r="O1728" i="24"/>
  <c r="P1728" i="24" s="1"/>
  <c r="O1732" i="24"/>
  <c r="P1732" i="24" s="1"/>
  <c r="O1736" i="24"/>
  <c r="O1740" i="24"/>
  <c r="O1744" i="24"/>
  <c r="P1744" i="24" s="1"/>
  <c r="O1748" i="24"/>
  <c r="P1748" i="24" s="1"/>
  <c r="O1752" i="24"/>
  <c r="O1756" i="24"/>
  <c r="O1760" i="24"/>
  <c r="P1760" i="24" s="1"/>
  <c r="O1764" i="24"/>
  <c r="P1764" i="24" s="1"/>
  <c r="O1768" i="24"/>
  <c r="O8" i="24"/>
  <c r="P327" i="24" s="1"/>
  <c r="O24" i="24"/>
  <c r="O40" i="24"/>
  <c r="Q197" i="24" s="1"/>
  <c r="O56" i="24"/>
  <c r="P1839" i="24" s="1"/>
  <c r="O72" i="24"/>
  <c r="P72" i="24" s="1"/>
  <c r="O88" i="24"/>
  <c r="O104" i="24"/>
  <c r="P104" i="24" s="1"/>
  <c r="O120" i="24"/>
  <c r="P120" i="24" s="1"/>
  <c r="O136" i="24"/>
  <c r="P136" i="24" s="1"/>
  <c r="O152" i="24"/>
  <c r="O168" i="24"/>
  <c r="P168" i="24" s="1"/>
  <c r="O184" i="24"/>
  <c r="P184" i="24" s="1"/>
  <c r="O200" i="24"/>
  <c r="P200" i="24" s="1"/>
  <c r="O216" i="24"/>
  <c r="O232" i="24"/>
  <c r="P232" i="24" s="1"/>
  <c r="O248" i="24"/>
  <c r="P248" i="24" s="1"/>
  <c r="O264" i="24"/>
  <c r="P264" i="24" s="1"/>
  <c r="O280" i="24"/>
  <c r="O292" i="24"/>
  <c r="P292" i="24" s="1"/>
  <c r="O298" i="24"/>
  <c r="O303" i="24"/>
  <c r="O308" i="24"/>
  <c r="O314" i="24"/>
  <c r="O319" i="24"/>
  <c r="Q319" i="24" s="1"/>
  <c r="O324" i="24"/>
  <c r="P324" i="24" s="1"/>
  <c r="O330" i="24"/>
  <c r="O335" i="24"/>
  <c r="O340" i="24"/>
  <c r="O346" i="24"/>
  <c r="P811" i="24" s="1"/>
  <c r="O351" i="24"/>
  <c r="O356" i="24"/>
  <c r="Q356" i="24" s="1"/>
  <c r="O362" i="24"/>
  <c r="Q362" i="24" s="1"/>
  <c r="O367" i="24"/>
  <c r="O372" i="24"/>
  <c r="O378" i="24"/>
  <c r="Q378" i="24" s="1"/>
  <c r="O383" i="24"/>
  <c r="Q383" i="24" s="1"/>
  <c r="O388" i="24"/>
  <c r="Q388" i="24" s="1"/>
  <c r="O394" i="24"/>
  <c r="O399" i="24"/>
  <c r="O404" i="24"/>
  <c r="Q404" i="24" s="1"/>
  <c r="O410" i="24"/>
  <c r="Q410" i="24" s="1"/>
  <c r="O415" i="24"/>
  <c r="O420" i="24"/>
  <c r="Q420" i="24" s="1"/>
  <c r="O426" i="24"/>
  <c r="O431" i="24"/>
  <c r="O436" i="24"/>
  <c r="O442" i="24"/>
  <c r="Q442" i="24" s="1"/>
  <c r="O447" i="24"/>
  <c r="Q447" i="24" s="1"/>
  <c r="O452" i="24"/>
  <c r="Q452" i="24" s="1"/>
  <c r="O458" i="24"/>
  <c r="O463" i="24"/>
  <c r="O468" i="24"/>
  <c r="P468" i="24" s="1"/>
  <c r="O474" i="24"/>
  <c r="Q474" i="24" s="1"/>
  <c r="O479" i="24"/>
  <c r="O484" i="24"/>
  <c r="Q484" i="24" s="1"/>
  <c r="O490" i="24"/>
  <c r="O495" i="24"/>
  <c r="O500" i="24"/>
  <c r="O506" i="24"/>
  <c r="P506" i="24" s="1"/>
  <c r="O511" i="24"/>
  <c r="O516" i="24"/>
  <c r="P516" i="24" s="1"/>
  <c r="O522" i="24"/>
  <c r="O527" i="24"/>
  <c r="O532" i="24"/>
  <c r="P532" i="24" s="1"/>
  <c r="O538" i="24"/>
  <c r="P538" i="24" s="1"/>
  <c r="O543" i="24"/>
  <c r="O548" i="24"/>
  <c r="P548" i="24" s="1"/>
  <c r="O554" i="24"/>
  <c r="O559" i="24"/>
  <c r="O564" i="24"/>
  <c r="O570" i="24"/>
  <c r="P570" i="24" s="1"/>
  <c r="O575" i="24"/>
  <c r="O580" i="24"/>
  <c r="P580" i="24" s="1"/>
  <c r="O586" i="24"/>
  <c r="O591" i="24"/>
  <c r="O596" i="24"/>
  <c r="P596" i="24" s="1"/>
  <c r="O602" i="24"/>
  <c r="P602" i="24" s="1"/>
  <c r="O607" i="24"/>
  <c r="O612" i="24"/>
  <c r="O618" i="24"/>
  <c r="P618" i="24" s="1"/>
  <c r="O623" i="24"/>
  <c r="O628" i="24"/>
  <c r="O634" i="24"/>
  <c r="O639" i="24"/>
  <c r="P639" i="24" s="1"/>
  <c r="O644" i="24"/>
  <c r="P644" i="24" s="1"/>
  <c r="O650" i="24"/>
  <c r="O655" i="24"/>
  <c r="P655" i="24" s="1"/>
  <c r="O660" i="24"/>
  <c r="P660" i="24" s="1"/>
  <c r="O666" i="24"/>
  <c r="P666" i="24" s="1"/>
  <c r="O671" i="24"/>
  <c r="O676" i="24"/>
  <c r="O682" i="24"/>
  <c r="P682" i="24" s="1"/>
  <c r="O687" i="24"/>
  <c r="O692" i="24"/>
  <c r="O698" i="24"/>
  <c r="O703" i="24"/>
  <c r="P703" i="24" s="1"/>
  <c r="O708" i="24"/>
  <c r="P708" i="24" s="1"/>
  <c r="O714" i="24"/>
  <c r="O719" i="24"/>
  <c r="O724" i="24"/>
  <c r="P724" i="24" s="1"/>
  <c r="O730" i="24"/>
  <c r="P730" i="24" s="1"/>
  <c r="O735" i="24"/>
  <c r="O740" i="24"/>
  <c r="O746" i="24"/>
  <c r="P746" i="24" s="1"/>
  <c r="O751" i="24"/>
  <c r="O756" i="24"/>
  <c r="O762" i="24"/>
  <c r="O767" i="24"/>
  <c r="P767" i="24" s="1"/>
  <c r="O772" i="24"/>
  <c r="P772" i="24" s="1"/>
  <c r="O778" i="24"/>
  <c r="O783" i="24"/>
  <c r="P783" i="24" s="1"/>
  <c r="O788" i="24"/>
  <c r="P788" i="24" s="1"/>
  <c r="O794" i="24"/>
  <c r="P794" i="24" s="1"/>
  <c r="O799" i="24"/>
  <c r="O804" i="24"/>
  <c r="O810" i="24"/>
  <c r="P810" i="24" s="1"/>
  <c r="O815" i="24"/>
  <c r="O820" i="24"/>
  <c r="O826" i="24"/>
  <c r="O831" i="24"/>
  <c r="P831" i="24" s="1"/>
  <c r="O836" i="24"/>
  <c r="P836" i="24" s="1"/>
  <c r="O842" i="24"/>
  <c r="O847" i="24"/>
  <c r="O852" i="24"/>
  <c r="P852" i="24" s="1"/>
  <c r="O858" i="24"/>
  <c r="P858" i="24" s="1"/>
  <c r="O863" i="24"/>
  <c r="O868" i="24"/>
  <c r="O874" i="24"/>
  <c r="P874" i="24" s="1"/>
  <c r="O879" i="24"/>
  <c r="O884" i="24"/>
  <c r="O890" i="24"/>
  <c r="O895" i="24"/>
  <c r="P895" i="24" s="1"/>
  <c r="O900" i="24"/>
  <c r="P900" i="24" s="1"/>
  <c r="O906" i="24"/>
  <c r="O911" i="24"/>
  <c r="P911" i="24" s="1"/>
  <c r="O916" i="24"/>
  <c r="P916" i="24" s="1"/>
  <c r="O922" i="24"/>
  <c r="P922" i="24" s="1"/>
  <c r="O927" i="24"/>
  <c r="O932" i="24"/>
  <c r="O938" i="24"/>
  <c r="P938" i="24" s="1"/>
  <c r="O943" i="24"/>
  <c r="O948" i="24"/>
  <c r="O954" i="24"/>
  <c r="O959" i="24"/>
  <c r="P959" i="24" s="1"/>
  <c r="O964" i="24"/>
  <c r="P964" i="24" s="1"/>
  <c r="O970" i="24"/>
  <c r="O975" i="24"/>
  <c r="O980" i="24"/>
  <c r="P980" i="24" s="1"/>
  <c r="O986" i="24"/>
  <c r="P986" i="24" s="1"/>
  <c r="O991" i="24"/>
  <c r="O996" i="24"/>
  <c r="O1002" i="24"/>
  <c r="P1002" i="24" s="1"/>
  <c r="O1007" i="24"/>
  <c r="O1012" i="24"/>
  <c r="O1018" i="24"/>
  <c r="O1023" i="24"/>
  <c r="P1023" i="24" s="1"/>
  <c r="O1028" i="24"/>
  <c r="P1028" i="24" s="1"/>
  <c r="O1034" i="24"/>
  <c r="O1039" i="24"/>
  <c r="P1039" i="24" s="1"/>
  <c r="O1044" i="24"/>
  <c r="P1044" i="24" s="1"/>
  <c r="O1050" i="24"/>
  <c r="P1050" i="24" s="1"/>
  <c r="O1055" i="24"/>
  <c r="O1060" i="24"/>
  <c r="O1066" i="24"/>
  <c r="P1066" i="24" s="1"/>
  <c r="O1071" i="24"/>
  <c r="O1076" i="24"/>
  <c r="O1082" i="24"/>
  <c r="O1087" i="24"/>
  <c r="P1087" i="24" s="1"/>
  <c r="O1092" i="24"/>
  <c r="P1092" i="24" s="1"/>
  <c r="O1098" i="24"/>
  <c r="O1103" i="24"/>
  <c r="O1108" i="24"/>
  <c r="P1108" i="24" s="1"/>
  <c r="O1114" i="24"/>
  <c r="O1119" i="24"/>
  <c r="O1124" i="24"/>
  <c r="O1130" i="24"/>
  <c r="O1135" i="24"/>
  <c r="P1135" i="24" s="1"/>
  <c r="O1140" i="24"/>
  <c r="O1146" i="24"/>
  <c r="O1151" i="24"/>
  <c r="P1151" i="24" s="1"/>
  <c r="O1156" i="24"/>
  <c r="P1156" i="24" s="1"/>
  <c r="O1162" i="24"/>
  <c r="O1167" i="24"/>
  <c r="O1172" i="24"/>
  <c r="P1172" i="24" s="1"/>
  <c r="O1178" i="24"/>
  <c r="P1178" i="24" s="1"/>
  <c r="O1183" i="24"/>
  <c r="O1188" i="24"/>
  <c r="O1194" i="24"/>
  <c r="P1194" i="24" s="1"/>
  <c r="O1199" i="24"/>
  <c r="P1199" i="24" s="1"/>
  <c r="O1204" i="24"/>
  <c r="O1210" i="24"/>
  <c r="P1210" i="24" s="1"/>
  <c r="O1215" i="24"/>
  <c r="O1220" i="24"/>
  <c r="P1220" i="24" s="1"/>
  <c r="O1226" i="24"/>
  <c r="O1231" i="24"/>
  <c r="O1236" i="24"/>
  <c r="P1236" i="24" s="1"/>
  <c r="O1242" i="24"/>
  <c r="O1247" i="24"/>
  <c r="O1252" i="24"/>
  <c r="O1258" i="24"/>
  <c r="P1258" i="24" s="1"/>
  <c r="O1263" i="24"/>
  <c r="P1263" i="24" s="1"/>
  <c r="O1268" i="24"/>
  <c r="O1274" i="24"/>
  <c r="O1279" i="24"/>
  <c r="P1279" i="24" s="1"/>
  <c r="O1284" i="24"/>
  <c r="P1284" i="24" s="1"/>
  <c r="O1290" i="24"/>
  <c r="O1295" i="24"/>
  <c r="O1300" i="24"/>
  <c r="P1300" i="24" s="1"/>
  <c r="O1306" i="24"/>
  <c r="P1306" i="24" s="1"/>
  <c r="O1311" i="24"/>
  <c r="O1316" i="24"/>
  <c r="O1322" i="24"/>
  <c r="P1322" i="24" s="1"/>
  <c r="O1327" i="24"/>
  <c r="P1327" i="24" s="1"/>
  <c r="O1332" i="24"/>
  <c r="O1338" i="24"/>
  <c r="P1338" i="24" s="1"/>
  <c r="O1343" i="24"/>
  <c r="O1348" i="24"/>
  <c r="P1348" i="24" s="1"/>
  <c r="O1354" i="24"/>
  <c r="O1359" i="24"/>
  <c r="P1359" i="24" s="1"/>
  <c r="O1364" i="24"/>
  <c r="P1364" i="24" s="1"/>
  <c r="O1370" i="24"/>
  <c r="P1370" i="24" s="1"/>
  <c r="O1375" i="24"/>
  <c r="O1380" i="24"/>
  <c r="O1386" i="24"/>
  <c r="O1391" i="24"/>
  <c r="P1391" i="24" s="1"/>
  <c r="O1396" i="24"/>
  <c r="O1402" i="24"/>
  <c r="O1407" i="24"/>
  <c r="P1407" i="24" s="1"/>
  <c r="O1412" i="24"/>
  <c r="P1412" i="24" s="1"/>
  <c r="O1418" i="24"/>
  <c r="O1423" i="24"/>
  <c r="O1428" i="24"/>
  <c r="P1428" i="24" s="1"/>
  <c r="O1433" i="24"/>
  <c r="P1433" i="24" s="1"/>
  <c r="O1437" i="24"/>
  <c r="O1441" i="24"/>
  <c r="P1441" i="24" s="1"/>
  <c r="O1445" i="24"/>
  <c r="P1445" i="24" s="1"/>
  <c r="O1449" i="24"/>
  <c r="O1453" i="24"/>
  <c r="O1457" i="24"/>
  <c r="O1461" i="24"/>
  <c r="P1461" i="24" s="1"/>
  <c r="O1465" i="24"/>
  <c r="P1465" i="24" s="1"/>
  <c r="O1469" i="24"/>
  <c r="O1473" i="24"/>
  <c r="O1477" i="24"/>
  <c r="P1477" i="24" s="1"/>
  <c r="O1481" i="24"/>
  <c r="P1481" i="24" s="1"/>
  <c r="O1485" i="24"/>
  <c r="O1489" i="24"/>
  <c r="O1493" i="24"/>
  <c r="P1493" i="24" s="1"/>
  <c r="O1497" i="24"/>
  <c r="P1497" i="24" s="1"/>
  <c r="O1501" i="24"/>
  <c r="O1505" i="24"/>
  <c r="O1509" i="24"/>
  <c r="P1509" i="24" s="1"/>
  <c r="O1513" i="24"/>
  <c r="O1517" i="24"/>
  <c r="O1521" i="24"/>
  <c r="O1525" i="24"/>
  <c r="O1529" i="24"/>
  <c r="P1529" i="24" s="1"/>
  <c r="O1533" i="24"/>
  <c r="O1537" i="24"/>
  <c r="O1541" i="24"/>
  <c r="O1545" i="24"/>
  <c r="P1545" i="24" s="1"/>
  <c r="O1549" i="24"/>
  <c r="O1553" i="24"/>
  <c r="P1553" i="24" s="1"/>
  <c r="O1557" i="24"/>
  <c r="O1561" i="24"/>
  <c r="P1561" i="24" s="1"/>
  <c r="O1565" i="24"/>
  <c r="O1569" i="24"/>
  <c r="P1569" i="24" s="1"/>
  <c r="O1573" i="24"/>
  <c r="O1577" i="24"/>
  <c r="O1581" i="24"/>
  <c r="O1585" i="24"/>
  <c r="O1589" i="24"/>
  <c r="P1589" i="24" s="1"/>
  <c r="O1593" i="24"/>
  <c r="P1593" i="24" s="1"/>
  <c r="O1597" i="24"/>
  <c r="O1601" i="24"/>
  <c r="O1605" i="24"/>
  <c r="P1605" i="24" s="1"/>
  <c r="O1609" i="24"/>
  <c r="P1609" i="24" s="1"/>
  <c r="O1613" i="24"/>
  <c r="O1617" i="24"/>
  <c r="O1621" i="24"/>
  <c r="P1621" i="24" s="1"/>
  <c r="O1625" i="24"/>
  <c r="P1625" i="24" s="1"/>
  <c r="O1629" i="24"/>
  <c r="O1633" i="24"/>
  <c r="O1637" i="24"/>
  <c r="O1641" i="24"/>
  <c r="O1645" i="24"/>
  <c r="O1649" i="24"/>
  <c r="O1653" i="24"/>
  <c r="P1653" i="24" s="1"/>
  <c r="O1657" i="24"/>
  <c r="P1657" i="24" s="1"/>
  <c r="O1661" i="24"/>
  <c r="O1665" i="24"/>
  <c r="O1669" i="24"/>
  <c r="O1673" i="24"/>
  <c r="P1673" i="24" s="1"/>
  <c r="O1677" i="24"/>
  <c r="O1681" i="24"/>
  <c r="P1681" i="24" s="1"/>
  <c r="O1685" i="24"/>
  <c r="O1689" i="24"/>
  <c r="P1689" i="24" s="1"/>
  <c r="O1693" i="24"/>
  <c r="O1697" i="24"/>
  <c r="P1697" i="24" s="1"/>
  <c r="O1701" i="24"/>
  <c r="P1701" i="24" s="1"/>
  <c r="O1705" i="24"/>
  <c r="O1709" i="24"/>
  <c r="O1713" i="24"/>
  <c r="O1717" i="24"/>
  <c r="P1717" i="24" s="1"/>
  <c r="O1721" i="24"/>
  <c r="P1721" i="24" s="1"/>
  <c r="O1725" i="24"/>
  <c r="O1729" i="24"/>
  <c r="O1733" i="24"/>
  <c r="P1733" i="24" s="1"/>
  <c r="O1737" i="24"/>
  <c r="P1737" i="24" s="1"/>
  <c r="O1741" i="24"/>
  <c r="O1745" i="24"/>
  <c r="O1749" i="24"/>
  <c r="P1749" i="24" s="1"/>
  <c r="O1753" i="24"/>
  <c r="P1753" i="24" s="1"/>
  <c r="O1757" i="24"/>
  <c r="O1761" i="24"/>
  <c r="O1765" i="24"/>
  <c r="O1769" i="24"/>
  <c r="O1773" i="24"/>
  <c r="O28" i="24"/>
  <c r="P2907" i="24" s="1"/>
  <c r="O92" i="24"/>
  <c r="O156" i="24"/>
  <c r="O220" i="24"/>
  <c r="O284" i="24"/>
  <c r="Q134" i="24" s="1"/>
  <c r="O310" i="24"/>
  <c r="O331" i="24"/>
  <c r="O352" i="24"/>
  <c r="Q352" i="24" s="1"/>
  <c r="O374" i="24"/>
  <c r="O395" i="24"/>
  <c r="Q395" i="24" s="1"/>
  <c r="O416" i="24"/>
  <c r="O438" i="24"/>
  <c r="O459" i="24"/>
  <c r="Q459" i="24" s="1"/>
  <c r="O480" i="24"/>
  <c r="O502" i="24"/>
  <c r="O523" i="24"/>
  <c r="P523" i="24" s="1"/>
  <c r="O544" i="24"/>
  <c r="O566" i="24"/>
  <c r="O587" i="24"/>
  <c r="O608" i="24"/>
  <c r="P608" i="24" s="1"/>
  <c r="O630" i="24"/>
  <c r="O651" i="24"/>
  <c r="O672" i="24"/>
  <c r="O694" i="24"/>
  <c r="O715" i="24"/>
  <c r="O736" i="24"/>
  <c r="P736" i="24" s="1"/>
  <c r="O758" i="24"/>
  <c r="O779" i="24"/>
  <c r="P779" i="24" s="1"/>
  <c r="O800" i="24"/>
  <c r="P800" i="24" s="1"/>
  <c r="O822" i="24"/>
  <c r="O843" i="24"/>
  <c r="O864" i="24"/>
  <c r="P864" i="24" s="1"/>
  <c r="O886" i="24"/>
  <c r="O907" i="24"/>
  <c r="O928" i="24"/>
  <c r="O950" i="24"/>
  <c r="O971" i="24"/>
  <c r="O992" i="24"/>
  <c r="P992" i="24" s="1"/>
  <c r="O1014" i="24"/>
  <c r="O1035" i="24"/>
  <c r="O1056" i="24"/>
  <c r="P1056" i="24" s="1"/>
  <c r="O1078" i="24"/>
  <c r="O1099" i="24"/>
  <c r="O1120" i="24"/>
  <c r="P1120" i="24" s="1"/>
  <c r="O1142" i="24"/>
  <c r="P1142" i="24" s="1"/>
  <c r="O1163" i="24"/>
  <c r="O1184" i="24"/>
  <c r="O1206" i="24"/>
  <c r="P1206" i="24" s="1"/>
  <c r="O1227" i="24"/>
  <c r="P1227" i="24" s="1"/>
  <c r="O1248" i="24"/>
  <c r="P1248" i="24" s="1"/>
  <c r="O1270" i="24"/>
  <c r="O1291" i="24"/>
  <c r="P1291" i="24" s="1"/>
  <c r="O1312" i="24"/>
  <c r="P1312" i="24" s="1"/>
  <c r="O1334" i="24"/>
  <c r="O1355" i="24"/>
  <c r="O1376" i="24"/>
  <c r="P1376" i="24" s="1"/>
  <c r="O1398" i="24"/>
  <c r="P1398" i="24" s="1"/>
  <c r="O1419" i="24"/>
  <c r="O1438" i="24"/>
  <c r="O1454" i="24"/>
  <c r="P1454" i="24" s="1"/>
  <c r="O1470" i="24"/>
  <c r="O1486" i="24"/>
  <c r="O1502" i="24"/>
  <c r="O1518" i="24"/>
  <c r="P1518" i="24" s="1"/>
  <c r="O1534" i="24"/>
  <c r="O1550" i="24"/>
  <c r="P1550" i="24" s="1"/>
  <c r="O1566" i="24"/>
  <c r="O1582" i="24"/>
  <c r="P1582" i="24" s="1"/>
  <c r="O1598" i="24"/>
  <c r="O1614" i="24"/>
  <c r="P1614" i="24" s="1"/>
  <c r="O1630" i="24"/>
  <c r="O1646" i="24"/>
  <c r="P1646" i="24" s="1"/>
  <c r="O1662" i="24"/>
  <c r="O1678" i="24"/>
  <c r="O1694" i="24"/>
  <c r="O1710" i="24"/>
  <c r="P1710" i="24" s="1"/>
  <c r="O1726" i="24"/>
  <c r="O1742" i="24"/>
  <c r="O1758" i="24"/>
  <c r="O1772" i="24"/>
  <c r="O1778" i="24"/>
  <c r="P1778" i="24" s="1"/>
  <c r="O1784" i="24"/>
  <c r="O1789" i="24"/>
  <c r="O1794" i="24"/>
  <c r="O1800" i="24"/>
  <c r="O1805" i="24"/>
  <c r="P1805" i="24" s="1"/>
  <c r="O1810" i="24"/>
  <c r="O1816" i="24"/>
  <c r="O1821" i="24"/>
  <c r="P1821" i="24" s="1"/>
  <c r="O1826" i="24"/>
  <c r="O1832" i="24"/>
  <c r="O1837" i="24"/>
  <c r="O1842" i="24"/>
  <c r="P1842" i="24" s="1"/>
  <c r="O1848" i="24"/>
  <c r="O1853" i="24"/>
  <c r="O1858" i="24"/>
  <c r="P1858" i="24" s="1"/>
  <c r="O1864" i="24"/>
  <c r="P1864" i="24" s="1"/>
  <c r="O1869" i="24"/>
  <c r="O1874" i="24"/>
  <c r="O1880" i="24"/>
  <c r="P1880" i="24" s="1"/>
  <c r="O1885" i="24"/>
  <c r="P1885" i="24" s="1"/>
  <c r="O1890" i="24"/>
  <c r="P1890" i="24" s="1"/>
  <c r="O1896" i="24"/>
  <c r="O1901" i="24"/>
  <c r="P1901" i="24" s="1"/>
  <c r="O1906" i="24"/>
  <c r="P1906" i="24" s="1"/>
  <c r="O1912" i="24"/>
  <c r="O1917" i="24"/>
  <c r="O1922" i="24"/>
  <c r="P1922" i="24" s="1"/>
  <c r="O1928" i="24"/>
  <c r="P1928" i="24" s="1"/>
  <c r="O1933" i="24"/>
  <c r="O1938" i="24"/>
  <c r="O1944" i="24"/>
  <c r="P1944" i="24" s="1"/>
  <c r="O1949" i="24"/>
  <c r="P1949" i="24" s="1"/>
  <c r="O1954" i="24"/>
  <c r="P1954" i="24" s="1"/>
  <c r="O1960" i="24"/>
  <c r="O1965" i="24"/>
  <c r="P1965" i="24" s="1"/>
  <c r="O1970" i="24"/>
  <c r="P1970" i="24" s="1"/>
  <c r="O1976" i="24"/>
  <c r="O1981" i="24"/>
  <c r="O1986" i="24"/>
  <c r="P1986" i="24" s="1"/>
  <c r="O1992" i="24"/>
  <c r="P1992" i="24" s="1"/>
  <c r="O1997" i="24"/>
  <c r="O2002" i="24"/>
  <c r="O2008" i="24"/>
  <c r="P2008" i="24" s="1"/>
  <c r="O2013" i="24"/>
  <c r="P2013" i="24" s="1"/>
  <c r="O2018" i="24"/>
  <c r="P2018" i="24" s="1"/>
  <c r="O2024" i="24"/>
  <c r="O2029" i="24"/>
  <c r="P2029" i="24" s="1"/>
  <c r="O2034" i="24"/>
  <c r="P2034" i="24" s="1"/>
  <c r="O2040" i="24"/>
  <c r="O2045" i="24"/>
  <c r="O2050" i="24"/>
  <c r="P2050" i="24" s="1"/>
  <c r="O2056" i="24"/>
  <c r="P2056" i="24" s="1"/>
  <c r="O2061" i="24"/>
  <c r="O2066" i="24"/>
  <c r="O2072" i="24"/>
  <c r="P2072" i="24" s="1"/>
  <c r="O2077" i="24"/>
  <c r="P2077" i="24" s="1"/>
  <c r="O2082" i="24"/>
  <c r="P2082" i="24" s="1"/>
  <c r="O2088" i="24"/>
  <c r="O2093" i="24"/>
  <c r="P2093" i="24" s="1"/>
  <c r="O2098" i="24"/>
  <c r="P2098" i="24" s="1"/>
  <c r="O2104" i="24"/>
  <c r="O2109" i="24"/>
  <c r="O2114" i="24"/>
  <c r="P2114" i="24" s="1"/>
  <c r="O2120" i="24"/>
  <c r="P2120" i="24" s="1"/>
  <c r="O2125" i="24"/>
  <c r="O2130" i="24"/>
  <c r="O2136" i="24"/>
  <c r="P2136" i="24" s="1"/>
  <c r="O2141" i="24"/>
  <c r="P2141" i="24" s="1"/>
  <c r="O2146" i="24"/>
  <c r="P2146" i="24" s="1"/>
  <c r="O2152" i="24"/>
  <c r="O2157" i="24"/>
  <c r="P2157" i="24" s="1"/>
  <c r="O2162" i="24"/>
  <c r="P2162" i="24" s="1"/>
  <c r="O2168" i="24"/>
  <c r="O2173" i="24"/>
  <c r="O2178" i="24"/>
  <c r="P2178" i="24" s="1"/>
  <c r="O2184" i="24"/>
  <c r="P2184" i="24" s="1"/>
  <c r="O2189" i="24"/>
  <c r="O2194" i="24"/>
  <c r="O2200" i="24"/>
  <c r="P2200" i="24" s="1"/>
  <c r="O2205" i="24"/>
  <c r="P2205" i="24" s="1"/>
  <c r="O2210" i="24"/>
  <c r="P2210" i="24" s="1"/>
  <c r="O2216" i="24"/>
  <c r="O2221" i="24"/>
  <c r="P2221" i="24" s="1"/>
  <c r="O2226" i="24"/>
  <c r="P2226" i="24" s="1"/>
  <c r="O2232" i="24"/>
  <c r="O2237" i="24"/>
  <c r="O2242" i="24"/>
  <c r="P2242" i="24" s="1"/>
  <c r="O2248" i="24"/>
  <c r="P2248" i="24" s="1"/>
  <c r="O2253" i="24"/>
  <c r="O2258" i="24"/>
  <c r="O2264" i="24"/>
  <c r="P2264" i="24" s="1"/>
  <c r="O2269" i="24"/>
  <c r="P2269" i="24" s="1"/>
  <c r="O2274" i="24"/>
  <c r="P2274" i="24" s="1"/>
  <c r="O2280" i="24"/>
  <c r="O2285" i="24"/>
  <c r="P2285" i="24" s="1"/>
  <c r="O2290" i="24"/>
  <c r="P2290" i="24" s="1"/>
  <c r="O2296" i="24"/>
  <c r="O2301" i="24"/>
  <c r="O2306" i="24"/>
  <c r="P2306" i="24" s="1"/>
  <c r="O2312" i="24"/>
  <c r="P2312" i="24" s="1"/>
  <c r="O2317" i="24"/>
  <c r="O2322" i="24"/>
  <c r="O2328" i="24"/>
  <c r="P2328" i="24" s="1"/>
  <c r="O2333" i="24"/>
  <c r="P2333" i="24" s="1"/>
  <c r="O2338" i="24"/>
  <c r="P2338" i="24" s="1"/>
  <c r="O2344" i="24"/>
  <c r="O2349" i="24"/>
  <c r="P2349" i="24" s="1"/>
  <c r="O2354" i="24"/>
  <c r="P2354" i="24" s="1"/>
  <c r="O2360" i="24"/>
  <c r="O2365" i="24"/>
  <c r="O2370" i="24"/>
  <c r="P2370" i="24" s="1"/>
  <c r="O2376" i="24"/>
  <c r="P2376" i="24" s="1"/>
  <c r="O2381" i="24"/>
  <c r="O2386" i="24"/>
  <c r="O2392" i="24"/>
  <c r="P2392" i="24" s="1"/>
  <c r="O2397" i="24"/>
  <c r="P2397" i="24" s="1"/>
  <c r="O2402" i="24"/>
  <c r="P2402" i="24" s="1"/>
  <c r="O2408" i="24"/>
  <c r="O2413" i="24"/>
  <c r="P2413" i="24" s="1"/>
  <c r="O2418" i="24"/>
  <c r="P2418" i="24" s="1"/>
  <c r="O2424" i="24"/>
  <c r="O2429" i="24"/>
  <c r="O2434" i="24"/>
  <c r="P2434" i="24" s="1"/>
  <c r="O2440" i="24"/>
  <c r="P2440" i="24" s="1"/>
  <c r="O2445" i="24"/>
  <c r="O2450" i="24"/>
  <c r="O2456" i="24"/>
  <c r="P2456" i="24" s="1"/>
  <c r="O2461" i="24"/>
  <c r="P2461" i="24" s="1"/>
  <c r="O2466" i="24"/>
  <c r="P2466" i="24" s="1"/>
  <c r="O2472" i="24"/>
  <c r="O2477" i="24"/>
  <c r="P2477" i="24" s="1"/>
  <c r="O2482" i="24"/>
  <c r="P2482" i="24" s="1"/>
  <c r="O2488" i="24"/>
  <c r="O2493" i="24"/>
  <c r="O2498" i="24"/>
  <c r="P2498" i="24" s="1"/>
  <c r="O2504" i="24"/>
  <c r="P2504" i="24" s="1"/>
  <c r="O2509" i="24"/>
  <c r="P2509" i="24" s="1"/>
  <c r="O2514" i="24"/>
  <c r="O2520" i="24"/>
  <c r="P2520" i="24" s="1"/>
  <c r="O2525" i="24"/>
  <c r="O2530" i="24"/>
  <c r="P2530" i="24" s="1"/>
  <c r="O2536" i="24"/>
  <c r="O2541" i="24"/>
  <c r="P2541" i="24" s="1"/>
  <c r="O2546" i="24"/>
  <c r="O2552" i="24"/>
  <c r="O2557" i="24"/>
  <c r="O2562" i="24"/>
  <c r="P2562" i="24" s="1"/>
  <c r="O2568" i="24"/>
  <c r="P2568" i="24" s="1"/>
  <c r="O2573" i="24"/>
  <c r="O2578" i="24"/>
  <c r="O2584" i="24"/>
  <c r="P2584" i="24" s="1"/>
  <c r="O2589" i="24"/>
  <c r="O2594" i="24"/>
  <c r="P2594" i="24" s="1"/>
  <c r="O2600" i="24"/>
  <c r="O2605" i="24"/>
  <c r="P2605" i="24" s="1"/>
  <c r="O2610" i="24"/>
  <c r="O2616" i="24"/>
  <c r="O2621" i="24"/>
  <c r="O2626" i="24"/>
  <c r="P2626" i="24" s="1"/>
  <c r="O2632" i="24"/>
  <c r="P2632" i="24" s="1"/>
  <c r="O2637" i="24"/>
  <c r="O2642" i="24"/>
  <c r="O2648" i="24"/>
  <c r="P2648" i="24" s="1"/>
  <c r="O2653" i="24"/>
  <c r="O2658" i="24"/>
  <c r="O2664" i="24"/>
  <c r="O2669" i="24"/>
  <c r="P2669" i="24" s="1"/>
  <c r="O2674" i="24"/>
  <c r="O2680" i="24"/>
  <c r="O2685" i="24"/>
  <c r="O2690" i="24"/>
  <c r="P2690" i="24" s="1"/>
  <c r="O2696" i="24"/>
  <c r="P2696" i="24" s="1"/>
  <c r="O2701" i="24"/>
  <c r="P2701" i="24" s="1"/>
  <c r="O2706" i="24"/>
  <c r="O2712" i="24"/>
  <c r="P2712" i="24" s="1"/>
  <c r="O2717" i="24"/>
  <c r="O2722" i="24"/>
  <c r="O2728" i="24"/>
  <c r="O2733" i="24"/>
  <c r="P2733" i="24" s="1"/>
  <c r="O2738" i="24"/>
  <c r="O2744" i="24"/>
  <c r="O2749" i="24"/>
  <c r="O2754" i="24"/>
  <c r="P2754" i="24" s="1"/>
  <c r="O2760" i="24"/>
  <c r="P2760" i="24" s="1"/>
  <c r="O2765" i="24"/>
  <c r="P2765" i="24" s="1"/>
  <c r="O2770" i="24"/>
  <c r="O2776" i="24"/>
  <c r="P2776" i="24" s="1"/>
  <c r="O2781" i="24"/>
  <c r="O2786" i="24"/>
  <c r="P2786" i="24" s="1"/>
  <c r="O2792" i="24"/>
  <c r="O2797" i="24"/>
  <c r="P2797" i="24" s="1"/>
  <c r="O2802" i="24"/>
  <c r="O2808" i="24"/>
  <c r="O2813" i="24"/>
  <c r="O2818" i="24"/>
  <c r="P2818" i="24" s="1"/>
  <c r="O2824" i="24"/>
  <c r="P2824" i="24" s="1"/>
  <c r="O2829" i="24"/>
  <c r="O2834" i="24"/>
  <c r="O2840" i="24"/>
  <c r="P2840" i="24" s="1"/>
  <c r="O2845" i="24"/>
  <c r="O2850" i="24"/>
  <c r="P2850" i="24" s="1"/>
  <c r="O2856" i="24"/>
  <c r="O2861" i="24"/>
  <c r="P2861" i="24" s="1"/>
  <c r="O2866" i="24"/>
  <c r="O2872" i="24"/>
  <c r="O2877" i="24"/>
  <c r="O2882" i="24"/>
  <c r="P2882" i="24" s="1"/>
  <c r="O2888" i="24"/>
  <c r="P2888" i="24" s="1"/>
  <c r="O2893" i="24"/>
  <c r="O2898" i="24"/>
  <c r="O2904" i="24"/>
  <c r="P2904" i="24" s="1"/>
  <c r="O2909" i="24"/>
  <c r="P2909" i="24" s="1"/>
  <c r="O2914" i="24"/>
  <c r="O2920" i="24"/>
  <c r="O2925" i="24"/>
  <c r="P2925" i="24" s="1"/>
  <c r="O2930" i="24"/>
  <c r="O2936" i="24"/>
  <c r="O2941" i="24"/>
  <c r="O2946" i="24"/>
  <c r="P2946" i="24" s="1"/>
  <c r="O2952" i="24"/>
  <c r="P2952" i="24" s="1"/>
  <c r="O2957" i="24"/>
  <c r="P2957" i="24" s="1"/>
  <c r="O2962" i="24"/>
  <c r="O2966" i="24"/>
  <c r="O2970" i="24"/>
  <c r="P2970" i="24" s="1"/>
  <c r="O2974" i="24"/>
  <c r="O2978" i="24"/>
  <c r="O2982" i="24"/>
  <c r="O2986" i="24"/>
  <c r="P2986" i="24" s="1"/>
  <c r="O2990" i="24"/>
  <c r="P2990" i="24" s="1"/>
  <c r="O2994" i="24"/>
  <c r="O2998" i="24"/>
  <c r="O3002" i="24"/>
  <c r="O3006" i="24"/>
  <c r="O3010" i="24"/>
  <c r="O3014" i="24"/>
  <c r="P3014" i="24" s="1"/>
  <c r="O3018" i="24"/>
  <c r="P3018" i="24" s="1"/>
  <c r="O3022" i="24"/>
  <c r="O3026" i="24"/>
  <c r="O3030" i="24"/>
  <c r="P3030" i="24" s="1"/>
  <c r="O3034" i="24"/>
  <c r="P3034" i="24" s="1"/>
  <c r="O3038" i="24"/>
  <c r="P3038" i="24" s="1"/>
  <c r="O3042" i="24"/>
  <c r="O3046" i="24"/>
  <c r="P3046" i="24" s="1"/>
  <c r="O3050" i="24"/>
  <c r="P3050" i="24" s="1"/>
  <c r="O3054" i="24"/>
  <c r="O3058" i="24"/>
  <c r="O3062" i="24"/>
  <c r="P3062" i="24" s="1"/>
  <c r="O3066" i="24"/>
  <c r="O3070" i="24"/>
  <c r="O3074" i="24"/>
  <c r="O3078" i="24"/>
  <c r="P3078" i="24" s="1"/>
  <c r="O3082" i="24"/>
  <c r="P3082" i="24" s="1"/>
  <c r="O3086" i="24"/>
  <c r="O3090" i="24"/>
  <c r="O3094" i="24"/>
  <c r="P3094" i="24" s="1"/>
  <c r="O3098" i="24"/>
  <c r="P3098" i="24" s="1"/>
  <c r="O3102" i="24"/>
  <c r="P3102" i="24" s="1"/>
  <c r="O3106" i="24"/>
  <c r="O3110" i="24"/>
  <c r="P3110" i="24" s="1"/>
  <c r="O3114" i="24"/>
  <c r="P3114" i="24" s="1"/>
  <c r="O3118" i="24"/>
  <c r="O44" i="24"/>
  <c r="Q44" i="24" s="1"/>
  <c r="O108" i="24"/>
  <c r="P2545" i="24" s="1"/>
  <c r="O172" i="24"/>
  <c r="O236" i="24"/>
  <c r="O294" i="24"/>
  <c r="O315" i="24"/>
  <c r="Q315" i="24" s="1"/>
  <c r="O336" i="24"/>
  <c r="O358" i="24"/>
  <c r="O379" i="24"/>
  <c r="P379" i="24" s="1"/>
  <c r="O400" i="24"/>
  <c r="Q400" i="24" s="1"/>
  <c r="O422" i="24"/>
  <c r="O443" i="24"/>
  <c r="O464" i="24"/>
  <c r="O486" i="24"/>
  <c r="P1519" i="24" s="1"/>
  <c r="O507" i="24"/>
  <c r="O528" i="24"/>
  <c r="O550" i="24"/>
  <c r="P550" i="24" s="1"/>
  <c r="O571" i="24"/>
  <c r="P2753" i="24" s="1"/>
  <c r="O592" i="24"/>
  <c r="O614" i="24"/>
  <c r="O635" i="24"/>
  <c r="P635" i="24" s="1"/>
  <c r="O656" i="24"/>
  <c r="P656" i="24" s="1"/>
  <c r="O678" i="24"/>
  <c r="O699" i="24"/>
  <c r="O720" i="24"/>
  <c r="P720" i="24" s="1"/>
  <c r="O742" i="24"/>
  <c r="P2657" i="24" s="1"/>
  <c r="O763" i="24"/>
  <c r="P763" i="24" s="1"/>
  <c r="O784" i="24"/>
  <c r="O806" i="24"/>
  <c r="O827" i="24"/>
  <c r="O848" i="24"/>
  <c r="O870" i="24"/>
  <c r="O891" i="24"/>
  <c r="P891" i="24" s="1"/>
  <c r="O912" i="24"/>
  <c r="P912" i="24" s="1"/>
  <c r="O934" i="24"/>
  <c r="O955" i="24"/>
  <c r="O976" i="24"/>
  <c r="P976" i="24" s="1"/>
  <c r="O998" i="24"/>
  <c r="P2859" i="24" s="1"/>
  <c r="O1019" i="24"/>
  <c r="O1040" i="24"/>
  <c r="O1062" i="24"/>
  <c r="O1083" i="24"/>
  <c r="O1104" i="24"/>
  <c r="O1126" i="24"/>
  <c r="O1147" i="24"/>
  <c r="P1147" i="24" s="1"/>
  <c r="O1168" i="24"/>
  <c r="P1168" i="24" s="1"/>
  <c r="O1190" i="24"/>
  <c r="O1211" i="24"/>
  <c r="O1232" i="24"/>
  <c r="P1232" i="24" s="1"/>
  <c r="O1254" i="24"/>
  <c r="P1254" i="24" s="1"/>
  <c r="O1275" i="24"/>
  <c r="O1296" i="24"/>
  <c r="O1318" i="24"/>
  <c r="P1318" i="24" s="1"/>
  <c r="O1339" i="24"/>
  <c r="P1339" i="24" s="1"/>
  <c r="O1360" i="24"/>
  <c r="O1382" i="24"/>
  <c r="O1403" i="24"/>
  <c r="P1403" i="24" s="1"/>
  <c r="O1424" i="24"/>
  <c r="P1424" i="24" s="1"/>
  <c r="O1442" i="24"/>
  <c r="P1442" i="24" s="1"/>
  <c r="O1458" i="24"/>
  <c r="O1474" i="24"/>
  <c r="O1490" i="24"/>
  <c r="P1490" i="24" s="1"/>
  <c r="O1506" i="24"/>
  <c r="O1522" i="24"/>
  <c r="O1538" i="24"/>
  <c r="O1554" i="24"/>
  <c r="P1554" i="24" s="1"/>
  <c r="O1570" i="24"/>
  <c r="O1586" i="24"/>
  <c r="O1602" i="24"/>
  <c r="O1618" i="24"/>
  <c r="P1618" i="24" s="1"/>
  <c r="O1634" i="24"/>
  <c r="P1634" i="24" s="1"/>
  <c r="O1650" i="24"/>
  <c r="O1666" i="24"/>
  <c r="O1682" i="24"/>
  <c r="P1682" i="24" s="1"/>
  <c r="O1698" i="24"/>
  <c r="P1698" i="24" s="1"/>
  <c r="O1714" i="24"/>
  <c r="O1730" i="24"/>
  <c r="O1746" i="24"/>
  <c r="P1746" i="24" s="1"/>
  <c r="O1762" i="24"/>
  <c r="O1774" i="24"/>
  <c r="O1780" i="24"/>
  <c r="P1780" i="24" s="1"/>
  <c r="O1785" i="24"/>
  <c r="P1785" i="24" s="1"/>
  <c r="O1790" i="24"/>
  <c r="O1796" i="24"/>
  <c r="O1801" i="24"/>
  <c r="P1801" i="24" s="1"/>
  <c r="O1806" i="24"/>
  <c r="P1806" i="24" s="1"/>
  <c r="O1812" i="24"/>
  <c r="P1812" i="24" s="1"/>
  <c r="O1817" i="24"/>
  <c r="O1822" i="24"/>
  <c r="P1822" i="24" s="1"/>
  <c r="O1828" i="24"/>
  <c r="P1828" i="24" s="1"/>
  <c r="O1833" i="24"/>
  <c r="O1838" i="24"/>
  <c r="O1844" i="24"/>
  <c r="P1844" i="24" s="1"/>
  <c r="O1849" i="24"/>
  <c r="P1849" i="24" s="1"/>
  <c r="O1854" i="24"/>
  <c r="O1860" i="24"/>
  <c r="O1865" i="24"/>
  <c r="P1865" i="24" s="1"/>
  <c r="O1870" i="24"/>
  <c r="O1876" i="24"/>
  <c r="O1881" i="24"/>
  <c r="O1886" i="24"/>
  <c r="O1892" i="24"/>
  <c r="O1897" i="24"/>
  <c r="O1902" i="24"/>
  <c r="O1908" i="24"/>
  <c r="O1913" i="24"/>
  <c r="P1913" i="24" s="1"/>
  <c r="O1918" i="24"/>
  <c r="O1924" i="24"/>
  <c r="O1929" i="24"/>
  <c r="P1929" i="24" s="1"/>
  <c r="O1934" i="24"/>
  <c r="O1940" i="24"/>
  <c r="O1945" i="24"/>
  <c r="O1950" i="24"/>
  <c r="O1956" i="24"/>
  <c r="O1961" i="24"/>
  <c r="O1966" i="24"/>
  <c r="O1972" i="24"/>
  <c r="O1977" i="24"/>
  <c r="P1977" i="24" s="1"/>
  <c r="O1982" i="24"/>
  <c r="O1988" i="24"/>
  <c r="O1993" i="24"/>
  <c r="P1993" i="24" s="1"/>
  <c r="O1998" i="24"/>
  <c r="O2004" i="24"/>
  <c r="O2009" i="24"/>
  <c r="O2014" i="24"/>
  <c r="O2020" i="24"/>
  <c r="O2025" i="24"/>
  <c r="O2030" i="24"/>
  <c r="O2036" i="24"/>
  <c r="O2041" i="24"/>
  <c r="P2041" i="24" s="1"/>
  <c r="O2046" i="24"/>
  <c r="O2052" i="24"/>
  <c r="O2057" i="24"/>
  <c r="P2057" i="24" s="1"/>
  <c r="O2062" i="24"/>
  <c r="O2068" i="24"/>
  <c r="O2073" i="24"/>
  <c r="O2078" i="24"/>
  <c r="O2084" i="24"/>
  <c r="O2089" i="24"/>
  <c r="O2094" i="24"/>
  <c r="O2100" i="24"/>
  <c r="O2105" i="24"/>
  <c r="P2105" i="24" s="1"/>
  <c r="O2110" i="24"/>
  <c r="O2116" i="24"/>
  <c r="O2121" i="24"/>
  <c r="P2121" i="24" s="1"/>
  <c r="O2126" i="24"/>
  <c r="O2132" i="24"/>
  <c r="O2137" i="24"/>
  <c r="O2142" i="24"/>
  <c r="O2148" i="24"/>
  <c r="O2153" i="24"/>
  <c r="O2158" i="24"/>
  <c r="O2164" i="24"/>
  <c r="O2169" i="24"/>
  <c r="P2169" i="24" s="1"/>
  <c r="O2174" i="24"/>
  <c r="O2180" i="24"/>
  <c r="O2185" i="24"/>
  <c r="P2185" i="24" s="1"/>
  <c r="O2190" i="24"/>
  <c r="O2196" i="24"/>
  <c r="O2201" i="24"/>
  <c r="O2206" i="24"/>
  <c r="O2212" i="24"/>
  <c r="P2212" i="24" s="1"/>
  <c r="O2217" i="24"/>
  <c r="O2222" i="24"/>
  <c r="O2228" i="24"/>
  <c r="P2228" i="24" s="1"/>
  <c r="O2233" i="24"/>
  <c r="P2233" i="24" s="1"/>
  <c r="O2238" i="24"/>
  <c r="O2244" i="24"/>
  <c r="O2249" i="24"/>
  <c r="P2249" i="24" s="1"/>
  <c r="O2254" i="24"/>
  <c r="O2260" i="24"/>
  <c r="O2265" i="24"/>
  <c r="O2270" i="24"/>
  <c r="O2276" i="24"/>
  <c r="P2276" i="24" s="1"/>
  <c r="O2281" i="24"/>
  <c r="O2286" i="24"/>
  <c r="O2292" i="24"/>
  <c r="P2292" i="24" s="1"/>
  <c r="O2297" i="24"/>
  <c r="P2297" i="24" s="1"/>
  <c r="O2302" i="24"/>
  <c r="O2308" i="24"/>
  <c r="O2313" i="24"/>
  <c r="P2313" i="24" s="1"/>
  <c r="O2318" i="24"/>
  <c r="O2324" i="24"/>
  <c r="O2329" i="24"/>
  <c r="O2334" i="24"/>
  <c r="O2340" i="24"/>
  <c r="P2340" i="24" s="1"/>
  <c r="O2345" i="24"/>
  <c r="O2350" i="24"/>
  <c r="O2356" i="24"/>
  <c r="P2356" i="24" s="1"/>
  <c r="O2361" i="24"/>
  <c r="P2361" i="24" s="1"/>
  <c r="O2366" i="24"/>
  <c r="O2372" i="24"/>
  <c r="O2377" i="24"/>
  <c r="P2377" i="24" s="1"/>
  <c r="O2382" i="24"/>
  <c r="O2388" i="24"/>
  <c r="O2393" i="24"/>
  <c r="O2398" i="24"/>
  <c r="O2404" i="24"/>
  <c r="P2404" i="24" s="1"/>
  <c r="O2409" i="24"/>
  <c r="O2414" i="24"/>
  <c r="O2420" i="24"/>
  <c r="P2420" i="24" s="1"/>
  <c r="O2425" i="24"/>
  <c r="P2425" i="24" s="1"/>
  <c r="O2430" i="24"/>
  <c r="O2436" i="24"/>
  <c r="O2441" i="24"/>
  <c r="P2441" i="24" s="1"/>
  <c r="O2446" i="24"/>
  <c r="O2452" i="24"/>
  <c r="O2457" i="24"/>
  <c r="O2462" i="24"/>
  <c r="O2468" i="24"/>
  <c r="P2468" i="24" s="1"/>
  <c r="O2473" i="24"/>
  <c r="O2478" i="24"/>
  <c r="O2484" i="24"/>
  <c r="P2484" i="24" s="1"/>
  <c r="O2489" i="24"/>
  <c r="P2489" i="24" s="1"/>
  <c r="O2494" i="24"/>
  <c r="O2500" i="24"/>
  <c r="O2505" i="24"/>
  <c r="P2505" i="24" s="1"/>
  <c r="O2510" i="24"/>
  <c r="P2510" i="24" s="1"/>
  <c r="O2516" i="24"/>
  <c r="O2521" i="24"/>
  <c r="O2526" i="24"/>
  <c r="P2526" i="24" s="1"/>
  <c r="O2532" i="24"/>
  <c r="P2532" i="24" s="1"/>
  <c r="O2537" i="24"/>
  <c r="O2542" i="24"/>
  <c r="O2548" i="24"/>
  <c r="P2548" i="24" s="1"/>
  <c r="O2553" i="24"/>
  <c r="P2553" i="24" s="1"/>
  <c r="O2558" i="24"/>
  <c r="O2564" i="24"/>
  <c r="O2569" i="24"/>
  <c r="P2569" i="24" s="1"/>
  <c r="O2574" i="24"/>
  <c r="P2574" i="24" s="1"/>
  <c r="O2580" i="24"/>
  <c r="O2585" i="24"/>
  <c r="O2590" i="24"/>
  <c r="P2590" i="24" s="1"/>
  <c r="O2596" i="24"/>
  <c r="P2596" i="24" s="1"/>
  <c r="O2601" i="24"/>
  <c r="O2606" i="24"/>
  <c r="O2612" i="24"/>
  <c r="P2612" i="24" s="1"/>
  <c r="O2617" i="24"/>
  <c r="P2617" i="24" s="1"/>
  <c r="O2622" i="24"/>
  <c r="O2628" i="24"/>
  <c r="O2633" i="24"/>
  <c r="O2638" i="24"/>
  <c r="P2638" i="24" s="1"/>
  <c r="O2644" i="24"/>
  <c r="O2649" i="24"/>
  <c r="O2654" i="24"/>
  <c r="P2654" i="24" s="1"/>
  <c r="O2660" i="24"/>
  <c r="P2660" i="24" s="1"/>
  <c r="O2665" i="24"/>
  <c r="O2670" i="24"/>
  <c r="O2676" i="24"/>
  <c r="P2676" i="24" s="1"/>
  <c r="O2681" i="24"/>
  <c r="P2681" i="24" s="1"/>
  <c r="O2686" i="24"/>
  <c r="O2692" i="24"/>
  <c r="O2697" i="24"/>
  <c r="P2697" i="24" s="1"/>
  <c r="O2702" i="24"/>
  <c r="P2702" i="24" s="1"/>
  <c r="O2708" i="24"/>
  <c r="O2713" i="24"/>
  <c r="O2718" i="24"/>
  <c r="O2724" i="24"/>
  <c r="P2724" i="24" s="1"/>
  <c r="O2729" i="24"/>
  <c r="O2734" i="24"/>
  <c r="O2740" i="24"/>
  <c r="P2740" i="24" s="1"/>
  <c r="O2745" i="24"/>
  <c r="P2745" i="24" s="1"/>
  <c r="O2750" i="24"/>
  <c r="O2756" i="24"/>
  <c r="O2761" i="24"/>
  <c r="P2761" i="24" s="1"/>
  <c r="O2766" i="24"/>
  <c r="P2766" i="24" s="1"/>
  <c r="O2772" i="24"/>
  <c r="O2777" i="24"/>
  <c r="O2782" i="24"/>
  <c r="P2782" i="24" s="1"/>
  <c r="O2788" i="24"/>
  <c r="P2788" i="24" s="1"/>
  <c r="O2793" i="24"/>
  <c r="O2798" i="24"/>
  <c r="O2804" i="24"/>
  <c r="P2804" i="24" s="1"/>
  <c r="O2809" i="24"/>
  <c r="P2809" i="24" s="1"/>
  <c r="O2814" i="24"/>
  <c r="O2820" i="24"/>
  <c r="O2825" i="24"/>
  <c r="P2825" i="24" s="1"/>
  <c r="O2830" i="24"/>
  <c r="P2830" i="24" s="1"/>
  <c r="O2836" i="24"/>
  <c r="O2841" i="24"/>
  <c r="O2846" i="24"/>
  <c r="P2846" i="24" s="1"/>
  <c r="O2852" i="24"/>
  <c r="P2852" i="24" s="1"/>
  <c r="O2857" i="24"/>
  <c r="O2862" i="24"/>
  <c r="O2868" i="24"/>
  <c r="P2868" i="24" s="1"/>
  <c r="O2873" i="24"/>
  <c r="P2873" i="24" s="1"/>
  <c r="O2878" i="24"/>
  <c r="O2884" i="24"/>
  <c r="O2889" i="24"/>
  <c r="O2894" i="24"/>
  <c r="P2894" i="24" s="1"/>
  <c r="O2900" i="24"/>
  <c r="O2905" i="24"/>
  <c r="O2910" i="24"/>
  <c r="P2910" i="24" s="1"/>
  <c r="O2916" i="24"/>
  <c r="P2916" i="24" s="1"/>
  <c r="O2921" i="24"/>
  <c r="O2926" i="24"/>
  <c r="O2932" i="24"/>
  <c r="P2932" i="24" s="1"/>
  <c r="O2937" i="24"/>
  <c r="P2937" i="24" s="1"/>
  <c r="O2942" i="24"/>
  <c r="O2948" i="24"/>
  <c r="O2953" i="24"/>
  <c r="P2953" i="24" s="1"/>
  <c r="O2958" i="24"/>
  <c r="P2958" i="24" s="1"/>
  <c r="O2963" i="24"/>
  <c r="O2967" i="24"/>
  <c r="O2971" i="24"/>
  <c r="P2971" i="24" s="1"/>
  <c r="O2975" i="24"/>
  <c r="P2975" i="24" s="1"/>
  <c r="O2979" i="24"/>
  <c r="P2979" i="24" s="1"/>
  <c r="O2983" i="24"/>
  <c r="O2987" i="24"/>
  <c r="O2991" i="24"/>
  <c r="P2991" i="24" s="1"/>
  <c r="O2995" i="24"/>
  <c r="O2999" i="24"/>
  <c r="O3003" i="24"/>
  <c r="P3003" i="24" s="1"/>
  <c r="O3007" i="24"/>
  <c r="P3007" i="24" s="1"/>
  <c r="O3011" i="24"/>
  <c r="P3011" i="24" s="1"/>
  <c r="O3015" i="24"/>
  <c r="O3019" i="24"/>
  <c r="P3019" i="24" s="1"/>
  <c r="O3023" i="24"/>
  <c r="O3027" i="24"/>
  <c r="O3031" i="24"/>
  <c r="O3035" i="24"/>
  <c r="O3039" i="24"/>
  <c r="P3039" i="24" s="1"/>
  <c r="O3043" i="24"/>
  <c r="P3043" i="24" s="1"/>
  <c r="O3047" i="24"/>
  <c r="O3051" i="24"/>
  <c r="P3051" i="24" s="1"/>
  <c r="O3055" i="24"/>
  <c r="P3055" i="24" s="1"/>
  <c r="O3059" i="24"/>
  <c r="O3063" i="24"/>
  <c r="O3067" i="24"/>
  <c r="O3071" i="24"/>
  <c r="P3071" i="24" s="1"/>
  <c r="O3075" i="24"/>
  <c r="P3075" i="24" s="1"/>
  <c r="O3079" i="24"/>
  <c r="O3083" i="24"/>
  <c r="P3083" i="24" s="1"/>
  <c r="O3087" i="24"/>
  <c r="O3091" i="24"/>
  <c r="O3095" i="24"/>
  <c r="O3099" i="24"/>
  <c r="O3103" i="24"/>
  <c r="P3103" i="24" s="1"/>
  <c r="O3107" i="24"/>
  <c r="O3111" i="24"/>
  <c r="O3115" i="24"/>
  <c r="O3119" i="24"/>
  <c r="P3119" i="24" s="1"/>
  <c r="O60" i="24"/>
  <c r="O124" i="24"/>
  <c r="O188" i="24"/>
  <c r="P2550" i="24" s="1"/>
  <c r="O252" i="24"/>
  <c r="O299" i="24"/>
  <c r="Q299" i="24" s="1"/>
  <c r="O320" i="24"/>
  <c r="O342" i="24"/>
  <c r="O363" i="24"/>
  <c r="Q363" i="24" s="1"/>
  <c r="O384" i="24"/>
  <c r="Q384" i="24" s="1"/>
  <c r="O406" i="24"/>
  <c r="O427" i="24"/>
  <c r="P2891" i="24" s="1"/>
  <c r="O448" i="24"/>
  <c r="O470" i="24"/>
  <c r="P470" i="24" s="1"/>
  <c r="O491" i="24"/>
  <c r="O512" i="24"/>
  <c r="O534" i="24"/>
  <c r="O555" i="24"/>
  <c r="P555" i="24" s="1"/>
  <c r="O576" i="24"/>
  <c r="O598" i="24"/>
  <c r="P598" i="24" s="1"/>
  <c r="O619" i="24"/>
  <c r="O640" i="24"/>
  <c r="P640" i="24" s="1"/>
  <c r="O662" i="24"/>
  <c r="O683" i="24"/>
  <c r="P683" i="24" s="1"/>
  <c r="O704" i="24"/>
  <c r="P704" i="24" s="1"/>
  <c r="O726" i="24"/>
  <c r="O747" i="24"/>
  <c r="O768" i="24"/>
  <c r="P768" i="24" s="1"/>
  <c r="O790" i="24"/>
  <c r="O811" i="24"/>
  <c r="O832" i="24"/>
  <c r="O854" i="24"/>
  <c r="O875" i="24"/>
  <c r="O896" i="24"/>
  <c r="P896" i="24" s="1"/>
  <c r="O918" i="24"/>
  <c r="O939" i="24"/>
  <c r="P939" i="24" s="1"/>
  <c r="O960" i="24"/>
  <c r="P960" i="24" s="1"/>
  <c r="O982" i="24"/>
  <c r="O1003" i="24"/>
  <c r="O1024" i="24"/>
  <c r="P1024" i="24" s="1"/>
  <c r="O1046" i="24"/>
  <c r="O1067" i="24"/>
  <c r="O1088" i="24"/>
  <c r="O1110" i="24"/>
  <c r="O1131" i="24"/>
  <c r="O1152" i="24"/>
  <c r="P1152" i="24" s="1"/>
  <c r="O1174" i="24"/>
  <c r="O1195" i="24"/>
  <c r="O1216" i="24"/>
  <c r="P1216" i="24" s="1"/>
  <c r="O1238" i="24"/>
  <c r="O1259" i="24"/>
  <c r="O1280" i="24"/>
  <c r="P1280" i="24" s="1"/>
  <c r="O1302" i="24"/>
  <c r="O1323" i="24"/>
  <c r="O1344" i="24"/>
  <c r="O1366" i="24"/>
  <c r="O1387" i="24"/>
  <c r="O1408" i="24"/>
  <c r="P1408" i="24" s="1"/>
  <c r="O1430" i="24"/>
  <c r="O1446" i="24"/>
  <c r="P1446" i="24" s="1"/>
  <c r="O1462" i="24"/>
  <c r="O1478" i="24"/>
  <c r="O1494" i="24"/>
  <c r="O1510" i="24"/>
  <c r="P1510" i="24" s="1"/>
  <c r="O1526" i="24"/>
  <c r="P1526" i="24" s="1"/>
  <c r="O1542" i="24"/>
  <c r="O1558" i="24"/>
  <c r="O1574" i="24"/>
  <c r="P1574" i="24" s="1"/>
  <c r="O1590" i="24"/>
  <c r="O1606" i="24"/>
  <c r="O1622" i="24"/>
  <c r="O1638" i="24"/>
  <c r="P1638" i="24" s="1"/>
  <c r="O1654" i="24"/>
  <c r="P1654" i="24" s="1"/>
  <c r="O1670" i="24"/>
  <c r="O1686" i="24"/>
  <c r="O1702" i="24"/>
  <c r="P1702" i="24" s="1"/>
  <c r="O1718" i="24"/>
  <c r="O1734" i="24"/>
  <c r="O1750" i="24"/>
  <c r="O1766" i="24"/>
  <c r="P1766" i="24" s="1"/>
  <c r="O1776" i="24"/>
  <c r="O1781" i="24"/>
  <c r="O1786" i="24"/>
  <c r="O1792" i="24"/>
  <c r="P1792" i="24" s="1"/>
  <c r="O1797" i="24"/>
  <c r="O1802" i="24"/>
  <c r="P1802" i="24" s="1"/>
  <c r="O1808" i="24"/>
  <c r="O1813" i="24"/>
  <c r="O1818" i="24"/>
  <c r="P1818" i="24" s="1"/>
  <c r="O1824" i="24"/>
  <c r="P1824" i="24" s="1"/>
  <c r="O1829" i="24"/>
  <c r="O1834" i="24"/>
  <c r="P1834" i="24" s="1"/>
  <c r="O1840" i="24"/>
  <c r="O1845" i="24"/>
  <c r="O1850" i="24"/>
  <c r="O1856" i="24"/>
  <c r="O1861" i="24"/>
  <c r="P1861" i="24" s="1"/>
  <c r="O1866" i="24"/>
  <c r="P1866" i="24" s="1"/>
  <c r="O1872" i="24"/>
  <c r="O1877" i="24"/>
  <c r="P1877" i="24" s="1"/>
  <c r="O1882" i="24"/>
  <c r="P1882" i="24" s="1"/>
  <c r="O1888" i="24"/>
  <c r="O1893" i="24"/>
  <c r="O1898" i="24"/>
  <c r="P1898" i="24" s="1"/>
  <c r="O1904" i="24"/>
  <c r="O1909" i="24"/>
  <c r="P1909" i="24" s="1"/>
  <c r="O1914" i="24"/>
  <c r="O1920" i="24"/>
  <c r="O1925" i="24"/>
  <c r="P1925" i="24" s="1"/>
  <c r="O1930" i="24"/>
  <c r="P1930" i="24" s="1"/>
  <c r="O1936" i="24"/>
  <c r="O1941" i="24"/>
  <c r="P1941" i="24" s="1"/>
  <c r="O1946" i="24"/>
  <c r="P1946" i="24" s="1"/>
  <c r="O1952" i="24"/>
  <c r="O1957" i="24"/>
  <c r="O1962" i="24"/>
  <c r="P1962" i="24" s="1"/>
  <c r="O1968" i="24"/>
  <c r="O1973" i="24"/>
  <c r="P1973" i="24" s="1"/>
  <c r="O1978" i="24"/>
  <c r="O1984" i="24"/>
  <c r="O1989" i="24"/>
  <c r="P1989" i="24" s="1"/>
  <c r="O1994" i="24"/>
  <c r="P1994" i="24" s="1"/>
  <c r="O2000" i="24"/>
  <c r="O2005" i="24"/>
  <c r="P2005" i="24" s="1"/>
  <c r="O2010" i="24"/>
  <c r="P2010" i="24" s="1"/>
  <c r="O2016" i="24"/>
  <c r="O2021" i="24"/>
  <c r="O2026" i="24"/>
  <c r="P2026" i="24" s="1"/>
  <c r="O2032" i="24"/>
  <c r="O2037" i="24"/>
  <c r="P2037" i="24" s="1"/>
  <c r="O2042" i="24"/>
  <c r="O2048" i="24"/>
  <c r="O2053" i="24"/>
  <c r="P2053" i="24" s="1"/>
  <c r="O2058" i="24"/>
  <c r="P2058" i="24" s="1"/>
  <c r="O2064" i="24"/>
  <c r="O2069" i="24"/>
  <c r="P2069" i="24" s="1"/>
  <c r="O2074" i="24"/>
  <c r="P2074" i="24" s="1"/>
  <c r="O2080" i="24"/>
  <c r="O2085" i="24"/>
  <c r="O2090" i="24"/>
  <c r="P2090" i="24" s="1"/>
  <c r="O2096" i="24"/>
  <c r="O2101" i="24"/>
  <c r="P2101" i="24" s="1"/>
  <c r="O2106" i="24"/>
  <c r="O2112" i="24"/>
  <c r="O2117" i="24"/>
  <c r="P2117" i="24" s="1"/>
  <c r="O2122" i="24"/>
  <c r="P2122" i="24" s="1"/>
  <c r="O2128" i="24"/>
  <c r="O2133" i="24"/>
  <c r="P2133" i="24" s="1"/>
  <c r="O2138" i="24"/>
  <c r="P2138" i="24" s="1"/>
  <c r="O2144" i="24"/>
  <c r="O2149" i="24"/>
  <c r="O2154" i="24"/>
  <c r="P2355" i="24" s="1"/>
  <c r="O2160" i="24"/>
  <c r="O2165" i="24"/>
  <c r="P2165" i="24" s="1"/>
  <c r="O2170" i="24"/>
  <c r="O2176" i="24"/>
  <c r="O2181" i="24"/>
  <c r="P2181" i="24" s="1"/>
  <c r="O2186" i="24"/>
  <c r="P2186" i="24" s="1"/>
  <c r="O2192" i="24"/>
  <c r="O2197" i="24"/>
  <c r="P2197" i="24" s="1"/>
  <c r="O2202" i="24"/>
  <c r="P2202" i="24" s="1"/>
  <c r="O2208" i="24"/>
  <c r="O2213" i="24"/>
  <c r="O2218" i="24"/>
  <c r="P2218" i="24" s="1"/>
  <c r="O2224" i="24"/>
  <c r="O2229" i="24"/>
  <c r="P2229" i="24" s="1"/>
  <c r="O2234" i="24"/>
  <c r="O2240" i="24"/>
  <c r="O2245" i="24"/>
  <c r="P2245" i="24" s="1"/>
  <c r="O2250" i="24"/>
  <c r="P2250" i="24" s="1"/>
  <c r="O2256" i="24"/>
  <c r="O2261" i="24"/>
  <c r="P2261" i="24" s="1"/>
  <c r="O2266" i="24"/>
  <c r="P2266" i="24" s="1"/>
  <c r="O2272" i="24"/>
  <c r="O2277" i="24"/>
  <c r="O2282" i="24"/>
  <c r="P2282" i="24" s="1"/>
  <c r="O2288" i="24"/>
  <c r="O2293" i="24"/>
  <c r="P2293" i="24" s="1"/>
  <c r="O2298" i="24"/>
  <c r="O2304" i="24"/>
  <c r="O2309" i="24"/>
  <c r="P2309" i="24" s="1"/>
  <c r="O2314" i="24"/>
  <c r="P2314" i="24" s="1"/>
  <c r="O2320" i="24"/>
  <c r="O2325" i="24"/>
  <c r="P2325" i="24" s="1"/>
  <c r="O2330" i="24"/>
  <c r="P2330" i="24" s="1"/>
  <c r="O2336" i="24"/>
  <c r="O2341" i="24"/>
  <c r="O2346" i="24"/>
  <c r="P2346" i="24" s="1"/>
  <c r="O2352" i="24"/>
  <c r="O2357" i="24"/>
  <c r="P2357" i="24" s="1"/>
  <c r="O2362" i="24"/>
  <c r="O2368" i="24"/>
  <c r="O2373" i="24"/>
  <c r="P2373" i="24" s="1"/>
  <c r="O2378" i="24"/>
  <c r="P2378" i="24" s="1"/>
  <c r="O2384" i="24"/>
  <c r="O2389" i="24"/>
  <c r="P2389" i="24" s="1"/>
  <c r="O2394" i="24"/>
  <c r="P2394" i="24" s="1"/>
  <c r="O2400" i="24"/>
  <c r="O2405" i="24"/>
  <c r="O2410" i="24"/>
  <c r="P2410" i="24" s="1"/>
  <c r="O2416" i="24"/>
  <c r="O2421" i="24"/>
  <c r="P2421" i="24" s="1"/>
  <c r="O2426" i="24"/>
  <c r="O2432" i="24"/>
  <c r="P2432" i="24" s="1"/>
  <c r="O2437" i="24"/>
  <c r="P2437" i="24" s="1"/>
  <c r="O2442" i="24"/>
  <c r="P2442" i="24" s="1"/>
  <c r="O2448" i="24"/>
  <c r="O2453" i="24"/>
  <c r="P2453" i="24" s="1"/>
  <c r="O2458" i="24"/>
  <c r="P2458" i="24" s="1"/>
  <c r="O2464" i="24"/>
  <c r="O2469" i="24"/>
  <c r="O2474" i="24"/>
  <c r="P2474" i="24" s="1"/>
  <c r="O2480" i="24"/>
  <c r="O2485" i="24"/>
  <c r="P2485" i="24" s="1"/>
  <c r="O2490" i="24"/>
  <c r="O2496" i="24"/>
  <c r="O2501" i="24"/>
  <c r="P2501" i="24" s="1"/>
  <c r="O2506" i="24"/>
  <c r="P2506" i="24" s="1"/>
  <c r="O2512" i="24"/>
  <c r="O2517" i="24"/>
  <c r="P2517" i="24" s="1"/>
  <c r="O2522" i="24"/>
  <c r="O2528" i="24"/>
  <c r="O2533" i="24"/>
  <c r="O2538" i="24"/>
  <c r="P2538" i="24" s="1"/>
  <c r="O2544" i="24"/>
  <c r="O2549" i="24"/>
  <c r="O2554" i="24"/>
  <c r="O2560" i="24"/>
  <c r="O2565" i="24"/>
  <c r="P2565" i="24" s="1"/>
  <c r="O2570" i="24"/>
  <c r="P2570" i="24" s="1"/>
  <c r="O2576" i="24"/>
  <c r="O2581" i="24"/>
  <c r="P2581" i="24" s="1"/>
  <c r="O2586" i="24"/>
  <c r="O2592" i="24"/>
  <c r="O2597" i="24"/>
  <c r="O2602" i="24"/>
  <c r="P2602" i="24" s="1"/>
  <c r="O2608" i="24"/>
  <c r="O2613" i="24"/>
  <c r="O2618" i="24"/>
  <c r="O2624" i="24"/>
  <c r="P2624" i="24" s="1"/>
  <c r="O2629" i="24"/>
  <c r="P2629" i="24" s="1"/>
  <c r="O2634" i="24"/>
  <c r="O2640" i="24"/>
  <c r="O2645" i="24"/>
  <c r="P2645" i="24" s="1"/>
  <c r="O2650" i="24"/>
  <c r="P2650" i="24" s="1"/>
  <c r="O2656" i="24"/>
  <c r="O2661" i="24"/>
  <c r="O2666" i="24"/>
  <c r="P2666" i="24" s="1"/>
  <c r="O2672" i="24"/>
  <c r="O2677" i="24"/>
  <c r="P2677" i="24" s="1"/>
  <c r="O2682" i="24"/>
  <c r="O2688" i="24"/>
  <c r="O2693" i="24"/>
  <c r="O2698" i="24"/>
  <c r="O2704" i="24"/>
  <c r="O2709" i="24"/>
  <c r="P2966" i="24" s="1"/>
  <c r="O2714" i="24"/>
  <c r="P2714" i="24" s="1"/>
  <c r="O2720" i="24"/>
  <c r="O2725" i="24"/>
  <c r="O2730" i="24"/>
  <c r="P2730" i="24" s="1"/>
  <c r="O2736" i="24"/>
  <c r="O2741" i="24"/>
  <c r="P2741" i="24" s="1"/>
  <c r="O2746" i="24"/>
  <c r="O2752" i="24"/>
  <c r="P2752" i="24" s="1"/>
  <c r="O2757" i="24"/>
  <c r="O2762" i="24"/>
  <c r="P2762" i="24" s="1"/>
  <c r="O2768" i="24"/>
  <c r="O2773" i="24"/>
  <c r="P2773" i="24" s="1"/>
  <c r="O2778" i="24"/>
  <c r="O2784" i="24"/>
  <c r="O2789" i="24"/>
  <c r="O2794" i="24"/>
  <c r="P2794" i="24" s="1"/>
  <c r="O2800" i="24"/>
  <c r="O2805" i="24"/>
  <c r="O2810" i="24"/>
  <c r="O2816" i="24"/>
  <c r="P2816" i="24" s="1"/>
  <c r="O2821" i="24"/>
  <c r="P2821" i="24" s="1"/>
  <c r="O2826" i="24"/>
  <c r="P2826" i="24" s="1"/>
  <c r="O2832" i="24"/>
  <c r="O2837" i="24"/>
  <c r="P2837" i="24" s="1"/>
  <c r="O2842" i="24"/>
  <c r="O2848" i="24"/>
  <c r="O2853" i="24"/>
  <c r="O2858" i="24"/>
  <c r="P2858" i="24" s="1"/>
  <c r="O2864" i="24"/>
  <c r="O2869" i="24"/>
  <c r="O2874" i="24"/>
  <c r="O2880" i="24"/>
  <c r="P2880" i="24" s="1"/>
  <c r="O2885" i="24"/>
  <c r="P2885" i="24" s="1"/>
  <c r="O2890" i="24"/>
  <c r="O2896" i="24"/>
  <c r="O2901" i="24"/>
  <c r="P2901" i="24" s="1"/>
  <c r="O2906" i="24"/>
  <c r="P2906" i="24" s="1"/>
  <c r="O2912" i="24"/>
  <c r="O2917" i="24"/>
  <c r="O2922" i="24"/>
  <c r="P2922" i="24" s="1"/>
  <c r="O2928" i="24"/>
  <c r="O2933" i="24"/>
  <c r="P2933" i="24" s="1"/>
  <c r="O2938" i="24"/>
  <c r="O2944" i="24"/>
  <c r="P2944" i="24" s="1"/>
  <c r="O2949" i="24"/>
  <c r="O2954" i="24"/>
  <c r="O2960" i="24"/>
  <c r="O2964" i="24"/>
  <c r="P2964" i="24" s="1"/>
  <c r="O2968" i="24"/>
  <c r="P2968" i="24" s="1"/>
  <c r="O2972" i="24"/>
  <c r="P2972" i="24" s="1"/>
  <c r="O2976" i="24"/>
  <c r="O2980" i="24"/>
  <c r="P2980" i="24" s="1"/>
  <c r="O2984" i="24"/>
  <c r="O2988" i="24"/>
  <c r="P2988" i="24" s="1"/>
  <c r="O2992" i="24"/>
  <c r="O2996" i="24"/>
  <c r="P2996" i="24" s="1"/>
  <c r="O3000" i="24"/>
  <c r="O3004" i="24"/>
  <c r="O3008" i="24"/>
  <c r="O3012" i="24"/>
  <c r="P3012" i="24" s="1"/>
  <c r="O3016" i="24"/>
  <c r="P3016" i="24" s="1"/>
  <c r="O3020" i="24"/>
  <c r="O3024" i="24"/>
  <c r="O3028" i="24"/>
  <c r="P3028" i="24" s="1"/>
  <c r="O3032" i="24"/>
  <c r="P3032" i="24" s="1"/>
  <c r="O3036" i="24"/>
  <c r="P3036" i="24" s="1"/>
  <c r="O3040" i="24"/>
  <c r="O3044" i="24"/>
  <c r="P3044" i="24" s="1"/>
  <c r="O3048" i="24"/>
  <c r="O3052" i="24"/>
  <c r="P3052" i="24" s="1"/>
  <c r="O3056" i="24"/>
  <c r="O3060" i="24"/>
  <c r="P3060" i="24" s="1"/>
  <c r="O3064" i="24"/>
  <c r="O3068" i="24"/>
  <c r="O3072" i="24"/>
  <c r="O3076" i="24"/>
  <c r="P3076" i="24" s="1"/>
  <c r="O3080" i="24"/>
  <c r="P3080" i="24" s="1"/>
  <c r="O3084" i="24"/>
  <c r="O3088" i="24"/>
  <c r="O3092" i="24"/>
  <c r="P3092" i="24" s="1"/>
  <c r="O3096" i="24"/>
  <c r="P3096" i="24" s="1"/>
  <c r="O3100" i="24"/>
  <c r="P3100" i="24" s="1"/>
  <c r="O3104" i="24"/>
  <c r="O3108" i="24"/>
  <c r="P3108" i="24" s="1"/>
  <c r="O3112" i="24"/>
  <c r="O3116" i="24"/>
  <c r="P3116" i="24" s="1"/>
  <c r="O3" i="24"/>
  <c r="P1242" i="24"/>
  <c r="P2561" i="24"/>
  <c r="P2987" i="24"/>
  <c r="O12" i="24"/>
  <c r="O76" i="24"/>
  <c r="O140" i="24"/>
  <c r="Q140" i="24" s="1"/>
  <c r="O204" i="24"/>
  <c r="P204" i="24" s="1"/>
  <c r="O268" i="24"/>
  <c r="O304" i="24"/>
  <c r="O326" i="24"/>
  <c r="Q326" i="24" s="1"/>
  <c r="O347" i="24"/>
  <c r="O368" i="24"/>
  <c r="O390" i="24"/>
  <c r="O411" i="24"/>
  <c r="P411" i="24" s="1"/>
  <c r="O432" i="24"/>
  <c r="O454" i="24"/>
  <c r="O475" i="24"/>
  <c r="O496" i="24"/>
  <c r="O518" i="24"/>
  <c r="O539" i="24"/>
  <c r="O560" i="24"/>
  <c r="O582" i="24"/>
  <c r="P582" i="24" s="1"/>
  <c r="O603" i="24"/>
  <c r="O624" i="24"/>
  <c r="O646" i="24"/>
  <c r="O667" i="24"/>
  <c r="O688" i="24"/>
  <c r="O710" i="24"/>
  <c r="O731" i="24"/>
  <c r="O752" i="24"/>
  <c r="P752" i="24" s="1"/>
  <c r="O774" i="24"/>
  <c r="O795" i="24"/>
  <c r="O816" i="24"/>
  <c r="O838" i="24"/>
  <c r="O859" i="24"/>
  <c r="O880" i="24"/>
  <c r="O902" i="24"/>
  <c r="O923" i="24"/>
  <c r="O944" i="24"/>
  <c r="O966" i="24"/>
  <c r="O987" i="24"/>
  <c r="P987" i="24" s="1"/>
  <c r="O1008" i="24"/>
  <c r="P1008" i="24" s="1"/>
  <c r="O1030" i="24"/>
  <c r="O1051" i="24"/>
  <c r="O1072" i="24"/>
  <c r="O1094" i="24"/>
  <c r="O1115" i="24"/>
  <c r="O1136" i="24"/>
  <c r="O1158" i="24"/>
  <c r="O1179" i="24"/>
  <c r="O1200" i="24"/>
  <c r="O1222" i="24"/>
  <c r="O1243" i="24"/>
  <c r="O1264" i="24"/>
  <c r="P1264" i="24" s="1"/>
  <c r="O1286" i="24"/>
  <c r="O1307" i="24"/>
  <c r="O1328" i="24"/>
  <c r="O1350" i="24"/>
  <c r="O1371" i="24"/>
  <c r="O1392" i="24"/>
  <c r="O1414" i="24"/>
  <c r="O1434" i="24"/>
  <c r="O1450" i="24"/>
  <c r="O1466" i="24"/>
  <c r="P1466" i="24" s="1"/>
  <c r="O1482" i="24"/>
  <c r="P1482" i="24" s="1"/>
  <c r="O1498" i="24"/>
  <c r="O1514" i="24"/>
  <c r="O1530" i="24"/>
  <c r="O1546" i="24"/>
  <c r="O1562" i="24"/>
  <c r="O1578" i="24"/>
  <c r="O1594" i="24"/>
  <c r="P1594" i="24" s="1"/>
  <c r="O1610" i="24"/>
  <c r="O1626" i="24"/>
  <c r="P1626" i="24" s="1"/>
  <c r="O1642" i="24"/>
  <c r="P1642" i="24" s="1"/>
  <c r="O1658" i="24"/>
  <c r="O1674" i="24"/>
  <c r="P1674" i="24" s="1"/>
  <c r="O1690" i="24"/>
  <c r="P1690" i="24" s="1"/>
  <c r="O1706" i="24"/>
  <c r="O1722" i="24"/>
  <c r="O1738" i="24"/>
  <c r="O1754" i="24"/>
  <c r="P1754" i="24" s="1"/>
  <c r="O1770" i="24"/>
  <c r="O1777" i="24"/>
  <c r="O1782" i="24"/>
  <c r="P1782" i="24" s="1"/>
  <c r="O1788" i="24"/>
  <c r="O1793" i="24"/>
  <c r="P1793" i="24" s="1"/>
  <c r="O1798" i="24"/>
  <c r="O1804" i="24"/>
  <c r="O1809" i="24"/>
  <c r="P1809" i="24" s="1"/>
  <c r="O1814" i="24"/>
  <c r="P1814" i="24" s="1"/>
  <c r="O1820" i="24"/>
  <c r="O1825" i="24"/>
  <c r="P1825" i="24" s="1"/>
  <c r="O1830" i="24"/>
  <c r="P1830" i="24" s="1"/>
  <c r="O1836" i="24"/>
  <c r="O1841" i="24"/>
  <c r="O1846" i="24"/>
  <c r="O1852" i="24"/>
  <c r="O1857" i="24"/>
  <c r="P1857" i="24" s="1"/>
  <c r="O1862" i="24"/>
  <c r="P1862" i="24" s="1"/>
  <c r="O1868" i="24"/>
  <c r="O1873" i="24"/>
  <c r="O1878" i="24"/>
  <c r="O1884" i="24"/>
  <c r="P1884" i="24" s="1"/>
  <c r="O1889" i="24"/>
  <c r="O1894" i="24"/>
  <c r="P1894" i="24" s="1"/>
  <c r="O1900" i="24"/>
  <c r="O1905" i="24"/>
  <c r="O1910" i="24"/>
  <c r="P1910" i="24" s="1"/>
  <c r="O1916" i="24"/>
  <c r="P1916" i="24" s="1"/>
  <c r="O1921" i="24"/>
  <c r="P1921" i="24" s="1"/>
  <c r="O1926" i="24"/>
  <c r="P1926" i="24" s="1"/>
  <c r="O1932" i="24"/>
  <c r="O1937" i="24"/>
  <c r="O1942" i="24"/>
  <c r="O1948" i="24"/>
  <c r="P1948" i="24" s="1"/>
  <c r="O1953" i="24"/>
  <c r="O1958" i="24"/>
  <c r="P1958" i="24" s="1"/>
  <c r="O1964" i="24"/>
  <c r="O1969" i="24"/>
  <c r="O1974" i="24"/>
  <c r="P1974" i="24" s="1"/>
  <c r="O1980" i="24"/>
  <c r="P1980" i="24" s="1"/>
  <c r="O1985" i="24"/>
  <c r="P1985" i="24" s="1"/>
  <c r="O1990" i="24"/>
  <c r="P1990" i="24" s="1"/>
  <c r="O1996" i="24"/>
  <c r="O2001" i="24"/>
  <c r="O2006" i="24"/>
  <c r="O2012" i="24"/>
  <c r="P2012" i="24" s="1"/>
  <c r="O2017" i="24"/>
  <c r="O2022" i="24"/>
  <c r="P2022" i="24" s="1"/>
  <c r="O2028" i="24"/>
  <c r="O2033" i="24"/>
  <c r="O2038" i="24"/>
  <c r="P2038" i="24" s="1"/>
  <c r="O2044" i="24"/>
  <c r="P2044" i="24" s="1"/>
  <c r="O2049" i="24"/>
  <c r="P2049" i="24" s="1"/>
  <c r="O2054" i="24"/>
  <c r="P2054" i="24" s="1"/>
  <c r="O2060" i="24"/>
  <c r="O2065" i="24"/>
  <c r="O2070" i="24"/>
  <c r="O2076" i="24"/>
  <c r="P2076" i="24" s="1"/>
  <c r="O2081" i="24"/>
  <c r="O2086" i="24"/>
  <c r="P2086" i="24" s="1"/>
  <c r="O2092" i="24"/>
  <c r="O2097" i="24"/>
  <c r="O2102" i="24"/>
  <c r="P2102" i="24" s="1"/>
  <c r="O2108" i="24"/>
  <c r="P2108" i="24" s="1"/>
  <c r="O2113" i="24"/>
  <c r="P2113" i="24" s="1"/>
  <c r="O2118" i="24"/>
  <c r="P2118" i="24" s="1"/>
  <c r="O2124" i="24"/>
  <c r="O2129" i="24"/>
  <c r="O2134" i="24"/>
  <c r="O2140" i="24"/>
  <c r="P2140" i="24" s="1"/>
  <c r="O2145" i="24"/>
  <c r="O2150" i="24"/>
  <c r="P2150" i="24" s="1"/>
  <c r="O2156" i="24"/>
  <c r="O2161" i="24"/>
  <c r="O2166" i="24"/>
  <c r="P2166" i="24" s="1"/>
  <c r="O2172" i="24"/>
  <c r="P2172" i="24" s="1"/>
  <c r="O2177" i="24"/>
  <c r="P2177" i="24" s="1"/>
  <c r="O2182" i="24"/>
  <c r="P2182" i="24" s="1"/>
  <c r="O2188" i="24"/>
  <c r="O2193" i="24"/>
  <c r="O2198" i="24"/>
  <c r="O2204" i="24"/>
  <c r="P2204" i="24" s="1"/>
  <c r="O2209" i="24"/>
  <c r="O2214" i="24"/>
  <c r="P2214" i="24" s="1"/>
  <c r="O2220" i="24"/>
  <c r="O2225" i="24"/>
  <c r="O2230" i="24"/>
  <c r="P2230" i="24" s="1"/>
  <c r="O2236" i="24"/>
  <c r="P2236" i="24" s="1"/>
  <c r="O2241" i="24"/>
  <c r="P2241" i="24" s="1"/>
  <c r="O2246" i="24"/>
  <c r="P2246" i="24" s="1"/>
  <c r="O2252" i="24"/>
  <c r="O2257" i="24"/>
  <c r="O2262" i="24"/>
  <c r="O2268" i="24"/>
  <c r="P2268" i="24" s="1"/>
  <c r="O2273" i="24"/>
  <c r="O2278" i="24"/>
  <c r="P2278" i="24" s="1"/>
  <c r="O2284" i="24"/>
  <c r="O2289" i="24"/>
  <c r="O2294" i="24"/>
  <c r="P2294" i="24" s="1"/>
  <c r="O2300" i="24"/>
  <c r="P2300" i="24" s="1"/>
  <c r="O2305" i="24"/>
  <c r="P2305" i="24" s="1"/>
  <c r="O2310" i="24"/>
  <c r="P2310" i="24" s="1"/>
  <c r="O2316" i="24"/>
  <c r="O2321" i="24"/>
  <c r="O2326" i="24"/>
  <c r="O2332" i="24"/>
  <c r="P2332" i="24" s="1"/>
  <c r="O2337" i="24"/>
  <c r="O2342" i="24"/>
  <c r="P2342" i="24" s="1"/>
  <c r="O2348" i="24"/>
  <c r="O2353" i="24"/>
  <c r="O2358" i="24"/>
  <c r="P2358" i="24" s="1"/>
  <c r="O2364" i="24"/>
  <c r="P2364" i="24" s="1"/>
  <c r="O2369" i="24"/>
  <c r="P2369" i="24" s="1"/>
  <c r="O2374" i="24"/>
  <c r="P2374" i="24" s="1"/>
  <c r="O2380" i="24"/>
  <c r="O2385" i="24"/>
  <c r="O2390" i="24"/>
  <c r="O2396" i="24"/>
  <c r="P2396" i="24" s="1"/>
  <c r="O2401" i="24"/>
  <c r="O2406" i="24"/>
  <c r="P2406" i="24" s="1"/>
  <c r="O2412" i="24"/>
  <c r="O2417" i="24"/>
  <c r="O2422" i="24"/>
  <c r="P2422" i="24" s="1"/>
  <c r="O2428" i="24"/>
  <c r="P2428" i="24" s="1"/>
  <c r="O2433" i="24"/>
  <c r="P2433" i="24" s="1"/>
  <c r="O2438" i="24"/>
  <c r="P2438" i="24" s="1"/>
  <c r="O2444" i="24"/>
  <c r="O2449" i="24"/>
  <c r="O2454" i="24"/>
  <c r="O2460" i="24"/>
  <c r="P2460" i="24" s="1"/>
  <c r="O2465" i="24"/>
  <c r="O2470" i="24"/>
  <c r="P2470" i="24" s="1"/>
  <c r="O2476" i="24"/>
  <c r="O2481" i="24"/>
  <c r="O2486" i="24"/>
  <c r="P2486" i="24" s="1"/>
  <c r="O2492" i="24"/>
  <c r="P2492" i="24" s="1"/>
  <c r="O2497" i="24"/>
  <c r="P2497" i="24" s="1"/>
  <c r="O2502" i="24"/>
  <c r="P2502" i="24" s="1"/>
  <c r="O2508" i="24"/>
  <c r="O2513" i="24"/>
  <c r="P2513" i="24" s="1"/>
  <c r="O2518" i="24"/>
  <c r="O2524" i="24"/>
  <c r="P2524" i="24" s="1"/>
  <c r="O2529" i="24"/>
  <c r="O2534" i="24"/>
  <c r="P2534" i="24" s="1"/>
  <c r="O2540" i="24"/>
  <c r="O2545" i="24"/>
  <c r="O2550" i="24"/>
  <c r="O2556" i="24"/>
  <c r="P2556" i="24" s="1"/>
  <c r="O2561" i="24"/>
  <c r="O2566" i="24"/>
  <c r="P2566" i="24" s="1"/>
  <c r="O2572" i="24"/>
  <c r="O2577" i="24"/>
  <c r="O2582" i="24"/>
  <c r="O2588" i="24"/>
  <c r="P2588" i="24" s="1"/>
  <c r="O2593" i="24"/>
  <c r="P2593" i="24" s="1"/>
  <c r="O2598" i="24"/>
  <c r="P2598" i="24" s="1"/>
  <c r="O2604" i="24"/>
  <c r="O2609" i="24"/>
  <c r="O2614" i="24"/>
  <c r="O2620" i="24"/>
  <c r="P2620" i="24" s="1"/>
  <c r="O2625" i="24"/>
  <c r="O2630" i="24"/>
  <c r="O2636" i="24"/>
  <c r="O2641" i="24"/>
  <c r="O2646" i="24"/>
  <c r="O2652" i="24"/>
  <c r="P2652" i="24" s="1"/>
  <c r="O2657" i="24"/>
  <c r="O2662" i="24"/>
  <c r="P2662" i="24" s="1"/>
  <c r="O2668" i="24"/>
  <c r="O2673" i="24"/>
  <c r="P2673" i="24" s="1"/>
  <c r="O2678" i="24"/>
  <c r="P2678" i="24" s="1"/>
  <c r="O2684" i="24"/>
  <c r="P2684" i="24" s="1"/>
  <c r="O2689" i="24"/>
  <c r="O2694" i="24"/>
  <c r="O2700" i="24"/>
  <c r="O2705" i="24"/>
  <c r="P2705" i="24" s="1"/>
  <c r="O2710" i="24"/>
  <c r="O2716" i="24"/>
  <c r="P2716" i="24" s="1"/>
  <c r="O2721" i="24"/>
  <c r="P2721" i="24" s="1"/>
  <c r="O2726" i="24"/>
  <c r="O2732" i="24"/>
  <c r="O2737" i="24"/>
  <c r="O2742" i="24"/>
  <c r="O2748" i="24"/>
  <c r="P2748" i="24" s="1"/>
  <c r="O2753" i="24"/>
  <c r="O2758" i="24"/>
  <c r="O2764" i="24"/>
  <c r="O2769" i="24"/>
  <c r="P2769" i="24" s="1"/>
  <c r="O2774" i="24"/>
  <c r="P2774" i="24" s="1"/>
  <c r="O2780" i="24"/>
  <c r="P2780" i="24" s="1"/>
  <c r="O2785" i="24"/>
  <c r="O2790" i="24"/>
  <c r="O2796" i="24"/>
  <c r="O2801" i="24"/>
  <c r="P2801" i="24" s="1"/>
  <c r="O2806" i="24"/>
  <c r="P2806" i="24" s="1"/>
  <c r="O2812" i="24"/>
  <c r="P2812" i="24" s="1"/>
  <c r="O2817" i="24"/>
  <c r="O2822" i="24"/>
  <c r="P2822" i="24" s="1"/>
  <c r="O2828" i="24"/>
  <c r="O2833" i="24"/>
  <c r="P2833" i="24" s="1"/>
  <c r="O2838" i="24"/>
  <c r="O2844" i="24"/>
  <c r="P2844" i="24" s="1"/>
  <c r="O2849" i="24"/>
  <c r="O2854" i="24"/>
  <c r="P2854" i="24" s="1"/>
  <c r="O2860" i="24"/>
  <c r="O2865" i="24"/>
  <c r="O2870" i="24"/>
  <c r="O2876" i="24"/>
  <c r="P2876" i="24" s="1"/>
  <c r="O2881" i="24"/>
  <c r="P2881" i="24" s="1"/>
  <c r="O2886" i="24"/>
  <c r="O2892" i="24"/>
  <c r="O2897" i="24"/>
  <c r="O2902" i="24"/>
  <c r="O2908" i="24"/>
  <c r="P2908" i="24" s="1"/>
  <c r="O2913" i="24"/>
  <c r="P2913" i="24" s="1"/>
  <c r="O2918" i="24"/>
  <c r="O2924" i="24"/>
  <c r="O2929" i="24"/>
  <c r="P2929" i="24" s="1"/>
  <c r="O2934" i="24"/>
  <c r="P2934" i="24" s="1"/>
  <c r="O2940" i="24"/>
  <c r="P2940" i="24" s="1"/>
  <c r="O2945" i="24"/>
  <c r="O2950" i="24"/>
  <c r="O2956" i="24"/>
  <c r="O2961" i="24"/>
  <c r="P2961" i="24" s="1"/>
  <c r="O2965" i="24"/>
  <c r="O2969" i="24"/>
  <c r="O2973" i="24"/>
  <c r="O2977" i="24"/>
  <c r="P2977" i="24" s="1"/>
  <c r="O2981" i="24"/>
  <c r="P2981" i="24" s="1"/>
  <c r="O2985" i="24"/>
  <c r="O2989" i="24"/>
  <c r="P2989" i="24" s="1"/>
  <c r="O2993" i="24"/>
  <c r="O2997" i="24"/>
  <c r="O3001" i="24"/>
  <c r="O3005" i="24"/>
  <c r="O3009" i="24"/>
  <c r="O3013" i="24"/>
  <c r="O3017" i="24"/>
  <c r="P3017" i="24" s="1"/>
  <c r="O3021" i="24"/>
  <c r="P3021" i="24" s="1"/>
  <c r="O3025" i="24"/>
  <c r="O3029" i="24"/>
  <c r="O3033" i="24"/>
  <c r="O3037" i="24"/>
  <c r="O3041" i="24"/>
  <c r="O3045" i="24"/>
  <c r="P3045" i="24" s="1"/>
  <c r="O3049" i="24"/>
  <c r="O3105" i="24"/>
  <c r="O3089" i="24"/>
  <c r="P3089" i="24" s="1"/>
  <c r="O3073" i="24"/>
  <c r="P3073" i="24" s="1"/>
  <c r="O3057" i="24"/>
  <c r="P3057" i="24" s="1"/>
  <c r="O3117" i="24"/>
  <c r="O3101" i="24"/>
  <c r="O3085" i="24"/>
  <c r="O3069" i="24"/>
  <c r="P3069" i="24" s="1"/>
  <c r="O3053" i="24"/>
  <c r="N3022" i="24"/>
  <c r="N3026" i="24"/>
  <c r="N3030" i="24"/>
  <c r="N3034" i="24"/>
  <c r="N3038" i="24"/>
  <c r="N3042" i="24"/>
  <c r="N3046" i="24"/>
  <c r="N3027" i="24"/>
  <c r="N3035" i="24"/>
  <c r="N3043" i="24"/>
  <c r="N3024" i="24"/>
  <c r="N3040" i="24"/>
  <c r="N3032" i="24"/>
  <c r="N3036" i="24"/>
  <c r="N3044" i="24"/>
  <c r="N3028" i="24"/>
  <c r="N3047" i="24"/>
  <c r="N3039" i="24"/>
  <c r="N3031" i="24"/>
  <c r="N3023" i="24"/>
  <c r="N3045" i="24"/>
  <c r="N3041" i="24"/>
  <c r="N3037" i="24"/>
  <c r="N3033" i="24"/>
  <c r="N3029" i="24"/>
  <c r="N3025" i="24"/>
  <c r="N3021" i="24"/>
  <c r="N2883" i="23"/>
  <c r="N2899" i="23"/>
  <c r="N2895" i="23"/>
  <c r="N2891" i="23"/>
  <c r="N2887" i="23"/>
  <c r="N2317" i="23"/>
  <c r="N2898" i="23"/>
  <c r="N2894" i="23"/>
  <c r="N2890" i="23"/>
  <c r="N2886" i="23"/>
  <c r="N2882" i="23"/>
  <c r="N2901" i="23"/>
  <c r="N2897" i="23"/>
  <c r="N2893" i="23"/>
  <c r="N2889" i="23"/>
  <c r="N2885" i="23"/>
  <c r="N2881" i="23"/>
  <c r="N2900" i="23"/>
  <c r="N2896" i="23"/>
  <c r="N2892" i="23"/>
  <c r="N2888" i="23"/>
  <c r="N2884" i="23"/>
  <c r="N2880" i="23"/>
  <c r="N3018" i="24"/>
  <c r="N3014" i="24"/>
  <c r="N3010" i="24"/>
  <c r="N3006" i="24"/>
  <c r="N3002" i="24"/>
  <c r="N2998" i="24"/>
  <c r="N2994" i="24"/>
  <c r="N2990" i="24"/>
  <c r="N2986" i="24"/>
  <c r="N2982" i="24"/>
  <c r="N2978" i="24"/>
  <c r="N2974" i="24"/>
  <c r="N2970" i="24"/>
  <c r="N3017" i="24"/>
  <c r="N3013" i="24"/>
  <c r="N3009" i="24"/>
  <c r="N3005" i="24"/>
  <c r="N3001" i="24"/>
  <c r="N2997" i="24"/>
  <c r="N2993" i="24"/>
  <c r="N2989" i="24"/>
  <c r="N2985" i="24"/>
  <c r="N2981" i="24"/>
  <c r="N2977" i="24"/>
  <c r="N2973" i="24"/>
  <c r="N3020" i="24"/>
  <c r="N3016" i="24"/>
  <c r="N3012" i="24"/>
  <c r="N3008" i="24"/>
  <c r="N3004" i="24"/>
  <c r="N3000" i="24"/>
  <c r="N2996" i="24"/>
  <c r="N2992" i="24"/>
  <c r="N2988" i="24"/>
  <c r="N2984" i="24"/>
  <c r="N2980" i="24"/>
  <c r="N2976" i="24"/>
  <c r="N2972" i="24"/>
  <c r="N3019" i="24"/>
  <c r="N3015" i="24"/>
  <c r="N3011" i="24"/>
  <c r="N3007" i="24"/>
  <c r="N3003" i="24"/>
  <c r="N2999" i="24"/>
  <c r="N2995" i="24"/>
  <c r="N2991" i="24"/>
  <c r="N2987" i="24"/>
  <c r="N2983" i="24"/>
  <c r="N2979" i="24"/>
  <c r="N2975" i="24"/>
  <c r="N2971" i="24"/>
  <c r="N7" i="24"/>
  <c r="N11" i="24"/>
  <c r="N15" i="24"/>
  <c r="N19" i="24"/>
  <c r="N23" i="24"/>
  <c r="N27" i="24"/>
  <c r="N31" i="24"/>
  <c r="N35" i="24"/>
  <c r="N39" i="24"/>
  <c r="N4" i="24"/>
  <c r="N8" i="24"/>
  <c r="N12" i="24"/>
  <c r="N16" i="24"/>
  <c r="N20" i="24"/>
  <c r="N24" i="24"/>
  <c r="N28" i="24"/>
  <c r="N32" i="24"/>
  <c r="N36" i="24"/>
  <c r="N40" i="24"/>
  <c r="N5" i="24"/>
  <c r="N9" i="24"/>
  <c r="N13" i="24"/>
  <c r="N17" i="24"/>
  <c r="N21" i="24"/>
  <c r="N25" i="24"/>
  <c r="N29" i="24"/>
  <c r="N33" i="24"/>
  <c r="N37" i="24"/>
  <c r="N41" i="24"/>
  <c r="N6" i="24"/>
  <c r="N22" i="24"/>
  <c r="N38" i="24"/>
  <c r="N45" i="24"/>
  <c r="N49" i="24"/>
  <c r="N53" i="24"/>
  <c r="N57" i="24"/>
  <c r="N61" i="24"/>
  <c r="N65" i="24"/>
  <c r="N69" i="24"/>
  <c r="N73" i="24"/>
  <c r="N77" i="24"/>
  <c r="N81" i="24"/>
  <c r="N85" i="24"/>
  <c r="N89" i="24"/>
  <c r="N93" i="24"/>
  <c r="N97" i="24"/>
  <c r="N101" i="24"/>
  <c r="N105" i="24"/>
  <c r="N109" i="24"/>
  <c r="N113" i="24"/>
  <c r="N117" i="24"/>
  <c r="N121" i="24"/>
  <c r="N125" i="24"/>
  <c r="N129" i="24"/>
  <c r="N133" i="24"/>
  <c r="N137" i="24"/>
  <c r="N141" i="24"/>
  <c r="N145" i="24"/>
  <c r="N149" i="24"/>
  <c r="N153" i="24"/>
  <c r="N157" i="24"/>
  <c r="N161" i="24"/>
  <c r="N165" i="24"/>
  <c r="N169" i="24"/>
  <c r="N173" i="24"/>
  <c r="N177" i="24"/>
  <c r="N181" i="24"/>
  <c r="N185" i="24"/>
  <c r="N189" i="24"/>
  <c r="N193" i="24"/>
  <c r="N197" i="24"/>
  <c r="N201" i="24"/>
  <c r="N205" i="24"/>
  <c r="N209" i="24"/>
  <c r="N213" i="24"/>
  <c r="N217" i="24"/>
  <c r="N221" i="24"/>
  <c r="N225" i="24"/>
  <c r="N229" i="24"/>
  <c r="N233" i="24"/>
  <c r="N237" i="24"/>
  <c r="N241" i="24"/>
  <c r="N245" i="24"/>
  <c r="N249" i="24"/>
  <c r="N253" i="24"/>
  <c r="N257" i="24"/>
  <c r="N261" i="24"/>
  <c r="N265" i="24"/>
  <c r="N269" i="24"/>
  <c r="N273" i="24"/>
  <c r="N277" i="24"/>
  <c r="N281" i="24"/>
  <c r="N285" i="24"/>
  <c r="N289" i="24"/>
  <c r="N293" i="24"/>
  <c r="N10" i="24"/>
  <c r="N26" i="24"/>
  <c r="N42" i="24"/>
  <c r="N46" i="24"/>
  <c r="N50" i="24"/>
  <c r="N54" i="24"/>
  <c r="N58" i="24"/>
  <c r="N62" i="24"/>
  <c r="N66" i="24"/>
  <c r="N70" i="24"/>
  <c r="N74" i="24"/>
  <c r="N78" i="24"/>
  <c r="N82" i="24"/>
  <c r="N86" i="24"/>
  <c r="N90" i="24"/>
  <c r="N14" i="24"/>
  <c r="N43" i="24"/>
  <c r="N51" i="24"/>
  <c r="N59" i="24"/>
  <c r="N67" i="24"/>
  <c r="N75" i="24"/>
  <c r="N83" i="24"/>
  <c r="N91" i="24"/>
  <c r="N96" i="24"/>
  <c r="N102" i="24"/>
  <c r="N107" i="24"/>
  <c r="N112" i="24"/>
  <c r="N118" i="24"/>
  <c r="N123" i="24"/>
  <c r="N128" i="24"/>
  <c r="N134" i="24"/>
  <c r="N139" i="24"/>
  <c r="N144" i="24"/>
  <c r="N150" i="24"/>
  <c r="N155" i="24"/>
  <c r="N160" i="24"/>
  <c r="N166" i="24"/>
  <c r="N171" i="24"/>
  <c r="N176" i="24"/>
  <c r="N182" i="24"/>
  <c r="N187" i="24"/>
  <c r="N192" i="24"/>
  <c r="N198" i="24"/>
  <c r="N203" i="24"/>
  <c r="N208" i="24"/>
  <c r="N214" i="24"/>
  <c r="N219" i="24"/>
  <c r="N224" i="24"/>
  <c r="N230" i="24"/>
  <c r="N235" i="24"/>
  <c r="N240" i="24"/>
  <c r="N246" i="24"/>
  <c r="N251" i="24"/>
  <c r="N256" i="24"/>
  <c r="N262" i="24"/>
  <c r="N267" i="24"/>
  <c r="N272" i="24"/>
  <c r="N278" i="24"/>
  <c r="N283" i="24"/>
  <c r="N288" i="24"/>
  <c r="N294" i="24"/>
  <c r="N298" i="24"/>
  <c r="N302" i="24"/>
  <c r="N306" i="24"/>
  <c r="N310" i="24"/>
  <c r="N314" i="24"/>
  <c r="N318" i="24"/>
  <c r="N322" i="24"/>
  <c r="N326" i="24"/>
  <c r="N330" i="24"/>
  <c r="N334" i="24"/>
  <c r="N338" i="24"/>
  <c r="N342" i="24"/>
  <c r="N346" i="24"/>
  <c r="N350" i="24"/>
  <c r="N354" i="24"/>
  <c r="N358" i="24"/>
  <c r="N362" i="24"/>
  <c r="N366" i="24"/>
  <c r="N370" i="24"/>
  <c r="N374" i="24"/>
  <c r="N378" i="24"/>
  <c r="N382" i="24"/>
  <c r="N386" i="24"/>
  <c r="N390" i="24"/>
  <c r="N394" i="24"/>
  <c r="N398" i="24"/>
  <c r="N402" i="24"/>
  <c r="N406" i="24"/>
  <c r="N410" i="24"/>
  <c r="N414" i="24"/>
  <c r="N418" i="24"/>
  <c r="N422" i="24"/>
  <c r="N426" i="24"/>
  <c r="N430" i="24"/>
  <c r="N434" i="24"/>
  <c r="N438" i="24"/>
  <c r="N442" i="24"/>
  <c r="N446" i="24"/>
  <c r="N450" i="24"/>
  <c r="N454" i="24"/>
  <c r="N18" i="24"/>
  <c r="N44" i="24"/>
  <c r="N52" i="24"/>
  <c r="N60" i="24"/>
  <c r="N68" i="24"/>
  <c r="N76" i="24"/>
  <c r="N84" i="24"/>
  <c r="N92" i="24"/>
  <c r="N98" i="24"/>
  <c r="N103" i="24"/>
  <c r="N108" i="24"/>
  <c r="N114" i="24"/>
  <c r="N119" i="24"/>
  <c r="N124" i="24"/>
  <c r="N130" i="24"/>
  <c r="N135" i="24"/>
  <c r="N140" i="24"/>
  <c r="N146" i="24"/>
  <c r="N151" i="24"/>
  <c r="N156" i="24"/>
  <c r="N162" i="24"/>
  <c r="N167" i="24"/>
  <c r="N172" i="24"/>
  <c r="N178" i="24"/>
  <c r="N183" i="24"/>
  <c r="N188" i="24"/>
  <c r="N194" i="24"/>
  <c r="N199" i="24"/>
  <c r="N204" i="24"/>
  <c r="N210" i="24"/>
  <c r="N215" i="24"/>
  <c r="N220" i="24"/>
  <c r="N226" i="24"/>
  <c r="N231" i="24"/>
  <c r="N236" i="24"/>
  <c r="N242" i="24"/>
  <c r="N247" i="24"/>
  <c r="N252" i="24"/>
  <c r="N258" i="24"/>
  <c r="N263" i="24"/>
  <c r="N268" i="24"/>
  <c r="N274" i="24"/>
  <c r="N279" i="24"/>
  <c r="N284" i="24"/>
  <c r="N290" i="24"/>
  <c r="N295" i="24"/>
  <c r="N299" i="24"/>
  <c r="N303" i="24"/>
  <c r="N307" i="24"/>
  <c r="N311" i="24"/>
  <c r="N315" i="24"/>
  <c r="N319" i="24"/>
  <c r="N323" i="24"/>
  <c r="N327" i="24"/>
  <c r="N331" i="24"/>
  <c r="N335" i="24"/>
  <c r="N339" i="24"/>
  <c r="N343" i="24"/>
  <c r="N347" i="24"/>
  <c r="N351" i="24"/>
  <c r="N355" i="24"/>
  <c r="N359" i="24"/>
  <c r="N363" i="24"/>
  <c r="N367" i="24"/>
  <c r="N371" i="24"/>
  <c r="N375" i="24"/>
  <c r="N379" i="24"/>
  <c r="N383" i="24"/>
  <c r="N387" i="24"/>
  <c r="N391" i="24"/>
  <c r="N395" i="24"/>
  <c r="N399" i="24"/>
  <c r="N403" i="24"/>
  <c r="N407" i="24"/>
  <c r="N411" i="24"/>
  <c r="N415" i="24"/>
  <c r="N419" i="24"/>
  <c r="N423" i="24"/>
  <c r="N427" i="24"/>
  <c r="N431" i="24"/>
  <c r="N435" i="24"/>
  <c r="N439" i="24"/>
  <c r="N443" i="24"/>
  <c r="N30" i="24"/>
  <c r="N47" i="24"/>
  <c r="N55" i="24"/>
  <c r="N63" i="24"/>
  <c r="N71" i="24"/>
  <c r="N79" i="24"/>
  <c r="N87" i="24"/>
  <c r="N94" i="24"/>
  <c r="N99" i="24"/>
  <c r="N104" i="24"/>
  <c r="N110" i="24"/>
  <c r="N115" i="24"/>
  <c r="N120" i="24"/>
  <c r="N126" i="24"/>
  <c r="N131" i="24"/>
  <c r="N136" i="24"/>
  <c r="N142" i="24"/>
  <c r="N147" i="24"/>
  <c r="N152" i="24"/>
  <c r="N158" i="24"/>
  <c r="N163" i="24"/>
  <c r="N168" i="24"/>
  <c r="N174" i="24"/>
  <c r="N179" i="24"/>
  <c r="N184" i="24"/>
  <c r="N190" i="24"/>
  <c r="N195" i="24"/>
  <c r="N200" i="24"/>
  <c r="N206" i="24"/>
  <c r="N211" i="24"/>
  <c r="N216" i="24"/>
  <c r="N222" i="24"/>
  <c r="N227" i="24"/>
  <c r="N232" i="24"/>
  <c r="N238" i="24"/>
  <c r="N243" i="24"/>
  <c r="N248" i="24"/>
  <c r="N254" i="24"/>
  <c r="N259" i="24"/>
  <c r="N264" i="24"/>
  <c r="N270" i="24"/>
  <c r="N275" i="24"/>
  <c r="N280" i="24"/>
  <c r="N286" i="24"/>
  <c r="N291" i="24"/>
  <c r="N296" i="24"/>
  <c r="N300" i="24"/>
  <c r="N304" i="24"/>
  <c r="N308" i="24"/>
  <c r="N312" i="24"/>
  <c r="N316" i="24"/>
  <c r="N320" i="24"/>
  <c r="N324" i="24"/>
  <c r="N328" i="24"/>
  <c r="N332" i="24"/>
  <c r="N336" i="24"/>
  <c r="N340" i="24"/>
  <c r="N344" i="24"/>
  <c r="N348" i="24"/>
  <c r="N352" i="24"/>
  <c r="N356" i="24"/>
  <c r="N360" i="24"/>
  <c r="N364" i="24"/>
  <c r="N368" i="24"/>
  <c r="N372" i="24"/>
  <c r="N376" i="24"/>
  <c r="N380" i="24"/>
  <c r="N384" i="24"/>
  <c r="N388" i="24"/>
  <c r="N392" i="24"/>
  <c r="N396" i="24"/>
  <c r="N400" i="24"/>
  <c r="N404" i="24"/>
  <c r="N408" i="24"/>
  <c r="N412" i="24"/>
  <c r="N416" i="24"/>
  <c r="N420" i="24"/>
  <c r="N424" i="24"/>
  <c r="N428" i="24"/>
  <c r="N432" i="24"/>
  <c r="N436" i="24"/>
  <c r="N440" i="24"/>
  <c r="N34" i="24"/>
  <c r="N48" i="24"/>
  <c r="N56" i="24"/>
  <c r="N64" i="24"/>
  <c r="N72" i="24"/>
  <c r="N80" i="24"/>
  <c r="N88" i="24"/>
  <c r="N95" i="24"/>
  <c r="N100" i="24"/>
  <c r="N106" i="24"/>
  <c r="N111" i="24"/>
  <c r="N116" i="24"/>
  <c r="N122" i="24"/>
  <c r="N127" i="24"/>
  <c r="N132" i="24"/>
  <c r="N138" i="24"/>
  <c r="N143" i="24"/>
  <c r="N148" i="24"/>
  <c r="N154" i="24"/>
  <c r="N159" i="24"/>
  <c r="N164" i="24"/>
  <c r="N170" i="24"/>
  <c r="N175" i="24"/>
  <c r="N180" i="24"/>
  <c r="N186" i="24"/>
  <c r="N191" i="24"/>
  <c r="N196" i="24"/>
  <c r="N202" i="24"/>
  <c r="N207" i="24"/>
  <c r="N212" i="24"/>
  <c r="N218" i="24"/>
  <c r="N223" i="24"/>
  <c r="N228" i="24"/>
  <c r="N234" i="24"/>
  <c r="N239" i="24"/>
  <c r="N244" i="24"/>
  <c r="N250" i="24"/>
  <c r="N255" i="24"/>
  <c r="N260" i="24"/>
  <c r="N266" i="24"/>
  <c r="N271" i="24"/>
  <c r="N276" i="24"/>
  <c r="N282" i="24"/>
  <c r="N287" i="24"/>
  <c r="N292" i="24"/>
  <c r="N297" i="24"/>
  <c r="N301" i="24"/>
  <c r="N305" i="24"/>
  <c r="N309" i="24"/>
  <c r="N313" i="24"/>
  <c r="N317" i="24"/>
  <c r="N321" i="24"/>
  <c r="N325" i="24"/>
  <c r="N329" i="24"/>
  <c r="N333" i="24"/>
  <c r="N337" i="24"/>
  <c r="N341" i="24"/>
  <c r="N345" i="24"/>
  <c r="N349" i="24"/>
  <c r="N353" i="24"/>
  <c r="N357" i="24"/>
  <c r="N361" i="24"/>
  <c r="N365" i="24"/>
  <c r="N369" i="24"/>
  <c r="N373" i="24"/>
  <c r="N377" i="24"/>
  <c r="N381" i="24"/>
  <c r="N385" i="24"/>
  <c r="N389" i="24"/>
  <c r="N393" i="24"/>
  <c r="N397" i="24"/>
  <c r="N401" i="24"/>
  <c r="N405" i="24"/>
  <c r="N409" i="24"/>
  <c r="N413" i="24"/>
  <c r="N417" i="24"/>
  <c r="N421" i="24"/>
  <c r="N425" i="24"/>
  <c r="N429" i="24"/>
  <c r="N433" i="24"/>
  <c r="N445" i="24"/>
  <c r="N451" i="24"/>
  <c r="N456" i="24"/>
  <c r="N460" i="24"/>
  <c r="N464" i="24"/>
  <c r="N468" i="24"/>
  <c r="N472" i="24"/>
  <c r="N476" i="24"/>
  <c r="N480" i="24"/>
  <c r="N484" i="24"/>
  <c r="N488" i="24"/>
  <c r="N492" i="24"/>
  <c r="N496" i="24"/>
  <c r="N500" i="24"/>
  <c r="N504" i="24"/>
  <c r="N508" i="24"/>
  <c r="N512" i="24"/>
  <c r="N516" i="24"/>
  <c r="N520" i="24"/>
  <c r="N524" i="24"/>
  <c r="N528" i="24"/>
  <c r="N532" i="24"/>
  <c r="N536" i="24"/>
  <c r="N540" i="24"/>
  <c r="N544" i="24"/>
  <c r="N548" i="24"/>
  <c r="N552" i="24"/>
  <c r="N556" i="24"/>
  <c r="N560" i="24"/>
  <c r="N564" i="24"/>
  <c r="N568" i="24"/>
  <c r="N572" i="24"/>
  <c r="N576" i="24"/>
  <c r="N580" i="24"/>
  <c r="N584" i="24"/>
  <c r="N588" i="24"/>
  <c r="N592" i="24"/>
  <c r="N596" i="24"/>
  <c r="N600" i="24"/>
  <c r="N604" i="24"/>
  <c r="N608" i="24"/>
  <c r="N612" i="24"/>
  <c r="N616" i="24"/>
  <c r="N620" i="24"/>
  <c r="N624" i="24"/>
  <c r="N628" i="24"/>
  <c r="N632" i="24"/>
  <c r="N636" i="24"/>
  <c r="N640" i="24"/>
  <c r="N644" i="24"/>
  <c r="N648" i="24"/>
  <c r="N652" i="24"/>
  <c r="N656" i="24"/>
  <c r="N660" i="24"/>
  <c r="N664" i="24"/>
  <c r="N668" i="24"/>
  <c r="N672" i="24"/>
  <c r="N676" i="24"/>
  <c r="N680" i="24"/>
  <c r="N684" i="24"/>
  <c r="N688" i="24"/>
  <c r="N692" i="24"/>
  <c r="N696" i="24"/>
  <c r="N700" i="24"/>
  <c r="N704" i="24"/>
  <c r="N708" i="24"/>
  <c r="N712" i="24"/>
  <c r="N716" i="24"/>
  <c r="N720" i="24"/>
  <c r="N724" i="24"/>
  <c r="N728" i="24"/>
  <c r="N732" i="24"/>
  <c r="N736" i="24"/>
  <c r="N740" i="24"/>
  <c r="N744" i="24"/>
  <c r="N748" i="24"/>
  <c r="N752" i="24"/>
  <c r="N756" i="24"/>
  <c r="N760" i="24"/>
  <c r="N764" i="24"/>
  <c r="N768" i="24"/>
  <c r="N772" i="24"/>
  <c r="N776" i="24"/>
  <c r="N780" i="24"/>
  <c r="N784" i="24"/>
  <c r="N788" i="24"/>
  <c r="N792" i="24"/>
  <c r="N796" i="24"/>
  <c r="N800" i="24"/>
  <c r="N804" i="24"/>
  <c r="N808" i="24"/>
  <c r="N812" i="24"/>
  <c r="N816" i="24"/>
  <c r="N820" i="24"/>
  <c r="N824" i="24"/>
  <c r="N828" i="24"/>
  <c r="N832" i="24"/>
  <c r="N836" i="24"/>
  <c r="N840" i="24"/>
  <c r="N844" i="24"/>
  <c r="N848" i="24"/>
  <c r="N852" i="24"/>
  <c r="N856" i="24"/>
  <c r="N860" i="24"/>
  <c r="N864" i="24"/>
  <c r="N868" i="24"/>
  <c r="N872" i="24"/>
  <c r="N876" i="24"/>
  <c r="N880" i="24"/>
  <c r="N437" i="24"/>
  <c r="N447" i="24"/>
  <c r="N452" i="24"/>
  <c r="N457" i="24"/>
  <c r="N461" i="24"/>
  <c r="N465" i="24"/>
  <c r="N469" i="24"/>
  <c r="N473" i="24"/>
  <c r="N477" i="24"/>
  <c r="N481" i="24"/>
  <c r="N485" i="24"/>
  <c r="N489" i="24"/>
  <c r="N493" i="24"/>
  <c r="N497" i="24"/>
  <c r="N501" i="24"/>
  <c r="N505" i="24"/>
  <c r="N509" i="24"/>
  <c r="N513" i="24"/>
  <c r="N517" i="24"/>
  <c r="N521" i="24"/>
  <c r="N525" i="24"/>
  <c r="N529" i="24"/>
  <c r="N533" i="24"/>
  <c r="N537" i="24"/>
  <c r="N541" i="24"/>
  <c r="N545" i="24"/>
  <c r="N549" i="24"/>
  <c r="N553" i="24"/>
  <c r="N557" i="24"/>
  <c r="N561" i="24"/>
  <c r="N565" i="24"/>
  <c r="N569" i="24"/>
  <c r="N573" i="24"/>
  <c r="N577" i="24"/>
  <c r="N581" i="24"/>
  <c r="N585" i="24"/>
  <c r="N589" i="24"/>
  <c r="N593" i="24"/>
  <c r="N597" i="24"/>
  <c r="N601" i="24"/>
  <c r="N605" i="24"/>
  <c r="N609" i="24"/>
  <c r="N613" i="24"/>
  <c r="N617" i="24"/>
  <c r="N621" i="24"/>
  <c r="N625" i="24"/>
  <c r="N629" i="24"/>
  <c r="N633" i="24"/>
  <c r="N637" i="24"/>
  <c r="N641" i="24"/>
  <c r="N645" i="24"/>
  <c r="N649" i="24"/>
  <c r="N653" i="24"/>
  <c r="N657" i="24"/>
  <c r="N661" i="24"/>
  <c r="N665" i="24"/>
  <c r="N669" i="24"/>
  <c r="N673" i="24"/>
  <c r="N677" i="24"/>
  <c r="N681" i="24"/>
  <c r="N685" i="24"/>
  <c r="N689" i="24"/>
  <c r="N693" i="24"/>
  <c r="N697" i="24"/>
  <c r="N701" i="24"/>
  <c r="N705" i="24"/>
  <c r="N709" i="24"/>
  <c r="N713" i="24"/>
  <c r="N717" i="24"/>
  <c r="N721" i="24"/>
  <c r="N725" i="24"/>
  <c r="N729" i="24"/>
  <c r="N733" i="24"/>
  <c r="N737" i="24"/>
  <c r="N741" i="24"/>
  <c r="N745" i="24"/>
  <c r="N749" i="24"/>
  <c r="N753" i="24"/>
  <c r="N757" i="24"/>
  <c r="N761" i="24"/>
  <c r="N765" i="24"/>
  <c r="N769" i="24"/>
  <c r="N773" i="24"/>
  <c r="N777" i="24"/>
  <c r="N781" i="24"/>
  <c r="N785" i="24"/>
  <c r="N789" i="24"/>
  <c r="N793" i="24"/>
  <c r="N797" i="24"/>
  <c r="N801" i="24"/>
  <c r="N805" i="24"/>
  <c r="N809" i="24"/>
  <c r="N813" i="24"/>
  <c r="N817" i="24"/>
  <c r="N821" i="24"/>
  <c r="N825" i="24"/>
  <c r="N829" i="24"/>
  <c r="N833" i="24"/>
  <c r="N837" i="24"/>
  <c r="N841" i="24"/>
  <c r="N845" i="24"/>
  <c r="N849" i="24"/>
  <c r="N853" i="24"/>
  <c r="N857" i="24"/>
  <c r="N861" i="24"/>
  <c r="N865" i="24"/>
  <c r="N869" i="24"/>
  <c r="N873" i="24"/>
  <c r="N877" i="24"/>
  <c r="N881" i="24"/>
  <c r="N441" i="24"/>
  <c r="N448" i="24"/>
  <c r="N453" i="24"/>
  <c r="N458" i="24"/>
  <c r="N462" i="24"/>
  <c r="N466" i="24"/>
  <c r="N470" i="24"/>
  <c r="N474" i="24"/>
  <c r="N478" i="24"/>
  <c r="N482" i="24"/>
  <c r="N486" i="24"/>
  <c r="N490" i="24"/>
  <c r="N494" i="24"/>
  <c r="N498" i="24"/>
  <c r="N502" i="24"/>
  <c r="N506" i="24"/>
  <c r="N510" i="24"/>
  <c r="N514" i="24"/>
  <c r="N518" i="24"/>
  <c r="N522" i="24"/>
  <c r="N526" i="24"/>
  <c r="N530" i="24"/>
  <c r="N534" i="24"/>
  <c r="N538" i="24"/>
  <c r="N542" i="24"/>
  <c r="N546" i="24"/>
  <c r="N550" i="24"/>
  <c r="N554" i="24"/>
  <c r="N558" i="24"/>
  <c r="N562" i="24"/>
  <c r="N566" i="24"/>
  <c r="N570" i="24"/>
  <c r="N574" i="24"/>
  <c r="N578" i="24"/>
  <c r="N582" i="24"/>
  <c r="N586" i="24"/>
  <c r="N590" i="24"/>
  <c r="N594" i="24"/>
  <c r="N598" i="24"/>
  <c r="N602" i="24"/>
  <c r="N606" i="24"/>
  <c r="N610" i="24"/>
  <c r="N614" i="24"/>
  <c r="N618" i="24"/>
  <c r="N622" i="24"/>
  <c r="N626" i="24"/>
  <c r="N630" i="24"/>
  <c r="N634" i="24"/>
  <c r="N638" i="24"/>
  <c r="N642" i="24"/>
  <c r="N646" i="24"/>
  <c r="N650" i="24"/>
  <c r="N654" i="24"/>
  <c r="N658" i="24"/>
  <c r="N662" i="24"/>
  <c r="N666" i="24"/>
  <c r="N670" i="24"/>
  <c r="N674" i="24"/>
  <c r="N678" i="24"/>
  <c r="N682" i="24"/>
  <c r="N686" i="24"/>
  <c r="N690" i="24"/>
  <c r="N694" i="24"/>
  <c r="N698" i="24"/>
  <c r="N702" i="24"/>
  <c r="N706" i="24"/>
  <c r="N710" i="24"/>
  <c r="N714" i="24"/>
  <c r="N718" i="24"/>
  <c r="N722" i="24"/>
  <c r="N726" i="24"/>
  <c r="N730" i="24"/>
  <c r="N734" i="24"/>
  <c r="N738" i="24"/>
  <c r="N742" i="24"/>
  <c r="N746" i="24"/>
  <c r="N750" i="24"/>
  <c r="N754" i="24"/>
  <c r="N758" i="24"/>
  <c r="N762" i="24"/>
  <c r="N766" i="24"/>
  <c r="N770" i="24"/>
  <c r="N774" i="24"/>
  <c r="N778" i="24"/>
  <c r="N782" i="24"/>
  <c r="N786" i="24"/>
  <c r="N790" i="24"/>
  <c r="N794" i="24"/>
  <c r="N798" i="24"/>
  <c r="N802" i="24"/>
  <c r="N806" i="24"/>
  <c r="N810" i="24"/>
  <c r="N814" i="24"/>
  <c r="N818" i="24"/>
  <c r="N822" i="24"/>
  <c r="N826" i="24"/>
  <c r="N830" i="24"/>
  <c r="N834" i="24"/>
  <c r="N838" i="24"/>
  <c r="N842" i="24"/>
  <c r="N846" i="24"/>
  <c r="N850" i="24"/>
  <c r="N854" i="24"/>
  <c r="N858" i="24"/>
  <c r="N862" i="24"/>
  <c r="N866" i="24"/>
  <c r="N870" i="24"/>
  <c r="N874" i="24"/>
  <c r="N878" i="24"/>
  <c r="N882" i="24"/>
  <c r="N444" i="24"/>
  <c r="N449" i="24"/>
  <c r="N455" i="24"/>
  <c r="N459" i="24"/>
  <c r="N463" i="24"/>
  <c r="N467" i="24"/>
  <c r="N471" i="24"/>
  <c r="N475" i="24"/>
  <c r="N479" i="24"/>
  <c r="N483" i="24"/>
  <c r="N487" i="24"/>
  <c r="N491" i="24"/>
  <c r="N495" i="24"/>
  <c r="N499" i="24"/>
  <c r="N503" i="24"/>
  <c r="N507" i="24"/>
  <c r="N511" i="24"/>
  <c r="N515" i="24"/>
  <c r="N519" i="24"/>
  <c r="N523" i="24"/>
  <c r="N527" i="24"/>
  <c r="N531" i="24"/>
  <c r="N535" i="24"/>
  <c r="N539" i="24"/>
  <c r="N543" i="24"/>
  <c r="N547" i="24"/>
  <c r="N551" i="24"/>
  <c r="N555" i="24"/>
  <c r="N559" i="24"/>
  <c r="N563" i="24"/>
  <c r="N567" i="24"/>
  <c r="N571" i="24"/>
  <c r="N575" i="24"/>
  <c r="N579" i="24"/>
  <c r="N583" i="24"/>
  <c r="N587" i="24"/>
  <c r="N591" i="24"/>
  <c r="N595" i="24"/>
  <c r="N599" i="24"/>
  <c r="N603" i="24"/>
  <c r="N607" i="24"/>
  <c r="N611" i="24"/>
  <c r="N615" i="24"/>
  <c r="N619" i="24"/>
  <c r="N623" i="24"/>
  <c r="N627" i="24"/>
  <c r="N631" i="24"/>
  <c r="N635" i="24"/>
  <c r="N639" i="24"/>
  <c r="N643" i="24"/>
  <c r="N647" i="24"/>
  <c r="N651" i="24"/>
  <c r="N655" i="24"/>
  <c r="N659" i="24"/>
  <c r="N663" i="24"/>
  <c r="N667" i="24"/>
  <c r="N671" i="24"/>
  <c r="N675" i="24"/>
  <c r="N679" i="24"/>
  <c r="N683" i="24"/>
  <c r="N687" i="24"/>
  <c r="N691" i="24"/>
  <c r="N695" i="24"/>
  <c r="N699" i="24"/>
  <c r="N703" i="24"/>
  <c r="N707" i="24"/>
  <c r="N711" i="24"/>
  <c r="N715" i="24"/>
  <c r="N719" i="24"/>
  <c r="N723" i="24"/>
  <c r="N727" i="24"/>
  <c r="N731" i="24"/>
  <c r="N735" i="24"/>
  <c r="N739" i="24"/>
  <c r="N743" i="24"/>
  <c r="N747" i="24"/>
  <c r="N751" i="24"/>
  <c r="N755" i="24"/>
  <c r="N759" i="24"/>
  <c r="N763" i="24"/>
  <c r="N767" i="24"/>
  <c r="N771" i="24"/>
  <c r="N775" i="24"/>
  <c r="N779" i="24"/>
  <c r="N783" i="24"/>
  <c r="N799" i="24"/>
  <c r="N815" i="24"/>
  <c r="N831" i="24"/>
  <c r="N847" i="24"/>
  <c r="N863" i="24"/>
  <c r="N879" i="24"/>
  <c r="N886" i="24"/>
  <c r="N890" i="24"/>
  <c r="N894" i="24"/>
  <c r="N898" i="24"/>
  <c r="N902" i="24"/>
  <c r="N906" i="24"/>
  <c r="N910" i="24"/>
  <c r="N914" i="24"/>
  <c r="N918" i="24"/>
  <c r="N922" i="24"/>
  <c r="N926" i="24"/>
  <c r="N930" i="24"/>
  <c r="N934" i="24"/>
  <c r="N938" i="24"/>
  <c r="N942" i="24"/>
  <c r="N946" i="24"/>
  <c r="N950" i="24"/>
  <c r="N954" i="24"/>
  <c r="N958" i="24"/>
  <c r="N962" i="24"/>
  <c r="N966" i="24"/>
  <c r="N970" i="24"/>
  <c r="N974" i="24"/>
  <c r="N978" i="24"/>
  <c r="N982" i="24"/>
  <c r="N986" i="24"/>
  <c r="N990" i="24"/>
  <c r="N994" i="24"/>
  <c r="N998" i="24"/>
  <c r="N1002" i="24"/>
  <c r="N1006" i="24"/>
  <c r="N1010" i="24"/>
  <c r="N1014" i="24"/>
  <c r="N1018" i="24"/>
  <c r="N1022" i="24"/>
  <c r="N1026" i="24"/>
  <c r="N1030" i="24"/>
  <c r="N1034" i="24"/>
  <c r="N1038" i="24"/>
  <c r="N1042" i="24"/>
  <c r="N1046" i="24"/>
  <c r="N1050" i="24"/>
  <c r="N1054" i="24"/>
  <c r="N1058" i="24"/>
  <c r="N1062" i="24"/>
  <c r="N1066" i="24"/>
  <c r="N1070" i="24"/>
  <c r="N1074" i="24"/>
  <c r="N1078" i="24"/>
  <c r="N1082" i="24"/>
  <c r="N1086" i="24"/>
  <c r="N1090" i="24"/>
  <c r="N1094" i="24"/>
  <c r="N1098" i="24"/>
  <c r="N1102" i="24"/>
  <c r="N1106" i="24"/>
  <c r="N1110" i="24"/>
  <c r="N1114" i="24"/>
  <c r="N1118" i="24"/>
  <c r="N1122" i="24"/>
  <c r="N1126" i="24"/>
  <c r="N1130" i="24"/>
  <c r="N1134" i="24"/>
  <c r="N1138" i="24"/>
  <c r="N1142" i="24"/>
  <c r="N1146" i="24"/>
  <c r="N1150" i="24"/>
  <c r="N1154" i="24"/>
  <c r="N1158" i="24"/>
  <c r="N1162" i="24"/>
  <c r="N1166" i="24"/>
  <c r="N1170" i="24"/>
  <c r="N1174" i="24"/>
  <c r="N1178" i="24"/>
  <c r="N1182" i="24"/>
  <c r="N1186" i="24"/>
  <c r="N1190" i="24"/>
  <c r="N1194" i="24"/>
  <c r="N1198" i="24"/>
  <c r="N1202" i="24"/>
  <c r="N1206" i="24"/>
  <c r="N1210" i="24"/>
  <c r="N1214" i="24"/>
  <c r="N1218" i="24"/>
  <c r="N1222" i="24"/>
  <c r="N1226" i="24"/>
  <c r="N1230" i="24"/>
  <c r="N1234" i="24"/>
  <c r="N1238" i="24"/>
  <c r="N1242" i="24"/>
  <c r="N1246" i="24"/>
  <c r="N1250" i="24"/>
  <c r="N1254" i="24"/>
  <c r="N1258" i="24"/>
  <c r="N1262" i="24"/>
  <c r="N1266" i="24"/>
  <c r="N1270" i="24"/>
  <c r="N1274" i="24"/>
  <c r="N1278" i="24"/>
  <c r="N1282" i="24"/>
  <c r="N1286" i="24"/>
  <c r="N1290" i="24"/>
  <c r="N1294" i="24"/>
  <c r="N1298" i="24"/>
  <c r="N1302" i="24"/>
  <c r="N1306" i="24"/>
  <c r="N1310" i="24"/>
  <c r="N1314" i="24"/>
  <c r="N1318" i="24"/>
  <c r="N1322" i="24"/>
  <c r="N1326" i="24"/>
  <c r="N1330" i="24"/>
  <c r="N1334" i="24"/>
  <c r="N1338" i="24"/>
  <c r="N1342" i="24"/>
  <c r="N1346" i="24"/>
  <c r="N1350" i="24"/>
  <c r="N1354" i="24"/>
  <c r="N1358" i="24"/>
  <c r="N1362" i="24"/>
  <c r="N1366" i="24"/>
  <c r="N1370" i="24"/>
  <c r="N1374" i="24"/>
  <c r="N1378" i="24"/>
  <c r="N1382" i="24"/>
  <c r="N1386" i="24"/>
  <c r="N1390" i="24"/>
  <c r="N1394" i="24"/>
  <c r="N1398" i="24"/>
  <c r="N1402" i="24"/>
  <c r="N1406" i="24"/>
  <c r="N1410" i="24"/>
  <c r="N1414" i="24"/>
  <c r="N1418" i="24"/>
  <c r="N1422" i="24"/>
  <c r="N1426" i="24"/>
  <c r="N1430" i="24"/>
  <c r="N1434" i="24"/>
  <c r="N1438" i="24"/>
  <c r="N1442" i="24"/>
  <c r="N1446" i="24"/>
  <c r="N1450" i="24"/>
  <c r="N1454" i="24"/>
  <c r="N1458" i="24"/>
  <c r="N1462" i="24"/>
  <c r="N1466" i="24"/>
  <c r="N1470" i="24"/>
  <c r="N1474" i="24"/>
  <c r="N1478" i="24"/>
  <c r="N1482" i="24"/>
  <c r="N1486" i="24"/>
  <c r="N1490" i="24"/>
  <c r="N1494" i="24"/>
  <c r="N1498" i="24"/>
  <c r="N1502" i="24"/>
  <c r="N1506" i="24"/>
  <c r="N1510" i="24"/>
  <c r="N1514" i="24"/>
  <c r="N1518" i="24"/>
  <c r="N1522" i="24"/>
  <c r="N1526" i="24"/>
  <c r="N1530" i="24"/>
  <c r="N1534" i="24"/>
  <c r="N1538" i="24"/>
  <c r="N787" i="24"/>
  <c r="N803" i="24"/>
  <c r="N819" i="24"/>
  <c r="N835" i="24"/>
  <c r="N851" i="24"/>
  <c r="N867" i="24"/>
  <c r="N883" i="24"/>
  <c r="N887" i="24"/>
  <c r="N891" i="24"/>
  <c r="N895" i="24"/>
  <c r="N899" i="24"/>
  <c r="N903" i="24"/>
  <c r="N907" i="24"/>
  <c r="N911" i="24"/>
  <c r="N915" i="24"/>
  <c r="N919" i="24"/>
  <c r="N923" i="24"/>
  <c r="N927" i="24"/>
  <c r="N931" i="24"/>
  <c r="N935" i="24"/>
  <c r="N939" i="24"/>
  <c r="N943" i="24"/>
  <c r="N947" i="24"/>
  <c r="N951" i="24"/>
  <c r="N955" i="24"/>
  <c r="N959" i="24"/>
  <c r="N963" i="24"/>
  <c r="N967" i="24"/>
  <c r="N971" i="24"/>
  <c r="N975" i="24"/>
  <c r="N979" i="24"/>
  <c r="N983" i="24"/>
  <c r="N987" i="24"/>
  <c r="N991" i="24"/>
  <c r="N995" i="24"/>
  <c r="N999" i="24"/>
  <c r="N1003" i="24"/>
  <c r="N1007" i="24"/>
  <c r="N1011" i="24"/>
  <c r="N1015" i="24"/>
  <c r="N1019" i="24"/>
  <c r="N1023" i="24"/>
  <c r="N1027" i="24"/>
  <c r="N1031" i="24"/>
  <c r="N1035" i="24"/>
  <c r="N1039" i="24"/>
  <c r="N1043" i="24"/>
  <c r="N1047" i="24"/>
  <c r="N1051" i="24"/>
  <c r="N1055" i="24"/>
  <c r="N1059" i="24"/>
  <c r="N1063" i="24"/>
  <c r="N1067" i="24"/>
  <c r="N1071" i="24"/>
  <c r="N1075" i="24"/>
  <c r="N1079" i="24"/>
  <c r="N1083" i="24"/>
  <c r="N1087" i="24"/>
  <c r="N1091" i="24"/>
  <c r="N1095" i="24"/>
  <c r="N1099" i="24"/>
  <c r="N1103" i="24"/>
  <c r="N1107" i="24"/>
  <c r="N1111" i="24"/>
  <c r="N1115" i="24"/>
  <c r="N1119" i="24"/>
  <c r="N1123" i="24"/>
  <c r="N1127" i="24"/>
  <c r="N1131" i="24"/>
  <c r="N1135" i="24"/>
  <c r="N1139" i="24"/>
  <c r="N1143" i="24"/>
  <c r="N1147" i="24"/>
  <c r="N1151" i="24"/>
  <c r="N1155" i="24"/>
  <c r="N1159" i="24"/>
  <c r="N1163" i="24"/>
  <c r="N1167" i="24"/>
  <c r="N1171" i="24"/>
  <c r="N1175" i="24"/>
  <c r="N1179" i="24"/>
  <c r="N1183" i="24"/>
  <c r="N1187" i="24"/>
  <c r="N1191" i="24"/>
  <c r="N1195" i="24"/>
  <c r="N1199" i="24"/>
  <c r="N1203" i="24"/>
  <c r="N1207" i="24"/>
  <c r="N1211" i="24"/>
  <c r="N1215" i="24"/>
  <c r="N1219" i="24"/>
  <c r="N1223" i="24"/>
  <c r="N1227" i="24"/>
  <c r="N1231" i="24"/>
  <c r="N1235" i="24"/>
  <c r="N1239" i="24"/>
  <c r="N1243" i="24"/>
  <c r="N1247" i="24"/>
  <c r="N1251" i="24"/>
  <c r="N1255" i="24"/>
  <c r="N1259" i="24"/>
  <c r="N1263" i="24"/>
  <c r="N1267" i="24"/>
  <c r="N1271" i="24"/>
  <c r="N1275" i="24"/>
  <c r="N1279" i="24"/>
  <c r="N1283" i="24"/>
  <c r="N1287" i="24"/>
  <c r="N1291" i="24"/>
  <c r="N1295" i="24"/>
  <c r="N1299" i="24"/>
  <c r="N1303" i="24"/>
  <c r="N1307" i="24"/>
  <c r="N1311" i="24"/>
  <c r="N1315" i="24"/>
  <c r="N1319" i="24"/>
  <c r="N1323" i="24"/>
  <c r="N1327" i="24"/>
  <c r="N1331" i="24"/>
  <c r="N1335" i="24"/>
  <c r="N1339" i="24"/>
  <c r="N1343" i="24"/>
  <c r="N1347" i="24"/>
  <c r="N1351" i="24"/>
  <c r="N1355" i="24"/>
  <c r="N1359" i="24"/>
  <c r="N1363" i="24"/>
  <c r="N1367" i="24"/>
  <c r="N1371" i="24"/>
  <c r="N1375" i="24"/>
  <c r="N1379" i="24"/>
  <c r="N1383" i="24"/>
  <c r="N1387" i="24"/>
  <c r="N1391" i="24"/>
  <c r="N1395" i="24"/>
  <c r="N1399" i="24"/>
  <c r="N1403" i="24"/>
  <c r="N1407" i="24"/>
  <c r="N1411" i="24"/>
  <c r="N1415" i="24"/>
  <c r="N1419" i="24"/>
  <c r="N1423" i="24"/>
  <c r="N1427" i="24"/>
  <c r="N1431" i="24"/>
  <c r="N1435" i="24"/>
  <c r="N1439" i="24"/>
  <c r="N1443" i="24"/>
  <c r="N1447" i="24"/>
  <c r="N1451" i="24"/>
  <c r="N1455" i="24"/>
  <c r="N1459" i="24"/>
  <c r="N1463" i="24"/>
  <c r="N1467" i="24"/>
  <c r="N1471" i="24"/>
  <c r="N1475" i="24"/>
  <c r="N1479" i="24"/>
  <c r="N1483" i="24"/>
  <c r="N1487" i="24"/>
  <c r="N1491" i="24"/>
  <c r="N1495" i="24"/>
  <c r="N1499" i="24"/>
  <c r="N1503" i="24"/>
  <c r="N1507" i="24"/>
  <c r="N1511" i="24"/>
  <c r="N1515" i="24"/>
  <c r="N1519" i="24"/>
  <c r="N1523" i="24"/>
  <c r="N1527" i="24"/>
  <c r="N1531" i="24"/>
  <c r="N1535" i="24"/>
  <c r="N791" i="24"/>
  <c r="N807" i="24"/>
  <c r="N823" i="24"/>
  <c r="N839" i="24"/>
  <c r="N855" i="24"/>
  <c r="N871" i="24"/>
  <c r="N884" i="24"/>
  <c r="N888" i="24"/>
  <c r="N892" i="24"/>
  <c r="N896" i="24"/>
  <c r="N900" i="24"/>
  <c r="N904" i="24"/>
  <c r="N908" i="24"/>
  <c r="N912" i="24"/>
  <c r="N916" i="24"/>
  <c r="N920" i="24"/>
  <c r="N924" i="24"/>
  <c r="N928" i="24"/>
  <c r="N932" i="24"/>
  <c r="N936" i="24"/>
  <c r="N940" i="24"/>
  <c r="N944" i="24"/>
  <c r="N948" i="24"/>
  <c r="N952" i="24"/>
  <c r="N956" i="24"/>
  <c r="N960" i="24"/>
  <c r="N964" i="24"/>
  <c r="N968" i="24"/>
  <c r="N972" i="24"/>
  <c r="N976" i="24"/>
  <c r="N980" i="24"/>
  <c r="N984" i="24"/>
  <c r="N988" i="24"/>
  <c r="N992" i="24"/>
  <c r="N996" i="24"/>
  <c r="N1000" i="24"/>
  <c r="N1004" i="24"/>
  <c r="N1008" i="24"/>
  <c r="N1012" i="24"/>
  <c r="N1016" i="24"/>
  <c r="N1020" i="24"/>
  <c r="N1024" i="24"/>
  <c r="N1028" i="24"/>
  <c r="N1032" i="24"/>
  <c r="N1036" i="24"/>
  <c r="N1040" i="24"/>
  <c r="N1044" i="24"/>
  <c r="N1048" i="24"/>
  <c r="N1052" i="24"/>
  <c r="N1056" i="24"/>
  <c r="N1060" i="24"/>
  <c r="N1064" i="24"/>
  <c r="N1068" i="24"/>
  <c r="N1072" i="24"/>
  <c r="N1076" i="24"/>
  <c r="N1080" i="24"/>
  <c r="N1084" i="24"/>
  <c r="N1088" i="24"/>
  <c r="N1092" i="24"/>
  <c r="N1096" i="24"/>
  <c r="N1100" i="24"/>
  <c r="N1104" i="24"/>
  <c r="N1108" i="24"/>
  <c r="N1112" i="24"/>
  <c r="N1116" i="24"/>
  <c r="N1120" i="24"/>
  <c r="N1124" i="24"/>
  <c r="N1128" i="24"/>
  <c r="N1132" i="24"/>
  <c r="N1136" i="24"/>
  <c r="N1140" i="24"/>
  <c r="N1144" i="24"/>
  <c r="N1148" i="24"/>
  <c r="N1152" i="24"/>
  <c r="N1156" i="24"/>
  <c r="N1160" i="24"/>
  <c r="N1164" i="24"/>
  <c r="N1168" i="24"/>
  <c r="N1172" i="24"/>
  <c r="N1176" i="24"/>
  <c r="N1180" i="24"/>
  <c r="N1184" i="24"/>
  <c r="N1188" i="24"/>
  <c r="N1192" i="24"/>
  <c r="N1196" i="24"/>
  <c r="N1200" i="24"/>
  <c r="N1204" i="24"/>
  <c r="N1208" i="24"/>
  <c r="N1212" i="24"/>
  <c r="N1216" i="24"/>
  <c r="N1220" i="24"/>
  <c r="N1224" i="24"/>
  <c r="N1228" i="24"/>
  <c r="N1232" i="24"/>
  <c r="N1236" i="24"/>
  <c r="N1240" i="24"/>
  <c r="N1244" i="24"/>
  <c r="N1248" i="24"/>
  <c r="N1252" i="24"/>
  <c r="N1256" i="24"/>
  <c r="N1260" i="24"/>
  <c r="N1264" i="24"/>
  <c r="N1268" i="24"/>
  <c r="N1272" i="24"/>
  <c r="N1276" i="24"/>
  <c r="N1280" i="24"/>
  <c r="N1284" i="24"/>
  <c r="N1288" i="24"/>
  <c r="N1292" i="24"/>
  <c r="N1296" i="24"/>
  <c r="N1300" i="24"/>
  <c r="N1304" i="24"/>
  <c r="N1308" i="24"/>
  <c r="N1312" i="24"/>
  <c r="N1316" i="24"/>
  <c r="N1320" i="24"/>
  <c r="N1324" i="24"/>
  <c r="N1328" i="24"/>
  <c r="N1332" i="24"/>
  <c r="N1336" i="24"/>
  <c r="N1340" i="24"/>
  <c r="N1344" i="24"/>
  <c r="N1348" i="24"/>
  <c r="N1352" i="24"/>
  <c r="N1356" i="24"/>
  <c r="N1360" i="24"/>
  <c r="N1364" i="24"/>
  <c r="N1368" i="24"/>
  <c r="N1372" i="24"/>
  <c r="N1376" i="24"/>
  <c r="N1380" i="24"/>
  <c r="N1384" i="24"/>
  <c r="N1388" i="24"/>
  <c r="N1392" i="24"/>
  <c r="N1396" i="24"/>
  <c r="N1400" i="24"/>
  <c r="N1404" i="24"/>
  <c r="N1408" i="24"/>
  <c r="N1412" i="24"/>
  <c r="N1416" i="24"/>
  <c r="N1420" i="24"/>
  <c r="N1424" i="24"/>
  <c r="N1428" i="24"/>
  <c r="N1432" i="24"/>
  <c r="N1436" i="24"/>
  <c r="N1440" i="24"/>
  <c r="N1444" i="24"/>
  <c r="N1448" i="24"/>
  <c r="N1452" i="24"/>
  <c r="N1456" i="24"/>
  <c r="N1460" i="24"/>
  <c r="N1464" i="24"/>
  <c r="N1468" i="24"/>
  <c r="N1472" i="24"/>
  <c r="N1476" i="24"/>
  <c r="N1480" i="24"/>
  <c r="N1484" i="24"/>
  <c r="N1488" i="24"/>
  <c r="N1492" i="24"/>
  <c r="N1496" i="24"/>
  <c r="N1500" i="24"/>
  <c r="N1504" i="24"/>
  <c r="N1508" i="24"/>
  <c r="N1512" i="24"/>
  <c r="N1516" i="24"/>
  <c r="N1520" i="24"/>
  <c r="N1524" i="24"/>
  <c r="N1528" i="24"/>
  <c r="N1532" i="24"/>
  <c r="N1536" i="24"/>
  <c r="N843" i="24"/>
  <c r="N889" i="24"/>
  <c r="N905" i="24"/>
  <c r="N921" i="24"/>
  <c r="N937" i="24"/>
  <c r="N953" i="24"/>
  <c r="N969" i="24"/>
  <c r="N985" i="24"/>
  <c r="N1001" i="24"/>
  <c r="N1017" i="24"/>
  <c r="N1033" i="24"/>
  <c r="N1049" i="24"/>
  <c r="N1065" i="24"/>
  <c r="N1081" i="24"/>
  <c r="N1097" i="24"/>
  <c r="N1113" i="24"/>
  <c r="N1129" i="24"/>
  <c r="N1145" i="24"/>
  <c r="N1161" i="24"/>
  <c r="N1177" i="24"/>
  <c r="N1193" i="24"/>
  <c r="N1209" i="24"/>
  <c r="N1225" i="24"/>
  <c r="N1241" i="24"/>
  <c r="N1257" i="24"/>
  <c r="N1273" i="24"/>
  <c r="N1289" i="24"/>
  <c r="N1305" i="24"/>
  <c r="N1321" i="24"/>
  <c r="N1337" i="24"/>
  <c r="N1353" i="24"/>
  <c r="N1369" i="24"/>
  <c r="N1385" i="24"/>
  <c r="N1401" i="24"/>
  <c r="N1417" i="24"/>
  <c r="N1433" i="24"/>
  <c r="N1449" i="24"/>
  <c r="N1465" i="24"/>
  <c r="N1481" i="24"/>
  <c r="N1497" i="24"/>
  <c r="N1513" i="24"/>
  <c r="N1529" i="24"/>
  <c r="N1540" i="24"/>
  <c r="N1544" i="24"/>
  <c r="N1548" i="24"/>
  <c r="N1552" i="24"/>
  <c r="N1556" i="24"/>
  <c r="N1560" i="24"/>
  <c r="N1564" i="24"/>
  <c r="N1568" i="24"/>
  <c r="N1572" i="24"/>
  <c r="N1576" i="24"/>
  <c r="N1580" i="24"/>
  <c r="N1584" i="24"/>
  <c r="N1588" i="24"/>
  <c r="N1592" i="24"/>
  <c r="N1596" i="24"/>
  <c r="N1600" i="24"/>
  <c r="N1604" i="24"/>
  <c r="N1608" i="24"/>
  <c r="N1612" i="24"/>
  <c r="N1616" i="24"/>
  <c r="N1620" i="24"/>
  <c r="N1624" i="24"/>
  <c r="N1628" i="24"/>
  <c r="N1632" i="24"/>
  <c r="N1636" i="24"/>
  <c r="N1640" i="24"/>
  <c r="N1644" i="24"/>
  <c r="N1648" i="24"/>
  <c r="N1652" i="24"/>
  <c r="N1656" i="24"/>
  <c r="N1660" i="24"/>
  <c r="N1664" i="24"/>
  <c r="N1668" i="24"/>
  <c r="N1672" i="24"/>
  <c r="N1676" i="24"/>
  <c r="N1680" i="24"/>
  <c r="N1684" i="24"/>
  <c r="N1688" i="24"/>
  <c r="N1692" i="24"/>
  <c r="N1696" i="24"/>
  <c r="N1700" i="24"/>
  <c r="N1704" i="24"/>
  <c r="N1708" i="24"/>
  <c r="N1712" i="24"/>
  <c r="N1716" i="24"/>
  <c r="N1720" i="24"/>
  <c r="N1724" i="24"/>
  <c r="N1728" i="24"/>
  <c r="N1732" i="24"/>
  <c r="N1736" i="24"/>
  <c r="N1740" i="24"/>
  <c r="N1744" i="24"/>
  <c r="N1748" i="24"/>
  <c r="N1752" i="24"/>
  <c r="N1756" i="24"/>
  <c r="N1760" i="24"/>
  <c r="N1764" i="24"/>
  <c r="N1768" i="24"/>
  <c r="N1772" i="24"/>
  <c r="N1776" i="24"/>
  <c r="N1780" i="24"/>
  <c r="N1784" i="24"/>
  <c r="N1788" i="24"/>
  <c r="N1792" i="24"/>
  <c r="N1796" i="24"/>
  <c r="N1800" i="24"/>
  <c r="N1804" i="24"/>
  <c r="N1808" i="24"/>
  <c r="N1812" i="24"/>
  <c r="N1816" i="24"/>
  <c r="N1820" i="24"/>
  <c r="N1824" i="24"/>
  <c r="N1828" i="24"/>
  <c r="N1832" i="24"/>
  <c r="N1836" i="24"/>
  <c r="N1840" i="24"/>
  <c r="N1844" i="24"/>
  <c r="N1848" i="24"/>
  <c r="N1852" i="24"/>
  <c r="N1856" i="24"/>
  <c r="N1860" i="24"/>
  <c r="N1864" i="24"/>
  <c r="N1868" i="24"/>
  <c r="N1872" i="24"/>
  <c r="N1876" i="24"/>
  <c r="N1880" i="24"/>
  <c r="N1884" i="24"/>
  <c r="N1888" i="24"/>
  <c r="N1892" i="24"/>
  <c r="N1896" i="24"/>
  <c r="N1900" i="24"/>
  <c r="N1904" i="24"/>
  <c r="N1908" i="24"/>
  <c r="N1912" i="24"/>
  <c r="N1916" i="24"/>
  <c r="N1920" i="24"/>
  <c r="N1924" i="24"/>
  <c r="N1928" i="24"/>
  <c r="N1932" i="24"/>
  <c r="N1936" i="24"/>
  <c r="N1940" i="24"/>
  <c r="N1944" i="24"/>
  <c r="N1948" i="24"/>
  <c r="N1952" i="24"/>
  <c r="N1956" i="24"/>
  <c r="N1960" i="24"/>
  <c r="N1964" i="24"/>
  <c r="N1968" i="24"/>
  <c r="N1972" i="24"/>
  <c r="N1976" i="24"/>
  <c r="N1980" i="24"/>
  <c r="N1984" i="24"/>
  <c r="N1988" i="24"/>
  <c r="N1992" i="24"/>
  <c r="N1996" i="24"/>
  <c r="N2000" i="24"/>
  <c r="N2004" i="24"/>
  <c r="N2008" i="24"/>
  <c r="N2012" i="24"/>
  <c r="N2016" i="24"/>
  <c r="N2020" i="24"/>
  <c r="N2024" i="24"/>
  <c r="N2028" i="24"/>
  <c r="N2032" i="24"/>
  <c r="N2036" i="24"/>
  <c r="N2040" i="24"/>
  <c r="N2044" i="24"/>
  <c r="N2048" i="24"/>
  <c r="N795" i="24"/>
  <c r="N859" i="24"/>
  <c r="N893" i="24"/>
  <c r="N909" i="24"/>
  <c r="N925" i="24"/>
  <c r="N941" i="24"/>
  <c r="N957" i="24"/>
  <c r="N973" i="24"/>
  <c r="N989" i="24"/>
  <c r="N1005" i="24"/>
  <c r="N1021" i="24"/>
  <c r="N1037" i="24"/>
  <c r="N1053" i="24"/>
  <c r="N1069" i="24"/>
  <c r="N1085" i="24"/>
  <c r="N1101" i="24"/>
  <c r="N1117" i="24"/>
  <c r="N1133" i="24"/>
  <c r="N1149" i="24"/>
  <c r="N1165" i="24"/>
  <c r="N1181" i="24"/>
  <c r="N1197" i="24"/>
  <c r="N1213" i="24"/>
  <c r="N1229" i="24"/>
  <c r="N1245" i="24"/>
  <c r="N1261" i="24"/>
  <c r="N1277" i="24"/>
  <c r="N1293" i="24"/>
  <c r="N1309" i="24"/>
  <c r="N1325" i="24"/>
  <c r="N1341" i="24"/>
  <c r="N1357" i="24"/>
  <c r="N1373" i="24"/>
  <c r="N1389" i="24"/>
  <c r="N1405" i="24"/>
  <c r="N1421" i="24"/>
  <c r="N1437" i="24"/>
  <c r="N1453" i="24"/>
  <c r="N1469" i="24"/>
  <c r="N1485" i="24"/>
  <c r="N1501" i="24"/>
  <c r="N1517" i="24"/>
  <c r="N1533" i="24"/>
  <c r="N1541" i="24"/>
  <c r="N1545" i="24"/>
  <c r="N1549" i="24"/>
  <c r="N1553" i="24"/>
  <c r="N1557" i="24"/>
  <c r="N1561" i="24"/>
  <c r="N1565" i="24"/>
  <c r="N1569" i="24"/>
  <c r="N1573" i="24"/>
  <c r="N1577" i="24"/>
  <c r="N1581" i="24"/>
  <c r="N1585" i="24"/>
  <c r="N1589" i="24"/>
  <c r="N1593" i="24"/>
  <c r="N1597" i="24"/>
  <c r="N1601" i="24"/>
  <c r="N1605" i="24"/>
  <c r="N1609" i="24"/>
  <c r="N1613" i="24"/>
  <c r="N1617" i="24"/>
  <c r="N1621" i="24"/>
  <c r="N1625" i="24"/>
  <c r="N1629" i="24"/>
  <c r="N1633" i="24"/>
  <c r="N1637" i="24"/>
  <c r="N1641" i="24"/>
  <c r="N1645" i="24"/>
  <c r="N1649" i="24"/>
  <c r="N1653" i="24"/>
  <c r="N1657" i="24"/>
  <c r="N1661" i="24"/>
  <c r="N1665" i="24"/>
  <c r="N1669" i="24"/>
  <c r="N1673" i="24"/>
  <c r="N1677" i="24"/>
  <c r="N1681" i="24"/>
  <c r="N1685" i="24"/>
  <c r="N1689" i="24"/>
  <c r="N1693" i="24"/>
  <c r="N1697" i="24"/>
  <c r="N1701" i="24"/>
  <c r="N1705" i="24"/>
  <c r="N1709" i="24"/>
  <c r="N1713" i="24"/>
  <c r="N1717" i="24"/>
  <c r="N1721" i="24"/>
  <c r="N1725" i="24"/>
  <c r="N1729" i="24"/>
  <c r="N1733" i="24"/>
  <c r="N1737" i="24"/>
  <c r="N1741" i="24"/>
  <c r="N1745" i="24"/>
  <c r="N1749" i="24"/>
  <c r="N1753" i="24"/>
  <c r="N1757" i="24"/>
  <c r="N1761" i="24"/>
  <c r="N1765" i="24"/>
  <c r="N1769" i="24"/>
  <c r="N1773" i="24"/>
  <c r="N1777" i="24"/>
  <c r="N1781" i="24"/>
  <c r="N1785" i="24"/>
  <c r="N1789" i="24"/>
  <c r="N1793" i="24"/>
  <c r="N1797" i="24"/>
  <c r="N1801" i="24"/>
  <c r="N1805" i="24"/>
  <c r="N1809" i="24"/>
  <c r="N1813" i="24"/>
  <c r="N1817" i="24"/>
  <c r="N1821" i="24"/>
  <c r="N1825" i="24"/>
  <c r="N1829" i="24"/>
  <c r="N1833" i="24"/>
  <c r="N1837" i="24"/>
  <c r="N1841" i="24"/>
  <c r="N1845" i="24"/>
  <c r="N1849" i="24"/>
  <c r="N1853" i="24"/>
  <c r="N1857" i="24"/>
  <c r="N1861" i="24"/>
  <c r="N1865" i="24"/>
  <c r="N1869" i="24"/>
  <c r="N1873" i="24"/>
  <c r="N1877" i="24"/>
  <c r="N1881" i="24"/>
  <c r="N1885" i="24"/>
  <c r="N1889" i="24"/>
  <c r="N1893" i="24"/>
  <c r="N1897" i="24"/>
  <c r="N1901" i="24"/>
  <c r="N1905" i="24"/>
  <c r="N1909" i="24"/>
  <c r="N1913" i="24"/>
  <c r="N1917" i="24"/>
  <c r="N1921" i="24"/>
  <c r="N1925" i="24"/>
  <c r="N1929" i="24"/>
  <c r="N1933" i="24"/>
  <c r="N1937" i="24"/>
  <c r="N1941" i="24"/>
  <c r="N1945" i="24"/>
  <c r="N1949" i="24"/>
  <c r="N1953" i="24"/>
  <c r="N1957" i="24"/>
  <c r="N1961" i="24"/>
  <c r="N1965" i="24"/>
  <c r="N1969" i="24"/>
  <c r="N1973" i="24"/>
  <c r="N1977" i="24"/>
  <c r="N1981" i="24"/>
  <c r="N1985" i="24"/>
  <c r="N1989" i="24"/>
  <c r="N1993" i="24"/>
  <c r="N1997" i="24"/>
  <c r="N2001" i="24"/>
  <c r="N2005" i="24"/>
  <c r="N2009" i="24"/>
  <c r="N2013" i="24"/>
  <c r="N2017" i="24"/>
  <c r="N2021" i="24"/>
  <c r="N2025" i="24"/>
  <c r="N2029" i="24"/>
  <c r="N2033" i="24"/>
  <c r="N2037" i="24"/>
  <c r="N2041" i="24"/>
  <c r="N2045" i="24"/>
  <c r="N885" i="24"/>
  <c r="N917" i="24"/>
  <c r="N949" i="24"/>
  <c r="N981" i="24"/>
  <c r="N1013" i="24"/>
  <c r="N1045" i="24"/>
  <c r="N1077" i="24"/>
  <c r="N1109" i="24"/>
  <c r="N1141" i="24"/>
  <c r="N1173" i="24"/>
  <c r="N1205" i="24"/>
  <c r="N1237" i="24"/>
  <c r="N1269" i="24"/>
  <c r="N1301" i="24"/>
  <c r="N1333" i="24"/>
  <c r="N1365" i="24"/>
  <c r="N1397" i="24"/>
  <c r="N1429" i="24"/>
  <c r="N1461" i="24"/>
  <c r="N1493" i="24"/>
  <c r="N1525" i="24"/>
  <c r="N1543" i="24"/>
  <c r="N1551" i="24"/>
  <c r="N1559" i="24"/>
  <c r="N1567" i="24"/>
  <c r="N1575" i="24"/>
  <c r="N1583" i="24"/>
  <c r="N1591" i="24"/>
  <c r="N1599" i="24"/>
  <c r="N1607" i="24"/>
  <c r="N1615" i="24"/>
  <c r="N1623" i="24"/>
  <c r="N1631" i="24"/>
  <c r="N1639" i="24"/>
  <c r="N1647" i="24"/>
  <c r="N1655" i="24"/>
  <c r="N1663" i="24"/>
  <c r="N1671" i="24"/>
  <c r="N1679" i="24"/>
  <c r="N1687" i="24"/>
  <c r="N1695" i="24"/>
  <c r="N1703" i="24"/>
  <c r="N1711" i="24"/>
  <c r="N1719" i="24"/>
  <c r="N1727" i="24"/>
  <c r="N1735" i="24"/>
  <c r="N1743" i="24"/>
  <c r="N1751" i="24"/>
  <c r="N1759" i="24"/>
  <c r="N1767" i="24"/>
  <c r="N1775" i="24"/>
  <c r="N1783" i="24"/>
  <c r="N1791" i="24"/>
  <c r="N1799" i="24"/>
  <c r="N1807" i="24"/>
  <c r="N1815" i="24"/>
  <c r="N1823" i="24"/>
  <c r="N1831" i="24"/>
  <c r="N1839" i="24"/>
  <c r="N1847" i="24"/>
  <c r="N1855" i="24"/>
  <c r="N1863" i="24"/>
  <c r="N1871" i="24"/>
  <c r="N1879" i="24"/>
  <c r="N1887" i="24"/>
  <c r="N1895" i="24"/>
  <c r="N1903" i="24"/>
  <c r="N1911" i="24"/>
  <c r="N1919" i="24"/>
  <c r="N1927" i="24"/>
  <c r="N1935" i="24"/>
  <c r="N1943" i="24"/>
  <c r="N1951" i="24"/>
  <c r="N1959" i="24"/>
  <c r="N1967" i="24"/>
  <c r="N1975" i="24"/>
  <c r="N1983" i="24"/>
  <c r="N1991" i="24"/>
  <c r="N1999" i="24"/>
  <c r="N2007" i="24"/>
  <c r="N2015" i="24"/>
  <c r="N2023" i="24"/>
  <c r="N2031" i="24"/>
  <c r="N2039" i="24"/>
  <c r="N2047" i="24"/>
  <c r="N2052" i="24"/>
  <c r="N2056" i="24"/>
  <c r="N2060" i="24"/>
  <c r="N2064" i="24"/>
  <c r="N2068" i="24"/>
  <c r="N2072" i="24"/>
  <c r="N2076" i="24"/>
  <c r="N2080" i="24"/>
  <c r="N2084" i="24"/>
  <c r="N2088" i="24"/>
  <c r="N2092" i="24"/>
  <c r="N2096" i="24"/>
  <c r="N2100" i="24"/>
  <c r="N2104" i="24"/>
  <c r="N2108" i="24"/>
  <c r="N2112" i="24"/>
  <c r="N2116" i="24"/>
  <c r="N2120" i="24"/>
  <c r="N2124" i="24"/>
  <c r="N2128" i="24"/>
  <c r="N2132" i="24"/>
  <c r="N2136" i="24"/>
  <c r="N2140" i="24"/>
  <c r="N2144" i="24"/>
  <c r="N2148" i="24"/>
  <c r="N2152" i="24"/>
  <c r="N2156" i="24"/>
  <c r="N2160" i="24"/>
  <c r="N2164" i="24"/>
  <c r="N2168" i="24"/>
  <c r="N2172" i="24"/>
  <c r="N2176" i="24"/>
  <c r="N2180" i="24"/>
  <c r="N2184" i="24"/>
  <c r="N2188" i="24"/>
  <c r="N2192" i="24"/>
  <c r="N2196" i="24"/>
  <c r="N2200" i="24"/>
  <c r="N2204" i="24"/>
  <c r="N2208" i="24"/>
  <c r="N2212" i="24"/>
  <c r="N2216" i="24"/>
  <c r="N2220" i="24"/>
  <c r="N2224" i="24"/>
  <c r="N2228" i="24"/>
  <c r="N2232" i="24"/>
  <c r="N2236" i="24"/>
  <c r="N2240" i="24"/>
  <c r="N2244" i="24"/>
  <c r="N2248" i="24"/>
  <c r="N2252" i="24"/>
  <c r="N2256" i="24"/>
  <c r="N2260" i="24"/>
  <c r="N2264" i="24"/>
  <c r="N2268" i="24"/>
  <c r="N2272" i="24"/>
  <c r="N2276" i="24"/>
  <c r="N2280" i="24"/>
  <c r="N2284" i="24"/>
  <c r="N2288" i="24"/>
  <c r="N2292" i="24"/>
  <c r="N2296" i="24"/>
  <c r="N2300" i="24"/>
  <c r="N2304" i="24"/>
  <c r="N2308" i="24"/>
  <c r="N2312" i="24"/>
  <c r="N2316" i="24"/>
  <c r="N2320" i="24"/>
  <c r="N2324" i="24"/>
  <c r="N2328" i="24"/>
  <c r="N2332" i="24"/>
  <c r="N2336" i="24"/>
  <c r="N2340" i="24"/>
  <c r="N2344" i="24"/>
  <c r="N2348" i="24"/>
  <c r="N2352" i="24"/>
  <c r="N2356" i="24"/>
  <c r="N2360" i="24"/>
  <c r="N2364" i="24"/>
  <c r="N2368" i="24"/>
  <c r="N2372" i="24"/>
  <c r="N2376" i="24"/>
  <c r="N2380" i="24"/>
  <c r="N2384" i="24"/>
  <c r="N2388" i="24"/>
  <c r="N811" i="24"/>
  <c r="N897" i="24"/>
  <c r="N929" i="24"/>
  <c r="N961" i="24"/>
  <c r="N993" i="24"/>
  <c r="N1025" i="24"/>
  <c r="N1057" i="24"/>
  <c r="N1089" i="24"/>
  <c r="N1121" i="24"/>
  <c r="N1153" i="24"/>
  <c r="N1185" i="24"/>
  <c r="N1217" i="24"/>
  <c r="N1249" i="24"/>
  <c r="N1281" i="24"/>
  <c r="N1313" i="24"/>
  <c r="N1345" i="24"/>
  <c r="N1377" i="24"/>
  <c r="N1409" i="24"/>
  <c r="N1441" i="24"/>
  <c r="N1473" i="24"/>
  <c r="N1505" i="24"/>
  <c r="N1537" i="24"/>
  <c r="N1546" i="24"/>
  <c r="N1554" i="24"/>
  <c r="N1562" i="24"/>
  <c r="N1570" i="24"/>
  <c r="N1578" i="24"/>
  <c r="N1586" i="24"/>
  <c r="N1594" i="24"/>
  <c r="N1602" i="24"/>
  <c r="N1610" i="24"/>
  <c r="N1618" i="24"/>
  <c r="N1626" i="24"/>
  <c r="N1634" i="24"/>
  <c r="N1642" i="24"/>
  <c r="N1650" i="24"/>
  <c r="N1658" i="24"/>
  <c r="N1666" i="24"/>
  <c r="N1674" i="24"/>
  <c r="N1682" i="24"/>
  <c r="N1690" i="24"/>
  <c r="N1698" i="24"/>
  <c r="N1706" i="24"/>
  <c r="N1714" i="24"/>
  <c r="N1722" i="24"/>
  <c r="N1730" i="24"/>
  <c r="N1738" i="24"/>
  <c r="N1746" i="24"/>
  <c r="N1754" i="24"/>
  <c r="N1762" i="24"/>
  <c r="N1770" i="24"/>
  <c r="N1778" i="24"/>
  <c r="N1786" i="24"/>
  <c r="N1794" i="24"/>
  <c r="N1802" i="24"/>
  <c r="N1810" i="24"/>
  <c r="N1818" i="24"/>
  <c r="N1826" i="24"/>
  <c r="N1834" i="24"/>
  <c r="N1842" i="24"/>
  <c r="N1850" i="24"/>
  <c r="N1858" i="24"/>
  <c r="N1866" i="24"/>
  <c r="N1874" i="24"/>
  <c r="N1882" i="24"/>
  <c r="N1890" i="24"/>
  <c r="N1898" i="24"/>
  <c r="N1906" i="24"/>
  <c r="N1914" i="24"/>
  <c r="N1922" i="24"/>
  <c r="N1930" i="24"/>
  <c r="N1938" i="24"/>
  <c r="N1946" i="24"/>
  <c r="N1954" i="24"/>
  <c r="N1962" i="24"/>
  <c r="N1970" i="24"/>
  <c r="N1978" i="24"/>
  <c r="N1986" i="24"/>
  <c r="N1994" i="24"/>
  <c r="N2002" i="24"/>
  <c r="N2010" i="24"/>
  <c r="N2018" i="24"/>
  <c r="N2026" i="24"/>
  <c r="N2034" i="24"/>
  <c r="N2042" i="24"/>
  <c r="N2049" i="24"/>
  <c r="N2053" i="24"/>
  <c r="N2057" i="24"/>
  <c r="N2061" i="24"/>
  <c r="N2065" i="24"/>
  <c r="N2069" i="24"/>
  <c r="N2073" i="24"/>
  <c r="N2077" i="24"/>
  <c r="N2081" i="24"/>
  <c r="N2085" i="24"/>
  <c r="N2089" i="24"/>
  <c r="N2093" i="24"/>
  <c r="N2097" i="24"/>
  <c r="N2101" i="24"/>
  <c r="N2105" i="24"/>
  <c r="N2109" i="24"/>
  <c r="N2113" i="24"/>
  <c r="N2117" i="24"/>
  <c r="N2121" i="24"/>
  <c r="N2125" i="24"/>
  <c r="N2129" i="24"/>
  <c r="N2133" i="24"/>
  <c r="N2137" i="24"/>
  <c r="N2141" i="24"/>
  <c r="N2145" i="24"/>
  <c r="N2149" i="24"/>
  <c r="N2153" i="24"/>
  <c r="N2157" i="24"/>
  <c r="N2161" i="24"/>
  <c r="N2165" i="24"/>
  <c r="N2169" i="24"/>
  <c r="N2173" i="24"/>
  <c r="N2177" i="24"/>
  <c r="N2181" i="24"/>
  <c r="N2185" i="24"/>
  <c r="N2189" i="24"/>
  <c r="N2193" i="24"/>
  <c r="N2197" i="24"/>
  <c r="N2201" i="24"/>
  <c r="N2205" i="24"/>
  <c r="N2209" i="24"/>
  <c r="N2213" i="24"/>
  <c r="N2217" i="24"/>
  <c r="N2221" i="24"/>
  <c r="N2225" i="24"/>
  <c r="N2229" i="24"/>
  <c r="N2233" i="24"/>
  <c r="N2237" i="24"/>
  <c r="N2241" i="24"/>
  <c r="N2245" i="24"/>
  <c r="N2249" i="24"/>
  <c r="N2253" i="24"/>
  <c r="N2257" i="24"/>
  <c r="N2261" i="24"/>
  <c r="N2265" i="24"/>
  <c r="N2269" i="24"/>
  <c r="N2273" i="24"/>
  <c r="N2277" i="24"/>
  <c r="N2281" i="24"/>
  <c r="N2285" i="24"/>
  <c r="N2289" i="24"/>
  <c r="N2293" i="24"/>
  <c r="N2297" i="24"/>
  <c r="N2301" i="24"/>
  <c r="N2305" i="24"/>
  <c r="N2309" i="24"/>
  <c r="N2313" i="24"/>
  <c r="N2317" i="24"/>
  <c r="N2321" i="24"/>
  <c r="N2325" i="24"/>
  <c r="N2329" i="24"/>
  <c r="N2333" i="24"/>
  <c r="N2337" i="24"/>
  <c r="N2341" i="24"/>
  <c r="N2345" i="24"/>
  <c r="N2349" i="24"/>
  <c r="N2353" i="24"/>
  <c r="N2357" i="24"/>
  <c r="N2361" i="24"/>
  <c r="N2365" i="24"/>
  <c r="N2369" i="24"/>
  <c r="N2373" i="24"/>
  <c r="N2377" i="24"/>
  <c r="N2381" i="24"/>
  <c r="N2385" i="24"/>
  <c r="N827" i="24"/>
  <c r="N901" i="24"/>
  <c r="N933" i="24"/>
  <c r="N965" i="24"/>
  <c r="N997" i="24"/>
  <c r="N1029" i="24"/>
  <c r="N1061" i="24"/>
  <c r="N1093" i="24"/>
  <c r="N1125" i="24"/>
  <c r="N1157" i="24"/>
  <c r="N1189" i="24"/>
  <c r="N1221" i="24"/>
  <c r="N1253" i="24"/>
  <c r="N1285" i="24"/>
  <c r="N1317" i="24"/>
  <c r="N1349" i="24"/>
  <c r="N1381" i="24"/>
  <c r="N1413" i="24"/>
  <c r="N1445" i="24"/>
  <c r="N1477" i="24"/>
  <c r="N1509" i="24"/>
  <c r="N1539" i="24"/>
  <c r="N1547" i="24"/>
  <c r="N1555" i="24"/>
  <c r="N1563" i="24"/>
  <c r="N1571" i="24"/>
  <c r="N1579" i="24"/>
  <c r="N1587" i="24"/>
  <c r="N1595" i="24"/>
  <c r="N1603" i="24"/>
  <c r="N1611" i="24"/>
  <c r="N1619" i="24"/>
  <c r="N1627" i="24"/>
  <c r="N1635" i="24"/>
  <c r="N1643" i="24"/>
  <c r="N1651" i="24"/>
  <c r="N1659" i="24"/>
  <c r="N1667" i="24"/>
  <c r="N1675" i="24"/>
  <c r="N1683" i="24"/>
  <c r="N1691" i="24"/>
  <c r="N1699" i="24"/>
  <c r="N1707" i="24"/>
  <c r="N1715" i="24"/>
  <c r="N1723" i="24"/>
  <c r="N1731" i="24"/>
  <c r="N1739" i="24"/>
  <c r="N1747" i="24"/>
  <c r="N1755" i="24"/>
  <c r="N1763" i="24"/>
  <c r="N1771" i="24"/>
  <c r="N1779" i="24"/>
  <c r="N1787" i="24"/>
  <c r="N1795" i="24"/>
  <c r="N1803" i="24"/>
  <c r="N1811" i="24"/>
  <c r="N1819" i="24"/>
  <c r="N1827" i="24"/>
  <c r="N1835" i="24"/>
  <c r="N1843" i="24"/>
  <c r="N1851" i="24"/>
  <c r="N1859" i="24"/>
  <c r="N1867" i="24"/>
  <c r="N1875" i="24"/>
  <c r="N1883" i="24"/>
  <c r="N1891" i="24"/>
  <c r="N1899" i="24"/>
  <c r="N1907" i="24"/>
  <c r="N1915" i="24"/>
  <c r="N1923" i="24"/>
  <c r="N1931" i="24"/>
  <c r="N1939" i="24"/>
  <c r="N1947" i="24"/>
  <c r="N1955" i="24"/>
  <c r="N1963" i="24"/>
  <c r="N1971" i="24"/>
  <c r="N1979" i="24"/>
  <c r="N1987" i="24"/>
  <c r="N1995" i="24"/>
  <c r="N2003" i="24"/>
  <c r="N2011" i="24"/>
  <c r="N2019" i="24"/>
  <c r="N2027" i="24"/>
  <c r="N2035" i="24"/>
  <c r="N2043" i="24"/>
  <c r="N2050" i="24"/>
  <c r="N2054" i="24"/>
  <c r="N2058" i="24"/>
  <c r="N2062" i="24"/>
  <c r="N2066" i="24"/>
  <c r="N2070" i="24"/>
  <c r="N2074" i="24"/>
  <c r="N2078" i="24"/>
  <c r="N2082" i="24"/>
  <c r="N2086" i="24"/>
  <c r="N2090" i="24"/>
  <c r="N2094" i="24"/>
  <c r="N2098" i="24"/>
  <c r="N2102" i="24"/>
  <c r="N2106" i="24"/>
  <c r="N2110" i="24"/>
  <c r="N2114" i="24"/>
  <c r="N2118" i="24"/>
  <c r="N2122" i="24"/>
  <c r="N2126" i="24"/>
  <c r="N2130" i="24"/>
  <c r="N2134" i="24"/>
  <c r="N2138" i="24"/>
  <c r="N2142" i="24"/>
  <c r="N2146" i="24"/>
  <c r="N2150" i="24"/>
  <c r="N2154" i="24"/>
  <c r="N2158" i="24"/>
  <c r="N2162" i="24"/>
  <c r="N2166" i="24"/>
  <c r="N2170" i="24"/>
  <c r="N2174" i="24"/>
  <c r="N2178" i="24"/>
  <c r="N2182" i="24"/>
  <c r="N2186" i="24"/>
  <c r="N2190" i="24"/>
  <c r="N2194" i="24"/>
  <c r="N2198" i="24"/>
  <c r="N2202" i="24"/>
  <c r="N2206" i="24"/>
  <c r="N2210" i="24"/>
  <c r="N2214" i="24"/>
  <c r="N2218" i="24"/>
  <c r="N2222" i="24"/>
  <c r="N2226" i="24"/>
  <c r="N2230" i="24"/>
  <c r="N2234" i="24"/>
  <c r="N2238" i="24"/>
  <c r="N2242" i="24"/>
  <c r="N2246" i="24"/>
  <c r="N2250" i="24"/>
  <c r="N2254" i="24"/>
  <c r="N2258" i="24"/>
  <c r="N2262" i="24"/>
  <c r="N2266" i="24"/>
  <c r="N2270" i="24"/>
  <c r="N2274" i="24"/>
  <c r="N2278" i="24"/>
  <c r="N2282" i="24"/>
  <c r="N2286" i="24"/>
  <c r="N2290" i="24"/>
  <c r="N2294" i="24"/>
  <c r="N2298" i="24"/>
  <c r="N2302" i="24"/>
  <c r="N2306" i="24"/>
  <c r="N2310" i="24"/>
  <c r="N2314" i="24"/>
  <c r="N2318" i="24"/>
  <c r="N2322" i="24"/>
  <c r="N2326" i="24"/>
  <c r="N2330" i="24"/>
  <c r="N2334" i="24"/>
  <c r="N2338" i="24"/>
  <c r="N2342" i="24"/>
  <c r="N2346" i="24"/>
  <c r="N2350" i="24"/>
  <c r="N2354" i="24"/>
  <c r="N2358" i="24"/>
  <c r="N2362" i="24"/>
  <c r="N2366" i="24"/>
  <c r="N2370" i="24"/>
  <c r="N2374" i="24"/>
  <c r="N2378" i="24"/>
  <c r="N2382" i="24"/>
  <c r="N2386" i="24"/>
  <c r="N875" i="24"/>
  <c r="N913" i="24"/>
  <c r="N945" i="24"/>
  <c r="N977" i="24"/>
  <c r="N1009" i="24"/>
  <c r="N1041" i="24"/>
  <c r="N1073" i="24"/>
  <c r="N1105" i="24"/>
  <c r="N1137" i="24"/>
  <c r="N1169" i="24"/>
  <c r="N1201" i="24"/>
  <c r="N1233" i="24"/>
  <c r="N1265" i="24"/>
  <c r="N1297" i="24"/>
  <c r="N1329" i="24"/>
  <c r="N1361" i="24"/>
  <c r="N1393" i="24"/>
  <c r="N1425" i="24"/>
  <c r="N1457" i="24"/>
  <c r="N1489" i="24"/>
  <c r="N1521" i="24"/>
  <c r="N1542" i="24"/>
  <c r="N1550" i="24"/>
  <c r="N1558" i="24"/>
  <c r="N1566" i="24"/>
  <c r="N1574" i="24"/>
  <c r="N1582" i="24"/>
  <c r="N1590" i="24"/>
  <c r="N1598" i="24"/>
  <c r="N1606" i="24"/>
  <c r="N1614" i="24"/>
  <c r="N1622" i="24"/>
  <c r="N1630" i="24"/>
  <c r="N1638" i="24"/>
  <c r="N1646" i="24"/>
  <c r="N1654" i="24"/>
  <c r="N1662" i="24"/>
  <c r="N1670" i="24"/>
  <c r="N1678" i="24"/>
  <c r="N1686" i="24"/>
  <c r="N1694" i="24"/>
  <c r="N1702" i="24"/>
  <c r="N1710" i="24"/>
  <c r="N1718" i="24"/>
  <c r="N1726" i="24"/>
  <c r="N1734" i="24"/>
  <c r="N1742" i="24"/>
  <c r="N1750" i="24"/>
  <c r="N1758" i="24"/>
  <c r="N1766" i="24"/>
  <c r="N1774" i="24"/>
  <c r="N1782" i="24"/>
  <c r="N1790" i="24"/>
  <c r="N1798" i="24"/>
  <c r="N1806" i="24"/>
  <c r="N1814" i="24"/>
  <c r="N1822" i="24"/>
  <c r="N1830" i="24"/>
  <c r="N1838" i="24"/>
  <c r="N1846" i="24"/>
  <c r="N1854" i="24"/>
  <c r="N1862" i="24"/>
  <c r="N1870" i="24"/>
  <c r="N1878" i="24"/>
  <c r="N1886" i="24"/>
  <c r="N1894" i="24"/>
  <c r="N1902" i="24"/>
  <c r="N1910" i="24"/>
  <c r="N1918" i="24"/>
  <c r="N1926" i="24"/>
  <c r="N1934" i="24"/>
  <c r="N1942" i="24"/>
  <c r="N1950" i="24"/>
  <c r="N1958" i="24"/>
  <c r="N1966" i="24"/>
  <c r="N1974" i="24"/>
  <c r="N1982" i="24"/>
  <c r="N1990" i="24"/>
  <c r="N1998" i="24"/>
  <c r="N2006" i="24"/>
  <c r="N2014" i="24"/>
  <c r="N2022" i="24"/>
  <c r="N2030" i="24"/>
  <c r="N2038" i="24"/>
  <c r="N2046" i="24"/>
  <c r="N2051" i="24"/>
  <c r="N2055" i="24"/>
  <c r="N2059" i="24"/>
  <c r="N2063" i="24"/>
  <c r="N2067" i="24"/>
  <c r="N2071" i="24"/>
  <c r="N2075" i="24"/>
  <c r="N2079" i="24"/>
  <c r="N2083" i="24"/>
  <c r="N2087" i="24"/>
  <c r="N2091" i="24"/>
  <c r="N2095" i="24"/>
  <c r="N2099" i="24"/>
  <c r="N2103" i="24"/>
  <c r="N2107" i="24"/>
  <c r="N2111" i="24"/>
  <c r="N2115" i="24"/>
  <c r="N2119" i="24"/>
  <c r="N2123" i="24"/>
  <c r="N2127" i="24"/>
  <c r="N2131" i="24"/>
  <c r="N2135" i="24"/>
  <c r="N2968" i="24"/>
  <c r="N2964" i="24"/>
  <c r="N2960" i="24"/>
  <c r="N2956" i="24"/>
  <c r="N2952" i="24"/>
  <c r="N2948" i="24"/>
  <c r="N2944" i="24"/>
  <c r="N2940" i="24"/>
  <c r="N2936" i="24"/>
  <c r="N2932" i="24"/>
  <c r="N2928" i="24"/>
  <c r="N2924" i="24"/>
  <c r="N2920" i="24"/>
  <c r="N2916" i="24"/>
  <c r="N2912" i="24"/>
  <c r="N2908" i="24"/>
  <c r="N2904" i="24"/>
  <c r="N2900" i="24"/>
  <c r="N2896" i="24"/>
  <c r="N2892" i="24"/>
  <c r="N2888" i="24"/>
  <c r="N2884" i="24"/>
  <c r="N2880" i="24"/>
  <c r="N2876" i="24"/>
  <c r="N2872" i="24"/>
  <c r="N2868" i="24"/>
  <c r="N2864" i="24"/>
  <c r="N2860" i="24"/>
  <c r="N2856" i="24"/>
  <c r="N2852" i="24"/>
  <c r="N2848" i="24"/>
  <c r="N2844" i="24"/>
  <c r="N2840" i="24"/>
  <c r="N2836" i="24"/>
  <c r="N2832" i="24"/>
  <c r="N2828" i="24"/>
  <c r="N2824" i="24"/>
  <c r="N2820" i="24"/>
  <c r="N2816" i="24"/>
  <c r="N2812" i="24"/>
  <c r="N2808" i="24"/>
  <c r="N2804" i="24"/>
  <c r="N2800" i="24"/>
  <c r="N2796" i="24"/>
  <c r="N2792" i="24"/>
  <c r="N2788" i="24"/>
  <c r="N2784" i="24"/>
  <c r="N2780" i="24"/>
  <c r="N2776" i="24"/>
  <c r="N2772" i="24"/>
  <c r="N2768" i="24"/>
  <c r="N2764" i="24"/>
  <c r="N2760" i="24"/>
  <c r="N2756" i="24"/>
  <c r="N2752" i="24"/>
  <c r="N2748" i="24"/>
  <c r="N2744" i="24"/>
  <c r="N2740" i="24"/>
  <c r="N2736" i="24"/>
  <c r="N2732" i="24"/>
  <c r="N2728" i="24"/>
  <c r="N2724" i="24"/>
  <c r="N2720" i="24"/>
  <c r="N2716" i="24"/>
  <c r="N2712" i="24"/>
  <c r="N2708" i="24"/>
  <c r="N2704" i="24"/>
  <c r="N2700" i="24"/>
  <c r="N2696" i="24"/>
  <c r="N2692" i="24"/>
  <c r="N2688" i="24"/>
  <c r="N2684" i="24"/>
  <c r="N2680" i="24"/>
  <c r="N2676" i="24"/>
  <c r="N2672" i="24"/>
  <c r="N2668" i="24"/>
  <c r="N2664" i="24"/>
  <c r="N2660" i="24"/>
  <c r="N2656" i="24"/>
  <c r="N2652" i="24"/>
  <c r="N2648" i="24"/>
  <c r="N2644" i="24"/>
  <c r="N2640" i="24"/>
  <c r="N2636" i="24"/>
  <c r="N2632" i="24"/>
  <c r="N2628" i="24"/>
  <c r="N2624" i="24"/>
  <c r="N2620" i="24"/>
  <c r="N2616" i="24"/>
  <c r="N2612" i="24"/>
  <c r="N2608" i="24"/>
  <c r="N2604" i="24"/>
  <c r="N2600" i="24"/>
  <c r="N2596" i="24"/>
  <c r="N2592" i="24"/>
  <c r="N2588" i="24"/>
  <c r="N2584" i="24"/>
  <c r="N2580" i="24"/>
  <c r="N2576" i="24"/>
  <c r="N2572" i="24"/>
  <c r="N2568" i="24"/>
  <c r="N2564" i="24"/>
  <c r="N2560" i="24"/>
  <c r="N2556" i="24"/>
  <c r="N2552" i="24"/>
  <c r="N2548" i="24"/>
  <c r="N2544" i="24"/>
  <c r="N2540" i="24"/>
  <c r="N2536" i="24"/>
  <c r="N2532" i="24"/>
  <c r="N2528" i="24"/>
  <c r="N2524" i="24"/>
  <c r="N2520" i="24"/>
  <c r="N2516" i="24"/>
  <c r="N2512" i="24"/>
  <c r="N2508" i="24"/>
  <c r="N2504" i="24"/>
  <c r="N2500" i="24"/>
  <c r="N2496" i="24"/>
  <c r="N2492" i="24"/>
  <c r="N2488" i="24"/>
  <c r="N2484" i="24"/>
  <c r="N2480" i="24"/>
  <c r="N2476" i="24"/>
  <c r="N2472" i="24"/>
  <c r="N2468" i="24"/>
  <c r="N2464" i="24"/>
  <c r="N2460" i="24"/>
  <c r="N2456" i="24"/>
  <c r="N2452" i="24"/>
  <c r="N2448" i="24"/>
  <c r="N2444" i="24"/>
  <c r="N2440" i="24"/>
  <c r="N2436" i="24"/>
  <c r="N2432" i="24"/>
  <c r="N2428" i="24"/>
  <c r="N2424" i="24"/>
  <c r="N2420" i="24"/>
  <c r="N2416" i="24"/>
  <c r="N2412" i="24"/>
  <c r="N2408" i="24"/>
  <c r="N2404" i="24"/>
  <c r="N2400" i="24"/>
  <c r="N2396" i="24"/>
  <c r="N2392" i="24"/>
  <c r="N2387" i="24"/>
  <c r="N2371" i="24"/>
  <c r="N2355" i="24"/>
  <c r="N2339" i="24"/>
  <c r="N2323" i="24"/>
  <c r="N2307" i="24"/>
  <c r="N2291" i="24"/>
  <c r="N2275" i="24"/>
  <c r="N2259" i="24"/>
  <c r="N2243" i="24"/>
  <c r="N2227" i="24"/>
  <c r="N2211" i="24"/>
  <c r="N2195" i="24"/>
  <c r="N2179" i="24"/>
  <c r="N2163" i="24"/>
  <c r="N2147" i="24"/>
  <c r="N2967" i="24"/>
  <c r="N2963" i="24"/>
  <c r="N2959" i="24"/>
  <c r="N2955" i="24"/>
  <c r="N2951" i="24"/>
  <c r="N2947" i="24"/>
  <c r="N2943" i="24"/>
  <c r="N2939" i="24"/>
  <c r="N2935" i="24"/>
  <c r="N2931" i="24"/>
  <c r="N2927" i="24"/>
  <c r="N2923" i="24"/>
  <c r="N2919" i="24"/>
  <c r="N2915" i="24"/>
  <c r="N2911" i="24"/>
  <c r="N2907" i="24"/>
  <c r="N2903" i="24"/>
  <c r="N2899" i="24"/>
  <c r="N2895" i="24"/>
  <c r="N2891" i="24"/>
  <c r="N2887" i="24"/>
  <c r="N2883" i="24"/>
  <c r="N2879" i="24"/>
  <c r="N2875" i="24"/>
  <c r="N2871" i="24"/>
  <c r="N2867" i="24"/>
  <c r="N2863" i="24"/>
  <c r="N2859" i="24"/>
  <c r="N2855" i="24"/>
  <c r="N2851" i="24"/>
  <c r="N2847" i="24"/>
  <c r="N2843" i="24"/>
  <c r="N2839" i="24"/>
  <c r="N2835" i="24"/>
  <c r="N2831" i="24"/>
  <c r="N2827" i="24"/>
  <c r="N2823" i="24"/>
  <c r="N2819" i="24"/>
  <c r="N2815" i="24"/>
  <c r="N2811" i="24"/>
  <c r="N2807" i="24"/>
  <c r="N2803" i="24"/>
  <c r="N2799" i="24"/>
  <c r="N2795" i="24"/>
  <c r="N2791" i="24"/>
  <c r="N2787" i="24"/>
  <c r="N2783" i="24"/>
  <c r="N2779" i="24"/>
  <c r="N2775" i="24"/>
  <c r="N2771" i="24"/>
  <c r="N2767" i="24"/>
  <c r="N2763" i="24"/>
  <c r="N2759" i="24"/>
  <c r="N2755" i="24"/>
  <c r="N2751" i="24"/>
  <c r="N2747" i="24"/>
  <c r="N2743" i="24"/>
  <c r="N2739" i="24"/>
  <c r="N2735" i="24"/>
  <c r="N2731" i="24"/>
  <c r="N2727" i="24"/>
  <c r="N2723" i="24"/>
  <c r="N2719" i="24"/>
  <c r="N2715" i="24"/>
  <c r="N2711" i="24"/>
  <c r="N2707" i="24"/>
  <c r="N2703" i="24"/>
  <c r="N2699" i="24"/>
  <c r="N2695" i="24"/>
  <c r="N2691" i="24"/>
  <c r="N2687" i="24"/>
  <c r="N2683" i="24"/>
  <c r="N2679" i="24"/>
  <c r="N2675" i="24"/>
  <c r="N2671" i="24"/>
  <c r="N2667" i="24"/>
  <c r="N2663" i="24"/>
  <c r="N2659" i="24"/>
  <c r="N2655" i="24"/>
  <c r="N2651" i="24"/>
  <c r="N2647" i="24"/>
  <c r="N2643" i="24"/>
  <c r="N2639" i="24"/>
  <c r="N2635" i="24"/>
  <c r="N2631" i="24"/>
  <c r="N2627" i="24"/>
  <c r="N2623" i="24"/>
  <c r="N2619" i="24"/>
  <c r="N2615" i="24"/>
  <c r="N2611" i="24"/>
  <c r="N2607" i="24"/>
  <c r="N2603" i="24"/>
  <c r="N2599" i="24"/>
  <c r="N2595" i="24"/>
  <c r="N2591" i="24"/>
  <c r="N2587" i="24"/>
  <c r="N2583" i="24"/>
  <c r="N2579" i="24"/>
  <c r="N2575" i="24"/>
  <c r="N2571" i="24"/>
  <c r="N2567" i="24"/>
  <c r="N2563" i="24"/>
  <c r="N2559" i="24"/>
  <c r="N2555" i="24"/>
  <c r="N2551" i="24"/>
  <c r="N2547" i="24"/>
  <c r="N2543" i="24"/>
  <c r="N2539" i="24"/>
  <c r="N2535" i="24"/>
  <c r="N2531" i="24"/>
  <c r="N2527" i="24"/>
  <c r="N2523" i="24"/>
  <c r="N2519" i="24"/>
  <c r="N2515" i="24"/>
  <c r="N2511" i="24"/>
  <c r="N2507" i="24"/>
  <c r="N2503" i="24"/>
  <c r="N2499" i="24"/>
  <c r="N2495" i="24"/>
  <c r="N2491" i="24"/>
  <c r="N2487" i="24"/>
  <c r="N2483" i="24"/>
  <c r="N2479" i="24"/>
  <c r="N2475" i="24"/>
  <c r="N2471" i="24"/>
  <c r="N2467" i="24"/>
  <c r="N2463" i="24"/>
  <c r="N2459" i="24"/>
  <c r="N2455" i="24"/>
  <c r="N2451" i="24"/>
  <c r="N2447" i="24"/>
  <c r="N2443" i="24"/>
  <c r="N2439" i="24"/>
  <c r="N2435" i="24"/>
  <c r="N2431" i="24"/>
  <c r="N2427" i="24"/>
  <c r="N2423" i="24"/>
  <c r="N2419" i="24"/>
  <c r="N2415" i="24"/>
  <c r="N2411" i="24"/>
  <c r="N2407" i="24"/>
  <c r="N2403" i="24"/>
  <c r="N2399" i="24"/>
  <c r="N2395" i="24"/>
  <c r="N2391" i="24"/>
  <c r="N2383" i="24"/>
  <c r="N2367" i="24"/>
  <c r="N2351" i="24"/>
  <c r="N2335" i="24"/>
  <c r="N2319" i="24"/>
  <c r="N2303" i="24"/>
  <c r="N2287" i="24"/>
  <c r="N2271" i="24"/>
  <c r="N2255" i="24"/>
  <c r="N2239" i="24"/>
  <c r="N2223" i="24"/>
  <c r="N2207" i="24"/>
  <c r="N2191" i="24"/>
  <c r="N2175" i="24"/>
  <c r="N2159" i="24"/>
  <c r="N2143" i="24"/>
  <c r="N2966" i="24"/>
  <c r="N2962" i="24"/>
  <c r="N2958" i="24"/>
  <c r="N2954" i="24"/>
  <c r="N2950" i="24"/>
  <c r="N2946" i="24"/>
  <c r="N2942" i="24"/>
  <c r="N2938" i="24"/>
  <c r="N2934" i="24"/>
  <c r="N2930" i="24"/>
  <c r="N2926" i="24"/>
  <c r="N2922" i="24"/>
  <c r="N2918" i="24"/>
  <c r="N2914" i="24"/>
  <c r="N2910" i="24"/>
  <c r="N2906" i="24"/>
  <c r="N2902" i="24"/>
  <c r="N2898" i="24"/>
  <c r="N2894" i="24"/>
  <c r="N2890" i="24"/>
  <c r="N2886" i="24"/>
  <c r="N2882" i="24"/>
  <c r="N2878" i="24"/>
  <c r="N2874" i="24"/>
  <c r="N2870" i="24"/>
  <c r="N2866" i="24"/>
  <c r="N2862" i="24"/>
  <c r="N2858" i="24"/>
  <c r="N2854" i="24"/>
  <c r="N2850" i="24"/>
  <c r="N2846" i="24"/>
  <c r="N2842" i="24"/>
  <c r="N2838" i="24"/>
  <c r="N2834" i="24"/>
  <c r="N2830" i="24"/>
  <c r="N2826" i="24"/>
  <c r="N2822" i="24"/>
  <c r="N2818" i="24"/>
  <c r="N2814" i="24"/>
  <c r="N2810" i="24"/>
  <c r="N2806" i="24"/>
  <c r="N2802" i="24"/>
  <c r="N2798" i="24"/>
  <c r="N2794" i="24"/>
  <c r="N2790" i="24"/>
  <c r="N2786" i="24"/>
  <c r="N2782" i="24"/>
  <c r="N2778" i="24"/>
  <c r="N2774" i="24"/>
  <c r="N2770" i="24"/>
  <c r="N2766" i="24"/>
  <c r="N2762" i="24"/>
  <c r="N2758" i="24"/>
  <c r="N2754" i="24"/>
  <c r="N2750" i="24"/>
  <c r="N2746" i="24"/>
  <c r="N2742" i="24"/>
  <c r="N2738" i="24"/>
  <c r="N2734" i="24"/>
  <c r="N2730" i="24"/>
  <c r="N2726" i="24"/>
  <c r="N2722" i="24"/>
  <c r="N2718" i="24"/>
  <c r="N2714" i="24"/>
  <c r="N2710" i="24"/>
  <c r="N2706" i="24"/>
  <c r="N2702" i="24"/>
  <c r="N2698" i="24"/>
  <c r="N2694" i="24"/>
  <c r="N2690" i="24"/>
  <c r="N2686" i="24"/>
  <c r="N2682" i="24"/>
  <c r="N2678" i="24"/>
  <c r="N2674" i="24"/>
  <c r="N2670" i="24"/>
  <c r="N2666" i="24"/>
  <c r="N2662" i="24"/>
  <c r="N2658" i="24"/>
  <c r="N2654" i="24"/>
  <c r="N2650" i="24"/>
  <c r="N2646" i="24"/>
  <c r="N2642" i="24"/>
  <c r="N2638" i="24"/>
  <c r="N2634" i="24"/>
  <c r="N2630" i="24"/>
  <c r="N2626" i="24"/>
  <c r="N2622" i="24"/>
  <c r="N2618" i="24"/>
  <c r="N2614" i="24"/>
  <c r="N2610" i="24"/>
  <c r="N2606" i="24"/>
  <c r="N2602" i="24"/>
  <c r="N2598" i="24"/>
  <c r="N2594" i="24"/>
  <c r="N2590" i="24"/>
  <c r="N2586" i="24"/>
  <c r="N2582" i="24"/>
  <c r="N2578" i="24"/>
  <c r="N2574" i="24"/>
  <c r="N2570" i="24"/>
  <c r="N2566" i="24"/>
  <c r="N2562" i="24"/>
  <c r="N2558" i="24"/>
  <c r="N2554" i="24"/>
  <c r="N2550" i="24"/>
  <c r="N2546" i="24"/>
  <c r="N2542" i="24"/>
  <c r="N2538" i="24"/>
  <c r="N2534" i="24"/>
  <c r="N2530" i="24"/>
  <c r="N2526" i="24"/>
  <c r="N2522" i="24"/>
  <c r="N2518" i="24"/>
  <c r="N2514" i="24"/>
  <c r="N2510" i="24"/>
  <c r="N2506" i="24"/>
  <c r="N2502" i="24"/>
  <c r="N2498" i="24"/>
  <c r="N2494" i="24"/>
  <c r="N2490" i="24"/>
  <c r="N2486" i="24"/>
  <c r="N2482" i="24"/>
  <c r="N2478" i="24"/>
  <c r="N2474" i="24"/>
  <c r="N2470" i="24"/>
  <c r="N2466" i="24"/>
  <c r="N2462" i="24"/>
  <c r="N2458" i="24"/>
  <c r="N2454" i="24"/>
  <c r="N2450" i="24"/>
  <c r="N2446" i="24"/>
  <c r="N2442" i="24"/>
  <c r="N2438" i="24"/>
  <c r="N2434" i="24"/>
  <c r="N2430" i="24"/>
  <c r="N2426" i="24"/>
  <c r="N2422" i="24"/>
  <c r="N2418" i="24"/>
  <c r="N2414" i="24"/>
  <c r="N2410" i="24"/>
  <c r="N2406" i="24"/>
  <c r="N2402" i="24"/>
  <c r="N2398" i="24"/>
  <c r="N2394" i="24"/>
  <c r="N2390" i="24"/>
  <c r="N2379" i="24"/>
  <c r="N2363" i="24"/>
  <c r="N2347" i="24"/>
  <c r="N2331" i="24"/>
  <c r="N2315" i="24"/>
  <c r="N2299" i="24"/>
  <c r="N2283" i="24"/>
  <c r="N2267" i="24"/>
  <c r="N2251" i="24"/>
  <c r="N2235" i="24"/>
  <c r="N2219" i="24"/>
  <c r="N2203" i="24"/>
  <c r="N2187" i="24"/>
  <c r="N2171" i="24"/>
  <c r="N2155" i="24"/>
  <c r="N2139" i="24"/>
  <c r="N3" i="24"/>
  <c r="N2969" i="24"/>
  <c r="N2965" i="24"/>
  <c r="N2961" i="24"/>
  <c r="N2957" i="24"/>
  <c r="N2953" i="24"/>
  <c r="N2949" i="24"/>
  <c r="N2945" i="24"/>
  <c r="N2941" i="24"/>
  <c r="N2937" i="24"/>
  <c r="N2933" i="24"/>
  <c r="N2929" i="24"/>
  <c r="N2925" i="24"/>
  <c r="N2921" i="24"/>
  <c r="N2917" i="24"/>
  <c r="N2913" i="24"/>
  <c r="N2909" i="24"/>
  <c r="N2905" i="24"/>
  <c r="N2901" i="24"/>
  <c r="N2897" i="24"/>
  <c r="N2893" i="24"/>
  <c r="N2889" i="24"/>
  <c r="N2885" i="24"/>
  <c r="N2881" i="24"/>
  <c r="N2877" i="24"/>
  <c r="N2873" i="24"/>
  <c r="N2869" i="24"/>
  <c r="N2865" i="24"/>
  <c r="N2861" i="24"/>
  <c r="N2857" i="24"/>
  <c r="N2853" i="24"/>
  <c r="N2849" i="24"/>
  <c r="N2845" i="24"/>
  <c r="N2841" i="24"/>
  <c r="N2837" i="24"/>
  <c r="N2833" i="24"/>
  <c r="N2829" i="24"/>
  <c r="N2825" i="24"/>
  <c r="N2821" i="24"/>
  <c r="N2817" i="24"/>
  <c r="N2813" i="24"/>
  <c r="N2809" i="24"/>
  <c r="N2805" i="24"/>
  <c r="N2801" i="24"/>
  <c r="N2797" i="24"/>
  <c r="N2793" i="24"/>
  <c r="N2789" i="24"/>
  <c r="N2785" i="24"/>
  <c r="N2781" i="24"/>
  <c r="N2777" i="24"/>
  <c r="N2773" i="24"/>
  <c r="N2769" i="24"/>
  <c r="N2765" i="24"/>
  <c r="N2761" i="24"/>
  <c r="N2757" i="24"/>
  <c r="N2753" i="24"/>
  <c r="N2749" i="24"/>
  <c r="N2745" i="24"/>
  <c r="N2741" i="24"/>
  <c r="N2737" i="24"/>
  <c r="N2733" i="24"/>
  <c r="N2729" i="24"/>
  <c r="N2725" i="24"/>
  <c r="N2721" i="24"/>
  <c r="N2717" i="24"/>
  <c r="N2713" i="24"/>
  <c r="N2709" i="24"/>
  <c r="N2705" i="24"/>
  <c r="N2701" i="24"/>
  <c r="N2697" i="24"/>
  <c r="N2693" i="24"/>
  <c r="N2689" i="24"/>
  <c r="N2685" i="24"/>
  <c r="N2681" i="24"/>
  <c r="N2677" i="24"/>
  <c r="N2673" i="24"/>
  <c r="N2669" i="24"/>
  <c r="N2665" i="24"/>
  <c r="N2661" i="24"/>
  <c r="N2657" i="24"/>
  <c r="N2653" i="24"/>
  <c r="N2649" i="24"/>
  <c r="N2645" i="24"/>
  <c r="N2641" i="24"/>
  <c r="N2637" i="24"/>
  <c r="N2633" i="24"/>
  <c r="N2629" i="24"/>
  <c r="N2625" i="24"/>
  <c r="N2621" i="24"/>
  <c r="N2617" i="24"/>
  <c r="N2613" i="24"/>
  <c r="N2609" i="24"/>
  <c r="N2605" i="24"/>
  <c r="N2601" i="24"/>
  <c r="N2597" i="24"/>
  <c r="N2593" i="24"/>
  <c r="N2589" i="24"/>
  <c r="N2585" i="24"/>
  <c r="N2581" i="24"/>
  <c r="N2577" i="24"/>
  <c r="N2573" i="24"/>
  <c r="N2569" i="24"/>
  <c r="N2565" i="24"/>
  <c r="N2561" i="24"/>
  <c r="N2557" i="24"/>
  <c r="N2553" i="24"/>
  <c r="N2549" i="24"/>
  <c r="N2545" i="24"/>
  <c r="N2541" i="24"/>
  <c r="N2537" i="24"/>
  <c r="N2533" i="24"/>
  <c r="N2529" i="24"/>
  <c r="N2525" i="24"/>
  <c r="N2521" i="24"/>
  <c r="N2517" i="24"/>
  <c r="N2513" i="24"/>
  <c r="N2509" i="24"/>
  <c r="N2505" i="24"/>
  <c r="N2501" i="24"/>
  <c r="N2497" i="24"/>
  <c r="N2493" i="24"/>
  <c r="N2489" i="24"/>
  <c r="N2485" i="24"/>
  <c r="N2481" i="24"/>
  <c r="N2477" i="24"/>
  <c r="N2473" i="24"/>
  <c r="N2469" i="24"/>
  <c r="N2465" i="24"/>
  <c r="N2461" i="24"/>
  <c r="N2457" i="24"/>
  <c r="N2453" i="24"/>
  <c r="N2449" i="24"/>
  <c r="N2445" i="24"/>
  <c r="N2441" i="24"/>
  <c r="N2437" i="24"/>
  <c r="N2433" i="24"/>
  <c r="N2429" i="24"/>
  <c r="N2425" i="24"/>
  <c r="N2421" i="24"/>
  <c r="N2417" i="24"/>
  <c r="N2413" i="24"/>
  <c r="N2409" i="24"/>
  <c r="N2405" i="24"/>
  <c r="N2401" i="24"/>
  <c r="N2397" i="24"/>
  <c r="N2393" i="24"/>
  <c r="N2389" i="24"/>
  <c r="N2375" i="24"/>
  <c r="N2359" i="24"/>
  <c r="N2343" i="24"/>
  <c r="N2327" i="24"/>
  <c r="N2311" i="24"/>
  <c r="N2295" i="24"/>
  <c r="N2279" i="24"/>
  <c r="N2263" i="24"/>
  <c r="N2247" i="24"/>
  <c r="N2231" i="24"/>
  <c r="N2215" i="24"/>
  <c r="N2199" i="24"/>
  <c r="N2183" i="24"/>
  <c r="N2167" i="24"/>
  <c r="N2151" i="24"/>
  <c r="N3" i="23"/>
  <c r="N2877" i="23"/>
  <c r="N2873" i="23"/>
  <c r="N2869" i="23"/>
  <c r="N2865" i="23"/>
  <c r="N2861" i="23"/>
  <c r="N2857" i="23"/>
  <c r="N2853" i="23"/>
  <c r="N2849" i="23"/>
  <c r="N2845" i="23"/>
  <c r="N2841" i="23"/>
  <c r="N2837" i="23"/>
  <c r="N2833" i="23"/>
  <c r="N2829" i="23"/>
  <c r="N2825" i="23"/>
  <c r="N2821" i="23"/>
  <c r="N2817" i="23"/>
  <c r="N2813" i="23"/>
  <c r="N2809" i="23"/>
  <c r="N2805" i="23"/>
  <c r="N2801" i="23"/>
  <c r="N2797" i="23"/>
  <c r="N2793" i="23"/>
  <c r="N2789" i="23"/>
  <c r="N2785" i="23"/>
  <c r="N2781" i="23"/>
  <c r="N2777" i="23"/>
  <c r="N2773" i="23"/>
  <c r="N2769" i="23"/>
  <c r="N2765" i="23"/>
  <c r="N2761" i="23"/>
  <c r="N2757" i="23"/>
  <c r="N2753" i="23"/>
  <c r="N2749" i="23"/>
  <c r="N2745" i="23"/>
  <c r="N2741" i="23"/>
  <c r="N2737" i="23"/>
  <c r="N2733" i="23"/>
  <c r="N2729" i="23"/>
  <c r="N2725" i="23"/>
  <c r="N2721" i="23"/>
  <c r="N2717" i="23"/>
  <c r="N2713" i="23"/>
  <c r="N2709" i="23"/>
  <c r="N2705" i="23"/>
  <c r="N2701" i="23"/>
  <c r="N2697" i="23"/>
  <c r="N2693" i="23"/>
  <c r="N2689" i="23"/>
  <c r="N2685" i="23"/>
  <c r="N2681" i="23"/>
  <c r="N2677" i="23"/>
  <c r="N2673" i="23"/>
  <c r="N2669" i="23"/>
  <c r="N2665" i="23"/>
  <c r="N2661" i="23"/>
  <c r="N2657" i="23"/>
  <c r="N2653" i="23"/>
  <c r="N2649" i="23"/>
  <c r="N2645" i="23"/>
  <c r="N2641" i="23"/>
  <c r="N2637" i="23"/>
  <c r="N2633" i="23"/>
  <c r="N2629" i="23"/>
  <c r="N2625" i="23"/>
  <c r="N2621" i="23"/>
  <c r="N2617" i="23"/>
  <c r="N2613" i="23"/>
  <c r="N2609" i="23"/>
  <c r="N2605" i="23"/>
  <c r="N2601" i="23"/>
  <c r="N2597" i="23"/>
  <c r="N2593" i="23"/>
  <c r="N2589" i="23"/>
  <c r="N2585" i="23"/>
  <c r="N2581" i="23"/>
  <c r="N2577" i="23"/>
  <c r="N2573" i="23"/>
  <c r="N2569" i="23"/>
  <c r="N2565" i="23"/>
  <c r="N2561" i="23"/>
  <c r="N2557" i="23"/>
  <c r="N2553" i="23"/>
  <c r="N2549" i="23"/>
  <c r="N2545" i="23"/>
  <c r="N2541" i="23"/>
  <c r="N2537" i="23"/>
  <c r="N2533" i="23"/>
  <c r="N2529" i="23"/>
  <c r="N2525" i="23"/>
  <c r="N2521" i="23"/>
  <c r="N2517" i="23"/>
  <c r="N2513" i="23"/>
  <c r="N2509" i="23"/>
  <c r="N2505" i="23"/>
  <c r="N2497" i="23"/>
  <c r="N2489" i="23"/>
  <c r="N2481" i="23"/>
  <c r="N2473" i="23"/>
  <c r="N2465" i="23"/>
  <c r="N2457" i="23"/>
  <c r="N2449" i="23"/>
  <c r="N2441" i="23"/>
  <c r="N2433" i="23"/>
  <c r="N2425" i="23"/>
  <c r="N2417" i="23"/>
  <c r="N2409" i="23"/>
  <c r="N2401" i="23"/>
  <c r="N2393" i="23"/>
  <c r="N2385" i="23"/>
  <c r="N2377" i="23"/>
  <c r="N2369" i="23"/>
  <c r="N2361" i="23"/>
  <c r="N2353" i="23"/>
  <c r="N2345" i="23"/>
  <c r="N2337" i="23"/>
  <c r="N2329" i="23"/>
  <c r="N2321" i="23"/>
  <c r="N2876" i="23"/>
  <c r="N2872" i="23"/>
  <c r="N2868" i="23"/>
  <c r="N2864" i="23"/>
  <c r="N2860" i="23"/>
  <c r="N2856" i="23"/>
  <c r="N2852" i="23"/>
  <c r="N2848" i="23"/>
  <c r="N2844" i="23"/>
  <c r="N2840" i="23"/>
  <c r="N2836" i="23"/>
  <c r="N2832" i="23"/>
  <c r="N2828" i="23"/>
  <c r="N2824" i="23"/>
  <c r="N2820" i="23"/>
  <c r="N2816" i="23"/>
  <c r="N2812" i="23"/>
  <c r="N2808" i="23"/>
  <c r="N2804" i="23"/>
  <c r="N2800" i="23"/>
  <c r="N2796" i="23"/>
  <c r="N2792" i="23"/>
  <c r="N2788" i="23"/>
  <c r="N2784" i="23"/>
  <c r="N2780" i="23"/>
  <c r="N2776" i="23"/>
  <c r="N2772" i="23"/>
  <c r="N2768" i="23"/>
  <c r="N2764" i="23"/>
  <c r="N2760" i="23"/>
  <c r="N2756" i="23"/>
  <c r="N2752" i="23"/>
  <c r="N2748" i="23"/>
  <c r="N2744" i="23"/>
  <c r="N2740" i="23"/>
  <c r="N2736" i="23"/>
  <c r="N2732" i="23"/>
  <c r="N2728" i="23"/>
  <c r="N2724" i="23"/>
  <c r="N2720" i="23"/>
  <c r="N2716" i="23"/>
  <c r="N2712" i="23"/>
  <c r="N2708" i="23"/>
  <c r="N2704" i="23"/>
  <c r="N2700" i="23"/>
  <c r="N2696" i="23"/>
  <c r="N2692" i="23"/>
  <c r="N2688" i="23"/>
  <c r="N2684" i="23"/>
  <c r="N2680" i="23"/>
  <c r="N2676" i="23"/>
  <c r="N2672" i="23"/>
  <c r="N2668" i="23"/>
  <c r="N2664" i="23"/>
  <c r="N2660" i="23"/>
  <c r="N2656" i="23"/>
  <c r="N2652" i="23"/>
  <c r="N2648" i="23"/>
  <c r="N2644" i="23"/>
  <c r="N2640" i="23"/>
  <c r="N2636" i="23"/>
  <c r="N2632" i="23"/>
  <c r="N2628" i="23"/>
  <c r="N2624" i="23"/>
  <c r="N2620" i="23"/>
  <c r="N2616" i="23"/>
  <c r="N2612" i="23"/>
  <c r="N2608" i="23"/>
  <c r="N2604" i="23"/>
  <c r="N2600" i="23"/>
  <c r="N2596" i="23"/>
  <c r="N2592" i="23"/>
  <c r="N2588" i="23"/>
  <c r="N2584" i="23"/>
  <c r="N2580" i="23"/>
  <c r="N2576" i="23"/>
  <c r="N2572" i="23"/>
  <c r="N2568" i="23"/>
  <c r="N2564" i="23"/>
  <c r="N2560" i="23"/>
  <c r="N2556" i="23"/>
  <c r="N2552" i="23"/>
  <c r="N2548" i="23"/>
  <c r="N2544" i="23"/>
  <c r="N2540" i="23"/>
  <c r="N2536" i="23"/>
  <c r="N2532" i="23"/>
  <c r="N2528" i="23"/>
  <c r="N2524" i="23"/>
  <c r="N2520" i="23"/>
  <c r="N2516" i="23"/>
  <c r="N2512" i="23"/>
  <c r="N2508" i="23"/>
  <c r="N2504" i="23"/>
  <c r="N2496" i="23"/>
  <c r="N2488" i="23"/>
  <c r="N2480" i="23"/>
  <c r="N2472" i="23"/>
  <c r="N2464" i="23"/>
  <c r="N2456" i="23"/>
  <c r="N2448" i="23"/>
  <c r="N2440" i="23"/>
  <c r="N2432" i="23"/>
  <c r="N2424" i="23"/>
  <c r="N2416" i="23"/>
  <c r="N2408" i="23"/>
  <c r="N2400" i="23"/>
  <c r="N2392" i="23"/>
  <c r="N2384" i="23"/>
  <c r="N2376" i="23"/>
  <c r="N2368" i="23"/>
  <c r="N2360" i="23"/>
  <c r="N2352" i="23"/>
  <c r="N2344" i="23"/>
  <c r="N2336" i="23"/>
  <c r="N2328" i="23"/>
  <c r="N2320" i="23"/>
  <c r="N2879" i="23"/>
  <c r="N2875" i="23"/>
  <c r="N2871" i="23"/>
  <c r="N2867" i="23"/>
  <c r="N2863" i="23"/>
  <c r="N2859" i="23"/>
  <c r="N2855" i="23"/>
  <c r="N2851" i="23"/>
  <c r="N2847" i="23"/>
  <c r="N2843" i="23"/>
  <c r="N2839" i="23"/>
  <c r="N2835" i="23"/>
  <c r="N2831" i="23"/>
  <c r="N2827" i="23"/>
  <c r="N2823" i="23"/>
  <c r="N2819" i="23"/>
  <c r="N2815" i="23"/>
  <c r="N2811" i="23"/>
  <c r="N2807" i="23"/>
  <c r="N2803" i="23"/>
  <c r="N2799" i="23"/>
  <c r="N2795" i="23"/>
  <c r="N2791" i="23"/>
  <c r="N2787" i="23"/>
  <c r="N2783" i="23"/>
  <c r="N2779" i="23"/>
  <c r="N2775" i="23"/>
  <c r="N2771" i="23"/>
  <c r="N2767" i="23"/>
  <c r="N2763" i="23"/>
  <c r="N2759" i="23"/>
  <c r="N2755" i="23"/>
  <c r="N2751" i="23"/>
  <c r="N2747" i="23"/>
  <c r="N2743" i="23"/>
  <c r="N2739" i="23"/>
  <c r="N2735" i="23"/>
  <c r="N2731" i="23"/>
  <c r="N2727" i="23"/>
  <c r="N2723" i="23"/>
  <c r="N2719" i="23"/>
  <c r="N2715" i="23"/>
  <c r="N2711" i="23"/>
  <c r="N2707" i="23"/>
  <c r="N2703" i="23"/>
  <c r="N2699" i="23"/>
  <c r="N2695" i="23"/>
  <c r="N2691" i="23"/>
  <c r="N2687" i="23"/>
  <c r="N2683" i="23"/>
  <c r="N2679" i="23"/>
  <c r="N2675" i="23"/>
  <c r="N2671" i="23"/>
  <c r="N2667" i="23"/>
  <c r="N2663" i="23"/>
  <c r="N2659" i="23"/>
  <c r="N2655" i="23"/>
  <c r="N2651" i="23"/>
  <c r="N2647" i="23"/>
  <c r="N2643" i="23"/>
  <c r="N2639" i="23"/>
  <c r="N2635" i="23"/>
  <c r="N2631" i="23"/>
  <c r="N2627" i="23"/>
  <c r="N2623" i="23"/>
  <c r="N2619" i="23"/>
  <c r="N2615" i="23"/>
  <c r="N2611" i="23"/>
  <c r="N2607" i="23"/>
  <c r="N2603" i="23"/>
  <c r="N2599" i="23"/>
  <c r="N2595" i="23"/>
  <c r="N2591" i="23"/>
  <c r="N2587" i="23"/>
  <c r="N2583" i="23"/>
  <c r="N2579" i="23"/>
  <c r="N2575" i="23"/>
  <c r="N2571" i="23"/>
  <c r="N2567" i="23"/>
  <c r="N2563" i="23"/>
  <c r="N2559" i="23"/>
  <c r="N2555" i="23"/>
  <c r="N2551" i="23"/>
  <c r="N2547" i="23"/>
  <c r="N2543" i="23"/>
  <c r="N2539" i="23"/>
  <c r="N2535" i="23"/>
  <c r="N2531" i="23"/>
  <c r="N2527" i="23"/>
  <c r="N2523" i="23"/>
  <c r="N2519" i="23"/>
  <c r="N2515" i="23"/>
  <c r="N2511" i="23"/>
  <c r="N2507" i="23"/>
  <c r="N2501" i="23"/>
  <c r="N2493" i="23"/>
  <c r="N2485" i="23"/>
  <c r="N2477" i="23"/>
  <c r="N2469" i="23"/>
  <c r="N2461" i="23"/>
  <c r="N2453" i="23"/>
  <c r="N2445" i="23"/>
  <c r="N2437" i="23"/>
  <c r="N2429" i="23"/>
  <c r="N2421" i="23"/>
  <c r="N2413" i="23"/>
  <c r="N2405" i="23"/>
  <c r="N2397" i="23"/>
  <c r="N2389" i="23"/>
  <c r="N2381" i="23"/>
  <c r="N2373" i="23"/>
  <c r="N2365" i="23"/>
  <c r="N2357" i="23"/>
  <c r="N2349" i="23"/>
  <c r="N2341" i="23"/>
  <c r="N2333" i="23"/>
  <c r="N2325" i="23"/>
  <c r="N7" i="23"/>
  <c r="N11" i="23"/>
  <c r="N15" i="23"/>
  <c r="N19" i="23"/>
  <c r="N23" i="23"/>
  <c r="N27" i="23"/>
  <c r="N31" i="23"/>
  <c r="N35" i="23"/>
  <c r="N39" i="23"/>
  <c r="N43" i="23"/>
  <c r="N47" i="23"/>
  <c r="N51" i="23"/>
  <c r="N55" i="23"/>
  <c r="N59" i="23"/>
  <c r="N63" i="23"/>
  <c r="N67" i="23"/>
  <c r="N71" i="23"/>
  <c r="N75" i="23"/>
  <c r="N79" i="23"/>
  <c r="N83" i="23"/>
  <c r="N87" i="23"/>
  <c r="N91" i="23"/>
  <c r="N95" i="23"/>
  <c r="N99" i="23"/>
  <c r="N103" i="23"/>
  <c r="N107" i="23"/>
  <c r="N111" i="23"/>
  <c r="N115" i="23"/>
  <c r="N119" i="23"/>
  <c r="N123" i="23"/>
  <c r="N127" i="23"/>
  <c r="N131" i="23"/>
  <c r="N4" i="23"/>
  <c r="N9" i="23"/>
  <c r="N14" i="23"/>
  <c r="N20" i="23"/>
  <c r="N25" i="23"/>
  <c r="N30" i="23"/>
  <c r="N36" i="23"/>
  <c r="N41" i="23"/>
  <c r="N46" i="23"/>
  <c r="N52" i="23"/>
  <c r="N57" i="23"/>
  <c r="N62" i="23"/>
  <c r="N68" i="23"/>
  <c r="N73" i="23"/>
  <c r="N78" i="23"/>
  <c r="N84" i="23"/>
  <c r="N89" i="23"/>
  <c r="N94" i="23"/>
  <c r="N100" i="23"/>
  <c r="N105" i="23"/>
  <c r="N110" i="23"/>
  <c r="N116" i="23"/>
  <c r="N121" i="23"/>
  <c r="N126" i="23"/>
  <c r="N132" i="23"/>
  <c r="N136" i="23"/>
  <c r="N140" i="23"/>
  <c r="N144" i="23"/>
  <c r="N148" i="23"/>
  <c r="N152" i="23"/>
  <c r="N156" i="23"/>
  <c r="N160" i="23"/>
  <c r="N164" i="23"/>
  <c r="N168" i="23"/>
  <c r="N172" i="23"/>
  <c r="N176" i="23"/>
  <c r="N180" i="23"/>
  <c r="N184" i="23"/>
  <c r="N188" i="23"/>
  <c r="N192" i="23"/>
  <c r="N196" i="23"/>
  <c r="N200" i="23"/>
  <c r="N204" i="23"/>
  <c r="N208" i="23"/>
  <c r="N212" i="23"/>
  <c r="N216" i="23"/>
  <c r="N220" i="23"/>
  <c r="N224" i="23"/>
  <c r="N228" i="23"/>
  <c r="N232" i="23"/>
  <c r="N236" i="23"/>
  <c r="N240" i="23"/>
  <c r="N244" i="23"/>
  <c r="N6" i="23"/>
  <c r="N13" i="23"/>
  <c r="N21" i="23"/>
  <c r="N28" i="23"/>
  <c r="N34" i="23"/>
  <c r="N42" i="23"/>
  <c r="N49" i="23"/>
  <c r="N56" i="23"/>
  <c r="N64" i="23"/>
  <c r="N70" i="23"/>
  <c r="N77" i="23"/>
  <c r="N85" i="23"/>
  <c r="N92" i="23"/>
  <c r="N98" i="23"/>
  <c r="N106" i="23"/>
  <c r="N113" i="23"/>
  <c r="N120" i="23"/>
  <c r="N128" i="23"/>
  <c r="N134" i="23"/>
  <c r="N139" i="23"/>
  <c r="N145" i="23"/>
  <c r="N150" i="23"/>
  <c r="N155" i="23"/>
  <c r="N161" i="23"/>
  <c r="N166" i="23"/>
  <c r="N171" i="23"/>
  <c r="N177" i="23"/>
  <c r="N182" i="23"/>
  <c r="N187" i="23"/>
  <c r="N193" i="23"/>
  <c r="N198" i="23"/>
  <c r="N203" i="23"/>
  <c r="N209" i="23"/>
  <c r="N214" i="23"/>
  <c r="N219" i="23"/>
  <c r="N225" i="23"/>
  <c r="N230" i="23"/>
  <c r="N235" i="23"/>
  <c r="N241" i="23"/>
  <c r="N246" i="23"/>
  <c r="N250" i="23"/>
  <c r="N254" i="23"/>
  <c r="N258" i="23"/>
  <c r="N262" i="23"/>
  <c r="N266" i="23"/>
  <c r="N270" i="23"/>
  <c r="N274" i="23"/>
  <c r="N278" i="23"/>
  <c r="N282" i="23"/>
  <c r="N286" i="23"/>
  <c r="N290" i="23"/>
  <c r="N294" i="23"/>
  <c r="N298" i="23"/>
  <c r="N302" i="23"/>
  <c r="N306" i="23"/>
  <c r="N310" i="23"/>
  <c r="N314" i="23"/>
  <c r="N318" i="23"/>
  <c r="N322" i="23"/>
  <c r="N326" i="23"/>
  <c r="N330" i="23"/>
  <c r="N334" i="23"/>
  <c r="N338" i="23"/>
  <c r="N342" i="23"/>
  <c r="N346" i="23"/>
  <c r="N350" i="23"/>
  <c r="N354" i="23"/>
  <c r="N358" i="23"/>
  <c r="N362" i="23"/>
  <c r="N366" i="23"/>
  <c r="N370" i="23"/>
  <c r="N374" i="23"/>
  <c r="N378" i="23"/>
  <c r="N382" i="23"/>
  <c r="N386" i="23"/>
  <c r="N390" i="23"/>
  <c r="N394" i="23"/>
  <c r="N398" i="23"/>
  <c r="N402" i="23"/>
  <c r="N406" i="23"/>
  <c r="N410" i="23"/>
  <c r="N414" i="23"/>
  <c r="N418" i="23"/>
  <c r="N422" i="23"/>
  <c r="N426" i="23"/>
  <c r="N430" i="23"/>
  <c r="N434" i="23"/>
  <c r="N438" i="23"/>
  <c r="N442" i="23"/>
  <c r="N446" i="23"/>
  <c r="N450" i="23"/>
  <c r="N454" i="23"/>
  <c r="N458" i="23"/>
  <c r="N462" i="23"/>
  <c r="N466" i="23"/>
  <c r="N470" i="23"/>
  <c r="N474" i="23"/>
  <c r="N478" i="23"/>
  <c r="N482" i="23"/>
  <c r="N486" i="23"/>
  <c r="N490" i="23"/>
  <c r="N494" i="23"/>
  <c r="N498" i="23"/>
  <c r="N502" i="23"/>
  <c r="N506" i="23"/>
  <c r="N510" i="23"/>
  <c r="N514" i="23"/>
  <c r="N5" i="23"/>
  <c r="N12" i="23"/>
  <c r="N18" i="23"/>
  <c r="N26" i="23"/>
  <c r="N33" i="23"/>
  <c r="N40" i="23"/>
  <c r="N48" i="23"/>
  <c r="N54" i="23"/>
  <c r="N61" i="23"/>
  <c r="N69" i="23"/>
  <c r="N76" i="23"/>
  <c r="N82" i="23"/>
  <c r="N90" i="23"/>
  <c r="N97" i="23"/>
  <c r="N104" i="23"/>
  <c r="N112" i="23"/>
  <c r="N118" i="23"/>
  <c r="N125" i="23"/>
  <c r="N133" i="23"/>
  <c r="N138" i="23"/>
  <c r="N143" i="23"/>
  <c r="N149" i="23"/>
  <c r="N154" i="23"/>
  <c r="N159" i="23"/>
  <c r="N165" i="23"/>
  <c r="N170" i="23"/>
  <c r="N175" i="23"/>
  <c r="N181" i="23"/>
  <c r="N186" i="23"/>
  <c r="N191" i="23"/>
  <c r="N197" i="23"/>
  <c r="N202" i="23"/>
  <c r="N207" i="23"/>
  <c r="N213" i="23"/>
  <c r="N218" i="23"/>
  <c r="N223" i="23"/>
  <c r="N229" i="23"/>
  <c r="N234" i="23"/>
  <c r="N239" i="23"/>
  <c r="N245" i="23"/>
  <c r="N249" i="23"/>
  <c r="N253" i="23"/>
  <c r="N257" i="23"/>
  <c r="N261" i="23"/>
  <c r="N265" i="23"/>
  <c r="N269" i="23"/>
  <c r="N273" i="23"/>
  <c r="N277" i="23"/>
  <c r="N281" i="23"/>
  <c r="N285" i="23"/>
  <c r="N289" i="23"/>
  <c r="N293" i="23"/>
  <c r="N297" i="23"/>
  <c r="N301" i="23"/>
  <c r="N305" i="23"/>
  <c r="N309" i="23"/>
  <c r="N313" i="23"/>
  <c r="N317" i="23"/>
  <c r="N321" i="23"/>
  <c r="N325" i="23"/>
  <c r="N329" i="23"/>
  <c r="N333" i="23"/>
  <c r="N337" i="23"/>
  <c r="N341" i="23"/>
  <c r="N345" i="23"/>
  <c r="N349" i="23"/>
  <c r="N353" i="23"/>
  <c r="N357" i="23"/>
  <c r="N361" i="23"/>
  <c r="N365" i="23"/>
  <c r="N369" i="23"/>
  <c r="N373" i="23"/>
  <c r="N377" i="23"/>
  <c r="N381" i="23"/>
  <c r="N385" i="23"/>
  <c r="N389" i="23"/>
  <c r="N393" i="23"/>
  <c r="N397" i="23"/>
  <c r="N401" i="23"/>
  <c r="N405" i="23"/>
  <c r="N409" i="23"/>
  <c r="N413" i="23"/>
  <c r="N10" i="23"/>
  <c r="N24" i="23"/>
  <c r="N38" i="23"/>
  <c r="N53" i="23"/>
  <c r="N66" i="23"/>
  <c r="N81" i="23"/>
  <c r="N96" i="23"/>
  <c r="N109" i="23"/>
  <c r="N124" i="23"/>
  <c r="N137" i="23"/>
  <c r="N147" i="23"/>
  <c r="N158" i="23"/>
  <c r="N169" i="23"/>
  <c r="N179" i="23"/>
  <c r="N190" i="23"/>
  <c r="N201" i="23"/>
  <c r="N211" i="23"/>
  <c r="N222" i="23"/>
  <c r="N233" i="23"/>
  <c r="N243" i="23"/>
  <c r="N252" i="23"/>
  <c r="N260" i="23"/>
  <c r="N268" i="23"/>
  <c r="N276" i="23"/>
  <c r="N284" i="23"/>
  <c r="N292" i="23"/>
  <c r="N300" i="23"/>
  <c r="N308" i="23"/>
  <c r="N316" i="23"/>
  <c r="N324" i="23"/>
  <c r="N332" i="23"/>
  <c r="N340" i="23"/>
  <c r="N348" i="23"/>
  <c r="N356" i="23"/>
  <c r="N364" i="23"/>
  <c r="N372" i="23"/>
  <c r="N380" i="23"/>
  <c r="N388" i="23"/>
  <c r="N396" i="23"/>
  <c r="N404" i="23"/>
  <c r="N412" i="23"/>
  <c r="N419" i="23"/>
  <c r="N424" i="23"/>
  <c r="N429" i="23"/>
  <c r="N435" i="23"/>
  <c r="N440" i="23"/>
  <c r="N445" i="23"/>
  <c r="N451" i="23"/>
  <c r="N456" i="23"/>
  <c r="N461" i="23"/>
  <c r="N467" i="23"/>
  <c r="N472" i="23"/>
  <c r="N477" i="23"/>
  <c r="N483" i="23"/>
  <c r="N488" i="23"/>
  <c r="N493" i="23"/>
  <c r="N499" i="23"/>
  <c r="N504" i="23"/>
  <c r="N509" i="23"/>
  <c r="N515" i="23"/>
  <c r="N519" i="23"/>
  <c r="N523" i="23"/>
  <c r="N527" i="23"/>
  <c r="N531" i="23"/>
  <c r="N535" i="23"/>
  <c r="N539" i="23"/>
  <c r="N543" i="23"/>
  <c r="N547" i="23"/>
  <c r="N551" i="23"/>
  <c r="N555" i="23"/>
  <c r="N559" i="23"/>
  <c r="N563" i="23"/>
  <c r="N567" i="23"/>
  <c r="N571" i="23"/>
  <c r="N575" i="23"/>
  <c r="N579" i="23"/>
  <c r="N583" i="23"/>
  <c r="N587" i="23"/>
  <c r="N591" i="23"/>
  <c r="N595" i="23"/>
  <c r="N599" i="23"/>
  <c r="N603" i="23"/>
  <c r="N607" i="23"/>
  <c r="N611" i="23"/>
  <c r="N615" i="23"/>
  <c r="N619" i="23"/>
  <c r="N623" i="23"/>
  <c r="N627" i="23"/>
  <c r="N631" i="23"/>
  <c r="N635" i="23"/>
  <c r="N639" i="23"/>
  <c r="N643" i="23"/>
  <c r="N647" i="23"/>
  <c r="N651" i="23"/>
  <c r="N655" i="23"/>
  <c r="N659" i="23"/>
  <c r="N663" i="23"/>
  <c r="N667" i="23"/>
  <c r="N671" i="23"/>
  <c r="N675" i="23"/>
  <c r="N679" i="23"/>
  <c r="N683" i="23"/>
  <c r="N687" i="23"/>
  <c r="N691" i="23"/>
  <c r="N695" i="23"/>
  <c r="N699" i="23"/>
  <c r="N703" i="23"/>
  <c r="N707" i="23"/>
  <c r="N711" i="23"/>
  <c r="N715" i="23"/>
  <c r="N719" i="23"/>
  <c r="N723" i="23"/>
  <c r="N727" i="23"/>
  <c r="N731" i="23"/>
  <c r="N735" i="23"/>
  <c r="N739" i="23"/>
  <c r="N743" i="23"/>
  <c r="N747" i="23"/>
  <c r="N751" i="23"/>
  <c r="N755" i="23"/>
  <c r="N759" i="23"/>
  <c r="N763" i="23"/>
  <c r="N767" i="23"/>
  <c r="N771" i="23"/>
  <c r="N775" i="23"/>
  <c r="N779" i="23"/>
  <c r="N783" i="23"/>
  <c r="N787" i="23"/>
  <c r="N791" i="23"/>
  <c r="N795" i="23"/>
  <c r="N799" i="23"/>
  <c r="N803" i="23"/>
  <c r="N807" i="23"/>
  <c r="N811" i="23"/>
  <c r="N815" i="23"/>
  <c r="N819" i="23"/>
  <c r="N823" i="23"/>
  <c r="N16" i="23"/>
  <c r="N17" i="23"/>
  <c r="N32" i="23"/>
  <c r="N45" i="23"/>
  <c r="N60" i="23"/>
  <c r="N74" i="23"/>
  <c r="N88" i="23"/>
  <c r="N102" i="23"/>
  <c r="N117" i="23"/>
  <c r="N130" i="23"/>
  <c r="N142" i="23"/>
  <c r="N153" i="23"/>
  <c r="N163" i="23"/>
  <c r="N174" i="23"/>
  <c r="N185" i="23"/>
  <c r="N195" i="23"/>
  <c r="N206" i="23"/>
  <c r="N217" i="23"/>
  <c r="N227" i="23"/>
  <c r="N238" i="23"/>
  <c r="N248" i="23"/>
  <c r="N256" i="23"/>
  <c r="N264" i="23"/>
  <c r="N272" i="23"/>
  <c r="N280" i="23"/>
  <c r="N288" i="23"/>
  <c r="N296" i="23"/>
  <c r="N304" i="23"/>
  <c r="N312" i="23"/>
  <c r="N320" i="23"/>
  <c r="N328" i="23"/>
  <c r="N336" i="23"/>
  <c r="N344" i="23"/>
  <c r="N352" i="23"/>
  <c r="N360" i="23"/>
  <c r="N368" i="23"/>
  <c r="N376" i="23"/>
  <c r="N384" i="23"/>
  <c r="N392" i="23"/>
  <c r="N400" i="23"/>
  <c r="N408" i="23"/>
  <c r="N416" i="23"/>
  <c r="N421" i="23"/>
  <c r="N427" i="23"/>
  <c r="N432" i="23"/>
  <c r="N437" i="23"/>
  <c r="N443" i="23"/>
  <c r="N448" i="23"/>
  <c r="N453" i="23"/>
  <c r="N459" i="23"/>
  <c r="N464" i="23"/>
  <c r="N469" i="23"/>
  <c r="N475" i="23"/>
  <c r="N480" i="23"/>
  <c r="N485" i="23"/>
  <c r="N491" i="23"/>
  <c r="N496" i="23"/>
  <c r="N501" i="23"/>
  <c r="N507" i="23"/>
  <c r="N512" i="23"/>
  <c r="N517" i="23"/>
  <c r="N521" i="23"/>
  <c r="N525" i="23"/>
  <c r="N529" i="23"/>
  <c r="N533" i="23"/>
  <c r="N537" i="23"/>
  <c r="N541" i="23"/>
  <c r="N545" i="23"/>
  <c r="N549" i="23"/>
  <c r="N553" i="23"/>
  <c r="N557" i="23"/>
  <c r="N561" i="23"/>
  <c r="N565" i="23"/>
  <c r="N569" i="23"/>
  <c r="N573" i="23"/>
  <c r="N577" i="23"/>
  <c r="N581" i="23"/>
  <c r="N585" i="23"/>
  <c r="N589" i="23"/>
  <c r="N593" i="23"/>
  <c r="N597" i="23"/>
  <c r="N601" i="23"/>
  <c r="N605" i="23"/>
  <c r="N8" i="23"/>
  <c r="N22" i="23"/>
  <c r="N37" i="23"/>
  <c r="N50" i="23"/>
  <c r="N65" i="23"/>
  <c r="N80" i="23"/>
  <c r="N93" i="23"/>
  <c r="N108" i="23"/>
  <c r="N122" i="23"/>
  <c r="N135" i="23"/>
  <c r="N146" i="23"/>
  <c r="N157" i="23"/>
  <c r="N167" i="23"/>
  <c r="N178" i="23"/>
  <c r="N189" i="23"/>
  <c r="N199" i="23"/>
  <c r="N210" i="23"/>
  <c r="N221" i="23"/>
  <c r="N231" i="23"/>
  <c r="N242" i="23"/>
  <c r="N251" i="23"/>
  <c r="N259" i="23"/>
  <c r="N267" i="23"/>
  <c r="N275" i="23"/>
  <c r="N283" i="23"/>
  <c r="N291" i="23"/>
  <c r="N299" i="23"/>
  <c r="N307" i="23"/>
  <c r="N315" i="23"/>
  <c r="N323" i="23"/>
  <c r="N331" i="23"/>
  <c r="N339" i="23"/>
  <c r="N347" i="23"/>
  <c r="N355" i="23"/>
  <c r="N29" i="23"/>
  <c r="N86" i="23"/>
  <c r="N141" i="23"/>
  <c r="N183" i="23"/>
  <c r="N226" i="23"/>
  <c r="N263" i="23"/>
  <c r="N295" i="23"/>
  <c r="N327" i="23"/>
  <c r="N359" i="23"/>
  <c r="N375" i="23"/>
  <c r="N391" i="23"/>
  <c r="N407" i="23"/>
  <c r="N420" i="23"/>
  <c r="N431" i="23"/>
  <c r="N441" i="23"/>
  <c r="N452" i="23"/>
  <c r="N463" i="23"/>
  <c r="N473" i="23"/>
  <c r="N484" i="23"/>
  <c r="N495" i="23"/>
  <c r="N505" i="23"/>
  <c r="N516" i="23"/>
  <c r="N524" i="23"/>
  <c r="N532" i="23"/>
  <c r="N540" i="23"/>
  <c r="N548" i="23"/>
  <c r="N556" i="23"/>
  <c r="N564" i="23"/>
  <c r="N572" i="23"/>
  <c r="N580" i="23"/>
  <c r="N588" i="23"/>
  <c r="N596" i="23"/>
  <c r="N604" i="23"/>
  <c r="N610" i="23"/>
  <c r="N616" i="23"/>
  <c r="N621" i="23"/>
  <c r="N626" i="23"/>
  <c r="N632" i="23"/>
  <c r="N637" i="23"/>
  <c r="N642" i="23"/>
  <c r="N648" i="23"/>
  <c r="N653" i="23"/>
  <c r="N658" i="23"/>
  <c r="N664" i="23"/>
  <c r="N669" i="23"/>
  <c r="N674" i="23"/>
  <c r="N680" i="23"/>
  <c r="N685" i="23"/>
  <c r="N690" i="23"/>
  <c r="N696" i="23"/>
  <c r="N701" i="23"/>
  <c r="N706" i="23"/>
  <c r="N712" i="23"/>
  <c r="N717" i="23"/>
  <c r="N722" i="23"/>
  <c r="N728" i="23"/>
  <c r="N733" i="23"/>
  <c r="N738" i="23"/>
  <c r="N744" i="23"/>
  <c r="N749" i="23"/>
  <c r="N754" i="23"/>
  <c r="N760" i="23"/>
  <c r="N765" i="23"/>
  <c r="N770" i="23"/>
  <c r="N776" i="23"/>
  <c r="N781" i="23"/>
  <c r="N786" i="23"/>
  <c r="N792" i="23"/>
  <c r="N797" i="23"/>
  <c r="N802" i="23"/>
  <c r="N808" i="23"/>
  <c r="N813" i="23"/>
  <c r="N818" i="23"/>
  <c r="N824" i="23"/>
  <c r="N828" i="23"/>
  <c r="N832" i="23"/>
  <c r="N836" i="23"/>
  <c r="N840" i="23"/>
  <c r="N844" i="23"/>
  <c r="N848" i="23"/>
  <c r="N852" i="23"/>
  <c r="N856" i="23"/>
  <c r="N860" i="23"/>
  <c r="N864" i="23"/>
  <c r="N868" i="23"/>
  <c r="N872" i="23"/>
  <c r="N876" i="23"/>
  <c r="N880" i="23"/>
  <c r="N884" i="23"/>
  <c r="N888" i="23"/>
  <c r="N892" i="23"/>
  <c r="N896" i="23"/>
  <c r="N900" i="23"/>
  <c r="N904" i="23"/>
  <c r="N908" i="23"/>
  <c r="N912" i="23"/>
  <c r="N916" i="23"/>
  <c r="N920" i="23"/>
  <c r="N924" i="23"/>
  <c r="N928" i="23"/>
  <c r="N932" i="23"/>
  <c r="N936" i="23"/>
  <c r="N940" i="23"/>
  <c r="N944" i="23"/>
  <c r="N948" i="23"/>
  <c r="N952" i="23"/>
  <c r="N956" i="23"/>
  <c r="N960" i="23"/>
  <c r="N964" i="23"/>
  <c r="N968" i="23"/>
  <c r="N972" i="23"/>
  <c r="N976" i="23"/>
  <c r="N980" i="23"/>
  <c r="N984" i="23"/>
  <c r="N988" i="23"/>
  <c r="N992" i="23"/>
  <c r="N996" i="23"/>
  <c r="N1000" i="23"/>
  <c r="N1004" i="23"/>
  <c r="N1008" i="23"/>
  <c r="N1012" i="23"/>
  <c r="N1016" i="23"/>
  <c r="N1020" i="23"/>
  <c r="N1024" i="23"/>
  <c r="N1028" i="23"/>
  <c r="N1032" i="23"/>
  <c r="N1036" i="23"/>
  <c r="N1040" i="23"/>
  <c r="N1044" i="23"/>
  <c r="N1048" i="23"/>
  <c r="N1052" i="23"/>
  <c r="N1056" i="23"/>
  <c r="N1060" i="23"/>
  <c r="N1064" i="23"/>
  <c r="N1068" i="23"/>
  <c r="N1072" i="23"/>
  <c r="N1076" i="23"/>
  <c r="N1080" i="23"/>
  <c r="N1084" i="23"/>
  <c r="N1088" i="23"/>
  <c r="N1092" i="23"/>
  <c r="N1096" i="23"/>
  <c r="N1100" i="23"/>
  <c r="N1104" i="23"/>
  <c r="N1108" i="23"/>
  <c r="N1112" i="23"/>
  <c r="N1116" i="23"/>
  <c r="N1120" i="23"/>
  <c r="N1124" i="23"/>
  <c r="N1128" i="23"/>
  <c r="N1132" i="23"/>
  <c r="N1136" i="23"/>
  <c r="N1140" i="23"/>
  <c r="N1144" i="23"/>
  <c r="N1148" i="23"/>
  <c r="N1152" i="23"/>
  <c r="N1156" i="23"/>
  <c r="N1160" i="23"/>
  <c r="N1164" i="23"/>
  <c r="N1168" i="23"/>
  <c r="N1172" i="23"/>
  <c r="N1176" i="23"/>
  <c r="N1180" i="23"/>
  <c r="N1184" i="23"/>
  <c r="N1188" i="23"/>
  <c r="N1192" i="23"/>
  <c r="N1196" i="23"/>
  <c r="N1200" i="23"/>
  <c r="N1204" i="23"/>
  <c r="N1208" i="23"/>
  <c r="N44" i="23"/>
  <c r="N101" i="23"/>
  <c r="N151" i="23"/>
  <c r="N194" i="23"/>
  <c r="N237" i="23"/>
  <c r="N271" i="23"/>
  <c r="N303" i="23"/>
  <c r="N335" i="23"/>
  <c r="N363" i="23"/>
  <c r="N379" i="23"/>
  <c r="N395" i="23"/>
  <c r="N411" i="23"/>
  <c r="N423" i="23"/>
  <c r="N433" i="23"/>
  <c r="N444" i="23"/>
  <c r="N455" i="23"/>
  <c r="N465" i="23"/>
  <c r="N476" i="23"/>
  <c r="N487" i="23"/>
  <c r="N497" i="23"/>
  <c r="N508" i="23"/>
  <c r="N518" i="23"/>
  <c r="N526" i="23"/>
  <c r="N534" i="23"/>
  <c r="N542" i="23"/>
  <c r="N550" i="23"/>
  <c r="N558" i="23"/>
  <c r="N566" i="23"/>
  <c r="N574" i="23"/>
  <c r="N582" i="23"/>
  <c r="N590" i="23"/>
  <c r="N598" i="23"/>
  <c r="N606" i="23"/>
  <c r="N612" i="23"/>
  <c r="N617" i="23"/>
  <c r="N622" i="23"/>
  <c r="N628" i="23"/>
  <c r="N633" i="23"/>
  <c r="N638" i="23"/>
  <c r="N644" i="23"/>
  <c r="N649" i="23"/>
  <c r="N654" i="23"/>
  <c r="N660" i="23"/>
  <c r="N665" i="23"/>
  <c r="N670" i="23"/>
  <c r="N676" i="23"/>
  <c r="N681" i="23"/>
  <c r="N686" i="23"/>
  <c r="N692" i="23"/>
  <c r="N697" i="23"/>
  <c r="N702" i="23"/>
  <c r="N708" i="23"/>
  <c r="N713" i="23"/>
  <c r="N718" i="23"/>
  <c r="N724" i="23"/>
  <c r="N729" i="23"/>
  <c r="N734" i="23"/>
  <c r="N740" i="23"/>
  <c r="N745" i="23"/>
  <c r="N750" i="23"/>
  <c r="N756" i="23"/>
  <c r="N761" i="23"/>
  <c r="N766" i="23"/>
  <c r="N772" i="23"/>
  <c r="N777" i="23"/>
  <c r="N782" i="23"/>
  <c r="N788" i="23"/>
  <c r="N793" i="23"/>
  <c r="N798" i="23"/>
  <c r="N804" i="23"/>
  <c r="N809" i="23"/>
  <c r="N814" i="23"/>
  <c r="N820" i="23"/>
  <c r="N825" i="23"/>
  <c r="N829" i="23"/>
  <c r="N833" i="23"/>
  <c r="N837" i="23"/>
  <c r="N841" i="23"/>
  <c r="N845" i="23"/>
  <c r="N849" i="23"/>
  <c r="N853" i="23"/>
  <c r="N857" i="23"/>
  <c r="N861" i="23"/>
  <c r="N865" i="23"/>
  <c r="N869" i="23"/>
  <c r="N873" i="23"/>
  <c r="N877" i="23"/>
  <c r="N881" i="23"/>
  <c r="N885" i="23"/>
  <c r="N889" i="23"/>
  <c r="N893" i="23"/>
  <c r="N897" i="23"/>
  <c r="N901" i="23"/>
  <c r="N905" i="23"/>
  <c r="N909" i="23"/>
  <c r="N913" i="23"/>
  <c r="N917" i="23"/>
  <c r="N921" i="23"/>
  <c r="N925" i="23"/>
  <c r="N929" i="23"/>
  <c r="N933" i="23"/>
  <c r="N937" i="23"/>
  <c r="N941" i="23"/>
  <c r="N945" i="23"/>
  <c r="N949" i="23"/>
  <c r="N953" i="23"/>
  <c r="N957" i="23"/>
  <c r="N961" i="23"/>
  <c r="N965" i="23"/>
  <c r="N969" i="23"/>
  <c r="N973" i="23"/>
  <c r="N977" i="23"/>
  <c r="N981" i="23"/>
  <c r="N985" i="23"/>
  <c r="N989" i="23"/>
  <c r="N993" i="23"/>
  <c r="N997" i="23"/>
  <c r="N1001" i="23"/>
  <c r="N1005" i="23"/>
  <c r="N1009" i="23"/>
  <c r="N1013" i="23"/>
  <c r="N1017" i="23"/>
  <c r="N1021" i="23"/>
  <c r="N1025" i="23"/>
  <c r="N1029" i="23"/>
  <c r="N1033" i="23"/>
  <c r="N1037" i="23"/>
  <c r="N1041" i="23"/>
  <c r="N1045" i="23"/>
  <c r="N1049" i="23"/>
  <c r="N1053" i="23"/>
  <c r="N1057" i="23"/>
  <c r="N1061" i="23"/>
  <c r="N1065" i="23"/>
  <c r="N1069" i="23"/>
  <c r="N1073" i="23"/>
  <c r="N1077" i="23"/>
  <c r="N1081" i="23"/>
  <c r="N1085" i="23"/>
  <c r="N1089" i="23"/>
  <c r="N1093" i="23"/>
  <c r="N1097" i="23"/>
  <c r="N1101" i="23"/>
  <c r="N1105" i="23"/>
  <c r="N1109" i="23"/>
  <c r="N1113" i="23"/>
  <c r="N1117" i="23"/>
  <c r="N1121" i="23"/>
  <c r="N1125" i="23"/>
  <c r="N1129" i="23"/>
  <c r="N1133" i="23"/>
  <c r="N1137" i="23"/>
  <c r="N1141" i="23"/>
  <c r="N1145" i="23"/>
  <c r="N1149" i="23"/>
  <c r="N1153" i="23"/>
  <c r="N1157" i="23"/>
  <c r="N1161" i="23"/>
  <c r="N1165" i="23"/>
  <c r="N1169" i="23"/>
  <c r="N1173" i="23"/>
  <c r="N1177" i="23"/>
  <c r="N1181" i="23"/>
  <c r="N1185" i="23"/>
  <c r="N1189" i="23"/>
  <c r="N1193" i="23"/>
  <c r="N1197" i="23"/>
  <c r="N1201" i="23"/>
  <c r="N1205" i="23"/>
  <c r="N1209" i="23"/>
  <c r="N58" i="23"/>
  <c r="N114" i="23"/>
  <c r="N162" i="23"/>
  <c r="N205" i="23"/>
  <c r="N247" i="23"/>
  <c r="N279" i="23"/>
  <c r="N311" i="23"/>
  <c r="N343" i="23"/>
  <c r="N367" i="23"/>
  <c r="N383" i="23"/>
  <c r="N399" i="23"/>
  <c r="N415" i="23"/>
  <c r="N425" i="23"/>
  <c r="N436" i="23"/>
  <c r="N447" i="23"/>
  <c r="N457" i="23"/>
  <c r="N468" i="23"/>
  <c r="N479" i="23"/>
  <c r="N489" i="23"/>
  <c r="N500" i="23"/>
  <c r="N511" i="23"/>
  <c r="N520" i="23"/>
  <c r="N528" i="23"/>
  <c r="N536" i="23"/>
  <c r="N544" i="23"/>
  <c r="N552" i="23"/>
  <c r="N560" i="23"/>
  <c r="N568" i="23"/>
  <c r="N576" i="23"/>
  <c r="N584" i="23"/>
  <c r="N592" i="23"/>
  <c r="N600" i="23"/>
  <c r="N608" i="23"/>
  <c r="N613" i="23"/>
  <c r="N618" i="23"/>
  <c r="N624" i="23"/>
  <c r="N629" i="23"/>
  <c r="N634" i="23"/>
  <c r="N640" i="23"/>
  <c r="N645" i="23"/>
  <c r="N650" i="23"/>
  <c r="N656" i="23"/>
  <c r="N661" i="23"/>
  <c r="N666" i="23"/>
  <c r="N672" i="23"/>
  <c r="N677" i="23"/>
  <c r="N682" i="23"/>
  <c r="N688" i="23"/>
  <c r="N693" i="23"/>
  <c r="N698" i="23"/>
  <c r="N704" i="23"/>
  <c r="N709" i="23"/>
  <c r="N714" i="23"/>
  <c r="N720" i="23"/>
  <c r="N725" i="23"/>
  <c r="N730" i="23"/>
  <c r="N736" i="23"/>
  <c r="N741" i="23"/>
  <c r="N746" i="23"/>
  <c r="N752" i="23"/>
  <c r="N757" i="23"/>
  <c r="N762" i="23"/>
  <c r="N768" i="23"/>
  <c r="N773" i="23"/>
  <c r="N778" i="23"/>
  <c r="N784" i="23"/>
  <c r="N789" i="23"/>
  <c r="N794" i="23"/>
  <c r="N800" i="23"/>
  <c r="N805" i="23"/>
  <c r="N810" i="23"/>
  <c r="N816" i="23"/>
  <c r="N821" i="23"/>
  <c r="N826" i="23"/>
  <c r="N830" i="23"/>
  <c r="N834" i="23"/>
  <c r="N838" i="23"/>
  <c r="N842" i="23"/>
  <c r="N846" i="23"/>
  <c r="N850" i="23"/>
  <c r="N854" i="23"/>
  <c r="N858" i="23"/>
  <c r="N862" i="23"/>
  <c r="N866" i="23"/>
  <c r="N870" i="23"/>
  <c r="N874" i="23"/>
  <c r="N878" i="23"/>
  <c r="N882" i="23"/>
  <c r="N886" i="23"/>
  <c r="N890" i="23"/>
  <c r="N894" i="23"/>
  <c r="N898" i="23"/>
  <c r="N902" i="23"/>
  <c r="N906" i="23"/>
  <c r="N910" i="23"/>
  <c r="N914" i="23"/>
  <c r="N918" i="23"/>
  <c r="N922" i="23"/>
  <c r="N926" i="23"/>
  <c r="N930" i="23"/>
  <c r="N934" i="23"/>
  <c r="N938" i="23"/>
  <c r="N72" i="23"/>
  <c r="N129" i="23"/>
  <c r="N173" i="23"/>
  <c r="N215" i="23"/>
  <c r="N255" i="23"/>
  <c r="N287" i="23"/>
  <c r="N319" i="23"/>
  <c r="N351" i="23"/>
  <c r="N371" i="23"/>
  <c r="N387" i="23"/>
  <c r="N403" i="23"/>
  <c r="N417" i="23"/>
  <c r="N428" i="23"/>
  <c r="N439" i="23"/>
  <c r="N449" i="23"/>
  <c r="N460" i="23"/>
  <c r="N471" i="23"/>
  <c r="N481" i="23"/>
  <c r="N492" i="23"/>
  <c r="N503" i="23"/>
  <c r="N513" i="23"/>
  <c r="N522" i="23"/>
  <c r="N530" i="23"/>
  <c r="N538" i="23"/>
  <c r="N546" i="23"/>
  <c r="N554" i="23"/>
  <c r="N562" i="23"/>
  <c r="N570" i="23"/>
  <c r="N578" i="23"/>
  <c r="N586" i="23"/>
  <c r="N594" i="23"/>
  <c r="N602" i="23"/>
  <c r="N609" i="23"/>
  <c r="N614" i="23"/>
  <c r="N620" i="23"/>
  <c r="N625" i="23"/>
  <c r="N630" i="23"/>
  <c r="N636" i="23"/>
  <c r="N641" i="23"/>
  <c r="N646" i="23"/>
  <c r="N652" i="23"/>
  <c r="N657" i="23"/>
  <c r="N662" i="23"/>
  <c r="N668" i="23"/>
  <c r="N673" i="23"/>
  <c r="N678" i="23"/>
  <c r="N684" i="23"/>
  <c r="N689" i="23"/>
  <c r="N694" i="23"/>
  <c r="N700" i="23"/>
  <c r="N705" i="23"/>
  <c r="N710" i="23"/>
  <c r="N716" i="23"/>
  <c r="N721" i="23"/>
  <c r="N726" i="23"/>
  <c r="N732" i="23"/>
  <c r="N737" i="23"/>
  <c r="N742" i="23"/>
  <c r="N748" i="23"/>
  <c r="N753" i="23"/>
  <c r="N758" i="23"/>
  <c r="N764" i="23"/>
  <c r="N769" i="23"/>
  <c r="N774" i="23"/>
  <c r="N780" i="23"/>
  <c r="N785" i="23"/>
  <c r="N790" i="23"/>
  <c r="N796" i="23"/>
  <c r="N801" i="23"/>
  <c r="N806" i="23"/>
  <c r="N812" i="23"/>
  <c r="N817" i="23"/>
  <c r="N822" i="23"/>
  <c r="N827" i="23"/>
  <c r="N831" i="23"/>
  <c r="N835" i="23"/>
  <c r="N839" i="23"/>
  <c r="N843" i="23"/>
  <c r="N847" i="23"/>
  <c r="N851" i="23"/>
  <c r="N855" i="23"/>
  <c r="N859" i="23"/>
  <c r="N863" i="23"/>
  <c r="N867" i="23"/>
  <c r="N871" i="23"/>
  <c r="N875" i="23"/>
  <c r="N879" i="23"/>
  <c r="N883" i="23"/>
  <c r="N887" i="23"/>
  <c r="N891" i="23"/>
  <c r="N895" i="23"/>
  <c r="N899" i="23"/>
  <c r="N903" i="23"/>
  <c r="N907" i="23"/>
  <c r="N911" i="23"/>
  <c r="N915" i="23"/>
  <c r="N919" i="23"/>
  <c r="N923" i="23"/>
  <c r="N927" i="23"/>
  <c r="N931" i="23"/>
  <c r="N935" i="23"/>
  <c r="N939" i="23"/>
  <c r="N942" i="23"/>
  <c r="N950" i="23"/>
  <c r="N958" i="23"/>
  <c r="N966" i="23"/>
  <c r="N974" i="23"/>
  <c r="N982" i="23"/>
  <c r="N990" i="23"/>
  <c r="N998" i="23"/>
  <c r="N1006" i="23"/>
  <c r="N1014" i="23"/>
  <c r="N1022" i="23"/>
  <c r="N1030" i="23"/>
  <c r="N1038" i="23"/>
  <c r="N1046" i="23"/>
  <c r="N1054" i="23"/>
  <c r="N1062" i="23"/>
  <c r="N1070" i="23"/>
  <c r="N1078" i="23"/>
  <c r="N1086" i="23"/>
  <c r="N1094" i="23"/>
  <c r="N1102" i="23"/>
  <c r="N1110" i="23"/>
  <c r="N1118" i="23"/>
  <c r="N1126" i="23"/>
  <c r="N1134" i="23"/>
  <c r="N1142" i="23"/>
  <c r="N1150" i="23"/>
  <c r="N1158" i="23"/>
  <c r="N1166" i="23"/>
  <c r="N1174" i="23"/>
  <c r="N1182" i="23"/>
  <c r="N1190" i="23"/>
  <c r="N1198" i="23"/>
  <c r="N1206" i="23"/>
  <c r="N1212" i="23"/>
  <c r="N1216" i="23"/>
  <c r="N1220" i="23"/>
  <c r="N1224" i="23"/>
  <c r="N1228" i="23"/>
  <c r="N1232" i="23"/>
  <c r="N1236" i="23"/>
  <c r="N1240" i="23"/>
  <c r="N1244" i="23"/>
  <c r="N1248" i="23"/>
  <c r="N1252" i="23"/>
  <c r="N1256" i="23"/>
  <c r="N1260" i="23"/>
  <c r="N1264" i="23"/>
  <c r="N1268" i="23"/>
  <c r="N1272" i="23"/>
  <c r="N1276" i="23"/>
  <c r="N1280" i="23"/>
  <c r="N1284" i="23"/>
  <c r="N1288" i="23"/>
  <c r="N1292" i="23"/>
  <c r="N1296" i="23"/>
  <c r="N1300" i="23"/>
  <c r="N1304" i="23"/>
  <c r="N1308" i="23"/>
  <c r="N1312" i="23"/>
  <c r="N1316" i="23"/>
  <c r="N1320" i="23"/>
  <c r="N1324" i="23"/>
  <c r="N1328" i="23"/>
  <c r="N1332" i="23"/>
  <c r="N1336" i="23"/>
  <c r="N1340" i="23"/>
  <c r="N1344" i="23"/>
  <c r="N1348" i="23"/>
  <c r="N1352" i="23"/>
  <c r="N1356" i="23"/>
  <c r="N1360" i="23"/>
  <c r="N1364" i="23"/>
  <c r="N1368" i="23"/>
  <c r="N1372" i="23"/>
  <c r="N1376" i="23"/>
  <c r="N1380" i="23"/>
  <c r="N1384" i="23"/>
  <c r="N1388" i="23"/>
  <c r="N1392" i="23"/>
  <c r="N1396" i="23"/>
  <c r="N1400" i="23"/>
  <c r="N1404" i="23"/>
  <c r="N1408" i="23"/>
  <c r="N1412" i="23"/>
  <c r="N1416" i="23"/>
  <c r="N1420" i="23"/>
  <c r="N1424" i="23"/>
  <c r="N1428" i="23"/>
  <c r="N1432" i="23"/>
  <c r="N1436" i="23"/>
  <c r="N1440" i="23"/>
  <c r="N1444" i="23"/>
  <c r="N1448" i="23"/>
  <c r="N1452" i="23"/>
  <c r="N1456" i="23"/>
  <c r="N1460" i="23"/>
  <c r="N1464" i="23"/>
  <c r="N1468" i="23"/>
  <c r="N1472" i="23"/>
  <c r="N1476" i="23"/>
  <c r="N1480" i="23"/>
  <c r="N1484" i="23"/>
  <c r="N1488" i="23"/>
  <c r="N1492" i="23"/>
  <c r="N1496" i="23"/>
  <c r="N1500" i="23"/>
  <c r="N1504" i="23"/>
  <c r="N1508" i="23"/>
  <c r="N1512" i="23"/>
  <c r="N1516" i="23"/>
  <c r="N1520" i="23"/>
  <c r="N1524" i="23"/>
  <c r="N1528" i="23"/>
  <c r="N1532" i="23"/>
  <c r="N1536" i="23"/>
  <c r="N1540" i="23"/>
  <c r="N1544" i="23"/>
  <c r="N1548" i="23"/>
  <c r="N1552" i="23"/>
  <c r="N1556" i="23"/>
  <c r="N1560" i="23"/>
  <c r="N1564" i="23"/>
  <c r="N1568" i="23"/>
  <c r="N1572" i="23"/>
  <c r="N1576" i="23"/>
  <c r="N1580" i="23"/>
  <c r="N1584" i="23"/>
  <c r="N1588" i="23"/>
  <c r="N1592" i="23"/>
  <c r="N1596" i="23"/>
  <c r="N1600" i="23"/>
  <c r="N1604" i="23"/>
  <c r="N1608" i="23"/>
  <c r="N1612" i="23"/>
  <c r="N1616" i="23"/>
  <c r="N1620" i="23"/>
  <c r="N1624" i="23"/>
  <c r="N1628" i="23"/>
  <c r="N1632" i="23"/>
  <c r="N1636" i="23"/>
  <c r="N1640" i="23"/>
  <c r="N1644" i="23"/>
  <c r="N1648" i="23"/>
  <c r="N1652" i="23"/>
  <c r="N1656" i="23"/>
  <c r="N1660" i="23"/>
  <c r="N1664" i="23"/>
  <c r="N1668" i="23"/>
  <c r="N1672" i="23"/>
  <c r="N1676" i="23"/>
  <c r="N1680" i="23"/>
  <c r="N1684" i="23"/>
  <c r="N1688" i="23"/>
  <c r="N1692" i="23"/>
  <c r="N1696" i="23"/>
  <c r="N1700" i="23"/>
  <c r="N1704" i="23"/>
  <c r="N1708" i="23"/>
  <c r="N1712" i="23"/>
  <c r="N1716" i="23"/>
  <c r="N1720" i="23"/>
  <c r="N1724" i="23"/>
  <c r="N1728" i="23"/>
  <c r="N1732" i="23"/>
  <c r="N1736" i="23"/>
  <c r="N1740" i="23"/>
  <c r="N1744" i="23"/>
  <c r="N1748" i="23"/>
  <c r="N1752" i="23"/>
  <c r="N1756" i="23"/>
  <c r="N1760" i="23"/>
  <c r="N943" i="23"/>
  <c r="N951" i="23"/>
  <c r="N959" i="23"/>
  <c r="N967" i="23"/>
  <c r="N975" i="23"/>
  <c r="N983" i="23"/>
  <c r="N991" i="23"/>
  <c r="N999" i="23"/>
  <c r="N1007" i="23"/>
  <c r="N1015" i="23"/>
  <c r="N1023" i="23"/>
  <c r="N1031" i="23"/>
  <c r="N1039" i="23"/>
  <c r="N1047" i="23"/>
  <c r="N1055" i="23"/>
  <c r="N1063" i="23"/>
  <c r="N1071" i="23"/>
  <c r="N1079" i="23"/>
  <c r="N1087" i="23"/>
  <c r="N1095" i="23"/>
  <c r="N1103" i="23"/>
  <c r="N1111" i="23"/>
  <c r="N1119" i="23"/>
  <c r="N1127" i="23"/>
  <c r="N1135" i="23"/>
  <c r="N1143" i="23"/>
  <c r="N1151" i="23"/>
  <c r="N1159" i="23"/>
  <c r="N1167" i="23"/>
  <c r="N1175" i="23"/>
  <c r="N1183" i="23"/>
  <c r="N1191" i="23"/>
  <c r="N1199" i="23"/>
  <c r="N1207" i="23"/>
  <c r="N1213" i="23"/>
  <c r="N1217" i="23"/>
  <c r="N1221" i="23"/>
  <c r="N1225" i="23"/>
  <c r="N1229" i="23"/>
  <c r="N1233" i="23"/>
  <c r="N1237" i="23"/>
  <c r="N1241" i="23"/>
  <c r="N1245" i="23"/>
  <c r="N1249" i="23"/>
  <c r="N1253" i="23"/>
  <c r="N1257" i="23"/>
  <c r="N1261" i="23"/>
  <c r="N1265" i="23"/>
  <c r="N1269" i="23"/>
  <c r="N1273" i="23"/>
  <c r="N1277" i="23"/>
  <c r="N1281" i="23"/>
  <c r="N1285" i="23"/>
  <c r="N1289" i="23"/>
  <c r="N1293" i="23"/>
  <c r="N1297" i="23"/>
  <c r="N1301" i="23"/>
  <c r="N1305" i="23"/>
  <c r="N1309" i="23"/>
  <c r="N1313" i="23"/>
  <c r="N1317" i="23"/>
  <c r="N1321" i="23"/>
  <c r="N1325" i="23"/>
  <c r="N1329" i="23"/>
  <c r="N1333" i="23"/>
  <c r="N1337" i="23"/>
  <c r="N1341" i="23"/>
  <c r="N1345" i="23"/>
  <c r="N1349" i="23"/>
  <c r="N1353" i="23"/>
  <c r="N1357" i="23"/>
  <c r="N1361" i="23"/>
  <c r="N1365" i="23"/>
  <c r="N1369" i="23"/>
  <c r="N1373" i="23"/>
  <c r="N1377" i="23"/>
  <c r="N1381" i="23"/>
  <c r="N1385" i="23"/>
  <c r="N1389" i="23"/>
  <c r="N1393" i="23"/>
  <c r="N1397" i="23"/>
  <c r="N1401" i="23"/>
  <c r="N1405" i="23"/>
  <c r="N1409" i="23"/>
  <c r="N1413" i="23"/>
  <c r="N1417" i="23"/>
  <c r="N1421" i="23"/>
  <c r="N1425" i="23"/>
  <c r="N1429" i="23"/>
  <c r="N1433" i="23"/>
  <c r="N1437" i="23"/>
  <c r="N1441" i="23"/>
  <c r="N1445" i="23"/>
  <c r="N1449" i="23"/>
  <c r="N1453" i="23"/>
  <c r="N1457" i="23"/>
  <c r="N1461" i="23"/>
  <c r="N1465" i="23"/>
  <c r="N1469" i="23"/>
  <c r="N1473" i="23"/>
  <c r="N1477" i="23"/>
  <c r="N1481" i="23"/>
  <c r="N1485" i="23"/>
  <c r="N1489" i="23"/>
  <c r="N1493" i="23"/>
  <c r="N1497" i="23"/>
  <c r="N1501" i="23"/>
  <c r="N1505" i="23"/>
  <c r="N1509" i="23"/>
  <c r="N1513" i="23"/>
  <c r="N1517" i="23"/>
  <c r="N1521" i="23"/>
  <c r="N1525" i="23"/>
  <c r="N1529" i="23"/>
  <c r="N1533" i="23"/>
  <c r="N1537" i="23"/>
  <c r="N1541" i="23"/>
  <c r="N1545" i="23"/>
  <c r="N1549" i="23"/>
  <c r="N1553" i="23"/>
  <c r="N1557" i="23"/>
  <c r="N1561" i="23"/>
  <c r="N1565" i="23"/>
  <c r="N1569" i="23"/>
  <c r="N1573" i="23"/>
  <c r="N1577" i="23"/>
  <c r="N1581" i="23"/>
  <c r="N1585" i="23"/>
  <c r="N1589" i="23"/>
  <c r="N1593" i="23"/>
  <c r="N1597" i="23"/>
  <c r="N1601" i="23"/>
  <c r="N1605" i="23"/>
  <c r="N1609" i="23"/>
  <c r="N1613" i="23"/>
  <c r="N1617" i="23"/>
  <c r="N1621" i="23"/>
  <c r="N1625" i="23"/>
  <c r="N1629" i="23"/>
  <c r="N1633" i="23"/>
  <c r="N1637" i="23"/>
  <c r="N1641" i="23"/>
  <c r="N1645" i="23"/>
  <c r="N1649" i="23"/>
  <c r="N1653" i="23"/>
  <c r="N1657" i="23"/>
  <c r="N1661" i="23"/>
  <c r="N1665" i="23"/>
  <c r="N1669" i="23"/>
  <c r="N1673" i="23"/>
  <c r="N1677" i="23"/>
  <c r="N1681" i="23"/>
  <c r="N1685" i="23"/>
  <c r="N1689" i="23"/>
  <c r="N1693" i="23"/>
  <c r="N1697" i="23"/>
  <c r="N1701" i="23"/>
  <c r="N1705" i="23"/>
  <c r="N1709" i="23"/>
  <c r="N1713" i="23"/>
  <c r="N1717" i="23"/>
  <c r="N1721" i="23"/>
  <c r="N1725" i="23"/>
  <c r="N1729" i="23"/>
  <c r="N1733" i="23"/>
  <c r="N1737" i="23"/>
  <c r="N1741" i="23"/>
  <c r="N1745" i="23"/>
  <c r="N1749" i="23"/>
  <c r="N1753" i="23"/>
  <c r="N946" i="23"/>
  <c r="N954" i="23"/>
  <c r="N962" i="23"/>
  <c r="N970" i="23"/>
  <c r="N978" i="23"/>
  <c r="N986" i="23"/>
  <c r="N994" i="23"/>
  <c r="N1002" i="23"/>
  <c r="N1010" i="23"/>
  <c r="N1018" i="23"/>
  <c r="N1026" i="23"/>
  <c r="N1034" i="23"/>
  <c r="N1042" i="23"/>
  <c r="N1050" i="23"/>
  <c r="N1058" i="23"/>
  <c r="N1066" i="23"/>
  <c r="N1074" i="23"/>
  <c r="N1082" i="23"/>
  <c r="N1090" i="23"/>
  <c r="N1098" i="23"/>
  <c r="N1106" i="23"/>
  <c r="N1114" i="23"/>
  <c r="N1122" i="23"/>
  <c r="N1130" i="23"/>
  <c r="N1138" i="23"/>
  <c r="N1146" i="23"/>
  <c r="N1154" i="23"/>
  <c r="N1162" i="23"/>
  <c r="N1170" i="23"/>
  <c r="N1178" i="23"/>
  <c r="N1186" i="23"/>
  <c r="N1194" i="23"/>
  <c r="N1202" i="23"/>
  <c r="N1210" i="23"/>
  <c r="N1214" i="23"/>
  <c r="N1218" i="23"/>
  <c r="N1222" i="23"/>
  <c r="N1226" i="23"/>
  <c r="N1230" i="23"/>
  <c r="N1234" i="23"/>
  <c r="N1238" i="23"/>
  <c r="N1242" i="23"/>
  <c r="N1246" i="23"/>
  <c r="N1250" i="23"/>
  <c r="N1254" i="23"/>
  <c r="N1258" i="23"/>
  <c r="N1262" i="23"/>
  <c r="N1266" i="23"/>
  <c r="N1270" i="23"/>
  <c r="N1274" i="23"/>
  <c r="N1278" i="23"/>
  <c r="N1282" i="23"/>
  <c r="N1286" i="23"/>
  <c r="N1290" i="23"/>
  <c r="N1294" i="23"/>
  <c r="N1298" i="23"/>
  <c r="N1302" i="23"/>
  <c r="N1306" i="23"/>
  <c r="N1310" i="23"/>
  <c r="N1314" i="23"/>
  <c r="N1318" i="23"/>
  <c r="N1322" i="23"/>
  <c r="N1326" i="23"/>
  <c r="N1330" i="23"/>
  <c r="N1334" i="23"/>
  <c r="N1338" i="23"/>
  <c r="N1342" i="23"/>
  <c r="N1346" i="23"/>
  <c r="N1350" i="23"/>
  <c r="N1354" i="23"/>
  <c r="N1358" i="23"/>
  <c r="N1362" i="23"/>
  <c r="N1366" i="23"/>
  <c r="N1370" i="23"/>
  <c r="N1374" i="23"/>
  <c r="N1378" i="23"/>
  <c r="N1382" i="23"/>
  <c r="N1386" i="23"/>
  <c r="N1390" i="23"/>
  <c r="N1394" i="23"/>
  <c r="N1398" i="23"/>
  <c r="N1402" i="23"/>
  <c r="N1406" i="23"/>
  <c r="N1410" i="23"/>
  <c r="N1414" i="23"/>
  <c r="N1418" i="23"/>
  <c r="N1422" i="23"/>
  <c r="N1426" i="23"/>
  <c r="N1430" i="23"/>
  <c r="N1434" i="23"/>
  <c r="N1438" i="23"/>
  <c r="N1442" i="23"/>
  <c r="N1446" i="23"/>
  <c r="N1450" i="23"/>
  <c r="N1454" i="23"/>
  <c r="N1458" i="23"/>
  <c r="N1462" i="23"/>
  <c r="N1466" i="23"/>
  <c r="N1470" i="23"/>
  <c r="N1474" i="23"/>
  <c r="N1478" i="23"/>
  <c r="N1482" i="23"/>
  <c r="N1486" i="23"/>
  <c r="N1490" i="23"/>
  <c r="N1494" i="23"/>
  <c r="N1498" i="23"/>
  <c r="N1502" i="23"/>
  <c r="N1506" i="23"/>
  <c r="N947" i="23"/>
  <c r="N955" i="23"/>
  <c r="N963" i="23"/>
  <c r="N971" i="23"/>
  <c r="N979" i="23"/>
  <c r="N987" i="23"/>
  <c r="N995" i="23"/>
  <c r="N1003" i="23"/>
  <c r="N1011" i="23"/>
  <c r="N1019" i="23"/>
  <c r="N1027" i="23"/>
  <c r="N1035" i="23"/>
  <c r="N1043" i="23"/>
  <c r="N1051" i="23"/>
  <c r="N1059" i="23"/>
  <c r="N1067" i="23"/>
  <c r="N1075" i="23"/>
  <c r="N1083" i="23"/>
  <c r="N1091" i="23"/>
  <c r="N1099" i="23"/>
  <c r="N1107" i="23"/>
  <c r="N1115" i="23"/>
  <c r="N1123" i="23"/>
  <c r="N1131" i="23"/>
  <c r="N1139" i="23"/>
  <c r="N1147" i="23"/>
  <c r="N1155" i="23"/>
  <c r="N1163" i="23"/>
  <c r="N1171" i="23"/>
  <c r="N1179" i="23"/>
  <c r="N1187" i="23"/>
  <c r="N1195" i="23"/>
  <c r="N1203" i="23"/>
  <c r="N1211" i="23"/>
  <c r="N1215" i="23"/>
  <c r="N1219" i="23"/>
  <c r="N1223" i="23"/>
  <c r="N1227" i="23"/>
  <c r="N1231" i="23"/>
  <c r="N1235" i="23"/>
  <c r="N1239" i="23"/>
  <c r="N1243" i="23"/>
  <c r="N1247" i="23"/>
  <c r="N1251" i="23"/>
  <c r="N1255" i="23"/>
  <c r="N1259" i="23"/>
  <c r="N1263" i="23"/>
  <c r="N1267" i="23"/>
  <c r="N1271" i="23"/>
  <c r="N1275" i="23"/>
  <c r="N1279" i="23"/>
  <c r="N1283" i="23"/>
  <c r="N1287" i="23"/>
  <c r="N1291" i="23"/>
  <c r="N1295" i="23"/>
  <c r="N1299" i="23"/>
  <c r="N1303" i="23"/>
  <c r="N1307" i="23"/>
  <c r="N1311" i="23"/>
  <c r="N1315" i="23"/>
  <c r="N1319" i="23"/>
  <c r="N1323" i="23"/>
  <c r="N1327" i="23"/>
  <c r="N1331" i="23"/>
  <c r="N1335" i="23"/>
  <c r="N1339" i="23"/>
  <c r="N1343" i="23"/>
  <c r="N1347" i="23"/>
  <c r="N1351" i="23"/>
  <c r="N1355" i="23"/>
  <c r="N1359" i="23"/>
  <c r="N1363" i="23"/>
  <c r="N1367" i="23"/>
  <c r="N1371" i="23"/>
  <c r="N1375" i="23"/>
  <c r="N1379" i="23"/>
  <c r="N1383" i="23"/>
  <c r="N1387" i="23"/>
  <c r="N1391" i="23"/>
  <c r="N1395" i="23"/>
  <c r="N1399" i="23"/>
  <c r="N1403" i="23"/>
  <c r="N1407" i="23"/>
  <c r="N1411" i="23"/>
  <c r="N1415" i="23"/>
  <c r="N1419" i="23"/>
  <c r="N1423" i="23"/>
  <c r="N1427" i="23"/>
  <c r="N1431" i="23"/>
  <c r="N1435" i="23"/>
  <c r="N1439" i="23"/>
  <c r="N1443" i="23"/>
  <c r="N1447" i="23"/>
  <c r="N1451" i="23"/>
  <c r="N1455" i="23"/>
  <c r="N1459" i="23"/>
  <c r="N1463" i="23"/>
  <c r="N1467" i="23"/>
  <c r="N1471" i="23"/>
  <c r="N1475" i="23"/>
  <c r="N1479" i="23"/>
  <c r="N1483" i="23"/>
  <c r="N1487" i="23"/>
  <c r="N1491" i="23"/>
  <c r="N1495" i="23"/>
  <c r="N1499" i="23"/>
  <c r="N1503" i="23"/>
  <c r="N1507" i="23"/>
  <c r="N1510" i="23"/>
  <c r="N1518" i="23"/>
  <c r="N1526" i="23"/>
  <c r="N1534" i="23"/>
  <c r="N1542" i="23"/>
  <c r="N1550" i="23"/>
  <c r="N1558" i="23"/>
  <c r="N1566" i="23"/>
  <c r="N1574" i="23"/>
  <c r="N1582" i="23"/>
  <c r="N1590" i="23"/>
  <c r="N1598" i="23"/>
  <c r="N1606" i="23"/>
  <c r="N1614" i="23"/>
  <c r="N1622" i="23"/>
  <c r="N1630" i="23"/>
  <c r="N1638" i="23"/>
  <c r="N1646" i="23"/>
  <c r="N1654" i="23"/>
  <c r="N1662" i="23"/>
  <c r="N1670" i="23"/>
  <c r="N1678" i="23"/>
  <c r="N1686" i="23"/>
  <c r="N1694" i="23"/>
  <c r="N1702" i="23"/>
  <c r="N1710" i="23"/>
  <c r="N1718" i="23"/>
  <c r="N1726" i="23"/>
  <c r="N1734" i="23"/>
  <c r="N1742" i="23"/>
  <c r="N1750" i="23"/>
  <c r="N1757" i="23"/>
  <c r="N1762" i="23"/>
  <c r="N1766" i="23"/>
  <c r="N1770" i="23"/>
  <c r="N1774" i="23"/>
  <c r="N1778" i="23"/>
  <c r="N1782" i="23"/>
  <c r="N1786" i="23"/>
  <c r="N1790" i="23"/>
  <c r="N1794" i="23"/>
  <c r="N1798" i="23"/>
  <c r="N1802" i="23"/>
  <c r="N1806" i="23"/>
  <c r="N1810" i="23"/>
  <c r="N1814" i="23"/>
  <c r="N1818" i="23"/>
  <c r="N1822" i="23"/>
  <c r="N1826" i="23"/>
  <c r="N1830" i="23"/>
  <c r="N1834" i="23"/>
  <c r="N1838" i="23"/>
  <c r="N1842" i="23"/>
  <c r="N1846" i="23"/>
  <c r="N1850" i="23"/>
  <c r="N1854" i="23"/>
  <c r="N1858" i="23"/>
  <c r="N1862" i="23"/>
  <c r="N1866" i="23"/>
  <c r="N1870" i="23"/>
  <c r="N1874" i="23"/>
  <c r="N1878" i="23"/>
  <c r="N1882" i="23"/>
  <c r="N1886" i="23"/>
  <c r="N1890" i="23"/>
  <c r="N1894" i="23"/>
  <c r="N1898" i="23"/>
  <c r="N1902" i="23"/>
  <c r="N1906" i="23"/>
  <c r="N1910" i="23"/>
  <c r="N1914" i="23"/>
  <c r="N1918" i="23"/>
  <c r="N1922" i="23"/>
  <c r="N1926" i="23"/>
  <c r="N1930" i="23"/>
  <c r="N1934" i="23"/>
  <c r="N1938" i="23"/>
  <c r="N1942" i="23"/>
  <c r="N1946" i="23"/>
  <c r="N1950" i="23"/>
  <c r="N1954" i="23"/>
  <c r="N1958" i="23"/>
  <c r="N1962" i="23"/>
  <c r="N1966" i="23"/>
  <c r="N1970" i="23"/>
  <c r="N1974" i="23"/>
  <c r="N1978" i="23"/>
  <c r="N1982" i="23"/>
  <c r="N1986" i="23"/>
  <c r="N1990" i="23"/>
  <c r="N1994" i="23"/>
  <c r="N1998" i="23"/>
  <c r="N2002" i="23"/>
  <c r="N2006" i="23"/>
  <c r="N2010" i="23"/>
  <c r="N2014" i="23"/>
  <c r="N2018" i="23"/>
  <c r="N2022" i="23"/>
  <c r="N2026" i="23"/>
  <c r="N2030" i="23"/>
  <c r="N2034" i="23"/>
  <c r="N2038" i="23"/>
  <c r="N2042" i="23"/>
  <c r="N2046" i="23"/>
  <c r="N2050" i="23"/>
  <c r="N2054" i="23"/>
  <c r="N2058" i="23"/>
  <c r="N2062" i="23"/>
  <c r="N2066" i="23"/>
  <c r="N2070" i="23"/>
  <c r="N2074" i="23"/>
  <c r="N2078" i="23"/>
  <c r="N2082" i="23"/>
  <c r="N2086" i="23"/>
  <c r="N2090" i="23"/>
  <c r="N2094" i="23"/>
  <c r="N2098" i="23"/>
  <c r="N2102" i="23"/>
  <c r="N2106" i="23"/>
  <c r="N2110" i="23"/>
  <c r="N2114" i="23"/>
  <c r="N2118" i="23"/>
  <c r="N2122" i="23"/>
  <c r="N2126" i="23"/>
  <c r="N2130" i="23"/>
  <c r="N2134" i="23"/>
  <c r="N2138" i="23"/>
  <c r="N2142" i="23"/>
  <c r="N2146" i="23"/>
  <c r="N2150" i="23"/>
  <c r="N2154" i="23"/>
  <c r="N2158" i="23"/>
  <c r="N2162" i="23"/>
  <c r="N2166" i="23"/>
  <c r="N2170" i="23"/>
  <c r="N2174" i="23"/>
  <c r="N2178" i="23"/>
  <c r="N2182" i="23"/>
  <c r="N2186" i="23"/>
  <c r="N2190" i="23"/>
  <c r="N2194" i="23"/>
  <c r="N2198" i="23"/>
  <c r="N2202" i="23"/>
  <c r="N2206" i="23"/>
  <c r="N2210" i="23"/>
  <c r="N2214" i="23"/>
  <c r="N2218" i="23"/>
  <c r="N2222" i="23"/>
  <c r="N2226" i="23"/>
  <c r="N2230" i="23"/>
  <c r="N2234" i="23"/>
  <c r="N2238" i="23"/>
  <c r="N2242" i="23"/>
  <c r="N2246" i="23"/>
  <c r="N2250" i="23"/>
  <c r="N2254" i="23"/>
  <c r="N2258" i="23"/>
  <c r="N2262" i="23"/>
  <c r="N2266" i="23"/>
  <c r="N2270" i="23"/>
  <c r="N2274" i="23"/>
  <c r="N2278" i="23"/>
  <c r="N2282" i="23"/>
  <c r="N2286" i="23"/>
  <c r="N2290" i="23"/>
  <c r="N2294" i="23"/>
  <c r="N2298" i="23"/>
  <c r="N2302" i="23"/>
  <c r="N2306" i="23"/>
  <c r="N2310" i="23"/>
  <c r="N2314" i="23"/>
  <c r="N2318" i="23"/>
  <c r="N2322" i="23"/>
  <c r="N2326" i="23"/>
  <c r="N2330" i="23"/>
  <c r="N2334" i="23"/>
  <c r="N2338" i="23"/>
  <c r="N2342" i="23"/>
  <c r="N2346" i="23"/>
  <c r="N2350" i="23"/>
  <c r="N2354" i="23"/>
  <c r="N2358" i="23"/>
  <c r="N2362" i="23"/>
  <c r="N2366" i="23"/>
  <c r="N2370" i="23"/>
  <c r="N2374" i="23"/>
  <c r="N2378" i="23"/>
  <c r="N2382" i="23"/>
  <c r="N2386" i="23"/>
  <c r="N2390" i="23"/>
  <c r="N2394" i="23"/>
  <c r="N2398" i="23"/>
  <c r="N2402" i="23"/>
  <c r="N2406" i="23"/>
  <c r="N2410" i="23"/>
  <c r="N2414" i="23"/>
  <c r="N2418" i="23"/>
  <c r="N2422" i="23"/>
  <c r="N2426" i="23"/>
  <c r="N2430" i="23"/>
  <c r="N2434" i="23"/>
  <c r="N2438" i="23"/>
  <c r="N2442" i="23"/>
  <c r="N2446" i="23"/>
  <c r="N2450" i="23"/>
  <c r="N2454" i="23"/>
  <c r="N2458" i="23"/>
  <c r="N2462" i="23"/>
  <c r="N2466" i="23"/>
  <c r="N2470" i="23"/>
  <c r="N2474" i="23"/>
  <c r="N2478" i="23"/>
  <c r="N2482" i="23"/>
  <c r="N2486" i="23"/>
  <c r="N2490" i="23"/>
  <c r="N2494" i="23"/>
  <c r="N2498" i="23"/>
  <c r="N2502" i="23"/>
  <c r="N1511" i="23"/>
  <c r="N1519" i="23"/>
  <c r="N1527" i="23"/>
  <c r="N1535" i="23"/>
  <c r="N1543" i="23"/>
  <c r="N1551" i="23"/>
  <c r="N1559" i="23"/>
  <c r="N1567" i="23"/>
  <c r="N1575" i="23"/>
  <c r="N1583" i="23"/>
  <c r="N1591" i="23"/>
  <c r="N1599" i="23"/>
  <c r="N1607" i="23"/>
  <c r="N1615" i="23"/>
  <c r="N1623" i="23"/>
  <c r="N1631" i="23"/>
  <c r="N1639" i="23"/>
  <c r="N1647" i="23"/>
  <c r="N1655" i="23"/>
  <c r="N1663" i="23"/>
  <c r="N1671" i="23"/>
  <c r="N1679" i="23"/>
  <c r="N1687" i="23"/>
  <c r="N1695" i="23"/>
  <c r="N1703" i="23"/>
  <c r="N1711" i="23"/>
  <c r="N1719" i="23"/>
  <c r="N1727" i="23"/>
  <c r="N1735" i="23"/>
  <c r="N1743" i="23"/>
  <c r="N1751" i="23"/>
  <c r="N1758" i="23"/>
  <c r="N1763" i="23"/>
  <c r="N1767" i="23"/>
  <c r="N1771" i="23"/>
  <c r="N1775" i="23"/>
  <c r="N1779" i="23"/>
  <c r="N1783" i="23"/>
  <c r="N1787" i="23"/>
  <c r="N1791" i="23"/>
  <c r="N1795" i="23"/>
  <c r="N1799" i="23"/>
  <c r="N1803" i="23"/>
  <c r="N1807" i="23"/>
  <c r="N1811" i="23"/>
  <c r="N1815" i="23"/>
  <c r="N1819" i="23"/>
  <c r="N1823" i="23"/>
  <c r="N1827" i="23"/>
  <c r="N1831" i="23"/>
  <c r="N1835" i="23"/>
  <c r="N1839" i="23"/>
  <c r="N1843" i="23"/>
  <c r="N1847" i="23"/>
  <c r="N1851" i="23"/>
  <c r="N1855" i="23"/>
  <c r="N1859" i="23"/>
  <c r="N1863" i="23"/>
  <c r="N1867" i="23"/>
  <c r="N1871" i="23"/>
  <c r="N1875" i="23"/>
  <c r="N1879" i="23"/>
  <c r="N1883" i="23"/>
  <c r="N1887" i="23"/>
  <c r="N1891" i="23"/>
  <c r="N1895" i="23"/>
  <c r="N1899" i="23"/>
  <c r="N1903" i="23"/>
  <c r="N1907" i="23"/>
  <c r="N1911" i="23"/>
  <c r="N1915" i="23"/>
  <c r="N1919" i="23"/>
  <c r="N1923" i="23"/>
  <c r="N1927" i="23"/>
  <c r="N1931" i="23"/>
  <c r="N1935" i="23"/>
  <c r="N1939" i="23"/>
  <c r="N1943" i="23"/>
  <c r="N1947" i="23"/>
  <c r="N1951" i="23"/>
  <c r="N1955" i="23"/>
  <c r="N1959" i="23"/>
  <c r="N1963" i="23"/>
  <c r="N1967" i="23"/>
  <c r="N1971" i="23"/>
  <c r="N1975" i="23"/>
  <c r="N1979" i="23"/>
  <c r="N1983" i="23"/>
  <c r="N1987" i="23"/>
  <c r="N1991" i="23"/>
  <c r="N1995" i="23"/>
  <c r="N1999" i="23"/>
  <c r="N2003" i="23"/>
  <c r="N2007" i="23"/>
  <c r="N2011" i="23"/>
  <c r="N2015" i="23"/>
  <c r="N2019" i="23"/>
  <c r="N2023" i="23"/>
  <c r="N2027" i="23"/>
  <c r="N2031" i="23"/>
  <c r="N2035" i="23"/>
  <c r="N2039" i="23"/>
  <c r="N2043" i="23"/>
  <c r="N2047" i="23"/>
  <c r="N2051" i="23"/>
  <c r="N2055" i="23"/>
  <c r="N2059" i="23"/>
  <c r="N2063" i="23"/>
  <c r="N2067" i="23"/>
  <c r="N2071" i="23"/>
  <c r="N2075" i="23"/>
  <c r="N2079" i="23"/>
  <c r="N2083" i="23"/>
  <c r="N2087" i="23"/>
  <c r="N2091" i="23"/>
  <c r="N2095" i="23"/>
  <c r="N2099" i="23"/>
  <c r="N2103" i="23"/>
  <c r="N2107" i="23"/>
  <c r="N2111" i="23"/>
  <c r="N2115" i="23"/>
  <c r="N2119" i="23"/>
  <c r="N2123" i="23"/>
  <c r="N2127" i="23"/>
  <c r="N2131" i="23"/>
  <c r="N2135" i="23"/>
  <c r="N2139" i="23"/>
  <c r="N2143" i="23"/>
  <c r="N2147" i="23"/>
  <c r="N2151" i="23"/>
  <c r="N2155" i="23"/>
  <c r="N2159" i="23"/>
  <c r="N2163" i="23"/>
  <c r="N2167" i="23"/>
  <c r="N2171" i="23"/>
  <c r="N2175" i="23"/>
  <c r="N2179" i="23"/>
  <c r="N2183" i="23"/>
  <c r="N2187" i="23"/>
  <c r="N2191" i="23"/>
  <c r="N2195" i="23"/>
  <c r="N2199" i="23"/>
  <c r="N2203" i="23"/>
  <c r="N2207" i="23"/>
  <c r="N2211" i="23"/>
  <c r="N2215" i="23"/>
  <c r="N2219" i="23"/>
  <c r="N2223" i="23"/>
  <c r="N2227" i="23"/>
  <c r="N2231" i="23"/>
  <c r="N2235" i="23"/>
  <c r="N2239" i="23"/>
  <c r="N2243" i="23"/>
  <c r="N2247" i="23"/>
  <c r="N2251" i="23"/>
  <c r="N2255" i="23"/>
  <c r="N2259" i="23"/>
  <c r="N2263" i="23"/>
  <c r="N2267" i="23"/>
  <c r="N2271" i="23"/>
  <c r="N2275" i="23"/>
  <c r="N2279" i="23"/>
  <c r="N2283" i="23"/>
  <c r="N2287" i="23"/>
  <c r="N2291" i="23"/>
  <c r="N2295" i="23"/>
  <c r="N2299" i="23"/>
  <c r="N2303" i="23"/>
  <c r="N2307" i="23"/>
  <c r="N2311" i="23"/>
  <c r="N2315" i="23"/>
  <c r="N2319" i="23"/>
  <c r="N2323" i="23"/>
  <c r="N2327" i="23"/>
  <c r="N2331" i="23"/>
  <c r="N2335" i="23"/>
  <c r="N2339" i="23"/>
  <c r="N2343" i="23"/>
  <c r="N2347" i="23"/>
  <c r="N2351" i="23"/>
  <c r="N2355" i="23"/>
  <c r="N2359" i="23"/>
  <c r="N2363" i="23"/>
  <c r="N2367" i="23"/>
  <c r="N2371" i="23"/>
  <c r="N2375" i="23"/>
  <c r="N2379" i="23"/>
  <c r="N2383" i="23"/>
  <c r="N2387" i="23"/>
  <c r="N2391" i="23"/>
  <c r="N2395" i="23"/>
  <c r="N2399" i="23"/>
  <c r="N2403" i="23"/>
  <c r="N2407" i="23"/>
  <c r="N2411" i="23"/>
  <c r="N2415" i="23"/>
  <c r="N2419" i="23"/>
  <c r="N2423" i="23"/>
  <c r="N2427" i="23"/>
  <c r="N2431" i="23"/>
  <c r="N2435" i="23"/>
  <c r="N2439" i="23"/>
  <c r="N2443" i="23"/>
  <c r="N2447" i="23"/>
  <c r="N2451" i="23"/>
  <c r="N2455" i="23"/>
  <c r="N2459" i="23"/>
  <c r="N2463" i="23"/>
  <c r="N2467" i="23"/>
  <c r="N2471" i="23"/>
  <c r="N2475" i="23"/>
  <c r="N2479" i="23"/>
  <c r="N2483" i="23"/>
  <c r="N2487" i="23"/>
  <c r="N2491" i="23"/>
  <c r="N2495" i="23"/>
  <c r="N2499" i="23"/>
  <c r="N2503" i="23"/>
  <c r="N1514" i="23"/>
  <c r="N1522" i="23"/>
  <c r="N1530" i="23"/>
  <c r="N1538" i="23"/>
  <c r="N1546" i="23"/>
  <c r="N1554" i="23"/>
  <c r="N1562" i="23"/>
  <c r="N1570" i="23"/>
  <c r="N1578" i="23"/>
  <c r="N1586" i="23"/>
  <c r="N1594" i="23"/>
  <c r="N1602" i="23"/>
  <c r="N1610" i="23"/>
  <c r="N1618" i="23"/>
  <c r="N1626" i="23"/>
  <c r="N1634" i="23"/>
  <c r="N1642" i="23"/>
  <c r="N1650" i="23"/>
  <c r="N1658" i="23"/>
  <c r="N1666" i="23"/>
  <c r="N1674" i="23"/>
  <c r="N1682" i="23"/>
  <c r="N1690" i="23"/>
  <c r="N1698" i="23"/>
  <c r="N1706" i="23"/>
  <c r="N1714" i="23"/>
  <c r="N1722" i="23"/>
  <c r="N1730" i="23"/>
  <c r="N1738" i="23"/>
  <c r="N1746" i="23"/>
  <c r="N1754" i="23"/>
  <c r="N1759" i="23"/>
  <c r="N1764" i="23"/>
  <c r="N1768" i="23"/>
  <c r="N1772" i="23"/>
  <c r="N1776" i="23"/>
  <c r="N1780" i="23"/>
  <c r="N1784" i="23"/>
  <c r="N1788" i="23"/>
  <c r="N1792" i="23"/>
  <c r="N1796" i="23"/>
  <c r="N1800" i="23"/>
  <c r="N1804" i="23"/>
  <c r="N1808" i="23"/>
  <c r="N1812" i="23"/>
  <c r="N1816" i="23"/>
  <c r="N1820" i="23"/>
  <c r="N1824" i="23"/>
  <c r="N1828" i="23"/>
  <c r="N1832" i="23"/>
  <c r="N1836" i="23"/>
  <c r="N1840" i="23"/>
  <c r="N1844" i="23"/>
  <c r="N1848" i="23"/>
  <c r="N1852" i="23"/>
  <c r="N1856" i="23"/>
  <c r="N1860" i="23"/>
  <c r="N1864" i="23"/>
  <c r="N1868" i="23"/>
  <c r="N1872" i="23"/>
  <c r="N1876" i="23"/>
  <c r="N1880" i="23"/>
  <c r="N1884" i="23"/>
  <c r="N1888" i="23"/>
  <c r="N1892" i="23"/>
  <c r="N1896" i="23"/>
  <c r="N1900" i="23"/>
  <c r="N1904" i="23"/>
  <c r="N1908" i="23"/>
  <c r="N1912" i="23"/>
  <c r="N1916" i="23"/>
  <c r="N1920" i="23"/>
  <c r="N1924" i="23"/>
  <c r="N1928" i="23"/>
  <c r="N1932" i="23"/>
  <c r="N1936" i="23"/>
  <c r="N1940" i="23"/>
  <c r="N1944" i="23"/>
  <c r="N1948" i="23"/>
  <c r="N1952" i="23"/>
  <c r="N1956" i="23"/>
  <c r="N1960" i="23"/>
  <c r="N1964" i="23"/>
  <c r="N1968" i="23"/>
  <c r="N1972" i="23"/>
  <c r="N1976" i="23"/>
  <c r="N1980" i="23"/>
  <c r="N1984" i="23"/>
  <c r="N1988" i="23"/>
  <c r="N1992" i="23"/>
  <c r="N1996" i="23"/>
  <c r="N2000" i="23"/>
  <c r="N2004" i="23"/>
  <c r="N2008" i="23"/>
  <c r="N2012" i="23"/>
  <c r="N2016" i="23"/>
  <c r="N2020" i="23"/>
  <c r="N2024" i="23"/>
  <c r="N2028" i="23"/>
  <c r="N2032" i="23"/>
  <c r="N2036" i="23"/>
  <c r="N2040" i="23"/>
  <c r="N2044" i="23"/>
  <c r="N2048" i="23"/>
  <c r="N2052" i="23"/>
  <c r="N2056" i="23"/>
  <c r="N2060" i="23"/>
  <c r="N2064" i="23"/>
  <c r="N2068" i="23"/>
  <c r="N2072" i="23"/>
  <c r="N2076" i="23"/>
  <c r="N2080" i="23"/>
  <c r="N2084" i="23"/>
  <c r="N2088" i="23"/>
  <c r="N2092" i="23"/>
  <c r="N2096" i="23"/>
  <c r="N2100" i="23"/>
  <c r="N2104" i="23"/>
  <c r="N2108" i="23"/>
  <c r="N2112" i="23"/>
  <c r="N2116" i="23"/>
  <c r="N2120" i="23"/>
  <c r="N2124" i="23"/>
  <c r="N2128" i="23"/>
  <c r="N2132" i="23"/>
  <c r="N2136" i="23"/>
  <c r="N2140" i="23"/>
  <c r="N2144" i="23"/>
  <c r="N2148" i="23"/>
  <c r="N2152" i="23"/>
  <c r="N2156" i="23"/>
  <c r="N2160" i="23"/>
  <c r="N2164" i="23"/>
  <c r="N2168" i="23"/>
  <c r="N2172" i="23"/>
  <c r="N2176" i="23"/>
  <c r="N2180" i="23"/>
  <c r="N2184" i="23"/>
  <c r="N2188" i="23"/>
  <c r="N2192" i="23"/>
  <c r="N2196" i="23"/>
  <c r="N2200" i="23"/>
  <c r="N2204" i="23"/>
  <c r="N2208" i="23"/>
  <c r="N2212" i="23"/>
  <c r="N2216" i="23"/>
  <c r="N2220" i="23"/>
  <c r="N2224" i="23"/>
  <c r="N2228" i="23"/>
  <c r="N2232" i="23"/>
  <c r="N2236" i="23"/>
  <c r="N2240" i="23"/>
  <c r="N2244" i="23"/>
  <c r="N2248" i="23"/>
  <c r="N2252" i="23"/>
  <c r="N2256" i="23"/>
  <c r="N2260" i="23"/>
  <c r="N2264" i="23"/>
  <c r="N2268" i="23"/>
  <c r="N2272" i="23"/>
  <c r="N2276" i="23"/>
  <c r="N2280" i="23"/>
  <c r="N2284" i="23"/>
  <c r="N2288" i="23"/>
  <c r="N2292" i="23"/>
  <c r="N2296" i="23"/>
  <c r="N2300" i="23"/>
  <c r="N2304" i="23"/>
  <c r="N2308" i="23"/>
  <c r="N2312" i="23"/>
  <c r="N1515" i="23"/>
  <c r="N1523" i="23"/>
  <c r="N1531" i="23"/>
  <c r="N1539" i="23"/>
  <c r="N1547" i="23"/>
  <c r="N1555" i="23"/>
  <c r="N1563" i="23"/>
  <c r="N1571" i="23"/>
  <c r="N1579" i="23"/>
  <c r="N1587" i="23"/>
  <c r="N1595" i="23"/>
  <c r="N1603" i="23"/>
  <c r="N1611" i="23"/>
  <c r="N1619" i="23"/>
  <c r="N1627" i="23"/>
  <c r="N1635" i="23"/>
  <c r="N1643" i="23"/>
  <c r="N1651" i="23"/>
  <c r="N1659" i="23"/>
  <c r="N1667" i="23"/>
  <c r="N1675" i="23"/>
  <c r="N1683" i="23"/>
  <c r="N1691" i="23"/>
  <c r="N1699" i="23"/>
  <c r="N1707" i="23"/>
  <c r="N1715" i="23"/>
  <c r="N1723" i="23"/>
  <c r="N1731" i="23"/>
  <c r="N1739" i="23"/>
  <c r="N1747" i="23"/>
  <c r="N1755" i="23"/>
  <c r="N1761" i="23"/>
  <c r="N1765" i="23"/>
  <c r="N1769" i="23"/>
  <c r="N1773" i="23"/>
  <c r="N1777" i="23"/>
  <c r="N1781" i="23"/>
  <c r="N1785" i="23"/>
  <c r="N1789" i="23"/>
  <c r="N1793" i="23"/>
  <c r="N1797" i="23"/>
  <c r="N1801" i="23"/>
  <c r="N1805" i="23"/>
  <c r="N1809" i="23"/>
  <c r="N1813" i="23"/>
  <c r="N1817" i="23"/>
  <c r="N1821" i="23"/>
  <c r="N1825" i="23"/>
  <c r="N1829" i="23"/>
  <c r="N1833" i="23"/>
  <c r="N1837" i="23"/>
  <c r="N1841" i="23"/>
  <c r="N1845" i="23"/>
  <c r="N1849" i="23"/>
  <c r="N1853" i="23"/>
  <c r="N1857" i="23"/>
  <c r="N1861" i="23"/>
  <c r="N1865" i="23"/>
  <c r="N1869" i="23"/>
  <c r="N1873" i="23"/>
  <c r="N1877" i="23"/>
  <c r="N1881" i="23"/>
  <c r="N1885" i="23"/>
  <c r="N1889" i="23"/>
  <c r="N1893" i="23"/>
  <c r="N1897" i="23"/>
  <c r="N1901" i="23"/>
  <c r="N1905" i="23"/>
  <c r="N1909" i="23"/>
  <c r="N1913" i="23"/>
  <c r="N1917" i="23"/>
  <c r="N1921" i="23"/>
  <c r="N1925" i="23"/>
  <c r="N1929" i="23"/>
  <c r="N1933" i="23"/>
  <c r="N1937" i="23"/>
  <c r="N1941" i="23"/>
  <c r="N1945" i="23"/>
  <c r="N1949" i="23"/>
  <c r="N1953" i="23"/>
  <c r="N1957" i="23"/>
  <c r="N1961" i="23"/>
  <c r="N1965" i="23"/>
  <c r="N1969" i="23"/>
  <c r="N1973" i="23"/>
  <c r="N1977" i="23"/>
  <c r="N1981" i="23"/>
  <c r="N1985" i="23"/>
  <c r="N1989" i="23"/>
  <c r="N1993" i="23"/>
  <c r="N1997" i="23"/>
  <c r="N2001" i="23"/>
  <c r="N2005" i="23"/>
  <c r="N2009" i="23"/>
  <c r="N2013" i="23"/>
  <c r="N2017" i="23"/>
  <c r="N2021" i="23"/>
  <c r="N2025" i="23"/>
  <c r="N2029" i="23"/>
  <c r="N2033" i="23"/>
  <c r="N2037" i="23"/>
  <c r="N2041" i="23"/>
  <c r="N2045" i="23"/>
  <c r="N2049" i="23"/>
  <c r="N2053" i="23"/>
  <c r="N2057" i="23"/>
  <c r="N2061" i="23"/>
  <c r="N2065" i="23"/>
  <c r="N2069" i="23"/>
  <c r="N2073" i="23"/>
  <c r="N2077" i="23"/>
  <c r="N2081" i="23"/>
  <c r="N2085" i="23"/>
  <c r="N2089" i="23"/>
  <c r="N2093" i="23"/>
  <c r="N2097" i="23"/>
  <c r="N2101" i="23"/>
  <c r="N2105" i="23"/>
  <c r="N2109" i="23"/>
  <c r="N2113" i="23"/>
  <c r="N2117" i="23"/>
  <c r="N2121" i="23"/>
  <c r="N2125" i="23"/>
  <c r="N2129" i="23"/>
  <c r="N2133" i="23"/>
  <c r="N2137" i="23"/>
  <c r="N2141" i="23"/>
  <c r="N2145" i="23"/>
  <c r="N2149" i="23"/>
  <c r="N2153" i="23"/>
  <c r="N2157" i="23"/>
  <c r="N2161" i="23"/>
  <c r="N2165" i="23"/>
  <c r="N2169" i="23"/>
  <c r="N2173" i="23"/>
  <c r="N2177" i="23"/>
  <c r="N2181" i="23"/>
  <c r="N2185" i="23"/>
  <c r="N2189" i="23"/>
  <c r="N2193" i="23"/>
  <c r="N2197" i="23"/>
  <c r="N2201" i="23"/>
  <c r="N2205" i="23"/>
  <c r="N2209" i="23"/>
  <c r="N2213" i="23"/>
  <c r="N2217" i="23"/>
  <c r="N2221" i="23"/>
  <c r="N2225" i="23"/>
  <c r="N2229" i="23"/>
  <c r="N2233" i="23"/>
  <c r="N2237" i="23"/>
  <c r="N2241" i="23"/>
  <c r="N2245" i="23"/>
  <c r="N2249" i="23"/>
  <c r="N2253" i="23"/>
  <c r="N2257" i="23"/>
  <c r="N2261" i="23"/>
  <c r="N2265" i="23"/>
  <c r="N2269" i="23"/>
  <c r="N2273" i="23"/>
  <c r="N2277" i="23"/>
  <c r="N2281" i="23"/>
  <c r="N2285" i="23"/>
  <c r="N2289" i="23"/>
  <c r="N2293" i="23"/>
  <c r="N2297" i="23"/>
  <c r="N2301" i="23"/>
  <c r="N2305" i="23"/>
  <c r="N2309" i="23"/>
  <c r="N2313" i="23"/>
  <c r="N2878" i="23"/>
  <c r="N2874" i="23"/>
  <c r="N2870" i="23"/>
  <c r="N2866" i="23"/>
  <c r="N2862" i="23"/>
  <c r="N2858" i="23"/>
  <c r="N2854" i="23"/>
  <c r="N2850" i="23"/>
  <c r="N2846" i="23"/>
  <c r="N2842" i="23"/>
  <c r="N2838" i="23"/>
  <c r="N2834" i="23"/>
  <c r="N2830" i="23"/>
  <c r="N2826" i="23"/>
  <c r="N2822" i="23"/>
  <c r="N2818" i="23"/>
  <c r="N2814" i="23"/>
  <c r="N2810" i="23"/>
  <c r="N2806" i="23"/>
  <c r="N2802" i="23"/>
  <c r="N2798" i="23"/>
  <c r="N2794" i="23"/>
  <c r="N2790" i="23"/>
  <c r="N2786" i="23"/>
  <c r="N2782" i="23"/>
  <c r="N2778" i="23"/>
  <c r="N2774" i="23"/>
  <c r="N2770" i="23"/>
  <c r="N2766" i="23"/>
  <c r="N2762" i="23"/>
  <c r="N2758" i="23"/>
  <c r="N2754" i="23"/>
  <c r="N2750" i="23"/>
  <c r="N2746" i="23"/>
  <c r="N2742" i="23"/>
  <c r="N2738" i="23"/>
  <c r="N2734" i="23"/>
  <c r="N2730" i="23"/>
  <c r="N2726" i="23"/>
  <c r="N2722" i="23"/>
  <c r="N2718" i="23"/>
  <c r="N2714" i="23"/>
  <c r="N2710" i="23"/>
  <c r="N2706" i="23"/>
  <c r="N2702" i="23"/>
  <c r="N2698" i="23"/>
  <c r="N2694" i="23"/>
  <c r="N2690" i="23"/>
  <c r="N2686" i="23"/>
  <c r="N2682" i="23"/>
  <c r="N2678" i="23"/>
  <c r="N2674" i="23"/>
  <c r="N2670" i="23"/>
  <c r="N2666" i="23"/>
  <c r="N2662" i="23"/>
  <c r="N2658" i="23"/>
  <c r="N2654" i="23"/>
  <c r="N2650" i="23"/>
  <c r="N2646" i="23"/>
  <c r="N2642" i="23"/>
  <c r="N2638" i="23"/>
  <c r="N2634" i="23"/>
  <c r="N2630" i="23"/>
  <c r="N2626" i="23"/>
  <c r="N2622" i="23"/>
  <c r="N2618" i="23"/>
  <c r="N2614" i="23"/>
  <c r="N2610" i="23"/>
  <c r="N2606" i="23"/>
  <c r="N2602" i="23"/>
  <c r="N2598" i="23"/>
  <c r="N2594" i="23"/>
  <c r="N2590" i="23"/>
  <c r="N2586" i="23"/>
  <c r="N2582" i="23"/>
  <c r="N2578" i="23"/>
  <c r="N2574" i="23"/>
  <c r="N2570" i="23"/>
  <c r="N2566" i="23"/>
  <c r="N2562" i="23"/>
  <c r="N2558" i="23"/>
  <c r="N2554" i="23"/>
  <c r="N2550" i="23"/>
  <c r="N2546" i="23"/>
  <c r="N2542" i="23"/>
  <c r="N2538" i="23"/>
  <c r="N2534" i="23"/>
  <c r="N2530" i="23"/>
  <c r="N2526" i="23"/>
  <c r="N2522" i="23"/>
  <c r="N2518" i="23"/>
  <c r="N2514" i="23"/>
  <c r="N2510" i="23"/>
  <c r="N2506" i="23"/>
  <c r="N2500" i="23"/>
  <c r="N2492" i="23"/>
  <c r="N2484" i="23"/>
  <c r="N2476" i="23"/>
  <c r="N2468" i="23"/>
  <c r="N2460" i="23"/>
  <c r="N2452" i="23"/>
  <c r="N2444" i="23"/>
  <c r="N2436" i="23"/>
  <c r="N2428" i="23"/>
  <c r="N2420" i="23"/>
  <c r="N2412" i="23"/>
  <c r="N2404" i="23"/>
  <c r="N2396" i="23"/>
  <c r="N2388" i="23"/>
  <c r="N2380" i="23"/>
  <c r="N2372" i="23"/>
  <c r="N2364" i="23"/>
  <c r="N2356" i="23"/>
  <c r="N2348" i="23"/>
  <c r="N2340" i="23"/>
  <c r="N2332" i="23"/>
  <c r="N2324" i="23"/>
  <c r="N2316" i="23"/>
  <c r="P2560" i="24" l="1"/>
  <c r="P2240" i="24"/>
  <c r="P2048" i="24"/>
  <c r="P1195" i="24"/>
  <c r="P512" i="24"/>
  <c r="P342" i="24"/>
  <c r="Q342" i="24"/>
  <c r="P3023" i="24"/>
  <c r="P2318" i="24"/>
  <c r="P2148" i="24"/>
  <c r="P2062" i="24"/>
  <c r="P1892" i="24"/>
  <c r="P3066" i="24"/>
  <c r="P2802" i="24"/>
  <c r="P2674" i="24"/>
  <c r="P2546" i="24"/>
  <c r="P1662" i="24"/>
  <c r="P971" i="24"/>
  <c r="P630" i="24"/>
  <c r="P544" i="24"/>
  <c r="P918" i="24"/>
  <c r="P1988" i="24"/>
  <c r="P2180" i="24"/>
  <c r="P374" i="24"/>
  <c r="Q374" i="24"/>
  <c r="P1669" i="24"/>
  <c r="P1641" i="24"/>
  <c r="P1114" i="24"/>
  <c r="P1007" i="24"/>
  <c r="P559" i="24"/>
  <c r="P367" i="24"/>
  <c r="P2918" i="24"/>
  <c r="P2339" i="24"/>
  <c r="P1427" i="24"/>
  <c r="P1363" i="24"/>
  <c r="P1278" i="24"/>
  <c r="P1214" i="24"/>
  <c r="P1128" i="24"/>
  <c r="P872" i="24"/>
  <c r="P680" i="24"/>
  <c r="Q488" i="24"/>
  <c r="Q467" i="24"/>
  <c r="P467" i="24"/>
  <c r="P382" i="24"/>
  <c r="P2763" i="24"/>
  <c r="P2259" i="24"/>
  <c r="P2887" i="24"/>
  <c r="P2695" i="24"/>
  <c r="P2439" i="24"/>
  <c r="P2247" i="24"/>
  <c r="P2055" i="24"/>
  <c r="P1815" i="24"/>
  <c r="P1623" i="24"/>
  <c r="P1431" i="24"/>
  <c r="P1346" i="24"/>
  <c r="P1239" i="24"/>
  <c r="P1132" i="24"/>
  <c r="P1026" i="24"/>
  <c r="P919" i="24"/>
  <c r="P812" i="24"/>
  <c r="P727" i="24"/>
  <c r="P642" i="24"/>
  <c r="Q450" i="24"/>
  <c r="P428" i="24"/>
  <c r="Q428" i="24"/>
  <c r="Q256" i="24"/>
  <c r="P256" i="24"/>
  <c r="Q128" i="24"/>
  <c r="P128" i="24"/>
  <c r="Q64" i="24"/>
  <c r="P64" i="24"/>
  <c r="P2886" i="24"/>
  <c r="P2243" i="24"/>
  <c r="P3009" i="24"/>
  <c r="P2726" i="24"/>
  <c r="P2449" i="24"/>
  <c r="P2257" i="24"/>
  <c r="P2065" i="24"/>
  <c r="P1873" i="24"/>
  <c r="P1562" i="24"/>
  <c r="P1434" i="24"/>
  <c r="P1094" i="24"/>
  <c r="P667" i="24"/>
  <c r="P2902" i="24"/>
  <c r="P3088" i="24"/>
  <c r="P3024" i="24"/>
  <c r="P2992" i="24"/>
  <c r="P2938" i="24"/>
  <c r="P2917" i="24"/>
  <c r="P2896" i="24"/>
  <c r="P2874" i="24"/>
  <c r="P2853" i="24"/>
  <c r="P2810" i="24"/>
  <c r="P2768" i="24"/>
  <c r="P2725" i="24"/>
  <c r="P2682" i="24"/>
  <c r="P2640" i="24"/>
  <c r="P2597" i="24"/>
  <c r="P2554" i="24"/>
  <c r="P2512" i="24"/>
  <c r="P2384" i="24"/>
  <c r="P2256" i="24"/>
  <c r="P2128" i="24"/>
  <c r="P2064" i="24"/>
  <c r="P2000" i="24"/>
  <c r="P1936" i="24"/>
  <c r="P1829" i="24"/>
  <c r="P1686" i="24"/>
  <c r="P1494" i="24"/>
  <c r="P1430" i="24"/>
  <c r="P1174" i="24"/>
  <c r="P1003" i="24"/>
  <c r="P2795" i="24"/>
  <c r="P3115" i="24"/>
  <c r="P3035" i="24"/>
  <c r="P2462" i="24"/>
  <c r="P2398" i="24"/>
  <c r="P2206" i="24"/>
  <c r="P2142" i="24"/>
  <c r="P2078" i="24"/>
  <c r="P1972" i="24"/>
  <c r="P1886" i="24"/>
  <c r="P1602" i="24"/>
  <c r="P1062" i="24"/>
  <c r="P464" i="24"/>
  <c r="P2982" i="24"/>
  <c r="P1794" i="24"/>
  <c r="Q438" i="24"/>
  <c r="P2582" i="24"/>
  <c r="P1525" i="24"/>
  <c r="P1215" i="24"/>
  <c r="P554" i="24"/>
  <c r="P490" i="24"/>
  <c r="P426" i="24"/>
  <c r="Q340" i="24"/>
  <c r="P298" i="24"/>
  <c r="P1955" i="24"/>
  <c r="P1336" i="24"/>
  <c r="P1208" i="24"/>
  <c r="P1059" i="24"/>
  <c r="P995" i="24"/>
  <c r="P931" i="24"/>
  <c r="P867" i="24"/>
  <c r="P803" i="24"/>
  <c r="P739" i="24"/>
  <c r="P632" i="24"/>
  <c r="P547" i="24"/>
  <c r="P462" i="24"/>
  <c r="Q376" i="24"/>
  <c r="P291" i="24"/>
  <c r="Q36" i="24"/>
  <c r="P2635" i="24"/>
  <c r="P1875" i="24"/>
  <c r="P2707" i="24"/>
  <c r="P2515" i="24"/>
  <c r="P2307" i="24"/>
  <c r="P2147" i="24"/>
  <c r="P1891" i="24"/>
  <c r="P1619" i="24"/>
  <c r="P1212" i="24"/>
  <c r="P1042" i="24"/>
  <c r="P914" i="24"/>
  <c r="P850" i="24"/>
  <c r="P722" i="24"/>
  <c r="P658" i="24"/>
  <c r="P594" i="24"/>
  <c r="P530" i="24"/>
  <c r="P508" i="24"/>
  <c r="Q359" i="24"/>
  <c r="Q176" i="24"/>
  <c r="P176" i="24"/>
  <c r="P2843" i="24"/>
  <c r="P2630" i="24"/>
  <c r="P502" i="24"/>
  <c r="Q275" i="24"/>
  <c r="P275" i="24"/>
  <c r="P195" i="24"/>
  <c r="Q179" i="24"/>
  <c r="P179" i="24"/>
  <c r="Q147" i="24"/>
  <c r="P147" i="24"/>
  <c r="Q99" i="24"/>
  <c r="P99" i="24"/>
  <c r="P3093" i="24"/>
  <c r="P2949" i="24"/>
  <c r="P2863" i="24"/>
  <c r="P2778" i="24"/>
  <c r="P2719" i="24"/>
  <c r="P2607" i="24"/>
  <c r="P2522" i="24"/>
  <c r="P2383" i="24"/>
  <c r="P2223" i="24"/>
  <c r="P2047" i="24"/>
  <c r="P1871" i="24"/>
  <c r="P1535" i="24"/>
  <c r="P1051" i="24"/>
  <c r="P731" i="24"/>
  <c r="Q206" i="24"/>
  <c r="Q142" i="24"/>
  <c r="P3081" i="24"/>
  <c r="P3022" i="24"/>
  <c r="P2969" i="24"/>
  <c r="P2798" i="24"/>
  <c r="P2713" i="24"/>
  <c r="P2443" i="24"/>
  <c r="P2363" i="24"/>
  <c r="P2187" i="24"/>
  <c r="P2011" i="24"/>
  <c r="P1850" i="24"/>
  <c r="P1615" i="24"/>
  <c r="P1381" i="24"/>
  <c r="P1274" i="24"/>
  <c r="P907" i="24"/>
  <c r="P1389" i="24"/>
  <c r="P1197" i="24"/>
  <c r="P589" i="24"/>
  <c r="Q477" i="24"/>
  <c r="Q461" i="24"/>
  <c r="P461" i="24"/>
  <c r="P397" i="24"/>
  <c r="P349" i="24"/>
  <c r="Q317" i="24"/>
  <c r="P317" i="24"/>
  <c r="Q285" i="24"/>
  <c r="P285" i="24"/>
  <c r="Q253" i="24"/>
  <c r="P253" i="24"/>
  <c r="Q221" i="24"/>
  <c r="P221" i="24"/>
  <c r="Q205" i="24"/>
  <c r="P205" i="24"/>
  <c r="Q173" i="24"/>
  <c r="P173" i="24"/>
  <c r="Q157" i="24"/>
  <c r="P157" i="24"/>
  <c r="Q141" i="24"/>
  <c r="P141" i="24"/>
  <c r="Q109" i="24"/>
  <c r="P109" i="24"/>
  <c r="Q77" i="24"/>
  <c r="P77" i="24"/>
  <c r="Q45" i="24"/>
  <c r="P45" i="24"/>
  <c r="Q29" i="24"/>
  <c r="P29" i="24"/>
  <c r="P3111" i="24"/>
  <c r="P3053" i="24"/>
  <c r="P3026" i="24"/>
  <c r="P2999" i="24"/>
  <c r="P2941" i="24"/>
  <c r="P2829" i="24"/>
  <c r="P2685" i="24"/>
  <c r="P2573" i="24"/>
  <c r="P2514" i="24"/>
  <c r="P1738" i="24"/>
  <c r="P1397" i="24"/>
  <c r="P1162" i="24"/>
  <c r="P2450" i="24"/>
  <c r="P2386" i="24"/>
  <c r="P2362" i="24"/>
  <c r="P2322" i="24"/>
  <c r="P2298" i="24"/>
  <c r="P2234" i="24"/>
  <c r="P2194" i="24"/>
  <c r="P2130" i="24"/>
  <c r="P2066" i="24"/>
  <c r="P2042" i="24"/>
  <c r="P1978" i="24"/>
  <c r="P1914" i="24"/>
  <c r="P1678" i="24"/>
  <c r="P1395" i="24"/>
  <c r="P1369" i="24"/>
  <c r="P1337" i="24"/>
  <c r="P1283" i="24"/>
  <c r="P1225" i="24"/>
  <c r="P1198" i="24"/>
  <c r="P1113" i="24"/>
  <c r="P1031" i="24"/>
  <c r="P775" i="24"/>
  <c r="P2469" i="24"/>
  <c r="P2445" i="24"/>
  <c r="P2381" i="24"/>
  <c r="P2317" i="24"/>
  <c r="P2253" i="24"/>
  <c r="P2189" i="24"/>
  <c r="P2149" i="24"/>
  <c r="P2085" i="24"/>
  <c r="P2061" i="24"/>
  <c r="P2021" i="24"/>
  <c r="P1957" i="24"/>
  <c r="P1933" i="24"/>
  <c r="P1869" i="24"/>
  <c r="P1789" i="24"/>
  <c r="P1677" i="24"/>
  <c r="P1650" i="24"/>
  <c r="P1565" i="24"/>
  <c r="P1533" i="24"/>
  <c r="P1394" i="24"/>
  <c r="P1335" i="24"/>
  <c r="P1223" i="24"/>
  <c r="P1027" i="24"/>
  <c r="P771" i="24"/>
  <c r="P691" i="24"/>
  <c r="P3064" i="24"/>
  <c r="P3000" i="24"/>
  <c r="P2936" i="24"/>
  <c r="P2872" i="24"/>
  <c r="P2808" i="24"/>
  <c r="P2764" i="24"/>
  <c r="P2700" i="24"/>
  <c r="P2636" i="24"/>
  <c r="P2572" i="24"/>
  <c r="P2552" i="24"/>
  <c r="P2488" i="24"/>
  <c r="P2424" i="24"/>
  <c r="P2380" i="24"/>
  <c r="P2360" i="24"/>
  <c r="P2296" i="24"/>
  <c r="P2252" i="24"/>
  <c r="P2188" i="24"/>
  <c r="P2124" i="24"/>
  <c r="P2092" i="24"/>
  <c r="P2028" i="24"/>
  <c r="P1964" i="24"/>
  <c r="P1900" i="24"/>
  <c r="P1868" i="24"/>
  <c r="P1617" i="24"/>
  <c r="P1275" i="24"/>
  <c r="P1103" i="24"/>
  <c r="P719" i="24"/>
  <c r="P942" i="24"/>
  <c r="P814" i="24"/>
  <c r="P622" i="24"/>
  <c r="P445" i="24"/>
  <c r="P381" i="24"/>
  <c r="P450" i="24"/>
  <c r="P1316" i="24"/>
  <c r="P1124" i="24"/>
  <c r="P932" i="24"/>
  <c r="P740" i="24"/>
  <c r="P553" i="24"/>
  <c r="P370" i="24"/>
  <c r="P338" i="24"/>
  <c r="P361" i="24"/>
  <c r="P265" i="24"/>
  <c r="P169" i="24"/>
  <c r="P105" i="24"/>
  <c r="P9" i="24"/>
  <c r="P436" i="24"/>
  <c r="P404" i="24"/>
  <c r="P276" i="24"/>
  <c r="P84" i="24"/>
  <c r="P52" i="24"/>
  <c r="P603" i="24"/>
  <c r="P571" i="24"/>
  <c r="P475" i="24"/>
  <c r="P283" i="24"/>
  <c r="P219" i="24"/>
  <c r="P123" i="24"/>
  <c r="P59" i="24"/>
  <c r="Q446" i="24"/>
  <c r="Q230" i="24"/>
  <c r="Q331" i="24"/>
  <c r="Q432" i="24"/>
  <c r="Q266" i="24"/>
  <c r="Q411" i="24"/>
  <c r="Q379" i="24"/>
  <c r="Q287" i="24"/>
  <c r="Q159" i="24"/>
  <c r="Q123" i="24"/>
  <c r="Q27" i="24"/>
  <c r="Q130" i="24"/>
  <c r="Q98" i="24"/>
  <c r="Q66" i="24"/>
  <c r="Q34" i="24"/>
  <c r="Q309" i="24"/>
  <c r="Q245" i="24"/>
  <c r="Q181" i="24"/>
  <c r="Q53" i="24"/>
  <c r="Q21" i="24"/>
  <c r="Q232" i="24"/>
  <c r="Q200" i="24"/>
  <c r="Q104" i="24"/>
  <c r="Q72" i="24"/>
  <c r="Q40" i="24"/>
  <c r="Q8" i="24"/>
  <c r="P2973" i="24"/>
  <c r="P2785" i="24"/>
  <c r="P2529" i="24"/>
  <c r="P2401" i="24"/>
  <c r="P2273" i="24"/>
  <c r="P2145" i="24"/>
  <c r="P2017" i="24"/>
  <c r="P1889" i="24"/>
  <c r="P1804" i="24"/>
  <c r="P1414" i="24"/>
  <c r="P1158" i="24"/>
  <c r="P646" i="24"/>
  <c r="Q390" i="24"/>
  <c r="Q304" i="24"/>
  <c r="P304" i="24"/>
  <c r="P76" i="24"/>
  <c r="P1563" i="24"/>
  <c r="P2848" i="24"/>
  <c r="P2720" i="24"/>
  <c r="P2528" i="24"/>
  <c r="P2336" i="24"/>
  <c r="P3049" i="24"/>
  <c r="P2985" i="24"/>
  <c r="P2950" i="24"/>
  <c r="P2865" i="24"/>
  <c r="P2694" i="24"/>
  <c r="P2609" i="24"/>
  <c r="P2481" i="24"/>
  <c r="P2417" i="24"/>
  <c r="P2353" i="24"/>
  <c r="P2289" i="24"/>
  <c r="P2225" i="24"/>
  <c r="P2161" i="24"/>
  <c r="P2097" i="24"/>
  <c r="P2033" i="24"/>
  <c r="P1969" i="24"/>
  <c r="P1905" i="24"/>
  <c r="P1841" i="24"/>
  <c r="P1820" i="24"/>
  <c r="P1798" i="24"/>
  <c r="P1777" i="24"/>
  <c r="P1658" i="24"/>
  <c r="P1307" i="24"/>
  <c r="P1222" i="24"/>
  <c r="P966" i="24"/>
  <c r="P710" i="24"/>
  <c r="Q454" i="24"/>
  <c r="P368" i="24"/>
  <c r="P268" i="24"/>
  <c r="P12" i="24"/>
  <c r="Q391" i="24"/>
  <c r="Q412" i="24"/>
  <c r="P434" i="24"/>
  <c r="P2646" i="24"/>
  <c r="P1583" i="24"/>
  <c r="P2928" i="24"/>
  <c r="P2864" i="24"/>
  <c r="P2800" i="24"/>
  <c r="P2736" i="24"/>
  <c r="P2672" i="24"/>
  <c r="P2608" i="24"/>
  <c r="P2544" i="24"/>
  <c r="P2480" i="24"/>
  <c r="P2416" i="24"/>
  <c r="P2352" i="24"/>
  <c r="P2288" i="24"/>
  <c r="P2224" i="24"/>
  <c r="P2160" i="24"/>
  <c r="P2096" i="24"/>
  <c r="P2032" i="24"/>
  <c r="P1968" i="24"/>
  <c r="P1904" i="24"/>
  <c r="P1797" i="24"/>
  <c r="P1387" i="24"/>
  <c r="P1302" i="24"/>
  <c r="P1131" i="24"/>
  <c r="P1046" i="24"/>
  <c r="P790" i="24"/>
  <c r="P534" i="24"/>
  <c r="P448" i="24"/>
  <c r="P252" i="24"/>
  <c r="P2625" i="24"/>
  <c r="P1157" i="24"/>
  <c r="P3091" i="24"/>
  <c r="P3027" i="24"/>
  <c r="P2963" i="24"/>
  <c r="P2942" i="24"/>
  <c r="P2921" i="24"/>
  <c r="P2878" i="24"/>
  <c r="P2857" i="24"/>
  <c r="P2814" i="24"/>
  <c r="P2793" i="24"/>
  <c r="P2750" i="24"/>
  <c r="P2729" i="24"/>
  <c r="P2686" i="24"/>
  <c r="P2665" i="24"/>
  <c r="P2622" i="24"/>
  <c r="P2601" i="24"/>
  <c r="P2558" i="24"/>
  <c r="P2537" i="24"/>
  <c r="P2494" i="24"/>
  <c r="P2430" i="24"/>
  <c r="P2366" i="24"/>
  <c r="P2302" i="24"/>
  <c r="P2238" i="24"/>
  <c r="P2174" i="24"/>
  <c r="P2132" i="24"/>
  <c r="P2110" i="24"/>
  <c r="P2068" i="24"/>
  <c r="P2046" i="24"/>
  <c r="P2004" i="24"/>
  <c r="P1982" i="24"/>
  <c r="P1940" i="24"/>
  <c r="P1918" i="24"/>
  <c r="P1876" i="24"/>
  <c r="P1854" i="24"/>
  <c r="P1833" i="24"/>
  <c r="P1790" i="24"/>
  <c r="P934" i="24"/>
  <c r="P678" i="24"/>
  <c r="P592" i="24"/>
  <c r="Q422" i="24"/>
  <c r="Q336" i="24"/>
  <c r="P336" i="24"/>
  <c r="P172" i="24"/>
  <c r="P2945" i="24"/>
  <c r="P2518" i="24"/>
  <c r="P3070" i="24"/>
  <c r="P3006" i="24"/>
  <c r="P1848" i="24"/>
  <c r="P1784" i="24"/>
  <c r="P1078" i="24"/>
  <c r="P822" i="24"/>
  <c r="P480" i="24"/>
  <c r="P310" i="24"/>
  <c r="Q310" i="24"/>
  <c r="P92" i="24"/>
  <c r="P2838" i="24"/>
  <c r="P1773" i="24"/>
  <c r="P1709" i="24"/>
  <c r="P1645" i="24"/>
  <c r="P1581" i="24"/>
  <c r="P1517" i="24"/>
  <c r="P1453" i="24"/>
  <c r="P1354" i="24"/>
  <c r="P1183" i="24"/>
  <c r="P1055" i="24"/>
  <c r="P991" i="24"/>
  <c r="P927" i="24"/>
  <c r="P863" i="24"/>
  <c r="P799" i="24"/>
  <c r="P735" i="24"/>
  <c r="P671" i="24"/>
  <c r="P607" i="24"/>
  <c r="P586" i="24"/>
  <c r="P543" i="24"/>
  <c r="P522" i="24"/>
  <c r="P479" i="24"/>
  <c r="P458" i="24"/>
  <c r="P415" i="24"/>
  <c r="P394" i="24"/>
  <c r="P351" i="24"/>
  <c r="P2939" i="24"/>
  <c r="P1768" i="24"/>
  <c r="P1752" i="24"/>
  <c r="P1736" i="24"/>
  <c r="P1720" i="24"/>
  <c r="P1704" i="24"/>
  <c r="P1688" i="24"/>
  <c r="P1672" i="24"/>
  <c r="P1656" i="24"/>
  <c r="P1640" i="24"/>
  <c r="P1624" i="24"/>
  <c r="P1608" i="24"/>
  <c r="P1592" i="24"/>
  <c r="P1576" i="24"/>
  <c r="P1560" i="24"/>
  <c r="P1544" i="24"/>
  <c r="P1528" i="24"/>
  <c r="P1512" i="24"/>
  <c r="P1496" i="24"/>
  <c r="P1480" i="24"/>
  <c r="P1464" i="24"/>
  <c r="P1448" i="24"/>
  <c r="P1432" i="24"/>
  <c r="P1368" i="24"/>
  <c r="P1304" i="24"/>
  <c r="P1240" i="24"/>
  <c r="P1176" i="24"/>
  <c r="P1112" i="24"/>
  <c r="P1048" i="24"/>
  <c r="P984" i="24"/>
  <c r="P920" i="24"/>
  <c r="P856" i="24"/>
  <c r="P792" i="24"/>
  <c r="P728" i="24"/>
  <c r="P664" i="24"/>
  <c r="Q472" i="24"/>
  <c r="Q451" i="24"/>
  <c r="Q408" i="24"/>
  <c r="Q387" i="24"/>
  <c r="Q344" i="24"/>
  <c r="Q302" i="24"/>
  <c r="P2779" i="24"/>
  <c r="P2523" i="24"/>
  <c r="P2475" i="24"/>
  <c r="P2411" i="24"/>
  <c r="P2347" i="24"/>
  <c r="P2283" i="24"/>
  <c r="P2219" i="24"/>
  <c r="P2155" i="24"/>
  <c r="P2091" i="24"/>
  <c r="P2027" i="24"/>
  <c r="P1963" i="24"/>
  <c r="P1899" i="24"/>
  <c r="P1835" i="24"/>
  <c r="P1771" i="24"/>
  <c r="P1707" i="24"/>
  <c r="P1643" i="24"/>
  <c r="P1579" i="24"/>
  <c r="P1515" i="24"/>
  <c r="P1451" i="24"/>
  <c r="P1074" i="24"/>
  <c r="P1010" i="24"/>
  <c r="P946" i="24"/>
  <c r="P882" i="24"/>
  <c r="P818" i="24"/>
  <c r="P754" i="24"/>
  <c r="P690" i="24"/>
  <c r="P626" i="24"/>
  <c r="P604" i="24"/>
  <c r="P540" i="24"/>
  <c r="Q498" i="24"/>
  <c r="P476" i="24"/>
  <c r="Q434" i="24"/>
  <c r="P412" i="24"/>
  <c r="Q370" i="24"/>
  <c r="P348" i="24"/>
  <c r="Q272" i="24"/>
  <c r="Q208" i="24"/>
  <c r="Q144" i="24"/>
  <c r="Q80" i="24"/>
  <c r="Q16" i="24"/>
  <c r="P2965" i="24"/>
  <c r="P2709" i="24"/>
  <c r="P1706" i="24"/>
  <c r="P1365" i="24"/>
  <c r="P859" i="24"/>
  <c r="P278" i="24"/>
  <c r="Q278" i="24"/>
  <c r="P262" i="24"/>
  <c r="Q260" i="24"/>
  <c r="P16" i="24"/>
  <c r="P1860" i="24"/>
  <c r="P246" i="24"/>
  <c r="Q246" i="24"/>
  <c r="P230" i="24"/>
  <c r="P214" i="24"/>
  <c r="Q214" i="24"/>
  <c r="P198" i="24"/>
  <c r="P182" i="24"/>
  <c r="Q182" i="24"/>
  <c r="P166" i="24"/>
  <c r="P150" i="24"/>
  <c r="Q150" i="24"/>
  <c r="P134" i="24"/>
  <c r="P118" i="24"/>
  <c r="P102" i="24"/>
  <c r="P86" i="24"/>
  <c r="Q476" i="24"/>
  <c r="Q485" i="24"/>
  <c r="P562" i="24"/>
  <c r="P1014" i="24"/>
  <c r="P70" i="24"/>
  <c r="P54" i="24"/>
  <c r="P38" i="24"/>
  <c r="P22" i="24"/>
  <c r="Q455" i="24"/>
  <c r="Q219" i="24"/>
  <c r="P6" i="24"/>
  <c r="Q14" i="24"/>
  <c r="Q46" i="24"/>
  <c r="P323" i="24"/>
  <c r="P80" i="24"/>
  <c r="P860" i="24"/>
  <c r="P3065" i="24"/>
  <c r="P2926" i="24"/>
  <c r="P2841" i="24"/>
  <c r="P2670" i="24"/>
  <c r="P2585" i="24"/>
  <c r="P2491" i="24"/>
  <c r="P2395" i="24"/>
  <c r="P2315" i="24"/>
  <c r="P2235" i="24"/>
  <c r="P2139" i="24"/>
  <c r="P2059" i="24"/>
  <c r="P1979" i="24"/>
  <c r="P1883" i="24"/>
  <c r="P1786" i="24"/>
  <c r="P1269" i="24"/>
  <c r="P1093" i="24"/>
  <c r="P1077" i="24"/>
  <c r="P1061" i="24"/>
  <c r="P1045" i="24"/>
  <c r="P1029" i="24"/>
  <c r="P1013" i="24"/>
  <c r="P997" i="24"/>
  <c r="P981" i="24"/>
  <c r="P965" i="24"/>
  <c r="P949" i="24"/>
  <c r="P933" i="24"/>
  <c r="P917" i="24"/>
  <c r="P901" i="24"/>
  <c r="P885" i="24"/>
  <c r="P869" i="24"/>
  <c r="P853" i="24"/>
  <c r="P837" i="24"/>
  <c r="P821" i="24"/>
  <c r="P805" i="24"/>
  <c r="P789" i="24"/>
  <c r="P773" i="24"/>
  <c r="P757" i="24"/>
  <c r="P741" i="24"/>
  <c r="P725" i="24"/>
  <c r="P709" i="24"/>
  <c r="P693" i="24"/>
  <c r="P677" i="24"/>
  <c r="P661" i="24"/>
  <c r="P645" i="24"/>
  <c r="P629" i="24"/>
  <c r="P613" i="24"/>
  <c r="P581" i="24"/>
  <c r="P549" i="24"/>
  <c r="P517" i="24"/>
  <c r="P485" i="24"/>
  <c r="Q469" i="24"/>
  <c r="Q453" i="24"/>
  <c r="Q437" i="24"/>
  <c r="Q421" i="24"/>
  <c r="Q405" i="24"/>
  <c r="Q389" i="24"/>
  <c r="Q373" i="24"/>
  <c r="Q357" i="24"/>
  <c r="P3095" i="24"/>
  <c r="P3042" i="24"/>
  <c r="P3010" i="24"/>
  <c r="P2983" i="24"/>
  <c r="P2898" i="24"/>
  <c r="P2813" i="24"/>
  <c r="P2557" i="24"/>
  <c r="P1333" i="24"/>
  <c r="P1226" i="24"/>
  <c r="P1119" i="24"/>
  <c r="P1838" i="24"/>
  <c r="P1694" i="24"/>
  <c r="P1438" i="24"/>
  <c r="P1411" i="24"/>
  <c r="P1326" i="24"/>
  <c r="P1155" i="24"/>
  <c r="P903" i="24"/>
  <c r="P647" i="24"/>
  <c r="P2457" i="24"/>
  <c r="P2393" i="24"/>
  <c r="P2329" i="24"/>
  <c r="P2265" i="24"/>
  <c r="P2201" i="24"/>
  <c r="P2137" i="24"/>
  <c r="P2073" i="24"/>
  <c r="P2009" i="24"/>
  <c r="P1945" i="24"/>
  <c r="P1881" i="24"/>
  <c r="P1693" i="24"/>
  <c r="P1661" i="24"/>
  <c r="P1549" i="24"/>
  <c r="P1437" i="24"/>
  <c r="P1351" i="24"/>
  <c r="P1266" i="24"/>
  <c r="P899" i="24"/>
  <c r="P643" i="24"/>
  <c r="P2948" i="24"/>
  <c r="P2924" i="24"/>
  <c r="P2884" i="24"/>
  <c r="P2860" i="24"/>
  <c r="P2820" i="24"/>
  <c r="P2796" i="24"/>
  <c r="P2756" i="24"/>
  <c r="P2732" i="24"/>
  <c r="P2692" i="24"/>
  <c r="P2668" i="24"/>
  <c r="P2628" i="24"/>
  <c r="P2604" i="24"/>
  <c r="P2564" i="24"/>
  <c r="P2540" i="24"/>
  <c r="P2500" i="24"/>
  <c r="P2476" i="24"/>
  <c r="P2436" i="24"/>
  <c r="P2412" i="24"/>
  <c r="P2372" i="24"/>
  <c r="P2348" i="24"/>
  <c r="P2308" i="24"/>
  <c r="P2284" i="24"/>
  <c r="P2244" i="24"/>
  <c r="P2220" i="24"/>
  <c r="P1851" i="24"/>
  <c r="P1723" i="24"/>
  <c r="P1595" i="24"/>
  <c r="P1467" i="24"/>
  <c r="P1382" i="24"/>
  <c r="P1211" i="24"/>
  <c r="P1126" i="24"/>
  <c r="P477" i="24"/>
  <c r="P413" i="24"/>
  <c r="P1396" i="24"/>
  <c r="P1268" i="24"/>
  <c r="P1204" i="24"/>
  <c r="P1140" i="24"/>
  <c r="P1076" i="24"/>
  <c r="P948" i="24"/>
  <c r="P884" i="24"/>
  <c r="P820" i="24"/>
  <c r="P756" i="24"/>
  <c r="P692" i="24"/>
  <c r="P628" i="24"/>
  <c r="P322" i="24"/>
  <c r="P98" i="24"/>
  <c r="P34" i="24"/>
  <c r="P25" i="24"/>
  <c r="P484" i="24"/>
  <c r="P452" i="24"/>
  <c r="P420" i="24"/>
  <c r="P388" i="24"/>
  <c r="P356" i="24"/>
  <c r="P260" i="24"/>
  <c r="P196" i="24"/>
  <c r="P132" i="24"/>
  <c r="P68" i="24"/>
  <c r="P36" i="24"/>
  <c r="P4" i="24"/>
  <c r="P587" i="24"/>
  <c r="P491" i="24"/>
  <c r="P459" i="24"/>
  <c r="P427" i="24"/>
  <c r="P395" i="24"/>
  <c r="P363" i="24"/>
  <c r="P331" i="24"/>
  <c r="P299" i="24"/>
  <c r="P267" i="24"/>
  <c r="P235" i="24"/>
  <c r="P203" i="24"/>
  <c r="P171" i="24"/>
  <c r="P139" i="24"/>
  <c r="P107" i="24"/>
  <c r="P75" i="24"/>
  <c r="P43" i="24"/>
  <c r="P11" i="24"/>
  <c r="Q494" i="24"/>
  <c r="Q462" i="24"/>
  <c r="Q430" i="24"/>
  <c r="Q398" i="24"/>
  <c r="Q366" i="24"/>
  <c r="Q262" i="24"/>
  <c r="Q198" i="24"/>
  <c r="Q449" i="24"/>
  <c r="Q417" i="24"/>
  <c r="Q385" i="24"/>
  <c r="Q235" i="24"/>
  <c r="Q171" i="24"/>
  <c r="Q480" i="24"/>
  <c r="Q448" i="24"/>
  <c r="Q416" i="24"/>
  <c r="Q298" i="24"/>
  <c r="Q491" i="24"/>
  <c r="Q427" i="24"/>
  <c r="Q139" i="24"/>
  <c r="Q107" i="24"/>
  <c r="Q75" i="24"/>
  <c r="Q43" i="24"/>
  <c r="Q11" i="24"/>
  <c r="Q114" i="24"/>
  <c r="Q82" i="24"/>
  <c r="Q50" i="24"/>
  <c r="Q18" i="24"/>
  <c r="Q325" i="24"/>
  <c r="Q293" i="24"/>
  <c r="Q261" i="24"/>
  <c r="Q229" i="24"/>
  <c r="Q165" i="24"/>
  <c r="Q133" i="24"/>
  <c r="Q101" i="24"/>
  <c r="Q37" i="24"/>
  <c r="Q312" i="24"/>
  <c r="Q280" i="24"/>
  <c r="Q248" i="24"/>
  <c r="Q216" i="24"/>
  <c r="Q184" i="24"/>
  <c r="Q120" i="24"/>
  <c r="Q56" i="24"/>
  <c r="P2368" i="24"/>
  <c r="P2382" i="24"/>
  <c r="P1956" i="24"/>
  <c r="P2610" i="24"/>
  <c r="P1598" i="24"/>
  <c r="P28" i="24"/>
  <c r="P1513" i="24"/>
  <c r="P879" i="24"/>
  <c r="P431" i="24"/>
  <c r="P1342" i="24"/>
  <c r="P1064" i="24"/>
  <c r="P1541" i="24"/>
  <c r="P2951" i="24"/>
  <c r="P2759" i="24"/>
  <c r="P2567" i="24"/>
  <c r="P2375" i="24"/>
  <c r="P2119" i="24"/>
  <c r="P1927" i="24"/>
  <c r="P1687" i="24"/>
  <c r="P1495" i="24"/>
  <c r="P1410" i="24"/>
  <c r="P1324" i="24"/>
  <c r="P1282" i="24"/>
  <c r="P1196" i="24"/>
  <c r="P1175" i="24"/>
  <c r="P1111" i="24"/>
  <c r="P1068" i="24"/>
  <c r="P1004" i="24"/>
  <c r="P962" i="24"/>
  <c r="P898" i="24"/>
  <c r="P855" i="24"/>
  <c r="P791" i="24"/>
  <c r="P748" i="24"/>
  <c r="P663" i="24"/>
  <c r="P556" i="24"/>
  <c r="Q407" i="24"/>
  <c r="P300" i="24"/>
  <c r="Q192" i="24"/>
  <c r="P192" i="24"/>
  <c r="P2993" i="24"/>
  <c r="P2651" i="24"/>
  <c r="P1923" i="24"/>
  <c r="Q183" i="24"/>
  <c r="Q151" i="24"/>
  <c r="Q135" i="24"/>
  <c r="Q119" i="24"/>
  <c r="Q103" i="24"/>
  <c r="Q87" i="24"/>
  <c r="Q71" i="24"/>
  <c r="Q55" i="24"/>
  <c r="P1221" i="24"/>
  <c r="Q39" i="24"/>
  <c r="P1836" i="24"/>
  <c r="P498" i="24"/>
  <c r="P1819" i="24"/>
  <c r="P1317" i="24"/>
  <c r="P1301" i="24"/>
  <c r="P2699" i="24"/>
  <c r="Q23" i="24"/>
  <c r="P208" i="24"/>
  <c r="P988" i="24"/>
  <c r="P1286" i="24"/>
  <c r="Q7" i="24"/>
  <c r="P1115" i="24"/>
  <c r="P3013" i="24"/>
  <c r="P2954" i="24"/>
  <c r="P2927" i="24"/>
  <c r="P2869" i="24"/>
  <c r="P2842" i="24"/>
  <c r="P2815" i="24"/>
  <c r="P2783" i="24"/>
  <c r="P2757" i="24"/>
  <c r="P2698" i="24"/>
  <c r="P2671" i="24"/>
  <c r="P2613" i="24"/>
  <c r="P2586" i="24"/>
  <c r="P2559" i="24"/>
  <c r="P2527" i="24"/>
  <c r="P2495" i="24"/>
  <c r="P2319" i="24"/>
  <c r="P2239" i="24"/>
  <c r="P2159" i="24"/>
  <c r="P2063" i="24"/>
  <c r="P1983" i="24"/>
  <c r="P1903" i="24"/>
  <c r="P1791" i="24"/>
  <c r="P1685" i="24"/>
  <c r="P1578" i="24"/>
  <c r="P1450" i="24"/>
  <c r="P1343" i="24"/>
  <c r="P1237" i="24"/>
  <c r="P1109" i="24"/>
  <c r="P795" i="24"/>
  <c r="Q290" i="24"/>
  <c r="Q258" i="24"/>
  <c r="Q226" i="24"/>
  <c r="Q194" i="24"/>
  <c r="Q162" i="24"/>
  <c r="P3118" i="24"/>
  <c r="P3086" i="24"/>
  <c r="P3059" i="24"/>
  <c r="P3033" i="24"/>
  <c r="P3001" i="24"/>
  <c r="P2974" i="24"/>
  <c r="P2947" i="24"/>
  <c r="P2915" i="24"/>
  <c r="P2889" i="24"/>
  <c r="P2862" i="24"/>
  <c r="P2803" i="24"/>
  <c r="P2777" i="24"/>
  <c r="P2718" i="24"/>
  <c r="P2691" i="24"/>
  <c r="P2659" i="24"/>
  <c r="P2633" i="24"/>
  <c r="P2606" i="24"/>
  <c r="P2547" i="24"/>
  <c r="P2521" i="24"/>
  <c r="P2459" i="24"/>
  <c r="P2379" i="24"/>
  <c r="P2299" i="24"/>
  <c r="P2203" i="24"/>
  <c r="P2123" i="24"/>
  <c r="P2043" i="24"/>
  <c r="P1947" i="24"/>
  <c r="P1867" i="24"/>
  <c r="P1765" i="24"/>
  <c r="P1423" i="24"/>
  <c r="P1295" i="24"/>
  <c r="P1189" i="24"/>
  <c r="P1035" i="24"/>
  <c r="P651" i="24"/>
  <c r="P1409" i="24"/>
  <c r="P1393" i="24"/>
  <c r="P1345" i="24"/>
  <c r="P1329" i="24"/>
  <c r="P1281" i="24"/>
  <c r="P1265" i="24"/>
  <c r="P1217" i="24"/>
  <c r="P1201" i="24"/>
  <c r="P1153" i="24"/>
  <c r="P1137" i="24"/>
  <c r="P593" i="24"/>
  <c r="P561" i="24"/>
  <c r="P529" i="24"/>
  <c r="P497" i="24"/>
  <c r="P465" i="24"/>
  <c r="Q465" i="24"/>
  <c r="P433" i="24"/>
  <c r="P401" i="24"/>
  <c r="P369" i="24"/>
  <c r="P353" i="24"/>
  <c r="Q337" i="24"/>
  <c r="P337" i="24"/>
  <c r="Q321" i="24"/>
  <c r="P321" i="24"/>
  <c r="Q305" i="24"/>
  <c r="P305" i="24"/>
  <c r="Q289" i="24"/>
  <c r="P289" i="24"/>
  <c r="Q273" i="24"/>
  <c r="P273" i="24"/>
  <c r="Q257" i="24"/>
  <c r="P257" i="24"/>
  <c r="Q241" i="24"/>
  <c r="P241" i="24"/>
  <c r="Q225" i="24"/>
  <c r="P225" i="24"/>
  <c r="Q209" i="24"/>
  <c r="P209" i="24"/>
  <c r="Q193" i="24"/>
  <c r="P193" i="24"/>
  <c r="Q177" i="24"/>
  <c r="P177" i="24"/>
  <c r="Q161" i="24"/>
  <c r="P161" i="24"/>
  <c r="Q145" i="24"/>
  <c r="P145" i="24"/>
  <c r="Q129" i="24"/>
  <c r="P129" i="24"/>
  <c r="Q113" i="24"/>
  <c r="P113" i="24"/>
  <c r="Q97" i="24"/>
  <c r="P97" i="24"/>
  <c r="Q81" i="24"/>
  <c r="P81" i="24"/>
  <c r="Q65" i="24"/>
  <c r="P65" i="24"/>
  <c r="Q49" i="24"/>
  <c r="P49" i="24"/>
  <c r="Q33" i="24"/>
  <c r="P33" i="24"/>
  <c r="Q17" i="24"/>
  <c r="Q110" i="24"/>
  <c r="P416" i="24"/>
  <c r="P17" i="24"/>
  <c r="P2116" i="24"/>
  <c r="P3117" i="24"/>
  <c r="P3090" i="24"/>
  <c r="P3063" i="24"/>
  <c r="P3031" i="24"/>
  <c r="P3005" i="24"/>
  <c r="P2978" i="24"/>
  <c r="P2893" i="24"/>
  <c r="P2834" i="24"/>
  <c r="P2749" i="24"/>
  <c r="P2722" i="24"/>
  <c r="P2637" i="24"/>
  <c r="P1759" i="24"/>
  <c r="P1546" i="24"/>
  <c r="P1418" i="24"/>
  <c r="P1311" i="24"/>
  <c r="P1205" i="24"/>
  <c r="P1019" i="24"/>
  <c r="P699" i="24"/>
  <c r="P2454" i="24"/>
  <c r="P2390" i="24"/>
  <c r="P2326" i="24"/>
  <c r="P2262" i="24"/>
  <c r="P2198" i="24"/>
  <c r="P2154" i="24"/>
  <c r="P2134" i="24"/>
  <c r="P2070" i="24"/>
  <c r="P2006" i="24"/>
  <c r="P1942" i="24"/>
  <c r="P1878" i="24"/>
  <c r="P1774" i="24"/>
  <c r="P1742" i="24"/>
  <c r="P1630" i="24"/>
  <c r="P1486" i="24"/>
  <c r="P1401" i="24"/>
  <c r="P1374" i="24"/>
  <c r="P1347" i="24"/>
  <c r="P1289" i="24"/>
  <c r="P1262" i="24"/>
  <c r="P1203" i="24"/>
  <c r="P1177" i="24"/>
  <c r="P1145" i="24"/>
  <c r="P1118" i="24"/>
  <c r="P967" i="24"/>
  <c r="P887" i="24"/>
  <c r="P711" i="24"/>
  <c r="P631" i="24"/>
  <c r="P494" i="24"/>
  <c r="P2493" i="24"/>
  <c r="P2473" i="24"/>
  <c r="P2429" i="24"/>
  <c r="P2409" i="24"/>
  <c r="P2365" i="24"/>
  <c r="P2345" i="24"/>
  <c r="P2301" i="24"/>
  <c r="P2281" i="24"/>
  <c r="P2237" i="24"/>
  <c r="P2217" i="24"/>
  <c r="P2173" i="24"/>
  <c r="P2153" i="24"/>
  <c r="P2109" i="24"/>
  <c r="P2089" i="24"/>
  <c r="P2045" i="24"/>
  <c r="P2025" i="24"/>
  <c r="P1981" i="24"/>
  <c r="P1961" i="24"/>
  <c r="P1917" i="24"/>
  <c r="P1897" i="24"/>
  <c r="P1853" i="24"/>
  <c r="P1826" i="24"/>
  <c r="P1741" i="24"/>
  <c r="P1714" i="24"/>
  <c r="P1629" i="24"/>
  <c r="P1597" i="24"/>
  <c r="P1570" i="24"/>
  <c r="P1485" i="24"/>
  <c r="P1458" i="24"/>
  <c r="P1399" i="24"/>
  <c r="P1314" i="24"/>
  <c r="P1287" i="24"/>
  <c r="P1202" i="24"/>
  <c r="P1143" i="24"/>
  <c r="P963" i="24"/>
  <c r="P883" i="24"/>
  <c r="P707" i="24"/>
  <c r="P627" i="24"/>
  <c r="P454" i="24"/>
  <c r="P3112" i="24"/>
  <c r="P3068" i="24"/>
  <c r="P3048" i="24"/>
  <c r="P3004" i="24"/>
  <c r="P2984" i="24"/>
  <c r="P2920" i="24"/>
  <c r="P2900" i="24"/>
  <c r="P2856" i="24"/>
  <c r="P2836" i="24"/>
  <c r="P2792" i="24"/>
  <c r="P2772" i="24"/>
  <c r="P2728" i="24"/>
  <c r="P2708" i="24"/>
  <c r="P2664" i="24"/>
  <c r="P2644" i="24"/>
  <c r="P2600" i="24"/>
  <c r="P2580" i="24"/>
  <c r="P2536" i="24"/>
  <c r="P2516" i="24"/>
  <c r="P2472" i="24"/>
  <c r="P2452" i="24"/>
  <c r="P2408" i="24"/>
  <c r="P2388" i="24"/>
  <c r="P2344" i="24"/>
  <c r="P2324" i="24"/>
  <c r="P2280" i="24"/>
  <c r="P2260" i="24"/>
  <c r="P2216" i="24"/>
  <c r="P2196" i="24"/>
  <c r="P2168" i="24"/>
  <c r="P2104" i="24"/>
  <c r="P2040" i="24"/>
  <c r="P1976" i="24"/>
  <c r="P1912" i="24"/>
  <c r="P1846" i="24"/>
  <c r="P1803" i="24"/>
  <c r="P1761" i="24"/>
  <c r="P1718" i="24"/>
  <c r="P1675" i="24"/>
  <c r="P1633" i="24"/>
  <c r="P1590" i="24"/>
  <c r="P1547" i="24"/>
  <c r="P1505" i="24"/>
  <c r="P1462" i="24"/>
  <c r="P1419" i="24"/>
  <c r="P1334" i="24"/>
  <c r="P1163" i="24"/>
  <c r="P414" i="24"/>
  <c r="P1082" i="24"/>
  <c r="P1018" i="24"/>
  <c r="P954" i="24"/>
  <c r="P890" i="24"/>
  <c r="P826" i="24"/>
  <c r="P762" i="24"/>
  <c r="P698" i="24"/>
  <c r="P634" i="24"/>
  <c r="P597" i="24"/>
  <c r="P533" i="24"/>
  <c r="P469" i="24"/>
  <c r="P405" i="24"/>
  <c r="P474" i="24"/>
  <c r="P410" i="24"/>
  <c r="P1840" i="24"/>
  <c r="P1808" i="24"/>
  <c r="P1776" i="24"/>
  <c r="P1392" i="24"/>
  <c r="P1360" i="24"/>
  <c r="P1328" i="24"/>
  <c r="P1296" i="24"/>
  <c r="P1200" i="24"/>
  <c r="P1136" i="24"/>
  <c r="P1104" i="24"/>
  <c r="P1072" i="24"/>
  <c r="P1040" i="24"/>
  <c r="P944" i="24"/>
  <c r="P880" i="24"/>
  <c r="P848" i="24"/>
  <c r="P816" i="24"/>
  <c r="P784" i="24"/>
  <c r="P688" i="24"/>
  <c r="P624" i="24"/>
  <c r="P350" i="24"/>
  <c r="P318" i="24"/>
  <c r="P286" i="24"/>
  <c r="P254" i="24"/>
  <c r="P222" i="24"/>
  <c r="P190" i="24"/>
  <c r="P158" i="24"/>
  <c r="P126" i="24"/>
  <c r="P94" i="24"/>
  <c r="P62" i="24"/>
  <c r="P30" i="24"/>
  <c r="P373" i="24"/>
  <c r="P341" i="24"/>
  <c r="P309" i="24"/>
  <c r="P277" i="24"/>
  <c r="P245" i="24"/>
  <c r="P213" i="24"/>
  <c r="P181" i="24"/>
  <c r="P149" i="24"/>
  <c r="P117" i="24"/>
  <c r="P85" i="24"/>
  <c r="P53" i="24"/>
  <c r="P21" i="24"/>
  <c r="P600" i="24"/>
  <c r="P536" i="24"/>
  <c r="P472" i="24"/>
  <c r="P408" i="24"/>
  <c r="P376" i="24"/>
  <c r="P344" i="24"/>
  <c r="P280" i="24"/>
  <c r="P216" i="24"/>
  <c r="P152" i="24"/>
  <c r="P88" i="24"/>
  <c r="P56" i="24"/>
  <c r="P24" i="24"/>
  <c r="P583" i="24"/>
  <c r="P519" i="24"/>
  <c r="P455" i="24"/>
  <c r="P391" i="24"/>
  <c r="P359" i="24"/>
  <c r="P295" i="24"/>
  <c r="P263" i="24"/>
  <c r="P231" i="24"/>
  <c r="P199" i="24"/>
  <c r="P167" i="24"/>
  <c r="P135" i="24"/>
  <c r="P103" i="24"/>
  <c r="P71" i="24"/>
  <c r="P39" i="24"/>
  <c r="P7" i="24"/>
  <c r="Q501" i="24"/>
  <c r="Q473" i="24"/>
  <c r="Q490" i="24"/>
  <c r="Q458" i="24"/>
  <c r="Q426" i="24"/>
  <c r="Q394" i="24"/>
  <c r="Q254" i="24"/>
  <c r="Q190" i="24"/>
  <c r="Q349" i="24"/>
  <c r="Q291" i="24"/>
  <c r="Q500" i="24"/>
  <c r="Q468" i="24"/>
  <c r="Q436" i="24"/>
  <c r="Q372" i="24"/>
  <c r="Q274" i="24"/>
  <c r="Q210" i="24"/>
  <c r="Q146" i="24"/>
  <c r="Q479" i="24"/>
  <c r="Q415" i="24"/>
  <c r="Q351" i="24"/>
  <c r="Q127" i="24"/>
  <c r="Q95" i="24"/>
  <c r="Q63" i="24"/>
  <c r="Q31" i="24"/>
  <c r="Q102" i="24"/>
  <c r="Q70" i="24"/>
  <c r="Q38" i="24"/>
  <c r="Q6" i="24"/>
  <c r="Q313" i="24"/>
  <c r="Q281" i="24"/>
  <c r="Q217" i="24"/>
  <c r="Q185" i="24"/>
  <c r="Q153" i="24"/>
  <c r="Q121" i="24"/>
  <c r="Q89" i="24"/>
  <c r="Q57" i="24"/>
  <c r="Q25" i="24"/>
  <c r="Q332" i="24"/>
  <c r="Q300" i="24"/>
  <c r="Q268" i="24"/>
  <c r="Q236" i="24"/>
  <c r="Q204" i="24"/>
  <c r="Q172" i="24"/>
  <c r="Q108" i="24"/>
  <c r="Q76" i="24"/>
  <c r="Q12" i="24"/>
  <c r="P2176" i="24"/>
  <c r="P1984" i="24"/>
  <c r="P1856" i="24"/>
  <c r="P1366" i="24"/>
  <c r="P854" i="24"/>
  <c r="P2446" i="24"/>
  <c r="P2190" i="24"/>
  <c r="P2084" i="24"/>
  <c r="P1998" i="24"/>
  <c r="P1870" i="24"/>
  <c r="P1083" i="24"/>
  <c r="P827" i="24"/>
  <c r="P400" i="24"/>
  <c r="P3002" i="24"/>
  <c r="P2866" i="24"/>
  <c r="P2781" i="24"/>
  <c r="P2717" i="24"/>
  <c r="P2589" i="24"/>
  <c r="P1726" i="24"/>
  <c r="P1470" i="24"/>
  <c r="P886" i="24"/>
  <c r="P284" i="24"/>
  <c r="P1769" i="24"/>
  <c r="P1577" i="24"/>
  <c r="P1071" i="24"/>
  <c r="P815" i="24"/>
  <c r="P687" i="24"/>
  <c r="P495" i="24"/>
  <c r="P346" i="24"/>
  <c r="Q303" i="24"/>
  <c r="P303" i="24"/>
  <c r="P2811" i="24"/>
  <c r="Q308" i="24"/>
  <c r="Q251" i="24"/>
  <c r="P515" i="24"/>
  <c r="P528" i="24"/>
  <c r="P1308" i="24"/>
  <c r="P1372" i="24"/>
  <c r="P1371" i="24"/>
  <c r="P1499" i="24"/>
  <c r="P2790" i="24"/>
  <c r="P2577" i="24"/>
  <c r="P2019" i="24"/>
  <c r="P1406" i="24"/>
  <c r="P1320" i="24"/>
  <c r="P1256" i="24"/>
  <c r="P1192" i="24"/>
  <c r="P1150" i="24"/>
  <c r="P1000" i="24"/>
  <c r="P808" i="24"/>
  <c r="P616" i="24"/>
  <c r="P531" i="24"/>
  <c r="Q424" i="24"/>
  <c r="Q403" i="24"/>
  <c r="P403" i="24"/>
  <c r="Q244" i="24"/>
  <c r="Q52" i="24"/>
  <c r="P2998" i="24"/>
  <c r="P1939" i="24"/>
  <c r="P875" i="24"/>
  <c r="P2823" i="24"/>
  <c r="P2503" i="24"/>
  <c r="P2311" i="24"/>
  <c r="P2183" i="24"/>
  <c r="P1991" i="24"/>
  <c r="P1751" i="24"/>
  <c r="P1559" i="24"/>
  <c r="P1388" i="24"/>
  <c r="P1303" i="24"/>
  <c r="P1260" i="24"/>
  <c r="P1218" i="24"/>
  <c r="P1154" i="24"/>
  <c r="P1090" i="24"/>
  <c r="P1047" i="24"/>
  <c r="P983" i="24"/>
  <c r="P940" i="24"/>
  <c r="P876" i="24"/>
  <c r="P834" i="24"/>
  <c r="P770" i="24"/>
  <c r="P706" i="24"/>
  <c r="P620" i="24"/>
  <c r="Q471" i="24"/>
  <c r="Q343" i="24"/>
  <c r="P3099" i="24"/>
  <c r="P2758" i="24"/>
  <c r="Q215" i="24"/>
  <c r="P3041" i="24"/>
  <c r="P2897" i="24"/>
  <c r="P2641" i="24"/>
  <c r="P2385" i="24"/>
  <c r="P2321" i="24"/>
  <c r="P2193" i="24"/>
  <c r="P2001" i="24"/>
  <c r="P1937" i="24"/>
  <c r="P1852" i="24"/>
  <c r="P1788" i="24"/>
  <c r="P1498" i="24"/>
  <c r="P1350" i="24"/>
  <c r="P1179" i="24"/>
  <c r="P923" i="24"/>
  <c r="P496" i="24"/>
  <c r="P326" i="24"/>
  <c r="P140" i="24"/>
  <c r="P2419" i="24"/>
  <c r="P3" i="24"/>
  <c r="P3104" i="24"/>
  <c r="P3072" i="24"/>
  <c r="P3056" i="24"/>
  <c r="P3040" i="24"/>
  <c r="P3008" i="24"/>
  <c r="P2976" i="24"/>
  <c r="P2960" i="24"/>
  <c r="P2832" i="24"/>
  <c r="P2789" i="24"/>
  <c r="P2746" i="24"/>
  <c r="P2704" i="24"/>
  <c r="P2661" i="24"/>
  <c r="P2618" i="24"/>
  <c r="P2576" i="24"/>
  <c r="P2533" i="24"/>
  <c r="P2448" i="24"/>
  <c r="P2320" i="24"/>
  <c r="P2192" i="24"/>
  <c r="P1872" i="24"/>
  <c r="P1750" i="24"/>
  <c r="P1622" i="24"/>
  <c r="P1259" i="24"/>
  <c r="Q320" i="24"/>
  <c r="P2099" i="24"/>
  <c r="P3067" i="24"/>
  <c r="P2270" i="24"/>
  <c r="P1908" i="24"/>
  <c r="P1474" i="24"/>
  <c r="P294" i="24"/>
  <c r="P44" i="24"/>
  <c r="Q30" i="24"/>
  <c r="Q155" i="24"/>
  <c r="P330" i="24"/>
  <c r="P1755" i="24"/>
  <c r="P1816" i="24"/>
  <c r="P694" i="24"/>
  <c r="P1386" i="24"/>
  <c r="P2875" i="24"/>
  <c r="P1144" i="24"/>
  <c r="P675" i="24"/>
  <c r="P611" i="24"/>
  <c r="Q334" i="24"/>
  <c r="Q164" i="24"/>
  <c r="P2849" i="24"/>
  <c r="P2507" i="24"/>
  <c r="P619" i="24"/>
  <c r="P2835" i="24"/>
  <c r="P2643" i="24"/>
  <c r="P2403" i="24"/>
  <c r="P2291" i="24"/>
  <c r="P2051" i="24"/>
  <c r="P1971" i="24"/>
  <c r="P1747" i="24"/>
  <c r="P1555" i="24"/>
  <c r="P1404" i="24"/>
  <c r="P1276" i="24"/>
  <c r="P1106" i="24"/>
  <c r="P1020" i="24"/>
  <c r="P956" i="24"/>
  <c r="P828" i="24"/>
  <c r="P764" i="24"/>
  <c r="P700" i="24"/>
  <c r="P636" i="24"/>
  <c r="P572" i="24"/>
  <c r="Q487" i="24"/>
  <c r="Q466" i="24"/>
  <c r="P466" i="24"/>
  <c r="P444" i="24"/>
  <c r="Q444" i="24"/>
  <c r="P316" i="24"/>
  <c r="Q240" i="24"/>
  <c r="P240" i="24"/>
  <c r="Q112" i="24"/>
  <c r="P112" i="24"/>
  <c r="P2737" i="24"/>
  <c r="P1349" i="24"/>
  <c r="P259" i="24"/>
  <c r="Q243" i="24"/>
  <c r="P243" i="24"/>
  <c r="P163" i="24"/>
  <c r="Q131" i="24"/>
  <c r="P131" i="24"/>
  <c r="Q115" i="24"/>
  <c r="P115" i="24"/>
  <c r="Q83" i="24"/>
  <c r="P83" i="24"/>
  <c r="Q67" i="24"/>
  <c r="P67" i="24"/>
  <c r="Q51" i="24"/>
  <c r="P51" i="24"/>
  <c r="Q35" i="24"/>
  <c r="P35" i="24"/>
  <c r="Q19" i="24"/>
  <c r="P2731" i="24"/>
  <c r="Q94" i="24"/>
  <c r="P19" i="24"/>
  <c r="P579" i="24"/>
  <c r="P576" i="24"/>
  <c r="P1180" i="24"/>
  <c r="P774" i="24"/>
  <c r="P1691" i="24"/>
  <c r="P3061" i="24"/>
  <c r="P2890" i="24"/>
  <c r="P2805" i="24"/>
  <c r="P2751" i="24"/>
  <c r="P2634" i="24"/>
  <c r="P2549" i="24"/>
  <c r="P2479" i="24"/>
  <c r="P2303" i="24"/>
  <c r="P2127" i="24"/>
  <c r="P1967" i="24"/>
  <c r="P1663" i="24"/>
  <c r="P1429" i="24"/>
  <c r="Q270" i="24"/>
  <c r="Q174" i="24"/>
  <c r="P3107" i="24"/>
  <c r="P3054" i="24"/>
  <c r="P1931" i="24"/>
  <c r="P1261" i="24"/>
  <c r="P525" i="24"/>
  <c r="P1631" i="24"/>
  <c r="P2426" i="24"/>
  <c r="P2258" i="24"/>
  <c r="P2170" i="24"/>
  <c r="P2106" i="24"/>
  <c r="P2002" i="24"/>
  <c r="P1938" i="24"/>
  <c r="P1874" i="24"/>
  <c r="P1566" i="24"/>
  <c r="P1310" i="24"/>
  <c r="P1139" i="24"/>
  <c r="P951" i="24"/>
  <c r="P695" i="24"/>
  <c r="P430" i="24"/>
  <c r="P2405" i="24"/>
  <c r="P2341" i="24"/>
  <c r="P2213" i="24"/>
  <c r="P2125" i="24"/>
  <c r="P1997" i="24"/>
  <c r="P1893" i="24"/>
  <c r="P1762" i="24"/>
  <c r="P1506" i="24"/>
  <c r="P1250" i="24"/>
  <c r="P1138" i="24"/>
  <c r="P947" i="24"/>
  <c r="P422" i="24"/>
  <c r="P3020" i="24"/>
  <c r="P2956" i="24"/>
  <c r="P2828" i="24"/>
  <c r="P2744" i="24"/>
  <c r="P2680" i="24"/>
  <c r="P2616" i="24"/>
  <c r="P2444" i="24"/>
  <c r="P2316" i="24"/>
  <c r="P2232" i="24"/>
  <c r="P2156" i="24"/>
  <c r="P2060" i="24"/>
  <c r="P1996" i="24"/>
  <c r="P1932" i="24"/>
  <c r="P1531" i="24"/>
  <c r="P1190" i="24"/>
  <c r="P847" i="24"/>
  <c r="P1006" i="24"/>
  <c r="P878" i="24"/>
  <c r="P686" i="24"/>
  <c r="P1380" i="24"/>
  <c r="P1188" i="24"/>
  <c r="P996" i="24"/>
  <c r="P804" i="24"/>
  <c r="P676" i="24"/>
  <c r="P489" i="24"/>
  <c r="P306" i="24"/>
  <c r="P242" i="24"/>
  <c r="P178" i="24"/>
  <c r="P18" i="24"/>
  <c r="P297" i="24"/>
  <c r="P201" i="24"/>
  <c r="P137" i="24"/>
  <c r="P41" i="24"/>
  <c r="P500" i="24"/>
  <c r="P372" i="24"/>
  <c r="P340" i="24"/>
  <c r="P212" i="24"/>
  <c r="P180" i="24"/>
  <c r="P507" i="24"/>
  <c r="P443" i="24"/>
  <c r="P251" i="24"/>
  <c r="P155" i="24"/>
  <c r="P27" i="24"/>
  <c r="Q497" i="24"/>
  <c r="Q414" i="24"/>
  <c r="Q382" i="24"/>
  <c r="Q166" i="24"/>
  <c r="Q433" i="24"/>
  <c r="Q401" i="24"/>
  <c r="Q369" i="24"/>
  <c r="Q203" i="24"/>
  <c r="Q496" i="24"/>
  <c r="Q464" i="24"/>
  <c r="Q368" i="24"/>
  <c r="Q202" i="24"/>
  <c r="Q223" i="24"/>
  <c r="Q91" i="24"/>
  <c r="Q59" i="24"/>
  <c r="Q341" i="24"/>
  <c r="Q277" i="24"/>
  <c r="Q213" i="24"/>
  <c r="Q149" i="24"/>
  <c r="Q85" i="24"/>
  <c r="Q296" i="24"/>
  <c r="Q264" i="24"/>
  <c r="Q136" i="24"/>
  <c r="P2688" i="24"/>
  <c r="P2496" i="24"/>
  <c r="P2304" i="24"/>
  <c r="P2112" i="24"/>
  <c r="P1920" i="24"/>
  <c r="P1813" i="24"/>
  <c r="P1110" i="24"/>
  <c r="P188" i="24"/>
  <c r="P3087" i="24"/>
  <c r="P2254" i="24"/>
  <c r="P2126" i="24"/>
  <c r="P2020" i="24"/>
  <c r="P1934" i="24"/>
  <c r="P998" i="24"/>
  <c r="P742" i="24"/>
  <c r="P486" i="24"/>
  <c r="Q486" i="24"/>
  <c r="P108" i="24"/>
  <c r="P2035" i="24"/>
  <c r="P2930" i="24"/>
  <c r="P2845" i="24"/>
  <c r="P2738" i="24"/>
  <c r="P2653" i="24"/>
  <c r="P2525" i="24"/>
  <c r="P1800" i="24"/>
  <c r="P1534" i="24"/>
  <c r="P715" i="24"/>
  <c r="P1705" i="24"/>
  <c r="P1449" i="24"/>
  <c r="P943" i="24"/>
  <c r="P751" i="24"/>
  <c r="P623" i="24"/>
  <c r="Q324" i="24"/>
  <c r="P3025" i="24"/>
  <c r="P2683" i="24"/>
  <c r="P1647" i="24"/>
  <c r="P1384" i="24"/>
  <c r="P1299" i="24"/>
  <c r="P1235" i="24"/>
  <c r="P1171" i="24"/>
  <c r="P1107" i="24"/>
  <c r="P936" i="24"/>
  <c r="P744" i="24"/>
  <c r="P595" i="24"/>
  <c r="P510" i="24"/>
  <c r="Q360" i="24"/>
  <c r="Q339" i="24"/>
  <c r="P339" i="24"/>
  <c r="P2631" i="24"/>
  <c r="P1863" i="24"/>
  <c r="P1367" i="24"/>
  <c r="P684" i="24"/>
  <c r="P492" i="24"/>
  <c r="Q492" i="24"/>
  <c r="Q386" i="24"/>
  <c r="P364" i="24"/>
  <c r="Q364" i="24"/>
  <c r="Q279" i="24"/>
  <c r="P3101" i="24"/>
  <c r="P2129" i="24"/>
  <c r="P838" i="24"/>
  <c r="P1558" i="24"/>
  <c r="P124" i="24"/>
  <c r="P2334" i="24"/>
  <c r="P2164" i="24"/>
  <c r="P2100" i="24"/>
  <c r="P2036" i="24"/>
  <c r="P2014" i="24"/>
  <c r="P1950" i="24"/>
  <c r="P1730" i="24"/>
  <c r="P1666" i="24"/>
  <c r="P1538" i="24"/>
  <c r="P806" i="24"/>
  <c r="P2689" i="24"/>
  <c r="P1837" i="24"/>
  <c r="P1772" i="24"/>
  <c r="P950" i="24"/>
  <c r="P352" i="24"/>
  <c r="P220" i="24"/>
  <c r="P1573" i="24"/>
  <c r="P1557" i="24"/>
  <c r="P1130" i="24"/>
  <c r="P575" i="24"/>
  <c r="P511" i="24"/>
  <c r="P447" i="24"/>
  <c r="P383" i="24"/>
  <c r="P362" i="24"/>
  <c r="P319" i="24"/>
  <c r="P2275" i="24"/>
  <c r="P1400" i="24"/>
  <c r="P1272" i="24"/>
  <c r="P1080" i="24"/>
  <c r="P1016" i="24"/>
  <c r="P952" i="24"/>
  <c r="P888" i="24"/>
  <c r="P824" i="24"/>
  <c r="P760" i="24"/>
  <c r="P696" i="24"/>
  <c r="P590" i="24"/>
  <c r="Q504" i="24"/>
  <c r="Q483" i="24"/>
  <c r="P483" i="24"/>
  <c r="Q440" i="24"/>
  <c r="Q419" i="24"/>
  <c r="P419" i="24"/>
  <c r="Q355" i="24"/>
  <c r="P355" i="24"/>
  <c r="Q228" i="24"/>
  <c r="Q100" i="24"/>
  <c r="P2742" i="24"/>
  <c r="P2195" i="24"/>
  <c r="P2899" i="24"/>
  <c r="P2771" i="24"/>
  <c r="P2579" i="24"/>
  <c r="P2323" i="24"/>
  <c r="P2163" i="24"/>
  <c r="P2067" i="24"/>
  <c r="P1811" i="24"/>
  <c r="P1683" i="24"/>
  <c r="P1491" i="24"/>
  <c r="P1340" i="24"/>
  <c r="P1148" i="24"/>
  <c r="P1084" i="24"/>
  <c r="P978" i="24"/>
  <c r="P892" i="24"/>
  <c r="P786" i="24"/>
  <c r="Q423" i="24"/>
  <c r="Q402" i="24"/>
  <c r="P402" i="24"/>
  <c r="P380" i="24"/>
  <c r="Q380" i="24"/>
  <c r="Q48" i="24"/>
  <c r="P48" i="24"/>
  <c r="P144" i="24"/>
  <c r="P614" i="24"/>
  <c r="P758" i="24"/>
  <c r="P1627" i="24"/>
  <c r="P227" i="24"/>
  <c r="Q211" i="24"/>
  <c r="P211" i="24"/>
  <c r="P2693" i="24"/>
  <c r="P1770" i="24"/>
  <c r="Q238" i="24"/>
  <c r="P2995" i="24"/>
  <c r="P2542" i="24"/>
  <c r="P2267" i="24"/>
  <c r="P2107" i="24"/>
  <c r="P1722" i="24"/>
  <c r="P566" i="24"/>
  <c r="P1325" i="24"/>
  <c r="P1133" i="24"/>
  <c r="P557" i="24"/>
  <c r="P493" i="24"/>
  <c r="P429" i="24"/>
  <c r="P365" i="24"/>
  <c r="Q333" i="24"/>
  <c r="P333" i="24"/>
  <c r="Q301" i="24"/>
  <c r="P301" i="24"/>
  <c r="Q269" i="24"/>
  <c r="P269" i="24"/>
  <c r="Q237" i="24"/>
  <c r="P237" i="24"/>
  <c r="Q189" i="24"/>
  <c r="P189" i="24"/>
  <c r="Q125" i="24"/>
  <c r="P125" i="24"/>
  <c r="Q93" i="24"/>
  <c r="P93" i="24"/>
  <c r="Q61" i="24"/>
  <c r="P61" i="24"/>
  <c r="Q196" i="24"/>
  <c r="Q13" i="24"/>
  <c r="P13" i="24"/>
  <c r="Q62" i="24"/>
  <c r="Q187" i="24"/>
  <c r="P662" i="24"/>
  <c r="P870" i="24"/>
  <c r="P1924" i="24"/>
  <c r="P3085" i="24"/>
  <c r="P2967" i="24"/>
  <c r="P2914" i="24"/>
  <c r="P2770" i="24"/>
  <c r="P2658" i="24"/>
  <c r="P1845" i="24"/>
  <c r="P1503" i="24"/>
  <c r="P1290" i="24"/>
  <c r="P955" i="24"/>
  <c r="P2490" i="24"/>
  <c r="P2277" i="24"/>
  <c r="P3084" i="24"/>
  <c r="P2892" i="24"/>
  <c r="P2508" i="24"/>
  <c r="P1787" i="24"/>
  <c r="P1745" i="24"/>
  <c r="P1659" i="24"/>
  <c r="P1489" i="24"/>
  <c r="P975" i="24"/>
  <c r="P1070" i="24"/>
  <c r="P750" i="24"/>
  <c r="P1796" i="24"/>
  <c r="P1252" i="24"/>
  <c r="P1060" i="24"/>
  <c r="P868" i="24"/>
  <c r="P612" i="24"/>
  <c r="P425" i="24"/>
  <c r="P233" i="24"/>
  <c r="P73" i="24"/>
  <c r="P564" i="24"/>
  <c r="P308" i="24"/>
  <c r="P148" i="24"/>
  <c r="P116" i="24"/>
  <c r="P539" i="24"/>
  <c r="P347" i="24"/>
  <c r="P315" i="24"/>
  <c r="P187" i="24"/>
  <c r="P91" i="24"/>
  <c r="Q457" i="24"/>
  <c r="Q350" i="24"/>
  <c r="Q294" i="24"/>
  <c r="Q267" i="24"/>
  <c r="Q330" i="24"/>
  <c r="Q475" i="24"/>
  <c r="P3037" i="24"/>
  <c r="P2870" i="24"/>
  <c r="P2614" i="24"/>
  <c r="P2465" i="24"/>
  <c r="P2337" i="24"/>
  <c r="P2209" i="24"/>
  <c r="P2081" i="24"/>
  <c r="P1953" i="24"/>
  <c r="P1610" i="24"/>
  <c r="P1243" i="24"/>
  <c r="P902" i="24"/>
  <c r="P560" i="24"/>
  <c r="P2817" i="24"/>
  <c r="P2912" i="24"/>
  <c r="P2784" i="24"/>
  <c r="P2656" i="24"/>
  <c r="P2592" i="24"/>
  <c r="P2464" i="24"/>
  <c r="P2400" i="24"/>
  <c r="P2272" i="24"/>
  <c r="P2208" i="24"/>
  <c r="P2144" i="24"/>
  <c r="P2080" i="24"/>
  <c r="P2016" i="24"/>
  <c r="P1952" i="24"/>
  <c r="P1888" i="24"/>
  <c r="P1781" i="24"/>
  <c r="P1734" i="24"/>
  <c r="P1670" i="24"/>
  <c r="P1606" i="24"/>
  <c r="P1542" i="24"/>
  <c r="P1478" i="24"/>
  <c r="P1323" i="24"/>
  <c r="P1238" i="24"/>
  <c r="P1067" i="24"/>
  <c r="P982" i="24"/>
  <c r="P726" i="24"/>
  <c r="Q470" i="24"/>
  <c r="P384" i="24"/>
  <c r="P60" i="24"/>
  <c r="P2710" i="24"/>
  <c r="P3079" i="24"/>
  <c r="P3015" i="24"/>
  <c r="P2478" i="24"/>
  <c r="P2414" i="24"/>
  <c r="P2350" i="24"/>
  <c r="P2286" i="24"/>
  <c r="P2222" i="24"/>
  <c r="P2158" i="24"/>
  <c r="P2094" i="24"/>
  <c r="P2030" i="24"/>
  <c r="P1966" i="24"/>
  <c r="P1902" i="24"/>
  <c r="P358" i="24"/>
  <c r="P236" i="24"/>
  <c r="P2603" i="24"/>
  <c r="P1413" i="24"/>
  <c r="P3058" i="24"/>
  <c r="P2994" i="24"/>
  <c r="P1832" i="24"/>
  <c r="P156" i="24"/>
  <c r="P2923" i="24"/>
  <c r="P747" i="24"/>
  <c r="P1729" i="24"/>
  <c r="P1713" i="24"/>
  <c r="P1665" i="24"/>
  <c r="P1649" i="24"/>
  <c r="P1601" i="24"/>
  <c r="P1585" i="24"/>
  <c r="P1537" i="24"/>
  <c r="P1521" i="24"/>
  <c r="P1473" i="24"/>
  <c r="P1457" i="24"/>
  <c r="P1402" i="24"/>
  <c r="P1231" i="24"/>
  <c r="P1146" i="24"/>
  <c r="P591" i="24"/>
  <c r="P527" i="24"/>
  <c r="P463" i="24"/>
  <c r="P399" i="24"/>
  <c r="Q335" i="24"/>
  <c r="P335" i="24"/>
  <c r="Q314" i="24"/>
  <c r="P314" i="24"/>
  <c r="Q292" i="24"/>
  <c r="Q132" i="24"/>
  <c r="P2955" i="24"/>
  <c r="Q406" i="24"/>
  <c r="P924" i="24"/>
  <c r="P2747" i="24"/>
  <c r="P2619" i="24"/>
  <c r="P1756" i="24"/>
  <c r="P1740" i="24"/>
  <c r="P1724" i="24"/>
  <c r="P1708" i="24"/>
  <c r="P1692" i="24"/>
  <c r="P1676" i="24"/>
  <c r="P1660" i="24"/>
  <c r="P1644" i="24"/>
  <c r="P1628" i="24"/>
  <c r="P1612" i="24"/>
  <c r="P1596" i="24"/>
  <c r="P1580" i="24"/>
  <c r="P1564" i="24"/>
  <c r="P1548" i="24"/>
  <c r="P1532" i="24"/>
  <c r="P1516" i="24"/>
  <c r="P1500" i="24"/>
  <c r="P1484" i="24"/>
  <c r="P1468" i="24"/>
  <c r="P1452" i="24"/>
  <c r="P1436" i="24"/>
  <c r="P1416" i="24"/>
  <c r="P1352" i="24"/>
  <c r="P1288" i="24"/>
  <c r="P1224" i="24"/>
  <c r="P1160" i="24"/>
  <c r="P1096" i="24"/>
  <c r="P1032" i="24"/>
  <c r="P968" i="24"/>
  <c r="P904" i="24"/>
  <c r="P840" i="24"/>
  <c r="P776" i="24"/>
  <c r="P712" i="24"/>
  <c r="P648" i="24"/>
  <c r="P606" i="24"/>
  <c r="P563" i="24"/>
  <c r="Q499" i="24"/>
  <c r="P499" i="24"/>
  <c r="P478" i="24"/>
  <c r="Q456" i="24"/>
  <c r="Q435" i="24"/>
  <c r="P435" i="24"/>
  <c r="Q392" i="24"/>
  <c r="Q371" i="24"/>
  <c r="P371" i="24"/>
  <c r="Q307" i="24"/>
  <c r="P307" i="24"/>
  <c r="Q276" i="24"/>
  <c r="Q212" i="24"/>
  <c r="Q148" i="24"/>
  <c r="Q84" i="24"/>
  <c r="Q20" i="24"/>
  <c r="P2827" i="24"/>
  <c r="P1711" i="24"/>
  <c r="P1285" i="24"/>
  <c r="P2959" i="24"/>
  <c r="P2895" i="24"/>
  <c r="P2831" i="24"/>
  <c r="P2767" i="24"/>
  <c r="P2703" i="24"/>
  <c r="P2639" i="24"/>
  <c r="P2575" i="24"/>
  <c r="P2511" i="24"/>
  <c r="P2463" i="24"/>
  <c r="P2399" i="24"/>
  <c r="P2335" i="24"/>
  <c r="P2271" i="24"/>
  <c r="P2207" i="24"/>
  <c r="P2143" i="24"/>
  <c r="P2079" i="24"/>
  <c r="P2015" i="24"/>
  <c r="P1951" i="24"/>
  <c r="P1887" i="24"/>
  <c r="P1775" i="24"/>
  <c r="P1743" i="24"/>
  <c r="P1727" i="24"/>
  <c r="P1695" i="24"/>
  <c r="P1487" i="24"/>
  <c r="P1471" i="24"/>
  <c r="P1455" i="24"/>
  <c r="P1439" i="24"/>
  <c r="P1420" i="24"/>
  <c r="P1356" i="24"/>
  <c r="P1292" i="24"/>
  <c r="P1228" i="24"/>
  <c r="P1164" i="24"/>
  <c r="P1100" i="24"/>
  <c r="P1058" i="24"/>
  <c r="P1036" i="24"/>
  <c r="P994" i="24"/>
  <c r="P972" i="24"/>
  <c r="P930" i="24"/>
  <c r="P908" i="24"/>
  <c r="P866" i="24"/>
  <c r="P844" i="24"/>
  <c r="P802" i="24"/>
  <c r="P780" i="24"/>
  <c r="P738" i="24"/>
  <c r="P716" i="24"/>
  <c r="P674" i="24"/>
  <c r="P652" i="24"/>
  <c r="P610" i="24"/>
  <c r="P588" i="24"/>
  <c r="P524" i="24"/>
  <c r="Q503" i="24"/>
  <c r="Q482" i="24"/>
  <c r="P460" i="24"/>
  <c r="Q460" i="24"/>
  <c r="Q439" i="24"/>
  <c r="Q418" i="24"/>
  <c r="P396" i="24"/>
  <c r="Q396" i="24"/>
  <c r="Q375" i="24"/>
  <c r="Q354" i="24"/>
  <c r="P332" i="24"/>
  <c r="Q311" i="24"/>
  <c r="Q288" i="24"/>
  <c r="P288" i="24"/>
  <c r="Q224" i="24"/>
  <c r="P224" i="24"/>
  <c r="Q160" i="24"/>
  <c r="P160" i="24"/>
  <c r="Q96" i="24"/>
  <c r="P96" i="24"/>
  <c r="Q32" i="24"/>
  <c r="Q358" i="24"/>
  <c r="P387" i="24"/>
  <c r="P32" i="24"/>
  <c r="P272" i="24"/>
  <c r="P320" i="24"/>
  <c r="P1244" i="24"/>
  <c r="P2715" i="24"/>
  <c r="P2587" i="24"/>
  <c r="P287" i="24"/>
  <c r="Q271" i="24"/>
  <c r="P271" i="24"/>
  <c r="P255" i="24"/>
  <c r="Q239" i="24"/>
  <c r="P239" i="24"/>
  <c r="P223" i="24"/>
  <c r="P2539" i="24"/>
  <c r="P668" i="24"/>
  <c r="P1116" i="24"/>
  <c r="Q207" i="24"/>
  <c r="P207" i="24"/>
  <c r="P191" i="24"/>
  <c r="Q175" i="24"/>
  <c r="P175" i="24"/>
  <c r="P159" i="24"/>
  <c r="P143" i="24"/>
  <c r="P127" i="24"/>
  <c r="P111" i="24"/>
  <c r="P95" i="24"/>
  <c r="P79" i="24"/>
  <c r="P63" i="24"/>
  <c r="P47" i="24"/>
  <c r="P31" i="24"/>
  <c r="P15" i="24"/>
  <c r="P3029" i="24"/>
  <c r="P2997" i="24"/>
  <c r="P1514" i="24"/>
  <c r="P1173" i="24"/>
  <c r="Q282" i="24"/>
  <c r="P282" i="24"/>
  <c r="P266" i="24"/>
  <c r="Q250" i="24"/>
  <c r="P250" i="24"/>
  <c r="P234" i="24"/>
  <c r="Q218" i="24"/>
  <c r="P218" i="24"/>
  <c r="P202" i="24"/>
  <c r="Q186" i="24"/>
  <c r="P186" i="24"/>
  <c r="P170" i="24"/>
  <c r="Q154" i="24"/>
  <c r="P154" i="24"/>
  <c r="Q138" i="24"/>
  <c r="P138" i="24"/>
  <c r="Q122" i="24"/>
  <c r="P122" i="24"/>
  <c r="Q106" i="24"/>
  <c r="P106" i="24"/>
  <c r="Q90" i="24"/>
  <c r="P90" i="24"/>
  <c r="Q74" i="24"/>
  <c r="P74" i="24"/>
  <c r="Q58" i="24"/>
  <c r="P58" i="24"/>
  <c r="Q42" i="24"/>
  <c r="P42" i="24"/>
  <c r="Q26" i="24"/>
  <c r="P26" i="24"/>
  <c r="Q10" i="24"/>
  <c r="P10" i="24"/>
  <c r="P2905" i="24"/>
  <c r="P2734" i="24"/>
  <c r="P2649" i="24"/>
  <c r="P2427" i="24"/>
  <c r="P2331" i="24"/>
  <c r="P2251" i="24"/>
  <c r="P2171" i="24"/>
  <c r="P2075" i="24"/>
  <c r="P1995" i="24"/>
  <c r="P1915" i="24"/>
  <c r="P1253" i="24"/>
  <c r="P1125" i="24"/>
  <c r="P843" i="24"/>
  <c r="P438" i="24"/>
  <c r="P1385" i="24"/>
  <c r="P1321" i="24"/>
  <c r="P1257" i="24"/>
  <c r="P1193" i="24"/>
  <c r="P1129" i="24"/>
  <c r="P1097" i="24"/>
  <c r="P1081" i="24"/>
  <c r="P1065" i="24"/>
  <c r="P1049" i="24"/>
  <c r="P1033" i="24"/>
  <c r="P1017" i="24"/>
  <c r="P1001" i="24"/>
  <c r="P985" i="24"/>
  <c r="P969" i="24"/>
  <c r="P953" i="24"/>
  <c r="P937" i="24"/>
  <c r="P921" i="24"/>
  <c r="P905" i="24"/>
  <c r="P889" i="24"/>
  <c r="P873" i="24"/>
  <c r="P857" i="24"/>
  <c r="P841" i="24"/>
  <c r="P825" i="24"/>
  <c r="P809" i="24"/>
  <c r="P793" i="24"/>
  <c r="P777" i="24"/>
  <c r="P761" i="24"/>
  <c r="P745" i="24"/>
  <c r="P729" i="24"/>
  <c r="P713" i="24"/>
  <c r="P697" i="24"/>
  <c r="P681" i="24"/>
  <c r="P665" i="24"/>
  <c r="P649" i="24"/>
  <c r="P633" i="24"/>
  <c r="P617" i="24"/>
  <c r="P601" i="24"/>
  <c r="P569" i="24"/>
  <c r="P537" i="24"/>
  <c r="Q505" i="24"/>
  <c r="P505" i="24"/>
  <c r="Q489" i="24"/>
  <c r="P473" i="24"/>
  <c r="Q441" i="24"/>
  <c r="P441" i="24"/>
  <c r="Q425" i="24"/>
  <c r="Q409" i="24"/>
  <c r="P409" i="24"/>
  <c r="Q393" i="24"/>
  <c r="Q377" i="24"/>
  <c r="P377" i="24"/>
  <c r="Q361" i="24"/>
  <c r="Q345" i="24"/>
  <c r="Q68" i="24"/>
  <c r="Q78" i="24"/>
  <c r="Q126" i="24"/>
  <c r="Q348" i="24"/>
  <c r="P2052" i="24"/>
  <c r="Q283" i="24"/>
  <c r="P451" i="24"/>
  <c r="P432" i="24"/>
  <c r="P732" i="24"/>
  <c r="P796" i="24"/>
  <c r="P1052" i="24"/>
  <c r="P1030" i="24"/>
  <c r="P1435" i="24"/>
  <c r="P3106" i="24"/>
  <c r="P3074" i="24"/>
  <c r="P3047" i="24"/>
  <c r="P2962" i="24"/>
  <c r="P2877" i="24"/>
  <c r="P2706" i="24"/>
  <c r="P2621" i="24"/>
  <c r="P1375" i="24"/>
  <c r="P1247" i="24"/>
  <c r="P1141" i="24"/>
  <c r="P406" i="24"/>
  <c r="P1817" i="24"/>
  <c r="P1758" i="24"/>
  <c r="P1502" i="24"/>
  <c r="P1390" i="24"/>
  <c r="P1219" i="24"/>
  <c r="P1134" i="24"/>
  <c r="P1095" i="24"/>
  <c r="P839" i="24"/>
  <c r="P558" i="24"/>
  <c r="P1810" i="24"/>
  <c r="P1757" i="24"/>
  <c r="P1725" i="24"/>
  <c r="P1613" i="24"/>
  <c r="P1586" i="24"/>
  <c r="P1501" i="24"/>
  <c r="P1469" i="24"/>
  <c r="P1415" i="24"/>
  <c r="P1330" i="24"/>
  <c r="P1159" i="24"/>
  <c r="P1091" i="24"/>
  <c r="P835" i="24"/>
  <c r="P390" i="24"/>
  <c r="P2152" i="24"/>
  <c r="P2088" i="24"/>
  <c r="P2024" i="24"/>
  <c r="P1960" i="24"/>
  <c r="P1896" i="24"/>
  <c r="P1739" i="24"/>
  <c r="P1611" i="24"/>
  <c r="P1483" i="24"/>
  <c r="P1355" i="24"/>
  <c r="P1270" i="24"/>
  <c r="P1098" i="24"/>
  <c r="P1034" i="24"/>
  <c r="P970" i="24"/>
  <c r="P906" i="24"/>
  <c r="P842" i="24"/>
  <c r="P778" i="24"/>
  <c r="P714" i="24"/>
  <c r="P650" i="24"/>
  <c r="P565" i="24"/>
  <c r="P501" i="24"/>
  <c r="P437" i="24"/>
  <c r="P442" i="24"/>
  <c r="P378" i="24"/>
  <c r="P1344" i="24"/>
  <c r="P1184" i="24"/>
  <c r="P1088" i="24"/>
  <c r="P928" i="24"/>
  <c r="P832" i="24"/>
  <c r="P672" i="24"/>
  <c r="P481" i="24"/>
  <c r="P366" i="24"/>
  <c r="P334" i="24"/>
  <c r="P302" i="24"/>
  <c r="P270" i="24"/>
  <c r="P238" i="24"/>
  <c r="P206" i="24"/>
  <c r="P174" i="24"/>
  <c r="P142" i="24"/>
  <c r="P110" i="24"/>
  <c r="P78" i="24"/>
  <c r="P46" i="24"/>
  <c r="P14" i="24"/>
  <c r="P357" i="24"/>
  <c r="P325" i="24"/>
  <c r="P293" i="24"/>
  <c r="P261" i="24"/>
  <c r="P229" i="24"/>
  <c r="P197" i="24"/>
  <c r="P165" i="24"/>
  <c r="P133" i="24"/>
  <c r="P101" i="24"/>
  <c r="P69" i="24"/>
  <c r="P37" i="24"/>
  <c r="P5" i="24"/>
  <c r="P488" i="24"/>
  <c r="P456" i="24"/>
  <c r="P424" i="24"/>
  <c r="P392" i="24"/>
  <c r="P360" i="24"/>
  <c r="P40" i="24"/>
  <c r="P8" i="24"/>
  <c r="P503" i="24"/>
  <c r="P471" i="24"/>
  <c r="P439" i="24"/>
  <c r="P407" i="24"/>
  <c r="P375" i="24"/>
  <c r="P343" i="24"/>
  <c r="P311" i="24"/>
  <c r="P279" i="24"/>
  <c r="P247" i="24"/>
  <c r="P215" i="24"/>
  <c r="P183" i="24"/>
  <c r="P151" i="24"/>
  <c r="P119" i="24"/>
  <c r="P87" i="24"/>
  <c r="P55" i="24"/>
  <c r="P23" i="24"/>
  <c r="Q346" i="24"/>
  <c r="Q286" i="24"/>
  <c r="Q222" i="24"/>
  <c r="Q158" i="24"/>
  <c r="Q429" i="24"/>
  <c r="Q397" i="24"/>
  <c r="Q365" i="24"/>
  <c r="Q323" i="24"/>
  <c r="Q259" i="24"/>
  <c r="Q195" i="24"/>
  <c r="Q306" i="24"/>
  <c r="Q495" i="24"/>
  <c r="Q463" i="24"/>
  <c r="Q431" i="24"/>
  <c r="Q399" i="24"/>
  <c r="Q367" i="24"/>
  <c r="Q327" i="24"/>
  <c r="Q143" i="24"/>
  <c r="Q111" i="24"/>
  <c r="Q79" i="24"/>
  <c r="Q47" i="24"/>
  <c r="Q15" i="24"/>
  <c r="Q118" i="24"/>
  <c r="Q86" i="24"/>
  <c r="Q54" i="24"/>
  <c r="Q22" i="24"/>
  <c r="Q9" i="24"/>
  <c r="Q316" i="24"/>
  <c r="Q284" i="24"/>
  <c r="Q252" i="24"/>
  <c r="Q220" i="24"/>
  <c r="Q188" i="24"/>
  <c r="Q156" i="24"/>
  <c r="Q124" i="24"/>
  <c r="Q92" i="24"/>
  <c r="Q60" i="24"/>
  <c r="Q28" i="24"/>
  <c r="P3109" i="24"/>
  <c r="P3113" i="24"/>
  <c r="P2667" i="24"/>
  <c r="P2555" i="24"/>
  <c r="P453" i="24"/>
  <c r="P421" i="24"/>
  <c r="P389" i="24"/>
  <c r="I1004" i="1"/>
  <c r="I856" i="1"/>
  <c r="I206" i="1"/>
  <c r="I572" i="1"/>
  <c r="I860" i="1"/>
  <c r="I877" i="1"/>
  <c r="I482" i="1"/>
  <c r="I558" i="1"/>
  <c r="I266" i="1"/>
  <c r="I134" i="1"/>
  <c r="I614" i="1"/>
  <c r="I338" i="1"/>
  <c r="I1125" i="1"/>
  <c r="I249" i="1"/>
  <c r="I989" i="1"/>
  <c r="I300" i="1"/>
  <c r="I136" i="1"/>
  <c r="I972" i="1"/>
  <c r="I905" i="1"/>
  <c r="I1027" i="1"/>
  <c r="I260" i="1"/>
  <c r="I718" i="1"/>
  <c r="I231" i="1"/>
  <c r="I937" i="1"/>
  <c r="I389" i="1"/>
  <c r="I509" i="1"/>
  <c r="I13" i="1"/>
  <c r="I889" i="1"/>
  <c r="I958" i="1"/>
  <c r="I1081" i="1"/>
  <c r="I1006" i="1"/>
  <c r="I421" i="1"/>
  <c r="I447" i="1"/>
  <c r="I810" i="1"/>
  <c r="I676" i="1"/>
  <c r="I232" i="1"/>
  <c r="I770" i="1"/>
  <c r="I596" i="1"/>
  <c r="I366" i="1"/>
  <c r="I4" i="1"/>
  <c r="I1012" i="1"/>
  <c r="I807" i="1"/>
  <c r="I879" i="1"/>
  <c r="I902" i="1"/>
  <c r="I308" i="1"/>
  <c r="I852" i="1"/>
  <c r="I7" i="1"/>
  <c r="I950" i="1"/>
  <c r="I644" i="1"/>
  <c r="I1099" i="1"/>
  <c r="I630" i="1"/>
  <c r="I344" i="1"/>
  <c r="I665" i="1"/>
  <c r="I662" i="1"/>
  <c r="I628" i="1"/>
  <c r="I1105" i="1"/>
  <c r="I455" i="1"/>
  <c r="I207" i="1"/>
  <c r="I496" i="1"/>
  <c r="I472" i="1"/>
  <c r="I576" i="1"/>
  <c r="I789" i="1"/>
  <c r="I916" i="1"/>
  <c r="I41" i="1"/>
  <c r="I922" i="1"/>
  <c r="I584" i="1"/>
  <c r="I672" i="1"/>
  <c r="I826" i="1"/>
  <c r="I1058" i="1"/>
  <c r="I156" i="1"/>
  <c r="I946" i="1"/>
  <c r="I61" i="1"/>
  <c r="I566" i="1"/>
  <c r="I143" i="1"/>
  <c r="I1036" i="1"/>
  <c r="I974" i="1"/>
  <c r="I470" i="1"/>
  <c r="I176" i="1"/>
  <c r="I223" i="1"/>
  <c r="I324" i="1"/>
  <c r="I323" i="1"/>
  <c r="I652" i="1"/>
  <c r="I690" i="1"/>
  <c r="I483" i="1"/>
  <c r="I990" i="1"/>
  <c r="I127" i="1"/>
  <c r="I973" i="1"/>
  <c r="I504" i="1"/>
  <c r="I117" i="1"/>
  <c r="I1130" i="1"/>
  <c r="I872" i="1"/>
  <c r="I199" i="1"/>
  <c r="I37" i="1"/>
  <c r="I23" i="1"/>
  <c r="I531" i="1"/>
  <c r="I521" i="1"/>
  <c r="I198" i="1"/>
  <c r="I256" i="1"/>
  <c r="I604" i="1"/>
  <c r="I429" i="1"/>
  <c r="I168" i="1"/>
  <c r="I549" i="1"/>
  <c r="I931" i="1"/>
  <c r="I976" i="1"/>
  <c r="I632" i="1"/>
  <c r="I224" i="1"/>
  <c r="I466" i="1"/>
  <c r="I253" i="1"/>
  <c r="I547" i="1"/>
  <c r="I246" i="1"/>
  <c r="I1068" i="1"/>
  <c r="I123" i="1"/>
  <c r="I481" i="1"/>
  <c r="I343" i="1"/>
  <c r="I396" i="1"/>
  <c r="I714" i="1"/>
  <c r="I1124" i="1"/>
  <c r="I759" i="1"/>
  <c r="I440" i="1"/>
  <c r="I585" i="1"/>
  <c r="I1033" i="1"/>
  <c r="I961" i="1"/>
  <c r="I923" i="1"/>
  <c r="I1028" i="1"/>
  <c r="I1119" i="1"/>
  <c r="I895" i="1"/>
  <c r="I146" i="1"/>
  <c r="I437" i="1"/>
  <c r="I1026" i="1"/>
  <c r="I529" i="1"/>
  <c r="I210" i="1"/>
  <c r="I388" i="1"/>
  <c r="I817" i="1"/>
  <c r="I404" i="1"/>
  <c r="I616" i="1"/>
  <c r="I386" i="1"/>
  <c r="I1035" i="1"/>
  <c r="I731" i="1"/>
  <c r="I363" i="1"/>
  <c r="I926" i="1"/>
  <c r="I273" i="1"/>
  <c r="I252" i="1"/>
  <c r="I1014" i="1"/>
  <c r="I927" i="1"/>
  <c r="I1087" i="1"/>
  <c r="I236" i="1"/>
  <c r="I184" i="1"/>
  <c r="I378" i="1"/>
  <c r="I475" i="1"/>
  <c r="I791" i="1"/>
  <c r="K508" i="1"/>
  <c r="K46" i="1"/>
  <c r="J508" i="1"/>
  <c r="I517" i="1"/>
  <c r="I639" i="1"/>
  <c r="I1025" i="1"/>
  <c r="I1057" i="1"/>
  <c r="I383" i="1"/>
  <c r="I129" i="1"/>
  <c r="I289" i="1"/>
  <c r="I166" i="1"/>
  <c r="I20" i="1"/>
  <c r="I508" i="1"/>
  <c r="I381" i="1"/>
  <c r="I489" i="1"/>
  <c r="I225" i="1"/>
  <c r="I1086" i="1"/>
  <c r="I398" i="1"/>
  <c r="I468" i="1"/>
  <c r="I742" i="1"/>
  <c r="I798" i="1"/>
  <c r="I219" i="1"/>
  <c r="I336" i="1"/>
  <c r="I612" i="1"/>
  <c r="I495" i="1"/>
  <c r="I836" i="1"/>
  <c r="I248" i="1"/>
  <c r="I19" i="1"/>
  <c r="I1132" i="1"/>
  <c r="I25" i="1"/>
  <c r="I16" i="1"/>
  <c r="I1110" i="1"/>
  <c r="I420" i="1"/>
  <c r="I1015" i="1"/>
  <c r="I571" i="1"/>
  <c r="I993" i="1"/>
  <c r="I1008" i="1"/>
  <c r="I523" i="1"/>
  <c r="I484" i="1"/>
  <c r="I75" i="1"/>
  <c r="I748" i="1"/>
  <c r="I165" i="1"/>
  <c r="I380" i="1"/>
  <c r="I921" i="1"/>
  <c r="I876" i="1"/>
  <c r="I761" i="1"/>
  <c r="I669" i="1"/>
  <c r="I819" i="1"/>
  <c r="I105" i="1"/>
  <c r="I611" i="1"/>
  <c r="I886" i="1"/>
  <c r="I851" i="1"/>
  <c r="I497" i="1"/>
  <c r="I163" i="1"/>
  <c r="I28" i="1"/>
  <c r="I862" i="1"/>
  <c r="I205" i="1"/>
  <c r="I1007" i="1"/>
  <c r="I400" i="1"/>
  <c r="I865" i="1"/>
  <c r="I890" i="1"/>
  <c r="I230" i="1"/>
  <c r="I565" i="1"/>
  <c r="I613" i="1"/>
  <c r="I10" i="1"/>
  <c r="I536" i="1"/>
  <c r="I46" i="1"/>
  <c r="I285" i="1"/>
  <c r="I738" i="1"/>
  <c r="I218" i="1"/>
  <c r="I374" i="1"/>
  <c r="I269" i="1"/>
  <c r="I594" i="1"/>
  <c r="I924" i="1"/>
  <c r="I882" i="1"/>
  <c r="I540" i="1"/>
  <c r="I271" i="1"/>
  <c r="I72" i="1"/>
  <c r="I131" i="1"/>
  <c r="I618" i="1"/>
  <c r="I530" i="1"/>
  <c r="I499" i="1"/>
  <c r="I982" i="1"/>
  <c r="I674" i="1"/>
  <c r="I54" i="1"/>
  <c r="I454" i="1"/>
  <c r="I239" i="1"/>
  <c r="I401" i="1"/>
  <c r="I1040" i="1"/>
  <c r="I756" i="1"/>
  <c r="I89" i="1"/>
  <c r="I280" i="1"/>
  <c r="I1022" i="1"/>
  <c r="I542" i="1"/>
  <c r="I358" i="1"/>
  <c r="I773" i="1"/>
  <c r="I822" i="1"/>
  <c r="I212" i="1"/>
  <c r="I242" i="1"/>
  <c r="I60" i="1"/>
  <c r="I955" i="1"/>
  <c r="I100" i="1"/>
  <c r="I79" i="1"/>
  <c r="I948" i="1"/>
  <c r="I1046" i="1"/>
  <c r="I568" i="1"/>
  <c r="I357" i="1"/>
  <c r="I148" i="1"/>
  <c r="I713" i="1"/>
  <c r="I771" i="1"/>
  <c r="I15" i="1"/>
  <c r="I720" i="1"/>
  <c r="I59" i="1"/>
  <c r="I1041" i="1"/>
  <c r="I330" i="1"/>
  <c r="I278" i="1"/>
  <c r="I114" i="1"/>
  <c r="I578" i="1"/>
  <c r="I844" i="1"/>
  <c r="I707" i="1"/>
  <c r="I625" i="1"/>
  <c r="I684" i="1"/>
  <c r="I717" i="1"/>
  <c r="I174" i="1"/>
  <c r="I1000" i="1"/>
  <c r="I692" i="1"/>
  <c r="I115" i="1"/>
  <c r="I474" i="1"/>
  <c r="I827" i="1"/>
  <c r="I582" i="1"/>
  <c r="I471" i="1"/>
  <c r="I419" i="1"/>
  <c r="I251" i="1"/>
  <c r="I746" i="1"/>
  <c r="I121" i="1"/>
  <c r="I908" i="1"/>
  <c r="I102" i="1"/>
  <c r="I1089" i="1"/>
  <c r="I50" i="1"/>
  <c r="I95" i="1"/>
  <c r="I667" i="1"/>
  <c r="I513" i="1"/>
  <c r="I864" i="1"/>
  <c r="I159" i="1"/>
  <c r="I411" i="1"/>
  <c r="I992" i="1"/>
  <c r="I627" i="1"/>
  <c r="I1051" i="1"/>
  <c r="I337" i="1"/>
  <c r="I399" i="1"/>
  <c r="I593" i="1"/>
  <c r="I693" i="1"/>
  <c r="I222" i="1"/>
  <c r="I1055" i="1"/>
  <c r="I80" i="1"/>
  <c r="I893" i="1"/>
  <c r="I119" i="1"/>
  <c r="I991" i="1"/>
  <c r="I854" i="1"/>
  <c r="I430" i="1"/>
  <c r="I90" i="1"/>
  <c r="I533" i="1"/>
  <c r="I346" i="1"/>
  <c r="I107" i="1"/>
  <c r="I515" i="1"/>
  <c r="I637" i="1"/>
  <c r="I643" i="1"/>
  <c r="I124" i="1"/>
  <c r="I125" i="1"/>
  <c r="I831" i="1"/>
  <c r="I1030" i="1"/>
  <c r="I698" i="1"/>
  <c r="I1054" i="1"/>
  <c r="I229" i="1"/>
  <c r="I98" i="1"/>
  <c r="I48" i="1"/>
  <c r="I1061" i="1"/>
  <c r="I410" i="1"/>
  <c r="I1113" i="1"/>
  <c r="I304" i="1"/>
  <c r="I968" i="1"/>
  <c r="I227" i="1"/>
  <c r="I81" i="1"/>
  <c r="I55" i="1"/>
  <c r="I985" i="1"/>
  <c r="I158" i="1"/>
  <c r="I428" i="1"/>
  <c r="I788" i="1"/>
  <c r="I723" i="1"/>
  <c r="I362" i="1"/>
  <c r="I897" i="1"/>
  <c r="I1002" i="1"/>
  <c r="I449" i="1"/>
  <c r="I431" i="1"/>
  <c r="I39" i="1"/>
  <c r="I393" i="1"/>
  <c r="I87" i="1"/>
  <c r="I76" i="1"/>
  <c r="I226" i="1"/>
  <c r="I962" i="1"/>
  <c r="I283" i="1"/>
  <c r="I664" i="1"/>
  <c r="I838" i="1"/>
  <c r="I372" i="1"/>
  <c r="I588" i="1"/>
  <c r="I930" i="1"/>
  <c r="I721" i="1"/>
  <c r="I359" i="1"/>
  <c r="I14" i="1"/>
  <c r="I729" i="1"/>
  <c r="I816" i="1"/>
  <c r="I751" i="1"/>
  <c r="I805" i="1"/>
  <c r="I855" i="1"/>
  <c r="I766" i="1"/>
  <c r="I442" i="1"/>
  <c r="I182" i="1"/>
  <c r="I469" i="1"/>
  <c r="I878" i="1"/>
  <c r="I670" i="1"/>
  <c r="I821" i="1"/>
  <c r="I979" i="1"/>
  <c r="I1128" i="1"/>
  <c r="I501" i="1"/>
  <c r="I1072" i="1"/>
  <c r="I765" i="1"/>
  <c r="I848" i="1"/>
  <c r="I708" i="1"/>
  <c r="I1095" i="1"/>
  <c r="I554" i="1"/>
  <c r="I919" i="1"/>
  <c r="I570" i="1"/>
  <c r="I1123" i="1"/>
  <c r="I94" i="1"/>
  <c r="I390" i="1"/>
  <c r="I786" i="1"/>
  <c r="I1096" i="1"/>
  <c r="I413" i="1"/>
  <c r="I1029" i="1"/>
  <c r="I845" i="1"/>
  <c r="I1009" i="1"/>
  <c r="I891" i="1"/>
  <c r="I763" i="1"/>
  <c r="I66" i="1"/>
  <c r="I334" i="1"/>
  <c r="I461" i="1"/>
  <c r="I354" i="1"/>
  <c r="I1032" i="1"/>
  <c r="I486" i="1"/>
  <c r="I458" i="1"/>
  <c r="I732" i="1"/>
  <c r="I215" i="1"/>
  <c r="I1031" i="1"/>
  <c r="I457" i="1"/>
  <c r="I903" i="1"/>
  <c r="I583" i="1"/>
  <c r="I887" i="1"/>
  <c r="I837" i="1"/>
  <c r="I735" i="1"/>
  <c r="I777" i="1"/>
  <c r="I213" i="1"/>
  <c r="I441" i="1"/>
  <c r="I502" i="1"/>
  <c r="I1064" i="1"/>
  <c r="I69" i="1"/>
  <c r="I70" i="1"/>
  <c r="I1118" i="1"/>
  <c r="I1098" i="1"/>
  <c r="I953" i="1"/>
  <c r="I682" i="1"/>
  <c r="I38" i="1"/>
  <c r="I170" i="1"/>
  <c r="I939" i="1"/>
  <c r="I477" i="1"/>
  <c r="I1101" i="1"/>
  <c r="I233" i="1"/>
  <c r="I975" i="1"/>
  <c r="I1129" i="1"/>
  <c r="I709" i="1"/>
  <c r="I294" i="1"/>
  <c r="I912" i="1"/>
  <c r="I53" i="1"/>
  <c r="I305" i="1"/>
  <c r="I490" i="1"/>
  <c r="I83" i="1"/>
  <c r="I1121" i="1"/>
  <c r="I267" i="1"/>
  <c r="I302" i="1"/>
  <c r="I762" i="1"/>
  <c r="I405" i="1"/>
  <c r="I514" i="1"/>
  <c r="I1109" i="1"/>
  <c r="I621" i="1"/>
  <c r="I599" i="1"/>
  <c r="I881" i="1"/>
  <c r="I196" i="1"/>
  <c r="I963" i="1"/>
  <c r="I814" i="1"/>
  <c r="I453" i="1"/>
  <c r="I1122" i="1"/>
  <c r="I907" i="1"/>
  <c r="I722" i="1"/>
  <c r="I177" i="1"/>
  <c r="I3" i="1"/>
  <c r="I753" i="1"/>
  <c r="I333" i="1"/>
  <c r="I1043" i="1"/>
  <c r="I653" i="1"/>
  <c r="I118" i="1"/>
  <c r="I901" i="1"/>
  <c r="I885" i="1"/>
  <c r="I221" i="1"/>
  <c r="I113" i="1"/>
  <c r="I392" i="1"/>
  <c r="I888" i="1"/>
  <c r="I416" i="1"/>
  <c r="I519" i="1"/>
  <c r="I24" i="1"/>
  <c r="I506" i="1"/>
  <c r="I365" i="1"/>
  <c r="I1094" i="1"/>
  <c r="I601" i="1"/>
  <c r="I281" i="1"/>
  <c r="I142" i="1"/>
  <c r="I620" i="1"/>
  <c r="I1047" i="1"/>
  <c r="I255" i="1"/>
  <c r="I984" i="1"/>
  <c r="I592" i="1"/>
  <c r="I655" i="1"/>
  <c r="I799" i="1"/>
  <c r="I40" i="1"/>
  <c r="I749" i="1"/>
  <c r="I445" i="1"/>
  <c r="I677" i="1"/>
  <c r="I679" i="1"/>
  <c r="I287" i="1"/>
  <c r="I297" i="1"/>
  <c r="I622" i="1"/>
  <c r="I126" i="1"/>
  <c r="I476" i="1"/>
  <c r="I610" i="1"/>
  <c r="I8" i="1"/>
  <c r="I241" i="1"/>
  <c r="I319" i="1"/>
  <c r="I1013" i="1"/>
  <c r="I689" i="1"/>
  <c r="I703" i="1"/>
  <c r="I327" i="1"/>
  <c r="I220" i="1"/>
  <c r="I525" i="1"/>
  <c r="I940" i="1"/>
  <c r="I235" i="1"/>
  <c r="I956" i="1"/>
  <c r="I839" i="1"/>
  <c r="I957" i="1"/>
  <c r="I1079" i="1"/>
  <c r="I438" i="1"/>
  <c r="I303" i="1"/>
  <c r="I424" i="1"/>
  <c r="I435" i="1"/>
  <c r="I1085" i="1"/>
  <c r="I988" i="1"/>
  <c r="I185" i="1"/>
  <c r="I954" i="1"/>
  <c r="I1077" i="1"/>
  <c r="I800" i="1"/>
  <c r="K922" i="1"/>
  <c r="I1053" i="1"/>
  <c r="I965" i="1"/>
  <c r="I909" i="1"/>
  <c r="I1102" i="1"/>
  <c r="K826" i="1"/>
  <c r="I1011" i="1"/>
  <c r="I417" i="1"/>
  <c r="I187" i="1"/>
  <c r="I661" i="1"/>
  <c r="I1092" i="1"/>
  <c r="I265" i="1"/>
  <c r="I587" i="1"/>
  <c r="I859" i="1"/>
  <c r="I110" i="1"/>
  <c r="I377" i="1"/>
  <c r="I425" i="1"/>
  <c r="I687" i="1"/>
  <c r="I925" i="1"/>
  <c r="I293" i="1"/>
  <c r="I1091" i="1"/>
  <c r="I600" i="1"/>
  <c r="I591" i="1"/>
  <c r="I730" i="1"/>
  <c r="I1093" i="1"/>
  <c r="I725" i="1"/>
  <c r="I960" i="1"/>
  <c r="I451" i="1"/>
  <c r="I678" i="1"/>
  <c r="I189" i="1"/>
  <c r="I505" i="1"/>
  <c r="I42" i="1"/>
  <c r="I681" i="1"/>
  <c r="I423" i="1"/>
  <c r="I843" i="1"/>
  <c r="I660" i="1"/>
  <c r="I356" i="1"/>
  <c r="I1038" i="1"/>
  <c r="I557" i="1"/>
  <c r="I272" i="1"/>
  <c r="I663" i="1"/>
  <c r="I244" i="1"/>
  <c r="I202" i="1"/>
  <c r="I574" i="1"/>
  <c r="I464" i="1"/>
  <c r="I938" i="1"/>
  <c r="I623" i="1"/>
  <c r="I598" i="1"/>
  <c r="I744" i="1"/>
  <c r="I534" i="1"/>
  <c r="I1083" i="1"/>
  <c r="I1056" i="1"/>
  <c r="I548" i="1"/>
  <c r="I286" i="1"/>
  <c r="K782" i="1"/>
  <c r="I782" i="1"/>
  <c r="I743" i="1"/>
  <c r="I642" i="1"/>
  <c r="I91" i="1"/>
  <c r="I250" i="1"/>
  <c r="I794" i="1"/>
  <c r="I436" i="1"/>
  <c r="I88" i="1"/>
  <c r="I257" i="1"/>
  <c r="I465" i="1"/>
  <c r="I715" i="1"/>
  <c r="I62" i="1"/>
  <c r="I795" i="1"/>
  <c r="I367" i="1"/>
  <c r="I18" i="1"/>
  <c r="I875" i="1"/>
  <c r="I726" i="1"/>
  <c r="I983" i="1"/>
  <c r="K549" i="1"/>
  <c r="I418" i="1"/>
  <c r="I446" i="1"/>
  <c r="I349" i="1"/>
  <c r="K200" i="1"/>
  <c r="I200" i="1"/>
  <c r="I641" i="1"/>
  <c r="I776" i="1"/>
  <c r="I460" i="1"/>
  <c r="I2" i="1"/>
  <c r="I981" i="1"/>
  <c r="I1050" i="1"/>
  <c r="I162" i="1"/>
  <c r="I606" i="1"/>
  <c r="I797" i="1"/>
  <c r="I520" i="1"/>
  <c r="I313" i="1"/>
  <c r="I580" i="1"/>
  <c r="I103" i="1"/>
  <c r="I646" i="1"/>
  <c r="I141" i="1"/>
  <c r="I194" i="1"/>
  <c r="I1059" i="1"/>
  <c r="K1124" i="1"/>
  <c r="I214" i="1"/>
  <c r="I704" i="1"/>
  <c r="I5" i="1"/>
  <c r="I820" i="1"/>
  <c r="I700" i="1"/>
  <c r="I784" i="1"/>
  <c r="I282" i="1"/>
  <c r="I932" i="1"/>
  <c r="I675" i="1"/>
  <c r="I1048" i="1"/>
  <c r="I500" i="1"/>
  <c r="I964" i="1"/>
  <c r="I164" i="1"/>
  <c r="I920" i="1"/>
  <c r="I636" i="1"/>
  <c r="I550" i="1"/>
  <c r="I84" i="1"/>
  <c r="I934" i="1"/>
  <c r="I494" i="1"/>
  <c r="I998" i="1"/>
  <c r="I657" i="1"/>
  <c r="I617" i="1"/>
  <c r="I1010" i="1"/>
  <c r="K895" i="1"/>
  <c r="I63" i="1"/>
  <c r="I402" i="1"/>
  <c r="I910" i="1"/>
  <c r="I322" i="1"/>
  <c r="I1037" i="1"/>
  <c r="I767" i="1"/>
  <c r="I379" i="1"/>
  <c r="I153" i="1"/>
  <c r="K567" i="1"/>
  <c r="I567" i="1"/>
  <c r="I619" i="1"/>
  <c r="I1003" i="1"/>
  <c r="I835" i="1"/>
  <c r="I1114" i="1"/>
  <c r="K388" i="1"/>
  <c r="I439" i="1"/>
  <c r="I706" i="1"/>
  <c r="I569" i="1"/>
  <c r="I867" i="1"/>
  <c r="I291" i="1"/>
  <c r="I790" i="1"/>
  <c r="I824" i="1"/>
  <c r="I900" i="1"/>
  <c r="I978" i="1"/>
  <c r="I911" i="1"/>
  <c r="I247" i="1"/>
  <c r="I1005" i="1"/>
  <c r="I892" i="1"/>
  <c r="I217" i="1"/>
  <c r="I671" i="1"/>
  <c r="I915" i="1"/>
  <c r="I734" i="1"/>
  <c r="I1104" i="1"/>
  <c r="I45" i="1"/>
  <c r="I793" i="1"/>
  <c r="I254" i="1"/>
  <c r="I775" i="1"/>
  <c r="I768" i="1"/>
  <c r="I137" i="1"/>
  <c r="I144" i="1"/>
  <c r="I385" i="1"/>
  <c r="I487" i="1"/>
  <c r="I35" i="1"/>
  <c r="I307" i="1"/>
  <c r="I463" i="1"/>
  <c r="I311" i="1"/>
  <c r="I57" i="1"/>
  <c r="I884" i="1"/>
  <c r="I1120" i="1"/>
  <c r="I426" i="1"/>
  <c r="I559" i="1"/>
  <c r="I9" i="1"/>
  <c r="I629" i="1"/>
  <c r="I712" i="1"/>
  <c r="I857" i="1"/>
  <c r="I68" i="1"/>
  <c r="I1082" i="1"/>
  <c r="I77" i="1"/>
  <c r="I914" i="1"/>
  <c r="I104" i="1"/>
  <c r="I171" i="1"/>
  <c r="I154" i="1"/>
  <c r="I941" i="1"/>
  <c r="I694" i="1"/>
  <c r="I268" i="1"/>
  <c r="I858" i="1"/>
  <c r="I769" i="1"/>
  <c r="I711" i="1"/>
  <c r="I456" i="1"/>
  <c r="I695" i="1"/>
  <c r="K290" i="1"/>
  <c r="I290" i="1"/>
  <c r="I841" i="1"/>
  <c r="I560" i="1"/>
  <c r="I527" i="1"/>
  <c r="I1078" i="1"/>
  <c r="I977" i="1"/>
  <c r="I861" i="1"/>
  <c r="I309" i="1"/>
  <c r="I415" i="1"/>
  <c r="I314" i="1"/>
  <c r="I918" i="1"/>
  <c r="I149" i="1"/>
  <c r="I1111" i="1"/>
  <c r="I945" i="1"/>
  <c r="I806" i="1"/>
  <c r="I384" i="1"/>
  <c r="I615" i="1"/>
  <c r="I830" i="1"/>
  <c r="I829" i="1"/>
  <c r="I96" i="1"/>
  <c r="K124" i="1"/>
  <c r="I1066" i="1"/>
  <c r="I329" i="1"/>
  <c r="I1052" i="1"/>
  <c r="I150" i="1"/>
  <c r="I906" i="1"/>
  <c r="I65" i="1"/>
  <c r="I543" i="1"/>
  <c r="I780" i="1"/>
  <c r="I332" i="1"/>
  <c r="I261" i="1"/>
  <c r="I996" i="1"/>
  <c r="I747" i="1"/>
  <c r="I412" i="1"/>
  <c r="I754" i="1"/>
  <c r="I347" i="1"/>
  <c r="I1116" i="1"/>
  <c r="I847" i="1"/>
  <c r="I752" i="1"/>
  <c r="I180" i="1"/>
  <c r="I647" i="1"/>
  <c r="I11" i="1"/>
  <c r="I406" i="1"/>
  <c r="I577" i="1"/>
  <c r="I276" i="1"/>
  <c r="K968" i="1"/>
  <c r="I197" i="1"/>
  <c r="I270" i="1"/>
  <c r="I370" i="1"/>
  <c r="I409" i="1"/>
  <c r="I139" i="1"/>
  <c r="I1080" i="1"/>
  <c r="I1084" i="1"/>
  <c r="I132" i="1"/>
  <c r="I873" i="1"/>
  <c r="I216" i="1"/>
  <c r="I299" i="1"/>
  <c r="I275" i="1"/>
  <c r="I342" i="1"/>
  <c r="I589" i="1"/>
  <c r="I12" i="1"/>
  <c r="I29" i="1"/>
  <c r="I1112" i="1"/>
  <c r="I563" i="1"/>
  <c r="I6" i="1"/>
  <c r="I551" i="1"/>
  <c r="I552" i="1"/>
  <c r="I528" i="1"/>
  <c r="I228" i="1"/>
  <c r="I1088" i="1"/>
  <c r="I97" i="1"/>
  <c r="I994" i="1"/>
  <c r="I169" i="1"/>
  <c r="I277" i="1"/>
  <c r="I997" i="1"/>
  <c r="I1044" i="1"/>
  <c r="I995" i="1"/>
  <c r="I1049" i="1"/>
  <c r="I562" i="1"/>
  <c r="I348" i="1"/>
  <c r="I716" i="1"/>
  <c r="I803" i="1"/>
  <c r="I462" i="1"/>
  <c r="I190" i="1"/>
  <c r="I701" i="1"/>
  <c r="I407" i="1"/>
  <c r="I659" i="1"/>
  <c r="I866" i="1"/>
  <c r="I801" i="1"/>
  <c r="K833" i="1"/>
  <c r="I833" i="1"/>
  <c r="I321" i="1"/>
  <c r="I792" i="1"/>
  <c r="I44" i="1"/>
  <c r="K44" i="1"/>
  <c r="K230" i="1"/>
  <c r="K419" i="1"/>
  <c r="K748" i="1"/>
  <c r="K693" i="1"/>
  <c r="K982" i="1"/>
  <c r="K992" i="1"/>
  <c r="K593" i="1"/>
  <c r="K720" i="1"/>
  <c r="K129" i="1"/>
  <c r="K454" i="1"/>
  <c r="K148" i="1"/>
  <c r="K280" i="1"/>
  <c r="K993" i="1"/>
  <c r="K89" i="1"/>
  <c r="K1057" i="1"/>
  <c r="K639" i="1"/>
  <c r="K542" i="1"/>
  <c r="K165" i="1"/>
  <c r="K738" i="1"/>
  <c r="K225" i="1"/>
  <c r="K381" i="1"/>
  <c r="K517" i="1"/>
  <c r="K530" i="1"/>
  <c r="K1055" i="1"/>
  <c r="K50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82" i="1"/>
  <c r="N131" i="1"/>
  <c r="N132" i="1"/>
  <c r="N87" i="1"/>
  <c r="N121" i="1"/>
  <c r="N122" i="1"/>
  <c r="N26" i="1"/>
  <c r="N148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3" i="1"/>
  <c r="N84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3" i="1"/>
  <c r="N124" i="1"/>
  <c r="N125" i="1"/>
  <c r="N126" i="1"/>
  <c r="N127" i="1"/>
  <c r="N128" i="1"/>
  <c r="N129" i="1"/>
  <c r="N130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9" i="1"/>
  <c r="N150" i="1"/>
  <c r="N151" i="1"/>
  <c r="N152" i="1"/>
  <c r="N153" i="1"/>
  <c r="N154" i="1"/>
  <c r="N155" i="1"/>
  <c r="N156" i="1"/>
  <c r="N2" i="1"/>
  <c r="G669" i="23"/>
  <c r="H669" i="23"/>
  <c r="L155" i="1"/>
  <c r="L156" i="1"/>
  <c r="S349" i="5"/>
  <c r="S350" i="5"/>
  <c r="I3" i="16"/>
  <c r="I2" i="16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3" i="1"/>
  <c r="L124" i="1"/>
  <c r="L125" i="1"/>
  <c r="L126" i="1"/>
  <c r="L127" i="1"/>
  <c r="L128" i="1"/>
  <c r="L129" i="1"/>
  <c r="L130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9" i="1"/>
  <c r="L150" i="1"/>
  <c r="L151" i="1"/>
  <c r="L152" i="1"/>
  <c r="L153" i="1"/>
  <c r="L154" i="1"/>
  <c r="C31" i="16"/>
  <c r="C30" i="16"/>
  <c r="C29" i="16"/>
  <c r="C28" i="16"/>
  <c r="C27" i="16"/>
  <c r="C26" i="16"/>
  <c r="R289" i="5"/>
  <c r="S289" i="5" s="1"/>
  <c r="R299" i="5"/>
  <c r="S299" i="5" s="1"/>
  <c r="R528" i="5"/>
  <c r="S528" i="5" s="1"/>
  <c r="R338" i="5"/>
  <c r="S338" i="5" s="1"/>
  <c r="R181" i="5"/>
  <c r="S181" i="5" s="1"/>
  <c r="R389" i="5"/>
  <c r="S389" i="5" s="1"/>
  <c r="R167" i="5"/>
  <c r="S167" i="5" s="1"/>
  <c r="R425" i="5"/>
  <c r="S425" i="5" s="1"/>
  <c r="R380" i="5"/>
  <c r="S380" i="5" s="1"/>
  <c r="R295" i="5"/>
  <c r="S295" i="5" s="1"/>
  <c r="R200" i="5"/>
  <c r="S200" i="5" s="1"/>
  <c r="R154" i="5"/>
  <c r="S154" i="5" s="1"/>
  <c r="R197" i="5"/>
  <c r="S197" i="5" s="1"/>
  <c r="R497" i="5"/>
  <c r="S497" i="5" s="1"/>
  <c r="R277" i="5"/>
  <c r="S277" i="5" s="1"/>
  <c r="R141" i="5"/>
  <c r="S141" i="5" s="1"/>
  <c r="R434" i="5"/>
  <c r="S434" i="5" s="1"/>
  <c r="R272" i="5"/>
  <c r="S272" i="5" s="1"/>
  <c r="R174" i="5"/>
  <c r="S174" i="5" s="1"/>
  <c r="R517" i="5"/>
  <c r="S517" i="5" s="1"/>
  <c r="R563" i="5"/>
  <c r="S563" i="5" s="1"/>
  <c r="R424" i="5"/>
  <c r="S424" i="5" s="1"/>
  <c r="R31" i="5"/>
  <c r="R433" i="5"/>
  <c r="S433" i="5" s="1"/>
  <c r="R378" i="5"/>
  <c r="S378" i="5" s="1"/>
  <c r="R129" i="5"/>
  <c r="S129" i="5" s="1"/>
  <c r="R565" i="5"/>
  <c r="S565" i="5" s="1"/>
  <c r="R54" i="5"/>
  <c r="S54" i="5" s="1"/>
  <c r="R613" i="5"/>
  <c r="S613" i="5" s="1"/>
  <c r="R88" i="5"/>
  <c r="S88" i="5" s="1"/>
  <c r="R169" i="5"/>
  <c r="S169" i="5" s="1"/>
  <c r="R619" i="5"/>
  <c r="S619" i="5" s="1"/>
  <c r="R423" i="5"/>
  <c r="S423" i="5" s="1"/>
  <c r="R462" i="5"/>
  <c r="S462" i="5" s="1"/>
  <c r="R98" i="5"/>
  <c r="S98" i="5" s="1"/>
  <c r="R109" i="5"/>
  <c r="S109" i="5" s="1"/>
  <c r="R441" i="5"/>
  <c r="S441" i="5" s="1"/>
  <c r="R582" i="5"/>
  <c r="S582" i="5" s="1"/>
  <c r="R223" i="5"/>
  <c r="S223" i="5" s="1"/>
  <c r="R435" i="5"/>
  <c r="S435" i="5" s="1"/>
  <c r="R623" i="5"/>
  <c r="S623" i="5" s="1"/>
  <c r="R595" i="5"/>
  <c r="S595" i="5" s="1"/>
  <c r="R195" i="5"/>
  <c r="R465" i="5"/>
  <c r="S465" i="5" s="1"/>
  <c r="R80" i="5"/>
  <c r="S80" i="5" s="1"/>
  <c r="R159" i="5"/>
  <c r="S159" i="5" s="1"/>
  <c r="R405" i="5"/>
  <c r="S405" i="5" s="1"/>
  <c r="R238" i="5"/>
  <c r="S238" i="5" s="1"/>
  <c r="R55" i="5"/>
  <c r="R205" i="5"/>
  <c r="S205" i="5" s="1"/>
  <c r="R103" i="5"/>
  <c r="S103" i="5" s="1"/>
  <c r="R33" i="5"/>
  <c r="S33" i="5" s="1"/>
  <c r="R140" i="5"/>
  <c r="S140" i="5" s="1"/>
  <c r="R53" i="5"/>
  <c r="S53" i="5" s="1"/>
  <c r="R476" i="5"/>
  <c r="S476" i="5" s="1"/>
  <c r="R503" i="5"/>
  <c r="S503" i="5" s="1"/>
  <c r="R556" i="5"/>
  <c r="S556" i="5" s="1"/>
  <c r="R461" i="5"/>
  <c r="S461" i="5" s="1"/>
  <c r="R560" i="5"/>
  <c r="S560" i="5" s="1"/>
  <c r="R604" i="5"/>
  <c r="S604" i="5" s="1"/>
  <c r="R352" i="5"/>
  <c r="S352" i="5" s="1"/>
  <c r="R588" i="5"/>
  <c r="S588" i="5" s="1"/>
  <c r="R202" i="5"/>
  <c r="S202" i="5" s="1"/>
  <c r="R545" i="5"/>
  <c r="S545" i="5" s="1"/>
  <c r="R532" i="5"/>
  <c r="S532" i="5" s="1"/>
  <c r="R133" i="5"/>
  <c r="S133" i="5" s="1"/>
  <c r="R320" i="5"/>
  <c r="S320" i="5" s="1"/>
  <c r="R375" i="5"/>
  <c r="S375" i="5" s="1"/>
  <c r="R500" i="5"/>
  <c r="S500" i="5" s="1"/>
  <c r="R131" i="5"/>
  <c r="S131" i="5" s="1"/>
  <c r="R523" i="5"/>
  <c r="S523" i="5" s="1"/>
  <c r="R335" i="5"/>
  <c r="S335" i="5" s="1"/>
  <c r="R237" i="5"/>
  <c r="S237" i="5" s="1"/>
  <c r="R346" i="5"/>
  <c r="S346" i="5" s="1"/>
  <c r="R385" i="5"/>
  <c r="S385" i="5" s="1"/>
  <c r="R442" i="5"/>
  <c r="S442" i="5" s="1"/>
  <c r="R247" i="5"/>
  <c r="S247" i="5" s="1"/>
  <c r="R116" i="5"/>
  <c r="S116" i="5" s="1"/>
  <c r="R456" i="5"/>
  <c r="S456" i="5" s="1"/>
  <c r="R606" i="5"/>
  <c r="S606" i="5" s="1"/>
  <c r="R502" i="5"/>
  <c r="S502" i="5" s="1"/>
  <c r="R207" i="5"/>
  <c r="S207" i="5" s="1"/>
  <c r="R147" i="5"/>
  <c r="S147" i="5" s="1"/>
  <c r="R161" i="5"/>
  <c r="S161" i="5" s="1"/>
  <c r="R44" i="5"/>
  <c r="S44" i="5" s="1"/>
  <c r="R594" i="5"/>
  <c r="S594" i="5" s="1"/>
  <c r="R353" i="5"/>
  <c r="S353" i="5" s="1"/>
  <c r="R319" i="5"/>
  <c r="S319" i="5" s="1"/>
  <c r="R510" i="5"/>
  <c r="S510" i="5" s="1"/>
  <c r="R329" i="5"/>
  <c r="S329" i="5" s="1"/>
  <c r="R305" i="5"/>
  <c r="S305" i="5" s="1"/>
  <c r="R183" i="5"/>
  <c r="S183" i="5" s="1"/>
  <c r="R535" i="5"/>
  <c r="S535" i="5" s="1"/>
  <c r="R522" i="5"/>
  <c r="S522" i="5" s="1"/>
  <c r="R525" i="5"/>
  <c r="S525" i="5" s="1"/>
  <c r="R230" i="5"/>
  <c r="S230" i="5" s="1"/>
  <c r="R150" i="5"/>
  <c r="S150" i="5" s="1"/>
  <c r="R627" i="5"/>
  <c r="S627" i="5" s="1"/>
  <c r="R580" i="5"/>
  <c r="S580" i="5" s="1"/>
  <c r="R280" i="5"/>
  <c r="S280" i="5" s="1"/>
  <c r="R302" i="5"/>
  <c r="S302" i="5" s="1"/>
  <c r="R550" i="5"/>
  <c r="S550" i="5" s="1"/>
  <c r="R217" i="5"/>
  <c r="S217" i="5" s="1"/>
  <c r="R71" i="5"/>
  <c r="S71" i="5" s="1"/>
  <c r="R557" i="5"/>
  <c r="S557" i="5" s="1"/>
  <c r="R125" i="5"/>
  <c r="S125" i="5" s="1"/>
  <c r="R330" i="5"/>
  <c r="S330" i="5" s="1"/>
  <c r="R601" i="5"/>
  <c r="S601" i="5" s="1"/>
  <c r="R64" i="5"/>
  <c r="S64" i="5" s="1"/>
  <c r="R481" i="5"/>
  <c r="S481" i="5" s="1"/>
  <c r="R273" i="5"/>
  <c r="S273" i="5" s="1"/>
  <c r="R155" i="5"/>
  <c r="S155" i="5" s="1"/>
  <c r="R498" i="5"/>
  <c r="S498" i="5" s="1"/>
  <c r="R314" i="5"/>
  <c r="S314" i="5" s="1"/>
  <c r="R420" i="5"/>
  <c r="S420" i="5" s="1"/>
  <c r="R114" i="5"/>
  <c r="S114" i="5" s="1"/>
  <c r="R198" i="5"/>
  <c r="S198" i="5" s="1"/>
  <c r="R306" i="5"/>
  <c r="S306" i="5" s="1"/>
  <c r="R492" i="5"/>
  <c r="S492" i="5" s="1"/>
  <c r="R351" i="5"/>
  <c r="S351" i="5" s="1"/>
  <c r="R193" i="5"/>
  <c r="S193" i="5" s="1"/>
  <c r="R16" i="5"/>
  <c r="S16" i="5" s="1"/>
  <c r="R373" i="5"/>
  <c r="S373" i="5" s="1"/>
  <c r="R284" i="5"/>
  <c r="S284" i="5" s="1"/>
  <c r="R185" i="5"/>
  <c r="S185" i="5" s="1"/>
  <c r="R96" i="5"/>
  <c r="S96" i="5" s="1"/>
  <c r="R194" i="5"/>
  <c r="S194" i="5" s="1"/>
  <c r="R258" i="5"/>
  <c r="S258" i="5" s="1"/>
  <c r="R307" i="5"/>
  <c r="S307" i="5" s="1"/>
  <c r="R26" i="5"/>
  <c r="S26" i="5" s="1"/>
  <c r="R260" i="5"/>
  <c r="S260" i="5" s="1"/>
  <c r="R165" i="5"/>
  <c r="S165" i="5" s="1"/>
  <c r="R361" i="5"/>
  <c r="S361" i="5" s="1"/>
  <c r="R371" i="5"/>
  <c r="S371" i="5" s="1"/>
  <c r="R97" i="5"/>
  <c r="S97" i="5" s="1"/>
  <c r="R232" i="5"/>
  <c r="S232" i="5" s="1"/>
  <c r="R444" i="5"/>
  <c r="S444" i="5" s="1"/>
  <c r="R32" i="5"/>
  <c r="S32" i="5" s="1"/>
  <c r="R251" i="5"/>
  <c r="S251" i="5" s="1"/>
  <c r="R13" i="5"/>
  <c r="S13" i="5" s="1"/>
  <c r="R137" i="5"/>
  <c r="S137" i="5" s="1"/>
  <c r="R61" i="5"/>
  <c r="S61" i="5" s="1"/>
  <c r="R608" i="5"/>
  <c r="S608" i="5" s="1"/>
  <c r="R211" i="5"/>
  <c r="S211" i="5" s="1"/>
  <c r="R569" i="5"/>
  <c r="S569" i="5" s="1"/>
  <c r="R36" i="5"/>
  <c r="S36" i="5" s="1"/>
  <c r="R233" i="5"/>
  <c r="S233" i="5" s="1"/>
  <c r="R259" i="5"/>
  <c r="S259" i="5" s="1"/>
  <c r="R438" i="5"/>
  <c r="S438" i="5" s="1"/>
  <c r="R175" i="5"/>
  <c r="S175" i="5" s="1"/>
  <c r="R264" i="5"/>
  <c r="S264" i="5" s="1"/>
  <c r="R187" i="5"/>
  <c r="S187" i="5" s="1"/>
  <c r="R157" i="5"/>
  <c r="S157" i="5" s="1"/>
  <c r="R473" i="5"/>
  <c r="S473" i="5" s="1"/>
  <c r="R362" i="5"/>
  <c r="S362" i="5" s="1"/>
  <c r="R27" i="5"/>
  <c r="S27" i="5" s="1"/>
  <c r="R592" i="5"/>
  <c r="S592" i="5" s="1"/>
  <c r="R241" i="5"/>
  <c r="S241" i="5" s="1"/>
  <c r="R401" i="5"/>
  <c r="S401" i="5" s="1"/>
  <c r="R201" i="5"/>
  <c r="S201" i="5" s="1"/>
  <c r="R624" i="5"/>
  <c r="S624" i="5" s="1"/>
  <c r="R226" i="5"/>
  <c r="S226" i="5" s="1"/>
  <c r="R487" i="5"/>
  <c r="S487" i="5" s="1"/>
  <c r="R571" i="5"/>
  <c r="S571" i="5" s="1"/>
  <c r="R105" i="5"/>
  <c r="S105" i="5" s="1"/>
  <c r="R605" i="5"/>
  <c r="S605" i="5" s="1"/>
  <c r="R474" i="5"/>
  <c r="S474" i="5" s="1"/>
  <c r="R111" i="5"/>
  <c r="S111" i="5" s="1"/>
  <c r="R21" i="5"/>
  <c r="S21" i="5" s="1"/>
  <c r="R121" i="5"/>
  <c r="S121" i="5" s="1"/>
  <c r="R436" i="5"/>
  <c r="S436" i="5" s="1"/>
  <c r="R485" i="5"/>
  <c r="S485" i="5" s="1"/>
  <c r="R63" i="5"/>
  <c r="S63" i="5" s="1"/>
  <c r="R416" i="5"/>
  <c r="S416" i="5" s="1"/>
  <c r="R432" i="5"/>
  <c r="S432" i="5" s="1"/>
  <c r="R360" i="5"/>
  <c r="S360" i="5" s="1"/>
  <c r="R419" i="5"/>
  <c r="S419" i="5" s="1"/>
  <c r="R37" i="5"/>
  <c r="S37" i="5" s="1"/>
  <c r="R234" i="5"/>
  <c r="S234" i="5" s="1"/>
  <c r="R597" i="5"/>
  <c r="S597" i="5" s="1"/>
  <c r="R483" i="5"/>
  <c r="S483" i="5" s="1"/>
  <c r="R478" i="5"/>
  <c r="S478" i="5" s="1"/>
  <c r="R446" i="5"/>
  <c r="S446" i="5" s="1"/>
  <c r="R527" i="5"/>
  <c r="S527" i="5" s="1"/>
  <c r="R505" i="5"/>
  <c r="S505" i="5" s="1"/>
  <c r="R413" i="5"/>
  <c r="S413" i="5" s="1"/>
  <c r="R336" i="5"/>
  <c r="S336" i="5" s="1"/>
  <c r="R191" i="5"/>
  <c r="S191" i="5" s="1"/>
  <c r="R621" i="5"/>
  <c r="S621" i="5" s="1"/>
  <c r="R576" i="5"/>
  <c r="S576" i="5" s="1"/>
  <c r="R39" i="5"/>
  <c r="S39" i="5" s="1"/>
  <c r="R616" i="5"/>
  <c r="S616" i="5" s="1"/>
  <c r="R5" i="5"/>
  <c r="S5" i="5" s="1"/>
  <c r="R29" i="5"/>
  <c r="S29" i="5" s="1"/>
  <c r="R4" i="5"/>
  <c r="S4" i="5" s="1"/>
  <c r="R452" i="5"/>
  <c r="S452" i="5" s="1"/>
  <c r="R526" i="5"/>
  <c r="S526" i="5" s="1"/>
  <c r="R564" i="5"/>
  <c r="S564" i="5" s="1"/>
  <c r="R28" i="5"/>
  <c r="S28" i="5" s="1"/>
  <c r="R117" i="5"/>
  <c r="S117" i="5" s="1"/>
  <c r="R508" i="5"/>
  <c r="S508" i="5" s="1"/>
  <c r="R282" i="5"/>
  <c r="S282" i="5" s="1"/>
  <c r="R344" i="5"/>
  <c r="S344" i="5" s="1"/>
  <c r="R443" i="5"/>
  <c r="S443" i="5" s="1"/>
  <c r="R95" i="5"/>
  <c r="S95" i="5" s="1"/>
  <c r="R265" i="5"/>
  <c r="S265" i="5" s="1"/>
  <c r="R127" i="5"/>
  <c r="S127" i="5" s="1"/>
  <c r="R9" i="5"/>
  <c r="S9" i="5" s="1"/>
  <c r="R548" i="5"/>
  <c r="S548" i="5" s="1"/>
  <c r="R206" i="5"/>
  <c r="S206" i="5" s="1"/>
  <c r="R145" i="5"/>
  <c r="S145" i="5" s="1"/>
  <c r="R252" i="5"/>
  <c r="S252" i="5" s="1"/>
  <c r="R216" i="5"/>
  <c r="S216" i="5" s="1"/>
  <c r="R322" i="5"/>
  <c r="S322" i="5" s="1"/>
  <c r="R134" i="5"/>
  <c r="S134" i="5" s="1"/>
  <c r="R309" i="5"/>
  <c r="S309" i="5" s="1"/>
  <c r="R459" i="5"/>
  <c r="S459" i="5" s="1"/>
  <c r="R250" i="5"/>
  <c r="S250" i="5" s="1"/>
  <c r="R355" i="5"/>
  <c r="S355" i="5" s="1"/>
  <c r="R279" i="5"/>
  <c r="S279" i="5" s="1"/>
  <c r="R475" i="5"/>
  <c r="S475" i="5" s="1"/>
  <c r="R90" i="5"/>
  <c r="S90" i="5" s="1"/>
  <c r="R466" i="5"/>
  <c r="S466" i="5" s="1"/>
  <c r="R408" i="5"/>
  <c r="S408" i="5" s="1"/>
  <c r="R66" i="5"/>
  <c r="S66" i="5" s="1"/>
  <c r="R253" i="5"/>
  <c r="S253" i="5" s="1"/>
  <c r="R60" i="5"/>
  <c r="S60" i="5" s="1"/>
  <c r="R539" i="5"/>
  <c r="S539" i="5" s="1"/>
  <c r="R236" i="5"/>
  <c r="S236" i="5" s="1"/>
  <c r="R543" i="5"/>
  <c r="S543" i="5" s="1"/>
  <c r="R575" i="5"/>
  <c r="S575" i="5" s="1"/>
  <c r="R327" i="5"/>
  <c r="S327" i="5" s="1"/>
  <c r="R598" i="5"/>
  <c r="S598" i="5" s="1"/>
  <c r="R244" i="5"/>
  <c r="S244" i="5" s="1"/>
  <c r="R318" i="5"/>
  <c r="S318" i="5" s="1"/>
  <c r="R551" i="5"/>
  <c r="S551" i="5" s="1"/>
  <c r="R17" i="5"/>
  <c r="S17" i="5" s="1"/>
  <c r="R472" i="5"/>
  <c r="S472" i="5" s="1"/>
  <c r="R552" i="5"/>
  <c r="S552" i="5" s="1"/>
  <c r="R406" i="5"/>
  <c r="S406" i="5" s="1"/>
  <c r="R123" i="5"/>
  <c r="S123" i="5" s="1"/>
  <c r="R368" i="5"/>
  <c r="S368" i="5" s="1"/>
  <c r="R15" i="5"/>
  <c r="S15" i="5" s="1"/>
  <c r="R300" i="5"/>
  <c r="S300" i="5" s="1"/>
  <c r="R549" i="5"/>
  <c r="S549" i="5" s="1"/>
  <c r="R162" i="5"/>
  <c r="S162" i="5" s="1"/>
  <c r="R85" i="5"/>
  <c r="S85" i="5" s="1"/>
  <c r="R221" i="5"/>
  <c r="S221" i="5" s="1"/>
  <c r="R358" i="5"/>
  <c r="S358" i="5" s="1"/>
  <c r="R567" i="5"/>
  <c r="S567" i="5" s="1"/>
  <c r="R118" i="5"/>
  <c r="S118" i="5" s="1"/>
  <c r="R630" i="5"/>
  <c r="S630" i="5" s="1"/>
  <c r="R135" i="5"/>
  <c r="S135" i="5" s="1"/>
  <c r="R312" i="5"/>
  <c r="S312" i="5" s="1"/>
  <c r="R218" i="5"/>
  <c r="S218" i="5" s="1"/>
  <c r="R136" i="5"/>
  <c r="S136" i="5" s="1"/>
  <c r="R381" i="5"/>
  <c r="S381" i="5" s="1"/>
  <c r="R471" i="5"/>
  <c r="S471" i="5" s="1"/>
  <c r="R227" i="5"/>
  <c r="S227" i="5" s="1"/>
  <c r="R321" i="5"/>
  <c r="S321" i="5" s="1"/>
  <c r="R75" i="5"/>
  <c r="S75" i="5" s="1"/>
  <c r="R316" i="5"/>
  <c r="S316" i="5" s="1"/>
  <c r="R138" i="5"/>
  <c r="S138" i="5" s="1"/>
  <c r="R583" i="5"/>
  <c r="S583" i="5" s="1"/>
  <c r="R337" i="5"/>
  <c r="S337" i="5" s="1"/>
  <c r="R224" i="5"/>
  <c r="S224" i="5" s="1"/>
  <c r="R570" i="5"/>
  <c r="S570" i="5" s="1"/>
  <c r="R453" i="5"/>
  <c r="S453" i="5" s="1"/>
  <c r="R515" i="5"/>
  <c r="S515" i="5" s="1"/>
  <c r="R153" i="5"/>
  <c r="S153" i="5" s="1"/>
  <c r="R20" i="5"/>
  <c r="S20" i="5" s="1"/>
  <c r="R65" i="5"/>
  <c r="S65" i="5" s="1"/>
  <c r="R403" i="5"/>
  <c r="S403" i="5" s="1"/>
  <c r="R356" i="5"/>
  <c r="S356" i="5" s="1"/>
  <c r="R215" i="5"/>
  <c r="S215" i="5" s="1"/>
  <c r="R14" i="5"/>
  <c r="S14" i="5" s="1"/>
  <c r="R530" i="5"/>
  <c r="S530" i="5" s="1"/>
  <c r="R412" i="5"/>
  <c r="S412" i="5" s="1"/>
  <c r="R128" i="5"/>
  <c r="S128" i="5" s="1"/>
  <c r="R62" i="5"/>
  <c r="S62" i="5" s="1"/>
  <c r="R275" i="5"/>
  <c r="S275" i="5" s="1"/>
  <c r="R291" i="5"/>
  <c r="S291" i="5" s="1"/>
  <c r="R457" i="5"/>
  <c r="S457" i="5" s="1"/>
  <c r="R225" i="5"/>
  <c r="S225" i="5" s="1"/>
  <c r="R144" i="5"/>
  <c r="S144" i="5" s="1"/>
  <c r="R254" i="5"/>
  <c r="S254" i="5" s="1"/>
  <c r="R537" i="5"/>
  <c r="S537" i="5" s="1"/>
  <c r="R23" i="5"/>
  <c r="S23" i="5" s="1"/>
  <c r="R489" i="5"/>
  <c r="S489" i="5" s="1"/>
  <c r="R6" i="5"/>
  <c r="S6" i="5" s="1"/>
  <c r="R278" i="5"/>
  <c r="S278" i="5" s="1"/>
  <c r="R219" i="5"/>
  <c r="S219" i="5" s="1"/>
  <c r="R454" i="5"/>
  <c r="S454" i="5" s="1"/>
  <c r="R391" i="5"/>
  <c r="S391" i="5" s="1"/>
  <c r="R417" i="5"/>
  <c r="S417" i="5" s="1"/>
  <c r="R214" i="5"/>
  <c r="S214" i="5" s="1"/>
  <c r="R57" i="5"/>
  <c r="S57" i="5" s="1"/>
  <c r="R407" i="5"/>
  <c r="S407" i="5" s="1"/>
  <c r="R610" i="5"/>
  <c r="S610" i="5" s="1"/>
  <c r="R245" i="5"/>
  <c r="S245" i="5" s="1"/>
  <c r="R455" i="5"/>
  <c r="S455" i="5" s="1"/>
  <c r="R220" i="5"/>
  <c r="S220" i="5" s="1"/>
  <c r="R390" i="5"/>
  <c r="S390" i="5" s="1"/>
  <c r="R396" i="5"/>
  <c r="S396" i="5" s="1"/>
  <c r="R469" i="5"/>
  <c r="S469" i="5" s="1"/>
  <c r="R285" i="5"/>
  <c r="S285" i="5" s="1"/>
  <c r="R293" i="5"/>
  <c r="S293" i="5" s="1"/>
  <c r="R35" i="5"/>
  <c r="S35" i="5" s="1"/>
  <c r="R501" i="5"/>
  <c r="S501" i="5" s="1"/>
  <c r="R317" i="5"/>
  <c r="S317" i="5" s="1"/>
  <c r="R242" i="5"/>
  <c r="S242" i="5" s="1"/>
  <c r="R620" i="5"/>
  <c r="S620" i="5" s="1"/>
  <c r="R516" i="5"/>
  <c r="S516" i="5" s="1"/>
  <c r="R421" i="5"/>
  <c r="S421" i="5" s="1"/>
  <c r="R231" i="5"/>
  <c r="S231" i="5" s="1"/>
  <c r="R586" i="5"/>
  <c r="S586" i="5" s="1"/>
  <c r="R163" i="5"/>
  <c r="S163" i="5" s="1"/>
  <c r="R112" i="5"/>
  <c r="S112" i="5" s="1"/>
  <c r="R151" i="5"/>
  <c r="S151" i="5" s="1"/>
  <c r="R102" i="5"/>
  <c r="S102" i="5" s="1"/>
  <c r="R622" i="5"/>
  <c r="S622" i="5" s="1"/>
  <c r="R266" i="5"/>
  <c r="S266" i="5" s="1"/>
  <c r="R101" i="5"/>
  <c r="S101" i="5" s="1"/>
  <c r="R451" i="5"/>
  <c r="S451" i="5" s="1"/>
  <c r="R76" i="5"/>
  <c r="S76" i="5" s="1"/>
  <c r="R113" i="5"/>
  <c r="S113" i="5" s="1"/>
  <c r="R263" i="5"/>
  <c r="S263" i="5" s="1"/>
  <c r="R448" i="5"/>
  <c r="S448" i="5" s="1"/>
  <c r="R48" i="5"/>
  <c r="S48" i="5" s="1"/>
  <c r="R45" i="5"/>
  <c r="S45" i="5" s="1"/>
  <c r="R463" i="5"/>
  <c r="S463" i="5" s="1"/>
  <c r="R536" i="5"/>
  <c r="S536" i="5" s="1"/>
  <c r="R447" i="5"/>
  <c r="S447" i="5" s="1"/>
  <c r="R343" i="5"/>
  <c r="S343" i="5" s="1"/>
  <c r="R511" i="5"/>
  <c r="S511" i="5" s="1"/>
  <c r="R196" i="5"/>
  <c r="S196" i="5" s="1"/>
  <c r="R394" i="5"/>
  <c r="S394" i="5" s="1"/>
  <c r="R359" i="5"/>
  <c r="S359" i="5" s="1"/>
  <c r="R186" i="5"/>
  <c r="S186" i="5" s="1"/>
  <c r="R3" i="5"/>
  <c r="S3" i="5" s="1"/>
  <c r="R160" i="5"/>
  <c r="S160" i="5" s="1"/>
  <c r="R49" i="5"/>
  <c r="S49" i="5" s="1"/>
  <c r="R404" i="5"/>
  <c r="S404" i="5" s="1"/>
  <c r="R460" i="5"/>
  <c r="S460" i="5" s="1"/>
  <c r="R199" i="5"/>
  <c r="S199" i="5" s="1"/>
  <c r="R617" i="5"/>
  <c r="S617" i="5" s="1"/>
  <c r="R504" i="5"/>
  <c r="S504" i="5" s="1"/>
  <c r="R313" i="5"/>
  <c r="S313" i="5" s="1"/>
  <c r="R22" i="5"/>
  <c r="S22" i="5" s="1"/>
  <c r="R132" i="5"/>
  <c r="S132" i="5" s="1"/>
  <c r="R270" i="5"/>
  <c r="S270" i="5" s="1"/>
  <c r="R298" i="5"/>
  <c r="S298" i="5" s="1"/>
  <c r="R334" i="5"/>
  <c r="S334" i="5" s="1"/>
  <c r="R587" i="5"/>
  <c r="S587" i="5" s="1"/>
  <c r="R94" i="5"/>
  <c r="S94" i="5" s="1"/>
  <c r="R93" i="5"/>
  <c r="S93" i="5" s="1"/>
  <c r="R544" i="5"/>
  <c r="S544" i="5" s="1"/>
  <c r="R47" i="5"/>
  <c r="S47" i="5" s="1"/>
  <c r="R143" i="5"/>
  <c r="S143" i="5" s="1"/>
  <c r="R182" i="5"/>
  <c r="S182" i="5" s="1"/>
  <c r="R558" i="5"/>
  <c r="S558" i="5" s="1"/>
  <c r="R77" i="5"/>
  <c r="S77" i="5" s="1"/>
  <c r="R72" i="5"/>
  <c r="S72" i="5" s="1"/>
  <c r="R332" i="5"/>
  <c r="S332" i="5" s="1"/>
  <c r="R297" i="5"/>
  <c r="S297" i="5" s="1"/>
  <c r="R59" i="5"/>
  <c r="S59" i="5" s="1"/>
  <c r="R287" i="5"/>
  <c r="S287" i="5" s="1"/>
  <c r="R431" i="5"/>
  <c r="S431" i="5" s="1"/>
  <c r="R149" i="5"/>
  <c r="S149" i="5" s="1"/>
  <c r="R345" i="5"/>
  <c r="S345" i="5" s="1"/>
  <c r="R520" i="5"/>
  <c r="S520" i="5" s="1"/>
  <c r="R30" i="5"/>
  <c r="S30" i="5" s="1"/>
  <c r="R347" i="5"/>
  <c r="S347" i="5" s="1"/>
  <c r="R108" i="5"/>
  <c r="S108" i="5" s="1"/>
  <c r="R257" i="5"/>
  <c r="S257" i="5" s="1"/>
  <c r="R126" i="5"/>
  <c r="S126" i="5" s="1"/>
  <c r="R168" i="5"/>
  <c r="S168" i="5" s="1"/>
  <c r="R365" i="5"/>
  <c r="S365" i="5" s="1"/>
  <c r="R591" i="5"/>
  <c r="S591" i="5" s="1"/>
  <c r="R541" i="5"/>
  <c r="S541" i="5" s="1"/>
  <c r="R488" i="5"/>
  <c r="S488" i="5" s="1"/>
  <c r="R382" i="5"/>
  <c r="S382" i="5" s="1"/>
  <c r="R311" i="5"/>
  <c r="S311" i="5" s="1"/>
  <c r="R618" i="5"/>
  <c r="S618" i="5" s="1"/>
  <c r="R208" i="5"/>
  <c r="S208" i="5" s="1"/>
  <c r="R363" i="5"/>
  <c r="S363" i="5" s="1"/>
  <c r="R110" i="5"/>
  <c r="S110" i="5" s="1"/>
  <c r="R612" i="5"/>
  <c r="S612" i="5" s="1"/>
  <c r="R184" i="5"/>
  <c r="S184" i="5" s="1"/>
  <c r="R43" i="5"/>
  <c r="S43" i="5" s="1"/>
  <c r="R210" i="5"/>
  <c r="S210" i="5" s="1"/>
  <c r="R89" i="5"/>
  <c r="S89" i="5" s="1"/>
  <c r="R449" i="5"/>
  <c r="S449" i="5" s="1"/>
  <c r="R166" i="5"/>
  <c r="S166" i="5" s="1"/>
  <c r="R290" i="5"/>
  <c r="S290" i="5" s="1"/>
  <c r="R574" i="5"/>
  <c r="S574" i="5" s="1"/>
  <c r="R46" i="5"/>
  <c r="S46" i="5" s="1"/>
  <c r="R12" i="5"/>
  <c r="S12" i="5" s="1"/>
  <c r="R192" i="5"/>
  <c r="S192" i="5" s="1"/>
  <c r="R158" i="5"/>
  <c r="S158" i="5" s="1"/>
  <c r="R374" i="5"/>
  <c r="S374" i="5" s="1"/>
  <c r="R56" i="5"/>
  <c r="S56" i="5" s="1"/>
  <c r="R11" i="5"/>
  <c r="S11" i="5" s="1"/>
  <c r="R74" i="5"/>
  <c r="S74" i="5" s="1"/>
  <c r="R246" i="5"/>
  <c r="S246" i="5" s="1"/>
  <c r="R91" i="5"/>
  <c r="S91" i="5" s="1"/>
  <c r="R179" i="5"/>
  <c r="S179" i="5" s="1"/>
  <c r="R120" i="5"/>
  <c r="S120" i="5" s="1"/>
  <c r="R377" i="5"/>
  <c r="S377" i="5" s="1"/>
  <c r="R267" i="5"/>
  <c r="S267" i="5" s="1"/>
  <c r="R70" i="5"/>
  <c r="S70" i="5" s="1"/>
  <c r="R490" i="5"/>
  <c r="S490" i="5" s="1"/>
  <c r="R172" i="5"/>
  <c r="S172" i="5" s="1"/>
  <c r="R395" i="5"/>
  <c r="S395" i="5" s="1"/>
  <c r="R531" i="5"/>
  <c r="S531" i="5" s="1"/>
  <c r="R538" i="5"/>
  <c r="S538" i="5" s="1"/>
  <c r="R239" i="5"/>
  <c r="S239" i="5" s="1"/>
  <c r="R383" i="5"/>
  <c r="S383" i="5" s="1"/>
  <c r="R87" i="5"/>
  <c r="S87" i="5" s="1"/>
  <c r="R269" i="5"/>
  <c r="S269" i="5" s="1"/>
  <c r="R24" i="5"/>
  <c r="S24" i="5" s="1"/>
  <c r="R555" i="5"/>
  <c r="S555" i="5" s="1"/>
  <c r="R190" i="5"/>
  <c r="S190" i="5" s="1"/>
  <c r="R554" i="5"/>
  <c r="S554" i="5" s="1"/>
  <c r="R171" i="5"/>
  <c r="S171" i="5" s="1"/>
  <c r="R379" i="5"/>
  <c r="S379" i="5" s="1"/>
  <c r="R600" i="5"/>
  <c r="S600" i="5" s="1"/>
  <c r="R590" i="5"/>
  <c r="S590" i="5" s="1"/>
  <c r="R212" i="5"/>
  <c r="S212" i="5" s="1"/>
  <c r="R388" i="5"/>
  <c r="S388" i="5" s="1"/>
  <c r="R209" i="5"/>
  <c r="S209" i="5" s="1"/>
  <c r="R479" i="5"/>
  <c r="S479" i="5" s="1"/>
  <c r="R301" i="5"/>
  <c r="S301" i="5" s="1"/>
  <c r="R294" i="5"/>
  <c r="S294" i="5" s="1"/>
  <c r="R164" i="5"/>
  <c r="S164" i="5" s="1"/>
  <c r="R83" i="5"/>
  <c r="S83" i="5" s="1"/>
  <c r="R170" i="5"/>
  <c r="S170" i="5" s="1"/>
  <c r="R7" i="5"/>
  <c r="S7" i="5" s="1"/>
  <c r="R18" i="5"/>
  <c r="S18" i="5" s="1"/>
  <c r="R349" i="5"/>
  <c r="R68" i="5"/>
  <c r="S68" i="5" s="1"/>
  <c r="R52" i="5"/>
  <c r="S52" i="5" s="1"/>
  <c r="R467" i="5"/>
  <c r="S467" i="5" s="1"/>
  <c r="R222" i="5"/>
  <c r="S222" i="5" s="1"/>
  <c r="R152" i="5"/>
  <c r="S152" i="5" s="1"/>
  <c r="R248" i="5"/>
  <c r="S248" i="5" s="1"/>
  <c r="R506" i="5"/>
  <c r="S506" i="5" s="1"/>
  <c r="R429" i="5"/>
  <c r="S429" i="5" s="1"/>
  <c r="R130" i="5"/>
  <c r="S130" i="5" s="1"/>
  <c r="R243" i="5"/>
  <c r="S243" i="5" s="1"/>
  <c r="R124" i="5"/>
  <c r="S124" i="5" s="1"/>
  <c r="R430" i="5"/>
  <c r="S430" i="5" s="1"/>
  <c r="R92" i="5"/>
  <c r="S92" i="5" s="1"/>
  <c r="R437" i="5"/>
  <c r="S437" i="5" s="1"/>
  <c r="R491" i="5"/>
  <c r="S491" i="5" s="1"/>
  <c r="R496" i="5"/>
  <c r="S496" i="5" s="1"/>
  <c r="R589" i="5"/>
  <c r="S589" i="5" s="1"/>
  <c r="R507" i="5"/>
  <c r="S507" i="5" s="1"/>
  <c r="R486" i="5"/>
  <c r="S486" i="5" s="1"/>
  <c r="R584" i="5"/>
  <c r="S584" i="5" s="1"/>
  <c r="R308" i="5"/>
  <c r="S308" i="5" s="1"/>
  <c r="R470" i="5"/>
  <c r="S470" i="5" s="1"/>
  <c r="R568" i="5"/>
  <c r="S568" i="5" s="1"/>
  <c r="R79" i="5"/>
  <c r="S79" i="5" s="1"/>
  <c r="R596" i="5"/>
  <c r="S596" i="5" s="1"/>
  <c r="R445" i="5"/>
  <c r="S445" i="5" s="1"/>
  <c r="R524" i="5"/>
  <c r="S524" i="5" s="1"/>
  <c r="R521" i="5"/>
  <c r="S521" i="5" s="1"/>
  <c r="R268" i="5"/>
  <c r="S268" i="5" s="1"/>
  <c r="R480" i="5"/>
  <c r="S480" i="5" s="1"/>
  <c r="R176" i="5"/>
  <c r="S176" i="5" s="1"/>
  <c r="R397" i="5"/>
  <c r="S397" i="5" s="1"/>
  <c r="R578" i="5"/>
  <c r="S578" i="5" s="1"/>
  <c r="R58" i="5"/>
  <c r="S58" i="5" s="1"/>
  <c r="R204" i="5"/>
  <c r="S204" i="5" s="1"/>
  <c r="R177" i="5"/>
  <c r="S177" i="5" s="1"/>
  <c r="R409" i="5"/>
  <c r="S409" i="5" s="1"/>
  <c r="R399" i="5"/>
  <c r="S399" i="5" s="1"/>
  <c r="R626" i="5"/>
  <c r="S626" i="5" s="1"/>
  <c r="R562" i="5"/>
  <c r="S562" i="5" s="1"/>
  <c r="R392" i="5"/>
  <c r="S392" i="5" s="1"/>
  <c r="R414" i="5"/>
  <c r="S414" i="5" s="1"/>
  <c r="R367" i="5"/>
  <c r="S367" i="5" s="1"/>
  <c r="R348" i="5"/>
  <c r="S348" i="5" s="1"/>
  <c r="R119" i="5"/>
  <c r="S119" i="5" s="1"/>
  <c r="R73" i="5"/>
  <c r="S73" i="5" s="1"/>
  <c r="R533" i="5"/>
  <c r="S533" i="5" s="1"/>
  <c r="R519" i="5"/>
  <c r="S519" i="5" s="1"/>
  <c r="R410" i="5"/>
  <c r="S410" i="5" s="1"/>
  <c r="R262" i="5"/>
  <c r="S262" i="5" s="1"/>
  <c r="R581" i="5"/>
  <c r="S581" i="5" s="1"/>
  <c r="R288" i="5"/>
  <c r="S288" i="5" s="1"/>
  <c r="R178" i="5"/>
  <c r="S178" i="5" s="1"/>
  <c r="R84" i="5"/>
  <c r="S84" i="5" s="1"/>
  <c r="R364" i="5"/>
  <c r="S364" i="5" s="1"/>
  <c r="R611" i="5"/>
  <c r="S611" i="5" s="1"/>
  <c r="R122" i="5"/>
  <c r="S122" i="5" s="1"/>
  <c r="R276" i="5"/>
  <c r="S276" i="5" s="1"/>
  <c r="R386" i="5"/>
  <c r="S386" i="5" s="1"/>
  <c r="R86" i="5"/>
  <c r="S86" i="5" s="1"/>
  <c r="R38" i="5"/>
  <c r="S38" i="5" s="1"/>
  <c r="R566" i="5"/>
  <c r="S566" i="5" s="1"/>
  <c r="R540" i="5"/>
  <c r="S540" i="5" s="1"/>
  <c r="R357" i="5"/>
  <c r="S357" i="5" s="1"/>
  <c r="R607" i="5"/>
  <c r="S607" i="5" s="1"/>
  <c r="R283" i="5"/>
  <c r="S283" i="5" s="1"/>
  <c r="R411" i="5"/>
  <c r="S411" i="5" s="1"/>
  <c r="R107" i="5"/>
  <c r="S107" i="5" s="1"/>
  <c r="R249" i="5"/>
  <c r="S249" i="5" s="1"/>
  <c r="R440" i="5"/>
  <c r="S440" i="5" s="1"/>
  <c r="R51" i="5"/>
  <c r="S51" i="5" s="1"/>
  <c r="R41" i="5"/>
  <c r="S41" i="5" s="1"/>
  <c r="R559" i="5"/>
  <c r="S559" i="5" s="1"/>
  <c r="R10" i="5"/>
  <c r="S10" i="5" s="1"/>
  <c r="R518" i="5"/>
  <c r="S518" i="5" s="1"/>
  <c r="R146" i="5"/>
  <c r="S146" i="5" s="1"/>
  <c r="R577" i="5"/>
  <c r="S577" i="5" s="1"/>
  <c r="R304" i="5"/>
  <c r="S304" i="5" s="1"/>
  <c r="R261" i="5"/>
  <c r="S261" i="5" s="1"/>
  <c r="R82" i="5"/>
  <c r="S82" i="5" s="1"/>
  <c r="R599" i="5"/>
  <c r="S599" i="5" s="1"/>
  <c r="R493" i="5"/>
  <c r="S493" i="5" s="1"/>
  <c r="R213" i="5"/>
  <c r="S213" i="5" s="1"/>
  <c r="R482" i="5"/>
  <c r="S482" i="5" s="1"/>
  <c r="R585" i="5"/>
  <c r="S585" i="5" s="1"/>
  <c r="R235" i="5"/>
  <c r="S235" i="5" s="1"/>
  <c r="R542" i="5"/>
  <c r="S542" i="5" s="1"/>
  <c r="R42" i="5"/>
  <c r="S42" i="5" s="1"/>
  <c r="R274" i="5"/>
  <c r="S274" i="5" s="1"/>
  <c r="R40" i="5"/>
  <c r="S40" i="5" s="1"/>
  <c r="R106" i="5"/>
  <c r="S106" i="5" s="1"/>
  <c r="R547" i="5"/>
  <c r="S547" i="5" s="1"/>
  <c r="R372" i="5"/>
  <c r="S372" i="5" s="1"/>
  <c r="R468" i="5"/>
  <c r="S468" i="5" s="1"/>
  <c r="R203" i="5"/>
  <c r="S203" i="5" s="1"/>
  <c r="R99" i="5"/>
  <c r="S99" i="5" s="1"/>
  <c r="R142" i="5"/>
  <c r="S142" i="5" s="1"/>
  <c r="R422" i="5"/>
  <c r="S422" i="5" s="1"/>
  <c r="R509" i="5"/>
  <c r="S509" i="5" s="1"/>
  <c r="R341" i="5"/>
  <c r="S341" i="5" s="1"/>
  <c r="R339" i="5"/>
  <c r="S339" i="5" s="1"/>
  <c r="R387" i="5"/>
  <c r="S387" i="5" s="1"/>
  <c r="R229" i="5"/>
  <c r="S229" i="5" s="1"/>
  <c r="R271" i="5"/>
  <c r="S271" i="5" s="1"/>
  <c r="R439" i="5"/>
  <c r="S439" i="5" s="1"/>
  <c r="R561" i="5"/>
  <c r="S561" i="5" s="1"/>
  <c r="R615" i="5"/>
  <c r="S615" i="5" s="1"/>
  <c r="R400" i="5"/>
  <c r="S400" i="5" s="1"/>
  <c r="R188" i="5"/>
  <c r="S188" i="5" s="1"/>
  <c r="R34" i="5"/>
  <c r="S34" i="5" s="1"/>
  <c r="R148" i="5"/>
  <c r="S148" i="5" s="1"/>
  <c r="R292" i="5"/>
  <c r="S292" i="5" s="1"/>
  <c r="R342" i="5"/>
  <c r="S342" i="5" s="1"/>
  <c r="R553" i="5"/>
  <c r="S553" i="5" s="1"/>
  <c r="R450" i="5"/>
  <c r="S450" i="5" s="1"/>
  <c r="R286" i="5"/>
  <c r="S286" i="5" s="1"/>
  <c r="R69" i="5"/>
  <c r="S69" i="5" s="1"/>
  <c r="R366" i="5"/>
  <c r="S366" i="5" s="1"/>
  <c r="R81" i="5"/>
  <c r="S81" i="5" s="1"/>
  <c r="R477" i="5"/>
  <c r="S477" i="5" s="1"/>
  <c r="R602" i="5"/>
  <c r="S602" i="5" s="1"/>
  <c r="R25" i="5"/>
  <c r="S25" i="5" s="1"/>
  <c r="R603" i="5"/>
  <c r="S603" i="5" s="1"/>
  <c r="R333" i="5"/>
  <c r="S333" i="5" s="1"/>
  <c r="R393" i="5"/>
  <c r="S393" i="5" s="1"/>
  <c r="R189" i="5"/>
  <c r="S189" i="5" s="1"/>
  <c r="R427" i="5"/>
  <c r="S427" i="5" s="1"/>
  <c r="R100" i="5"/>
  <c r="S100" i="5" s="1"/>
  <c r="R50" i="5"/>
  <c r="S50" i="5" s="1"/>
  <c r="R139" i="5"/>
  <c r="S139" i="5" s="1"/>
  <c r="R323" i="5"/>
  <c r="S323" i="5" s="1"/>
  <c r="R614" i="5"/>
  <c r="S614" i="5" s="1"/>
  <c r="R255" i="5"/>
  <c r="S255" i="5" s="1"/>
  <c r="R370" i="5"/>
  <c r="S370" i="5" s="1"/>
  <c r="R428" i="5"/>
  <c r="S428" i="5" s="1"/>
  <c r="R8" i="5"/>
  <c r="S8" i="5" s="1"/>
  <c r="R514" i="5"/>
  <c r="S514" i="5" s="1"/>
  <c r="R512" i="5"/>
  <c r="S512" i="5" s="1"/>
  <c r="R628" i="5"/>
  <c r="S628" i="5" s="1"/>
  <c r="R340" i="5"/>
  <c r="S340" i="5" s="1"/>
  <c r="R426" i="5"/>
  <c r="S426" i="5" s="1"/>
  <c r="R418" i="5"/>
  <c r="S418" i="5" s="1"/>
  <c r="R281" i="5"/>
  <c r="S281" i="5" s="1"/>
  <c r="R529" i="5"/>
  <c r="S529" i="5" s="1"/>
  <c r="R180" i="5"/>
  <c r="S180" i="5" s="1"/>
  <c r="R593" i="5"/>
  <c r="S593" i="5" s="1"/>
  <c r="R328" i="5"/>
  <c r="S328" i="5" s="1"/>
  <c r="R464" i="5"/>
  <c r="S464" i="5" s="1"/>
  <c r="R331" i="5"/>
  <c r="S331" i="5" s="1"/>
  <c r="R376" i="5"/>
  <c r="S376" i="5" s="1"/>
  <c r="R534" i="5"/>
  <c r="S534" i="5" s="1"/>
  <c r="R354" i="5"/>
  <c r="S354" i="5" s="1"/>
  <c r="R609" i="5"/>
  <c r="S609" i="5" s="1"/>
  <c r="R296" i="5"/>
  <c r="S296" i="5" s="1"/>
  <c r="R495" i="5"/>
  <c r="S495" i="5" s="1"/>
  <c r="R67" i="5"/>
  <c r="S67" i="5" s="1"/>
  <c r="R402" i="5"/>
  <c r="S402" i="5" s="1"/>
  <c r="R104" i="5"/>
  <c r="S104" i="5" s="1"/>
  <c r="R546" i="5"/>
  <c r="S546" i="5" s="1"/>
  <c r="R303" i="5"/>
  <c r="S303" i="5" s="1"/>
  <c r="R173" i="5"/>
  <c r="S173" i="5" s="1"/>
  <c r="R513" i="5"/>
  <c r="S513" i="5" s="1"/>
  <c r="R458" i="5"/>
  <c r="S458" i="5" s="1"/>
  <c r="R350" i="5"/>
  <c r="R115" i="5"/>
  <c r="S115" i="5" s="1"/>
  <c r="R384" i="5"/>
  <c r="S384" i="5" s="1"/>
  <c r="R625" i="5"/>
  <c r="S625" i="5" s="1"/>
  <c r="R228" i="5"/>
  <c r="S228" i="5" s="1"/>
  <c r="R19" i="5"/>
  <c r="S19" i="5" s="1"/>
  <c r="R494" i="5"/>
  <c r="S494" i="5" s="1"/>
  <c r="R573" i="5"/>
  <c r="S573" i="5" s="1"/>
  <c r="R325" i="5"/>
  <c r="S325" i="5" s="1"/>
  <c r="R398" i="5"/>
  <c r="S398" i="5" s="1"/>
  <c r="R572" i="5"/>
  <c r="S572" i="5" s="1"/>
  <c r="R499" i="5"/>
  <c r="S499" i="5" s="1"/>
  <c r="R156" i="5"/>
  <c r="S156" i="5" s="1"/>
  <c r="R324" i="5"/>
  <c r="S324" i="5" s="1"/>
  <c r="R78" i="5"/>
  <c r="S78" i="5" s="1"/>
  <c r="R310" i="5"/>
  <c r="S310" i="5" s="1"/>
  <c r="R315" i="5"/>
  <c r="R369" i="5"/>
  <c r="S369" i="5" s="1"/>
  <c r="R256" i="5"/>
  <c r="S256" i="5" s="1"/>
  <c r="R629" i="5"/>
  <c r="S629" i="5" s="1"/>
  <c r="R240" i="5"/>
  <c r="S240" i="5" s="1"/>
  <c r="R415" i="5"/>
  <c r="S415" i="5" s="1"/>
  <c r="R484" i="5"/>
  <c r="S484" i="5" s="1"/>
  <c r="R579" i="5"/>
  <c r="S579" i="5" s="1"/>
  <c r="Q289" i="5"/>
  <c r="Q299" i="5"/>
  <c r="Q528" i="5"/>
  <c r="Q338" i="5"/>
  <c r="Q181" i="5"/>
  <c r="Q389" i="5"/>
  <c r="Q167" i="5"/>
  <c r="Q425" i="5"/>
  <c r="Q380" i="5"/>
  <c r="Q295" i="5"/>
  <c r="Q200" i="5"/>
  <c r="Q154" i="5"/>
  <c r="Q197" i="5"/>
  <c r="Q497" i="5"/>
  <c r="Q277" i="5"/>
  <c r="Q141" i="5"/>
  <c r="Q434" i="5"/>
  <c r="Q272" i="5"/>
  <c r="Q174" i="5"/>
  <c r="Q517" i="5"/>
  <c r="Q563" i="5"/>
  <c r="Q424" i="5"/>
  <c r="Q31" i="5"/>
  <c r="Q433" i="5"/>
  <c r="Q378" i="5"/>
  <c r="Q129" i="5"/>
  <c r="Q565" i="5"/>
  <c r="Q54" i="5"/>
  <c r="Q613" i="5"/>
  <c r="Q88" i="5"/>
  <c r="Q169" i="5"/>
  <c r="Q619" i="5"/>
  <c r="Q423" i="5"/>
  <c r="Q462" i="5"/>
  <c r="Q98" i="5"/>
  <c r="Q109" i="5"/>
  <c r="Q441" i="5"/>
  <c r="Q582" i="5"/>
  <c r="Q223" i="5"/>
  <c r="Q435" i="5"/>
  <c r="Q623" i="5"/>
  <c r="Q595" i="5"/>
  <c r="Q195" i="5"/>
  <c r="Q465" i="5"/>
  <c r="Q80" i="5"/>
  <c r="Q159" i="5"/>
  <c r="Q405" i="5"/>
  <c r="Q238" i="5"/>
  <c r="Q55" i="5"/>
  <c r="Q205" i="5"/>
  <c r="Q103" i="5"/>
  <c r="Q33" i="5"/>
  <c r="Q140" i="5"/>
  <c r="Q53" i="5"/>
  <c r="Q476" i="5"/>
  <c r="Q503" i="5"/>
  <c r="Q556" i="5"/>
  <c r="Q461" i="5"/>
  <c r="Q560" i="5"/>
  <c r="Q604" i="5"/>
  <c r="Q352" i="5"/>
  <c r="Q588" i="5"/>
  <c r="Q202" i="5"/>
  <c r="Q545" i="5"/>
  <c r="Q532" i="5"/>
  <c r="Q133" i="5"/>
  <c r="Q320" i="5"/>
  <c r="Q375" i="5"/>
  <c r="Q500" i="5"/>
  <c r="Q131" i="5"/>
  <c r="Q523" i="5"/>
  <c r="Q335" i="5"/>
  <c r="Q237" i="5"/>
  <c r="Q346" i="5"/>
  <c r="Q385" i="5"/>
  <c r="Q442" i="5"/>
  <c r="Q247" i="5"/>
  <c r="Q116" i="5"/>
  <c r="Q456" i="5"/>
  <c r="Q606" i="5"/>
  <c r="Q502" i="5"/>
  <c r="Q207" i="5"/>
  <c r="Q147" i="5"/>
  <c r="Q161" i="5"/>
  <c r="Q44" i="5"/>
  <c r="Q594" i="5"/>
  <c r="Q353" i="5"/>
  <c r="Q319" i="5"/>
  <c r="Q510" i="5"/>
  <c r="Q329" i="5"/>
  <c r="Q305" i="5"/>
  <c r="Q183" i="5"/>
  <c r="Q535" i="5"/>
  <c r="Q522" i="5"/>
  <c r="Q525" i="5"/>
  <c r="Q230" i="5"/>
  <c r="Q150" i="5"/>
  <c r="Q627" i="5"/>
  <c r="Q580" i="5"/>
  <c r="Q280" i="5"/>
  <c r="Q302" i="5"/>
  <c r="Q550" i="5"/>
  <c r="Q217" i="5"/>
  <c r="Q71" i="5"/>
  <c r="Q557" i="5"/>
  <c r="Q125" i="5"/>
  <c r="Q330" i="5"/>
  <c r="Q601" i="5"/>
  <c r="Q64" i="5"/>
  <c r="Q481" i="5"/>
  <c r="Q273" i="5"/>
  <c r="Q155" i="5"/>
  <c r="Q498" i="5"/>
  <c r="Q314" i="5"/>
  <c r="Q420" i="5"/>
  <c r="Q114" i="5"/>
  <c r="Q198" i="5"/>
  <c r="Q306" i="5"/>
  <c r="Q492" i="5"/>
  <c r="Q351" i="5"/>
  <c r="Q193" i="5"/>
  <c r="Q16" i="5"/>
  <c r="Q373" i="5"/>
  <c r="Q284" i="5"/>
  <c r="Q185" i="5"/>
  <c r="Q96" i="5"/>
  <c r="Q194" i="5"/>
  <c r="Q258" i="5"/>
  <c r="Q307" i="5"/>
  <c r="Q26" i="5"/>
  <c r="Q260" i="5"/>
  <c r="Q165" i="5"/>
  <c r="Q361" i="5"/>
  <c r="Q371" i="5"/>
  <c r="Q97" i="5"/>
  <c r="Q232" i="5"/>
  <c r="Q444" i="5"/>
  <c r="Q32" i="5"/>
  <c r="Q251" i="5"/>
  <c r="Q13" i="5"/>
  <c r="Q137" i="5"/>
  <c r="Q61" i="5"/>
  <c r="Q608" i="5"/>
  <c r="Q211" i="5"/>
  <c r="Q569" i="5"/>
  <c r="Q36" i="5"/>
  <c r="Q233" i="5"/>
  <c r="Q259" i="5"/>
  <c r="Q438" i="5"/>
  <c r="Q175" i="5"/>
  <c r="Q264" i="5"/>
  <c r="Q187" i="5"/>
  <c r="Q157" i="5"/>
  <c r="Q473" i="5"/>
  <c r="Q362" i="5"/>
  <c r="Q27" i="5"/>
  <c r="Q592" i="5"/>
  <c r="Q241" i="5"/>
  <c r="Q401" i="5"/>
  <c r="Q201" i="5"/>
  <c r="Q624" i="5"/>
  <c r="Q226" i="5"/>
  <c r="Q487" i="5"/>
  <c r="Q571" i="5"/>
  <c r="Q105" i="5"/>
  <c r="Q605" i="5"/>
  <c r="Q474" i="5"/>
  <c r="Q111" i="5"/>
  <c r="Q21" i="5"/>
  <c r="Q121" i="5"/>
  <c r="Q436" i="5"/>
  <c r="Q485" i="5"/>
  <c r="Q63" i="5"/>
  <c r="Q416" i="5"/>
  <c r="Q432" i="5"/>
  <c r="Q360" i="5"/>
  <c r="Q419" i="5"/>
  <c r="Q37" i="5"/>
  <c r="Q234" i="5"/>
  <c r="Q597" i="5"/>
  <c r="Q483" i="5"/>
  <c r="Q478" i="5"/>
  <c r="Q446" i="5"/>
  <c r="Q527" i="5"/>
  <c r="Q505" i="5"/>
  <c r="Q413" i="5"/>
  <c r="Q336" i="5"/>
  <c r="Q191" i="5"/>
  <c r="Q621" i="5"/>
  <c r="Q576" i="5"/>
  <c r="Q39" i="5"/>
  <c r="Q616" i="5"/>
  <c r="Q5" i="5"/>
  <c r="Q29" i="5"/>
  <c r="Q4" i="5"/>
  <c r="Q452" i="5"/>
  <c r="Q526" i="5"/>
  <c r="Q564" i="5"/>
  <c r="Q28" i="5"/>
  <c r="Q117" i="5"/>
  <c r="Q508" i="5"/>
  <c r="Q282" i="5"/>
  <c r="Q344" i="5"/>
  <c r="Q443" i="5"/>
  <c r="Q95" i="5"/>
  <c r="Q265" i="5"/>
  <c r="Q127" i="5"/>
  <c r="Q9" i="5"/>
  <c r="Q548" i="5"/>
  <c r="Q206" i="5"/>
  <c r="Q145" i="5"/>
  <c r="Q252" i="5"/>
  <c r="Q216" i="5"/>
  <c r="Q322" i="5"/>
  <c r="Q134" i="5"/>
  <c r="Q309" i="5"/>
  <c r="Q459" i="5"/>
  <c r="Q250" i="5"/>
  <c r="Q355" i="5"/>
  <c r="Q279" i="5"/>
  <c r="Q475" i="5"/>
  <c r="Q90" i="5"/>
  <c r="Q466" i="5"/>
  <c r="Q408" i="5"/>
  <c r="Q66" i="5"/>
  <c r="Q253" i="5"/>
  <c r="Q60" i="5"/>
  <c r="Q539" i="5"/>
  <c r="Q236" i="5"/>
  <c r="Q543" i="5"/>
  <c r="Q575" i="5"/>
  <c r="Q327" i="5"/>
  <c r="Q598" i="5"/>
  <c r="Q244" i="5"/>
  <c r="Q318" i="5"/>
  <c r="Q551" i="5"/>
  <c r="Q17" i="5"/>
  <c r="Q472" i="5"/>
  <c r="Q552" i="5"/>
  <c r="Q406" i="5"/>
  <c r="Q123" i="5"/>
  <c r="Q368" i="5"/>
  <c r="Q15" i="5"/>
  <c r="Q300" i="5"/>
  <c r="Q549" i="5"/>
  <c r="Q162" i="5"/>
  <c r="Q85" i="5"/>
  <c r="Q221" i="5"/>
  <c r="Q358" i="5"/>
  <c r="Q567" i="5"/>
  <c r="Q118" i="5"/>
  <c r="Q630" i="5"/>
  <c r="Q135" i="5"/>
  <c r="Q312" i="5"/>
  <c r="Q218" i="5"/>
  <c r="Q136" i="5"/>
  <c r="Q381" i="5"/>
  <c r="Q471" i="5"/>
  <c r="Q227" i="5"/>
  <c r="Q321" i="5"/>
  <c r="Q75" i="5"/>
  <c r="Q316" i="5"/>
  <c r="Q138" i="5"/>
  <c r="Q583" i="5"/>
  <c r="Q337" i="5"/>
  <c r="Q224" i="5"/>
  <c r="Q570" i="5"/>
  <c r="Q453" i="5"/>
  <c r="Q515" i="5"/>
  <c r="Q153" i="5"/>
  <c r="Q20" i="5"/>
  <c r="Q65" i="5"/>
  <c r="Q403" i="5"/>
  <c r="Q356" i="5"/>
  <c r="Q215" i="5"/>
  <c r="Q14" i="5"/>
  <c r="Q530" i="5"/>
  <c r="Q412" i="5"/>
  <c r="Q128" i="5"/>
  <c r="Q62" i="5"/>
  <c r="Q275" i="5"/>
  <c r="Q291" i="5"/>
  <c r="Q457" i="5"/>
  <c r="Q225" i="5"/>
  <c r="Q144" i="5"/>
  <c r="Q254" i="5"/>
  <c r="Q537" i="5"/>
  <c r="Q23" i="5"/>
  <c r="Q489" i="5"/>
  <c r="Q6" i="5"/>
  <c r="Q278" i="5"/>
  <c r="Q219" i="5"/>
  <c r="Q454" i="5"/>
  <c r="Q391" i="5"/>
  <c r="Q417" i="5"/>
  <c r="Q214" i="5"/>
  <c r="Q57" i="5"/>
  <c r="Q407" i="5"/>
  <c r="Q610" i="5"/>
  <c r="Q245" i="5"/>
  <c r="Q455" i="5"/>
  <c r="Q220" i="5"/>
  <c r="Q390" i="5"/>
  <c r="Q396" i="5"/>
  <c r="Q469" i="5"/>
  <c r="Q285" i="5"/>
  <c r="Q293" i="5"/>
  <c r="Q35" i="5"/>
  <c r="Q501" i="5"/>
  <c r="Q317" i="5"/>
  <c r="Q242" i="5"/>
  <c r="Q620" i="5"/>
  <c r="Q516" i="5"/>
  <c r="Q421" i="5"/>
  <c r="Q231" i="5"/>
  <c r="Q586" i="5"/>
  <c r="Q163" i="5"/>
  <c r="Q112" i="5"/>
  <c r="Q151" i="5"/>
  <c r="Q102" i="5"/>
  <c r="Q622" i="5"/>
  <c r="Q266" i="5"/>
  <c r="Q101" i="5"/>
  <c r="Q451" i="5"/>
  <c r="Q76" i="5"/>
  <c r="Q113" i="5"/>
  <c r="Q263" i="5"/>
  <c r="Q448" i="5"/>
  <c r="Q48" i="5"/>
  <c r="Q45" i="5"/>
  <c r="Q463" i="5"/>
  <c r="Q536" i="5"/>
  <c r="Q447" i="5"/>
  <c r="Q343" i="5"/>
  <c r="Q511" i="5"/>
  <c r="Q196" i="5"/>
  <c r="Q394" i="5"/>
  <c r="Q359" i="5"/>
  <c r="Q186" i="5"/>
  <c r="Q3" i="5"/>
  <c r="Q160" i="5"/>
  <c r="Q49" i="5"/>
  <c r="Q404" i="5"/>
  <c r="Q460" i="5"/>
  <c r="Q199" i="5"/>
  <c r="Q617" i="5"/>
  <c r="Q504" i="5"/>
  <c r="Q313" i="5"/>
  <c r="Q22" i="5"/>
  <c r="Q132" i="5"/>
  <c r="Q270" i="5"/>
  <c r="Q298" i="5"/>
  <c r="Q334" i="5"/>
  <c r="Q587" i="5"/>
  <c r="Q94" i="5"/>
  <c r="Q93" i="5"/>
  <c r="Q544" i="5"/>
  <c r="Q47" i="5"/>
  <c r="Q143" i="5"/>
  <c r="Q182" i="5"/>
  <c r="Q558" i="5"/>
  <c r="Q77" i="5"/>
  <c r="Q72" i="5"/>
  <c r="Q332" i="5"/>
  <c r="Q297" i="5"/>
  <c r="Q59" i="5"/>
  <c r="Q287" i="5"/>
  <c r="Q431" i="5"/>
  <c r="Q149" i="5"/>
  <c r="Q345" i="5"/>
  <c r="Q520" i="5"/>
  <c r="Q30" i="5"/>
  <c r="Q347" i="5"/>
  <c r="Q108" i="5"/>
  <c r="Q257" i="5"/>
  <c r="Q126" i="5"/>
  <c r="Q168" i="5"/>
  <c r="Q365" i="5"/>
  <c r="Q591" i="5"/>
  <c r="Q541" i="5"/>
  <c r="Q488" i="5"/>
  <c r="Q382" i="5"/>
  <c r="Q311" i="5"/>
  <c r="Q618" i="5"/>
  <c r="Q208" i="5"/>
  <c r="Q363" i="5"/>
  <c r="Q110" i="5"/>
  <c r="Q612" i="5"/>
  <c r="Q184" i="5"/>
  <c r="Q43" i="5"/>
  <c r="Q210" i="5"/>
  <c r="Q89" i="5"/>
  <c r="Q449" i="5"/>
  <c r="Q166" i="5"/>
  <c r="Q290" i="5"/>
  <c r="Q574" i="5"/>
  <c r="Q46" i="5"/>
  <c r="Q12" i="5"/>
  <c r="Q192" i="5"/>
  <c r="Q158" i="5"/>
  <c r="Q374" i="5"/>
  <c r="Q56" i="5"/>
  <c r="Q11" i="5"/>
  <c r="Q74" i="5"/>
  <c r="Q246" i="5"/>
  <c r="Q91" i="5"/>
  <c r="Q179" i="5"/>
  <c r="Q120" i="5"/>
  <c r="Q377" i="5"/>
  <c r="Q267" i="5"/>
  <c r="Q70" i="5"/>
  <c r="Q490" i="5"/>
  <c r="Q172" i="5"/>
  <c r="Q395" i="5"/>
  <c r="Q531" i="5"/>
  <c r="Q538" i="5"/>
  <c r="Q239" i="5"/>
  <c r="Q383" i="5"/>
  <c r="Q87" i="5"/>
  <c r="Q269" i="5"/>
  <c r="Q24" i="5"/>
  <c r="Q555" i="5"/>
  <c r="Q190" i="5"/>
  <c r="Q554" i="5"/>
  <c r="Q171" i="5"/>
  <c r="Q379" i="5"/>
  <c r="Q600" i="5"/>
  <c r="Q590" i="5"/>
  <c r="Q212" i="5"/>
  <c r="Q388" i="5"/>
  <c r="Q209" i="5"/>
  <c r="Q479" i="5"/>
  <c r="Q301" i="5"/>
  <c r="Q294" i="5"/>
  <c r="Q164" i="5"/>
  <c r="Q83" i="5"/>
  <c r="Q170" i="5"/>
  <c r="Q7" i="5"/>
  <c r="Q18" i="5"/>
  <c r="Q349" i="5"/>
  <c r="Q68" i="5"/>
  <c r="Q52" i="5"/>
  <c r="Q467" i="5"/>
  <c r="Q222" i="5"/>
  <c r="Q152" i="5"/>
  <c r="Q248" i="5"/>
  <c r="Q506" i="5"/>
  <c r="Q429" i="5"/>
  <c r="Q130" i="5"/>
  <c r="Q243" i="5"/>
  <c r="Q124" i="5"/>
  <c r="Q430" i="5"/>
  <c r="Q92" i="5"/>
  <c r="Q437" i="5"/>
  <c r="Q491" i="5"/>
  <c r="Q496" i="5"/>
  <c r="Q589" i="5"/>
  <c r="Q507" i="5"/>
  <c r="Q486" i="5"/>
  <c r="Q584" i="5"/>
  <c r="Q308" i="5"/>
  <c r="Q470" i="5"/>
  <c r="Q568" i="5"/>
  <c r="Q79" i="5"/>
  <c r="Q596" i="5"/>
  <c r="Q445" i="5"/>
  <c r="Q524" i="5"/>
  <c r="Q521" i="5"/>
  <c r="Q268" i="5"/>
  <c r="Q480" i="5"/>
  <c r="Q176" i="5"/>
  <c r="Q397" i="5"/>
  <c r="Q578" i="5"/>
  <c r="Q58" i="5"/>
  <c r="Q204" i="5"/>
  <c r="Q177" i="5"/>
  <c r="Q409" i="5"/>
  <c r="Q399" i="5"/>
  <c r="Q626" i="5"/>
  <c r="Q562" i="5"/>
  <c r="Q392" i="5"/>
  <c r="Q414" i="5"/>
  <c r="Q367" i="5"/>
  <c r="Q348" i="5"/>
  <c r="Q119" i="5"/>
  <c r="Q73" i="5"/>
  <c r="Q533" i="5"/>
  <c r="Q519" i="5"/>
  <c r="Q410" i="5"/>
  <c r="Q262" i="5"/>
  <c r="Q581" i="5"/>
  <c r="Q288" i="5"/>
  <c r="Q178" i="5"/>
  <c r="Q84" i="5"/>
  <c r="Q364" i="5"/>
  <c r="Q611" i="5"/>
  <c r="Q122" i="5"/>
  <c r="Q276" i="5"/>
  <c r="Q386" i="5"/>
  <c r="Q86" i="5"/>
  <c r="Q38" i="5"/>
  <c r="Q566" i="5"/>
  <c r="Q540" i="5"/>
  <c r="Q357" i="5"/>
  <c r="Q607" i="5"/>
  <c r="Q283" i="5"/>
  <c r="Q411" i="5"/>
  <c r="Q107" i="5"/>
  <c r="Q249" i="5"/>
  <c r="Q440" i="5"/>
  <c r="Q51" i="5"/>
  <c r="Q41" i="5"/>
  <c r="Q559" i="5"/>
  <c r="Q10" i="5"/>
  <c r="Q518" i="5"/>
  <c r="Q146" i="5"/>
  <c r="Q577" i="5"/>
  <c r="Q304" i="5"/>
  <c r="Q261" i="5"/>
  <c r="Q82" i="5"/>
  <c r="Q599" i="5"/>
  <c r="Q493" i="5"/>
  <c r="Q213" i="5"/>
  <c r="Q482" i="5"/>
  <c r="Q585" i="5"/>
  <c r="Q235" i="5"/>
  <c r="Q542" i="5"/>
  <c r="Q42" i="5"/>
  <c r="Q274" i="5"/>
  <c r="Q40" i="5"/>
  <c r="Q106" i="5"/>
  <c r="Q547" i="5"/>
  <c r="Q372" i="5"/>
  <c r="Q468" i="5"/>
  <c r="Q203" i="5"/>
  <c r="Q99" i="5"/>
  <c r="Q142" i="5"/>
  <c r="Q422" i="5"/>
  <c r="Q509" i="5"/>
  <c r="Q341" i="5"/>
  <c r="Q339" i="5"/>
  <c r="Q387" i="5"/>
  <c r="Q229" i="5"/>
  <c r="Q271" i="5"/>
  <c r="Q439" i="5"/>
  <c r="Q561" i="5"/>
  <c r="Q615" i="5"/>
  <c r="Q400" i="5"/>
  <c r="Q188" i="5"/>
  <c r="Q34" i="5"/>
  <c r="Q148" i="5"/>
  <c r="Q292" i="5"/>
  <c r="Q342" i="5"/>
  <c r="Q553" i="5"/>
  <c r="Q450" i="5"/>
  <c r="Q286" i="5"/>
  <c r="Q69" i="5"/>
  <c r="Q366" i="5"/>
  <c r="Q81" i="5"/>
  <c r="Q477" i="5"/>
  <c r="Q602" i="5"/>
  <c r="Q25" i="5"/>
  <c r="Q603" i="5"/>
  <c r="Q333" i="5"/>
  <c r="Q393" i="5"/>
  <c r="Q189" i="5"/>
  <c r="Q427" i="5"/>
  <c r="Q100" i="5"/>
  <c r="Q50" i="5"/>
  <c r="Q139" i="5"/>
  <c r="Q323" i="5"/>
  <c r="Q614" i="5"/>
  <c r="Q255" i="5"/>
  <c r="Q370" i="5"/>
  <c r="Q428" i="5"/>
  <c r="Q8" i="5"/>
  <c r="Q514" i="5"/>
  <c r="Q512" i="5"/>
  <c r="Q628" i="5"/>
  <c r="Q340" i="5"/>
  <c r="Q426" i="5"/>
  <c r="Q418" i="5"/>
  <c r="Q281" i="5"/>
  <c r="Q529" i="5"/>
  <c r="Q180" i="5"/>
  <c r="Q593" i="5"/>
  <c r="Q328" i="5"/>
  <c r="Q464" i="5"/>
  <c r="Q331" i="5"/>
  <c r="Q376" i="5"/>
  <c r="Q534" i="5"/>
  <c r="Q354" i="5"/>
  <c r="Q609" i="5"/>
  <c r="Q296" i="5"/>
  <c r="Q495" i="5"/>
  <c r="Q67" i="5"/>
  <c r="Q402" i="5"/>
  <c r="Q104" i="5"/>
  <c r="Q546" i="5"/>
  <c r="Q303" i="5"/>
  <c r="Q173" i="5"/>
  <c r="Q513" i="5"/>
  <c r="Q458" i="5"/>
  <c r="Q350" i="5"/>
  <c r="Q115" i="5"/>
  <c r="Q384" i="5"/>
  <c r="Q625" i="5"/>
  <c r="Q228" i="5"/>
  <c r="Q19" i="5"/>
  <c r="Q494" i="5"/>
  <c r="Q573" i="5"/>
  <c r="Q325" i="5"/>
  <c r="Q398" i="5"/>
  <c r="Q572" i="5"/>
  <c r="Q499" i="5"/>
  <c r="Q156" i="5"/>
  <c r="Q324" i="5"/>
  <c r="Q78" i="5"/>
  <c r="Q310" i="5"/>
  <c r="Q315" i="5"/>
  <c r="Q369" i="5"/>
  <c r="Q256" i="5"/>
  <c r="Q629" i="5"/>
  <c r="Q240" i="5"/>
  <c r="Q415" i="5"/>
  <c r="Q484" i="5"/>
  <c r="Q579" i="5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58" i="1"/>
  <c r="L59" i="1"/>
  <c r="L19" i="1"/>
  <c r="L20" i="1"/>
  <c r="L60" i="1"/>
  <c r="L61" i="1"/>
  <c r="L21" i="1"/>
  <c r="L22" i="1"/>
  <c r="L23" i="1"/>
  <c r="L24" i="1"/>
  <c r="L25" i="1"/>
  <c r="L82" i="1"/>
  <c r="L131" i="1"/>
  <c r="L132" i="1"/>
  <c r="L87" i="1"/>
  <c r="L121" i="1"/>
  <c r="L122" i="1"/>
  <c r="L26" i="1"/>
  <c r="L148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3" i="1"/>
  <c r="L84" i="1"/>
  <c r="L88" i="1"/>
  <c r="L89" i="1"/>
  <c r="L90" i="1"/>
  <c r="L91" i="1"/>
  <c r="L92" i="1"/>
  <c r="L93" i="1"/>
  <c r="L94" i="1"/>
  <c r="L95" i="1"/>
  <c r="L96" i="1"/>
  <c r="L97" i="1"/>
  <c r="O1190" i="1" l="1"/>
  <c r="O1198" i="1"/>
  <c r="O1206" i="1"/>
  <c r="O1214" i="1"/>
  <c r="O1222" i="1"/>
  <c r="O1230" i="1"/>
  <c r="O1238" i="1"/>
  <c r="O1246" i="1"/>
  <c r="O1254" i="1"/>
  <c r="O1262" i="1"/>
  <c r="O1270" i="1"/>
  <c r="O1278" i="1"/>
  <c r="O1286" i="1"/>
  <c r="O1294" i="1"/>
  <c r="O1302" i="1"/>
  <c r="O1310" i="1"/>
  <c r="O1318" i="1"/>
  <c r="O1326" i="1"/>
  <c r="O1334" i="1"/>
  <c r="O1342" i="1"/>
  <c r="O1350" i="1"/>
  <c r="O1358" i="1"/>
  <c r="O1366" i="1"/>
  <c r="O1374" i="1"/>
  <c r="O1382" i="1"/>
  <c r="O1390" i="1"/>
  <c r="O1191" i="1"/>
  <c r="O1199" i="1"/>
  <c r="O1207" i="1"/>
  <c r="O1215" i="1"/>
  <c r="O1223" i="1"/>
  <c r="O1231" i="1"/>
  <c r="O1239" i="1"/>
  <c r="O1247" i="1"/>
  <c r="O1255" i="1"/>
  <c r="O1263" i="1"/>
  <c r="O1271" i="1"/>
  <c r="O1279" i="1"/>
  <c r="O1287" i="1"/>
  <c r="O1295" i="1"/>
  <c r="O1303" i="1"/>
  <c r="O1311" i="1"/>
  <c r="O1319" i="1"/>
  <c r="O1327" i="1"/>
  <c r="O1335" i="1"/>
  <c r="O1343" i="1"/>
  <c r="O1351" i="1"/>
  <c r="O1359" i="1"/>
  <c r="O1367" i="1"/>
  <c r="O1375" i="1"/>
  <c r="O1383" i="1"/>
  <c r="O1391" i="1"/>
  <c r="O1379" i="1"/>
  <c r="O1347" i="1"/>
  <c r="O1315" i="1"/>
  <c r="O1283" i="1"/>
  <c r="O1251" i="1"/>
  <c r="O1219" i="1"/>
  <c r="O1187" i="1"/>
  <c r="O1386" i="1"/>
  <c r="O1354" i="1"/>
  <c r="O1322" i="1"/>
  <c r="O1290" i="1"/>
  <c r="O1258" i="1"/>
  <c r="O1226" i="1"/>
  <c r="O1194" i="1"/>
  <c r="O1381" i="1"/>
  <c r="O1365" i="1"/>
  <c r="O1349" i="1"/>
  <c r="O1333" i="1"/>
  <c r="O1317" i="1"/>
  <c r="O1301" i="1"/>
  <c r="O1285" i="1"/>
  <c r="O1269" i="1"/>
  <c r="O1253" i="1"/>
  <c r="O1237" i="1"/>
  <c r="O1221" i="1"/>
  <c r="O1205" i="1"/>
  <c r="O1189" i="1"/>
  <c r="O1384" i="1"/>
  <c r="O1368" i="1"/>
  <c r="O1352" i="1"/>
  <c r="O1336" i="1"/>
  <c r="O1320" i="1"/>
  <c r="O1304" i="1"/>
  <c r="O1288" i="1"/>
  <c r="O1272" i="1"/>
  <c r="O1256" i="1"/>
  <c r="O1240" i="1"/>
  <c r="O1224" i="1"/>
  <c r="O1208" i="1"/>
  <c r="O1192" i="1"/>
  <c r="O1243" i="1"/>
  <c r="O1378" i="1"/>
  <c r="O1314" i="1"/>
  <c r="O1282" i="1"/>
  <c r="O1371" i="1"/>
  <c r="O1339" i="1"/>
  <c r="O1307" i="1"/>
  <c r="O1275" i="1"/>
  <c r="O1211" i="1"/>
  <c r="O1346" i="1"/>
  <c r="O1395" i="1"/>
  <c r="O1363" i="1"/>
  <c r="O1331" i="1"/>
  <c r="O1299" i="1"/>
  <c r="O1267" i="1"/>
  <c r="O1235" i="1"/>
  <c r="O1203" i="1"/>
  <c r="O1370" i="1"/>
  <c r="O1338" i="1"/>
  <c r="O1306" i="1"/>
  <c r="O1274" i="1"/>
  <c r="O1242" i="1"/>
  <c r="O1210" i="1"/>
  <c r="O1389" i="1"/>
  <c r="O1373" i="1"/>
  <c r="O1357" i="1"/>
  <c r="O1341" i="1"/>
  <c r="O1325" i="1"/>
  <c r="O1309" i="1"/>
  <c r="O1293" i="1"/>
  <c r="O1277" i="1"/>
  <c r="O1261" i="1"/>
  <c r="O1245" i="1"/>
  <c r="O1229" i="1"/>
  <c r="O1213" i="1"/>
  <c r="O1197" i="1"/>
  <c r="O1392" i="1"/>
  <c r="O1376" i="1"/>
  <c r="O1360" i="1"/>
  <c r="O1344" i="1"/>
  <c r="O1328" i="1"/>
  <c r="O1312" i="1"/>
  <c r="O1296" i="1"/>
  <c r="O1280" i="1"/>
  <c r="O1264" i="1"/>
  <c r="O1248" i="1"/>
  <c r="O1232" i="1"/>
  <c r="O1216" i="1"/>
  <c r="O1200" i="1"/>
  <c r="O1184" i="1"/>
  <c r="O1388" i="1"/>
  <c r="O1212" i="1"/>
  <c r="O1196" i="1"/>
  <c r="O1387" i="1"/>
  <c r="O1355" i="1"/>
  <c r="O1323" i="1"/>
  <c r="O1291" i="1"/>
  <c r="O1259" i="1"/>
  <c r="O1227" i="1"/>
  <c r="O1195" i="1"/>
  <c r="O1394" i="1"/>
  <c r="O1362" i="1"/>
  <c r="O1330" i="1"/>
  <c r="O1298" i="1"/>
  <c r="O1266" i="1"/>
  <c r="O1234" i="1"/>
  <c r="O1202" i="1"/>
  <c r="O1393" i="1"/>
  <c r="O1385" i="1"/>
  <c r="O1369" i="1"/>
  <c r="O1353" i="1"/>
  <c r="O1337" i="1"/>
  <c r="O1321" i="1"/>
  <c r="O1305" i="1"/>
  <c r="O1289" i="1"/>
  <c r="O1273" i="1"/>
  <c r="O1257" i="1"/>
  <c r="O1241" i="1"/>
  <c r="O1225" i="1"/>
  <c r="O1209" i="1"/>
  <c r="O1193" i="1"/>
  <c r="O1372" i="1"/>
  <c r="O1356" i="1"/>
  <c r="O1340" i="1"/>
  <c r="O1324" i="1"/>
  <c r="O1308" i="1"/>
  <c r="O1292" i="1"/>
  <c r="O1276" i="1"/>
  <c r="O1260" i="1"/>
  <c r="O1244" i="1"/>
  <c r="O1228" i="1"/>
  <c r="O1250" i="1"/>
  <c r="O1329" i="1"/>
  <c r="O1265" i="1"/>
  <c r="O1201" i="1"/>
  <c r="O1348" i="1"/>
  <c r="O1284" i="1"/>
  <c r="O1220" i="1"/>
  <c r="O1332" i="1"/>
  <c r="O1218" i="1"/>
  <c r="O1377" i="1"/>
  <c r="O1313" i="1"/>
  <c r="O1249" i="1"/>
  <c r="O1185" i="1"/>
  <c r="O1268" i="1"/>
  <c r="O1204" i="1"/>
  <c r="O1186" i="1"/>
  <c r="O1361" i="1"/>
  <c r="O1297" i="1"/>
  <c r="O1233" i="1"/>
  <c r="O1380" i="1"/>
  <c r="O1316" i="1"/>
  <c r="O1252" i="1"/>
  <c r="O1188" i="1"/>
  <c r="O1345" i="1"/>
  <c r="O1281" i="1"/>
  <c r="O1217" i="1"/>
  <c r="O1364" i="1"/>
  <c r="O1300" i="1"/>
  <c r="O1236" i="1"/>
  <c r="I1913" i="23" a="1"/>
  <c r="I1913" i="23" s="1"/>
  <c r="I1377" i="23" a="1"/>
  <c r="I1377" i="23" s="1"/>
  <c r="I576" i="23" a="1"/>
  <c r="I576" i="23" s="1"/>
  <c r="I1531" i="23" a="1"/>
  <c r="I1531" i="23" s="1"/>
  <c r="I1044" i="23" a="1"/>
  <c r="I1044" i="23" s="1"/>
  <c r="I3372" i="23" a="1"/>
  <c r="I3372" i="23" s="1"/>
  <c r="I1567" i="23" a="1"/>
  <c r="I1567" i="23" s="1"/>
  <c r="I1500" i="23" a="1"/>
  <c r="I1500" i="23" s="1"/>
  <c r="I288" i="23" a="1"/>
  <c r="I288" i="23" s="1"/>
  <c r="I1572" i="23" a="1"/>
  <c r="I1572" i="23" s="1"/>
  <c r="I1075" i="23" a="1"/>
  <c r="I1075" i="23" s="1"/>
  <c r="I1538" i="23" a="1"/>
  <c r="I1538" i="23" s="1"/>
  <c r="I3300" i="23" a="1"/>
  <c r="I3300" i="23" s="1"/>
  <c r="I1513" i="23" a="1"/>
  <c r="I1513" i="23" s="1"/>
  <c r="I900" i="23" a="1"/>
  <c r="I900" i="23" s="1"/>
  <c r="I1558" i="23" a="1"/>
  <c r="I1558" i="23" s="1"/>
  <c r="I3061" i="23" a="1"/>
  <c r="I3061" i="23" s="1"/>
  <c r="I1450" i="23" a="1"/>
  <c r="I1450" i="23" s="1"/>
  <c r="I2531" i="23" a="1"/>
  <c r="I2531" i="23" s="1"/>
  <c r="I3075" i="23" a="1"/>
  <c r="I3075" i="23" s="1"/>
  <c r="I1050" i="23" a="1"/>
  <c r="I1050" i="23" s="1"/>
  <c r="I1327" i="23" a="1"/>
  <c r="I1327" i="23" s="1"/>
  <c r="I641" i="23" a="1"/>
  <c r="I641" i="23" s="1"/>
  <c r="I1520" i="23" a="1"/>
  <c r="I1520" i="23" s="1"/>
  <c r="I1532" i="23" a="1"/>
  <c r="I1532" i="23" s="1"/>
  <c r="I1488" i="23" a="1"/>
  <c r="I1488" i="23" s="1"/>
  <c r="I1261" i="23" a="1"/>
  <c r="I1261" i="23" s="1"/>
  <c r="I1487" i="23" a="1"/>
  <c r="I1487" i="23" s="1"/>
  <c r="I910" i="23" a="1"/>
  <c r="I910" i="23" s="1"/>
  <c r="I652" i="23" a="1"/>
  <c r="I652" i="23" s="1"/>
  <c r="I1645" i="23" a="1"/>
  <c r="I1645" i="23" s="1"/>
  <c r="I1429" i="23" a="1"/>
  <c r="I1429" i="23" s="1"/>
  <c r="I1076" i="23" a="1"/>
  <c r="I1076" i="23" s="1"/>
  <c r="I1068" i="23" a="1"/>
  <c r="I1068" i="23" s="1"/>
  <c r="I3395" i="23" a="1"/>
  <c r="I3395" i="23" s="1"/>
  <c r="I919" i="23" a="1"/>
  <c r="I919" i="23" s="1"/>
  <c r="I1805" i="23" a="1"/>
  <c r="I1805" i="23" s="1"/>
  <c r="I675" i="23" a="1"/>
  <c r="I675" i="23" s="1"/>
  <c r="I636" i="23" a="1"/>
  <c r="I636" i="23" s="1"/>
  <c r="I1456" i="23" a="1"/>
  <c r="I1456" i="23" s="1"/>
  <c r="I1255" i="23" a="1"/>
  <c r="I1255" i="23" s="1"/>
  <c r="I1773" i="23" a="1"/>
  <c r="I1773" i="23" s="1"/>
  <c r="I1069" i="23" a="1"/>
  <c r="I1069" i="23" s="1"/>
  <c r="I1887" i="23" a="1"/>
  <c r="I1887" i="23" s="1"/>
  <c r="I1492" i="23" a="1"/>
  <c r="I1492" i="23" s="1"/>
  <c r="I1335" i="23" a="1"/>
  <c r="I1335" i="23" s="1"/>
  <c r="I3058" i="23" a="1"/>
  <c r="I3058" i="23" s="1"/>
  <c r="I632" i="23" a="1"/>
  <c r="I632" i="23" s="1"/>
  <c r="I1442" i="23" a="1"/>
  <c r="I1442" i="23" s="1"/>
  <c r="I2524" i="23" a="1"/>
  <c r="I2524" i="23" s="1"/>
  <c r="I1566" i="23" a="1"/>
  <c r="I1566" i="23" s="1"/>
  <c r="I3072" i="23" a="1"/>
  <c r="I3072" i="23" s="1"/>
  <c r="I1509" i="23" a="1"/>
  <c r="I1509" i="23" s="1"/>
  <c r="I1031" i="23" a="1"/>
  <c r="I1031" i="23" s="1"/>
  <c r="I2522" i="23" a="1"/>
  <c r="I2522" i="23" s="1"/>
  <c r="I1380" i="23" a="1"/>
  <c r="I1380" i="23" s="1"/>
  <c r="I249" i="23" a="1"/>
  <c r="I249" i="23" s="1"/>
  <c r="I9" i="23" a="1"/>
  <c r="I9" i="23" s="1"/>
  <c r="I290" i="23" a="1"/>
  <c r="I290" i="23" s="1"/>
  <c r="I747" i="23" a="1"/>
  <c r="I747" i="23" s="1"/>
  <c r="I740" i="23" a="1"/>
  <c r="I740" i="23" s="1"/>
  <c r="I511" i="23" a="1"/>
  <c r="I511" i="23" s="1"/>
  <c r="I248" i="23" a="1"/>
  <c r="I248" i="23" s="1"/>
  <c r="I1032" i="23" a="1"/>
  <c r="I1032" i="23" s="1"/>
  <c r="I1466" i="23" a="1"/>
  <c r="I1466" i="23" s="1"/>
  <c r="I3165" i="23" a="1"/>
  <c r="I3165" i="23" s="1"/>
  <c r="I994" i="23" a="1"/>
  <c r="I994" i="23" s="1"/>
  <c r="I3190" i="23" a="1"/>
  <c r="I3190" i="23" s="1"/>
  <c r="I2811" i="23" a="1"/>
  <c r="I2811" i="23" s="1"/>
  <c r="I334" i="23" a="1"/>
  <c r="I334" i="23" s="1"/>
  <c r="I993" i="23" a="1"/>
  <c r="I993" i="23" s="1"/>
  <c r="I3284" i="23" a="1"/>
  <c r="I3284" i="23" s="1"/>
  <c r="I1168" i="23" a="1"/>
  <c r="I1168" i="23" s="1"/>
  <c r="I745" i="23" a="1"/>
  <c r="I745" i="23" s="1"/>
  <c r="I510" i="23" a="1"/>
  <c r="I510" i="23" s="1"/>
  <c r="I3247" i="23" a="1"/>
  <c r="I3247" i="23" s="1"/>
  <c r="I1459" i="23" a="1"/>
  <c r="I1459" i="23" s="1"/>
  <c r="I3315" i="23" a="1"/>
  <c r="I3315" i="23" s="1"/>
  <c r="I269" i="23" a="1"/>
  <c r="I269" i="23" s="1"/>
  <c r="I1461" i="23" a="1"/>
  <c r="I1461" i="23" s="1"/>
  <c r="I3186" i="23" a="1"/>
  <c r="I3186" i="23" s="1"/>
  <c r="I1259" i="23" a="1"/>
  <c r="I1259" i="23" s="1"/>
  <c r="I2284" i="23" a="1"/>
  <c r="I2284" i="23" s="1"/>
  <c r="I778" i="23" a="1"/>
  <c r="I778" i="23" s="1"/>
  <c r="I3381" i="23" a="1"/>
  <c r="I3381" i="23" s="1"/>
  <c r="I1744" i="23" a="1"/>
  <c r="I1744" i="23" s="1"/>
  <c r="I1287" i="23" a="1"/>
  <c r="I1287" i="23" s="1"/>
  <c r="I247" i="23" a="1"/>
  <c r="I247" i="23" s="1"/>
  <c r="I126" i="23" a="1"/>
  <c r="I126" i="23" s="1"/>
  <c r="I1407" i="23" a="1"/>
  <c r="I1407" i="23" s="1"/>
  <c r="I1477" i="23" a="1"/>
  <c r="I1477" i="23" s="1"/>
  <c r="I1463" i="23" a="1"/>
  <c r="I1463" i="23" s="1"/>
  <c r="I1078" i="23" a="1"/>
  <c r="I1078" i="23" s="1"/>
  <c r="I1361" i="23" a="1"/>
  <c r="I1361" i="23" s="1"/>
  <c r="I1464" i="23" a="1"/>
  <c r="I1464" i="23" s="1"/>
  <c r="I3076" i="23" a="1"/>
  <c r="I3076" i="23" s="1"/>
  <c r="I99" i="23" a="1"/>
  <c r="I99" i="23" s="1"/>
  <c r="I840" i="23" a="1"/>
  <c r="I840" i="23" s="1"/>
  <c r="I934" i="23" a="1"/>
  <c r="I934" i="23" s="1"/>
  <c r="I2866" i="23" a="1"/>
  <c r="I2866" i="23" s="1"/>
  <c r="I2118" i="23" a="1"/>
  <c r="I2118" i="23" s="1"/>
  <c r="I3378" i="23" a="1"/>
  <c r="I3378" i="23" s="1"/>
  <c r="I3141" i="23" a="1"/>
  <c r="I3141" i="23" s="1"/>
  <c r="I529" i="23" a="1"/>
  <c r="I529" i="23" s="1"/>
  <c r="I3167" i="23" a="1"/>
  <c r="I3167" i="23" s="1"/>
  <c r="I69" i="23" a="1"/>
  <c r="I69" i="23" s="1"/>
  <c r="I754" i="23" a="1"/>
  <c r="I754" i="23" s="1"/>
  <c r="I3104" i="23" a="1"/>
  <c r="I3104" i="23" s="1"/>
  <c r="I1476" i="23" a="1"/>
  <c r="I1476" i="23" s="1"/>
  <c r="I489" i="23" a="1"/>
  <c r="I489" i="23" s="1"/>
  <c r="I2491" i="23" a="1"/>
  <c r="I2491" i="23" s="1"/>
  <c r="I2358" i="23" a="1"/>
  <c r="I2358" i="23" s="1"/>
  <c r="I1309" i="23" a="1"/>
  <c r="I1309" i="23" s="1"/>
  <c r="I1682" i="23" a="1"/>
  <c r="I1682" i="23" s="1"/>
  <c r="I245" i="23" a="1"/>
  <c r="I245" i="23" s="1"/>
  <c r="I1473" i="23" a="1"/>
  <c r="I1473" i="23" s="1"/>
  <c r="I825" i="23" a="1"/>
  <c r="I825" i="23" s="1"/>
  <c r="I341" i="23" a="1"/>
  <c r="I341" i="23" s="1"/>
  <c r="I335" i="23" a="1"/>
  <c r="I335" i="23" s="1"/>
  <c r="I1474" i="23" a="1"/>
  <c r="I1474" i="23" s="1"/>
  <c r="I1460" i="23" a="1"/>
  <c r="I1460" i="23" s="1"/>
  <c r="I1106" i="23" a="1"/>
  <c r="I1106" i="23" s="1"/>
  <c r="I967" i="23" a="1"/>
  <c r="I967" i="23" s="1"/>
  <c r="I2935" i="23" a="1"/>
  <c r="I2935" i="23" s="1"/>
  <c r="I1308" i="23" a="1"/>
  <c r="I1308" i="23" s="1"/>
  <c r="I1132" i="23" a="1"/>
  <c r="I1132" i="23" s="1"/>
  <c r="I3380" i="23" a="1"/>
  <c r="I3380" i="23" s="1"/>
  <c r="I2114" i="23" a="1"/>
  <c r="I2114" i="23" s="1"/>
  <c r="I3199" i="23" a="1"/>
  <c r="I3199" i="23" s="1"/>
  <c r="I3360" i="23" a="1"/>
  <c r="I3360" i="23" s="1"/>
  <c r="I2356" i="23" a="1"/>
  <c r="I2356" i="23" s="1"/>
  <c r="I1475" i="23" a="1"/>
  <c r="I1475" i="23" s="1"/>
  <c r="I3105" i="23" a="1"/>
  <c r="I3105" i="23" s="1"/>
  <c r="I3309" i="23" a="1"/>
  <c r="I3309" i="23" s="1"/>
  <c r="I2910" i="23" a="1"/>
  <c r="I2910" i="23" s="1"/>
  <c r="I666" i="23" a="1"/>
  <c r="I666" i="23" s="1"/>
  <c r="I322" i="23" a="1"/>
  <c r="I322" i="23" s="1"/>
  <c r="I1028" i="23" a="1"/>
  <c r="I1028" i="23" s="1"/>
  <c r="I944" i="23" a="1"/>
  <c r="I944" i="23" s="1"/>
  <c r="I2025" i="23" a="1"/>
  <c r="I2025" i="23" s="1"/>
  <c r="I2954" i="23" a="1"/>
  <c r="I2954" i="23" s="1"/>
  <c r="I2911" i="23" a="1"/>
  <c r="I2911" i="23" s="1"/>
  <c r="I490" i="23" a="1"/>
  <c r="I490" i="23" s="1"/>
  <c r="I2492" i="23" a="1"/>
  <c r="I2492" i="23" s="1"/>
  <c r="I2163" i="23" a="1"/>
  <c r="I2163" i="23" s="1"/>
  <c r="I509" i="23" a="1"/>
  <c r="I509" i="23" s="1"/>
  <c r="I3215" i="23" a="1"/>
  <c r="I3215" i="23" s="1"/>
  <c r="I2443" i="23" a="1"/>
  <c r="I2443" i="23" s="1"/>
  <c r="I807" i="23" a="1"/>
  <c r="I807" i="23" s="1"/>
  <c r="I2132" i="23" a="1"/>
  <c r="I2132" i="23" s="1"/>
  <c r="I1266" i="23" a="1"/>
  <c r="I1266" i="23" s="1"/>
  <c r="I2124" i="23" a="1"/>
  <c r="I2124" i="23" s="1"/>
  <c r="I4" i="23" a="1"/>
  <c r="I4" i="23" s="1"/>
  <c r="I1297" i="23" a="1"/>
  <c r="I1297" i="23" s="1"/>
  <c r="I1465" i="23" a="1"/>
  <c r="I1465" i="23" s="1"/>
  <c r="I2447" i="23" a="1"/>
  <c r="I2447" i="23" s="1"/>
  <c r="I1269" i="23" a="1"/>
  <c r="I1269" i="23" s="1"/>
  <c r="I508" i="23" a="1"/>
  <c r="I508" i="23" s="1"/>
  <c r="I3282" i="23" a="1"/>
  <c r="I3282" i="23" s="1"/>
  <c r="I1012" i="23" a="1"/>
  <c r="I1012" i="23" s="1"/>
  <c r="I1462" i="23" a="1"/>
  <c r="I1462" i="23" s="1"/>
  <c r="I1613" i="23" a="1"/>
  <c r="I1613" i="23" s="1"/>
  <c r="I3285" i="23" a="1"/>
  <c r="I3285" i="23" s="1"/>
  <c r="I1478" i="23" a="1"/>
  <c r="I1478" i="23" s="1"/>
  <c r="I943" i="23" a="1"/>
  <c r="I943" i="23" s="1"/>
  <c r="I2544" i="23" a="1"/>
  <c r="I2544" i="23" s="1"/>
  <c r="I894" i="23" a="1"/>
  <c r="I894" i="23" s="1"/>
  <c r="I1467" i="23" a="1"/>
  <c r="I1467" i="23" s="1"/>
  <c r="I3087" i="23" a="1"/>
  <c r="I3087" i="23" s="1"/>
  <c r="I1376" i="23" a="1"/>
  <c r="I1376" i="23" s="1"/>
  <c r="I491" i="23" a="1"/>
  <c r="I491" i="23" s="1"/>
  <c r="I687" i="23" a="1"/>
  <c r="I687" i="23" s="1"/>
  <c r="I259" i="23" a="1"/>
  <c r="I259" i="23" s="1"/>
  <c r="I2138" i="23" a="1"/>
  <c r="I2138" i="23" s="1"/>
  <c r="I2129" i="23" a="1"/>
  <c r="I2129" i="23" s="1"/>
  <c r="I3382" i="23" a="1"/>
  <c r="I3382" i="23" s="1"/>
  <c r="I138" i="23" a="1"/>
  <c r="I138" i="23" s="1"/>
  <c r="I2135" i="23" a="1"/>
  <c r="I2135" i="23" s="1"/>
  <c r="I2945" i="23" a="1"/>
  <c r="I2945" i="23" s="1"/>
  <c r="I1307" i="23" a="1"/>
  <c r="I1307" i="23" s="1"/>
  <c r="I1114" i="23" a="1"/>
  <c r="I1114" i="23" s="1"/>
  <c r="K619" i="1"/>
  <c r="K268" i="1"/>
  <c r="K504" i="1"/>
  <c r="I1016" i="1"/>
  <c r="I71" i="1"/>
  <c r="I745" i="1"/>
  <c r="I498" i="1"/>
  <c r="I473" i="1"/>
  <c r="K1058" i="1"/>
  <c r="K961" i="1"/>
  <c r="K989" i="1"/>
  <c r="K558" i="1"/>
  <c r="K117" i="1"/>
  <c r="K915" i="1"/>
  <c r="K759" i="1"/>
  <c r="K843" i="1"/>
  <c r="K687" i="1"/>
  <c r="K672" i="1"/>
  <c r="K916" i="1"/>
  <c r="K576" i="1"/>
  <c r="K644" i="1"/>
  <c r="K221" i="1"/>
  <c r="K653" i="1"/>
  <c r="I523" i="23" a="1"/>
  <c r="I523" i="23" s="1"/>
  <c r="I2469" i="23" a="1"/>
  <c r="I2469" i="23" s="1"/>
  <c r="I765" i="23" a="1"/>
  <c r="I765" i="23" s="1"/>
  <c r="I1568" i="23" a="1"/>
  <c r="I1568" i="23" s="1"/>
  <c r="I2031" i="23" a="1"/>
  <c r="I2031" i="23" s="1"/>
  <c r="I3336" i="23" a="1"/>
  <c r="I3336" i="23" s="1"/>
  <c r="I2695" i="23" a="1"/>
  <c r="I2695" i="23" s="1"/>
  <c r="I1424" i="23" a="1"/>
  <c r="I1424" i="23" s="1"/>
  <c r="I1244" i="23" a="1"/>
  <c r="I1244" i="23" s="1"/>
  <c r="I226" i="23" a="1"/>
  <c r="I226" i="23" s="1"/>
  <c r="I325" i="23" a="1"/>
  <c r="I325" i="23" s="1"/>
  <c r="I598" i="23" a="1"/>
  <c r="I598" i="23" s="1"/>
  <c r="I859" i="23" a="1"/>
  <c r="I859" i="23" s="1"/>
  <c r="I2943" i="23" a="1"/>
  <c r="I2943" i="23" s="1"/>
  <c r="I135" i="23" a="1"/>
  <c r="I135" i="23" s="1"/>
  <c r="I11" i="23" a="1"/>
  <c r="I11" i="23" s="1"/>
  <c r="I749" i="23" a="1"/>
  <c r="I749" i="23" s="1"/>
  <c r="I450" i="23" a="1"/>
  <c r="I450" i="23" s="1"/>
  <c r="I555" i="23" a="1"/>
  <c r="I555" i="23" s="1"/>
  <c r="I2283" i="23" a="1"/>
  <c r="I2283" i="23" s="1"/>
  <c r="I1638" i="23" a="1"/>
  <c r="I1638" i="23" s="1"/>
  <c r="I405" i="23" a="1"/>
  <c r="I405" i="23" s="1"/>
  <c r="I3262" i="23" a="1"/>
  <c r="I3262" i="23" s="1"/>
  <c r="I2351" i="23" a="1"/>
  <c r="I2351" i="23" s="1"/>
  <c r="I3217" i="23" a="1"/>
  <c r="I3217" i="23" s="1"/>
  <c r="I1188" i="23" a="1"/>
  <c r="I1188" i="23" s="1"/>
  <c r="I2481" i="23" a="1"/>
  <c r="I2481" i="23" s="1"/>
  <c r="I3422" i="23" a="1"/>
  <c r="I3422" i="23" s="1"/>
  <c r="I2305" i="23" a="1"/>
  <c r="I2305" i="23" s="1"/>
  <c r="I50" i="23" a="1"/>
  <c r="I50" i="23" s="1"/>
  <c r="I1151" i="23" a="1"/>
  <c r="I1151" i="23" s="1"/>
  <c r="I2386" i="23" a="1"/>
  <c r="I2386" i="23" s="1"/>
  <c r="I864" i="23" a="1"/>
  <c r="I864" i="23" s="1"/>
  <c r="I989" i="23" a="1"/>
  <c r="I989" i="23" s="1"/>
  <c r="I3071" i="23" a="1"/>
  <c r="I3071" i="23" s="1"/>
  <c r="I837" i="23" a="1"/>
  <c r="I837" i="23" s="1"/>
  <c r="I1428" i="23" a="1"/>
  <c r="I1428" i="23" s="1"/>
  <c r="I1850" i="23" a="1"/>
  <c r="I1850" i="23" s="1"/>
  <c r="I2566" i="23" a="1"/>
  <c r="I2566" i="23" s="1"/>
  <c r="I1415" i="23" a="1"/>
  <c r="I1415" i="23" s="1"/>
  <c r="I201" i="23" a="1"/>
  <c r="I201" i="23" s="1"/>
  <c r="I2476" i="23" a="1"/>
  <c r="I2476" i="23" s="1"/>
  <c r="I3031" i="23" a="1"/>
  <c r="I3031" i="23" s="1"/>
  <c r="I2161" i="23" a="1"/>
  <c r="I2161" i="23" s="1"/>
  <c r="I1921" i="23" a="1"/>
  <c r="I1921" i="23" s="1"/>
  <c r="I630" i="23" a="1"/>
  <c r="I630" i="23" s="1"/>
  <c r="I1534" i="23" a="1"/>
  <c r="I1534" i="23" s="1"/>
  <c r="I2669" i="23" a="1"/>
  <c r="I2669" i="23" s="1"/>
  <c r="I176" i="23" a="1"/>
  <c r="I176" i="23" s="1"/>
  <c r="I1602" i="23" a="1"/>
  <c r="I1602" i="23" s="1"/>
  <c r="I274" i="23" a="1"/>
  <c r="I274" i="23" s="1"/>
  <c r="I471" i="23" a="1"/>
  <c r="I471" i="23" s="1"/>
  <c r="I2095" i="23" a="1"/>
  <c r="I2095" i="23" s="1"/>
  <c r="I3037" i="23" a="1"/>
  <c r="I3037" i="23" s="1"/>
  <c r="I697" i="23" a="1"/>
  <c r="I697" i="23" s="1"/>
  <c r="I1367" i="23" a="1"/>
  <c r="I1367" i="23" s="1"/>
  <c r="I3232" i="23" a="1"/>
  <c r="I3232" i="23" s="1"/>
  <c r="I433" i="23" a="1"/>
  <c r="I433" i="23" s="1"/>
  <c r="I1481" i="23" a="1"/>
  <c r="I1481" i="23" s="1"/>
  <c r="I1400" i="23" a="1"/>
  <c r="I1400" i="23" s="1"/>
  <c r="I2225" i="23" a="1"/>
  <c r="I2225" i="23" s="1"/>
  <c r="I1494" i="23" a="1"/>
  <c r="I1494" i="23" s="1"/>
  <c r="I2409" i="23" a="1"/>
  <c r="I2409" i="23" s="1"/>
  <c r="I2140" i="23" a="1"/>
  <c r="I2140" i="23" s="1"/>
  <c r="I2851" i="23" a="1"/>
  <c r="I2851" i="23" s="1"/>
  <c r="I1352" i="23" a="1"/>
  <c r="I1352" i="23" s="1"/>
  <c r="I1434" i="23" a="1"/>
  <c r="I1434" i="23" s="1"/>
  <c r="I2674" i="23" a="1"/>
  <c r="I2674" i="23" s="1"/>
  <c r="I1149" i="23" a="1"/>
  <c r="I1149" i="23" s="1"/>
  <c r="I3110" i="23" a="1"/>
  <c r="I3110" i="23" s="1"/>
  <c r="I1926" i="23" a="1"/>
  <c r="I1926" i="23" s="1"/>
  <c r="I2840" i="23" a="1"/>
  <c r="I2840" i="23" s="1"/>
  <c r="I419" i="23" a="1"/>
  <c r="I419" i="23" s="1"/>
  <c r="I2006" i="23" a="1"/>
  <c r="I2006" i="23" s="1"/>
  <c r="I3326" i="23" a="1"/>
  <c r="I3326" i="23" s="1"/>
  <c r="I2666" i="23" a="1"/>
  <c r="I2666" i="23" s="1"/>
  <c r="I616" i="23" a="1"/>
  <c r="I616" i="23" s="1"/>
  <c r="I961" i="23" a="1"/>
  <c r="I961" i="23" s="1"/>
  <c r="I2714" i="23" a="1"/>
  <c r="I2714" i="23" s="1"/>
  <c r="I1102" i="23" a="1"/>
  <c r="I1102" i="23" s="1"/>
  <c r="I401" i="23" a="1"/>
  <c r="I401" i="23" s="1"/>
  <c r="I2762" i="23" a="1"/>
  <c r="I2762" i="23" s="1"/>
  <c r="I2831" i="23" a="1"/>
  <c r="I2831" i="23" s="1"/>
  <c r="I2335" i="23" a="1"/>
  <c r="I2335" i="23" s="1"/>
  <c r="I791" i="23" a="1"/>
  <c r="I791" i="23" s="1"/>
  <c r="I1396" i="23" a="1"/>
  <c r="I1396" i="23" s="1"/>
  <c r="I193" i="23" a="1"/>
  <c r="I193" i="23" s="1"/>
  <c r="I3174" i="23" a="1"/>
  <c r="I3174" i="23" s="1"/>
  <c r="I330" i="23" a="1"/>
  <c r="I330" i="23" s="1"/>
  <c r="I3298" i="23" a="1"/>
  <c r="I3298" i="23" s="1"/>
  <c r="I302" i="23" a="1"/>
  <c r="I302" i="23" s="1"/>
  <c r="I3352" i="23" a="1"/>
  <c r="I3352" i="23" s="1"/>
  <c r="I1707" i="23" a="1"/>
  <c r="I1707" i="23" s="1"/>
  <c r="I1858" i="23" a="1"/>
  <c r="I1858" i="23" s="1"/>
  <c r="I2645" i="23" a="1"/>
  <c r="I2645" i="23" s="1"/>
  <c r="I2068" i="23" a="1"/>
  <c r="I2068" i="23" s="1"/>
  <c r="I3034" i="23" a="1"/>
  <c r="I3034" i="23" s="1"/>
  <c r="I398" i="23" a="1"/>
  <c r="I398" i="23" s="1"/>
  <c r="I1606" i="23" a="1"/>
  <c r="I1606" i="23" s="1"/>
  <c r="I2543" i="23" a="1"/>
  <c r="I2543" i="23" s="1"/>
  <c r="I1765" i="23" a="1"/>
  <c r="I1765" i="23" s="1"/>
  <c r="I566" i="23" a="1"/>
  <c r="I566" i="23" s="1"/>
  <c r="I1121" i="23" a="1"/>
  <c r="I1121" i="23" s="1"/>
  <c r="I1203" i="23" a="1"/>
  <c r="I1203" i="23" s="1"/>
  <c r="I845" i="23" a="1"/>
  <c r="I845" i="23" s="1"/>
  <c r="I2226" i="23" a="1"/>
  <c r="I2226" i="23" s="1"/>
  <c r="I921" i="23" a="1"/>
  <c r="I921" i="23" s="1"/>
  <c r="I2253" i="23" a="1"/>
  <c r="I2253" i="23" s="1"/>
  <c r="I3196" i="23" a="1"/>
  <c r="I3196" i="23" s="1"/>
  <c r="I414" i="23" a="1"/>
  <c r="I414" i="23" s="1"/>
  <c r="I3035" i="23" a="1"/>
  <c r="I3035" i="23" s="1"/>
  <c r="I24" i="23" a="1"/>
  <c r="I24" i="23" s="1"/>
  <c r="I785" i="23" a="1"/>
  <c r="I785" i="23" s="1"/>
  <c r="I3334" i="23" a="1"/>
  <c r="I3334" i="23" s="1"/>
  <c r="I1867" i="23" a="1"/>
  <c r="I1867" i="23" s="1"/>
  <c r="I3343" i="23" a="1"/>
  <c r="I3343" i="23" s="1"/>
  <c r="I3389" i="23" a="1"/>
  <c r="I3389" i="23" s="1"/>
  <c r="I2192" i="23" a="1"/>
  <c r="I2192" i="23" s="1"/>
  <c r="I1359" i="23" a="1"/>
  <c r="I1359" i="23" s="1"/>
  <c r="I2463" i="23" a="1"/>
  <c r="I2463" i="23" s="1"/>
  <c r="I3301" i="23" a="1"/>
  <c r="I3301" i="23" s="1"/>
  <c r="I1373" i="23" a="1"/>
  <c r="I1373" i="23" s="1"/>
  <c r="I2281" i="23" a="1"/>
  <c r="I2281" i="23" s="1"/>
  <c r="I3297" i="23" a="1"/>
  <c r="I3297" i="23" s="1"/>
  <c r="I402" i="23" a="1"/>
  <c r="I402" i="23" s="1"/>
  <c r="I2153" i="23" a="1"/>
  <c r="I2153" i="23" s="1"/>
  <c r="I2258" i="23" a="1"/>
  <c r="I2258" i="23" s="1"/>
  <c r="I767" i="23" a="1"/>
  <c r="I767" i="23" s="1"/>
  <c r="I241" i="23" a="1"/>
  <c r="I241" i="23" s="1"/>
  <c r="I1372" i="23" a="1"/>
  <c r="I1372" i="23" s="1"/>
  <c r="I1936" i="23" a="1"/>
  <c r="I1936" i="23" s="1"/>
  <c r="I485" i="23" a="1"/>
  <c r="I485" i="23" s="1"/>
  <c r="I1565" i="23" a="1"/>
  <c r="I1565" i="23" s="1"/>
  <c r="I1978" i="23" a="1"/>
  <c r="I1978" i="23" s="1"/>
  <c r="I2317" i="23" a="1"/>
  <c r="I2317" i="23" s="1"/>
  <c r="I3369" i="23" a="1"/>
  <c r="I3369" i="23" s="1"/>
  <c r="I1033" i="23" a="1"/>
  <c r="I1033" i="23" s="1"/>
  <c r="I2676" i="23" a="1"/>
  <c r="I2676" i="23" s="1"/>
  <c r="I1884" i="23" a="1"/>
  <c r="I1884" i="23" s="1"/>
  <c r="I734" i="23" a="1"/>
  <c r="I734" i="23" s="1"/>
  <c r="I3085" i="23" a="1"/>
  <c r="I3085" i="23" s="1"/>
  <c r="I1113" i="23" a="1"/>
  <c r="I1113" i="23" s="1"/>
  <c r="I1285" i="23" a="1"/>
  <c r="I1285" i="23" s="1"/>
  <c r="I3396" i="23" a="1"/>
  <c r="I3396" i="23" s="1"/>
  <c r="I2187" i="23" a="1"/>
  <c r="I2187" i="23" s="1"/>
  <c r="I2582" i="23" a="1"/>
  <c r="I2582" i="23" s="1"/>
  <c r="I660" i="23" a="1"/>
  <c r="I660" i="23" s="1"/>
  <c r="I2782" i="23" a="1"/>
  <c r="I2782" i="23" s="1"/>
  <c r="I2740" i="23" a="1"/>
  <c r="I2740" i="23" s="1"/>
  <c r="I2373" i="23" a="1"/>
  <c r="I2373" i="23" s="1"/>
  <c r="I2144" i="23" a="1"/>
  <c r="I2144" i="23" s="1"/>
  <c r="I3361" i="23" a="1"/>
  <c r="I3361" i="23" s="1"/>
  <c r="I2813" i="23" a="1"/>
  <c r="I2813" i="23" s="1"/>
  <c r="I578" i="23" a="1"/>
  <c r="I578" i="23" s="1"/>
  <c r="I1412" i="23" a="1"/>
  <c r="I1412" i="23" s="1"/>
  <c r="I1715" i="23" a="1"/>
  <c r="I1715" i="23" s="1"/>
  <c r="I3359" i="23" a="1"/>
  <c r="I3359" i="23" s="1"/>
  <c r="I3009" i="23" a="1"/>
  <c r="I3009" i="23" s="1"/>
  <c r="I2018" i="23" a="1"/>
  <c r="I2018" i="23" s="1"/>
  <c r="I1253" i="23" a="1"/>
  <c r="I1253" i="23" s="1"/>
  <c r="I1227" i="23" a="1"/>
  <c r="I1227" i="23" s="1"/>
  <c r="I3384" i="23" a="1"/>
  <c r="I3384" i="23" s="1"/>
  <c r="I2981" i="23" a="1"/>
  <c r="I2981" i="23" s="1"/>
  <c r="I3011" i="23" a="1"/>
  <c r="I3011" i="23" s="1"/>
  <c r="I3111" i="23" a="1"/>
  <c r="I3111" i="23" s="1"/>
  <c r="I770" i="23" a="1"/>
  <c r="I770" i="23" s="1"/>
  <c r="I3027" i="23" a="1"/>
  <c r="I3027" i="23" s="1"/>
  <c r="I1833" i="23" a="1"/>
  <c r="I1833" i="23" s="1"/>
  <c r="I3153" i="23" a="1"/>
  <c r="I3153" i="23" s="1"/>
  <c r="I3109" i="23" a="1"/>
  <c r="I3109" i="23" s="1"/>
  <c r="I167" i="23" a="1"/>
  <c r="I167" i="23" s="1"/>
  <c r="I2263" i="23" a="1"/>
  <c r="I2263" i="23" s="1"/>
  <c r="I420" i="23" a="1"/>
  <c r="I420" i="23" s="1"/>
  <c r="I3365" i="23" a="1"/>
  <c r="I3365" i="23" s="1"/>
  <c r="I617" i="23" a="1"/>
  <c r="I617" i="23" s="1"/>
  <c r="I715" i="23" a="1"/>
  <c r="I715" i="23" s="1"/>
  <c r="I2800" i="23" a="1"/>
  <c r="I2800" i="23" s="1"/>
  <c r="I283" i="23" a="1"/>
  <c r="I283" i="23" s="1"/>
  <c r="I907" i="23" a="1"/>
  <c r="I907" i="23" s="1"/>
  <c r="I2166" i="23" a="1"/>
  <c r="I2166" i="23" s="1"/>
  <c r="I3090" i="23" a="1"/>
  <c r="I3090" i="23" s="1"/>
  <c r="I3182" i="23" a="1"/>
  <c r="I3182" i="23" s="1"/>
  <c r="I1719" i="23" a="1"/>
  <c r="I1719" i="23" s="1"/>
  <c r="I328" i="23" a="1"/>
  <c r="I328" i="23" s="1"/>
  <c r="I2909" i="23" a="1"/>
  <c r="I2909" i="23" s="1"/>
  <c r="I3088" i="23" a="1"/>
  <c r="I3088" i="23" s="1"/>
  <c r="I1498" i="23" a="1"/>
  <c r="I1498" i="23" s="1"/>
  <c r="I2042" i="23" a="1"/>
  <c r="I2042" i="23" s="1"/>
  <c r="I2612" i="23" a="1"/>
  <c r="I2612" i="23" s="1"/>
  <c r="I2760" i="23" a="1"/>
  <c r="I2760" i="23" s="1"/>
  <c r="I758" i="23" a="1"/>
  <c r="I758" i="23" s="1"/>
  <c r="I1537" i="23" a="1"/>
  <c r="I1537" i="23" s="1"/>
  <c r="I1622" i="23" a="1"/>
  <c r="I1622" i="23" s="1"/>
  <c r="I2892" i="23" a="1"/>
  <c r="I2892" i="23" s="1"/>
  <c r="I229" i="23" a="1"/>
  <c r="I229" i="23" s="1"/>
  <c r="I2062" i="23" a="1"/>
  <c r="I2062" i="23" s="1"/>
  <c r="I1655" i="23" a="1"/>
  <c r="I1655" i="23" s="1"/>
  <c r="I1120" i="23" a="1"/>
  <c r="I1120" i="23" s="1"/>
  <c r="I2320" i="23" a="1"/>
  <c r="I2320" i="23" s="1"/>
  <c r="I1518" i="23" a="1"/>
  <c r="I1518" i="23" s="1"/>
  <c r="I1917" i="23" a="1"/>
  <c r="I1917" i="23" s="1"/>
  <c r="I1186" i="23" a="1"/>
  <c r="I1186" i="23" s="1"/>
  <c r="I3173" i="23" a="1"/>
  <c r="I3173" i="23" s="1"/>
  <c r="I353" i="23" a="1"/>
  <c r="I353" i="23" s="1"/>
  <c r="I2937" i="23" a="1"/>
  <c r="I2937" i="23" s="1"/>
  <c r="I525" i="23" a="1"/>
  <c r="I525" i="23" s="1"/>
  <c r="I2765" i="23" a="1"/>
  <c r="I2765" i="23" s="1"/>
  <c r="I2930" i="23" a="1"/>
  <c r="I2930" i="23" s="1"/>
  <c r="I2318" i="23" a="1"/>
  <c r="I2318" i="23" s="1"/>
  <c r="I606" i="23" a="1"/>
  <c r="I606" i="23" s="1"/>
  <c r="I992" i="23" a="1"/>
  <c r="I992" i="23" s="1"/>
  <c r="I1661" i="23" a="1"/>
  <c r="I1661" i="23" s="1"/>
  <c r="I1704" i="23" a="1"/>
  <c r="I1704" i="23" s="1"/>
  <c r="I639" i="23" a="1"/>
  <c r="I639" i="23" s="1"/>
  <c r="I2280" i="23" a="1"/>
  <c r="I2280" i="23" s="1"/>
  <c r="I3125" i="23" a="1"/>
  <c r="I3125" i="23" s="1"/>
  <c r="I3089" i="23" a="1"/>
  <c r="I3089" i="23" s="1"/>
  <c r="I2382" i="23" a="1"/>
  <c r="I2382" i="23" s="1"/>
  <c r="I476" i="23" a="1"/>
  <c r="I476" i="23" s="1"/>
  <c r="I1406" i="23" a="1"/>
  <c r="I1406" i="23" s="1"/>
  <c r="I574" i="23" a="1"/>
  <c r="I574" i="23" s="1"/>
  <c r="I942" i="23" a="1"/>
  <c r="I942" i="23" s="1"/>
  <c r="I338" i="23" a="1"/>
  <c r="I338" i="23" s="1"/>
  <c r="I2944" i="23" a="1"/>
  <c r="I2944" i="23" s="1"/>
  <c r="I3436" i="23" a="1"/>
  <c r="I3436" i="23" s="1"/>
  <c r="I2240" i="23" a="1"/>
  <c r="I2240" i="23" s="1"/>
  <c r="I2415" i="23" a="1"/>
  <c r="I2415" i="23" s="1"/>
  <c r="I2560" i="23" a="1"/>
  <c r="I2560" i="23" s="1"/>
  <c r="I661" i="23" a="1"/>
  <c r="I661" i="23" s="1"/>
  <c r="I1425" i="23" a="1"/>
  <c r="I1425" i="23" s="1"/>
  <c r="I128" i="23" a="1"/>
  <c r="I128" i="23" s="1"/>
  <c r="I3294" i="23" a="1"/>
  <c r="I3294" i="23" s="1"/>
  <c r="I2821" i="23" a="1"/>
  <c r="I2821" i="23" s="1"/>
  <c r="I3114" i="23" a="1"/>
  <c r="I3114" i="23" s="1"/>
  <c r="I1749" i="23" a="1"/>
  <c r="I1749" i="23" s="1"/>
  <c r="I1437" i="23" a="1"/>
  <c r="I1437" i="23" s="1"/>
  <c r="I1004" i="23" a="1"/>
  <c r="I1004" i="23" s="1"/>
  <c r="I2275" i="23" a="1"/>
  <c r="I2275" i="23" s="1"/>
  <c r="I2030" i="23" a="1"/>
  <c r="I2030" i="23" s="1"/>
  <c r="I2329" i="23" a="1"/>
  <c r="I2329" i="23" s="1"/>
  <c r="I3251" i="23" a="1"/>
  <c r="I3251" i="23" s="1"/>
  <c r="I2023" i="23" a="1"/>
  <c r="I2023" i="23" s="1"/>
  <c r="I2020" i="23" a="1"/>
  <c r="I2020" i="23" s="1"/>
  <c r="I2617" i="23" a="1"/>
  <c r="I2617" i="23" s="1"/>
  <c r="I1493" i="23" a="1"/>
  <c r="I1493" i="23" s="1"/>
  <c r="I435" i="23" a="1"/>
  <c r="I435" i="23" s="1"/>
  <c r="I764" i="23" a="1"/>
  <c r="I764" i="23" s="1"/>
  <c r="I2295" i="23" a="1"/>
  <c r="I2295" i="23" s="1"/>
  <c r="I1512" i="23" a="1"/>
  <c r="I1512" i="23" s="1"/>
  <c r="I2689" i="23" a="1"/>
  <c r="I2689" i="23" s="1"/>
  <c r="I2627" i="23" a="1"/>
  <c r="I2627" i="23" s="1"/>
  <c r="I2583" i="23" a="1"/>
  <c r="I2583" i="23" s="1"/>
  <c r="I1885" i="23" a="1"/>
  <c r="I1885" i="23" s="1"/>
  <c r="I2806" i="23" a="1"/>
  <c r="I2806" i="23" s="1"/>
  <c r="I2607" i="23" a="1"/>
  <c r="I2607" i="23" s="1"/>
  <c r="I565" i="23" a="1"/>
  <c r="I565" i="23" s="1"/>
  <c r="I1007" i="23" a="1"/>
  <c r="I1007" i="23" s="1"/>
  <c r="I2982" i="23" a="1"/>
  <c r="I2982" i="23" s="1"/>
  <c r="I365" i="23" a="1"/>
  <c r="I365" i="23" s="1"/>
  <c r="I2193" i="23" a="1"/>
  <c r="I2193" i="23" s="1"/>
  <c r="I1119" i="23" a="1"/>
  <c r="I1119" i="23" s="1"/>
  <c r="I2009" i="23" a="1"/>
  <c r="I2009" i="23" s="1"/>
  <c r="I357" i="23" a="1"/>
  <c r="I357" i="23" s="1"/>
  <c r="I2985" i="23" a="1"/>
  <c r="I2985" i="23" s="1"/>
  <c r="I1199" i="23" a="1"/>
  <c r="I1199" i="23" s="1"/>
  <c r="I545" i="23" a="1"/>
  <c r="I545" i="23" s="1"/>
  <c r="I610" i="23" a="1"/>
  <c r="I610" i="23" s="1"/>
  <c r="I1320" i="23" a="1"/>
  <c r="I1320" i="23" s="1"/>
  <c r="I3053" i="23" a="1"/>
  <c r="I3053" i="23" s="1"/>
  <c r="I1577" i="23" a="1"/>
  <c r="I1577" i="23" s="1"/>
  <c r="I1688" i="23" a="1"/>
  <c r="I1688" i="23" s="1"/>
  <c r="I1628" i="23" a="1"/>
  <c r="I1628" i="23" s="1"/>
  <c r="I1745" i="23" a="1"/>
  <c r="I1745" i="23" s="1"/>
  <c r="I2845" i="23" a="1"/>
  <c r="I2845" i="23" s="1"/>
  <c r="I1281" i="23" a="1"/>
  <c r="I1281" i="23" s="1"/>
  <c r="I2205" i="23" a="1"/>
  <c r="I2205" i="23" s="1"/>
  <c r="I536" i="23" a="1"/>
  <c r="I536" i="23" s="1"/>
  <c r="I2200" i="23" a="1"/>
  <c r="I2200" i="23" s="1"/>
  <c r="I3442" i="23" a="1"/>
  <c r="I3442" i="23" s="1"/>
  <c r="I1593" i="23" a="1"/>
  <c r="I1593" i="23" s="1"/>
  <c r="I2285" i="23" a="1"/>
  <c r="I2285" i="23" s="1"/>
  <c r="I346" i="23" a="1"/>
  <c r="I346" i="23" s="1"/>
  <c r="I2278" i="23" a="1"/>
  <c r="I2278" i="23" s="1"/>
  <c r="I3151" i="23" a="1"/>
  <c r="I3151" i="23" s="1"/>
  <c r="I309" i="23" a="1"/>
  <c r="I309" i="23" s="1"/>
  <c r="I852" i="23" a="1"/>
  <c r="I852" i="23" s="1"/>
  <c r="I1974" i="23" a="1"/>
  <c r="I1974" i="23" s="1"/>
  <c r="I2215" i="23" a="1"/>
  <c r="I2215" i="23" s="1"/>
  <c r="I3328" i="23" a="1"/>
  <c r="I3328" i="23" s="1"/>
  <c r="I1363" i="23" a="1"/>
  <c r="I1363" i="23" s="1"/>
  <c r="I759" i="23" a="1"/>
  <c r="I759" i="23" s="1"/>
  <c r="I817" i="23" a="1"/>
  <c r="I817" i="23" s="1"/>
  <c r="I530" i="23" a="1"/>
  <c r="I530" i="23" s="1"/>
  <c r="I1316" i="23" a="1"/>
  <c r="I1316" i="23" s="1"/>
  <c r="I3122" i="23" a="1"/>
  <c r="I3122" i="23" s="1"/>
  <c r="I2871" i="23" a="1"/>
  <c r="I2871" i="23" s="1"/>
  <c r="I2017" i="23" a="1"/>
  <c r="I2017" i="23" s="1"/>
  <c r="I2242" i="23" a="1"/>
  <c r="I2242" i="23" s="1"/>
  <c r="I2882" i="23" a="1"/>
  <c r="I2882" i="23" s="1"/>
  <c r="I925" i="23" a="1"/>
  <c r="I925" i="23" s="1"/>
  <c r="I1163" i="23" a="1"/>
  <c r="I1163" i="23" s="1"/>
  <c r="I752" i="23" a="1"/>
  <c r="I752" i="23" s="1"/>
  <c r="I237" i="23" a="1"/>
  <c r="I237" i="23" s="1"/>
  <c r="I1958" i="23" a="1"/>
  <c r="I1958" i="23" s="1"/>
  <c r="I1837" i="23" a="1"/>
  <c r="I1837" i="23" s="1"/>
  <c r="I2294" i="23" a="1"/>
  <c r="I2294" i="23" s="1"/>
  <c r="I3000" i="23" a="1"/>
  <c r="I3000" i="23" s="1"/>
  <c r="I389" i="23" a="1"/>
  <c r="I389" i="23" s="1"/>
  <c r="I3404" i="23" a="1"/>
  <c r="I3404" i="23" s="1"/>
  <c r="I100" i="23" a="1"/>
  <c r="I100" i="23" s="1"/>
  <c r="I1684" i="23" a="1"/>
  <c r="I1684" i="23" s="1"/>
  <c r="I3106" i="23" a="1"/>
  <c r="I3106" i="23" s="1"/>
  <c r="I1550" i="23" a="1"/>
  <c r="I1550" i="23" s="1"/>
  <c r="I177" i="23" a="1"/>
  <c r="I177" i="23" s="1"/>
  <c r="I448" i="23" a="1"/>
  <c r="I448" i="23" s="1"/>
  <c r="I1491" i="23" a="1"/>
  <c r="I1491" i="23" s="1"/>
  <c r="I431" i="23" a="1"/>
  <c r="I431" i="23" s="1"/>
  <c r="I1967" i="23" a="1"/>
  <c r="I1967" i="23" s="1"/>
  <c r="I2501" i="23" a="1"/>
  <c r="I2501" i="23" s="1"/>
  <c r="I688" i="23" a="1"/>
  <c r="I688" i="23" s="1"/>
  <c r="I2490" i="23" a="1"/>
  <c r="I2490" i="23" s="1"/>
  <c r="I174" i="23" a="1"/>
  <c r="I174" i="23" s="1"/>
  <c r="I869" i="23" a="1"/>
  <c r="I869" i="23" s="1"/>
  <c r="I718" i="23" a="1"/>
  <c r="I718" i="23" s="1"/>
  <c r="I1276" i="23" a="1"/>
  <c r="I1276" i="23" s="1"/>
  <c r="I2396" i="23" a="1"/>
  <c r="I2396" i="23" s="1"/>
  <c r="I432" i="23" a="1"/>
  <c r="I432" i="23" s="1"/>
  <c r="I1578" i="23" a="1"/>
  <c r="I1578" i="23" s="1"/>
  <c r="I1911" i="23" a="1"/>
  <c r="I1911" i="23" s="1"/>
  <c r="I2980" i="23" a="1"/>
  <c r="I2980" i="23" s="1"/>
  <c r="I1336" i="23" a="1"/>
  <c r="I1336" i="23" s="1"/>
  <c r="I2904" i="23" a="1"/>
  <c r="I2904" i="23" s="1"/>
  <c r="I30" i="23" a="1"/>
  <c r="I30" i="23" s="1"/>
  <c r="I1542" i="23" a="1"/>
  <c r="I1542" i="23" s="1"/>
  <c r="I3367" i="23" a="1"/>
  <c r="I3367" i="23" s="1"/>
  <c r="I3222" i="23" a="1"/>
  <c r="I3222" i="23" s="1"/>
  <c r="I1177" i="23" a="1"/>
  <c r="I1177" i="23" s="1"/>
  <c r="I771" i="23" a="1"/>
  <c r="I771" i="23" s="1"/>
  <c r="I1139" i="23" a="1"/>
  <c r="I1139" i="23" s="1"/>
  <c r="I3086" i="23" a="1"/>
  <c r="I3086" i="23" s="1"/>
  <c r="I2493" i="23" a="1"/>
  <c r="I2493" i="23" s="1"/>
  <c r="I2291" i="23" a="1"/>
  <c r="I2291" i="23" s="1"/>
  <c r="I2441" i="23" a="1"/>
  <c r="I2441" i="23" s="1"/>
  <c r="I2828" i="23" a="1"/>
  <c r="I2828" i="23" s="1"/>
  <c r="I1806" i="23" a="1"/>
  <c r="I1806" i="23" s="1"/>
  <c r="I2474" i="23" a="1"/>
  <c r="I2474" i="23" s="1"/>
  <c r="I358" i="23" a="1"/>
  <c r="I358" i="23" s="1"/>
  <c r="I3316" i="23" a="1"/>
  <c r="I3316" i="23" s="1"/>
  <c r="I82" i="23" a="1"/>
  <c r="I82" i="23" s="1"/>
  <c r="I1417" i="23" a="1"/>
  <c r="I1417" i="23" s="1"/>
  <c r="I2950" i="23" a="1"/>
  <c r="I2950" i="23" s="1"/>
  <c r="I1910" i="23" a="1"/>
  <c r="I1910" i="23" s="1"/>
  <c r="I3119" i="23" a="1"/>
  <c r="I3119" i="23" s="1"/>
  <c r="I2019" i="23" a="1"/>
  <c r="I2019" i="23" s="1"/>
  <c r="I2039" i="23" a="1"/>
  <c r="I2039" i="23" s="1"/>
  <c r="I3355" i="23" a="1"/>
  <c r="I3355" i="23" s="1"/>
  <c r="I145" i="23" a="1"/>
  <c r="I145" i="23" s="1"/>
  <c r="I26" i="23" a="1"/>
  <c r="I26" i="23" s="1"/>
  <c r="I2209" i="23" a="1"/>
  <c r="I2209" i="23" s="1"/>
  <c r="I775" i="23" a="1"/>
  <c r="I775" i="23" s="1"/>
  <c r="I659" i="23" a="1"/>
  <c r="I659" i="23" s="1"/>
  <c r="I1507" i="23" a="1"/>
  <c r="I1507" i="23" s="1"/>
  <c r="I1497" i="23" a="1"/>
  <c r="I1497" i="23" s="1"/>
  <c r="I472" i="23" a="1"/>
  <c r="I472" i="23" s="1"/>
  <c r="I3248" i="23" a="1"/>
  <c r="I3248" i="23" s="1"/>
  <c r="I2370" i="23" a="1"/>
  <c r="I2370" i="23" s="1"/>
  <c r="I42" i="23" a="1"/>
  <c r="I42" i="23" s="1"/>
  <c r="I1988" i="23" a="1"/>
  <c r="I1988" i="23" s="1"/>
  <c r="I755" i="23" a="1"/>
  <c r="I755" i="23" s="1"/>
  <c r="I3028" i="23" a="1"/>
  <c r="I3028" i="23" s="1"/>
  <c r="I733" i="23" a="1"/>
  <c r="I733" i="23" s="1"/>
  <c r="I2682" i="23" a="1"/>
  <c r="I2682" i="23" s="1"/>
  <c r="I2156" i="23" a="1"/>
  <c r="I2156" i="23" s="1"/>
  <c r="I643" i="23" a="1"/>
  <c r="I643" i="23" s="1"/>
  <c r="I2410" i="23" a="1"/>
  <c r="I2410" i="23" s="1"/>
  <c r="I205" i="23" a="1"/>
  <c r="I205" i="23" s="1"/>
  <c r="I385" i="23" a="1"/>
  <c r="I385" i="23" s="1"/>
  <c r="I2233" i="23" a="1"/>
  <c r="I2233" i="23" s="1"/>
  <c r="I2885" i="23" a="1"/>
  <c r="I2885" i="23" s="1"/>
  <c r="I2788" i="23" a="1"/>
  <c r="I2788" i="23" s="1"/>
  <c r="I2576" i="23" a="1"/>
  <c r="I2576" i="23" s="1"/>
  <c r="I3394" i="23" a="1"/>
  <c r="I3394" i="23" s="1"/>
  <c r="I2380" i="23" a="1"/>
  <c r="I2380" i="23" s="1"/>
  <c r="I3152" i="23" a="1"/>
  <c r="I3152" i="23" s="1"/>
  <c r="I2529" i="23" a="1"/>
  <c r="I2529" i="23" s="1"/>
  <c r="I2926" i="23" a="1"/>
  <c r="I2926" i="23" s="1"/>
  <c r="I34" i="23" a="1"/>
  <c r="I34" i="23" s="1"/>
  <c r="I2626" i="23" a="1"/>
  <c r="I2626" i="23" s="1"/>
  <c r="I1553" i="23" a="1"/>
  <c r="I1553" i="23" s="1"/>
  <c r="I2422" i="23" a="1"/>
  <c r="I2422" i="23" s="1"/>
  <c r="I881" i="23" a="1"/>
  <c r="I881" i="23" s="1"/>
  <c r="I130" i="23" a="1"/>
  <c r="I130" i="23" s="1"/>
  <c r="I23" i="23" a="1"/>
  <c r="I23" i="23" s="1"/>
  <c r="I2470" i="23" a="1"/>
  <c r="I2470" i="23" s="1"/>
  <c r="I171" i="23" a="1"/>
  <c r="I171" i="23" s="1"/>
  <c r="I689" i="23" a="1"/>
  <c r="I689" i="23" s="1"/>
  <c r="I2390" i="23" a="1"/>
  <c r="I2390" i="23" s="1"/>
  <c r="I1580" i="23" a="1"/>
  <c r="I1580" i="23" s="1"/>
  <c r="I1601" i="23" a="1"/>
  <c r="I1601" i="23" s="1"/>
  <c r="I3026" i="23" a="1"/>
  <c r="I3026" i="23" s="1"/>
  <c r="I2421" i="23" a="1"/>
  <c r="I2421" i="23" s="1"/>
  <c r="I98" i="23" a="1"/>
  <c r="I98" i="23" s="1"/>
  <c r="I506" i="23" a="1"/>
  <c r="I506" i="23" s="1"/>
  <c r="I897" i="23" a="1"/>
  <c r="I897" i="23" s="1"/>
  <c r="I2486" i="23" a="1"/>
  <c r="I2486" i="23" s="1"/>
  <c r="I1042" i="23" a="1"/>
  <c r="I1042" i="23" s="1"/>
  <c r="I1902" i="23" a="1"/>
  <c r="I1902" i="23" s="1"/>
  <c r="I1198" i="23" a="1"/>
  <c r="I1198" i="23" s="1"/>
  <c r="I2956" i="23" a="1"/>
  <c r="I2956" i="23" s="1"/>
  <c r="I1275" i="23" a="1"/>
  <c r="I1275" i="23" s="1"/>
  <c r="I3434" i="23" a="1"/>
  <c r="I3434" i="23" s="1"/>
  <c r="I2773" i="23" a="1"/>
  <c r="I2773" i="23" s="1"/>
  <c r="I1781" i="23" a="1"/>
  <c r="I1781" i="23" s="1"/>
  <c r="I1284" i="23" a="1"/>
  <c r="I1284" i="23" s="1"/>
  <c r="I2021" i="23" a="1"/>
  <c r="I2021" i="23" s="1"/>
  <c r="I1490" i="23" a="1"/>
  <c r="I1490" i="23" s="1"/>
  <c r="I2704" i="23" a="1"/>
  <c r="I2704" i="23" s="1"/>
  <c r="I1046" i="23" a="1"/>
  <c r="I1046" i="23" s="1"/>
  <c r="I1644" i="23" a="1"/>
  <c r="I1644" i="23" s="1"/>
  <c r="I345" i="23" a="1"/>
  <c r="I345" i="23" s="1"/>
  <c r="I40" i="23" a="1"/>
  <c r="I40" i="23" s="1"/>
  <c r="I1458" i="23" a="1"/>
  <c r="I1458" i="23" s="1"/>
  <c r="I1851" i="23" a="1"/>
  <c r="I1851" i="23" s="1"/>
  <c r="I1813" i="23" a="1"/>
  <c r="I1813" i="23" s="1"/>
  <c r="I1989" i="23" a="1"/>
  <c r="I1989" i="23" s="1"/>
  <c r="I1987" i="23" a="1"/>
  <c r="I1987" i="23" s="1"/>
  <c r="I1058" i="23" a="1"/>
  <c r="I1058" i="23" s="1"/>
  <c r="I2255" i="23" a="1"/>
  <c r="I2255" i="23" s="1"/>
  <c r="I597" i="23" a="1"/>
  <c r="I597" i="23" s="1"/>
  <c r="I725" i="23" a="1"/>
  <c r="I725" i="23" s="1"/>
  <c r="I997" i="23" a="1"/>
  <c r="I997" i="23" s="1"/>
  <c r="I1383" i="23" a="1"/>
  <c r="I1383" i="23" s="1"/>
  <c r="I1131" i="23" a="1"/>
  <c r="I1131" i="23" s="1"/>
  <c r="I1115" i="23" a="1"/>
  <c r="I1115" i="23" s="1"/>
  <c r="I2986" i="23" a="1"/>
  <c r="I2986" i="23" s="1"/>
  <c r="I788" i="23" a="1"/>
  <c r="I788" i="23" s="1"/>
  <c r="I3203" i="23" a="1"/>
  <c r="I3203" i="23" s="1"/>
  <c r="I1863" i="23" a="1"/>
  <c r="I1863" i="23" s="1"/>
  <c r="I1576" i="23" a="1"/>
  <c r="I1576" i="23" s="1"/>
  <c r="I2752" i="23" a="1"/>
  <c r="I2752" i="23" s="1"/>
  <c r="I1160" i="23" a="1"/>
  <c r="I1160" i="23" s="1"/>
  <c r="I3091" i="23" a="1"/>
  <c r="I3091" i="23" s="1"/>
  <c r="I1020" i="23" a="1"/>
  <c r="I1020" i="23" s="1"/>
  <c r="I2448" i="23" a="1"/>
  <c r="I2448" i="23" s="1"/>
  <c r="I2307" i="23" a="1"/>
  <c r="I2307" i="23" s="1"/>
  <c r="I2339" i="23" a="1"/>
  <c r="I2339" i="23" s="1"/>
  <c r="I2790" i="23" a="1"/>
  <c r="I2790" i="23" s="1"/>
  <c r="I2197" i="23" a="1"/>
  <c r="I2197" i="23" s="1"/>
  <c r="I2093" i="23" a="1"/>
  <c r="I2093" i="23" s="1"/>
  <c r="I152" i="23" a="1"/>
  <c r="I152" i="23" s="1"/>
  <c r="I691" i="23" a="1"/>
  <c r="I691" i="23" s="1"/>
  <c r="I2822" i="23" a="1"/>
  <c r="I2822" i="23" s="1"/>
  <c r="I1496" i="23" a="1"/>
  <c r="I1496" i="23" s="1"/>
  <c r="I280" i="23" a="1"/>
  <c r="I280" i="23" s="1"/>
  <c r="I1746" i="23" a="1"/>
  <c r="I1746" i="23" s="1"/>
  <c r="I602" i="23" a="1"/>
  <c r="I602" i="23" s="1"/>
  <c r="I1894" i="23" a="1"/>
  <c r="I1894" i="23" s="1"/>
  <c r="I308" i="23" a="1"/>
  <c r="I308" i="23" s="1"/>
  <c r="I305" i="23" a="1"/>
  <c r="I305" i="23" s="1"/>
  <c r="I3108" i="23" a="1"/>
  <c r="I3108" i="23" s="1"/>
  <c r="I2854" i="23" a="1"/>
  <c r="I2854" i="23" s="1"/>
  <c r="I3430" i="23" a="1"/>
  <c r="I3430" i="23" s="1"/>
  <c r="I1523" i="23" a="1"/>
  <c r="I1523" i="23" s="1"/>
  <c r="I2772" i="23" a="1"/>
  <c r="I2772" i="23" s="1"/>
  <c r="I3146" i="23" a="1"/>
  <c r="I3146" i="23" s="1"/>
  <c r="I1759" i="23" a="1"/>
  <c r="I1759" i="23" s="1"/>
  <c r="I2942" i="23" a="1"/>
  <c r="I2942" i="23" s="1"/>
  <c r="I2359" i="23" a="1"/>
  <c r="I2359" i="23" s="1"/>
  <c r="I339" i="23" a="1"/>
  <c r="I339" i="23" s="1"/>
  <c r="I1732" i="23" a="1"/>
  <c r="I1732" i="23" s="1"/>
  <c r="I2072" i="23" a="1"/>
  <c r="I2072" i="23" s="1"/>
  <c r="I2168" i="23" a="1"/>
  <c r="I2168" i="23" s="1"/>
  <c r="I3331" i="23" a="1"/>
  <c r="I3331" i="23" s="1"/>
  <c r="I2315" i="23" a="1"/>
  <c r="I2315" i="23" s="1"/>
  <c r="I1862" i="23" a="1"/>
  <c r="I1862" i="23" s="1"/>
  <c r="I146" i="23" a="1"/>
  <c r="I146" i="23" s="1"/>
  <c r="I1718" i="23" a="1"/>
  <c r="I1718" i="23" s="1"/>
  <c r="I1939" i="23" a="1"/>
  <c r="I1939" i="23" s="1"/>
  <c r="I1112" i="23" a="1"/>
  <c r="I1112" i="23" s="1"/>
  <c r="I2570" i="23" a="1"/>
  <c r="I2570" i="23" s="1"/>
  <c r="I1541" i="23" a="1"/>
  <c r="I1541" i="23" s="1"/>
  <c r="I1950" i="23" a="1"/>
  <c r="I1950" i="23" s="1"/>
  <c r="I853" i="23" a="1"/>
  <c r="I853" i="23" s="1"/>
  <c r="I2387" i="23" a="1"/>
  <c r="I2387" i="23" s="1"/>
  <c r="I1082" i="23" a="1"/>
  <c r="I1082" i="23" s="1"/>
  <c r="I1701" i="23" a="1"/>
  <c r="I1701" i="23" s="1"/>
  <c r="I1341" i="23" a="1"/>
  <c r="I1341" i="23" s="1"/>
  <c r="I2769" i="23" a="1"/>
  <c r="I2769" i="23" s="1"/>
  <c r="I3049" i="23" a="1"/>
  <c r="I3049" i="23" s="1"/>
  <c r="I527" i="23" a="1"/>
  <c r="I527" i="23" s="1"/>
  <c r="I2825" i="23" a="1"/>
  <c r="I2825" i="23" s="1"/>
  <c r="I2022" i="23" a="1"/>
  <c r="I2022" i="23" s="1"/>
  <c r="I379" i="23" a="1"/>
  <c r="I379" i="23" s="1"/>
  <c r="I3213" i="23" a="1"/>
  <c r="I3213" i="23" s="1"/>
  <c r="I2946" i="23" a="1"/>
  <c r="I2946" i="23" s="1"/>
  <c r="I2376" i="23" a="1"/>
  <c r="I2376" i="23" s="1"/>
  <c r="I3347" i="23" a="1"/>
  <c r="I3347" i="23" s="1"/>
  <c r="I918" i="23" a="1"/>
  <c r="I918" i="23" s="1"/>
  <c r="I449" i="23" a="1"/>
  <c r="I449" i="23" s="1"/>
  <c r="I2500" i="23" a="1"/>
  <c r="I2500" i="23" s="1"/>
  <c r="I1980" i="23" a="1"/>
  <c r="I1980" i="23" s="1"/>
  <c r="I3036" i="23" a="1"/>
  <c r="I3036" i="23" s="1"/>
  <c r="I777" i="23" a="1"/>
  <c r="I777" i="23" s="1"/>
  <c r="I55" i="23" a="1"/>
  <c r="I55" i="23" s="1"/>
  <c r="I2538" i="23" a="1"/>
  <c r="I2538" i="23" s="1"/>
  <c r="I1668" i="23" a="1"/>
  <c r="I1668" i="23" s="1"/>
  <c r="I1313" i="23" a="1"/>
  <c r="I1313" i="23" s="1"/>
  <c r="I3083" i="23" a="1"/>
  <c r="I3083" i="23" s="1"/>
  <c r="I1855" i="23" a="1"/>
  <c r="I1855" i="23" s="1"/>
  <c r="I2624" i="23" a="1"/>
  <c r="I2624" i="23" s="1"/>
  <c r="I706" i="23" a="1"/>
  <c r="I706" i="23" s="1"/>
  <c r="I2952" i="23" a="1"/>
  <c r="I2952" i="23" s="1"/>
  <c r="I2191" i="23" a="1"/>
  <c r="I2191" i="23" s="1"/>
  <c r="I2820" i="23" a="1"/>
  <c r="I2820" i="23" s="1"/>
  <c r="I2404" i="23" a="1"/>
  <c r="I2404" i="23" s="1"/>
  <c r="I15" i="23" a="1"/>
  <c r="I15" i="23" s="1"/>
  <c r="I3219" i="23" a="1"/>
  <c r="I3219" i="23" s="1"/>
  <c r="I1840" i="23" a="1"/>
  <c r="I1840" i="23" s="1"/>
  <c r="I2099" i="23" a="1"/>
  <c r="I2099" i="23" s="1"/>
  <c r="I1017" i="23" a="1"/>
  <c r="I1017" i="23" s="1"/>
  <c r="I390" i="23" a="1"/>
  <c r="I390" i="23" s="1"/>
  <c r="I3068" i="23" a="1"/>
  <c r="I3068" i="23" s="1"/>
  <c r="I28" i="23" a="1"/>
  <c r="I28" i="23" s="1"/>
  <c r="I2558" i="23" a="1"/>
  <c r="I2558" i="23" s="1"/>
  <c r="I72" i="23" a="1"/>
  <c r="I72" i="23" s="1"/>
  <c r="I1951" i="23" a="1"/>
  <c r="I1951" i="23" s="1"/>
  <c r="I2430" i="23" a="1"/>
  <c r="I2430" i="23" s="1"/>
  <c r="I780" i="23" a="1"/>
  <c r="I780" i="23" s="1"/>
  <c r="I1752" i="23" a="1"/>
  <c r="I1752" i="23" s="1"/>
  <c r="I1649" i="23" a="1"/>
  <c r="I1649" i="23" s="1"/>
  <c r="I387" i="23" a="1"/>
  <c r="I387" i="23" s="1"/>
  <c r="I1664" i="23" a="1"/>
  <c r="I1664" i="23" s="1"/>
  <c r="I2664" i="23" a="1"/>
  <c r="I2664" i="23" s="1"/>
  <c r="I3056" i="23" a="1"/>
  <c r="I3056" i="23" s="1"/>
  <c r="I1201" i="23" a="1"/>
  <c r="I1201" i="23" s="1"/>
  <c r="I1722" i="23" a="1"/>
  <c r="I1722" i="23" s="1"/>
  <c r="I1095" i="23" a="1"/>
  <c r="I1095" i="23" s="1"/>
  <c r="I787" i="23" a="1"/>
  <c r="I787" i="23" s="1"/>
  <c r="I2680" i="23" a="1"/>
  <c r="I2680" i="23" s="1"/>
  <c r="I2014" i="23" a="1"/>
  <c r="I2014" i="23" s="1"/>
  <c r="I2485" i="23" a="1"/>
  <c r="I2485" i="23" s="1"/>
  <c r="I1683" i="23" a="1"/>
  <c r="I1683" i="23" s="1"/>
  <c r="I273" i="23" a="1"/>
  <c r="I273" i="23" s="1"/>
  <c r="I621" i="23" a="1"/>
  <c r="I621" i="23" s="1"/>
  <c r="I851" i="23" a="1"/>
  <c r="I851" i="23" s="1"/>
  <c r="I1844" i="23" a="1"/>
  <c r="I1844" i="23" s="1"/>
  <c r="I2034" i="23" a="1"/>
  <c r="I2034" i="23" s="1"/>
  <c r="I1288" i="23" a="1"/>
  <c r="I1288" i="23" s="1"/>
  <c r="I1592" i="23" a="1"/>
  <c r="I1592" i="23" s="1"/>
  <c r="I2402" i="23" a="1"/>
  <c r="I2402" i="23" s="1"/>
  <c r="I2599" i="23" a="1"/>
  <c r="I2599" i="23" s="1"/>
  <c r="I2803" i="23" a="1"/>
  <c r="I2803" i="23" s="1"/>
  <c r="I2368" i="23" a="1"/>
  <c r="I2368" i="23" s="1"/>
  <c r="I1339" i="23" a="1"/>
  <c r="I1339" i="23" s="1"/>
  <c r="I2243" i="23" a="1"/>
  <c r="I2243" i="23" s="1"/>
  <c r="I528" i="23" a="1"/>
  <c r="I528" i="23" s="1"/>
  <c r="I1965" i="23" a="1"/>
  <c r="I1965" i="23" s="1"/>
  <c r="I2343" i="23" a="1"/>
  <c r="I2343" i="23" s="1"/>
  <c r="I1016" i="23" a="1"/>
  <c r="I1016" i="23" s="1"/>
  <c r="I3227" i="23" a="1"/>
  <c r="I3227" i="23" s="1"/>
  <c r="I12" i="23" a="1"/>
  <c r="I12" i="23" s="1"/>
  <c r="I875" i="23" a="1"/>
  <c r="I875" i="23" s="1"/>
  <c r="I127" i="23" a="1"/>
  <c r="I127" i="23" s="1"/>
  <c r="I80" i="23" a="1"/>
  <c r="I80" i="23" s="1"/>
  <c r="I1511" i="23" a="1"/>
  <c r="I1511" i="23" s="1"/>
  <c r="I2142" i="23" a="1"/>
  <c r="I2142" i="23" s="1"/>
  <c r="I1212" i="23" a="1"/>
  <c r="I1212" i="23" s="1"/>
  <c r="I1881" i="23" a="1"/>
  <c r="I1881" i="23" s="1"/>
  <c r="I199" i="23" a="1"/>
  <c r="I199" i="23" s="1"/>
  <c r="I890" i="23" a="1"/>
  <c r="I890" i="23" s="1"/>
  <c r="I3437" i="23" a="1"/>
  <c r="I3437" i="23" s="1"/>
  <c r="I1948" i="23" a="1"/>
  <c r="I1948" i="23" s="1"/>
  <c r="I134" i="23" a="1"/>
  <c r="I134" i="23" s="1"/>
  <c r="I2572" i="23" a="1"/>
  <c r="I2572" i="23" s="1"/>
  <c r="I2408" i="23" a="1"/>
  <c r="I2408" i="23" s="1"/>
  <c r="I3212" i="23" a="1"/>
  <c r="I3212" i="23" s="1"/>
  <c r="I3427" i="23" a="1"/>
  <c r="I3427" i="23" s="1"/>
  <c r="I784" i="23" a="1"/>
  <c r="I784" i="23" s="1"/>
  <c r="I1454" i="23" a="1"/>
  <c r="I1454" i="23" s="1"/>
  <c r="I1997" i="23" a="1"/>
  <c r="I1997" i="23" s="1"/>
  <c r="I591" i="23" a="1"/>
  <c r="I591" i="23" s="1"/>
  <c r="I2609" i="23" a="1"/>
  <c r="I2609" i="23" s="1"/>
  <c r="I277" i="23" a="1"/>
  <c r="I277" i="23" s="1"/>
  <c r="I665" i="23" a="1"/>
  <c r="I665" i="23" s="1"/>
  <c r="I3001" i="23" a="1"/>
  <c r="I3001" i="23" s="1"/>
  <c r="I2121" i="23" a="1"/>
  <c r="I2121" i="23" s="1"/>
  <c r="I1353" i="23" a="1"/>
  <c r="I1353" i="23" s="1"/>
  <c r="I1194" i="23" a="1"/>
  <c r="I1194" i="23" s="1"/>
  <c r="I1624" i="23" a="1"/>
  <c r="I1624" i="23" s="1"/>
  <c r="I3311" i="23" a="1"/>
  <c r="I3311" i="23" s="1"/>
  <c r="I1617" i="23" a="1"/>
  <c r="I1617" i="23" s="1"/>
  <c r="I116" i="23" a="1"/>
  <c r="I116" i="23" s="1"/>
  <c r="I1653" i="23" a="1"/>
  <c r="I1653" i="23" s="1"/>
  <c r="I1828" i="23" a="1"/>
  <c r="I1828" i="23" s="1"/>
  <c r="I2321" i="23" a="1"/>
  <c r="I2321" i="23" s="1"/>
  <c r="I786" i="23" a="1"/>
  <c r="I786" i="23" s="1"/>
  <c r="I3127" i="23" a="1"/>
  <c r="I3127" i="23" s="1"/>
  <c r="I2936" i="23" a="1"/>
  <c r="I2936" i="23" s="1"/>
  <c r="I1587" i="23" a="1"/>
  <c r="I1587" i="23" s="1"/>
  <c r="I2308" i="23" a="1"/>
  <c r="I2308" i="23" s="1"/>
  <c r="I1126" i="23" a="1"/>
  <c r="I1126" i="23" s="1"/>
  <c r="I1751" i="23" a="1"/>
  <c r="I1751" i="23" s="1"/>
  <c r="I1689" i="23" a="1"/>
  <c r="I1689" i="23" s="1"/>
  <c r="I3233" i="23" a="1"/>
  <c r="I3233" i="23" s="1"/>
  <c r="I2838" i="23" a="1"/>
  <c r="I2838" i="23" s="1"/>
  <c r="I2484" i="23" a="1"/>
  <c r="I2484" i="23" s="1"/>
  <c r="I2677" i="23" a="1"/>
  <c r="I2677" i="23" s="1"/>
  <c r="I1146" i="23" a="1"/>
  <c r="I1146" i="23" s="1"/>
  <c r="I2777" i="23" a="1"/>
  <c r="I2777" i="23" s="1"/>
  <c r="I1728" i="23" a="1"/>
  <c r="I1728" i="23" s="1"/>
  <c r="I1698" i="23" a="1"/>
  <c r="I1698" i="23" s="1"/>
  <c r="I2868" i="23" a="1"/>
  <c r="I2868" i="23" s="1"/>
  <c r="I3179" i="23" a="1"/>
  <c r="I3179" i="23" s="1"/>
  <c r="I2883" i="23" a="1"/>
  <c r="I2883" i="23" s="1"/>
  <c r="I599" i="23" a="1"/>
  <c r="I599" i="23" s="1"/>
  <c r="I452" i="23" a="1"/>
  <c r="I452" i="23" s="1"/>
  <c r="I2442" i="23" a="1"/>
  <c r="I2442" i="23" s="1"/>
  <c r="I238" i="23" a="1"/>
  <c r="I238" i="23" s="1"/>
  <c r="I239" i="23" a="1"/>
  <c r="I239" i="23" s="1"/>
  <c r="I593" i="23" a="1"/>
  <c r="I593" i="23" s="1"/>
  <c r="I2313" i="23" a="1"/>
  <c r="I2313" i="23" s="1"/>
  <c r="I2711" i="23" a="1"/>
  <c r="I2711" i="23" s="1"/>
  <c r="I1659" i="23" a="1"/>
  <c r="I1659" i="23" s="1"/>
  <c r="I589" i="23" a="1"/>
  <c r="I589" i="23" s="1"/>
  <c r="I2016" i="23" a="1"/>
  <c r="I2016" i="23" s="1"/>
  <c r="I601" i="23" a="1"/>
  <c r="I601" i="23" s="1"/>
  <c r="I1717" i="23" a="1"/>
  <c r="I1717" i="23" s="1"/>
  <c r="I2908" i="23" a="1"/>
  <c r="I2908" i="23" s="1"/>
  <c r="I2183" i="23" a="1"/>
  <c r="I2183" i="23" s="1"/>
  <c r="I1984" i="23" a="1"/>
  <c r="I1984" i="23" s="1"/>
  <c r="I58" i="23" a="1"/>
  <c r="I58" i="23" s="1"/>
  <c r="I3424" i="23" a="1"/>
  <c r="I3424" i="23" s="1"/>
  <c r="I948" i="23" a="1"/>
  <c r="I948" i="23" s="1"/>
  <c r="I1740" i="23" a="1"/>
  <c r="I1740" i="23" s="1"/>
  <c r="I556" i="23" a="1"/>
  <c r="I556" i="23" s="1"/>
  <c r="I1836" i="23" a="1"/>
  <c r="I1836" i="23" s="1"/>
  <c r="I820" i="23" a="1"/>
  <c r="I820" i="23" s="1"/>
  <c r="I2323" i="23" a="1"/>
  <c r="I2323" i="23" s="1"/>
  <c r="I2770" i="23" a="1"/>
  <c r="I2770" i="23" s="1"/>
  <c r="I1366" i="23" a="1"/>
  <c r="I1366" i="23" s="1"/>
  <c r="I314" i="23" a="1"/>
  <c r="I314" i="23" s="1"/>
  <c r="I3117" i="23" a="1"/>
  <c r="I3117" i="23" s="1"/>
  <c r="I2237" i="23" a="1"/>
  <c r="I2237" i="23" s="1"/>
  <c r="I2311" i="23" a="1"/>
  <c r="I2311" i="23" s="1"/>
  <c r="I685" i="23" a="1"/>
  <c r="I685" i="23" s="1"/>
  <c r="I468" i="23" a="1"/>
  <c r="I468" i="23" s="1"/>
  <c r="I1536" i="23" a="1"/>
  <c r="I1536" i="23" s="1"/>
  <c r="I2527" i="23" a="1"/>
  <c r="I2527" i="23" s="1"/>
  <c r="I1108" i="23" a="1"/>
  <c r="I1108" i="23" s="1"/>
  <c r="I1888" i="23" a="1"/>
  <c r="I1888" i="23" s="1"/>
  <c r="I465" i="23" a="1"/>
  <c r="I465" i="23" s="1"/>
  <c r="I1174" i="23" a="1"/>
  <c r="I1174" i="23" s="1"/>
  <c r="I1449" i="23" a="1"/>
  <c r="I1449" i="23" s="1"/>
  <c r="I2829" i="23" a="1"/>
  <c r="I2829" i="23" s="1"/>
  <c r="I3323" i="23" a="1"/>
  <c r="I3323" i="23" s="1"/>
  <c r="I1468" i="23" a="1"/>
  <c r="I1468" i="23" s="1"/>
  <c r="I3273" i="23" a="1"/>
  <c r="I3273" i="23" s="1"/>
  <c r="I3356" i="23" a="1"/>
  <c r="I3356" i="23" s="1"/>
  <c r="I701" i="23" a="1"/>
  <c r="I701" i="23" s="1"/>
  <c r="I2032" i="23" a="1"/>
  <c r="I2032" i="23" s="1"/>
  <c r="I1267" i="23" a="1"/>
  <c r="I1267" i="23" s="1"/>
  <c r="I2001" i="23" a="1"/>
  <c r="I2001" i="23" s="1"/>
  <c r="I883" i="23" a="1"/>
  <c r="I883" i="23" s="1"/>
  <c r="I662" i="23" a="1"/>
  <c r="I662" i="23" s="1"/>
  <c r="I2771" i="23" a="1"/>
  <c r="I2771" i="23" s="1"/>
  <c r="I879" i="23" a="1"/>
  <c r="I879" i="23" s="1"/>
  <c r="I1651" i="23" a="1"/>
  <c r="I1651" i="23" s="1"/>
  <c r="I1895" i="23" a="1"/>
  <c r="I1895" i="23" s="1"/>
  <c r="I981" i="23" a="1"/>
  <c r="I981" i="23" s="1"/>
  <c r="I2647" i="23" a="1"/>
  <c r="I2647" i="23" s="1"/>
  <c r="I2431" i="23" a="1"/>
  <c r="I2431" i="23" s="1"/>
  <c r="I790" i="23" a="1"/>
  <c r="I790" i="23" s="1"/>
  <c r="I537" i="23" a="1"/>
  <c r="I537" i="23" s="1"/>
  <c r="I2661" i="23" a="1"/>
  <c r="I2661" i="23" s="1"/>
  <c r="I1225" i="23" a="1"/>
  <c r="I1225" i="23" s="1"/>
  <c r="I504" i="23" a="1"/>
  <c r="I504" i="23" s="1"/>
  <c r="I2569" i="23" a="1"/>
  <c r="I2569" i="23" s="1"/>
  <c r="I1821" i="23" a="1"/>
  <c r="I1821" i="23" s="1"/>
  <c r="I1084" i="23" a="1"/>
  <c r="I1084" i="23" s="1"/>
  <c r="I729" i="23" a="1"/>
  <c r="I729" i="23" s="1"/>
  <c r="I1792" i="23" a="1"/>
  <c r="I1792" i="23" s="1"/>
  <c r="I1229" i="23" a="1"/>
  <c r="I1229" i="23" s="1"/>
  <c r="I3290" i="23" a="1"/>
  <c r="I3290" i="23" s="1"/>
  <c r="I1233" i="23" a="1"/>
  <c r="I1233" i="23" s="1"/>
  <c r="I3099" i="23" a="1"/>
  <c r="I3099" i="23" s="1"/>
  <c r="I95" i="23" a="1"/>
  <c r="I95" i="23" s="1"/>
  <c r="I1470" i="23" a="1"/>
  <c r="I1470" i="23" s="1"/>
  <c r="I1332" i="23" a="1"/>
  <c r="I1332" i="23" s="1"/>
  <c r="I1604" i="23" a="1"/>
  <c r="I1604" i="23" s="1"/>
  <c r="I1968" i="23" a="1"/>
  <c r="I1968" i="23" s="1"/>
  <c r="I2899" i="23" a="1"/>
  <c r="I2899" i="23" s="1"/>
  <c r="I2888" i="23" a="1"/>
  <c r="I2888" i="23" s="1"/>
  <c r="I3433" i="23" a="1"/>
  <c r="I3433" i="23" s="1"/>
  <c r="I735" i="23" a="1"/>
  <c r="I735" i="23" s="1"/>
  <c r="I1903" i="23" a="1"/>
  <c r="I1903" i="23" s="1"/>
  <c r="I2907" i="23" a="1"/>
  <c r="I2907" i="23" s="1"/>
  <c r="I1446" i="23" a="1"/>
  <c r="I1446" i="23" s="1"/>
  <c r="I984" i="23" a="1"/>
  <c r="I984" i="23" s="1"/>
  <c r="I2814" i="23" a="1"/>
  <c r="I2814" i="23" s="1"/>
  <c r="I1152" i="23" a="1"/>
  <c r="I1152" i="23" s="1"/>
  <c r="I3095" i="23" a="1"/>
  <c r="I3095" i="23" s="1"/>
  <c r="I332" i="23" a="1"/>
  <c r="I332" i="23" s="1"/>
  <c r="I1755" i="23" a="1"/>
  <c r="I1755" i="23" s="1"/>
  <c r="I3357" i="23" a="1"/>
  <c r="I3357" i="23" s="1"/>
  <c r="I1559" i="23" a="1"/>
  <c r="I1559" i="23" s="1"/>
  <c r="I2202" i="23" a="1"/>
  <c r="I2202" i="23" s="1"/>
  <c r="I1678" i="23" a="1"/>
  <c r="I1678" i="23" s="1"/>
  <c r="I1027" i="23" a="1"/>
  <c r="I1027" i="23" s="1"/>
  <c r="I1205" i="23" a="1"/>
  <c r="I1205" i="23" s="1"/>
  <c r="I886" i="23" a="1"/>
  <c r="I886" i="23" s="1"/>
  <c r="I871" i="23" a="1"/>
  <c r="I871" i="23" s="1"/>
  <c r="I2968" i="23" a="1"/>
  <c r="I2968" i="23" s="1"/>
  <c r="I580" i="23" a="1"/>
  <c r="I580" i="23" s="1"/>
  <c r="I2776" i="23" a="1"/>
  <c r="I2776" i="23" s="1"/>
  <c r="I760" i="23" a="1"/>
  <c r="I760" i="23" s="1"/>
  <c r="I2632" i="23" a="1"/>
  <c r="I2632" i="23" s="1"/>
  <c r="I2302" i="23" a="1"/>
  <c r="I2302" i="23" s="1"/>
  <c r="I1985" i="23" a="1"/>
  <c r="I1985" i="23" s="1"/>
  <c r="I3410" i="23" a="1"/>
  <c r="I3410" i="23" s="1"/>
  <c r="I1014" i="23" a="1"/>
  <c r="I1014" i="23" s="1"/>
  <c r="I2889" i="23" a="1"/>
  <c r="I2889" i="23" s="1"/>
  <c r="I1848" i="23" a="1"/>
  <c r="I1848" i="23" s="1"/>
  <c r="I1643" i="23" a="1"/>
  <c r="I1643" i="23" s="1"/>
  <c r="I2037" i="23" a="1"/>
  <c r="I2037" i="23" s="1"/>
  <c r="I225" i="23" a="1"/>
  <c r="I225" i="23" s="1"/>
  <c r="I1264" i="23" a="1"/>
  <c r="I1264" i="23" s="1"/>
  <c r="I317" i="23" a="1"/>
  <c r="I317" i="23" s="1"/>
  <c r="I3412" i="23" a="1"/>
  <c r="I3412" i="23" s="1"/>
  <c r="I2858" i="23" a="1"/>
  <c r="I2858" i="23" s="1"/>
  <c r="I2220" i="23" a="1"/>
  <c r="I2220" i="23" s="1"/>
  <c r="I2134" i="23" a="1"/>
  <c r="I2134" i="23" s="1"/>
  <c r="I988" i="23" a="1"/>
  <c r="I988" i="23" s="1"/>
  <c r="I1421" i="23" a="1"/>
  <c r="I1421" i="23" s="1"/>
  <c r="I1795" i="23" a="1"/>
  <c r="I1795" i="23" s="1"/>
  <c r="I2069" i="23" a="1"/>
  <c r="I2069" i="23" s="1"/>
  <c r="I766" i="23" a="1"/>
  <c r="I766" i="23" s="1"/>
  <c r="I596" i="23" a="1"/>
  <c r="I596" i="23" s="1"/>
  <c r="I516" i="23" a="1"/>
  <c r="I516" i="23" s="1"/>
  <c r="I3092" i="23" a="1"/>
  <c r="I3092" i="23" s="1"/>
  <c r="I2815" i="23" a="1"/>
  <c r="I2815" i="23" s="1"/>
  <c r="I2818" i="23" a="1"/>
  <c r="I2818" i="23" s="1"/>
  <c r="I1006" i="23" a="1"/>
  <c r="I1006" i="23" s="1"/>
  <c r="I847" i="23" a="1"/>
  <c r="I847" i="23" s="1"/>
  <c r="I3320" i="23" a="1"/>
  <c r="I3320" i="23" s="1"/>
  <c r="I60" i="23" a="1"/>
  <c r="I60" i="23" s="1"/>
  <c r="I3159" i="23" a="1"/>
  <c r="I3159" i="23" s="1"/>
  <c r="I1217" i="23" a="1"/>
  <c r="I1217" i="23" s="1"/>
  <c r="I2130" i="23" a="1"/>
  <c r="I2130" i="23" s="1"/>
  <c r="I774" i="23" a="1"/>
  <c r="I774" i="23" s="1"/>
  <c r="I3299" i="23" a="1"/>
  <c r="I3299" i="23" s="1"/>
  <c r="I212" i="23" a="1"/>
  <c r="I212" i="23" s="1"/>
  <c r="I2897" i="23" a="1"/>
  <c r="I2897" i="23" s="1"/>
  <c r="I2879" i="23" a="1"/>
  <c r="I2879" i="23" s="1"/>
  <c r="I1386" i="23" a="1"/>
  <c r="I1386" i="23" s="1"/>
  <c r="I14" i="23" a="1"/>
  <c r="I14" i="23" s="1"/>
  <c r="I2282" i="23" a="1"/>
  <c r="I2282" i="23" s="1"/>
  <c r="I286" i="23" a="1"/>
  <c r="I286" i="23" s="1"/>
  <c r="I2169" i="23" a="1"/>
  <c r="I2169" i="23" s="1"/>
  <c r="I260" i="23" a="1"/>
  <c r="I260" i="23" s="1"/>
  <c r="I1184" i="23" a="1"/>
  <c r="I1184" i="23" s="1"/>
  <c r="I86" i="23" a="1"/>
  <c r="I86" i="23" s="1"/>
  <c r="I2002" i="23" a="1"/>
  <c r="I2002" i="23" s="1"/>
  <c r="I1769" i="23" a="1"/>
  <c r="I1769" i="23" s="1"/>
  <c r="I782" i="23" a="1"/>
  <c r="I782" i="23" s="1"/>
  <c r="I2227" i="23" a="1"/>
  <c r="I2227" i="23" s="1"/>
  <c r="I2198" i="23" a="1"/>
  <c r="I2198" i="23" s="1"/>
  <c r="I2494" i="23" a="1"/>
  <c r="I2494" i="23" s="1"/>
  <c r="I595" i="23" a="1"/>
  <c r="I595" i="23" s="1"/>
  <c r="I106" i="23" a="1"/>
  <c r="I106" i="23" s="1"/>
  <c r="I3403" i="23" a="1"/>
  <c r="I3403" i="23" s="1"/>
  <c r="I1663" i="23" a="1"/>
  <c r="I1663" i="23" s="1"/>
  <c r="I2556" i="23" a="1"/>
  <c r="I2556" i="23" s="1"/>
  <c r="I313" i="23" a="1"/>
  <c r="I313" i="23" s="1"/>
  <c r="I1827" i="23" a="1"/>
  <c r="I1827" i="23" s="1"/>
  <c r="I2352" i="23" a="1"/>
  <c r="I2352" i="23" s="1"/>
  <c r="I2775" i="23" a="1"/>
  <c r="I2775" i="23" s="1"/>
  <c r="I2578" i="23" a="1"/>
  <c r="I2578" i="23" s="1"/>
  <c r="I703" i="23" a="1"/>
  <c r="I703" i="23" s="1"/>
  <c r="I284" i="23" a="1"/>
  <c r="I284" i="23" s="1"/>
  <c r="I2643" i="23" a="1"/>
  <c r="I2643" i="23" s="1"/>
  <c r="I2407" i="23" a="1"/>
  <c r="I2407" i="23" s="1"/>
  <c r="I1586" i="23" a="1"/>
  <c r="I1586" i="23" s="1"/>
  <c r="I1979" i="23" a="1"/>
  <c r="I1979" i="23" s="1"/>
  <c r="I1991" i="23" a="1"/>
  <c r="I1991" i="23" s="1"/>
  <c r="I2778" i="23" a="1"/>
  <c r="I2778" i="23" s="1"/>
  <c r="I2256" i="23" a="1"/>
  <c r="I2256" i="23" s="1"/>
  <c r="I3340" i="23" a="1"/>
  <c r="I3340" i="23" s="1"/>
  <c r="I3029" i="23" a="1"/>
  <c r="I3029" i="23" s="1"/>
  <c r="I2395" i="23" a="1"/>
  <c r="I2395" i="23" s="1"/>
  <c r="I2250" i="23" a="1"/>
  <c r="I2250" i="23" s="1"/>
  <c r="I515" i="23" a="1"/>
  <c r="I515" i="23" s="1"/>
  <c r="I1519" i="23" a="1"/>
  <c r="I1519" i="23" s="1"/>
  <c r="I1839" i="23" a="1"/>
  <c r="I1839" i="23" s="1"/>
  <c r="I1539" i="23" a="1"/>
  <c r="I1539" i="23" s="1"/>
  <c r="I2464" i="23" a="1"/>
  <c r="I2464" i="23" s="1"/>
  <c r="I2349" i="23" a="1"/>
  <c r="I2349" i="23" s="1"/>
  <c r="I664" i="23" a="1"/>
  <c r="I664" i="23" s="1"/>
  <c r="I573" i="23" a="1"/>
  <c r="I573" i="23" s="1"/>
  <c r="I3039" i="23" a="1"/>
  <c r="I3039" i="23" s="1"/>
  <c r="I251" i="23" a="1"/>
  <c r="I251" i="23" s="1"/>
  <c r="I2223" i="23" a="1"/>
  <c r="I2223" i="23" s="1"/>
  <c r="I3115" i="23" a="1"/>
  <c r="I3115" i="23" s="1"/>
  <c r="I197" i="23" a="1"/>
  <c r="I197" i="23" s="1"/>
  <c r="I91" i="23" a="1"/>
  <c r="I91" i="23" s="1"/>
  <c r="I2700" i="23" a="1"/>
  <c r="I2700" i="23" s="1"/>
  <c r="I1949" i="23" a="1"/>
  <c r="I1949" i="23" s="1"/>
  <c r="I1650" i="23" a="1"/>
  <c r="I1650" i="23" s="1"/>
  <c r="I2158" i="23" a="1"/>
  <c r="I2158" i="23" s="1"/>
  <c r="I1890" i="23" a="1"/>
  <c r="I1890" i="23" s="1"/>
  <c r="I526" i="23" a="1"/>
  <c r="I526" i="23" s="1"/>
  <c r="I592" i="23" a="1"/>
  <c r="I592" i="23" s="1"/>
  <c r="I1510" i="23" a="1"/>
  <c r="I1510" i="23" s="1"/>
  <c r="I901" i="23" a="1"/>
  <c r="I901" i="23" s="1"/>
  <c r="I1015" i="23" a="1"/>
  <c r="I1015" i="23" s="1"/>
  <c r="I1404" i="23" a="1"/>
  <c r="I1404" i="23" s="1"/>
  <c r="I234" i="23" a="1"/>
  <c r="I234" i="23" s="1"/>
  <c r="I3177" i="23" a="1"/>
  <c r="I3177" i="23" s="1"/>
  <c r="I333" i="23" a="1"/>
  <c r="I333" i="23" s="1"/>
  <c r="I2766" i="23" a="1"/>
  <c r="I2766" i="23" s="1"/>
  <c r="I1422" i="23" a="1"/>
  <c r="I1422" i="23" s="1"/>
  <c r="I969" i="23" a="1"/>
  <c r="I969" i="23" s="1"/>
  <c r="I1595" i="23" a="1"/>
  <c r="I1595" i="23" s="1"/>
  <c r="I2420" i="23" a="1"/>
  <c r="I2420" i="23" s="1"/>
  <c r="I1385" i="23" a="1"/>
  <c r="I1385" i="23" s="1"/>
  <c r="I2846" i="23" a="1"/>
  <c r="I2846" i="23" s="1"/>
  <c r="I279" i="23" a="1"/>
  <c r="I279" i="23" s="1"/>
  <c r="I1551" i="23" a="1"/>
  <c r="I1551" i="23" s="1"/>
  <c r="I1834" i="23" a="1"/>
  <c r="I1834" i="23" s="1"/>
  <c r="I1334" i="23" a="1"/>
  <c r="I1334" i="23" s="1"/>
  <c r="I1802" i="23" a="1"/>
  <c r="I1802" i="23" s="1"/>
  <c r="I619" i="23" a="1"/>
  <c r="I619" i="23" s="1"/>
  <c r="I93" i="23" a="1"/>
  <c r="I93" i="23" s="1"/>
  <c r="I422" i="23" a="1"/>
  <c r="I422" i="23" s="1"/>
  <c r="I373" i="23" a="1"/>
  <c r="I373" i="23" s="1"/>
  <c r="I1935" i="23" a="1"/>
  <c r="I1935" i="23" s="1"/>
  <c r="I2836" i="23" a="1"/>
  <c r="I2836" i="23" s="1"/>
  <c r="I763" i="23" a="1"/>
  <c r="I763" i="23" s="1"/>
  <c r="I892" i="23" a="1"/>
  <c r="I892" i="23" s="1"/>
  <c r="I3270" i="23" a="1"/>
  <c r="I3270" i="23" s="1"/>
  <c r="I1654" i="23" a="1"/>
  <c r="I1654" i="23" s="1"/>
  <c r="I1200" i="23" a="1"/>
  <c r="I1200" i="23" s="1"/>
  <c r="I1734" i="23" a="1"/>
  <c r="I1734" i="23" s="1"/>
  <c r="I1127" i="23" a="1"/>
  <c r="I1127" i="23" s="1"/>
  <c r="I318" i="23" a="1"/>
  <c r="I318" i="23" s="1"/>
  <c r="I1963" i="23" a="1"/>
  <c r="I1963" i="23" s="1"/>
  <c r="I2795" i="23" a="1"/>
  <c r="I2795" i="23" s="1"/>
  <c r="I1337" i="23" a="1"/>
  <c r="I1337" i="23" s="1"/>
  <c r="I1966" i="23" a="1"/>
  <c r="I1966" i="23" s="1"/>
  <c r="I2742" i="23" a="1"/>
  <c r="I2742" i="23" s="1"/>
  <c r="I1360" i="23" a="1"/>
  <c r="I1360" i="23" s="1"/>
  <c r="I1097" i="23" a="1"/>
  <c r="I1097" i="23" s="1"/>
  <c r="I370" i="23" a="1"/>
  <c r="I370" i="23" s="1"/>
  <c r="I705" i="23" a="1"/>
  <c r="I705" i="23" s="1"/>
  <c r="I1692" i="23" a="1"/>
  <c r="I1692" i="23" s="1"/>
  <c r="I1432" i="23" a="1"/>
  <c r="I1432" i="23" s="1"/>
  <c r="I1556" i="23" a="1"/>
  <c r="I1556" i="23" s="1"/>
  <c r="I3373" i="23" a="1"/>
  <c r="I3373" i="23" s="1"/>
  <c r="I2053" i="23" a="1"/>
  <c r="I2053" i="23" s="1"/>
  <c r="I2783" i="23" a="1"/>
  <c r="I2783" i="23" s="1"/>
  <c r="I2174" i="23" a="1"/>
  <c r="I2174" i="23" s="1"/>
  <c r="I3169" i="23" a="1"/>
  <c r="I3169" i="23" s="1"/>
  <c r="I1629" i="23" a="1"/>
  <c r="I1629" i="23" s="1"/>
  <c r="I2175" i="23" a="1"/>
  <c r="I2175" i="23" s="1"/>
  <c r="I742" i="23" a="1"/>
  <c r="I742" i="23" s="1"/>
  <c r="I2880" i="23" a="1"/>
  <c r="I2880" i="23" s="1"/>
  <c r="I2208" i="23" a="1"/>
  <c r="I2208" i="23" s="1"/>
  <c r="I2058" i="23" a="1"/>
  <c r="I2058" i="23" s="1"/>
  <c r="I1011" i="23" a="1"/>
  <c r="I1011" i="23" s="1"/>
  <c r="I2886" i="23" a="1"/>
  <c r="I2886" i="23" s="1"/>
  <c r="I1374" i="23" a="1"/>
  <c r="I1374" i="23" s="1"/>
  <c r="I2459" i="23" a="1"/>
  <c r="I2459" i="23" s="1"/>
  <c r="I884" i="23" a="1"/>
  <c r="I884" i="23" s="1"/>
  <c r="I1929" i="23" a="1"/>
  <c r="I1929" i="23" s="1"/>
  <c r="I1202" i="23" a="1"/>
  <c r="I1202" i="23" s="1"/>
  <c r="I462" i="23" a="1"/>
  <c r="I462" i="23" s="1"/>
  <c r="I1021" i="23" a="1"/>
  <c r="I1021" i="23" s="1"/>
  <c r="I1134" i="23" a="1"/>
  <c r="I1134" i="23" s="1"/>
  <c r="I1118" i="23" a="1"/>
  <c r="I1118" i="23" s="1"/>
  <c r="I1250" i="23" a="1"/>
  <c r="I1250" i="23" s="1"/>
  <c r="I1845" i="23" a="1"/>
  <c r="I1845" i="23" s="1"/>
  <c r="I741" i="23" a="1"/>
  <c r="I741" i="23" s="1"/>
  <c r="I2084" i="23" a="1"/>
  <c r="I2084" i="23" s="1"/>
  <c r="I3266" i="23" a="1"/>
  <c r="I3266" i="23" s="1"/>
  <c r="I2507" i="23" a="1"/>
  <c r="I2507" i="23" s="1"/>
  <c r="I3235" i="23" a="1"/>
  <c r="I3235" i="23" s="1"/>
  <c r="I2636" i="23" a="1"/>
  <c r="I2636" i="23" s="1"/>
  <c r="I979" i="23" a="1"/>
  <c r="I979" i="23" s="1"/>
  <c r="I2007" i="23" a="1"/>
  <c r="I2007" i="23" s="1"/>
  <c r="I611" i="23" a="1"/>
  <c r="I611" i="23" s="1"/>
  <c r="I654" i="23" a="1"/>
  <c r="I654" i="23" s="1"/>
  <c r="I2361" i="23" a="1"/>
  <c r="I2361" i="23" s="1"/>
  <c r="I1136" i="23" a="1"/>
  <c r="I1136" i="23" s="1"/>
  <c r="I2593" i="23" a="1"/>
  <c r="I2593" i="23" s="1"/>
  <c r="I2188" i="23" a="1"/>
  <c r="I2188" i="23" s="1"/>
  <c r="I904" i="23" a="1"/>
  <c r="I904" i="23" s="1"/>
  <c r="I877" i="23" a="1"/>
  <c r="I877" i="23" s="1"/>
  <c r="I299" i="23" a="1"/>
  <c r="I299" i="23" s="1"/>
  <c r="I2780" i="23" a="1"/>
  <c r="I2780" i="23" s="1"/>
  <c r="I712" i="23" a="1"/>
  <c r="I712" i="23" s="1"/>
  <c r="I3345" i="23" a="1"/>
  <c r="I3345" i="23" s="1"/>
  <c r="I696" i="23" a="1"/>
  <c r="I696" i="23" s="1"/>
  <c r="I2514" i="23" a="1"/>
  <c r="I2514" i="23" s="1"/>
  <c r="I1907" i="23" a="1"/>
  <c r="I1907" i="23" s="1"/>
  <c r="I682" i="23" a="1"/>
  <c r="I682" i="23" s="1"/>
  <c r="I1817" i="23" a="1"/>
  <c r="I1817" i="23" s="1"/>
  <c r="I117" i="23" a="1"/>
  <c r="I117" i="23" s="1"/>
  <c r="I443" i="23" a="1"/>
  <c r="I443" i="23" s="1"/>
  <c r="I3096" i="23" a="1"/>
  <c r="I3096" i="23" s="1"/>
  <c r="I27" i="23" a="1"/>
  <c r="I27" i="23" s="1"/>
  <c r="I1109" i="23" a="1"/>
  <c r="I1109" i="23" s="1"/>
  <c r="I1457" i="23" a="1"/>
  <c r="I1457" i="23" s="1"/>
  <c r="I3279" i="23" a="1"/>
  <c r="I3279" i="23" s="1"/>
  <c r="I3187" i="23" a="1"/>
  <c r="I3187" i="23" s="1"/>
  <c r="I2038" i="23" a="1"/>
  <c r="I2038" i="23" s="1"/>
  <c r="I1228" i="23" a="1"/>
  <c r="I1228" i="23" s="1"/>
  <c r="I204" i="23" a="1"/>
  <c r="I204" i="23" s="1"/>
  <c r="I43" i="23" a="1"/>
  <c r="I43" i="23" s="1"/>
  <c r="I683" i="23" a="1"/>
  <c r="I683" i="23" s="1"/>
  <c r="I2759" i="23" a="1"/>
  <c r="I2759" i="23" s="1"/>
  <c r="I810" i="23" a="1"/>
  <c r="I810" i="23" s="1"/>
  <c r="I2750" i="23" a="1"/>
  <c r="I2750" i="23" s="1"/>
  <c r="I959" i="23" a="1"/>
  <c r="I959" i="23" s="1"/>
  <c r="I1591" i="23" a="1"/>
  <c r="I1591" i="23" s="1"/>
  <c r="I109" i="23" a="1"/>
  <c r="I109" i="23" s="1"/>
  <c r="I614" i="23" a="1"/>
  <c r="I614" i="23" s="1"/>
  <c r="I751" i="23" a="1"/>
  <c r="I751" i="23" s="1"/>
  <c r="I779" i="23" a="1"/>
  <c r="I779" i="23" s="1"/>
  <c r="I2884" i="23" a="1"/>
  <c r="I2884" i="23" s="1"/>
  <c r="I1322" i="23" a="1"/>
  <c r="I1322" i="23" s="1"/>
  <c r="I2210" i="23" a="1"/>
  <c r="I2210" i="23" s="1"/>
  <c r="I1371" i="23" a="1"/>
  <c r="I1371" i="23" s="1"/>
  <c r="I776" i="23" a="1"/>
  <c r="I776" i="23" s="1"/>
  <c r="I1273" i="23" a="1"/>
  <c r="I1273" i="23" s="1"/>
  <c r="I2622" i="23" a="1"/>
  <c r="I2622" i="23" s="1"/>
  <c r="I1819" i="23" a="1"/>
  <c r="I1819" i="23" s="1"/>
  <c r="I202" i="23" a="1"/>
  <c r="I202" i="23" s="1"/>
  <c r="I66" i="23" a="1"/>
  <c r="I66" i="23" s="1"/>
  <c r="I1302" i="23" a="1"/>
  <c r="I1302" i="23" s="1"/>
  <c r="I1829" i="23" a="1"/>
  <c r="I1829" i="23" s="1"/>
  <c r="I2107" i="23" a="1"/>
  <c r="I2107" i="23" s="1"/>
  <c r="I730" i="23" a="1"/>
  <c r="I730" i="23" s="1"/>
  <c r="I1799" i="23" a="1"/>
  <c r="I1799" i="23" s="1"/>
  <c r="I2185" i="23" a="1"/>
  <c r="I2185" i="23" s="1"/>
  <c r="I1368" i="23" a="1"/>
  <c r="I1368" i="23" s="1"/>
  <c r="I2319" i="23" a="1"/>
  <c r="I2319" i="23" s="1"/>
  <c r="I378" i="23" a="1"/>
  <c r="I378" i="23" s="1"/>
  <c r="I315" i="23" a="1"/>
  <c r="I315" i="23" s="1"/>
  <c r="I1427" i="23" a="1"/>
  <c r="I1427" i="23" s="1"/>
  <c r="I2873" i="23" a="1"/>
  <c r="I2873" i="23" s="1"/>
  <c r="I2876" i="23" a="1"/>
  <c r="I2876" i="23" s="1"/>
  <c r="I3121" i="23" a="1"/>
  <c r="I3121" i="23" s="1"/>
  <c r="I1685" i="23" a="1"/>
  <c r="I1685" i="23" s="1"/>
  <c r="I2207" i="23" a="1"/>
  <c r="I2207" i="23" s="1"/>
  <c r="I3363" i="23" a="1"/>
  <c r="I3363" i="23" s="1"/>
  <c r="I3129" i="23" a="1"/>
  <c r="I3129" i="23" s="1"/>
  <c r="I1983" i="23" a="1"/>
  <c r="I1983" i="23" s="1"/>
  <c r="I1753" i="23" a="1"/>
  <c r="I1753" i="23" s="1"/>
  <c r="I2794" i="23" a="1"/>
  <c r="I2794" i="23" s="1"/>
  <c r="I376" i="23" a="1"/>
  <c r="I376" i="23" s="1"/>
  <c r="I329" i="23" a="1"/>
  <c r="I329" i="23" s="1"/>
  <c r="I873" i="23" a="1"/>
  <c r="I873" i="23" s="1"/>
  <c r="I3132" i="23" a="1"/>
  <c r="I3132" i="23" s="1"/>
  <c r="I947" i="23" a="1"/>
  <c r="I947" i="23" s="1"/>
  <c r="I2251" i="23" a="1"/>
  <c r="I2251" i="23" s="1"/>
  <c r="I856" i="23" a="1"/>
  <c r="I856" i="23" s="1"/>
  <c r="I487" i="23" a="1"/>
  <c r="I487" i="23" s="1"/>
  <c r="I3197" i="23" a="1"/>
  <c r="I3197" i="23" s="1"/>
  <c r="I2872" i="23" a="1"/>
  <c r="I2872" i="23" s="1"/>
  <c r="I2111" i="23" a="1"/>
  <c r="I2111" i="23" s="1"/>
  <c r="I1977" i="23" a="1"/>
  <c r="I1977" i="23" s="1"/>
  <c r="I257" i="23" a="1"/>
  <c r="I257" i="23" s="1"/>
  <c r="I2957" i="23" a="1"/>
  <c r="I2957" i="23" s="1"/>
  <c r="I3346" i="23" a="1"/>
  <c r="I3346" i="23" s="1"/>
  <c r="I2094" i="23" a="1"/>
  <c r="I2094" i="23" s="1"/>
  <c r="I2145" i="23" a="1"/>
  <c r="I2145" i="23" s="1"/>
  <c r="I2027" i="23" a="1"/>
  <c r="I2027" i="23" s="1"/>
  <c r="I2881" i="23" a="1"/>
  <c r="I2881" i="23" s="1"/>
  <c r="I1754" i="23" a="1"/>
  <c r="I1754" i="23" s="1"/>
  <c r="I1909" i="23" a="1"/>
  <c r="I1909" i="23" s="1"/>
  <c r="I3255" i="23" a="1"/>
  <c r="I3255" i="23" s="1"/>
  <c r="I738" i="23" a="1"/>
  <c r="I738" i="23" s="1"/>
  <c r="I1779" i="23" a="1"/>
  <c r="I1779" i="23" s="1"/>
  <c r="I1019" i="23" a="1"/>
  <c r="I1019" i="23" s="1"/>
  <c r="I119" i="23" a="1"/>
  <c r="I119" i="23" s="1"/>
  <c r="I3386" i="23" a="1"/>
  <c r="I3386" i="23" s="1"/>
  <c r="I1116" i="23" a="1"/>
  <c r="I1116" i="23" s="1"/>
  <c r="I3364" i="23" a="1"/>
  <c r="I3364" i="23" s="1"/>
  <c r="I1768" i="23" a="1"/>
  <c r="I1768" i="23" s="1"/>
  <c r="I3327" i="23" a="1"/>
  <c r="I3327" i="23" s="1"/>
  <c r="I2719" i="23" a="1"/>
  <c r="I2719" i="23" s="1"/>
  <c r="I1179" i="23" a="1"/>
  <c r="I1179" i="23" s="1"/>
  <c r="I31" i="23" a="1"/>
  <c r="I31" i="23" s="1"/>
  <c r="I192" i="23" a="1"/>
  <c r="I192" i="23" s="1"/>
  <c r="I2611" i="23" a="1"/>
  <c r="I2611" i="23" s="1"/>
  <c r="I200" i="23" a="1"/>
  <c r="I200" i="23" s="1"/>
  <c r="I1022" i="23" a="1"/>
  <c r="I1022" i="23" s="1"/>
  <c r="I1564" i="23" a="1"/>
  <c r="I1564" i="23" s="1"/>
  <c r="I2804" i="23" a="1"/>
  <c r="I2804" i="23" s="1"/>
  <c r="I2131" i="23" a="1"/>
  <c r="I2131" i="23" s="1"/>
  <c r="I2670" i="23" a="1"/>
  <c r="I2670" i="23" s="1"/>
  <c r="I1236" i="23" a="1"/>
  <c r="I1236" i="23" s="1"/>
  <c r="I548" i="23" a="1"/>
  <c r="I548" i="23" s="1"/>
  <c r="I2324" i="23" a="1"/>
  <c r="I2324" i="23" s="1"/>
  <c r="I363" i="23" a="1"/>
  <c r="I363" i="23" s="1"/>
  <c r="I2306" i="23" a="1"/>
  <c r="I2306" i="23" s="1"/>
  <c r="I1110" i="23" a="1"/>
  <c r="I1110" i="23" s="1"/>
  <c r="I3292" i="23" a="1"/>
  <c r="I3292" i="23" s="1"/>
  <c r="I1144" i="23" a="1"/>
  <c r="I1144" i="23" s="1"/>
  <c r="I2090" i="23" a="1"/>
  <c r="I2090" i="23" s="1"/>
  <c r="I700" i="23" a="1"/>
  <c r="I700" i="23" s="1"/>
  <c r="I1240" i="23" a="1"/>
  <c r="I1240" i="23" s="1"/>
  <c r="I129" i="23" a="1"/>
  <c r="I129" i="23" s="1"/>
  <c r="I1479" i="23" a="1"/>
  <c r="I1479" i="23" s="1"/>
  <c r="I1716" i="23" a="1"/>
  <c r="I1716" i="23" s="1"/>
  <c r="I861" i="23" a="1"/>
  <c r="I861" i="23" s="1"/>
  <c r="I1549" i="23" a="1"/>
  <c r="I1549" i="23" s="1"/>
  <c r="I1876" i="23" a="1"/>
  <c r="I1876" i="23" s="1"/>
  <c r="I2541" i="23" a="1"/>
  <c r="I2541" i="23" s="1"/>
  <c r="I1739" i="23" a="1"/>
  <c r="I1739" i="23" s="1"/>
  <c r="I2896" i="23" a="1"/>
  <c r="I2896" i="23" s="1"/>
  <c r="I1328" i="23" a="1"/>
  <c r="I1328" i="23" s="1"/>
  <c r="I1317" i="23" a="1"/>
  <c r="I1317" i="23" s="1"/>
  <c r="I1962" i="23" a="1"/>
  <c r="I1962" i="23" s="1"/>
  <c r="I2597" i="23" a="1"/>
  <c r="I2597" i="23" s="1"/>
  <c r="I2375" i="23" a="1"/>
  <c r="I2375" i="23" s="1"/>
  <c r="I1616" i="23" a="1"/>
  <c r="I1616" i="23" s="1"/>
  <c r="I3069" i="23" a="1"/>
  <c r="I3069" i="23" s="1"/>
  <c r="I3220" i="23" a="1"/>
  <c r="I3220" i="23" s="1"/>
  <c r="I194" i="23" a="1"/>
  <c r="I194" i="23" s="1"/>
  <c r="I3400" i="23" a="1"/>
  <c r="I3400" i="23" s="1"/>
  <c r="I3118" i="23" a="1"/>
  <c r="I3118" i="23" s="1"/>
  <c r="I2405" i="23" a="1"/>
  <c r="I2405" i="23" s="1"/>
  <c r="I182" i="23" a="1"/>
  <c r="I182" i="23" s="1"/>
  <c r="I1182" i="23" a="1"/>
  <c r="I1182" i="23" s="1"/>
  <c r="I2267" i="23" a="1"/>
  <c r="I2267" i="23" s="1"/>
  <c r="I581" i="23" a="1"/>
  <c r="I581" i="23" s="1"/>
  <c r="I2354" i="23" a="1"/>
  <c r="I2354" i="23" s="1"/>
  <c r="I753" i="23" a="1"/>
  <c r="I753" i="23" s="1"/>
  <c r="I936" i="23" a="1"/>
  <c r="I936" i="23" s="1"/>
  <c r="I319" i="23" a="1"/>
  <c r="I319" i="23" s="1"/>
  <c r="I816" i="23" a="1"/>
  <c r="I816" i="23" s="1"/>
  <c r="I2477" i="23" a="1"/>
  <c r="I2477" i="23" s="1"/>
  <c r="I215" i="23" a="1"/>
  <c r="I215" i="23" s="1"/>
  <c r="I1222" i="23" a="1"/>
  <c r="I1222" i="23" s="1"/>
  <c r="I1892" i="23" a="1"/>
  <c r="I1892" i="23" s="1"/>
  <c r="I466" i="23" a="1"/>
  <c r="I466" i="23" s="1"/>
  <c r="I1588" i="23" a="1"/>
  <c r="I1588" i="23" s="1"/>
  <c r="I684" i="23" a="1"/>
  <c r="I684" i="23" s="1"/>
  <c r="I1986" i="23" a="1"/>
  <c r="I1986" i="23" s="1"/>
  <c r="I2195" i="23" a="1"/>
  <c r="I2195" i="23" s="1"/>
  <c r="I3066" i="23" a="1"/>
  <c r="I3066" i="23" s="1"/>
  <c r="I829" i="23" a="1"/>
  <c r="I829" i="23" s="1"/>
  <c r="I3082" i="23" a="1"/>
  <c r="I3082" i="23" s="1"/>
  <c r="I227" i="23" a="1"/>
  <c r="I227" i="23" s="1"/>
  <c r="I1774" i="23" a="1"/>
  <c r="I1774" i="23" s="1"/>
  <c r="I1714" i="23" a="1"/>
  <c r="I1714" i="23" s="1"/>
  <c r="I2059" i="23" a="1"/>
  <c r="I2059" i="23" s="1"/>
  <c r="I1552" i="23" a="1"/>
  <c r="I1552" i="23" s="1"/>
  <c r="I3189" i="23" a="1"/>
  <c r="I3189" i="23" s="1"/>
  <c r="I3150" i="23" a="1"/>
  <c r="I3150" i="23" s="1"/>
  <c r="I477" i="23" a="1"/>
  <c r="I477" i="23" s="1"/>
  <c r="I1672" i="23" a="1"/>
  <c r="I1672" i="23" s="1"/>
  <c r="I1764" i="23" a="1"/>
  <c r="I1764" i="23" s="1"/>
  <c r="I806" i="23" a="1"/>
  <c r="I806" i="23" s="1"/>
  <c r="I1189" i="23" a="1"/>
  <c r="I1189" i="23" s="1"/>
  <c r="I769" i="23" a="1"/>
  <c r="I769" i="23" s="1"/>
  <c r="I323" i="23" a="1"/>
  <c r="I323" i="23" s="1"/>
  <c r="I637" i="23" a="1"/>
  <c r="I637" i="23" s="1"/>
  <c r="I781" i="23" a="1"/>
  <c r="I781" i="23" s="1"/>
  <c r="I600" i="23" a="1"/>
  <c r="I600" i="23" s="1"/>
  <c r="I686" i="23" a="1"/>
  <c r="I686" i="23" s="1"/>
  <c r="I1232" i="23" a="1"/>
  <c r="I1232" i="23" s="1"/>
  <c r="I2085" i="23" a="1"/>
  <c r="I2085" i="23" s="1"/>
  <c r="I802" i="23" a="1"/>
  <c r="I802" i="23" s="1"/>
  <c r="I1303" i="23" a="1"/>
  <c r="I1303" i="23" s="1"/>
  <c r="I2078" i="23" a="1"/>
  <c r="I2078" i="23" s="1"/>
  <c r="I1398" i="23" a="1"/>
  <c r="I1398" i="23" s="1"/>
  <c r="I946" i="23" a="1"/>
  <c r="I946" i="23" s="1"/>
  <c r="I2228" i="23" a="1"/>
  <c r="I2228" i="23" s="1"/>
  <c r="I19" i="23" a="1"/>
  <c r="I19" i="23" s="1"/>
  <c r="I2029" i="23" a="1"/>
  <c r="I2029" i="23" s="1"/>
  <c r="I854" i="23" a="1"/>
  <c r="I854" i="23" s="1"/>
  <c r="I2650" i="23" a="1"/>
  <c r="I2650" i="23" s="1"/>
  <c r="I2810" i="23" a="1"/>
  <c r="I2810" i="23" s="1"/>
  <c r="I285" i="23" a="1"/>
  <c r="I285" i="23" s="1"/>
  <c r="I103" i="23" a="1"/>
  <c r="I103" i="23" s="1"/>
  <c r="I3254" i="23" a="1"/>
  <c r="I3254" i="23" s="1"/>
  <c r="I2462" i="23" a="1"/>
  <c r="I2462" i="23" s="1"/>
  <c r="I976" i="23" a="1"/>
  <c r="I976" i="23" s="1"/>
  <c r="I2304" i="23" a="1"/>
  <c r="I2304" i="23" s="1"/>
  <c r="I3134" i="23" a="1"/>
  <c r="I3134" i="23" s="1"/>
  <c r="I2656" i="23" a="1"/>
  <c r="I2656" i="23" s="1"/>
  <c r="I253" i="23" a="1"/>
  <c r="I253" i="23" s="1"/>
  <c r="I158" i="23" a="1"/>
  <c r="I158" i="23" s="1"/>
  <c r="I891" i="23" a="1"/>
  <c r="I891" i="23" s="1"/>
  <c r="I2177" i="23" a="1"/>
  <c r="I2177" i="23" s="1"/>
  <c r="I2458" i="23" a="1"/>
  <c r="I2458" i="23" s="1"/>
  <c r="I296" i="23" a="1"/>
  <c r="I296" i="23" s="1"/>
  <c r="I1378" i="23" a="1"/>
  <c r="I1378" i="23" s="1"/>
  <c r="I811" i="23" a="1"/>
  <c r="I811" i="23" s="1"/>
  <c r="I2199" i="23" a="1"/>
  <c r="I2199" i="23" s="1"/>
  <c r="I3145" i="23" a="1"/>
  <c r="I3145" i="23" s="1"/>
  <c r="I629" i="23" a="1"/>
  <c r="I629" i="23" s="1"/>
  <c r="I1099" i="23" a="1"/>
  <c r="I1099" i="23" s="1"/>
  <c r="I2364" i="23" a="1"/>
  <c r="I2364" i="23" s="1"/>
  <c r="I196" i="23" a="1"/>
  <c r="I196" i="23" s="1"/>
  <c r="I1384" i="23" a="1"/>
  <c r="I1384" i="23" s="1"/>
  <c r="I2355" i="23" a="1"/>
  <c r="I2355" i="23" s="1"/>
  <c r="I3441" i="23" a="1"/>
  <c r="I3441" i="23" s="1"/>
  <c r="I1298" i="23" a="1"/>
  <c r="I1298" i="23" s="1"/>
  <c r="I1824" i="23" a="1"/>
  <c r="I1824" i="23" s="1"/>
  <c r="I2903" i="23" a="1"/>
  <c r="I2903" i="23" s="1"/>
  <c r="I2455" i="23" a="1"/>
  <c r="I2455" i="23" s="1"/>
  <c r="I1423" i="23" a="1"/>
  <c r="I1423" i="23" s="1"/>
  <c r="I3138" i="23" a="1"/>
  <c r="I3138" i="23" s="1"/>
  <c r="I3162" i="23" a="1"/>
  <c r="I3162" i="23" s="1"/>
  <c r="I1122" i="23" a="1"/>
  <c r="I1122" i="23" s="1"/>
  <c r="I2299" i="23" a="1"/>
  <c r="I2299" i="23" s="1"/>
  <c r="I2774" i="23" a="1"/>
  <c r="I2774" i="23" s="1"/>
  <c r="I923" i="23" a="1"/>
  <c r="I923" i="23" s="1"/>
  <c r="I628" i="23" a="1"/>
  <c r="I628" i="23" s="1"/>
  <c r="K1089" i="1"/>
  <c r="K568" i="1"/>
  <c r="K771" i="1"/>
  <c r="K892" i="1"/>
  <c r="K63" i="1"/>
  <c r="K940" i="1"/>
  <c r="K948" i="1"/>
  <c r="K398" i="1"/>
  <c r="K285" i="1"/>
  <c r="K953" i="1"/>
  <c r="K174" i="1"/>
  <c r="K830" i="1"/>
  <c r="K945" i="1"/>
  <c r="K921" i="1"/>
  <c r="K627" i="1"/>
  <c r="K669" i="1"/>
  <c r="K513" i="1"/>
  <c r="K536" i="1"/>
  <c r="K934" i="1"/>
  <c r="K97" i="1"/>
  <c r="K996" i="1"/>
  <c r="K780" i="1"/>
  <c r="K169" i="1"/>
  <c r="K841" i="1"/>
  <c r="K68" i="1"/>
  <c r="K139" i="1"/>
  <c r="K412" i="1"/>
  <c r="K446" i="1"/>
  <c r="K477" i="1"/>
  <c r="K1079" i="1"/>
  <c r="K610" i="1"/>
  <c r="K305" i="1"/>
  <c r="K6" i="1"/>
  <c r="K1080" i="1"/>
  <c r="K801" i="1"/>
  <c r="K333" i="1"/>
  <c r="K347" i="1"/>
  <c r="K681" i="1"/>
  <c r="K562" i="1"/>
  <c r="K734" i="1"/>
  <c r="K441" i="1"/>
  <c r="K213" i="1"/>
  <c r="K216" i="1"/>
  <c r="K985" i="1"/>
  <c r="K304" i="1"/>
  <c r="K1113" i="1"/>
  <c r="K410" i="1"/>
  <c r="K48" i="1"/>
  <c r="K426" i="1"/>
  <c r="K475" i="1"/>
  <c r="K57" i="1"/>
  <c r="K184" i="1"/>
  <c r="K311" i="1"/>
  <c r="K236" i="1"/>
  <c r="K927" i="1"/>
  <c r="K494" i="1"/>
  <c r="K483" i="1"/>
  <c r="K189" i="1"/>
  <c r="K690" i="1"/>
  <c r="K223" i="1"/>
  <c r="K1091" i="1"/>
  <c r="K176" i="1"/>
  <c r="K293" i="1"/>
  <c r="K470" i="1"/>
  <c r="K1036" i="1"/>
  <c r="K61" i="1"/>
  <c r="K156" i="1"/>
  <c r="K965" i="1"/>
  <c r="K496" i="1"/>
  <c r="K207" i="1"/>
  <c r="K126" i="1"/>
  <c r="K749" i="1"/>
  <c r="K519" i="1"/>
  <c r="K907" i="1"/>
  <c r="K792" i="1"/>
  <c r="K462" i="1"/>
  <c r="K1002" i="1"/>
  <c r="K125" i="1"/>
  <c r="K149" i="1"/>
  <c r="K918" i="1"/>
  <c r="K533" i="1"/>
  <c r="K911" i="1"/>
  <c r="K363" i="1"/>
  <c r="K824" i="1"/>
  <c r="K1035" i="1"/>
  <c r="K616" i="1"/>
  <c r="K706" i="1"/>
  <c r="K817" i="1"/>
  <c r="K379" i="1"/>
  <c r="K437" i="1"/>
  <c r="K146" i="1"/>
  <c r="K700" i="1"/>
  <c r="K440" i="1"/>
  <c r="K5" i="1"/>
  <c r="K313" i="1"/>
  <c r="K349" i="1"/>
  <c r="K632" i="1"/>
  <c r="K62" i="1"/>
  <c r="K198" i="1"/>
  <c r="K794" i="1"/>
  <c r="K531" i="1"/>
  <c r="K91" i="1"/>
  <c r="K199" i="1"/>
  <c r="K490" i="1"/>
  <c r="K53" i="1"/>
  <c r="K294" i="1"/>
  <c r="K1129" i="1"/>
  <c r="K170" i="1"/>
  <c r="K447" i="1"/>
  <c r="K1118" i="1"/>
  <c r="K69" i="1"/>
  <c r="K1081" i="1"/>
  <c r="K509" i="1"/>
  <c r="K919" i="1"/>
  <c r="K554" i="1"/>
  <c r="K1072" i="1"/>
  <c r="K866" i="1"/>
  <c r="K81" i="1"/>
  <c r="K227" i="1"/>
  <c r="K276" i="1"/>
  <c r="K1061" i="1"/>
  <c r="K98" i="1"/>
  <c r="K1054" i="1"/>
  <c r="K1030" i="1"/>
  <c r="K711" i="1"/>
  <c r="K791" i="1"/>
  <c r="K1120" i="1"/>
  <c r="K378" i="1"/>
  <c r="K1087" i="1"/>
  <c r="K1104" i="1"/>
  <c r="K675" i="1"/>
  <c r="K547" i="1"/>
  <c r="K423" i="1"/>
  <c r="K990" i="1"/>
  <c r="K505" i="1"/>
  <c r="K678" i="1"/>
  <c r="K652" i="1"/>
  <c r="K725" i="1"/>
  <c r="K324" i="1"/>
  <c r="K425" i="1"/>
  <c r="K143" i="1"/>
  <c r="K265" i="1"/>
  <c r="K661" i="1"/>
  <c r="K584" i="1"/>
  <c r="K789" i="1"/>
  <c r="K839" i="1"/>
  <c r="K327" i="1"/>
  <c r="K287" i="1"/>
  <c r="K40" i="1"/>
  <c r="K799" i="1"/>
  <c r="K308" i="1"/>
  <c r="K814" i="1"/>
  <c r="K267" i="1"/>
  <c r="K260" i="1"/>
  <c r="K275" i="1"/>
  <c r="K449" i="1"/>
  <c r="K407" i="1"/>
  <c r="K362" i="1"/>
  <c r="K723" i="1"/>
  <c r="K897" i="1"/>
  <c r="K552" i="1"/>
  <c r="K788" i="1"/>
  <c r="K829" i="1"/>
  <c r="K637" i="1"/>
  <c r="K384" i="1"/>
  <c r="K926" i="1"/>
  <c r="K386" i="1"/>
  <c r="K529" i="1"/>
  <c r="K153" i="1"/>
  <c r="K1037" i="1"/>
  <c r="K617" i="1"/>
  <c r="K820" i="1"/>
  <c r="K103" i="1"/>
  <c r="K343" i="1"/>
  <c r="K976" i="1"/>
  <c r="K436" i="1"/>
  <c r="K250" i="1"/>
  <c r="K23" i="1"/>
  <c r="K872" i="1"/>
  <c r="K1130" i="1"/>
  <c r="K885" i="1"/>
  <c r="K912" i="1"/>
  <c r="K596" i="1"/>
  <c r="K709" i="1"/>
  <c r="K939" i="1"/>
  <c r="K38" i="1"/>
  <c r="K810" i="1"/>
  <c r="K70" i="1"/>
  <c r="K1064" i="1"/>
  <c r="K958" i="1"/>
  <c r="K502" i="1"/>
  <c r="K13" i="1"/>
  <c r="O174" i="1"/>
  <c r="O169" i="1"/>
  <c r="K906" i="1"/>
  <c r="K560" i="1"/>
  <c r="K164" i="1"/>
  <c r="K646" i="1"/>
  <c r="K580" i="1"/>
  <c r="K606" i="1"/>
  <c r="K367" i="1"/>
  <c r="K938" i="1"/>
  <c r="K954" i="1"/>
  <c r="K712" i="1"/>
  <c r="I3024" i="23" a="1"/>
  <c r="I3024" i="23" s="1"/>
  <c r="I2419" i="23" a="1"/>
  <c r="I2419" i="23" s="1"/>
  <c r="I2322" i="23" a="1"/>
  <c r="I2322" i="23" s="1"/>
  <c r="I3342" i="23" a="1"/>
  <c r="I3342" i="23" s="1"/>
  <c r="I2573" i="23" a="1"/>
  <c r="I2573" i="23" s="1"/>
  <c r="I2568" i="23" a="1"/>
  <c r="I2568" i="23" s="1"/>
  <c r="I343" i="23" a="1"/>
  <c r="I343" i="23" s="1"/>
  <c r="K514" i="1"/>
  <c r="K762" i="1"/>
  <c r="K903" i="1"/>
  <c r="K458" i="1"/>
  <c r="K354" i="1"/>
  <c r="K570" i="1"/>
  <c r="K816" i="1"/>
  <c r="K930" i="1"/>
  <c r="K838" i="1"/>
  <c r="K487" i="1"/>
  <c r="K1059" i="1"/>
  <c r="K141" i="1"/>
  <c r="K162" i="1"/>
  <c r="K465" i="1"/>
  <c r="K548" i="1"/>
  <c r="K623" i="1"/>
  <c r="K1053" i="1"/>
  <c r="K424" i="1"/>
  <c r="K689" i="1"/>
  <c r="K620" i="1"/>
  <c r="K963" i="1"/>
  <c r="K405" i="1"/>
  <c r="K837" i="1"/>
  <c r="K1029" i="1"/>
  <c r="K708" i="1"/>
  <c r="K979" i="1"/>
  <c r="K670" i="1"/>
  <c r="K855" i="1"/>
  <c r="K729" i="1"/>
  <c r="K721" i="1"/>
  <c r="O188" i="1"/>
  <c r="O172" i="1"/>
  <c r="O191" i="1"/>
  <c r="O175" i="1"/>
  <c r="O159" i="1"/>
  <c r="O178" i="1"/>
  <c r="O162" i="1"/>
  <c r="O185" i="1"/>
  <c r="O184" i="1"/>
  <c r="O168" i="1"/>
  <c r="O187" i="1"/>
  <c r="O171" i="1"/>
  <c r="O190" i="1"/>
  <c r="O158" i="1"/>
  <c r="O181" i="1"/>
  <c r="O165" i="1"/>
  <c r="O194" i="1"/>
  <c r="O1170" i="1"/>
  <c r="O1154" i="1"/>
  <c r="O1138" i="1"/>
  <c r="O1122" i="1"/>
  <c r="O1106" i="1"/>
  <c r="O1090" i="1"/>
  <c r="O1074" i="1"/>
  <c r="O1058" i="1"/>
  <c r="O1042" i="1"/>
  <c r="O1026" i="1"/>
  <c r="O1010" i="1"/>
  <c r="O994" i="1"/>
  <c r="O978" i="1"/>
  <c r="O962" i="1"/>
  <c r="O946" i="1"/>
  <c r="O930" i="1"/>
  <c r="O914" i="1"/>
  <c r="O898" i="1"/>
  <c r="O882" i="1"/>
  <c r="O866" i="1"/>
  <c r="O1177" i="1"/>
  <c r="O1161" i="1"/>
  <c r="O1145" i="1"/>
  <c r="O1129" i="1"/>
  <c r="O1113" i="1"/>
  <c r="O1097" i="1"/>
  <c r="O1081" i="1"/>
  <c r="O1065" i="1"/>
  <c r="O1049" i="1"/>
  <c r="O1033" i="1"/>
  <c r="O1017" i="1"/>
  <c r="O1001" i="1"/>
  <c r="O985" i="1"/>
  <c r="O969" i="1"/>
  <c r="O953" i="1"/>
  <c r="O937" i="1"/>
  <c r="O921" i="1"/>
  <c r="O905" i="1"/>
  <c r="O889" i="1"/>
  <c r="O873" i="1"/>
  <c r="O857" i="1"/>
  <c r="O841" i="1"/>
  <c r="O825" i="1"/>
  <c r="O1176" i="1"/>
  <c r="O1160" i="1"/>
  <c r="O1144" i="1"/>
  <c r="O1128" i="1"/>
  <c r="O1112" i="1"/>
  <c r="O1096" i="1"/>
  <c r="O1080" i="1"/>
  <c r="O1064" i="1"/>
  <c r="O1048" i="1"/>
  <c r="O1032" i="1"/>
  <c r="O1016" i="1"/>
  <c r="O1000" i="1"/>
  <c r="O984" i="1"/>
  <c r="O968" i="1"/>
  <c r="O952" i="1"/>
  <c r="O936" i="1"/>
  <c r="O920" i="1"/>
  <c r="O904" i="1"/>
  <c r="O888" i="1"/>
  <c r="O872" i="1"/>
  <c r="O856" i="1"/>
  <c r="O840" i="1"/>
  <c r="O824" i="1"/>
  <c r="O808" i="1"/>
  <c r="O792" i="1"/>
  <c r="O1175" i="1"/>
  <c r="O1159" i="1"/>
  <c r="O1143" i="1"/>
  <c r="O1127" i="1"/>
  <c r="O1111" i="1"/>
  <c r="O1095" i="1"/>
  <c r="O1079" i="1"/>
  <c r="O1063" i="1"/>
  <c r="O1047" i="1"/>
  <c r="O1031" i="1"/>
  <c r="O1015" i="1"/>
  <c r="O999" i="1"/>
  <c r="O983" i="1"/>
  <c r="O967" i="1"/>
  <c r="O951" i="1"/>
  <c r="O935" i="1"/>
  <c r="O919" i="1"/>
  <c r="O903" i="1"/>
  <c r="O887" i="1"/>
  <c r="O871" i="1"/>
  <c r="O855" i="1"/>
  <c r="O839" i="1"/>
  <c r="O823" i="1"/>
  <c r="O807" i="1"/>
  <c r="O791" i="1"/>
  <c r="O775" i="1"/>
  <c r="O759" i="1"/>
  <c r="O743" i="1"/>
  <c r="O727" i="1"/>
  <c r="O711" i="1"/>
  <c r="O695" i="1"/>
  <c r="O679" i="1"/>
  <c r="O663" i="1"/>
  <c r="O647" i="1"/>
  <c r="O631" i="1"/>
  <c r="O615" i="1"/>
  <c r="O599" i="1"/>
  <c r="O583" i="1"/>
  <c r="O567" i="1"/>
  <c r="O551" i="1"/>
  <c r="O535" i="1"/>
  <c r="O519" i="1"/>
  <c r="O503" i="1"/>
  <c r="O487" i="1"/>
  <c r="O471" i="1"/>
  <c r="O455" i="1"/>
  <c r="O439" i="1"/>
  <c r="O423" i="1"/>
  <c r="O407" i="1"/>
  <c r="O391" i="1"/>
  <c r="O375" i="1"/>
  <c r="O359" i="1"/>
  <c r="O343" i="1"/>
  <c r="O327" i="1"/>
  <c r="O311" i="1"/>
  <c r="O295" i="1"/>
  <c r="O768" i="1"/>
  <c r="O752" i="1"/>
  <c r="O736" i="1"/>
  <c r="O720" i="1"/>
  <c r="O704" i="1"/>
  <c r="O688" i="1"/>
  <c r="O672" i="1"/>
  <c r="O656" i="1"/>
  <c r="O640" i="1"/>
  <c r="O624" i="1"/>
  <c r="O608" i="1"/>
  <c r="O592" i="1"/>
  <c r="O576" i="1"/>
  <c r="O560" i="1"/>
  <c r="O544" i="1"/>
  <c r="O528" i="1"/>
  <c r="O512" i="1"/>
  <c r="O496" i="1"/>
  <c r="O480" i="1"/>
  <c r="O464" i="1"/>
  <c r="O448" i="1"/>
  <c r="O432" i="1"/>
  <c r="O416" i="1"/>
  <c r="O400" i="1"/>
  <c r="O384" i="1"/>
  <c r="O368" i="1"/>
  <c r="O1182" i="1"/>
  <c r="O1166" i="1"/>
  <c r="O1150" i="1"/>
  <c r="O1134" i="1"/>
  <c r="O1118" i="1"/>
  <c r="O1102" i="1"/>
  <c r="O1086" i="1"/>
  <c r="O1070" i="1"/>
  <c r="O1054" i="1"/>
  <c r="O1038" i="1"/>
  <c r="O1022" i="1"/>
  <c r="O1006" i="1"/>
  <c r="O990" i="1"/>
  <c r="O974" i="1"/>
  <c r="O958" i="1"/>
  <c r="O942" i="1"/>
  <c r="O926" i="1"/>
  <c r="O910" i="1"/>
  <c r="O894" i="1"/>
  <c r="O878" i="1"/>
  <c r="O862" i="1"/>
  <c r="O1173" i="1"/>
  <c r="O1157" i="1"/>
  <c r="O1141" i="1"/>
  <c r="O1125" i="1"/>
  <c r="O1109" i="1"/>
  <c r="O1093" i="1"/>
  <c r="O1077" i="1"/>
  <c r="O1061" i="1"/>
  <c r="O1045" i="1"/>
  <c r="O1029" i="1"/>
  <c r="O1013" i="1"/>
  <c r="O997" i="1"/>
  <c r="O981" i="1"/>
  <c r="O965" i="1"/>
  <c r="O949" i="1"/>
  <c r="O933" i="1"/>
  <c r="O917" i="1"/>
  <c r="O901" i="1"/>
  <c r="O885" i="1"/>
  <c r="O869" i="1"/>
  <c r="O853" i="1"/>
  <c r="O837" i="1"/>
  <c r="O1172" i="1"/>
  <c r="O1156" i="1"/>
  <c r="O1140" i="1"/>
  <c r="O1124" i="1"/>
  <c r="O1108" i="1"/>
  <c r="O1092" i="1"/>
  <c r="O1076" i="1"/>
  <c r="O1060" i="1"/>
  <c r="O1044" i="1"/>
  <c r="O1028" i="1"/>
  <c r="O1012" i="1"/>
  <c r="O996" i="1"/>
  <c r="O980" i="1"/>
  <c r="O964" i="1"/>
  <c r="O948" i="1"/>
  <c r="O932" i="1"/>
  <c r="O916" i="1"/>
  <c r="O900" i="1"/>
  <c r="O884" i="1"/>
  <c r="O868" i="1"/>
  <c r="O852" i="1"/>
  <c r="O836" i="1"/>
  <c r="O820" i="1"/>
  <c r="O804" i="1"/>
  <c r="O788" i="1"/>
  <c r="O1171" i="1"/>
  <c r="O1155" i="1"/>
  <c r="O1139" i="1"/>
  <c r="O1123" i="1"/>
  <c r="O1107" i="1"/>
  <c r="O1091" i="1"/>
  <c r="O1075" i="1"/>
  <c r="O1059" i="1"/>
  <c r="O1043" i="1"/>
  <c r="O1027" i="1"/>
  <c r="O1011" i="1"/>
  <c r="O995" i="1"/>
  <c r="O979" i="1"/>
  <c r="O963" i="1"/>
  <c r="O947" i="1"/>
  <c r="O931" i="1"/>
  <c r="O915" i="1"/>
  <c r="O899" i="1"/>
  <c r="O883" i="1"/>
  <c r="O867" i="1"/>
  <c r="O851" i="1"/>
  <c r="O835" i="1"/>
  <c r="O819" i="1"/>
  <c r="O803" i="1"/>
  <c r="O787" i="1"/>
  <c r="O771" i="1"/>
  <c r="O755" i="1"/>
  <c r="O739" i="1"/>
  <c r="O723" i="1"/>
  <c r="O707" i="1"/>
  <c r="O691" i="1"/>
  <c r="O675" i="1"/>
  <c r="O659" i="1"/>
  <c r="O643" i="1"/>
  <c r="O627" i="1"/>
  <c r="O611" i="1"/>
  <c r="O595" i="1"/>
  <c r="O579" i="1"/>
  <c r="O563" i="1"/>
  <c r="O547" i="1"/>
  <c r="O531" i="1"/>
  <c r="O515" i="1"/>
  <c r="O499" i="1"/>
  <c r="O483" i="1"/>
  <c r="O467" i="1"/>
  <c r="O451" i="1"/>
  <c r="O435" i="1"/>
  <c r="O419" i="1"/>
  <c r="O403" i="1"/>
  <c r="O387" i="1"/>
  <c r="O371" i="1"/>
  <c r="O355" i="1"/>
  <c r="O339" i="1"/>
  <c r="O323" i="1"/>
  <c r="O307" i="1"/>
  <c r="O780" i="1"/>
  <c r="O764" i="1"/>
  <c r="O748" i="1"/>
  <c r="O732" i="1"/>
  <c r="O716" i="1"/>
  <c r="O700" i="1"/>
  <c r="O684" i="1"/>
  <c r="O668" i="1"/>
  <c r="O652" i="1"/>
  <c r="O636" i="1"/>
  <c r="O620" i="1"/>
  <c r="O604" i="1"/>
  <c r="O588" i="1"/>
  <c r="O572" i="1"/>
  <c r="O556" i="1"/>
  <c r="O540" i="1"/>
  <c r="O524" i="1"/>
  <c r="O508" i="1"/>
  <c r="O492" i="1"/>
  <c r="O476" i="1"/>
  <c r="O460" i="1"/>
  <c r="O444" i="1"/>
  <c r="O428" i="1"/>
  <c r="O412" i="1"/>
  <c r="O396" i="1"/>
  <c r="O380" i="1"/>
  <c r="O1178" i="1"/>
  <c r="O1162" i="1"/>
  <c r="O1146" i="1"/>
  <c r="O1130" i="1"/>
  <c r="O1114" i="1"/>
  <c r="O1098" i="1"/>
  <c r="O1082" i="1"/>
  <c r="O1066" i="1"/>
  <c r="O1050" i="1"/>
  <c r="O1034" i="1"/>
  <c r="O1018" i="1"/>
  <c r="O1002" i="1"/>
  <c r="O986" i="1"/>
  <c r="O970" i="1"/>
  <c r="O954" i="1"/>
  <c r="O938" i="1"/>
  <c r="O922" i="1"/>
  <c r="O906" i="1"/>
  <c r="O890" i="1"/>
  <c r="O874" i="1"/>
  <c r="O858" i="1"/>
  <c r="O1169" i="1"/>
  <c r="O1153" i="1"/>
  <c r="O1137" i="1"/>
  <c r="O1121" i="1"/>
  <c r="O1105" i="1"/>
  <c r="O1089" i="1"/>
  <c r="O1073" i="1"/>
  <c r="O1057" i="1"/>
  <c r="O1041" i="1"/>
  <c r="O1025" i="1"/>
  <c r="O1009" i="1"/>
  <c r="O993" i="1"/>
  <c r="O977" i="1"/>
  <c r="O961" i="1"/>
  <c r="O945" i="1"/>
  <c r="O929" i="1"/>
  <c r="O913" i="1"/>
  <c r="O897" i="1"/>
  <c r="O881" i="1"/>
  <c r="O865" i="1"/>
  <c r="O849" i="1"/>
  <c r="O833" i="1"/>
  <c r="O1168" i="1"/>
  <c r="O1152" i="1"/>
  <c r="O1136" i="1"/>
  <c r="O1120" i="1"/>
  <c r="O1104" i="1"/>
  <c r="O1088" i="1"/>
  <c r="O1072" i="1"/>
  <c r="O1056" i="1"/>
  <c r="O1040" i="1"/>
  <c r="O1024" i="1"/>
  <c r="O1008" i="1"/>
  <c r="O992" i="1"/>
  <c r="O976" i="1"/>
  <c r="O960" i="1"/>
  <c r="O944" i="1"/>
  <c r="O928" i="1"/>
  <c r="O912" i="1"/>
  <c r="O896" i="1"/>
  <c r="O880" i="1"/>
  <c r="O864" i="1"/>
  <c r="O848" i="1"/>
  <c r="O832" i="1"/>
  <c r="O816" i="1"/>
  <c r="O800" i="1"/>
  <c r="O784" i="1"/>
  <c r="O1183" i="1"/>
  <c r="O1167" i="1"/>
  <c r="O1151" i="1"/>
  <c r="O1135" i="1"/>
  <c r="O1119" i="1"/>
  <c r="O1103" i="1"/>
  <c r="O1087" i="1"/>
  <c r="O1071" i="1"/>
  <c r="O1055" i="1"/>
  <c r="O1039" i="1"/>
  <c r="O1023" i="1"/>
  <c r="O1007" i="1"/>
  <c r="O991" i="1"/>
  <c r="O975" i="1"/>
  <c r="O959" i="1"/>
  <c r="O943" i="1"/>
  <c r="O927" i="1"/>
  <c r="O911" i="1"/>
  <c r="O895" i="1"/>
  <c r="O879" i="1"/>
  <c r="O863" i="1"/>
  <c r="O847" i="1"/>
  <c r="O831" i="1"/>
  <c r="O815" i="1"/>
  <c r="O799" i="1"/>
  <c r="O783" i="1"/>
  <c r="O767" i="1"/>
  <c r="O751" i="1"/>
  <c r="O735" i="1"/>
  <c r="O719" i="1"/>
  <c r="O703" i="1"/>
  <c r="O687" i="1"/>
  <c r="O671" i="1"/>
  <c r="O655" i="1"/>
  <c r="O639" i="1"/>
  <c r="O623" i="1"/>
  <c r="O607" i="1"/>
  <c r="O591" i="1"/>
  <c r="O575" i="1"/>
  <c r="O559" i="1"/>
  <c r="O543" i="1"/>
  <c r="O527" i="1"/>
  <c r="O511" i="1"/>
  <c r="O495" i="1"/>
  <c r="O479" i="1"/>
  <c r="O463" i="1"/>
  <c r="O447" i="1"/>
  <c r="O431" i="1"/>
  <c r="O415" i="1"/>
  <c r="O399" i="1"/>
  <c r="O383" i="1"/>
  <c r="O367" i="1"/>
  <c r="O351" i="1"/>
  <c r="O335" i="1"/>
  <c r="O319" i="1"/>
  <c r="O303" i="1"/>
  <c r="O776" i="1"/>
  <c r="O760" i="1"/>
  <c r="O744" i="1"/>
  <c r="O728" i="1"/>
  <c r="O712" i="1"/>
  <c r="O696" i="1"/>
  <c r="O680" i="1"/>
  <c r="O664" i="1"/>
  <c r="O648" i="1"/>
  <c r="O632" i="1"/>
  <c r="O616" i="1"/>
  <c r="O600" i="1"/>
  <c r="O584" i="1"/>
  <c r="O568" i="1"/>
  <c r="O552" i="1"/>
  <c r="O536" i="1"/>
  <c r="O520" i="1"/>
  <c r="O504" i="1"/>
  <c r="O488" i="1"/>
  <c r="O472" i="1"/>
  <c r="O456" i="1"/>
  <c r="O440" i="1"/>
  <c r="O424" i="1"/>
  <c r="O408" i="1"/>
  <c r="O392" i="1"/>
  <c r="O376" i="1"/>
  <c r="O360" i="1"/>
  <c r="O1174" i="1"/>
  <c r="O1158" i="1"/>
  <c r="O1142" i="1"/>
  <c r="O1126" i="1"/>
  <c r="O1110" i="1"/>
  <c r="O1094" i="1"/>
  <c r="O1078" i="1"/>
  <c r="O1062" i="1"/>
  <c r="O1046" i="1"/>
  <c r="O1030" i="1"/>
  <c r="O1014" i="1"/>
  <c r="O998" i="1"/>
  <c r="O982" i="1"/>
  <c r="O966" i="1"/>
  <c r="O950" i="1"/>
  <c r="O934" i="1"/>
  <c r="O918" i="1"/>
  <c r="O902" i="1"/>
  <c r="O886" i="1"/>
  <c r="O870" i="1"/>
  <c r="O1181" i="1"/>
  <c r="O1165" i="1"/>
  <c r="O1149" i="1"/>
  <c r="O1133" i="1"/>
  <c r="O1117" i="1"/>
  <c r="O1101" i="1"/>
  <c r="O1085" i="1"/>
  <c r="O1069" i="1"/>
  <c r="O1053" i="1"/>
  <c r="O1037" i="1"/>
  <c r="O1021" i="1"/>
  <c r="O1005" i="1"/>
  <c r="O989" i="1"/>
  <c r="O973" i="1"/>
  <c r="O957" i="1"/>
  <c r="O941" i="1"/>
  <c r="O925" i="1"/>
  <c r="O909" i="1"/>
  <c r="O893" i="1"/>
  <c r="O877" i="1"/>
  <c r="O861" i="1"/>
  <c r="O845" i="1"/>
  <c r="O829" i="1"/>
  <c r="O1180" i="1"/>
  <c r="O1164" i="1"/>
  <c r="O1148" i="1"/>
  <c r="O1132" i="1"/>
  <c r="O1116" i="1"/>
  <c r="O1100" i="1"/>
  <c r="O1084" i="1"/>
  <c r="O1068" i="1"/>
  <c r="O1052" i="1"/>
  <c r="O1036" i="1"/>
  <c r="O1020" i="1"/>
  <c r="O1004" i="1"/>
  <c r="O988" i="1"/>
  <c r="O972" i="1"/>
  <c r="O956" i="1"/>
  <c r="O940" i="1"/>
  <c r="O924" i="1"/>
  <c r="O860" i="1"/>
  <c r="O796" i="1"/>
  <c r="O1163" i="1"/>
  <c r="O1099" i="1"/>
  <c r="O1035" i="1"/>
  <c r="O971" i="1"/>
  <c r="O907" i="1"/>
  <c r="O843" i="1"/>
  <c r="O779" i="1"/>
  <c r="O715" i="1"/>
  <c r="O651" i="1"/>
  <c r="O587" i="1"/>
  <c r="O523" i="1"/>
  <c r="O459" i="1"/>
  <c r="O395" i="1"/>
  <c r="O331" i="1"/>
  <c r="O756" i="1"/>
  <c r="O692" i="1"/>
  <c r="O628" i="1"/>
  <c r="O564" i="1"/>
  <c r="O500" i="1"/>
  <c r="O436" i="1"/>
  <c r="O372" i="1"/>
  <c r="O348" i="1"/>
  <c r="O332" i="1"/>
  <c r="O316" i="1"/>
  <c r="O300" i="1"/>
  <c r="O284" i="1"/>
  <c r="O268" i="1"/>
  <c r="O252" i="1"/>
  <c r="O236" i="1"/>
  <c r="O220" i="1"/>
  <c r="O204" i="1"/>
  <c r="O287" i="1"/>
  <c r="O271" i="1"/>
  <c r="O255" i="1"/>
  <c r="O239" i="1"/>
  <c r="O223" i="1"/>
  <c r="O207" i="1"/>
  <c r="O850" i="1"/>
  <c r="O834" i="1"/>
  <c r="O818" i="1"/>
  <c r="O802" i="1"/>
  <c r="O786" i="1"/>
  <c r="O770" i="1"/>
  <c r="O754" i="1"/>
  <c r="O738" i="1"/>
  <c r="O722" i="1"/>
  <c r="O706" i="1"/>
  <c r="O690" i="1"/>
  <c r="O674" i="1"/>
  <c r="O658" i="1"/>
  <c r="O642" i="1"/>
  <c r="O626" i="1"/>
  <c r="O610" i="1"/>
  <c r="O594" i="1"/>
  <c r="O578" i="1"/>
  <c r="O562" i="1"/>
  <c r="O546" i="1"/>
  <c r="O530" i="1"/>
  <c r="O514" i="1"/>
  <c r="O498" i="1"/>
  <c r="O482" i="1"/>
  <c r="O466" i="1"/>
  <c r="O450" i="1"/>
  <c r="O434" i="1"/>
  <c r="O418" i="1"/>
  <c r="O402" i="1"/>
  <c r="O386" i="1"/>
  <c r="O370" i="1"/>
  <c r="O354" i="1"/>
  <c r="O338" i="1"/>
  <c r="O322" i="1"/>
  <c r="O306" i="1"/>
  <c r="O290" i="1"/>
  <c r="O274" i="1"/>
  <c r="O258" i="1"/>
  <c r="O242" i="1"/>
  <c r="O226" i="1"/>
  <c r="O210" i="1"/>
  <c r="O813" i="1"/>
  <c r="O797" i="1"/>
  <c r="O781" i="1"/>
  <c r="O765" i="1"/>
  <c r="O749" i="1"/>
  <c r="O733" i="1"/>
  <c r="O717" i="1"/>
  <c r="O701" i="1"/>
  <c r="O685" i="1"/>
  <c r="O669" i="1"/>
  <c r="O653" i="1"/>
  <c r="O637" i="1"/>
  <c r="O621" i="1"/>
  <c r="O605" i="1"/>
  <c r="O589" i="1"/>
  <c r="O573" i="1"/>
  <c r="O557" i="1"/>
  <c r="O541" i="1"/>
  <c r="O525" i="1"/>
  <c r="O509" i="1"/>
  <c r="O493" i="1"/>
  <c r="O477" i="1"/>
  <c r="O461" i="1"/>
  <c r="O445" i="1"/>
  <c r="O429" i="1"/>
  <c r="O413" i="1"/>
  <c r="O397" i="1"/>
  <c r="O381" i="1"/>
  <c r="O365" i="1"/>
  <c r="O349" i="1"/>
  <c r="O333" i="1"/>
  <c r="O317" i="1"/>
  <c r="O301" i="1"/>
  <c r="O285" i="1"/>
  <c r="O269" i="1"/>
  <c r="O253" i="1"/>
  <c r="O237" i="1"/>
  <c r="O221" i="1"/>
  <c r="O201" i="1"/>
  <c r="O205" i="1"/>
  <c r="O340" i="1"/>
  <c r="O618" i="1"/>
  <c r="O554" i="1"/>
  <c r="O506" i="1"/>
  <c r="O474" i="1"/>
  <c r="O426" i="1"/>
  <c r="O362" i="1"/>
  <c r="O314" i="1"/>
  <c r="O266" i="1"/>
  <c r="O234" i="1"/>
  <c r="O821" i="1"/>
  <c r="O757" i="1"/>
  <c r="O709" i="1"/>
  <c r="O661" i="1"/>
  <c r="O613" i="1"/>
  <c r="O549" i="1"/>
  <c r="O517" i="1"/>
  <c r="O469" i="1"/>
  <c r="O421" i="1"/>
  <c r="O373" i="1"/>
  <c r="O309" i="1"/>
  <c r="O261" i="1"/>
  <c r="O213" i="1"/>
  <c r="O876" i="1"/>
  <c r="O1115" i="1"/>
  <c r="O923" i="1"/>
  <c r="O859" i="1"/>
  <c r="O731" i="1"/>
  <c r="O603" i="1"/>
  <c r="O411" i="1"/>
  <c r="O772" i="1"/>
  <c r="O644" i="1"/>
  <c r="O452" i="1"/>
  <c r="O320" i="1"/>
  <c r="O256" i="1"/>
  <c r="O208" i="1"/>
  <c r="O243" i="1"/>
  <c r="O854" i="1"/>
  <c r="O806" i="1"/>
  <c r="O758" i="1"/>
  <c r="O726" i="1"/>
  <c r="O678" i="1"/>
  <c r="O630" i="1"/>
  <c r="O566" i="1"/>
  <c r="O518" i="1"/>
  <c r="O470" i="1"/>
  <c r="O406" i="1"/>
  <c r="O358" i="1"/>
  <c r="O310" i="1"/>
  <c r="O262" i="1"/>
  <c r="O214" i="1"/>
  <c r="O785" i="1"/>
  <c r="O737" i="1"/>
  <c r="O689" i="1"/>
  <c r="O641" i="1"/>
  <c r="O609" i="1"/>
  <c r="O561" i="1"/>
  <c r="O513" i="1"/>
  <c r="O465" i="1"/>
  <c r="O417" i="1"/>
  <c r="O369" i="1"/>
  <c r="O321" i="1"/>
  <c r="O273" i="1"/>
  <c r="O225" i="1"/>
  <c r="O908" i="1"/>
  <c r="O844" i="1"/>
  <c r="O1147" i="1"/>
  <c r="O1083" i="1"/>
  <c r="O1019" i="1"/>
  <c r="O955" i="1"/>
  <c r="O891" i="1"/>
  <c r="O827" i="1"/>
  <c r="O763" i="1"/>
  <c r="O699" i="1"/>
  <c r="O635" i="1"/>
  <c r="O571" i="1"/>
  <c r="O507" i="1"/>
  <c r="O443" i="1"/>
  <c r="O379" i="1"/>
  <c r="O315" i="1"/>
  <c r="O740" i="1"/>
  <c r="O676" i="1"/>
  <c r="O612" i="1"/>
  <c r="O548" i="1"/>
  <c r="O484" i="1"/>
  <c r="O420" i="1"/>
  <c r="O364" i="1"/>
  <c r="O344" i="1"/>
  <c r="O328" i="1"/>
  <c r="O312" i="1"/>
  <c r="O296" i="1"/>
  <c r="O280" i="1"/>
  <c r="O264" i="1"/>
  <c r="O248" i="1"/>
  <c r="O232" i="1"/>
  <c r="O216" i="1"/>
  <c r="O200" i="1"/>
  <c r="O283" i="1"/>
  <c r="O267" i="1"/>
  <c r="O251" i="1"/>
  <c r="O235" i="1"/>
  <c r="O219" i="1"/>
  <c r="O203" i="1"/>
  <c r="O846" i="1"/>
  <c r="O830" i="1"/>
  <c r="O814" i="1"/>
  <c r="O798" i="1"/>
  <c r="O782" i="1"/>
  <c r="O766" i="1"/>
  <c r="O750" i="1"/>
  <c r="O734" i="1"/>
  <c r="O718" i="1"/>
  <c r="O702" i="1"/>
  <c r="O686" i="1"/>
  <c r="O670" i="1"/>
  <c r="O654" i="1"/>
  <c r="O638" i="1"/>
  <c r="O622" i="1"/>
  <c r="O606" i="1"/>
  <c r="O590" i="1"/>
  <c r="O574" i="1"/>
  <c r="O558" i="1"/>
  <c r="O542" i="1"/>
  <c r="O526" i="1"/>
  <c r="O510" i="1"/>
  <c r="O494" i="1"/>
  <c r="O478" i="1"/>
  <c r="O462" i="1"/>
  <c r="O446" i="1"/>
  <c r="O430" i="1"/>
  <c r="O414" i="1"/>
  <c r="O398" i="1"/>
  <c r="O382" i="1"/>
  <c r="O366" i="1"/>
  <c r="O350" i="1"/>
  <c r="O334" i="1"/>
  <c r="O318" i="1"/>
  <c r="O302" i="1"/>
  <c r="O286" i="1"/>
  <c r="O270" i="1"/>
  <c r="O254" i="1"/>
  <c r="O238" i="1"/>
  <c r="O222" i="1"/>
  <c r="O206" i="1"/>
  <c r="O809" i="1"/>
  <c r="O793" i="1"/>
  <c r="O777" i="1"/>
  <c r="O761" i="1"/>
  <c r="O745" i="1"/>
  <c r="O729" i="1"/>
  <c r="O713" i="1"/>
  <c r="O697" i="1"/>
  <c r="O681" i="1"/>
  <c r="O665" i="1"/>
  <c r="O649" i="1"/>
  <c r="O633" i="1"/>
  <c r="O617" i="1"/>
  <c r="O601" i="1"/>
  <c r="O585" i="1"/>
  <c r="O569" i="1"/>
  <c r="O553" i="1"/>
  <c r="O537" i="1"/>
  <c r="O521" i="1"/>
  <c r="O505" i="1"/>
  <c r="O489" i="1"/>
  <c r="O473" i="1"/>
  <c r="O457" i="1"/>
  <c r="O441" i="1"/>
  <c r="O425" i="1"/>
  <c r="O409" i="1"/>
  <c r="O393" i="1"/>
  <c r="O377" i="1"/>
  <c r="O361" i="1"/>
  <c r="O345" i="1"/>
  <c r="O329" i="1"/>
  <c r="O313" i="1"/>
  <c r="O297" i="1"/>
  <c r="O281" i="1"/>
  <c r="O265" i="1"/>
  <c r="O249" i="1"/>
  <c r="O233" i="1"/>
  <c r="O217" i="1"/>
  <c r="O195" i="1"/>
  <c r="O197" i="1"/>
  <c r="O356" i="1"/>
  <c r="O650" i="1"/>
  <c r="O634" i="1"/>
  <c r="O586" i="1"/>
  <c r="O570" i="1"/>
  <c r="O522" i="1"/>
  <c r="O458" i="1"/>
  <c r="O410" i="1"/>
  <c r="O378" i="1"/>
  <c r="O330" i="1"/>
  <c r="O298" i="1"/>
  <c r="O250" i="1"/>
  <c r="O805" i="1"/>
  <c r="O773" i="1"/>
  <c r="O725" i="1"/>
  <c r="O677" i="1"/>
  <c r="O629" i="1"/>
  <c r="O581" i="1"/>
  <c r="O533" i="1"/>
  <c r="O485" i="1"/>
  <c r="O437" i="1"/>
  <c r="O405" i="1"/>
  <c r="O357" i="1"/>
  <c r="O325" i="1"/>
  <c r="O277" i="1"/>
  <c r="O229" i="1"/>
  <c r="O1179" i="1"/>
  <c r="O1051" i="1"/>
  <c r="O987" i="1"/>
  <c r="O795" i="1"/>
  <c r="O667" i="1"/>
  <c r="O539" i="1"/>
  <c r="O475" i="1"/>
  <c r="O708" i="1"/>
  <c r="O516" i="1"/>
  <c r="O388" i="1"/>
  <c r="O336" i="1"/>
  <c r="O288" i="1"/>
  <c r="O240" i="1"/>
  <c r="O291" i="1"/>
  <c r="O259" i="1"/>
  <c r="O211" i="1"/>
  <c r="O822" i="1"/>
  <c r="O774" i="1"/>
  <c r="O710" i="1"/>
  <c r="O662" i="1"/>
  <c r="O614" i="1"/>
  <c r="O582" i="1"/>
  <c r="O534" i="1"/>
  <c r="O502" i="1"/>
  <c r="O454" i="1"/>
  <c r="O422" i="1"/>
  <c r="O390" i="1"/>
  <c r="O342" i="1"/>
  <c r="O294" i="1"/>
  <c r="O246" i="1"/>
  <c r="O817" i="1"/>
  <c r="O769" i="1"/>
  <c r="O721" i="1"/>
  <c r="O673" i="1"/>
  <c r="O625" i="1"/>
  <c r="O593" i="1"/>
  <c r="O545" i="1"/>
  <c r="O497" i="1"/>
  <c r="O449" i="1"/>
  <c r="O401" i="1"/>
  <c r="O353" i="1"/>
  <c r="O289" i="1"/>
  <c r="O241" i="1"/>
  <c r="O892" i="1"/>
  <c r="O828" i="1"/>
  <c r="O1131" i="1"/>
  <c r="O1067" i="1"/>
  <c r="O1003" i="1"/>
  <c r="O939" i="1"/>
  <c r="O875" i="1"/>
  <c r="O811" i="1"/>
  <c r="O747" i="1"/>
  <c r="O683" i="1"/>
  <c r="O619" i="1"/>
  <c r="O555" i="1"/>
  <c r="O491" i="1"/>
  <c r="O427" i="1"/>
  <c r="O363" i="1"/>
  <c r="O299" i="1"/>
  <c r="O724" i="1"/>
  <c r="O660" i="1"/>
  <c r="O596" i="1"/>
  <c r="O532" i="1"/>
  <c r="O468" i="1"/>
  <c r="O404" i="1"/>
  <c r="O324" i="1"/>
  <c r="O308" i="1"/>
  <c r="O292" i="1"/>
  <c r="O276" i="1"/>
  <c r="O260" i="1"/>
  <c r="O244" i="1"/>
  <c r="O228" i="1"/>
  <c r="O212" i="1"/>
  <c r="O196" i="1"/>
  <c r="O279" i="1"/>
  <c r="O263" i="1"/>
  <c r="O247" i="1"/>
  <c r="O231" i="1"/>
  <c r="O215" i="1"/>
  <c r="O199" i="1"/>
  <c r="O842" i="1"/>
  <c r="O826" i="1"/>
  <c r="O810" i="1"/>
  <c r="O794" i="1"/>
  <c r="O778" i="1"/>
  <c r="O762" i="1"/>
  <c r="O746" i="1"/>
  <c r="O730" i="1"/>
  <c r="O714" i="1"/>
  <c r="O698" i="1"/>
  <c r="O682" i="1"/>
  <c r="O666" i="1"/>
  <c r="O602" i="1"/>
  <c r="O538" i="1"/>
  <c r="O490" i="1"/>
  <c r="O442" i="1"/>
  <c r="O394" i="1"/>
  <c r="O346" i="1"/>
  <c r="O282" i="1"/>
  <c r="O218" i="1"/>
  <c r="O789" i="1"/>
  <c r="O741" i="1"/>
  <c r="O693" i="1"/>
  <c r="O645" i="1"/>
  <c r="O597" i="1"/>
  <c r="O565" i="1"/>
  <c r="O501" i="1"/>
  <c r="O453" i="1"/>
  <c r="O389" i="1"/>
  <c r="O341" i="1"/>
  <c r="O293" i="1"/>
  <c r="O245" i="1"/>
  <c r="O202" i="1"/>
  <c r="O812" i="1"/>
  <c r="O347" i="1"/>
  <c r="O580" i="1"/>
  <c r="O352" i="1"/>
  <c r="O304" i="1"/>
  <c r="O272" i="1"/>
  <c r="O224" i="1"/>
  <c r="O275" i="1"/>
  <c r="O227" i="1"/>
  <c r="O838" i="1"/>
  <c r="O790" i="1"/>
  <c r="O742" i="1"/>
  <c r="O694" i="1"/>
  <c r="O646" i="1"/>
  <c r="O598" i="1"/>
  <c r="O550" i="1"/>
  <c r="O486" i="1"/>
  <c r="O438" i="1"/>
  <c r="O374" i="1"/>
  <c r="O326" i="1"/>
  <c r="O278" i="1"/>
  <c r="O230" i="1"/>
  <c r="O801" i="1"/>
  <c r="O753" i="1"/>
  <c r="O705" i="1"/>
  <c r="O657" i="1"/>
  <c r="O577" i="1"/>
  <c r="O529" i="1"/>
  <c r="O481" i="1"/>
  <c r="O433" i="1"/>
  <c r="O385" i="1"/>
  <c r="O337" i="1"/>
  <c r="O305" i="1"/>
  <c r="O257" i="1"/>
  <c r="O209" i="1"/>
  <c r="O198" i="1"/>
  <c r="O180" i="1"/>
  <c r="O164" i="1"/>
  <c r="O183" i="1"/>
  <c r="O167" i="1"/>
  <c r="O186" i="1"/>
  <c r="O170" i="1"/>
  <c r="O193" i="1"/>
  <c r="O177" i="1"/>
  <c r="O161" i="1"/>
  <c r="O192" i="1"/>
  <c r="O176" i="1"/>
  <c r="O160" i="1"/>
  <c r="O179" i="1"/>
  <c r="O163" i="1"/>
  <c r="O182" i="1"/>
  <c r="O166" i="1"/>
  <c r="O189" i="1"/>
  <c r="O173" i="1"/>
  <c r="O157" i="1"/>
  <c r="O86" i="1"/>
  <c r="O85" i="1"/>
  <c r="I78" i="1"/>
  <c r="I894" i="1"/>
  <c r="I3166" i="23" a="1"/>
  <c r="I3166" i="23" s="1"/>
  <c r="I2097" i="23" a="1"/>
  <c r="I2097" i="23" s="1"/>
  <c r="I115" i="23" a="1"/>
  <c r="I115" i="23" s="1"/>
  <c r="I1055" i="23" a="1"/>
  <c r="I1055" i="23" s="1"/>
  <c r="I1278" i="23" a="1"/>
  <c r="I1278" i="23" s="1"/>
  <c r="I1092" i="23" a="1"/>
  <c r="I1092" i="23" s="1"/>
  <c r="I518" i="23" a="1"/>
  <c r="I518" i="23" s="1"/>
  <c r="I722" i="23" a="1"/>
  <c r="I722" i="23" s="1"/>
  <c r="I1282" i="23" a="1"/>
  <c r="I1282" i="23" s="1"/>
  <c r="I1093" i="23" a="1"/>
  <c r="I1093" i="23" s="1"/>
  <c r="I1210" i="23" a="1"/>
  <c r="I1210" i="23" s="1"/>
  <c r="I2844" i="23" a="1"/>
  <c r="I2844" i="23" s="1"/>
  <c r="I2787" i="23" a="1"/>
  <c r="I2787" i="23" s="1"/>
  <c r="I928" i="23" a="1"/>
  <c r="I928" i="23" s="1"/>
  <c r="I3015" i="23" a="1"/>
  <c r="I3015" i="23" s="1"/>
  <c r="I44" i="23" a="1"/>
  <c r="I44" i="23" s="1"/>
  <c r="I2733" i="23" a="1"/>
  <c r="I2733" i="23" s="1"/>
  <c r="I3149" i="23" a="1"/>
  <c r="I3149" i="23" s="1"/>
  <c r="I2649" i="23" a="1"/>
  <c r="I2649" i="23" s="1"/>
  <c r="I539" i="23" a="1"/>
  <c r="I539" i="23" s="1"/>
  <c r="I258" i="23" a="1"/>
  <c r="I258" i="23" s="1"/>
  <c r="I541" i="23" a="1"/>
  <c r="I541" i="23" s="1"/>
  <c r="I748" i="23" a="1"/>
  <c r="I748" i="23" s="1"/>
  <c r="I3019" i="23" a="1"/>
  <c r="I3019" i="23" s="1"/>
  <c r="I1242" i="23" a="1"/>
  <c r="I1242" i="23" s="1"/>
  <c r="I101" i="23" a="1"/>
  <c r="I101" i="23" s="1"/>
  <c r="I2764" i="23" a="1"/>
  <c r="I2764" i="23" s="1"/>
  <c r="I1589" i="23" a="1"/>
  <c r="I1589" i="23" s="1"/>
  <c r="I1830" i="23" a="1"/>
  <c r="I1830" i="23" s="1"/>
  <c r="I1729" i="23" a="1"/>
  <c r="I1729" i="23" s="1"/>
  <c r="I2214" i="23" a="1"/>
  <c r="I2214" i="23" s="1"/>
  <c r="I2362" i="23" a="1"/>
  <c r="I2362" i="23" s="1"/>
  <c r="I922" i="23" a="1"/>
  <c r="I922" i="23" s="1"/>
  <c r="I2139" i="23" a="1"/>
  <c r="I2139" i="23" s="1"/>
  <c r="I351" i="23" a="1"/>
  <c r="I351" i="23" s="1"/>
  <c r="I105" i="23" a="1"/>
  <c r="I105" i="23" s="1"/>
  <c r="I2808" i="23" a="1"/>
  <c r="I2808" i="23" s="1"/>
  <c r="I236" i="23" a="1"/>
  <c r="I236" i="23" s="1"/>
  <c r="I757" i="23" a="1"/>
  <c r="I757" i="23" s="1"/>
  <c r="I650" i="23" a="1"/>
  <c r="I650" i="23" s="1"/>
  <c r="I1783" i="23" a="1"/>
  <c r="I1783" i="23" s="1"/>
  <c r="I1318" i="23" a="1"/>
  <c r="I1318" i="23" s="1"/>
  <c r="I1169" i="23" a="1"/>
  <c r="I1169" i="23" s="1"/>
  <c r="I1846" i="23" a="1"/>
  <c r="I1846" i="23" s="1"/>
  <c r="I2739" i="23" a="1"/>
  <c r="I2739" i="23" s="1"/>
  <c r="I2581" i="23" a="1"/>
  <c r="I2581" i="23" s="1"/>
  <c r="I1023" i="23" a="1"/>
  <c r="I1023" i="23" s="1"/>
  <c r="I814" i="23" a="1"/>
  <c r="I814" i="23" s="1"/>
  <c r="I1037" i="23" a="1"/>
  <c r="I1037" i="23" s="1"/>
  <c r="I579" i="23" a="1"/>
  <c r="I579" i="23" s="1"/>
  <c r="I2127" i="23" a="1"/>
  <c r="I2127" i="23" s="1"/>
  <c r="I1797" i="23" a="1"/>
  <c r="I1797" i="23" s="1"/>
  <c r="I479" i="23" a="1"/>
  <c r="I479" i="23" s="1"/>
  <c r="I1760" i="23" a="1"/>
  <c r="I1760" i="23" s="1"/>
  <c r="I723" i="23" a="1"/>
  <c r="I723" i="23" s="1"/>
  <c r="I1623" i="23" a="1"/>
  <c r="I1623" i="23" s="1"/>
  <c r="I1180" i="23" a="1"/>
  <c r="I1180" i="23" s="1"/>
  <c r="I159" i="23" a="1"/>
  <c r="I159" i="23" s="1"/>
  <c r="I1292" i="23" a="1"/>
  <c r="I1292" i="23" s="1"/>
  <c r="I407" i="23" a="1"/>
  <c r="I407" i="23" s="1"/>
  <c r="I321" i="23" a="1"/>
  <c r="I321" i="23" s="1"/>
  <c r="I1944" i="23" a="1"/>
  <c r="I1944" i="23" s="1"/>
  <c r="I3137" i="23" a="1"/>
  <c r="I3137" i="23" s="1"/>
  <c r="I2179" i="23" a="1"/>
  <c r="I2179" i="23" s="1"/>
  <c r="I2812" i="23" a="1"/>
  <c r="I2812" i="23" s="1"/>
  <c r="I1772" i="23" a="1"/>
  <c r="I1772" i="23" s="1"/>
  <c r="I2545" i="23" a="1"/>
  <c r="I2545" i="23" s="1"/>
  <c r="I2000" i="23" a="1"/>
  <c r="I2000" i="23" s="1"/>
  <c r="I447" i="23" a="1"/>
  <c r="I447" i="23" s="1"/>
  <c r="I679" i="23" a="1"/>
  <c r="I679" i="23" s="1"/>
  <c r="I1920" i="23" a="1"/>
  <c r="I1920" i="23" s="1"/>
  <c r="I2966" i="23" a="1"/>
  <c r="I2966" i="23" s="1"/>
  <c r="I2751" i="23" a="1"/>
  <c r="I2751" i="23" s="1"/>
  <c r="I1810" i="23" a="1"/>
  <c r="I1810" i="23" s="1"/>
  <c r="I3002" i="23" a="1"/>
  <c r="I3002" i="23" s="1"/>
  <c r="I1248" i="23" a="1"/>
  <c r="I1248" i="23" s="1"/>
  <c r="I59" i="23" a="1"/>
  <c r="I59" i="23" s="1"/>
  <c r="I699" i="23" a="1"/>
  <c r="I699" i="23" s="1"/>
  <c r="I1239" i="23" a="1"/>
  <c r="I1239" i="23" s="1"/>
  <c r="I3275" i="23" a="1"/>
  <c r="I3275" i="23" s="1"/>
  <c r="I1800" i="23" a="1"/>
  <c r="I1800" i="23" s="1"/>
  <c r="I1277" i="23" a="1"/>
  <c r="I1277" i="23" s="1"/>
  <c r="I667" i="23" a="1"/>
  <c r="I667" i="23" s="1"/>
  <c r="I2334" i="23" a="1"/>
  <c r="I2334" i="23" s="1"/>
  <c r="I3236" i="23" a="1"/>
  <c r="I3236" i="23" s="1"/>
  <c r="I2147" i="23" a="1"/>
  <c r="I2147" i="23" s="1"/>
  <c r="I1791" i="23" a="1"/>
  <c r="I1791" i="23" s="1"/>
  <c r="I1056" i="23" a="1"/>
  <c r="I1056" i="23" s="1"/>
  <c r="I2786" i="23" a="1"/>
  <c r="I2786" i="23" s="1"/>
  <c r="I1543" i="23" a="1"/>
  <c r="I1543" i="23" s="1"/>
  <c r="I3276" i="23" a="1"/>
  <c r="I3276" i="23" s="1"/>
  <c r="I2083" i="23" a="1"/>
  <c r="I2083" i="23" s="1"/>
  <c r="I2286" i="23" a="1"/>
  <c r="I2286" i="23" s="1"/>
  <c r="I609" i="23" a="1"/>
  <c r="I609" i="23" s="1"/>
  <c r="I818" i="23" a="1"/>
  <c r="I818" i="23" s="1"/>
  <c r="I1483" i="23" a="1"/>
  <c r="I1483" i="23" s="1"/>
  <c r="I2301" i="23" a="1"/>
  <c r="I2301" i="23" s="1"/>
  <c r="I1489" i="23" a="1"/>
  <c r="I1489" i="23" s="1"/>
  <c r="I1662" i="23" a="1"/>
  <c r="I1662" i="23" s="1"/>
  <c r="I3280" i="23" a="1"/>
  <c r="I3280" i="23" s="1"/>
  <c r="I429" i="23" a="1"/>
  <c r="I429" i="23" s="1"/>
  <c r="I1431" i="23" a="1"/>
  <c r="I1431" i="23" s="1"/>
  <c r="I588" i="23" a="1"/>
  <c r="I588" i="23" s="1"/>
  <c r="I189" i="23" a="1"/>
  <c r="I189" i="23" s="1"/>
  <c r="I2615" i="23" a="1"/>
  <c r="I2615" i="23" s="1"/>
  <c r="I3405" i="23" a="1"/>
  <c r="I3405" i="23" s="1"/>
  <c r="I1451" i="23" a="1"/>
  <c r="I1451" i="23" s="1"/>
  <c r="I53" i="23" a="1"/>
  <c r="I53" i="23" s="1"/>
  <c r="I1900" i="23" a="1"/>
  <c r="I1900" i="23" s="1"/>
  <c r="I2096" i="23" a="1"/>
  <c r="I2096" i="23" s="1"/>
  <c r="I2172" i="23" a="1"/>
  <c r="I2172" i="23" s="1"/>
  <c r="I2555" i="23" a="1"/>
  <c r="I2555" i="23" s="1"/>
  <c r="I1049" i="23" a="1"/>
  <c r="I1049" i="23" s="1"/>
  <c r="I2855" i="23" a="1"/>
  <c r="I2855" i="23" s="1"/>
  <c r="I2601" i="23" a="1"/>
  <c r="I2601" i="23" s="1"/>
  <c r="I965" i="23" a="1"/>
  <c r="I965" i="23" s="1"/>
  <c r="I1041" i="23" a="1"/>
  <c r="I1041" i="23" s="1"/>
  <c r="I2658" i="23" a="1"/>
  <c r="I2658" i="23" s="1"/>
  <c r="I1919" i="23" a="1"/>
  <c r="I1919" i="23" s="1"/>
  <c r="I2381" i="23" a="1"/>
  <c r="I2381" i="23" s="1"/>
  <c r="I2350" i="23" a="1"/>
  <c r="I2350" i="23" s="1"/>
  <c r="I3375" i="23" a="1"/>
  <c r="I3375" i="23" s="1"/>
  <c r="I789" i="23" a="1"/>
  <c r="I789" i="23" s="1"/>
  <c r="I2437" i="23" a="1"/>
  <c r="I2437" i="23" s="1"/>
  <c r="I2272" i="23" a="1"/>
  <c r="I2272" i="23" s="1"/>
  <c r="I1043" i="23" a="1"/>
  <c r="I1043" i="23" s="1"/>
  <c r="I439" i="23" a="1"/>
  <c r="I439" i="23" s="1"/>
  <c r="I3223" i="23" a="1"/>
  <c r="I3223" i="23" s="1"/>
  <c r="I281" i="23" a="1"/>
  <c r="I281" i="23" s="1"/>
  <c r="I1973" i="23" a="1"/>
  <c r="I1973" i="23" s="1"/>
  <c r="I467" i="23" a="1"/>
  <c r="I467" i="23" s="1"/>
  <c r="I2646" i="23" a="1"/>
  <c r="I2646" i="23" s="1"/>
  <c r="I937" i="23" a="1"/>
  <c r="I937" i="23" s="1"/>
  <c r="I731" i="23" a="1"/>
  <c r="I731" i="23" s="1"/>
  <c r="I2314" i="23" a="1"/>
  <c r="I2314" i="23" s="1"/>
  <c r="I2668" i="23" a="1"/>
  <c r="I2668" i="23" s="1"/>
  <c r="I2916" i="23" a="1"/>
  <c r="I2916" i="23" s="1"/>
  <c r="I1035" i="23" a="1"/>
  <c r="I1035" i="23" s="1"/>
  <c r="I256" i="23" a="1"/>
  <c r="I256" i="23" s="1"/>
  <c r="I1066" i="23" a="1"/>
  <c r="I1066" i="23" s="1"/>
  <c r="I2921" i="23" a="1"/>
  <c r="I2921" i="23" s="1"/>
  <c r="I1570" i="23" a="1"/>
  <c r="I1570" i="23" s="1"/>
  <c r="I3377" i="23" a="1"/>
  <c r="I3377" i="23" s="1"/>
  <c r="I153" i="23" a="1"/>
  <c r="I153" i="23" s="1"/>
  <c r="I762" i="23" a="1"/>
  <c r="I762" i="23" s="1"/>
  <c r="I2598" i="23" a="1"/>
  <c r="I2598" i="23" s="1"/>
  <c r="I3303" i="23" a="1"/>
  <c r="I3303" i="23" s="1"/>
  <c r="I1743" i="23" a="1"/>
  <c r="I1743" i="23" s="1"/>
  <c r="I3286" i="23" a="1"/>
  <c r="I3286" i="23" s="1"/>
  <c r="I1495" i="23" a="1"/>
  <c r="I1495" i="23" s="1"/>
  <c r="I3070" i="23" a="1"/>
  <c r="I3070" i="23" s="1"/>
  <c r="I2540" i="23" a="1"/>
  <c r="I2540" i="23" s="1"/>
  <c r="I2665" i="23" a="1"/>
  <c r="I2665" i="23" s="1"/>
  <c r="I649" i="23" a="1"/>
  <c r="I649" i="23" s="1"/>
  <c r="I409" i="23" a="1"/>
  <c r="I409" i="23" s="1"/>
  <c r="I156" i="23" a="1"/>
  <c r="I156" i="23" s="1"/>
  <c r="I1329" i="23" a="1"/>
  <c r="I1329" i="23" s="1"/>
  <c r="I895" i="23" a="1"/>
  <c r="I895" i="23" s="1"/>
  <c r="I2710" i="23" a="1"/>
  <c r="I2710" i="23" s="1"/>
  <c r="I2995" i="23" a="1"/>
  <c r="I2995" i="23" s="1"/>
  <c r="I2082" i="23" a="1"/>
  <c r="I2082" i="23" s="1"/>
  <c r="I3329" i="23" a="1"/>
  <c r="I3329" i="23" s="1"/>
  <c r="I2162" i="23" a="1"/>
  <c r="I2162" i="23" s="1"/>
  <c r="I2460" i="23" a="1"/>
  <c r="I2460" i="23" s="1"/>
  <c r="I1972" i="23" a="1"/>
  <c r="I1972" i="23" s="1"/>
  <c r="I855" i="23" a="1"/>
  <c r="I855" i="23" s="1"/>
  <c r="I830" i="23" a="1"/>
  <c r="I830" i="23" s="1"/>
  <c r="I642" i="23" a="1"/>
  <c r="I642" i="23" s="1"/>
  <c r="I2801" i="23" a="1"/>
  <c r="I2801" i="23" s="1"/>
  <c r="I2453" i="23" a="1"/>
  <c r="I2453" i="23" s="1"/>
  <c r="I3325" i="23" a="1"/>
  <c r="I3325" i="23" s="1"/>
  <c r="I1000" i="23" a="1"/>
  <c r="I1000" i="23" s="1"/>
  <c r="I2206" i="23" a="1"/>
  <c r="I2206" i="23" s="1"/>
  <c r="I120" i="23" a="1"/>
  <c r="I120" i="23" s="1"/>
  <c r="I2211" i="23" a="1"/>
  <c r="I2211" i="23" s="1"/>
  <c r="I3415" i="23" a="1"/>
  <c r="I3415" i="23" s="1"/>
  <c r="I2379" i="23" a="1"/>
  <c r="I2379" i="23" s="1"/>
  <c r="I1234" i="23" a="1"/>
  <c r="I1234" i="23" s="1"/>
  <c r="I3107" i="23" a="1"/>
  <c r="I3107" i="23" s="1"/>
  <c r="I711" i="23" a="1"/>
  <c r="I711" i="23" s="1"/>
  <c r="I1609" i="23" a="1"/>
  <c r="I1609" i="23" s="1"/>
  <c r="I3008" i="23" a="1"/>
  <c r="I3008" i="23" s="1"/>
  <c r="I3198" i="23" a="1"/>
  <c r="I3198" i="23" s="1"/>
  <c r="I3059" i="23" a="1"/>
  <c r="I3059" i="23" s="1"/>
  <c r="I2798" i="23" a="1"/>
  <c r="I2798" i="23" s="1"/>
  <c r="I2922" i="23" a="1"/>
  <c r="I2922" i="23" s="1"/>
  <c r="I827" i="23" a="1"/>
  <c r="I827" i="23" s="1"/>
  <c r="I1812" i="23" a="1"/>
  <c r="I1812" i="23" s="1"/>
  <c r="I1444" i="23" a="1"/>
  <c r="I1444" i="23" s="1"/>
  <c r="I3385" i="23" a="1"/>
  <c r="I3385" i="23" s="1"/>
  <c r="I1656" i="23" a="1"/>
  <c r="I1656" i="23" s="1"/>
  <c r="I804" i="23" a="1"/>
  <c r="I804" i="23" s="1"/>
  <c r="I627" i="23" a="1"/>
  <c r="I627" i="23" s="1"/>
  <c r="I1872" i="23" a="1"/>
  <c r="I1872" i="23" s="1"/>
  <c r="I2513" i="23" a="1"/>
  <c r="I2513" i="23" s="1"/>
  <c r="I972" i="23" a="1"/>
  <c r="I972" i="23" s="1"/>
  <c r="I2712" i="23" a="1"/>
  <c r="I2712" i="23" s="1"/>
  <c r="I1502" i="23" a="1"/>
  <c r="I1502" i="23" s="1"/>
  <c r="I2128" i="23" a="1"/>
  <c r="I2128" i="23" s="1"/>
  <c r="I521" i="23" a="1"/>
  <c r="I521" i="23" s="1"/>
  <c r="I1156" i="23" a="1"/>
  <c r="I1156" i="23" s="1"/>
  <c r="I3206" i="23" a="1"/>
  <c r="I3206" i="23" s="1"/>
  <c r="I1331" i="23" a="1"/>
  <c r="I1331" i="23" s="1"/>
  <c r="I122" i="23" a="1"/>
  <c r="I122" i="23" s="1"/>
  <c r="I1181" i="23" a="1"/>
  <c r="I1181" i="23" s="1"/>
  <c r="I1798" i="23" a="1"/>
  <c r="I1798" i="23" s="1"/>
  <c r="I1964" i="23" a="1"/>
  <c r="I1964" i="23" s="1"/>
  <c r="I3050" i="23" a="1"/>
  <c r="I3050" i="23" s="1"/>
  <c r="I3234" i="23" a="1"/>
  <c r="I3234" i="23" s="1"/>
  <c r="I221" i="23" a="1"/>
  <c r="I221" i="23" s="1"/>
  <c r="I2393" i="23" a="1"/>
  <c r="I2393" i="23" s="1"/>
  <c r="I843" i="23" a="1"/>
  <c r="I843" i="23" s="1"/>
  <c r="I1648" i="23" a="1"/>
  <c r="I1648" i="23" s="1"/>
  <c r="I2983" i="23" a="1"/>
  <c r="I2983" i="23" s="1"/>
  <c r="I3003" i="23" a="1"/>
  <c r="I3003" i="23" s="1"/>
  <c r="I1091" i="23" a="1"/>
  <c r="I1091" i="23" s="1"/>
  <c r="I2862" i="23" a="1"/>
  <c r="I2862" i="23" s="1"/>
  <c r="I3259" i="23" a="1"/>
  <c r="I3259" i="23" s="1"/>
  <c r="I676" i="23" a="1"/>
  <c r="I676" i="23" s="1"/>
  <c r="I207" i="23" a="1"/>
  <c r="I207" i="23" s="1"/>
  <c r="I1469" i="23" a="1"/>
  <c r="I1469" i="23" s="1"/>
  <c r="I2817" i="23" a="1"/>
  <c r="I2817" i="23" s="1"/>
  <c r="I2618" i="23" a="1"/>
  <c r="I2618" i="23" s="1"/>
  <c r="I1294" i="23" a="1"/>
  <c r="I1294" i="23" s="1"/>
  <c r="I2216" i="23" a="1"/>
  <c r="I2216" i="23" s="1"/>
  <c r="I3200" i="23" a="1"/>
  <c r="I3200" i="23" s="1"/>
  <c r="I2596" i="23" a="1"/>
  <c r="I2596" i="23" s="1"/>
  <c r="I1357" i="23" a="1"/>
  <c r="I1357" i="23" s="1"/>
  <c r="I1517" i="23" a="1"/>
  <c r="I1517" i="23" s="1"/>
  <c r="I2245" i="23" a="1"/>
  <c r="I2245" i="23" s="1"/>
  <c r="I3439" i="23" a="1"/>
  <c r="I3439" i="23" s="1"/>
  <c r="I3042" i="23" a="1"/>
  <c r="I3042" i="23" s="1"/>
  <c r="I2758" i="23" a="1"/>
  <c r="I2758" i="23" s="1"/>
  <c r="I1289" i="23" a="1"/>
  <c r="I1289" i="23" s="1"/>
  <c r="I956" i="23" a="1"/>
  <c r="I956" i="23" s="1"/>
  <c r="I773" i="23" a="1"/>
  <c r="I773" i="23" s="1"/>
  <c r="I826" i="23" a="1"/>
  <c r="I826" i="23" s="1"/>
  <c r="I815" i="23" a="1"/>
  <c r="I815" i="23" s="1"/>
  <c r="I680" i="23" a="1"/>
  <c r="I680" i="23" s="1"/>
  <c r="I2377" i="23" a="1"/>
  <c r="I2377" i="23" s="1"/>
  <c r="I3349" i="23" a="1"/>
  <c r="I3349" i="23" s="1"/>
  <c r="I746" i="23" a="1"/>
  <c r="I746" i="23" s="1"/>
  <c r="I306" i="23" a="1"/>
  <c r="I306" i="23" s="1"/>
  <c r="I1560" i="23" a="1"/>
  <c r="I1560" i="23" s="1"/>
  <c r="I2033" i="23" a="1"/>
  <c r="I2033" i="23" s="1"/>
  <c r="I3158" i="23" a="1"/>
  <c r="I3158" i="23" s="1"/>
  <c r="I1170" i="23" a="1"/>
  <c r="I1170" i="23" s="1"/>
  <c r="I2654" i="23" a="1"/>
  <c r="I2654" i="23" s="1"/>
  <c r="I796" i="23" a="1"/>
  <c r="I796" i="23" s="1"/>
  <c r="I265" i="23" a="1"/>
  <c r="I265" i="23" s="1"/>
  <c r="I906" i="23" a="1"/>
  <c r="I906" i="23" s="1"/>
  <c r="I671" i="23" a="1"/>
  <c r="I671" i="23" s="1"/>
  <c r="I507" i="23" a="1"/>
  <c r="I507" i="23" s="1"/>
  <c r="I3183" i="23" a="1"/>
  <c r="I3183" i="23" s="1"/>
  <c r="I179" i="23" a="1"/>
  <c r="I179" i="23" s="1"/>
  <c r="I2045" i="23" a="1"/>
  <c r="I2045" i="23" s="1"/>
  <c r="I702" i="23" a="1"/>
  <c r="I702" i="23" s="1"/>
  <c r="I1157" i="23" a="1"/>
  <c r="I1157" i="23" s="1"/>
  <c r="I185" i="23" a="1"/>
  <c r="I185" i="23" s="1"/>
  <c r="I2201" i="23" a="1"/>
  <c r="I2201" i="23" s="1"/>
  <c r="I3079" i="23" a="1"/>
  <c r="I3079" i="23" s="1"/>
  <c r="I276" i="23" a="1"/>
  <c r="I276" i="23" s="1"/>
  <c r="I2623" i="23" a="1"/>
  <c r="I2623" i="23" s="1"/>
  <c r="I2746" i="23" a="1"/>
  <c r="I2746" i="23" s="1"/>
  <c r="I1508" i="23" a="1"/>
  <c r="I1508" i="23" s="1"/>
  <c r="I980" i="23" a="1"/>
  <c r="I980" i="23" s="1"/>
  <c r="I1632" i="23" a="1"/>
  <c r="I1632" i="23" s="1"/>
  <c r="I3341" i="23" a="1"/>
  <c r="I3341" i="23" s="1"/>
  <c r="I244" i="23" a="1"/>
  <c r="I244" i="23" s="1"/>
  <c r="I2257" i="23" a="1"/>
  <c r="I2257" i="23" s="1"/>
  <c r="I1402" i="23" a="1"/>
  <c r="I1402" i="23" s="1"/>
  <c r="I1064" i="23" a="1"/>
  <c r="I1064" i="23" s="1"/>
  <c r="I2401" i="23" a="1"/>
  <c r="I2401" i="23" s="1"/>
  <c r="I1506" i="23" a="1"/>
  <c r="I1506" i="23" s="1"/>
  <c r="I1658" i="23" a="1"/>
  <c r="I1658" i="23" s="1"/>
  <c r="I2502" i="23" a="1"/>
  <c r="I2502" i="23" s="1"/>
  <c r="I64" i="23" a="1"/>
  <c r="I64" i="23" s="1"/>
  <c r="I463" i="23" a="1"/>
  <c r="I463" i="23" s="1"/>
  <c r="I486" i="23" a="1"/>
  <c r="I486" i="23" s="1"/>
  <c r="I342" i="23" a="1"/>
  <c r="I342" i="23" s="1"/>
  <c r="I1436" i="23" a="1"/>
  <c r="I1436" i="23" s="1"/>
  <c r="I1445" i="23" a="1"/>
  <c r="I1445" i="23" s="1"/>
  <c r="I1503" i="23" a="1"/>
  <c r="I1503" i="23" s="1"/>
  <c r="I2222" i="23" a="1"/>
  <c r="I2222" i="23" s="1"/>
  <c r="I2718" i="23" a="1"/>
  <c r="I2718" i="23" s="1"/>
  <c r="I634" i="23" a="1"/>
  <c r="I634" i="23" s="1"/>
  <c r="I1898" i="23" a="1"/>
  <c r="I1898" i="23" s="1"/>
  <c r="I3429" i="23" a="1"/>
  <c r="I3429" i="23" s="1"/>
  <c r="I195" i="23" a="1"/>
  <c r="I195" i="23" s="1"/>
  <c r="I2958" i="23" a="1"/>
  <c r="I2958" i="23" s="1"/>
  <c r="I2288" i="23" a="1"/>
  <c r="I2288" i="23" s="1"/>
  <c r="I2693" i="23" a="1"/>
  <c r="I2693" i="23" s="1"/>
  <c r="I1956" i="23" a="1"/>
  <c r="I1956" i="23" s="1"/>
  <c r="I2478" i="23" a="1"/>
  <c r="I2478" i="23" s="1"/>
  <c r="I2190" i="23" a="1"/>
  <c r="I2190" i="23" s="1"/>
  <c r="I2830" i="23" a="1"/>
  <c r="I2830" i="23" s="1"/>
  <c r="I2265" i="23" a="1"/>
  <c r="I2265" i="23" s="1"/>
  <c r="I51" i="23" a="1"/>
  <c r="I51" i="23" s="1"/>
  <c r="I2435" i="23" a="1"/>
  <c r="I2435" i="23" s="1"/>
  <c r="I1173" i="23" a="1"/>
  <c r="I1173" i="23" s="1"/>
  <c r="I2723" i="23" a="1"/>
  <c r="I2723" i="23" s="1"/>
  <c r="I1214" i="23" a="1"/>
  <c r="I1214" i="23" s="1"/>
  <c r="I482" i="23" a="1"/>
  <c r="I482" i="23" s="1"/>
  <c r="I567" i="23" a="1"/>
  <c r="I567" i="23" s="1"/>
  <c r="I2988" i="23" a="1"/>
  <c r="I2988" i="23" s="1"/>
  <c r="I2344" i="23" a="1"/>
  <c r="I2344" i="23" s="1"/>
  <c r="I3304" i="23" a="1"/>
  <c r="I3304" i="23" s="1"/>
  <c r="I841" i="23" a="1"/>
  <c r="I841" i="23" s="1"/>
  <c r="I383" i="23" a="1"/>
  <c r="I383" i="23" s="1"/>
  <c r="I3063" i="23" a="1"/>
  <c r="I3063" i="23" s="1"/>
  <c r="I1211" i="23" a="1"/>
  <c r="I1211" i="23" s="1"/>
  <c r="I952" i="23" a="1"/>
  <c r="I952" i="23" s="1"/>
  <c r="I268" i="23" a="1"/>
  <c r="I268" i="23" s="1"/>
  <c r="I2533" i="23" a="1"/>
  <c r="I2533" i="23" s="1"/>
  <c r="I794" i="23" a="1"/>
  <c r="I794" i="23" s="1"/>
  <c r="I724" i="23" a="1"/>
  <c r="I724" i="23" s="1"/>
  <c r="I2912" i="23" a="1"/>
  <c r="I2912" i="23" s="1"/>
  <c r="I1811" i="23" a="1"/>
  <c r="I1811" i="23" s="1"/>
  <c r="I2384" i="23" a="1"/>
  <c r="I2384" i="23" s="1"/>
  <c r="I694" i="23" a="1"/>
  <c r="I694" i="23" s="1"/>
  <c r="I2125" i="23" a="1"/>
  <c r="I2125" i="23" s="1"/>
  <c r="I2805" i="23" a="1"/>
  <c r="I2805" i="23" s="1"/>
  <c r="I1358" i="23" a="1"/>
  <c r="I1358" i="23" s="1"/>
  <c r="I111" i="23" a="1"/>
  <c r="I111" i="23" s="1"/>
  <c r="I1223" i="23" a="1"/>
  <c r="I1223" i="23" s="1"/>
  <c r="I1608" i="23" a="1"/>
  <c r="I1608" i="23" s="1"/>
  <c r="I1994" i="23" a="1"/>
  <c r="I1994" i="23" s="1"/>
  <c r="I2642" i="23" a="1"/>
  <c r="I2642" i="23" s="1"/>
  <c r="I1085" i="23" a="1"/>
  <c r="I1085" i="23" s="1"/>
  <c r="I1924" i="23" a="1"/>
  <c r="I1924" i="23" s="1"/>
  <c r="I71" i="23" a="1"/>
  <c r="I71" i="23" s="1"/>
  <c r="I2270" i="23" a="1"/>
  <c r="I2270" i="23" s="1"/>
  <c r="I2180" i="23" a="1"/>
  <c r="I2180" i="23" s="1"/>
  <c r="I1480" i="23" a="1"/>
  <c r="I1480" i="23" s="1"/>
  <c r="I1438" i="23" a="1"/>
  <c r="I1438" i="23" s="1"/>
  <c r="I2532" i="23" a="1"/>
  <c r="I2532" i="23" s="1"/>
  <c r="I1793" i="23" a="1"/>
  <c r="I1793" i="23" s="1"/>
  <c r="I657" i="23" a="1"/>
  <c r="I657" i="23" s="1"/>
  <c r="I1145" i="23" a="1"/>
  <c r="I1145" i="23" s="1"/>
  <c r="I835" i="23" a="1"/>
  <c r="I835" i="23" s="1"/>
  <c r="I868" i="23" a="1"/>
  <c r="I868" i="23" s="1"/>
  <c r="I151" i="23" a="1"/>
  <c r="I151" i="23" s="1"/>
  <c r="I1931" i="23" a="1"/>
  <c r="I1931" i="23" s="1"/>
  <c r="I2194" i="23" a="1"/>
  <c r="I2194" i="23" s="1"/>
  <c r="I1382" i="23" a="1"/>
  <c r="I1382" i="23" s="1"/>
  <c r="I2155" i="23" a="1"/>
  <c r="I2155" i="23" s="1"/>
  <c r="I964" i="23" a="1"/>
  <c r="I964" i="23" s="1"/>
  <c r="I2509" i="23" a="1"/>
  <c r="I2509" i="23" s="1"/>
  <c r="I668" i="23" a="1"/>
  <c r="I668" i="23" s="1"/>
  <c r="I190" i="23" a="1"/>
  <c r="I190" i="23" s="1"/>
  <c r="I38" i="23" a="1"/>
  <c r="I38" i="23" s="1"/>
  <c r="I1295" i="23" a="1"/>
  <c r="I1295" i="23" s="1"/>
  <c r="I1691" i="23" a="1"/>
  <c r="I1691" i="23" s="1"/>
  <c r="I3245" i="23" a="1"/>
  <c r="I3245" i="23" s="1"/>
  <c r="I962" i="23" a="1"/>
  <c r="I962" i="23" s="1"/>
  <c r="I1864" i="23" a="1"/>
  <c r="I1864" i="23" s="1"/>
  <c r="I2063" i="23" a="1"/>
  <c r="I2063" i="23" s="1"/>
  <c r="I1525" i="23" a="1"/>
  <c r="I1525" i="23" s="1"/>
  <c r="I1224" i="23" a="1"/>
  <c r="I1224" i="23" s="1"/>
  <c r="I3144" i="23" a="1"/>
  <c r="I3144" i="23" s="1"/>
  <c r="I1530" i="23" a="1"/>
  <c r="I1530" i="23" s="1"/>
  <c r="I1387" i="23" a="1"/>
  <c r="I1387" i="23" s="1"/>
  <c r="I1321" i="23" a="1"/>
  <c r="I1321" i="23" s="1"/>
  <c r="I2877" i="23" a="1"/>
  <c r="I2877" i="23" s="1"/>
  <c r="I2807" i="23" a="1"/>
  <c r="I2807" i="23" s="1"/>
  <c r="I188" i="23" a="1"/>
  <c r="I188" i="23" s="1"/>
  <c r="I1598" i="23" a="1"/>
  <c r="I1598" i="23" s="1"/>
  <c r="I3188" i="23" a="1"/>
  <c r="I3188" i="23" s="1"/>
  <c r="I1171" i="23" a="1"/>
  <c r="I1171" i="23" s="1"/>
  <c r="I719" i="23" a="1"/>
  <c r="I719" i="23" s="1"/>
  <c r="I1630" i="23" a="1"/>
  <c r="I1630" i="23" s="1"/>
  <c r="I2976" i="23" a="1"/>
  <c r="I2976" i="23" s="1"/>
  <c r="I48" i="23" a="1"/>
  <c r="I48" i="23" s="1"/>
  <c r="I340" i="23" a="1"/>
  <c r="I340" i="23" s="1"/>
  <c r="I2346" i="23" a="1"/>
  <c r="I2346" i="23" s="1"/>
  <c r="I2105" i="23" a="1"/>
  <c r="I2105" i="23" s="1"/>
  <c r="I1925" i="23" a="1"/>
  <c r="I1925" i="23" s="1"/>
  <c r="I3278" i="23" a="1"/>
  <c r="I3278" i="23" s="1"/>
  <c r="I1413" i="23" a="1"/>
  <c r="I1413" i="23" s="1"/>
  <c r="I559" i="23" a="1"/>
  <c r="I559" i="23" s="1"/>
  <c r="I2839" i="23" a="1"/>
  <c r="I2839" i="23" s="1"/>
  <c r="I2736" i="23" a="1"/>
  <c r="I2736" i="23" s="1"/>
  <c r="I987" i="23" a="1"/>
  <c r="I987" i="23" s="1"/>
  <c r="I2595" i="23" a="1"/>
  <c r="I2595" i="23" s="1"/>
  <c r="I2389" i="23" a="1"/>
  <c r="I2389" i="23" s="1"/>
  <c r="I2512" i="23" a="1"/>
  <c r="I2512" i="23" s="1"/>
  <c r="I2475" i="23" a="1"/>
  <c r="I2475" i="23" s="1"/>
  <c r="I1077" i="23" a="1"/>
  <c r="I1077" i="23" s="1"/>
  <c r="I1356" i="23" a="1"/>
  <c r="I1356" i="23" s="1"/>
  <c r="I1416" i="23" a="1"/>
  <c r="I1416" i="23" s="1"/>
  <c r="I428" i="23" a="1"/>
  <c r="I428" i="23" s="1"/>
  <c r="I893" i="23" a="1"/>
  <c r="I893" i="23" s="1"/>
  <c r="I1153" i="23" a="1"/>
  <c r="I1153" i="23" s="1"/>
  <c r="I1869" i="23" a="1"/>
  <c r="I1869" i="23" s="1"/>
  <c r="I2826" i="23" a="1"/>
  <c r="I2826" i="23" s="1"/>
  <c r="I1172" i="23" a="1"/>
  <c r="I1172" i="23" s="1"/>
  <c r="I953" i="23" a="1"/>
  <c r="I953" i="23" s="1"/>
  <c r="I1736" i="23" a="1"/>
  <c r="I1736" i="23" s="1"/>
  <c r="I1574" i="23" a="1"/>
  <c r="I1574" i="23" s="1"/>
  <c r="I2157" i="23" a="1"/>
  <c r="I2157" i="23" s="1"/>
  <c r="I1954" i="23" a="1"/>
  <c r="I1954" i="23" s="1"/>
  <c r="I552" i="23" a="1"/>
  <c r="I552" i="23" s="1"/>
  <c r="I3264" i="23" a="1"/>
  <c r="I3264" i="23" s="1"/>
  <c r="I275" i="23" a="1"/>
  <c r="I275" i="23" s="1"/>
  <c r="I1262" i="23" a="1"/>
  <c r="I1262" i="23" s="1"/>
  <c r="I2747" i="23" a="1"/>
  <c r="I2747" i="23" s="1"/>
  <c r="I2445" i="23" a="1"/>
  <c r="I2445" i="23" s="1"/>
  <c r="I1314" i="23" a="1"/>
  <c r="I1314" i="23" s="1"/>
  <c r="I587" i="23" a="1"/>
  <c r="I587" i="23" s="1"/>
  <c r="I3238" i="23" a="1"/>
  <c r="I3238" i="23" s="1"/>
  <c r="I1154" i="23" a="1"/>
  <c r="I1154" i="23" s="1"/>
  <c r="I118" i="23" a="1"/>
  <c r="I118" i="23" s="1"/>
  <c r="I1571" i="23" a="1"/>
  <c r="I1571" i="23" s="1"/>
  <c r="I798" i="23" a="1"/>
  <c r="I798" i="23" s="1"/>
  <c r="I2503" i="23" a="1"/>
  <c r="I2503" i="23" s="1"/>
  <c r="I1403" i="23" a="1"/>
  <c r="I1403" i="23" s="1"/>
  <c r="I399" i="23" a="1"/>
  <c r="I399" i="23" s="1"/>
  <c r="I423" i="23" a="1"/>
  <c r="I423" i="23" s="1"/>
  <c r="I2440" i="23" a="1"/>
  <c r="I2440" i="23" s="1"/>
  <c r="I1533" i="23" a="1"/>
  <c r="I1533" i="23" s="1"/>
  <c r="I1311" i="23" a="1"/>
  <c r="I1311" i="23" s="1"/>
  <c r="I3120" i="23" a="1"/>
  <c r="I3120" i="23" s="1"/>
  <c r="I2212" i="23" a="1"/>
  <c r="I2212" i="23" s="1"/>
  <c r="I568" i="23" a="1"/>
  <c r="I568" i="23" s="1"/>
  <c r="I1516" i="23" a="1"/>
  <c r="I1516" i="23" s="1"/>
  <c r="I973" i="23" a="1"/>
  <c r="I973" i="23" s="1"/>
  <c r="I1906" i="23" a="1"/>
  <c r="I1906" i="23" s="1"/>
  <c r="I2110" i="23" a="1"/>
  <c r="I2110" i="23" s="1"/>
  <c r="I397" i="23" a="1"/>
  <c r="I397" i="23" s="1"/>
  <c r="I2091" i="23" a="1"/>
  <c r="I2091" i="23" s="1"/>
  <c r="I2938" i="23" a="1"/>
  <c r="I2938" i="23" s="1"/>
  <c r="I327" i="23" a="1"/>
  <c r="I327" i="23" s="1"/>
  <c r="I391" i="23" a="1"/>
  <c r="I391" i="23" s="1"/>
  <c r="I1207" i="23" a="1"/>
  <c r="I1207" i="23" s="1"/>
  <c r="I2518" i="23" a="1"/>
  <c r="I2518" i="23" s="1"/>
  <c r="I2013" i="23" a="1"/>
  <c r="I2013" i="23" s="1"/>
  <c r="I3201" i="23" a="1"/>
  <c r="I3201" i="23" s="1"/>
  <c r="I2164" i="23" a="1"/>
  <c r="I2164" i="23" s="1"/>
  <c r="I107" i="23" a="1"/>
  <c r="I107" i="23" s="1"/>
  <c r="I74" i="23" a="1"/>
  <c r="I74" i="23" s="1"/>
  <c r="I2178" i="23" a="1"/>
  <c r="I2178" i="23" s="1"/>
  <c r="I2505" i="23" a="1"/>
  <c r="I2505" i="23" s="1"/>
  <c r="I2994" i="23" a="1"/>
  <c r="I2994" i="23" s="1"/>
  <c r="I3" i="23" a="1"/>
  <c r="I3" i="23" s="1"/>
  <c r="I3131" i="23" a="1"/>
  <c r="I3131" i="23" s="1"/>
  <c r="I2061" i="23" a="1"/>
  <c r="I2061" i="23" s="1"/>
  <c r="I1272" i="23" a="1"/>
  <c r="I1272" i="23" s="1"/>
  <c r="I2506" i="23" a="1"/>
  <c r="I2506" i="23" s="1"/>
  <c r="I1370" i="23" a="1"/>
  <c r="I1370" i="23" s="1"/>
  <c r="I1942" i="23" a="1"/>
  <c r="I1942" i="23" s="1"/>
  <c r="I2026" i="23" a="1"/>
  <c r="I2026" i="23" s="1"/>
  <c r="I3225" i="23" a="1"/>
  <c r="I3225" i="23" s="1"/>
  <c r="I2602" i="23" a="1"/>
  <c r="I2602" i="23" s="1"/>
  <c r="I1204" i="23" a="1"/>
  <c r="I1204" i="23" s="1"/>
  <c r="I2149" i="23" a="1"/>
  <c r="I2149" i="23" s="1"/>
  <c r="I1575" i="23" a="1"/>
  <c r="I1575" i="23" s="1"/>
  <c r="I2709" i="23" a="1"/>
  <c r="I2709" i="23" s="1"/>
  <c r="I2173" i="23" a="1"/>
  <c r="I2173" i="23" s="1"/>
  <c r="I2040" i="23" a="1"/>
  <c r="I2040" i="23" s="1"/>
  <c r="I1557" i="23" a="1"/>
  <c r="I1557" i="23" s="1"/>
  <c r="I291" i="23" a="1"/>
  <c r="I291" i="23" s="1"/>
  <c r="I1290" i="23" a="1"/>
  <c r="I1290" i="23" s="1"/>
  <c r="I1291" i="23" a="1"/>
  <c r="I1291" i="23" s="1"/>
  <c r="I211" i="23" a="1"/>
  <c r="I211" i="23" s="1"/>
  <c r="I1727" i="23" a="1"/>
  <c r="I1727" i="23" s="1"/>
  <c r="I374" i="23" a="1"/>
  <c r="I374" i="23" s="1"/>
  <c r="I1635" i="23" a="1"/>
  <c r="I1635" i="23" s="1"/>
  <c r="I1599" i="23" a="1"/>
  <c r="I1599" i="23" s="1"/>
  <c r="I1362" i="23" a="1"/>
  <c r="I1362" i="23" s="1"/>
  <c r="I2488" i="23" a="1"/>
  <c r="I2488" i="23" s="1"/>
  <c r="I2551" i="23" a="1"/>
  <c r="I2551" i="23" s="1"/>
  <c r="I150" i="23" a="1"/>
  <c r="I150" i="23" s="1"/>
  <c r="I496" i="23" a="1"/>
  <c r="I496" i="23" s="1"/>
  <c r="I2638" i="23" a="1"/>
  <c r="I2638" i="23" s="1"/>
  <c r="I1258" i="23" a="1"/>
  <c r="I1258" i="23" s="1"/>
  <c r="I2953" i="23" a="1"/>
  <c r="I2953" i="23" s="1"/>
  <c r="I1129" i="23" a="1"/>
  <c r="I1129" i="23" s="1"/>
  <c r="I1045" i="23" a="1"/>
  <c r="I1045" i="23" s="1"/>
  <c r="I2456" i="23" a="1"/>
  <c r="I2456" i="23" s="1"/>
  <c r="I1866" i="23" a="1"/>
  <c r="I1866" i="23" s="1"/>
  <c r="I1247" i="23" a="1"/>
  <c r="I1247" i="23" s="1"/>
  <c r="I2878" i="23" a="1"/>
  <c r="I2878" i="23" s="1"/>
  <c r="I3073" i="23" a="1"/>
  <c r="I3073" i="23" s="1"/>
  <c r="I426" i="23" a="1"/>
  <c r="I426" i="23" s="1"/>
  <c r="I2279" i="23" a="1"/>
  <c r="I2279" i="23" s="1"/>
  <c r="I736" i="23" a="1"/>
  <c r="I736" i="23" s="1"/>
  <c r="I1216" i="23" a="1"/>
  <c r="I1216" i="23" s="1"/>
  <c r="I1687" i="23" a="1"/>
  <c r="I1687" i="23" s="1"/>
  <c r="I453" i="23" a="1"/>
  <c r="I453" i="23" s="1"/>
  <c r="I2008" i="23" a="1"/>
  <c r="I2008" i="23" s="1"/>
  <c r="I678" i="23" a="1"/>
  <c r="I678" i="23" s="1"/>
  <c r="I1711" i="23" a="1"/>
  <c r="I1711" i="23" s="1"/>
  <c r="I1325" i="23" a="1"/>
  <c r="I1325" i="23" s="1"/>
  <c r="I2151" i="23" a="1"/>
  <c r="I2151" i="23" s="1"/>
  <c r="I3163" i="23" a="1"/>
  <c r="I3163" i="23" s="1"/>
  <c r="I2471" i="23" a="1"/>
  <c r="I2471" i="23" s="1"/>
  <c r="I3116" i="23" a="1"/>
  <c r="I3116" i="23" s="1"/>
  <c r="I2587" i="23" a="1"/>
  <c r="I2587" i="23" s="1"/>
  <c r="I839" i="23" a="1"/>
  <c r="I839" i="23" s="1"/>
  <c r="I2268" i="23" a="1"/>
  <c r="I2268" i="23" s="1"/>
  <c r="I73" i="23" a="1"/>
  <c r="I73" i="23" s="1"/>
  <c r="I2224" i="23" a="1"/>
  <c r="I2224" i="23" s="1"/>
  <c r="I2732" i="23" a="1"/>
  <c r="I2732" i="23" s="1"/>
  <c r="I1220" i="23" a="1"/>
  <c r="I1220" i="23" s="1"/>
  <c r="I1856" i="23" a="1"/>
  <c r="I1856" i="23" s="1"/>
  <c r="I2667" i="23" a="1"/>
  <c r="I2667" i="23" s="1"/>
  <c r="I3032" i="23" a="1"/>
  <c r="I3032" i="23" s="1"/>
  <c r="I395" i="23" a="1"/>
  <c r="I395" i="23" s="1"/>
  <c r="I2948" i="23" a="1"/>
  <c r="I2948" i="23" s="1"/>
  <c r="I2369" i="23" a="1"/>
  <c r="I2369" i="23" s="1"/>
  <c r="I2579" i="23" a="1"/>
  <c r="I2579" i="23" s="1"/>
  <c r="I2651" i="23" a="1"/>
  <c r="I2651" i="23" s="1"/>
  <c r="I1125" i="23" a="1"/>
  <c r="I1125" i="23" s="1"/>
  <c r="I2341" i="23" a="1"/>
  <c r="I2341" i="23" s="1"/>
  <c r="I2246" i="23" a="1"/>
  <c r="I2246" i="23" s="1"/>
  <c r="I569" i="23" a="1"/>
  <c r="I569" i="23" s="1"/>
  <c r="I2290" i="23" a="1"/>
  <c r="I2290" i="23" s="1"/>
  <c r="I444" i="23" a="1"/>
  <c r="I444" i="23" s="1"/>
  <c r="I81" i="23" a="1"/>
  <c r="I81" i="23" s="1"/>
  <c r="I498" i="23" a="1"/>
  <c r="I498" i="23" s="1"/>
  <c r="I983" i="23" a="1"/>
  <c r="I983" i="23" s="1"/>
  <c r="I1923" i="23" a="1"/>
  <c r="I1923" i="23" s="1"/>
  <c r="I3417" i="23" a="1"/>
  <c r="I3417" i="23" s="1"/>
  <c r="I1433" i="23" a="1"/>
  <c r="I1433" i="23" s="1"/>
  <c r="I1344" i="23" a="1"/>
  <c r="I1344" i="23" s="1"/>
  <c r="I3207" i="23" a="1"/>
  <c r="I3207" i="23" s="1"/>
  <c r="I3313" i="23" a="1"/>
  <c r="I3313" i="23" s="1"/>
  <c r="I1640" i="23" a="1"/>
  <c r="I1640" i="23" s="1"/>
  <c r="I2586" i="23" a="1"/>
  <c r="I2586" i="23" s="1"/>
  <c r="I412" i="23" a="1"/>
  <c r="I412" i="23" s="1"/>
  <c r="I2850" i="23" a="1"/>
  <c r="I2850" i="23" s="1"/>
  <c r="I2743" i="23" a="1"/>
  <c r="I2743" i="23" s="1"/>
  <c r="I3214" i="23" a="1"/>
  <c r="I3214" i="23" s="1"/>
  <c r="I960" i="23" a="1"/>
  <c r="I960" i="23" s="1"/>
  <c r="I3094" i="23" a="1"/>
  <c r="I3094" i="23" s="1"/>
  <c r="I2990" i="23" a="1"/>
  <c r="I2990" i="23" s="1"/>
  <c r="I1676" i="23" a="1"/>
  <c r="I1676" i="23" s="1"/>
  <c r="I3260" i="23" a="1"/>
  <c r="I3260" i="23" s="1"/>
  <c r="I1581" i="23" a="1"/>
  <c r="I1581" i="23" s="1"/>
  <c r="I2086" i="23" a="1"/>
  <c r="I2086" i="23" s="1"/>
  <c r="I1408" i="23" a="1"/>
  <c r="I1408" i="23" s="1"/>
  <c r="I819" i="23" a="1"/>
  <c r="I819" i="23" s="1"/>
  <c r="I3077" i="23" a="1"/>
  <c r="I3077" i="23" s="1"/>
  <c r="I1982" i="23" a="1"/>
  <c r="I1982" i="23" s="1"/>
  <c r="I1733" i="23" a="1"/>
  <c r="I1733" i="23" s="1"/>
  <c r="I393" i="23" a="1"/>
  <c r="I393" i="23" s="1"/>
  <c r="I3210" i="23" a="1"/>
  <c r="I3210" i="23" s="1"/>
  <c r="I744" i="23" a="1"/>
  <c r="I744" i="23" s="1"/>
  <c r="I1808" i="23" a="1"/>
  <c r="I1808" i="23" s="1"/>
  <c r="I2247" i="23" a="1"/>
  <c r="I2247" i="23" s="1"/>
  <c r="I1155" i="23" a="1"/>
  <c r="I1155" i="23" s="1"/>
  <c r="I1218" i="23" a="1"/>
  <c r="I1218" i="23" s="1"/>
  <c r="I3012" i="23" a="1"/>
  <c r="I3012" i="23" s="1"/>
  <c r="I1832" i="23" a="1"/>
  <c r="I1832" i="23" s="1"/>
  <c r="I2331" i="23" a="1"/>
  <c r="I2331" i="23" s="1"/>
  <c r="I3288" i="23" a="1"/>
  <c r="I3288" i="23" s="1"/>
  <c r="I1052" i="23" a="1"/>
  <c r="I1052" i="23" s="1"/>
  <c r="I2721" i="23" a="1"/>
  <c r="I2721" i="23" s="1"/>
  <c r="I1775" i="23" a="1"/>
  <c r="I1775" i="23" s="1"/>
  <c r="I1934" i="23" a="1"/>
  <c r="I1934" i="23" s="1"/>
  <c r="I2702" i="23" a="1"/>
  <c r="I2702" i="23" s="1"/>
  <c r="I535" i="23" a="1"/>
  <c r="I535" i="23" s="1"/>
  <c r="I2637" i="23" a="1"/>
  <c r="I2637" i="23" s="1"/>
  <c r="I867" i="23" a="1"/>
  <c r="I867" i="23" s="1"/>
  <c r="I1882" i="23" a="1"/>
  <c r="I1882" i="23" s="1"/>
  <c r="I470" i="23" a="1"/>
  <c r="I470" i="23" s="1"/>
  <c r="I76" i="23" a="1"/>
  <c r="I76" i="23" s="1"/>
  <c r="I1355" i="23" a="1"/>
  <c r="I1355" i="23" s="1"/>
  <c r="I2217" i="23" a="1"/>
  <c r="I2217" i="23" s="1"/>
  <c r="I1440" i="23" a="1"/>
  <c r="I1440" i="23" s="1"/>
  <c r="I658" i="23" a="1"/>
  <c r="I658" i="23" s="1"/>
  <c r="I2917" i="23" a="1"/>
  <c r="I2917" i="23" s="1"/>
  <c r="I3128" i="23" a="1"/>
  <c r="I3128" i="23" s="1"/>
  <c r="I2697" i="23" a="1"/>
  <c r="I2697" i="23" s="1"/>
  <c r="I620" i="23" a="1"/>
  <c r="I620" i="23" s="1"/>
  <c r="I2055" i="23" a="1"/>
  <c r="I2055" i="23" s="1"/>
  <c r="I1274" i="23" a="1"/>
  <c r="I1274" i="23" s="1"/>
  <c r="I1485" i="23" a="1"/>
  <c r="I1485" i="23" s="1"/>
  <c r="I418" i="23" a="1"/>
  <c r="I418" i="23" s="1"/>
  <c r="I2171" i="23" a="1"/>
  <c r="I2171" i="23" s="1"/>
  <c r="I89" i="23" a="1"/>
  <c r="I89" i="23" s="1"/>
  <c r="I2834" i="23" a="1"/>
  <c r="I2834" i="23" s="1"/>
  <c r="I2591" i="23" a="1"/>
  <c r="I2591" i="23" s="1"/>
  <c r="I2633" i="23" a="1"/>
  <c r="I2633" i="23" s="1"/>
  <c r="I1814" i="23" a="1"/>
  <c r="I1814" i="23" s="1"/>
  <c r="I85" i="23" a="1"/>
  <c r="I85" i="23" s="1"/>
  <c r="I1213" i="23" a="1"/>
  <c r="I1213" i="23" s="1"/>
  <c r="I2547" i="23" a="1"/>
  <c r="I2547" i="23" s="1"/>
  <c r="I2671" i="23" a="1"/>
  <c r="I2671" i="23" s="1"/>
  <c r="I278" i="23" a="1"/>
  <c r="I278" i="23" s="1"/>
  <c r="I1135" i="23" a="1"/>
  <c r="I1135" i="23" s="1"/>
  <c r="I2011" i="23" a="1"/>
  <c r="I2011" i="23" s="1"/>
  <c r="I2235" i="23" a="1"/>
  <c r="I2235" i="23" s="1"/>
  <c r="I2487" i="23" a="1"/>
  <c r="I2487" i="23" s="1"/>
  <c r="I2613" i="23" a="1"/>
  <c r="I2613" i="23" s="1"/>
  <c r="I183" i="23" a="1"/>
  <c r="I183" i="23" s="1"/>
  <c r="I2703" i="23" a="1"/>
  <c r="I2703" i="23" s="1"/>
  <c r="I408" i="23" a="1"/>
  <c r="I408" i="23" s="1"/>
  <c r="I3312" i="23" a="1"/>
  <c r="I3312" i="23" s="1"/>
  <c r="I1054" i="23" a="1"/>
  <c r="I1054" i="23" s="1"/>
  <c r="I3054" i="23" a="1"/>
  <c r="I3054" i="23" s="1"/>
  <c r="I3258" i="23" a="1"/>
  <c r="I3258" i="23" s="1"/>
  <c r="I2962" i="23" a="1"/>
  <c r="I2962" i="23" s="1"/>
  <c r="I170" i="23" a="1"/>
  <c r="I170" i="23" s="1"/>
  <c r="I1747" i="23" a="1"/>
  <c r="I1747" i="23" s="1"/>
  <c r="I2730" i="23" a="1"/>
  <c r="I2730" i="23" s="1"/>
  <c r="I3204" i="23" a="1"/>
  <c r="I3204" i="23" s="1"/>
  <c r="I108" i="23" a="1"/>
  <c r="I108" i="23" s="1"/>
  <c r="I2979" i="23" a="1"/>
  <c r="I2979" i="23" s="1"/>
  <c r="I2213" i="23" a="1"/>
  <c r="I2213" i="23" s="1"/>
  <c r="I246" i="23" a="1"/>
  <c r="I246" i="23" s="1"/>
  <c r="I348" i="23" a="1"/>
  <c r="I348" i="23" s="1"/>
  <c r="I2517" i="23" a="1"/>
  <c r="I2517" i="23" s="1"/>
  <c r="I2644" i="23" a="1"/>
  <c r="I2644" i="23" s="1"/>
  <c r="I1981" i="23" a="1"/>
  <c r="I1981" i="23" s="1"/>
  <c r="I1162" i="23" a="1"/>
  <c r="I1162" i="23" s="1"/>
  <c r="I3421" i="23" a="1"/>
  <c r="I3421" i="23" s="1"/>
  <c r="I1904" i="23" a="1"/>
  <c r="I1904" i="23" s="1"/>
  <c r="I3055" i="23" a="1"/>
  <c r="I3055" i="23" s="1"/>
  <c r="I549" i="23" a="1"/>
  <c r="I549" i="23" s="1"/>
  <c r="I1448" i="23" a="1"/>
  <c r="I1448" i="23" s="1"/>
  <c r="I372" i="23" a="1"/>
  <c r="I372" i="23" s="1"/>
  <c r="I2416" i="23" a="1"/>
  <c r="I2416" i="23" s="1"/>
  <c r="I812" i="23" a="1"/>
  <c r="I812" i="23" s="1"/>
  <c r="I2974" i="23" a="1"/>
  <c r="I2974" i="23" s="1"/>
  <c r="I3074" i="23" a="1"/>
  <c r="I3074" i="23" s="1"/>
  <c r="I1164" i="23" a="1"/>
  <c r="I1164" i="23" s="1"/>
  <c r="I3184" i="23" a="1"/>
  <c r="I3184" i="23" s="1"/>
  <c r="I2989" i="23" a="1"/>
  <c r="I2989" i="23" s="1"/>
  <c r="I2525" i="23" a="1"/>
  <c r="I2525" i="23" s="1"/>
  <c r="I2461" i="23" a="1"/>
  <c r="I2461" i="23" s="1"/>
  <c r="I2413" i="23" a="1"/>
  <c r="I2413" i="23" s="1"/>
  <c r="I2715" i="23" a="1"/>
  <c r="I2715" i="23" s="1"/>
  <c r="I2449" i="23" a="1"/>
  <c r="I2449" i="23" s="1"/>
  <c r="I1947" i="23" a="1"/>
  <c r="I1947" i="23" s="1"/>
  <c r="I2542" i="23" a="1"/>
  <c r="I2542" i="23" s="1"/>
  <c r="I2874" i="23" a="1"/>
  <c r="I2874" i="23" s="1"/>
  <c r="I2614" i="23" a="1"/>
  <c r="I2614" i="23" s="1"/>
  <c r="I413" i="23" a="1"/>
  <c r="I413" i="23" s="1"/>
  <c r="I2425" i="23" a="1"/>
  <c r="I2425" i="23" s="1"/>
  <c r="I187" i="23" a="1"/>
  <c r="I187" i="23" s="1"/>
  <c r="I1796" i="23" a="1"/>
  <c r="I1796" i="23" s="1"/>
  <c r="I2575" i="23" a="1"/>
  <c r="I2575" i="23" s="1"/>
  <c r="I2423" i="23" a="1"/>
  <c r="I2423" i="23" s="1"/>
  <c r="I3020" i="23" a="1"/>
  <c r="I3020" i="23" s="1"/>
  <c r="I2720" i="23" a="1"/>
  <c r="I2720" i="23" s="1"/>
  <c r="I514" i="23" a="1"/>
  <c r="I514" i="23" s="1"/>
  <c r="I2333" i="23" a="1"/>
  <c r="I2333" i="23" s="1"/>
  <c r="I926" i="23" a="1"/>
  <c r="I926" i="23" s="1"/>
  <c r="I1941" i="23" a="1"/>
  <c r="I1941" i="23" s="1"/>
  <c r="I842" i="23" a="1"/>
  <c r="I842" i="23" s="1"/>
  <c r="I1430" i="23" a="1"/>
  <c r="I1430" i="23" s="1"/>
  <c r="I2412" i="23" a="1"/>
  <c r="I2412" i="23" s="1"/>
  <c r="I957" i="23" a="1"/>
  <c r="I957" i="23" s="1"/>
  <c r="I1786" i="23" a="1"/>
  <c r="I1786" i="23" s="1"/>
  <c r="I37" i="23" a="1"/>
  <c r="I37" i="23" s="1"/>
  <c r="I1185" i="23" a="1"/>
  <c r="I1185" i="23" s="1"/>
  <c r="I991" i="23" a="1"/>
  <c r="I991" i="23" s="1"/>
  <c r="I2047" i="23" a="1"/>
  <c r="I2047" i="23" s="1"/>
  <c r="I270" i="23" a="1"/>
  <c r="I270" i="23" s="1"/>
  <c r="I2660" i="23" a="1"/>
  <c r="I2660" i="23" s="1"/>
  <c r="I2686" i="23" a="1"/>
  <c r="I2686" i="23" s="1"/>
  <c r="I2483" i="23" a="1"/>
  <c r="I2483" i="23" s="1"/>
  <c r="I560" i="23" a="1"/>
  <c r="I560" i="23" s="1"/>
  <c r="I1761" i="23" a="1"/>
  <c r="I1761" i="23" s="1"/>
  <c r="I761" i="23" a="1"/>
  <c r="I761" i="23" s="1"/>
  <c r="I2336" i="23" a="1"/>
  <c r="I2336" i="23" s="1"/>
  <c r="I483" i="23" a="1"/>
  <c r="I483" i="23" s="1"/>
  <c r="I1756" i="23" a="1"/>
  <c r="I1756" i="23" s="1"/>
  <c r="I1927" i="23" a="1"/>
  <c r="I1927" i="23" s="1"/>
  <c r="I968" i="23" a="1"/>
  <c r="I968" i="23" s="1"/>
  <c r="I47" i="23" a="1"/>
  <c r="I47" i="23" s="1"/>
  <c r="I2332" i="23" a="1"/>
  <c r="I2332" i="23" s="1"/>
  <c r="I400" i="23" a="1"/>
  <c r="I400" i="23" s="1"/>
  <c r="I1838" i="23" a="1"/>
  <c r="I1838" i="23" s="1"/>
  <c r="I3252" i="23" a="1"/>
  <c r="I3252" i="23" s="1"/>
  <c r="I3432" i="23" a="1"/>
  <c r="I3432" i="23" s="1"/>
  <c r="I2639" i="23" a="1"/>
  <c r="I2639" i="23" s="1"/>
  <c r="I1365" i="23" a="1"/>
  <c r="I1365" i="23" s="1"/>
  <c r="I3242" i="23" a="1"/>
  <c r="I3242" i="23" s="1"/>
  <c r="I603" i="23" a="1"/>
  <c r="I603" i="23" s="1"/>
  <c r="I2273" i="23" a="1"/>
  <c r="I2273" i="23" s="1"/>
  <c r="I2167" i="23" a="1"/>
  <c r="I2167" i="23" s="1"/>
  <c r="I368" i="23" a="1"/>
  <c r="I368" i="23" s="1"/>
  <c r="I3397" i="23" a="1"/>
  <c r="I3397" i="23" s="1"/>
  <c r="I2729" i="23" a="1"/>
  <c r="I2729" i="23" s="1"/>
  <c r="I1319" i="23" a="1"/>
  <c r="I1319" i="23" s="1"/>
  <c r="I2672" i="23" a="1"/>
  <c r="I2672" i="23" s="1"/>
  <c r="I1639" i="23" a="1"/>
  <c r="I1639" i="23" s="1"/>
  <c r="I1777" i="23" a="1"/>
  <c r="I1777" i="23" s="1"/>
  <c r="I3018" i="23" a="1"/>
  <c r="I3018" i="23" s="1"/>
  <c r="I1409" i="23" a="1"/>
  <c r="I1409" i="23" s="1"/>
  <c r="I3306" i="23" a="1"/>
  <c r="I3306" i="23" s="1"/>
  <c r="I3064" i="23" a="1"/>
  <c r="I3064" i="23" s="1"/>
  <c r="I210" i="23" a="1"/>
  <c r="I210" i="23" s="1"/>
  <c r="I143" i="23" a="1"/>
  <c r="I143" i="23" s="1"/>
  <c r="I1340" i="23" a="1"/>
  <c r="I1340" i="23" s="1"/>
  <c r="I831" i="23" a="1"/>
  <c r="I831" i="23" s="1"/>
  <c r="I344" i="23" a="1"/>
  <c r="I344" i="23" s="1"/>
  <c r="I2998" i="23" a="1"/>
  <c r="I2998" i="23" s="1"/>
  <c r="I644" i="23" a="1"/>
  <c r="I644" i="23" s="1"/>
  <c r="I2519" i="23" a="1"/>
  <c r="I2519" i="23" s="1"/>
  <c r="I501" i="23" a="1"/>
  <c r="I501" i="23" s="1"/>
  <c r="I1048" i="23" a="1"/>
  <c r="I1048" i="23" s="1"/>
  <c r="I1699" i="23" a="1"/>
  <c r="I1699" i="23" s="1"/>
  <c r="I354" i="23" a="1"/>
  <c r="I354" i="23" s="1"/>
  <c r="I1771" i="23" a="1"/>
  <c r="I1771" i="23" s="1"/>
  <c r="I2590" i="23" a="1"/>
  <c r="I2590" i="23" s="1"/>
  <c r="I294" i="23" a="1"/>
  <c r="I294" i="23" s="1"/>
  <c r="I2941" i="23" a="1"/>
  <c r="I2941" i="23" s="1"/>
  <c r="I2997" i="23" a="1"/>
  <c r="I2997" i="23" s="1"/>
  <c r="I166" i="23" a="1"/>
  <c r="I166" i="23" s="1"/>
  <c r="I2254" i="23" a="1"/>
  <c r="I2254" i="23" s="1"/>
  <c r="I3391" i="23" a="1"/>
  <c r="I3391" i="23" s="1"/>
  <c r="I1158" i="23" a="1"/>
  <c r="I1158" i="23" s="1"/>
  <c r="I2546" i="23" a="1"/>
  <c r="I2546" i="23" s="1"/>
  <c r="I716" i="23" a="1"/>
  <c r="I716" i="23" s="1"/>
  <c r="I3425" i="23" a="1"/>
  <c r="I3425" i="23" s="1"/>
  <c r="I2234" i="23" a="1"/>
  <c r="I2234" i="23" s="1"/>
  <c r="I978" i="23" a="1"/>
  <c r="I978" i="23" s="1"/>
  <c r="I2767" i="23" a="1"/>
  <c r="I2767" i="23" s="1"/>
  <c r="I2673" i="23" a="1"/>
  <c r="I2673" i="23" s="1"/>
  <c r="I888" i="23" a="1"/>
  <c r="I888" i="23" s="1"/>
  <c r="I1766" i="23" a="1"/>
  <c r="I1766" i="23" s="1"/>
  <c r="I803" i="23" a="1"/>
  <c r="I803" i="23" s="1"/>
  <c r="I2146" i="23" a="1"/>
  <c r="I2146" i="23" s="1"/>
  <c r="I1501" i="23" a="1"/>
  <c r="I1501" i="23" s="1"/>
  <c r="I1089" i="23" a="1"/>
  <c r="I1089" i="23" s="1"/>
  <c r="I1555" i="23" a="1"/>
  <c r="I1555" i="23" s="1"/>
  <c r="I2391" i="23" a="1"/>
  <c r="I2391" i="23" s="1"/>
  <c r="I3401" i="23" a="1"/>
  <c r="I3401" i="23" s="1"/>
  <c r="I186" i="23" a="1"/>
  <c r="I186" i="23" s="1"/>
  <c r="I615" i="23" a="1"/>
  <c r="I615" i="23" s="1"/>
  <c r="I3038" i="23" a="1"/>
  <c r="I3038" i="23" s="1"/>
  <c r="I503" i="23" a="1"/>
  <c r="I503" i="23" s="1"/>
  <c r="I2496" i="23" a="1"/>
  <c r="I2496" i="23" s="1"/>
  <c r="I454" i="23" a="1"/>
  <c r="I454" i="23" s="1"/>
  <c r="I366" i="23" a="1"/>
  <c r="I366" i="23" s="1"/>
  <c r="I1299" i="23" a="1"/>
  <c r="I1299" i="23" s="1"/>
  <c r="I2779" i="23" a="1"/>
  <c r="I2779" i="23" s="1"/>
  <c r="I1945" i="23" a="1"/>
  <c r="I1945" i="23" s="1"/>
  <c r="I2260" i="23" a="1"/>
  <c r="I2260" i="23" s="1"/>
  <c r="I3047" i="23" a="1"/>
  <c r="I3047" i="23" s="1"/>
  <c r="I3362" i="23" a="1"/>
  <c r="I3362" i="23" s="1"/>
  <c r="I882" i="23" a="1"/>
  <c r="I882" i="23" s="1"/>
  <c r="I2536" i="23" a="1"/>
  <c r="I2536" i="23" s="1"/>
  <c r="I1002" i="23" a="1"/>
  <c r="I1002" i="23" s="1"/>
  <c r="I213" i="23" a="1"/>
  <c r="I213" i="23" s="1"/>
  <c r="I2244" i="23" a="1"/>
  <c r="I2244" i="23" s="1"/>
  <c r="I3379" i="23" a="1"/>
  <c r="I3379" i="23" s="1"/>
  <c r="I1908" i="23" a="1"/>
  <c r="I1908" i="23" s="1"/>
  <c r="I1705" i="23" a="1"/>
  <c r="I1705" i="23" s="1"/>
  <c r="I618" i="23" a="1"/>
  <c r="I618" i="23" s="1"/>
  <c r="I1061" i="23" a="1"/>
  <c r="I1061" i="23" s="1"/>
  <c r="I612" i="23" a="1"/>
  <c r="I612" i="23" s="1"/>
  <c r="I2757" i="23" a="1"/>
  <c r="I2757" i="23" s="1"/>
  <c r="I2955" i="23" a="1"/>
  <c r="I2955" i="23" s="1"/>
  <c r="I844" i="23" a="1"/>
  <c r="I844" i="23" s="1"/>
  <c r="I2947" i="23" a="1"/>
  <c r="I2947" i="23" s="1"/>
  <c r="I562" i="23" a="1"/>
  <c r="I562" i="23" s="1"/>
  <c r="I1540" i="23" a="1"/>
  <c r="I1540" i="23" s="1"/>
  <c r="I1226" i="23" a="1"/>
  <c r="I1226" i="23" s="1"/>
  <c r="I2231" i="23" a="1"/>
  <c r="I2231" i="23" s="1"/>
  <c r="I3194" i="23" a="1"/>
  <c r="I3194" i="23" s="1"/>
  <c r="I1865" i="23" a="1"/>
  <c r="I1865" i="23" s="1"/>
  <c r="I1243" i="23" a="1"/>
  <c r="I1243" i="23" s="1"/>
  <c r="I2744" i="23" a="1"/>
  <c r="I2744" i="23" s="1"/>
  <c r="I2749" i="23" a="1"/>
  <c r="I2749" i="23" s="1"/>
  <c r="I1679" i="23" a="1"/>
  <c r="I1679" i="23" s="1"/>
  <c r="I551" i="23" a="1"/>
  <c r="I551" i="23" s="1"/>
  <c r="I3426" i="23" a="1"/>
  <c r="I3426" i="23" s="1"/>
  <c r="I2727" i="23" a="1"/>
  <c r="I2727" i="23" s="1"/>
  <c r="I1521" i="23" a="1"/>
  <c r="I1521" i="23" s="1"/>
  <c r="I2621" i="23" a="1"/>
  <c r="I2621" i="23" s="1"/>
  <c r="I2678" i="23" a="1"/>
  <c r="I2678" i="23" s="1"/>
  <c r="I1614" i="23" a="1"/>
  <c r="I1614" i="23" s="1"/>
  <c r="I3025" i="23" a="1"/>
  <c r="I3025" i="23" s="1"/>
  <c r="I2887" i="23" a="1"/>
  <c r="I2887" i="23" s="1"/>
  <c r="I3371" i="23" a="1"/>
  <c r="I3371" i="23" s="1"/>
  <c r="I1823" i="23" a="1"/>
  <c r="I1823" i="23" s="1"/>
  <c r="I2388" i="23" a="1"/>
  <c r="I2388" i="23" s="1"/>
  <c r="I1818" i="23" a="1"/>
  <c r="I1818" i="23" s="1"/>
  <c r="I1059" i="23" a="1"/>
  <c r="I1059" i="23" s="1"/>
  <c r="I2160" i="23" a="1"/>
  <c r="I2160" i="23" s="1"/>
  <c r="I585" i="23" a="1"/>
  <c r="I585" i="23" s="1"/>
  <c r="I2753" i="23" a="1"/>
  <c r="I2753" i="23" s="1"/>
  <c r="I651" i="23" a="1"/>
  <c r="I651" i="23" s="1"/>
  <c r="I1594" i="23" a="1"/>
  <c r="I1594" i="23" s="1"/>
  <c r="I2239" i="23" a="1"/>
  <c r="I2239" i="23" s="1"/>
  <c r="I2589" i="23" a="1"/>
  <c r="I2589" i="23" s="1"/>
  <c r="I2823" i="23" a="1"/>
  <c r="I2823" i="23" s="1"/>
  <c r="I1053" i="23" a="1"/>
  <c r="I1053" i="23" s="1"/>
  <c r="I39" i="23" a="1"/>
  <c r="I39" i="23" s="1"/>
  <c r="I1300" i="23" a="1"/>
  <c r="I1300" i="23" s="1"/>
  <c r="I2619" i="23" a="1"/>
  <c r="I2619" i="23" s="1"/>
  <c r="I3022" i="23" a="1"/>
  <c r="I3022" i="23" s="1"/>
  <c r="I1098" i="23" a="1"/>
  <c r="I1098" i="23" s="1"/>
  <c r="I16" i="23" a="1"/>
  <c r="I16" i="23" s="1"/>
  <c r="I33" i="23" a="1"/>
  <c r="I33" i="23" s="1"/>
  <c r="I1315" i="23" a="1"/>
  <c r="I1315" i="23" s="1"/>
  <c r="I3302" i="23" a="1"/>
  <c r="I3302" i="23" s="1"/>
  <c r="I1763" i="23" a="1"/>
  <c r="I1763" i="23" s="1"/>
  <c r="I1859" i="23" a="1"/>
  <c r="I1859" i="23" s="1"/>
  <c r="I2683" i="23" a="1"/>
  <c r="I2683" i="23" s="1"/>
  <c r="I2394" i="23" a="1"/>
  <c r="I2394" i="23" s="1"/>
  <c r="I743" i="23" a="1"/>
  <c r="I743" i="23" s="1"/>
  <c r="I2809" i="23" a="1"/>
  <c r="I2809" i="23" s="1"/>
  <c r="I3062" i="23" a="1"/>
  <c r="I3062" i="23" s="1"/>
  <c r="I828" i="23" a="1"/>
  <c r="I828" i="23" s="1"/>
  <c r="I2970" i="23" a="1"/>
  <c r="I2970" i="23" s="1"/>
  <c r="I148" i="23" a="1"/>
  <c r="I148" i="23" s="1"/>
  <c r="I1996" i="23" a="1"/>
  <c r="I1996" i="23" s="1"/>
  <c r="I583" i="23" a="1"/>
  <c r="I583" i="23" s="1"/>
  <c r="I102" i="23" a="1"/>
  <c r="I102" i="23" s="1"/>
  <c r="I1346" i="23" a="1"/>
  <c r="I1346" i="23" s="1"/>
  <c r="I1036" i="23" a="1"/>
  <c r="I1036" i="23" s="1"/>
  <c r="I695" i="23" a="1"/>
  <c r="I695" i="23" s="1"/>
  <c r="I451" i="23" a="1"/>
  <c r="I451" i="23" s="1"/>
  <c r="I1660" i="23" a="1"/>
  <c r="I1660" i="23" s="1"/>
  <c r="I2690" i="23" a="1"/>
  <c r="I2690" i="23" s="1"/>
  <c r="I242" i="23" a="1"/>
  <c r="I242" i="23" s="1"/>
  <c r="I604" i="23" a="1"/>
  <c r="I604" i="23" s="1"/>
  <c r="I2549" i="23" a="1"/>
  <c r="I2549" i="23" s="1"/>
  <c r="I1603" i="23" a="1"/>
  <c r="I1603" i="23" s="1"/>
  <c r="I2473" i="23" a="1"/>
  <c r="I2473" i="23" s="1"/>
  <c r="I1573" i="23" a="1"/>
  <c r="I1573" i="23" s="1"/>
  <c r="I3277" i="23" a="1"/>
  <c r="I3277" i="23" s="1"/>
  <c r="I1646" i="23" a="1"/>
  <c r="I1646" i="23" s="1"/>
  <c r="I2274" i="23" a="1"/>
  <c r="I2274" i="23" s="1"/>
  <c r="I670" i="23" a="1"/>
  <c r="I670" i="23" s="1"/>
  <c r="I2345" i="23" a="1"/>
  <c r="I2345" i="23" s="1"/>
  <c r="I6" i="23" a="1"/>
  <c r="I6" i="23" s="1"/>
  <c r="I3045" i="23" a="1"/>
  <c r="I3045" i="23" s="1"/>
  <c r="I534" i="23" a="1"/>
  <c r="I534" i="23" s="1"/>
  <c r="I3016" i="23" a="1"/>
  <c r="I3016" i="23" s="1"/>
  <c r="I83" i="23" a="1"/>
  <c r="I83" i="23" s="1"/>
  <c r="I3103" i="23" a="1"/>
  <c r="I3103" i="23" s="1"/>
  <c r="I912" i="23" a="1"/>
  <c r="I912" i="23" s="1"/>
  <c r="I2731" i="23" a="1"/>
  <c r="I2731" i="23" s="1"/>
  <c r="I3350" i="23" a="1"/>
  <c r="I3350" i="23" s="1"/>
  <c r="I3261" i="23" a="1"/>
  <c r="I3261" i="23" s="1"/>
  <c r="I2716" i="23" a="1"/>
  <c r="I2716" i="23" s="1"/>
  <c r="I1393" i="23" a="1"/>
  <c r="I1393" i="23" s="1"/>
  <c r="I2928" i="23" a="1"/>
  <c r="I2928" i="23" s="1"/>
  <c r="I3098" i="23" a="1"/>
  <c r="I3098" i="23" s="1"/>
  <c r="I1946" i="23" a="1"/>
  <c r="I1946" i="23" s="1"/>
  <c r="I561" i="23" a="1"/>
  <c r="I561" i="23" s="1"/>
  <c r="I594" i="23" a="1"/>
  <c r="I594" i="23" s="1"/>
  <c r="I2365" i="23" a="1"/>
  <c r="I2365" i="23" s="1"/>
  <c r="I3253" i="23" a="1"/>
  <c r="I3253" i="23" s="1"/>
  <c r="I1270" i="23" a="1"/>
  <c r="I1270" i="23" s="1"/>
  <c r="I2397" i="23" a="1"/>
  <c r="I2397" i="23" s="1"/>
  <c r="I2900" i="23" a="1"/>
  <c r="I2900" i="23" s="1"/>
  <c r="I3257" i="23" a="1"/>
  <c r="I3257" i="23" s="1"/>
  <c r="I544" i="23" a="1"/>
  <c r="I544" i="23" s="1"/>
  <c r="I1191" i="23" a="1"/>
  <c r="I1191" i="23" s="1"/>
  <c r="I1970" i="23" a="1"/>
  <c r="I1970" i="23" s="1"/>
  <c r="I2969" i="23" a="1"/>
  <c r="I2969" i="23" s="1"/>
  <c r="I2548" i="23" a="1"/>
  <c r="I2548" i="23" s="1"/>
  <c r="I3317" i="23" a="1"/>
  <c r="I3317" i="23" s="1"/>
  <c r="I1889" i="23" a="1"/>
  <c r="I1889" i="23" s="1"/>
  <c r="I112" i="23" a="1"/>
  <c r="I112" i="23" s="1"/>
  <c r="I2833" i="23" a="1"/>
  <c r="I2833" i="23" s="1"/>
  <c r="I550" i="23" a="1"/>
  <c r="I550" i="23" s="1"/>
  <c r="I862" i="23" a="1"/>
  <c r="I862" i="23" s="1"/>
  <c r="I1452" i="23" a="1"/>
  <c r="I1452" i="23" s="1"/>
  <c r="I1527" i="23" a="1"/>
  <c r="I1527" i="23" s="1"/>
  <c r="I133" i="23" a="1"/>
  <c r="I133" i="23" s="1"/>
  <c r="I1067" i="23" a="1"/>
  <c r="I1067" i="23" s="1"/>
  <c r="I2112" i="23" a="1"/>
  <c r="I2112" i="23" s="1"/>
  <c r="I1619" i="23" a="1"/>
  <c r="I1619" i="23" s="1"/>
  <c r="I421" i="23" a="1"/>
  <c r="I421" i="23" s="1"/>
  <c r="I1418" i="23" a="1"/>
  <c r="I1418" i="23" s="1"/>
  <c r="I438" i="23" a="1"/>
  <c r="I438" i="23" s="1"/>
  <c r="I870" i="23" a="1"/>
  <c r="I870" i="23" s="1"/>
  <c r="I1794" i="23" a="1"/>
  <c r="I1794" i="23" s="1"/>
  <c r="I1080" i="23" a="1"/>
  <c r="I1080" i="23" s="1"/>
  <c r="I1105" i="23" a="1"/>
  <c r="I1105" i="23" s="1"/>
  <c r="I932" i="23" a="1"/>
  <c r="I932" i="23" s="1"/>
  <c r="I304" i="23" a="1"/>
  <c r="I304" i="23" s="1"/>
  <c r="I416" i="23" a="1"/>
  <c r="I416" i="23" s="1"/>
  <c r="I1257" i="23" a="1"/>
  <c r="I1257" i="23" s="1"/>
  <c r="I714" i="23" a="1"/>
  <c r="I714" i="23" s="1"/>
  <c r="I2106" i="23" a="1"/>
  <c r="I2106" i="23" s="1"/>
  <c r="I3007" i="23" a="1"/>
  <c r="I3007" i="23" s="1"/>
  <c r="I3330" i="23" a="1"/>
  <c r="I3330" i="23" s="1"/>
  <c r="I2438" i="23" a="1"/>
  <c r="I2438" i="23" s="1"/>
  <c r="I975" i="23" a="1"/>
  <c r="I975" i="23" s="1"/>
  <c r="I2824" i="23" a="1"/>
  <c r="I2824" i="23" s="1"/>
  <c r="I2098" i="23" a="1"/>
  <c r="I2098" i="23" s="1"/>
  <c r="I2154" i="23" a="1"/>
  <c r="I2154" i="23" s="1"/>
  <c r="I1842" i="23" a="1"/>
  <c r="I1842" i="23" s="1"/>
  <c r="I474" i="23" a="1"/>
  <c r="I474" i="23" s="1"/>
  <c r="I1878" i="23" a="1"/>
  <c r="I1878" i="23" s="1"/>
  <c r="I2229" i="23" a="1"/>
  <c r="I2229" i="23" s="1"/>
  <c r="I1047" i="23" a="1"/>
  <c r="I1047" i="23" s="1"/>
  <c r="I2523" i="23" a="1"/>
  <c r="I2523" i="23" s="1"/>
  <c r="I1870" i="23" a="1"/>
  <c r="I1870" i="23" s="1"/>
  <c r="I1074" i="23" a="1"/>
  <c r="I1074" i="23" s="1"/>
  <c r="I1597" i="23" a="1"/>
  <c r="I1597" i="23" s="1"/>
  <c r="I282" i="23" a="1"/>
  <c r="I282" i="23" s="1"/>
  <c r="I2653" i="23" a="1"/>
  <c r="I2653" i="23" s="1"/>
  <c r="I1544" i="23" a="1"/>
  <c r="I1544" i="23" s="1"/>
  <c r="I1762" i="23" a="1"/>
  <c r="I1762" i="23" s="1"/>
  <c r="I1680" i="23" a="1"/>
  <c r="I1680" i="23" s="1"/>
  <c r="I460" i="23" a="1"/>
  <c r="I460" i="23" s="1"/>
  <c r="I2452" i="23" a="1"/>
  <c r="I2452" i="23" s="1"/>
  <c r="I2706" i="23" a="1"/>
  <c r="I2706" i="23" s="1"/>
  <c r="I1238" i="23" a="1"/>
  <c r="I1238" i="23" s="1"/>
  <c r="I3139" i="23" a="1"/>
  <c r="I3139" i="23" s="1"/>
  <c r="I184" i="23" a="1"/>
  <c r="I184" i="23" s="1"/>
  <c r="I1875" i="23" a="1"/>
  <c r="I1875" i="23" s="1"/>
  <c r="I1695" i="23" a="1"/>
  <c r="I1695" i="23" s="1"/>
  <c r="I1633" i="23" a="1"/>
  <c r="I1633" i="23" s="1"/>
  <c r="I3191" i="23" a="1"/>
  <c r="I3191" i="23" s="1"/>
  <c r="I570" i="23" a="1"/>
  <c r="I570" i="23" s="1"/>
  <c r="I173" i="23" a="1"/>
  <c r="I173" i="23" s="1"/>
  <c r="I2046" i="23" a="1"/>
  <c r="I2046" i="23" s="1"/>
  <c r="I175" i="23" a="1"/>
  <c r="I175" i="23" s="1"/>
  <c r="I2264" i="23" a="1"/>
  <c r="I2264" i="23" s="1"/>
  <c r="I163" i="23" a="1"/>
  <c r="I163" i="23" s="1"/>
  <c r="I77" i="23" a="1"/>
  <c r="I77" i="23" s="1"/>
  <c r="I2849" i="23" a="1"/>
  <c r="I2849" i="23" s="1"/>
  <c r="I2934" i="23" a="1"/>
  <c r="I2934" i="23" s="1"/>
  <c r="I2113" i="23" a="1"/>
  <c r="I2113" i="23" s="1"/>
  <c r="I553" i="23" a="1"/>
  <c r="I553" i="23" s="1"/>
  <c r="I1193" i="23" a="1"/>
  <c r="I1193" i="23" s="1"/>
  <c r="I461" i="23" a="1"/>
  <c r="I461" i="23" s="1"/>
  <c r="I1246" i="23" a="1"/>
  <c r="I1246" i="23" s="1"/>
  <c r="I2143" i="23" a="1"/>
  <c r="I2143" i="23" s="1"/>
  <c r="I1742" i="23" a="1"/>
  <c r="I1742" i="23" s="1"/>
  <c r="I2567" i="23" a="1"/>
  <c r="I2567" i="23" s="1"/>
  <c r="I3040" i="23" a="1"/>
  <c r="I3040" i="23" s="1"/>
  <c r="I2232" i="23" a="1"/>
  <c r="I2232" i="23" s="1"/>
  <c r="I2984" i="23" a="1"/>
  <c r="I2984" i="23" s="1"/>
  <c r="I2219" i="23" a="1"/>
  <c r="I2219" i="23" s="1"/>
  <c r="I359" i="23" a="1"/>
  <c r="I359" i="23" s="1"/>
  <c r="I577" i="23" a="1"/>
  <c r="I577" i="23" s="1"/>
  <c r="I710" i="23" a="1"/>
  <c r="I710" i="23" s="1"/>
  <c r="I303" i="23" a="1"/>
  <c r="I303" i="23" s="1"/>
  <c r="I1854" i="23" a="1"/>
  <c r="I1854" i="23" s="1"/>
  <c r="I224" i="23" a="1"/>
  <c r="I224" i="23" s="1"/>
  <c r="I970" i="23" a="1"/>
  <c r="I970" i="23" s="1"/>
  <c r="I998" i="23" a="1"/>
  <c r="I998" i="23" s="1"/>
  <c r="I2340" i="23" a="1"/>
  <c r="I2340" i="23" s="1"/>
  <c r="I677" i="23" a="1"/>
  <c r="I677" i="23" s="1"/>
  <c r="I1025" i="23" a="1"/>
  <c r="I1025" i="23" s="1"/>
  <c r="I613" i="23" a="1"/>
  <c r="I613" i="23" s="1"/>
  <c r="I2241" i="23" a="1"/>
  <c r="I2241" i="23" s="1"/>
  <c r="I3192" i="23" a="1"/>
  <c r="I3192" i="23" s="1"/>
  <c r="I1993" i="23" a="1"/>
  <c r="I1993" i="23" s="1"/>
  <c r="I572" i="23" a="1"/>
  <c r="I572" i="23" s="1"/>
  <c r="I1283" i="23" a="1"/>
  <c r="I1283" i="23" s="1"/>
  <c r="I1026" i="23" a="1"/>
  <c r="I1026" i="23" s="1"/>
  <c r="I1196" i="23" a="1"/>
  <c r="I1196" i="23" s="1"/>
  <c r="I1206" i="23" a="1"/>
  <c r="I1206" i="23" s="1"/>
  <c r="I198" i="23" a="1"/>
  <c r="I198" i="23" s="1"/>
  <c r="I2497" i="23" a="1"/>
  <c r="I2497" i="23" s="1"/>
  <c r="I1776" i="23" a="1"/>
  <c r="I1776" i="23" s="1"/>
  <c r="I2967" i="23" a="1"/>
  <c r="I2967" i="23" s="1"/>
  <c r="I2472" i="23" a="1"/>
  <c r="I2472" i="23" s="1"/>
  <c r="I3030" i="23" a="1"/>
  <c r="I3030" i="23" s="1"/>
  <c r="I2120" i="23" a="1"/>
  <c r="I2120" i="23" s="1"/>
  <c r="I3240" i="23" a="1"/>
  <c r="I3240" i="23" s="1"/>
  <c r="I2687" i="23" a="1"/>
  <c r="I2687" i="23" s="1"/>
  <c r="I1585" i="23" a="1"/>
  <c r="I1585" i="23" s="1"/>
  <c r="I457" i="23" a="1"/>
  <c r="I457" i="23" s="1"/>
  <c r="I1868" i="23" a="1"/>
  <c r="I1868" i="23" s="1"/>
  <c r="I2605" i="23" a="1"/>
  <c r="I2605" i="23" s="1"/>
  <c r="I2949" i="23" a="1"/>
  <c r="I2949" i="23" s="1"/>
  <c r="I513" i="23" a="1"/>
  <c r="I513" i="23" s="1"/>
  <c r="I2371" i="23" a="1"/>
  <c r="I2371" i="23" s="1"/>
  <c r="I1399" i="23" a="1"/>
  <c r="I1399" i="23" s="1"/>
  <c r="I165" i="23" a="1"/>
  <c r="I165" i="23" s="1"/>
  <c r="I1803" i="23" a="1"/>
  <c r="I1803" i="23" s="1"/>
  <c r="I2565" i="23" a="1"/>
  <c r="I2565" i="23" s="1"/>
  <c r="I3428" i="23" a="1"/>
  <c r="I3428" i="23" s="1"/>
  <c r="I2832" i="23" a="1"/>
  <c r="I2832" i="23" s="1"/>
  <c r="I995" i="23" a="1"/>
  <c r="I995" i="23" s="1"/>
  <c r="I2181" i="23" a="1"/>
  <c r="I2181" i="23" s="1"/>
  <c r="I1915" i="23" a="1"/>
  <c r="I1915" i="23" s="1"/>
  <c r="I3239" i="23" a="1"/>
  <c r="I3239" i="23" s="1"/>
  <c r="I394" i="23" a="1"/>
  <c r="I394" i="23" s="1"/>
  <c r="I3057" i="23" a="1"/>
  <c r="I3057" i="23" s="1"/>
  <c r="I2999" i="23" a="1"/>
  <c r="I2999" i="23" s="1"/>
  <c r="I3354" i="23" a="1"/>
  <c r="I3354" i="23" s="1"/>
  <c r="I2057" i="23" a="1"/>
  <c r="I2057" i="23" s="1"/>
  <c r="I1388" i="23" a="1"/>
  <c r="I1388" i="23" s="1"/>
  <c r="I2853" i="23" a="1"/>
  <c r="I2853" i="23" s="1"/>
  <c r="I493" i="23" a="1"/>
  <c r="I493" i="23" s="1"/>
  <c r="I2218" i="23" a="1"/>
  <c r="I2218" i="23" s="1"/>
  <c r="I2768" i="23" a="1"/>
  <c r="I2768" i="23" s="1"/>
  <c r="I2918" i="23" a="1"/>
  <c r="I2918" i="23" s="1"/>
  <c r="I3398" i="23" a="1"/>
  <c r="I3398" i="23" s="1"/>
  <c r="I3230" i="23" a="1"/>
  <c r="I3230" i="23" s="1"/>
  <c r="I850" i="23" a="1"/>
  <c r="I850" i="23" s="1"/>
  <c r="I3014" i="23" a="1"/>
  <c r="I3014" i="23" s="1"/>
  <c r="I2789" i="23" a="1"/>
  <c r="I2789" i="23" s="1"/>
  <c r="I1439" i="23" a="1"/>
  <c r="I1439" i="23" s="1"/>
  <c r="I502" i="23" a="1"/>
  <c r="I502" i="23" s="1"/>
  <c r="I1750" i="23" a="1"/>
  <c r="I1750" i="23" s="1"/>
  <c r="I2436" i="23" a="1"/>
  <c r="I2436" i="23" s="1"/>
  <c r="I232" i="23" a="1"/>
  <c r="I232" i="23" s="1"/>
  <c r="I902" i="23" a="1"/>
  <c r="I902" i="23" s="1"/>
  <c r="I481" i="23" a="1"/>
  <c r="I481" i="23" s="1"/>
  <c r="I2310" i="23" a="1"/>
  <c r="I2310" i="23" s="1"/>
  <c r="I2960" i="23" a="1"/>
  <c r="I2960" i="23" s="1"/>
  <c r="I2539" i="23" a="1"/>
  <c r="I2539" i="23" s="1"/>
  <c r="I2564" i="23" a="1"/>
  <c r="I2564" i="23" s="1"/>
  <c r="I1561" i="23" a="1"/>
  <c r="I1561" i="23" s="1"/>
  <c r="I1094" i="23" a="1"/>
  <c r="I1094" i="23" s="1"/>
  <c r="I2159" i="23" a="1"/>
  <c r="I2159" i="23" s="1"/>
  <c r="I1176" i="23" a="1"/>
  <c r="I1176" i="23" s="1"/>
  <c r="I2347" i="23" a="1"/>
  <c r="I2347" i="23" s="1"/>
  <c r="I2924" i="23" a="1"/>
  <c r="I2924" i="23" s="1"/>
  <c r="I2898" i="23" a="1"/>
  <c r="I2898" i="23" s="1"/>
  <c r="I2108" i="23" a="1"/>
  <c r="I2108" i="23" s="1"/>
  <c r="I2919" i="23" a="1"/>
  <c r="I2919" i="23" s="1"/>
  <c r="I1605" i="23" a="1"/>
  <c r="I1605" i="23" s="1"/>
  <c r="I1789" i="23" a="1"/>
  <c r="I1789" i="23" s="1"/>
  <c r="I500" i="23" a="1"/>
  <c r="I500" i="23" s="1"/>
  <c r="I963" i="23" a="1"/>
  <c r="I963" i="23" s="1"/>
  <c r="I1548" i="23" a="1"/>
  <c r="I1548" i="23" s="1"/>
  <c r="I1219" i="23" a="1"/>
  <c r="I1219" i="23" s="1"/>
  <c r="I2152" i="23" a="1"/>
  <c r="I2152" i="23" s="1"/>
  <c r="I2655" i="23" a="1"/>
  <c r="I2655" i="23" s="1"/>
  <c r="I1161" i="23" a="1"/>
  <c r="I1161" i="23" s="1"/>
  <c r="I2827" i="23" a="1"/>
  <c r="I2827" i="23" s="1"/>
  <c r="I267" i="23" a="1"/>
  <c r="I267" i="23" s="1"/>
  <c r="I2036" i="23" a="1"/>
  <c r="I2036" i="23" s="1"/>
  <c r="I2182" i="23" a="1"/>
  <c r="I2182" i="23" s="1"/>
  <c r="I3176" i="23" a="1"/>
  <c r="I3176" i="23" s="1"/>
  <c r="I364" i="23" a="1"/>
  <c r="I364" i="23" s="1"/>
  <c r="I2429" i="23" a="1"/>
  <c r="I2429" i="23" s="1"/>
  <c r="I375" i="23" a="1"/>
  <c r="I375" i="23" s="1"/>
  <c r="I1826" i="23" a="1"/>
  <c r="I1826" i="23" s="1"/>
  <c r="I2316" i="23" a="1"/>
  <c r="I2316" i="23" s="1"/>
  <c r="I2585" i="23" a="1"/>
  <c r="I2585" i="23" s="1"/>
  <c r="I1305" i="23" a="1"/>
  <c r="I1305" i="23" s="1"/>
  <c r="I2895" i="23" a="1"/>
  <c r="I2895" i="23" s="1"/>
  <c r="I2065" i="23" a="1"/>
  <c r="I2065" i="23" s="1"/>
  <c r="I3409" i="23" a="1"/>
  <c r="I3409" i="23" s="1"/>
  <c r="I2141" i="23" a="1"/>
  <c r="I2141" i="23" s="1"/>
  <c r="I228" i="23" a="1"/>
  <c r="I228" i="23" s="1"/>
  <c r="I1563" i="23" a="1"/>
  <c r="I1563" i="23" s="1"/>
  <c r="I2852" i="23" a="1"/>
  <c r="I2852" i="23" s="1"/>
  <c r="I2867" i="23" a="1"/>
  <c r="I2867" i="23" s="1"/>
  <c r="I13" i="23" a="1"/>
  <c r="I13" i="23" s="1"/>
  <c r="I821" i="23" a="1"/>
  <c r="I821" i="23" s="1"/>
  <c r="I2296" i="23" a="1"/>
  <c r="I2296" i="23" s="1"/>
  <c r="I2971" i="23" a="1"/>
  <c r="I2971" i="23" s="1"/>
  <c r="I681" i="23" a="1"/>
  <c r="I681" i="23" s="1"/>
  <c r="I809" i="23" a="1"/>
  <c r="I809" i="23" s="1"/>
  <c r="I1554" i="23" a="1"/>
  <c r="I1554" i="23" s="1"/>
  <c r="I1694" i="23" a="1"/>
  <c r="I1694" i="23" s="1"/>
  <c r="I3322" i="23" a="1"/>
  <c r="I3322" i="23" s="1"/>
  <c r="I222" i="23" a="1"/>
  <c r="I222" i="23" s="1"/>
  <c r="I1822" i="23" a="1"/>
  <c r="I1822" i="23" s="1"/>
  <c r="I137" i="23" a="1"/>
  <c r="I137" i="23" s="1"/>
  <c r="I799" i="23" a="1"/>
  <c r="I799" i="23" s="1"/>
  <c r="I361" i="23" a="1"/>
  <c r="I361" i="23" s="1"/>
  <c r="I1928" i="23" a="1"/>
  <c r="I1928" i="23" s="1"/>
  <c r="I1959" i="23" a="1"/>
  <c r="I1959" i="23" s="1"/>
  <c r="I1905" i="23" a="1"/>
  <c r="I1905" i="23" s="1"/>
  <c r="I289" i="23" a="1"/>
  <c r="I289" i="23" s="1"/>
  <c r="I1526" i="23" a="1"/>
  <c r="I1526" i="23" s="1"/>
  <c r="I533" i="23" a="1"/>
  <c r="I533" i="23" s="1"/>
  <c r="I2378" i="23" a="1"/>
  <c r="I2378" i="23" s="1"/>
  <c r="I2403" i="23" a="1"/>
  <c r="I2403" i="23" s="1"/>
  <c r="I65" i="23" a="1"/>
  <c r="I65" i="23" s="1"/>
  <c r="I1472" i="23" a="1"/>
  <c r="I1472" i="23" s="1"/>
  <c r="I2932" i="23" a="1"/>
  <c r="I2932" i="23" s="1"/>
  <c r="I21" i="23" a="1"/>
  <c r="I21" i="23" s="1"/>
  <c r="I216" i="23" a="1"/>
  <c r="I216" i="23" s="1"/>
  <c r="I2842" i="23" a="1"/>
  <c r="I2842" i="23" s="1"/>
  <c r="I2559" i="23" a="1"/>
  <c r="I2559" i="23" s="1"/>
  <c r="I2628" i="23" a="1"/>
  <c r="I2628" i="23" s="1"/>
  <c r="I1504" i="23" a="1"/>
  <c r="I1504" i="23" s="1"/>
  <c r="I310" i="23" a="1"/>
  <c r="I310" i="23" s="1"/>
  <c r="I3274" i="23" a="1"/>
  <c r="I3274" i="23" s="1"/>
  <c r="I425" i="23" a="1"/>
  <c r="I425" i="23" s="1"/>
  <c r="I3295" i="23" a="1"/>
  <c r="I3295" i="23" s="1"/>
  <c r="I1615" i="23" a="1"/>
  <c r="I1615" i="23" s="1"/>
  <c r="I878" i="23" a="1"/>
  <c r="I878" i="23" s="1"/>
  <c r="I808" i="23" a="1"/>
  <c r="I808" i="23" s="1"/>
  <c r="I3228" i="23" a="1"/>
  <c r="I3228" i="23" s="1"/>
  <c r="I3393" i="23" a="1"/>
  <c r="I3393" i="23" s="1"/>
  <c r="I2724" i="23" a="1"/>
  <c r="I2724" i="23" s="1"/>
  <c r="I382" i="23" a="1"/>
  <c r="I382" i="23" s="1"/>
  <c r="I1693" i="23" a="1"/>
  <c r="I1693" i="23" s="1"/>
  <c r="I2103" i="23" a="1"/>
  <c r="I2103" i="23" s="1"/>
  <c r="I1690" i="23" a="1"/>
  <c r="I1690" i="23" s="1"/>
  <c r="I3256" i="23" a="1"/>
  <c r="I3256" i="23" s="1"/>
  <c r="I1435" i="23" a="1"/>
  <c r="I1435" i="23" s="1"/>
  <c r="I849" i="23" a="1"/>
  <c r="I849" i="23" s="1"/>
  <c r="I87" i="23" a="1"/>
  <c r="I87" i="23" s="1"/>
  <c r="I142" i="23" a="1"/>
  <c r="I142" i="23" s="1"/>
  <c r="I1809" i="23" a="1"/>
  <c r="I1809" i="23" s="1"/>
  <c r="I951" i="23" a="1"/>
  <c r="I951" i="23" s="1"/>
  <c r="I505" i="23" a="1"/>
  <c r="I505" i="23" s="1"/>
  <c r="I3033" i="23" a="1"/>
  <c r="I3033" i="23" s="1"/>
  <c r="I880" i="23" a="1"/>
  <c r="I880" i="23" s="1"/>
  <c r="I2137" i="23" a="1"/>
  <c r="I2137" i="23" s="1"/>
  <c r="I45" i="23" a="1"/>
  <c r="I45" i="23" s="1"/>
  <c r="I2869" i="23" a="1"/>
  <c r="I2869" i="23" s="1"/>
  <c r="I582" i="23" a="1"/>
  <c r="I582" i="23" s="1"/>
  <c r="I2681" i="23" a="1"/>
  <c r="I2681" i="23" s="1"/>
  <c r="I693" i="23" a="1"/>
  <c r="I693" i="23" s="1"/>
  <c r="I1499" i="23" a="1"/>
  <c r="I1499" i="23" s="1"/>
  <c r="I2276" i="23" a="1"/>
  <c r="I2276" i="23" s="1"/>
  <c r="I480" i="23" a="1"/>
  <c r="I480" i="23" s="1"/>
  <c r="I558" i="23" a="1"/>
  <c r="I558" i="23" s="1"/>
  <c r="I3078" i="23" a="1"/>
  <c r="I3078" i="23" s="1"/>
  <c r="I1133" i="23" a="1"/>
  <c r="I1133" i="23" s="1"/>
  <c r="I2641" i="23" a="1"/>
  <c r="I2641" i="23" s="1"/>
  <c r="I3423" i="23" a="1"/>
  <c r="I3423" i="23" s="1"/>
  <c r="I1831" i="23" a="1"/>
  <c r="I1831" i="23" s="1"/>
  <c r="I410" i="23" a="1"/>
  <c r="I410" i="23" s="1"/>
  <c r="I1897" i="23" a="1"/>
  <c r="I1897" i="23" s="1"/>
  <c r="I2891" i="23" a="1"/>
  <c r="I2891" i="23" s="1"/>
  <c r="I1901" i="23" a="1"/>
  <c r="I1901" i="23" s="1"/>
  <c r="I2978" i="23" a="1"/>
  <c r="I2978" i="23" s="1"/>
  <c r="I271" i="23" a="1"/>
  <c r="I271" i="23" s="1"/>
  <c r="I2972" i="23" a="1"/>
  <c r="I2972" i="23" s="1"/>
  <c r="I2902" i="23" a="1"/>
  <c r="I2902" i="23" s="1"/>
  <c r="I2890" i="23" a="1"/>
  <c r="I2890" i="23" s="1"/>
  <c r="I1524" i="23" a="1"/>
  <c r="I1524" i="23" s="1"/>
  <c r="I941" i="23" a="1"/>
  <c r="I941" i="23" s="1"/>
  <c r="I2802" i="23" a="1"/>
  <c r="I2802" i="23" s="1"/>
  <c r="I440" i="23" a="1"/>
  <c r="I440" i="23" s="1"/>
  <c r="I209" i="23" a="1"/>
  <c r="I209" i="23" s="1"/>
  <c r="I1252" i="23" a="1"/>
  <c r="I1252" i="23" s="1"/>
  <c r="I1674" i="23" a="1"/>
  <c r="I1674" i="23" s="1"/>
  <c r="I1441" i="23" a="1"/>
  <c r="I1441" i="23" s="1"/>
  <c r="I1141" i="23" a="1"/>
  <c r="I1141" i="23" s="1"/>
  <c r="I1843" i="23" a="1"/>
  <c r="I1843" i="23" s="1"/>
  <c r="I352" i="23" a="1"/>
  <c r="I352" i="23" s="1"/>
  <c r="I2870" i="23" a="1"/>
  <c r="I2870" i="23" s="1"/>
  <c r="I1237" i="23" a="1"/>
  <c r="I1237" i="23" s="1"/>
  <c r="I1009" i="23" a="1"/>
  <c r="I1009" i="23" s="1"/>
  <c r="I1038" i="23" a="1"/>
  <c r="I1038" i="23" s="1"/>
  <c r="I1005" i="23" a="1"/>
  <c r="I1005" i="23" s="1"/>
  <c r="I3337" i="23" a="1"/>
  <c r="I3337" i="23" s="1"/>
  <c r="I2563" i="23" a="1"/>
  <c r="I2563" i="23" s="1"/>
  <c r="I2004" i="23" a="1"/>
  <c r="I2004" i="23" s="1"/>
  <c r="I954" i="23" a="1"/>
  <c r="I954" i="23" s="1"/>
  <c r="I1263" i="23" a="1"/>
  <c r="I1263" i="23" s="1"/>
  <c r="I2457" i="23" a="1"/>
  <c r="I2457" i="23" s="1"/>
  <c r="I1338" i="23" a="1"/>
  <c r="I1338" i="23" s="1"/>
  <c r="I70" i="23" a="1"/>
  <c r="I70" i="23" s="1"/>
  <c r="I3147" i="23" a="1"/>
  <c r="I3147" i="23" s="1"/>
  <c r="I56" i="23" a="1"/>
  <c r="I56" i="23" s="1"/>
  <c r="I2300" i="23" a="1"/>
  <c r="I2300" i="23" s="1"/>
  <c r="I113" i="23" a="1"/>
  <c r="I113" i="23" s="1"/>
  <c r="I3112" i="23" a="1"/>
  <c r="I3112" i="23" s="1"/>
  <c r="I1647" i="23" a="1"/>
  <c r="I1647" i="23" s="1"/>
  <c r="I1652" i="23" a="1"/>
  <c r="I1652" i="23" s="1"/>
  <c r="I1482" i="23" a="1"/>
  <c r="I1482" i="23" s="1"/>
  <c r="I1583" i="23" a="1"/>
  <c r="I1583" i="23" s="1"/>
  <c r="I708" i="23" a="1"/>
  <c r="I708" i="23" s="1"/>
  <c r="I3080" i="23" a="1"/>
  <c r="I3080" i="23" s="1"/>
  <c r="I2685" i="23" a="1"/>
  <c r="I2685" i="23" s="1"/>
  <c r="I3324" i="23" a="1"/>
  <c r="I3324" i="23" s="1"/>
  <c r="I360" i="23" a="1"/>
  <c r="I360" i="23" s="1"/>
  <c r="I860" i="23" a="1"/>
  <c r="I860" i="23" s="1"/>
  <c r="I2479" i="23" a="1"/>
  <c r="I2479" i="23" s="1"/>
  <c r="I939" i="23" a="1"/>
  <c r="I939" i="23" s="1"/>
  <c r="I1271" i="23" a="1"/>
  <c r="I1271" i="23" s="1"/>
  <c r="I648" i="23" a="1"/>
  <c r="I648" i="23" s="1"/>
  <c r="I2073" i="23" a="1"/>
  <c r="I2073" i="23" s="1"/>
  <c r="I2797" i="23" a="1"/>
  <c r="I2797" i="23" s="1"/>
  <c r="I1937" i="23" a="1"/>
  <c r="I1937" i="23" s="1"/>
  <c r="I3181" i="23" a="1"/>
  <c r="I3181" i="23" s="1"/>
  <c r="I1104" i="23" a="1"/>
  <c r="I1104" i="23" s="1"/>
  <c r="I887" i="23" a="1"/>
  <c r="I887" i="23" s="1"/>
  <c r="I2761" i="23" a="1"/>
  <c r="I2761" i="23" s="1"/>
  <c r="I3271" i="23" a="1"/>
  <c r="I3271" i="23" s="1"/>
  <c r="I2079" i="23" a="1"/>
  <c r="I2079" i="23" s="1"/>
  <c r="I331" i="23" a="1"/>
  <c r="I331" i="23" s="1"/>
  <c r="I1790" i="23" a="1"/>
  <c r="I1790" i="23" s="1"/>
  <c r="I2927" i="23" a="1"/>
  <c r="I2927" i="23" s="1"/>
  <c r="I1528" i="23" a="1"/>
  <c r="I1528" i="23" s="1"/>
  <c r="I1410" i="23" a="1"/>
  <c r="I1410" i="23" s="1"/>
  <c r="I2755" i="23" a="1"/>
  <c r="I2755" i="23" s="1"/>
  <c r="I1669" i="23" a="1"/>
  <c r="I1669" i="23" s="1"/>
  <c r="I2796" i="23" a="1"/>
  <c r="I2796" i="23" s="1"/>
  <c r="I1861" i="23" a="1"/>
  <c r="I1861" i="23" s="1"/>
  <c r="I2482" i="23" a="1"/>
  <c r="I2482" i="23" s="1"/>
  <c r="I1390" i="23" a="1"/>
  <c r="I1390" i="23" s="1"/>
  <c r="I2070" i="23" a="1"/>
  <c r="I2070" i="23" s="1"/>
  <c r="I300" i="23" a="1"/>
  <c r="I300" i="23" s="1"/>
  <c r="I546" i="23" a="1"/>
  <c r="I546" i="23" s="1"/>
  <c r="I1096" i="23" a="1"/>
  <c r="I1096" i="23" s="1"/>
  <c r="I2326" i="23" a="1"/>
  <c r="I2326" i="23" s="1"/>
  <c r="I3338" i="23" a="1"/>
  <c r="I3338" i="23" s="1"/>
  <c r="I1086" i="23" a="1"/>
  <c r="I1086" i="23" s="1"/>
  <c r="I3124" i="23" a="1"/>
  <c r="I3124" i="23" s="1"/>
  <c r="I1697" i="23" a="1"/>
  <c r="I1697" i="23" s="1"/>
  <c r="I3272" i="23" a="1"/>
  <c r="I3272" i="23" s="1"/>
  <c r="I2466" i="23" a="1"/>
  <c r="I2466" i="23" s="1"/>
  <c r="I2170" i="23" a="1"/>
  <c r="I2170" i="23" s="1"/>
  <c r="I3185" i="23" a="1"/>
  <c r="I3185" i="23" s="1"/>
  <c r="I866" i="23" a="1"/>
  <c r="I866" i="23" s="1"/>
  <c r="I388" i="23" a="1"/>
  <c r="I388" i="23" s="1"/>
  <c r="I404" i="23" a="1"/>
  <c r="I404" i="23" s="1"/>
  <c r="I3250" i="23" a="1"/>
  <c r="I3250" i="23" s="1"/>
  <c r="I1584" i="23" a="1"/>
  <c r="I1584" i="23" s="1"/>
  <c r="I2064" i="23" a="1"/>
  <c r="I2064" i="23" s="1"/>
  <c r="I2406" i="23" a="1"/>
  <c r="I2406" i="23" s="1"/>
  <c r="I2987" i="23" a="1"/>
  <c r="I2987" i="23" s="1"/>
  <c r="I1738" i="23" a="1"/>
  <c r="I1738" i="23" s="1"/>
  <c r="I2012" i="23" a="1"/>
  <c r="I2012" i="23" s="1"/>
  <c r="I1167" i="23" a="1"/>
  <c r="I1167" i="23" s="1"/>
  <c r="I2625" i="23" a="1"/>
  <c r="I2625" i="23" s="1"/>
  <c r="I1976" i="23" a="1"/>
  <c r="I1976" i="23" s="1"/>
  <c r="I1787" i="23" a="1"/>
  <c r="I1787" i="23" s="1"/>
  <c r="I3051" i="23" a="1"/>
  <c r="I3051" i="23" s="1"/>
  <c r="I3218" i="23" a="1"/>
  <c r="I3218" i="23" s="1"/>
  <c r="I1883" i="23" a="1"/>
  <c r="I1883" i="23" s="1"/>
  <c r="I2303" i="23" a="1"/>
  <c r="I2303" i="23" s="1"/>
  <c r="I2865" i="23" a="1"/>
  <c r="I2865" i="23" s="1"/>
  <c r="I2293" i="23" a="1"/>
  <c r="I2293" i="23" s="1"/>
  <c r="I2511" i="23" a="1"/>
  <c r="I2511" i="23" s="1"/>
  <c r="I1192" i="23" a="1"/>
  <c r="I1192" i="23" s="1"/>
  <c r="I927" i="23" a="1"/>
  <c r="I927" i="23" s="1"/>
  <c r="I1326" i="23" a="1"/>
  <c r="I1326" i="23" s="1"/>
  <c r="I3170" i="23" a="1"/>
  <c r="I3170" i="23" s="1"/>
  <c r="I1782" i="23" a="1"/>
  <c r="I1782" i="23" s="1"/>
  <c r="I3195" i="23" a="1"/>
  <c r="I3195" i="23" s="1"/>
  <c r="I1330" i="23" a="1"/>
  <c r="I1330" i="23" s="1"/>
  <c r="I1770" i="23" a="1"/>
  <c r="I1770" i="23" s="1"/>
  <c r="I2894" i="23" a="1"/>
  <c r="I2894" i="23" s="1"/>
  <c r="I2400" i="23" a="1"/>
  <c r="I2400" i="23" s="1"/>
  <c r="I1590" i="23" a="1"/>
  <c r="I1590" i="23" s="1"/>
  <c r="I3267" i="23" a="1"/>
  <c r="I3267" i="23" s="1"/>
  <c r="I1060" i="23" a="1"/>
  <c r="I1060" i="23" s="1"/>
  <c r="I2077" i="23" a="1"/>
  <c r="I2077" i="23" s="1"/>
  <c r="I653" i="23" a="1"/>
  <c r="I653" i="23" s="1"/>
  <c r="I495" i="23" a="1"/>
  <c r="I495" i="23" s="1"/>
  <c r="I231" i="23" a="1"/>
  <c r="I231" i="23" s="1"/>
  <c r="I1260" i="23" a="1"/>
  <c r="I1260" i="23" s="1"/>
  <c r="I1148" i="23" a="1"/>
  <c r="I1148" i="23" s="1"/>
  <c r="I3097" i="23" a="1"/>
  <c r="I3097" i="23" s="1"/>
  <c r="I1166" i="23" a="1"/>
  <c r="I1166" i="23" s="1"/>
  <c r="I350" i="23" a="1"/>
  <c r="I350" i="23" s="1"/>
  <c r="I349" i="23" a="1"/>
  <c r="I349" i="23" s="1"/>
  <c r="I355" i="23" a="1"/>
  <c r="I355" i="23" s="1"/>
  <c r="I161" i="23" a="1"/>
  <c r="I161" i="23" s="1"/>
  <c r="I3221" i="23" a="1"/>
  <c r="I3221" i="23" s="1"/>
  <c r="I1930" i="23" a="1"/>
  <c r="I1930" i="23" s="1"/>
  <c r="I312" i="23" a="1"/>
  <c r="I312" i="23" s="1"/>
  <c r="I2289" i="23" a="1"/>
  <c r="I2289" i="23" s="1"/>
  <c r="I1665" i="23" a="1"/>
  <c r="I1665" i="23" s="1"/>
  <c r="I1197" i="23" a="1"/>
  <c r="I1197" i="23" s="1"/>
  <c r="I3431" i="23" a="1"/>
  <c r="I3431" i="23" s="1"/>
  <c r="I1579" i="23" a="1"/>
  <c r="I1579" i="23" s="1"/>
  <c r="I458" i="23" a="1"/>
  <c r="I458" i="23" s="1"/>
  <c r="I475" i="23" a="1"/>
  <c r="I475" i="23" s="1"/>
  <c r="I2454" i="23" a="1"/>
  <c r="I2454" i="23" s="1"/>
  <c r="I1618" i="23" a="1"/>
  <c r="I1618" i="23" s="1"/>
  <c r="I3101" i="23" a="1"/>
  <c r="I3101" i="23" s="1"/>
  <c r="I832" i="23" a="1"/>
  <c r="I832" i="23" s="1"/>
  <c r="I2325" i="23" a="1"/>
  <c r="I2325" i="23" s="1"/>
  <c r="I647" i="23" a="1"/>
  <c r="I647" i="23" s="1"/>
  <c r="I3293" i="23" a="1"/>
  <c r="I3293" i="23" s="1"/>
  <c r="I1625" i="23" a="1"/>
  <c r="I1625" i="23" s="1"/>
  <c r="I2735" i="23" a="1"/>
  <c r="I2735" i="23" s="1"/>
  <c r="I2309" i="23" a="1"/>
  <c r="I2309" i="23" s="1"/>
  <c r="I1515" i="23" a="1"/>
  <c r="I1515" i="23" s="1"/>
  <c r="I2366" i="23" a="1"/>
  <c r="I2366" i="23" s="1"/>
  <c r="I1686" i="23" a="1"/>
  <c r="I1686" i="23" s="1"/>
  <c r="I1087" i="23" a="1"/>
  <c r="I1087" i="23" s="1"/>
  <c r="I1899" i="23" a="1"/>
  <c r="I1899" i="23" s="1"/>
  <c r="I1681" i="23" a="1"/>
  <c r="I1681" i="23" s="1"/>
  <c r="I316" i="23" a="1"/>
  <c r="I316" i="23" s="1"/>
  <c r="I3402" i="23" a="1"/>
  <c r="I3402" i="23" s="1"/>
  <c r="I940" i="23" a="1"/>
  <c r="I940" i="23" s="1"/>
  <c r="I494" i="23" a="1"/>
  <c r="I494" i="23" s="1"/>
  <c r="I911" i="23" a="1"/>
  <c r="I911" i="23" s="1"/>
  <c r="I1737" i="23" a="1"/>
  <c r="I1737" i="23" s="1"/>
  <c r="I2726" i="23" a="1"/>
  <c r="I2726" i="23" s="1"/>
  <c r="I2722" i="23" a="1"/>
  <c r="I2722" i="23" s="1"/>
  <c r="I2399" i="23" a="1"/>
  <c r="I2399" i="23" s="1"/>
  <c r="I2534" i="23" a="1"/>
  <c r="I2534" i="23" s="1"/>
  <c r="I876" i="23" a="1"/>
  <c r="I876" i="23" s="1"/>
  <c r="I2385" i="23" a="1"/>
  <c r="I2385" i="23" s="1"/>
  <c r="I459" i="23" a="1"/>
  <c r="I459" i="23" s="1"/>
  <c r="I2965" i="23" a="1"/>
  <c r="I2965" i="23" s="1"/>
  <c r="I2537" i="23" a="1"/>
  <c r="I2537" i="23" s="1"/>
  <c r="I2784" i="23" a="1"/>
  <c r="I2784" i="23" s="1"/>
  <c r="I739" i="23" a="1"/>
  <c r="I739" i="23" s="1"/>
  <c r="I1453" i="23" a="1"/>
  <c r="I1453" i="23" s="1"/>
  <c r="I3387" i="23" a="1"/>
  <c r="I3387" i="23" s="1"/>
  <c r="I1123" i="23" a="1"/>
  <c r="I1123" i="23" s="1"/>
  <c r="I3100" i="23" a="1"/>
  <c r="I3100" i="23" s="1"/>
  <c r="I3175" i="23" a="1"/>
  <c r="I3175" i="23" s="1"/>
  <c r="I3308" i="23" a="1"/>
  <c r="I3308" i="23" s="1"/>
  <c r="I2799" i="23" a="1"/>
  <c r="I2799" i="23" s="1"/>
  <c r="I1971" i="23" a="1"/>
  <c r="I1971" i="23" s="1"/>
  <c r="I672" i="23" a="1"/>
  <c r="I672" i="23" s="1"/>
  <c r="I356" i="23" a="1"/>
  <c r="I356" i="23" s="1"/>
  <c r="I293" i="23" a="1"/>
  <c r="I293" i="23" s="1"/>
  <c r="I18" i="23" a="1"/>
  <c r="I18" i="23" s="1"/>
  <c r="I1998" i="23" a="1"/>
  <c r="I1998" i="23" s="1"/>
  <c r="I1880" i="23" a="1"/>
  <c r="I1880" i="23" s="1"/>
  <c r="I2616" i="23" a="1"/>
  <c r="I2616" i="23" s="1"/>
  <c r="I2261" i="23" a="1"/>
  <c r="I2261" i="23" s="1"/>
  <c r="I3440" i="23" a="1"/>
  <c r="I3440" i="23" s="1"/>
  <c r="I2136" i="23" a="1"/>
  <c r="I2136" i="23" s="1"/>
  <c r="I1088" i="23" a="1"/>
  <c r="I1088" i="23" s="1"/>
  <c r="I2287" i="23" a="1"/>
  <c r="I2287" i="23" s="1"/>
  <c r="I2692" i="23" a="1"/>
  <c r="I2692" i="23" s="1"/>
  <c r="I848" i="23" a="1"/>
  <c r="I848" i="23" s="1"/>
  <c r="I3060" i="23" a="1"/>
  <c r="I3060" i="23" s="1"/>
  <c r="I3283" i="23" a="1"/>
  <c r="I3283" i="23" s="1"/>
  <c r="I909" i="23" a="1"/>
  <c r="I909" i="23" s="1"/>
  <c r="I2906" i="23" a="1"/>
  <c r="I2906" i="23" s="1"/>
  <c r="I2066" i="23" a="1"/>
  <c r="I2066" i="23" s="1"/>
  <c r="I690" i="23" a="1"/>
  <c r="I690" i="23" s="1"/>
  <c r="I2684" i="23" a="1"/>
  <c r="I2684" i="23" s="1"/>
  <c r="I230" i="23" a="1"/>
  <c r="I230" i="23" s="1"/>
  <c r="I977" i="23" a="1"/>
  <c r="I977" i="23" s="1"/>
  <c r="I157" i="23" a="1"/>
  <c r="I157" i="23" s="1"/>
  <c r="I2741" i="23" a="1"/>
  <c r="I2741" i="23" s="1"/>
  <c r="I377" i="23" a="1"/>
  <c r="I377" i="23" s="1"/>
  <c r="I1333" i="23" a="1"/>
  <c r="I1333" i="23" s="1"/>
  <c r="I1953" i="23" a="1"/>
  <c r="I1953" i="23" s="1"/>
  <c r="I1256" i="23" a="1"/>
  <c r="I1256" i="23" s="1"/>
  <c r="I2499" i="23" a="1"/>
  <c r="I2499" i="23" s="1"/>
  <c r="I2259" i="23" a="1"/>
  <c r="I2259" i="23" s="1"/>
  <c r="I898" i="23" a="1"/>
  <c r="I898" i="23" s="1"/>
  <c r="I1065" i="23" a="1"/>
  <c r="I1065" i="23" s="1"/>
  <c r="I607" i="23" a="1"/>
  <c r="I607" i="23" s="1"/>
  <c r="I2738" i="23" a="1"/>
  <c r="I2738" i="23" s="1"/>
  <c r="I3305" i="23" a="1"/>
  <c r="I3305" i="23" s="1"/>
  <c r="I160" i="23" a="1"/>
  <c r="I160" i="23" s="1"/>
  <c r="I1484" i="23" a="1"/>
  <c r="I1484" i="23" s="1"/>
  <c r="I3164" i="23" a="1"/>
  <c r="I3164" i="23" s="1"/>
  <c r="I2584" i="23" a="1"/>
  <c r="I2584" i="23" s="1"/>
  <c r="I132" i="23" a="1"/>
  <c r="I132" i="23" s="1"/>
  <c r="I608" i="23" a="1"/>
  <c r="I608" i="23" s="1"/>
  <c r="I3010" i="23" a="1"/>
  <c r="I3010" i="23" s="1"/>
  <c r="I1932" i="23" a="1"/>
  <c r="I1932" i="23" s="1"/>
  <c r="I1731" i="23" a="1"/>
  <c r="I1731" i="23" s="1"/>
  <c r="I497" i="23" a="1"/>
  <c r="I497" i="23" s="1"/>
  <c r="I2996" i="23" a="1"/>
  <c r="I2996" i="23" s="1"/>
  <c r="I1992" i="23" a="1"/>
  <c r="I1992" i="23" s="1"/>
  <c r="I1529" i="23" a="1"/>
  <c r="I1529" i="23" s="1"/>
  <c r="I2629" i="23" a="1"/>
  <c r="I2629" i="23" s="1"/>
  <c r="I638" i="23" a="1"/>
  <c r="I638" i="23" s="1"/>
  <c r="I1634" i="23" a="1"/>
  <c r="I1634" i="23" s="1"/>
  <c r="I1140" i="23" a="1"/>
  <c r="I1140" i="23" s="1"/>
  <c r="I3205" i="23" a="1"/>
  <c r="I3205" i="23" s="1"/>
  <c r="I713" i="23" a="1"/>
  <c r="I713" i="23" s="1"/>
  <c r="I728" i="23" a="1"/>
  <c r="I728" i="23" s="1"/>
  <c r="I622" i="23" a="1"/>
  <c r="I622" i="23" s="1"/>
  <c r="I1943" i="23" a="1"/>
  <c r="I1943" i="23" s="1"/>
  <c r="I139" i="23" a="1"/>
  <c r="I139" i="23" s="1"/>
  <c r="I1916" i="23" a="1"/>
  <c r="I1916" i="23" s="1"/>
  <c r="I3332" i="23" a="1"/>
  <c r="I3332" i="23" s="1"/>
  <c r="I563" i="23" a="1"/>
  <c r="I563" i="23" s="1"/>
  <c r="I540" i="23" a="1"/>
  <c r="I540" i="23" s="1"/>
  <c r="I2929" i="23" a="1"/>
  <c r="I2929" i="23" s="1"/>
  <c r="I3241" i="23" a="1"/>
  <c r="I3241" i="23" s="1"/>
  <c r="I324" i="23" a="1"/>
  <c r="I324" i="23" s="1"/>
  <c r="I1847" i="23" a="1"/>
  <c r="I1847" i="23" s="1"/>
  <c r="I1969" i="23" a="1"/>
  <c r="I1969" i="23" s="1"/>
  <c r="I2785" i="23" a="1"/>
  <c r="I2785" i="23" s="1"/>
  <c r="I3333" i="23" a="1"/>
  <c r="I3333" i="23" s="1"/>
  <c r="I2426" i="23" a="1"/>
  <c r="I2426" i="23" s="1"/>
  <c r="I261" i="23" a="1"/>
  <c r="I261" i="23" s="1"/>
  <c r="I917" i="23" a="1"/>
  <c r="I917" i="23" s="1"/>
  <c r="I1420" i="23" a="1"/>
  <c r="I1420" i="23" s="1"/>
  <c r="I2465" i="23" a="1"/>
  <c r="I2465" i="23" s="1"/>
  <c r="I2604" i="23" a="1"/>
  <c r="I2604" i="23" s="1"/>
  <c r="I1001" i="23" a="1"/>
  <c r="I1001" i="23" s="1"/>
  <c r="I564" i="23" a="1"/>
  <c r="I564" i="23" s="1"/>
  <c r="I1138" i="23" a="1"/>
  <c r="I1138" i="23" s="1"/>
  <c r="I1637" i="23" a="1"/>
  <c r="I1637" i="23" s="1"/>
  <c r="I990" i="23" a="1"/>
  <c r="I990" i="23" s="1"/>
  <c r="I380" i="23" a="1"/>
  <c r="I380" i="23" s="1"/>
  <c r="I3140" i="23" a="1"/>
  <c r="I3140" i="23" s="1"/>
  <c r="I1117" i="23" a="1"/>
  <c r="I1117" i="23" s="1"/>
  <c r="I2859" i="23" a="1"/>
  <c r="I2859" i="23" s="1"/>
  <c r="I3435" i="23" a="1"/>
  <c r="I3435" i="23" s="1"/>
  <c r="I931" i="23" a="1"/>
  <c r="I931" i="23" s="1"/>
  <c r="I938" i="23" a="1"/>
  <c r="I938" i="23" s="1"/>
  <c r="I2035" i="23" a="1"/>
  <c r="I2035" i="23" s="1"/>
  <c r="I793" i="23" a="1"/>
  <c r="I793" i="23" s="1"/>
  <c r="I858" i="23" a="1"/>
  <c r="I858" i="23" s="1"/>
  <c r="I1879" i="23" a="1"/>
  <c r="I1879" i="23" s="1"/>
  <c r="I1083" i="23" a="1"/>
  <c r="I1083" i="23" s="1"/>
  <c r="I2049" i="23" a="1"/>
  <c r="I2049" i="23" s="1"/>
  <c r="I522" i="23" a="1"/>
  <c r="I522" i="23" s="1"/>
  <c r="I1670" i="23" a="1"/>
  <c r="I1670" i="23" s="1"/>
  <c r="I2417" i="23" a="1"/>
  <c r="I2417" i="23" s="1"/>
  <c r="I1003" i="23" a="1"/>
  <c r="I1003" i="23" s="1"/>
  <c r="I2713" i="23" a="1"/>
  <c r="I2713" i="23" s="1"/>
  <c r="I2043" i="23" a="1"/>
  <c r="I2043" i="23" s="1"/>
  <c r="I2005" i="23" a="1"/>
  <c r="I2005" i="23" s="1"/>
  <c r="I36" i="23" a="1"/>
  <c r="I36" i="23" s="1"/>
  <c r="I1702" i="23" a="1"/>
  <c r="I1702" i="23" s="1"/>
  <c r="I2184" i="23" a="1"/>
  <c r="I2184" i="23" s="1"/>
  <c r="I2701" i="23" a="1"/>
  <c r="I2701" i="23" s="1"/>
  <c r="I3296" i="23" a="1"/>
  <c r="I3296" i="23" s="1"/>
  <c r="I1600" i="23" a="1"/>
  <c r="I1600" i="23" s="1"/>
  <c r="I68" i="23" a="1"/>
  <c r="I68" i="23" s="1"/>
  <c r="I2100" i="23" a="1"/>
  <c r="I2100" i="23" s="1"/>
  <c r="I732" i="23" a="1"/>
  <c r="I732" i="23" s="1"/>
  <c r="I3281" i="23" a="1"/>
  <c r="I3281" i="23" s="1"/>
  <c r="I1815" i="23" a="1"/>
  <c r="I1815" i="23" s="1"/>
  <c r="I1801" i="23" a="1"/>
  <c r="I1801" i="23" s="1"/>
  <c r="I3406" i="23" a="1"/>
  <c r="I3406" i="23" s="1"/>
  <c r="I1414" i="23" a="1"/>
  <c r="I1414" i="23" s="1"/>
  <c r="I1165" i="23" a="1"/>
  <c r="I1165" i="23" s="1"/>
  <c r="I3348" i="23" a="1"/>
  <c r="I3348" i="23" s="1"/>
  <c r="I1103" i="23" a="1"/>
  <c r="I1103" i="23" s="1"/>
  <c r="I2734" i="23" a="1"/>
  <c r="I2734" i="23" s="1"/>
  <c r="I2516" i="23" a="1"/>
  <c r="I2516" i="23" s="1"/>
  <c r="I2728" i="23" a="1"/>
  <c r="I2728" i="23" s="1"/>
  <c r="I2489" i="23" a="1"/>
  <c r="I2489" i="23" s="1"/>
  <c r="I557" i="23" a="1"/>
  <c r="I557" i="23" s="1"/>
  <c r="I1960" i="23" a="1"/>
  <c r="I1960" i="23" s="1"/>
  <c r="I1443" i="23" a="1"/>
  <c r="I1443" i="23" s="1"/>
  <c r="I2875" i="23" a="1"/>
  <c r="I2875" i="23" s="1"/>
  <c r="I2480" i="23" a="1"/>
  <c r="I2480" i="23" s="1"/>
  <c r="I2781" i="23" a="1"/>
  <c r="I2781" i="23" s="1"/>
  <c r="I2444" i="23" a="1"/>
  <c r="I2444" i="23" s="1"/>
  <c r="I2610" i="23" a="1"/>
  <c r="I2610" i="23" s="1"/>
  <c r="I2634" i="23" a="1"/>
  <c r="I2634" i="23" s="1"/>
  <c r="I655" i="23" a="1"/>
  <c r="I655" i="23" s="1"/>
  <c r="I1696" i="23" a="1"/>
  <c r="I1696" i="23" s="1"/>
  <c r="I1667" i="23" a="1"/>
  <c r="I1667" i="23" s="1"/>
  <c r="I2003" i="23" a="1"/>
  <c r="I2003" i="23" s="1"/>
  <c r="I2165" i="23" a="1"/>
  <c r="I2165" i="23" s="1"/>
  <c r="I2864" i="23" a="1"/>
  <c r="I2864" i="23" s="1"/>
  <c r="I2277" i="23" a="1"/>
  <c r="I2277" i="23" s="1"/>
  <c r="I512" i="23" a="1"/>
  <c r="I512" i="23" s="1"/>
  <c r="I2330" i="23" a="1"/>
  <c r="I2330" i="23" s="1"/>
  <c r="I571" i="23" a="1"/>
  <c r="I571" i="23" s="1"/>
  <c r="I2360" i="23" a="1"/>
  <c r="I2360" i="23" s="1"/>
  <c r="I386" i="23" a="1"/>
  <c r="I386" i="23" s="1"/>
  <c r="I114" i="23" a="1"/>
  <c r="I114" i="23" s="1"/>
  <c r="I5" i="23" a="1"/>
  <c r="I5" i="23" s="1"/>
  <c r="I2056" i="23" a="1"/>
  <c r="I2056" i="23" s="1"/>
  <c r="I999" i="23" a="1"/>
  <c r="I999" i="23" s="1"/>
  <c r="I1569" i="23" a="1"/>
  <c r="I1569" i="23" s="1"/>
  <c r="I2837" i="23" a="1"/>
  <c r="I2837" i="23" s="1"/>
  <c r="I287" i="23" a="1"/>
  <c r="I287" i="23" s="1"/>
  <c r="I797" i="23" a="1"/>
  <c r="I797" i="23" s="1"/>
  <c r="I2657" i="23" a="1"/>
  <c r="I2657" i="23" s="1"/>
  <c r="I1137" i="23" a="1"/>
  <c r="I1137" i="23" s="1"/>
  <c r="I709" i="23" a="1"/>
  <c r="I709" i="23" s="1"/>
  <c r="I1187" i="23" a="1"/>
  <c r="I1187" i="23" s="1"/>
  <c r="I1730" i="23" a="1"/>
  <c r="I1730" i="23" s="1"/>
  <c r="I155" i="23" a="1"/>
  <c r="I155" i="23" s="1"/>
  <c r="I1723" i="23" a="1"/>
  <c r="I1723" i="23" s="1"/>
  <c r="I3370" i="23" a="1"/>
  <c r="I3370" i="23" s="1"/>
  <c r="I1725" i="23" a="1"/>
  <c r="I1725" i="23" s="1"/>
  <c r="I1178" i="23" a="1"/>
  <c r="I1178" i="23" s="1"/>
  <c r="I2791" i="23" a="1"/>
  <c r="I2791" i="23" s="1"/>
  <c r="I2553" i="23" a="1"/>
  <c r="I2553" i="23" s="1"/>
  <c r="I67" i="23" a="1"/>
  <c r="I67" i="23" s="1"/>
  <c r="I2051" i="23" a="1"/>
  <c r="I2051" i="23" s="1"/>
  <c r="I3017" i="23" a="1"/>
  <c r="I3017" i="23" s="1"/>
  <c r="I488" i="23" a="1"/>
  <c r="I488" i="23" s="1"/>
  <c r="I3126" i="23" a="1"/>
  <c r="I3126" i="23" s="1"/>
  <c r="I2348" i="23" a="1"/>
  <c r="I2348" i="23" s="1"/>
  <c r="I1142" i="23" a="1"/>
  <c r="I1142" i="23" s="1"/>
  <c r="I2603" i="23" a="1"/>
  <c r="I2603" i="23" s="1"/>
  <c r="I3407" i="23" a="1"/>
  <c r="I3407" i="23" s="1"/>
  <c r="I2357" i="23" a="1"/>
  <c r="I2357" i="23" s="1"/>
  <c r="I297" i="23" a="1"/>
  <c r="I297" i="23" s="1"/>
  <c r="I3004" i="23" a="1"/>
  <c r="I3004" i="23" s="1"/>
  <c r="I1940" i="23" a="1"/>
  <c r="I1940" i="23" s="1"/>
  <c r="I2054" i="23" a="1"/>
  <c r="I2054" i="23" s="1"/>
  <c r="I3408" i="23" a="1"/>
  <c r="I3408" i="23" s="1"/>
  <c r="I3237" i="23" a="1"/>
  <c r="I3237" i="23" s="1"/>
  <c r="I2843" i="23" a="1"/>
  <c r="I2843" i="23" s="1"/>
  <c r="I795" i="23" a="1"/>
  <c r="I795" i="23" s="1"/>
  <c r="I3160" i="23" a="1"/>
  <c r="I3160" i="23" s="1"/>
  <c r="I1251" i="23" a="1"/>
  <c r="I1251" i="23" s="1"/>
  <c r="I178" i="23" a="1"/>
  <c r="I178" i="23" s="1"/>
  <c r="I2467" i="23" a="1"/>
  <c r="I2467" i="23" s="1"/>
  <c r="I1957" i="23" a="1"/>
  <c r="I1957" i="23" s="1"/>
  <c r="I935" i="23" a="1"/>
  <c r="I935" i="23" s="1"/>
  <c r="I3211" i="23" a="1"/>
  <c r="I3211" i="23" s="1"/>
  <c r="I1073" i="23" a="1"/>
  <c r="I1073" i="23" s="1"/>
  <c r="I223" i="23" a="1"/>
  <c r="I223" i="23" s="1"/>
  <c r="I1301" i="23" a="1"/>
  <c r="I1301" i="23" s="1"/>
  <c r="I1296" i="23" a="1"/>
  <c r="I1296" i="23" s="1"/>
  <c r="I885" i="23" a="1"/>
  <c r="I885" i="23" s="1"/>
  <c r="I1375" i="23" a="1"/>
  <c r="I1375" i="23" s="1"/>
  <c r="I2860" i="23" a="1"/>
  <c r="I2860" i="23" s="1"/>
  <c r="I1349" i="23" a="1"/>
  <c r="I1349" i="23" s="1"/>
  <c r="I1279" i="23" a="1"/>
  <c r="I1279" i="23" s="1"/>
  <c r="I1918" i="23" a="1"/>
  <c r="I1918" i="23" s="1"/>
  <c r="I1249" i="23" a="1"/>
  <c r="I1249" i="23" s="1"/>
  <c r="I863" i="23" a="1"/>
  <c r="I863" i="23" s="1"/>
  <c r="I3246" i="23" a="1"/>
  <c r="I3246" i="23" s="1"/>
  <c r="I2176" i="23" a="1"/>
  <c r="I2176" i="23" s="1"/>
  <c r="I233" i="23" a="1"/>
  <c r="I233" i="23" s="1"/>
  <c r="I727" i="23" a="1"/>
  <c r="I727" i="23" s="1"/>
  <c r="I1350" i="23" a="1"/>
  <c r="I1350" i="23" s="1"/>
  <c r="I243" i="23" a="1"/>
  <c r="I243" i="23" s="1"/>
  <c r="I3133" i="23" a="1"/>
  <c r="I3133" i="23" s="1"/>
  <c r="I949" i="23" a="1"/>
  <c r="I949" i="23" s="1"/>
  <c r="I2526" i="23" a="1"/>
  <c r="I2526" i="23" s="1"/>
  <c r="I3168" i="23" a="1"/>
  <c r="I3168" i="23" s="1"/>
  <c r="I1514" i="23" a="1"/>
  <c r="I1514" i="23" s="1"/>
  <c r="I1221" i="23" a="1"/>
  <c r="I1221" i="23" s="1"/>
  <c r="I147" i="23" a="1"/>
  <c r="I147" i="23" s="1"/>
  <c r="I62" i="23" a="1"/>
  <c r="I62" i="23" s="1"/>
  <c r="I3413" i="23" a="1"/>
  <c r="I3413" i="23" s="1"/>
  <c r="I2535" i="23" a="1"/>
  <c r="I2535" i="23" s="1"/>
  <c r="I1265" i="23" a="1"/>
  <c r="I1265" i="23" s="1"/>
  <c r="I750" i="23" a="1"/>
  <c r="I750" i="23" s="1"/>
  <c r="I1426" i="23" a="1"/>
  <c r="I1426" i="23" s="1"/>
  <c r="I2271" i="23" a="1"/>
  <c r="I2271" i="23" s="1"/>
  <c r="I2561" i="23" a="1"/>
  <c r="I2561" i="23" s="1"/>
  <c r="I1395" i="23" a="1"/>
  <c r="I1395" i="23" s="1"/>
  <c r="I1310" i="23" a="1"/>
  <c r="I1310" i="23" s="1"/>
  <c r="I3376" i="23" a="1"/>
  <c r="I3376" i="23" s="1"/>
  <c r="I49" i="23" a="1"/>
  <c r="I49" i="23" s="1"/>
  <c r="I3102" i="23" a="1"/>
  <c r="I3102" i="23" s="1"/>
  <c r="I2915" i="23" a="1"/>
  <c r="I2915" i="23" s="1"/>
  <c r="I834" i="23" a="1"/>
  <c r="I834" i="23" s="1"/>
  <c r="I46" i="23" a="1"/>
  <c r="I46" i="23" s="1"/>
  <c r="I149" i="23" a="1"/>
  <c r="I149" i="23" s="1"/>
  <c r="I92" i="23" a="1"/>
  <c r="I92" i="23" s="1"/>
  <c r="I656" i="23" a="1"/>
  <c r="I656" i="23" s="1"/>
  <c r="I2337" i="23" a="1"/>
  <c r="I2337" i="23" s="1"/>
  <c r="I2221" i="23" a="1"/>
  <c r="I2221" i="23" s="1"/>
  <c r="I1641" i="23" a="1"/>
  <c r="I1641" i="23" s="1"/>
  <c r="I2248" i="23" a="1"/>
  <c r="I2248" i="23" s="1"/>
  <c r="I180" i="23" a="1"/>
  <c r="I180" i="23" s="1"/>
  <c r="I384" i="23" a="1"/>
  <c r="I384" i="23" s="1"/>
  <c r="I1057" i="23" a="1"/>
  <c r="I1057" i="23" s="1"/>
  <c r="I3208" i="23" a="1"/>
  <c r="I3208" i="23" s="1"/>
  <c r="I1611" i="23" a="1"/>
  <c r="I1611" i="23" s="1"/>
  <c r="I406" i="23" a="1"/>
  <c r="I406" i="23" s="1"/>
  <c r="I531" i="23" a="1"/>
  <c r="I531" i="23" s="1"/>
  <c r="I2792" i="23" a="1"/>
  <c r="I2792" i="23" s="1"/>
  <c r="I1631" i="23" a="1"/>
  <c r="I1631" i="23" s="1"/>
  <c r="I2451" i="23" a="1"/>
  <c r="I2451" i="23" s="1"/>
  <c r="I1010" i="23" a="1"/>
  <c r="I1010" i="23" s="1"/>
  <c r="I1293" i="23" a="1"/>
  <c r="I1293" i="23" s="1"/>
  <c r="I1391" i="23" a="1"/>
  <c r="I1391" i="23" s="1"/>
  <c r="I3318" i="23" a="1"/>
  <c r="I3318" i="23" s="1"/>
  <c r="I2554" i="23" a="1"/>
  <c r="I2554" i="23" s="1"/>
  <c r="I2119" i="23" a="1"/>
  <c r="I2119" i="23" s="1"/>
  <c r="I1090" i="23" a="1"/>
  <c r="I1090" i="23" s="1"/>
  <c r="I2571" i="23" a="1"/>
  <c r="I2571" i="23" s="1"/>
  <c r="I1268" i="23" a="1"/>
  <c r="I1268" i="23" s="1"/>
  <c r="I1914" i="23" a="1"/>
  <c r="I1914" i="23" s="1"/>
  <c r="I2608" i="23" a="1"/>
  <c r="I2608" i="23" s="1"/>
  <c r="I3392" i="23" a="1"/>
  <c r="I3392" i="23" s="1"/>
  <c r="I2052" i="23" a="1"/>
  <c r="I2052" i="23" s="1"/>
  <c r="I1175" i="23" a="1"/>
  <c r="I1175" i="23" s="1"/>
  <c r="I2600" i="23" a="1"/>
  <c r="I2600" i="23" s="1"/>
  <c r="I2148" i="23" a="1"/>
  <c r="I2148" i="23" s="1"/>
  <c r="I1183" i="23" a="1"/>
  <c r="I1183" i="23" s="1"/>
  <c r="I2580" i="23" a="1"/>
  <c r="I2580" i="23" s="1"/>
  <c r="I2230" i="23" a="1"/>
  <c r="I2230" i="23" s="1"/>
  <c r="I2249" i="23" a="1"/>
  <c r="I2249" i="23" s="1"/>
  <c r="I3148" i="23" a="1"/>
  <c r="I3148" i="23" s="1"/>
  <c r="I1342" i="23" a="1"/>
  <c r="I1342" i="23" s="1"/>
  <c r="I1324" i="23" a="1"/>
  <c r="I1324" i="23" s="1"/>
  <c r="I663" i="23" a="1"/>
  <c r="I663" i="23" s="1"/>
  <c r="I1063" i="23" a="1"/>
  <c r="I1063" i="23" s="1"/>
  <c r="I3263" i="23" a="1"/>
  <c r="I3263" i="23" s="1"/>
  <c r="I1392" i="23" a="1"/>
  <c r="I1392" i="23" s="1"/>
  <c r="I473" i="23" a="1"/>
  <c r="I473" i="23" s="1"/>
  <c r="I392" i="23" a="1"/>
  <c r="I392" i="23" s="1"/>
  <c r="I2630" i="23" a="1"/>
  <c r="I2630" i="23" s="1"/>
  <c r="I1107" i="23" a="1"/>
  <c r="I1107" i="23" s="1"/>
  <c r="I575" i="23" a="1"/>
  <c r="I575" i="23" s="1"/>
  <c r="I1896" i="23" a="1"/>
  <c r="I1896" i="23" s="1"/>
  <c r="I3044" i="23" a="1"/>
  <c r="I3044" i="23" s="1"/>
  <c r="I3180" i="23" a="1"/>
  <c r="I3180" i="23" s="1"/>
  <c r="I1712" i="23" a="1"/>
  <c r="I1712" i="23" s="1"/>
  <c r="I1891" i="23" a="1"/>
  <c r="I1891" i="23" s="1"/>
  <c r="I916" i="23" a="1"/>
  <c r="I916" i="23" s="1"/>
  <c r="I292" i="23" a="1"/>
  <c r="I292" i="23" s="1"/>
  <c r="I2893" i="23" a="1"/>
  <c r="I2893" i="23" s="1"/>
  <c r="I2606" i="23" a="1"/>
  <c r="I2606" i="23" s="1"/>
  <c r="I35" i="23" a="1"/>
  <c r="I35" i="23" s="1"/>
  <c r="I1627" i="23" a="1"/>
  <c r="I1627" i="23" s="1"/>
  <c r="I1351" i="23" a="1"/>
  <c r="I1351" i="23" s="1"/>
  <c r="I1546" i="23" a="1"/>
  <c r="I1546" i="23" s="1"/>
  <c r="I2060" i="23" a="1"/>
  <c r="I2060" i="23" s="1"/>
  <c r="I707" i="23" a="1"/>
  <c r="I707" i="23" s="1"/>
  <c r="I768" i="23" a="1"/>
  <c r="I768" i="23" s="1"/>
  <c r="I645" i="23" a="1"/>
  <c r="I645" i="23" s="1"/>
  <c r="I1621" i="23" a="1"/>
  <c r="I1621" i="23" s="1"/>
  <c r="I1607" i="23" a="1"/>
  <c r="I1607" i="23" s="1"/>
  <c r="I872" i="23" a="1"/>
  <c r="I872" i="23" s="1"/>
  <c r="I2292" i="23" a="1"/>
  <c r="I2292" i="23" s="1"/>
  <c r="I371" i="23" a="1"/>
  <c r="I371" i="23" s="1"/>
  <c r="I2754" i="23" a="1"/>
  <c r="I2754" i="23" s="1"/>
  <c r="I1703" i="23" a="1"/>
  <c r="I1703" i="23" s="1"/>
  <c r="I1245" i="23" a="1"/>
  <c r="I1245" i="23" s="1"/>
  <c r="I524" i="23" a="1"/>
  <c r="I524" i="23" s="1"/>
  <c r="I75" i="23" a="1"/>
  <c r="I75" i="23" s="1"/>
  <c r="I2312" i="23" a="1"/>
  <c r="I2312" i="23" s="1"/>
  <c r="I1039" i="23" a="1"/>
  <c r="I1039" i="23" s="1"/>
  <c r="I1778" i="23" a="1"/>
  <c r="I1778" i="23" s="1"/>
  <c r="I88" i="23" a="1"/>
  <c r="I88" i="23" s="1"/>
  <c r="I2861" i="23" a="1"/>
  <c r="I2861" i="23" s="1"/>
  <c r="I90" i="23" a="1"/>
  <c r="I90" i="23" s="1"/>
  <c r="I1079" i="23" a="1"/>
  <c r="I1079" i="23" s="1"/>
  <c r="I2515" i="23" a="1"/>
  <c r="I2515" i="23" s="1"/>
  <c r="I2662" i="23" a="1"/>
  <c r="I2662" i="23" s="1"/>
  <c r="I3307" i="23" a="1"/>
  <c r="I3307" i="23" s="1"/>
  <c r="I240" i="23" a="1"/>
  <c r="I240" i="23" s="1"/>
  <c r="I2044" i="23" a="1"/>
  <c r="I2044" i="23" s="1"/>
  <c r="I140" i="23" a="1"/>
  <c r="I140" i="23" s="1"/>
  <c r="I640" i="23" a="1"/>
  <c r="I640" i="23" s="1"/>
  <c r="I2816" i="23" a="1"/>
  <c r="I2816" i="23" s="1"/>
  <c r="I1857" i="23" a="1"/>
  <c r="I1857" i="23" s="1"/>
  <c r="I336" i="23" a="1"/>
  <c r="I336" i="23" s="1"/>
  <c r="I2433" i="23" a="1"/>
  <c r="I2433" i="23" s="1"/>
  <c r="I164" i="23" a="1"/>
  <c r="I164" i="23" s="1"/>
  <c r="I2992" i="23" a="1"/>
  <c r="I2992" i="23" s="1"/>
  <c r="I2530" i="23" a="1"/>
  <c r="I2530" i="23" s="1"/>
  <c r="I2857" i="23" a="1"/>
  <c r="I2857" i="23" s="1"/>
  <c r="I1348" i="23" a="1"/>
  <c r="I1348" i="23" s="1"/>
  <c r="I3172" i="23" a="1"/>
  <c r="I3172" i="23" s="1"/>
  <c r="I1254" i="23" a="1"/>
  <c r="I1254" i="23" s="1"/>
  <c r="I1816" i="23" a="1"/>
  <c r="I1816" i="23" s="1"/>
  <c r="I417" i="23" a="1"/>
  <c r="I417" i="23" s="1"/>
  <c r="I3046" i="23" a="1"/>
  <c r="I3046" i="23" s="1"/>
  <c r="I554" i="23" a="1"/>
  <c r="I554" i="23" s="1"/>
  <c r="I1582" i="23" a="1"/>
  <c r="I1582" i="23" s="1"/>
  <c r="I3193" i="23" a="1"/>
  <c r="I3193" i="23" s="1"/>
  <c r="I824" i="23" a="1"/>
  <c r="I824" i="23" s="1"/>
  <c r="I874" i="23" a="1"/>
  <c r="I874" i="23" s="1"/>
  <c r="I1312" i="23" a="1"/>
  <c r="I1312" i="23" s="1"/>
  <c r="I1111" i="23" a="1"/>
  <c r="I1111" i="23" s="1"/>
  <c r="I2434" i="23" a="1"/>
  <c r="I2434" i="23" s="1"/>
  <c r="I326" i="23" a="1"/>
  <c r="I326" i="23" s="1"/>
  <c r="I590" i="23" a="1"/>
  <c r="I590" i="23" s="1"/>
  <c r="I704" i="23" a="1"/>
  <c r="I704" i="23" s="1"/>
  <c r="I2923" i="23" a="1"/>
  <c r="I2923" i="23" s="1"/>
  <c r="I3226" i="23" a="1"/>
  <c r="I3226" i="23" s="1"/>
  <c r="I3310" i="23" a="1"/>
  <c r="I3310" i="23" s="1"/>
  <c r="I1231" i="23" a="1"/>
  <c r="I1231" i="23" s="1"/>
  <c r="I717" i="23" a="1"/>
  <c r="I717" i="23" s="1"/>
  <c r="I625" i="23" a="1"/>
  <c r="I625" i="23" s="1"/>
  <c r="I1807" i="23" a="1"/>
  <c r="I1807" i="23" s="1"/>
  <c r="I1788" i="23" a="1"/>
  <c r="I1788" i="23" s="1"/>
  <c r="I800" i="23" a="1"/>
  <c r="I800" i="23" s="1"/>
  <c r="I933" i="23" a="1"/>
  <c r="I933" i="23" s="1"/>
  <c r="I899" i="23" a="1"/>
  <c r="I899" i="23" s="1"/>
  <c r="I2092" i="23" a="1"/>
  <c r="I2092" i="23" s="1"/>
  <c r="I206" i="23" a="1"/>
  <c r="I206" i="23" s="1"/>
  <c r="I624" i="23" a="1"/>
  <c r="I624" i="23" s="1"/>
  <c r="I2101" i="23" a="1"/>
  <c r="I2101" i="23" s="1"/>
  <c r="I320" i="23" a="1"/>
  <c r="I320" i="23" s="1"/>
  <c r="I235" i="23" a="1"/>
  <c r="I235" i="23" s="1"/>
  <c r="I1235" i="23" a="1"/>
  <c r="I1235" i="23" s="1"/>
  <c r="I2961" i="23" a="1"/>
  <c r="I2961" i="23" s="1"/>
  <c r="I403" i="23" a="1"/>
  <c r="I403" i="23" s="1"/>
  <c r="I792" i="23" a="1"/>
  <c r="I792" i="23" s="1"/>
  <c r="I367" i="23" a="1"/>
  <c r="I367" i="23" s="1"/>
  <c r="I1709" i="23" a="1"/>
  <c r="I1709" i="23" s="1"/>
  <c r="I1912" i="23" a="1"/>
  <c r="I1912" i="23" s="1"/>
  <c r="I720" i="23" a="1"/>
  <c r="I720" i="23" s="1"/>
  <c r="I1040" i="23" a="1"/>
  <c r="I1040" i="23" s="1"/>
  <c r="I903" i="23" a="1"/>
  <c r="I903" i="23" s="1"/>
  <c r="I2109" i="23" a="1"/>
  <c r="I2109" i="23" s="1"/>
  <c r="I3269" i="23" a="1"/>
  <c r="I3269" i="23" s="1"/>
  <c r="I3368" i="23" a="1"/>
  <c r="I3368" i="23" s="1"/>
  <c r="I2835" i="23" a="1"/>
  <c r="I2835" i="23" s="1"/>
  <c r="I2150" i="23" a="1"/>
  <c r="I2150" i="23" s="1"/>
  <c r="I203" i="23" a="1"/>
  <c r="I203" i="23" s="1"/>
  <c r="I1596" i="23" a="1"/>
  <c r="I1596" i="23" s="1"/>
  <c r="I823" i="23" a="1"/>
  <c r="I823" i="23" s="1"/>
  <c r="I1673" i="23" a="1"/>
  <c r="I1673" i="23" s="1"/>
  <c r="I971" i="23" a="1"/>
  <c r="I971" i="23" s="1"/>
  <c r="I484" i="23" a="1"/>
  <c r="I484" i="23" s="1"/>
  <c r="I1999" i="23" a="1"/>
  <c r="I1999" i="23" s="1"/>
  <c r="I446" i="23" a="1"/>
  <c r="I446" i="23" s="1"/>
  <c r="I857" i="23" a="1"/>
  <c r="I857" i="23" s="1"/>
  <c r="I1471" i="23" a="1"/>
  <c r="I1471" i="23" s="1"/>
  <c r="I2920" i="23" a="1"/>
  <c r="I2920" i="23" s="1"/>
  <c r="I3416" i="23" a="1"/>
  <c r="I3416" i="23" s="1"/>
  <c r="I2367" i="23" a="1"/>
  <c r="I2367" i="23" s="1"/>
  <c r="I2071" i="23" a="1"/>
  <c r="I2071" i="23" s="1"/>
  <c r="I783" i="23" a="1"/>
  <c r="I783" i="23" s="1"/>
  <c r="I2498" i="23" a="1"/>
  <c r="I2498" i="23" s="1"/>
  <c r="I437" i="23" a="1"/>
  <c r="I437" i="23" s="1"/>
  <c r="I1389" i="23" a="1"/>
  <c r="I1389" i="23" s="1"/>
  <c r="I266" i="23" a="1"/>
  <c r="I266" i="23" s="1"/>
  <c r="I2204" i="23" a="1"/>
  <c r="I2204" i="23" s="1"/>
  <c r="I32" i="23" a="1"/>
  <c r="I32" i="23" s="1"/>
  <c r="I1784" i="23" a="1"/>
  <c r="I1784" i="23" s="1"/>
  <c r="I1785" i="23" a="1"/>
  <c r="I1785" i="23" s="1"/>
  <c r="I436" i="23" a="1"/>
  <c r="I436" i="23" s="1"/>
  <c r="I456" i="23" a="1"/>
  <c r="I456" i="23" s="1"/>
  <c r="I3388" i="23" a="1"/>
  <c r="I3388" i="23" s="1"/>
  <c r="I1995" i="23" a="1"/>
  <c r="I1995" i="23" s="1"/>
  <c r="I1394" i="23" a="1"/>
  <c r="I1394" i="23" s="1"/>
  <c r="I1757" i="23" a="1"/>
  <c r="I1757" i="23" s="1"/>
  <c r="I520" i="23" a="1"/>
  <c r="I520" i="23" s="1"/>
  <c r="I29" i="23" a="1"/>
  <c r="I29" i="23" s="1"/>
  <c r="I2446" i="23" a="1"/>
  <c r="I2446" i="23" s="1"/>
  <c r="I986" i="23" a="1"/>
  <c r="I986" i="23" s="1"/>
  <c r="I2913" i="23" a="1"/>
  <c r="I2913" i="23" s="1"/>
  <c r="I2925" i="23" a="1"/>
  <c r="I2925" i="23" s="1"/>
  <c r="I2914" i="23" a="1"/>
  <c r="I2914" i="23" s="1"/>
  <c r="I1562" i="23" a="1"/>
  <c r="I1562" i="23" s="1"/>
  <c r="I1758" i="23" a="1"/>
  <c r="I1758" i="23" s="1"/>
  <c r="I1100" i="23" a="1"/>
  <c r="I1100" i="23" s="1"/>
  <c r="I2353" i="23" a="1"/>
  <c r="I2353" i="23" s="1"/>
  <c r="I974" i="23" a="1"/>
  <c r="I974" i="23" s="1"/>
  <c r="I252" i="23" a="1"/>
  <c r="I252" i="23" s="1"/>
  <c r="I295" i="23" a="1"/>
  <c r="I295" i="23" s="1"/>
  <c r="I2076" i="23" a="1"/>
  <c r="I2076" i="23" s="1"/>
  <c r="I2856" i="23" a="1"/>
  <c r="I2856" i="23" s="1"/>
  <c r="I586" i="23" a="1"/>
  <c r="I586" i="23" s="1"/>
  <c r="I1029" i="23" a="1"/>
  <c r="I1029" i="23" s="1"/>
  <c r="I1748" i="23" a="1"/>
  <c r="I1748" i="23" s="1"/>
  <c r="I1215" i="23" a="1"/>
  <c r="I1215" i="23" s="1"/>
  <c r="I131" i="23" a="1"/>
  <c r="I131" i="23" s="1"/>
  <c r="I2620" i="23" a="1"/>
  <c r="I2620" i="23" s="1"/>
  <c r="I3156" i="23" a="1"/>
  <c r="I3156" i="23" s="1"/>
  <c r="I519" i="23" a="1"/>
  <c r="I519" i="23" s="1"/>
  <c r="I2015" i="23" a="1"/>
  <c r="I2015" i="23" s="1"/>
  <c r="I1724" i="23" a="1"/>
  <c r="I1724" i="23" s="1"/>
  <c r="I2372" i="23" a="1"/>
  <c r="I2372" i="23" s="1"/>
  <c r="I2991" i="23" a="1"/>
  <c r="I2991" i="23" s="1"/>
  <c r="I2528" i="23" a="1"/>
  <c r="I2528" i="23" s="1"/>
  <c r="I1008" i="23" a="1"/>
  <c r="I1008" i="23" s="1"/>
  <c r="I945" i="23" a="1"/>
  <c r="I945" i="23" s="1"/>
  <c r="I996" i="23" a="1"/>
  <c r="I996" i="23" s="1"/>
  <c r="I3353" i="23" a="1"/>
  <c r="I3353" i="23" s="1"/>
  <c r="I2363" i="23" a="1"/>
  <c r="I2363" i="23" s="1"/>
  <c r="I2238" i="23" a="1"/>
  <c r="I2238" i="23" s="1"/>
  <c r="I1860" i="23" a="1"/>
  <c r="I1860" i="23" s="1"/>
  <c r="I369" i="23" a="1"/>
  <c r="I369" i="23" s="1"/>
  <c r="I865" i="23" a="1"/>
  <c r="I865" i="23" s="1"/>
  <c r="I2963" i="23" a="1"/>
  <c r="I2963" i="23" s="1"/>
  <c r="I1369" i="23" a="1"/>
  <c r="I1369" i="23" s="1"/>
  <c r="I1128" i="23" a="1"/>
  <c r="I1128" i="23" s="1"/>
  <c r="I1505" i="23" a="1"/>
  <c r="I1505" i="23" s="1"/>
  <c r="I3157" i="23" a="1"/>
  <c r="I3157" i="23" s="1"/>
  <c r="I381" i="23" a="1"/>
  <c r="I381" i="23" s="1"/>
  <c r="I1323" i="23" a="1"/>
  <c r="I1323" i="23" s="1"/>
  <c r="I218" i="23" a="1"/>
  <c r="I218" i="23" s="1"/>
  <c r="I3414" i="23" a="1"/>
  <c r="I3414" i="23" s="1"/>
  <c r="I2521" i="23" a="1"/>
  <c r="I2521" i="23" s="1"/>
  <c r="I219" i="23" a="1"/>
  <c r="I219" i="23" s="1"/>
  <c r="I2631" i="23" a="1"/>
  <c r="I2631" i="23" s="1"/>
  <c r="I1447" i="23" a="1"/>
  <c r="I1447" i="23" s="1"/>
  <c r="I3006" i="23" a="1"/>
  <c r="I3006" i="23" s="1"/>
  <c r="I3142" i="23" a="1"/>
  <c r="I3142" i="23" s="1"/>
  <c r="I469" i="23" a="1"/>
  <c r="I469" i="23" s="1"/>
  <c r="I3041" i="23" a="1"/>
  <c r="I3041" i="23" s="1"/>
  <c r="I2756" i="23" a="1"/>
  <c r="I2756" i="23" s="1"/>
  <c r="I3113" i="23" a="1"/>
  <c r="I3113" i="23" s="1"/>
  <c r="I2708" i="23" a="1"/>
  <c r="I2708" i="23" s="1"/>
  <c r="I445" i="23" a="1"/>
  <c r="I445" i="23" s="1"/>
  <c r="I396" i="23" a="1"/>
  <c r="I396" i="23" s="1"/>
  <c r="I3418" i="23" a="1"/>
  <c r="I3418" i="23" s="1"/>
  <c r="I3084" i="23" a="1"/>
  <c r="I3084" i="23" s="1"/>
  <c r="I772" i="23" a="1"/>
  <c r="I772" i="23" s="1"/>
  <c r="I144" i="23" a="1"/>
  <c r="I144" i="23" s="1"/>
  <c r="I2439" i="23" a="1"/>
  <c r="I2439" i="23" s="1"/>
  <c r="I1379" i="23" a="1"/>
  <c r="I1379" i="23" s="1"/>
  <c r="I2847" i="23" a="1"/>
  <c r="I2847" i="23" s="1"/>
  <c r="I1961" i="23" a="1"/>
  <c r="I1961" i="23" s="1"/>
  <c r="I1726" i="23" a="1"/>
  <c r="I1726" i="23" s="1"/>
  <c r="I838" i="23" a="1"/>
  <c r="I838" i="23" s="1"/>
  <c r="I3209" i="23" a="1"/>
  <c r="I3209" i="23" s="1"/>
  <c r="I3178" i="23" a="1"/>
  <c r="I3178" i="23" s="1"/>
  <c r="I1190" i="23" a="1"/>
  <c r="I1190" i="23" s="1"/>
  <c r="I1825" i="23" a="1"/>
  <c r="I1825" i="23" s="1"/>
  <c r="I2048" i="23" a="1"/>
  <c r="I2048" i="23" s="1"/>
  <c r="I3021" i="23" a="1"/>
  <c r="I3021" i="23" s="1"/>
  <c r="I3351" i="23" a="1"/>
  <c r="I3351" i="23" s="1"/>
  <c r="I307" i="23" a="1"/>
  <c r="I307" i="23" s="1"/>
  <c r="I3013" i="23" a="1"/>
  <c r="I3013" i="23" s="1"/>
  <c r="I1780" i="23" a="1"/>
  <c r="I1780" i="23" s="1"/>
  <c r="I1208" i="23" a="1"/>
  <c r="I1208" i="23" s="1"/>
  <c r="I2688" i="23" a="1"/>
  <c r="I2688" i="23" s="1"/>
  <c r="I2123" i="23" a="1"/>
  <c r="I2123" i="23" s="1"/>
  <c r="I2841" i="23" a="1"/>
  <c r="I2841" i="23" s="1"/>
  <c r="I1671" i="23" a="1"/>
  <c r="I1671" i="23" s="1"/>
  <c r="I2552" i="23" a="1"/>
  <c r="I2552" i="23" s="1"/>
  <c r="I2186" i="23" a="1"/>
  <c r="I2186" i="23" s="1"/>
  <c r="I2080" i="23" a="1"/>
  <c r="I2080" i="23" s="1"/>
  <c r="I2050" i="23" a="1"/>
  <c r="I2050" i="23" s="1"/>
  <c r="I3287" i="23" a="1"/>
  <c r="I3287" i="23" s="1"/>
  <c r="I2383" i="23" a="1"/>
  <c r="I2383" i="23" s="1"/>
  <c r="I2450" i="23" a="1"/>
  <c r="I2450" i="23" s="1"/>
  <c r="I2427" i="23" a="1"/>
  <c r="I2427" i="23" s="1"/>
  <c r="I2262" i="23" a="1"/>
  <c r="I2262" i="23" s="1"/>
  <c r="I1820" i="23" a="1"/>
  <c r="I1820" i="23" s="1"/>
  <c r="I2699" i="23" a="1"/>
  <c r="I2699" i="23" s="1"/>
  <c r="I430" i="23" a="1"/>
  <c r="I430" i="23" s="1"/>
  <c r="I3390" i="23" a="1"/>
  <c r="I3390" i="23" s="1"/>
  <c r="I1070" i="23" a="1"/>
  <c r="I1070" i="23" s="1"/>
  <c r="I1486" i="23" a="1"/>
  <c r="I1486" i="23" s="1"/>
  <c r="I2081" i="23" a="1"/>
  <c r="I2081" i="23" s="1"/>
  <c r="I914" i="23" a="1"/>
  <c r="I914" i="23" s="1"/>
  <c r="I1853" i="23" a="1"/>
  <c r="I1853" i="23" s="1"/>
  <c r="I1159" i="23" a="1"/>
  <c r="I1159" i="23" s="1"/>
  <c r="I1195" i="23" a="1"/>
  <c r="I1195" i="23" s="1"/>
  <c r="I1124" i="23" a="1"/>
  <c r="I1124" i="23" s="1"/>
  <c r="I3335" i="23" a="1"/>
  <c r="I3335" i="23" s="1"/>
  <c r="I2973" i="23" a="1"/>
  <c r="I2973" i="23" s="1"/>
  <c r="I1347" i="23" a="1"/>
  <c r="I1347" i="23" s="1"/>
  <c r="I3399" i="23" a="1"/>
  <c r="I3399" i="23" s="1"/>
  <c r="I3374" i="23" a="1"/>
  <c r="I3374" i="23" s="1"/>
  <c r="I1610" i="23" a="1"/>
  <c r="I1610" i="23" s="1"/>
  <c r="I1304" i="23" a="1"/>
  <c r="I1304" i="23" s="1"/>
  <c r="I2557" i="23" a="1"/>
  <c r="I2557" i="23" s="1"/>
  <c r="I2510" i="23" a="1"/>
  <c r="I2510" i="23" s="1"/>
  <c r="I84" i="23" a="1"/>
  <c r="I84" i="23" s="1"/>
  <c r="I208" i="23" a="1"/>
  <c r="I208" i="23" s="1"/>
  <c r="I2297" i="23" a="1"/>
  <c r="I2297" i="23" s="1"/>
  <c r="I3229" i="23" a="1"/>
  <c r="I3229" i="23" s="1"/>
  <c r="I517" i="23" a="1"/>
  <c r="I517" i="23" s="1"/>
  <c r="I2041" i="23" a="1"/>
  <c r="I2041" i="23" s="1"/>
  <c r="I2126" i="23" a="1"/>
  <c r="I2126" i="23" s="1"/>
  <c r="I123" i="23" a="1"/>
  <c r="I123" i="23" s="1"/>
  <c r="I929" i="23" a="1"/>
  <c r="I929" i="23" s="1"/>
  <c r="I1030" i="23" a="1"/>
  <c r="I1030" i="23" s="1"/>
  <c r="I889" i="23" a="1"/>
  <c r="I889" i="23" s="1"/>
  <c r="I1922" i="23" a="1"/>
  <c r="I1922" i="23" s="1"/>
  <c r="I1721" i="23" a="1"/>
  <c r="I1721" i="23" s="1"/>
  <c r="I532" i="23" a="1"/>
  <c r="I532" i="23" s="1"/>
  <c r="I3048" i="23" a="1"/>
  <c r="I3048" i="23" s="1"/>
  <c r="I2696" i="23" a="1"/>
  <c r="I2696" i="23" s="1"/>
  <c r="I1209" i="23" a="1"/>
  <c r="I1209" i="23" s="1"/>
  <c r="I2863" i="23" a="1"/>
  <c r="I2863" i="23" s="1"/>
  <c r="I2088" i="23" a="1"/>
  <c r="I2088" i="23" s="1"/>
  <c r="I1741" i="23" a="1"/>
  <c r="I1741" i="23" s="1"/>
  <c r="I1419" i="23" a="1"/>
  <c r="I1419" i="23" s="1"/>
  <c r="I896" i="23" a="1"/>
  <c r="I896" i="23" s="1"/>
  <c r="I631" i="23" a="1"/>
  <c r="I631" i="23" s="1"/>
  <c r="I2504" i="23" a="1"/>
  <c r="I2504" i="23" s="1"/>
  <c r="I337" i="23" a="1"/>
  <c r="I337" i="23" s="1"/>
  <c r="I464" i="23" a="1"/>
  <c r="I464" i="23" s="1"/>
  <c r="I805" i="23" a="1"/>
  <c r="I805" i="23" s="1"/>
  <c r="I94" i="23" a="1"/>
  <c r="I94" i="23" s="1"/>
  <c r="I1713" i="23" a="1"/>
  <c r="I1713" i="23" s="1"/>
  <c r="I635" i="23" a="1"/>
  <c r="I635" i="23" s="1"/>
  <c r="I2104" i="23" a="1"/>
  <c r="I2104" i="23" s="1"/>
  <c r="I2675" i="23" a="1"/>
  <c r="I2675" i="23" s="1"/>
  <c r="I169" i="23" a="1"/>
  <c r="I169" i="23" s="1"/>
  <c r="I1657" i="23" a="1"/>
  <c r="I1657" i="23" s="1"/>
  <c r="I3202" i="23" a="1"/>
  <c r="I3202" i="23" s="1"/>
  <c r="I1072" i="23" a="1"/>
  <c r="I1072" i="23" s="1"/>
  <c r="I1873" i="23" a="1"/>
  <c r="I1873" i="23" s="1"/>
  <c r="I2562" i="23" a="1"/>
  <c r="I2562" i="23" s="1"/>
  <c r="I3366" i="23" a="1"/>
  <c r="I3366" i="23" s="1"/>
  <c r="I1990" i="23" a="1"/>
  <c r="I1990" i="23" s="1"/>
  <c r="I301" i="23" a="1"/>
  <c r="I301" i="23" s="1"/>
  <c r="I1405" i="23" a="1"/>
  <c r="I1405" i="23" s="1"/>
  <c r="I1849" i="23" a="1"/>
  <c r="I1849" i="23" s="1"/>
  <c r="I2679" i="23" a="1"/>
  <c r="I2679" i="23" s="1"/>
  <c r="I415" i="23" a="1"/>
  <c r="I415" i="23" s="1"/>
  <c r="I3135" i="23" a="1"/>
  <c r="I3135" i="23" s="1"/>
  <c r="I3093" i="23" a="1"/>
  <c r="I3093" i="23" s="1"/>
  <c r="I3171" i="23" a="1"/>
  <c r="I3171" i="23" s="1"/>
  <c r="I1522" i="23" a="1"/>
  <c r="I1522" i="23" s="1"/>
  <c r="I22" i="23" a="1"/>
  <c r="I22" i="23" s="1"/>
  <c r="I2717" i="23" a="1"/>
  <c r="I2717" i="23" s="1"/>
  <c r="I3130" i="23" a="1"/>
  <c r="I3130" i="23" s="1"/>
  <c r="I3243" i="23" a="1"/>
  <c r="I3243" i="23" s="1"/>
  <c r="I3216" i="23" a="1"/>
  <c r="I3216" i="23" s="1"/>
  <c r="I2940" i="23" a="1"/>
  <c r="I2940" i="23" s="1"/>
  <c r="I1720" i="23" a="1"/>
  <c r="I1720" i="23" s="1"/>
  <c r="I1381" i="23" a="1"/>
  <c r="I1381" i="23" s="1"/>
  <c r="I3081" i="23" a="1"/>
  <c r="I3081" i="23" s="1"/>
  <c r="I958" i="23" a="1"/>
  <c r="I958" i="23" s="1"/>
  <c r="I2763" i="23" a="1"/>
  <c r="I2763" i="23" s="1"/>
  <c r="I605" i="23" a="1"/>
  <c r="I605" i="23" s="1"/>
  <c r="I79" i="23" a="1"/>
  <c r="I79" i="23" s="1"/>
  <c r="I17" i="23" a="1"/>
  <c r="I17" i="23" s="1"/>
  <c r="I2298" i="23" a="1"/>
  <c r="I2298" i="23" s="1"/>
  <c r="I2074" i="23" a="1"/>
  <c r="I2074" i="23" s="1"/>
  <c r="I250" i="23" a="1"/>
  <c r="I250" i="23" s="1"/>
  <c r="I2707" i="23" a="1"/>
  <c r="I2707" i="23" s="1"/>
  <c r="I924" i="23" a="1"/>
  <c r="I924" i="23" s="1"/>
  <c r="I262" i="23" a="1"/>
  <c r="I262" i="23" s="1"/>
  <c r="I2635" i="23" a="1"/>
  <c r="I2635" i="23" s="1"/>
  <c r="I20" i="23" a="1"/>
  <c r="I20" i="23" s="1"/>
  <c r="I698" i="23" a="1"/>
  <c r="I698" i="23" s="1"/>
  <c r="I1024" i="23" a="1"/>
  <c r="I1024" i="23" s="1"/>
  <c r="I168" i="23" a="1"/>
  <c r="I168" i="23" s="1"/>
  <c r="I2117" i="23" a="1"/>
  <c r="I2117" i="23" s="1"/>
  <c r="I1081" i="23" a="1"/>
  <c r="I1081" i="23" s="1"/>
  <c r="I2659" i="23" a="1"/>
  <c r="I2659" i="23" s="1"/>
  <c r="I3321" i="23" a="1"/>
  <c r="I3321" i="23" s="1"/>
  <c r="I272" i="23" a="1"/>
  <c r="I272" i="23" s="1"/>
  <c r="I1018" i="23" a="1"/>
  <c r="I1018" i="23" s="1"/>
  <c r="I2508" i="23" a="1"/>
  <c r="I2508" i="23" s="1"/>
  <c r="I2652" i="23" a="1"/>
  <c r="I2652" i="23" s="1"/>
  <c r="I2327" i="23" a="1"/>
  <c r="I2327" i="23" s="1"/>
  <c r="I1455" i="23" a="1"/>
  <c r="I1455" i="23" s="1"/>
  <c r="I905" i="23" a="1"/>
  <c r="I905" i="23" s="1"/>
  <c r="I538" i="23" a="1"/>
  <c r="I538" i="23" s="1"/>
  <c r="I3358" i="23" a="1"/>
  <c r="I3358" i="23" s="1"/>
  <c r="I3023" i="23" a="1"/>
  <c r="I3023" i="23" s="1"/>
  <c r="I801" i="23" a="1"/>
  <c r="I801" i="23" s="1"/>
  <c r="I1354" i="23" a="1"/>
  <c r="I1354" i="23" s="1"/>
  <c r="I2203" i="23" a="1"/>
  <c r="I2203" i="23" s="1"/>
  <c r="I2977" i="23" a="1"/>
  <c r="I2977" i="23" s="1"/>
  <c r="I25" i="23" a="1"/>
  <c r="I25" i="23" s="1"/>
  <c r="I1677" i="23" a="1"/>
  <c r="I1677" i="23" s="1"/>
  <c r="I1871" i="23" a="1"/>
  <c r="I1871" i="23" s="1"/>
  <c r="I2748" i="23" a="1"/>
  <c r="I2748" i="23" s="1"/>
  <c r="I1034" i="23" a="1"/>
  <c r="I1034" i="23" s="1"/>
  <c r="I1147" i="23" a="1"/>
  <c r="I1147" i="23" s="1"/>
  <c r="I3224" i="23" a="1"/>
  <c r="I3224" i="23" s="1"/>
  <c r="I2116" i="23" a="1"/>
  <c r="I2116" i="23" s="1"/>
  <c r="I673" i="23" a="1"/>
  <c r="I673" i="23" s="1"/>
  <c r="I110" i="23" a="1"/>
  <c r="I110" i="23" s="1"/>
  <c r="I347" i="23" a="1"/>
  <c r="I347" i="23" s="1"/>
  <c r="I2550" i="23" a="1"/>
  <c r="I2550" i="23" s="1"/>
  <c r="I2115" i="23" a="1"/>
  <c r="I2115" i="23" s="1"/>
  <c r="I822" i="23" a="1"/>
  <c r="I822" i="23" s="1"/>
  <c r="I3231" i="23" a="1"/>
  <c r="I3231" i="23" s="1"/>
  <c r="I3143" i="23" a="1"/>
  <c r="I3143" i="23" s="1"/>
  <c r="I3420" i="23" a="1"/>
  <c r="I3420" i="23" s="1"/>
  <c r="I2089" i="23" a="1"/>
  <c r="I2089" i="23" s="1"/>
  <c r="I930" i="23" a="1"/>
  <c r="I930" i="23" s="1"/>
  <c r="I424" i="23" a="1"/>
  <c r="I424" i="23" s="1"/>
  <c r="I1893" i="23" a="1"/>
  <c r="I1893" i="23" s="1"/>
  <c r="I3383" i="23" a="1"/>
  <c r="I3383" i="23" s="1"/>
  <c r="I2705" i="23" a="1"/>
  <c r="I2705" i="23" s="1"/>
  <c r="I3052" i="23" a="1"/>
  <c r="I3052" i="23" s="1"/>
  <c r="I1547" i="23" a="1"/>
  <c r="I1547" i="23" s="1"/>
  <c r="I920" i="23" a="1"/>
  <c r="I920" i="23" s="1"/>
  <c r="I125" i="23" a="1"/>
  <c r="I125" i="23" s="1"/>
  <c r="I623" i="23" a="1"/>
  <c r="I623" i="23" s="1"/>
  <c r="I2793" i="23" a="1"/>
  <c r="I2793" i="23" s="1"/>
  <c r="I646" i="23" a="1"/>
  <c r="I646" i="23" s="1"/>
  <c r="I442" i="23" a="1"/>
  <c r="I442" i="23" s="1"/>
  <c r="I214" i="23" a="1"/>
  <c r="I214" i="23" s="1"/>
  <c r="I63" i="23" a="1"/>
  <c r="I63" i="23" s="1"/>
  <c r="I2374" i="23" a="1"/>
  <c r="I2374" i="23" s="1"/>
  <c r="I726" i="23" a="1"/>
  <c r="I726" i="23" s="1"/>
  <c r="I3161" i="23" a="1"/>
  <c r="I3161" i="23" s="1"/>
  <c r="I2028" i="23" a="1"/>
  <c r="I2028" i="23" s="1"/>
  <c r="I1241" i="23" a="1"/>
  <c r="I1241" i="23" s="1"/>
  <c r="I455" i="23" a="1"/>
  <c r="I455" i="23" s="1"/>
  <c r="I1804" i="23" a="1"/>
  <c r="I1804" i="23" s="1"/>
  <c r="I8" i="23" a="1"/>
  <c r="I8" i="23" s="1"/>
  <c r="I1535" i="23" a="1"/>
  <c r="I1535" i="23" s="1"/>
  <c r="I1364" i="23" a="1"/>
  <c r="I1364" i="23" s="1"/>
  <c r="I220" i="23" a="1"/>
  <c r="I220" i="23" s="1"/>
  <c r="I2196" i="23" a="1"/>
  <c r="I2196" i="23" s="1"/>
  <c r="I950" i="23" a="1"/>
  <c r="I950" i="23" s="1"/>
  <c r="I411" i="23" a="1"/>
  <c r="I411" i="23" s="1"/>
  <c r="I3123" i="23" a="1"/>
  <c r="I3123" i="23" s="1"/>
  <c r="I3344" i="23" a="1"/>
  <c r="I3344" i="23" s="1"/>
  <c r="I52" i="23" a="1"/>
  <c r="I52" i="23" s="1"/>
  <c r="I3136" i="23" a="1"/>
  <c r="I3136" i="23" s="1"/>
  <c r="I141" i="23" a="1"/>
  <c r="I141" i="23" s="1"/>
  <c r="I1874" i="23" a="1"/>
  <c r="I1874" i="23" s="1"/>
  <c r="I3244" i="23" a="1"/>
  <c r="I3244" i="23" s="1"/>
  <c r="I104" i="23" a="1"/>
  <c r="I104" i="23" s="1"/>
  <c r="I427" i="23" a="1"/>
  <c r="I427" i="23" s="1"/>
  <c r="I915" i="23" a="1"/>
  <c r="I915" i="23" s="1"/>
  <c r="I833" i="23" a="1"/>
  <c r="I833" i="23" s="1"/>
  <c r="I54" i="23" a="1"/>
  <c r="I54" i="23" s="1"/>
  <c r="I1130" i="23" a="1"/>
  <c r="I1130" i="23" s="1"/>
  <c r="I1877" i="23" a="1"/>
  <c r="I1877" i="23" s="1"/>
  <c r="I3005" i="23" a="1"/>
  <c r="I3005" i="23" s="1"/>
  <c r="I499" i="23" a="1"/>
  <c r="I499" i="23" s="1"/>
  <c r="I3067" i="23" a="1"/>
  <c r="I3067" i="23" s="1"/>
  <c r="I1401" i="23" a="1"/>
  <c r="I1401" i="23" s="1"/>
  <c r="I1612" i="23" a="1"/>
  <c r="I1612" i="23" s="1"/>
  <c r="I737" i="23" a="1"/>
  <c r="I737" i="23" s="1"/>
  <c r="I2588" i="23" a="1"/>
  <c r="I2588" i="23" s="1"/>
  <c r="I1955" i="23" a="1"/>
  <c r="I1955" i="23" s="1"/>
  <c r="I2574" i="23" a="1"/>
  <c r="I2574" i="23" s="1"/>
  <c r="I966" i="23" a="1"/>
  <c r="I966" i="23" s="1"/>
  <c r="I2010" i="23" a="1"/>
  <c r="I2010" i="23" s="1"/>
  <c r="I2993" i="23" a="1"/>
  <c r="I2993" i="23" s="1"/>
  <c r="I1938" i="23" a="1"/>
  <c r="I1938" i="23" s="1"/>
  <c r="I181" i="23" a="1"/>
  <c r="I181" i="23" s="1"/>
  <c r="I298" i="23" a="1"/>
  <c r="I298" i="23" s="1"/>
  <c r="I311" i="23" a="1"/>
  <c r="I311" i="23" s="1"/>
  <c r="I913" i="23" a="1"/>
  <c r="I913" i="23" s="1"/>
  <c r="I2067" i="23" a="1"/>
  <c r="I2067" i="23" s="1"/>
  <c r="I2520" i="23" a="1"/>
  <c r="I2520" i="23" s="1"/>
  <c r="I1306" i="23" a="1"/>
  <c r="I1306" i="23" s="1"/>
  <c r="I2901" i="23" a="1"/>
  <c r="I2901" i="23" s="1"/>
  <c r="I1933" i="23" a="1"/>
  <c r="I1933" i="23" s="1"/>
  <c r="I2905" i="23" a="1"/>
  <c r="I2905" i="23" s="1"/>
  <c r="I955" i="23" a="1"/>
  <c r="I955" i="23" s="1"/>
  <c r="I3411" i="23" a="1"/>
  <c r="I3411" i="23" s="1"/>
  <c r="I2424" i="23" a="1"/>
  <c r="I2424" i="23" s="1"/>
  <c r="I154" i="23" a="1"/>
  <c r="I154" i="23" s="1"/>
  <c r="I264" i="23" a="1"/>
  <c r="I264" i="23" s="1"/>
  <c r="I846" i="23" a="1"/>
  <c r="I846" i="23" s="1"/>
  <c r="I1708" i="23" a="1"/>
  <c r="I1708" i="23" s="1"/>
  <c r="I255" i="23" a="1"/>
  <c r="I255" i="23" s="1"/>
  <c r="I1545" i="23" a="1"/>
  <c r="I1545" i="23" s="1"/>
  <c r="I124" i="23" a="1"/>
  <c r="I124" i="23" s="1"/>
  <c r="I3154" i="23" a="1"/>
  <c r="I3154" i="23" s="1"/>
  <c r="I547" i="23" a="1"/>
  <c r="I547" i="23" s="1"/>
  <c r="I1706" i="23" a="1"/>
  <c r="I1706" i="23" s="1"/>
  <c r="I121" i="23" a="1"/>
  <c r="I121" i="23" s="1"/>
  <c r="I2975" i="23" a="1"/>
  <c r="I2975" i="23" s="1"/>
  <c r="I3265" i="23" a="1"/>
  <c r="I3265" i="23" s="1"/>
  <c r="I2328" i="23" a="1"/>
  <c r="I2328" i="23" s="1"/>
  <c r="I2266" i="23" a="1"/>
  <c r="I2266" i="23" s="1"/>
  <c r="I2269" i="23" a="1"/>
  <c r="I2269" i="23" s="1"/>
  <c r="I3314" i="23" a="1"/>
  <c r="I3314" i="23" s="1"/>
  <c r="I633" i="23" a="1"/>
  <c r="I633" i="23" s="1"/>
  <c r="I3289" i="23" a="1"/>
  <c r="I3289" i="23" s="1"/>
  <c r="I217" i="23" a="1"/>
  <c r="I217" i="23" s="1"/>
  <c r="I2342" i="23" a="1"/>
  <c r="I2342" i="23" s="1"/>
  <c r="I3155" i="23" a="1"/>
  <c r="I3155" i="23" s="1"/>
  <c r="I1013" i="23" a="1"/>
  <c r="I1013" i="23" s="1"/>
  <c r="I542" i="23" a="1"/>
  <c r="I542" i="23" s="1"/>
  <c r="I441" i="23" a="1"/>
  <c r="I441" i="23" s="1"/>
  <c r="I1143" i="23" a="1"/>
  <c r="I1143" i="23" s="1"/>
  <c r="I3249" i="23" a="1"/>
  <c r="I3249" i="23" s="1"/>
  <c r="I1852" i="23" a="1"/>
  <c r="I1852" i="23" s="1"/>
  <c r="I2848" i="23" a="1"/>
  <c r="I2848" i="23" s="1"/>
  <c r="I41" i="23" a="1"/>
  <c r="I41" i="23" s="1"/>
  <c r="I756" i="23" a="1"/>
  <c r="I756" i="23" s="1"/>
  <c r="I2964" i="23" a="1"/>
  <c r="I2964" i="23" s="1"/>
  <c r="I1620" i="23" a="1"/>
  <c r="I1620" i="23" s="1"/>
  <c r="I2024" i="23" a="1"/>
  <c r="I2024" i="23" s="1"/>
  <c r="I2398" i="23" a="1"/>
  <c r="I2398" i="23" s="1"/>
  <c r="I2189" i="23" a="1"/>
  <c r="I2189" i="23" s="1"/>
  <c r="I136" i="23" a="1"/>
  <c r="I136" i="23" s="1"/>
  <c r="I254" i="23" a="1"/>
  <c r="I254" i="23" s="1"/>
  <c r="I478" i="23" a="1"/>
  <c r="I478" i="23" s="1"/>
  <c r="I10" i="23" a="1"/>
  <c r="I10" i="23" s="1"/>
  <c r="I2252" i="23" a="1"/>
  <c r="I2252" i="23" s="1"/>
  <c r="I1280" i="23" a="1"/>
  <c r="I1280" i="23" s="1"/>
  <c r="I1767" i="23" a="1"/>
  <c r="I1767" i="23" s="1"/>
  <c r="I434" i="23" a="1"/>
  <c r="I434" i="23" s="1"/>
  <c r="I162" i="23" a="1"/>
  <c r="I162" i="23" s="1"/>
  <c r="I692" i="23" a="1"/>
  <c r="I692" i="23" s="1"/>
  <c r="I1230" i="23" a="1"/>
  <c r="I1230" i="23" s="1"/>
  <c r="I191" i="23" a="1"/>
  <c r="I191" i="23" s="1"/>
  <c r="I1975" i="23" a="1"/>
  <c r="I1975" i="23" s="1"/>
  <c r="I908" i="23" a="1"/>
  <c r="I908" i="23" s="1"/>
  <c r="I2640" i="23" a="1"/>
  <c r="I2640" i="23" s="1"/>
  <c r="I1343" i="23" a="1"/>
  <c r="I1343" i="23" s="1"/>
  <c r="I1345" i="23" a="1"/>
  <c r="I1345" i="23" s="1"/>
  <c r="I57" i="23" a="1"/>
  <c r="I57" i="23" s="1"/>
  <c r="I263" i="23" a="1"/>
  <c r="I263" i="23" s="1"/>
  <c r="I2819" i="23" a="1"/>
  <c r="I2819" i="23" s="1"/>
  <c r="I3065" i="23" a="1"/>
  <c r="I3065" i="23" s="1"/>
  <c r="I1051" i="23" a="1"/>
  <c r="I1051" i="23" s="1"/>
  <c r="I626" i="23" a="1"/>
  <c r="I626" i="23" s="1"/>
  <c r="I2122" i="23" a="1"/>
  <c r="I2122" i="23" s="1"/>
  <c r="I2663" i="23" a="1"/>
  <c r="I2663" i="23" s="1"/>
  <c r="I2939" i="23" a="1"/>
  <c r="I2939" i="23" s="1"/>
  <c r="I3268" i="23" a="1"/>
  <c r="I3268" i="23" s="1"/>
  <c r="I1835" i="23" a="1"/>
  <c r="I1835" i="23" s="1"/>
  <c r="I2694" i="23" a="1"/>
  <c r="I2694" i="23" s="1"/>
  <c r="I1150" i="23" a="1"/>
  <c r="I1150" i="23" s="1"/>
  <c r="I2725" i="23" a="1"/>
  <c r="I2725" i="23" s="1"/>
  <c r="I2075" i="23" a="1"/>
  <c r="I2075" i="23" s="1"/>
  <c r="I1886" i="23" a="1"/>
  <c r="I1886" i="23" s="1"/>
  <c r="I985" i="23" a="1"/>
  <c r="I985" i="23" s="1"/>
  <c r="I2951" i="23" a="1"/>
  <c r="I2951" i="23" s="1"/>
  <c r="I1666" i="23" a="1"/>
  <c r="I1666" i="23" s="1"/>
  <c r="I1841" i="23" a="1"/>
  <c r="I1841" i="23" s="1"/>
  <c r="I97" i="23" a="1"/>
  <c r="I97" i="23" s="1"/>
  <c r="I2959" i="23" a="1"/>
  <c r="I2959" i="23" s="1"/>
  <c r="I2468" i="23" a="1"/>
  <c r="I2468" i="23" s="1"/>
  <c r="I1710" i="23" a="1"/>
  <c r="I1710" i="23" s="1"/>
  <c r="I2698" i="23" a="1"/>
  <c r="I2698" i="23" s="1"/>
  <c r="I2392" i="23" a="1"/>
  <c r="I2392" i="23" s="1"/>
  <c r="I584" i="23" a="1"/>
  <c r="I584" i="23" s="1"/>
  <c r="I96" i="23" a="1"/>
  <c r="I96" i="23" s="1"/>
  <c r="I3319" i="23" a="1"/>
  <c r="I3319" i="23" s="1"/>
  <c r="I1626" i="23" a="1"/>
  <c r="I1626" i="23" s="1"/>
  <c r="I7" i="23" a="1"/>
  <c r="I7" i="23" s="1"/>
  <c r="I1101" i="23" a="1"/>
  <c r="I1101" i="23" s="1"/>
  <c r="I2414" i="23" a="1"/>
  <c r="I2414" i="23" s="1"/>
  <c r="I61" i="23" a="1"/>
  <c r="I61" i="23" s="1"/>
  <c r="I3438" i="23" a="1"/>
  <c r="I3438" i="23" s="1"/>
  <c r="I3291" i="23" a="1"/>
  <c r="I3291" i="23" s="1"/>
  <c r="I2737" i="23" a="1"/>
  <c r="I2737" i="23" s="1"/>
  <c r="I836" i="23" a="1"/>
  <c r="I836" i="23" s="1"/>
  <c r="I2691" i="23" a="1"/>
  <c r="I2691" i="23" s="1"/>
  <c r="I813" i="23" a="1"/>
  <c r="I813" i="23" s="1"/>
  <c r="I1397" i="23" a="1"/>
  <c r="I1397" i="23" s="1"/>
  <c r="I2432" i="23" a="1"/>
  <c r="I2432" i="23" s="1"/>
  <c r="I2745" i="23" a="1"/>
  <c r="I2745" i="23" s="1"/>
  <c r="I1952" i="23" a="1"/>
  <c r="I1952" i="23" s="1"/>
  <c r="I362" i="23" a="1"/>
  <c r="I362" i="23" s="1"/>
  <c r="I2418" i="23" a="1"/>
  <c r="I2418" i="23" s="1"/>
  <c r="I3043" i="23" a="1"/>
  <c r="I3043" i="23" s="1"/>
  <c r="I982" i="23" a="1"/>
  <c r="I982" i="23" s="1"/>
  <c r="I2648" i="23" a="1"/>
  <c r="I2648" i="23" s="1"/>
  <c r="I1675" i="23" a="1"/>
  <c r="I1675" i="23" s="1"/>
  <c r="I1411" i="23" a="1"/>
  <c r="I1411" i="23" s="1"/>
  <c r="I3419" i="23" a="1"/>
  <c r="I3419" i="23" s="1"/>
  <c r="I2087" i="23" a="1"/>
  <c r="I2087" i="23" s="1"/>
  <c r="I1062" i="23" a="1"/>
  <c r="I1062" i="23" s="1"/>
  <c r="I2236" i="23" a="1"/>
  <c r="I2236" i="23" s="1"/>
  <c r="I2428" i="23" a="1"/>
  <c r="I2428" i="23" s="1"/>
  <c r="I2102" i="23" a="1"/>
  <c r="I2102" i="23" s="1"/>
  <c r="I2592" i="23" a="1"/>
  <c r="I2592" i="23" s="1"/>
  <c r="I1071" i="23" a="1"/>
  <c r="I1071" i="23" s="1"/>
  <c r="I721" i="23" a="1"/>
  <c r="I721" i="23" s="1"/>
  <c r="I1286" i="23" a="1"/>
  <c r="I1286" i="23" s="1"/>
  <c r="I2495" i="23" a="1"/>
  <c r="I2495" i="23" s="1"/>
  <c r="I1735" i="23" a="1"/>
  <c r="I1735" i="23" s="1"/>
  <c r="I1642" i="23" a="1"/>
  <c r="I1642" i="23" s="1"/>
  <c r="I2933" i="23" a="1"/>
  <c r="I2933" i="23" s="1"/>
  <c r="I2338" i="23" a="1"/>
  <c r="I2338" i="23" s="1"/>
  <c r="I2577" i="23" a="1"/>
  <c r="I2577" i="23" s="1"/>
  <c r="I3339" i="23" a="1"/>
  <c r="I3339" i="23" s="1"/>
  <c r="I2133" i="23" a="1"/>
  <c r="I2133" i="23" s="1"/>
  <c r="I543" i="23" a="1"/>
  <c r="I543" i="23" s="1"/>
  <c r="I1636" i="23" a="1"/>
  <c r="I1636" i="23" s="1"/>
  <c r="I2594" i="23" a="1"/>
  <c r="I2594" i="23" s="1"/>
  <c r="I2931" i="23" a="1"/>
  <c r="I2931" i="23" s="1"/>
  <c r="I1700" i="23" a="1"/>
  <c r="I1700" i="23" s="1"/>
  <c r="I78" i="23" a="1"/>
  <c r="I78" i="23" s="1"/>
  <c r="I674" i="23" a="1"/>
  <c r="I674" i="23" s="1"/>
  <c r="I2411" i="23" a="1"/>
  <c r="I2411" i="23" s="1"/>
  <c r="I492" i="23" a="1"/>
  <c r="I492" i="23" s="1"/>
  <c r="I172" i="23" a="1"/>
  <c r="I172" i="23" s="1"/>
  <c r="I669" i="23" a="1"/>
  <c r="I669" i="23" s="1"/>
  <c r="O2" i="1"/>
  <c r="O156" i="1"/>
  <c r="O154" i="1"/>
  <c r="O150" i="1"/>
  <c r="O145" i="1"/>
  <c r="O142" i="1"/>
  <c r="O138" i="1"/>
  <c r="O134" i="1"/>
  <c r="O130" i="1"/>
  <c r="O127" i="1"/>
  <c r="O123" i="1"/>
  <c r="O118" i="1"/>
  <c r="O114" i="1"/>
  <c r="O111" i="1"/>
  <c r="O107" i="1"/>
  <c r="O103" i="1"/>
  <c r="O97" i="1"/>
  <c r="O94" i="1"/>
  <c r="O91" i="1"/>
  <c r="O84" i="1"/>
  <c r="O77" i="1"/>
  <c r="O74" i="1"/>
  <c r="O68" i="1"/>
  <c r="O65" i="1"/>
  <c r="O60" i="1"/>
  <c r="O57" i="1"/>
  <c r="O54" i="1"/>
  <c r="O52" i="1"/>
  <c r="O49" i="1"/>
  <c r="O41" i="1"/>
  <c r="O38" i="1"/>
  <c r="O35" i="1"/>
  <c r="O30" i="1"/>
  <c r="O27" i="1"/>
  <c r="O87" i="1"/>
  <c r="O24" i="1"/>
  <c r="O21" i="1"/>
  <c r="O12" i="1"/>
  <c r="O7" i="1"/>
  <c r="O4" i="1"/>
  <c r="O153" i="1"/>
  <c r="O149" i="1"/>
  <c r="O141" i="1"/>
  <c r="O137" i="1"/>
  <c r="O129" i="1"/>
  <c r="O126" i="1"/>
  <c r="O117" i="1"/>
  <c r="O113" i="1"/>
  <c r="O110" i="1"/>
  <c r="O106" i="1"/>
  <c r="O102" i="1"/>
  <c r="O93" i="1"/>
  <c r="O90" i="1"/>
  <c r="O83" i="1"/>
  <c r="O79" i="1"/>
  <c r="O76" i="1"/>
  <c r="O73" i="1"/>
  <c r="O64" i="1"/>
  <c r="O59" i="1"/>
  <c r="O53" i="1"/>
  <c r="O51" i="1"/>
  <c r="O48" i="1"/>
  <c r="O45" i="1"/>
  <c r="O40" i="1"/>
  <c r="O37" i="1"/>
  <c r="O34" i="1"/>
  <c r="O32" i="1"/>
  <c r="O29" i="1"/>
  <c r="O122" i="1"/>
  <c r="O132" i="1"/>
  <c r="O82" i="1"/>
  <c r="O20" i="1"/>
  <c r="O18" i="1"/>
  <c r="O15" i="1"/>
  <c r="O11" i="1"/>
  <c r="O9" i="1"/>
  <c r="O152" i="1"/>
  <c r="O147" i="1"/>
  <c r="O144" i="1"/>
  <c r="O140" i="1"/>
  <c r="O136" i="1"/>
  <c r="O128" i="1"/>
  <c r="O125" i="1"/>
  <c r="O120" i="1"/>
  <c r="O116" i="1"/>
  <c r="O109" i="1"/>
  <c r="O105" i="1"/>
  <c r="O101" i="1"/>
  <c r="O99" i="1"/>
  <c r="O96" i="1"/>
  <c r="O92" i="1"/>
  <c r="O89" i="1"/>
  <c r="O81" i="1"/>
  <c r="O72" i="1"/>
  <c r="O70" i="1"/>
  <c r="O67" i="1"/>
  <c r="O63" i="1"/>
  <c r="O56" i="1"/>
  <c r="O50" i="1"/>
  <c r="O47" i="1"/>
  <c r="O44" i="1"/>
  <c r="O43" i="1"/>
  <c r="O36" i="1"/>
  <c r="O31" i="1"/>
  <c r="O28" i="1"/>
  <c r="O148" i="1"/>
  <c r="O121" i="1"/>
  <c r="O131" i="1"/>
  <c r="O23" i="1"/>
  <c r="O17" i="1"/>
  <c r="O14" i="1"/>
  <c r="O10" i="1"/>
  <c r="O8" i="1"/>
  <c r="O6" i="1"/>
  <c r="O3" i="1"/>
  <c r="O155" i="1"/>
  <c r="O151" i="1"/>
  <c r="O146" i="1"/>
  <c r="O143" i="1"/>
  <c r="O139" i="1"/>
  <c r="O135" i="1"/>
  <c r="O133" i="1"/>
  <c r="O124" i="1"/>
  <c r="O119" i="1"/>
  <c r="O115" i="1"/>
  <c r="O112" i="1"/>
  <c r="O108" i="1"/>
  <c r="O104" i="1"/>
  <c r="O100" i="1"/>
  <c r="O98" i="1"/>
  <c r="O95" i="1"/>
  <c r="O88" i="1"/>
  <c r="O80" i="1"/>
  <c r="O78" i="1"/>
  <c r="O75" i="1"/>
  <c r="O71" i="1"/>
  <c r="O69" i="1"/>
  <c r="O66" i="1"/>
  <c r="O62" i="1"/>
  <c r="O61" i="1"/>
  <c r="O58" i="1"/>
  <c r="O55" i="1"/>
  <c r="O46" i="1"/>
  <c r="O42" i="1"/>
  <c r="O39" i="1"/>
  <c r="O33" i="1"/>
  <c r="O26" i="1"/>
  <c r="O25" i="1"/>
  <c r="O22" i="1"/>
  <c r="O19" i="1"/>
  <c r="O16" i="1"/>
  <c r="O13" i="1"/>
  <c r="O5" i="1"/>
  <c r="I22" i="1" l="1"/>
  <c r="I553" i="1"/>
  <c r="I510" i="1"/>
  <c r="I450" i="1"/>
  <c r="I668" i="1"/>
  <c r="I526" i="1"/>
  <c r="I296" i="1"/>
  <c r="I597" i="1"/>
  <c r="I633" i="1"/>
  <c r="I183" i="1"/>
  <c r="I74" i="1"/>
  <c r="I971" i="1"/>
  <c r="I832" i="1"/>
  <c r="I188" i="1"/>
  <c r="K615" i="1"/>
  <c r="K497" i="1"/>
  <c r="K303" i="1"/>
  <c r="K346" i="1"/>
  <c r="K957" i="1"/>
  <c r="K1047" i="1"/>
  <c r="I650" i="1"/>
  <c r="K136" i="1"/>
  <c r="K35" i="1"/>
  <c r="K374" i="1"/>
  <c r="K1114" i="1"/>
  <c r="I688" i="1"/>
  <c r="K181" i="1"/>
  <c r="I181" i="1"/>
  <c r="K373" i="1"/>
  <c r="I373" i="1"/>
  <c r="I234" i="1"/>
  <c r="I485" i="1"/>
  <c r="I208" i="1"/>
  <c r="I648" i="1"/>
  <c r="I970" i="1"/>
  <c r="K853" i="1"/>
  <c r="I853" i="1"/>
  <c r="I434" i="1"/>
  <c r="I488" i="1"/>
  <c r="I295" i="1"/>
  <c r="K719" i="1"/>
  <c r="I719" i="1"/>
  <c r="I685" i="1"/>
  <c r="I52" i="1"/>
  <c r="I56" i="1"/>
  <c r="K935" i="1"/>
  <c r="I935" i="1"/>
  <c r="I355" i="1"/>
  <c r="I1060" i="1"/>
  <c r="K284" i="1"/>
  <c r="I284" i="1"/>
  <c r="I699" i="1"/>
  <c r="I1067" i="1"/>
  <c r="I73" i="1"/>
  <c r="I1018" i="1"/>
  <c r="I92" i="1"/>
  <c r="I696" i="1"/>
  <c r="I1001" i="1"/>
  <c r="I609" i="1"/>
  <c r="I67" i="1"/>
  <c r="K67" i="1"/>
  <c r="K64" i="1"/>
  <c r="I64" i="1"/>
  <c r="I959" i="1"/>
  <c r="K1100" i="1"/>
  <c r="I1100" i="1"/>
  <c r="I564" i="1"/>
  <c r="K395" i="1"/>
  <c r="I395" i="1"/>
  <c r="I480" i="1"/>
  <c r="K635" i="1"/>
  <c r="I635" i="1"/>
  <c r="I86" i="1"/>
  <c r="I128" i="1"/>
  <c r="K848" i="1"/>
  <c r="K862" i="1"/>
  <c r="K435" i="1"/>
  <c r="K237" i="1"/>
  <c r="K643" i="1"/>
  <c r="K642" i="1"/>
  <c r="K563" i="1"/>
  <c r="I237" i="1"/>
  <c r="K489" i="1"/>
  <c r="I556" i="1"/>
  <c r="K899" i="1"/>
  <c r="I899" i="1"/>
  <c r="I741" i="1"/>
  <c r="I904" i="1"/>
  <c r="I478" i="1"/>
  <c r="I1117" i="1"/>
  <c r="I240" i="1"/>
  <c r="I47" i="1"/>
  <c r="I17" i="1"/>
  <c r="I191" i="1"/>
  <c r="K573" i="1"/>
  <c r="I573" i="1"/>
  <c r="I403" i="1"/>
  <c r="I602" i="1"/>
  <c r="I58" i="1"/>
  <c r="K772" i="1"/>
  <c r="I772" i="1"/>
  <c r="I443" i="1"/>
  <c r="K368" i="1"/>
  <c r="I368" i="1"/>
  <c r="K350" i="1"/>
  <c r="I350" i="1"/>
  <c r="I503" i="1"/>
  <c r="I783" i="1"/>
  <c r="K539" i="1"/>
  <c r="I539" i="1"/>
  <c r="K318" i="1"/>
  <c r="I318" i="1"/>
  <c r="K764" i="1"/>
  <c r="I764" i="1"/>
  <c r="I479" i="1"/>
  <c r="K991" i="1"/>
  <c r="K418" i="1"/>
  <c r="K955" i="1"/>
  <c r="I133" i="1"/>
  <c r="I186" i="1"/>
  <c r="K648" i="1"/>
  <c r="K1117" i="1"/>
  <c r="K1119" i="1"/>
  <c r="K832" i="1"/>
  <c r="K74" i="1"/>
  <c r="K747" i="1"/>
  <c r="K480" i="1"/>
  <c r="K128" i="1"/>
  <c r="K485" i="1"/>
  <c r="K741" i="1"/>
  <c r="K201" i="1"/>
  <c r="I201" i="1"/>
  <c r="K668" i="1"/>
  <c r="K515" i="1"/>
  <c r="I532" i="1"/>
  <c r="K188" i="1"/>
  <c r="K526" i="1"/>
  <c r="K705" i="1"/>
  <c r="I705" i="1"/>
  <c r="K556" i="1"/>
  <c r="K249" i="1"/>
  <c r="K956" i="1"/>
  <c r="K904" i="1"/>
  <c r="I427" i="1"/>
  <c r="I120" i="1"/>
  <c r="K758" i="1"/>
  <c r="I758" i="1"/>
  <c r="I340" i="1"/>
  <c r="K633" i="1"/>
  <c r="K434" i="1"/>
  <c r="K1040" i="1"/>
  <c r="K699" i="1"/>
  <c r="I31" i="1"/>
  <c r="K1018" i="1"/>
  <c r="K166" i="1"/>
  <c r="K19" i="1"/>
  <c r="K262" i="1"/>
  <c r="I262" i="1"/>
  <c r="K138" i="1"/>
  <c r="I138" i="1"/>
  <c r="J374" i="1"/>
  <c r="J64" i="1"/>
  <c r="J862" i="1"/>
  <c r="J741" i="1"/>
  <c r="J931" i="1"/>
  <c r="J708" i="1"/>
  <c r="J642" i="1"/>
  <c r="J906" i="1"/>
  <c r="J186" i="1"/>
  <c r="J477" i="1"/>
  <c r="J240" i="1"/>
  <c r="J563" i="1"/>
  <c r="K651" i="1"/>
  <c r="I651" i="1"/>
  <c r="K451" i="1"/>
  <c r="K406" i="1"/>
  <c r="K466" i="1"/>
  <c r="I32" i="1"/>
  <c r="K42" i="1"/>
  <c r="I21" i="1"/>
  <c r="I522" i="1"/>
  <c r="K122" i="1"/>
  <c r="K254" i="1"/>
  <c r="K662" i="1"/>
  <c r="K572" i="1"/>
  <c r="K270" i="1"/>
  <c r="K244" i="1"/>
  <c r="K752" i="1"/>
  <c r="K831" i="1"/>
  <c r="K856" i="1"/>
  <c r="K1096" i="1"/>
  <c r="K677" i="1"/>
  <c r="K31" i="1"/>
  <c r="I122" i="1"/>
  <c r="K190" i="1"/>
  <c r="K877" i="1"/>
  <c r="K586" i="1"/>
  <c r="I586" i="1"/>
  <c r="I320" i="1"/>
  <c r="I804" i="1"/>
  <c r="K966" i="1"/>
  <c r="I966" i="1"/>
  <c r="K787" i="1"/>
  <c r="I787" i="1"/>
  <c r="I883" i="1"/>
  <c r="I147" i="1"/>
  <c r="I535" i="1"/>
  <c r="K785" i="1"/>
  <c r="I785" i="1"/>
  <c r="I345" i="1"/>
  <c r="K946" i="1"/>
  <c r="K110" i="1"/>
  <c r="K235" i="1"/>
  <c r="K253" i="1"/>
  <c r="K1049" i="1"/>
  <c r="K7" i="1"/>
  <c r="I328" i="1"/>
  <c r="K491" i="1"/>
  <c r="K665" i="1"/>
  <c r="K431" i="1"/>
  <c r="K731" i="1"/>
  <c r="K559" i="1"/>
  <c r="I491" i="1"/>
  <c r="K107" i="1"/>
  <c r="K366" i="1"/>
  <c r="K123" i="1"/>
  <c r="K300" i="1"/>
  <c r="K457" i="1"/>
  <c r="K113" i="1"/>
  <c r="K158" i="1"/>
  <c r="K338" i="1"/>
  <c r="K767" i="1"/>
  <c r="K891" i="1"/>
  <c r="K442" i="1"/>
  <c r="K55" i="1"/>
  <c r="K1031" i="1"/>
  <c r="K488" i="1"/>
  <c r="K92" i="1"/>
  <c r="K630" i="1"/>
  <c r="K177" i="1"/>
  <c r="K973" i="1"/>
  <c r="K11" i="1"/>
  <c r="K743" i="1"/>
  <c r="K1010" i="1"/>
  <c r="K403" i="1"/>
  <c r="K901" i="1"/>
  <c r="K983" i="1"/>
  <c r="K1093" i="1"/>
  <c r="K472" i="1"/>
  <c r="K389" i="1"/>
  <c r="I943" i="1"/>
  <c r="I448" i="1"/>
  <c r="K680" i="1"/>
  <c r="K974" i="1"/>
  <c r="K703" i="1"/>
  <c r="K299" i="1"/>
  <c r="K1028" i="1"/>
  <c r="K1033" i="1"/>
  <c r="K714" i="1"/>
  <c r="K246" i="1"/>
  <c r="K1084" i="1"/>
  <c r="K1003" i="1"/>
  <c r="K377" i="1"/>
  <c r="K180" i="1"/>
  <c r="K4" i="1"/>
  <c r="K120" i="1"/>
  <c r="I680" i="1"/>
  <c r="K134" i="1"/>
  <c r="K96" i="1"/>
  <c r="K893" i="1"/>
  <c r="K847" i="1"/>
  <c r="K1123" i="1"/>
  <c r="I541" i="1"/>
  <c r="I840" i="1"/>
  <c r="K258" i="1"/>
  <c r="I258" i="1"/>
  <c r="I238" i="1"/>
  <c r="K849" i="1"/>
  <c r="I849" i="1"/>
  <c r="I264" i="1"/>
  <c r="K889" i="1"/>
  <c r="K660" i="1"/>
  <c r="K266" i="1"/>
  <c r="K621" i="1"/>
  <c r="K229" i="1"/>
  <c r="I624" i="1"/>
  <c r="K1013" i="1"/>
  <c r="K770" i="1"/>
  <c r="K566" i="1"/>
  <c r="K1006" i="1"/>
  <c r="K925" i="1"/>
  <c r="I781" i="1"/>
  <c r="I369" i="1"/>
  <c r="I109" i="1"/>
  <c r="I750" i="1"/>
  <c r="K37" i="1"/>
  <c r="K972" i="1"/>
  <c r="K132" i="1"/>
  <c r="K421" i="1"/>
  <c r="K252" i="1"/>
  <c r="K322" i="1"/>
  <c r="K902" i="1"/>
  <c r="K1125" i="1"/>
  <c r="K1014" i="1"/>
  <c r="K396" i="1"/>
  <c r="K884" i="1"/>
  <c r="K344" i="1"/>
  <c r="K9" i="1"/>
  <c r="K332" i="1"/>
  <c r="I929" i="1"/>
  <c r="K673" i="1"/>
  <c r="I673" i="1"/>
  <c r="K179" i="1"/>
  <c r="I179" i="1"/>
  <c r="I1020" i="1"/>
  <c r="I351" i="1"/>
  <c r="K277" i="1"/>
  <c r="K261" i="1"/>
  <c r="K730" i="1"/>
  <c r="K663" i="1"/>
  <c r="K521" i="1"/>
  <c r="K1098" i="1"/>
  <c r="I360" i="1"/>
  <c r="K928" i="1"/>
  <c r="I928" i="1"/>
  <c r="K414" i="1"/>
  <c r="I414" i="1"/>
  <c r="I944" i="1"/>
  <c r="I93" i="1"/>
  <c r="K192" i="1"/>
  <c r="I192" i="1"/>
  <c r="K297" i="1"/>
  <c r="K1024" i="1"/>
  <c r="K154" i="1"/>
  <c r="I1024" i="1"/>
  <c r="I259" i="1"/>
  <c r="K211" i="1"/>
  <c r="I211" i="1"/>
  <c r="K565" i="1"/>
  <c r="K569" i="1"/>
  <c r="K886" i="1"/>
  <c r="K390" i="1"/>
  <c r="K751" i="1"/>
  <c r="I288" i="1"/>
  <c r="I408" i="1"/>
  <c r="K292" i="1"/>
  <c r="I292" i="1"/>
  <c r="K1022" i="1"/>
  <c r="K765" i="1"/>
  <c r="K461" i="1"/>
  <c r="K464" i="1"/>
  <c r="K10" i="1"/>
  <c r="K15" i="1"/>
  <c r="K20" i="1"/>
  <c r="I1076" i="1"/>
  <c r="K306" i="1"/>
  <c r="I306" i="1"/>
  <c r="K986" i="1"/>
  <c r="I986" i="1"/>
  <c r="K195" i="1"/>
  <c r="I195" i="1"/>
  <c r="K821" i="1"/>
  <c r="K72" i="1"/>
  <c r="K415" i="1"/>
  <c r="K14" i="1"/>
  <c r="K575" i="1"/>
  <c r="K251" i="1"/>
  <c r="K24" i="1"/>
  <c r="K94" i="1"/>
  <c r="K239" i="1"/>
  <c r="K401" i="1"/>
  <c r="K220" i="1"/>
  <c r="I575" i="1"/>
  <c r="I538" i="1"/>
  <c r="K861" i="1"/>
  <c r="K909" i="1"/>
  <c r="K1077" i="1"/>
  <c r="K864" i="1"/>
  <c r="K744" i="1"/>
  <c r="K159" i="1"/>
  <c r="K33" i="1"/>
  <c r="I33" i="1"/>
  <c r="K622" i="1"/>
  <c r="K336" i="1"/>
  <c r="K625" i="1"/>
  <c r="K402" i="1"/>
  <c r="K197" i="1"/>
  <c r="I728" i="1"/>
  <c r="I823" i="1"/>
  <c r="K704" i="1"/>
  <c r="K45" i="1"/>
  <c r="K26" i="1"/>
  <c r="K582" i="1"/>
  <c r="K420" i="1"/>
  <c r="K528" i="1"/>
  <c r="I26" i="1"/>
  <c r="I391" i="1"/>
  <c r="K658" i="1"/>
  <c r="I658" i="1"/>
  <c r="I111" i="1"/>
  <c r="I82" i="1"/>
  <c r="I850" i="1"/>
  <c r="K649" i="1"/>
  <c r="I649" i="1"/>
  <c r="I444" i="1"/>
  <c r="K813" i="1"/>
  <c r="I813" i="1"/>
  <c r="K1046" i="1"/>
  <c r="K722" i="1"/>
  <c r="K551" i="1"/>
  <c r="I779" i="1"/>
  <c r="K59" i="1"/>
  <c r="K600" i="1"/>
  <c r="K445" i="1"/>
  <c r="K667" i="1"/>
  <c r="K1000" i="1"/>
  <c r="K49" i="1"/>
  <c r="K836" i="1"/>
  <c r="K629" i="1"/>
  <c r="K286" i="1"/>
  <c r="K144" i="1"/>
  <c r="I49" i="1"/>
  <c r="I155" i="1"/>
  <c r="I1021" i="1"/>
  <c r="K119" i="1"/>
  <c r="K233" i="1"/>
  <c r="K701" i="1"/>
  <c r="K1095" i="1"/>
  <c r="K541" i="1"/>
  <c r="K450" i="1"/>
  <c r="K232" i="1"/>
  <c r="K937" i="1"/>
  <c r="K804" i="1"/>
  <c r="K1027" i="1"/>
  <c r="K745" i="1"/>
  <c r="K71" i="1"/>
  <c r="I376" i="1"/>
  <c r="K428" i="1"/>
  <c r="K587" i="1"/>
  <c r="K429" i="1"/>
  <c r="K1092" i="1"/>
  <c r="I301" i="1"/>
  <c r="I740" i="1"/>
  <c r="I310" i="1"/>
  <c r="K522" i="1"/>
  <c r="K498" i="1"/>
  <c r="K807" i="1"/>
  <c r="K975" i="1"/>
  <c r="K32" i="1"/>
  <c r="K943" i="1"/>
  <c r="K21" i="1"/>
  <c r="K585" i="1"/>
  <c r="I145" i="1"/>
  <c r="K647" i="1"/>
  <c r="K535" i="1"/>
  <c r="K1105" i="1"/>
  <c r="K320" i="1"/>
  <c r="I951" i="1"/>
  <c r="K109" i="1"/>
  <c r="K469" i="1"/>
  <c r="K127" i="1"/>
  <c r="K41" i="1"/>
  <c r="K1099" i="1"/>
  <c r="K997" i="1"/>
  <c r="K1078" i="1"/>
  <c r="K443" i="1"/>
  <c r="K655" i="1"/>
  <c r="K597" i="1"/>
  <c r="K588" i="1"/>
  <c r="K28" i="1"/>
  <c r="K269" i="1"/>
  <c r="K348" i="1"/>
  <c r="K337" i="1"/>
  <c r="K474" i="1"/>
  <c r="K1032" i="1"/>
  <c r="K8" i="1"/>
  <c r="K827" i="1"/>
  <c r="K330" i="1"/>
  <c r="K271" i="1"/>
  <c r="K370" i="1"/>
  <c r="K291" i="1"/>
  <c r="K803" i="1"/>
  <c r="K746" i="1"/>
  <c r="K1101" i="1"/>
  <c r="K674" i="1"/>
  <c r="K717" i="1"/>
  <c r="K102" i="1"/>
  <c r="K988" i="1"/>
  <c r="K289" i="1"/>
  <c r="K523" i="1"/>
  <c r="K1008" i="1"/>
  <c r="K1109" i="1"/>
  <c r="K186" i="1"/>
  <c r="K756" i="1"/>
  <c r="K981" i="1"/>
  <c r="K478" i="1"/>
  <c r="K79" i="1"/>
  <c r="K133" i="1"/>
  <c r="K219" i="1"/>
  <c r="K636" i="1"/>
  <c r="K453" i="1"/>
  <c r="K754" i="1"/>
  <c r="K786" i="1"/>
  <c r="K131" i="1"/>
  <c r="K439" i="1"/>
  <c r="K1111" i="1"/>
  <c r="K1001" i="1"/>
  <c r="K77" i="1"/>
  <c r="K1015" i="1"/>
  <c r="K650" i="1"/>
  <c r="K742" i="1"/>
  <c r="K591" i="1"/>
  <c r="K924" i="1"/>
  <c r="K858" i="1"/>
  <c r="K399" i="1"/>
  <c r="K805" i="1"/>
  <c r="K121" i="1"/>
  <c r="K499" i="1"/>
  <c r="K761" i="1"/>
  <c r="K773" i="1"/>
  <c r="K532" i="1"/>
  <c r="K611" i="1"/>
  <c r="K908" i="1"/>
  <c r="K142" i="1"/>
  <c r="K594" i="1"/>
  <c r="K525" i="1"/>
  <c r="K1083" i="1"/>
  <c r="K598" i="1"/>
  <c r="K196" i="1"/>
  <c r="K592" i="1"/>
  <c r="K468" i="1"/>
  <c r="K288" i="1"/>
  <c r="K1110" i="1"/>
  <c r="K894" i="1"/>
  <c r="K1132" i="1"/>
  <c r="K241" i="1"/>
  <c r="K601" i="1"/>
  <c r="K1044" i="1"/>
  <c r="K372" i="1"/>
  <c r="K890" i="1"/>
  <c r="K881" i="1"/>
  <c r="K242" i="1"/>
  <c r="K865" i="1"/>
  <c r="K427" i="1"/>
  <c r="K495" i="1"/>
  <c r="K694" i="1"/>
  <c r="K797" i="1"/>
  <c r="K163" i="1"/>
  <c r="K682" i="1"/>
  <c r="K194" i="1"/>
  <c r="K835" i="1"/>
  <c r="K471" i="1"/>
  <c r="K296" i="1"/>
  <c r="K766" i="1"/>
  <c r="J1007" i="1"/>
  <c r="J355" i="1"/>
  <c r="J219" i="1"/>
  <c r="J95" i="1"/>
  <c r="J129" i="1"/>
  <c r="J523" i="1"/>
  <c r="J111" i="1"/>
  <c r="J391" i="1"/>
  <c r="J1000" i="1"/>
  <c r="J993" i="1"/>
  <c r="J15" i="1"/>
  <c r="J955" i="1"/>
  <c r="J166" i="1"/>
  <c r="J114" i="1"/>
  <c r="J982" i="1"/>
  <c r="J25" i="1"/>
  <c r="J242" i="1"/>
  <c r="J720" i="1"/>
  <c r="J419" i="1"/>
  <c r="J251" i="1"/>
  <c r="J649" i="1"/>
  <c r="J100" i="1"/>
  <c r="J230" i="1"/>
  <c r="J28" i="1"/>
  <c r="J269" i="1"/>
  <c r="J336" i="1"/>
  <c r="J218" i="1"/>
  <c r="J225" i="1"/>
  <c r="J771" i="1"/>
  <c r="J79" i="1"/>
  <c r="J60" i="1"/>
  <c r="J992" i="1"/>
  <c r="J443" i="1"/>
  <c r="J627" i="1"/>
  <c r="J568" i="1"/>
  <c r="J578" i="1"/>
  <c r="J427" i="1"/>
  <c r="J398" i="1"/>
  <c r="J513" i="1"/>
  <c r="J536" i="1"/>
  <c r="J337" i="1"/>
  <c r="J530" i="1"/>
  <c r="J105" i="1"/>
  <c r="J532" i="1"/>
  <c r="J1040" i="1"/>
  <c r="J148" i="1"/>
  <c r="J54" i="1"/>
  <c r="J10" i="1"/>
  <c r="J444" i="1"/>
  <c r="J289" i="1"/>
  <c r="J851" i="1"/>
  <c r="J212" i="1"/>
  <c r="J565" i="1"/>
  <c r="J248" i="1"/>
  <c r="J271" i="1"/>
  <c r="J16" i="1"/>
  <c r="J639" i="1"/>
  <c r="J1086" i="1"/>
  <c r="J713" i="1"/>
  <c r="J484" i="1"/>
  <c r="J46" i="1"/>
  <c r="J131" i="1"/>
  <c r="J292" i="1"/>
  <c r="J886" i="1"/>
  <c r="J748" i="1"/>
  <c r="J882" i="1"/>
  <c r="J669" i="1"/>
  <c r="J948" i="1"/>
  <c r="J921" i="1"/>
  <c r="J594" i="1"/>
  <c r="J489" i="1"/>
  <c r="J383" i="1"/>
  <c r="J121" i="1"/>
  <c r="J205" i="1"/>
  <c r="J890" i="1"/>
  <c r="J411" i="1"/>
  <c r="J823" i="1"/>
  <c r="J75" i="1"/>
  <c r="J358" i="1"/>
  <c r="J761" i="1"/>
  <c r="J1089" i="1"/>
  <c r="J499" i="1"/>
  <c r="J844" i="1"/>
  <c r="J836" i="1"/>
  <c r="J400" i="1"/>
  <c r="J612" i="1"/>
  <c r="J1041" i="1"/>
  <c r="J685" i="1"/>
  <c r="J446" i="1"/>
  <c r="J3" i="1"/>
  <c r="J996" i="1"/>
  <c r="J694" i="1"/>
  <c r="J769" i="1"/>
  <c r="J181" i="1"/>
  <c r="J68" i="1"/>
  <c r="J887" i="1"/>
  <c r="J286" i="1"/>
  <c r="J1067" i="1"/>
  <c r="J291" i="1"/>
  <c r="J766" i="1"/>
  <c r="J237" i="1"/>
  <c r="J1053" i="1"/>
  <c r="J934" i="1"/>
  <c r="J139" i="1"/>
  <c r="J892" i="1"/>
  <c r="J712" i="1"/>
  <c r="J820" i="1"/>
  <c r="J66" i="1"/>
  <c r="J783" i="1"/>
  <c r="J569" i="1"/>
  <c r="J813" i="1"/>
  <c r="J434" i="1"/>
  <c r="J782" i="1"/>
  <c r="J826" i="1"/>
  <c r="J1028" i="1"/>
  <c r="J689" i="1"/>
  <c r="J759" i="1"/>
  <c r="J754" i="1"/>
  <c r="J600" i="1"/>
  <c r="J772" i="1"/>
  <c r="J241" i="1"/>
  <c r="J800" i="1"/>
  <c r="J192" i="1"/>
  <c r="J591" i="1"/>
  <c r="J860" i="1"/>
  <c r="J24" i="1"/>
  <c r="J441" i="1"/>
  <c r="J206" i="1"/>
  <c r="J841" i="1"/>
  <c r="J1048" i="1"/>
  <c r="J322" i="1"/>
  <c r="J721" i="1"/>
  <c r="J658" i="1"/>
  <c r="J413" i="1"/>
  <c r="J1044" i="1"/>
  <c r="J647" i="1"/>
  <c r="J1122" i="1"/>
  <c r="J701" i="1"/>
  <c r="J997" i="1"/>
  <c r="J935" i="1"/>
  <c r="J550" i="1"/>
  <c r="J855" i="1"/>
  <c r="J319" i="1"/>
  <c r="J281" i="1"/>
  <c r="J1052" i="1"/>
  <c r="J740" i="1"/>
  <c r="J104" i="1"/>
  <c r="J150" i="1"/>
  <c r="J456" i="1"/>
  <c r="J506" i="1"/>
  <c r="J78" i="1"/>
  <c r="J879" i="1"/>
  <c r="J795" i="1"/>
  <c r="J994" i="1"/>
  <c r="J385" i="1"/>
  <c r="J930" i="1"/>
  <c r="J758" i="1"/>
  <c r="J951" i="1"/>
  <c r="J1111" i="1"/>
  <c r="J86" i="1"/>
  <c r="J1029" i="1"/>
  <c r="J405" i="1"/>
  <c r="J94" i="1"/>
  <c r="J610" i="1"/>
  <c r="J614" i="1"/>
  <c r="J749" i="1"/>
  <c r="J268" i="1"/>
  <c r="J907" i="1"/>
  <c r="J200" i="1"/>
  <c r="J44" i="1"/>
  <c r="J35" i="1"/>
  <c r="J719" i="1"/>
  <c r="J966" i="1"/>
  <c r="J1060" i="1"/>
  <c r="J412" i="1"/>
  <c r="J940" i="1"/>
  <c r="J598" i="1"/>
  <c r="J185" i="1"/>
  <c r="J629" i="1"/>
  <c r="J543" i="1"/>
  <c r="J810" i="1"/>
  <c r="J821" i="1"/>
  <c r="J957" i="1"/>
  <c r="J188" i="1"/>
  <c r="J14" i="1"/>
  <c r="J858" i="1"/>
  <c r="J650" i="1"/>
  <c r="J93" i="1"/>
  <c r="J520" i="1"/>
  <c r="J1118" i="1"/>
  <c r="J1083" i="1"/>
  <c r="J63" i="1"/>
  <c r="J65" i="1"/>
  <c r="J233" i="1"/>
  <c r="J196" i="1"/>
  <c r="J768" i="1"/>
  <c r="A647" i="5"/>
  <c r="A648" i="5"/>
  <c r="A649" i="5"/>
  <c r="A650" i="5"/>
  <c r="A651" i="5"/>
  <c r="A652" i="5"/>
  <c r="A653" i="5"/>
  <c r="A654" i="5"/>
  <c r="A655" i="5"/>
  <c r="A656" i="5"/>
  <c r="A657" i="5"/>
  <c r="A658" i="5"/>
  <c r="A659" i="5"/>
  <c r="A660" i="5"/>
  <c r="A661" i="5"/>
  <c r="A662" i="5"/>
  <c r="A663" i="5"/>
  <c r="A664" i="5"/>
  <c r="A665" i="5"/>
  <c r="A666" i="5"/>
  <c r="A667" i="5"/>
  <c r="A668" i="5"/>
  <c r="A669" i="5"/>
  <c r="A670" i="5"/>
  <c r="A671" i="5"/>
  <c r="A672" i="5"/>
  <c r="A673" i="5"/>
  <c r="A674" i="5"/>
  <c r="A675" i="5"/>
  <c r="A676" i="5"/>
  <c r="A677" i="5"/>
  <c r="A678" i="5"/>
  <c r="A679" i="5"/>
  <c r="A680" i="5"/>
  <c r="A681" i="5"/>
  <c r="A682" i="5"/>
  <c r="A683" i="5"/>
  <c r="A684" i="5"/>
  <c r="A685" i="5"/>
  <c r="A686" i="5"/>
  <c r="A687" i="5"/>
  <c r="A688" i="5"/>
  <c r="A689" i="5"/>
  <c r="A690" i="5"/>
  <c r="A691" i="5"/>
  <c r="A692" i="5"/>
  <c r="A693" i="5"/>
  <c r="A694" i="5"/>
  <c r="A695" i="5"/>
  <c r="A696" i="5"/>
  <c r="A697" i="5"/>
  <c r="A698" i="5"/>
  <c r="A699" i="5"/>
  <c r="A700" i="5"/>
  <c r="A701" i="5"/>
  <c r="A702" i="5"/>
  <c r="A703" i="5"/>
  <c r="A704" i="5"/>
  <c r="A705" i="5"/>
  <c r="A706" i="5"/>
  <c r="A707" i="5"/>
  <c r="A708" i="5"/>
  <c r="A709" i="5"/>
  <c r="A710" i="5"/>
  <c r="A711" i="5"/>
  <c r="A712" i="5"/>
  <c r="A713" i="5"/>
  <c r="A714" i="5"/>
  <c r="A715" i="5"/>
  <c r="A716" i="5"/>
  <c r="A717" i="5"/>
  <c r="A718" i="5"/>
  <c r="A719" i="5"/>
  <c r="A720" i="5"/>
  <c r="A721" i="5"/>
  <c r="A722" i="5"/>
  <c r="A723" i="5"/>
  <c r="A724" i="5"/>
  <c r="A725" i="5"/>
  <c r="A726" i="5"/>
  <c r="A727" i="5"/>
  <c r="A728" i="5"/>
  <c r="A729" i="5"/>
  <c r="A730" i="5"/>
  <c r="A731" i="5"/>
  <c r="A732" i="5"/>
  <c r="A733" i="5"/>
  <c r="A734" i="5"/>
  <c r="A735" i="5"/>
  <c r="A736" i="5"/>
  <c r="A737" i="5"/>
  <c r="A738" i="5"/>
  <c r="A739" i="5"/>
  <c r="A740" i="5"/>
  <c r="A741" i="5"/>
  <c r="A742" i="5"/>
  <c r="A743" i="5"/>
  <c r="A744" i="5"/>
  <c r="A745" i="5"/>
  <c r="A746" i="5"/>
  <c r="A747" i="5"/>
  <c r="A748" i="5"/>
  <c r="A749" i="5"/>
  <c r="A750" i="5"/>
  <c r="A751" i="5"/>
  <c r="A752" i="5"/>
  <c r="A753" i="5"/>
  <c r="A754" i="5"/>
  <c r="A755" i="5"/>
  <c r="A756" i="5"/>
  <c r="A757" i="5"/>
  <c r="A758" i="5"/>
  <c r="A759" i="5"/>
  <c r="A760" i="5"/>
  <c r="A761" i="5"/>
  <c r="A762" i="5"/>
  <c r="A763" i="5"/>
  <c r="A764" i="5"/>
  <c r="A765" i="5"/>
  <c r="A766" i="5"/>
  <c r="A767" i="5"/>
  <c r="A768" i="5"/>
  <c r="A769" i="5"/>
  <c r="A770" i="5"/>
  <c r="A771" i="5"/>
  <c r="A772" i="5"/>
  <c r="A773" i="5"/>
  <c r="A774" i="5"/>
  <c r="A775" i="5"/>
  <c r="A776" i="5"/>
  <c r="A777" i="5"/>
  <c r="A778" i="5"/>
  <c r="A779" i="5"/>
  <c r="A780" i="5"/>
  <c r="A781" i="5"/>
  <c r="A782" i="5"/>
  <c r="A783" i="5"/>
  <c r="A784" i="5"/>
  <c r="A785" i="5"/>
  <c r="A786" i="5"/>
  <c r="A787" i="5"/>
  <c r="A788" i="5"/>
  <c r="A789" i="5"/>
  <c r="A790" i="5"/>
  <c r="A791" i="5"/>
  <c r="A792" i="5"/>
  <c r="A793" i="5"/>
  <c r="A794" i="5"/>
  <c r="A795" i="5"/>
  <c r="A796" i="5"/>
  <c r="A797" i="5"/>
  <c r="A798" i="5"/>
  <c r="A799" i="5"/>
  <c r="A800" i="5"/>
  <c r="A801" i="5"/>
  <c r="A802" i="5"/>
  <c r="A803" i="5"/>
  <c r="A804" i="5"/>
  <c r="A805" i="5"/>
  <c r="A806" i="5"/>
  <c r="A807" i="5"/>
  <c r="A808" i="5"/>
  <c r="A809" i="5"/>
  <c r="A810" i="5"/>
  <c r="A811" i="5"/>
  <c r="A812" i="5"/>
  <c r="A813" i="5"/>
  <c r="A814" i="5"/>
  <c r="A815" i="5"/>
  <c r="A816" i="5"/>
  <c r="A817" i="5"/>
  <c r="A818" i="5"/>
  <c r="A819" i="5"/>
  <c r="A820" i="5"/>
  <c r="A821" i="5"/>
  <c r="A822" i="5"/>
  <c r="A823" i="5"/>
  <c r="A824" i="5"/>
  <c r="A825" i="5"/>
  <c r="A826" i="5"/>
  <c r="A827" i="5"/>
  <c r="A828" i="5"/>
  <c r="A829" i="5"/>
  <c r="A830" i="5"/>
  <c r="A831" i="5"/>
  <c r="A832" i="5"/>
  <c r="A833" i="5"/>
  <c r="A834" i="5"/>
  <c r="A835" i="5"/>
  <c r="A836" i="5"/>
  <c r="A837" i="5"/>
  <c r="A838" i="5"/>
  <c r="A839" i="5"/>
  <c r="A840" i="5"/>
  <c r="A841" i="5"/>
  <c r="A842" i="5"/>
  <c r="A843" i="5"/>
  <c r="A844" i="5"/>
  <c r="A845" i="5"/>
  <c r="A846" i="5"/>
  <c r="A847" i="5"/>
  <c r="A848" i="5"/>
  <c r="A849" i="5"/>
  <c r="A850" i="5"/>
  <c r="A851" i="5"/>
  <c r="A852" i="5"/>
  <c r="A853" i="5"/>
  <c r="A854" i="5"/>
  <c r="A855" i="5"/>
  <c r="A856" i="5"/>
  <c r="A857" i="5"/>
  <c r="A858" i="5"/>
  <c r="A859" i="5"/>
  <c r="A860" i="5"/>
  <c r="A861" i="5"/>
  <c r="A862" i="5"/>
  <c r="A863" i="5"/>
  <c r="A864" i="5"/>
  <c r="A865" i="5"/>
  <c r="A866" i="5"/>
  <c r="A867" i="5"/>
  <c r="A868" i="5"/>
  <c r="A869" i="5"/>
  <c r="A870" i="5"/>
  <c r="A871" i="5"/>
  <c r="A872" i="5"/>
  <c r="A873" i="5"/>
  <c r="A874" i="5"/>
  <c r="A875" i="5"/>
  <c r="A876" i="5"/>
  <c r="A877" i="5"/>
  <c r="A878" i="5"/>
  <c r="A879" i="5"/>
  <c r="A880" i="5"/>
  <c r="A881" i="5"/>
  <c r="A882" i="5"/>
  <c r="A883" i="5"/>
  <c r="A884" i="5"/>
  <c r="A885" i="5"/>
  <c r="A886" i="5"/>
  <c r="A887" i="5"/>
  <c r="A888" i="5"/>
  <c r="A889" i="5"/>
  <c r="A890" i="5"/>
  <c r="A891" i="5"/>
  <c r="A892" i="5"/>
  <c r="A893" i="5"/>
  <c r="A894" i="5"/>
  <c r="A895" i="5"/>
  <c r="A896" i="5"/>
  <c r="A897" i="5"/>
  <c r="A898" i="5"/>
  <c r="A899" i="5"/>
  <c r="A900" i="5"/>
  <c r="A901" i="5"/>
  <c r="A902" i="5"/>
  <c r="A903" i="5"/>
  <c r="A904" i="5"/>
  <c r="A905" i="5"/>
  <c r="A906" i="5"/>
  <c r="A907" i="5"/>
  <c r="A908" i="5"/>
  <c r="A909" i="5"/>
  <c r="A910" i="5"/>
  <c r="A911" i="5"/>
  <c r="A912" i="5"/>
  <c r="A913" i="5"/>
  <c r="A914" i="5"/>
  <c r="A915" i="5"/>
  <c r="A916" i="5"/>
  <c r="A917" i="5"/>
  <c r="A918" i="5"/>
  <c r="A919" i="5"/>
  <c r="A920" i="5"/>
  <c r="A921" i="5"/>
  <c r="A922" i="5"/>
  <c r="A923" i="5"/>
  <c r="A924" i="5"/>
  <c r="A925" i="5"/>
  <c r="A926" i="5"/>
  <c r="A927" i="5"/>
  <c r="A928" i="5"/>
  <c r="A929" i="5"/>
  <c r="A930" i="5"/>
  <c r="A931" i="5"/>
  <c r="A932" i="5"/>
  <c r="A933" i="5"/>
  <c r="A934" i="5"/>
  <c r="A935" i="5"/>
  <c r="A936" i="5"/>
  <c r="A937" i="5"/>
  <c r="A938" i="5"/>
  <c r="A939" i="5"/>
  <c r="A940" i="5"/>
  <c r="A941" i="5"/>
  <c r="A942" i="5"/>
  <c r="A943" i="5"/>
  <c r="A944" i="5"/>
  <c r="A945" i="5"/>
  <c r="A946" i="5"/>
  <c r="A947" i="5"/>
  <c r="A948" i="5"/>
  <c r="A949" i="5"/>
  <c r="A950" i="5"/>
  <c r="A951" i="5"/>
  <c r="A952" i="5"/>
  <c r="A953" i="5"/>
  <c r="A954" i="5"/>
  <c r="A955" i="5"/>
  <c r="A956" i="5"/>
  <c r="A957" i="5"/>
  <c r="A958" i="5"/>
  <c r="A959" i="5"/>
  <c r="A960" i="5"/>
  <c r="A961" i="5"/>
  <c r="A962" i="5"/>
  <c r="A963" i="5"/>
  <c r="A964" i="5"/>
  <c r="A965" i="5"/>
  <c r="A966" i="5"/>
  <c r="A967" i="5"/>
  <c r="A968" i="5"/>
  <c r="A969" i="5"/>
  <c r="A970" i="5"/>
  <c r="A971" i="5"/>
  <c r="A972" i="5"/>
  <c r="A973" i="5"/>
  <c r="A974" i="5"/>
  <c r="A975" i="5"/>
  <c r="A976" i="5"/>
  <c r="A977" i="5"/>
  <c r="A978" i="5"/>
  <c r="A979" i="5"/>
  <c r="A980" i="5"/>
  <c r="A981" i="5"/>
  <c r="A982" i="5"/>
  <c r="A983" i="5"/>
  <c r="A984" i="5"/>
  <c r="A985" i="5"/>
  <c r="A986" i="5"/>
  <c r="A987" i="5"/>
  <c r="A988" i="5"/>
  <c r="A989" i="5"/>
  <c r="A990" i="5"/>
  <c r="A991" i="5"/>
  <c r="A992" i="5"/>
  <c r="A993" i="5"/>
  <c r="A994" i="5"/>
  <c r="A995" i="5"/>
  <c r="A996" i="5"/>
  <c r="A997" i="5"/>
  <c r="A998" i="5"/>
  <c r="A999" i="5"/>
  <c r="A1000" i="5"/>
  <c r="A1001" i="5"/>
  <c r="A629" i="5"/>
  <c r="A630" i="5"/>
  <c r="A631" i="5"/>
  <c r="A632" i="5"/>
  <c r="A633" i="5"/>
  <c r="A634" i="5"/>
  <c r="A635" i="5"/>
  <c r="A636" i="5"/>
  <c r="A637" i="5"/>
  <c r="A638" i="5"/>
  <c r="A639" i="5"/>
  <c r="A640" i="5"/>
  <c r="A641" i="5"/>
  <c r="A642" i="5"/>
  <c r="A643" i="5"/>
  <c r="A644" i="5"/>
  <c r="A645" i="5"/>
  <c r="A646" i="5"/>
  <c r="A628" i="5"/>
  <c r="R275" i="2"/>
  <c r="R265" i="2"/>
  <c r="R130" i="2"/>
  <c r="R432" i="2"/>
  <c r="R307" i="2"/>
  <c r="R88" i="2"/>
  <c r="R337" i="2"/>
  <c r="R427" i="2"/>
  <c r="R303" i="2"/>
  <c r="R228" i="2"/>
  <c r="R336" i="2"/>
  <c r="R83" i="2"/>
  <c r="R343" i="2"/>
  <c r="R178" i="2"/>
  <c r="R457" i="2"/>
  <c r="R290" i="2"/>
  <c r="R405" i="2"/>
  <c r="R120" i="2"/>
  <c r="R256" i="2"/>
  <c r="R52" i="2"/>
  <c r="R143" i="2"/>
  <c r="R177" i="2"/>
  <c r="R218" i="2"/>
  <c r="R149" i="2"/>
  <c r="R351" i="2"/>
  <c r="R251" i="2"/>
  <c r="R415" i="2"/>
  <c r="R113" i="2"/>
  <c r="R187" i="2"/>
  <c r="R207" i="2"/>
  <c r="R195" i="2"/>
  <c r="R378" i="2"/>
  <c r="R396" i="2"/>
  <c r="R142" i="2"/>
  <c r="R123" i="2"/>
  <c r="R41" i="2"/>
  <c r="R302" i="2"/>
  <c r="R241" i="2"/>
  <c r="R105" i="2"/>
  <c r="R245" i="2"/>
  <c r="R438" i="2"/>
  <c r="R329" i="2"/>
  <c r="R355" i="2"/>
  <c r="R243" i="2"/>
  <c r="R55" i="2"/>
  <c r="R420" i="2"/>
  <c r="R305" i="2"/>
  <c r="R320" i="2"/>
  <c r="R395" i="2"/>
  <c r="R348" i="2"/>
  <c r="R147" i="2"/>
  <c r="R7" i="2"/>
  <c r="R110" i="2"/>
  <c r="R100" i="2"/>
  <c r="R381" i="2"/>
  <c r="R464" i="2"/>
  <c r="R49" i="2"/>
  <c r="R436" i="2"/>
  <c r="R157" i="2"/>
  <c r="R380" i="2"/>
  <c r="R185" i="2"/>
  <c r="R298" i="2"/>
  <c r="R97" i="2"/>
  <c r="R141" i="2"/>
  <c r="R293" i="2"/>
  <c r="R470" i="2"/>
  <c r="R48" i="2"/>
  <c r="R45" i="2"/>
  <c r="R260" i="2"/>
  <c r="R391" i="2"/>
  <c r="R171" i="2"/>
  <c r="R454" i="2"/>
  <c r="R162" i="2"/>
  <c r="R23" i="2"/>
  <c r="R244" i="2"/>
  <c r="R102" i="2"/>
  <c r="R461" i="2"/>
  <c r="R21" i="2"/>
  <c r="R160" i="2"/>
  <c r="R444" i="2"/>
  <c r="R453" i="2"/>
  <c r="R194" i="2"/>
  <c r="R252" i="2"/>
  <c r="R325" i="2"/>
  <c r="R327" i="2"/>
  <c r="R462" i="2"/>
  <c r="R229" i="2"/>
  <c r="R38" i="2"/>
  <c r="R37" i="2"/>
  <c r="R423" i="2"/>
  <c r="R72" i="2"/>
  <c r="R44" i="2"/>
  <c r="R418" i="2"/>
  <c r="R414" i="2"/>
  <c r="R135" i="2"/>
  <c r="R450" i="2"/>
  <c r="R108" i="2"/>
  <c r="R278" i="2"/>
  <c r="R409" i="2"/>
  <c r="R288" i="2"/>
  <c r="R20" i="2"/>
  <c r="R426" i="2"/>
  <c r="R360" i="2"/>
  <c r="R9" i="2"/>
  <c r="R361" i="2"/>
  <c r="R430" i="2"/>
  <c r="R357" i="2"/>
  <c r="R5" i="2"/>
  <c r="R323" i="2"/>
  <c r="R75" i="2"/>
  <c r="R315" i="2"/>
  <c r="R148" i="2"/>
  <c r="R446" i="2"/>
  <c r="R262" i="2"/>
  <c r="R31" i="2"/>
  <c r="R80" i="2"/>
  <c r="R73" i="2"/>
  <c r="R220" i="2"/>
  <c r="R79" i="2"/>
  <c r="R434" i="2"/>
  <c r="R35" i="2"/>
  <c r="R227" i="2"/>
  <c r="R168" i="2"/>
  <c r="R319" i="2"/>
  <c r="R407" i="2"/>
  <c r="R158" i="2"/>
  <c r="R259" i="2"/>
  <c r="R248" i="2"/>
  <c r="R411" i="2"/>
  <c r="R216" i="2"/>
  <c r="R267" i="2"/>
  <c r="R128" i="2"/>
  <c r="R152" i="2"/>
  <c r="R132" i="2"/>
  <c r="R208" i="2"/>
  <c r="R219" i="2"/>
  <c r="R63" i="2"/>
  <c r="R25" i="2"/>
  <c r="R382" i="2"/>
  <c r="R95" i="2"/>
  <c r="R230" i="2"/>
  <c r="R255" i="2"/>
  <c r="R47" i="2"/>
  <c r="R377" i="2"/>
  <c r="R384" i="2"/>
  <c r="R150" i="2"/>
  <c r="R90" i="2"/>
  <c r="R428" i="2"/>
  <c r="R250" i="2"/>
  <c r="R257" i="2"/>
  <c r="R412" i="2"/>
  <c r="R86" i="2"/>
  <c r="R182" i="2"/>
  <c r="R437" i="2"/>
  <c r="R392" i="2"/>
  <c r="R253" i="2"/>
  <c r="R22" i="2"/>
  <c r="R39" i="2"/>
  <c r="R371" i="2"/>
  <c r="R397" i="2"/>
  <c r="R214" i="2"/>
  <c r="R231" i="2"/>
  <c r="R254" i="2"/>
  <c r="R332" i="2"/>
  <c r="R340" i="2"/>
  <c r="R367" i="2"/>
  <c r="R181" i="2"/>
  <c r="R339" i="2"/>
  <c r="R385" i="2"/>
  <c r="R408" i="2"/>
  <c r="R66" i="2"/>
  <c r="R237" i="2"/>
  <c r="R184" i="2"/>
  <c r="R106" i="2"/>
  <c r="R273" i="2"/>
  <c r="R387" i="2"/>
  <c r="R370" i="2"/>
  <c r="R379" i="2"/>
  <c r="R448" i="2"/>
  <c r="R34" i="2"/>
  <c r="R223" i="2"/>
  <c r="R456" i="2"/>
  <c r="R435" i="2"/>
  <c r="R16" i="2"/>
  <c r="R406" i="2"/>
  <c r="R249" i="2"/>
  <c r="R68" i="2"/>
  <c r="R393" i="2"/>
  <c r="R352" i="2"/>
  <c r="R246" i="2"/>
  <c r="R126" i="2"/>
  <c r="R330" i="2"/>
  <c r="R276" i="2"/>
  <c r="R433" i="2"/>
  <c r="R394" i="2"/>
  <c r="R103" i="2"/>
  <c r="R33" i="2"/>
  <c r="R212" i="2"/>
  <c r="R139" i="2"/>
  <c r="R291" i="2"/>
  <c r="R28" i="2"/>
  <c r="R281" i="2"/>
  <c r="R131" i="2"/>
  <c r="R224" i="2"/>
  <c r="R202" i="2"/>
  <c r="R271" i="2"/>
  <c r="R134" i="2"/>
  <c r="R279" i="2"/>
  <c r="R166" i="2"/>
  <c r="R17" i="2"/>
  <c r="R321" i="2"/>
  <c r="R373" i="2"/>
  <c r="R133" i="2"/>
  <c r="R331" i="2"/>
  <c r="R471" i="2"/>
  <c r="R472" i="2"/>
  <c r="R473" i="2"/>
  <c r="R474" i="2"/>
  <c r="R475" i="2"/>
  <c r="R476" i="2"/>
  <c r="A627" i="5"/>
  <c r="A626" i="5"/>
  <c r="A625" i="5"/>
  <c r="A624" i="5"/>
  <c r="A623" i="5"/>
  <c r="A622" i="5"/>
  <c r="A621" i="5"/>
  <c r="A620" i="5"/>
  <c r="A619" i="5"/>
  <c r="A618" i="5"/>
  <c r="A617" i="5"/>
  <c r="A616" i="5"/>
  <c r="A615" i="5"/>
  <c r="A614" i="5"/>
  <c r="A613" i="5"/>
  <c r="A612" i="5"/>
  <c r="A611" i="5"/>
  <c r="A610" i="5"/>
  <c r="A609" i="5"/>
  <c r="A608" i="5"/>
  <c r="A607" i="5"/>
  <c r="A606" i="5"/>
  <c r="A605" i="5"/>
  <c r="A604" i="5"/>
  <c r="A603" i="5"/>
  <c r="A602" i="5"/>
  <c r="A601" i="5"/>
  <c r="A600" i="5"/>
  <c r="A599" i="5"/>
  <c r="A598" i="5"/>
  <c r="A597" i="5"/>
  <c r="A596" i="5"/>
  <c r="A595" i="5"/>
  <c r="A594" i="5"/>
  <c r="A593" i="5"/>
  <c r="A592" i="5"/>
  <c r="A591" i="5"/>
  <c r="A590" i="5"/>
  <c r="A589" i="5"/>
  <c r="A588" i="5"/>
  <c r="A587" i="5"/>
  <c r="A586" i="5"/>
  <c r="A585" i="5"/>
  <c r="A584" i="5"/>
  <c r="A583" i="5"/>
  <c r="A582" i="5"/>
  <c r="A581" i="5"/>
  <c r="A580" i="5"/>
  <c r="A579" i="5"/>
  <c r="A578" i="5"/>
  <c r="A577" i="5"/>
  <c r="A576" i="5"/>
  <c r="A575" i="5"/>
  <c r="A574" i="5"/>
  <c r="A573" i="5"/>
  <c r="A572" i="5"/>
  <c r="A571" i="5"/>
  <c r="A570" i="5"/>
  <c r="A569" i="5"/>
  <c r="A568" i="5"/>
  <c r="A567" i="5"/>
  <c r="A566" i="5"/>
  <c r="A565" i="5"/>
  <c r="A564" i="5"/>
  <c r="A563" i="5"/>
  <c r="A562" i="5"/>
  <c r="A561" i="5"/>
  <c r="A560" i="5"/>
  <c r="A559" i="5"/>
  <c r="A558" i="5"/>
  <c r="A557" i="5"/>
  <c r="A556" i="5"/>
  <c r="A555" i="5"/>
  <c r="A554" i="5"/>
  <c r="A553" i="5"/>
  <c r="A552" i="5"/>
  <c r="A551" i="5"/>
  <c r="A550" i="5"/>
  <c r="A549" i="5"/>
  <c r="A548" i="5"/>
  <c r="A547" i="5"/>
  <c r="A546" i="5"/>
  <c r="A545" i="5"/>
  <c r="A544" i="5"/>
  <c r="A543" i="5"/>
  <c r="A542" i="5"/>
  <c r="A541" i="5"/>
  <c r="A540" i="5"/>
  <c r="A539" i="5"/>
  <c r="A538" i="5"/>
  <c r="A537" i="5"/>
  <c r="A536" i="5"/>
  <c r="A535" i="5"/>
  <c r="A534" i="5"/>
  <c r="A533" i="5"/>
  <c r="A532" i="5"/>
  <c r="A531" i="5"/>
  <c r="A530" i="5"/>
  <c r="A529" i="5"/>
  <c r="A528" i="5"/>
  <c r="A527" i="5"/>
  <c r="A526" i="5"/>
  <c r="A525" i="5"/>
  <c r="A524" i="5"/>
  <c r="A523" i="5"/>
  <c r="A522" i="5"/>
  <c r="A521" i="5"/>
  <c r="A520" i="5"/>
  <c r="A519" i="5"/>
  <c r="A518" i="5"/>
  <c r="A517" i="5"/>
  <c r="A516" i="5"/>
  <c r="A515" i="5"/>
  <c r="A514" i="5"/>
  <c r="A513" i="5"/>
  <c r="A512" i="5"/>
  <c r="A511" i="5"/>
  <c r="A510" i="5"/>
  <c r="A509" i="5"/>
  <c r="A508" i="5"/>
  <c r="A507" i="5"/>
  <c r="A506" i="5"/>
  <c r="A505" i="5"/>
  <c r="A504" i="5"/>
  <c r="A503" i="5"/>
  <c r="A502" i="5"/>
  <c r="A501" i="5"/>
  <c r="A500" i="5"/>
  <c r="A499" i="5"/>
  <c r="A498" i="5"/>
  <c r="A497" i="5"/>
  <c r="A496" i="5"/>
  <c r="A495" i="5"/>
  <c r="A494" i="5"/>
  <c r="A493" i="5"/>
  <c r="A492" i="5"/>
  <c r="A491" i="5"/>
  <c r="A490" i="5"/>
  <c r="A489" i="5"/>
  <c r="A488" i="5"/>
  <c r="A487" i="5"/>
  <c r="A486" i="5"/>
  <c r="A485" i="5"/>
  <c r="A484" i="5"/>
  <c r="A483" i="5"/>
  <c r="A482" i="5"/>
  <c r="A481" i="5"/>
  <c r="A480" i="5"/>
  <c r="A479" i="5"/>
  <c r="A478" i="5"/>
  <c r="A477" i="5"/>
  <c r="A476" i="5"/>
  <c r="A475" i="5"/>
  <c r="A474" i="5"/>
  <c r="A473" i="5"/>
  <c r="A472" i="5"/>
  <c r="A471" i="5"/>
  <c r="A470" i="5"/>
  <c r="A469" i="5"/>
  <c r="A468" i="5"/>
  <c r="A467" i="5"/>
  <c r="A466" i="5"/>
  <c r="A465" i="5"/>
  <c r="A464" i="5"/>
  <c r="A463" i="5"/>
  <c r="A462" i="5"/>
  <c r="A461" i="5"/>
  <c r="A460" i="5"/>
  <c r="A459" i="5"/>
  <c r="A458" i="5"/>
  <c r="A457" i="5"/>
  <c r="A456" i="5"/>
  <c r="A455" i="5"/>
  <c r="A454" i="5"/>
  <c r="A453" i="5"/>
  <c r="A452" i="5"/>
  <c r="A451" i="5"/>
  <c r="A450" i="5"/>
  <c r="A449" i="5"/>
  <c r="A448" i="5"/>
  <c r="A447" i="5"/>
  <c r="A446" i="5"/>
  <c r="A445" i="5"/>
  <c r="A444" i="5"/>
  <c r="A443" i="5"/>
  <c r="A442" i="5"/>
  <c r="A441" i="5"/>
  <c r="A440" i="5"/>
  <c r="A439" i="5"/>
  <c r="A438" i="5"/>
  <c r="A437" i="5"/>
  <c r="A436" i="5"/>
  <c r="A435" i="5"/>
  <c r="A434" i="5"/>
  <c r="A433" i="5"/>
  <c r="A432" i="5"/>
  <c r="A431" i="5"/>
  <c r="A430" i="5"/>
  <c r="A429" i="5"/>
  <c r="A428" i="5"/>
  <c r="A427" i="5"/>
  <c r="A426" i="5"/>
  <c r="A425" i="5"/>
  <c r="A424" i="5"/>
  <c r="A423" i="5"/>
  <c r="A422" i="5"/>
  <c r="A421" i="5"/>
  <c r="A420" i="5"/>
  <c r="A419" i="5"/>
  <c r="A418" i="5"/>
  <c r="A417" i="5"/>
  <c r="A416" i="5"/>
  <c r="A415" i="5"/>
  <c r="A414" i="5"/>
  <c r="A413" i="5"/>
  <c r="A412" i="5"/>
  <c r="A411" i="5"/>
  <c r="A410" i="5"/>
  <c r="A409" i="5"/>
  <c r="A408" i="5"/>
  <c r="A407" i="5"/>
  <c r="A406" i="5"/>
  <c r="A405" i="5"/>
  <c r="A404" i="5"/>
  <c r="A403" i="5"/>
  <c r="A402" i="5"/>
  <c r="A401" i="5"/>
  <c r="A400" i="5"/>
  <c r="A399" i="5"/>
  <c r="A398" i="5"/>
  <c r="A397" i="5"/>
  <c r="A396" i="5"/>
  <c r="A395" i="5"/>
  <c r="A394" i="5"/>
  <c r="A393" i="5"/>
  <c r="A392" i="5"/>
  <c r="A391" i="5"/>
  <c r="A390" i="5"/>
  <c r="A389" i="5"/>
  <c r="A388" i="5"/>
  <c r="A387" i="5"/>
  <c r="A386" i="5"/>
  <c r="A385" i="5"/>
  <c r="A384" i="5"/>
  <c r="A383" i="5"/>
  <c r="A382" i="5"/>
  <c r="A381" i="5"/>
  <c r="A380" i="5"/>
  <c r="A379" i="5"/>
  <c r="A378" i="5"/>
  <c r="A377" i="5"/>
  <c r="A376" i="5"/>
  <c r="A375" i="5"/>
  <c r="A374" i="5"/>
  <c r="A373" i="5"/>
  <c r="A372" i="5"/>
  <c r="A371" i="5"/>
  <c r="A370" i="5"/>
  <c r="A369" i="5"/>
  <c r="A368" i="5"/>
  <c r="A367" i="5"/>
  <c r="A366" i="5"/>
  <c r="A365" i="5"/>
  <c r="A364" i="5"/>
  <c r="A363" i="5"/>
  <c r="A362" i="5"/>
  <c r="A361" i="5"/>
  <c r="A360" i="5"/>
  <c r="A359" i="5"/>
  <c r="A358" i="5"/>
  <c r="A357" i="5"/>
  <c r="A356" i="5"/>
  <c r="A355" i="5"/>
  <c r="A354" i="5"/>
  <c r="A353" i="5"/>
  <c r="A352" i="5"/>
  <c r="A351" i="5"/>
  <c r="A350" i="5"/>
  <c r="A349" i="5"/>
  <c r="A348" i="5"/>
  <c r="A347" i="5"/>
  <c r="A346" i="5"/>
  <c r="A345" i="5"/>
  <c r="A344" i="5"/>
  <c r="A343" i="5"/>
  <c r="A342" i="5"/>
  <c r="A341" i="5"/>
  <c r="A340" i="5"/>
  <c r="A339" i="5"/>
  <c r="A338" i="5"/>
  <c r="A337" i="5"/>
  <c r="A336" i="5"/>
  <c r="A335" i="5"/>
  <c r="A334" i="5"/>
  <c r="A333" i="5"/>
  <c r="A332" i="5"/>
  <c r="A331" i="5"/>
  <c r="A330" i="5"/>
  <c r="A329" i="5"/>
  <c r="A328" i="5"/>
  <c r="A327" i="5"/>
  <c r="A326" i="5"/>
  <c r="A325" i="5"/>
  <c r="A324" i="5"/>
  <c r="A323" i="5"/>
  <c r="A322" i="5"/>
  <c r="A321" i="5"/>
  <c r="A320" i="5"/>
  <c r="A319" i="5"/>
  <c r="A318" i="5"/>
  <c r="A317" i="5"/>
  <c r="A316" i="5"/>
  <c r="A315" i="5"/>
  <c r="A314" i="5"/>
  <c r="A313" i="5"/>
  <c r="A312" i="5"/>
  <c r="A311" i="5"/>
  <c r="A310" i="5"/>
  <c r="A309" i="5"/>
  <c r="A308" i="5"/>
  <c r="A307" i="5"/>
  <c r="A306" i="5"/>
  <c r="A305" i="5"/>
  <c r="A304" i="5"/>
  <c r="A303" i="5"/>
  <c r="A302" i="5"/>
  <c r="A301" i="5"/>
  <c r="A300" i="5"/>
  <c r="A299" i="5"/>
  <c r="A298" i="5"/>
  <c r="A297" i="5"/>
  <c r="A296" i="5"/>
  <c r="A295" i="5"/>
  <c r="A294" i="5"/>
  <c r="A293" i="5"/>
  <c r="A292" i="5"/>
  <c r="A291" i="5"/>
  <c r="A290" i="5"/>
  <c r="A289" i="5"/>
  <c r="A288" i="5"/>
  <c r="A287" i="5"/>
  <c r="A286" i="5"/>
  <c r="A285" i="5"/>
  <c r="A284" i="5"/>
  <c r="A283" i="5"/>
  <c r="A282" i="5"/>
  <c r="A281" i="5"/>
  <c r="A280" i="5"/>
  <c r="A279" i="5"/>
  <c r="A278" i="5"/>
  <c r="A277" i="5"/>
  <c r="A276" i="5"/>
  <c r="A275" i="5"/>
  <c r="A274" i="5"/>
  <c r="A273" i="5"/>
  <c r="A272" i="5"/>
  <c r="A271" i="5"/>
  <c r="A270" i="5"/>
  <c r="A269" i="5"/>
  <c r="A268" i="5"/>
  <c r="A267" i="5"/>
  <c r="A266" i="5"/>
  <c r="A265" i="5"/>
  <c r="A264" i="5"/>
  <c r="A263" i="5"/>
  <c r="A262" i="5"/>
  <c r="A261" i="5"/>
  <c r="A260" i="5"/>
  <c r="A259" i="5"/>
  <c r="A258" i="5"/>
  <c r="A257" i="5"/>
  <c r="A256" i="5"/>
  <c r="A255" i="5"/>
  <c r="A254" i="5"/>
  <c r="A253" i="5"/>
  <c r="A252" i="5"/>
  <c r="A251" i="5"/>
  <c r="A250" i="5"/>
  <c r="A249" i="5"/>
  <c r="A248" i="5"/>
  <c r="A247" i="5"/>
  <c r="A246" i="5"/>
  <c r="A245" i="5"/>
  <c r="A244" i="5"/>
  <c r="A243" i="5"/>
  <c r="A242" i="5"/>
  <c r="A241" i="5"/>
  <c r="A240" i="5"/>
  <c r="A239" i="5"/>
  <c r="A238" i="5"/>
  <c r="A237" i="5"/>
  <c r="A236" i="5"/>
  <c r="A235" i="5"/>
  <c r="A234" i="5"/>
  <c r="A233" i="5"/>
  <c r="A232" i="5"/>
  <c r="A231" i="5"/>
  <c r="A230" i="5"/>
  <c r="A229" i="5"/>
  <c r="A228" i="5"/>
  <c r="A227" i="5"/>
  <c r="A226" i="5"/>
  <c r="A225" i="5"/>
  <c r="A224" i="5"/>
  <c r="A223" i="5"/>
  <c r="A222" i="5"/>
  <c r="A221" i="5"/>
  <c r="A220" i="5"/>
  <c r="A219" i="5"/>
  <c r="A218" i="5"/>
  <c r="A217" i="5"/>
  <c r="A216" i="5"/>
  <c r="A215" i="5"/>
  <c r="A214" i="5"/>
  <c r="A213" i="5"/>
  <c r="A212" i="5"/>
  <c r="A211" i="5"/>
  <c r="A210" i="5"/>
  <c r="A209" i="5"/>
  <c r="A208" i="5"/>
  <c r="A207" i="5"/>
  <c r="A206" i="5"/>
  <c r="A205" i="5"/>
  <c r="A204" i="5"/>
  <c r="A203" i="5"/>
  <c r="A202" i="5"/>
  <c r="A201" i="5"/>
  <c r="A200" i="5"/>
  <c r="A199" i="5"/>
  <c r="A198" i="5"/>
  <c r="A197" i="5"/>
  <c r="A196" i="5"/>
  <c r="A195" i="5"/>
  <c r="A194" i="5"/>
  <c r="A193" i="5"/>
  <c r="A192" i="5"/>
  <c r="A191" i="5"/>
  <c r="A190" i="5"/>
  <c r="A189" i="5"/>
  <c r="A188" i="5"/>
  <c r="A187" i="5"/>
  <c r="A186" i="5"/>
  <c r="A185" i="5"/>
  <c r="A184" i="5"/>
  <c r="A183" i="5"/>
  <c r="A182" i="5"/>
  <c r="A181" i="5"/>
  <c r="A180" i="5"/>
  <c r="A179" i="5"/>
  <c r="A178" i="5"/>
  <c r="A177" i="5"/>
  <c r="A176" i="5"/>
  <c r="A175" i="5"/>
  <c r="A174" i="5"/>
  <c r="A173" i="5"/>
  <c r="A172" i="5"/>
  <c r="A171" i="5"/>
  <c r="A170" i="5"/>
  <c r="A169" i="5"/>
  <c r="A168" i="5"/>
  <c r="A167" i="5"/>
  <c r="A166" i="5"/>
  <c r="A165" i="5"/>
  <c r="A164" i="5"/>
  <c r="A163" i="5"/>
  <c r="A162" i="5"/>
  <c r="A161" i="5"/>
  <c r="A160" i="5"/>
  <c r="A159" i="5"/>
  <c r="A158" i="5"/>
  <c r="A157" i="5"/>
  <c r="A156" i="5"/>
  <c r="A155" i="5"/>
  <c r="A154" i="5"/>
  <c r="A153" i="5"/>
  <c r="A152" i="5"/>
  <c r="A151" i="5"/>
  <c r="A150" i="5"/>
  <c r="A149" i="5"/>
  <c r="A148" i="5"/>
  <c r="A147" i="5"/>
  <c r="A146" i="5"/>
  <c r="A145" i="5"/>
  <c r="A144" i="5"/>
  <c r="A143" i="5"/>
  <c r="A142" i="5"/>
  <c r="A141" i="5"/>
  <c r="A140" i="5"/>
  <c r="A139" i="5"/>
  <c r="A138" i="5"/>
  <c r="A137" i="5"/>
  <c r="A136" i="5"/>
  <c r="A135" i="5"/>
  <c r="A134" i="5"/>
  <c r="A133" i="5"/>
  <c r="A132" i="5"/>
  <c r="A131" i="5"/>
  <c r="A130" i="5"/>
  <c r="A129" i="5"/>
  <c r="A128" i="5"/>
  <c r="A127" i="5"/>
  <c r="A126" i="5"/>
  <c r="A125" i="5"/>
  <c r="A124" i="5"/>
  <c r="A123" i="5"/>
  <c r="A122" i="5"/>
  <c r="A121" i="5"/>
  <c r="A120" i="5"/>
  <c r="A119" i="5"/>
  <c r="A118" i="5"/>
  <c r="A117" i="5"/>
  <c r="A116" i="5"/>
  <c r="A115" i="5"/>
  <c r="A114" i="5"/>
  <c r="A113" i="5"/>
  <c r="A112" i="5"/>
  <c r="A111" i="5"/>
  <c r="A110" i="5"/>
  <c r="A109" i="5"/>
  <c r="A108" i="5"/>
  <c r="A107" i="5"/>
  <c r="A106" i="5"/>
  <c r="A105" i="5"/>
  <c r="A104" i="5"/>
  <c r="A103" i="5"/>
  <c r="A102" i="5"/>
  <c r="A101" i="5"/>
  <c r="A100" i="5"/>
  <c r="A99" i="5"/>
  <c r="A98" i="5"/>
  <c r="A97" i="5"/>
  <c r="A96" i="5"/>
  <c r="A95" i="5"/>
  <c r="A94" i="5"/>
  <c r="A93" i="5"/>
  <c r="A92" i="5"/>
  <c r="A91" i="5"/>
  <c r="A90" i="5"/>
  <c r="A89" i="5"/>
  <c r="A88" i="5"/>
  <c r="A87" i="5"/>
  <c r="A86" i="5"/>
  <c r="A85" i="5"/>
  <c r="A84" i="5"/>
  <c r="A83" i="5"/>
  <c r="A82" i="5"/>
  <c r="A81" i="5"/>
  <c r="A80" i="5"/>
  <c r="A79" i="5"/>
  <c r="A78" i="5"/>
  <c r="A77" i="5"/>
  <c r="A76" i="5"/>
  <c r="A75" i="5"/>
  <c r="A74" i="5"/>
  <c r="A73" i="5"/>
  <c r="A72" i="5"/>
  <c r="A71" i="5"/>
  <c r="A70" i="5"/>
  <c r="A69" i="5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" i="5"/>
  <c r="A233" i="2"/>
  <c r="A282" i="2"/>
  <c r="A94" i="2"/>
  <c r="A398" i="2"/>
  <c r="A58" i="2"/>
  <c r="A91" i="2"/>
  <c r="A263" i="2"/>
  <c r="A173" i="2"/>
  <c r="A30" i="2"/>
  <c r="A268" i="2"/>
  <c r="A312" i="2"/>
  <c r="A118" i="2"/>
  <c r="A264" i="2"/>
  <c r="A67" i="2"/>
  <c r="A449" i="2"/>
  <c r="A317" i="2"/>
  <c r="A362" i="2"/>
  <c r="A424" i="2"/>
  <c r="A215" i="2"/>
  <c r="A169" i="2"/>
  <c r="A51" i="2"/>
  <c r="A292" i="2"/>
  <c r="A410" i="2"/>
  <c r="A192" i="2"/>
  <c r="A460" i="2"/>
  <c r="A210" i="2"/>
  <c r="A12" i="2"/>
  <c r="A217" i="2"/>
  <c r="A289" i="2"/>
  <c r="A92" i="2"/>
  <c r="A266" i="2"/>
  <c r="A421" i="2"/>
  <c r="A221" i="2"/>
  <c r="A386" i="2"/>
  <c r="A191" i="2"/>
  <c r="A137" i="2"/>
  <c r="A32" i="2"/>
  <c r="A333" i="2"/>
  <c r="A193" i="2"/>
  <c r="A82" i="2"/>
  <c r="A338" i="2"/>
  <c r="A174" i="2"/>
  <c r="A443" i="2"/>
  <c r="A81" i="2"/>
  <c r="A170" i="2"/>
  <c r="A238" i="2"/>
  <c r="A236" i="2"/>
  <c r="A301" i="2"/>
  <c r="A364" i="2"/>
  <c r="A274" i="2"/>
  <c r="A425" i="2"/>
  <c r="A402" i="2"/>
  <c r="A159" i="2"/>
  <c r="A258" i="2"/>
  <c r="A286" i="2"/>
  <c r="A375" i="2"/>
  <c r="A295" i="2"/>
  <c r="A64" i="2"/>
  <c r="A84" i="2"/>
  <c r="A306" i="2"/>
  <c r="A111" i="2"/>
  <c r="A57" i="2"/>
  <c r="A401" i="2"/>
  <c r="A369" i="2"/>
  <c r="A197" i="2"/>
  <c r="A466" i="2"/>
  <c r="A328" i="2"/>
  <c r="A447" i="2"/>
  <c r="A269" i="2"/>
  <c r="A349" i="2"/>
  <c r="A458" i="2"/>
  <c r="A468" i="2"/>
  <c r="A204" i="2"/>
  <c r="A222" i="2"/>
  <c r="A164" i="2"/>
  <c r="A165" i="2"/>
  <c r="A358" i="2"/>
  <c r="A372" i="2"/>
  <c r="A353" i="2"/>
  <c r="A467" i="2"/>
  <c r="A342" i="2"/>
  <c r="A104" i="2"/>
  <c r="A359" i="2"/>
  <c r="A326" i="2"/>
  <c r="A117" i="2"/>
  <c r="A429" i="2"/>
  <c r="A211" i="2"/>
  <c r="A8" i="2"/>
  <c r="A136" i="2"/>
  <c r="A346" i="2"/>
  <c r="A50" i="2"/>
  <c r="A60" i="2"/>
  <c r="A18" i="2"/>
  <c r="A24" i="2"/>
  <c r="A209" i="2"/>
  <c r="A42" i="2"/>
  <c r="A4" i="2"/>
  <c r="A121" i="2"/>
  <c r="A138" i="2"/>
  <c r="A419" i="2"/>
  <c r="A313" i="2"/>
  <c r="A318" i="2"/>
  <c r="A40" i="2"/>
  <c r="A29" i="2"/>
  <c r="A114" i="2"/>
  <c r="A287" i="2"/>
  <c r="A440" i="2"/>
  <c r="A389" i="2"/>
  <c r="A87" i="2"/>
  <c r="A196" i="2"/>
  <c r="A56" i="2"/>
  <c r="A183" i="2"/>
  <c r="A144" i="2"/>
  <c r="A403" i="2"/>
  <c r="A240" i="2"/>
  <c r="A431" i="2"/>
  <c r="A441" i="2"/>
  <c r="A201" i="2"/>
  <c r="A239" i="2"/>
  <c r="A463" i="2"/>
  <c r="A300" i="2"/>
  <c r="A98" i="2"/>
  <c r="A341" i="2"/>
  <c r="A199" i="2"/>
  <c r="A115" i="2"/>
  <c r="A388" i="2"/>
  <c r="A304" i="2"/>
  <c r="A356" i="2"/>
  <c r="A62" i="2"/>
  <c r="A280" i="2"/>
  <c r="A93" i="2"/>
  <c r="A390" i="2"/>
  <c r="A417" i="2"/>
  <c r="A416" i="2"/>
  <c r="A26" i="2"/>
  <c r="A455" i="2"/>
  <c r="A11" i="2"/>
  <c r="A272" i="2"/>
  <c r="A172" i="2"/>
  <c r="A354" i="2"/>
  <c r="A89" i="2"/>
  <c r="A310" i="2"/>
  <c r="A156" i="2"/>
  <c r="A322" i="2"/>
  <c r="A413" i="2"/>
  <c r="A61" i="2"/>
  <c r="A442" i="2"/>
  <c r="A112" i="2"/>
  <c r="A46" i="2"/>
  <c r="A247" i="2"/>
  <c r="A59" i="2"/>
  <c r="A225" i="2"/>
  <c r="A153" i="2"/>
  <c r="A344" i="2"/>
  <c r="A15" i="2"/>
  <c r="A6" i="2"/>
  <c r="A316" i="2"/>
  <c r="A19" i="2"/>
  <c r="A27" i="2"/>
  <c r="A69" i="2"/>
  <c r="A146" i="2"/>
  <c r="A129" i="2"/>
  <c r="A155" i="2"/>
  <c r="A175" i="2"/>
  <c r="A451" i="2"/>
  <c r="A452" i="2"/>
  <c r="A14" i="2"/>
  <c r="A445" i="2"/>
  <c r="A297" i="2"/>
  <c r="A186" i="2"/>
  <c r="A439" i="2"/>
  <c r="A400" i="2"/>
  <c r="A198" i="2"/>
  <c r="A314" i="2"/>
  <c r="A36" i="2"/>
  <c r="A189" i="2"/>
  <c r="A116" i="2"/>
  <c r="A311" i="2"/>
  <c r="A309" i="2"/>
  <c r="A119" i="2"/>
  <c r="A43" i="2"/>
  <c r="A404" i="2"/>
  <c r="A205" i="2"/>
  <c r="A145" i="2"/>
  <c r="A180" i="2"/>
  <c r="A78" i="2"/>
  <c r="A283" i="2"/>
  <c r="A345" i="2"/>
  <c r="A190" i="2"/>
  <c r="A54" i="2"/>
  <c r="A232" i="2"/>
  <c r="A167" i="2"/>
  <c r="A299" i="2"/>
  <c r="A469" i="2"/>
  <c r="A154" i="2"/>
  <c r="A242" i="2"/>
  <c r="A308" i="2"/>
  <c r="A399" i="2"/>
  <c r="A226" i="2"/>
  <c r="A285" i="2"/>
  <c r="A206" i="2"/>
  <c r="A347" i="2"/>
  <c r="A101" i="2"/>
  <c r="A376" i="2"/>
  <c r="A270" i="2"/>
  <c r="A76" i="2"/>
  <c r="A109" i="2"/>
  <c r="A71" i="2"/>
  <c r="A65" i="2"/>
  <c r="A365" i="2"/>
  <c r="A363" i="2"/>
  <c r="A200" i="2"/>
  <c r="A459" i="2"/>
  <c r="A284" i="2"/>
  <c r="A85" i="2"/>
  <c r="A151" i="2"/>
  <c r="A127" i="2"/>
  <c r="A10" i="2"/>
  <c r="A234" i="2"/>
  <c r="A465" i="2"/>
  <c r="A74" i="2"/>
  <c r="A179" i="2"/>
  <c r="A125" i="2"/>
  <c r="A96" i="2"/>
  <c r="A122" i="2"/>
  <c r="A203" i="2"/>
  <c r="A366" i="2"/>
  <c r="A235" i="2"/>
  <c r="A334" i="2"/>
  <c r="A261" i="2"/>
  <c r="A140" i="2"/>
  <c r="A124" i="2"/>
  <c r="A277" i="2"/>
  <c r="A296" i="2"/>
  <c r="A350" i="2"/>
  <c r="A294" i="2"/>
  <c r="A77" i="2"/>
  <c r="A213" i="2"/>
  <c r="A176" i="2"/>
  <c r="A99" i="2"/>
  <c r="A53" i="2"/>
  <c r="A324" i="2"/>
  <c r="A107" i="2"/>
  <c r="A13" i="2"/>
  <c r="A374" i="2"/>
  <c r="A422" i="2"/>
  <c r="A368" i="2"/>
  <c r="A335" i="2"/>
  <c r="A3" i="2"/>
  <c r="A161" i="2"/>
  <c r="A383" i="2"/>
  <c r="A163" i="2"/>
  <c r="A70" i="2"/>
  <c r="A275" i="2"/>
  <c r="A265" i="2"/>
  <c r="A130" i="2"/>
  <c r="A432" i="2"/>
  <c r="A307" i="2"/>
  <c r="A88" i="2"/>
  <c r="A337" i="2"/>
  <c r="A427" i="2"/>
  <c r="A303" i="2"/>
  <c r="A228" i="2"/>
  <c r="A336" i="2"/>
  <c r="A83" i="2"/>
  <c r="A343" i="2"/>
  <c r="A178" i="2"/>
  <c r="A457" i="2"/>
  <c r="A290" i="2"/>
  <c r="A405" i="2"/>
  <c r="A120" i="2"/>
  <c r="A256" i="2"/>
  <c r="A52" i="2"/>
  <c r="A143" i="2"/>
  <c r="A177" i="2"/>
  <c r="A218" i="2"/>
  <c r="A149" i="2"/>
  <c r="A351" i="2"/>
  <c r="A251" i="2"/>
  <c r="A415" i="2"/>
  <c r="A113" i="2"/>
  <c r="A187" i="2"/>
  <c r="A207" i="2"/>
  <c r="A195" i="2"/>
  <c r="A378" i="2"/>
  <c r="A396" i="2"/>
  <c r="A142" i="2"/>
  <c r="A123" i="2"/>
  <c r="A41" i="2"/>
  <c r="A302" i="2"/>
  <c r="A241" i="2"/>
  <c r="A105" i="2"/>
  <c r="A245" i="2"/>
  <c r="A438" i="2"/>
  <c r="A329" i="2"/>
  <c r="A355" i="2"/>
  <c r="A243" i="2"/>
  <c r="A55" i="2"/>
  <c r="A420" i="2"/>
  <c r="A305" i="2"/>
  <c r="A320" i="2"/>
  <c r="A395" i="2"/>
  <c r="A348" i="2"/>
  <c r="A147" i="2"/>
  <c r="A7" i="2"/>
  <c r="A110" i="2"/>
  <c r="A100" i="2"/>
  <c r="A381" i="2"/>
  <c r="A464" i="2"/>
  <c r="A49" i="2"/>
  <c r="A436" i="2"/>
  <c r="A157" i="2"/>
  <c r="A380" i="2"/>
  <c r="A185" i="2"/>
  <c r="A298" i="2"/>
  <c r="A97" i="2"/>
  <c r="A141" i="2"/>
  <c r="A293" i="2"/>
  <c r="A470" i="2"/>
  <c r="A48" i="2"/>
  <c r="A45" i="2"/>
  <c r="A260" i="2"/>
  <c r="A391" i="2"/>
  <c r="A171" i="2"/>
  <c r="A454" i="2"/>
  <c r="A162" i="2"/>
  <c r="A23" i="2"/>
  <c r="A244" i="2"/>
  <c r="A102" i="2"/>
  <c r="A461" i="2"/>
  <c r="A21" i="2"/>
  <c r="A160" i="2"/>
  <c r="A444" i="2"/>
  <c r="A453" i="2"/>
  <c r="A194" i="2"/>
  <c r="A252" i="2"/>
  <c r="A325" i="2"/>
  <c r="A327" i="2"/>
  <c r="A462" i="2"/>
  <c r="A229" i="2"/>
  <c r="A38" i="2"/>
  <c r="A37" i="2"/>
  <c r="A423" i="2"/>
  <c r="A72" i="2"/>
  <c r="A44" i="2"/>
  <c r="A418" i="2"/>
  <c r="A414" i="2"/>
  <c r="A135" i="2"/>
  <c r="A450" i="2"/>
  <c r="A108" i="2"/>
  <c r="A278" i="2"/>
  <c r="A409" i="2"/>
  <c r="A288" i="2"/>
  <c r="A20" i="2"/>
  <c r="A426" i="2"/>
  <c r="A360" i="2"/>
  <c r="A9" i="2"/>
  <c r="A361" i="2"/>
  <c r="A430" i="2"/>
  <c r="A357" i="2"/>
  <c r="A5" i="2"/>
  <c r="A323" i="2"/>
  <c r="A75" i="2"/>
  <c r="A315" i="2"/>
  <c r="A148" i="2"/>
  <c r="A446" i="2"/>
  <c r="A262" i="2"/>
  <c r="A31" i="2"/>
  <c r="A80" i="2"/>
  <c r="A73" i="2"/>
  <c r="A220" i="2"/>
  <c r="A79" i="2"/>
  <c r="A434" i="2"/>
  <c r="A35" i="2"/>
  <c r="A227" i="2"/>
  <c r="A168" i="2"/>
  <c r="A319" i="2"/>
  <c r="A407" i="2"/>
  <c r="A158" i="2"/>
  <c r="A259" i="2"/>
  <c r="A248" i="2"/>
  <c r="A411" i="2"/>
  <c r="A216" i="2"/>
  <c r="A267" i="2"/>
  <c r="A128" i="2"/>
  <c r="A152" i="2"/>
  <c r="A132" i="2"/>
  <c r="A208" i="2"/>
  <c r="A219" i="2"/>
  <c r="A63" i="2"/>
  <c r="A25" i="2"/>
  <c r="A382" i="2"/>
  <c r="A95" i="2"/>
  <c r="A230" i="2"/>
  <c r="A255" i="2"/>
  <c r="A47" i="2"/>
  <c r="A377" i="2"/>
  <c r="A384" i="2"/>
  <c r="A150" i="2"/>
  <c r="A90" i="2"/>
  <c r="A428" i="2"/>
  <c r="A250" i="2"/>
  <c r="A257" i="2"/>
  <c r="A412" i="2"/>
  <c r="A86" i="2"/>
  <c r="A182" i="2"/>
  <c r="A437" i="2"/>
  <c r="A392" i="2"/>
  <c r="A253" i="2"/>
  <c r="A22" i="2"/>
  <c r="A39" i="2"/>
  <c r="A371" i="2"/>
  <c r="A397" i="2"/>
  <c r="A214" i="2"/>
  <c r="A231" i="2"/>
  <c r="A254" i="2"/>
  <c r="A332" i="2"/>
  <c r="A340" i="2"/>
  <c r="A367" i="2"/>
  <c r="A181" i="2"/>
  <c r="A339" i="2"/>
  <c r="A385" i="2"/>
  <c r="A408" i="2"/>
  <c r="A66" i="2"/>
  <c r="A237" i="2"/>
  <c r="A184" i="2"/>
  <c r="A106" i="2"/>
  <c r="A273" i="2"/>
  <c r="A387" i="2"/>
  <c r="A370" i="2"/>
  <c r="A379" i="2"/>
  <c r="A448" i="2"/>
  <c r="A34" i="2"/>
  <c r="A223" i="2"/>
  <c r="A456" i="2"/>
  <c r="A435" i="2"/>
  <c r="A16" i="2"/>
  <c r="A406" i="2"/>
  <c r="A249" i="2"/>
  <c r="A68" i="2"/>
  <c r="A393" i="2"/>
  <c r="A352" i="2"/>
  <c r="A246" i="2"/>
  <c r="A126" i="2"/>
  <c r="A330" i="2"/>
  <c r="A276" i="2"/>
  <c r="A433" i="2"/>
  <c r="A394" i="2"/>
  <c r="A103" i="2"/>
  <c r="A33" i="2"/>
  <c r="A212" i="2"/>
  <c r="A139" i="2"/>
  <c r="A291" i="2"/>
  <c r="A28" i="2"/>
  <c r="A281" i="2"/>
  <c r="A131" i="2"/>
  <c r="A224" i="2"/>
  <c r="A202" i="2"/>
  <c r="A271" i="2"/>
  <c r="A134" i="2"/>
  <c r="A279" i="2"/>
  <c r="A166" i="2"/>
  <c r="A17" i="2"/>
  <c r="A321" i="2"/>
  <c r="A373" i="2"/>
  <c r="A133" i="2"/>
  <c r="A331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88" i="2"/>
  <c r="C13" i="16"/>
  <c r="C3" i="16"/>
  <c r="C4" i="16"/>
  <c r="C5" i="16"/>
  <c r="C6" i="16"/>
  <c r="C7" i="16"/>
  <c r="C8" i="16"/>
  <c r="C9" i="16"/>
  <c r="C10" i="16"/>
  <c r="C11" i="16"/>
  <c r="C12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" i="16"/>
  <c r="M1296" i="1" l="1"/>
  <c r="M1271" i="1"/>
  <c r="M1297" i="1"/>
  <c r="M1230" i="1"/>
  <c r="M1315" i="1"/>
  <c r="M1285" i="1"/>
  <c r="M1381" i="1"/>
  <c r="M1394" i="1"/>
  <c r="M1254" i="1"/>
  <c r="M1287" i="1"/>
  <c r="M474" i="1"/>
  <c r="M1206" i="1"/>
  <c r="M1392" i="1"/>
  <c r="M1309" i="1"/>
  <c r="M1270" i="1"/>
  <c r="M1358" i="1"/>
  <c r="M1293" i="1"/>
  <c r="M1249" i="1"/>
  <c r="M1333" i="1"/>
  <c r="M1265" i="1"/>
  <c r="M1371" i="1"/>
  <c r="M1328" i="1"/>
  <c r="M1360" i="1"/>
  <c r="M1217" i="1"/>
  <c r="M1351" i="1"/>
  <c r="M1305" i="1"/>
  <c r="M1369" i="1"/>
  <c r="M1284" i="1"/>
  <c r="M1386" i="1"/>
  <c r="M1279" i="1"/>
  <c r="M1277" i="1"/>
  <c r="M1268" i="1"/>
  <c r="M1253" i="1"/>
  <c r="M1323" i="1"/>
  <c r="M1291" i="1"/>
  <c r="M1184" i="1"/>
  <c r="M1251" i="1"/>
  <c r="M1196" i="1"/>
  <c r="M1320" i="1"/>
  <c r="M1302" i="1"/>
  <c r="M1374" i="1"/>
  <c r="M1307" i="1"/>
  <c r="M1354" i="1"/>
  <c r="M1250" i="1"/>
  <c r="M1373" i="1"/>
  <c r="M1390" i="1"/>
  <c r="M1363" i="1"/>
  <c r="M1384" i="1"/>
  <c r="M1372" i="1"/>
  <c r="M1238" i="1"/>
  <c r="M1212" i="1"/>
  <c r="M1209" i="1"/>
  <c r="M1234" i="1"/>
  <c r="M1391" i="1"/>
  <c r="M1235" i="1"/>
  <c r="M1258" i="1"/>
  <c r="M1228" i="1"/>
  <c r="M1327" i="1"/>
  <c r="M1286" i="1"/>
  <c r="M1204" i="1"/>
  <c r="M1298" i="1"/>
  <c r="M1324" i="1"/>
  <c r="M1266" i="1"/>
  <c r="M1215" i="1"/>
  <c r="M1370" i="1"/>
  <c r="M1208" i="1"/>
  <c r="M1329" i="1"/>
  <c r="M1272" i="1"/>
  <c r="M1257" i="1"/>
  <c r="M1195" i="1"/>
  <c r="M1367" i="1"/>
  <c r="M1262" i="1"/>
  <c r="M1389" i="1"/>
  <c r="M1300" i="1"/>
  <c r="M1242" i="1"/>
  <c r="M1259" i="1"/>
  <c r="M1308" i="1"/>
  <c r="M1353" i="1"/>
  <c r="M1191" i="1"/>
  <c r="M1273" i="1"/>
  <c r="M1361" i="1"/>
  <c r="M1226" i="1"/>
  <c r="M1343" i="1"/>
  <c r="M1383" i="1"/>
  <c r="M1382" i="1"/>
  <c r="M1317" i="1"/>
  <c r="M1341" i="1"/>
  <c r="M1244" i="1"/>
  <c r="M1338" i="1"/>
  <c r="M1224" i="1"/>
  <c r="M1216" i="1"/>
  <c r="M1246" i="1"/>
  <c r="M1393" i="1"/>
  <c r="M1349" i="1"/>
  <c r="M1325" i="1"/>
  <c r="M1210" i="1"/>
  <c r="M1227" i="1"/>
  <c r="M1278" i="1"/>
  <c r="M1221" i="1"/>
  <c r="M1261" i="1"/>
  <c r="M1233" i="1"/>
  <c r="M1357" i="1"/>
  <c r="M1199" i="1"/>
  <c r="M1189" i="1"/>
  <c r="M1197" i="1"/>
  <c r="M1301" i="1"/>
  <c r="M1274" i="1"/>
  <c r="M1292" i="1"/>
  <c r="M1295" i="1"/>
  <c r="M1207" i="1"/>
  <c r="M1187" i="1"/>
  <c r="M1335" i="1"/>
  <c r="M1205" i="1"/>
  <c r="M1336" i="1"/>
  <c r="M1364" i="1"/>
  <c r="M1289" i="1"/>
  <c r="M1387" i="1"/>
  <c r="M1219" i="1"/>
  <c r="M1283" i="1"/>
  <c r="M1256" i="1"/>
  <c r="M1377" i="1"/>
  <c r="M1188" i="1"/>
  <c r="M1347" i="1"/>
  <c r="M1223" i="1"/>
  <c r="M1330" i="1"/>
  <c r="M1321" i="1"/>
  <c r="M1376" i="1"/>
  <c r="M1395" i="1"/>
  <c r="M1331" i="1"/>
  <c r="M1310" i="1"/>
  <c r="M1276" i="1"/>
  <c r="M1241" i="1"/>
  <c r="M1288" i="1"/>
  <c r="M1340" i="1"/>
  <c r="M1200" i="1"/>
  <c r="M1248" i="1"/>
  <c r="M1306" i="1"/>
  <c r="M1355" i="1"/>
  <c r="M1263" i="1"/>
  <c r="M1267" i="1"/>
  <c r="M1225" i="1"/>
  <c r="M1385" i="1"/>
  <c r="M1326" i="1"/>
  <c r="M1198" i="1"/>
  <c r="M1214" i="1"/>
  <c r="M1260" i="1"/>
  <c r="M1299" i="1"/>
  <c r="M980" i="1"/>
  <c r="K1060" i="1"/>
  <c r="K73" i="1"/>
  <c r="K609" i="1"/>
  <c r="K52" i="1"/>
  <c r="K783" i="1"/>
  <c r="K234" i="1"/>
  <c r="K105" i="1"/>
  <c r="K340" i="1"/>
  <c r="K95" i="1"/>
  <c r="K86" i="1"/>
  <c r="K47" i="1"/>
  <c r="K1094" i="1"/>
  <c r="K534" i="1"/>
  <c r="K1067" i="1"/>
  <c r="J52" i="1"/>
  <c r="K240" i="1"/>
  <c r="K959" i="1"/>
  <c r="K17" i="1"/>
  <c r="J47" i="1"/>
  <c r="K479" i="1"/>
  <c r="K56" i="1"/>
  <c r="K564" i="1"/>
  <c r="J959" i="1"/>
  <c r="J497" i="1"/>
  <c r="J485" i="1"/>
  <c r="J19" i="1"/>
  <c r="J564" i="1"/>
  <c r="M1122" i="1"/>
  <c r="M849" i="1"/>
  <c r="M991" i="1"/>
  <c r="M314" i="1"/>
  <c r="M587" i="1"/>
  <c r="M1115" i="1"/>
  <c r="M1015" i="1"/>
  <c r="M546" i="1"/>
  <c r="M315" i="1"/>
  <c r="M353" i="1"/>
  <c r="M1179" i="1"/>
  <c r="M345" i="1"/>
  <c r="M277" i="1"/>
  <c r="M321" i="1"/>
  <c r="M550" i="1"/>
  <c r="M485" i="1"/>
  <c r="M1019" i="1"/>
  <c r="M1028" i="1"/>
  <c r="M710" i="1"/>
  <c r="M890" i="1"/>
  <c r="M1126" i="1"/>
  <c r="M1000" i="1"/>
  <c r="M866" i="1"/>
  <c r="M967" i="1"/>
  <c r="M524" i="1"/>
  <c r="M769" i="1"/>
  <c r="M1060" i="1"/>
  <c r="M969" i="1"/>
  <c r="M669" i="1"/>
  <c r="M928" i="1"/>
  <c r="M771" i="1"/>
  <c r="M1023" i="1"/>
  <c r="M1067" i="1"/>
  <c r="M662" i="1"/>
  <c r="M774" i="1"/>
  <c r="M1153" i="1"/>
  <c r="M934" i="1"/>
  <c r="M889" i="1"/>
  <c r="M863" i="1"/>
  <c r="M1116" i="1"/>
  <c r="M718" i="1"/>
  <c r="M1038" i="1"/>
  <c r="M388" i="1"/>
  <c r="M405" i="1"/>
  <c r="M499" i="1"/>
  <c r="M983" i="1"/>
  <c r="M522" i="1"/>
  <c r="M525" i="1"/>
  <c r="M330" i="1"/>
  <c r="M487" i="1"/>
  <c r="M994" i="1"/>
  <c r="M754" i="1"/>
  <c r="M809" i="1"/>
  <c r="M732" i="1"/>
  <c r="M445" i="1"/>
  <c r="M284" i="1"/>
  <c r="M989" i="1"/>
  <c r="M869" i="1"/>
  <c r="M876" i="1"/>
  <c r="M410" i="1"/>
  <c r="M206" i="1"/>
  <c r="M311" i="1"/>
  <c r="M556" i="1"/>
  <c r="M883" i="1"/>
  <c r="M1005" i="1"/>
  <c r="M515" i="1"/>
  <c r="M407" i="1"/>
  <c r="M478" i="1"/>
  <c r="M344" i="1"/>
  <c r="J87" i="1"/>
  <c r="J190" i="1"/>
  <c r="J187" i="1"/>
  <c r="J965" i="1"/>
  <c r="J393" i="1"/>
  <c r="K1088" i="1"/>
  <c r="K307" i="1"/>
  <c r="K476" i="1"/>
  <c r="J227" i="1"/>
  <c r="K328" i="1"/>
  <c r="K147" i="1"/>
  <c r="J1082" i="1"/>
  <c r="J147" i="1"/>
  <c r="J893" i="1"/>
  <c r="J522" i="1"/>
  <c r="J249" i="1"/>
  <c r="J238" i="1"/>
  <c r="J973" i="1"/>
  <c r="K473" i="1"/>
  <c r="K430" i="1"/>
  <c r="K860" i="1"/>
  <c r="K971" i="1"/>
  <c r="K910" i="1"/>
  <c r="K314" i="1"/>
  <c r="J660" i="1"/>
  <c r="J470" i="1"/>
  <c r="J318" i="1"/>
  <c r="J680" i="1"/>
  <c r="J346" i="1"/>
  <c r="J510" i="1"/>
  <c r="J549" i="1"/>
  <c r="J968" i="1"/>
  <c r="K1066" i="1"/>
  <c r="K1016" i="1"/>
  <c r="K879" i="1"/>
  <c r="K977" i="1"/>
  <c r="K854" i="1"/>
  <c r="K224" i="1"/>
  <c r="K321" i="1"/>
  <c r="K183" i="1"/>
  <c r="K873" i="1"/>
  <c r="K1112" i="1"/>
  <c r="K931" i="1"/>
  <c r="K932" i="1"/>
  <c r="K256" i="1"/>
  <c r="J960" i="1"/>
  <c r="J287" i="1"/>
  <c r="J71" i="1"/>
  <c r="J481" i="1"/>
  <c r="J1020" i="1"/>
  <c r="J213" i="1"/>
  <c r="J221" i="1"/>
  <c r="J344" i="1"/>
  <c r="J787" i="1"/>
  <c r="K503" i="1"/>
  <c r="K659" i="1"/>
  <c r="K735" i="1"/>
  <c r="K614" i="1"/>
  <c r="K1004" i="1"/>
  <c r="K628" i="1"/>
  <c r="J488" i="1"/>
  <c r="J630" i="1"/>
  <c r="J604" i="1"/>
  <c r="J365" i="1"/>
  <c r="K1102" i="1"/>
  <c r="K295" i="1"/>
  <c r="K206" i="1"/>
  <c r="K698" i="1"/>
  <c r="K118" i="1"/>
  <c r="K214" i="1"/>
  <c r="K905" i="1"/>
  <c r="K859" i="1"/>
  <c r="K210" i="1"/>
  <c r="K960" i="1"/>
  <c r="K777" i="1"/>
  <c r="J801" i="1"/>
  <c r="J333" i="1"/>
  <c r="J730" i="1"/>
  <c r="J624" i="1"/>
  <c r="J662" i="1"/>
  <c r="J136" i="1"/>
  <c r="J714" i="1"/>
  <c r="J389" i="1"/>
  <c r="J673" i="1"/>
  <c r="J905" i="1"/>
  <c r="K840" i="1"/>
  <c r="K688" i="1"/>
  <c r="K238" i="1"/>
  <c r="K510" i="1"/>
  <c r="K852" i="1"/>
  <c r="K994" i="1"/>
  <c r="J901" i="1"/>
  <c r="J226" i="1"/>
  <c r="J557" i="1"/>
  <c r="J416" i="1"/>
  <c r="J681" i="1"/>
  <c r="J490" i="1"/>
  <c r="J1004" i="1"/>
  <c r="J586" i="1"/>
  <c r="J260" i="1"/>
  <c r="J558" i="1"/>
  <c r="J107" i="1"/>
  <c r="J970" i="1"/>
  <c r="J396" i="1"/>
  <c r="J877" i="1"/>
  <c r="J937" i="1"/>
  <c r="K750" i="1"/>
  <c r="K929" i="1"/>
  <c r="K732" i="1"/>
  <c r="K351" i="1"/>
  <c r="K208" i="1"/>
  <c r="K448" i="1"/>
  <c r="K790" i="1"/>
  <c r="K776" i="1"/>
  <c r="K168" i="1"/>
  <c r="K323" i="1"/>
  <c r="K455" i="1"/>
  <c r="K90" i="1"/>
  <c r="J972" i="1"/>
  <c r="J885" i="1"/>
  <c r="J273" i="1"/>
  <c r="J350" i="1"/>
  <c r="J231" i="1"/>
  <c r="J637" i="1"/>
  <c r="J504" i="1"/>
  <c r="J183" i="1"/>
  <c r="J373" i="1"/>
  <c r="J6" i="1"/>
  <c r="J541" i="1"/>
  <c r="J628" i="1"/>
  <c r="J223" i="1"/>
  <c r="J635" i="1"/>
  <c r="J258" i="1"/>
  <c r="J421" i="1"/>
  <c r="K951" i="1"/>
  <c r="K202" i="1"/>
  <c r="K404" i="1"/>
  <c r="K1116" i="1"/>
  <c r="K409" i="1"/>
  <c r="K763" i="1"/>
  <c r="K1128" i="1"/>
  <c r="K481" i="1"/>
  <c r="K231" i="1"/>
  <c r="K676" i="1"/>
  <c r="K685" i="1"/>
  <c r="K577" i="1"/>
  <c r="K970" i="1"/>
  <c r="K583" i="1"/>
  <c r="J253" i="1"/>
  <c r="J1128" i="1"/>
  <c r="J873" i="1"/>
  <c r="J503" i="1"/>
  <c r="J521" i="1"/>
  <c r="J572" i="1"/>
  <c r="J1033" i="1"/>
  <c r="J1058" i="1"/>
  <c r="J117" i="1"/>
  <c r="J718" i="1"/>
  <c r="J895" i="1"/>
  <c r="J472" i="1"/>
  <c r="K264" i="1"/>
  <c r="K624" i="1"/>
  <c r="K385" i="1"/>
  <c r="K950" i="1"/>
  <c r="K228" i="1"/>
  <c r="K22" i="1"/>
  <c r="K1068" i="1"/>
  <c r="K1026" i="1"/>
  <c r="K718" i="1"/>
  <c r="K900" i="1"/>
  <c r="K482" i="1"/>
  <c r="K463" i="1"/>
  <c r="J1032" i="1"/>
  <c r="K16" i="1"/>
  <c r="J648" i="1"/>
  <c r="J908" i="1"/>
  <c r="J115" i="1"/>
  <c r="J1055" i="1"/>
  <c r="J1015" i="1"/>
  <c r="J742" i="1"/>
  <c r="J865" i="1"/>
  <c r="J471" i="1"/>
  <c r="J738" i="1"/>
  <c r="J399" i="1"/>
  <c r="J1025" i="1"/>
  <c r="J59" i="1"/>
  <c r="J798" i="1"/>
  <c r="J478" i="1"/>
  <c r="J819" i="1"/>
  <c r="J822" i="1"/>
  <c r="J401" i="1"/>
  <c r="J33" i="1"/>
  <c r="J667" i="1"/>
  <c r="J944" i="1"/>
  <c r="J1022" i="1"/>
  <c r="J468" i="1"/>
  <c r="J285" i="1"/>
  <c r="K3" i="1"/>
  <c r="K438" i="1"/>
  <c r="K54" i="1"/>
  <c r="K707" i="1"/>
  <c r="K218" i="1"/>
  <c r="K82" i="1"/>
  <c r="K309" i="1"/>
  <c r="K1086" i="1"/>
  <c r="K538" i="1"/>
  <c r="K612" i="1"/>
  <c r="K713" i="1"/>
  <c r="K887" i="1"/>
  <c r="K1076" i="1"/>
  <c r="K867" i="1"/>
  <c r="K684" i="1"/>
  <c r="J1046" i="1"/>
  <c r="J746" i="1"/>
  <c r="J864" i="1"/>
  <c r="J82" i="1"/>
  <c r="J20" i="1"/>
  <c r="J1051" i="1"/>
  <c r="J1057" i="1"/>
  <c r="J575" i="1"/>
  <c r="J165" i="1"/>
  <c r="J540" i="1"/>
  <c r="J380" i="1"/>
  <c r="J340" i="1"/>
  <c r="J618" i="1"/>
  <c r="J894" i="1"/>
  <c r="J239" i="1"/>
  <c r="J420" i="1"/>
  <c r="J924" i="1"/>
  <c r="J625" i="1"/>
  <c r="K800" i="1"/>
  <c r="K553" i="1"/>
  <c r="K769" i="1"/>
  <c r="K920" i="1"/>
  <c r="K484" i="1"/>
  <c r="K540" i="1"/>
  <c r="K798" i="1"/>
  <c r="K222" i="1"/>
  <c r="K550" i="1"/>
  <c r="K319" i="1"/>
  <c r="K1085" i="1"/>
  <c r="K823" i="1"/>
  <c r="K185" i="1"/>
  <c r="K995" i="1"/>
  <c r="K618" i="1"/>
  <c r="K1051" i="1"/>
  <c r="J80" i="1"/>
  <c r="J72" i="1"/>
  <c r="J593" i="1"/>
  <c r="J684" i="1"/>
  <c r="J827" i="1"/>
  <c r="J278" i="1"/>
  <c r="J611" i="1"/>
  <c r="J876" i="1"/>
  <c r="J571" i="1"/>
  <c r="J692" i="1"/>
  <c r="J613" i="1"/>
  <c r="J102" i="1"/>
  <c r="J1132" i="1"/>
  <c r="J357" i="1"/>
  <c r="J542" i="1"/>
  <c r="J717" i="1"/>
  <c r="K75" i="1"/>
  <c r="K964" i="1"/>
  <c r="K692" i="1"/>
  <c r="K845" i="1"/>
  <c r="K1048" i="1"/>
  <c r="K84" i="1"/>
  <c r="K357" i="1"/>
  <c r="K876" i="1"/>
  <c r="K2" i="1"/>
  <c r="K212" i="1"/>
  <c r="K1011" i="1"/>
  <c r="K380" i="1"/>
  <c r="K822" i="1"/>
  <c r="K1056" i="1"/>
  <c r="K716" i="1"/>
  <c r="K355" i="1"/>
  <c r="J474" i="1"/>
  <c r="K80" i="1"/>
  <c r="K444" i="1"/>
  <c r="K850" i="1"/>
  <c r="K111" i="1"/>
  <c r="K391" i="1"/>
  <c r="K941" i="1"/>
  <c r="K520" i="1"/>
  <c r="K844" i="1"/>
  <c r="K100" i="1"/>
  <c r="K25" i="1"/>
  <c r="K411" i="1"/>
  <c r="J1001" i="1"/>
  <c r="J707" i="1"/>
  <c r="J163" i="1"/>
  <c r="J928" i="1"/>
  <c r="J674" i="1"/>
  <c r="J517" i="1"/>
  <c r="J89" i="1"/>
  <c r="J133" i="1"/>
  <c r="J174" i="1"/>
  <c r="J756" i="1"/>
  <c r="J280" i="1"/>
  <c r="J50" i="1"/>
  <c r="J1024" i="1"/>
  <c r="J1008" i="1"/>
  <c r="J538" i="1"/>
  <c r="J330" i="1"/>
  <c r="J381" i="1"/>
  <c r="J201" i="1"/>
  <c r="J773" i="1"/>
  <c r="J495" i="1"/>
  <c r="J582" i="1"/>
  <c r="J454" i="1"/>
  <c r="J222" i="1"/>
  <c r="J693" i="1"/>
  <c r="J159" i="1"/>
  <c r="J1110" i="1"/>
  <c r="J288" i="1"/>
  <c r="J986" i="1"/>
  <c r="K358" i="1"/>
  <c r="K400" i="1"/>
  <c r="K278" i="1"/>
  <c r="K543" i="1"/>
  <c r="K383" i="1"/>
  <c r="K613" i="1"/>
  <c r="K60" i="1"/>
  <c r="K1122" i="1"/>
  <c r="K1007" i="1"/>
  <c r="K114" i="1"/>
  <c r="K578" i="1"/>
  <c r="K851" i="1"/>
  <c r="K1009" i="1"/>
  <c r="K819" i="1"/>
  <c r="K882" i="1"/>
  <c r="K115" i="1"/>
  <c r="K571" i="1"/>
  <c r="K205" i="1"/>
  <c r="K417" i="1"/>
  <c r="K768" i="1"/>
  <c r="K1025" i="1"/>
  <c r="K248" i="1"/>
  <c r="K1041" i="1"/>
  <c r="K726" i="1"/>
  <c r="K599" i="1"/>
  <c r="K944" i="1"/>
  <c r="M208" i="1"/>
  <c r="M178" i="1"/>
  <c r="G847" i="1"/>
  <c r="G477" i="1"/>
  <c r="G799" i="1"/>
  <c r="G187" i="1"/>
  <c r="G777" i="1"/>
  <c r="G170" i="1"/>
  <c r="G1011" i="1"/>
  <c r="G1053" i="1"/>
  <c r="G689" i="1"/>
  <c r="G1083" i="1"/>
  <c r="G907" i="1"/>
  <c r="G668" i="1"/>
  <c r="G412" i="1"/>
  <c r="G553" i="1"/>
  <c r="G829" i="1"/>
  <c r="G418" i="1"/>
  <c r="G319" i="1"/>
  <c r="G192" i="1"/>
  <c r="G814" i="1"/>
  <c r="G501" i="1"/>
  <c r="G1059" i="1"/>
  <c r="G480" i="1"/>
  <c r="G1128" i="1"/>
  <c r="G606" i="1"/>
  <c r="G966" i="1"/>
  <c r="G448" i="1"/>
  <c r="G254" i="1"/>
  <c r="G93" i="1"/>
  <c r="G476" i="1"/>
  <c r="G45" i="1"/>
  <c r="G1104" i="1"/>
  <c r="G919" i="1"/>
  <c r="G841" i="1"/>
  <c r="G350" i="1"/>
  <c r="G460" i="1"/>
  <c r="G272" i="1"/>
  <c r="G191" i="1"/>
  <c r="G563" i="1"/>
  <c r="G915" i="1"/>
  <c r="G664" i="1"/>
  <c r="G302" i="1"/>
  <c r="G1112" i="1"/>
  <c r="G671" i="1"/>
  <c r="G557" i="1"/>
  <c r="G267" i="1"/>
  <c r="G29" i="1"/>
  <c r="G217" i="1"/>
  <c r="G641" i="1"/>
  <c r="G469" i="1"/>
  <c r="G784" i="1"/>
  <c r="G78" i="1"/>
  <c r="G740" i="1"/>
  <c r="G431" i="1"/>
  <c r="G753" i="1"/>
  <c r="G1066" i="1"/>
  <c r="G708" i="1"/>
  <c r="G177" i="1"/>
  <c r="G706" i="1"/>
  <c r="G438" i="1"/>
  <c r="G845" i="1"/>
  <c r="G487" i="1"/>
  <c r="G1114" i="1"/>
  <c r="G96" i="1"/>
  <c r="G534" i="1"/>
  <c r="G1102" i="1"/>
  <c r="G598" i="1"/>
  <c r="G1013" i="1"/>
  <c r="G261" i="1"/>
  <c r="G550" i="1"/>
  <c r="G144" i="1"/>
  <c r="G369" i="1"/>
  <c r="G997" i="1"/>
  <c r="G800" i="1"/>
  <c r="G751" i="1"/>
  <c r="G839" i="1"/>
  <c r="G196" i="1"/>
  <c r="G920" i="1"/>
  <c r="G983" i="1"/>
  <c r="G141" i="1"/>
  <c r="G188" i="1"/>
  <c r="G599" i="1"/>
  <c r="G629" i="1"/>
  <c r="G650" i="1"/>
  <c r="G793" i="1"/>
  <c r="G259" i="1"/>
  <c r="G228" i="1"/>
  <c r="G528" i="1"/>
  <c r="G77" i="1"/>
  <c r="G906" i="1"/>
  <c r="G6" i="1"/>
  <c r="G734" i="1"/>
  <c r="G287" i="1"/>
  <c r="G416" i="1"/>
  <c r="G150" i="1"/>
  <c r="G857" i="1"/>
  <c r="G776" i="1"/>
  <c r="G1082" i="1"/>
  <c r="G171" i="1"/>
  <c r="G535" i="1"/>
  <c r="G602" i="1"/>
  <c r="G424" i="1"/>
  <c r="G878" i="1"/>
  <c r="G892" i="1"/>
  <c r="G465" i="1"/>
  <c r="G104" i="1"/>
  <c r="G310" i="1"/>
  <c r="G1021" i="1"/>
  <c r="G725" i="1"/>
  <c r="G74" i="1"/>
  <c r="G903" i="1"/>
  <c r="G35" i="1"/>
  <c r="G347" i="1"/>
  <c r="G971" i="1"/>
  <c r="G682" i="1"/>
  <c r="G1100" i="1"/>
  <c r="G617" i="1"/>
  <c r="G562" i="1"/>
  <c r="G996" i="1"/>
  <c r="G214" i="1"/>
  <c r="G769" i="1"/>
  <c r="G293" i="1"/>
  <c r="G385" i="1"/>
  <c r="G1003" i="1"/>
  <c r="G1044" i="1"/>
  <c r="G234" i="1"/>
  <c r="G1079" i="1"/>
  <c r="G984" i="1"/>
  <c r="G805" i="1"/>
  <c r="G277" i="1"/>
  <c r="G138" i="1"/>
  <c r="G241" i="1"/>
  <c r="G194" i="1"/>
  <c r="G881" i="1"/>
  <c r="G609" i="1"/>
  <c r="G994" i="1"/>
  <c r="G1077" i="1"/>
  <c r="G806" i="1"/>
  <c r="G940" i="1"/>
  <c r="G458" i="1"/>
  <c r="G1088" i="1"/>
  <c r="G257" i="1"/>
  <c r="G821" i="1"/>
  <c r="G500" i="1"/>
  <c r="G663" i="1"/>
  <c r="G65" i="1"/>
  <c r="G525" i="1"/>
  <c r="G62" i="1"/>
  <c r="G18" i="1"/>
  <c r="G675" i="1"/>
  <c r="G930" i="1"/>
  <c r="G526" i="1"/>
  <c r="G932" i="1"/>
  <c r="G58" i="1"/>
  <c r="G365" i="1"/>
  <c r="G729" i="1"/>
  <c r="G456" i="1"/>
  <c r="G281" i="1"/>
  <c r="G301" i="1"/>
  <c r="G475" i="1"/>
  <c r="G409" i="1"/>
  <c r="G1116" i="1"/>
  <c r="G1093" i="1"/>
  <c r="G939" i="1"/>
  <c r="G84" i="1"/>
  <c r="G1010" i="1"/>
  <c r="G457" i="1"/>
  <c r="G953" i="1"/>
  <c r="G699" i="1"/>
  <c r="G719" i="1"/>
  <c r="G413" i="1"/>
  <c r="G1031" i="1"/>
  <c r="G255" i="1"/>
  <c r="G332" i="1"/>
  <c r="G268" i="1"/>
  <c r="G237" i="1"/>
  <c r="G732" i="1"/>
  <c r="G977" i="1"/>
  <c r="G956" i="1"/>
  <c r="G390" i="1"/>
  <c r="G384" i="1"/>
  <c r="G164" i="1"/>
  <c r="G574" i="1"/>
  <c r="G543" i="1"/>
  <c r="G202" i="1"/>
  <c r="G1123" i="1"/>
  <c r="G945" i="1"/>
  <c r="G185" i="1"/>
  <c r="G486" i="1"/>
  <c r="G31" i="1"/>
  <c r="G1050" i="1"/>
  <c r="G126" i="1"/>
  <c r="G962" i="1"/>
  <c r="G88" i="1"/>
  <c r="G1094" i="1"/>
  <c r="G758" i="1"/>
  <c r="G695" i="1"/>
  <c r="G345" i="1"/>
  <c r="G435" i="1"/>
  <c r="G715" i="1"/>
  <c r="G696" i="1"/>
  <c r="G367" i="1"/>
  <c r="G282" i="1"/>
  <c r="G875" i="1"/>
  <c r="G679" i="1"/>
  <c r="G1038" i="1"/>
  <c r="G506" i="1"/>
  <c r="G145" i="1"/>
  <c r="G951" i="1"/>
  <c r="G266" i="1"/>
  <c r="G652" i="1"/>
  <c r="G1035" i="1"/>
  <c r="G931" i="1"/>
  <c r="G810" i="1"/>
  <c r="G210" i="1"/>
  <c r="G685" i="1"/>
  <c r="G323" i="1"/>
  <c r="G889" i="1"/>
  <c r="G396" i="1"/>
  <c r="G547" i="1"/>
  <c r="G107" i="1"/>
  <c r="G324" i="1"/>
  <c r="G92" i="1"/>
  <c r="G472" i="1"/>
  <c r="G260" i="1"/>
  <c r="G905" i="1"/>
  <c r="G831" i="1"/>
  <c r="G428" i="1"/>
  <c r="G723" i="1"/>
  <c r="G388" i="1"/>
  <c r="G879" i="1"/>
  <c r="G206" i="1"/>
  <c r="G455" i="1"/>
  <c r="G273" i="1"/>
  <c r="G198" i="1"/>
  <c r="G541" i="1"/>
  <c r="G199" i="1"/>
  <c r="G690" i="1"/>
  <c r="G630" i="1"/>
  <c r="G698" i="1"/>
  <c r="G770" i="1"/>
  <c r="G398" i="1"/>
  <c r="G48" i="1"/>
  <c r="G252" i="1"/>
  <c r="G521" i="1"/>
  <c r="G798" i="1"/>
  <c r="G568" i="1"/>
  <c r="G836" i="1"/>
  <c r="G944" i="1"/>
  <c r="G13" i="1"/>
  <c r="G1132" i="1"/>
  <c r="G720" i="1"/>
  <c r="G404" i="1"/>
  <c r="G391" i="1"/>
  <c r="G894" i="1"/>
  <c r="G510" i="1"/>
  <c r="G565" i="1"/>
  <c r="G239" i="1"/>
  <c r="G249" i="1"/>
  <c r="G411" i="1"/>
  <c r="G102" i="1"/>
  <c r="G482" i="1"/>
  <c r="G844" i="1"/>
  <c r="G337" i="1"/>
  <c r="G491" i="1"/>
  <c r="G985" i="1"/>
  <c r="G852" i="1"/>
  <c r="G922" i="1"/>
  <c r="G231" i="1"/>
  <c r="G856" i="1"/>
  <c r="G584" i="1"/>
  <c r="G976" i="1"/>
  <c r="G395" i="1"/>
  <c r="G897" i="1"/>
  <c r="G429" i="1"/>
  <c r="G596" i="1"/>
  <c r="G253" i="1"/>
  <c r="G1012" i="1"/>
  <c r="G258" i="1"/>
  <c r="G1020" i="1"/>
  <c r="G470" i="1"/>
  <c r="G1004" i="1"/>
  <c r="G1105" i="1"/>
  <c r="G573" i="1"/>
  <c r="G496" i="1"/>
  <c r="G1027" i="1"/>
  <c r="G483" i="1"/>
  <c r="G946" i="1"/>
  <c r="G61" i="1"/>
  <c r="G508" i="1"/>
  <c r="G81" i="1"/>
  <c r="G225" i="1"/>
  <c r="G183" i="1"/>
  <c r="G168" i="1"/>
  <c r="G1119" i="1"/>
  <c r="G973" i="1"/>
  <c r="G886" i="1"/>
  <c r="G851" i="1"/>
  <c r="G133" i="1"/>
  <c r="G19" i="1"/>
  <c r="G205" i="1"/>
  <c r="G308" i="1"/>
  <c r="G1061" i="1"/>
  <c r="G420" i="1"/>
  <c r="G232" i="1"/>
  <c r="G82" i="1"/>
  <c r="G637" i="1"/>
  <c r="G772" i="1"/>
  <c r="G264" i="1"/>
  <c r="G292" i="1"/>
  <c r="G950" i="1"/>
  <c r="G750" i="1"/>
  <c r="G827" i="1"/>
  <c r="G533" i="1"/>
  <c r="G504" i="1"/>
  <c r="G389" i="1"/>
  <c r="G440" i="1"/>
  <c r="G386" i="1"/>
  <c r="G968" i="1"/>
  <c r="G1117" i="1"/>
  <c r="G146" i="1"/>
  <c r="G515" i="1"/>
  <c r="G338" i="1"/>
  <c r="G788" i="1"/>
  <c r="G343" i="1"/>
  <c r="G718" i="1"/>
  <c r="G672" i="1"/>
  <c r="G136" i="1"/>
  <c r="G680" i="1"/>
  <c r="G227" i="1"/>
  <c r="G635" i="1"/>
  <c r="G41" i="1"/>
  <c r="G826" i="1"/>
  <c r="G628" i="1"/>
  <c r="G688" i="1"/>
  <c r="G586" i="1"/>
  <c r="G285" i="1"/>
  <c r="G1125" i="1"/>
  <c r="G1014" i="1"/>
  <c r="G75" i="1"/>
  <c r="G773" i="1"/>
  <c r="G373" i="1"/>
  <c r="G1130" i="1"/>
  <c r="G73" i="1"/>
  <c r="G576" i="1"/>
  <c r="G876" i="1"/>
  <c r="G410" i="1"/>
  <c r="G566" i="1"/>
  <c r="G970" i="1"/>
  <c r="G105" i="1"/>
  <c r="G100" i="1"/>
  <c r="G540" i="1"/>
  <c r="G1067" i="1"/>
  <c r="G163" i="1"/>
  <c r="G131" i="1"/>
  <c r="G28" i="1"/>
  <c r="G862" i="1"/>
  <c r="G499" i="1"/>
  <c r="G982" i="1"/>
  <c r="G674" i="1"/>
  <c r="G400" i="1"/>
  <c r="G571" i="1"/>
  <c r="G330" i="1"/>
  <c r="G807" i="1"/>
  <c r="G935" i="1"/>
  <c r="G902" i="1"/>
  <c r="G908" i="1"/>
  <c r="G474" i="1"/>
  <c r="G745" i="1"/>
  <c r="G632" i="1"/>
  <c r="G125" i="1"/>
  <c r="G207" i="1"/>
  <c r="G98" i="1"/>
  <c r="G300" i="1"/>
  <c r="G181" i="1"/>
  <c r="G927" i="1"/>
  <c r="G673" i="1"/>
  <c r="G124" i="1"/>
  <c r="G616" i="1"/>
  <c r="G556" i="1"/>
  <c r="G1030" i="1"/>
  <c r="G787" i="1"/>
  <c r="G90" i="1"/>
  <c r="G662" i="1"/>
  <c r="G437" i="1"/>
  <c r="G991" i="1"/>
  <c r="G117" i="1"/>
  <c r="G421" i="1"/>
  <c r="G644" i="1"/>
  <c r="G558" i="1"/>
  <c r="G665" i="1"/>
  <c r="G346" i="1"/>
  <c r="G403" i="1"/>
  <c r="G748" i="1"/>
  <c r="G201" i="1"/>
  <c r="G1001" i="1"/>
  <c r="G242" i="1"/>
  <c r="G1113" i="1"/>
  <c r="G1060" i="1"/>
  <c r="G79" i="1"/>
  <c r="G497" i="1"/>
  <c r="G817" i="1"/>
  <c r="G148" i="1"/>
  <c r="G585" i="1"/>
  <c r="G564" i="1"/>
  <c r="G928" i="1"/>
  <c r="G447" i="1"/>
  <c r="G890" i="1"/>
  <c r="G230" i="1"/>
  <c r="G676" i="1"/>
  <c r="G536" i="1"/>
  <c r="G47" i="1"/>
  <c r="G67" i="1"/>
  <c r="G992" i="1"/>
  <c r="G972" i="1"/>
  <c r="G648" i="1"/>
  <c r="G854" i="1"/>
  <c r="G604" i="1"/>
  <c r="G121" i="1"/>
  <c r="G80" i="1"/>
  <c r="G436" i="1"/>
  <c r="G794" i="1"/>
  <c r="G559" i="1"/>
  <c r="G250" i="1"/>
  <c r="G91" i="1"/>
  <c r="G295" i="1"/>
  <c r="G1120" i="1"/>
  <c r="G885" i="1"/>
  <c r="G801" i="1"/>
  <c r="G498" i="1"/>
  <c r="G901" i="1"/>
  <c r="G866" i="1"/>
  <c r="G884" i="1"/>
  <c r="G642" i="1"/>
  <c r="G659" i="1"/>
  <c r="G743" i="1"/>
  <c r="G653" i="1"/>
  <c r="G311" i="1"/>
  <c r="G463" i="1"/>
  <c r="G1043" i="1"/>
  <c r="G190" i="1"/>
  <c r="G307" i="1"/>
  <c r="G910" i="1"/>
  <c r="G344" i="1"/>
  <c r="G759" i="1"/>
  <c r="G52" i="1"/>
  <c r="G71" i="1"/>
  <c r="G17" i="1"/>
  <c r="G693" i="1"/>
  <c r="G986" i="1"/>
  <c r="G490" i="1"/>
  <c r="G275" i="1"/>
  <c r="G911" i="1"/>
  <c r="G843" i="1"/>
  <c r="G305" i="1"/>
  <c r="G423" i="1"/>
  <c r="G978" i="1"/>
  <c r="G681" i="1"/>
  <c r="G912" i="1"/>
  <c r="G873" i="1"/>
  <c r="G42" i="1"/>
  <c r="G294" i="1"/>
  <c r="G132" i="1"/>
  <c r="G208" i="1"/>
  <c r="G709" i="1"/>
  <c r="G368" i="1"/>
  <c r="G900" i="1"/>
  <c r="G824" i="1"/>
  <c r="G189" i="1"/>
  <c r="G22" i="1"/>
  <c r="G678" i="1"/>
  <c r="G1129" i="1"/>
  <c r="G1080" i="1"/>
  <c r="G705" i="1"/>
  <c r="G451" i="1"/>
  <c r="G790" i="1"/>
  <c r="G960" i="1"/>
  <c r="G233" i="1"/>
  <c r="G752" i="1"/>
  <c r="G303" i="1"/>
  <c r="G503" i="1"/>
  <c r="G703" i="1"/>
  <c r="G747" i="1"/>
  <c r="G223" i="1"/>
  <c r="G481" i="1"/>
  <c r="G624" i="1"/>
  <c r="G643" i="1"/>
  <c r="G340" i="1"/>
  <c r="G1118" i="1"/>
  <c r="G925" i="1"/>
  <c r="G276" i="1"/>
  <c r="G687" i="1"/>
  <c r="G69" i="1"/>
  <c r="G567" i="1"/>
  <c r="G425" i="1"/>
  <c r="G577" i="1"/>
  <c r="G153" i="1"/>
  <c r="G377" i="1"/>
  <c r="G379" i="1"/>
  <c r="G110" i="1"/>
  <c r="G502" i="1"/>
  <c r="G318" i="1"/>
  <c r="G859" i="1"/>
  <c r="G11" i="1"/>
  <c r="G450" i="1"/>
  <c r="G441" i="1"/>
  <c r="G767" i="1"/>
  <c r="G587" i="1"/>
  <c r="G488" i="1"/>
  <c r="G647" i="1"/>
  <c r="G213" i="1"/>
  <c r="G1037" i="1"/>
  <c r="G120" i="1"/>
  <c r="G322" i="1"/>
  <c r="G1092" i="1"/>
  <c r="G783" i="1"/>
  <c r="G333" i="1"/>
  <c r="G327" i="1"/>
  <c r="G583" i="1"/>
  <c r="G554" i="1"/>
  <c r="G442" i="1"/>
  <c r="G700" i="1"/>
  <c r="G918" i="1"/>
  <c r="G711" i="1"/>
  <c r="G56" i="1"/>
  <c r="G349" i="1"/>
  <c r="G965" i="1"/>
  <c r="G763" i="1"/>
  <c r="G40" i="1"/>
  <c r="G899" i="1"/>
  <c r="G284" i="1"/>
  <c r="G840" i="1"/>
  <c r="G128" i="1"/>
  <c r="G891" i="1"/>
  <c r="G785" i="1"/>
  <c r="G314" i="1"/>
  <c r="G430" i="1"/>
  <c r="G741" i="1"/>
  <c r="G916" i="1"/>
  <c r="G877" i="1"/>
  <c r="G224" i="1"/>
  <c r="G222" i="1"/>
  <c r="T32" i="5"/>
  <c r="T560" i="5"/>
  <c r="T557" i="5"/>
  <c r="T515" i="5"/>
  <c r="T548" i="5"/>
  <c r="T601" i="5"/>
  <c r="T144" i="5"/>
  <c r="T5" i="5"/>
  <c r="T6" i="5"/>
  <c r="T424" i="5"/>
  <c r="T604" i="5"/>
  <c r="T321" i="5"/>
  <c r="T380" i="5"/>
  <c r="T538" i="5"/>
  <c r="T181" i="5"/>
  <c r="T590" i="5"/>
  <c r="T393" i="5"/>
  <c r="T225" i="5"/>
  <c r="T177" i="5"/>
  <c r="T402" i="5"/>
  <c r="T66" i="5"/>
  <c r="T46" i="5"/>
  <c r="T168" i="5"/>
  <c r="T532" i="5"/>
  <c r="T523" i="5"/>
  <c r="T333" i="5"/>
  <c r="T550" i="5"/>
  <c r="T547" i="5"/>
  <c r="T18" i="5"/>
  <c r="T162" i="5"/>
  <c r="T210" i="5"/>
  <c r="T341" i="5"/>
  <c r="T39" i="5"/>
  <c r="T122" i="5"/>
  <c r="T311" i="5"/>
  <c r="T12" i="5"/>
  <c r="T465" i="5"/>
  <c r="T427" i="5"/>
  <c r="T472" i="5"/>
  <c r="T65" i="5"/>
  <c r="T453" i="5"/>
  <c r="T150" i="5"/>
  <c r="T115" i="5"/>
  <c r="T459" i="5"/>
  <c r="T7" i="5"/>
  <c r="T372" i="5"/>
  <c r="T245" i="5"/>
  <c r="T486" i="5"/>
  <c r="T528" i="5"/>
  <c r="T346" i="5"/>
  <c r="T22" i="5"/>
  <c r="T626" i="5"/>
  <c r="T553" i="5"/>
  <c r="T132" i="5"/>
  <c r="T319" i="5"/>
  <c r="T228" i="5"/>
  <c r="T86" i="5"/>
  <c r="T588" i="5"/>
  <c r="T562" i="5"/>
  <c r="T592" i="5"/>
  <c r="T113" i="5"/>
  <c r="T180" i="5"/>
  <c r="T101" i="5"/>
  <c r="T205" i="5"/>
  <c r="T466" i="5"/>
  <c r="T128" i="5"/>
  <c r="T451" i="5"/>
  <c r="T483" i="5"/>
  <c r="T468" i="5"/>
  <c r="T51" i="5"/>
  <c r="T157" i="5"/>
  <c r="T315" i="5"/>
  <c r="T126" i="5"/>
  <c r="T488" i="5"/>
  <c r="T460" i="5"/>
  <c r="T478" i="5"/>
  <c r="T291" i="5"/>
  <c r="T544" i="5"/>
  <c r="T232" i="5"/>
  <c r="T36" i="5"/>
  <c r="T194" i="5"/>
  <c r="T527" i="5"/>
  <c r="T554" i="5"/>
  <c r="T189" i="5"/>
  <c r="T607" i="5"/>
  <c r="T248" i="5"/>
  <c r="T247" i="5"/>
  <c r="T45" i="5"/>
  <c r="T323" i="5"/>
  <c r="T388" i="5"/>
  <c r="T239" i="5"/>
  <c r="T336" i="5"/>
  <c r="T628" i="5"/>
  <c r="T332" i="5"/>
  <c r="T575" i="5"/>
  <c r="T605" i="5"/>
  <c r="T580" i="5"/>
  <c r="T30" i="5"/>
  <c r="T170" i="5"/>
  <c r="T158" i="5"/>
  <c r="T622" i="5"/>
  <c r="T541" i="5"/>
  <c r="T227" i="5"/>
  <c r="T201" i="5"/>
  <c r="T136" i="5"/>
  <c r="T234" i="5"/>
  <c r="T20" i="5"/>
  <c r="T476" i="5"/>
  <c r="T174" i="5"/>
  <c r="T370" i="5"/>
  <c r="T302" i="5"/>
  <c r="T364" i="5"/>
  <c r="T552" i="5"/>
  <c r="T489" i="5"/>
  <c r="T277" i="5"/>
  <c r="T179" i="5"/>
  <c r="T577" i="5"/>
  <c r="T312" i="5"/>
  <c r="T423" i="5"/>
  <c r="T505" i="5"/>
  <c r="T615" i="5"/>
  <c r="T35" i="5"/>
  <c r="T147" i="5"/>
  <c r="T280" i="5"/>
  <c r="T455" i="5"/>
  <c r="T42" i="5"/>
  <c r="T140" i="5"/>
  <c r="T44" i="5"/>
  <c r="T373" i="5"/>
  <c r="T204" i="5"/>
  <c r="T276" i="5"/>
  <c r="T97" i="5"/>
  <c r="T246" i="5"/>
  <c r="T584" i="5"/>
  <c r="T327" i="5"/>
  <c r="T117" i="5"/>
  <c r="T602" i="5"/>
  <c r="T613" i="5"/>
  <c r="T540" i="5"/>
  <c r="T549" i="5"/>
  <c r="T196" i="5"/>
  <c r="T257" i="5"/>
  <c r="T410" i="5"/>
  <c r="T542" i="5"/>
  <c r="T623" i="5"/>
  <c r="T571" i="5"/>
  <c r="T360" i="5"/>
  <c r="T137" i="5"/>
  <c r="T531" i="5"/>
  <c r="T69" i="5"/>
  <c r="T347" i="5"/>
  <c r="T566" i="5"/>
  <c r="T429" i="5"/>
  <c r="T464" i="5"/>
  <c r="T317" i="5"/>
  <c r="T273" i="5"/>
  <c r="T72" i="5"/>
  <c r="T224" i="5"/>
  <c r="T67" i="5"/>
  <c r="T374" i="5"/>
  <c r="T446" i="5"/>
  <c r="T578" i="5"/>
  <c r="T178" i="5"/>
  <c r="T579" i="5"/>
  <c r="T480" i="5"/>
  <c r="T118" i="5"/>
  <c r="T555" i="5"/>
  <c r="T378" i="5"/>
  <c r="T41" i="5"/>
  <c r="T606" i="5"/>
  <c r="T405" i="5"/>
  <c r="T119" i="5"/>
  <c r="T284" i="5"/>
  <c r="T193" i="5"/>
  <c r="T322" i="5"/>
  <c r="T182" i="5"/>
  <c r="T124" i="5"/>
  <c r="T83" i="5"/>
  <c r="T54" i="5"/>
  <c r="T496" i="5"/>
  <c r="T576" i="5"/>
  <c r="T567" i="5"/>
  <c r="T195" i="5"/>
  <c r="T98" i="5"/>
  <c r="T274" i="5"/>
  <c r="T82" i="5"/>
  <c r="T457" i="5"/>
  <c r="T383" i="5"/>
  <c r="T219" i="5"/>
  <c r="T28" i="5"/>
  <c r="T102" i="5"/>
  <c r="T104" i="5"/>
  <c r="T563" i="5"/>
  <c r="T503" i="5"/>
  <c r="T283" i="5"/>
  <c r="T614" i="5"/>
  <c r="T237" i="5"/>
  <c r="T506" i="5"/>
  <c r="T462" i="5"/>
  <c r="T216" i="5"/>
  <c r="T569" i="5"/>
  <c r="T617" i="5"/>
  <c r="T10" i="5"/>
  <c r="T34" i="5"/>
  <c r="T475" i="5"/>
  <c r="T572" i="5"/>
  <c r="T131" i="5"/>
  <c r="T55" i="5"/>
  <c r="T212" i="5"/>
  <c r="T398" i="5"/>
  <c r="T108" i="5"/>
  <c r="T268" i="5"/>
  <c r="T38" i="5"/>
  <c r="T281" i="5"/>
  <c r="T456" i="5"/>
  <c r="T536" i="5"/>
  <c r="T335" i="5"/>
  <c r="T75" i="5"/>
  <c r="T597" i="5"/>
  <c r="T106" i="5"/>
  <c r="T27" i="5"/>
  <c r="T481" i="5"/>
  <c r="T589" i="5"/>
  <c r="T404" i="5"/>
  <c r="T258" i="5"/>
  <c r="T522" i="5"/>
  <c r="T495" i="5"/>
  <c r="T586" i="5"/>
  <c r="T600" i="5"/>
  <c r="T616" i="5"/>
  <c r="T551" i="5"/>
  <c r="T479" i="5"/>
  <c r="T96" i="5"/>
  <c r="T167" i="5"/>
  <c r="T40" i="5"/>
  <c r="T297" i="5"/>
  <c r="T545" i="5"/>
  <c r="T142" i="5"/>
  <c r="T435" i="5"/>
  <c r="T295" i="5"/>
  <c r="T299" i="5"/>
  <c r="T431" i="5"/>
  <c r="T100" i="5"/>
  <c r="T565" i="5"/>
  <c r="T200" i="5"/>
  <c r="T422" i="5"/>
  <c r="T153" i="5"/>
  <c r="T595" i="5"/>
  <c r="T618" i="5"/>
  <c r="T442" i="5"/>
  <c r="T561" i="5"/>
  <c r="T414" i="5"/>
  <c r="T444" i="5"/>
  <c r="T8" i="5"/>
  <c r="T627" i="5"/>
  <c r="T33" i="5"/>
  <c r="T559" i="5"/>
  <c r="T15" i="5"/>
  <c r="T13" i="5"/>
  <c r="T574" i="5"/>
  <c r="T438" i="5"/>
  <c r="T330" i="5"/>
  <c r="T467" i="5"/>
  <c r="T436" i="5"/>
  <c r="T188" i="5"/>
  <c r="T624" i="5"/>
  <c r="T175" i="5"/>
  <c r="T91" i="5"/>
  <c r="T282" i="5"/>
  <c r="T206" i="5"/>
  <c r="T619" i="5"/>
  <c r="T161" i="5"/>
  <c r="T173" i="5"/>
  <c r="T316" i="5"/>
  <c r="T160" i="5"/>
  <c r="T513" i="5"/>
  <c r="T447" i="5"/>
  <c r="T526" i="5"/>
  <c r="T409" i="5"/>
  <c r="T24" i="5"/>
  <c r="T594" i="5"/>
  <c r="T76" i="5"/>
  <c r="T530" i="5"/>
  <c r="T48" i="5"/>
  <c r="T70" i="5"/>
  <c r="T278" i="5"/>
  <c r="T573" i="5"/>
  <c r="T71" i="5"/>
  <c r="T68" i="5"/>
  <c r="T512" i="5"/>
  <c r="T285" i="5"/>
  <c r="T504" i="5"/>
  <c r="T450" i="5"/>
  <c r="T73" i="5"/>
  <c r="T304" i="5"/>
  <c r="T525" i="5"/>
  <c r="T303" i="5"/>
  <c r="T395" i="5"/>
  <c r="T242" i="5"/>
  <c r="T397" i="5"/>
  <c r="T428" i="5"/>
  <c r="T286" i="5"/>
  <c r="T581" i="5"/>
  <c r="T306" i="5"/>
  <c r="T484" i="5"/>
  <c r="T394" i="5"/>
  <c r="T630" i="5"/>
  <c r="T342" i="5"/>
  <c r="T254" i="5"/>
  <c r="T539" i="5"/>
  <c r="T356" i="5"/>
  <c r="T369" i="5"/>
  <c r="T80" i="5"/>
  <c r="T587" i="5"/>
  <c r="T599" i="5"/>
  <c r="T231" i="5"/>
  <c r="T220" i="5"/>
  <c r="T305" i="5"/>
  <c r="T74" i="5"/>
  <c r="T19" i="5"/>
  <c r="T244" i="5"/>
  <c r="T296" i="5"/>
  <c r="T519" i="5"/>
  <c r="T192" i="5"/>
  <c r="T313" i="5"/>
  <c r="T87" i="5"/>
  <c r="T61" i="5"/>
  <c r="T401" i="5"/>
  <c r="T521" i="5"/>
  <c r="T520" i="5"/>
  <c r="T78" i="5"/>
  <c r="T141" i="5"/>
  <c r="T289" i="5"/>
  <c r="T307" i="5"/>
  <c r="T382" i="5"/>
  <c r="T47" i="5"/>
  <c r="T524" i="5"/>
  <c r="T612" i="5"/>
  <c r="T111" i="5"/>
  <c r="T407" i="5"/>
  <c r="T420" i="5"/>
  <c r="T556" i="5"/>
  <c r="T197" i="5"/>
  <c r="T298" i="5"/>
  <c r="T221" i="5"/>
  <c r="T625" i="5"/>
  <c r="T514" i="5"/>
  <c r="T26" i="5"/>
  <c r="T109" i="5"/>
  <c r="T60" i="5"/>
  <c r="T263" i="5"/>
  <c r="T107" i="5"/>
  <c r="T172" i="5"/>
  <c r="T300" i="5"/>
  <c r="T213" i="5"/>
  <c r="T415" i="5"/>
  <c r="T135" i="5"/>
  <c r="T445" i="5"/>
  <c r="T345" i="5"/>
  <c r="T63" i="5"/>
  <c r="T458" i="5"/>
  <c r="T252" i="5"/>
  <c r="T84" i="5"/>
  <c r="T461" i="5"/>
  <c r="T377" i="5"/>
  <c r="T308" i="5"/>
  <c r="T211" i="5"/>
  <c r="T133" i="5"/>
  <c r="T379" i="5"/>
  <c r="T57" i="5"/>
  <c r="T441" i="5"/>
  <c r="T331" i="5"/>
  <c r="T154" i="5"/>
  <c r="T469" i="5"/>
  <c r="T171" i="5"/>
  <c r="T490" i="5"/>
  <c r="T352" i="5"/>
  <c r="T279" i="5"/>
  <c r="T207" i="5"/>
  <c r="T129" i="5"/>
  <c r="T403" i="5"/>
  <c r="T209" i="5"/>
  <c r="T474" i="5"/>
  <c r="T85" i="5"/>
  <c r="T387" i="5"/>
  <c r="T236" i="5"/>
  <c r="T58" i="5"/>
  <c r="T411" i="5"/>
  <c r="T339" i="5"/>
  <c r="T240" i="5"/>
  <c r="T145" i="5"/>
  <c r="T621" i="5"/>
  <c r="T608" i="5"/>
  <c r="T591" i="5"/>
  <c r="T471" i="5"/>
  <c r="T238" i="5"/>
  <c r="T49" i="5"/>
  <c r="T230" i="5"/>
  <c r="T9" i="5"/>
  <c r="T218" i="5"/>
  <c r="T294" i="5"/>
  <c r="T23" i="5"/>
  <c r="T518" i="5"/>
  <c r="T386" i="5"/>
  <c r="T187" i="5"/>
  <c r="T14" i="5"/>
  <c r="T443" i="5"/>
  <c r="T361" i="5"/>
  <c r="T314" i="5"/>
  <c r="T235" i="5"/>
  <c r="T149" i="5"/>
  <c r="T62" i="5"/>
  <c r="T343" i="5"/>
  <c r="T186" i="5"/>
  <c r="T110" i="5"/>
  <c r="T95" i="5"/>
  <c r="T363" i="5"/>
  <c r="T362" i="5"/>
  <c r="T169" i="5"/>
  <c r="T385" i="5"/>
  <c r="T328" i="5"/>
  <c r="T105" i="5"/>
  <c r="T585" i="5"/>
  <c r="T432" i="5"/>
  <c r="T351" i="5"/>
  <c r="T376" i="5"/>
  <c r="T202" i="5"/>
  <c r="T4" i="5"/>
  <c r="T261" i="5"/>
  <c r="T165" i="5"/>
  <c r="T494" i="5"/>
  <c r="T166" i="5"/>
  <c r="T499" i="5"/>
  <c r="T349" i="5"/>
  <c r="T290" i="5"/>
  <c r="T138" i="5"/>
  <c r="T139" i="5"/>
  <c r="T134" i="5"/>
  <c r="T99" i="5"/>
  <c r="T477" i="5"/>
  <c r="T269" i="5"/>
  <c r="T199" i="5"/>
  <c r="T21" i="5"/>
  <c r="T546" i="5"/>
  <c r="T381" i="5"/>
  <c r="T507" i="5"/>
  <c r="T251" i="5"/>
  <c r="T262" i="5"/>
  <c r="T485" i="5"/>
  <c r="T368" i="5"/>
  <c r="T292" i="5"/>
  <c r="T164" i="5"/>
  <c r="T324" i="5"/>
  <c r="T233" i="5"/>
  <c r="T130" i="5"/>
  <c r="T208" i="5"/>
  <c r="T241" i="5"/>
  <c r="T371" i="5"/>
  <c r="T146" i="5"/>
  <c r="T52" i="5"/>
  <c r="T198" i="5"/>
  <c r="T417" i="5"/>
  <c r="T433" i="5"/>
  <c r="T151" i="5"/>
  <c r="T50" i="5"/>
  <c r="T568" i="5"/>
  <c r="T497" i="5"/>
  <c r="T37" i="5"/>
  <c r="T288" i="5"/>
  <c r="T354" i="5"/>
  <c r="T537" i="5"/>
  <c r="T88" i="5"/>
  <c r="T325" i="5"/>
  <c r="T259" i="5"/>
  <c r="T517" i="5"/>
  <c r="T81" i="5"/>
  <c r="T611" i="5"/>
  <c r="T191" i="5"/>
  <c r="T449" i="5"/>
  <c r="T64" i="5"/>
  <c r="T229" i="5"/>
  <c r="T583" i="5"/>
  <c r="T610" i="5"/>
  <c r="T203" i="5"/>
  <c r="T582" i="5"/>
  <c r="T25" i="5"/>
  <c r="T570" i="5"/>
  <c r="T392" i="5"/>
  <c r="T114" i="5"/>
  <c r="T421" i="5"/>
  <c r="T215" i="5"/>
  <c r="T516" i="5"/>
  <c r="T390" i="5"/>
  <c r="T217" i="5"/>
  <c r="T509" i="5"/>
  <c r="T440" i="5"/>
  <c r="T358" i="5"/>
  <c r="T267" i="5"/>
  <c r="T190" i="5"/>
  <c r="T120" i="5"/>
  <c r="T287" i="5"/>
  <c r="T534" i="5"/>
  <c r="T418" i="5"/>
  <c r="T310" i="5"/>
  <c r="T112" i="5"/>
  <c r="T389" i="5"/>
  <c r="T152" i="5"/>
  <c r="T439" i="5"/>
  <c r="T266" i="5"/>
  <c r="T11" i="5"/>
  <c r="T17" i="5"/>
  <c r="T500" i="5"/>
  <c r="T222" i="5"/>
  <c r="T593" i="5"/>
  <c r="T437" i="5"/>
  <c r="T454" i="5"/>
  <c r="T487" i="5"/>
  <c r="T359" i="5"/>
  <c r="T426" i="5"/>
  <c r="T214" i="5"/>
  <c r="T543" i="5"/>
  <c r="T434" i="5"/>
  <c r="T337" i="5"/>
  <c r="T121" i="5"/>
  <c r="T629" i="5"/>
  <c r="T249" i="5"/>
  <c r="T53" i="5"/>
  <c r="T529" i="5"/>
  <c r="T470" i="5"/>
  <c r="T399" i="5"/>
  <c r="T148" i="5"/>
  <c r="T452" i="5"/>
  <c r="T508" i="5"/>
  <c r="T223" i="5"/>
  <c r="T272" i="5"/>
  <c r="T264" i="5"/>
  <c r="T350" i="5"/>
  <c r="T603" i="5"/>
  <c r="T416" i="5"/>
  <c r="T419" i="5"/>
  <c r="T226" i="5"/>
  <c r="T384" i="5"/>
  <c r="T93" i="5"/>
  <c r="T256" i="5"/>
  <c r="T31" i="5"/>
  <c r="T430" i="5"/>
  <c r="T609" i="5"/>
  <c r="T348" i="5"/>
  <c r="T29" i="5"/>
  <c r="T564" i="5"/>
  <c r="T533" i="5"/>
  <c r="T598" i="5"/>
  <c r="T123" i="5"/>
  <c r="T125" i="5"/>
  <c r="T320" i="5"/>
  <c r="T558" i="5"/>
  <c r="T355" i="5"/>
  <c r="T400" i="5"/>
  <c r="T159" i="5"/>
  <c r="T493" i="5"/>
  <c r="T353" i="5"/>
  <c r="T176" i="5"/>
  <c r="T492" i="5"/>
  <c r="T425" i="5"/>
  <c r="T344" i="5"/>
  <c r="T255" i="5"/>
  <c r="T156" i="5"/>
  <c r="T92" i="5"/>
  <c r="T250" i="5"/>
  <c r="T502" i="5"/>
  <c r="T391" i="5"/>
  <c r="T271" i="5"/>
  <c r="T511" i="5"/>
  <c r="T366" i="5"/>
  <c r="T94" i="5"/>
  <c r="T412" i="5"/>
  <c r="T329" i="5"/>
  <c r="T243" i="5"/>
  <c r="T155" i="5"/>
  <c r="T89" i="5"/>
  <c r="T375" i="5"/>
  <c r="T43" i="5"/>
  <c r="T293" i="5"/>
  <c r="T510" i="5"/>
  <c r="T338" i="5"/>
  <c r="T143" i="5"/>
  <c r="T482" i="5"/>
  <c r="T365" i="5"/>
  <c r="T270" i="5"/>
  <c r="T184" i="5"/>
  <c r="T77" i="5"/>
  <c r="T535" i="5"/>
  <c r="T498" i="5"/>
  <c r="T163" i="5"/>
  <c r="T185" i="5"/>
  <c r="T357" i="5"/>
  <c r="T596" i="5"/>
  <c r="T103" i="5"/>
  <c r="T340" i="5"/>
  <c r="T408" i="5"/>
  <c r="T309" i="5"/>
  <c r="T406" i="5"/>
  <c r="T275" i="5"/>
  <c r="T448" i="5"/>
  <c r="T334" i="5"/>
  <c r="T253" i="5"/>
  <c r="T116" i="5"/>
  <c r="T473" i="5"/>
  <c r="T56" i="5"/>
  <c r="T367" i="5"/>
  <c r="T491" i="5"/>
  <c r="T318" i="5"/>
  <c r="T501" i="5"/>
  <c r="T90" i="5"/>
  <c r="T265" i="5"/>
  <c r="T620" i="5"/>
  <c r="T301" i="5"/>
  <c r="T79" i="5"/>
  <c r="T413" i="5"/>
  <c r="T463" i="5"/>
  <c r="T183" i="5"/>
  <c r="M624" i="1"/>
  <c r="M263" i="1"/>
  <c r="M255" i="1"/>
  <c r="M268" i="1"/>
  <c r="J910" i="1"/>
  <c r="J671" i="1"/>
  <c r="J1016" i="1"/>
  <c r="J843" i="1"/>
  <c r="J687" i="1"/>
  <c r="J900" i="1"/>
  <c r="J883" i="1"/>
  <c r="J978" i="1"/>
  <c r="J122" i="1"/>
  <c r="J891" i="1"/>
  <c r="J424" i="1"/>
  <c r="J583" i="1"/>
  <c r="J435" i="1"/>
  <c r="J1095" i="1"/>
  <c r="J294" i="1"/>
  <c r="J494" i="1"/>
  <c r="J938" i="1"/>
  <c r="J567" i="1"/>
  <c r="J703" i="1"/>
  <c r="J22" i="1"/>
  <c r="J406" i="1"/>
  <c r="J884" i="1"/>
  <c r="J409" i="1"/>
  <c r="J619" i="1"/>
  <c r="J763" i="1"/>
  <c r="J360" i="1"/>
  <c r="J659" i="1"/>
  <c r="J559" i="1"/>
  <c r="K392" i="1"/>
  <c r="J767" i="1"/>
  <c r="J284" i="1"/>
  <c r="J379" i="1"/>
  <c r="J661" i="1"/>
  <c r="J1043" i="1"/>
  <c r="J56" i="1"/>
  <c r="J785" i="1"/>
  <c r="J305" i="1"/>
  <c r="J790" i="1"/>
  <c r="K1021" i="1"/>
  <c r="K369" i="1"/>
  <c r="K1052" i="1"/>
  <c r="K187" i="1"/>
  <c r="K329" i="1"/>
  <c r="K883" i="1"/>
  <c r="J1096" i="1"/>
  <c r="J651" i="1"/>
  <c r="J709" i="1"/>
  <c r="J303" i="1"/>
  <c r="J255" i="1"/>
  <c r="J753" i="1"/>
  <c r="J498" i="1"/>
  <c r="J653" i="1"/>
  <c r="J423" i="1"/>
  <c r="J321" i="1"/>
  <c r="K87" i="1"/>
  <c r="K501" i="1"/>
  <c r="M308" i="1"/>
  <c r="K602" i="1"/>
  <c r="K574" i="1"/>
  <c r="K753" i="1"/>
  <c r="K978" i="1"/>
  <c r="K66" i="1"/>
  <c r="K360" i="1"/>
  <c r="K78" i="1"/>
  <c r="K984" i="1"/>
  <c r="J1084" i="1"/>
  <c r="J621" i="1"/>
  <c r="J833" i="1"/>
  <c r="J735" i="1"/>
  <c r="J1080" i="1"/>
  <c r="J1092" i="1"/>
  <c r="J711" i="1"/>
  <c r="J329" i="1"/>
  <c r="J217" i="1"/>
  <c r="J715" i="1"/>
  <c r="J120" i="1"/>
  <c r="J859" i="1"/>
  <c r="J577" i="1"/>
  <c r="J442" i="1"/>
  <c r="J307" i="1"/>
  <c r="J1129" i="1"/>
  <c r="K334" i="1"/>
  <c r="K1043" i="1"/>
  <c r="K365" i="1"/>
  <c r="J792" i="1"/>
  <c r="J431" i="1"/>
  <c r="J554" i="1"/>
  <c r="J300" i="1"/>
  <c r="J491" i="1"/>
  <c r="J615" i="1"/>
  <c r="J515" i="1"/>
  <c r="J1018" i="1"/>
  <c r="J246" i="1"/>
  <c r="J162" i="1"/>
  <c r="J597" i="1"/>
  <c r="J216" i="1"/>
  <c r="J158" i="1"/>
  <c r="J438" i="1"/>
  <c r="J576" i="1"/>
  <c r="J909" i="1"/>
  <c r="J672" i="1"/>
  <c r="J914" i="1"/>
  <c r="J119" i="1"/>
  <c r="J40" i="1"/>
  <c r="J665" i="1"/>
  <c r="J403" i="1"/>
  <c r="J123" i="1"/>
  <c r="J118" i="1"/>
  <c r="J852" i="1"/>
  <c r="J42" i="1"/>
  <c r="J990" i="1"/>
  <c r="J451" i="1"/>
  <c r="J323" i="1"/>
  <c r="J601" i="1"/>
  <c r="J1064" i="1"/>
  <c r="J958" i="1"/>
  <c r="J313" i="1"/>
  <c r="J455" i="1"/>
  <c r="J368" i="1"/>
  <c r="J55" i="1"/>
  <c r="J153" i="1"/>
  <c r="J1026" i="1"/>
  <c r="J731" i="1"/>
  <c r="J439" i="1"/>
  <c r="J388" i="1"/>
  <c r="J1101" i="1"/>
  <c r="J676" i="1"/>
  <c r="J259" i="1"/>
  <c r="J351" i="1"/>
  <c r="J1104" i="1"/>
  <c r="J682" i="1"/>
  <c r="J447" i="1"/>
  <c r="J941" i="1"/>
  <c r="J991" i="1"/>
  <c r="J45" i="1"/>
  <c r="J252" i="1"/>
  <c r="J414" i="1"/>
  <c r="J26" i="1"/>
  <c r="J67" i="1"/>
  <c r="J265" i="1"/>
  <c r="J946" i="1"/>
  <c r="J202" i="1"/>
  <c r="J688" i="1"/>
  <c r="J332" i="1"/>
  <c r="J698" i="1"/>
  <c r="J1114" i="1"/>
  <c r="J210" i="1"/>
  <c r="J552" i="1"/>
  <c r="J788" i="1"/>
  <c r="J983" i="1"/>
  <c r="J168" i="1"/>
  <c r="J156" i="1"/>
  <c r="J519" i="1"/>
  <c r="J606" i="1"/>
  <c r="J1068" i="1"/>
  <c r="J1109" i="1"/>
  <c r="J126" i="1"/>
  <c r="J1105" i="1"/>
  <c r="J505" i="1"/>
  <c r="J981" i="1"/>
  <c r="J547" i="1"/>
  <c r="J705" i="1"/>
  <c r="J616" i="1"/>
  <c r="J918" i="1"/>
  <c r="J109" i="1"/>
  <c r="J963" i="1"/>
  <c r="J902" i="1"/>
  <c r="J327" i="1"/>
  <c r="J437" i="1"/>
  <c r="J262" i="1"/>
  <c r="J916" i="1"/>
  <c r="J110" i="1"/>
  <c r="J143" i="1"/>
  <c r="J11" i="1"/>
  <c r="J1113" i="1"/>
  <c r="J847" i="1"/>
  <c r="J48" i="1"/>
  <c r="J664" i="1"/>
  <c r="J127" i="1"/>
  <c r="J283" i="1"/>
  <c r="J1099" i="1"/>
  <c r="J310" i="1"/>
  <c r="J264" i="1"/>
  <c r="J814" i="1"/>
  <c r="J1117" i="1"/>
  <c r="J302" i="1"/>
  <c r="J804" i="1"/>
  <c r="J675" i="1"/>
  <c r="J395" i="1"/>
  <c r="J1094" i="1"/>
  <c r="J644" i="1"/>
  <c r="J1030" i="1"/>
  <c r="J425" i="1"/>
  <c r="J974" i="1"/>
  <c r="J272" i="1"/>
  <c r="J943" i="1"/>
  <c r="J776" i="1"/>
  <c r="J466" i="1"/>
  <c r="J367" i="1"/>
  <c r="J256" i="1"/>
  <c r="J875" i="1"/>
  <c r="J429" i="1"/>
  <c r="J929" i="1"/>
  <c r="J4" i="1"/>
  <c r="J837" i="1"/>
  <c r="J29" i="1"/>
  <c r="J428" i="1"/>
  <c r="J83" i="1"/>
  <c r="J1012" i="1"/>
  <c r="J831" i="1"/>
  <c r="J1121" i="1"/>
  <c r="J807" i="1"/>
  <c r="J950" i="1"/>
  <c r="J854" i="1"/>
  <c r="J784" i="1"/>
  <c r="J585" i="1"/>
  <c r="J793" i="1"/>
  <c r="J407" i="1"/>
  <c r="J912" i="1"/>
  <c r="J596" i="1"/>
  <c r="J765" i="1"/>
  <c r="J989" i="1"/>
  <c r="J764" i="1"/>
  <c r="J995" i="1"/>
  <c r="J362" i="1"/>
  <c r="J725" i="1"/>
  <c r="J324" i="1"/>
  <c r="J13" i="1"/>
  <c r="J328" i="1"/>
  <c r="J81" i="1"/>
  <c r="J144" i="1"/>
  <c r="J539" i="1"/>
  <c r="J1119" i="1"/>
  <c r="J96" i="1"/>
  <c r="J643" i="1"/>
  <c r="J824" i="1"/>
  <c r="J1035" i="1"/>
  <c r="J853" i="1"/>
  <c r="J177" i="1"/>
  <c r="J308" i="1"/>
  <c r="J988" i="1"/>
  <c r="J1085" i="1"/>
  <c r="J41" i="1"/>
  <c r="J103" i="1"/>
  <c r="J343" i="1"/>
  <c r="J154" i="1"/>
  <c r="J73" i="1"/>
  <c r="J372" i="1"/>
  <c r="J856" i="1"/>
  <c r="J743" i="1"/>
  <c r="J199" i="1"/>
  <c r="J304" i="1"/>
  <c r="J646" i="1"/>
  <c r="J92" i="1"/>
  <c r="J496" i="1"/>
  <c r="J74" i="1"/>
  <c r="J207" i="1"/>
  <c r="J501" i="1"/>
  <c r="J1125" i="1"/>
  <c r="J1066" i="1"/>
  <c r="J124" i="1"/>
  <c r="J770" i="1"/>
  <c r="J5" i="1"/>
  <c r="J816" i="1"/>
  <c r="J482" i="1"/>
  <c r="J301" i="1"/>
  <c r="J750" i="1"/>
  <c r="J17" i="1"/>
  <c r="J1037" i="1"/>
  <c r="J404" i="1"/>
  <c r="J450" i="1"/>
  <c r="J566" i="1"/>
  <c r="J229" i="1"/>
  <c r="J70" i="1"/>
  <c r="J1006" i="1"/>
  <c r="J502" i="1"/>
  <c r="J889" i="1"/>
  <c r="J266" i="1"/>
  <c r="J69" i="1"/>
  <c r="J1081" i="1"/>
  <c r="J926" i="1"/>
  <c r="J314" i="1"/>
  <c r="J533" i="1"/>
  <c r="J927" i="1"/>
  <c r="J587" i="1"/>
  <c r="J61" i="1"/>
  <c r="J553" i="1"/>
  <c r="J922" i="1"/>
  <c r="J752" i="1"/>
  <c r="J1061" i="1"/>
  <c r="J98" i="1"/>
  <c r="J234" i="1"/>
  <c r="J386" i="1"/>
  <c r="J487" i="1"/>
  <c r="J180" i="1"/>
  <c r="J410" i="1"/>
  <c r="J850" i="1"/>
  <c r="J961" i="1"/>
  <c r="J436" i="1"/>
  <c r="J21" i="1"/>
  <c r="J866" i="1"/>
  <c r="J299" i="1"/>
  <c r="J745" i="1"/>
  <c r="J979" i="1"/>
  <c r="J338" i="1"/>
  <c r="J320" i="1"/>
  <c r="J584" i="1"/>
  <c r="J984" i="1"/>
  <c r="J573" i="1"/>
  <c r="J311" i="1"/>
  <c r="J236" i="1"/>
  <c r="J747" i="1"/>
  <c r="J1054" i="1"/>
  <c r="J369" i="1"/>
  <c r="J556" i="1"/>
  <c r="J18" i="1"/>
  <c r="J998" i="1"/>
  <c r="J923" i="1"/>
  <c r="J806" i="1"/>
  <c r="J500" i="1"/>
  <c r="J137" i="1"/>
  <c r="J1014" i="1"/>
  <c r="J224" i="1"/>
  <c r="J526" i="1"/>
  <c r="J134" i="1"/>
  <c r="J779" i="1"/>
  <c r="J560" i="1"/>
  <c r="J430" i="1"/>
  <c r="J62" i="1"/>
  <c r="J198" i="1"/>
  <c r="J295" i="1"/>
  <c r="J449" i="1"/>
  <c r="J1130" i="1"/>
  <c r="J975" i="1"/>
  <c r="J232" i="1"/>
  <c r="J911" i="1"/>
  <c r="J363" i="1"/>
  <c r="J125" i="1"/>
  <c r="J848" i="1"/>
  <c r="J91" i="1"/>
  <c r="J1091" i="1"/>
  <c r="J176" i="1"/>
  <c r="J1009" i="1"/>
  <c r="J1027" i="1"/>
  <c r="J208" i="1"/>
  <c r="J483" i="1"/>
  <c r="J925" i="1"/>
  <c r="J700" i="1"/>
  <c r="J440" i="1"/>
  <c r="J706" i="1"/>
  <c r="J817" i="1"/>
  <c r="J462" i="1"/>
  <c r="J1002" i="1"/>
  <c r="J977" i="1"/>
  <c r="J90" i="1"/>
  <c r="J132" i="1"/>
  <c r="J985" i="1"/>
  <c r="J899" i="1"/>
  <c r="J509" i="1"/>
  <c r="J128" i="1"/>
  <c r="J976" i="1"/>
  <c r="J678" i="1"/>
  <c r="J652" i="1"/>
  <c r="J426" i="1"/>
  <c r="J475" i="1"/>
  <c r="J402" i="1"/>
  <c r="J146" i="1"/>
  <c r="J723" i="1"/>
  <c r="J377" i="1"/>
  <c r="J1036" i="1"/>
  <c r="J9" i="1"/>
  <c r="J791" i="1"/>
  <c r="J349" i="1"/>
  <c r="J632" i="1"/>
  <c r="J1112" i="1"/>
  <c r="J840" i="1"/>
  <c r="J789" i="1"/>
  <c r="J250" i="1"/>
  <c r="J23" i="1"/>
  <c r="J872" i="1"/>
  <c r="J275" i="1"/>
  <c r="J189" i="1"/>
  <c r="J690" i="1"/>
  <c r="J57" i="1"/>
  <c r="J184" i="1"/>
  <c r="J1120" i="1"/>
  <c r="J378" i="1"/>
  <c r="J463" i="1"/>
  <c r="J1087" i="1"/>
  <c r="J113" i="1"/>
  <c r="J7" i="1"/>
  <c r="J529" i="1"/>
  <c r="J214" i="1"/>
  <c r="J1124" i="1"/>
  <c r="J276" i="1"/>
  <c r="J794" i="1"/>
  <c r="J531" i="1"/>
  <c r="J32" i="1"/>
  <c r="J37" i="1"/>
  <c r="J53" i="1"/>
  <c r="J366" i="1"/>
  <c r="J1049" i="1"/>
  <c r="J897" i="1"/>
  <c r="K39" i="1"/>
  <c r="K393" i="1"/>
  <c r="K1020" i="1"/>
  <c r="K83" i="1"/>
  <c r="K1012" i="1"/>
  <c r="K247" i="1"/>
  <c r="K273" i="1"/>
  <c r="K604" i="1"/>
  <c r="K779" i="1"/>
  <c r="K998" i="1"/>
  <c r="K923" i="1"/>
  <c r="K359" i="1"/>
  <c r="M491" i="1"/>
  <c r="M698" i="1"/>
  <c r="M1119" i="1"/>
  <c r="M859" i="1"/>
  <c r="M961" i="1"/>
  <c r="M781" i="1"/>
  <c r="M826" i="1"/>
  <c r="M1169" i="1"/>
  <c r="M530" i="1"/>
  <c r="M659" i="1"/>
  <c r="M561" i="1"/>
  <c r="M915" i="1"/>
  <c r="M650" i="1"/>
  <c r="M536" i="1"/>
  <c r="M355" i="1"/>
  <c r="M1177" i="1"/>
  <c r="M347" i="1"/>
  <c r="M577" i="1"/>
  <c r="M726" i="1"/>
  <c r="M393" i="1"/>
  <c r="M166" i="1"/>
  <c r="M342" i="1"/>
  <c r="M535" i="1"/>
  <c r="M1076" i="1"/>
  <c r="M688" i="1"/>
  <c r="M184" i="1"/>
  <c r="M872" i="1"/>
  <c r="M476" i="1"/>
  <c r="M1030" i="1"/>
  <c r="M1103" i="1"/>
  <c r="M300" i="1"/>
  <c r="M806" i="1"/>
  <c r="M839" i="1"/>
  <c r="M471" i="1"/>
  <c r="M1141" i="1"/>
  <c r="M645" i="1"/>
  <c r="M356" i="1"/>
  <c r="M325" i="1"/>
  <c r="M671" i="1"/>
  <c r="M985" i="1"/>
  <c r="M793" i="1"/>
  <c r="M566" i="1"/>
  <c r="M209" i="1"/>
  <c r="M1044" i="1"/>
  <c r="M158" i="1"/>
  <c r="M190" i="1"/>
  <c r="M220" i="1"/>
  <c r="M222" i="1"/>
  <c r="M81" i="1"/>
  <c r="M805" i="1"/>
  <c r="M401" i="1"/>
  <c r="M558" i="1"/>
  <c r="M205" i="1"/>
  <c r="M354" i="1"/>
  <c r="M1056" i="1"/>
  <c r="M680" i="1"/>
  <c r="M246" i="1"/>
  <c r="M856" i="1"/>
  <c r="M484" i="1"/>
  <c r="M1014" i="1"/>
  <c r="M1083" i="1"/>
  <c r="M1167" i="1"/>
  <c r="M741" i="1"/>
  <c r="M23" i="1"/>
  <c r="M1022" i="1"/>
  <c r="M973" i="1"/>
  <c r="M1180" i="1"/>
  <c r="M943" i="1"/>
  <c r="M900" i="1"/>
  <c r="M990" i="1"/>
  <c r="M787" i="1"/>
  <c r="M1090" i="1"/>
  <c r="M814" i="1"/>
  <c r="M692" i="1"/>
  <c r="M897" i="1"/>
  <c r="M949" i="1"/>
  <c r="M907" i="1"/>
  <c r="M1138" i="1"/>
  <c r="M1027" i="1"/>
  <c r="M1087" i="1"/>
  <c r="M931" i="1"/>
  <c r="M1036" i="1"/>
  <c r="M1182" i="1"/>
  <c r="M903" i="1"/>
  <c r="M1151" i="1"/>
  <c r="M1040" i="1"/>
  <c r="M1109" i="1"/>
  <c r="M676" i="1"/>
  <c r="M979" i="1"/>
  <c r="M1145" i="1"/>
  <c r="M971" i="1"/>
  <c r="M875" i="1"/>
  <c r="M1064" i="1"/>
  <c r="M699" i="1"/>
  <c r="M1049" i="1"/>
  <c r="M835" i="1"/>
  <c r="M993" i="1"/>
  <c r="M1075" i="1"/>
  <c r="M1086" i="1"/>
  <c r="M810" i="1"/>
  <c r="M873" i="1"/>
  <c r="M715" i="1"/>
  <c r="M1047" i="1"/>
  <c r="M801" i="1"/>
  <c r="M894" i="1"/>
  <c r="M1152" i="1"/>
  <c r="M878" i="1"/>
  <c r="M819" i="1"/>
  <c r="M1079" i="1"/>
  <c r="M947" i="1"/>
  <c r="M1013" i="1"/>
  <c r="M852" i="1"/>
  <c r="M886" i="1"/>
  <c r="M761" i="1"/>
  <c r="M850" i="1"/>
  <c r="M919" i="1"/>
  <c r="M927" i="1"/>
  <c r="M954" i="1"/>
  <c r="M932" i="1"/>
  <c r="M775" i="1"/>
  <c r="M1114" i="1"/>
  <c r="M1166" i="1"/>
  <c r="M807" i="1"/>
  <c r="M1161" i="1"/>
  <c r="M776" i="1"/>
  <c r="M922" i="1"/>
  <c r="M1033" i="1"/>
  <c r="M1134" i="1"/>
  <c r="M808" i="1"/>
  <c r="M1071" i="1"/>
  <c r="M1072" i="1"/>
  <c r="M1178" i="1"/>
  <c r="M1043" i="1"/>
  <c r="M965" i="1"/>
  <c r="M843" i="1"/>
  <c r="M885" i="1"/>
  <c r="M738" i="1"/>
  <c r="M868" i="1"/>
  <c r="M1110" i="1"/>
  <c r="M1154" i="1"/>
  <c r="M1172" i="1"/>
  <c r="M1130" i="1"/>
  <c r="M1112" i="1"/>
  <c r="M1149" i="1"/>
  <c r="M958" i="1"/>
  <c r="M759" i="1"/>
  <c r="M773" i="1"/>
  <c r="M1099" i="1"/>
  <c r="M906" i="1"/>
  <c r="M800" i="1"/>
  <c r="M858" i="1"/>
  <c r="M1020" i="1"/>
  <c r="M1147" i="1"/>
  <c r="M701" i="1"/>
  <c r="M1100" i="1"/>
  <c r="M999" i="1"/>
  <c r="M1171" i="1"/>
  <c r="M968" i="1"/>
  <c r="M815" i="1"/>
  <c r="M721" i="1"/>
  <c r="M1089" i="1"/>
  <c r="M791" i="1"/>
  <c r="M274" i="1"/>
  <c r="M647" i="1"/>
  <c r="M278" i="1"/>
  <c r="M432" i="1"/>
  <c r="M452" i="1"/>
  <c r="M424" i="1"/>
  <c r="M626" i="1"/>
  <c r="M634" i="1"/>
  <c r="M182" i="1"/>
  <c r="M420" i="1"/>
  <c r="M683" i="1"/>
  <c r="M962" i="1"/>
  <c r="M637" i="1"/>
  <c r="M636" i="1"/>
  <c r="M881" i="1"/>
  <c r="M804" i="1"/>
  <c r="M1143" i="1"/>
  <c r="M1034" i="1"/>
  <c r="M426" i="1"/>
  <c r="M633" i="1"/>
  <c r="M750" i="1"/>
  <c r="M796" i="1"/>
  <c r="M1111" i="1"/>
  <c r="M670" i="1"/>
  <c r="M705" i="1"/>
  <c r="M695" i="1"/>
  <c r="M385" i="1"/>
  <c r="M370" i="1"/>
  <c r="M462" i="1"/>
  <c r="M313" i="1"/>
  <c r="M150" i="1"/>
  <c r="M213" i="1"/>
  <c r="M248" i="1"/>
  <c r="M358" i="1"/>
  <c r="M451" i="1"/>
  <c r="M464" i="1"/>
  <c r="M596" i="1"/>
  <c r="M352" i="1"/>
  <c r="M615" i="1"/>
  <c r="M238" i="1"/>
  <c r="M203" i="1"/>
  <c r="M912" i="1"/>
  <c r="M320" i="1"/>
  <c r="M639" i="1"/>
  <c r="M722" i="1"/>
  <c r="M585" i="1"/>
  <c r="M568" i="1"/>
  <c r="M537" i="1"/>
  <c r="M468" i="1"/>
  <c r="M851" i="1"/>
  <c r="M918" i="1"/>
  <c r="M214" i="1"/>
  <c r="M972" i="1"/>
  <c r="M1133" i="1"/>
  <c r="M588" i="1"/>
  <c r="M743" i="1"/>
  <c r="M494" i="1"/>
  <c r="M597" i="1"/>
  <c r="M555" i="1"/>
  <c r="M232" i="1"/>
  <c r="M492" i="1"/>
  <c r="M197" i="1"/>
  <c r="M378" i="1"/>
  <c r="M672" i="1"/>
  <c r="M444" i="1"/>
  <c r="M480" i="1"/>
  <c r="M256" i="1"/>
  <c r="M643" i="1"/>
  <c r="M297" i="1"/>
  <c r="M545" i="1"/>
  <c r="M389" i="1"/>
  <c r="M565" i="1"/>
  <c r="M409" i="1"/>
  <c r="M516" i="1"/>
  <c r="M373" i="1"/>
  <c r="M148" i="1"/>
  <c r="M704" i="1"/>
  <c r="M1159" i="1"/>
  <c r="M511" i="1"/>
  <c r="M1105" i="1"/>
  <c r="M509" i="1"/>
  <c r="M169" i="1"/>
  <c r="M253" i="1"/>
  <c r="M368" i="1"/>
  <c r="M663" i="1"/>
  <c r="M706" i="1"/>
  <c r="M1053" i="1"/>
  <c r="M987" i="1"/>
  <c r="M465" i="1"/>
  <c r="M500" i="1"/>
  <c r="M1010" i="1"/>
  <c r="M366" i="1"/>
  <c r="M201" i="1"/>
  <c r="M966" i="1"/>
  <c r="M250" i="1"/>
  <c r="M173" i="1"/>
  <c r="M475" i="1"/>
  <c r="M267" i="1"/>
  <c r="M666" i="1"/>
  <c r="M604" i="1"/>
  <c r="M316" i="1"/>
  <c r="M619" i="1"/>
  <c r="M477" i="1"/>
  <c r="M191" i="1"/>
  <c r="M374" i="1"/>
  <c r="M589" i="1"/>
  <c r="M287" i="1"/>
  <c r="M482" i="1"/>
  <c r="M229" i="1"/>
  <c r="M21" i="1"/>
  <c r="M532" i="1"/>
  <c r="M867" i="1"/>
  <c r="M1170" i="1"/>
  <c r="M813" i="1"/>
  <c r="M453" i="1"/>
  <c r="M610" i="1"/>
  <c r="M1008" i="1"/>
  <c r="M193" i="1"/>
  <c r="M279" i="1"/>
  <c r="M506" i="1"/>
  <c r="M737" i="1"/>
  <c r="M447" i="1"/>
  <c r="M976" i="1"/>
  <c r="M364" i="1"/>
  <c r="M846" i="1"/>
  <c r="M941" i="1"/>
  <c r="M768" i="1"/>
  <c r="M685" i="1"/>
  <c r="M436" i="1"/>
  <c r="M390" i="1"/>
  <c r="M644" i="1"/>
  <c r="M338" i="1"/>
  <c r="M63" i="1"/>
  <c r="M514" i="1"/>
  <c r="M493" i="1"/>
  <c r="M614" i="1"/>
  <c r="M749" i="1"/>
  <c r="M917" i="1"/>
  <c r="M7" i="1"/>
  <c r="M828" i="1"/>
  <c r="M874" i="1"/>
  <c r="M544" i="1"/>
  <c r="M548" i="1"/>
  <c r="M326" i="1"/>
  <c r="M131" i="1"/>
  <c r="J145" i="1"/>
  <c r="J77" i="1"/>
  <c r="J732" i="1"/>
  <c r="J525" i="1"/>
  <c r="J170" i="1"/>
  <c r="J370" i="1"/>
  <c r="J290" i="1"/>
  <c r="J354" i="1"/>
  <c r="J838" i="1"/>
  <c r="J267" i="1"/>
  <c r="J334" i="1"/>
  <c r="J620" i="1"/>
  <c r="J589" i="1"/>
  <c r="J359" i="1"/>
  <c r="J633" i="1"/>
  <c r="J751" i="1"/>
  <c r="J622" i="1"/>
  <c r="J562" i="1"/>
  <c r="J1078" i="1"/>
  <c r="J1077" i="1"/>
  <c r="J384" i="1"/>
  <c r="J881" i="1"/>
  <c r="J636" i="1"/>
  <c r="J194" i="1"/>
  <c r="J729" i="1"/>
  <c r="J696" i="1"/>
  <c r="J574" i="1"/>
  <c r="J347" i="1"/>
  <c r="J448" i="1"/>
  <c r="J780" i="1"/>
  <c r="J215" i="1"/>
  <c r="J849" i="1"/>
  <c r="J1003" i="1"/>
  <c r="K283" i="1"/>
  <c r="M245" i="1"/>
  <c r="M795" i="1"/>
  <c r="M562" i="1"/>
  <c r="M71" i="1"/>
  <c r="M192" i="1"/>
  <c r="M763" i="1"/>
  <c r="M442" i="1"/>
  <c r="M67" i="1"/>
  <c r="M176" i="1"/>
  <c r="M860" i="1"/>
  <c r="M293" i="1"/>
  <c r="M335" i="1"/>
  <c r="M406" i="1"/>
  <c r="M408" i="1"/>
  <c r="M505" i="1"/>
  <c r="M165" i="1"/>
  <c r="M913" i="1"/>
  <c r="M1158" i="1"/>
  <c r="M283" i="1"/>
  <c r="M592" i="1"/>
  <c r="M595" i="1"/>
  <c r="M988" i="1"/>
  <c r="M1097" i="1"/>
  <c r="M1162" i="1"/>
  <c r="M654" i="1"/>
  <c r="M523" i="1"/>
  <c r="M620" i="1"/>
  <c r="M517" i="1"/>
  <c r="M895" i="1"/>
  <c r="M992" i="1"/>
  <c r="M921" i="1"/>
  <c r="M854" i="1"/>
  <c r="M742" i="1"/>
  <c r="M547" i="1"/>
  <c r="M632" i="1"/>
  <c r="M433" i="1"/>
  <c r="M911" i="1"/>
  <c r="M1004" i="1"/>
  <c r="M837" i="1"/>
  <c r="M870" i="1"/>
  <c r="M310" i="1"/>
  <c r="M219" i="1"/>
  <c r="M240" i="1"/>
  <c r="M616" i="1"/>
  <c r="M349" i="1"/>
  <c r="M611" i="1"/>
  <c r="M1051" i="1"/>
  <c r="M1012" i="1"/>
  <c r="M753" i="1"/>
  <c r="M1121" i="1"/>
  <c r="M986" i="1"/>
  <c r="M318" i="1"/>
  <c r="M682" i="1"/>
  <c r="M455" i="1"/>
  <c r="M456" i="1"/>
  <c r="M820" i="1"/>
  <c r="M541" i="1"/>
  <c r="M811" i="1"/>
  <c r="M836" i="1"/>
  <c r="M937" i="1"/>
  <c r="M790" i="1"/>
  <c r="M690" i="1"/>
  <c r="M231" i="1"/>
  <c r="M196" i="1"/>
  <c r="M564" i="1"/>
  <c r="M281" i="1"/>
  <c r="M641" i="1"/>
  <c r="M939" i="1"/>
  <c r="M936" i="1"/>
  <c r="M681" i="1"/>
  <c r="M1057" i="1"/>
  <c r="M902" i="1"/>
  <c r="M254" i="1"/>
  <c r="M602" i="1"/>
  <c r="M391" i="1"/>
  <c r="M348" i="1"/>
  <c r="M724" i="1"/>
  <c r="M461" i="1"/>
  <c r="M731" i="1"/>
  <c r="M429" i="1"/>
  <c r="M1046" i="1"/>
  <c r="M144" i="1"/>
  <c r="M758" i="1"/>
  <c r="M317" i="1"/>
  <c r="M1018" i="1"/>
  <c r="M140" i="1"/>
  <c r="M1165" i="1"/>
  <c r="M959" i="1"/>
  <c r="M668" i="1"/>
  <c r="M686" i="1"/>
  <c r="M998" i="1"/>
  <c r="M299" i="1"/>
  <c r="M612" i="1"/>
  <c r="M591" i="1"/>
  <c r="M984" i="1"/>
  <c r="M1093" i="1"/>
  <c r="M294" i="1"/>
  <c r="M427" i="1"/>
  <c r="M760" i="1"/>
  <c r="M779" i="1"/>
  <c r="M1168" i="1"/>
  <c r="M766" i="1"/>
  <c r="M298" i="1"/>
  <c r="M207" i="1"/>
  <c r="M224" i="1"/>
  <c r="M788" i="1"/>
  <c r="M609" i="1"/>
  <c r="M1031" i="1"/>
  <c r="M1176" i="1"/>
  <c r="M1021" i="1"/>
  <c r="M350" i="1"/>
  <c r="M215" i="1"/>
  <c r="M260" i="1"/>
  <c r="M720" i="1"/>
  <c r="M617" i="1"/>
  <c r="M1039" i="1"/>
  <c r="M1104" i="1"/>
  <c r="M1029" i="1"/>
  <c r="M982" i="1"/>
  <c r="M414" i="1"/>
  <c r="M375" i="1"/>
  <c r="M328" i="1"/>
  <c r="M708" i="1"/>
  <c r="M437" i="1"/>
  <c r="M711" i="1"/>
  <c r="M1163" i="1"/>
  <c r="M1108" i="1"/>
  <c r="M841" i="1"/>
  <c r="M159" i="1"/>
  <c r="M1074" i="1"/>
  <c r="M418" i="1"/>
  <c r="M223" i="1"/>
  <c r="M539" i="1"/>
  <c r="M552" i="1"/>
  <c r="M269" i="1"/>
  <c r="M625" i="1"/>
  <c r="M923" i="1"/>
  <c r="M920" i="1"/>
  <c r="M673" i="1"/>
  <c r="M1041" i="1"/>
  <c r="M882" i="1"/>
  <c r="M466" i="1"/>
  <c r="M339" i="1"/>
  <c r="M280" i="1"/>
  <c r="M656" i="1"/>
  <c r="M365" i="1"/>
  <c r="M631" i="1"/>
  <c r="M1063" i="1"/>
  <c r="M1032" i="1"/>
  <c r="M777" i="1"/>
  <c r="M1137" i="1"/>
  <c r="M1006" i="1"/>
  <c r="M334" i="1"/>
  <c r="M694" i="1"/>
  <c r="M467" i="1"/>
  <c r="M448" i="1"/>
  <c r="M816" i="1"/>
  <c r="M557" i="1"/>
  <c r="M125" i="1"/>
  <c r="M54" i="1"/>
  <c r="M833" i="1"/>
  <c r="M540" i="1"/>
  <c r="M119" i="1"/>
  <c r="M42" i="1"/>
  <c r="M725" i="1"/>
  <c r="M512" i="1"/>
  <c r="M107" i="1"/>
  <c r="M115" i="1"/>
  <c r="M697" i="1"/>
  <c r="M655" i="1"/>
  <c r="M488" i="1"/>
  <c r="M518" i="1"/>
  <c r="M622" i="1"/>
  <c r="M439" i="1"/>
  <c r="M780" i="1"/>
  <c r="M767" i="1"/>
  <c r="M1164" i="1"/>
  <c r="M762" i="1"/>
  <c r="M470" i="1"/>
  <c r="M216" i="1"/>
  <c r="M329" i="1"/>
  <c r="M1011" i="1"/>
  <c r="M733" i="1"/>
  <c r="M970" i="1"/>
  <c r="M398" i="1"/>
  <c r="M291" i="1"/>
  <c r="M416" i="1"/>
  <c r="M249" i="1"/>
  <c r="M599" i="1"/>
  <c r="M181" i="1"/>
  <c r="M653" i="1"/>
  <c r="M1101" i="1"/>
  <c r="M598" i="1"/>
  <c r="M323" i="1"/>
  <c r="M340" i="1"/>
  <c r="M261" i="1"/>
  <c r="M607" i="1"/>
  <c r="M1155" i="1"/>
  <c r="M661" i="1"/>
  <c r="M1117" i="1"/>
  <c r="M1070" i="1"/>
  <c r="M586" i="1"/>
  <c r="M443" i="1"/>
  <c r="M412" i="1"/>
  <c r="M784" i="1"/>
  <c r="M533" i="1"/>
  <c r="M803" i="1"/>
  <c r="M832" i="1"/>
  <c r="M933" i="1"/>
  <c r="M786" i="1"/>
  <c r="M510" i="1"/>
  <c r="M307" i="1"/>
  <c r="M272" i="1"/>
  <c r="M648" i="1"/>
  <c r="M357" i="1"/>
  <c r="M623" i="1"/>
  <c r="M1055" i="1"/>
  <c r="M1016" i="1"/>
  <c r="M757" i="1"/>
  <c r="M1125" i="1"/>
  <c r="M446" i="1"/>
  <c r="M226" i="1"/>
  <c r="M403" i="1"/>
  <c r="M372" i="1"/>
  <c r="M740" i="1"/>
  <c r="M457" i="1"/>
  <c r="M727" i="1"/>
  <c r="M1183" i="1"/>
  <c r="M1128" i="1"/>
  <c r="M857" i="1"/>
  <c r="M171" i="1"/>
  <c r="M1094" i="1"/>
  <c r="M434" i="1"/>
  <c r="M235" i="1"/>
  <c r="K1005" i="1"/>
  <c r="K104" i="1"/>
  <c r="J945" i="1"/>
  <c r="J1059" i="1"/>
  <c r="J457" i="1"/>
  <c r="J777" i="1"/>
  <c r="J155" i="1"/>
  <c r="J1038" i="1"/>
  <c r="J762" i="1"/>
  <c r="J97" i="1"/>
  <c r="J588" i="1"/>
  <c r="J803" i="1"/>
  <c r="J953" i="1"/>
  <c r="J805" i="1"/>
  <c r="J390" i="1"/>
  <c r="J1056" i="1"/>
  <c r="J270" i="1"/>
  <c r="J1100" i="1"/>
  <c r="J408" i="1"/>
  <c r="J169" i="1"/>
  <c r="J247" i="1"/>
  <c r="J888" i="1"/>
  <c r="J602" i="1"/>
  <c r="J342" i="1"/>
  <c r="J781" i="1"/>
  <c r="J857" i="1"/>
  <c r="J1005" i="1"/>
  <c r="J461" i="1"/>
  <c r="J345" i="1"/>
  <c r="J309" i="1"/>
  <c r="J797" i="1"/>
  <c r="J1072" i="1"/>
  <c r="J728" i="1"/>
  <c r="J609" i="1"/>
  <c r="J663" i="1"/>
  <c r="J829" i="1"/>
  <c r="J1013" i="1"/>
  <c r="J1010" i="1"/>
  <c r="J1102" i="1"/>
  <c r="J296" i="1"/>
  <c r="J744" i="1"/>
  <c r="J599" i="1"/>
  <c r="J920" i="1"/>
  <c r="J832" i="1"/>
  <c r="J915" i="1"/>
  <c r="J878" i="1"/>
  <c r="J677" i="1"/>
  <c r="J1093" i="1"/>
  <c r="J699" i="1"/>
  <c r="J88" i="1"/>
  <c r="J254" i="1"/>
  <c r="J580" i="1"/>
  <c r="J1088" i="1"/>
  <c r="J726" i="1"/>
  <c r="J1098" i="1"/>
  <c r="K76" i="1"/>
  <c r="K657" i="1"/>
  <c r="K664" i="1"/>
  <c r="K301" i="1"/>
  <c r="K740" i="1"/>
  <c r="M942" i="1"/>
  <c r="M1081" i="1"/>
  <c r="M717" i="1"/>
  <c r="M960" i="1"/>
  <c r="M995" i="1"/>
  <c r="M579" i="1"/>
  <c r="M309" i="1"/>
  <c r="M600" i="1"/>
  <c r="M204" i="1"/>
  <c r="M259" i="1"/>
  <c r="M454" i="1"/>
  <c r="M1142" i="1"/>
  <c r="M86" i="1"/>
  <c r="M901" i="1"/>
  <c r="M1148" i="1"/>
  <c r="M751" i="1"/>
  <c r="M489" i="1"/>
  <c r="M744" i="1"/>
  <c r="M376" i="1"/>
  <c r="M411" i="1"/>
  <c r="M630" i="1"/>
  <c r="M270" i="1"/>
  <c r="M930" i="1"/>
  <c r="M1073" i="1"/>
  <c r="M709" i="1"/>
  <c r="M952" i="1"/>
  <c r="M963" i="1"/>
  <c r="M571" i="1"/>
  <c r="M301" i="1"/>
  <c r="M584" i="1"/>
  <c r="M212" i="1"/>
  <c r="M275" i="1"/>
  <c r="M198" i="1"/>
  <c r="M244" i="1"/>
  <c r="M179" i="1"/>
  <c r="M865" i="1"/>
  <c r="M1136" i="1"/>
  <c r="M735" i="1"/>
  <c r="M469" i="1"/>
  <c r="M748" i="1"/>
  <c r="M380" i="1"/>
  <c r="M395" i="1"/>
  <c r="M606" i="1"/>
  <c r="M258" i="1"/>
  <c r="M910" i="1"/>
  <c r="M1061" i="1"/>
  <c r="M689" i="1"/>
  <c r="M940" i="1"/>
  <c r="M951" i="1"/>
  <c r="M369" i="1"/>
  <c r="M264" i="1"/>
  <c r="M164" i="1"/>
  <c r="M844" i="1"/>
  <c r="M472" i="1"/>
  <c r="M163" i="1"/>
  <c r="M719" i="1"/>
  <c r="M379" i="1"/>
  <c r="M1037" i="1"/>
  <c r="M621" i="1"/>
  <c r="M678" i="1"/>
  <c r="M908" i="1"/>
  <c r="M387" i="1"/>
  <c r="M896" i="1"/>
  <c r="M431" i="1"/>
  <c r="M177" i="1"/>
  <c r="M950" i="1"/>
  <c r="M236" i="1"/>
  <c r="M569" i="1"/>
  <c r="M419" i="1"/>
  <c r="M435" i="1"/>
  <c r="M383" i="1"/>
  <c r="J956" i="1"/>
  <c r="J476" i="1"/>
  <c r="J76" i="1"/>
  <c r="J235" i="1"/>
  <c r="J460" i="1"/>
  <c r="J527" i="1"/>
  <c r="J293" i="1"/>
  <c r="J348" i="1"/>
  <c r="J261" i="1"/>
  <c r="J1021" i="1"/>
  <c r="J845" i="1"/>
  <c r="J244" i="1"/>
  <c r="J465" i="1"/>
  <c r="J641" i="1"/>
  <c r="J695" i="1"/>
  <c r="J149" i="1"/>
  <c r="J464" i="1"/>
  <c r="J939" i="1"/>
  <c r="J376" i="1"/>
  <c r="J775" i="1"/>
  <c r="J58" i="1"/>
  <c r="J418" i="1"/>
  <c r="J486" i="1"/>
  <c r="J182" i="1"/>
  <c r="J535" i="1"/>
  <c r="J932" i="1"/>
  <c r="J191" i="1"/>
  <c r="J171" i="1"/>
  <c r="J592" i="1"/>
  <c r="J306" i="1"/>
  <c r="J415" i="1"/>
  <c r="J195" i="1"/>
  <c r="J417" i="1"/>
  <c r="J138" i="1"/>
  <c r="J514" i="1"/>
  <c r="J31" i="1"/>
  <c r="J1050" i="1"/>
  <c r="J197" i="1"/>
  <c r="J867" i="1"/>
  <c r="J839" i="1"/>
  <c r="J534" i="1"/>
  <c r="J141" i="1"/>
  <c r="J458" i="1"/>
  <c r="J392" i="1"/>
  <c r="J469" i="1"/>
  <c r="J971" i="1"/>
  <c r="J670" i="1"/>
  <c r="J49" i="1"/>
  <c r="J668" i="1"/>
  <c r="K962" i="1"/>
  <c r="K65" i="1"/>
  <c r="K226" i="1"/>
  <c r="K1038" i="1"/>
  <c r="M830" i="1"/>
  <c r="M997" i="1"/>
  <c r="M186" i="1"/>
  <c r="M880" i="1"/>
  <c r="M871" i="1"/>
  <c r="M581" i="1"/>
  <c r="M233" i="1"/>
  <c r="M508" i="1"/>
  <c r="M495" i="1"/>
  <c r="M730" i="1"/>
  <c r="M362" i="1"/>
  <c r="M1042" i="1"/>
  <c r="M1173" i="1"/>
  <c r="M797" i="1"/>
  <c r="M1068" i="1"/>
  <c r="M1107" i="1"/>
  <c r="M667" i="1"/>
  <c r="M397" i="1"/>
  <c r="M660" i="1"/>
  <c r="M288" i="1"/>
  <c r="M343" i="1"/>
  <c r="M554" i="1"/>
  <c r="M180" i="1"/>
  <c r="M822" i="1"/>
  <c r="M981" i="1"/>
  <c r="M174" i="1"/>
  <c r="M864" i="1"/>
  <c r="M855" i="1"/>
  <c r="M573" i="1"/>
  <c r="M221" i="1"/>
  <c r="M496" i="1"/>
  <c r="M507" i="1"/>
  <c r="M674" i="1"/>
  <c r="M430" i="1"/>
  <c r="M247" i="1"/>
  <c r="M1157" i="1"/>
  <c r="M785" i="1"/>
  <c r="M1048" i="1"/>
  <c r="M1091" i="1"/>
  <c r="M651" i="1"/>
  <c r="M377" i="1"/>
  <c r="M664" i="1"/>
  <c r="M292" i="1"/>
  <c r="M331" i="1"/>
  <c r="M534" i="1"/>
  <c r="M168" i="1"/>
  <c r="M802" i="1"/>
  <c r="M957" i="1"/>
  <c r="M162" i="1"/>
  <c r="M848" i="1"/>
  <c r="M831" i="1"/>
  <c r="M285" i="1"/>
  <c r="M551" i="1"/>
  <c r="M798" i="1"/>
  <c r="M827" i="1"/>
  <c r="M483" i="1"/>
  <c r="M845" i="1"/>
  <c r="M441" i="1"/>
  <c r="M590" i="1"/>
  <c r="M665" i="1"/>
  <c r="M265" i="1"/>
  <c r="M230" i="1"/>
  <c r="M707" i="1"/>
  <c r="M386" i="1"/>
  <c r="M783" i="1"/>
  <c r="M486" i="1"/>
  <c r="M513" i="1"/>
  <c r="M729" i="1"/>
  <c r="M290" i="1"/>
  <c r="M1052" i="1"/>
  <c r="M884" i="1"/>
  <c r="M904" i="1"/>
  <c r="M924" i="1"/>
  <c r="J528" i="1"/>
  <c r="J211" i="1"/>
  <c r="J964" i="1"/>
  <c r="J8" i="1"/>
  <c r="J1079" i="1"/>
  <c r="J257" i="1"/>
  <c r="J38" i="1"/>
  <c r="J617" i="1"/>
  <c r="J954" i="1"/>
  <c r="J2" i="1"/>
  <c r="J962" i="1"/>
  <c r="J39" i="1"/>
  <c r="J164" i="1"/>
  <c r="J1123" i="1"/>
  <c r="J142" i="1"/>
  <c r="J297" i="1"/>
  <c r="J551" i="1"/>
  <c r="J570" i="1"/>
  <c r="J220" i="1"/>
  <c r="J277" i="1"/>
  <c r="J716" i="1"/>
  <c r="J453" i="1"/>
  <c r="J704" i="1"/>
  <c r="J657" i="1"/>
  <c r="J835" i="1"/>
  <c r="J679" i="1"/>
  <c r="J282" i="1"/>
  <c r="J356" i="1"/>
  <c r="J1076" i="1"/>
  <c r="J445" i="1"/>
  <c r="J12" i="1"/>
  <c r="J919" i="1"/>
  <c r="J904" i="1"/>
  <c r="J722" i="1"/>
  <c r="J548" i="1"/>
  <c r="J84" i="1"/>
  <c r="J861" i="1"/>
  <c r="J903" i="1"/>
  <c r="J799" i="1"/>
  <c r="J1031" i="1"/>
  <c r="J1047" i="1"/>
  <c r="J480" i="1"/>
  <c r="J1011" i="1"/>
  <c r="J655" i="1"/>
  <c r="J479" i="1"/>
  <c r="J734" i="1"/>
  <c r="J179" i="1"/>
  <c r="J473" i="1"/>
  <c r="J228" i="1"/>
  <c r="J623" i="1"/>
  <c r="J786" i="1"/>
  <c r="J1116" i="1"/>
  <c r="J830" i="1"/>
  <c r="K310" i="1"/>
  <c r="K145" i="1"/>
  <c r="M746" i="1"/>
  <c r="M905" i="1"/>
  <c r="M1156" i="1"/>
  <c r="M157" i="1"/>
  <c r="M755" i="1"/>
  <c r="M497" i="1"/>
  <c r="M764" i="1"/>
  <c r="M400" i="1"/>
  <c r="M415" i="1"/>
  <c r="M638" i="1"/>
  <c r="M282" i="1"/>
  <c r="M938" i="1"/>
  <c r="M1077" i="1"/>
  <c r="M713" i="1"/>
  <c r="M956" i="1"/>
  <c r="M975" i="1"/>
  <c r="M575" i="1"/>
  <c r="M305" i="1"/>
  <c r="M572" i="1"/>
  <c r="M200" i="1"/>
  <c r="M251" i="1"/>
  <c r="M450" i="1"/>
  <c r="M1118" i="1"/>
  <c r="M187" i="1"/>
  <c r="M893" i="1"/>
  <c r="M1144" i="1"/>
  <c r="M747" i="1"/>
  <c r="M481" i="1"/>
  <c r="M756" i="1"/>
  <c r="M392" i="1"/>
  <c r="M423" i="1"/>
  <c r="M306" i="1"/>
  <c r="M542" i="1"/>
  <c r="M914" i="1"/>
  <c r="M1065" i="1"/>
  <c r="M693" i="1"/>
  <c r="M944" i="1"/>
  <c r="M955" i="1"/>
  <c r="M563" i="1"/>
  <c r="M289" i="1"/>
  <c r="M576" i="1"/>
  <c r="M559" i="1"/>
  <c r="M239" i="1"/>
  <c r="M438" i="1"/>
  <c r="M1098" i="1"/>
  <c r="M175" i="1"/>
  <c r="M861" i="1"/>
  <c r="M1132" i="1"/>
  <c r="M635" i="1"/>
  <c r="M640" i="1"/>
  <c r="M327" i="1"/>
  <c r="M953" i="1"/>
  <c r="M553" i="1"/>
  <c r="M582" i="1"/>
  <c r="M1120" i="1"/>
  <c r="M728" i="1"/>
  <c r="M234" i="1"/>
  <c r="M916" i="1"/>
  <c r="M528" i="1"/>
  <c r="M341" i="1"/>
  <c r="M770" i="1"/>
  <c r="M333" i="1"/>
  <c r="M1058" i="1"/>
  <c r="M396" i="1"/>
  <c r="M1007" i="1"/>
  <c r="M322" i="1"/>
  <c r="M61" i="1"/>
  <c r="M24" i="1"/>
  <c r="M37" i="1"/>
  <c r="M26" i="1"/>
  <c r="K1121" i="1"/>
  <c r="M40" i="1"/>
  <c r="M39" i="1"/>
  <c r="M136" i="1"/>
  <c r="M78" i="1"/>
  <c r="M57" i="1"/>
  <c r="M4" i="1"/>
  <c r="M160" i="1"/>
  <c r="M794" i="1"/>
  <c r="M945" i="1"/>
  <c r="M840" i="1"/>
  <c r="M823" i="1"/>
  <c r="M549" i="1"/>
  <c r="M824" i="1"/>
  <c r="M460" i="1"/>
  <c r="M459" i="1"/>
  <c r="M658" i="1"/>
  <c r="M302" i="1"/>
  <c r="M974" i="1"/>
  <c r="M34" i="1"/>
  <c r="M52" i="1"/>
  <c r="M145" i="1"/>
  <c r="M75" i="1"/>
  <c r="M14" i="1"/>
  <c r="M155" i="1"/>
  <c r="M97" i="1"/>
  <c r="M132" i="1"/>
  <c r="M114" i="1"/>
  <c r="M978" i="1"/>
  <c r="M1113" i="1"/>
  <c r="M745" i="1"/>
  <c r="M996" i="1"/>
  <c r="M1035" i="1"/>
  <c r="M603" i="1"/>
  <c r="M337" i="1"/>
  <c r="M628" i="1"/>
  <c r="M252" i="1"/>
  <c r="M295" i="1"/>
  <c r="M458" i="1"/>
  <c r="M1146" i="1"/>
  <c r="M83" i="1"/>
  <c r="M68" i="1"/>
  <c r="M11" i="1"/>
  <c r="M91" i="1"/>
  <c r="M22" i="1"/>
  <c r="M108" i="1"/>
  <c r="M129" i="1"/>
  <c r="M33" i="1"/>
  <c r="M128" i="1"/>
  <c r="M1050" i="1"/>
  <c r="M1181" i="1"/>
  <c r="M817" i="1"/>
  <c r="M1080" i="1"/>
  <c r="M1123" i="1"/>
  <c r="M675" i="1"/>
  <c r="M413" i="1"/>
  <c r="M696" i="1"/>
  <c r="M312" i="1"/>
  <c r="M351" i="1"/>
  <c r="M538" i="1"/>
  <c r="M172" i="1"/>
  <c r="M135" i="1"/>
  <c r="M80" i="1"/>
  <c r="M60" i="1"/>
  <c r="M101" i="1"/>
  <c r="M27" i="1"/>
  <c r="M120" i="1"/>
  <c r="M87" i="1"/>
  <c r="M45" i="1"/>
  <c r="M142" i="1"/>
  <c r="M1106" i="1"/>
  <c r="M183" i="1"/>
  <c r="M877" i="1"/>
  <c r="M1140" i="1"/>
  <c r="M739" i="1"/>
  <c r="M473" i="1"/>
  <c r="M752" i="1"/>
  <c r="M384" i="1"/>
  <c r="M399" i="1"/>
  <c r="M111" i="1"/>
  <c r="M156" i="1"/>
  <c r="M116" i="1"/>
  <c r="M103" i="1"/>
  <c r="M59" i="1"/>
  <c r="M1082" i="1"/>
  <c r="M1129" i="1"/>
  <c r="M677" i="1"/>
  <c r="M1175" i="1"/>
  <c r="M627" i="1"/>
  <c r="M273" i="1"/>
  <c r="M360" i="1"/>
  <c r="M319" i="1"/>
  <c r="M402" i="1"/>
  <c r="M74" i="1"/>
  <c r="M92" i="1"/>
  <c r="M15" i="1"/>
  <c r="M51" i="1"/>
  <c r="M130" i="1"/>
  <c r="M147" i="1"/>
  <c r="M16" i="1"/>
  <c r="M657" i="1"/>
  <c r="M185" i="1"/>
  <c r="M703" i="1"/>
  <c r="M257" i="1"/>
  <c r="M428" i="1"/>
  <c r="M367" i="1"/>
  <c r="M382" i="1"/>
  <c r="M62" i="1"/>
  <c r="M88" i="1"/>
  <c r="M141" i="1"/>
  <c r="M47" i="1"/>
  <c r="M126" i="1"/>
  <c r="M93" i="1"/>
  <c r="M12" i="1"/>
  <c r="M1150" i="1"/>
  <c r="M1085" i="1"/>
  <c r="M194" i="1"/>
  <c r="M161" i="1"/>
  <c r="M583" i="1"/>
  <c r="M237" i="1"/>
  <c r="M404" i="1"/>
  <c r="M271" i="1"/>
  <c r="M346" i="1"/>
  <c r="M38" i="1"/>
  <c r="M64" i="1"/>
  <c r="M137" i="1"/>
  <c r="M43" i="1"/>
  <c r="M104" i="1"/>
  <c r="M89" i="1"/>
  <c r="M8" i="1"/>
  <c r="M1026" i="1"/>
  <c r="M1069" i="1"/>
  <c r="M170" i="1"/>
  <c r="M1095" i="1"/>
  <c r="M567" i="1"/>
  <c r="M217" i="1"/>
  <c r="M296" i="1"/>
  <c r="M227" i="1"/>
  <c r="M422" i="1"/>
  <c r="M1078" i="1"/>
  <c r="M526" i="1"/>
  <c r="M195" i="1"/>
  <c r="M531" i="1"/>
  <c r="M520" i="1"/>
  <c r="M241" i="1"/>
  <c r="M601" i="1"/>
  <c r="M887" i="1"/>
  <c r="M888" i="1"/>
  <c r="M85" i="1"/>
  <c r="M1009" i="1"/>
  <c r="M838" i="1"/>
  <c r="M202" i="1"/>
  <c r="M570" i="1"/>
  <c r="M359" i="1"/>
  <c r="M304" i="1"/>
  <c r="M684" i="1"/>
  <c r="M421" i="1"/>
  <c r="M687" i="1"/>
  <c r="M1131" i="1"/>
  <c r="M1088" i="1"/>
  <c r="M825" i="1"/>
  <c r="M143" i="1"/>
  <c r="M121" i="1"/>
  <c r="M100" i="1"/>
  <c r="M77" i="1"/>
  <c r="M138" i="1"/>
  <c r="M1002" i="1"/>
  <c r="M1045" i="1"/>
  <c r="M1124" i="1"/>
  <c r="M1059" i="1"/>
  <c r="M629" i="1"/>
  <c r="M736" i="1"/>
  <c r="M276" i="1"/>
  <c r="M211" i="1"/>
  <c r="M218" i="1"/>
  <c r="M9" i="1"/>
  <c r="M72" i="1"/>
  <c r="M127" i="1"/>
  <c r="M35" i="1"/>
  <c r="M112" i="1"/>
  <c r="M73" i="1"/>
  <c r="M151" i="1"/>
  <c r="M1066" i="1"/>
  <c r="M1025" i="1"/>
  <c r="M1139" i="1"/>
  <c r="M613" i="1"/>
  <c r="M792" i="1"/>
  <c r="M336" i="1"/>
  <c r="M734" i="1"/>
  <c r="M286" i="1"/>
  <c r="M152" i="1"/>
  <c r="M48" i="1"/>
  <c r="M123" i="1"/>
  <c r="M31" i="1"/>
  <c r="M94" i="1"/>
  <c r="M69" i="1"/>
  <c r="M146" i="1"/>
  <c r="M946" i="1"/>
  <c r="M1001" i="1"/>
  <c r="M1160" i="1"/>
  <c r="M1003" i="1"/>
  <c r="M593" i="1"/>
  <c r="M772" i="1"/>
  <c r="M228" i="1"/>
  <c r="M702" i="1"/>
  <c r="M262" i="1"/>
  <c r="M66" i="1"/>
  <c r="M44" i="1"/>
  <c r="M117" i="1"/>
  <c r="M20" i="1"/>
  <c r="M70" i="1"/>
  <c r="M65" i="1"/>
  <c r="M124" i="1"/>
  <c r="M926" i="1"/>
  <c r="M977" i="1"/>
  <c r="M122" i="1"/>
  <c r="M18" i="1"/>
  <c r="M50" i="1"/>
  <c r="M41" i="1"/>
  <c r="M118" i="1"/>
  <c r="M898" i="1"/>
  <c r="M853" i="1"/>
  <c r="M1024" i="1"/>
  <c r="M935" i="1"/>
  <c r="M449" i="1"/>
  <c r="M652" i="1"/>
  <c r="M543" i="1"/>
  <c r="M578" i="1"/>
  <c r="M1174" i="1"/>
  <c r="M99" i="1"/>
  <c r="M36" i="1"/>
  <c r="M109" i="1"/>
  <c r="M82" i="1"/>
  <c r="M30" i="1"/>
  <c r="M53" i="1"/>
  <c r="M134" i="1"/>
  <c r="M862" i="1"/>
  <c r="M925" i="1"/>
  <c r="M1096" i="1"/>
  <c r="M899" i="1"/>
  <c r="M521" i="1"/>
  <c r="M716" i="1"/>
  <c r="M527" i="1"/>
  <c r="M642" i="1"/>
  <c r="M188" i="1"/>
  <c r="M25" i="1"/>
  <c r="M32" i="1"/>
  <c r="M105" i="1"/>
  <c r="M10" i="1"/>
  <c r="M17" i="1"/>
  <c r="M49" i="1"/>
  <c r="M110" i="1"/>
  <c r="M834" i="1"/>
  <c r="M909" i="1"/>
  <c r="M964" i="1"/>
  <c r="M879" i="1"/>
  <c r="M501" i="1"/>
  <c r="M608" i="1"/>
  <c r="M503" i="1"/>
  <c r="M618" i="1"/>
  <c r="M1102" i="1"/>
  <c r="M13" i="1"/>
  <c r="M28" i="1"/>
  <c r="M84" i="1"/>
  <c r="M6" i="1"/>
  <c r="M139" i="1"/>
  <c r="M29" i="1"/>
  <c r="M106" i="1"/>
  <c r="M818" i="1"/>
  <c r="M789" i="1"/>
  <c r="M948" i="1"/>
  <c r="M847" i="1"/>
  <c r="M381" i="1"/>
  <c r="M580" i="1"/>
  <c r="M479" i="1"/>
  <c r="M594" i="1"/>
  <c r="M242" i="1"/>
  <c r="M266" i="1"/>
  <c r="M646" i="1"/>
  <c r="M371" i="1"/>
  <c r="M324" i="1"/>
  <c r="M700" i="1"/>
  <c r="M417" i="1"/>
  <c r="M679" i="1"/>
  <c r="M1127" i="1"/>
  <c r="M1084" i="1"/>
  <c r="M821" i="1"/>
  <c r="M1054" i="1"/>
  <c r="M394" i="1"/>
  <c r="M199" i="1"/>
  <c r="M519" i="1"/>
  <c r="M504" i="1"/>
  <c r="M225" i="1"/>
  <c r="M605" i="1"/>
  <c r="M891" i="1"/>
  <c r="M892" i="1"/>
  <c r="M649" i="1"/>
  <c r="M1017" i="1"/>
  <c r="M842" i="1"/>
  <c r="M210" i="1"/>
  <c r="M574" i="1"/>
  <c r="M363" i="1"/>
  <c r="M332" i="1"/>
  <c r="M712" i="1"/>
  <c r="M425" i="1"/>
  <c r="M691" i="1"/>
  <c r="M1135" i="1"/>
  <c r="M1092" i="1"/>
  <c r="M829" i="1"/>
  <c r="M714" i="1"/>
  <c r="M498" i="1"/>
  <c r="M463" i="1"/>
  <c r="M440" i="1"/>
  <c r="M812" i="1"/>
  <c r="M529" i="1"/>
  <c r="M799" i="1"/>
  <c r="M189" i="1"/>
  <c r="M929" i="1"/>
  <c r="M782" i="1"/>
  <c r="M502" i="1"/>
  <c r="M303" i="1"/>
  <c r="M560" i="1"/>
  <c r="M765" i="1"/>
  <c r="M5" i="1"/>
  <c r="M778" i="1"/>
  <c r="M149" i="1"/>
  <c r="M1062" i="1"/>
  <c r="M361" i="1"/>
  <c r="M167" i="1"/>
  <c r="M153" i="1"/>
  <c r="M98" i="1"/>
  <c r="M95" i="1"/>
  <c r="M490" i="1"/>
  <c r="M723" i="1"/>
  <c r="M102" i="1"/>
  <c r="M113" i="1"/>
  <c r="K259" i="1"/>
  <c r="K486" i="1"/>
  <c r="K88" i="1"/>
  <c r="K18" i="1"/>
  <c r="K914" i="1"/>
  <c r="K775" i="1"/>
  <c r="K93" i="1"/>
  <c r="K527" i="1"/>
  <c r="K641" i="1"/>
  <c r="K557" i="1"/>
  <c r="K376" i="1"/>
  <c r="K795" i="1"/>
  <c r="K695" i="1"/>
  <c r="K416" i="1"/>
  <c r="K155" i="1"/>
  <c r="K182" i="1"/>
  <c r="K281" i="1"/>
  <c r="K342" i="1"/>
  <c r="K302" i="1"/>
  <c r="K857" i="1"/>
  <c r="K413" i="1"/>
  <c r="K589" i="1"/>
  <c r="K781" i="1"/>
  <c r="K679" i="1"/>
  <c r="K12" i="1"/>
  <c r="K272" i="1"/>
  <c r="K460" i="1"/>
  <c r="K696" i="1"/>
  <c r="K1082" i="1"/>
  <c r="K1050" i="1"/>
  <c r="K500" i="1"/>
  <c r="K29" i="1"/>
  <c r="K282" i="1"/>
  <c r="K888" i="1"/>
  <c r="K408" i="1"/>
  <c r="K806" i="1"/>
  <c r="K671" i="1"/>
  <c r="K58" i="1"/>
  <c r="K257" i="1"/>
  <c r="K793" i="1"/>
  <c r="K784" i="1"/>
  <c r="K356" i="1"/>
  <c r="K456" i="1"/>
  <c r="K191" i="1"/>
  <c r="K345" i="1"/>
  <c r="K150" i="1"/>
  <c r="K875" i="1"/>
  <c r="K506" i="1"/>
  <c r="K215" i="1"/>
  <c r="K255" i="1"/>
  <c r="K878" i="1"/>
  <c r="K217" i="1"/>
  <c r="K728" i="1"/>
  <c r="K137" i="1"/>
  <c r="K171" i="1"/>
  <c r="K715" i="1"/>
  <c r="M133" i="1"/>
  <c r="M76" i="1"/>
  <c r="M19" i="1"/>
  <c r="M55" i="1"/>
  <c r="M58" i="1"/>
  <c r="M96" i="1"/>
  <c r="M90" i="1"/>
  <c r="M79" i="1"/>
  <c r="M154" i="1"/>
  <c r="M56" i="1"/>
  <c r="M46" i="1"/>
  <c r="M243" i="1"/>
  <c r="L3" i="1"/>
  <c r="L2" i="1"/>
  <c r="M2" i="1" s="1"/>
  <c r="R62" i="2"/>
  <c r="Q62" i="2"/>
  <c r="Q326" i="5"/>
  <c r="Q26" i="2"/>
  <c r="Q76" i="2"/>
  <c r="Q277" i="2"/>
  <c r="Q183" i="2"/>
  <c r="Q395" i="2"/>
  <c r="Q166" i="2"/>
  <c r="Q368" i="2"/>
  <c r="Q77" i="2"/>
  <c r="Q282" i="2"/>
  <c r="Q419" i="2"/>
  <c r="Q18" i="2"/>
  <c r="Q101" i="2"/>
  <c r="Q307" i="2"/>
  <c r="Q208" i="2"/>
  <c r="Q188" i="2"/>
  <c r="Q310" i="2"/>
  <c r="Q30" i="2"/>
  <c r="Q125" i="2"/>
  <c r="Q456" i="2"/>
  <c r="Q88" i="2"/>
  <c r="Q236" i="2"/>
  <c r="Q469" i="2"/>
  <c r="Q123" i="2"/>
  <c r="Q21" i="2"/>
  <c r="Q283" i="2"/>
  <c r="Q54" i="2"/>
  <c r="Q44" i="2"/>
  <c r="Q331" i="2"/>
  <c r="Q400" i="2"/>
  <c r="Q343" i="2"/>
  <c r="Q317" i="2"/>
  <c r="Q160" i="2"/>
  <c r="Q405" i="2"/>
  <c r="Q223" i="2"/>
  <c r="Q229" i="2"/>
  <c r="Q58" i="2"/>
  <c r="Q467" i="2"/>
  <c r="Q354" i="2"/>
  <c r="Q390" i="2"/>
  <c r="Q22" i="2"/>
  <c r="Q156" i="2"/>
  <c r="Q459" i="2"/>
  <c r="Q81" i="2"/>
  <c r="Q369" i="2"/>
  <c r="Q60" i="2"/>
  <c r="Q408" i="2"/>
  <c r="Q438" i="2"/>
  <c r="Q370" i="2"/>
  <c r="Q318" i="2"/>
  <c r="Q464" i="2"/>
  <c r="Q386" i="2"/>
  <c r="Q45" i="2"/>
  <c r="Q410" i="2"/>
  <c r="Q256" i="2"/>
  <c r="Q470" i="2"/>
  <c r="Q476" i="2"/>
  <c r="Q434" i="2"/>
  <c r="Q172" i="2"/>
  <c r="Q280" i="2"/>
  <c r="Q271" i="2"/>
  <c r="Q269" i="2"/>
  <c r="Q121" i="2"/>
  <c r="Q345" i="2"/>
  <c r="Q302" i="2"/>
  <c r="Q382" i="2"/>
  <c r="Q110" i="2"/>
  <c r="Q154" i="2"/>
  <c r="Q359" i="2"/>
  <c r="Q450" i="2"/>
  <c r="Q109" i="2"/>
  <c r="Q303" i="2"/>
  <c r="Q159" i="2"/>
  <c r="Q287" i="2"/>
  <c r="Q314" i="2"/>
  <c r="Q358" i="2"/>
  <c r="Q46" i="2"/>
  <c r="Q465" i="2"/>
  <c r="Q237" i="2"/>
  <c r="Q265" i="2"/>
  <c r="Q289" i="2"/>
  <c r="Q47" i="2"/>
  <c r="Q379" i="2"/>
  <c r="Q169" i="2"/>
  <c r="Q258" i="2"/>
  <c r="Q70" i="2"/>
  <c r="Q397" i="2"/>
  <c r="Q413" i="2"/>
  <c r="Q312" i="2"/>
  <c r="Q25" i="2"/>
  <c r="Q380" i="2"/>
  <c r="Q233" i="2"/>
  <c r="Q149" i="2"/>
  <c r="Q38" i="2"/>
  <c r="Q443" i="2"/>
  <c r="Q285" i="2"/>
  <c r="Q442" i="2"/>
  <c r="Q93" i="2"/>
  <c r="Q417" i="2"/>
  <c r="Q471" i="2"/>
  <c r="Q241" i="2"/>
  <c r="Q242" i="2"/>
  <c r="Q92" i="2"/>
  <c r="Q157" i="2"/>
  <c r="Q52" i="2"/>
  <c r="Q394" i="2"/>
  <c r="Q257" i="2"/>
  <c r="Q111" i="2"/>
  <c r="Q181" i="2"/>
  <c r="Q263" i="2"/>
  <c r="Q309" i="2"/>
  <c r="Q246" i="2"/>
  <c r="Q126" i="2"/>
  <c r="Q39" i="2"/>
  <c r="Q35" i="2"/>
  <c r="Q63" i="2"/>
  <c r="Q296" i="2"/>
  <c r="Q216" i="2"/>
  <c r="Q11" i="2"/>
  <c r="Q27" i="2"/>
  <c r="Q245" i="2"/>
  <c r="Q401" i="2"/>
  <c r="Q193" i="2"/>
  <c r="Q24" i="2"/>
  <c r="Q115" i="2"/>
  <c r="Q244" i="2"/>
  <c r="Q228" i="2"/>
  <c r="Q227" i="2"/>
  <c r="Q351" i="2"/>
  <c r="Q340" i="2"/>
  <c r="Q42" i="2"/>
  <c r="Q49" i="2"/>
  <c r="Q376" i="2"/>
  <c r="Q235" i="2"/>
  <c r="Q364" i="2"/>
  <c r="Q64" i="2"/>
  <c r="Q313" i="2"/>
  <c r="Q372" i="2"/>
  <c r="Q129" i="2"/>
  <c r="Q352" i="2"/>
  <c r="Q461" i="2"/>
  <c r="Q79" i="2"/>
  <c r="Q13" i="2"/>
  <c r="Q99" i="2"/>
  <c r="Q416" i="2"/>
  <c r="Q73" i="2"/>
  <c r="Q194" i="2"/>
  <c r="Q388" i="2"/>
  <c r="Q402" i="2"/>
  <c r="Q57" i="2"/>
  <c r="Q468" i="2"/>
  <c r="Q74" i="2"/>
  <c r="Q103" i="2"/>
  <c r="Q462" i="2"/>
  <c r="Q146" i="2"/>
  <c r="Q347" i="2"/>
  <c r="Q458" i="2"/>
  <c r="Q341" i="2"/>
  <c r="Q411" i="2"/>
  <c r="Q293" i="2"/>
  <c r="Q142" i="2"/>
  <c r="Q264" i="2"/>
  <c r="Q454" i="2"/>
  <c r="Q254" i="2"/>
  <c r="Q85" i="2"/>
  <c r="Q96" i="2"/>
  <c r="Q171" i="2"/>
  <c r="Q409" i="2"/>
  <c r="Q224" i="2"/>
  <c r="Q333" i="2"/>
  <c r="Q201" i="2"/>
  <c r="Q453" i="2"/>
  <c r="Q113" i="2"/>
  <c r="Q8" i="2"/>
  <c r="Q31" i="2"/>
  <c r="Q344" i="2"/>
  <c r="Q267" i="2"/>
  <c r="Q391" i="2"/>
  <c r="Q361" i="2"/>
  <c r="Q278" i="2"/>
  <c r="Q140" i="2"/>
  <c r="Q203" i="2"/>
  <c r="Q308" i="2"/>
  <c r="Q12" i="2"/>
  <c r="Q59" i="2"/>
  <c r="Q4" i="2"/>
  <c r="Q40" i="2"/>
  <c r="Q240" i="2"/>
  <c r="Q214" i="2"/>
  <c r="Q221" i="2"/>
  <c r="Q326" i="2"/>
  <c r="Q430" i="2"/>
  <c r="Q119" i="2"/>
  <c r="Q215" i="2"/>
  <c r="Q144" i="2"/>
  <c r="Q95" i="2"/>
  <c r="Q431" i="2"/>
  <c r="Q190" i="2"/>
  <c r="Q425" i="2"/>
  <c r="Q150" i="2"/>
  <c r="Q362" i="2"/>
  <c r="Q118" i="2"/>
  <c r="Q206" i="2"/>
  <c r="Q448" i="2"/>
  <c r="Q65" i="2"/>
  <c r="Q161" i="2"/>
  <c r="Q20" i="2"/>
  <c r="Q300" i="2"/>
  <c r="Q231" i="2"/>
  <c r="Q184" i="2"/>
  <c r="Q105" i="2"/>
  <c r="Q335" i="2"/>
  <c r="Q135" i="2"/>
  <c r="Q152" i="2"/>
  <c r="Q130" i="2"/>
  <c r="Q363" i="2"/>
  <c r="Q137" i="2"/>
  <c r="Q167" i="2"/>
  <c r="Q439" i="2"/>
  <c r="Q435" i="2"/>
  <c r="Q324" i="2"/>
  <c r="Q16" i="2"/>
  <c r="Q108" i="2"/>
  <c r="Q204" i="2"/>
  <c r="Q200" i="2"/>
  <c r="Q198" i="2"/>
  <c r="Q421" i="2"/>
  <c r="Q473" i="2"/>
  <c r="Q173" i="2"/>
  <c r="Q460" i="2"/>
  <c r="Q261" i="2"/>
  <c r="Q34" i="2"/>
  <c r="Q428" i="2"/>
  <c r="Q449" i="2"/>
  <c r="Q325" i="2"/>
  <c r="Q330" i="2"/>
  <c r="Q433" i="2"/>
  <c r="Q384" i="2"/>
  <c r="Q136" i="2"/>
  <c r="Q178" i="2"/>
  <c r="Q199" i="2"/>
  <c r="Q217" i="2"/>
  <c r="Q426" i="2"/>
  <c r="Q404" i="2"/>
  <c r="Q53" i="2"/>
  <c r="Q427" i="2"/>
  <c r="Q311" i="2"/>
  <c r="Q225" i="2"/>
  <c r="Q329" i="2"/>
  <c r="Q114" i="2"/>
  <c r="Q66" i="2"/>
  <c r="Q360" i="2"/>
  <c r="Q102" i="2"/>
  <c r="Q374" i="2"/>
  <c r="Q365" i="2"/>
  <c r="Q315" i="2"/>
  <c r="Q72" i="2"/>
  <c r="Q139" i="2"/>
  <c r="Q7" i="2"/>
  <c r="Q332" i="2"/>
  <c r="Q132" i="2"/>
  <c r="Q295" i="2"/>
  <c r="Q210" i="2"/>
  <c r="Q219" i="2"/>
  <c r="Q138" i="2"/>
  <c r="Q36" i="2"/>
  <c r="Q90" i="2"/>
  <c r="Q346" i="2"/>
  <c r="Q350" i="2"/>
  <c r="Q298" i="2"/>
  <c r="Q279" i="2"/>
  <c r="Q418" i="2"/>
  <c r="Q196" i="2"/>
  <c r="Q209" i="2"/>
  <c r="Q51" i="2"/>
  <c r="Q392" i="2"/>
  <c r="Q436" i="2"/>
  <c r="Q83" i="2"/>
  <c r="Q319" i="2"/>
  <c r="Q239" i="2"/>
  <c r="Q50" i="2"/>
  <c r="Q337" i="2"/>
  <c r="Q406" i="2"/>
  <c r="Q475" i="2"/>
  <c r="Q353" i="2"/>
  <c r="Q67" i="2"/>
  <c r="Q10" i="2"/>
  <c r="Q446" i="2"/>
  <c r="Q250" i="2"/>
  <c r="Q274" i="2"/>
  <c r="Q177" i="2"/>
  <c r="Q429" i="2"/>
  <c r="Q414" i="2"/>
  <c r="Q249" i="2"/>
  <c r="Q304" i="2"/>
  <c r="Q366" i="2"/>
  <c r="Q403" i="2"/>
  <c r="Q14" i="2"/>
  <c r="Q69" i="2"/>
  <c r="Q163" i="2"/>
  <c r="Q328" i="2"/>
  <c r="Q415" i="2"/>
  <c r="Q151" i="2"/>
  <c r="Q56" i="2"/>
  <c r="Q116" i="2"/>
  <c r="Q107" i="2"/>
  <c r="Q148" i="2"/>
  <c r="Q447" i="2"/>
  <c r="Q222" i="2"/>
  <c r="Q141" i="2"/>
  <c r="Q424" i="2"/>
  <c r="Q243" i="2"/>
  <c r="Q291" i="2"/>
  <c r="Q112" i="2"/>
  <c r="Q474" i="2"/>
  <c r="Q197" i="2"/>
  <c r="Q174" i="2"/>
  <c r="Q348" i="2"/>
  <c r="Q323" i="2"/>
  <c r="Q472" i="2"/>
  <c r="Q87" i="2"/>
  <c r="Q305" i="2"/>
  <c r="Q185" i="2"/>
  <c r="Q334" i="2"/>
  <c r="Q251" i="2"/>
  <c r="Q385" i="2"/>
  <c r="Q78" i="2"/>
  <c r="Q164" i="2"/>
  <c r="Q294" i="2"/>
  <c r="Q252" i="2"/>
  <c r="Q268" i="2"/>
  <c r="Q336" i="2"/>
  <c r="Q389" i="2"/>
  <c r="Q316" i="2"/>
  <c r="Q297" i="2"/>
  <c r="Q452" i="2"/>
  <c r="Q165" i="2"/>
  <c r="Q120" i="2"/>
  <c r="Q445" i="2"/>
  <c r="Q284" i="2"/>
  <c r="Q455" i="2"/>
  <c r="Q153" i="2"/>
  <c r="Q412" i="2"/>
  <c r="Q290" i="2"/>
  <c r="Q48" i="2"/>
  <c r="Q84" i="2"/>
  <c r="Q320" i="2"/>
  <c r="Q407" i="2"/>
  <c r="Q440" i="2"/>
  <c r="Q338" i="2"/>
  <c r="Q192" i="2"/>
  <c r="Q195" i="2"/>
  <c r="Q182" i="2"/>
  <c r="Q357" i="2"/>
  <c r="Q32" i="2"/>
  <c r="Q375" i="2"/>
  <c r="Q232" i="2"/>
  <c r="Q134" i="2"/>
  <c r="Q255" i="2"/>
  <c r="Q117" i="2"/>
  <c r="Q19" i="2"/>
  <c r="Q15" i="2"/>
  <c r="Q104" i="2"/>
  <c r="Q29" i="2"/>
  <c r="Q168" i="2"/>
  <c r="Q299" i="2"/>
  <c r="Q399" i="2"/>
  <c r="Q288" i="2"/>
  <c r="Q187" i="2"/>
  <c r="Q212" i="2"/>
  <c r="Q420" i="2"/>
  <c r="Q342" i="2"/>
  <c r="Q349" i="2"/>
  <c r="Q441" i="2"/>
  <c r="Q145" i="2"/>
  <c r="Q43" i="2"/>
  <c r="Q82" i="2"/>
  <c r="Q398" i="2"/>
  <c r="Q80" i="2"/>
  <c r="Q186" i="2"/>
  <c r="Q457" i="2"/>
  <c r="Q381" i="2"/>
  <c r="Q86" i="2"/>
  <c r="Q5" i="2"/>
  <c r="Q463" i="2"/>
  <c r="Q230" i="2"/>
  <c r="Q68" i="2"/>
  <c r="Q281" i="2"/>
  <c r="Q270" i="2"/>
  <c r="Q9" i="2"/>
  <c r="Q276" i="2"/>
  <c r="Q191" i="2"/>
  <c r="Q147" i="2"/>
  <c r="Q367" i="2"/>
  <c r="Q322" i="2"/>
  <c r="Q71" i="2"/>
  <c r="Q143" i="2"/>
  <c r="Q91" i="2"/>
  <c r="Q387" i="2"/>
  <c r="Q238" i="2"/>
  <c r="Q213" i="2"/>
  <c r="Q28" i="2"/>
  <c r="Q6" i="2"/>
  <c r="Q248" i="2"/>
  <c r="Q247" i="2"/>
  <c r="Q180" i="2"/>
  <c r="Q260" i="2"/>
  <c r="Q306" i="2"/>
  <c r="Q33" i="2"/>
  <c r="Q373" i="2"/>
  <c r="Q97" i="2"/>
  <c r="Q423" i="2"/>
  <c r="Q355" i="2"/>
  <c r="Q162" i="2"/>
  <c r="Q211" i="2"/>
  <c r="Q378" i="2"/>
  <c r="Q301" i="2"/>
  <c r="Q106" i="2"/>
  <c r="Q61" i="2"/>
  <c r="Q432" i="2"/>
  <c r="Q189" i="2"/>
  <c r="Q23" i="2"/>
  <c r="Q41" i="2"/>
  <c r="Q37" i="2"/>
  <c r="Q444" i="2"/>
  <c r="Q218" i="2"/>
  <c r="Q98" i="2"/>
  <c r="Q286" i="2"/>
  <c r="Q383" i="2"/>
  <c r="Q262" i="2"/>
  <c r="Q377" i="2"/>
  <c r="Q3" i="2"/>
  <c r="Q393" i="2"/>
  <c r="Q292" i="2"/>
  <c r="Q321" i="2"/>
  <c r="Q17" i="2"/>
  <c r="Q127" i="2"/>
  <c r="Q273" i="2"/>
  <c r="Q371" i="2"/>
  <c r="Q259" i="2"/>
  <c r="Q133" i="2"/>
  <c r="Q207" i="2"/>
  <c r="Q396" i="2"/>
  <c r="Q422" i="2"/>
  <c r="Q220" i="2"/>
  <c r="Q100" i="2"/>
  <c r="Q179" i="2"/>
  <c r="Q202" i="2"/>
  <c r="Q466" i="2"/>
  <c r="Q327" i="2"/>
  <c r="Q170" i="2"/>
  <c r="Q128" i="2"/>
  <c r="Q131" i="2"/>
  <c r="Q272" i="2"/>
  <c r="Q55" i="2"/>
  <c r="Q155" i="2"/>
  <c r="Q205" i="2"/>
  <c r="Q94" i="2"/>
  <c r="Q175" i="2"/>
  <c r="Q437" i="2"/>
  <c r="Q253" i="2"/>
  <c r="Q75" i="2"/>
  <c r="Q451" i="2"/>
  <c r="Q89" i="2"/>
  <c r="Q356" i="2"/>
  <c r="Q158" i="2"/>
  <c r="Q266" i="2"/>
  <c r="Q339" i="2"/>
  <c r="Q124" i="2"/>
  <c r="Q122" i="2"/>
  <c r="Q176" i="2"/>
  <c r="Q234" i="2"/>
  <c r="Q275" i="2"/>
  <c r="Q226" i="2"/>
  <c r="E26" i="8"/>
  <c r="R26" i="2"/>
  <c r="R76" i="2"/>
  <c r="R277" i="2"/>
  <c r="R183" i="2"/>
  <c r="R368" i="2"/>
  <c r="R77" i="2"/>
  <c r="R282" i="2"/>
  <c r="R419" i="2"/>
  <c r="R18" i="2"/>
  <c r="R101" i="2"/>
  <c r="R188" i="2"/>
  <c r="R310" i="2"/>
  <c r="R30" i="2"/>
  <c r="R125" i="2"/>
  <c r="R236" i="2"/>
  <c r="R469" i="2"/>
  <c r="R283" i="2"/>
  <c r="R54" i="2"/>
  <c r="R400" i="2"/>
  <c r="S400" i="2" s="1"/>
  <c r="R317" i="2"/>
  <c r="R58" i="2"/>
  <c r="R467" i="2"/>
  <c r="R354" i="2"/>
  <c r="R390" i="2"/>
  <c r="R156" i="2"/>
  <c r="R459" i="2"/>
  <c r="R81" i="2"/>
  <c r="R369" i="2"/>
  <c r="R60" i="2"/>
  <c r="R318" i="2"/>
  <c r="R386" i="2"/>
  <c r="R410" i="2"/>
  <c r="R172" i="2"/>
  <c r="R280" i="2"/>
  <c r="R269" i="2"/>
  <c r="R121" i="2"/>
  <c r="R345" i="2"/>
  <c r="R154" i="2"/>
  <c r="R359" i="2"/>
  <c r="R109" i="2"/>
  <c r="R159" i="2"/>
  <c r="R287" i="2"/>
  <c r="R314" i="2"/>
  <c r="R358" i="2"/>
  <c r="R46" i="2"/>
  <c r="R465" i="2"/>
  <c r="R289" i="2"/>
  <c r="R169" i="2"/>
  <c r="R258" i="2"/>
  <c r="R70" i="2"/>
  <c r="R413" i="2"/>
  <c r="R312" i="2"/>
  <c r="R233" i="2"/>
  <c r="R443" i="2"/>
  <c r="R285" i="2"/>
  <c r="R442" i="2"/>
  <c r="R93" i="2"/>
  <c r="R417" i="2"/>
  <c r="R242" i="2"/>
  <c r="R92" i="2"/>
  <c r="R111" i="2"/>
  <c r="R263" i="2"/>
  <c r="R309" i="2"/>
  <c r="R296" i="2"/>
  <c r="R11" i="2"/>
  <c r="R27" i="2"/>
  <c r="R401" i="2"/>
  <c r="R193" i="2"/>
  <c r="R24" i="2"/>
  <c r="R115" i="2"/>
  <c r="R42" i="2"/>
  <c r="R376" i="2"/>
  <c r="R235" i="2"/>
  <c r="R364" i="2"/>
  <c r="R64" i="2"/>
  <c r="R313" i="2"/>
  <c r="R372" i="2"/>
  <c r="R129" i="2"/>
  <c r="R13" i="2"/>
  <c r="R99" i="2"/>
  <c r="R416" i="2"/>
  <c r="R388" i="2"/>
  <c r="R402" i="2"/>
  <c r="R57" i="2"/>
  <c r="R468" i="2"/>
  <c r="R74" i="2"/>
  <c r="R146" i="2"/>
  <c r="R347" i="2"/>
  <c r="R458" i="2"/>
  <c r="R341" i="2"/>
  <c r="R264" i="2"/>
  <c r="S264" i="2" s="1"/>
  <c r="R85" i="2"/>
  <c r="R96" i="2"/>
  <c r="R333" i="2"/>
  <c r="R201" i="2"/>
  <c r="R8" i="2"/>
  <c r="R344" i="2"/>
  <c r="R140" i="2"/>
  <c r="R203" i="2"/>
  <c r="R308" i="2"/>
  <c r="R12" i="2"/>
  <c r="R59" i="2"/>
  <c r="R4" i="2"/>
  <c r="R40" i="2"/>
  <c r="R240" i="2"/>
  <c r="R221" i="2"/>
  <c r="R326" i="2"/>
  <c r="R119" i="2"/>
  <c r="R215" i="2"/>
  <c r="R144" i="2"/>
  <c r="R431" i="2"/>
  <c r="R190" i="2"/>
  <c r="R425" i="2"/>
  <c r="R362" i="2"/>
  <c r="R118" i="2"/>
  <c r="R206" i="2"/>
  <c r="R65" i="2"/>
  <c r="R161" i="2"/>
  <c r="R300" i="2"/>
  <c r="R335" i="2"/>
  <c r="R363" i="2"/>
  <c r="R137" i="2"/>
  <c r="R167" i="2"/>
  <c r="R439" i="2"/>
  <c r="R324" i="2"/>
  <c r="R204" i="2"/>
  <c r="R200" i="2"/>
  <c r="R198" i="2"/>
  <c r="R421" i="2"/>
  <c r="R173" i="2"/>
  <c r="R460" i="2"/>
  <c r="R261" i="2"/>
  <c r="R449" i="2"/>
  <c r="R136" i="2"/>
  <c r="R199" i="2"/>
  <c r="R217" i="2"/>
  <c r="R404" i="2"/>
  <c r="R53" i="2"/>
  <c r="R311" i="2"/>
  <c r="R225" i="2"/>
  <c r="R114" i="2"/>
  <c r="R374" i="2"/>
  <c r="R365" i="2"/>
  <c r="R295" i="2"/>
  <c r="R210" i="2"/>
  <c r="R138" i="2"/>
  <c r="R36" i="2"/>
  <c r="R346" i="2"/>
  <c r="R350" i="2"/>
  <c r="R196" i="2"/>
  <c r="R209" i="2"/>
  <c r="R51" i="2"/>
  <c r="R239" i="2"/>
  <c r="R50" i="2"/>
  <c r="R353" i="2"/>
  <c r="R67" i="2"/>
  <c r="R10" i="2"/>
  <c r="R274" i="2"/>
  <c r="R429" i="2"/>
  <c r="R304" i="2"/>
  <c r="R366" i="2"/>
  <c r="R403" i="2"/>
  <c r="R14" i="2"/>
  <c r="R69" i="2"/>
  <c r="R163" i="2"/>
  <c r="R328" i="2"/>
  <c r="R151" i="2"/>
  <c r="R56" i="2"/>
  <c r="R116" i="2"/>
  <c r="R107" i="2"/>
  <c r="R447" i="2"/>
  <c r="R222" i="2"/>
  <c r="R424" i="2"/>
  <c r="R112" i="2"/>
  <c r="R197" i="2"/>
  <c r="R174" i="2"/>
  <c r="R87" i="2"/>
  <c r="R334" i="2"/>
  <c r="R78" i="2"/>
  <c r="R164" i="2"/>
  <c r="R294" i="2"/>
  <c r="R268" i="2"/>
  <c r="R389" i="2"/>
  <c r="R316" i="2"/>
  <c r="R297" i="2"/>
  <c r="R452" i="2"/>
  <c r="R165" i="2"/>
  <c r="R445" i="2"/>
  <c r="R284" i="2"/>
  <c r="R455" i="2"/>
  <c r="R153" i="2"/>
  <c r="R84" i="2"/>
  <c r="R440" i="2"/>
  <c r="R338" i="2"/>
  <c r="R192" i="2"/>
  <c r="R32" i="2"/>
  <c r="R375" i="2"/>
  <c r="R232" i="2"/>
  <c r="R117" i="2"/>
  <c r="R19" i="2"/>
  <c r="R15" i="2"/>
  <c r="R104" i="2"/>
  <c r="R29" i="2"/>
  <c r="R299" i="2"/>
  <c r="R399" i="2"/>
  <c r="R342" i="2"/>
  <c r="R349" i="2"/>
  <c r="R441" i="2"/>
  <c r="R145" i="2"/>
  <c r="R43" i="2"/>
  <c r="R82" i="2"/>
  <c r="R398" i="2"/>
  <c r="R186" i="2"/>
  <c r="R463" i="2"/>
  <c r="R270" i="2"/>
  <c r="R191" i="2"/>
  <c r="R322" i="2"/>
  <c r="R71" i="2"/>
  <c r="R91" i="2"/>
  <c r="R238" i="2"/>
  <c r="R213" i="2"/>
  <c r="R6" i="2"/>
  <c r="R247" i="2"/>
  <c r="R180" i="2"/>
  <c r="R306" i="2"/>
  <c r="R211" i="2"/>
  <c r="R301" i="2"/>
  <c r="R61" i="2"/>
  <c r="R189" i="2"/>
  <c r="R98" i="2"/>
  <c r="R286" i="2"/>
  <c r="R383" i="2"/>
  <c r="R3" i="2"/>
  <c r="R292" i="2"/>
  <c r="R127" i="2"/>
  <c r="R422" i="2"/>
  <c r="R179" i="2"/>
  <c r="R466" i="2"/>
  <c r="R170" i="2"/>
  <c r="R272" i="2"/>
  <c r="R155" i="2"/>
  <c r="R205" i="2"/>
  <c r="R94" i="2"/>
  <c r="R175" i="2"/>
  <c r="R451" i="2"/>
  <c r="R89" i="2"/>
  <c r="R356" i="2"/>
  <c r="R266" i="2"/>
  <c r="R124" i="2"/>
  <c r="R122" i="2"/>
  <c r="R176" i="2"/>
  <c r="R234" i="2"/>
  <c r="R326" i="5"/>
  <c r="R226" i="2"/>
  <c r="S326" i="5" l="1"/>
  <c r="M3" i="1"/>
  <c r="B3" i="1"/>
  <c r="B4" i="1" s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20" i="1" s="1"/>
  <c r="B21" i="1" s="1"/>
  <c r="B22" i="1" s="1"/>
  <c r="B23" i="1" s="1"/>
  <c r="B24" i="1" s="1"/>
  <c r="B25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T127" i="5"/>
  <c r="T260" i="5"/>
  <c r="T3" i="5"/>
  <c r="T16" i="5"/>
  <c r="S357" i="2"/>
  <c r="G55" i="1" s="1"/>
  <c r="S75" i="2"/>
  <c r="S327" i="2"/>
  <c r="S273" i="2"/>
  <c r="G572" i="1" s="1"/>
  <c r="S373" i="2"/>
  <c r="S134" i="2"/>
  <c r="G328" i="1" s="1"/>
  <c r="S158" i="2"/>
  <c r="G229" i="1" s="1"/>
  <c r="S272" i="2"/>
  <c r="S207" i="2"/>
  <c r="S262" i="2"/>
  <c r="S23" i="2"/>
  <c r="G974" i="1" s="1"/>
  <c r="S162" i="2"/>
  <c r="S28" i="2"/>
  <c r="S367" i="2"/>
  <c r="S381" i="2"/>
  <c r="S212" i="2"/>
  <c r="G614" i="1" s="1"/>
  <c r="S338" i="2"/>
  <c r="S122" i="2"/>
  <c r="G1016" i="1" s="1"/>
  <c r="S100" i="2"/>
  <c r="G236" i="1" s="1"/>
  <c r="S292" i="2"/>
  <c r="G1124" i="1" s="1"/>
  <c r="S218" i="2"/>
  <c r="G660" i="1" s="1"/>
  <c r="S106" i="2"/>
  <c r="G119" i="1" s="1"/>
  <c r="S180" i="2"/>
  <c r="S9" i="2"/>
  <c r="S230" i="2"/>
  <c r="S441" i="2"/>
  <c r="S299" i="2"/>
  <c r="S15" i="2"/>
  <c r="G113" i="1" s="1"/>
  <c r="S153" i="2"/>
  <c r="G781" i="1" s="1"/>
  <c r="S252" i="2"/>
  <c r="G336" i="1" s="1"/>
  <c r="S305" i="2"/>
  <c r="G1098" i="1" s="1"/>
  <c r="S107" i="2"/>
  <c r="G147" i="1" s="1"/>
  <c r="S304" i="2"/>
  <c r="S10" i="2"/>
  <c r="S51" i="2"/>
  <c r="S210" i="2"/>
  <c r="S66" i="2"/>
  <c r="S136" i="2"/>
  <c r="S108" i="2"/>
  <c r="G1084" i="1" s="1"/>
  <c r="S105" i="2"/>
  <c r="S425" i="2"/>
  <c r="S40" i="2"/>
  <c r="S361" i="2"/>
  <c r="S454" i="2"/>
  <c r="G57" i="1" s="1"/>
  <c r="S468" i="2"/>
  <c r="S13" i="2"/>
  <c r="G1029" i="1" s="1"/>
  <c r="S42" i="2"/>
  <c r="G929" i="1" s="1"/>
  <c r="S11" i="2"/>
  <c r="G200" i="1" s="1"/>
  <c r="S257" i="2"/>
  <c r="S417" i="2"/>
  <c r="S413" i="2"/>
  <c r="S303" i="2"/>
  <c r="S280" i="2"/>
  <c r="S331" i="2"/>
  <c r="G505" i="1" s="1"/>
  <c r="S101" i="2"/>
  <c r="G378" i="1" s="1"/>
  <c r="S226" i="2"/>
  <c r="G1064" i="1" s="1"/>
  <c r="S275" i="2"/>
  <c r="S356" i="2"/>
  <c r="G1051" i="1" s="1"/>
  <c r="S205" i="2"/>
  <c r="S466" i="2"/>
  <c r="G527" i="1" s="1"/>
  <c r="S133" i="2"/>
  <c r="S393" i="2"/>
  <c r="S444" i="2"/>
  <c r="S301" i="2"/>
  <c r="S33" i="2"/>
  <c r="G122" i="1" s="1"/>
  <c r="S213" i="2"/>
  <c r="G283" i="1" s="1"/>
  <c r="S147" i="2"/>
  <c r="S463" i="2"/>
  <c r="S82" i="2"/>
  <c r="S187" i="2"/>
  <c r="S19" i="2"/>
  <c r="S182" i="2"/>
  <c r="G37" i="1" s="1"/>
  <c r="S48" i="2"/>
  <c r="G39" i="1" s="1"/>
  <c r="S165" i="2"/>
  <c r="S294" i="2"/>
  <c r="G990" i="1" s="1"/>
  <c r="S87" i="2"/>
  <c r="G406" i="1" s="1"/>
  <c r="S291" i="2"/>
  <c r="S116" i="2"/>
  <c r="S14" i="2"/>
  <c r="S274" i="2"/>
  <c r="G649" i="1" s="1"/>
  <c r="S337" i="2"/>
  <c r="S209" i="2"/>
  <c r="G701" i="1" s="1"/>
  <c r="S36" i="2"/>
  <c r="G226" i="1" s="1"/>
  <c r="S139" i="2"/>
  <c r="S114" i="2"/>
  <c r="G735" i="1" s="1"/>
  <c r="S217" i="2"/>
  <c r="S449" i="2"/>
  <c r="S198" i="2"/>
  <c r="S167" i="2"/>
  <c r="S184" i="2"/>
  <c r="G478" i="1" s="1"/>
  <c r="S215" i="2"/>
  <c r="S4" i="2"/>
  <c r="G360" i="1" s="1"/>
  <c r="S391" i="2"/>
  <c r="S96" i="2"/>
  <c r="S462" i="2"/>
  <c r="S79" i="2"/>
  <c r="G238" i="1" s="1"/>
  <c r="S340" i="2"/>
  <c r="S401" i="2"/>
  <c r="S93" i="2"/>
  <c r="G937" i="1" s="1"/>
  <c r="S397" i="2"/>
  <c r="S314" i="2"/>
  <c r="S172" i="2"/>
  <c r="S81" i="2"/>
  <c r="S317" i="2"/>
  <c r="G731" i="1" s="1"/>
  <c r="S84" i="2"/>
  <c r="S316" i="2"/>
  <c r="S348" i="2"/>
  <c r="S177" i="2"/>
  <c r="G290" i="1" s="1"/>
  <c r="S319" i="2"/>
  <c r="S90" i="2"/>
  <c r="S365" i="2"/>
  <c r="G1057" i="1" s="1"/>
  <c r="S426" i="2"/>
  <c r="S261" i="2"/>
  <c r="S439" i="2"/>
  <c r="S20" i="2"/>
  <c r="S144" i="2"/>
  <c r="G1002" i="1" s="1"/>
  <c r="S308" i="2"/>
  <c r="S201" i="2"/>
  <c r="S411" i="2"/>
  <c r="G414" i="1" s="1"/>
  <c r="S194" i="2"/>
  <c r="S364" i="2"/>
  <c r="G1041" i="1" s="1"/>
  <c r="S193" i="2"/>
  <c r="S309" i="2"/>
  <c r="S285" i="2"/>
  <c r="G462" i="1" s="1"/>
  <c r="S265" i="2"/>
  <c r="S154" i="2"/>
  <c r="S470" i="2"/>
  <c r="S369" i="2"/>
  <c r="S160" i="2"/>
  <c r="S88" i="2"/>
  <c r="G1006" i="1" s="1"/>
  <c r="S310" i="2"/>
  <c r="S183" i="2"/>
  <c r="S57" i="2"/>
  <c r="S372" i="2"/>
  <c r="G1096" i="1" s="1"/>
  <c r="S244" i="2"/>
  <c r="S39" i="2"/>
  <c r="S242" i="2"/>
  <c r="G137" i="1" s="1"/>
  <c r="S380" i="2"/>
  <c r="S237" i="2"/>
  <c r="S110" i="2"/>
  <c r="S256" i="2"/>
  <c r="S438" i="2"/>
  <c r="G393" i="1" s="1"/>
  <c r="S229" i="2"/>
  <c r="S123" i="2"/>
  <c r="S339" i="2"/>
  <c r="G270" i="1" s="1"/>
  <c r="S437" i="2"/>
  <c r="S128" i="2"/>
  <c r="G1033" i="1" s="1"/>
  <c r="S422" i="2"/>
  <c r="G1095" i="1" s="1"/>
  <c r="S17" i="2"/>
  <c r="S3" i="2"/>
  <c r="G44" i="1" s="1"/>
  <c r="S37" i="2"/>
  <c r="S378" i="2"/>
  <c r="S306" i="2"/>
  <c r="S238" i="2"/>
  <c r="G677" i="1" s="1"/>
  <c r="S191" i="2"/>
  <c r="G531" i="1" s="1"/>
  <c r="S5" i="2"/>
  <c r="S43" i="2"/>
  <c r="S288" i="2"/>
  <c r="S117" i="2"/>
  <c r="S195" i="2"/>
  <c r="S290" i="2"/>
  <c r="S452" i="2"/>
  <c r="S164" i="2"/>
  <c r="G8" i="1" s="1"/>
  <c r="S472" i="2"/>
  <c r="G443" i="1" s="1"/>
  <c r="S243" i="2"/>
  <c r="S56" i="2"/>
  <c r="S403" i="2"/>
  <c r="S250" i="2"/>
  <c r="S50" i="2"/>
  <c r="S196" i="2"/>
  <c r="G351" i="1" s="1"/>
  <c r="S138" i="2"/>
  <c r="G246" i="1" s="1"/>
  <c r="S72" i="2"/>
  <c r="S329" i="2"/>
  <c r="S199" i="2"/>
  <c r="S428" i="2"/>
  <c r="S200" i="2"/>
  <c r="S137" i="2"/>
  <c r="G560" i="1" s="1"/>
  <c r="S231" i="2"/>
  <c r="S362" i="2"/>
  <c r="S119" i="2"/>
  <c r="S59" i="2"/>
  <c r="G179" i="1" s="1"/>
  <c r="S267" i="2"/>
  <c r="G53" i="1" s="1"/>
  <c r="S224" i="2"/>
  <c r="G417" i="1" s="1"/>
  <c r="S142" i="2"/>
  <c r="G542" i="1" s="1"/>
  <c r="S103" i="2"/>
  <c r="G271" i="1" s="1"/>
  <c r="S416" i="2"/>
  <c r="S313" i="2"/>
  <c r="S351" i="2"/>
  <c r="S245" i="2"/>
  <c r="G380" i="1" s="1"/>
  <c r="S296" i="2"/>
  <c r="S181" i="2"/>
  <c r="G111" i="1" s="1"/>
  <c r="S241" i="2"/>
  <c r="S38" i="2"/>
  <c r="S70" i="2"/>
  <c r="S465" i="2"/>
  <c r="S450" i="2"/>
  <c r="S269" i="2"/>
  <c r="G15" i="1" s="1"/>
  <c r="S410" i="2"/>
  <c r="S408" i="2"/>
  <c r="S459" i="2"/>
  <c r="S223" i="2"/>
  <c r="S343" i="2"/>
  <c r="S54" i="2"/>
  <c r="S469" i="2"/>
  <c r="S125" i="2"/>
  <c r="S208" i="2"/>
  <c r="G407" i="1" s="1"/>
  <c r="S419" i="2"/>
  <c r="S166" i="2"/>
  <c r="S76" i="2"/>
  <c r="S120" i="2"/>
  <c r="S385" i="2"/>
  <c r="S112" i="2"/>
  <c r="S141" i="2"/>
  <c r="S69" i="2"/>
  <c r="G768" i="1" s="1"/>
  <c r="S406" i="2"/>
  <c r="S279" i="2"/>
  <c r="G509" i="1" s="1"/>
  <c r="S7" i="2"/>
  <c r="S311" i="2"/>
  <c r="S325" i="2"/>
  <c r="S421" i="2"/>
  <c r="S130" i="2"/>
  <c r="S206" i="2"/>
  <c r="S326" i="2"/>
  <c r="S31" i="2"/>
  <c r="S171" i="2"/>
  <c r="G775" i="1" s="1"/>
  <c r="S146" i="2"/>
  <c r="G804" i="1" s="1"/>
  <c r="S129" i="2"/>
  <c r="S228" i="2"/>
  <c r="G958" i="1" s="1"/>
  <c r="S35" i="2"/>
  <c r="G883" i="1" s="1"/>
  <c r="S92" i="2"/>
  <c r="G473" i="1" s="1"/>
  <c r="S169" i="2"/>
  <c r="S358" i="2"/>
  <c r="G989" i="1" s="1"/>
  <c r="S345" i="2"/>
  <c r="S370" i="2"/>
  <c r="G1024" i="1" s="1"/>
  <c r="S22" i="2"/>
  <c r="S21" i="2"/>
  <c r="S77" i="2"/>
  <c r="S124" i="2"/>
  <c r="S253" i="2"/>
  <c r="G728" i="1" s="1"/>
  <c r="S131" i="2"/>
  <c r="G265" i="1" s="1"/>
  <c r="S220" i="2"/>
  <c r="S127" i="2"/>
  <c r="G21" i="1" s="1"/>
  <c r="S383" i="2"/>
  <c r="S189" i="2"/>
  <c r="G849" i="1" s="1"/>
  <c r="S355" i="2"/>
  <c r="S247" i="2"/>
  <c r="G134" i="1" s="1"/>
  <c r="S143" i="2"/>
  <c r="S270" i="2"/>
  <c r="S457" i="2"/>
  <c r="G1068" i="1" s="1"/>
  <c r="S349" i="2"/>
  <c r="S168" i="2"/>
  <c r="S232" i="2"/>
  <c r="S440" i="2"/>
  <c r="G479" i="1" s="1"/>
  <c r="S455" i="2"/>
  <c r="S389" i="2"/>
  <c r="S251" i="2"/>
  <c r="S174" i="2"/>
  <c r="G1036" i="1" s="1"/>
  <c r="S222" i="2"/>
  <c r="S415" i="2"/>
  <c r="S249" i="2"/>
  <c r="S67" i="2"/>
  <c r="S83" i="2"/>
  <c r="S298" i="2"/>
  <c r="S295" i="2"/>
  <c r="S374" i="2"/>
  <c r="S427" i="2"/>
  <c r="S384" i="2"/>
  <c r="S460" i="2"/>
  <c r="G855" i="1" s="1"/>
  <c r="S16" i="2"/>
  <c r="G235" i="1" s="1"/>
  <c r="S152" i="2"/>
  <c r="S161" i="2"/>
  <c r="G329" i="1" s="1"/>
  <c r="S190" i="2"/>
  <c r="S221" i="2"/>
  <c r="S203" i="2"/>
  <c r="G895" i="1" s="1"/>
  <c r="S8" i="2"/>
  <c r="G7" i="1" s="1"/>
  <c r="S333" i="2"/>
  <c r="S341" i="2"/>
  <c r="S73" i="2"/>
  <c r="S235" i="2"/>
  <c r="S216" i="2"/>
  <c r="G651" i="1" s="1"/>
  <c r="S394" i="2"/>
  <c r="S443" i="2"/>
  <c r="S379" i="2"/>
  <c r="S109" i="2"/>
  <c r="G730" i="1" s="1"/>
  <c r="S121" i="2"/>
  <c r="S386" i="2"/>
  <c r="S390" i="2"/>
  <c r="S44" i="2"/>
  <c r="S456" i="2"/>
  <c r="S18" i="2"/>
  <c r="S368" i="2"/>
  <c r="S277" i="2"/>
  <c r="S234" i="2"/>
  <c r="G780" i="1" s="1"/>
  <c r="S89" i="2"/>
  <c r="S155" i="2"/>
  <c r="S202" i="2"/>
  <c r="S259" i="2"/>
  <c r="S286" i="2"/>
  <c r="G321" i="1" s="1"/>
  <c r="S432" i="2"/>
  <c r="S423" i="2"/>
  <c r="S248" i="2"/>
  <c r="S71" i="2"/>
  <c r="S281" i="2"/>
  <c r="S186" i="2"/>
  <c r="S342" i="2"/>
  <c r="G454" i="1" s="1"/>
  <c r="S29" i="2"/>
  <c r="G4" i="1" s="1"/>
  <c r="S375" i="2"/>
  <c r="S407" i="2"/>
  <c r="S284" i="2"/>
  <c r="S336" i="2"/>
  <c r="G155" i="1" s="1"/>
  <c r="S334" i="2"/>
  <c r="S197" i="2"/>
  <c r="G87" i="1" s="1"/>
  <c r="S447" i="2"/>
  <c r="S328" i="2"/>
  <c r="S414" i="2"/>
  <c r="S353" i="2"/>
  <c r="S436" i="2"/>
  <c r="S350" i="2"/>
  <c r="G63" i="1" s="1"/>
  <c r="S132" i="2"/>
  <c r="S102" i="2"/>
  <c r="S53" i="2"/>
  <c r="G529" i="1" s="1"/>
  <c r="S433" i="2"/>
  <c r="G867" i="1" s="1"/>
  <c r="S324" i="2"/>
  <c r="G176" i="1" s="1"/>
  <c r="S135" i="2"/>
  <c r="S65" i="2"/>
  <c r="S431" i="2"/>
  <c r="S214" i="2"/>
  <c r="S140" i="2"/>
  <c r="S113" i="2"/>
  <c r="G23" i="1" s="1"/>
  <c r="S85" i="2"/>
  <c r="G1049" i="1" s="1"/>
  <c r="S458" i="2"/>
  <c r="S402" i="2"/>
  <c r="S461" i="2"/>
  <c r="S376" i="2"/>
  <c r="S115" i="2"/>
  <c r="G998" i="1" s="1"/>
  <c r="S126" i="2"/>
  <c r="G551" i="1" s="1"/>
  <c r="S52" i="2"/>
  <c r="S25" i="2"/>
  <c r="S47" i="2"/>
  <c r="G461" i="1" s="1"/>
  <c r="S287" i="2"/>
  <c r="G494" i="1" s="1"/>
  <c r="S382" i="2"/>
  <c r="G495" i="1" s="1"/>
  <c r="S434" i="2"/>
  <c r="S464" i="2"/>
  <c r="G833" i="1" s="1"/>
  <c r="S354" i="2"/>
  <c r="G850" i="1" s="1"/>
  <c r="S176" i="2"/>
  <c r="S266" i="2"/>
  <c r="G426" i="1" s="1"/>
  <c r="S451" i="2"/>
  <c r="S175" i="2"/>
  <c r="S55" i="2"/>
  <c r="S170" i="2"/>
  <c r="G549" i="1" s="1"/>
  <c r="S179" i="2"/>
  <c r="S396" i="2"/>
  <c r="S371" i="2"/>
  <c r="S321" i="2"/>
  <c r="S377" i="2"/>
  <c r="G356" i="1" s="1"/>
  <c r="S98" i="2"/>
  <c r="G837" i="1" s="1"/>
  <c r="S41" i="2"/>
  <c r="G548" i="1" s="1"/>
  <c r="S61" i="2"/>
  <c r="G838" i="1" s="1"/>
  <c r="S211" i="2"/>
  <c r="S97" i="2"/>
  <c r="G1081" i="1" s="1"/>
  <c r="S260" i="2"/>
  <c r="G523" i="1" s="1"/>
  <c r="S6" i="2"/>
  <c r="S387" i="2"/>
  <c r="G517" i="1" s="1"/>
  <c r="S322" i="2"/>
  <c r="S276" i="2"/>
  <c r="S68" i="2"/>
  <c r="S86" i="2"/>
  <c r="G32" i="1" s="1"/>
  <c r="S80" i="2"/>
  <c r="S145" i="2"/>
  <c r="G216" i="1" s="1"/>
  <c r="S420" i="2"/>
  <c r="G893" i="1" s="1"/>
  <c r="S399" i="2"/>
  <c r="S104" i="2"/>
  <c r="G76" i="1" s="1"/>
  <c r="S255" i="2"/>
  <c r="G95" i="1" s="1"/>
  <c r="S32" i="2"/>
  <c r="G923" i="1" s="1"/>
  <c r="S192" i="2"/>
  <c r="G819" i="1" s="1"/>
  <c r="S320" i="2"/>
  <c r="G158" i="1" s="1"/>
  <c r="S412" i="2"/>
  <c r="S445" i="2"/>
  <c r="S297" i="2"/>
  <c r="S78" i="2"/>
  <c r="S185" i="2"/>
  <c r="G221" i="1" s="1"/>
  <c r="S323" i="2"/>
  <c r="S474" i="2"/>
  <c r="S424" i="2"/>
  <c r="S148" i="2"/>
  <c r="G934" i="1" s="1"/>
  <c r="S151" i="2"/>
  <c r="G975" i="1" s="1"/>
  <c r="S163" i="2"/>
  <c r="S366" i="2"/>
  <c r="G761" i="1" s="1"/>
  <c r="S429" i="2"/>
  <c r="S446" i="2"/>
  <c r="S475" i="2"/>
  <c r="S239" i="2"/>
  <c r="S392" i="2"/>
  <c r="S418" i="2"/>
  <c r="S346" i="2"/>
  <c r="S219" i="2"/>
  <c r="G1058" i="1" s="1"/>
  <c r="S332" i="2"/>
  <c r="S315" i="2"/>
  <c r="S360" i="2"/>
  <c r="S225" i="2"/>
  <c r="S404" i="2"/>
  <c r="G570" i="1" s="1"/>
  <c r="S178" i="2"/>
  <c r="S330" i="2"/>
  <c r="S34" i="2"/>
  <c r="G792" i="1" s="1"/>
  <c r="S473" i="2"/>
  <c r="S204" i="2"/>
  <c r="G612" i="1" s="1"/>
  <c r="S435" i="2"/>
  <c r="S363" i="2"/>
  <c r="S335" i="2"/>
  <c r="S300" i="2"/>
  <c r="S448" i="2"/>
  <c r="S150" i="2"/>
  <c r="S95" i="2"/>
  <c r="G184" i="1" s="1"/>
  <c r="S430" i="2"/>
  <c r="S240" i="2"/>
  <c r="G872" i="1" s="1"/>
  <c r="S12" i="2"/>
  <c r="S278" i="2"/>
  <c r="G362" i="1" s="1"/>
  <c r="S344" i="2"/>
  <c r="S453" i="2"/>
  <c r="S409" i="2"/>
  <c r="S254" i="2"/>
  <c r="S293" i="2"/>
  <c r="S347" i="2"/>
  <c r="G1054" i="1" s="1"/>
  <c r="S74" i="2"/>
  <c r="G782" i="1" s="1"/>
  <c r="S388" i="2"/>
  <c r="S99" i="2"/>
  <c r="G359" i="1" s="1"/>
  <c r="S352" i="2"/>
  <c r="S64" i="2"/>
  <c r="S49" i="2"/>
  <c r="S227" i="2"/>
  <c r="G256" i="1" s="1"/>
  <c r="S24" i="2"/>
  <c r="S27" i="2"/>
  <c r="G830" i="1" s="1"/>
  <c r="S63" i="2"/>
  <c r="S246" i="2"/>
  <c r="S111" i="2"/>
  <c r="S157" i="2"/>
  <c r="S471" i="2"/>
  <c r="S442" i="2"/>
  <c r="S149" i="2"/>
  <c r="G143" i="1" s="1"/>
  <c r="S258" i="2"/>
  <c r="S289" i="2"/>
  <c r="S46" i="2"/>
  <c r="S159" i="2"/>
  <c r="S359" i="2"/>
  <c r="S302" i="2"/>
  <c r="G519" i="1" s="1"/>
  <c r="S271" i="2"/>
  <c r="G619" i="1" s="1"/>
  <c r="S476" i="2"/>
  <c r="S45" i="2"/>
  <c r="S318" i="2"/>
  <c r="S60" i="2"/>
  <c r="G861" i="1" s="1"/>
  <c r="S156" i="2"/>
  <c r="G320" i="1" s="1"/>
  <c r="S467" i="2"/>
  <c r="S405" i="2"/>
  <c r="S283" i="2"/>
  <c r="G374" i="1" s="1"/>
  <c r="S236" i="2"/>
  <c r="S307" i="2"/>
  <c r="S395" i="2"/>
  <c r="S26" i="2"/>
  <c r="S62" i="2"/>
  <c r="S173" i="2"/>
  <c r="S268" i="2"/>
  <c r="G485" i="1" s="1"/>
  <c r="S312" i="2"/>
  <c r="G154" i="1" s="1"/>
  <c r="S30" i="2"/>
  <c r="G304" i="1" s="1"/>
  <c r="S282" i="2"/>
  <c r="S94" i="2"/>
  <c r="S91" i="2"/>
  <c r="S398" i="2"/>
  <c r="S233" i="2"/>
  <c r="S58" i="2"/>
  <c r="S118" i="2"/>
  <c r="S263" i="2"/>
  <c r="G943" i="1" s="1"/>
  <c r="S188" i="2"/>
  <c r="G180" i="1" s="1"/>
  <c r="G444" i="1" l="1"/>
  <c r="G299" i="1"/>
  <c r="G59" i="1"/>
  <c r="G449" i="1"/>
  <c r="G405" i="1"/>
  <c r="G348" i="1"/>
  <c r="G123" i="1"/>
  <c r="G789" i="1"/>
  <c r="G621" i="1"/>
  <c r="G522" i="1"/>
  <c r="G625" i="1"/>
  <c r="G363" i="1"/>
  <c r="G627" i="1"/>
  <c r="G156" i="1"/>
  <c r="G670" i="1"/>
  <c r="G118" i="1"/>
  <c r="G366" i="1"/>
  <c r="G1000" i="1"/>
  <c r="G1028" i="1"/>
  <c r="G439" i="1"/>
  <c r="G1087" i="1"/>
  <c r="G1052" i="1"/>
  <c r="G309" i="1"/>
  <c r="G591" i="1"/>
  <c r="G66" i="1"/>
  <c r="G864" i="1"/>
  <c r="G813" i="1"/>
  <c r="G1040" i="1"/>
  <c r="G354" i="1"/>
  <c r="G658" i="1"/>
  <c r="G957" i="1"/>
  <c r="G661" i="1"/>
  <c r="G762" i="1"/>
  <c r="G926" i="1"/>
  <c r="G466" i="1"/>
  <c r="G756" i="1"/>
  <c r="G714" i="1"/>
  <c r="G726" i="1"/>
  <c r="G1085" i="1"/>
  <c r="G127" i="1"/>
  <c r="G1048" i="1"/>
  <c r="G46" i="1"/>
  <c r="G33" i="1"/>
  <c r="G592" i="1"/>
  <c r="G5" i="1"/>
  <c r="G601" i="1"/>
  <c r="G70" i="1"/>
  <c r="G538" i="1"/>
  <c r="G1026" i="1"/>
  <c r="G1055" i="1"/>
  <c r="G357" i="1"/>
  <c r="G9" i="1"/>
  <c r="G791" i="1"/>
  <c r="G633" i="1"/>
  <c r="G334" i="1"/>
  <c r="G1122" i="1"/>
  <c r="G961" i="1"/>
  <c r="G401" i="1"/>
  <c r="G244" i="1"/>
  <c r="G938" i="1"/>
  <c r="G979" i="1"/>
  <c r="G888" i="1"/>
  <c r="G513" i="1"/>
  <c r="G218" i="1"/>
  <c r="G959" i="1"/>
  <c r="G713" i="1"/>
  <c r="G248" i="1"/>
  <c r="G162" i="1"/>
  <c r="G820" i="1"/>
  <c r="G392" i="1"/>
  <c r="G1099" i="1"/>
  <c r="G717" i="1"/>
  <c r="G823" i="1"/>
  <c r="G26" i="1"/>
  <c r="G749" i="1"/>
  <c r="G149" i="1"/>
  <c r="G860" i="1"/>
  <c r="G484" i="1"/>
  <c r="T59" i="5"/>
  <c r="T326" i="5"/>
  <c r="T396" i="5"/>
  <c r="G109" i="1"/>
  <c r="G948" i="1"/>
  <c r="G1046" i="1"/>
  <c r="G615" i="1"/>
  <c r="G220" i="1"/>
  <c r="G610" i="1"/>
  <c r="G1109" i="1"/>
  <c r="G588" i="1"/>
  <c r="G1025" i="1"/>
  <c r="G10" i="1"/>
  <c r="G832" i="1"/>
  <c r="G306" i="1"/>
  <c r="G280" i="1"/>
  <c r="G89" i="1"/>
  <c r="G240" i="1"/>
  <c r="G1007" i="1"/>
  <c r="G669" i="1"/>
  <c r="G764" i="1"/>
  <c r="G186" i="1"/>
  <c r="G72" i="1"/>
  <c r="G97" i="1"/>
  <c r="G489" i="1"/>
  <c r="G765" i="1"/>
  <c r="G399" i="1"/>
  <c r="G646" i="1"/>
  <c r="G795" i="1"/>
  <c r="G115" i="1"/>
  <c r="G578" i="1"/>
  <c r="G286" i="1"/>
  <c r="G3" i="1"/>
  <c r="G383" i="1"/>
  <c r="G402" i="1"/>
  <c r="G372" i="1"/>
  <c r="G1091" i="1"/>
  <c r="G964" i="1"/>
  <c r="G1008" i="1"/>
  <c r="G169" i="1"/>
  <c r="G667" i="1"/>
  <c r="G914" i="1"/>
  <c r="G746" i="1"/>
  <c r="G924" i="1"/>
  <c r="G289" i="1"/>
  <c r="G288" i="1"/>
  <c r="G882" i="1"/>
  <c r="G1047" i="1"/>
  <c r="G1009" i="1"/>
  <c r="G215" i="1"/>
  <c r="G786" i="1"/>
  <c r="G722" i="1"/>
  <c r="G464" i="1"/>
  <c r="G822" i="1"/>
  <c r="G20" i="1"/>
  <c r="G415" i="1"/>
  <c r="G993" i="1"/>
  <c r="G636" i="1"/>
  <c r="G195" i="1"/>
  <c r="G692" i="1"/>
  <c r="G589" i="1"/>
  <c r="G684" i="1"/>
  <c r="G64" i="1"/>
  <c r="G114" i="1"/>
  <c r="G1110" i="1"/>
  <c r="G600" i="1"/>
  <c r="G129" i="1"/>
  <c r="G2" i="1"/>
  <c r="G1121" i="1"/>
  <c r="G296" i="1"/>
  <c r="G370" i="1"/>
  <c r="G848" i="1"/>
  <c r="G593" i="1"/>
  <c r="G704" i="1"/>
  <c r="G1089" i="1"/>
  <c r="G14" i="1"/>
  <c r="G358" i="1"/>
  <c r="G995" i="1"/>
  <c r="G446" i="1"/>
  <c r="G754" i="1"/>
  <c r="G445" i="1"/>
  <c r="G49" i="1"/>
  <c r="G1111" i="1"/>
  <c r="G94" i="1"/>
  <c r="G25" i="1"/>
  <c r="G1056" i="1"/>
  <c r="G247" i="1"/>
  <c r="G453" i="1"/>
  <c r="G921" i="1"/>
  <c r="G816" i="1"/>
  <c r="G569" i="1"/>
  <c r="G988" i="1"/>
  <c r="G797" i="1"/>
  <c r="G251" i="1"/>
  <c r="G622" i="1"/>
  <c r="G278" i="1"/>
  <c r="G955" i="1"/>
  <c r="G12" i="1"/>
  <c r="G24" i="1"/>
  <c r="G803" i="1"/>
  <c r="G376" i="1"/>
  <c r="G262" i="1"/>
  <c r="G963" i="1"/>
  <c r="G1076" i="1"/>
  <c r="G16" i="1"/>
  <c r="G182" i="1"/>
  <c r="G552" i="1"/>
  <c r="G1015" i="1"/>
  <c r="G887" i="1"/>
  <c r="G721" i="1"/>
  <c r="G197" i="1"/>
  <c r="G655" i="1"/>
  <c r="G1018" i="1"/>
  <c r="G427" i="1"/>
  <c r="G434" i="1"/>
  <c r="G219" i="1"/>
  <c r="G514" i="1"/>
  <c r="G83" i="1"/>
  <c r="G623" i="1"/>
  <c r="G520" i="1"/>
  <c r="G618" i="1"/>
  <c r="G166" i="1"/>
  <c r="G620" i="1"/>
  <c r="G1072" i="1"/>
  <c r="G355" i="1"/>
  <c r="G381" i="1"/>
  <c r="G594" i="1"/>
  <c r="G1078" i="1"/>
  <c r="G738" i="1"/>
  <c r="G639" i="1"/>
  <c r="G86" i="1"/>
  <c r="G865" i="1"/>
  <c r="G1086" i="1"/>
  <c r="G530" i="1"/>
  <c r="G211" i="1"/>
  <c r="G597" i="1"/>
  <c r="G712" i="1"/>
  <c r="G54" i="1"/>
  <c r="G313" i="1"/>
  <c r="G1022" i="1"/>
  <c r="G580" i="1"/>
  <c r="G539" i="1"/>
  <c r="G408" i="1"/>
  <c r="G742" i="1"/>
  <c r="G532" i="1"/>
  <c r="G471" i="1"/>
  <c r="G611" i="1"/>
  <c r="G694" i="1"/>
  <c r="G853" i="1"/>
  <c r="G613" i="1"/>
  <c r="G716" i="1"/>
  <c r="G291" i="1"/>
  <c r="G582" i="1"/>
  <c r="G297" i="1"/>
  <c r="G904" i="1"/>
  <c r="G1005" i="1"/>
  <c r="G954" i="1"/>
  <c r="G779" i="1"/>
  <c r="G142" i="1"/>
  <c r="G766" i="1"/>
  <c r="G103" i="1"/>
  <c r="G269" i="1"/>
  <c r="G1101" i="1"/>
  <c r="G419" i="1"/>
  <c r="G212" i="1"/>
  <c r="G174" i="1"/>
  <c r="G50" i="1"/>
  <c r="G1032" i="1"/>
  <c r="G342" i="1"/>
  <c r="G68" i="1"/>
  <c r="G159" i="1"/>
  <c r="G941" i="1"/>
  <c r="G38" i="1"/>
  <c r="G909" i="1"/>
  <c r="G139" i="1"/>
  <c r="G468" i="1"/>
  <c r="G744" i="1"/>
  <c r="G858" i="1"/>
  <c r="G981" i="1"/>
  <c r="G165" i="1"/>
  <c r="G771" i="1"/>
  <c r="G60" i="1"/>
  <c r="G657" i="1"/>
  <c r="G835" i="1"/>
  <c r="G575" i="1"/>
  <c r="G707" i="1"/>
  <c r="T6" i="2"/>
  <c r="T13" i="2"/>
  <c r="T190" i="2"/>
  <c r="T476" i="2"/>
  <c r="T56" i="2"/>
  <c r="T445" i="2"/>
  <c r="T337" i="2"/>
  <c r="T435" i="2"/>
  <c r="T439" i="2"/>
  <c r="T448" i="2"/>
  <c r="T93" i="2"/>
  <c r="T475" i="2"/>
  <c r="T474" i="2"/>
  <c r="T172" i="2"/>
  <c r="T27" i="2"/>
  <c r="T408" i="2"/>
  <c r="T432" i="2"/>
  <c r="T90" i="2"/>
  <c r="T168" i="2"/>
  <c r="T312" i="2"/>
  <c r="T399" i="2"/>
  <c r="T234" i="2"/>
  <c r="T68" i="2"/>
  <c r="T381" i="2"/>
  <c r="T346" i="2"/>
  <c r="T348" i="2"/>
  <c r="T442" i="2"/>
  <c r="T282" i="2"/>
  <c r="T459" i="2"/>
  <c r="T240" i="2"/>
  <c r="T377" i="2"/>
  <c r="T327" i="2"/>
  <c r="T259" i="2"/>
  <c r="T127" i="2"/>
  <c r="T114" i="2"/>
  <c r="T169" i="2"/>
  <c r="T252" i="2"/>
  <c r="T198" i="2"/>
  <c r="T453" i="2"/>
  <c r="T469" i="2"/>
  <c r="T470" i="2"/>
  <c r="T4" i="2"/>
  <c r="T5" i="2"/>
  <c r="T11" i="2"/>
  <c r="T175" i="2"/>
  <c r="T462" i="2"/>
  <c r="T378" i="2"/>
  <c r="T243" i="2"/>
  <c r="T321" i="2"/>
  <c r="T467" i="2"/>
  <c r="T394" i="2"/>
  <c r="T350" i="2"/>
  <c r="T464" i="2"/>
  <c r="T209" i="2"/>
  <c r="T466" i="2"/>
  <c r="T65" i="2"/>
  <c r="T52" i="2"/>
  <c r="T409" i="2"/>
  <c r="T120" i="2"/>
  <c r="T10" i="2"/>
  <c r="T7" i="2"/>
  <c r="T12" i="2"/>
  <c r="T261" i="2"/>
  <c r="T273" i="2"/>
  <c r="T105" i="2"/>
  <c r="T293" i="2"/>
  <c r="T32" i="2"/>
  <c r="T471" i="2"/>
  <c r="T393" i="2"/>
  <c r="T313" i="2"/>
  <c r="T129" i="2"/>
  <c r="T354" i="2"/>
  <c r="T396" i="2"/>
  <c r="T251" i="2"/>
  <c r="T473" i="2"/>
  <c r="T185" i="2"/>
  <c r="T420" i="2"/>
  <c r="T411" i="2"/>
  <c r="T89" i="2"/>
  <c r="T407" i="2"/>
  <c r="T398" i="2"/>
  <c r="T449" i="2"/>
  <c r="T292" i="2"/>
  <c r="T415" i="2"/>
  <c r="T301" i="2"/>
  <c r="T242" i="2"/>
  <c r="T395" i="2"/>
  <c r="T207" i="2"/>
  <c r="T218" i="2"/>
  <c r="T119" i="2"/>
  <c r="T450" i="2"/>
  <c r="T70" i="2"/>
  <c r="T267" i="2"/>
  <c r="T107" i="2"/>
  <c r="T37" i="2"/>
  <c r="T389" i="2"/>
  <c r="T264" i="2"/>
  <c r="T77" i="2"/>
  <c r="T139" i="2"/>
  <c r="T153" i="2"/>
  <c r="T413" i="2"/>
  <c r="T23" i="2"/>
  <c r="T87" i="2"/>
  <c r="T465" i="2"/>
  <c r="T197" i="2"/>
  <c r="T294" i="2"/>
  <c r="T281" i="2"/>
  <c r="T290" i="2"/>
  <c r="T405" i="2"/>
  <c r="T472" i="2"/>
  <c r="T291" i="2"/>
  <c r="T338" i="2"/>
  <c r="T22" i="2"/>
  <c r="T161" i="2"/>
  <c r="T307" i="2"/>
  <c r="T406" i="2"/>
  <c r="T468" i="2"/>
  <c r="T15" i="2"/>
  <c r="T132" i="2"/>
  <c r="T50" i="2"/>
  <c r="T83" i="2"/>
  <c r="T86" i="2"/>
  <c r="T57" i="2"/>
  <c r="T315" i="2"/>
  <c r="T162" i="2"/>
  <c r="T61" i="2"/>
  <c r="T224" i="2"/>
  <c r="T355" i="2"/>
  <c r="T402" i="2"/>
  <c r="T214" i="2"/>
  <c r="T392" i="2"/>
  <c r="T122" i="2"/>
  <c r="T230" i="2"/>
  <c r="T125" i="2"/>
  <c r="T109" i="2"/>
  <c r="T284" i="2"/>
  <c r="T244" i="2"/>
  <c r="T71" i="2"/>
  <c r="T217" i="2"/>
  <c r="T84" i="2"/>
  <c r="T384" i="2"/>
  <c r="T383" i="2"/>
  <c r="T438" i="2"/>
  <c r="T451" i="2"/>
  <c r="T36" i="2"/>
  <c r="T440" i="2"/>
  <c r="T271" i="2"/>
  <c r="T299" i="2"/>
  <c r="T433" i="2"/>
  <c r="T274" i="2"/>
  <c r="T223" i="2"/>
  <c r="T404" i="2"/>
  <c r="T117" i="2"/>
  <c r="T345" i="2"/>
  <c r="T388" i="2"/>
  <c r="T343" i="2"/>
  <c r="T145" i="2"/>
  <c r="T357" i="2"/>
  <c r="T241" i="2"/>
  <c r="T131" i="2"/>
  <c r="T324" i="2"/>
  <c r="T30" i="2"/>
  <c r="T85" i="2"/>
  <c r="T314" i="2"/>
  <c r="T110" i="2"/>
  <c r="T374" i="2"/>
  <c r="T181" i="2"/>
  <c r="T460" i="2"/>
  <c r="T331" i="2"/>
  <c r="T8" i="2"/>
  <c r="T280" i="2"/>
  <c r="T205" i="2"/>
  <c r="T359" i="2"/>
  <c r="T447" i="2"/>
  <c r="T55" i="2"/>
  <c r="T351" i="2"/>
  <c r="T82" i="2"/>
  <c r="T386" i="2"/>
  <c r="T208" i="2"/>
  <c r="T256" i="2"/>
  <c r="T3" i="2"/>
  <c r="T305" i="2"/>
  <c r="T152" i="2"/>
  <c r="T150" i="2"/>
  <c r="T446" i="2"/>
  <c r="T362" i="2"/>
  <c r="T124" i="2"/>
  <c r="T270" i="2"/>
  <c r="T349" i="2"/>
  <c r="T219" i="2"/>
  <c r="T171" i="2"/>
  <c r="T443" i="2"/>
  <c r="T159" i="2"/>
  <c r="T149" i="2"/>
  <c r="T376" i="2"/>
  <c r="T74" i="2"/>
  <c r="T245" i="2"/>
  <c r="T390" i="2"/>
  <c r="T260" i="2"/>
  <c r="T166" i="2"/>
  <c r="T135" i="2"/>
  <c r="T253" i="2"/>
  <c r="T111" i="2"/>
  <c r="T277" i="2"/>
  <c r="T226" i="2"/>
  <c r="T437" i="2"/>
  <c r="T72" i="2"/>
  <c r="T452" i="2"/>
  <c r="T298" i="2"/>
  <c r="T199" i="2"/>
  <c r="T19" i="2"/>
  <c r="T106" i="2"/>
  <c r="T309" i="2"/>
  <c r="T317" i="2"/>
  <c r="T268" i="2"/>
  <c r="T360" i="2"/>
  <c r="T144" i="2"/>
  <c r="T73" i="2"/>
  <c r="T14" i="2"/>
  <c r="T436" i="2"/>
  <c r="T21" i="2"/>
  <c r="T304" i="2"/>
  <c r="T212" i="2"/>
  <c r="T163" i="2"/>
  <c r="T285" i="2"/>
  <c r="T138" i="2"/>
  <c r="T146" i="2"/>
  <c r="T64" i="2"/>
  <c r="T97" i="2"/>
  <c r="T255" i="2"/>
  <c r="T201" i="2"/>
  <c r="T400" i="2"/>
  <c r="T332" i="2"/>
  <c r="T236" i="2"/>
  <c r="T41" i="2"/>
  <c r="T179" i="2"/>
  <c r="T26" i="2"/>
  <c r="T387" i="2"/>
  <c r="T356" i="2"/>
  <c r="T323" i="2"/>
  <c r="T99" i="2"/>
  <c r="T303" i="2"/>
  <c r="T382" i="2"/>
  <c r="T189" i="2"/>
  <c r="T372" i="2"/>
  <c r="T147" i="2"/>
  <c r="T319" i="2"/>
  <c r="T289" i="2"/>
  <c r="T167" i="2"/>
  <c r="T143" i="2"/>
  <c r="T276" i="2"/>
  <c r="T333" i="2"/>
  <c r="T222" i="2"/>
  <c r="T101" i="2"/>
  <c r="T126" i="2"/>
  <c r="T248" i="2"/>
  <c r="T17" i="2"/>
  <c r="T45" i="2"/>
  <c r="T33" i="2"/>
  <c r="T164" i="2"/>
  <c r="T204" i="2"/>
  <c r="T103" i="2"/>
  <c r="T193" i="2"/>
  <c r="T426" i="2"/>
  <c r="T423" i="2"/>
  <c r="T104" i="2"/>
  <c r="T20" i="2"/>
  <c r="T102" i="2"/>
  <c r="T78" i="2"/>
  <c r="T88" i="2"/>
  <c r="T38" i="2"/>
  <c r="T428" i="2"/>
  <c r="T322" i="2"/>
  <c r="T182" i="2"/>
  <c r="T385" i="2"/>
  <c r="T213" i="2"/>
  <c r="T142" i="2"/>
  <c r="T66" i="2"/>
  <c r="T227" i="2"/>
  <c r="T429" i="2"/>
  <c r="T31" i="2"/>
  <c r="T98" i="2"/>
  <c r="T180" i="2"/>
  <c r="T79" i="2"/>
  <c r="T444" i="2"/>
  <c r="T206" i="2"/>
  <c r="T265" i="2"/>
  <c r="T140" i="2"/>
  <c r="T328" i="2"/>
  <c r="T295" i="2"/>
  <c r="T29" i="2"/>
  <c r="T246" i="2"/>
  <c r="T158" i="2"/>
  <c r="T25" i="2"/>
  <c r="T454" i="2"/>
  <c r="T329" i="2"/>
  <c r="T141" i="2"/>
  <c r="T431" i="2"/>
  <c r="T118" i="2"/>
  <c r="T225" i="2"/>
  <c r="T173" i="2"/>
  <c r="T461" i="2"/>
  <c r="T210" i="2"/>
  <c r="T192" i="2"/>
  <c r="T28" i="2"/>
  <c r="T60" i="2"/>
  <c r="T194" i="2"/>
  <c r="T191" i="2"/>
  <c r="T308" i="2"/>
  <c r="T320" i="2"/>
  <c r="T391" i="2"/>
  <c r="T269" i="2"/>
  <c r="T237" i="2"/>
  <c r="T137" i="2"/>
  <c r="T418" i="2"/>
  <c r="T113" i="2"/>
  <c r="T49" i="2"/>
  <c r="T410" i="2"/>
  <c r="T297" i="2"/>
  <c r="T316" i="2"/>
  <c r="T81" i="2"/>
  <c r="T262" i="2"/>
  <c r="T42" i="2"/>
  <c r="T121" i="2"/>
  <c r="T174" i="2"/>
  <c r="T403" i="2"/>
  <c r="T306" i="2"/>
  <c r="T177" i="2"/>
  <c r="T421" i="2"/>
  <c r="T326" i="2"/>
  <c r="T195" i="2"/>
  <c r="T108" i="2"/>
  <c r="T263" i="2"/>
  <c r="T456" i="2"/>
  <c r="T43" i="2"/>
  <c r="T257" i="2"/>
  <c r="T148" i="2"/>
  <c r="T361" i="2"/>
  <c r="T353" i="2"/>
  <c r="T24" i="2"/>
  <c r="T196" i="2"/>
  <c r="T188" i="2"/>
  <c r="T310" i="2"/>
  <c r="T311" i="2"/>
  <c r="T330" i="2"/>
  <c r="T341" i="2"/>
  <c r="T95" i="2"/>
  <c r="T76" i="2"/>
  <c r="T367" i="2"/>
  <c r="T369" i="2"/>
  <c r="T365" i="2"/>
  <c r="T40" i="2"/>
  <c r="T302" i="2"/>
  <c r="T48" i="2"/>
  <c r="T34" i="2"/>
  <c r="T128" i="2"/>
  <c r="T417" i="2"/>
  <c r="T232" i="2"/>
  <c r="T59" i="2"/>
  <c r="T458" i="2"/>
  <c r="T250" i="2"/>
  <c r="T434" i="2"/>
  <c r="T231" i="2"/>
  <c r="T91" i="2"/>
  <c r="T401" i="2"/>
  <c r="T318" i="2"/>
  <c r="T283" i="2"/>
  <c r="T379" i="2"/>
  <c r="T254" i="2"/>
  <c r="T412" i="2"/>
  <c r="T334" i="2"/>
  <c r="T80" i="2"/>
  <c r="T266" i="2"/>
  <c r="T371" i="2"/>
  <c r="T35" i="2"/>
  <c r="T151" i="2"/>
  <c r="T344" i="2"/>
  <c r="T296" i="2"/>
  <c r="T154" i="2"/>
  <c r="T39" i="2"/>
  <c r="T94" i="2"/>
  <c r="T300" i="2"/>
  <c r="T272" i="2"/>
  <c r="T184" i="2"/>
  <c r="T63" i="2"/>
  <c r="T424" i="2"/>
  <c r="T275" i="2"/>
  <c r="T335" i="2"/>
  <c r="T258" i="2"/>
  <c r="T200" i="2"/>
  <c r="T233" i="2"/>
  <c r="T380" i="2"/>
  <c r="T160" i="2"/>
  <c r="T416" i="2"/>
  <c r="T375" i="2"/>
  <c r="T100" i="2"/>
  <c r="T176" i="2"/>
  <c r="T455" i="2"/>
  <c r="T53" i="2"/>
  <c r="T112" i="2"/>
  <c r="T123" i="2"/>
  <c r="T51" i="2"/>
  <c r="T69" i="2"/>
  <c r="T202" i="2"/>
  <c r="T136" i="2"/>
  <c r="T247" i="2"/>
  <c r="T92" i="2"/>
  <c r="T221" i="2"/>
  <c r="T339" i="2"/>
  <c r="T430" i="2"/>
  <c r="T228" i="2"/>
  <c r="T422" i="2"/>
  <c r="T370" i="2"/>
  <c r="T463" i="2"/>
  <c r="T366" i="2"/>
  <c r="T9" i="2"/>
  <c r="T419" i="2"/>
  <c r="T368" i="2"/>
  <c r="T187" i="2"/>
  <c r="T325" i="2"/>
  <c r="T238" i="2"/>
  <c r="T211" i="2"/>
  <c r="T58" i="2"/>
  <c r="T96" i="2"/>
  <c r="T46" i="2"/>
  <c r="T373" i="2"/>
  <c r="T229" i="2"/>
  <c r="T220" i="2"/>
  <c r="T235" i="2"/>
  <c r="T165" i="2"/>
  <c r="T340" i="2"/>
  <c r="T441" i="2"/>
  <c r="T425" i="2"/>
  <c r="T216" i="2"/>
  <c r="T352" i="2"/>
  <c r="T183" i="2"/>
  <c r="T215" i="2"/>
  <c r="T347" i="2"/>
  <c r="T287" i="2"/>
  <c r="T364" i="2"/>
  <c r="T288" i="2"/>
  <c r="T249" i="2"/>
  <c r="T414" i="2"/>
  <c r="T115" i="2"/>
  <c r="T67" i="2"/>
  <c r="T203" i="2"/>
  <c r="T116" i="2"/>
  <c r="T358" i="2"/>
  <c r="T278" i="2"/>
  <c r="T62" i="2"/>
  <c r="T47" i="2"/>
  <c r="T134" i="2"/>
  <c r="T342" i="2"/>
  <c r="T18" i="2"/>
  <c r="T178" i="2"/>
  <c r="T170" i="2"/>
  <c r="T239" i="2"/>
  <c r="T336" i="2"/>
  <c r="T186" i="2"/>
  <c r="T133" i="2"/>
  <c r="T75" i="2"/>
  <c r="T54" i="2"/>
  <c r="T427" i="2"/>
  <c r="T130" i="2"/>
  <c r="T156" i="2"/>
  <c r="T397" i="2"/>
  <c r="T279" i="2"/>
  <c r="T44" i="2"/>
  <c r="T457" i="2"/>
  <c r="T286" i="2"/>
  <c r="T363" i="2"/>
  <c r="T16" i="2"/>
  <c r="T157" i="2"/>
  <c r="T155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CA80A44-DE3A-4947-A0EB-80E5BBEA8E2E}" name="AUS_female_COMBINEDFILE" type="6" refreshedVersion="7" background="1" saveData="1">
    <textPr codePage="10000" sourceFile="/Users/newmac/Desktop/Programs and Code/Git_CQ Files/CG_quota/output/AUS_female_COMBINEDFILE.txt" tab="0" semicolon="1">
      <textFields count="15">
        <textField/>
        <textField/>
        <textField type="DMY"/>
        <textField/>
        <textField/>
        <textField/>
        <textField/>
        <textField/>
        <textField/>
        <textField/>
        <textField type="DMY"/>
        <textField type="DMY"/>
        <textField type="DMY"/>
        <textField type="DMY"/>
        <textField type="DMY"/>
      </textFields>
    </textPr>
  </connection>
  <connection id="2" xr16:uid="{42ABBBCA-382B-994F-977A-E40670186DDA}" name="AUS_male_COMBINEDFILE" type="6" refreshedVersion="7" background="1" saveData="1">
    <textPr codePage="10000" sourceFile="/Users/newmac/Desktop/Programs and Code/Git_CQ Files/CG_quota/output/AUS_male_COMBINEDFILE.txt" tab="0" semicolon="1">
      <textFields count="15">
        <textField/>
        <textField/>
        <textField type="DMY"/>
        <textField/>
        <textField/>
        <textField/>
        <textField/>
        <textField/>
        <textField/>
        <textField/>
        <textField type="DMY"/>
        <textField type="DMY"/>
        <textField type="DMY"/>
        <textField type="DMY"/>
        <textField type="DMY"/>
      </textFields>
    </textPr>
  </connection>
  <connection id="3" xr16:uid="{1D91D99D-8C4C-474D-8F50-4CD8C2F26700}" name="AUS21_male_COMBINEDFILE_Toplist1" type="6" refreshedVersion="7" background="1" saveData="1">
    <textPr sourceFile="/Users/newmac/Desktop/Programs and Code/AUS21_male_COMBINEDFILE_Toplist.txt" tab="0" delimiter=":">
      <textFields count="5">
        <textField/>
        <textField/>
        <textField type="DMY"/>
        <textField/>
        <textField/>
      </textFields>
    </textPr>
  </connection>
  <connection id="4" xr16:uid="{3E2D9C5B-DE44-E24B-8CE8-AFE48E9BA7D3}" name="COMMS22_21_female_COMBINEDFILE" type="6" refreshedVersion="7" background="1" saveData="1">
    <textPr codePage="10000" sourceFile="/Users/newmac/Desktop/Programs and Code/Git_CQ Files/CG_quota/output/COMMS22_21_female_COMBINEDFILE.txt" tab="0" semicolon="1">
      <textFields count="6">
        <textField/>
        <textField/>
        <textField/>
        <textField type="DMY"/>
        <textField/>
        <textField/>
      </textFields>
    </textPr>
  </connection>
  <connection id="5" xr16:uid="{F9D7ADF3-E116-2E42-B738-8FFFA82A4A17}" name="COMMS22_21_male_COMBINEDFILE" type="6" refreshedVersion="7" background="1" saveData="1">
    <textPr codePage="10000" sourceFile="/Users/newmac/Desktop/Programs and Code/Git_CQ Files/CG_quota/output/COMMS22_21_male_COMBINEDFILE.txt" tab="0" semicolon="1">
      <textFields count="6">
        <textField/>
        <textField/>
        <textField/>
        <textField type="DMY"/>
        <textField/>
        <textField/>
      </textFields>
    </textPr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<sst xmlns="http://schemas.openxmlformats.org/spreadsheetml/2006/main" count="27015" uniqueCount="5457">
  <si>
    <t>DOB</t>
  </si>
  <si>
    <t>Age</t>
  </si>
  <si>
    <t>100m</t>
  </si>
  <si>
    <t>Athlete name</t>
  </si>
  <si>
    <t xml:space="preserve">Event </t>
  </si>
  <si>
    <t>Men</t>
  </si>
  <si>
    <t>Event</t>
  </si>
  <si>
    <t>Women</t>
  </si>
  <si>
    <t>13:13.50</t>
  </si>
  <si>
    <t>1:45.20</t>
  </si>
  <si>
    <t>Points</t>
  </si>
  <si>
    <t>27:28.00</t>
  </si>
  <si>
    <t>13.32</t>
  </si>
  <si>
    <t>48.90</t>
  </si>
  <si>
    <t>8:22.00</t>
  </si>
  <si>
    <t>39:30.00</t>
  </si>
  <si>
    <t>2.33</t>
  </si>
  <si>
    <t>5.80</t>
  </si>
  <si>
    <t>8.22</t>
  </si>
  <si>
    <t>17.14</t>
  </si>
  <si>
    <t>21.10</t>
  </si>
  <si>
    <t>66.00</t>
  </si>
  <si>
    <t>77.50</t>
  </si>
  <si>
    <t>85.00</t>
  </si>
  <si>
    <t>8350</t>
  </si>
  <si>
    <t>200m</t>
  </si>
  <si>
    <t>400m</t>
  </si>
  <si>
    <t>800m</t>
  </si>
  <si>
    <t>1500m</t>
  </si>
  <si>
    <t>5000m</t>
  </si>
  <si>
    <t>10000m</t>
  </si>
  <si>
    <t>110mh</t>
  </si>
  <si>
    <t>100mh</t>
  </si>
  <si>
    <t>400mh</t>
  </si>
  <si>
    <t>3000msc</t>
  </si>
  <si>
    <t>high-jump</t>
  </si>
  <si>
    <t>pole-vault</t>
  </si>
  <si>
    <t>long-jump</t>
  </si>
  <si>
    <t>triple-jump</t>
  </si>
  <si>
    <t>shot-put</t>
  </si>
  <si>
    <t>discus-throw</t>
  </si>
  <si>
    <t>javelin-throw</t>
  </si>
  <si>
    <t>hammer-throw</t>
  </si>
  <si>
    <t>heptathlon</t>
  </si>
  <si>
    <t>decathlon</t>
  </si>
  <si>
    <t>11.15</t>
  </si>
  <si>
    <t>22.80</t>
  </si>
  <si>
    <t>51.35</t>
  </si>
  <si>
    <t>1:59.50</t>
  </si>
  <si>
    <t>4:04.20</t>
  </si>
  <si>
    <t>15:10.00</t>
  </si>
  <si>
    <t>31:25.00</t>
  </si>
  <si>
    <t>12.84</t>
  </si>
  <si>
    <t>55.40</t>
  </si>
  <si>
    <t>9:30.00</t>
  </si>
  <si>
    <t>44:30.00</t>
  </si>
  <si>
    <t>1.96</t>
  </si>
  <si>
    <t>4.70</t>
  </si>
  <si>
    <t>6.82</t>
  </si>
  <si>
    <t>14.32</t>
  </si>
  <si>
    <t>18.50</t>
  </si>
  <si>
    <t>63.50</t>
  </si>
  <si>
    <t>72.50</t>
  </si>
  <si>
    <t>64.0</t>
  </si>
  <si>
    <t>=&gt; will qual</t>
  </si>
  <si>
    <t>3:35.00</t>
  </si>
  <si>
    <t>There could be instances where an athlete meets the qualifying standard though it is not shown in the table due to the 'point-performance' relationship in the WA scoring tables. In the above example a female 5k athlete could achieve the Qual standard of 15:10.00 and be awarded a score of 1144 which according to this calculator would return a non-qualifying performance</t>
  </si>
  <si>
    <t>Achieved Auto Qual</t>
  </si>
  <si>
    <t>Av. score</t>
  </si>
  <si>
    <t>Rank in AUS</t>
  </si>
  <si>
    <t>Perf_1</t>
  </si>
  <si>
    <t>Perf_2</t>
  </si>
  <si>
    <t>Perf_3</t>
  </si>
  <si>
    <t>Perf_4</t>
  </si>
  <si>
    <t>Perf_5</t>
  </si>
  <si>
    <t>Dt_1</t>
  </si>
  <si>
    <t>Dt_2</t>
  </si>
  <si>
    <t>Dt_3</t>
  </si>
  <si>
    <t>Dt_4</t>
  </si>
  <si>
    <t>Dt_5</t>
  </si>
  <si>
    <t>Auto_Standard</t>
  </si>
  <si>
    <t>20km-race-walking</t>
  </si>
  <si>
    <t>marathon</t>
  </si>
  <si>
    <t>Auto_Q_met</t>
  </si>
  <si>
    <t>Overall AUS Rank</t>
  </si>
  <si>
    <t>race-walking</t>
  </si>
  <si>
    <t>Pasting instructions to get data:</t>
  </si>
  <si>
    <t>Qual Dates</t>
  </si>
  <si>
    <t>Start</t>
  </si>
  <si>
    <t>End</t>
  </si>
  <si>
    <t xml:space="preserve">Rank in AUS </t>
  </si>
  <si>
    <t>*actually 10km</t>
  </si>
  <si>
    <t>Row Labels</t>
  </si>
  <si>
    <t>Average 'Av. score' by 'Event '</t>
  </si>
  <si>
    <t>Average of Av. score</t>
  </si>
  <si>
    <t>No. of Athletes in Event</t>
  </si>
  <si>
    <t>Average</t>
  </si>
  <si>
    <t>find using 'Analyse Data' - "Frequency of 'Event'"</t>
  </si>
  <si>
    <t>find using 'Analyse Data' - "Average 'Av. Score' by 'Event'"</t>
  </si>
  <si>
    <t>AUS MEN</t>
  </si>
  <si>
    <t>Discr.</t>
  </si>
  <si>
    <t>Hana BASIC</t>
  </si>
  <si>
    <t>Bree MASTERS</t>
  </si>
  <si>
    <t>Naa ANANG</t>
  </si>
  <si>
    <t>Torrie LEWIS</t>
  </si>
  <si>
    <t>Ebony LANE</t>
  </si>
  <si>
    <t>Taylah CRUTTENDEN</t>
  </si>
  <si>
    <t>Monique QUIRK</t>
  </si>
  <si>
    <t>Sophia FIGHERA</t>
  </si>
  <si>
    <t>Kristie EDWARDS</t>
  </si>
  <si>
    <t>Celeste MUCCI</t>
  </si>
  <si>
    <t>Maisie STEVENS</t>
  </si>
  <si>
    <t>Hayley REYNOLDS</t>
  </si>
  <si>
    <t>Tamara HOTTEN</t>
  </si>
  <si>
    <t>Mia GROSS</t>
  </si>
  <si>
    <t>Olivia MATZER</t>
  </si>
  <si>
    <t>Morgan GAFFNEY</t>
  </si>
  <si>
    <t>Larissa PASTERNATSKY</t>
  </si>
  <si>
    <t>Nana Adoma OWUSU-AFRIYIE</t>
  </si>
  <si>
    <t>Helen PRETORIUS</t>
  </si>
  <si>
    <t>Bronte CARROLL</t>
  </si>
  <si>
    <t>Aleksandra STOILOVA</t>
  </si>
  <si>
    <t>Ilana GRANDINE</t>
  </si>
  <si>
    <t>Samantha GEDDES</t>
  </si>
  <si>
    <t>Olivia DODDS</t>
  </si>
  <si>
    <t>Georgia HARRIS</t>
  </si>
  <si>
    <t>Kelly MCANDREW</t>
  </si>
  <si>
    <t>Danielle SHAW</t>
  </si>
  <si>
    <t>Tierney DUNNE</t>
  </si>
  <si>
    <t>Elly BUCKHOLZ</t>
  </si>
  <si>
    <t>Stephanie POWER</t>
  </si>
  <si>
    <t>Emma LEE</t>
  </si>
  <si>
    <t>Kiani ALLEN</t>
  </si>
  <si>
    <t>Sarah HEALEY</t>
  </si>
  <si>
    <t>Jessie ANDREW</t>
  </si>
  <si>
    <t>Mietta RUSSELL</t>
  </si>
  <si>
    <t>Francesca MCDONALD</t>
  </si>
  <si>
    <t>Lakara STALLAN</t>
  </si>
  <si>
    <t>Katie SMEE</t>
  </si>
  <si>
    <t>Jordan MCMILLAN</t>
  </si>
  <si>
    <t>Connie MURRAY</t>
  </si>
  <si>
    <t>Summah HARRISON</t>
  </si>
  <si>
    <t>Georgia MUNRO</t>
  </si>
  <si>
    <t>Shola ADENIRAN</t>
  </si>
  <si>
    <t>Chiara SANTIGLIA</t>
  </si>
  <si>
    <t>Gabrielle BINGHAM</t>
  </si>
  <si>
    <t>Amelia FINGER</t>
  </si>
  <si>
    <t>Grace KELLY</t>
  </si>
  <si>
    <t>Olivia HONEY</t>
  </si>
  <si>
    <t>Zara HAGAN</t>
  </si>
  <si>
    <t>Nicole BERRIDGE</t>
  </si>
  <si>
    <t>Morgan KELAHER</t>
  </si>
  <si>
    <t>Stephanie WELSH</t>
  </si>
  <si>
    <t>Bailee-Anne TEWAKE</t>
  </si>
  <si>
    <t>Sundance FULLER</t>
  </si>
  <si>
    <t>Chelsea SCOLYER</t>
  </si>
  <si>
    <t>Lucy TWIGG</t>
  </si>
  <si>
    <t>Delta AMIDZOVSKI</t>
  </si>
  <si>
    <t>Emma MATTHEWS</t>
  </si>
  <si>
    <t>Tuliana KABUYAWA</t>
  </si>
  <si>
    <t>Kayla LEMM</t>
  </si>
  <si>
    <t>Emma THREADINGHAM</t>
  </si>
  <si>
    <t>Emily DUVE</t>
  </si>
  <si>
    <t>Jessica MILAT</t>
  </si>
  <si>
    <t>Bec KOVACIC</t>
  </si>
  <si>
    <t>Rebecca BAIN</t>
  </si>
  <si>
    <t>Kiara SPEECHLEY</t>
  </si>
  <si>
    <t>Madison WRIGHT</t>
  </si>
  <si>
    <t>Emelia SURCH</t>
  </si>
  <si>
    <t>Liliana HACKETT</t>
  </si>
  <si>
    <t>Leah O'BRIEN</t>
  </si>
  <si>
    <t>Alessia WYNNE</t>
  </si>
  <si>
    <t>Shannon STATHAM</t>
  </si>
  <si>
    <t>Kiara FIORAVANTI</t>
  </si>
  <si>
    <t>Katie GUNN</t>
  </si>
  <si>
    <t>Cebile MPOFU</t>
  </si>
  <si>
    <t>Bronte PICKERING</t>
  </si>
  <si>
    <t>Annie PFEIFFER</t>
  </si>
  <si>
    <t>Amelie BURGE</t>
  </si>
  <si>
    <t>Evelyn JOHN JIMMY</t>
  </si>
  <si>
    <t>Kayla MONTAGNER</t>
  </si>
  <si>
    <t>Jessica MEAD</t>
  </si>
  <si>
    <t>Rebecca DEL PUP</t>
  </si>
  <si>
    <t>Sienna FILLIS</t>
  </si>
  <si>
    <t>Riley DAY</t>
  </si>
  <si>
    <t>Jacinta BEECHER</t>
  </si>
  <si>
    <t>Maddie COATES</t>
  </si>
  <si>
    <t>Caitlyn FERRIER</t>
  </si>
  <si>
    <t>Olivia Rose INKSTER</t>
  </si>
  <si>
    <t>Jessica PAYNE</t>
  </si>
  <si>
    <t>Angeline BLACKBURN</t>
  </si>
  <si>
    <t>Damita BETHAM</t>
  </si>
  <si>
    <t>Amy BRAIMBRIDGE</t>
  </si>
  <si>
    <t>Elizabeth DINGELDEI</t>
  </si>
  <si>
    <t>Kendra HUBBARD</t>
  </si>
  <si>
    <t>Paige CAMPBELL</t>
  </si>
  <si>
    <t>Alysse PRIDDIS</t>
  </si>
  <si>
    <t>Dior SCHOLZ</t>
  </si>
  <si>
    <t>Nyajima JOCK</t>
  </si>
  <si>
    <t>Kate WAHBY</t>
  </si>
  <si>
    <t>Lily BAYES</t>
  </si>
  <si>
    <t>Elizabeth SCOTT</t>
  </si>
  <si>
    <t>Ella TOBIN</t>
  </si>
  <si>
    <t>Sienna KURDIAN</t>
  </si>
  <si>
    <t>Charlotte MCAULIFFE</t>
  </si>
  <si>
    <t>Bendere OBOYA</t>
  </si>
  <si>
    <t>Ellie BEER</t>
  </si>
  <si>
    <t>Anneliese RUBIE-RENSHAW</t>
  </si>
  <si>
    <t>Rebecca BENNETT</t>
  </si>
  <si>
    <t>Jessica THORNTON</t>
  </si>
  <si>
    <t>Catriona BISSET</t>
  </si>
  <si>
    <t>Jasmin GUTHRIE</t>
  </si>
  <si>
    <t>Sidney BURRELL</t>
  </si>
  <si>
    <t>Tess KIRSOPP-COLE</t>
  </si>
  <si>
    <t>Txai ANGLIN</t>
  </si>
  <si>
    <t>Marli WILKINSON</t>
  </si>
  <si>
    <t>Grace GOLDSWORTHY</t>
  </si>
  <si>
    <t>Ashleigh GONCALVES</t>
  </si>
  <si>
    <t>Ivy BOOTHROYD</t>
  </si>
  <si>
    <t>Annamaria LESZCZYNSKA</t>
  </si>
  <si>
    <t>Bethany HALMY</t>
  </si>
  <si>
    <t>Jemma POLLARD</t>
  </si>
  <si>
    <t>Sophia HANLON</t>
  </si>
  <si>
    <t>Hannah WHITBREAD</t>
  </si>
  <si>
    <t>Bella PASQUALI</t>
  </si>
  <si>
    <t>Anna PLESSINGER</t>
  </si>
  <si>
    <t>Genevieve O'BRIEN</t>
  </si>
  <si>
    <t>Shahd MOHAMED</t>
  </si>
  <si>
    <t>Emma O'REILLY</t>
  </si>
  <si>
    <t>Jazelle CARTER</t>
  </si>
  <si>
    <t>Lauren MCADAM</t>
  </si>
  <si>
    <t>Sally GUTHRIE</t>
  </si>
  <si>
    <t>Nyree HAMILTON</t>
  </si>
  <si>
    <t>Ashley SPENCER</t>
  </si>
  <si>
    <t>Rowena CRAKER</t>
  </si>
  <si>
    <t>Linden HALL</t>
  </si>
  <si>
    <t>Claudia HOLLINGSWORTH</t>
  </si>
  <si>
    <t>Ellie SANFORD</t>
  </si>
  <si>
    <t>Morgan MITCHELL</t>
  </si>
  <si>
    <t>Imogen BARRETT</t>
  </si>
  <si>
    <t>Matilda RYAN</t>
  </si>
  <si>
    <t>Jaylah HANCOCK-CAMERON</t>
  </si>
  <si>
    <t>Amy ROBINSON</t>
  </si>
  <si>
    <t>Gigi MACCAGNINI</t>
  </si>
  <si>
    <t>Carley THOMAS</t>
  </si>
  <si>
    <t>Jemima RUSSELL</t>
  </si>
  <si>
    <t>Montana MONK</t>
  </si>
  <si>
    <t>Hayley KITCHING</t>
  </si>
  <si>
    <t>Amy BENNETT</t>
  </si>
  <si>
    <t>Nicola HOGG</t>
  </si>
  <si>
    <t>Leah SIMPSON</t>
  </si>
  <si>
    <t>Sayla DONNELLEY</t>
  </si>
  <si>
    <t>Davina SMITH</t>
  </si>
  <si>
    <t>Tayissa BUCHANAN</t>
  </si>
  <si>
    <t>Ada RAND</t>
  </si>
  <si>
    <t>Ava HONORE</t>
  </si>
  <si>
    <t>Bridget MCCORMACK</t>
  </si>
  <si>
    <t>Kiara FLAVEL</t>
  </si>
  <si>
    <t>Nina YEATS</t>
  </si>
  <si>
    <t>Victoria CHOLSH</t>
  </si>
  <si>
    <t>Lucy HINCKSMAN</t>
  </si>
  <si>
    <t>Cleo RICHARDSON</t>
  </si>
  <si>
    <t>Grace DEACON</t>
  </si>
  <si>
    <t>Malaika MCLEOD</t>
  </si>
  <si>
    <t>Daisy SUDHOLZ</t>
  </si>
  <si>
    <t>Fleur COOPER</t>
  </si>
  <si>
    <t>Jessica MCMANUS</t>
  </si>
  <si>
    <t>Ellis SKYE</t>
  </si>
  <si>
    <t>Emily MORDEN</t>
  </si>
  <si>
    <t>Sarah HYNES</t>
  </si>
  <si>
    <t>Jessica HULL</t>
  </si>
  <si>
    <t>Abbey CALDWELL</t>
  </si>
  <si>
    <t>Maudie SKYRING</t>
  </si>
  <si>
    <t>Lauren RYAN</t>
  </si>
  <si>
    <t>Melissa DUNCAN</t>
  </si>
  <si>
    <t>Isabella THORNTON-BOTT</t>
  </si>
  <si>
    <t>Holly CAMPBELL</t>
  </si>
  <si>
    <t>Kate SPENCER</t>
  </si>
  <si>
    <t>Brielle ERBACHER</t>
  </si>
  <si>
    <t>Amy BUNNAGE</t>
  </si>
  <si>
    <t>Klara DESS</t>
  </si>
  <si>
    <t>Lucinda ROURKE</t>
  </si>
  <si>
    <t>Bethany ARENTZ</t>
  </si>
  <si>
    <t>Georgie PURCELL</t>
  </si>
  <si>
    <t>Isabella HARTE</t>
  </si>
  <si>
    <t>Angie ROSS</t>
  </si>
  <si>
    <t>Danielle GRAHAM</t>
  </si>
  <si>
    <t>Lily WINWARD</t>
  </si>
  <si>
    <t>Gabrielle SCHMIDT</t>
  </si>
  <si>
    <t>Shayne HARGRAVES</t>
  </si>
  <si>
    <t>Molly SEWELL</t>
  </si>
  <si>
    <t>Ashleigh CANDY</t>
  </si>
  <si>
    <t>Genevieve GREGSON</t>
  </si>
  <si>
    <t>Georgia WINKCUP</t>
  </si>
  <si>
    <t>Cara FEAIN-RYAN</t>
  </si>
  <si>
    <t>Amy CASHIN</t>
  </si>
  <si>
    <t>Stella RADFORD</t>
  </si>
  <si>
    <t>Annabelle EASTMAN</t>
  </si>
  <si>
    <t>Mackenzie ANDREWS</t>
  </si>
  <si>
    <t>Katherine DOWIE</t>
  </si>
  <si>
    <t>Brooke MULLINS</t>
  </si>
  <si>
    <t>Hannah PREEO</t>
  </si>
  <si>
    <t>Laura MCKILLOP</t>
  </si>
  <si>
    <t>Sophie COUGHLIN</t>
  </si>
  <si>
    <t>Abigail THOMAS</t>
  </si>
  <si>
    <t>Stephanie KONDOGONIS</t>
  </si>
  <si>
    <t>Ellaby HANSEN</t>
  </si>
  <si>
    <t>Isobel BATT-DOYLE</t>
  </si>
  <si>
    <t>Jenny BLUNDELL</t>
  </si>
  <si>
    <t>Rose DAVIES</t>
  </si>
  <si>
    <t>Caitlin ADAMS</t>
  </si>
  <si>
    <t>Eloise WELLINGS</t>
  </si>
  <si>
    <t>Clare O'BRIEN</t>
  </si>
  <si>
    <t>Amelia MAZZA-DOWNIE</t>
  </si>
  <si>
    <t>Leanne POMPEANI</t>
  </si>
  <si>
    <t>Ruby SMEE</t>
  </si>
  <si>
    <t>Lucinda CROUCH</t>
  </si>
  <si>
    <t>Sarah KLEIN</t>
  </si>
  <si>
    <t>Charlotte WILSON</t>
  </si>
  <si>
    <t>Gemma MAINI</t>
  </si>
  <si>
    <t>Eleanor BENSON</t>
  </si>
  <si>
    <t>Sinead DIVER</t>
  </si>
  <si>
    <t>Ellie PASHLEY</t>
  </si>
  <si>
    <t>Tara PALM</t>
  </si>
  <si>
    <t>Clio OZANNE-JAQUES</t>
  </si>
  <si>
    <t>Karinna FYFE</t>
  </si>
  <si>
    <t>Emily RYAN</t>
  </si>
  <si>
    <t>Josephine AUER</t>
  </si>
  <si>
    <t>Jessica NOBLE</t>
  </si>
  <si>
    <t>Rosie WEBER</t>
  </si>
  <si>
    <t>Annabel WHITE</t>
  </si>
  <si>
    <t>Regina JENSEN</t>
  </si>
  <si>
    <t>Vanessa WILSON</t>
  </si>
  <si>
    <t>Meriem DAOUI</t>
  </si>
  <si>
    <t>Shiloh WATTS</t>
  </si>
  <si>
    <t>Audrey HALL</t>
  </si>
  <si>
    <t>Liz CLAY</t>
  </si>
  <si>
    <t>Hannah JONES</t>
  </si>
  <si>
    <t>Brianna BEAHAN</t>
  </si>
  <si>
    <t>Abbie TADDEO</t>
  </si>
  <si>
    <t>Michelle JENNEKE</t>
  </si>
  <si>
    <t>Imogen BRESLIN</t>
  </si>
  <si>
    <t>Taneille CRASE</t>
  </si>
  <si>
    <t>Lateisha WILLIS</t>
  </si>
  <si>
    <t>Alanah YUKICH</t>
  </si>
  <si>
    <t>Nicolette D'ONOFRIO</t>
  </si>
  <si>
    <t>Annaliese BUSH</t>
  </si>
  <si>
    <t>Sophia CIBEI</t>
  </si>
  <si>
    <t>Margaret GAYEN</t>
  </si>
  <si>
    <t>Tara WYLLIE</t>
  </si>
  <si>
    <t>Abigail STEVANOVIC</t>
  </si>
  <si>
    <t>Keely BOYNE</t>
  </si>
  <si>
    <t>Lauren BODEN</t>
  </si>
  <si>
    <t>Sara KLEIN</t>
  </si>
  <si>
    <t>Sarah CARLI</t>
  </si>
  <si>
    <t>Genevieve COWIE</t>
  </si>
  <si>
    <t>Brodee MATE</t>
  </si>
  <si>
    <t>Isabella GUTHRIE</t>
  </si>
  <si>
    <t>Tessa CONSTANTINE</t>
  </si>
  <si>
    <t>Susie SEITARIDIS</t>
  </si>
  <si>
    <t>Susie DOUGLAS</t>
  </si>
  <si>
    <t>Natalie OTWAY</t>
  </si>
  <si>
    <t>Nicole REYNOLDS</t>
  </si>
  <si>
    <t>Scarlett PYE</t>
  </si>
  <si>
    <t>Paige ELVEY</t>
  </si>
  <si>
    <t>Claudia CHAPMAN</t>
  </si>
  <si>
    <t>Brooke STRATTON</t>
  </si>
  <si>
    <t>Annie MCGUIRE</t>
  </si>
  <si>
    <t>Samantha DALE</t>
  </si>
  <si>
    <t>Jessie HARPER</t>
  </si>
  <si>
    <t>Tomysha CLARK</t>
  </si>
  <si>
    <t>Bethany KRANENDONK</t>
  </si>
  <si>
    <t>Brittany CARROLL</t>
  </si>
  <si>
    <t>Chloe GRENADE</t>
  </si>
  <si>
    <t>Mia SCERRI</t>
  </si>
  <si>
    <t>Abbie FRENCH</t>
  </si>
  <si>
    <t>Caitlin BLACKMAN</t>
  </si>
  <si>
    <t>Tay-Leiha CLARK</t>
  </si>
  <si>
    <t>Alyssa LOWE</t>
  </si>
  <si>
    <t>Sienna BOND</t>
  </si>
  <si>
    <t>Corinna MINKO</t>
  </si>
  <si>
    <t>Brianna LEUNG</t>
  </si>
  <si>
    <t>Emilaya ELLIS</t>
  </si>
  <si>
    <t>Christine GAYEN</t>
  </si>
  <si>
    <t>Brittany BURKITT</t>
  </si>
  <si>
    <t>Claire ROBERTS</t>
  </si>
  <si>
    <t>Lara CHECK</t>
  </si>
  <si>
    <t>Zoe CHESTER</t>
  </si>
  <si>
    <t>Sinta WARDANA</t>
  </si>
  <si>
    <t>Montana DJATSCHENKO</t>
  </si>
  <si>
    <t>Francesca SUGIAMAN</t>
  </si>
  <si>
    <t>Sophie KAVANAGH</t>
  </si>
  <si>
    <t>Tiana BORAS</t>
  </si>
  <si>
    <t>Melissa FOSTER</t>
  </si>
  <si>
    <t>Aranya MANCHANAYAKE</t>
  </si>
  <si>
    <t>Tiana MORRISON</t>
  </si>
  <si>
    <t>Desleigh OWUSU</t>
  </si>
  <si>
    <t>Annabelle PARMEGIANI</t>
  </si>
  <si>
    <t>Erin GUY</t>
  </si>
  <si>
    <t>Charlotte MCGILL</t>
  </si>
  <si>
    <t>Tierra EXUM</t>
  </si>
  <si>
    <t>Tahla PONT</t>
  </si>
  <si>
    <t>Geena DAVY</t>
  </si>
  <si>
    <t>Zara KECA</t>
  </si>
  <si>
    <t>Emily PORTARO</t>
  </si>
  <si>
    <t>Teresa ANTHONY</t>
  </si>
  <si>
    <t>Alexandra PETERSEN</t>
  </si>
  <si>
    <t>Zoe EDWARDS</t>
  </si>
  <si>
    <t>Oceana D'ABBS</t>
  </si>
  <si>
    <t>Kaelah ELVISH</t>
  </si>
  <si>
    <t>Nicola MCDERMOTT</t>
  </si>
  <si>
    <t>Eleanor PATTERSON</t>
  </si>
  <si>
    <t>Alysha BURNETT</t>
  </si>
  <si>
    <t>Erin SHAW</t>
  </si>
  <si>
    <t>Emily WHELAN</t>
  </si>
  <si>
    <t>Rosie TOZER</t>
  </si>
  <si>
    <t>Toby STOLBERG</t>
  </si>
  <si>
    <t>Alexandra HARRISON</t>
  </si>
  <si>
    <t>Tryphena HEWETT</t>
  </si>
  <si>
    <t>Chelsea FRIEDRICH</t>
  </si>
  <si>
    <t>Polly DEANE-JOHNS</t>
  </si>
  <si>
    <t>Annie STAPLETON</t>
  </si>
  <si>
    <t>Clare GIBSON</t>
  </si>
  <si>
    <t>Zoe PEACOCK</t>
  </si>
  <si>
    <t>Emily MALAKOVSKI</t>
  </si>
  <si>
    <t>Isahra RUSSELL</t>
  </si>
  <si>
    <t>Ella BLAZEVIC</t>
  </si>
  <si>
    <t>Noa KINO</t>
  </si>
  <si>
    <t>Nina KENNEDY</t>
  </si>
  <si>
    <t>Elizaveta PARNOVA</t>
  </si>
  <si>
    <t>Courtney SMALLACOMBE</t>
  </si>
  <si>
    <t>Elyssia KENSHOLE</t>
  </si>
  <si>
    <t>Lauren HYDE-COOLING</t>
  </si>
  <si>
    <t>Cassidy BRADSHAW</t>
  </si>
  <si>
    <t>Madeline LAWSON</t>
  </si>
  <si>
    <t>Raphaela CORNEY</t>
  </si>
  <si>
    <t>Olivia GROSS</t>
  </si>
  <si>
    <t>Ellie PARSONS</t>
  </si>
  <si>
    <t>Georgia TAYLER</t>
  </si>
  <si>
    <t>Grace BATH</t>
  </si>
  <si>
    <t>Alana GREEN</t>
  </si>
  <si>
    <t>Elizabeth BARAL</t>
  </si>
  <si>
    <t>Felicity JOUVELET</t>
  </si>
  <si>
    <t>Kate ABFALTER</t>
  </si>
  <si>
    <t>Lara WITTEY</t>
  </si>
  <si>
    <t>Jade ARNUTHNOT</t>
  </si>
  <si>
    <t>Haneefa RANE</t>
  </si>
  <si>
    <t>Dani STEVENS</t>
  </si>
  <si>
    <t>Taryn GOLLSHEWSKY</t>
  </si>
  <si>
    <t>Samantha LENTON</t>
  </si>
  <si>
    <t>Kimberly MULHALL</t>
  </si>
  <si>
    <t>Lyvante SU'EMAI</t>
  </si>
  <si>
    <t>Marley RAIKIWASA</t>
  </si>
  <si>
    <t>Sally SHOKRY</t>
  </si>
  <si>
    <t>Ashlyn BLACKSTOCK</t>
  </si>
  <si>
    <t>Hannah EDWARDS</t>
  </si>
  <si>
    <t>Laylani VA'AI</t>
  </si>
  <si>
    <t>Samantha PEACE</t>
  </si>
  <si>
    <t>Jessica SIVIOUR</t>
  </si>
  <si>
    <t>Sina WILDRAUT</t>
  </si>
  <si>
    <t>Isabella SIMONELLI</t>
  </si>
  <si>
    <t>Charlize GOODY</t>
  </si>
  <si>
    <t>Azariah TUALA</t>
  </si>
  <si>
    <t>Kajsa SHIELD</t>
  </si>
  <si>
    <t>Chelsy WAYNE</t>
  </si>
  <si>
    <t>Sinead DU TOIT</t>
  </si>
  <si>
    <t>Emma BERG</t>
  </si>
  <si>
    <t>Julia BOURKE</t>
  </si>
  <si>
    <t>Tafiti SIIVA</t>
  </si>
  <si>
    <t>Kaitlyn COULTER</t>
  </si>
  <si>
    <t>Alysha PEARSON</t>
  </si>
  <si>
    <t>Sarah THORPE</t>
  </si>
  <si>
    <t>Tahlee FERGUSON</t>
  </si>
  <si>
    <t>Tori WEST</t>
  </si>
  <si>
    <t>Alexandra HULLEY</t>
  </si>
  <si>
    <t>Stephanie RATCLIFFE</t>
  </si>
  <si>
    <t>Lara ROBERTS</t>
  </si>
  <si>
    <t>Caitlyn HESTER</t>
  </si>
  <si>
    <t>Aliyah CANEPA</t>
  </si>
  <si>
    <t>Renee HARDY</t>
  </si>
  <si>
    <t>Olivia GRAHAM</t>
  </si>
  <si>
    <t>Kelsey-Lee BARBER</t>
  </si>
  <si>
    <t>Kathryn MITCHELL</t>
  </si>
  <si>
    <t>Mackenzie LITTLE</t>
  </si>
  <si>
    <t>Alexandra ROBERTS</t>
  </si>
  <si>
    <t>Jess BELL</t>
  </si>
  <si>
    <t>Mackenzie MIELCZAREK</t>
  </si>
  <si>
    <t>Lianna DAVIDSON</t>
  </si>
  <si>
    <t>Katrina BLACKETT</t>
  </si>
  <si>
    <t>Salumi ROBBERTS</t>
  </si>
  <si>
    <t>Kiarna WOOLLEY-BLAIN</t>
  </si>
  <si>
    <t>Mia GORDON</t>
  </si>
  <si>
    <t>Rachel LIMBURG</t>
  </si>
  <si>
    <t>Andrea THOMPSON</t>
  </si>
  <si>
    <t>Hannah TAIT</t>
  </si>
  <si>
    <t>Jemima MONTAG</t>
  </si>
  <si>
    <t>Katie HAYWARD</t>
  </si>
  <si>
    <t>Rebecca HENDERSON</t>
  </si>
  <si>
    <t>Lisa WEIGHTMAN</t>
  </si>
  <si>
    <t>Jessica STENSON</t>
  </si>
  <si>
    <t>Milly CLARK</t>
  </si>
  <si>
    <t>Michelle PEARSON</t>
  </si>
  <si>
    <t>Tamara CARVOLTH</t>
  </si>
  <si>
    <t>Marina WONG</t>
  </si>
  <si>
    <t>Debbie DONALD</t>
  </si>
  <si>
    <t>Erchana MURRAY-BARTLETT</t>
  </si>
  <si>
    <t>Greer WILSON</t>
  </si>
  <si>
    <t>Alexandra MEEK</t>
  </si>
  <si>
    <t>Rose DINGEMANSE</t>
  </si>
  <si>
    <t>Rohan BROWNING</t>
  </si>
  <si>
    <t>Jack HALE</t>
  </si>
  <si>
    <t>Jake PENNY</t>
  </si>
  <si>
    <t>Jake DORAN</t>
  </si>
  <si>
    <t>Will ROBERTS</t>
  </si>
  <si>
    <t>Simon GREIG</t>
  </si>
  <si>
    <t>Jacob DESPARD</t>
  </si>
  <si>
    <t>Joshua AZZOPARDI</t>
  </si>
  <si>
    <t>Alex HARTMANN</t>
  </si>
  <si>
    <t>Zach HOLDSWORTH</t>
  </si>
  <si>
    <t>Ashley MOLONEY</t>
  </si>
  <si>
    <t>Fejiro OMUVWIE</t>
  </si>
  <si>
    <t>Aidan MURPHY</t>
  </si>
  <si>
    <t>Michael ROMANIN</t>
  </si>
  <si>
    <t>Calab LAW</t>
  </si>
  <si>
    <t>Christopher IUS</t>
  </si>
  <si>
    <t>Jin Su JUNG</t>
  </si>
  <si>
    <t>Ashley WONG</t>
  </si>
  <si>
    <t>Lachlan KENNEDY</t>
  </si>
  <si>
    <t>Jagga PYBUS</t>
  </si>
  <si>
    <t>Sebastian SULTANA</t>
  </si>
  <si>
    <t>Matthew RIZZO</t>
  </si>
  <si>
    <t>Carl COOREY-EWINGS</t>
  </si>
  <si>
    <t>Jai GORDON</t>
  </si>
  <si>
    <t>Ryan TARRANT</t>
  </si>
  <si>
    <t>Andrew CLARE</t>
  </si>
  <si>
    <t>Christopher GEORDAS</t>
  </si>
  <si>
    <t>Kyle NICOLUSSI</t>
  </si>
  <si>
    <t>Kaleb CLARK</t>
  </si>
  <si>
    <t>Connor BOND</t>
  </si>
  <si>
    <t>Michael HANSFORD</t>
  </si>
  <si>
    <t>Mitchell O'NEILL</t>
  </si>
  <si>
    <t>Joseph AYOADE</t>
  </si>
  <si>
    <t>Ryan COOPER</t>
  </si>
  <si>
    <t>Joshua LOVE</t>
  </si>
  <si>
    <t>Jackson BENNETT</t>
  </si>
  <si>
    <t>Nicholas BATE</t>
  </si>
  <si>
    <t>Rashid KABBA</t>
  </si>
  <si>
    <t>Tomas SEMMLER</t>
  </si>
  <si>
    <t>Jonty FLOTTMANN</t>
  </si>
  <si>
    <t>Sam TAYLOR</t>
  </si>
  <si>
    <t>Matthew FRIAR</t>
  </si>
  <si>
    <t>Toshi BUTLIN</t>
  </si>
  <si>
    <t>Jacob SESAR</t>
  </si>
  <si>
    <t>Michael KONOMANYI</t>
  </si>
  <si>
    <t>Cooper SHERMAN</t>
  </si>
  <si>
    <t>Rory EASTON</t>
  </si>
  <si>
    <t>Michael HANNA</t>
  </si>
  <si>
    <t>Phillip BAKER</t>
  </si>
  <si>
    <t>Julian LAY</t>
  </si>
  <si>
    <t>Connor DIFFEY</t>
  </si>
  <si>
    <t>Alex BECK</t>
  </si>
  <si>
    <t>Jordan SARMENTO</t>
  </si>
  <si>
    <t>Dhruv RODRIGUES-CHICO</t>
  </si>
  <si>
    <t>Will JOHNS</t>
  </si>
  <si>
    <t>Tyson BONNEY</t>
  </si>
  <si>
    <t>Tom WILLEMS</t>
  </si>
  <si>
    <t>Duncan CAMERON</t>
  </si>
  <si>
    <t>Cameron SEARLE</t>
  </si>
  <si>
    <t>Nicholas DONALDSON</t>
  </si>
  <si>
    <t>Andrew GOSCHNIK</t>
  </si>
  <si>
    <t>Ryan ATKINS</t>
  </si>
  <si>
    <t>Max BERRY</t>
  </si>
  <si>
    <t>Cameron DE BRUIN</t>
  </si>
  <si>
    <t>Ace HASLAM</t>
  </si>
  <si>
    <t>Jaxon HAYMAN</t>
  </si>
  <si>
    <t>Jack BOULTON</t>
  </si>
  <si>
    <t>Ethan STRIEGHER</t>
  </si>
  <si>
    <t>Daniel BLEST</t>
  </si>
  <si>
    <t>Angus DEIGHTON</t>
  </si>
  <si>
    <t>Jayden CHAMBERS</t>
  </si>
  <si>
    <t>Alexander CREAK</t>
  </si>
  <si>
    <t>Adam KOPP</t>
  </si>
  <si>
    <t>Cailen HEJKA</t>
  </si>
  <si>
    <t>Luke GOSCHNIK</t>
  </si>
  <si>
    <t>Steven SOLOMON</t>
  </si>
  <si>
    <t>Tyler GUNN</t>
  </si>
  <si>
    <t>Ian HALPIN</t>
  </si>
  <si>
    <t>Louis STENMARK</t>
  </si>
  <si>
    <t>Joshua ATKINSON</t>
  </si>
  <si>
    <t>Reece HOLDER</t>
  </si>
  <si>
    <t>Thomas COREL</t>
  </si>
  <si>
    <t>Conor FRY</t>
  </si>
  <si>
    <t>Keegan BELL</t>
  </si>
  <si>
    <t>Augustine NKETIA JUNIOR</t>
  </si>
  <si>
    <t>Harvey MURRANT</t>
  </si>
  <si>
    <t>Mark FOKAS</t>
  </si>
  <si>
    <t>Callum RORISON</t>
  </si>
  <si>
    <t>Daniel MINZ</t>
  </si>
  <si>
    <t>Conrad COUMAROS</t>
  </si>
  <si>
    <t>Thomas REYNOLDS</t>
  </si>
  <si>
    <t>Josh FABIANI</t>
  </si>
  <si>
    <t>Nathanael TAYLOR</t>
  </si>
  <si>
    <t>James MCPAUL</t>
  </si>
  <si>
    <t>Jack CLARKE</t>
  </si>
  <si>
    <t>Michael TSOTSOS</t>
  </si>
  <si>
    <t>Dominic PANOZZO</t>
  </si>
  <si>
    <t>Peter BOL</t>
  </si>
  <si>
    <t>Charlie HUNTER</t>
  </si>
  <si>
    <t>Jeffrey RISELEY</t>
  </si>
  <si>
    <t>Mason COHEN</t>
  </si>
  <si>
    <t>Jack LUNN</t>
  </si>
  <si>
    <t>Jared MICALLEF</t>
  </si>
  <si>
    <t>Lachlan RAPER</t>
  </si>
  <si>
    <t>Sam BLAKE</t>
  </si>
  <si>
    <t>Charlie JEFFRESON</t>
  </si>
  <si>
    <t>Obssa YOUSSOUF</t>
  </si>
  <si>
    <t>Hayden COBBE</t>
  </si>
  <si>
    <t>Thomas MOORCROFT</t>
  </si>
  <si>
    <t>Luke SHAW</t>
  </si>
  <si>
    <t>Jack ANSTEY</t>
  </si>
  <si>
    <t>Max ROSIN</t>
  </si>
  <si>
    <t>Hayden TODD</t>
  </si>
  <si>
    <t>Riley MCGOWN</t>
  </si>
  <si>
    <t>Dylan STENSON</t>
  </si>
  <si>
    <t>Angus BEER</t>
  </si>
  <si>
    <t>Dylan BURROWS</t>
  </si>
  <si>
    <t>Jack ATHERTON</t>
  </si>
  <si>
    <t>Harry MAY</t>
  </si>
  <si>
    <t>James HEALEY</t>
  </si>
  <si>
    <t>Anthony VLATKO</t>
  </si>
  <si>
    <t>Adam PYKE</t>
  </si>
  <si>
    <t>Robert DICKINSON</t>
  </si>
  <si>
    <t>DeGras AMEKATA</t>
  </si>
  <si>
    <t>Cameron MUSGROVE</t>
  </si>
  <si>
    <t>Jake STEVENS</t>
  </si>
  <si>
    <t>Kang NYOAK</t>
  </si>
  <si>
    <t>Benjamin JAGGER</t>
  </si>
  <si>
    <t>Toby COOK</t>
  </si>
  <si>
    <t>Tom MARCH</t>
  </si>
  <si>
    <t>Casey BUCHANAN</t>
  </si>
  <si>
    <t>Sam WILLIAMS</t>
  </si>
  <si>
    <t>Wolfgang COTRA-NEMESI</t>
  </si>
  <si>
    <t>Luke CUNNINGHAM</t>
  </si>
  <si>
    <t>Gus TOMLINSON SMITH</t>
  </si>
  <si>
    <t>Cameron GILL</t>
  </si>
  <si>
    <t>Geordie HORE</t>
  </si>
  <si>
    <t>Mitchel LANGBORNE</t>
  </si>
  <si>
    <t>Joshua TRAM</t>
  </si>
  <si>
    <t>Stewart MCSWEYN</t>
  </si>
  <si>
    <t>Oliver HOARE</t>
  </si>
  <si>
    <t>Jye EDWARDS</t>
  </si>
  <si>
    <t>Matthew RAMSDEN</t>
  </si>
  <si>
    <t>Rorey HUNTER</t>
  </si>
  <si>
    <t>Ryan GREGSON</t>
  </si>
  <si>
    <t>Callum DAVIES</t>
  </si>
  <si>
    <t>Jackson SHARP</t>
  </si>
  <si>
    <t>Adam SPENCER</t>
  </si>
  <si>
    <t>Jesse HUNT</t>
  </si>
  <si>
    <t>Duncan MILLER</t>
  </si>
  <si>
    <t>Andre WARING</t>
  </si>
  <si>
    <t>Jaryd CLIFFORD</t>
  </si>
  <si>
    <t>Oliver RAIMOND</t>
  </si>
  <si>
    <t>Matthew HUSSEY</t>
  </si>
  <si>
    <t>Samuel FIELD</t>
  </si>
  <si>
    <t>Alexander STITT</t>
  </si>
  <si>
    <t>Stefan MUSIC</t>
  </si>
  <si>
    <t>Liam CASHIN</t>
  </si>
  <si>
    <t>Drew FRYER</t>
  </si>
  <si>
    <t>Matthew SCARR</t>
  </si>
  <si>
    <t>Adam GODDARD</t>
  </si>
  <si>
    <t>Joe BURGESS</t>
  </si>
  <si>
    <t>Joseph RYAN</t>
  </si>
  <si>
    <t>Edward BEISCHER</t>
  </si>
  <si>
    <t>Ethan MCMINIMEE</t>
  </si>
  <si>
    <t>Douglas BUCKERIDGE</t>
  </si>
  <si>
    <t>Harrison MARTINENKO</t>
  </si>
  <si>
    <t>Tom BOWERS</t>
  </si>
  <si>
    <t>Ben BUCKINGHAM</t>
  </si>
  <si>
    <t>Matthew CLARKE</t>
  </si>
  <si>
    <t>James NIPPERESS</t>
  </si>
  <si>
    <t>Edward TRIPPAS</t>
  </si>
  <si>
    <t>Max STEVENS</t>
  </si>
  <si>
    <t>Ky ROBINSON</t>
  </si>
  <si>
    <t>Aidan HOBBS</t>
  </si>
  <si>
    <t>Harvey CHILCOTT</t>
  </si>
  <si>
    <t>Christopher DALE</t>
  </si>
  <si>
    <t>Ben DREW</t>
  </si>
  <si>
    <t>Morgan MCDONALD</t>
  </si>
  <si>
    <t>David MCNEILL</t>
  </si>
  <si>
    <t>Zachary FACIONI</t>
  </si>
  <si>
    <t>Andrew BUCHANAN</t>
  </si>
  <si>
    <t>Jude THOMAS</t>
  </si>
  <si>
    <t>Haftu STRINTZOS</t>
  </si>
  <si>
    <t>Isaac HEYNE</t>
  </si>
  <si>
    <t>Joshua PHILLIPS</t>
  </si>
  <si>
    <t>Kieren TALL</t>
  </si>
  <si>
    <t>Adrian POTTER</t>
  </si>
  <si>
    <t>Ben CHAMBERLAIN</t>
  </si>
  <si>
    <t>Tim VINCENT</t>
  </si>
  <si>
    <t>Matt SMITH</t>
  </si>
  <si>
    <t>Timothy LEFROY</t>
  </si>
  <si>
    <t>Sam CLIFFORD</t>
  </si>
  <si>
    <t>Kieren PERKINS</t>
  </si>
  <si>
    <t>Jack TIERNAN</t>
  </si>
  <si>
    <t>Brandon FORD</t>
  </si>
  <si>
    <t>Alastair CHRISTY</t>
  </si>
  <si>
    <t>Liam BOUDIN</t>
  </si>
  <si>
    <t>Patrick TIERNAN</t>
  </si>
  <si>
    <t>Jack RAYNER</t>
  </si>
  <si>
    <t>Brett ROBINSON</t>
  </si>
  <si>
    <t>Jack BRUCE</t>
  </si>
  <si>
    <t>Liam ADAMS</t>
  </si>
  <si>
    <t>Ben ST. LAWRENCE</t>
  </si>
  <si>
    <t>Thomas DO CANTO</t>
  </si>
  <si>
    <t>Riley COCKS</t>
  </si>
  <si>
    <t>Louis MCAFEE</t>
  </si>
  <si>
    <t>Jacob COCKS</t>
  </si>
  <si>
    <t>Archie REID</t>
  </si>
  <si>
    <t>Guy WALTERS</t>
  </si>
  <si>
    <t>Michael KERNAHAN</t>
  </si>
  <si>
    <t>Dean MENZIES</t>
  </si>
  <si>
    <t>Nicholas HOUGH</t>
  </si>
  <si>
    <t>Nicholas ANDREWS</t>
  </si>
  <si>
    <t>Jacob MCCORRY</t>
  </si>
  <si>
    <t>Cedric DUBLER</t>
  </si>
  <si>
    <t>Daniel GOLUBOVIC</t>
  </si>
  <si>
    <t>Ryan NEALE</t>
  </si>
  <si>
    <t>Alec DIAMOND</t>
  </si>
  <si>
    <t>Chris DOUGLAS</t>
  </si>
  <si>
    <t>Angus PROUDFOOT</t>
  </si>
  <si>
    <t>Luke MAJOR</t>
  </si>
  <si>
    <t>Bryce COLLINS</t>
  </si>
  <si>
    <t>Thomas HUNT</t>
  </si>
  <si>
    <t>Kyle BENNETT</t>
  </si>
  <si>
    <t>Christopher MITREVSKI</t>
  </si>
  <si>
    <t>Henry FRAYNE</t>
  </si>
  <si>
    <t>Joshua COWLEY</t>
  </si>
  <si>
    <t>Zane BRANCO</t>
  </si>
  <si>
    <t>Jalen RUCKER</t>
  </si>
  <si>
    <t>Jeremy ANDREWS</t>
  </si>
  <si>
    <t>William FREYER</t>
  </si>
  <si>
    <t>Zachary NUNIS</t>
  </si>
  <si>
    <t>Amiru CHANDRASENA</t>
  </si>
  <si>
    <t>Dylan JAMES</t>
  </si>
  <si>
    <t>Liam FAIRWEATHER</t>
  </si>
  <si>
    <t>Blake SHAW</t>
  </si>
  <si>
    <t>Oli CALLAHAN</t>
  </si>
  <si>
    <t>Aiden HINSON</t>
  </si>
  <si>
    <t>Mackenzie LIDDELOW</t>
  </si>
  <si>
    <t>Jacob HRISTIANOPOULOS</t>
  </si>
  <si>
    <t>Benan OZTORUN</t>
  </si>
  <si>
    <t>Felix JACKSON-KING</t>
  </si>
  <si>
    <t>Nicholas VAN GELDER</t>
  </si>
  <si>
    <t>Liam MULLEN</t>
  </si>
  <si>
    <t>Brandon CLARK</t>
  </si>
  <si>
    <t>Takeru TAKAHASHI</t>
  </si>
  <si>
    <t>Ayo ORE</t>
  </si>
  <si>
    <t>Julian KONLE</t>
  </si>
  <si>
    <t>Shemaiah JAMES</t>
  </si>
  <si>
    <t>Connor MURPHY</t>
  </si>
  <si>
    <t>Emmanuel FAKIYE</t>
  </si>
  <si>
    <t>Grant SZALEK</t>
  </si>
  <si>
    <t>Angus WOOD</t>
  </si>
  <si>
    <t>Ryan MARSHALL</t>
  </si>
  <si>
    <t>Brandon STARC</t>
  </si>
  <si>
    <t>Joel BADEN</t>
  </si>
  <si>
    <t>Oscar MIERS</t>
  </si>
  <si>
    <t>Yual REATH</t>
  </si>
  <si>
    <t>Simioluwa THOMSEN-AJAYI</t>
  </si>
  <si>
    <t>Matthew TILLEY</t>
  </si>
  <si>
    <t>Angus CLARK</t>
  </si>
  <si>
    <t>Nicholas KOLLIAS</t>
  </si>
  <si>
    <t>Sean SZALEK</t>
  </si>
  <si>
    <t>Alex PERIN</t>
  </si>
  <si>
    <t>Darcy HOLMES</t>
  </si>
  <si>
    <t>Lachlan O'KEEFE</t>
  </si>
  <si>
    <t>Kurtis MARSCHALL</t>
  </si>
  <si>
    <t>Angus ARMSTRONG</t>
  </si>
  <si>
    <t>Jack DOWNEY</t>
  </si>
  <si>
    <t>Lachlan BURNS</t>
  </si>
  <si>
    <t>Dalton DI MEDIO</t>
  </si>
  <si>
    <t>Triston VINCENT</t>
  </si>
  <si>
    <t>Liam HARRIS</t>
  </si>
  <si>
    <t>Wilson CRAM</t>
  </si>
  <si>
    <t>Liam GEORGILOPOULOS</t>
  </si>
  <si>
    <t>Joel POCKLINGTON</t>
  </si>
  <si>
    <t>James WOODS</t>
  </si>
  <si>
    <t>Matt HOSIE</t>
  </si>
  <si>
    <t>Matthew DENNY</t>
  </si>
  <si>
    <t>Mitchell COOPER</t>
  </si>
  <si>
    <t>Lachlan PAGE</t>
  </si>
  <si>
    <t>Declan CARMAN</t>
  </si>
  <si>
    <t>Nicholas DYSON</t>
  </si>
  <si>
    <t>Damien BIRKINHEAD</t>
  </si>
  <si>
    <t>Alexander KOLESNIKOFF</t>
  </si>
  <si>
    <t>Aiden HARVEY</t>
  </si>
  <si>
    <t>Matt COWIE</t>
  </si>
  <si>
    <t>Daniel GREEN</t>
  </si>
  <si>
    <t>Shane CARSTAIRS</t>
  </si>
  <si>
    <t>Todd HODGETTS</t>
  </si>
  <si>
    <t>Costa KOUSPARIS</t>
  </si>
  <si>
    <t>Ned WEATHERLY</t>
  </si>
  <si>
    <t>James JOYCEY</t>
  </si>
  <si>
    <t>Timothy HEYES</t>
  </si>
  <si>
    <t>William BROWN</t>
  </si>
  <si>
    <t>Huw PEACOCK</t>
  </si>
  <si>
    <t>Liam O'BRIEN</t>
  </si>
  <si>
    <t>Cameron MCENTYRE</t>
  </si>
  <si>
    <t>Cruz HOGAN</t>
  </si>
  <si>
    <t>Nash LOWIS</t>
  </si>
  <si>
    <t>Michael CRITICOS</t>
  </si>
  <si>
    <t>Hamish PEACOCK</t>
  </si>
  <si>
    <t>Oliver BLACKBURN</t>
  </si>
  <si>
    <t>Thomas HILDITCH</t>
  </si>
  <si>
    <t>Christian PAYNTER</t>
  </si>
  <si>
    <t>David BROCK</t>
  </si>
  <si>
    <t>Sebastian REYNEKE</t>
  </si>
  <si>
    <t>Matthew WECKER</t>
  </si>
  <si>
    <t>Martin CLARK</t>
  </si>
  <si>
    <t>Rhydian COWLEY</t>
  </si>
  <si>
    <t>Declan TINGAY</t>
  </si>
  <si>
    <t>Kyle SWAN</t>
  </si>
  <si>
    <t>Carl GIBBONS</t>
  </si>
  <si>
    <t>Tim FRASER</t>
  </si>
  <si>
    <t>Dylan RICHARDSON</t>
  </si>
  <si>
    <t>Reece EDWARDS</t>
  </si>
  <si>
    <t>Michael ROEGER</t>
  </si>
  <si>
    <t>Brett ELLIS</t>
  </si>
  <si>
    <t>Tom MIDDLETON</t>
  </si>
  <si>
    <t>Daniel HART</t>
  </si>
  <si>
    <t>Nicholas LEE</t>
  </si>
  <si>
    <t>Lachlan OAKES</t>
  </si>
  <si>
    <t>Chris RANCIE</t>
  </si>
  <si>
    <t>Wayne SPIES</t>
  </si>
  <si>
    <t>Derrick LEAHY</t>
  </si>
  <si>
    <t>Peter BRACKEN</t>
  </si>
  <si>
    <t>1. Data will refresh when xls is open</t>
  </si>
  <si>
    <t>2. As long as AUS_men/woman_COMBINEFILE is available the data will populate</t>
  </si>
  <si>
    <t>3. reorder the rows by selecting the Av. Score column and sort descending</t>
  </si>
  <si>
    <t>0 = Duplicate</t>
  </si>
  <si>
    <t>STRING</t>
  </si>
  <si>
    <t>Exact point/performance</t>
  </si>
  <si>
    <t>Y</t>
  </si>
  <si>
    <t>N</t>
  </si>
  <si>
    <t>Actual</t>
  </si>
  <si>
    <r>
      <t xml:space="preserve">1167 = </t>
    </r>
    <r>
      <rPr>
        <sz val="12"/>
        <color rgb="FFC00000"/>
        <rFont val="Calibri (Body)"/>
      </rPr>
      <t>1:45.22</t>
    </r>
  </si>
  <si>
    <r>
      <t xml:space="preserve">1161 = </t>
    </r>
    <r>
      <rPr>
        <sz val="12"/>
        <color rgb="FFC00000"/>
        <rFont val="Calibri (Body)"/>
      </rPr>
      <t>3:13.52</t>
    </r>
  </si>
  <si>
    <r>
      <t xml:space="preserve">1182 = </t>
    </r>
    <r>
      <rPr>
        <sz val="12"/>
        <color rgb="FFC00000"/>
        <rFont val="Calibri (Body)"/>
      </rPr>
      <t>27:28.09</t>
    </r>
  </si>
  <si>
    <r>
      <t xml:space="preserve">1185 = </t>
    </r>
    <r>
      <rPr>
        <sz val="12"/>
        <color rgb="FFC00000"/>
        <rFont val="Calibri (Body)"/>
      </rPr>
      <t>8:22.01</t>
    </r>
  </si>
  <si>
    <r>
      <t xml:space="preserve">1185 = </t>
    </r>
    <r>
      <rPr>
        <sz val="12"/>
        <color rgb="FFC00000"/>
        <rFont val="Calibri (Body)"/>
      </rPr>
      <t>48.91</t>
    </r>
  </si>
  <si>
    <r>
      <t xml:space="preserve">1171 = </t>
    </r>
    <r>
      <rPr>
        <sz val="12"/>
        <color rgb="FFC00000"/>
        <rFont val="Calibri (Body)"/>
      </rPr>
      <t>65.99</t>
    </r>
  </si>
  <si>
    <r>
      <t xml:space="preserve">1164 = </t>
    </r>
    <r>
      <rPr>
        <sz val="12"/>
        <color rgb="FFC00000"/>
        <rFont val="Calibri (Body)"/>
      </rPr>
      <t>77.49</t>
    </r>
  </si>
  <si>
    <r>
      <t xml:space="preserve">1181 = </t>
    </r>
    <r>
      <rPr>
        <sz val="12"/>
        <color rgb="FF00B050"/>
        <rFont val="Calibri (Body)"/>
      </rPr>
      <t>8351</t>
    </r>
  </si>
  <si>
    <r>
      <t xml:space="preserve">1173 = </t>
    </r>
    <r>
      <rPr>
        <sz val="12"/>
        <color rgb="FF00B050"/>
        <rFont val="Calibri (Body)"/>
      </rPr>
      <t>85.01</t>
    </r>
  </si>
  <si>
    <r>
      <t xml:space="preserve">1149 = </t>
    </r>
    <r>
      <rPr>
        <sz val="12"/>
        <color rgb="FFC00000"/>
        <rFont val="Calibri (Body)"/>
      </rPr>
      <t>39:31</t>
    </r>
  </si>
  <si>
    <t>Name</t>
  </si>
  <si>
    <t>Tupple Name</t>
  </si>
  <si>
    <t>National Champ</t>
  </si>
  <si>
    <t>Tupple</t>
  </si>
  <si>
    <t>Blank nums</t>
  </si>
  <si>
    <t>Overall Rank</t>
  </si>
  <si>
    <t>Cooper JENKINS</t>
  </si>
  <si>
    <t>Luke BURROWS</t>
  </si>
  <si>
    <t>Jordan MCLENNAN</t>
  </si>
  <si>
    <t>Charles SPROTT</t>
  </si>
  <si>
    <t>Harry NORMAN</t>
  </si>
  <si>
    <t>Seth O'DONNELL</t>
  </si>
  <si>
    <t>Sam HURWOOD</t>
  </si>
  <si>
    <t>Tyler JONES</t>
  </si>
  <si>
    <t>Mitchell BAKER</t>
  </si>
  <si>
    <t>Ella CONNOLLY</t>
  </si>
  <si>
    <t>Jade JOHNSTON-MITREVSKA</t>
  </si>
  <si>
    <t>Eliza DA SILVA</t>
  </si>
  <si>
    <t>Olivia CASON</t>
  </si>
  <si>
    <t>Gabrielle TOTH</t>
  </si>
  <si>
    <t>Jessica PASCOE</t>
  </si>
  <si>
    <t>Isobel HUME</t>
  </si>
  <si>
    <t>Anna SMEE</t>
  </si>
  <si>
    <t>Marianna KONOPKA</t>
  </si>
  <si>
    <t>Olivia YACONO</t>
  </si>
  <si>
    <t>Katherine BAYNES</t>
  </si>
  <si>
    <t>Sophie LILLICRAP</t>
  </si>
  <si>
    <t>Denise SNYDER</t>
  </si>
  <si>
    <t>Sydney KANIA</t>
  </si>
  <si>
    <t>Alla PARNOVA</t>
  </si>
  <si>
    <t>Leila BARKER</t>
  </si>
  <si>
    <t>Isabella HIPPEL</t>
  </si>
  <si>
    <t>Melissah GIBSON</t>
  </si>
  <si>
    <t>(blank)</t>
  </si>
  <si>
    <t>Auto Test</t>
  </si>
  <si>
    <t>Checked Error Auto Athletes</t>
  </si>
  <si>
    <t xml:space="preserve">NO Qual </t>
  </si>
  <si>
    <t>Leonard KING</t>
  </si>
  <si>
    <t>Liam MOSS</t>
  </si>
  <si>
    <t>Jesse MCKENNA</t>
  </si>
  <si>
    <t>Harry FULLERTON</t>
  </si>
  <si>
    <t>Blake JONES</t>
  </si>
  <si>
    <t>Daniel REEVES</t>
  </si>
  <si>
    <t>Gus SIMPFENDORFER</t>
  </si>
  <si>
    <t>Corey FURMINGER</t>
  </si>
  <si>
    <t>Max GREEN</t>
  </si>
  <si>
    <t>Kai METZNER</t>
  </si>
  <si>
    <t>James HANSEN</t>
  </si>
  <si>
    <t>Williams LEWIS</t>
  </si>
  <si>
    <t>Tom DAVIES</t>
  </si>
  <si>
    <t>Cameron MYERS</t>
  </si>
  <si>
    <t>Patrick CANTLON</t>
  </si>
  <si>
    <t>Hamish HART</t>
  </si>
  <si>
    <t>Jonathan BELL</t>
  </si>
  <si>
    <t>Rebecca LODGE</t>
  </si>
  <si>
    <t>Isabel DAINES</t>
  </si>
  <si>
    <t>Britney INGR</t>
  </si>
  <si>
    <t>Kysha PRACIAK</t>
  </si>
  <si>
    <t>Emma PHILIPPE</t>
  </si>
  <si>
    <t>Georgia GRIFFITH</t>
  </si>
  <si>
    <t>Sarah BILLINGS</t>
  </si>
  <si>
    <t>Rose PITTMAN</t>
  </si>
  <si>
    <t>Lora ROFF</t>
  </si>
  <si>
    <t>Maddison CAULFIELD</t>
  </si>
  <si>
    <t>Janae MACKRELL</t>
  </si>
  <si>
    <t>Ella COLUSSO</t>
  </si>
  <si>
    <t>Keira MOORE</t>
  </si>
  <si>
    <t>Ella ATKINS</t>
  </si>
  <si>
    <t>Gabrielle VINCENT</t>
  </si>
  <si>
    <t>Sarah SCHIFFMANN</t>
  </si>
  <si>
    <t>Rosie DONEGAN</t>
  </si>
  <si>
    <t>Emma HOGAN</t>
  </si>
  <si>
    <t>Brooke HINES</t>
  </si>
  <si>
    <t>Aspen ANDERSON</t>
  </si>
  <si>
    <t>Emma JEFFCOAT</t>
  </si>
  <si>
    <t>Violet OWEN</t>
  </si>
  <si>
    <t>Annabel KITTO</t>
  </si>
  <si>
    <t>Zoe TOLAND</t>
  </si>
  <si>
    <t>Keely WATERS</t>
  </si>
  <si>
    <t>Bridie HILL</t>
  </si>
  <si>
    <t>Georgie GILROY</t>
  </si>
  <si>
    <t>Kyah ANDERSON</t>
  </si>
  <si>
    <t>Victoria MITCHELL</t>
  </si>
  <si>
    <t>Kelsie Jae VICKERY</t>
  </si>
  <si>
    <t>Abbie BUTLER</t>
  </si>
  <si>
    <t>Allegra MCGIVERN</t>
  </si>
  <si>
    <t>Caitlin SLOBEDMAN</t>
  </si>
  <si>
    <t>Olivia TWINING</t>
  </si>
  <si>
    <t>Ellie Rose GLANDS</t>
  </si>
  <si>
    <t>Sophie GOCHER</t>
  </si>
  <si>
    <t>Matilda STRUGNELL</t>
  </si>
  <si>
    <t>Marnie PONTON</t>
  </si>
  <si>
    <t>Cara WOOLNOUGH</t>
  </si>
  <si>
    <t>Laura RODERICK</t>
  </si>
  <si>
    <t>Heidi DEMEO</t>
  </si>
  <si>
    <t>Amy CARRIG</t>
  </si>
  <si>
    <t>Ella HIGGINS</t>
  </si>
  <si>
    <t>Whitney SHARPE</t>
  </si>
  <si>
    <t>Brooke WILLIAMS</t>
  </si>
  <si>
    <t>Emily BRITTON</t>
  </si>
  <si>
    <t>Alexandra RICHARDS</t>
  </si>
  <si>
    <t>Georgia FICHARDT</t>
  </si>
  <si>
    <t>Ebony NEWTON</t>
  </si>
  <si>
    <t>Abbey BADROCK</t>
  </si>
  <si>
    <t>Shauna HERBST</t>
  </si>
  <si>
    <t>Daniela ROMAN</t>
  </si>
  <si>
    <t>Siena FARRELL</t>
  </si>
  <si>
    <t>Fletcher DAY</t>
  </si>
  <si>
    <t>Grace BRENNAN</t>
  </si>
  <si>
    <t>Kaitlin LIM</t>
  </si>
  <si>
    <t>Leila CROKER</t>
  </si>
  <si>
    <t>Petra EDWARDS</t>
  </si>
  <si>
    <t>Sophie ZARAFA</t>
  </si>
  <si>
    <t>Eleanor COONEY-HUNT</t>
  </si>
  <si>
    <t>Nakeisha BRIMBLE</t>
  </si>
  <si>
    <t>Linda LEVERTON</t>
  </si>
  <si>
    <t>Eloise MILLINGTON</t>
  </si>
  <si>
    <t>Nancy AGOSTINO</t>
  </si>
  <si>
    <t>Tiana SOLLEY</t>
  </si>
  <si>
    <t>Elizabeth STAPLES</t>
  </si>
  <si>
    <t>Jamie SCROOP</t>
  </si>
  <si>
    <t>Tamara MANCUSO</t>
  </si>
  <si>
    <t>Isabella MURRELL</t>
  </si>
  <si>
    <t>Megan SEVE</t>
  </si>
  <si>
    <t>Anais FITZPATRICK</t>
  </si>
  <si>
    <t>Xylavene BEALE</t>
  </si>
  <si>
    <t>Lucy REIMER</t>
  </si>
  <si>
    <t>Zoe DANIELS</t>
  </si>
  <si>
    <t>Amy POLIKOWSKI</t>
  </si>
  <si>
    <t>Natalia LESZCZYNSKI</t>
  </si>
  <si>
    <t>Jessica STEFANOVIC</t>
  </si>
  <si>
    <t>Alyssa KAPRANOV</t>
  </si>
  <si>
    <t>Taylor LARSSON</t>
  </si>
  <si>
    <t>Ateca Grace ULUIBUROTU</t>
  </si>
  <si>
    <t>Penny GIDDY</t>
  </si>
  <si>
    <t>Emma POLIKOWSKI</t>
  </si>
  <si>
    <t>Amber LAWLESS</t>
  </si>
  <si>
    <t>Rachel HOSIE</t>
  </si>
  <si>
    <t>Natalie DEBELJUH</t>
  </si>
  <si>
    <t>Julia DIREEN</t>
  </si>
  <si>
    <t>Christina GRUN</t>
  </si>
  <si>
    <t>Teya SAVILLE</t>
  </si>
  <si>
    <t>Karen CLARKE</t>
  </si>
  <si>
    <t>Angelina TIGNANI</t>
  </si>
  <si>
    <t>Jade PATCHING</t>
  </si>
  <si>
    <t>Emma COTGROVE</t>
  </si>
  <si>
    <t>Phoebe MARSH</t>
  </si>
  <si>
    <t>Claudia LEGGE</t>
  </si>
  <si>
    <t>Tiana PAVLOVICH</t>
  </si>
  <si>
    <t>Elly READ</t>
  </si>
  <si>
    <t>Emma BUTLER</t>
  </si>
  <si>
    <t>Chloe METCALF</t>
  </si>
  <si>
    <t>Amie BOWREY</t>
  </si>
  <si>
    <t>Olivia SANDERY</t>
  </si>
  <si>
    <t>Clara SMITH</t>
  </si>
  <si>
    <t>Alanna PEART</t>
  </si>
  <si>
    <t>Allanah PITCHER</t>
  </si>
  <si>
    <t>Hannah MISON</t>
  </si>
  <si>
    <t>Emma BLANCH</t>
  </si>
  <si>
    <t>Samantha FINDLAY</t>
  </si>
  <si>
    <t>Nellie LANGFORD</t>
  </si>
  <si>
    <t>Hannah BOLTON</t>
  </si>
  <si>
    <t>Top Score</t>
  </si>
  <si>
    <t>Keely SMALL</t>
  </si>
  <si>
    <t>Brittany KAAN</t>
  </si>
  <si>
    <t>Heidi SEE</t>
  </si>
  <si>
    <t>Georgia HANSEN</t>
  </si>
  <si>
    <t>Lauren REID</t>
  </si>
  <si>
    <t>Natalie RULE</t>
  </si>
  <si>
    <t>Sinead NOONAN</t>
  </si>
  <si>
    <t>Aliyah PARKER</t>
  </si>
  <si>
    <t>Kayla CUBA</t>
  </si>
  <si>
    <t>Elizabeth MOSS</t>
  </si>
  <si>
    <t>Sophie CROWLEY</t>
  </si>
  <si>
    <t>Eloise TOLSTOFF</t>
  </si>
  <si>
    <t>Francesca PEACOCK</t>
  </si>
  <si>
    <t>Katherine IANNELLO</t>
  </si>
  <si>
    <t>Amelia MCDONALD</t>
  </si>
  <si>
    <t>Zoe LAURENSON</t>
  </si>
  <si>
    <t>Sarah MELSOM</t>
  </si>
  <si>
    <t>Zoe AYRES</t>
  </si>
  <si>
    <t>Lara ILIEVSKI</t>
  </si>
  <si>
    <t>Kathryn BROOKS</t>
  </si>
  <si>
    <t>Ashleigh SITCHEFF</t>
  </si>
  <si>
    <t>Charlotte HAY</t>
  </si>
  <si>
    <t>Melissa LEWIS</t>
  </si>
  <si>
    <t>Gabriella HILL</t>
  </si>
  <si>
    <t>Hannah PARKER</t>
  </si>
  <si>
    <t>Checking for best event</t>
  </si>
  <si>
    <t>Harrison HUNT</t>
  </si>
  <si>
    <t>Aaron BRESLAND</t>
  </si>
  <si>
    <t>Lewis CLABBURN</t>
  </si>
  <si>
    <t>Jacob ASTON</t>
  </si>
  <si>
    <t>Anas ABU-GANABA</t>
  </si>
  <si>
    <t>Thomas WILSON</t>
  </si>
  <si>
    <t>Preston DEGARNHAM</t>
  </si>
  <si>
    <t>Jack PAYNE</t>
  </si>
  <si>
    <t>Joshua HOOK</t>
  </si>
  <si>
    <t>Jamee SMITH</t>
  </si>
  <si>
    <t>Matthew CROWE</t>
  </si>
  <si>
    <t>Tomas PALFREY</t>
  </si>
  <si>
    <t>Joseph DENG</t>
  </si>
  <si>
    <t>Luke YOUNG</t>
  </si>
  <si>
    <t>Luke GRAVES</t>
  </si>
  <si>
    <t>Bailey HABLER</t>
  </si>
  <si>
    <t>Ciaran RUSHTON</t>
  </si>
  <si>
    <t>Connor WHITELEY</t>
  </si>
  <si>
    <t>Archie NOAKES</t>
  </si>
  <si>
    <t>Zak PATTERSON</t>
  </si>
  <si>
    <t>Thomas DIAMOND</t>
  </si>
  <si>
    <t>Nathan PEARCE</t>
  </si>
  <si>
    <t>Kane SHIELDS</t>
  </si>
  <si>
    <t>Jordan WILLIAMSZ</t>
  </si>
  <si>
    <t>Toby O'BRIEN</t>
  </si>
  <si>
    <t>Alexander KWA</t>
  </si>
  <si>
    <t>Sam MCENTEE</t>
  </si>
  <si>
    <t>Joel TOBIN-WHITE</t>
  </si>
  <si>
    <t>Joshua JOHNSON</t>
  </si>
  <si>
    <t>Bailey MURZECKI-HINCE</t>
  </si>
  <si>
    <t>Dean PASTRELLO</t>
  </si>
  <si>
    <t>Hugo HANAK</t>
  </si>
  <si>
    <t>Jack MCFADDEN</t>
  </si>
  <si>
    <t>Jarrod SANSOM</t>
  </si>
  <si>
    <t>Blake DOBAY</t>
  </si>
  <si>
    <t>Lyndon KENWORTHY-GROEN</t>
  </si>
  <si>
    <t>Thomas BYRNE</t>
  </si>
  <si>
    <t>Liam ADCOCK</t>
  </si>
  <si>
    <t>Tristan SCHEIRS</t>
  </si>
  <si>
    <t>Thomas PITTS</t>
  </si>
  <si>
    <t>Ryan HATCH</t>
  </si>
  <si>
    <t>Angus GOULD</t>
  </si>
  <si>
    <t>Ethan PETCOS</t>
  </si>
  <si>
    <t>Oluwapemi AKIN OJELABI</t>
  </si>
  <si>
    <t>Kipchumba LANGAT</t>
  </si>
  <si>
    <t>Finn MURPHY</t>
  </si>
  <si>
    <t>Joshua HWABA</t>
  </si>
  <si>
    <t>Cameron PAPPAS</t>
  </si>
  <si>
    <t>Devesh SRI DEENATHAYALAN</t>
  </si>
  <si>
    <t>Nathan TAVERNER</t>
  </si>
  <si>
    <t>Michael CHRISTIE</t>
  </si>
  <si>
    <t>Zane PATERSON</t>
  </si>
  <si>
    <t>Jackson MCMENAMIN</t>
  </si>
  <si>
    <t>Liam TULLY</t>
  </si>
  <si>
    <t>Jordan KILDARE</t>
  </si>
  <si>
    <t>Andre DI MEDIO</t>
  </si>
  <si>
    <t>Samuel MCDONALD</t>
  </si>
  <si>
    <t>Tom COGHLAN</t>
  </si>
  <si>
    <t>Ben JAMES</t>
  </si>
  <si>
    <t>Jack WHITESIDE</t>
  </si>
  <si>
    <t>Ethan PRINCENA-WHITE</t>
  </si>
  <si>
    <t>Jade GUGLIELMINO</t>
  </si>
  <si>
    <t>Etienne ROUSSEAU</t>
  </si>
  <si>
    <t>Darcy MILLER</t>
  </si>
  <si>
    <t>Courtney HEINZE</t>
  </si>
  <si>
    <t>Fox OBST</t>
  </si>
  <si>
    <t>Robert MARCHESI-SCOTT</t>
  </si>
  <si>
    <t>Jason PARMAXIDIS</t>
  </si>
  <si>
    <t>Howard MCDONALD</t>
  </si>
  <si>
    <t>Neil JANSE</t>
  </si>
  <si>
    <t>Saxon WARD</t>
  </si>
  <si>
    <t>William WHITE</t>
  </si>
  <si>
    <t>Oscar SULLIVAN</t>
  </si>
  <si>
    <t>Rhys STEIN</t>
  </si>
  <si>
    <t>Janno VAN DER LINDE</t>
  </si>
  <si>
    <t>Jesse SCHELFHOUT</t>
  </si>
  <si>
    <t>Jack GREAVES</t>
  </si>
  <si>
    <t>Luke CANN</t>
  </si>
  <si>
    <t>Haddi EL SHORBAGY</t>
  </si>
  <si>
    <t>Morgan WARD</t>
  </si>
  <si>
    <t>Will THOMPSON</t>
  </si>
  <si>
    <t>Tristan CAMILLERI</t>
  </si>
  <si>
    <t>Corey DICKSON</t>
  </si>
  <si>
    <t>Kim MOTTROM</t>
  </si>
  <si>
    <t>Cameron GRIFFITH</t>
  </si>
  <si>
    <t>William AUSTIN-CRAY</t>
  </si>
  <si>
    <t>Edward GODDARD</t>
  </si>
  <si>
    <t>Adriaan PELSER</t>
  </si>
  <si>
    <t>Colby EDDOWES</t>
  </si>
  <si>
    <t>Fraser SYMONS</t>
  </si>
  <si>
    <t>Darcy ROPER</t>
  </si>
  <si>
    <t>Henry SMITH</t>
  </si>
  <si>
    <t>Brenton FOSTER</t>
  </si>
  <si>
    <t>Jonathan TITMARSH</t>
  </si>
  <si>
    <t>Brodie CROSS</t>
  </si>
  <si>
    <t>Nickolai SIMMONS</t>
  </si>
  <si>
    <t>Alexander CHAN</t>
  </si>
  <si>
    <t>Anthony SYMONS</t>
  </si>
  <si>
    <t>Aiden PRINCENA-WHITE</t>
  </si>
  <si>
    <t>Guy HENLY</t>
  </si>
  <si>
    <t>Jack DALTON</t>
  </si>
  <si>
    <t>Jett CARLIN</t>
  </si>
  <si>
    <t>Jared TALLENT</t>
  </si>
  <si>
    <t>Gwyllym YOUNG</t>
  </si>
  <si>
    <t>Jason KOZICA</t>
  </si>
  <si>
    <t>Alesha BENNETTS</t>
  </si>
  <si>
    <t>Ella PENMAN</t>
  </si>
  <si>
    <t>Sienna SCAHILL</t>
  </si>
  <si>
    <t>Jane HICKIE</t>
  </si>
  <si>
    <t>Grace KRAUSE</t>
  </si>
  <si>
    <t>Olivia JONES</t>
  </si>
  <si>
    <t>Izobelle LOUISON-ROE</t>
  </si>
  <si>
    <t xml:space="preserve">Female rankings in AUS by ~ Average points score (Multi Comp Average)			</t>
  </si>
  <si>
    <t>Used to Check Autos</t>
  </si>
  <si>
    <t xml:space="preserve">Male rankings in AUS by ~ Average points score (Multi Comp Average)			</t>
  </si>
  <si>
    <t>* All top performances are going to be within the last 12 months therefore this gives the greatest likelihood of an auto qualifier being within this data set for any athlete</t>
  </si>
  <si>
    <t>* Toplists don't help for Autos because the qualifying period falls halfway between the 2 periods (June 2021)</t>
  </si>
  <si>
    <t>Luke BOYES</t>
  </si>
  <si>
    <t>Adam FOGG</t>
  </si>
  <si>
    <t>Daniel KELLY</t>
  </si>
  <si>
    <t>Liam GILBERT</t>
  </si>
  <si>
    <t>Richard JOHNSTON</t>
  </si>
  <si>
    <t>OR(IF(VLOOKUP(A3,Autos!H:H,1,FALSE),"No Qual",))</t>
  </si>
  <si>
    <t>*Adjust Overall rank column by putting '1' in top row then copy formula from row 2 down</t>
  </si>
  <si>
    <t>*Paste in the a html websheet then move age column and find and replace duplicates in column 1 with 'Alt. Event'</t>
  </si>
  <si>
    <t>#checked and no Auto</t>
  </si>
  <si>
    <t>NZL</t>
  </si>
  <si>
    <t>Zoe HOBBS</t>
  </si>
  <si>
    <t>NAM</t>
  </si>
  <si>
    <t>Christine MBOMA</t>
  </si>
  <si>
    <t>AUS</t>
  </si>
  <si>
    <t>Beatrice MASILINGI</t>
  </si>
  <si>
    <t>BOT</t>
  </si>
  <si>
    <t>Tsaone SEBELE</t>
  </si>
  <si>
    <t>Oarabile TSHOSA</t>
  </si>
  <si>
    <t>JAM</t>
  </si>
  <si>
    <t>Brianna LYSTON</t>
  </si>
  <si>
    <t>Alexis JAMES</t>
  </si>
  <si>
    <t>Livvy WILSON</t>
  </si>
  <si>
    <t>Anna PERCY</t>
  </si>
  <si>
    <t>TTO</t>
  </si>
  <si>
    <t>Shaniqua BASCOMBE</t>
  </si>
  <si>
    <t>Kasheika CAMERON</t>
  </si>
  <si>
    <t>Serena COLE</t>
  </si>
  <si>
    <t>SRI</t>
  </si>
  <si>
    <t>Amasha DE SILVA</t>
  </si>
  <si>
    <t>Alana REID</t>
  </si>
  <si>
    <t>Abigail WOLFE</t>
  </si>
  <si>
    <t>Anastasia LE-ROY</t>
  </si>
  <si>
    <t>Tina CLAYTON</t>
  </si>
  <si>
    <t>Georgia HULLS</t>
  </si>
  <si>
    <t>GUY</t>
  </si>
  <si>
    <t>Keliza SMITH</t>
  </si>
  <si>
    <t>Janela SPENCER</t>
  </si>
  <si>
    <t>Portia BING</t>
  </si>
  <si>
    <t>Kerrica HILL</t>
  </si>
  <si>
    <t>Tia CLAYTON</t>
  </si>
  <si>
    <t>LCA</t>
  </si>
  <si>
    <t>Naomi LONDON</t>
  </si>
  <si>
    <t>Mauricia PRIETO</t>
  </si>
  <si>
    <t>Ashley WILLIAMS</t>
  </si>
  <si>
    <t>ZAM</t>
  </si>
  <si>
    <t>Ruth MUTALE</t>
  </si>
  <si>
    <t>Talia VAN ROOYEN</t>
  </si>
  <si>
    <t>Shenese WALKER</t>
  </si>
  <si>
    <t>Lavanya WILLIAMS</t>
  </si>
  <si>
    <t>Fathima Shafiya YAMICK</t>
  </si>
  <si>
    <t>Ashley BARRETT</t>
  </si>
  <si>
    <t>Dayna THOMPSON</t>
  </si>
  <si>
    <t>Asharria ULETT</t>
  </si>
  <si>
    <t>Boitshepiso KELAPILE</t>
  </si>
  <si>
    <t>MAS</t>
  </si>
  <si>
    <t>Thieanna Lee TERRELONGE</t>
  </si>
  <si>
    <t>Mickayla GARDENER</t>
  </si>
  <si>
    <t>Tovea JENKINS</t>
  </si>
  <si>
    <t>Oneka WILSON</t>
  </si>
  <si>
    <t>Lumeka KATUNDU</t>
  </si>
  <si>
    <t>Essence BURBRIDGE</t>
  </si>
  <si>
    <t>Shemonique HAZLE</t>
  </si>
  <si>
    <t>SGP</t>
  </si>
  <si>
    <t>KEN</t>
  </si>
  <si>
    <t>Maximila IMALI</t>
  </si>
  <si>
    <t>Reece WEBSTER</t>
  </si>
  <si>
    <t>Roda NJOBVU</t>
  </si>
  <si>
    <t>Rosie ELLIOTT</t>
  </si>
  <si>
    <t>Kaylia KELLY</t>
  </si>
  <si>
    <t>Tiffany JAMES</t>
  </si>
  <si>
    <t>Izzy NEAL</t>
  </si>
  <si>
    <t>IND</t>
  </si>
  <si>
    <t>Srabani NANDA</t>
  </si>
  <si>
    <t>Priya HABBATHANAHALLI MOHAN</t>
  </si>
  <si>
    <t>Candice MCLEOD</t>
  </si>
  <si>
    <t>Niddy MINGILISHI</t>
  </si>
  <si>
    <t>Madhumita DEB</t>
  </si>
  <si>
    <t>Alliah BAKER</t>
  </si>
  <si>
    <t>Oneika MCANNUFF</t>
  </si>
  <si>
    <t>Shana Kaye ANDERSON</t>
  </si>
  <si>
    <t>Rumeshika RATHNAYAKA</t>
  </si>
  <si>
    <t>. PREETI</t>
  </si>
  <si>
    <t>Florence BARLA</t>
  </si>
  <si>
    <t>Carleta BERNARD</t>
  </si>
  <si>
    <t>Dutee CHAND</t>
  </si>
  <si>
    <t>BAH</t>
  </si>
  <si>
    <t>Javonya VALCOURT</t>
  </si>
  <si>
    <t>Camryn SMART</t>
  </si>
  <si>
    <t>Mickalia HAISLEY</t>
  </si>
  <si>
    <t>Rushell CLAYTON</t>
  </si>
  <si>
    <t>Asheika SMITH</t>
  </si>
  <si>
    <t>Jordyn BLAKE</t>
  </si>
  <si>
    <t>RSA</t>
  </si>
  <si>
    <t>Kirsten AHRENS</t>
  </si>
  <si>
    <t>Daena DYER</t>
  </si>
  <si>
    <t>CAN</t>
  </si>
  <si>
    <t>Lauren GALE</t>
  </si>
  <si>
    <t>Stacey Ann WILLIAMS</t>
  </si>
  <si>
    <t>Junelle BROMFIELD</t>
  </si>
  <si>
    <t>BAR</t>
  </si>
  <si>
    <t>Sada WILLIAMS</t>
  </si>
  <si>
    <t>Megan MOSS</t>
  </si>
  <si>
    <t>NGR</t>
  </si>
  <si>
    <t>Knowledge OMOVOH</t>
  </si>
  <si>
    <t>Janieve RUSSELL</t>
  </si>
  <si>
    <t>Kavia FRANCIS</t>
  </si>
  <si>
    <t>. RUPAL</t>
  </si>
  <si>
    <t>Shianne DACOSTA</t>
  </si>
  <si>
    <t>Imaobong Nse UKO</t>
  </si>
  <si>
    <t>Dalene MPITI</t>
  </si>
  <si>
    <t>O'Shalia JOHNSON</t>
  </si>
  <si>
    <t>Mary MORAA</t>
  </si>
  <si>
    <t>CAY</t>
  </si>
  <si>
    <t>Shalysa WRAY</t>
  </si>
  <si>
    <t>Janielle JOSEPHS</t>
  </si>
  <si>
    <t>George LINIET</t>
  </si>
  <si>
    <t>Alyssa MARSH</t>
  </si>
  <si>
    <t>R. ARATHI</t>
  </si>
  <si>
    <t>Uchechi NWOGWUGWU</t>
  </si>
  <si>
    <t>M. LIKITHA</t>
  </si>
  <si>
    <t>Christine DAY</t>
  </si>
  <si>
    <t>Toriann NOAD</t>
  </si>
  <si>
    <t>Kadeja CAMPBELL</t>
  </si>
  <si>
    <t>Linda KAGEHA</t>
  </si>
  <si>
    <t>Kenisha PHILLIPS</t>
  </si>
  <si>
    <t>Kaliese SPENCER</t>
  </si>
  <si>
    <t>GBR</t>
  </si>
  <si>
    <t>Mair EDWARDS</t>
  </si>
  <si>
    <t>Safhia HINDS</t>
  </si>
  <si>
    <t>Simoya Kadine CAMPBELL-JOHNSON</t>
  </si>
  <si>
    <t>Abygail SEPISO</t>
  </si>
  <si>
    <t>Loungo MATLHAKU</t>
  </si>
  <si>
    <t>Abigail CAMPBELL</t>
  </si>
  <si>
    <t>Samantha Taneihsa JAMES</t>
  </si>
  <si>
    <t>. SUMMY</t>
  </si>
  <si>
    <t>Fegor CLIFFORD</t>
  </si>
  <si>
    <t>Savannah SUTHERLAND</t>
  </si>
  <si>
    <t>Abigail SCHAAFFE</t>
  </si>
  <si>
    <t>Mia POWELL</t>
  </si>
  <si>
    <t>Mercy ADIJAH</t>
  </si>
  <si>
    <t>VIN</t>
  </si>
  <si>
    <t>Annicea RICHARDS</t>
  </si>
  <si>
    <t>Sheeren SAMSON VALLABOUY</t>
  </si>
  <si>
    <t>Jemma REEKIE</t>
  </si>
  <si>
    <t>Damaris MUTUNGA</t>
  </si>
  <si>
    <t>Diamond MARIA</t>
  </si>
  <si>
    <t>GHA</t>
  </si>
  <si>
    <t>Tharushi M. DISSANAYAKA</t>
  </si>
  <si>
    <t>Jameaka MANNINGS</t>
  </si>
  <si>
    <t>Glory NYENKE</t>
  </si>
  <si>
    <t>Thomphang BASELE</t>
  </si>
  <si>
    <t>Jennie HAUKE</t>
  </si>
  <si>
    <t>SKN</t>
  </si>
  <si>
    <t>Aurora RYNDA</t>
  </si>
  <si>
    <t>Katy-Ann MCDONALD</t>
  </si>
  <si>
    <t>Victoria TACHINSKI</t>
  </si>
  <si>
    <t>Josephine Chelangat KIPLANGAT</t>
  </si>
  <si>
    <t>Gemma FINCH</t>
  </si>
  <si>
    <t>Rebekah GREENE</t>
  </si>
  <si>
    <t>Ellie LEATHER</t>
  </si>
  <si>
    <t>Judy CHEPKOECH</t>
  </si>
  <si>
    <t>Holly MANNING</t>
  </si>
  <si>
    <t>Oratile NOWE</t>
  </si>
  <si>
    <t>Madison HEISTERMAN</t>
  </si>
  <si>
    <t>Michaela LEWIS</t>
  </si>
  <si>
    <t>E.B. ARPITHA</t>
  </si>
  <si>
    <t>Katherine CAMP</t>
  </si>
  <si>
    <t>Christine NDANU</t>
  </si>
  <si>
    <t>. POOJA</t>
  </si>
  <si>
    <t>Danielle VERSTER</t>
  </si>
  <si>
    <t>Sunita DEVI</t>
  </si>
  <si>
    <t>Alison ANDREWS-PAUL</t>
  </si>
  <si>
    <t>Simone PLOURDE</t>
  </si>
  <si>
    <t>Katelyn STEWART-BARNETT</t>
  </si>
  <si>
    <t>Kara MACDERMID</t>
  </si>
  <si>
    <t>Kiera HALL</t>
  </si>
  <si>
    <t>Peninah WANGARI</t>
  </si>
  <si>
    <t>Alisa LYESINA</t>
  </si>
  <si>
    <t>Snehalata YADAV</t>
  </si>
  <si>
    <t>Kerry WHITE</t>
  </si>
  <si>
    <t>Cassandra WILLIAMSON</t>
  </si>
  <si>
    <t>Rosa TWYFORD</t>
  </si>
  <si>
    <t>Caren CHEBET</t>
  </si>
  <si>
    <t>Jacinta ABESE</t>
  </si>
  <si>
    <t>Rushana DWYER</t>
  </si>
  <si>
    <t>K.G.N.M.A. KUMARA</t>
  </si>
  <si>
    <t>Macey HILTON</t>
  </si>
  <si>
    <t>Nancy SANG</t>
  </si>
  <si>
    <t>Kelly-Ann BECKFORD</t>
  </si>
  <si>
    <t>Gena L√ñFSTRAND</t>
  </si>
  <si>
    <t>Cynthia CHESEBE</t>
  </si>
  <si>
    <t>Sylivia Chematui CHESEBE</t>
  </si>
  <si>
    <t>D. BHAGYALAXMI</t>
  </si>
  <si>
    <t>Gayanthika ARTIGALA</t>
  </si>
  <si>
    <t>Miriam CHEROP</t>
  </si>
  <si>
    <t>Caroline NYAGA</t>
  </si>
  <si>
    <t>Laura NAGEL</t>
  </si>
  <si>
    <t>Iveen CHEPKEMOI</t>
  </si>
  <si>
    <t>Brenda CHEBET</t>
  </si>
  <si>
    <t>Monica MARGARET</t>
  </si>
  <si>
    <t>Anneke GROGAN</t>
  </si>
  <si>
    <t>Janet CHEPKEMOI</t>
  </si>
  <si>
    <t>Brigid DENNEHY</t>
  </si>
  <si>
    <t>Tillie HOLLYER</t>
  </si>
  <si>
    <t>Penelope SALMON</t>
  </si>
  <si>
    <t>Miriam CHEPKEMOI</t>
  </si>
  <si>
    <t>. VARSHA</t>
  </si>
  <si>
    <t>Eva PRINGLE</t>
  </si>
  <si>
    <t>Jessie SPEEDY</t>
  </si>
  <si>
    <t>Esther KEOWN</t>
  </si>
  <si>
    <t>. UJALA</t>
  </si>
  <si>
    <t>Almi NERURKAR</t>
  </si>
  <si>
    <t>Miriam CHEMUTAI</t>
  </si>
  <si>
    <t>Rosaria GIBSON</t>
  </si>
  <si>
    <t>Hannah GAPES</t>
  </si>
  <si>
    <t>Boh RITCHIE</t>
  </si>
  <si>
    <t>Diana CHEPKEMOI</t>
  </si>
  <si>
    <t>Uda Kuburalage Nilani RATHNAYAKA</t>
  </si>
  <si>
    <t>Komal JAGADALE</t>
  </si>
  <si>
    <t>Joyce MUNAI</t>
  </si>
  <si>
    <t>Mercy CHEPKURUI</t>
  </si>
  <si>
    <t>Rebi PAI</t>
  </si>
  <si>
    <t>Shaili DHAMA</t>
  </si>
  <si>
    <t>G. MAHESHWARI</t>
  </si>
  <si>
    <t>Vaishnavi SAWANT</t>
  </si>
  <si>
    <t>Kajal SHARMA</t>
  </si>
  <si>
    <t>Shashi LATA</t>
  </si>
  <si>
    <t>K. SWETHA</t>
  </si>
  <si>
    <t>D.R. SMITHA</t>
  </si>
  <si>
    <t>Rebecca MWANGI</t>
  </si>
  <si>
    <t>Sandrafelis Chebet TUEI</t>
  </si>
  <si>
    <t>Margaret AKIDOR</t>
  </si>
  <si>
    <t>Sheila Chepkirui KIPROTICH</t>
  </si>
  <si>
    <t>Mary MUNANU</t>
  </si>
  <si>
    <t>Aynslee VAN GRAAN</t>
  </si>
  <si>
    <t>Agnes Mwikali MUTUKU</t>
  </si>
  <si>
    <t>Agnes MUMBUA</t>
  </si>
  <si>
    <t>Mary NYARUAI EKIRU</t>
  </si>
  <si>
    <t>. BHARTI</t>
  </si>
  <si>
    <t>Faith CHEPKOECH</t>
  </si>
  <si>
    <t>Valentine CHEPKOECH</t>
  </si>
  <si>
    <t>Nicola JANSEN</t>
  </si>
  <si>
    <t>. BADHO</t>
  </si>
  <si>
    <t>Lucy NDUTA</t>
  </si>
  <si>
    <t>Julia PATERNAIN</t>
  </si>
  <si>
    <t>Chepngetich LANGAT</t>
  </si>
  <si>
    <t>Joy CHIRCHIR</t>
  </si>
  <si>
    <t>KM ANKITA</t>
  </si>
  <si>
    <t>Faith JEPTOO</t>
  </si>
  <si>
    <t>Loice WAMBUI</t>
  </si>
  <si>
    <t>Lona LATEMA</t>
  </si>
  <si>
    <t>Faith LINGA</t>
  </si>
  <si>
    <t>Winny CHEBET</t>
  </si>
  <si>
    <t>Caroline JEROTICH</t>
  </si>
  <si>
    <t>Winrose CHESANG</t>
  </si>
  <si>
    <t>Scarlet DALE</t>
  </si>
  <si>
    <t>Supriti KACHHAP</t>
  </si>
  <si>
    <t>Judith JEPNGETICH</t>
  </si>
  <si>
    <t>Nikita RAUT</t>
  </si>
  <si>
    <t>Poonam Dinkar SONUNE</t>
  </si>
  <si>
    <t>Jelagat MEVIN</t>
  </si>
  <si>
    <t>Cherise CARREIRA</t>
  </si>
  <si>
    <t>Kirsten LEE</t>
  </si>
  <si>
    <t>Ruby KASHYAP</t>
  </si>
  <si>
    <t>Helena EASTHAM</t>
  </si>
  <si>
    <t>Emily CHEBET</t>
  </si>
  <si>
    <t>Dorothy KIPKILACH</t>
  </si>
  <si>
    <t>K.M LKSHMI</t>
  </si>
  <si>
    <t>Reema PATEL</t>
  </si>
  <si>
    <t>Mercy CHEPKORIR</t>
  </si>
  <si>
    <t>H.M.C.S. HERATH</t>
  </si>
  <si>
    <t>Amrita PATEL</t>
  </si>
  <si>
    <t>Jyothi YARRAJI</t>
  </si>
  <si>
    <t>Amy ROBERTSON</t>
  </si>
  <si>
    <t>Aparna ROY</t>
  </si>
  <si>
    <t>S. NANDHINI</t>
  </si>
  <si>
    <t>Moumita MONDAL</t>
  </si>
  <si>
    <t>Ann Rose TOMY</t>
  </si>
  <si>
    <t>Inge VAN DER MERWE</t>
  </si>
  <si>
    <t>Nandhini KONGAN</t>
  </si>
  <si>
    <t>Shaneil LYSIGHT</t>
  </si>
  <si>
    <t>Kay-Lagay CLARKE</t>
  </si>
  <si>
    <t>Patreece CLARKE</t>
  </si>
  <si>
    <t>Medha KAMATH</t>
  </si>
  <si>
    <t>S. SRIIRESHMA</t>
  </si>
  <si>
    <t>Christina RYAN</t>
  </si>
  <si>
    <t>. GUDIYA</t>
  </si>
  <si>
    <t>Dejona SIMPSON</t>
  </si>
  <si>
    <t>Pragyan PRASANT</t>
  </si>
  <si>
    <t>Anila VENU</t>
  </si>
  <si>
    <t>Celine PEARN</t>
  </si>
  <si>
    <t>Jane Wangare CHEGE</t>
  </si>
  <si>
    <t>Kitania HEADLEY</t>
  </si>
  <si>
    <t>Alessandra MACDONALD</t>
  </si>
  <si>
    <t>Sinchal KAVERAMMA</t>
  </si>
  <si>
    <t>K. PRAJNA</t>
  </si>
  <si>
    <t>Agnes Mutindi NGUMBI</t>
  </si>
  <si>
    <t>J. DHIVYA</t>
  </si>
  <si>
    <t>Priscilla TABUNDA</t>
  </si>
  <si>
    <t>Deneka THOMAS</t>
  </si>
  <si>
    <t>Gurdeep KAUR</t>
  </si>
  <si>
    <t>Natasha FOX</t>
  </si>
  <si>
    <t>Rahab NDIRANGU</t>
  </si>
  <si>
    <t>Megha MUNAVALLI</t>
  </si>
  <si>
    <t>. NANHI</t>
  </si>
  <si>
    <t>S.L.Sarangi SILVA</t>
  </si>
  <si>
    <t>Tissanna HICKLING</t>
  </si>
  <si>
    <t>Jodian STEWART</t>
  </si>
  <si>
    <t>Anjani PULWANSA</t>
  </si>
  <si>
    <t>Saravanan HARSHINI</t>
  </si>
  <si>
    <t>Danielle NOLTE</t>
  </si>
  <si>
    <t>Mariah RIRINUI</t>
  </si>
  <si>
    <t>Sruthi LAKSHMI</t>
  </si>
  <si>
    <t>Sandra BABU</t>
  </si>
  <si>
    <t>A. SHERIN</t>
  </si>
  <si>
    <t>Ashleigh BENNETT</t>
  </si>
  <si>
    <t>Bhagavathi BHAVANI</t>
  </si>
  <si>
    <t>MLT</t>
  </si>
  <si>
    <t>Claire AZZOPARDI</t>
  </si>
  <si>
    <t>Kelsey BERRYMAN</t>
  </si>
  <si>
    <t>Anna GRIMALDI</t>
  </si>
  <si>
    <t>M.H.N. HERATH</t>
  </si>
  <si>
    <t>. SUSMITA</t>
  </si>
  <si>
    <t>Doniellia LEWIS</t>
  </si>
  <si>
    <t>Manisha MEREL</t>
  </si>
  <si>
    <t>Shania MYERS</t>
  </si>
  <si>
    <t>Helena DINNISSEN</t>
  </si>
  <si>
    <t>Paula-Ann CHAMBERS</t>
  </si>
  <si>
    <t>M. KAVIYA</t>
  </si>
  <si>
    <t>Tara WEBB</t>
  </si>
  <si>
    <t>Alicia SEWELL</t>
  </si>
  <si>
    <t>Hannah MALONEY</t>
  </si>
  <si>
    <t>Kavel RITCHIE</t>
  </si>
  <si>
    <t>Dejanae NEMBHARD</t>
  </si>
  <si>
    <t>Rohanna SUDLOW</t>
  </si>
  <si>
    <t>Anna THOMSON</t>
  </si>
  <si>
    <t>J. COLESHIYA</t>
  </si>
  <si>
    <t>Meera SHIBU</t>
  </si>
  <si>
    <t>I. ASHA</t>
  </si>
  <si>
    <t>P. BABISHA</t>
  </si>
  <si>
    <t>Arshdeep KAUR</t>
  </si>
  <si>
    <t>K.A.A. SEWWANDI</t>
  </si>
  <si>
    <t>Randi HEMASHA COORAY</t>
  </si>
  <si>
    <t>P.R. AISWARYA</t>
  </si>
  <si>
    <t>Gayathry SIVAKUMAR</t>
  </si>
  <si>
    <t>Anu MATHEW</t>
  </si>
  <si>
    <t>Rebecca SARE</t>
  </si>
  <si>
    <t>Sawant POORVA</t>
  </si>
  <si>
    <t>Gracena GLISTUS MERY</t>
  </si>
  <si>
    <t>Keeley O'HAGAN</t>
  </si>
  <si>
    <t>Abinaya Sudhakara SHETTY</t>
  </si>
  <si>
    <t>Imogen SKELTON</t>
  </si>
  <si>
    <t>Michelle SUAT LI</t>
  </si>
  <si>
    <t>Maddie WILSON</t>
  </si>
  <si>
    <t>Josephine REEVES</t>
  </si>
  <si>
    <t>Jessica HENDREN</t>
  </si>
  <si>
    <t>A.Kevinaa ASWINE</t>
  </si>
  <si>
    <t>Torian CAVEN</t>
  </si>
  <si>
    <t>Annishka MCDONALD</t>
  </si>
  <si>
    <t>Malaika CUNNINGHAM</t>
  </si>
  <si>
    <t>Natrena HOOPER</t>
  </si>
  <si>
    <t>Naomi WAITE</t>
  </si>
  <si>
    <t>Alex HYLAND</t>
  </si>
  <si>
    <t>Angel DEVASYA P.</t>
  </si>
  <si>
    <t>K.H. SALIHA</t>
  </si>
  <si>
    <t>Vanessa APEL</t>
  </si>
  <si>
    <t>BAN</t>
  </si>
  <si>
    <t>Umme Hafsa RUMKI</t>
  </si>
  <si>
    <t>. TANU</t>
  </si>
  <si>
    <t>. MANSHI</t>
  </si>
  <si>
    <t>Athira SOMARAJ</t>
  </si>
  <si>
    <t>Rasheeda SAMUELS</t>
  </si>
  <si>
    <t>Deijanae BRUCE</t>
  </si>
  <si>
    <t>Alice TAYLOR</t>
  </si>
  <si>
    <t>Shackala HENRY</t>
  </si>
  <si>
    <t>. REKHA</t>
  </si>
  <si>
    <t>Viktorija CALUSIC</t>
  </si>
  <si>
    <t>Norliyana KAMARUDDIN</t>
  </si>
  <si>
    <t>Daniel HINDS</t>
  </si>
  <si>
    <t>Richelle STANLEY</t>
  </si>
  <si>
    <t>Cordaelia WILLIAMS</t>
  </si>
  <si>
    <t>Amelia DE LAUTOUR</t>
  </si>
  <si>
    <t>Olivia MCTAGGART</t>
  </si>
  <si>
    <t>Imogen AYRIS</t>
  </si>
  <si>
    <t>Sophie COOK</t>
  </si>
  <si>
    <t>Vengatesh PAVITHRA</t>
  </si>
  <si>
    <t>Jade SPENCER-SMITH</t>
  </si>
  <si>
    <t>Felicia MILORO</t>
  </si>
  <si>
    <t>Sophie ASHURST</t>
  </si>
  <si>
    <t>Megan BAILEY</t>
  </si>
  <si>
    <t>Courtney MACGUIRE</t>
  </si>
  <si>
    <t>Divya MOHAN</t>
  </si>
  <si>
    <t>Baranica ELANGOAN</t>
  </si>
  <si>
    <t>Jessica ROBINSON</t>
  </si>
  <si>
    <t>Imogen SMITH</t>
  </si>
  <si>
    <t>. SATHYA</t>
  </si>
  <si>
    <t>Hannah ADYE</t>
  </si>
  <si>
    <t>Sachini KAUSHALYA</t>
  </si>
  <si>
    <t>Elizabeth EDDEN</t>
  </si>
  <si>
    <t>Jasmine CAREY</t>
  </si>
  <si>
    <t>Alisha LOVRICH</t>
  </si>
  <si>
    <t>Peppijna DALLI</t>
  </si>
  <si>
    <t>Jaison MARIYA</t>
  </si>
  <si>
    <t>Eliza MEEKINGS</t>
  </si>
  <si>
    <t>Mariette HILBORNE</t>
  </si>
  <si>
    <t>Manon BAINES</t>
  </si>
  <si>
    <t>Emily SCRIVENER</t>
  </si>
  <si>
    <t>Aria RHODES</t>
  </si>
  <si>
    <t>B. BALANISHA</t>
  </si>
  <si>
    <t>Babita PATEL</t>
  </si>
  <si>
    <t>P. Rosy MEENA</t>
  </si>
  <si>
    <t>Preethika ANANDHAN</t>
  </si>
  <si>
    <t>Shadae LAWRENCE</t>
  </si>
  <si>
    <t>Jade LALLY</t>
  </si>
  <si>
    <t>Tatiana KAUMOANA</t>
  </si>
  <si>
    <t>Samantha HALL</t>
  </si>
  <si>
    <t>Seema PUNIA</t>
  </si>
  <si>
    <t>Kirsty LAW</t>
  </si>
  <si>
    <t>Amy HOLDER</t>
  </si>
  <si>
    <t>TeRina KEENAN</t>
  </si>
  <si>
    <t>Cedricka WILLIAMS</t>
  </si>
  <si>
    <t>Tapenisa HAVEA</t>
  </si>
  <si>
    <t>Phoebe DOWSON</t>
  </si>
  <si>
    <t>Savannah SCHEEN</t>
  </si>
  <si>
    <t>Taia TUNSTALL</t>
  </si>
  <si>
    <t>Nidhi RANI</t>
  </si>
  <si>
    <t>Zara OBAMAKINWA</t>
  </si>
  <si>
    <t>Lauren BRUCE</t>
  </si>
  <si>
    <t>Shamella DONALDSON</t>
  </si>
  <si>
    <t>Natalia RANKIN-CHITAR</t>
  </si>
  <si>
    <t>. GARIMA</t>
  </si>
  <si>
    <t>Damali WILLIAMS</t>
  </si>
  <si>
    <t>Suzannah KENNELLY</t>
  </si>
  <si>
    <t>Kathryn WOODCOCK</t>
  </si>
  <si>
    <t>Queenie Ting KUNG NI</t>
  </si>
  <si>
    <t>. TANUJA</t>
  </si>
  <si>
    <t>Alicia KHUNOU</t>
  </si>
  <si>
    <t>Tamara THOMPSON</t>
  </si>
  <si>
    <t>Juanita DE NECKER</t>
  </si>
  <si>
    <t>Shalni CHAUDHARY</t>
  </si>
  <si>
    <t>. GORIMA</t>
  </si>
  <si>
    <t>Padariya KHUSHI</t>
  </si>
  <si>
    <t>Emma BOTHAM</t>
  </si>
  <si>
    <t>Shalini CHOUDHA</t>
  </si>
  <si>
    <t>Shweta SINGH</t>
  </si>
  <si>
    <t>Abigail MARTIN</t>
  </si>
  <si>
    <t>Zharna BEATTIE</t>
  </si>
  <si>
    <t>Molly GOETZ</t>
  </si>
  <si>
    <t>Lesedi KHUNOU</t>
  </si>
  <si>
    <t>GRN</t>
  </si>
  <si>
    <t>Jamora ALVES</t>
  </si>
  <si>
    <t>Caroline CHEROTICH</t>
  </si>
  <si>
    <t>Karmen-Elizabeth MARITZ</t>
  </si>
  <si>
    <t>Kathie HALLIE</t>
  </si>
  <si>
    <t>Caitlin BONNE</t>
  </si>
  <si>
    <t>Shamoyea MORRIS</t>
  </si>
  <si>
    <t>Nur Atiqah SUFIAH</t>
  </si>
  <si>
    <t>Choo KANG NI</t>
  </si>
  <si>
    <t>Marguerite RAATHS</t>
  </si>
  <si>
    <t>Riandi BOSHOFF</t>
  </si>
  <si>
    <t>Poonam FENIN</t>
  </si>
  <si>
    <t>Sanya YADAV</t>
  </si>
  <si>
    <t>Abbey MOODY</t>
  </si>
  <si>
    <t>Roselyn RAKAMBA</t>
  </si>
  <si>
    <t>Elizabeth HEWITT</t>
  </si>
  <si>
    <t>Jasmin PHUA</t>
  </si>
  <si>
    <t>Tafada WRIGHT</t>
  </si>
  <si>
    <t>Maddison-Lee WESCHE</t>
  </si>
  <si>
    <t>Abha KHATUA</t>
  </si>
  <si>
    <t>Manpreet KAUR</t>
  </si>
  <si>
    <t>. YOGITA</t>
  </si>
  <si>
    <t>V. AMBIKA</t>
  </si>
  <si>
    <t>Kachnar CHAUDHARY</t>
  </si>
  <si>
    <t>Princess KARA</t>
  </si>
  <si>
    <t>Jasmine KAUR</t>
  </si>
  <si>
    <t>Ramneet KAUR</t>
  </si>
  <si>
    <t>Rochele SOLMON</t>
  </si>
  <si>
    <t>Divya JEETHBHAD</t>
  </si>
  <si>
    <t>Jyoti VAISHNAV</t>
  </si>
  <si>
    <t>Prity CHAKRABORTY</t>
  </si>
  <si>
    <t>Monifa EDWARDS</t>
  </si>
  <si>
    <t>Natalie ALBERT</t>
  </si>
  <si>
    <t>Sarah OTIENO</t>
  </si>
  <si>
    <t>Shania STEPHENS</t>
  </si>
  <si>
    <t>Ovini CHANDRASEKARA</t>
  </si>
  <si>
    <t>Sawari SHINDE</t>
  </si>
  <si>
    <t>Kumudumali FERNANDO</t>
  </si>
  <si>
    <t>Alexandria MAPLES</t>
  </si>
  <si>
    <t>Lexi MAPLES</t>
  </si>
  <si>
    <t>P.A.Priyangika KUMARI</t>
  </si>
  <si>
    <t>Rickea ATKINS</t>
  </si>
  <si>
    <t>Nani Shahirah MARYATA</t>
  </si>
  <si>
    <t>Mary FWAMBO</t>
  </si>
  <si>
    <t>Juliet SMITH</t>
  </si>
  <si>
    <t>Sherika CHRISTIE</t>
  </si>
  <si>
    <t>Nicole BRADLEY</t>
  </si>
  <si>
    <t>Katie HEAD</t>
  </si>
  <si>
    <t>Jessica MAYHO</t>
  </si>
  <si>
    <t>Charlotte PAYNE</t>
  </si>
  <si>
    <t>Kayleigh PRESSWELL</t>
  </si>
  <si>
    <t>Philippa DAVENALL</t>
  </si>
  <si>
    <t>Sarita Romit SINGH</t>
  </si>
  <si>
    <t>Grace WONG XIU MEI</t>
  </si>
  <si>
    <t>Dyani SHEPHERD-OATES</t>
  </si>
  <si>
    <t>Vedpathak SURABH</t>
  </si>
  <si>
    <t>Mayce BALLANTYNE</t>
  </si>
  <si>
    <t>Lucy Anyango OMONDI</t>
  </si>
  <si>
    <t>Lucy MARSHALL</t>
  </si>
  <si>
    <t>Nurul Hidayah LUKMAN</t>
  </si>
  <si>
    <t>Aakanksha SANDH</t>
  </si>
  <si>
    <t>Sneha SURYAKAN</t>
  </si>
  <si>
    <t>Amandeep KAUR</t>
  </si>
  <si>
    <t>Divya SHANDILYA</t>
  </si>
  <si>
    <t>. RITESH</t>
  </si>
  <si>
    <t>Bhadwati CHOUDHARY</t>
  </si>
  <si>
    <t>Mile NAIME</t>
  </si>
  <si>
    <t>Preeti SHARAWAT</t>
  </si>
  <si>
    <t>Tori PEETERS</t>
  </si>
  <si>
    <t>Rebekah WALTON</t>
  </si>
  <si>
    <t>Dilhani LEKAMGE</t>
  </si>
  <si>
    <t>Karishma SANIL</t>
  </si>
  <si>
    <t>Sanjana CHOUDHARY</t>
  </si>
  <si>
    <t>Emma HAMPLETT</t>
  </si>
  <si>
    <t>Sharmila KUMARI</t>
  </si>
  <si>
    <t>Emily DIBBLE</t>
  </si>
  <si>
    <t>Nadeeka LAKMALI</t>
  </si>
  <si>
    <t>Pushpa JAKHAR</t>
  </si>
  <si>
    <t>Martha Nthanze MUSAI</t>
  </si>
  <si>
    <t>Dayana HARSHANI MADUWANTHI</t>
  </si>
  <si>
    <t>Clarissa WEYER</t>
  </si>
  <si>
    <t>Lauren FARLEY</t>
  </si>
  <si>
    <t>. JYOTI</t>
  </si>
  <si>
    <t>Savannah COMBRINK</t>
  </si>
  <si>
    <t>Shakshi SHARMA</t>
  </si>
  <si>
    <t>Leandri LAMPRECHT</t>
  </si>
  <si>
    <t>Bethany MOULE</t>
  </si>
  <si>
    <t>. ARTI</t>
  </si>
  <si>
    <t>Salome MORAA</t>
  </si>
  <si>
    <t>Gladys JEPKEMBOI</t>
  </si>
  <si>
    <t>Nicole LINDEQUE</t>
  </si>
  <si>
    <t>Sophie HAMILTON</t>
  </si>
  <si>
    <t>. HARITA</t>
  </si>
  <si>
    <t>Kajal PARMAR</t>
  </si>
  <si>
    <t>Priya ATTRI</t>
  </si>
  <si>
    <t>Bianca PACKER</t>
  </si>
  <si>
    <t>Manu KUMARI</t>
  </si>
  <si>
    <t>Uma CHOUDHARY</t>
  </si>
  <si>
    <t>Jemimah NDANU</t>
  </si>
  <si>
    <t>Holly ROBINSON</t>
  </si>
  <si>
    <t>Diksha DWIVEDI</t>
  </si>
  <si>
    <t>Vishakha PANWAR</t>
  </si>
  <si>
    <t>Solanki AMISHA</t>
  </si>
  <si>
    <t>Arti MAHATMA</t>
  </si>
  <si>
    <t>Nur Ayna Nuha MATON</t>
  </si>
  <si>
    <t>. NEHA</t>
  </si>
  <si>
    <t>. NEELAM</t>
  </si>
  <si>
    <t>Kenika CASSAR</t>
  </si>
  <si>
    <t>Hollie ARNOLD</t>
  </si>
  <si>
    <t>S.P.H. SEWWANDI</t>
  </si>
  <si>
    <t>Heather LEWIS</t>
  </si>
  <si>
    <t>Bethan DAVIES</t>
  </si>
  <si>
    <t>Erika KELLY</t>
  </si>
  <si>
    <t>Abigail JENNINGS</t>
  </si>
  <si>
    <t>Millie MORRIS</t>
  </si>
  <si>
    <t>Jess PIASECKI</t>
  </si>
  <si>
    <t>Rose HARVEY</t>
  </si>
  <si>
    <t>Betty JEPLETING</t>
  </si>
  <si>
    <t>Tecla KIRONGO</t>
  </si>
  <si>
    <t>Alice WRIGHT</t>
  </si>
  <si>
    <t>Emily KEARNEY</t>
  </si>
  <si>
    <t>Philippa BOWDEN</t>
  </si>
  <si>
    <t>Naomi Jepkosgei MAIYO</t>
  </si>
  <si>
    <t>Helen JEPKURGAT</t>
  </si>
  <si>
    <t>RWA</t>
  </si>
  <si>
    <t>Clementine MUKANDANGA</t>
  </si>
  <si>
    <t>Stephanie DAVIS</t>
  </si>
  <si>
    <t>Sharon Jemutai CHEROP</t>
  </si>
  <si>
    <t>Shelmith NYAWIRA</t>
  </si>
  <si>
    <t>Stella MARAIS</t>
  </si>
  <si>
    <t>Sally RATCLIFFE</t>
  </si>
  <si>
    <t>Jane Jelagat SEUREY</t>
  </si>
  <si>
    <t>Beatrice CHEROP</t>
  </si>
  <si>
    <t>Victoria KENNY</t>
  </si>
  <si>
    <t>Euliter TANUI</t>
  </si>
  <si>
    <t>Caren CHEPEOCK</t>
  </si>
  <si>
    <t>Carla MOLINARO</t>
  </si>
  <si>
    <t>Lisa Marie BEZZINA</t>
  </si>
  <si>
    <t>TAMSIN ANDERSON</t>
  </si>
  <si>
    <t>Lisa CROSS</t>
  </si>
  <si>
    <t>Hannah OLDROYD</t>
  </si>
  <si>
    <t>Arati PATIL</t>
  </si>
  <si>
    <t>Sarah GURNEY</t>
  </si>
  <si>
    <t>Jyoti GAWATE</t>
  </si>
  <si>
    <t>Kate REES</t>
  </si>
  <si>
    <t>Gillian SANDERS</t>
  </si>
  <si>
    <t>Katie LYSONS</t>
  </si>
  <si>
    <t>Karla BORLAND</t>
  </si>
  <si>
    <t>Jasmine LING</t>
  </si>
  <si>
    <t>Jeannie HENDERSON</t>
  </si>
  <si>
    <t>Danette SMITH WALLEY</t>
  </si>
  <si>
    <t>Sarah SILBER</t>
  </si>
  <si>
    <t>Elaine THOMPSON-HERAH</t>
  </si>
  <si>
    <t>Shelly-Ann FRASER-PRYCE</t>
  </si>
  <si>
    <t>Shericka JACKSON</t>
  </si>
  <si>
    <t>Natasha MORRISON</t>
  </si>
  <si>
    <t>Dina ASHER-SMITH</t>
  </si>
  <si>
    <t>Blessing OKAGBARE</t>
  </si>
  <si>
    <t>Daryll NEITA</t>
  </si>
  <si>
    <t>Briana WILLIAMS</t>
  </si>
  <si>
    <t>Kemba NELSON</t>
  </si>
  <si>
    <t>Nzubechi Grace NWOKOCHA</t>
  </si>
  <si>
    <t>Michelle-Lee AHYE</t>
  </si>
  <si>
    <t>TyNia GAITHER</t>
  </si>
  <si>
    <t>Natalliah WHYTE</t>
  </si>
  <si>
    <t>Ackera NUGENT</t>
  </si>
  <si>
    <t>Ashanti MOORE</t>
  </si>
  <si>
    <t>Crystal EMMANUEL</t>
  </si>
  <si>
    <t>GAM</t>
  </si>
  <si>
    <t>Gina BASS</t>
  </si>
  <si>
    <t>Shashalee FORBES</t>
  </si>
  <si>
    <t>Tristan EVELYN</t>
  </si>
  <si>
    <t>Remona BURCHELL</t>
  </si>
  <si>
    <t>Imani LANSIQUOT</t>
  </si>
  <si>
    <t>Khamica BINGHAM</t>
  </si>
  <si>
    <t>Asha PHILIP</t>
  </si>
  <si>
    <t>Shockoria WALLACE</t>
  </si>
  <si>
    <t>Rosemary CHUKWUMA</t>
  </si>
  <si>
    <t>Jasmine ABRAMS</t>
  </si>
  <si>
    <t>ANT</t>
  </si>
  <si>
    <t>Joella LLOYD</t>
  </si>
  <si>
    <t>Kelly-Ann BAPTISTE</t>
  </si>
  <si>
    <t>Kevona DAVIS</t>
  </si>
  <si>
    <t>Veronica CAMPBELL-BROWN</t>
  </si>
  <si>
    <t>Kristal AWUAH</t>
  </si>
  <si>
    <t>Ayla STANISCLAUS</t>
  </si>
  <si>
    <t>Brianne BETHEL</t>
  </si>
  <si>
    <t>Shian HYDE</t>
  </si>
  <si>
    <t>Jonielle SMITH</t>
  </si>
  <si>
    <t>Kiara GRANT</t>
  </si>
  <si>
    <t>Janeek BROWN</t>
  </si>
  <si>
    <t>Anthonique STRACHAN</t>
  </si>
  <si>
    <t>Camille RUTHERFORD</t>
  </si>
  <si>
    <t>Blessing OGUNDIRAN</t>
  </si>
  <si>
    <t>Halle HAZZARD</t>
  </si>
  <si>
    <t>Khalifa ST. FORT</t>
  </si>
  <si>
    <t>Shimayra WILLIAMS</t>
  </si>
  <si>
    <t>Joy Chinenye UDO-GABRIEL</t>
  </si>
  <si>
    <t>Roneisha MCGREGOR</t>
  </si>
  <si>
    <t>Desiree HENRY</t>
  </si>
  <si>
    <t>Jacqueline MADOGO</t>
  </si>
  <si>
    <t>Sekar Dhana LAKSHMI</t>
  </si>
  <si>
    <t>CYP</t>
  </si>
  <si>
    <t>Olivia FOTOPOULOU</t>
  </si>
  <si>
    <t>Ashleigh NELSON</t>
  </si>
  <si>
    <t>Yanique DAYLE</t>
  </si>
  <si>
    <t>Josephine ANOKYE</t>
  </si>
  <si>
    <t>Shyvonne ROXBOROUGH</t>
  </si>
  <si>
    <t>Immanuela ALIU</t>
  </si>
  <si>
    <t>Gemma ACHEAMPONG</t>
  </si>
  <si>
    <t>Kai SELVON</t>
  </si>
  <si>
    <t>Leya BUCHANAN</t>
  </si>
  <si>
    <t>Jodean WILLIAMS</t>
  </si>
  <si>
    <t>Joy EZE</t>
  </si>
  <si>
    <t>Hannah BRIER</t>
  </si>
  <si>
    <t>Alphonsus ANIEKEME</t>
  </si>
  <si>
    <t>SLE</t>
  </si>
  <si>
    <t>Margaret Vanessa BARRIE</t>
  </si>
  <si>
    <t>Praise IDAMADUDU</t>
  </si>
  <si>
    <t>Jodie WILLIAMS</t>
  </si>
  <si>
    <t>Phindile KUBHEKA</t>
  </si>
  <si>
    <t>Beth DOBBIN</t>
  </si>
  <si>
    <t>Sefia BRIGHT</t>
  </si>
  <si>
    <t>Anna Ramona PAPAIOANNOU</t>
  </si>
  <si>
    <t>Tima Seikeseye GODBLESS</t>
  </si>
  <si>
    <t>Daneshwari ASHOK THAKKANNAVAR</t>
  </si>
  <si>
    <t>Hannah CONNELL</t>
  </si>
  <si>
    <t>Sade MCCREATH-TARDIEL</t>
  </si>
  <si>
    <t>Christania WILLIAMS</t>
  </si>
  <si>
    <t>Mechaela HYACINTH</t>
  </si>
  <si>
    <t>Reyare THOMAS</t>
  </si>
  <si>
    <t>Nyoka MAXWELL</t>
  </si>
  <si>
    <t>Shaunae MILLER-UIBO</t>
  </si>
  <si>
    <t>Favour OFILI</t>
  </si>
  <si>
    <t>Hima DAS</t>
  </si>
  <si>
    <t>Stephenie Ann MCPHERSON</t>
  </si>
  <si>
    <t>Amarachukwu Jecinta OBI</t>
  </si>
  <si>
    <t>Natassha MCDONALD</t>
  </si>
  <si>
    <t>Lina NIELSEN</t>
  </si>
  <si>
    <t>Ama PIPI</t>
  </si>
  <si>
    <t>Nicole YEARGIN</t>
  </si>
  <si>
    <t>Anita TAVIORE</t>
  </si>
  <si>
    <t>Ronda WHYTE</t>
  </si>
  <si>
    <t>Justine PALFRAMAN</t>
  </si>
  <si>
    <t>Archana SUSEENTRAN</t>
  </si>
  <si>
    <t>Shirley NEKHUBUI</t>
  </si>
  <si>
    <t>Kiah DUBARRY-GAY</t>
  </si>
  <si>
    <t>Zoe SHERAR</t>
  </si>
  <si>
    <t>Micha POWELL</t>
  </si>
  <si>
    <t>Amber ANNING</t>
  </si>
  <si>
    <t>Aiyanna-Brigitte STIVERNE</t>
  </si>
  <si>
    <t>Nickisha PRYCE</t>
  </si>
  <si>
    <t>CMR</t>
  </si>
  <si>
    <t>Germaine ABESSOLO BIVINA</t>
  </si>
  <si>
    <t>Trishauna HEMMINGS</t>
  </si>
  <si>
    <t>Tyra GITTENS</t>
  </si>
  <si>
    <t>Margaret ADEOYE</t>
  </si>
  <si>
    <t>Georgina ADAM</t>
  </si>
  <si>
    <t>Taejha BADAL</t>
  </si>
  <si>
    <t>Madeline PRICE</t>
  </si>
  <si>
    <t>Bianca WILLIAMS</t>
  </si>
  <si>
    <t>Linesha THOMPSON</t>
  </si>
  <si>
    <t>Britany ANDERSON</t>
  </si>
  <si>
    <t>McKenzy PIERRE-WEBSTER</t>
  </si>
  <si>
    <t>MAW</t>
  </si>
  <si>
    <t>Asimenye SIMWAKA</t>
  </si>
  <si>
    <t>Linda ANGOUNOU</t>
  </si>
  <si>
    <t>Kyra CONSTANTINE</t>
  </si>
  <si>
    <t>Eleni ARTYMATA</t>
  </si>
  <si>
    <t>Chrisann GORDON</t>
  </si>
  <si>
    <t>Charokee YOUNG</t>
  </si>
  <si>
    <t>Meleni RODNEY</t>
  </si>
  <si>
    <t>Laviai NIELSEN</t>
  </si>
  <si>
    <t>Aliyah ABRAMS</t>
  </si>
  <si>
    <t>Hannah WILLIAMS</t>
  </si>
  <si>
    <t>Shafiqua MALONEY</t>
  </si>
  <si>
    <t>Yasmin LIVERPOOL</t>
  </si>
  <si>
    <t>Shiann SALMON</t>
  </si>
  <si>
    <t>UGA</t>
  </si>
  <si>
    <t>Leni SHIDA</t>
  </si>
  <si>
    <t>Emily DIAMOND</t>
  </si>
  <si>
    <t>Alicia BROWN</t>
  </si>
  <si>
    <t>Zoey CLARK</t>
  </si>
  <si>
    <t>Miranda COETZEE</t>
  </si>
  <si>
    <t>Natoya GOULE</t>
  </si>
  <si>
    <t>Sylvia CHELANGAT</t>
  </si>
  <si>
    <t>Patience Okon GEORGE</t>
  </si>
  <si>
    <t>Sage WATSON</t>
  </si>
  <si>
    <t>Victoria OHURUOGU</t>
  </si>
  <si>
    <t>Doneisha ANDERSON</t>
  </si>
  <si>
    <t>Hellen Syombua KALII</t>
  </si>
  <si>
    <t>Tia-Adana BELLE</t>
  </si>
  <si>
    <t>TKS</t>
  </si>
  <si>
    <t>Yanique HAYE-SMITH</t>
  </si>
  <si>
    <t>Aalliyah FRANCIS</t>
  </si>
  <si>
    <t>Dejanea OAKLEY</t>
  </si>
  <si>
    <t>Keely HODGKINSON</t>
  </si>
  <si>
    <t>Amantle MONTSHO</t>
  </si>
  <si>
    <t>Wenda NEL</t>
  </si>
  <si>
    <t>Garriel WHITE</t>
  </si>
  <si>
    <t>Glory OKON</t>
  </si>
  <si>
    <t>Jessica TURNER</t>
  </si>
  <si>
    <t>Zen√©y VAN DER WALT</t>
  </si>
  <si>
    <t>Amanda CRAWFORD</t>
  </si>
  <si>
    <t>IVB</t>
  </si>
  <si>
    <t>Ashley KELLY</t>
  </si>
  <si>
    <t>Amy HILLYARD</t>
  </si>
  <si>
    <t>Rae-Anne SERVILLE</t>
  </si>
  <si>
    <t>Dandi JYOTHIKA</t>
  </si>
  <si>
    <t>Yemi Mary JOHN</t>
  </si>
  <si>
    <t>Veronica Kamumbe MUTUA</t>
  </si>
  <si>
    <t>Susanna BANJO</t>
  </si>
  <si>
    <t>Annalee ROBINSON</t>
  </si>
  <si>
    <t>Agnes ABU</t>
  </si>
  <si>
    <t>Laura MUIR</t>
  </si>
  <si>
    <t>Alexandra BELL</t>
  </si>
  <si>
    <t>Halimah NAKAAYI</t>
  </si>
  <si>
    <t>Faith KIPYEGON</t>
  </si>
  <si>
    <t>Melissa BISHOP-NRIAGU</t>
  </si>
  <si>
    <t>Gabriela DEBUES-STAFFORD</t>
  </si>
  <si>
    <t>Lindsey BUTTERWORTH</t>
  </si>
  <si>
    <t>Adelle TRACEY</t>
  </si>
  <si>
    <t>Ellie BAKER</t>
  </si>
  <si>
    <t>Winnie NANYONDO</t>
  </si>
  <si>
    <t>Madeleine KELLY</t>
  </si>
  <si>
    <t>Eglay Nafuna NALYANYA</t>
  </si>
  <si>
    <t>Lucia STAFFORD</t>
  </si>
  <si>
    <t>Julianne LABACH</t>
  </si>
  <si>
    <t>Isabelle BOFFEY</t>
  </si>
  <si>
    <t>Jarinter Mawia MWASYA</t>
  </si>
  <si>
    <t>Hannah SEGRAVE</t>
  </si>
  <si>
    <t>Prudence SEKGODISO</t>
  </si>
  <si>
    <t>Katie SNOWDEN</t>
  </si>
  <si>
    <t>Jazmine FRAY</t>
  </si>
  <si>
    <t>Jenny SELMAN</t>
  </si>
  <si>
    <t>Edinah JEBITOK</t>
  </si>
  <si>
    <t>Eunice Jepkoech SUM</t>
  </si>
  <si>
    <t>Revee WALCOTT-NOLAN</t>
  </si>
  <si>
    <t>Naomi KORIR</t>
  </si>
  <si>
    <t>Natalia HAWTHORN</t>
  </si>
  <si>
    <t>Dilshi KUMARASINGHE</t>
  </si>
  <si>
    <t>Ma√Øt√© BOUCHARD</t>
  </si>
  <si>
    <t>KM. CHANDA</t>
  </si>
  <si>
    <t>Harmilan BAINS</t>
  </si>
  <si>
    <t>Naumglorious CHEPCHUMBA</t>
  </si>
  <si>
    <t>Felistus MPANDE</t>
  </si>
  <si>
    <t>Vivian CHEBET</t>
  </si>
  <si>
    <t>Emily Cherotich TUEI</t>
  </si>
  <si>
    <t>Erin WALLACE</t>
  </si>
  <si>
    <t>Samantha MURPHY</t>
  </si>
  <si>
    <t>Sarah CALVERT</t>
  </si>
  <si>
    <t>Susan EJORE</t>
  </si>
  <si>
    <t>Lili DAS</t>
  </si>
  <si>
    <t>Nimali WALIWARSHA</t>
  </si>
  <si>
    <t>Addy TOWNSEND</t>
  </si>
  <si>
    <t>Khahisa MHLANGA</t>
  </si>
  <si>
    <t>Mueni KARIMI</t>
  </si>
  <si>
    <t>Poovamma Raju MACHETTIRA</t>
  </si>
  <si>
    <t>Andrea FOSTER</t>
  </si>
  <si>
    <t>Ashley TAYLOR</t>
  </si>
  <si>
    <t>. RACHNA</t>
  </si>
  <si>
    <t>Sheila CHEPKOSGEI</t>
  </si>
  <si>
    <t>Mariah KELLY</t>
  </si>
  <si>
    <t>Dilrukshi CHAMPIKA</t>
  </si>
  <si>
    <t>Holly ARCHER</t>
  </si>
  <si>
    <t>Olivia ROMANIW</t>
  </si>
  <si>
    <t>Shelayna OSKAN-CLARKE</t>
  </si>
  <si>
    <t>Sonia GASKIN</t>
  </si>
  <si>
    <t>Abigail IVES</t>
  </si>
  <si>
    <t>Mueni KALEMI</t>
  </si>
  <si>
    <t>Martha BISSAH</t>
  </si>
  <si>
    <t>Laurence C√îT√â</t>
  </si>
  <si>
    <t>Shalu CHAUDHARY</t>
  </si>
  <si>
    <t>Emily SIMPSON</t>
  </si>
  <si>
    <t>KM DEEKSHA</t>
  </si>
  <si>
    <t>Sade SEALY</t>
  </si>
  <si>
    <t>Sabrina SINHA</t>
  </si>
  <si>
    <t>Lilly HAWKINS</t>
  </si>
  <si>
    <t>Mari SMITH</t>
  </si>
  <si>
    <t>Tiana LOSTRACCO</t>
  </si>
  <si>
    <t>Jill CHERRY</t>
  </si>
  <si>
    <t>Eleanor COLBOURN</t>
  </si>
  <si>
    <t>Stephanie MOSS</t>
  </si>
  <si>
    <t>Eilish MCCOLGAN</t>
  </si>
  <si>
    <t>Julie-Anne STAEHLI</t>
  </si>
  <si>
    <t>Judith KIYENG</t>
  </si>
  <si>
    <t>Kate VAN BUSKIRK</t>
  </si>
  <si>
    <t>Mercy CHERONO</t>
  </si>
  <si>
    <t>Hellen Ekarare LOBUN</t>
  </si>
  <si>
    <t>Margaret Chelimo KIPKEMBOI</t>
  </si>
  <si>
    <t>Selah BUSIENEI</t>
  </si>
  <si>
    <t>Jessica JUDD</t>
  </si>
  <si>
    <t>Prisca CHESANG</t>
  </si>
  <si>
    <t>Dominique SCOTT</t>
  </si>
  <si>
    <t>Esther CHEBET</t>
  </si>
  <si>
    <t>Verity OCKENDEN</t>
  </si>
  <si>
    <t>Amy-Eloise MARKOVC</t>
  </si>
  <si>
    <t>Aisha PRAUGHT-LEER</t>
  </si>
  <si>
    <t>Purity CHEPKIRUI</t>
  </si>
  <si>
    <t>Genevi√®ve LALONDE</t>
  </si>
  <si>
    <t>Regan YEE</t>
  </si>
  <si>
    <t>Sasha GOLLISH</t>
  </si>
  <si>
    <t>Camille BUSCOMB</t>
  </si>
  <si>
    <t>Kennedy THOMSON</t>
  </si>
  <si>
    <t>Janeth Nyiva MUTUNGI</t>
  </si>
  <si>
    <t>Joyce KIMELI</t>
  </si>
  <si>
    <t>Aimee PRATT</t>
  </si>
  <si>
    <t>Cynthia BAIRE</t>
  </si>
  <si>
    <t>Purity Kajuju GITONGA</t>
  </si>
  <si>
    <t>Andrea SECCAFIEN</t>
  </si>
  <si>
    <t>Loice CHEMNUNG</t>
  </si>
  <si>
    <t>Stefanie PARSONS</t>
  </si>
  <si>
    <t>Carina VILJOEN</t>
  </si>
  <si>
    <t>Vivian KOSGEI</t>
  </si>
  <si>
    <t>Naomi MUSSONI</t>
  </si>
  <si>
    <t>Courtney HUFSMITH</t>
  </si>
  <si>
    <t>Melissa COURTNEY-BRYANT</t>
  </si>
  <si>
    <t>Briana SCOTT</t>
  </si>
  <si>
    <t>Alexandra LUCKI</t>
  </si>
  <si>
    <t>Caroline KARIBA</t>
  </si>
  <si>
    <t>Lydia Jeruto LAGAT</t>
  </si>
  <si>
    <t>Jessy LACOURSE</t>
  </si>
  <si>
    <t>Hannah NUTTALL</t>
  </si>
  <si>
    <t>Esther GITAHI</t>
  </si>
  <si>
    <t>Norah JERUTO</t>
  </si>
  <si>
    <t>Hyvin KIYENG</t>
  </si>
  <si>
    <t>Peruth CHEMUTAI</t>
  </si>
  <si>
    <t>Beatrice CHEPKOECH</t>
  </si>
  <si>
    <t>Celliphine Chepteek CHESPOL</t>
  </si>
  <si>
    <t>Purity KIRUI</t>
  </si>
  <si>
    <t>Elizabeth BIRD</t>
  </si>
  <si>
    <t>Rosefline CHEPNGETICH</t>
  </si>
  <si>
    <t>Fancy CHERONO</t>
  </si>
  <si>
    <t>Jackline CHEPKOECH</t>
  </si>
  <si>
    <t>Alycia BUTTERWORTH</t>
  </si>
  <si>
    <t>Leah JERUTO</t>
  </si>
  <si>
    <t>Faith CHEROTICH</t>
  </si>
  <si>
    <t>Joanne KIPKEMOI</t>
  </si>
  <si>
    <t>Charlotte PROUSE</t>
  </si>
  <si>
    <t>Ceili MCCABE</t>
  </si>
  <si>
    <t>Betty Chepkemoi KIBET</t>
  </si>
  <si>
    <t>Daisy JEPKEMEI</t>
  </si>
  <si>
    <t>Maria BERNARD-GALEA</t>
  </si>
  <si>
    <t>Julia HOWLEY</t>
  </si>
  <si>
    <t>Edna JEPKEMBOI</t>
  </si>
  <si>
    <t>Grace FETHERSTONHAUGH</t>
  </si>
  <si>
    <t>Parul CHAUDHARY</t>
  </si>
  <si>
    <t>Betty CHEPNGENO</t>
  </si>
  <si>
    <t>Elise THORNER</t>
  </si>
  <si>
    <t>Erin TESCHUK</t>
  </si>
  <si>
    <t>Sarah TAIT</t>
  </si>
  <si>
    <t>Catherine BEAUCHEMIN</t>
  </si>
  <si>
    <t>Agnes CHESANG</t>
  </si>
  <si>
    <t>Elizabeth MUENI</t>
  </si>
  <si>
    <t>Dorothy MUTAI</t>
  </si>
  <si>
    <t>Maisie GRICE</t>
  </si>
  <si>
    <t>Kate SEARY</t>
  </si>
  <si>
    <t>Sylvia RUSSELL</t>
  </si>
  <si>
    <t>Preeti TOMAR</t>
  </si>
  <si>
    <t>Triza CHEROTICH</t>
  </si>
  <si>
    <t>Stevie LAWRENCE-WRIST</t>
  </si>
  <si>
    <t>Joyline CHEMUTAI</t>
  </si>
  <si>
    <t>Nicole MCMILLEN</t>
  </si>
  <si>
    <t>Holly PAGE</t>
  </si>
  <si>
    <t>Jackline WAMBUI</t>
  </si>
  <si>
    <t>Lauren COOPER</t>
  </si>
  <si>
    <t>. CINTHA</t>
  </si>
  <si>
    <t>Nyambura WANGUI</t>
  </si>
  <si>
    <t>. PRITI</t>
  </si>
  <si>
    <t>Lauren HALL</t>
  </si>
  <si>
    <t>Sharon JEPCHUMBA</t>
  </si>
  <si>
    <t>Gemma KERSEY</t>
  </si>
  <si>
    <t>India WEIR</t>
  </si>
  <si>
    <t>Lucy JONES</t>
  </si>
  <si>
    <t>Iona LAKE</t>
  </si>
  <si>
    <t>Baneet BAINS</t>
  </si>
  <si>
    <t>Naomi CHEPKEMOI</t>
  </si>
  <si>
    <t>Kylee RAFTIS</t>
  </si>
  <si>
    <t>Maddlyn BRUNT</t>
  </si>
  <si>
    <t>Toni MOORE</t>
  </si>
  <si>
    <t>Brenda JEPCHIRCHIR</t>
  </si>
  <si>
    <t>Nicole FLOREZ</t>
  </si>
  <si>
    <t>Joice JEBOR</t>
  </si>
  <si>
    <t>Emily MOYES</t>
  </si>
  <si>
    <t>Chavi YADAV</t>
  </si>
  <si>
    <t>Sharon CHEPKEMEI</t>
  </si>
  <si>
    <t>Lilian BUSIENEI</t>
  </si>
  <si>
    <t>Judy KURUI</t>
  </si>
  <si>
    <t>Abigael CHELIMO</t>
  </si>
  <si>
    <t>Loice CHEKWEMOI</t>
  </si>
  <si>
    <t>Jenna MCFADYEN</t>
  </si>
  <si>
    <t>Yasmin AUSTRIDGE</t>
  </si>
  <si>
    <t>Hellen OBIRI</t>
  </si>
  <si>
    <t>Lilian Kasait RENGERUK</t>
  </si>
  <si>
    <t>Eva CHERONO</t>
  </si>
  <si>
    <t>Beatrice CHEBET</t>
  </si>
  <si>
    <t>Agnes Jebet TIROP</t>
  </si>
  <si>
    <t>Sheila CHELANGAT</t>
  </si>
  <si>
    <t>Tabithanjeri KAMAU</t>
  </si>
  <si>
    <t>Daisy CHEROTICH</t>
  </si>
  <si>
    <t>Judy JEPNGETICH</t>
  </si>
  <si>
    <t>Joan Chelimo MELLY</t>
  </si>
  <si>
    <t>Naomi CHEPNGENO</t>
  </si>
  <si>
    <t>Irene CHEPTAI</t>
  </si>
  <si>
    <t>Teresiah Muthoni GATERI</t>
  </si>
  <si>
    <t>Agnes CHEBET</t>
  </si>
  <si>
    <t>Jackline Chepwogen ROTICH</t>
  </si>
  <si>
    <t>Mercyline CHELANGAT</t>
  </si>
  <si>
    <t>Violah CHEPTOO</t>
  </si>
  <si>
    <t>Mercy CHELANGAT</t>
  </si>
  <si>
    <t>Dolphine Nyaboke OMARE</t>
  </si>
  <si>
    <t>Dorcas Jepchumba KIMELI</t>
  </si>
  <si>
    <t>Sarah INGLIS</t>
  </si>
  <si>
    <t>Esther WAMBUI</t>
  </si>
  <si>
    <t>Esther MUTHONI</t>
  </si>
  <si>
    <t>Joyce Chepkemoi TELE</t>
  </si>
  <si>
    <t>Martha MOKAYA</t>
  </si>
  <si>
    <t>Sharon LOKEDI</t>
  </si>
  <si>
    <t>Nesphine JEPLETING</t>
  </si>
  <si>
    <t>Caster SEMENYA</t>
  </si>
  <si>
    <t>Joyciline JEPKOSGEI</t>
  </si>
  <si>
    <t>Winfridah MOSETI</t>
  </si>
  <si>
    <t>Charlotte ARTER</t>
  </si>
  <si>
    <t>Joyce JEMUTAI</t>
  </si>
  <si>
    <t>Jennifer NESBITT</t>
  </si>
  <si>
    <t>Stephanie TWELL</t>
  </si>
  <si>
    <t>Taryn O'NEILL</t>
  </si>
  <si>
    <t>Betty Chepkemoi SIGEI</t>
  </si>
  <si>
    <t>Vibian CHEPKURUI</t>
  </si>
  <si>
    <t>Winnie JEROTICH</t>
  </si>
  <si>
    <t>Glenrose XABA</t>
  </si>
  <si>
    <t>Abbie DONNELLY</t>
  </si>
  <si>
    <t>Kyla JACOBS</t>
  </si>
  <si>
    <t>Morag MILLAR</t>
  </si>
  <si>
    <t>Maureen CHEROTICH</t>
  </si>
  <si>
    <t>Poppy TANK</t>
  </si>
  <si>
    <t>Zenah CHEPTOO</t>
  </si>
  <si>
    <t>Erica DIGBY</t>
  </si>
  <si>
    <t>Jessica O'CONNELL</t>
  </si>
  <si>
    <t>Lydia O'DONNELL</t>
  </si>
  <si>
    <t>Sheila CHEROTICH</t>
  </si>
  <si>
    <t>Irine Jepchumba KIMAIS</t>
  </si>
  <si>
    <t>Fancy CHEMUTAI</t>
  </si>
  <si>
    <t>Nancy JELAGAT</t>
  </si>
  <si>
    <t>Vicoty CHEPNGENO</t>
  </si>
  <si>
    <t>Caroline Chepkoech KIPKIRUI</t>
  </si>
  <si>
    <t>Brillian Jepkorir KIPKOECH</t>
  </si>
  <si>
    <t>Vane Nyaboke NYANAMBA</t>
  </si>
  <si>
    <t>Pauline Chemning KORIKWIANG</t>
  </si>
  <si>
    <t>Pauline KAMULU</t>
  </si>
  <si>
    <t>Perine NENGAMPI</t>
  </si>
  <si>
    <t>Doreen CHESANG</t>
  </si>
  <si>
    <t>Feliciana JEPKOESGEI</t>
  </si>
  <si>
    <t>Gladys Jepkurui BIWOTT</t>
  </si>
  <si>
    <t>Brigid KOSGEI</t>
  </si>
  <si>
    <t>Lily PARTRIDGE</t>
  </si>
  <si>
    <t>Everlyn CHIRCHIR</t>
  </si>
  <si>
    <t>Samantha HARRISON</t>
  </si>
  <si>
    <t>Beatrice Chepkemoi MUTAI</t>
  </si>
  <si>
    <t>Naomi CHEMWENO</t>
  </si>
  <si>
    <t>Clara EVANS</t>
  </si>
  <si>
    <t>Purity SANGA</t>
  </si>
  <si>
    <t>Doreen CHEMUTAI</t>
  </si>
  <si>
    <t>Brigid CHELIMO</t>
  </si>
  <si>
    <t>Beth KIDGER</t>
  </si>
  <si>
    <t>Joyce KIPKEMBOI</t>
  </si>
  <si>
    <t>Cleo BOYD</t>
  </si>
  <si>
    <t>Mhairi MACLENNAN</t>
  </si>
  <si>
    <t>Eleanor BOLTON</t>
  </si>
  <si>
    <t>Peniah JEROP</t>
  </si>
  <si>
    <t>Malindi ELMORE</t>
  </si>
  <si>
    <t>Hannah IRWIN</t>
  </si>
  <si>
    <t>Janet KISA</t>
  </si>
  <si>
    <t>Bella WILLIAMS</t>
  </si>
  <si>
    <t>Beatrice CHEBURET</t>
  </si>
  <si>
    <t>Caroline CHEPTOO</t>
  </si>
  <si>
    <t>Summary CHEROTICH</t>
  </si>
  <si>
    <t>Leslie SEXTON</t>
  </si>
  <si>
    <t>Mercy JEPKOSGEI</t>
  </si>
  <si>
    <t>Lucy MAWIA</t>
  </si>
  <si>
    <t>LES</t>
  </si>
  <si>
    <t>Khatala NEHENG</t>
  </si>
  <si>
    <t>Anne-Marie COMEAU</t>
  </si>
  <si>
    <t>Hannah MILLER</t>
  </si>
  <si>
    <t>Gladys KOECH</t>
  </si>
  <si>
    <t>Claire DUCK</t>
  </si>
  <si>
    <t>Grace BROCK</t>
  </si>
  <si>
    <t>Savita PAL</t>
  </si>
  <si>
    <t>Tobi AMUSAN</t>
  </si>
  <si>
    <t>Danielle WILLIAMS</t>
  </si>
  <si>
    <t>Cindy SEMBER</t>
  </si>
  <si>
    <t>Megan TAPPER</t>
  </si>
  <si>
    <t>Devynne CHARLTON</t>
  </si>
  <si>
    <t>Tiffany PORTER</t>
  </si>
  <si>
    <t>Yanique THOMPSON</t>
  </si>
  <si>
    <t>Daszay FREEMAN</t>
  </si>
  <si>
    <t>Pedrya SEYMOUR</t>
  </si>
  <si>
    <t>Rosealee COOPER</t>
  </si>
  <si>
    <t>Jeanine WILLIAMS</t>
  </si>
  <si>
    <t>Kimisha CHAMBERS</t>
  </si>
  <si>
    <t>Michelle HARRISON</t>
  </si>
  <si>
    <t>Mariam ABDUL-RASHID</t>
  </si>
  <si>
    <t>Gabrielle MCDONALD</t>
  </si>
  <si>
    <t>Demisha ROSWELL</t>
  </si>
  <si>
    <t>Natalia CHRISTOFI</t>
  </si>
  <si>
    <t>Rushelle BURTON</t>
  </si>
  <si>
    <t>Alicia BARRETT</t>
  </si>
  <si>
    <t>Jenna BLUNDELL</t>
  </si>
  <si>
    <t>Holly MILLS</t>
  </si>
  <si>
    <t>Katarina JOHNSON-THOMPSON</t>
  </si>
  <si>
    <t>Farah JACQUES</t>
  </si>
  <si>
    <t>Sasha WELLS</t>
  </si>
  <si>
    <t>Christie MOERMAN</t>
  </si>
  <si>
    <t>Shermaine WILLIAMS</t>
  </si>
  <si>
    <t>Andrenette KNIGHT</t>
  </si>
  <si>
    <t>Charisma TAYLOR</t>
  </si>
  <si>
    <t>Taylon BIELDT</t>
  </si>
  <si>
    <t>Emma NWOFOR</t>
  </si>
  <si>
    <t>Megan MARRS</t>
  </si>
  <si>
    <t>Heather PATON</t>
  </si>
  <si>
    <t>Anastasia DAVIES</t>
  </si>
  <si>
    <t>Georgia ELLENWOOD</t>
  </si>
  <si>
    <t>Phylicia GEORGE</t>
  </si>
  <si>
    <t>Gabrielle GIBSON</t>
  </si>
  <si>
    <t>Caryl GRANVILLE</t>
  </si>
  <si>
    <t>Gabrielle MATTHEWS</t>
  </si>
  <si>
    <t>Astrid NYAME</t>
  </si>
  <si>
    <t>Marione FOURIE</t>
  </si>
  <si>
    <t>Sidney MARSHALL</t>
  </si>
  <si>
    <t>Keira CHRISTIE-GALLOWAY</t>
  </si>
  <si>
    <t>Selieci MYLES</t>
  </si>
  <si>
    <t>Kierre BECKLES</t>
  </si>
  <si>
    <t>Sarah BELLE</t>
  </si>
  <si>
    <t>Denisha CARTWRIGHT</t>
  </si>
  <si>
    <t>Chandrasekar KANIMOZHI</t>
  </si>
  <si>
    <t>Isabel WAKEFIELD</t>
  </si>
  <si>
    <t>Dafni GEORGIOU</t>
  </si>
  <si>
    <t>Isabella HILDITCH</t>
  </si>
  <si>
    <t>Kieshonna BROOKS</t>
  </si>
  <si>
    <t>Kimeone MCLEOD</t>
  </si>
  <si>
    <t>Kaylyn HALL</t>
  </si>
  <si>
    <t>Deya ERICKSON</t>
  </si>
  <si>
    <t>Shaleah COLAIRE</t>
  </si>
  <si>
    <t>Lily PARRIS</t>
  </si>
  <si>
    <t>Rikenette STEENKAMP</t>
  </si>
  <si>
    <t>Jaymie O'CONNOR</t>
  </si>
  <si>
    <t>SaÔ¨Åya JOHN</t>
  </si>
  <si>
    <t>Shanette ALLISON</t>
  </si>
  <si>
    <t>Grace AYEMOBA</t>
  </si>
  <si>
    <t>Kayla VAN DER BERGH</t>
  </si>
  <si>
    <t>Angelita BROADBELT-BLAKE</t>
  </si>
  <si>
    <t>Indea CARTWRIGHT</t>
  </si>
  <si>
    <t>Marissa SIMPSON</t>
  </si>
  <si>
    <t>Kenrisha BRATHWAITE</t>
  </si>
  <si>
    <t>Nandini AGASARA</t>
  </si>
  <si>
    <t>Mallory CLULEY</t>
  </si>
  <si>
    <t>Zoe HUGHES</t>
  </si>
  <si>
    <t>Tyra BOUG</t>
  </si>
  <si>
    <t>Abigail PAWLETT</t>
  </si>
  <si>
    <t>Jade O'DOWDA</t>
  </si>
  <si>
    <t>Jenea MCCAMMON</t>
  </si>
  <si>
    <t>Isabella GOUDROS</t>
  </si>
  <si>
    <t>Miracle THOMPSON</t>
  </si>
  <si>
    <t>Anna WITHERSPOON</t>
  </si>
  <si>
    <t>Brooke OVERHOLT</t>
  </si>
  <si>
    <t>Danielle HALES</t>
  </si>
  <si>
    <t>Chelsea WALKER</t>
  </si>
  <si>
    <t>Jessie KNIGHT</t>
  </si>
  <si>
    <t>Leah NUGENT</t>
  </si>
  <si>
    <t>Sparkle MCKNIGHT</t>
  </si>
  <si>
    <t>Meghan BEESLEY</t>
  </si>
  <si>
    <t>Noelle MONTCALM</t>
  </si>
  <si>
    <t>Gezelle MAGERMAN</t>
  </si>
  <si>
    <t>Nicole KENDALL</t>
  </si>
  <si>
    <t>Hayley MCLEAN</t>
  </si>
  <si>
    <t>Jessica TAPPIN</t>
  </si>
  <si>
    <t>Rogail Samantha JOSEPH</t>
  </si>
  <si>
    <t>Kelsey BALKWILL</t>
  </si>
  <si>
    <t>Zoe POLLOCK</t>
  </si>
  <si>
    <t>Lashanna GRAHAM</t>
  </si>
  <si>
    <t>Lakeisha WARNER</t>
  </si>
  <si>
    <t>Abasiono AKPAN</t>
  </si>
  <si>
    <t>Stephanie CHO</t>
  </si>
  <si>
    <t>Nicolee FOSTER</t>
  </si>
  <si>
    <t>Anje NEL</t>
  </si>
  <si>
    <t>Mary OLLIER</t>
  </si>
  <si>
    <t>Kemi FRANCIS</t>
  </si>
  <si>
    <t>Ann MWANGI</t>
  </si>
  <si>
    <t>Ramraj VITHYA</t>
  </si>
  <si>
    <t>Ristananna BAILEY-COLE</t>
  </si>
  <si>
    <t>Moseiha BRIDGEN</t>
  </si>
  <si>
    <t>Comfort EKENE</t>
  </si>
  <si>
    <t>Nikita TRACEY</t>
  </si>
  <si>
    <t>Ese OKORO</t>
  </si>
  <si>
    <t>Sarah OCHIGBO</t>
  </si>
  <si>
    <t>Oarabile MOKENANE</t>
  </si>
  <si>
    <t>Joy ABU</t>
  </si>
  <si>
    <t>Calisha TAYLOR</t>
  </si>
  <si>
    <t>Rhea HOYTE</t>
  </si>
  <si>
    <t>Jada VAN STANDEN</t>
  </si>
  <si>
    <t>Vanice Kerubo NYAGISERA</t>
  </si>
  <si>
    <t>Taysia RADOSLAV</t>
  </si>
  <si>
    <t>Havana ALLISTONE-GREAVES</t>
  </si>
  <si>
    <t>Terrice STEEN</t>
  </si>
  <si>
    <t>Kawshalya MADUSHANI</t>
  </si>
  <si>
    <t>Georgina ROGERS</t>
  </si>
  <si>
    <t>Sanique WALKER</t>
  </si>
  <si>
    <t>Adaeze NWOKIKE</t>
  </si>
  <si>
    <t>Charlize EILERD</t>
  </si>
  <si>
    <t>Janiel MOORE</t>
  </si>
  <si>
    <t>Emily NEWNHAM</t>
  </si>
  <si>
    <t>Ayana THOMAS</t>
  </si>
  <si>
    <t>Jenna JAMES</t>
  </si>
  <si>
    <t>Lauren WILLIAMS</t>
  </si>
  <si>
    <t>Simone DE WET</t>
  </si>
  <si>
    <t>Lacarthea COOPER</t>
  </si>
  <si>
    <t>Brittany SIMON</t>
  </si>
  <si>
    <t>Brenda DU TOIT</t>
  </si>
  <si>
    <t>Amy PYE</t>
  </si>
  <si>
    <t>Jody-Ann DIXON</t>
  </si>
  <si>
    <t>Alexandra TELFORD</t>
  </si>
  <si>
    <t>Daisy AKPOFA</t>
  </si>
  <si>
    <t>Louise ROBINSON</t>
  </si>
  <si>
    <t>Mhairi PATIENCE</t>
  </si>
  <si>
    <t>Reanda RICHARDS</t>
  </si>
  <si>
    <t>V. Krishnan SALINI</t>
  </si>
  <si>
    <t>Ese BRUME</t>
  </si>
  <si>
    <t>Chantel MALONE</t>
  </si>
  <si>
    <t>Lorraine UGEN</t>
  </si>
  <si>
    <t>Jazmin SAWYERS</t>
  </si>
  <si>
    <t>Deborah ACQUAH</t>
  </si>
  <si>
    <t>Akela JONES</t>
  </si>
  <si>
    <t>Chanice PORTER</t>
  </si>
  <si>
    <t>Shara PROCTOR</t>
  </si>
  <si>
    <t>Ruth USORO</t>
  </si>
  <si>
    <t>Abigail IROZURU</t>
  </si>
  <si>
    <t>Christabel NETTEY</t>
  </si>
  <si>
    <t>Sabina ALLEN</t>
  </si>
  <si>
    <t>Lucy HADAWAY</t>
  </si>
  <si>
    <t>DMA</t>
  </si>
  <si>
    <t>Thea LAFOND</t>
  </si>
  <si>
    <t>Jahisha THOMAS</t>
  </si>
  <si>
    <t>Nia ROBINSON</t>
  </si>
  <si>
    <t>Taishia PRYCE</t>
  </si>
  <si>
    <t>Mercy Uyoyo ABIRE</t>
  </si>
  <si>
    <t>Filippa FOTOPOULOU</t>
  </si>
  <si>
    <t>Shaili SINGH</t>
  </si>
  <si>
    <t>Chantoba BRIGHT</t>
  </si>
  <si>
    <t>Shantae FOREMAN</t>
  </si>
  <si>
    <t>Sherin Abdul GAFFOOR</t>
  </si>
  <si>
    <t>Nektaria PANAGI</t>
  </si>
  <si>
    <t>Ruth AGADAMA</t>
  </si>
  <si>
    <t>PNG</t>
  </si>
  <si>
    <t>Rellie KAPUTIN</t>
  </si>
  <si>
    <t>Alice HOPKINS</t>
  </si>
  <si>
    <t>Tamara MYERS</t>
  </si>
  <si>
    <t>Amanda CARTY</t>
  </si>
  <si>
    <t>Bianca STUART</t>
  </si>
  <si>
    <t>Rebecca CHAPMAN</t>
  </si>
  <si>
    <t>Eljon√® KRUGER</t>
  </si>
  <si>
    <t>Baileh SIMMS</t>
  </si>
  <si>
    <t>Charlotte JONES</t>
  </si>
  <si>
    <t>Lene PEENS</t>
  </si>
  <si>
    <t>Karmen FOUCHE</t>
  </si>
  <si>
    <t>Ancy SOJAN</t>
  </si>
  <si>
    <t>Funminiyi OLAJIDE</t>
  </si>
  <si>
    <t>Renate VAN TONDER</t>
  </si>
  <si>
    <t>Jodie SMITH</t>
  </si>
  <si>
    <t>Jasmine SCOTT-KILGO</t>
  </si>
  <si>
    <t>Pooja SAINI</t>
  </si>
  <si>
    <t>Precious OKORONKWOR</t>
  </si>
  <si>
    <t>Aasha MARLER</t>
  </si>
  <si>
    <t>Leone FARQUHARSON</t>
  </si>
  <si>
    <t>Patience NTSHINGILA</t>
  </si>
  <si>
    <t>Ore ADAMSON</t>
  </si>
  <si>
    <t>Renu GREWAL</t>
  </si>
  <si>
    <t>Alexis TILFORD-RUTHERFORD</t>
  </si>
  <si>
    <t>Bria SANDS</t>
  </si>
  <si>
    <t>Tina SAMSON</t>
  </si>
  <si>
    <t>Molly PALMER</t>
  </si>
  <si>
    <t>Velecia WILLIAMS</t>
  </si>
  <si>
    <t>Ackelia SMITH</t>
  </si>
  <si>
    <t>Katie STAINTON</t>
  </si>
  <si>
    <t>Ubongabasi Ini OKOPIDO</t>
  </si>
  <si>
    <t>Mariah TOUSSAINT</t>
  </si>
  <si>
    <t>George MAREENA</t>
  </si>
  <si>
    <t>Tatiana AHOLOU</t>
  </si>
  <si>
    <t>Esther ISA</t>
  </si>
  <si>
    <t>Priyanka KERKETTA</t>
  </si>
  <si>
    <t>Annie TOPAL</t>
  </si>
  <si>
    <t>Jacqueline POKUAAH</t>
  </si>
  <si>
    <t>Amy LAUREN ROLFE</t>
  </si>
  <si>
    <t>Pauline RAISSA NGOUOPOU</t>
  </si>
  <si>
    <t>Ellen BARBER</t>
  </si>
  <si>
    <t>Rintu MATHEW</t>
  </si>
  <si>
    <t>Joniar THOMAS</t>
  </si>
  <si>
    <t>Janae DE GANNES</t>
  </si>
  <si>
    <t>Shanieka RICKETTS</t>
  </si>
  <si>
    <t>Kimberly WILLIAMS</t>
  </si>
  <si>
    <t>Naomi OGBETA</t>
  </si>
  <si>
    <t>Kimberly WILLIAMSON</t>
  </si>
  <si>
    <t>Natricia HOOPER</t>
  </si>
  <si>
    <t>Mikeisha WELCOME</t>
  </si>
  <si>
    <t>Sandisha ANTOINE</t>
  </si>
  <si>
    <t>Zinzi XULU</t>
  </si>
  <si>
    <t>Temitope OJORA</t>
  </si>
  <si>
    <t>Caroline EHRHARDT</t>
  </si>
  <si>
    <t>Onaara OBAMUWAGUN</t>
  </si>
  <si>
    <t>Blessing IBRAHIM</t>
  </si>
  <si>
    <t>Lamara DISTIN</t>
  </si>
  <si>
    <t>Rhianna PHIPPS</t>
  </si>
  <si>
    <t>V√©ronique KOSSENDA REY</t>
  </si>
  <si>
    <t>Lerato SECHELE</t>
  </si>
  <si>
    <t>Bhairabi DAS</t>
  </si>
  <si>
    <t>Nadia EKE</t>
  </si>
  <si>
    <t>R. AISHWARYA</t>
  </si>
  <si>
    <t>Victory GEORGE</t>
  </si>
  <si>
    <t>Mercy HONEST PETER</t>
  </si>
  <si>
    <t>Vinija VIJAYAN</t>
  </si>
  <si>
    <t>Atipa MABONGA</t>
  </si>
  <si>
    <t>Lia STEPHENSON</t>
  </si>
  <si>
    <t>K.M. SONAM</t>
  </si>
  <si>
    <t>D'Andra MORRIS</t>
  </si>
  <si>
    <t>Tamara GRAHOVAC</t>
  </si>
  <si>
    <t>Sharvari PARULEKAR</t>
  </si>
  <si>
    <t>Kayla BUSHEY</t>
  </si>
  <si>
    <t>Maruska JANSE VAN RENSBURG</t>
  </si>
  <si>
    <t>Winny Chepngetich BII</t>
  </si>
  <si>
    <t>Shardia LAWRENCE</t>
  </si>
  <si>
    <t>K.A.T. LAKSHANI</t>
  </si>
  <si>
    <t>K.P.S.R.R. SEWWANDI</t>
  </si>
  <si>
    <t>Nony MORDI</t>
  </si>
  <si>
    <t>Melva GEORGE</t>
  </si>
  <si>
    <t>Gothandapni KARTHIKA</t>
  </si>
  <si>
    <t>Kayla GOODWIN</t>
  </si>
  <si>
    <t>D.R.Hoshim NIRODHA</t>
  </si>
  <si>
    <t>Hanifah ABDUL-QADIR</t>
  </si>
  <si>
    <t>Danielle SPENCE</t>
  </si>
  <si>
    <t>Rachela PACE</t>
  </si>
  <si>
    <t>Neha HETTIARACHCHI</t>
  </si>
  <si>
    <t>Amelia PETERSON</t>
  </si>
  <si>
    <t>Mandy BRUNET</t>
  </si>
  <si>
    <t>Chloe VERNON-HAMILTON</t>
  </si>
  <si>
    <t>Mudiyanselage EKANAYAKA</t>
  </si>
  <si>
    <t>N.A.Y. SEWWANDI</t>
  </si>
  <si>
    <t>Katrina SMALL</t>
  </si>
  <si>
    <t>Athira SURENDRAN</t>
  </si>
  <si>
    <t>Tia Louise ROZARIO</t>
  </si>
  <si>
    <t>Aria SMALL</t>
  </si>
  <si>
    <t>Angela BARRETT</t>
  </si>
  <si>
    <t>Eavion RICHARDSON</t>
  </si>
  <si>
    <t>Fejiro DJOMA</t>
  </si>
  <si>
    <t>Morgan LAKE</t>
  </si>
  <si>
    <t>Emily BORTHWICK</t>
  </si>
  <si>
    <t>Levern SPENCER</t>
  </si>
  <si>
    <t>Nikki MANSON</t>
  </si>
  <si>
    <t>Laura ZIALOR</t>
  </si>
  <si>
    <t>Styliana IOANNIDOU</t>
  </si>
  <si>
    <t>Josie TAYLOR</t>
  </si>
  <si>
    <t>Priscilla FREDERICK</t>
  </si>
  <si>
    <t>Despoina CHARALAMBOUS</t>
  </si>
  <si>
    <t>Alexa PORPACZY</t>
  </si>
  <si>
    <t>Falyn REAUGH</t>
  </si>
  <si>
    <t>Swapna BARMAN</t>
  </si>
  <si>
    <t>Kristi SNYMAN</t>
  </si>
  <si>
    <t>Barbara BITCHOKA</t>
  </si>
  <si>
    <t>Temitope ADESHINA</t>
  </si>
  <si>
    <t>Yvonne ROBSON</t>
  </si>
  <si>
    <t>Zara TYAS</t>
  </si>
  <si>
    <t>Alliyah MCNEIL</t>
  </si>
  <si>
    <t>Michelle NGOZO</t>
  </si>
  <si>
    <t>Bethan PARTRIDGE</t>
  </si>
  <si>
    <t>Marguerite LORENZO</t>
  </si>
  <si>
    <t>Khyati MATHUR</t>
  </si>
  <si>
    <t>Roschell CLAYTON</t>
  </si>
  <si>
    <t>Dallyssa HUGGINS</t>
  </si>
  <si>
    <t>Yelena KULICHENKO</t>
  </si>
  <si>
    <t>Daniella ANGLIN</t>
  </si>
  <si>
    <t>Carmen NEAT</t>
  </si>
  <si>
    <t>Lara DENBOW</t>
  </si>
  <si>
    <t>Hope ARUYA</t>
  </si>
  <si>
    <t>Bernice COULSON</t>
  </si>
  <si>
    <t>Eloise HIND</t>
  </si>
  <si>
    <t>Annia ASHLEY</t>
  </si>
  <si>
    <t>Xia Jia NGU</t>
  </si>
  <si>
    <t>Sean Yee YAP</t>
  </si>
  <si>
    <t>Shannon VERSTER</t>
  </si>
  <si>
    <t>Carla DU PLESSIS</t>
  </si>
  <si>
    <t>Emily MADDEN</t>
  </si>
  <si>
    <t>Camellia HAYES</t>
  </si>
  <si>
    <t>S.B. SUPRIYA</t>
  </si>
  <si>
    <t>Jonelle HAMILTON-ATTWELL</t>
  </si>
  <si>
    <t>Eve MAHER</t>
  </si>
  <si>
    <t>Daejah MOSS</t>
  </si>
  <si>
    <t>Rebecca HAWKINS</t>
  </si>
  <si>
    <t>Ella RUSH</t>
  </si>
  <si>
    <t>Deborah MARTIN</t>
  </si>
  <si>
    <t>Rhiana BURRELL</t>
  </si>
  <si>
    <t>Halle FERGUSON</t>
  </si>
  <si>
    <t>Lili CHURCH</t>
  </si>
  <si>
    <t>Hannah TAPLEY</t>
  </si>
  <si>
    <t>Ada'ora CHIGBO</t>
  </si>
  <si>
    <t>Evelyne FONTEYNE</t>
  </si>
  <si>
    <t>Hannah MOAT</t>
  </si>
  <si>
    <t>Rosie SHARPLES</t>
  </si>
  <si>
    <t>Holly BRADSHAW</t>
  </si>
  <si>
    <t>Anicka NEWELL</t>
  </si>
  <si>
    <t>Molly CAUDERY</t>
  </si>
  <si>
    <t>Robin BONE</t>
  </si>
  <si>
    <t>Alysha NEWMAN</t>
  </si>
  <si>
    <t>Jade IVE</t>
  </si>
  <si>
    <t>Heather ABADIE</t>
  </si>
  <si>
    <t>Rachel HYINK</t>
  </si>
  <si>
    <t>Mir√® REINSTORF</t>
  </si>
  <si>
    <t>Erika FIEDLER</t>
  </si>
  <si>
    <t>Gemma TUTTON</t>
  </si>
  <si>
    <t>Sara WAGENVELD</t>
  </si>
  <si>
    <t>Jessica SWANNACK</t>
  </si>
  <si>
    <t>Paige COCKS</t>
  </si>
  <si>
    <t>Nicole JANSE VAN RENSBURG</t>
  </si>
  <si>
    <t>Sonya URBANOWICZ</t>
  </si>
  <si>
    <t>Makiah HUNT</t>
  </si>
  <si>
    <t>Tonet TALLIE</t>
  </si>
  <si>
    <t>Emma ANDERSSON</t>
  </si>
  <si>
    <t>Esther LEONG</t>
  </si>
  <si>
    <t>Sophie DOWSON</t>
  </si>
  <si>
    <t>Alex THRONDSON</t>
  </si>
  <si>
    <t>Ella FOSTER</t>
  </si>
  <si>
    <t>Sage STOYKA KAY</t>
  </si>
  <si>
    <t>T. SATHIYA</t>
  </si>
  <si>
    <t>Isabel THOMAS</t>
  </si>
  <si>
    <t>Carys JONES</t>
  </si>
  <si>
    <t>Maria ARISTOTELOUS</t>
  </si>
  <si>
    <t>Andrea VASOU</t>
  </si>
  <si>
    <t>Abigail ROBERTS</t>
  </si>
  <si>
    <t>Rachan KRISHNA</t>
  </si>
  <si>
    <t>Nemiah MUNIR</t>
  </si>
  <si>
    <t>Clare MAURER</t>
  </si>
  <si>
    <t>Paraskevi KRASIA</t>
  </si>
  <si>
    <t>Jennifer ELIZAROV</t>
  </si>
  <si>
    <t>Ana FONSECA</t>
  </si>
  <si>
    <t>Isabelle HILL</t>
  </si>
  <si>
    <t>Rachel YANG</t>
  </si>
  <si>
    <t>Hannah PHILPOT</t>
  </si>
  <si>
    <t>Erica MOOLMAN</t>
  </si>
  <si>
    <t>Ivy SPENCER</t>
  </si>
  <si>
    <t>Katy MAGOFFIN</t>
  </si>
  <si>
    <t>Emma LYONS</t>
  </si>
  <si>
    <t>Nor Sarah ADI</t>
  </si>
  <si>
    <t>Maddy MUDD</t>
  </si>
  <si>
    <t>Nicole Janse VAN RENSBURG</t>
  </si>
  <si>
    <t>Lois WARDEN</t>
  </si>
  <si>
    <t>Sumri BESTER</t>
  </si>
  <si>
    <t>Nadja FOURIE</t>
  </si>
  <si>
    <t>K.A.K. LAKRANI PERERA</t>
  </si>
  <si>
    <t>Hayley MILLS</t>
  </si>
  <si>
    <t>Kaliska NOWERS</t>
  </si>
  <si>
    <t>Nyree PERRY</t>
  </si>
  <si>
    <t>Kamalpreet KAUR</t>
  </si>
  <si>
    <t>Chioma ONYEKWERE</t>
  </si>
  <si>
    <t>Shanice LOVE</t>
  </si>
  <si>
    <t>Serena BROWN</t>
  </si>
  <si>
    <t>Trinity TUTTI</t>
  </si>
  <si>
    <t>Rachel ANDRES</t>
  </si>
  <si>
    <t>Gabrielle BAILEY</t>
  </si>
  <si>
    <t>Agnes ESSER</t>
  </si>
  <si>
    <t>Yolandi STANDER</t>
  </si>
  <si>
    <t>Androniki LADA</t>
  </si>
  <si>
    <t>Divine OLADIPO</t>
  </si>
  <si>
    <t>Shadine DUQUEMIN</t>
  </si>
  <si>
    <t>Oyesade OLATOYE</t>
  </si>
  <si>
    <t>Eden FRANCIS</t>
  </si>
  <si>
    <t>Ashley ANUMBA</t>
  </si>
  <si>
    <t>Riette HEYNS</t>
  </si>
  <si>
    <t>Ischke SENEKAL</t>
  </si>
  <si>
    <t>Navjeet Kaur DHILLON</t>
  </si>
  <si>
    <t>Grace TENNANT</t>
  </si>
  <si>
    <t>Julia TUNKS</t>
  </si>
  <si>
    <t>Min√© DE KLERK</t>
  </si>
  <si>
    <t>Kaia TUPU-SOUTH</t>
  </si>
  <si>
    <t>Samantha CALLAWAY</t>
  </si>
  <si>
    <t>Nayoka CLUNIS</t>
  </si>
  <si>
    <t>Sonal GOYAL</t>
  </si>
  <si>
    <t>Utitofon SAM</t>
  </si>
  <si>
    <t>Lacee BARNES</t>
  </si>
  <si>
    <t>Marie FORBES</t>
  </si>
  <si>
    <t>Devia BROWN</t>
  </si>
  <si>
    <t>Bodine DEGLI UMBERTI</t>
  </si>
  <si>
    <t>Collette UYS</t>
  </si>
  <si>
    <t>Tavia RANGER</t>
  </si>
  <si>
    <t>Fiona RICHARDS</t>
  </si>
  <si>
    <t>Shania SCOTT</t>
  </si>
  <si>
    <t>Dane ROETS</t>
  </si>
  <si>
    <t>Kimone REID</t>
  </si>
  <si>
    <t>Esther OSISIKE</t>
  </si>
  <si>
    <t>Diamond Rose THOMAS</t>
  </si>
  <si>
    <t>Suravi BISWAS</t>
  </si>
  <si>
    <t>Paraskevi THRASYBOLOU</t>
  </si>
  <si>
    <t>Adele NICOLL</t>
  </si>
  <si>
    <t>Gurveer KAUR</t>
  </si>
  <si>
    <t>Krishna JAYASANKAR</t>
  </si>
  <si>
    <t>Ashley ERASMUS</t>
  </si>
  <si>
    <t>Roxene SIMPSON</t>
  </si>
  <si>
    <t>BER</t>
  </si>
  <si>
    <t>Tiara DEROSA</t>
  </si>
  <si>
    <t>Aditi RAJESH</t>
  </si>
  <si>
    <t>. SHIVANI</t>
  </si>
  <si>
    <t>Alison STEPHENS</t>
  </si>
  <si>
    <t>. KIRAN</t>
  </si>
  <si>
    <t>Tiffany HANNA</t>
  </si>
  <si>
    <t>Madhu RENU</t>
  </si>
  <si>
    <t>Luisa CHANTLER EDMOND</t>
  </si>
  <si>
    <t>Paraskeovulla THRASYVOULOU</t>
  </si>
  <si>
    <t>Sophie MACE</t>
  </si>
  <si>
    <t>Onome OGBENI</t>
  </si>
  <si>
    <t>Heather CUBBAGE</t>
  </si>
  <si>
    <t>Adrienne ADAMS</t>
  </si>
  <si>
    <t>Julianna THOMSON</t>
  </si>
  <si>
    <t>Zonica LINDEQUE</t>
  </si>
  <si>
    <t>Valerie ADAMS</t>
  </si>
  <si>
    <t>Danniel THOMAS-DODD</t>
  </si>
  <si>
    <t>Sarah MITTON</t>
  </si>
  <si>
    <t>Portious WARREN</t>
  </si>
  <si>
    <t>Sophie MCKINNA</t>
  </si>
  <si>
    <t>Lloydricia CAMERON</t>
  </si>
  <si>
    <t>Brittany CREW</t>
  </si>
  <si>
    <t>Amelia STRICKLER</t>
  </si>
  <si>
    <t>Orobosa Anabel FRANK</t>
  </si>
  <si>
    <t>Kiran BALIYAN</t>
  </si>
  <si>
    <t>Cherisse MURRAY</t>
  </si>
  <si>
    <t>Meike STRYDOM</t>
  </si>
  <si>
    <t>Kelsie MURREL-ROSS</t>
  </si>
  <si>
    <t>Cleopatra BOREL</t>
  </si>
  <si>
    <t>Srishti VIG</t>
  </si>
  <si>
    <t>Chelsea WHALEN</t>
  </si>
  <si>
    <t>Serena VINCENT</t>
  </si>
  <si>
    <t>Tasha WILLING</t>
  </si>
  <si>
    <t>Sah jay STEVENS</t>
  </si>
  <si>
    <t>Poorna RAORANE</t>
  </si>
  <si>
    <t>Danielle SLOLEY</t>
  </si>
  <si>
    <t>Hannah KEMELE</t>
  </si>
  <si>
    <t>Nana GYEDU</t>
  </si>
  <si>
    <t>Sophie MERRITT</t>
  </si>
  <si>
    <t>Hilenn JAMES</t>
  </si>
  <si>
    <t>Trevia GUMBS</t>
  </si>
  <si>
    <t>Kadian CLARKE</t>
  </si>
  <si>
    <t>Kaitlin BROOKS</t>
  </si>
  <si>
    <t>Treneese HAMILTON</t>
  </si>
  <si>
    <t>Dolly GABRI</t>
  </si>
  <si>
    <t>Ianna ROACH</t>
  </si>
  <si>
    <t>Shauna THOMPSON</t>
  </si>
  <si>
    <t>Mia VAN OUDSTHOORN</t>
  </si>
  <si>
    <t>Jess ST. JOHN</t>
  </si>
  <si>
    <t>Angeline SMIT</t>
  </si>
  <si>
    <t>Anamika DAS</t>
  </si>
  <si>
    <t>P.S UMA</t>
  </si>
  <si>
    <t>Rhea SOUTHCOTT</t>
  </si>
  <si>
    <t>Biniosa EZUKUSE</t>
  </si>
  <si>
    <t>Teddy TEHOUDJA</t>
  </si>
  <si>
    <t>Omolola KUPONIYI</t>
  </si>
  <si>
    <t>Harkirat KAUR</t>
  </si>
  <si>
    <t>Rebecca HERMAN</t>
  </si>
  <si>
    <t>Tunlai NARZARI</t>
  </si>
  <si>
    <t>Sabrina FORTUNE</t>
  </si>
  <si>
    <t>Eucharia OGBUKWU</t>
  </si>
  <si>
    <t>Nidhi PAWAIYA</t>
  </si>
  <si>
    <t>Olivia DOBSON</t>
  </si>
  <si>
    <t>Amaya SCOTT-RULE</t>
  </si>
  <si>
    <t>Judith Anulika ANIEFUNA</t>
  </si>
  <si>
    <t>Jo ROWLAND</t>
  </si>
  <si>
    <t>Ayesha CHAMPAGNIE</t>
  </si>
  <si>
    <t>Shania PARKINSON</t>
  </si>
  <si>
    <t>. SHIKSHA</t>
  </si>
  <si>
    <t>Camryn ROGERS</t>
  </si>
  <si>
    <t>Annette ECHIKUNWOKE</t>
  </si>
  <si>
    <t>Julia RATCLIFFE</t>
  </si>
  <si>
    <t>Jillian WEIR</t>
  </si>
  <si>
    <t>Tara SIMPSON-SULLIVAN</t>
  </si>
  <si>
    <t>Kaila BUTLER</t>
  </si>
  <si>
    <t>Anna PURCHASE</t>
  </si>
  <si>
    <t>Erica BELVIT</t>
  </si>
  <si>
    <t>Amy HERRINGTON</t>
  </si>
  <si>
    <t>Rachel HUNTER</t>
  </si>
  <si>
    <t>Temi OGUNRINDE</t>
  </si>
  <si>
    <t>Manju BALA SINGH</t>
  </si>
  <si>
    <t>Amber SIMPSON</t>
  </si>
  <si>
    <t>Marga CUMMING</t>
  </si>
  <si>
    <t>Pippa WINGATE</t>
  </si>
  <si>
    <t>Racheal SOMOYE</t>
  </si>
  <si>
    <t>Chrystalla KYRIAKOU</t>
  </si>
  <si>
    <t>Jordana BADLEY-COSTELLO</t>
  </si>
  <si>
    <t>Valentina SAVVA</t>
  </si>
  <si>
    <t>Osereme OMOSUN</t>
  </si>
  <si>
    <t>Leandri GEEL</t>
  </si>
  <si>
    <t>Alice BARNSDALE</t>
  </si>
  <si>
    <t>Tanessa MORRIS</t>
  </si>
  <si>
    <t>Charlotte WILLIAMS</t>
  </si>
  <si>
    <t>Chanell BOTSIS</t>
  </si>
  <si>
    <t>Cathrine BEATTY</t>
  </si>
  <si>
    <t>Rebecca CHOUINARD</t>
  </si>
  <si>
    <t>Mateya HAINTZ</t>
  </si>
  <si>
    <t>Queen OBISESAN</t>
  </si>
  <si>
    <t>Kirsty COSTELLO</t>
  </si>
  <si>
    <t>Hannah BLOOD</t>
  </si>
  <si>
    <t>Jyoti JAKHAR RANA</t>
  </si>
  <si>
    <t>Cathy COLEMAN</t>
  </si>
  <si>
    <t>Emilia KOLOKOTRONI</t>
  </si>
  <si>
    <t>Kadine JOHNSON</t>
  </si>
  <si>
    <t>Danielle BROOM</t>
  </si>
  <si>
    <t>No√©mie JEFFREY</t>
  </si>
  <si>
    <t>Zoe PRICE</t>
  </si>
  <si>
    <t>Phethisang MAKHETHE</t>
  </si>
  <si>
    <t>Acacia ASTWOOD</t>
  </si>
  <si>
    <t>Billie MARTIN</t>
  </si>
  <si>
    <t>Candy LOCKETT</t>
  </si>
  <si>
    <t>Naquita WILLIAMS</t>
  </si>
  <si>
    <t>Megan LARKINS</t>
  </si>
  <si>
    <t>Maggie OKUL</t>
  </si>
  <si>
    <t>Rekha SINGH</t>
  </si>
  <si>
    <t>Marinda GREYLING</t>
  </si>
  <si>
    <t>Phoebe PRICE-ROBERTS</t>
  </si>
  <si>
    <t>Katie LAMBERT</t>
  </si>
  <si>
    <t>Maria SCHOFIELD</t>
  </si>
  <si>
    <t>Cerys THOMAS</t>
  </si>
  <si>
    <t>Tamlyn LEONARD</t>
  </si>
  <si>
    <t>Ffion PALMER</t>
  </si>
  <si>
    <t>Kulvinder KAUR</t>
  </si>
  <si>
    <t>Mackenzie WILSON</t>
  </si>
  <si>
    <t>Mackenzie CAMPBELL</t>
  </si>
  <si>
    <t>. SHITAL</t>
  </si>
  <si>
    <t>. SANJITA</t>
  </si>
  <si>
    <t>Phoebe BAGGOTT</t>
  </si>
  <si>
    <t>Elaine PRETORIUS</t>
  </si>
  <si>
    <t>Harshita SEHRAWAT</t>
  </si>
  <si>
    <t>Shiloh CORRALES NELSON</t>
  </si>
  <si>
    <t>Lizelle FOURIE</t>
  </si>
  <si>
    <t>Annabelle PALMER</t>
  </si>
  <si>
    <t>Anna LOUGHLIN</t>
  </si>
  <si>
    <t>Elme BOTHA</t>
  </si>
  <si>
    <t>Caitlyn BAILES</t>
  </si>
  <si>
    <t>Lara MOFFAT</t>
  </si>
  <si>
    <t>Poppy BEAN</t>
  </si>
  <si>
    <t>Elizabeth GLEADLE</t>
  </si>
  <si>
    <t>Annu RANI</t>
  </si>
  <si>
    <t>Jo-Ane VAN DYK</t>
  </si>
  <si>
    <t>Sunette VILJOEN</t>
  </si>
  <si>
    <t>Rhema OTABOR</t>
  </si>
  <si>
    <t>Kelechi NWANAGA</t>
  </si>
  <si>
    <t>Mckayla VAN DER WESTHUIZEN</t>
  </si>
  <si>
    <t>Freya JONES</t>
  </si>
  <si>
    <t>Jana VAN SCHALKWYK</t>
  </si>
  <si>
    <t>Bailey DELL</t>
  </si>
  <si>
    <t>Josephine Joyce LALAM</t>
  </si>
  <si>
    <t>K. RASHMI</t>
  </si>
  <si>
    <t>Brittni WOLCZYK</t>
  </si>
  <si>
    <t>Enik≈ë S√ÅRA</t>
  </si>
  <si>
    <t>Stephanie WRATHALL</t>
  </si>
  <si>
    <t>Elizabeth KORCZAK</t>
  </si>
  <si>
    <t>Tori DENNESS</t>
  </si>
  <si>
    <t>Keira MCCARRELL</t>
  </si>
  <si>
    <t>Alexandria WEBB</t>
  </si>
  <si>
    <t>. DEEPIKA</t>
  </si>
  <si>
    <t>Damacline Mwango NYAKERERI</t>
  </si>
  <si>
    <t>Heike DE NYSSCHEN</t>
  </si>
  <si>
    <t>Kaylee CLARK</t>
  </si>
  <si>
    <t>Shilpa RANI</t>
  </si>
  <si>
    <t>Harriette MORTLOCK</t>
  </si>
  <si>
    <t>Sophia SLOVENSKI</t>
  </si>
  <si>
    <t>Victoria AWIDI</t>
  </si>
  <si>
    <t>Tianah LIST</t>
  </si>
  <si>
    <t>Candesha SCOTT</t>
  </si>
  <si>
    <t>Talena MURRAY</t>
  </si>
  <si>
    <t>Pascale DUMONT</t>
  </si>
  <si>
    <t>Leah HILLMAN</t>
  </si>
  <si>
    <t>Asha JAMES</t>
  </si>
  <si>
    <t>Linda VAN VREDEN</t>
  </si>
  <si>
    <t>Hannah JOHNSON</t>
  </si>
  <si>
    <t>Chane VAN ZYL</t>
  </si>
  <si>
    <t>Hemamalini NEELAKANDAN</t>
  </si>
  <si>
    <t>Christiana ELLINA</t>
  </si>
  <si>
    <t>Danae JANSE VAN RENSBURG</t>
  </si>
  <si>
    <t>Savannah VISSER</t>
  </si>
  <si>
    <t>Madelyn QUINN</t>
  </si>
  <si>
    <t>Brianna TIRADO</t>
  </si>
  <si>
    <t>Hailey KJAER</t>
  </si>
  <si>
    <t>Jane JEPLETING</t>
  </si>
  <si>
    <t>Jessica SENIOR</t>
  </si>
  <si>
    <t>Anisha GIBBONS</t>
  </si>
  <si>
    <t>Priscilla ZEVER</t>
  </si>
  <si>
    <t>Rochelle ETIENNE</t>
  </si>
  <si>
    <t>Sri ASTUTI</t>
  </si>
  <si>
    <t>Jenna FLEMING</t>
  </si>
  <si>
    <t>Alex SEAGRIS</t>
  </si>
  <si>
    <t>Olivia MERRITT</t>
  </si>
  <si>
    <t>Munita PRAJAPATI</t>
  </si>
  <si>
    <t>Alana BARBER</t>
  </si>
  <si>
    <t>Zelda BOTHA</t>
  </si>
  <si>
    <t>Fadekemi OLUDE</t>
  </si>
  <si>
    <t>Baljeet KAUR</t>
  </si>
  <si>
    <t>Roji PATEL</t>
  </si>
  <si>
    <t>Reshma PATEL</t>
  </si>
  <si>
    <t>Marissa SWANEPOEL</t>
  </si>
  <si>
    <t>Emily Wamusyi NGII</t>
  </si>
  <si>
    <t>Margaret Gati CHACHA</t>
  </si>
  <si>
    <t>Geeta LOHAR</t>
  </si>
  <si>
    <t>. BALJEET KAUR</t>
  </si>
  <si>
    <t>Margret GATI</t>
  </si>
  <si>
    <t>. MONIKA</t>
  </si>
  <si>
    <t>Janise NELL</t>
  </si>
  <si>
    <t>Grace Wanjiru NJUE</t>
  </si>
  <si>
    <t>. RACHANA</t>
  </si>
  <si>
    <t>Bharti BHADANA</t>
  </si>
  <si>
    <t>Mansi NEGI</t>
  </si>
  <si>
    <t>K. AKSHAYA</t>
  </si>
  <si>
    <t>Silvia KEMBOI</t>
  </si>
  <si>
    <t>Jasmine NICHOLLS</t>
  </si>
  <si>
    <t>Courtney RUSKE</t>
  </si>
  <si>
    <t>Naomi CHEPKIRUI</t>
  </si>
  <si>
    <t>P.B. GAYANI</t>
  </si>
  <si>
    <t>Deepika SHARMA</t>
  </si>
  <si>
    <t>I. PAVITHRA</t>
  </si>
  <si>
    <t>Jessica GROENEWALD</t>
  </si>
  <si>
    <t>Mia DUNWELL</t>
  </si>
  <si>
    <t>Komal PAL</t>
  </si>
  <si>
    <t>Annette KOEN</t>
  </si>
  <si>
    <t>Pagen SPOONER</t>
  </si>
  <si>
    <t>Salomen KERUBO</t>
  </si>
  <si>
    <t>Meanri ERASMUS</t>
  </si>
  <si>
    <t>Mokavi MUTHURATHINAM</t>
  </si>
  <si>
    <t>Sandra SURENDRAN</t>
  </si>
  <si>
    <t>Nurul Alyahaziqah KAMARUZAMAN</t>
  </si>
  <si>
    <t>Angela TANUI</t>
  </si>
  <si>
    <t>Purity Cherotich RIONORIPO</t>
  </si>
  <si>
    <t>Maurine CHEPKEMOI</t>
  </si>
  <si>
    <t>Valary JEMELI</t>
  </si>
  <si>
    <t>Stella BARSOSIO</t>
  </si>
  <si>
    <t>Judith JEPTUM</t>
  </si>
  <si>
    <t>Ruth CHEPNGETICH</t>
  </si>
  <si>
    <t>Peres JEPCHIRCHIR</t>
  </si>
  <si>
    <t>Purity CHANGWONY</t>
  </si>
  <si>
    <t>Racheal MUTGAA</t>
  </si>
  <si>
    <t>Charlotte PURDUE</t>
  </si>
  <si>
    <t>Risper CHEBET</t>
  </si>
  <si>
    <t>Sheila JEROTICH</t>
  </si>
  <si>
    <t>Betty Wilson LEMPUS</t>
  </si>
  <si>
    <t>Antonina KWAMBAI</t>
  </si>
  <si>
    <t>Jackline CHEPNGENO</t>
  </si>
  <si>
    <t>Lucy KARIMI</t>
  </si>
  <si>
    <t>Delvine Relin MERINGOR</t>
  </si>
  <si>
    <t>Edith CHELIMO</t>
  </si>
  <si>
    <t>Dorcas Jepchirchir TUITOEK</t>
  </si>
  <si>
    <t>Beatrice CHEPTOO</t>
  </si>
  <si>
    <t>Gerda STEYN</t>
  </si>
  <si>
    <t>Bornes CHEPKIRUI</t>
  </si>
  <si>
    <t>Lydia Naliaka SIMIYU</t>
  </si>
  <si>
    <t>Helalia JOHANNES</t>
  </si>
  <si>
    <t>Esther CHESANG KAKURI</t>
  </si>
  <si>
    <t>Caroline Cheptanui KILEL</t>
  </si>
  <si>
    <t>Janet RUGURU</t>
  </si>
  <si>
    <t>Judith CHERONO</t>
  </si>
  <si>
    <t>Mercy KWAMBAU</t>
  </si>
  <si>
    <t>Lucy CHERUIYOT</t>
  </si>
  <si>
    <t>TAN</t>
  </si>
  <si>
    <t>Failuna MATANGA</t>
  </si>
  <si>
    <t>Ruth CHEBITOK</t>
  </si>
  <si>
    <t>Immaculate CHEMUTAI</t>
  </si>
  <si>
    <t>Milliam EBONGON</t>
  </si>
  <si>
    <t>Irvette VAN ZYL</t>
  </si>
  <si>
    <t>Celestine CHEPCHIRCHIR</t>
  </si>
  <si>
    <t>Vivian KIPLAGAT</t>
  </si>
  <si>
    <t>Gladys CHESIR</t>
  </si>
  <si>
    <t>Esther MACHARIA</t>
  </si>
  <si>
    <t>Shyline JEPKORIR</t>
  </si>
  <si>
    <t>Jackline CHELAL</t>
  </si>
  <si>
    <t>Peris JERONO</t>
  </si>
  <si>
    <t>Lydia Njeri MATHATHI</t>
  </si>
  <si>
    <t>Linet Toroitich CHEBET</t>
  </si>
  <si>
    <t>Caroline JEPCHIRCHIR</t>
  </si>
  <si>
    <t>Jackline ATUDONYANG</t>
  </si>
  <si>
    <t>Natasha COCKRAM</t>
  </si>
  <si>
    <t>Teresiah OMOSA</t>
  </si>
  <si>
    <t>Naomi TUEI</t>
  </si>
  <si>
    <t>Margaret Wangari MURIUKI</t>
  </si>
  <si>
    <t>Emily Chebet KIPCHUMBA</t>
  </si>
  <si>
    <t>Brenda KIPRONO</t>
  </si>
  <si>
    <t>Betty CHEPKWONY</t>
  </si>
  <si>
    <t>Grace KAHURA</t>
  </si>
  <si>
    <t>Judith JERUBET</t>
  </si>
  <si>
    <t>Natasha WODAK</t>
  </si>
  <si>
    <t>Country</t>
  </si>
  <si>
    <t>Athlete</t>
  </si>
  <si>
    <t>Check for Duplicate</t>
  </si>
  <si>
    <t/>
  </si>
  <si>
    <t>Letsile TEBOGO</t>
  </si>
  <si>
    <t>Tiaan WHELPTON</t>
  </si>
  <si>
    <t>Edward OSEI-NKETIA</t>
  </si>
  <si>
    <t>Theodore YOUNG</t>
  </si>
  <si>
    <t>Benson OKOT</t>
  </si>
  <si>
    <t>Thuto MASASA</t>
  </si>
  <si>
    <t>Ismail KAMARA</t>
  </si>
  <si>
    <t>Mojela KONESHE</t>
  </si>
  <si>
    <t>Bryan LEVELL</t>
  </si>
  <si>
    <t>Nthando MOTSEPE</t>
  </si>
  <si>
    <t>Muh.Arsyad MAT SAAT</t>
  </si>
  <si>
    <t>Leungo SCOTCH</t>
  </si>
  <si>
    <t>Zibane NGOZI</t>
  </si>
  <si>
    <t>Russel Alexander NASIR TAIB</t>
  </si>
  <si>
    <t>Marc Brian LOUIS</t>
  </si>
  <si>
    <t>Henru OLIVIER</t>
  </si>
  <si>
    <t>Kyle ENNIS</t>
  </si>
  <si>
    <t>Rasheed DWYER</t>
  </si>
  <si>
    <t>Imeta SAMWEL</t>
  </si>
  <si>
    <t>Tumo VAN WYK</t>
  </si>
  <si>
    <t>Lenyn Kish LEONCE</t>
  </si>
  <si>
    <t>Deandre DALEY</t>
  </si>
  <si>
    <t>Kadrian GOLDSON</t>
  </si>
  <si>
    <t>Ditiro Kago SEBELE</t>
  </si>
  <si>
    <t>Phodiso RAMPA</t>
  </si>
  <si>
    <t>Tshepo Jason TYANTINI</t>
  </si>
  <si>
    <t>Dwayne SMITH</t>
  </si>
  <si>
    <t>Anaso JOBODWANA</t>
  </si>
  <si>
    <t>Sandrey DAVISON</t>
  </si>
  <si>
    <t>Kakene SITALI</t>
  </si>
  <si>
    <t>Keene Charles MOTUKISI</t>
  </si>
  <si>
    <t>Cody WILSON</t>
  </si>
  <si>
    <t>Thalosang TSHIRELETSO</t>
  </si>
  <si>
    <t>Thapelo MONAIWA</t>
  </si>
  <si>
    <t>Jonathan NYEPA</t>
  </si>
  <si>
    <t>Khairul Hafiz JANTAN</t>
  </si>
  <si>
    <t>Robinson MOTENDE</t>
  </si>
  <si>
    <t>Busang Collen KEBINATSHIPI</t>
  </si>
  <si>
    <t>Momopoloki POWANE</t>
  </si>
  <si>
    <t>Stephan CHARLES</t>
  </si>
  <si>
    <t>Hesborn OCHIENG</t>
  </si>
  <si>
    <t>Abdoulie ASSIM</t>
  </si>
  <si>
    <t>Mweemba MWIINGA</t>
  </si>
  <si>
    <t>Mohd Haiqal HANAFI</t>
  </si>
  <si>
    <t>Stephen OLUOCH</t>
  </si>
  <si>
    <t>Neo MOSEBI</t>
  </si>
  <si>
    <t>Oshane BAILEY</t>
  </si>
  <si>
    <t>Zakhiti NENE</t>
  </si>
  <si>
    <t>Bonface Ontuga MWERESA</t>
  </si>
  <si>
    <t>Machel CEDENIO</t>
  </si>
  <si>
    <t>Sydney SIAME</t>
  </si>
  <si>
    <t>Ashwin JOOD</t>
  </si>
  <si>
    <t>Virupakshappa Anga SHASHIKANTHA</t>
  </si>
  <si>
    <t>Ricquan GRAHAM</t>
  </si>
  <si>
    <t>Wiseman Were MUKHOBE</t>
  </si>
  <si>
    <t>A. VIGNESH</t>
  </si>
  <si>
    <t>A.S.M. SAFAN</t>
  </si>
  <si>
    <t>Collins Omae GICHANA</t>
  </si>
  <si>
    <t>Aman KHOKHAR</t>
  </si>
  <si>
    <t>Akani SLATER</t>
  </si>
  <si>
    <t>Kar Jun KWONG</t>
  </si>
  <si>
    <t>Muhd Azeem FAHMI</t>
  </si>
  <si>
    <t>Shakeem MCKAY</t>
  </si>
  <si>
    <t>Chalith Piumal FRANSICKUGE DON</t>
  </si>
  <si>
    <t>Ahire PRASAD</t>
  </si>
  <si>
    <t>Nyambe PATRICK</t>
  </si>
  <si>
    <t>Liam WEBB</t>
  </si>
  <si>
    <t>Zablon Ekhal EKWAM</t>
  </si>
  <si>
    <t>Luyando MUDENDA</t>
  </si>
  <si>
    <t>Ukona KHUZWAYO</t>
  </si>
  <si>
    <t>Deandre WATKIN</t>
  </si>
  <si>
    <t>Bayapo NDORI</t>
  </si>
  <si>
    <t>Muzala SAMUKONGA</t>
  </si>
  <si>
    <t>Zandrion BARNES</t>
  </si>
  <si>
    <t>Dubem AMENE</t>
  </si>
  <si>
    <t>Antonio WATSON</t>
  </si>
  <si>
    <t>Anthony PESELA</t>
  </si>
  <si>
    <t>Michael JOSEPH</t>
  </si>
  <si>
    <t>Jaheel HYDE</t>
  </si>
  <si>
    <t>Kyle GALE</t>
  </si>
  <si>
    <t>David MULENGA</t>
  </si>
  <si>
    <t>Malik JAMES-KING</t>
  </si>
  <si>
    <t>Armani MODESTE</t>
  </si>
  <si>
    <t>Daniel MBEWE</t>
  </si>
  <si>
    <t>Jamoi JACKSON</t>
  </si>
  <si>
    <t>Kabelo SHABANE</t>
  </si>
  <si>
    <t>Ditiro NZAMANI</t>
  </si>
  <si>
    <t>Keitumetse MAITSEO</t>
  </si>
  <si>
    <t>Gamali FELIX</t>
  </si>
  <si>
    <t>William RAYIAN</t>
  </si>
  <si>
    <t>Pabasara NIKU</t>
  </si>
  <si>
    <t>Terry Ricardo THOMAS</t>
  </si>
  <si>
    <t>Kalinga KUMARAGE</t>
  </si>
  <si>
    <t>Ethan BROWN</t>
  </si>
  <si>
    <t>Joel SEMENYA</t>
  </si>
  <si>
    <t>Stanley Kieti MUTUNGA</t>
  </si>
  <si>
    <t>Anthony COX</t>
  </si>
  <si>
    <t>Javier BROWN</t>
  </si>
  <si>
    <t>Marnus JONKER</t>
  </si>
  <si>
    <t>Laone DITSHETELO</t>
  </si>
  <si>
    <t>Elkanah Kiprotich CHEMELIL</t>
  </si>
  <si>
    <t>Nitin KUMAR</t>
  </si>
  <si>
    <t>R.P.Isuru LAKSHAN</t>
  </si>
  <si>
    <t>Keeno BURRELL</t>
  </si>
  <si>
    <t>Sandaruwan KARUNARATHNA</t>
  </si>
  <si>
    <t>Nihal JOEL</t>
  </si>
  <si>
    <t>Demar FRANCIS</t>
  </si>
  <si>
    <t>Surendar SELVAMANI</t>
  </si>
  <si>
    <t>Lex REVELL-LEWIS</t>
  </si>
  <si>
    <t>Emmanuel RWOTOMIYA</t>
  </si>
  <si>
    <t>Roshawn CLARKE</t>
  </si>
  <si>
    <t>Kevin Kiprotich TONUI</t>
  </si>
  <si>
    <t>Demar MURRAY</t>
  </si>
  <si>
    <t>Kennedy LUCHEMBE</t>
  </si>
  <si>
    <t>Oblique SEVILLE</t>
  </si>
  <si>
    <t>Ashley HLUNGWANI</t>
  </si>
  <si>
    <t>James PRESTON</t>
  </si>
  <si>
    <t>Reuben NICHOLS</t>
  </si>
  <si>
    <t>Kennedy KIMEU</t>
  </si>
  <si>
    <t>Nicholas KEBENEI</t>
  </si>
  <si>
    <t>Collins KIPRUTO</t>
  </si>
  <si>
    <t>Jonah KIPROP</t>
  </si>
  <si>
    <t>Peter CHEPKWONY</t>
  </si>
  <si>
    <t>Norbert KOLOMBOS</t>
  </si>
  <si>
    <t>Brian KIPTUM</t>
  </si>
  <si>
    <t>Tiarnan CRORKEN</t>
  </si>
  <si>
    <t>Cornelius TUWEI</t>
  </si>
  <si>
    <t>Vincent Kibet KETER</t>
  </si>
  <si>
    <t>Ackeen COLLEY</t>
  </si>
  <si>
    <t>Kelvin KIPYEGON</t>
  </si>
  <si>
    <t>Francis KOTATOI</t>
  </si>
  <si>
    <t>Olivier DESMEULES</t>
  </si>
  <si>
    <t>Samuel TANNER</t>
  </si>
  <si>
    <t>Justin KOLOMBUS</t>
  </si>
  <si>
    <t>Macdonald KIPRUTO</t>
  </si>
  <si>
    <t>Joshua KOSGEI</t>
  </si>
  <si>
    <t>Justin KEMBOI</t>
  </si>
  <si>
    <t>Laban KIPKORIR</t>
  </si>
  <si>
    <t>Ben MICALLEF</t>
  </si>
  <si>
    <t>Evans KOSGEI</t>
  </si>
  <si>
    <t>Leon CLARKE</t>
  </si>
  <si>
    <t>Nehemiah TOO</t>
  </si>
  <si>
    <t>Abdullahi HASSAN</t>
  </si>
  <si>
    <t>James HARDING</t>
  </si>
  <si>
    <t>Matthew WIGELSWORTH</t>
  </si>
  <si>
    <t>Timothy SEIN</t>
  </si>
  <si>
    <t>Dominic DEVLIN</t>
  </si>
  <si>
    <t>Titus LAGAT</t>
  </si>
  <si>
    <t>Nathan HOOD</t>
  </si>
  <si>
    <t>Robert Kimutai KORIR</t>
  </si>
  <si>
    <t>Henry JOHNSON</t>
  </si>
  <si>
    <t>Richard BROWN</t>
  </si>
  <si>
    <t>Edwin NDUNGU</t>
  </si>
  <si>
    <t>J'Voughnn BLAKE</t>
  </si>
  <si>
    <t>Parvej KHAN</t>
  </si>
  <si>
    <t>Geoffrey KAPELLO</t>
  </si>
  <si>
    <t>Michael DAWSON</t>
  </si>
  <si>
    <t>Tumo NKAPE</t>
  </si>
  <si>
    <t>Handal ROBAN</t>
  </si>
  <si>
    <t>Ajay KUMAR</t>
  </si>
  <si>
    <t>Arnorld KIPKORIR</t>
  </si>
  <si>
    <t>Julian OAKLEY</t>
  </si>
  <si>
    <t>Nickson Lesiyia PARIKEN</t>
  </si>
  <si>
    <t>Harendra KUMAR</t>
  </si>
  <si>
    <t>Tshepo TSHITE</t>
  </si>
  <si>
    <t>Eric SPEAKMAN</t>
  </si>
  <si>
    <t>Matthew TAYLOR</t>
  </si>
  <si>
    <t>Brad MATHAS</t>
  </si>
  <si>
    <t>Russell GREEN</t>
  </si>
  <si>
    <t>Elvis MOKHONWANA</t>
  </si>
  <si>
    <t>Tshepiso MASALELA</t>
  </si>
  <si>
    <t>Mathew KEMBOI</t>
  </si>
  <si>
    <t>Hosea CHEPKONGA</t>
  </si>
  <si>
    <t>Emedy KIPLIMO</t>
  </si>
  <si>
    <t>Prince KUMAR</t>
  </si>
  <si>
    <t>Stephen MASINDE</t>
  </si>
  <si>
    <t>Hillary Kipkoech KEMBOI</t>
  </si>
  <si>
    <t>Vishesh MAHLA</t>
  </si>
  <si>
    <t>Samuel Naibei KIPLIMO</t>
  </si>
  <si>
    <t>Tony KEMBOI</t>
  </si>
  <si>
    <t>Nirmit DAHIYA</t>
  </si>
  <si>
    <t>Calistus NDIWA</t>
  </si>
  <si>
    <t>Elias KIPRUTO</t>
  </si>
  <si>
    <t>Tenai KIPRUTO</t>
  </si>
  <si>
    <t>Vincent KOECH</t>
  </si>
  <si>
    <t>Benjamin WALL</t>
  </si>
  <si>
    <t>David LEE</t>
  </si>
  <si>
    <t>Mathanga MBULELI</t>
  </si>
  <si>
    <t>Harry EWING</t>
  </si>
  <si>
    <t>Paul SUNDE</t>
  </si>
  <si>
    <t>Kwena MATLALA</t>
  </si>
  <si>
    <t>Benjamin KIGEN</t>
  </si>
  <si>
    <t>Gabriel SARERI</t>
  </si>
  <si>
    <t>Daniel KIPROP</t>
  </si>
  <si>
    <t>Evans KIPCHUMBA</t>
  </si>
  <si>
    <t>Connor MELTON</t>
  </si>
  <si>
    <t>Dickson SAITOTI</t>
  </si>
  <si>
    <t>Noah MACDERMID</t>
  </si>
  <si>
    <t>Moses Kipkemboi KIBET</t>
  </si>
  <si>
    <t>Jared MONK</t>
  </si>
  <si>
    <t>Amos SEREM</t>
  </si>
  <si>
    <t>Vincent KIPCHUMBA</t>
  </si>
  <si>
    <t>Wesley LANGAT</t>
  </si>
  <si>
    <t>Kipsambu KIMAKAI</t>
  </si>
  <si>
    <t>Elkana CHEROP</t>
  </si>
  <si>
    <t>Isaac KIRWA</t>
  </si>
  <si>
    <t>James MWANZIA</t>
  </si>
  <si>
    <t>Lokesh CHAUDHARY</t>
  </si>
  <si>
    <t>Lawi KIPNGENO</t>
  </si>
  <si>
    <t>Nicholas Kiptonui BETT</t>
  </si>
  <si>
    <t>Prince RAJ</t>
  </si>
  <si>
    <t>Sumit KUMAR</t>
  </si>
  <si>
    <t>Elisha KIBET</t>
  </si>
  <si>
    <t>Shubham BHANDARE</t>
  </si>
  <si>
    <t>Peter RONO</t>
  </si>
  <si>
    <t>Udaya Bandara HERATH</t>
  </si>
  <si>
    <t>Erick KIPLANGAT</t>
  </si>
  <si>
    <t>. RAVI</t>
  </si>
  <si>
    <t>Pujari SIDDHANT</t>
  </si>
  <si>
    <t>George GUERIN</t>
  </si>
  <si>
    <t>W.P.M. SAMARAWEERA</t>
  </si>
  <si>
    <t>Philemon KOSGEI</t>
  </si>
  <si>
    <t>T.M.L.C. GUNARATHNE</t>
  </si>
  <si>
    <t>H.M.S.Karunarathna BANDA</t>
  </si>
  <si>
    <t>Ieuan VAN DER PEET</t>
  </si>
  <si>
    <t>Cosmas KOECH</t>
  </si>
  <si>
    <t>Festus KORIR</t>
  </si>
  <si>
    <t>Goyal KUMAR</t>
  </si>
  <si>
    <t>R. RAGHAV</t>
  </si>
  <si>
    <t>Suraj PAL</t>
  </si>
  <si>
    <t>. SAURABH</t>
  </si>
  <si>
    <t>Amon KEMBOI</t>
  </si>
  <si>
    <t>Charles HICKS</t>
  </si>
  <si>
    <t>Wesley KIPTOO</t>
  </si>
  <si>
    <t>Patrick KIPROP</t>
  </si>
  <si>
    <t>Evan BURKE</t>
  </si>
  <si>
    <t>Felix KORIR</t>
  </si>
  <si>
    <t>Mike KIPLANGAT</t>
  </si>
  <si>
    <t>Victor KIMTAI</t>
  </si>
  <si>
    <t>Emmanuel CHEBOSON</t>
  </si>
  <si>
    <t>Ezekiel KIBICHII</t>
  </si>
  <si>
    <t>Charles WHEELER</t>
  </si>
  <si>
    <t>Rory LEONARD</t>
  </si>
  <si>
    <t>Felix KIBET</t>
  </si>
  <si>
    <t>Stephen MUTHINI</t>
  </si>
  <si>
    <t>Victor SHITSAMA</t>
  </si>
  <si>
    <t>Alex KIPCHIRCHIR</t>
  </si>
  <si>
    <t>Cornelius KEMBOI</t>
  </si>
  <si>
    <t>Freddie CARCAS</t>
  </si>
  <si>
    <t>Daniel PAULUS</t>
  </si>
  <si>
    <t>James KARORI</t>
  </si>
  <si>
    <t>. AJAY</t>
  </si>
  <si>
    <t>Simon PAULUS</t>
  </si>
  <si>
    <t>Jackson Kavesa MUEMA</t>
  </si>
  <si>
    <t>Hayden WILDE</t>
  </si>
  <si>
    <t>. VIKASH</t>
  </si>
  <si>
    <t>George WATSON</t>
  </si>
  <si>
    <t>Leakaey KAMINA</t>
  </si>
  <si>
    <t>Ram Vinod YADAV</t>
  </si>
  <si>
    <t>Abdul BARI</t>
  </si>
  <si>
    <t>Shadrack NGUMBAU</t>
  </si>
  <si>
    <t>Matthew MACKAY</t>
  </si>
  <si>
    <t>Brian WEKESA</t>
  </si>
  <si>
    <t>Sibusiso KUBHEKA</t>
  </si>
  <si>
    <t>Pakiso MTHEMBU</t>
  </si>
  <si>
    <t>Rohit KUMAR</t>
  </si>
  <si>
    <t>Brian KIRUI</t>
  </si>
  <si>
    <t>Mathew SAMPERU</t>
  </si>
  <si>
    <t>Isaac TOO</t>
  </si>
  <si>
    <t>Pius KARANJA</t>
  </si>
  <si>
    <t>. ADESH</t>
  </si>
  <si>
    <t>Arif ALI</t>
  </si>
  <si>
    <t>Nelson MANDELA</t>
  </si>
  <si>
    <t>Cosmas MWANGI</t>
  </si>
  <si>
    <t>Simon EKIDOR</t>
  </si>
  <si>
    <t>Stanley NJIHIA</t>
  </si>
  <si>
    <t>Joseph KIMUTAI</t>
  </si>
  <si>
    <t>Peter KAMAU</t>
  </si>
  <si>
    <t>Peter RUTO</t>
  </si>
  <si>
    <t>Shubham SINDHU</t>
  </si>
  <si>
    <t>Patrick KOSGEI</t>
  </si>
  <si>
    <t>Issac CHELUGO</t>
  </si>
  <si>
    <t>Solomon GACHOKA</t>
  </si>
  <si>
    <t>Simon MWANGI</t>
  </si>
  <si>
    <t>Raj Shekhar PATHAK</t>
  </si>
  <si>
    <t>Leonard BOR</t>
  </si>
  <si>
    <t>Rohit YADAV</t>
  </si>
  <si>
    <t>Stephen Omiso ARITA</t>
  </si>
  <si>
    <t>. HARISH</t>
  </si>
  <si>
    <t>Nick EARL</t>
  </si>
  <si>
    <t>Ezekiel CHEROP</t>
  </si>
  <si>
    <t>Nehemiah MAKORI</t>
  </si>
  <si>
    <t>Mogeni Benuel MAGOMA</t>
  </si>
  <si>
    <t>Peter WANGARI</t>
  </si>
  <si>
    <t>Johnathan SEMANAYO</t>
  </si>
  <si>
    <t>Daniel MANTHI</t>
  </si>
  <si>
    <t>Paul LEMUYA</t>
  </si>
  <si>
    <t>Hariom TIWARI</t>
  </si>
  <si>
    <t>Isaac MUKUNDI</t>
  </si>
  <si>
    <t>Shadrack KORIR</t>
  </si>
  <si>
    <t>Nicholas KIPKEMOI</t>
  </si>
  <si>
    <t>Simon KAMAU</t>
  </si>
  <si>
    <t>Chen Xiang ANG</t>
  </si>
  <si>
    <t>Mohd Rizzua HAIZAD MUHAMAD</t>
  </si>
  <si>
    <t>Roshan DAMMIKA RANATHUNGA</t>
  </si>
  <si>
    <t>Joshua HAWKINS</t>
  </si>
  <si>
    <t>Chong Wei GUAN</t>
  </si>
  <si>
    <t>Yashwanth KUMAR</t>
  </si>
  <si>
    <t>Rayzamshah WAN SOFIAN</t>
  </si>
  <si>
    <t>G. NISHANTHRAJA</t>
  </si>
  <si>
    <t>Benedict IAN GAWOK</t>
  </si>
  <si>
    <t>Muhammed LAZAN</t>
  </si>
  <si>
    <t>Alden Anil NARONHA</t>
  </si>
  <si>
    <t>Reynard STRAUSS</t>
  </si>
  <si>
    <t>Vikas KHODAKE</t>
  </si>
  <si>
    <t>Jack HENRY</t>
  </si>
  <si>
    <t>Dhanush ADITHAN</t>
  </si>
  <si>
    <t>Chun Yee WONG</t>
  </si>
  <si>
    <t>Awyong LIANG QI</t>
  </si>
  <si>
    <t>M. KRISHIK</t>
  </si>
  <si>
    <t>K.D.D. ARIYARATHNE</t>
  </si>
  <si>
    <t>Muh. Nazrul MOHD ALI</t>
  </si>
  <si>
    <t>Kemorena TISANG</t>
  </si>
  <si>
    <t>Victor NTWENG</t>
  </si>
  <si>
    <t>John GIKONYO</t>
  </si>
  <si>
    <t>Jun Jie Calvin QUEK</t>
  </si>
  <si>
    <t>Joseph GAETWESEPE</t>
  </si>
  <si>
    <t>William Mbevi MUTUNGA</t>
  </si>
  <si>
    <t>Mooketsi Phenyo MONTSHIWA</t>
  </si>
  <si>
    <t>Tshotlego FRECKY</t>
  </si>
  <si>
    <t>Vincent Kiplangat KOSGEI</t>
  </si>
  <si>
    <t>K.M.D. DHARSHANA</t>
  </si>
  <si>
    <t>A. ROHITH</t>
  </si>
  <si>
    <t>P. Pravin KUMAR</t>
  </si>
  <si>
    <t>Rohan Gautam KAMBLE</t>
  </si>
  <si>
    <t>Dibyasundar DAS</t>
  </si>
  <si>
    <t>Jayden BROWN</t>
  </si>
  <si>
    <t>Newton KIPGETICH</t>
  </si>
  <si>
    <t>Kadesh ROBERTS</t>
  </si>
  <si>
    <t>N.D.K. VIDURANGA</t>
  </si>
  <si>
    <t>Abhay NARAYAN</t>
  </si>
  <si>
    <t>Peter KITHOME</t>
  </si>
  <si>
    <t>Antonio FORBES</t>
  </si>
  <si>
    <t>Javel FULLERTON</t>
  </si>
  <si>
    <t>Najmuddeen MOHAMMED</t>
  </si>
  <si>
    <t>M. MANOOP</t>
  </si>
  <si>
    <t>Rayon CAMPBELL</t>
  </si>
  <si>
    <t>Baraka MBITHE MESHACK</t>
  </si>
  <si>
    <t>Rusleen Zikry Putra ROSELI</t>
  </si>
  <si>
    <t>A. ROHIT</t>
  </si>
  <si>
    <t>Shamer BLAKE</t>
  </si>
  <si>
    <t>Shamari JENNINGS</t>
  </si>
  <si>
    <t>Richard HALL</t>
  </si>
  <si>
    <t>Jahmani SMITH</t>
  </si>
  <si>
    <t>Geoffrey RONO</t>
  </si>
  <si>
    <t>Sai KUMAR</t>
  </si>
  <si>
    <t>Jayaragul RAGUL</t>
  </si>
  <si>
    <t>M.B.I.Dunith BANNEHEKA</t>
  </si>
  <si>
    <t>Sammy RUGUT</t>
  </si>
  <si>
    <t>Jahiem JADDOO</t>
  </si>
  <si>
    <t>Keaboka KGOSITHEBE</t>
  </si>
  <si>
    <t>Navodya Sankalp SOBANA</t>
  </si>
  <si>
    <t>Given REETSANG</t>
  </si>
  <si>
    <t>K. ARJUN</t>
  </si>
  <si>
    <t>Krishna R. GADEDAVER</t>
  </si>
  <si>
    <t>Javaughn PINNOCK</t>
  </si>
  <si>
    <t>Kemaro NEIL</t>
  </si>
  <si>
    <t>Geoffrey MUTAI</t>
  </si>
  <si>
    <t>Thuso MOSEKI</t>
  </si>
  <si>
    <t>Zachary CHAMBERLAIN</t>
  </si>
  <si>
    <t>Hardeep KUMAR</t>
  </si>
  <si>
    <t>Roburn WALKER</t>
  </si>
  <si>
    <t>William NYAGAKA</t>
  </si>
  <si>
    <t>Samuel MWITA</t>
  </si>
  <si>
    <t>Romario STEWART</t>
  </si>
  <si>
    <t>Sean GARDENER</t>
  </si>
  <si>
    <t>N.Nithish KUMAR</t>
  </si>
  <si>
    <t>Sahil KIRO</t>
  </si>
  <si>
    <t>Emanuel ARCHIBALD</t>
  </si>
  <si>
    <t>Janaka PRASAD</t>
  </si>
  <si>
    <t>Jeremy ZAMMIT</t>
  </si>
  <si>
    <t>Hirusha Hashen WALIMUNI MENDIS ABESEKARA</t>
  </si>
  <si>
    <t>Felix MCDONALD</t>
  </si>
  <si>
    <t>Shreshan Dhananjaya LIYANAPEDIGE</t>
  </si>
  <si>
    <t>Shay VEITCH</t>
  </si>
  <si>
    <t>Dhanuka Liyana PATHIRANA</t>
  </si>
  <si>
    <t>Mahesh KUMARA</t>
  </si>
  <si>
    <t>Aubrey ALLEN</t>
  </si>
  <si>
    <t>H.B.M. HERATH</t>
  </si>
  <si>
    <t>Pasindu Malshan KUMARAPELI ARACHCHIGE</t>
  </si>
  <si>
    <t>Royan WALTERS</t>
  </si>
  <si>
    <t>Norman CHIBANE</t>
  </si>
  <si>
    <t>W.I.K. PIYASIRI</t>
  </si>
  <si>
    <t>Uroy RYAN</t>
  </si>
  <si>
    <t>Pushudi TSHIRELETSO</t>
  </si>
  <si>
    <t>Lewis ARTHUR</t>
  </si>
  <si>
    <t>Aaron ANTOINE</t>
  </si>
  <si>
    <t>Micaiah WASHINGTON</t>
  </si>
  <si>
    <t>Angus LYVER</t>
  </si>
  <si>
    <t>Lansford CUNNINGHAM</t>
  </si>
  <si>
    <t>Bernard KALALE</t>
  </si>
  <si>
    <t>Chamal K.L. WADUGE</t>
  </si>
  <si>
    <t>Jaydon HIBBERT</t>
  </si>
  <si>
    <t>Sanjaya JAYASINGHE</t>
  </si>
  <si>
    <t>T.G.V.S. WIJESEKARA</t>
  </si>
  <si>
    <t>Atheetha N.KARUNASINGHE</t>
  </si>
  <si>
    <t>Sandun THUSHARA</t>
  </si>
  <si>
    <t>S.D. LUDOWYKE</t>
  </si>
  <si>
    <t>Lushane WILSON</t>
  </si>
  <si>
    <t>Tevin DUNN</t>
  </si>
  <si>
    <t>K.V.M. YASIRU</t>
  </si>
  <si>
    <t>Trevon HAMER</t>
  </si>
  <si>
    <t>Lorenzo LUCES</t>
  </si>
  <si>
    <t>Rajaun RICKETTS</t>
  </si>
  <si>
    <t>Dennies ROBERTS</t>
  </si>
  <si>
    <t>Ebuka OKPALA</t>
  </si>
  <si>
    <t>Javar THOMAS</t>
  </si>
  <si>
    <t>Stafon ROACH</t>
  </si>
  <si>
    <t>Jean-Jon MATTHEWS</t>
  </si>
  <si>
    <t>Kristopher LA TOUCHE</t>
  </si>
  <si>
    <t>Chevaugn PARKINSON</t>
  </si>
  <si>
    <t>Uchenna EGBU</t>
  </si>
  <si>
    <t>Ethan GOW</t>
  </si>
  <si>
    <t>Nicholloyd BROWN</t>
  </si>
  <si>
    <t>Nicholai BLOSSOM</t>
  </si>
  <si>
    <t>Hamish KERR</t>
  </si>
  <si>
    <t>Kampton KAM</t>
  </si>
  <si>
    <t>Kaustabha JAISWAL</t>
  </si>
  <si>
    <t>Pedakama RAJU</t>
  </si>
  <si>
    <t>Asbel KIPROP</t>
  </si>
  <si>
    <t>Chetan BALASUBRAMANYA</t>
  </si>
  <si>
    <t>Manu FRANCIS</t>
  </si>
  <si>
    <t>Swadhin KUMAR MAJHI</t>
  </si>
  <si>
    <t>Kaushik RAJENDRA</t>
  </si>
  <si>
    <t>Deva KARTHICK</t>
  </si>
  <si>
    <t>Marcus WOLTON</t>
  </si>
  <si>
    <t>S.A.Tharinda DASUN</t>
  </si>
  <si>
    <t>. DEEPANSHU</t>
  </si>
  <si>
    <t>Uchchaal KUMAR ROY</t>
  </si>
  <si>
    <t>Usaamah VALLY</t>
  </si>
  <si>
    <t>Abel LEE</t>
  </si>
  <si>
    <t>Aaron MCKENZIE</t>
  </si>
  <si>
    <t>Indika UDAYA</t>
  </si>
  <si>
    <t>Jayden WILLIAMSON</t>
  </si>
  <si>
    <t>Abhar ATUL</t>
  </si>
  <si>
    <t>Udil TENNAKOON</t>
  </si>
  <si>
    <t>Manjula Kumara WIJESEKARA</t>
  </si>
  <si>
    <t>Mate PODUJE</t>
  </si>
  <si>
    <t>Karabo SELEKA</t>
  </si>
  <si>
    <t>Muhammed JASEEM</t>
  </si>
  <si>
    <t>MD. Asraf ALI</t>
  </si>
  <si>
    <t>T.N DILSHITH</t>
  </si>
  <si>
    <t>Muthu JENITHARA</t>
  </si>
  <si>
    <t>J. ARVINDD</t>
  </si>
  <si>
    <t>Corey OTTEY</t>
  </si>
  <si>
    <t>Mothomme Blessing THUTO</t>
  </si>
  <si>
    <t>Edwin TOO</t>
  </si>
  <si>
    <t>Ryan STOCKHIL</t>
  </si>
  <si>
    <t>Mark JHALU</t>
  </si>
  <si>
    <t>Bradley CARRUTHERS</t>
  </si>
  <si>
    <t>Chandra MOHAN</t>
  </si>
  <si>
    <t>Adam HAGUE</t>
  </si>
  <si>
    <t>Jake WATSON</t>
  </si>
  <si>
    <t>Lazarus BENJAMIN</t>
  </si>
  <si>
    <t>Rowan MAY</t>
  </si>
  <si>
    <t>Nicholas SOUTHGATE</t>
  </si>
  <si>
    <t>Daniel GARDNER</t>
  </si>
  <si>
    <t>George HEPPINSTALL</t>
  </si>
  <si>
    <t>Reuben NAIRNE</t>
  </si>
  <si>
    <t>M.H.J. SANDARUWAN</t>
  </si>
  <si>
    <t>Avneesh KUMAR</t>
  </si>
  <si>
    <t>Jack PHIPPS</t>
  </si>
  <si>
    <t>Damien GODWIN</t>
  </si>
  <si>
    <t>Dhirendra KUMAR</t>
  </si>
  <si>
    <t>Arend PRETORIUS</t>
  </si>
  <si>
    <t>Thomas WALLEY</t>
  </si>
  <si>
    <t>A. GNANASONE</t>
  </si>
  <si>
    <t>Parshant SINGH</t>
  </si>
  <si>
    <t>Sachin ERANGA</t>
  </si>
  <si>
    <t>Sakthi MAHENDRA</t>
  </si>
  <si>
    <t>. GOWTHAM</t>
  </si>
  <si>
    <t>Gyanendras SINGH KUNWAR</t>
  </si>
  <si>
    <t>A. Gnana SONE</t>
  </si>
  <si>
    <t>Devey NG</t>
  </si>
  <si>
    <t>Callum NEWBY</t>
  </si>
  <si>
    <t>William LANE</t>
  </si>
  <si>
    <t>R.P. MURUGAYYA</t>
  </si>
  <si>
    <t>Chamara SENARATHNE</t>
  </si>
  <si>
    <t>Max ATTWELL</t>
  </si>
  <si>
    <t>Sakhti MAHENDRAN</t>
  </si>
  <si>
    <t>Fedrick DACRES</t>
  </si>
  <si>
    <t>Traves SMIKLE</t>
  </si>
  <si>
    <t>Zane DUQUEMIN</t>
  </si>
  <si>
    <t>Chad WRIGHT</t>
  </si>
  <si>
    <t>Gregory THOMPSON</t>
  </si>
  <si>
    <t>Nicholas PERCY</t>
  </si>
  <si>
    <t>Kai CHANG</t>
  </si>
  <si>
    <t>Mohd IRFAN SHAMSUDDIN</t>
  </si>
  <si>
    <t>Chukwuemeka OSAMMOR</t>
  </si>
  <si>
    <t>. ABHINAV</t>
  </si>
  <si>
    <t>Glenford WATSON</t>
  </si>
  <si>
    <t>Arjun KUMAR</t>
  </si>
  <si>
    <t>Bhanu SHARMA</t>
  </si>
  <si>
    <t>Marco PRETORIUS</t>
  </si>
  <si>
    <t>Christopher CRAWFORD</t>
  </si>
  <si>
    <t>Basukesh POONIA</t>
  </si>
  <si>
    <t>Deepak DHARIWAL</t>
  </si>
  <si>
    <t>Bradley MIFSUD</t>
  </si>
  <si>
    <t>Alex THANKACHAN</t>
  </si>
  <si>
    <t>Kieran FOWLER</t>
  </si>
  <si>
    <t>Jade ZAIA</t>
  </si>
  <si>
    <t>Prashant MALIK</t>
  </si>
  <si>
    <t>Arvind RATHEE</t>
  </si>
  <si>
    <t>Ikram Ali KHAN</t>
  </si>
  <si>
    <t>Luke FARRUGIA</t>
  </si>
  <si>
    <t>Vikram PARIHAR</t>
  </si>
  <si>
    <t>Joe MARTIN</t>
  </si>
  <si>
    <t>SAM</t>
  </si>
  <si>
    <t>Nathaniel SULUPO</t>
  </si>
  <si>
    <t>. PRINCE</t>
  </si>
  <si>
    <t>Naveen KUMAR</t>
  </si>
  <si>
    <t>Daniel FLEMING</t>
  </si>
  <si>
    <t>Kumar DINESH</t>
  </si>
  <si>
    <t>Umar SANDY</t>
  </si>
  <si>
    <t>Tomas WALSH</t>
  </si>
  <si>
    <t>Tajinderpal Singh TOOR</t>
  </si>
  <si>
    <t>O'Dayne RICHARDS</t>
  </si>
  <si>
    <t>Karanveer SINGH</t>
  </si>
  <si>
    <t>Nick PALMER</t>
  </si>
  <si>
    <t>Ryan BALLANTYNE</t>
  </si>
  <si>
    <t>Shivam CHOUDHARY</t>
  </si>
  <si>
    <t>Vanam SHARMA</t>
  </si>
  <si>
    <t>Kobe LAWRENCE</t>
  </si>
  <si>
    <t>Sahib SINGH</t>
  </si>
  <si>
    <t>. ANIKET</t>
  </si>
  <si>
    <t>Moses PARKINSON</t>
  </si>
  <si>
    <t>Samith Madusanka FERNANDO</t>
  </si>
  <si>
    <t>Mankirat SINGH</t>
  </si>
  <si>
    <t>Rasheed DOWNER</t>
  </si>
  <si>
    <t>Adhish GHILDYAL</t>
  </si>
  <si>
    <t>B. MANUSH</t>
  </si>
  <si>
    <t>Aryan TYAGI</t>
  </si>
  <si>
    <t>. SANYAM</t>
  </si>
  <si>
    <t>Amandeep Singh DHALIWAL</t>
  </si>
  <si>
    <t>Samardeep SINGH</t>
  </si>
  <si>
    <t>Iqbal SINGH</t>
  </si>
  <si>
    <t>Thorat PRAFULL</t>
  </si>
  <si>
    <t>Farm LOONG</t>
  </si>
  <si>
    <t>Amit BHAINI</t>
  </si>
  <si>
    <t>Peter MWANGI</t>
  </si>
  <si>
    <t>Abhilash SAXENA</t>
  </si>
  <si>
    <t>Akash GREHWAL</t>
  </si>
  <si>
    <t>Parth LAKRA</t>
  </si>
  <si>
    <t>Benson MAINA</t>
  </si>
  <si>
    <t>. SAGAR</t>
  </si>
  <si>
    <t>Adil Sher SINGH</t>
  </si>
  <si>
    <t>Sana CHAUDHARY</t>
  </si>
  <si>
    <t>Liam NGCHOK-WULF</t>
  </si>
  <si>
    <t>Rahul KASHYAP</t>
  </si>
  <si>
    <t>Aadarsh KHANNA</t>
  </si>
  <si>
    <t>Armaandeep SING</t>
  </si>
  <si>
    <t>Leeorr-el BREYTENBACH</t>
  </si>
  <si>
    <t>Waldt DREYER</t>
  </si>
  <si>
    <t>Rudra NARAYAN</t>
  </si>
  <si>
    <t>Yogesh SANDAL</t>
  </si>
  <si>
    <t>Osian JONES</t>
  </si>
  <si>
    <t>Mark DRY</t>
  </si>
  <si>
    <t>Chris BENNETT</t>
  </si>
  <si>
    <t>Anthony NOBILO</t>
  </si>
  <si>
    <t>Jac PALMER</t>
  </si>
  <si>
    <t>Jackie Wong SIEW CHEER</t>
  </si>
  <si>
    <t>Chris SHORTHOUSE</t>
  </si>
  <si>
    <t>Damneet SINGH</t>
  </si>
  <si>
    <t>Dominic Ongidi ABUNDA</t>
  </si>
  <si>
    <t>Sadat Merzuqi AJISAN</t>
  </si>
  <si>
    <t>James BEDFORD</t>
  </si>
  <si>
    <t>Warren BUTTON</t>
  </si>
  <si>
    <t>Farook AHMAD</t>
  </si>
  <si>
    <t>Todd BATES</t>
  </si>
  <si>
    <t>Jai CHAND</t>
  </si>
  <si>
    <t>. GAURAV</t>
  </si>
  <si>
    <t>Nitin MALIK</t>
  </si>
  <si>
    <t>Navdeep SINGH</t>
  </si>
  <si>
    <t>Shantanu UCHALE</t>
  </si>
  <si>
    <t>Luca MARTINI</t>
  </si>
  <si>
    <t>Peter SMITH</t>
  </si>
  <si>
    <t>Mohd. TABIS</t>
  </si>
  <si>
    <t>Alex SMITH</t>
  </si>
  <si>
    <t>Waldo SMIT</t>
  </si>
  <si>
    <t>Sumedha RANASINGHE</t>
  </si>
  <si>
    <t>Vikrant MALIK</t>
  </si>
  <si>
    <t>Yashvir SINGH</t>
  </si>
  <si>
    <t>Sahil SILWAL</t>
  </si>
  <si>
    <t>Kunwer Ajai Raj Singh RANA</t>
  </si>
  <si>
    <t>Johan GROBLER</t>
  </si>
  <si>
    <t>Joe HARRIS</t>
  </si>
  <si>
    <t>Sachin YADAV</t>
  </si>
  <si>
    <t>Oralndo THOMAS</t>
  </si>
  <si>
    <t>Rankoth PEDIGE W.L.D.</t>
  </si>
  <si>
    <t>Rishab NEHRA</t>
  </si>
  <si>
    <t>Daniel BAINBRIDGE</t>
  </si>
  <si>
    <t>Elvis GRAHAM</t>
  </si>
  <si>
    <t>Jay KUMAR</t>
  </si>
  <si>
    <t>Abhishek DRALL</t>
  </si>
  <si>
    <t>D. G. Sampath RANASINGHE</t>
  </si>
  <si>
    <t>Anmol RANA</t>
  </si>
  <si>
    <t>Albert REYNOLDS</t>
  </si>
  <si>
    <t>Harish KUMAR</t>
  </si>
  <si>
    <t>Izhar AHMAD</t>
  </si>
  <si>
    <t>Duncan KINYANJUI</t>
  </si>
  <si>
    <t>. NAVEEN</t>
  </si>
  <si>
    <t>AVG KRISHNAMA</t>
  </si>
  <si>
    <t>Rumesh Tharanga PATHIRAGE</t>
  </si>
  <si>
    <t>FIJ</t>
  </si>
  <si>
    <t>Eliot LECARPENTIER</t>
  </si>
  <si>
    <t>D.A. KOLAMBAARACHCHI</t>
  </si>
  <si>
    <t>Pragathi PRASANNA</t>
  </si>
  <si>
    <t>Arshdeep SINGH</t>
  </si>
  <si>
    <t>K.G. YOGARAJ</t>
  </si>
  <si>
    <t>Gaurav KUMAR</t>
  </si>
  <si>
    <t>Zaavan RICHARDS</t>
  </si>
  <si>
    <t>W.B.R.N. FERNANDO</t>
  </si>
  <si>
    <t>Sunny CHAUDHARY</t>
  </si>
  <si>
    <t>Devon SPENCER</t>
  </si>
  <si>
    <t>Amit KUMAR</t>
  </si>
  <si>
    <t>S.Braveman HEART</t>
  </si>
  <si>
    <t>R. MATHESHWARAN</t>
  </si>
  <si>
    <t>Avinash YADAV</t>
  </si>
  <si>
    <t>Anuj KALERA</t>
  </si>
  <si>
    <t>Nithish TADAV</t>
  </si>
  <si>
    <t>Boniface KILONZO</t>
  </si>
  <si>
    <t>Amit YADAV</t>
  </si>
  <si>
    <t>Nelson YEGON</t>
  </si>
  <si>
    <t>Deepak TAWAR</t>
  </si>
  <si>
    <t>Nibin JOHN</t>
  </si>
  <si>
    <t>Abhishek SINGH</t>
  </si>
  <si>
    <t>Methusellah KIPROP</t>
  </si>
  <si>
    <t>Jared NEIGHBOURS</t>
  </si>
  <si>
    <t>Callum TAYLOR</t>
  </si>
  <si>
    <t>Gavin JOHNSON-ASSOON</t>
  </si>
  <si>
    <t>Samar SINGH</t>
  </si>
  <si>
    <t>Mohamed AHAD ALI</t>
  </si>
  <si>
    <t>M. VIJAYKUMAR</t>
  </si>
  <si>
    <t>Volker STEYN</t>
  </si>
  <si>
    <t>Tom DOLLERY</t>
  </si>
  <si>
    <t>D.D. FERNANDO</t>
  </si>
  <si>
    <t>John Nzau MWANGANGI</t>
  </si>
  <si>
    <t>Ronald KORIR</t>
  </si>
  <si>
    <t>Douglas CHEBII</t>
  </si>
  <si>
    <t>Vincent Kipsang RONO</t>
  </si>
  <si>
    <t>Victor KIPCHIRCHIR</t>
  </si>
  <si>
    <t>Samwel KIPTOO</t>
  </si>
  <si>
    <t>James NGANDU</t>
  </si>
  <si>
    <t>Amos KIPLAGAT</t>
  </si>
  <si>
    <t>Elisha Kiprop BARNO</t>
  </si>
  <si>
    <t>Joshua GRIFFITHS</t>
  </si>
  <si>
    <t>Luke CALDWELL</t>
  </si>
  <si>
    <t>Mohamud Ibrahim AADAN</t>
  </si>
  <si>
    <t>David Barmasai TUMO</t>
  </si>
  <si>
    <t>James Gitahi RUNGARU</t>
  </si>
  <si>
    <t>Eliud Kibet TOO</t>
  </si>
  <si>
    <t>Andrew DAVIES</t>
  </si>
  <si>
    <t>Emmanuel NAIBEI</t>
  </si>
  <si>
    <t>Rodgers GESABWA</t>
  </si>
  <si>
    <t>Thomas KIBET</t>
  </si>
  <si>
    <t>Gilbert MASAI</t>
  </si>
  <si>
    <t>Adam CLARKE</t>
  </si>
  <si>
    <t>Alfred KOECH</t>
  </si>
  <si>
    <t>Julius TUWEI</t>
  </si>
  <si>
    <t>Felix KIRWA</t>
  </si>
  <si>
    <t>Ezekiel KOECH</t>
  </si>
  <si>
    <t>Bugatha SRINU</t>
  </si>
  <si>
    <t>Ross BRADEN</t>
  </si>
  <si>
    <t>John LANGAT</t>
  </si>
  <si>
    <t>Japhet KIPKOECH</t>
  </si>
  <si>
    <t>Robert KWAMBAI</t>
  </si>
  <si>
    <t>Daniel JONES</t>
  </si>
  <si>
    <t>Arjun PRADHAN</t>
  </si>
  <si>
    <t>Appachangada BELLIAPPA</t>
  </si>
  <si>
    <t>Jean Baptiste SIMUKEKA</t>
  </si>
  <si>
    <t>Jonathan GLEN</t>
  </si>
  <si>
    <t>Sithembiso MQHELE</t>
  </si>
  <si>
    <t>David KIBET</t>
  </si>
  <si>
    <t>Bahadur SINGH DHONI</t>
  </si>
  <si>
    <t>Gary PRIESTLEY</t>
  </si>
  <si>
    <t>Pfarelo MATHADA</t>
  </si>
  <si>
    <t>Cornelius KIBIWOTT</t>
  </si>
  <si>
    <t>Solomon KOECH</t>
  </si>
  <si>
    <t>Chris PHILLIPS-HART</t>
  </si>
  <si>
    <t>Sean CHALMERS</t>
  </si>
  <si>
    <t>Steve LAWRENCE</t>
  </si>
  <si>
    <t>Harry LAUSTE</t>
  </si>
  <si>
    <t>Justin FOAMI</t>
  </si>
  <si>
    <t>Hillary Kipkoech BETT</t>
  </si>
  <si>
    <t>Mike CHESIRE</t>
  </si>
  <si>
    <t>Thulane MAGAULA</t>
  </si>
  <si>
    <t>Nathan KIOKO</t>
  </si>
  <si>
    <t>Het RAM</t>
  </si>
  <si>
    <t>Matthew DICKINSON</t>
  </si>
  <si>
    <t>Nick BOWKER</t>
  </si>
  <si>
    <t>Cameron GRAVES</t>
  </si>
  <si>
    <t>Shehu MUAZU</t>
  </si>
  <si>
    <t>GIB</t>
  </si>
  <si>
    <t>Arnold ROGERS</t>
  </si>
  <si>
    <t>Thomas GEORGE</t>
  </si>
  <si>
    <t>Joseph MWANGI</t>
  </si>
  <si>
    <t>Stefan AZZOPARDI</t>
  </si>
  <si>
    <t>Ismail SADEK</t>
  </si>
  <si>
    <t>Sivarajan MUTHUSAMY</t>
  </si>
  <si>
    <t>Benjamin HOWE</t>
  </si>
  <si>
    <t>Paul LUNN</t>
  </si>
  <si>
    <t>Sylvester Kimeli TEIMET</t>
  </si>
  <si>
    <t>Ciaran FAHERTY</t>
  </si>
  <si>
    <t>Kelum Sampath GANEHI</t>
  </si>
  <si>
    <t>Rob PAYNE</t>
  </si>
  <si>
    <t>Siyabonga SAKWE</t>
  </si>
  <si>
    <t>Nathan TSE</t>
  </si>
  <si>
    <t>Narendra RAWAT</t>
  </si>
  <si>
    <t>Bradley COURTNEY-PINN</t>
  </si>
  <si>
    <t>Stuart SPENCER</t>
  </si>
  <si>
    <t>Mwanta ILLIYA PAM</t>
  </si>
  <si>
    <t>Thomas PERKINS</t>
  </si>
  <si>
    <t>Robert NEWTON</t>
  </si>
  <si>
    <t>Ferdinand OMANYALA</t>
  </si>
  <si>
    <t>Akani SIMBINE</t>
  </si>
  <si>
    <t>Andre DE GRASSE</t>
  </si>
  <si>
    <t>Gift LEOTLELA</t>
  </si>
  <si>
    <t>Yohan BLAKE</t>
  </si>
  <si>
    <t>Benjamin AZAMATI-KWAKU</t>
  </si>
  <si>
    <t>Enoch ADEGOKE</t>
  </si>
  <si>
    <t>Zharnel HUGHES</t>
  </si>
  <si>
    <t>Cejhae GREENE</t>
  </si>
  <si>
    <t>Tyquendo TRACEY</t>
  </si>
  <si>
    <t>Jason ROGERS</t>
  </si>
  <si>
    <t>Chijindu UJAH</t>
  </si>
  <si>
    <t>Julian FORTE</t>
  </si>
  <si>
    <t>Nigel ELLIS</t>
  </si>
  <si>
    <t>Shaun MASWANGANYI</t>
  </si>
  <si>
    <t>Divine ODUDURU</t>
  </si>
  <si>
    <t>Mark Otieno ODHIAMBO</t>
  </si>
  <si>
    <t>Joseph Paul AMOAH</t>
  </si>
  <si>
    <t>Jerome BLAKE</t>
  </si>
  <si>
    <t>Usheoritse ITSEKIRI</t>
  </si>
  <si>
    <t>Aaron BROWN</t>
  </si>
  <si>
    <t>Seye OGUNLEWE</t>
  </si>
  <si>
    <t>Michael STEPHENS</t>
  </si>
  <si>
    <t>Andre EWERS</t>
  </si>
  <si>
    <t>Reece PRESCOD</t>
  </si>
  <si>
    <t>Damian WARNER</t>
  </si>
  <si>
    <t>Godson Oke OGHENEBRUME</t>
  </si>
  <si>
    <t>Jevaughn MINZIE</t>
  </si>
  <si>
    <t>Adam GEMILI</t>
  </si>
  <si>
    <t>Yupun Abeykoon MUDIYANSELAGE</t>
  </si>
  <si>
    <t>Sachin DENNIS</t>
  </si>
  <si>
    <t>Tahir WALSH</t>
  </si>
  <si>
    <t>Romario WILLIAMS</t>
  </si>
  <si>
    <t>Eric HARRISON JR.</t>
  </si>
  <si>
    <t>Ebrima CAMARA</t>
  </si>
  <si>
    <t>Bolade AJOMALE</t>
  </si>
  <si>
    <t>Raymond EKEVWO</t>
  </si>
  <si>
    <t>Tommy RAMDHAN</t>
  </si>
  <si>
    <t>Jeremiah AZU</t>
  </si>
  <si>
    <t>Favour Oghene Tejiri ASHE</t>
  </si>
  <si>
    <t>Bismark BOATENG</t>
  </si>
  <si>
    <t>Nickel ASHMEADE</t>
  </si>
  <si>
    <t>Benjamin RICHARDSON</t>
  </si>
  <si>
    <t>Jazeel MURPHY</t>
  </si>
  <si>
    <t>Ryiem FORDE</t>
  </si>
  <si>
    <t>Samson COLEBROOKE</t>
  </si>
  <si>
    <t>Tajay GAYLE</t>
  </si>
  <si>
    <t>Adam THOMAS</t>
  </si>
  <si>
    <t>Xavier NAIRNE</t>
  </si>
  <si>
    <t>Brendon RODNEY</t>
  </si>
  <si>
    <t>Andrew ROBERTSON</t>
  </si>
  <si>
    <t>Senoj-Jay GIVANS</t>
  </si>
  <si>
    <t>Thando DLODLO</t>
  </si>
  <si>
    <t>Eugene AMO-DADZIE</t>
  </si>
  <si>
    <t>Romell GLAVE</t>
  </si>
  <si>
    <t>Jerry JAKPA</t>
  </si>
  <si>
    <t>Chederick VAN WYK</t>
  </si>
  <si>
    <t>Udodi Chudi ONWUZURIKE</t>
  </si>
  <si>
    <t>Galaletsang RAMORWA</t>
  </si>
  <si>
    <t>Michael CAMPBELL</t>
  </si>
  <si>
    <t>Kion BENJAMIN</t>
  </si>
  <si>
    <t>Clarence MUNYAI</t>
  </si>
  <si>
    <t>Samuel GORDON</t>
  </si>
  <si>
    <t>Ashanie SMITH</t>
  </si>
  <si>
    <t>Toby MAKOYAWO</t>
  </si>
  <si>
    <t>Cheswill JOHNSON</t>
  </si>
  <si>
    <t>Sean SAFO-ANTWI</t>
  </si>
  <si>
    <t>Adekalu Nicholas FAKOREDE</t>
  </si>
  <si>
    <t>Jeriel QUAINOO</t>
  </si>
  <si>
    <t>Jelani WALKER</t>
  </si>
  <si>
    <t>Akanni HISLOP</t>
  </si>
  <si>
    <t>Gurindervir SINGH</t>
  </si>
  <si>
    <t>Nethaneel MITCHELL-BLAKE</t>
  </si>
  <si>
    <t>Rikkoi BRATHWAITE</t>
  </si>
  <si>
    <t>Alaba Olukunle AKINTOLA</t>
  </si>
  <si>
    <t>Javoy TUCKER</t>
  </si>
  <si>
    <t>K.S. PRANAV</t>
  </si>
  <si>
    <t>Gideon Ernst NARIB</t>
  </si>
  <si>
    <t>Ramone BARNSWELL</t>
  </si>
  <si>
    <t>Jamal RHODEN-STEVENS</t>
  </si>
  <si>
    <t>Brandon MINGELI</t>
  </si>
  <si>
    <t>Kemar HYMAN</t>
  </si>
  <si>
    <t>Joel PASCALL-MENZIE</t>
  </si>
  <si>
    <t>Pierce LEPAGE</t>
  </si>
  <si>
    <t>Emmanuel YEBOAH</t>
  </si>
  <si>
    <t>Malachi MURRAY</t>
  </si>
  <si>
    <t>Ogho-Oghene EGWERO</t>
  </si>
  <si>
    <t>SWZ</t>
  </si>
  <si>
    <t>Sibusiso MATSENJWA</t>
  </si>
  <si>
    <t>Steven GARDINER</t>
  </si>
  <si>
    <t>Dwight ST. HILLAIRE</t>
  </si>
  <si>
    <t>Edrick FLOR√âAL JR</t>
  </si>
  <si>
    <t>Luxolo ADAMS</t>
  </si>
  <si>
    <t>Terrence JONES</t>
  </si>
  <si>
    <t>Tarsis OROGOT</t>
  </si>
  <si>
    <t>Wayde VAN NIEKERK</t>
  </si>
  <si>
    <t>Sinesipho DAMBILE</t>
  </si>
  <si>
    <t>Karayme BARTLEY</t>
  </si>
  <si>
    <t>Emmanuel ESEME</t>
  </si>
  <si>
    <t>Deon LENDORE</t>
  </si>
  <si>
    <t>Miguel FRANCIS</t>
  </si>
  <si>
    <t>Tsebo MATSOSO</t>
  </si>
  <si>
    <t>Adama JAMMEH</t>
  </si>
  <si>
    <t>Wendell MILLER</t>
  </si>
  <si>
    <t>Chevannie HANSON</t>
  </si>
  <si>
    <t>Teray SMITH</t>
  </si>
  <si>
    <t>Ian KERR</t>
  </si>
  <si>
    <t>Jevaughn POWELL</t>
  </si>
  <si>
    <t>Kyle GREAUX</t>
  </si>
  <si>
    <t>Oratile SETLHABI</t>
  </si>
  <si>
    <t>Nathon ALLEN</t>
  </si>
  <si>
    <t>Oscar MAVUNDLA</t>
  </si>
  <si>
    <t>Derek KINLOCK</t>
  </si>
  <si>
    <t>Christopher TAYLOR</t>
  </si>
  <si>
    <t>Gardeo ISAACS</t>
  </si>
  <si>
    <t>Akeem BLOOMFIELD</t>
  </si>
  <si>
    <t>Amlan BORGOHAIN</t>
  </si>
  <si>
    <t>Ifeanyi Emmanuel OJELI</t>
  </si>
  <si>
    <t>Jahnoy THOMPSON</t>
  </si>
  <si>
    <t>Jona EFOLOKO</t>
  </si>
  <si>
    <t>Nazzio JOHN</t>
  </si>
  <si>
    <t>Shemar BOLDIZSAR</t>
  </si>
  <si>
    <t>Jalen PURCELL</t>
  </si>
  <si>
    <t>Nicholas FERNS</t>
  </si>
  <si>
    <t>Asa GUEVARA</t>
  </si>
  <si>
    <t>Toby HARRIES</t>
  </si>
  <si>
    <t>Delano WILLIAMS</t>
  </si>
  <si>
    <t>Sengan JOBE</t>
  </si>
  <si>
    <t>Chidi OKEZIE</t>
  </si>
  <si>
    <t>Andrew MORGAN-HARRISON</t>
  </si>
  <si>
    <t>Kirani JAMES</t>
  </si>
  <si>
    <t>Isaac MAKWALA</t>
  </si>
  <si>
    <t>Sean BAILEY</t>
  </si>
  <si>
    <t>Jonathan JONES</t>
  </si>
  <si>
    <t>Demish GAYE</t>
  </si>
  <si>
    <t>Emmanuel Kipkurui KORIR</t>
  </si>
  <si>
    <t>Antonie Matthys NORTJE</t>
  </si>
  <si>
    <t>Derrick MOKALENG</t>
  </si>
  <si>
    <t>Matthew HUDSON-SMITH</t>
  </si>
  <si>
    <t>Charles DOBSON</t>
  </si>
  <si>
    <t>Alonzo RUSSELL</t>
  </si>
  <si>
    <t>Lythe PILLAY</t>
  </si>
  <si>
    <t>Baboloki THEBE</t>
  </si>
  <si>
    <t>Cleophas KIPRUTO</t>
  </si>
  <si>
    <t>Alex HAYDOCK-WILSON</t>
  </si>
  <si>
    <t>Berend KOEKEMOER</t>
  </si>
  <si>
    <t>Amoj JACOB</t>
  </si>
  <si>
    <t>Nijel AMOS</t>
  </si>
  <si>
    <t>Rusheen MCDONALD</t>
  </si>
  <si>
    <t>Edward FAULDS</t>
  </si>
  <si>
    <t>Philip OSEI</t>
  </si>
  <si>
    <t>Jared Nyambweke MOMANYI</t>
  </si>
  <si>
    <t>Samson Oghenewegba NATHANIEL</t>
  </si>
  <si>
    <t>Thapelo PHORA</t>
  </si>
  <si>
    <t>Ranti Marvin DIKGALE</t>
  </si>
  <si>
    <t>Joseph BRIER</t>
  </si>
  <si>
    <t>Javon FRANCIS</t>
  </si>
  <si>
    <t>Boitumelo MASILO</t>
  </si>
  <si>
    <t>Cameron CHALMERS</t>
  </si>
  <si>
    <t>Sikiru Adewale ADEYEMI</t>
  </si>
  <si>
    <t>Jeremy BEMBRIDGE</t>
  </si>
  <si>
    <t>Efekemo OKORO</t>
  </si>
  <si>
    <t>Kevin METZGER</t>
  </si>
  <si>
    <t>Niclas BAKER</t>
  </si>
  <si>
    <t>Nathan GEORGE</t>
  </si>
  <si>
    <t>Naganathan PANDI</t>
  </si>
  <si>
    <t>Pieter CONRADIE</t>
  </si>
  <si>
    <t>Michael ROTH</t>
  </si>
  <si>
    <t>Daryll LOTTERING</t>
  </si>
  <si>
    <t>Clifton MESHACK</t>
  </si>
  <si>
    <t>Warren HAZEL</t>
  </si>
  <si>
    <t>Tahj HAMM</t>
  </si>
  <si>
    <t>Bamidele AJAYI</t>
  </si>
  <si>
    <t>Alexander Mahmad BOCK</t>
  </si>
  <si>
    <t>Muhammed Anas YAHIYA</t>
  </si>
  <si>
    <t>Lee THOMPSON</t>
  </si>
  <si>
    <t>Tyrice TAYLOR</t>
  </si>
  <si>
    <t>Lindukuhle GORA</t>
  </si>
  <si>
    <t>Michael OHIOZE</t>
  </si>
  <si>
    <t>Joseph Poghishio LOSHANGAR</t>
  </si>
  <si>
    <t>Marco AROP</t>
  </si>
  <si>
    <t>Ferguson Cheruiyot ROTICH</t>
  </si>
  <si>
    <t>Emmanuel WANYONYI</t>
  </si>
  <si>
    <t>Oliver DUSTIN</t>
  </si>
  <si>
    <t>Elias NGENY</t>
  </si>
  <si>
    <t>Wyclife KINYAMAL</t>
  </si>
  <si>
    <t>Elliot GILES</t>
  </si>
  <si>
    <t>Max BURGIN</t>
  </si>
  <si>
    <t>Jamie WEBB</t>
  </si>
  <si>
    <t>Daniel ROWDEN</t>
  </si>
  <si>
    <t>Festus LAGAT</t>
  </si>
  <si>
    <t>Michael SARUNI</t>
  </si>
  <si>
    <t>Jonathan KITILIT</t>
  </si>
  <si>
    <t>Archie DAVIS</t>
  </si>
  <si>
    <t>Hillary BIWOTT</t>
  </si>
  <si>
    <t>Noah KIBET</t>
  </si>
  <si>
    <t>Jake WIGHTMAN</t>
  </si>
  <si>
    <t>Thomas RANDOLPH</t>
  </si>
  <si>
    <t>Abel KIPSANG</t>
  </si>
  <si>
    <t>Edwin Kiplagat MELLY</t>
  </si>
  <si>
    <t>Brandon MCBRIDE</t>
  </si>
  <si>
    <t>Gideon KIPLIMO</t>
  </si>
  <si>
    <t>Charlie DA'VALL GRICE</t>
  </si>
  <si>
    <t>Nicholas Kiplangat KIPKOECH</t>
  </si>
  <si>
    <t>Ben PATTISON</t>
  </si>
  <si>
    <t>Josh KERR</t>
  </si>
  <si>
    <t>Piers COPELAND</t>
  </si>
  <si>
    <t>Finley MCLEAR</t>
  </si>
  <si>
    <t>Alex AMANKWA</t>
  </si>
  <si>
    <t>Renier DE VILLIERS</t>
  </si>
  <si>
    <t>Joshua LAY</t>
  </si>
  <si>
    <t>Kabelo Simon MOHLOSI</t>
  </si>
  <si>
    <t>Jackson Mumbwa KIVUVA</t>
  </si>
  <si>
    <t>Kyle LANGFORD</t>
  </si>
  <si>
    <t>Quamel PRINCE</t>
  </si>
  <si>
    <t>Boaz KIPRUGUT</t>
  </si>
  <si>
    <t>Edose IBADIN</t>
  </si>
  <si>
    <t>Jake HEYWARD</t>
  </si>
  <si>
    <t>Pascal WISON</t>
  </si>
  <si>
    <t>Alex BOTTERILL</t>
  </si>
  <si>
    <t>Duran FARO</t>
  </si>
  <si>
    <t>George MILLS</t>
  </si>
  <si>
    <t>Robert HEPPENSTALL</t>
  </si>
  <si>
    <t>Yusuf BIZIMANA</t>
  </si>
  <si>
    <t>Ethan HUSSEY</t>
  </si>
  <si>
    <t>Guy LEARMONTH</t>
  </si>
  <si>
    <t>Jeremiah Kipkorir MUTAI</t>
  </si>
  <si>
    <t>Christopher SWART</t>
  </si>
  <si>
    <t>Jonah KOECH</t>
  </si>
  <si>
    <t>Henco UYS</t>
  </si>
  <si>
    <t>Eliud KIPSANG</t>
  </si>
  <si>
    <t>Mohand Zine KHELAF</t>
  </si>
  <si>
    <t>Rajay HAMILTON</t>
  </si>
  <si>
    <t>Max WHARTON</t>
  </si>
  <si>
    <t>Emmanuel OSUJE</t>
  </si>
  <si>
    <t>COK</t>
  </si>
  <si>
    <t>Alex BEDDOES</t>
  </si>
  <si>
    <t>Nicholas KIPLAGAT</t>
  </si>
  <si>
    <t>Rocco ZAMAN-BROWNE</t>
  </si>
  <si>
    <t>Themba MADIMA</t>
  </si>
  <si>
    <t>Ngeno KIPNGETICH</t>
  </si>
  <si>
    <t>Stavros SPYROU</t>
  </si>
  <si>
    <t>Tshegofatso NWAGU</t>
  </si>
  <si>
    <t>Matthew KIPSANG</t>
  </si>
  <si>
    <t>Luan MUNNIK</t>
  </si>
  <si>
    <t>Abu MAYANJA</t>
  </si>
  <si>
    <t>Jabulane NCAMANE</t>
  </si>
  <si>
    <t>Ben GREENWOOD</t>
  </si>
  <si>
    <t>Frankline SAITOTI</t>
  </si>
  <si>
    <t>James MCMURRAY</t>
  </si>
  <si>
    <t>Dillan VAN ROOYEN</t>
  </si>
  <si>
    <t>Theuns EHLERS</t>
  </si>
  <si>
    <t>Gorata GABANKETSE</t>
  </si>
  <si>
    <t>Thomas KEEN</t>
  </si>
  <si>
    <t>Timothy CHERUIYOT</t>
  </si>
  <si>
    <t>Charles Cheboi SIMOTWO</t>
  </si>
  <si>
    <t>Kamar ETIANG</t>
  </si>
  <si>
    <t>Ronald KWEMOI</t>
  </si>
  <si>
    <t>Justyn KNIGHT</t>
  </si>
  <si>
    <t>Bethwell BIRGEN</t>
  </si>
  <si>
    <t>Ronald MUSAGALA</t>
  </si>
  <si>
    <t>Charles PHILIBERT-THIBOUTOT</t>
  </si>
  <si>
    <t>Nick WILLIS</t>
  </si>
  <si>
    <t>William PAULSON</t>
  </si>
  <si>
    <t>James WEST</t>
  </si>
  <si>
    <t>Vincent KIBET</t>
  </si>
  <si>
    <t>Marc SCOTT</t>
  </si>
  <si>
    <t>Brimin Kiprono KIPROTICH</t>
  </si>
  <si>
    <t>Hamish CARSON</t>
  </si>
  <si>
    <t>Cameron PROCEVIAT</t>
  </si>
  <si>
    <t>Joshua CHEPTEGEI</t>
  </si>
  <si>
    <t>George BEAMISH</t>
  </si>
  <si>
    <t>James YOUNG</t>
  </si>
  <si>
    <t>Luc BRUCHET</t>
  </si>
  <si>
    <t>George Meitamei MANANGOI</t>
  </si>
  <si>
    <t>Kieran LUMB</t>
  </si>
  <si>
    <t>Mohammed AHMED</t>
  </si>
  <si>
    <t>Athanas KIOKO</t>
  </si>
  <si>
    <t>Jerry MOTSAU</t>
  </si>
  <si>
    <t>Aaron AHL</t>
  </si>
  <si>
    <t>Justus SOGET</t>
  </si>
  <si>
    <t>Matthew STONIER</t>
  </si>
  <si>
    <t>Thomas MORTIMER</t>
  </si>
  <si>
    <t>Dais Thagkatso MALEBANA</t>
  </si>
  <si>
    <t>Kevin ROBERTSON</t>
  </si>
  <si>
    <t>Tom DODD</t>
  </si>
  <si>
    <t>Ashley SMITH</t>
  </si>
  <si>
    <t>Charlie DANNATT</t>
  </si>
  <si>
    <t>John HOWORTH</t>
  </si>
  <si>
    <t>Silas KIPLAGAT</t>
  </si>
  <si>
    <t>Peter MARU</t>
  </si>
  <si>
    <t>Euan MAKEPEACE</t>
  </si>
  <si>
    <t>Remilekun ADEBIYI</t>
  </si>
  <si>
    <t>Andrew SMITH</t>
  </si>
  <si>
    <t>Thomas FAFARD</t>
  </si>
  <si>
    <t>Ryan MPHAHLELE</t>
  </si>
  <si>
    <t>Farid WABUTWA</t>
  </si>
  <si>
    <t>Kane ELLIOTT</t>
  </si>
  <si>
    <t>Henry MCLUCKIE</t>
  </si>
  <si>
    <t>Benjamin WEST</t>
  </si>
  <si>
    <t>Constant CHERUIYOT</t>
  </si>
  <si>
    <t>Corey BELLEMORE</t>
  </si>
  <si>
    <t>Sam STEVENS</t>
  </si>
  <si>
    <t>Patrick DEVER</t>
  </si>
  <si>
    <t>Mike TATE</t>
  </si>
  <si>
    <t>Amine KHADIRI</t>
  </si>
  <si>
    <t>Abraham KIBIWOT</t>
  </si>
  <si>
    <t>Leonard Kipkemoi BETT</t>
  </si>
  <si>
    <t>Matthew HUGHES</t>
  </si>
  <si>
    <t>John GAY</t>
  </si>
  <si>
    <t>Avinash Mukund SABLE</t>
  </si>
  <si>
    <t>Simon Kiprop KOECH</t>
  </si>
  <si>
    <t>Phil NORMAN</t>
  </si>
  <si>
    <t>Philemon Kiplagat RUTO</t>
  </si>
  <si>
    <t>Wilberforce Chemiat KONES</t>
  </si>
  <si>
    <t>Zak SEDDON</t>
  </si>
  <si>
    <t>Albert CHEMUTAI</t>
  </si>
  <si>
    <t>Amos KIRUI</t>
  </si>
  <si>
    <t>Jean-Simon DESGAGN√âS</t>
  </si>
  <si>
    <t>Barnabas KIPYEGO</t>
  </si>
  <si>
    <t>Mark PEARCE</t>
  </si>
  <si>
    <t>Jonathan Muia NDIKU</t>
  </si>
  <si>
    <t>Kigen CHEMADI</t>
  </si>
  <si>
    <t>Boniface Abel SIKOWO</t>
  </si>
  <si>
    <t>Jamaine COLEMAN</t>
  </si>
  <si>
    <t>Moses Kibet KIPSANG</t>
  </si>
  <si>
    <t>Ryan SMEETON</t>
  </si>
  <si>
    <t>Vincent KIPYEGON</t>
  </si>
  <si>
    <t>William BATTERSHILL</t>
  </si>
  <si>
    <t>Felix KANDIE</t>
  </si>
  <si>
    <t>Albert KOSGEI</t>
  </si>
  <si>
    <t>Shankar Lal SWAMI</t>
  </si>
  <si>
    <t>Moses KIBET</t>
  </si>
  <si>
    <t>Adam VISOKAY</t>
  </si>
  <si>
    <t>Jonathan HOPKINS</t>
  </si>
  <si>
    <t>Cleophas Kandie MEYAN</t>
  </si>
  <si>
    <t>Ezekiel MUTAI</t>
  </si>
  <si>
    <t>Cleopas KIBET</t>
  </si>
  <si>
    <t>Aron BET</t>
  </si>
  <si>
    <t>Kelvin KIPLIMO</t>
  </si>
  <si>
    <t>Daniel JARVIS</t>
  </si>
  <si>
    <t>David TOO</t>
  </si>
  <si>
    <t>Isaac YEGO</t>
  </si>
  <si>
    <t>Fredrick DOMONGOLE</t>
  </si>
  <si>
    <t>Leonard CHEMUTAI</t>
  </si>
  <si>
    <t>Chris PERRY</t>
  </si>
  <si>
    <t>Geoffrey Kipkemoi KIRWA</t>
  </si>
  <si>
    <t>Titus KIMUTAI</t>
  </si>
  <si>
    <t>Brian KIPKORIR</t>
  </si>
  <si>
    <t>Denis CHEROTICH</t>
  </si>
  <si>
    <t>Nelson WAKANA</t>
  </si>
  <si>
    <t>Vincent KIPROP</t>
  </si>
  <si>
    <t>Mohd NUR HASAN</t>
  </si>
  <si>
    <t>. BALKISHAN</t>
  </si>
  <si>
    <t>Bonface MUTETI</t>
  </si>
  <si>
    <t>Elias KIBET</t>
  </si>
  <si>
    <t>Atul POONIA</t>
  </si>
  <si>
    <t>Lawrence Kemboi KIPSANG</t>
  </si>
  <si>
    <t>Adam KIRK-SMITH</t>
  </si>
  <si>
    <t>Aidan THOMPSON</t>
  </si>
  <si>
    <t>. RAJKUMAR</t>
  </si>
  <si>
    <t>Micah CHESEREM</t>
  </si>
  <si>
    <t>Andrew KIBET</t>
  </si>
  <si>
    <t>Alex DROVER</t>
  </si>
  <si>
    <t>Ieuan THOMAS</t>
  </si>
  <si>
    <t>Nicodemus ROTICH</t>
  </si>
  <si>
    <t>Puran RAI</t>
  </si>
  <si>
    <t>Travis KOEKEMOER</t>
  </si>
  <si>
    <t>Ronald Kipngetich MUTAI</t>
  </si>
  <si>
    <t>Leakey KIPKOSGEI</t>
  </si>
  <si>
    <t>Rakesh KUMAR</t>
  </si>
  <si>
    <t>Jonathan BESSELINK</t>
  </si>
  <si>
    <t>Cole DINSDALE</t>
  </si>
  <si>
    <t>Christopher BETT</t>
  </si>
  <si>
    <t>Wycliff KONES</t>
  </si>
  <si>
    <t>Haran DUNDERDALE</t>
  </si>
  <si>
    <t>Rohit VERMA</t>
  </si>
  <si>
    <t>Phenus KIPLETING</t>
  </si>
  <si>
    <t>Luka MUSEMBI</t>
  </si>
  <si>
    <t>Jack BEAUMONT</t>
  </si>
  <si>
    <t>Sunil JOLIYA</t>
  </si>
  <si>
    <t>Lebogang MOSITO</t>
  </si>
  <si>
    <t>Zachary WYATT</t>
  </si>
  <si>
    <t>Allan KIPLAGAT</t>
  </si>
  <si>
    <t>Elphas Toroitich NDIWA</t>
  </si>
  <si>
    <t>Hazard KIBET</t>
  </si>
  <si>
    <t>Jacob KIPLIMO</t>
  </si>
  <si>
    <t>Daniel Simiu EBENYO</t>
  </si>
  <si>
    <t>Nicholas Kipkorir KIMELI</t>
  </si>
  <si>
    <t>Mark Owon LOMUKET</t>
  </si>
  <si>
    <t>Boniface KIBIWOTT</t>
  </si>
  <si>
    <t>Oscar CHELIMO</t>
  </si>
  <si>
    <t>Kibet KANDIE</t>
  </si>
  <si>
    <t>Andrew BUTCHART</t>
  </si>
  <si>
    <t>Emmanuel KIPROP</t>
  </si>
  <si>
    <t>Lesiba MASHELE</t>
  </si>
  <si>
    <t>Samwel MASAI</t>
  </si>
  <si>
    <t>Robert Kiprop KOECH</t>
  </si>
  <si>
    <t>Stanley Waithaka MBURU</t>
  </si>
  <si>
    <t>Vincent Kibet YEGON</t>
  </si>
  <si>
    <t>Stephen KISSA</t>
  </si>
  <si>
    <t>Razini LEMETEKI</t>
  </si>
  <si>
    <t>Daniel NDIRITU</t>
  </si>
  <si>
    <t>Muthoni MUIRU</t>
  </si>
  <si>
    <t>James KIMEU</t>
  </si>
  <si>
    <t>Benson KIPLANGAT</t>
  </si>
  <si>
    <t>Edwin KURGAT</t>
  </si>
  <si>
    <t>Michael KIBET</t>
  </si>
  <si>
    <t>Hillary KIPKOECH</t>
  </si>
  <si>
    <t>Benjamin FLANAGAN</t>
  </si>
  <si>
    <t>Gideon RONO</t>
  </si>
  <si>
    <t>Jonathan DAVIES</t>
  </si>
  <si>
    <t>Rodgers KWEMOI</t>
  </si>
  <si>
    <t>Kiprono SITONIK</t>
  </si>
  <si>
    <t>Titus WANBUA</t>
  </si>
  <si>
    <t>Jacob KROP</t>
  </si>
  <si>
    <t>Musio SAIDAMU</t>
  </si>
  <si>
    <t>Benard KIBET</t>
  </si>
  <si>
    <t>Alex MASAI</t>
  </si>
  <si>
    <t>Amos KURGAT</t>
  </si>
  <si>
    <t>Patrick KINYANJUI</t>
  </si>
  <si>
    <t>Dan KIPLANGAT</t>
  </si>
  <si>
    <t>Charles Karanja KAMAU</t>
  </si>
  <si>
    <t>Levy KIBET</t>
  </si>
  <si>
    <t>Samson NDIRANGU</t>
  </si>
  <si>
    <t>Emmanuel KIPCHIRCHIR</t>
  </si>
  <si>
    <t>Victor KIPROP</t>
  </si>
  <si>
    <t>Evans YEGO</t>
  </si>
  <si>
    <t>Dominic LANGAT</t>
  </si>
  <si>
    <t>Anthony KIBE</t>
  </si>
  <si>
    <t>Josphat LEDAMA</t>
  </si>
  <si>
    <t>Victor Kipkirui KORIR</t>
  </si>
  <si>
    <t>Alexander MUTISO</t>
  </si>
  <si>
    <t>Davis KIPLANGAT</t>
  </si>
  <si>
    <t>Adriaan WILDSCHUTT</t>
  </si>
  <si>
    <t>Jordan GUSMAN</t>
  </si>
  <si>
    <t>Alex CHERONO</t>
  </si>
  <si>
    <t>Philip MULUWA</t>
  </si>
  <si>
    <t>Charles Katul LOKIR</t>
  </si>
  <si>
    <t>Matt BAXTER</t>
  </si>
  <si>
    <t>Bedan KAROKI</t>
  </si>
  <si>
    <t>Alfred KIPCHIRCHIR</t>
  </si>
  <si>
    <t>Adam LIPSCHITZ</t>
  </si>
  <si>
    <t>Weldon LANGAT</t>
  </si>
  <si>
    <t>Reuben Mosin MOSIP</t>
  </si>
  <si>
    <t>Donald MITEI</t>
  </si>
  <si>
    <t>Richard YATOR</t>
  </si>
  <si>
    <t>Samuel KIBATHI</t>
  </si>
  <si>
    <t>Evans Keitany KIPTUM</t>
  </si>
  <si>
    <t>Jack ROWE</t>
  </si>
  <si>
    <t>Moses NJOROGE</t>
  </si>
  <si>
    <t>Geoffrey KAMWOROR</t>
  </si>
  <si>
    <t>Daniel MATAIKO</t>
  </si>
  <si>
    <t>Rhonex KIPRUTO</t>
  </si>
  <si>
    <t>Timothy Kibet KOSGEI</t>
  </si>
  <si>
    <t>Charles Kamau WANJIKU</t>
  </si>
  <si>
    <t>Philemon KIPLIMO</t>
  </si>
  <si>
    <t>Collins KOROS</t>
  </si>
  <si>
    <t>Kennedy KIMUTAI</t>
  </si>
  <si>
    <t>Alfred BARKACH</t>
  </si>
  <si>
    <t>Solomon Kiplimo BOIT</t>
  </si>
  <si>
    <t>Paul Kipngetich TANUI</t>
  </si>
  <si>
    <t>Mo FARAH</t>
  </si>
  <si>
    <t>Charles NDUNGU</t>
  </si>
  <si>
    <t>Patrick MATHENGE</t>
  </si>
  <si>
    <t>John MURITU</t>
  </si>
  <si>
    <t>Andrew LOROT</t>
  </si>
  <si>
    <t>Paul ONYIEGO</t>
  </si>
  <si>
    <t>James BUNUKA</t>
  </si>
  <si>
    <t>Joseph Mana NDIRANGU</t>
  </si>
  <si>
    <t>Emile CAIRESS</t>
  </si>
  <si>
    <t>Noah KIPLIMO</t>
  </si>
  <si>
    <t>Shadrack Kipngetich KOECH</t>
  </si>
  <si>
    <t>Edward CHESEREK</t>
  </si>
  <si>
    <t>Vincent Kibor RAIMOI</t>
  </si>
  <si>
    <t>Simon KARIUKI</t>
  </si>
  <si>
    <t>Gilbert BOIT</t>
  </si>
  <si>
    <t>Edwin Cheruiyot SOI</t>
  </si>
  <si>
    <t>Fredrick MURANGA</t>
  </si>
  <si>
    <t>Dominic NYAIRO</t>
  </si>
  <si>
    <t>Joel MWAURA</t>
  </si>
  <si>
    <t>Bernard KIMANI</t>
  </si>
  <si>
    <t>Wilfred KIMITEI</t>
  </si>
  <si>
    <t>Abdallah Kibet MANDE</t>
  </si>
  <si>
    <t>Matthew LEACH</t>
  </si>
  <si>
    <t>Kristian JONES</t>
  </si>
  <si>
    <t>Mahamed MAHAMED</t>
  </si>
  <si>
    <t>Kelvin KIPTUM</t>
  </si>
  <si>
    <t>Kibiwott KANDIE</t>
  </si>
  <si>
    <t>Emmanuel KIPLAGAT</t>
  </si>
  <si>
    <t>Edwin KIPKEMOI</t>
  </si>
  <si>
    <t>Ronald Kiprotich KIRUI</t>
  </si>
  <si>
    <t>Isaac KIPSANG</t>
  </si>
  <si>
    <t>Vedic KIPKOECH</t>
  </si>
  <si>
    <t>Omar MCLEOD</t>
  </si>
  <si>
    <t>Hansle PARCHMENT</t>
  </si>
  <si>
    <t>Ronald LEVY</t>
  </si>
  <si>
    <t>Rasheed BROADBELL</t>
  </si>
  <si>
    <t>Damion THOMAS</t>
  </si>
  <si>
    <t>Phillip LEMONIOUS</t>
  </si>
  <si>
    <t>Andrew POZZI</t>
  </si>
  <si>
    <t>Orlando BENNETT</t>
  </si>
  <si>
    <t>David KING</t>
  </si>
  <si>
    <t>Tade OJORA</t>
  </si>
  <si>
    <t>Shane BRATHWAITE</t>
  </si>
  <si>
    <t>Cameron FILLERY</t>
  </si>
  <si>
    <t>James WEAVER</t>
  </si>
  <si>
    <t>Ruebin WALTERS</t>
  </si>
  <si>
    <t>Brithton SENIOR</t>
  </si>
  <si>
    <t>Rasheem BROWN</t>
  </si>
  <si>
    <t>Antonio ALKANA</t>
  </si>
  <si>
    <t>Joseph DANIELS</t>
  </si>
  <si>
    <t>Andrew RILEY</t>
  </si>
  <si>
    <t>Yakubu IBRAHIM</t>
  </si>
  <si>
    <t>Milan TRAJKOVIC</t>
  </si>
  <si>
    <t>Tiaan KLEYNHANS</t>
  </si>
  <si>
    <t>Mikel THOMAS</t>
  </si>
  <si>
    <t>Ruan DE VRIES</t>
  </si>
  <si>
    <t>Michael O'HARA</t>
  </si>
  <si>
    <t>Joshua ZELLER</t>
  </si>
  <si>
    <t>Odario PHILLIPS</t>
  </si>
  <si>
    <t>Lafranz CAMPBELL</t>
  </si>
  <si>
    <t>Shakeem HALL-SMITH</t>
  </si>
  <si>
    <t>Jaheem HAYLES</t>
  </si>
  <si>
    <t>Oyeniyi ABEJOYE</t>
  </si>
  <si>
    <t>Xavier COAKLEY</t>
  </si>
  <si>
    <t>Johnathan CABRAL</t>
  </si>
  <si>
    <t>Greggmar SWIFT</t>
  </si>
  <si>
    <t>Alex AL-AMEEN</t>
  </si>
  <si>
    <t>Miguel PERERA</t>
  </si>
  <si>
    <t>Rivaldo ROBERTS</t>
  </si>
  <si>
    <t>Bashiru ABDILLAHI</t>
  </si>
  <si>
    <t>Jordani WOODLEY</t>
  </si>
  <si>
    <t>Jovaine ATKINSON</t>
  </si>
  <si>
    <t>Jake PORTER</t>
  </si>
  <si>
    <t>Jahmaal WILSON</t>
  </si>
  <si>
    <t>Craig THORNE</t>
  </si>
  <si>
    <t>Norman PITTERSGILL</t>
  </si>
  <si>
    <t>Justin GUY</t>
  </si>
  <si>
    <t>MRI</t>
  </si>
  <si>
    <t>Jeremie LARARAUDEUSE</t>
  </si>
  <si>
    <t>Naeem RAZAK</t>
  </si>
  <si>
    <t>Tshepo LEFETE</t>
  </si>
  <si>
    <t>Tejas SHIRSE</t>
  </si>
  <si>
    <t>Musa WISDOM</t>
  </si>
  <si>
    <t>Samuel OSADOLOR</t>
  </si>
  <si>
    <t>Deuce CARTER</t>
  </si>
  <si>
    <t>Siddhanth THINGALAYA</t>
  </si>
  <si>
    <t>Muntingh HAMMAN</t>
  </si>
  <si>
    <t>Tyler MASON</t>
  </si>
  <si>
    <t>Liam MATHER</t>
  </si>
  <si>
    <t>Ken MULLINGS</t>
  </si>
  <si>
    <t>Tajean HOUSTON</t>
  </si>
  <si>
    <t>Micheal BUCHANAN</t>
  </si>
  <si>
    <t>Cameron BRUCE</t>
  </si>
  <si>
    <t>Martins Osariakhi OGIERIAKHI</t>
  </si>
  <si>
    <t>Mayowa OSUNSAMI</t>
  </si>
  <si>
    <t>Sachin BINU</t>
  </si>
  <si>
    <t>Tarundeep SINGH</t>
  </si>
  <si>
    <t>Oquendo BERNARD</t>
  </si>
  <si>
    <t>Ashton COLAIRE</t>
  </si>
  <si>
    <t>Lloyd FACEY</t>
  </si>
  <si>
    <t>Janidu Induwara LAKVIJAYA</t>
  </si>
  <si>
    <t>Aaron LEWIS</t>
  </si>
  <si>
    <t>Payne WYLIE</t>
  </si>
  <si>
    <t>Marvin WILLIAMS</t>
  </si>
  <si>
    <t>Prosper Oghenemine EKPORORE</t>
  </si>
  <si>
    <t>Richard PHILLIPS</t>
  </si>
  <si>
    <t>Sam TALBOT</t>
  </si>
  <si>
    <t>Mohammed FAIS</t>
  </si>
  <si>
    <t>William SHARMAN</t>
  </si>
  <si>
    <t>Michael Musyoka NZUKU</t>
  </si>
  <si>
    <t>Ramoye SIMON</t>
  </si>
  <si>
    <t>Nathaniel MECHLER</t>
  </si>
  <si>
    <t>Kipkorir ROTICH</t>
  </si>
  <si>
    <t>Rashane BARTLETT</t>
  </si>
  <si>
    <t>Kunal CHAUDHARY</t>
  </si>
  <si>
    <t>Kyron MCMASTER</t>
  </si>
  <si>
    <t>Moitalel Mpoke NAADOKILA</t>
  </si>
  <si>
    <t>Kemar MOWATT</t>
  </si>
  <si>
    <t>Leonardo LEDGISTER</t>
  </si>
  <si>
    <t>Shawn ROWE</t>
  </si>
  <si>
    <t>Sokwakhana ZAZINI</t>
  </si>
  <si>
    <t>Chris MCALISTER</t>
  </si>
  <si>
    <t>Malik METIVIER</t>
  </si>
  <si>
    <t>Alex KNIBBS</t>
  </si>
  <si>
    <t>Andre CLARKE</t>
  </si>
  <si>
    <t>Alastair CHALMERS</t>
  </si>
  <si>
    <t>Le Roux HAMMAN</t>
  </si>
  <si>
    <t>Timothy EMEOGHENE</t>
  </si>
  <si>
    <t>Rilwan ALOWONLE</t>
  </si>
  <si>
    <t>Jabir MADARI PALLIYALIL</t>
  </si>
  <si>
    <t>Devontie ARCHER</t>
  </si>
  <si>
    <t>Ezekiel NATHANIEL</t>
  </si>
  <si>
    <t>Troy WHYTE</t>
  </si>
  <si>
    <t>Dharun AYYASAMY</t>
  </si>
  <si>
    <t>Kenroy WILLIAMS</t>
  </si>
  <si>
    <t>Nicholas Kiprotich CHIRCHIR</t>
  </si>
  <si>
    <t>Roxroy CATO</t>
  </si>
  <si>
    <t>MOZ</t>
  </si>
  <si>
    <t>Creve Armando MACHAVA</t>
  </si>
  <si>
    <t>Constant PRETORIUS</t>
  </si>
  <si>
    <t>Owayne RUSSELL</t>
  </si>
  <si>
    <t>Rasheeme GRIFFITH</t>
  </si>
  <si>
    <t>Ryan HOLMES</t>
  </si>
  <si>
    <t>Tyri DONOVAN</t>
  </si>
  <si>
    <t>Jacob PAUL</t>
  </si>
  <si>
    <t>Rivaldo LEACOCK</t>
  </si>
  <si>
    <t>Kurt Leone COUTO</t>
  </si>
  <si>
    <t>Santhosh Kumar TAMILARASAN</t>
  </si>
  <si>
    <t>David Tayo OLOWOOKERE</t>
  </si>
  <si>
    <t>Cameron FRENCH</t>
  </si>
  <si>
    <t>Duncan Nuakoh AGYEMANG</t>
  </si>
  <si>
    <t>Joshua FAULDS</t>
  </si>
  <si>
    <t>Lindsay HANEKOM</t>
  </si>
  <si>
    <t>Jahnaza FRANCIS</t>
  </si>
  <si>
    <t>Uttekar DHAVAL</t>
  </si>
  <si>
    <t>Edward NGUNJIRI</t>
  </si>
  <si>
    <t>Andre ERASMUS</t>
  </si>
  <si>
    <t>David GREENE</t>
  </si>
  <si>
    <t>Marcus BORNMAN</t>
  </si>
  <si>
    <t>Jashanjot SINGH</t>
  </si>
  <si>
    <t>Niall CARNEY</t>
  </si>
  <si>
    <t>Timor BARRETT</t>
  </si>
  <si>
    <t>Kemario ELDEMIRE</t>
  </si>
  <si>
    <t>Adam BOOTH</t>
  </si>
  <si>
    <t>Romel LEWIS</t>
  </si>
  <si>
    <t>Wynand DU TOIT</t>
  </si>
  <si>
    <t>Alocias KIPNGETICH</t>
  </si>
  <si>
    <t>SEY</t>
  </si>
  <si>
    <t>Ned AZEMIA</t>
  </si>
  <si>
    <t>Nathan FERGUSSON</t>
  </si>
  <si>
    <t>Gabriel SLYTHE-L√âVEILL√â</t>
  </si>
  <si>
    <t>Javed JONES</t>
  </si>
  <si>
    <t>Aftab ALAM</t>
  </si>
  <si>
    <t>K. SATHISH</t>
  </si>
  <si>
    <t>Thomas MATHEW</t>
  </si>
  <si>
    <t>Aljani BRIDGEWATER</t>
  </si>
  <si>
    <t>Okorie HENRY</t>
  </si>
  <si>
    <t>M. RAMACHANDRAN</t>
  </si>
  <si>
    <t>Ben HIGGINS</t>
  </si>
  <si>
    <t>Seamus DERBYSHIRE</t>
  </si>
  <si>
    <t>Andre COLEBROOK</t>
  </si>
  <si>
    <t>Kewani CAMPBELL</t>
  </si>
  <si>
    <t>Mori RUCHIT</t>
  </si>
  <si>
    <t>Indrajith Asanka RATHNASENA</t>
  </si>
  <si>
    <t>Bailey STICKINGS</t>
  </si>
  <si>
    <t>Samuel CLARKE</t>
  </si>
  <si>
    <t>Jason NICHOLSON</t>
  </si>
  <si>
    <t>Max SCHOPP</t>
  </si>
  <si>
    <t>Christiaan VENTER</t>
  </si>
  <si>
    <t>Dillon LEACOCK</t>
  </si>
  <si>
    <t>Chibuzor Prior OCHONOGOR</t>
  </si>
  <si>
    <t>Eloji Stephen CHIBUEZE</t>
  </si>
  <si>
    <t>Oyedele TESLIM</t>
  </si>
  <si>
    <t>Carey MCLEOD</t>
  </si>
  <si>
    <t>. SREESHANKAR</t>
  </si>
  <si>
    <t>Shakwon COKE</t>
  </si>
  <si>
    <t>Ruswahl SAMAAI</t>
  </si>
  <si>
    <t>Ineh Emmeanuel ORITSEMEYIWA</t>
  </si>
  <si>
    <t>Wayne PINNOCK</t>
  </si>
  <si>
    <t>Abraham SEANEKE</t>
  </si>
  <si>
    <t>LaQuarn NAIRN</t>
  </si>
  <si>
    <t>Divan MANUEL</t>
  </si>
  <si>
    <t>Ryan BROWN</t>
  </si>
  <si>
    <t>Jovan VAN VUUREN</t>
  </si>
  <si>
    <t>Tyrone SMITH</t>
  </si>
  <si>
    <t>Fabian Ime EDOKI</t>
  </si>
  <si>
    <t>Alex FARQUHARSON</t>
  </si>
  <si>
    <t>Muhammed Anees YAHIYA</t>
  </si>
  <si>
    <t>J.Jeswin ALDRIN</t>
  </si>
  <si>
    <t>David Oke EJUMETA</t>
  </si>
  <si>
    <t>Damar FORBES</t>
  </si>
  <si>
    <t>Jullane WALKER</t>
  </si>
  <si>
    <t>Tobechukwu NWOKOCHA</t>
  </si>
  <si>
    <t>Mohammed ABUBAKAR</t>
  </si>
  <si>
    <t>Kavian KERR</t>
  </si>
  <si>
    <t>Kelsey DANIEL</t>
  </si>
  <si>
    <t>Reynold BANIGO</t>
  </si>
  <si>
    <t>Marcel Richard MAYACK</t>
  </si>
  <si>
    <t>Scott JOSEPH</t>
  </si>
  <si>
    <t>Raymond NKWEMY TCHOMFA</t>
  </si>
  <si>
    <t>Yugant Shekhar SINGH</t>
  </si>
  <si>
    <t>Tristan JAMES</t>
  </si>
  <si>
    <t>Appollinaire YINRA</t>
  </si>
  <si>
    <t>Jordan TURNER</t>
  </si>
  <si>
    <t>Holland MARTIN</t>
  </si>
  <si>
    <t>Shawn D. THOMPSON</t>
  </si>
  <si>
    <t>Jahnhai PERINCHIEF</t>
  </si>
  <si>
    <t>G.K.D.S. PIYARATHNA</t>
  </si>
  <si>
    <t>Timothy DUCKWORTH</t>
  </si>
  <si>
    <t>Jesse THIBODEAU</t>
  </si>
  <si>
    <t>Nirmal SABU</t>
  </si>
  <si>
    <t>K.K.M.K. KARUNASEKARA</t>
  </si>
  <si>
    <t>Ifeanyichukwu OTUONYE</t>
  </si>
  <si>
    <t>James LELLIOTT</t>
  </si>
  <si>
    <t>O'Brien WASOME</t>
  </si>
  <si>
    <t>Alessandro SCHENINI</t>
  </si>
  <si>
    <t>Sidharth MOHAN NAIK</t>
  </si>
  <si>
    <t>Christopher GOODWIN</t>
  </si>
  <si>
    <t>R. SWAMINATHAN</t>
  </si>
  <si>
    <t>Apalos EDWARDS</t>
  </si>
  <si>
    <t>Vimoth KUMAR</t>
  </si>
  <si>
    <t>Lokesh SATHYANATHAN</t>
  </si>
  <si>
    <t>Adrian RILEY</t>
  </si>
  <si>
    <t>Safin WILLS</t>
  </si>
  <si>
    <t>Abdud-Daiyaan WYNGAARD</t>
  </si>
  <si>
    <t>Jacob FINCHAM-DUKES</t>
  </si>
  <si>
    <t>Fredy Kevin OYONO</t>
  </si>
  <si>
    <t>Samuel KHOGALI</t>
  </si>
  <si>
    <t>Jason Donovan TITO</t>
  </si>
  <si>
    <t>Sandro DIERGAARDT</t>
  </si>
  <si>
    <t>Sahil MAHABALI</t>
  </si>
  <si>
    <t>Karabo SATEKGE</t>
  </si>
  <si>
    <t>Peter ACKAH</t>
  </si>
  <si>
    <t>P.Asadullah MUJAHITH</t>
  </si>
  <si>
    <t>J.H.G. SAMPATH</t>
  </si>
  <si>
    <t>Kizan DAVID</t>
  </si>
  <si>
    <t>Domon WILLIAMS</t>
  </si>
  <si>
    <t>Brad DAVIES-PUGHE</t>
  </si>
  <si>
    <t>Bhupender SINGH</t>
  </si>
  <si>
    <t>Afoke Simon OSHASHA</t>
  </si>
  <si>
    <t>Sifiso MIYA</t>
  </si>
  <si>
    <t>Chenault Lionel COETZEE</t>
  </si>
  <si>
    <t>Jordan SCOTT</t>
  </si>
  <si>
    <t>Praveen CHITHRAVEL</t>
  </si>
  <si>
    <t>Abdulla ABOOBACKER</t>
  </si>
  <si>
    <t>Karthik UNNIKRISHNAN</t>
  </si>
  <si>
    <t>Eldhose PAUL</t>
  </si>
  <si>
    <t>Clive PULLEN</t>
  </si>
  <si>
    <t>Clayton BROWN</t>
  </si>
  <si>
    <t>Lleyton DAVIDS</t>
  </si>
  <si>
    <t>Kaiwan CULMER</t>
  </si>
  <si>
    <t>Owayne OWENS</t>
  </si>
  <si>
    <t>Michael PUPLAMPU</t>
  </si>
  <si>
    <t>Pius NZUBE THEZUA</t>
  </si>
  <si>
    <t>Benjamin WILLIAMS</t>
  </si>
  <si>
    <t>Tamar GREENE</t>
  </si>
  <si>
    <t>T. VIMAL MUGESH</t>
  </si>
  <si>
    <t>Efe UWAIFO</t>
  </si>
  <si>
    <t>Gaily Venister DEVASAHAYAM</t>
  </si>
  <si>
    <t>T.G.Vinod SANDARUWAN</t>
  </si>
  <si>
    <t>Julian REID</t>
  </si>
  <si>
    <t>Chidozie Ikenga KALU</t>
  </si>
  <si>
    <t>Jadon BROME</t>
  </si>
  <si>
    <t>Latario COLLIE-MINNS</t>
  </si>
  <si>
    <t>Tejaswin SHANKAR</t>
  </si>
  <si>
    <t>Jonathan Edward MILLER</t>
  </si>
  <si>
    <t>Aravinth EZHILARASAN</t>
  </si>
  <si>
    <t>Punit KUMAR</t>
  </si>
  <si>
    <t>Nathan DOUGLAS</t>
  </si>
  <si>
    <t>Jonathan DRACK</t>
  </si>
  <si>
    <t>Jonathan ILORI</t>
  </si>
  <si>
    <t>Arpinder SINGH</t>
  </si>
  <si>
    <t>Luke BROWN</t>
  </si>
  <si>
    <t>Sonu KUMAR</t>
  </si>
  <si>
    <t>Roger HAITENGI</t>
  </si>
  <si>
    <t>Bera AJALA</t>
  </si>
  <si>
    <t>Jude BRIGHT-DAVIES</t>
  </si>
  <si>
    <t>M.N.Safree AHAMED</t>
  </si>
  <si>
    <t>Krishna SINGH</t>
  </si>
  <si>
    <t>Welr√® OLIVIER</t>
  </si>
  <si>
    <t>Femi AKINDURO</t>
  </si>
  <si>
    <t>Donald MAKIMAIRAJ</t>
  </si>
  <si>
    <t>Daniel FALODE</t>
  </si>
  <si>
    <t>C.D.Akhil KUMAR</t>
  </si>
  <si>
    <t>Shemar MILLER</t>
  </si>
  <si>
    <t>Mohammed Salahuddin SHARFUDEEN NIZAMUDDIN</t>
  </si>
  <si>
    <t>Jay Shah PRADEEP</t>
  </si>
  <si>
    <t>Taeco O'GARRO</t>
  </si>
  <si>
    <t>Blessing OLUWAYEMI</t>
  </si>
  <si>
    <t>Grigoris NIKOLAOU</t>
  </si>
  <si>
    <t>C. SUNDAR</t>
  </si>
  <si>
    <t>Sean OKOME</t>
  </si>
  <si>
    <t>D. ARIYUSELVAM</t>
  </si>
  <si>
    <t>Daniel IGBOKWE</t>
  </si>
  <si>
    <t>Malik CUNNINGHAM</t>
  </si>
  <si>
    <t>Derrick GAMA</t>
  </si>
  <si>
    <t>Nicholas DOUGLAS</t>
  </si>
  <si>
    <t>Lloyd MCCURDY</t>
  </si>
  <si>
    <t>Kamal RAJ</t>
  </si>
  <si>
    <t>Monday Charles GODWIN</t>
  </si>
  <si>
    <t>Tshwanelo AABOBE</t>
  </si>
  <si>
    <t>Terrol WILSON</t>
  </si>
  <si>
    <t>Muhd Hakimi ISMAIL</t>
  </si>
  <si>
    <t>Peniel RICHARD</t>
  </si>
  <si>
    <t>Andre DOUGLAS</t>
  </si>
  <si>
    <t>Menzi MTHEMBU</t>
  </si>
  <si>
    <t>Sefako MOKHOSOA</t>
  </si>
  <si>
    <t>Junior MPEFU</t>
  </si>
  <si>
    <t>Jhavor BENNETT</t>
  </si>
  <si>
    <t>P. Kapil ANAND</t>
  </si>
  <si>
    <t>Ethan OLIVIER</t>
  </si>
  <si>
    <t>Aidan QUINN</t>
  </si>
  <si>
    <t>V. DINESH</t>
  </si>
  <si>
    <t>S. ROBINSON</t>
  </si>
  <si>
    <t>Harry COPPELL</t>
  </si>
  <si>
    <t>Valco VAN WYK</t>
  </si>
  <si>
    <t>Kyle RADEMEYER</t>
  </si>
  <si>
    <t>Nikolai Hendrik VAN HUYSSTEEN</t>
  </si>
  <si>
    <t>Nathan FILIPEK</t>
  </si>
  <si>
    <t>Lamin KRUBALLY</t>
  </si>
  <si>
    <t>Ekhardt VAN DER WATT</t>
  </si>
  <si>
    <t>George TURNER</t>
  </si>
  <si>
    <t>Elmar SCHUTTE</t>
  </si>
  <si>
    <t>Nikandros STYLIANOU</t>
  </si>
  <si>
    <t>Deryk THEODORE</t>
  </si>
  <si>
    <t>Daniel GLEASON</t>
  </si>
  <si>
    <t>Siva SUBRAMANIAM</t>
  </si>
  <si>
    <t>James STEYN</t>
  </si>
  <si>
    <t>Jacob CLARK</t>
  </si>
  <si>
    <t>. LAKSHAY</t>
  </si>
  <si>
    <t>Ethan WALSH</t>
  </si>
  <si>
    <t>Lukas VAN DER WATT</t>
  </si>
  <si>
    <t>Christos TAMANIS</t>
  </si>
  <si>
    <t>Vincent VIGNESH</t>
  </si>
  <si>
    <t>Arunthavarasa PUVITHARAN</t>
  </si>
  <si>
    <t>Mohd Iskandar ALWI</t>
  </si>
  <si>
    <t>Jordan YAMOAH</t>
  </si>
  <si>
    <t>Lindon VICTOR</t>
  </si>
  <si>
    <t>Anas BABU</t>
  </si>
  <si>
    <t>Owen HEARD</t>
  </si>
  <si>
    <t>Brennan SEGUIN</t>
  </si>
  <si>
    <t>Joseph LISTER</t>
  </si>
  <si>
    <t>Maxime L√âVEILL√â</t>
  </si>
  <si>
    <t>Taylor EHRHARDT</t>
  </si>
  <si>
    <t>. AMIT</t>
  </si>
  <si>
    <t>Fredriech PRETORIUS</t>
  </si>
  <si>
    <t>R.Madhan KUMAR</t>
  </si>
  <si>
    <t>Oliver THORNER</t>
  </si>
  <si>
    <t>Andreas KAZAMIAS</t>
  </si>
  <si>
    <t>Shekhar KUMAR</t>
  </si>
  <si>
    <t>Kundan SINGH</t>
  </si>
  <si>
    <t>Peter GLASS</t>
  </si>
  <si>
    <t>David FOLEY</t>
  </si>
  <si>
    <t>Ettiene DU PREEZ</t>
  </si>
  <si>
    <t>Migail VAN HUYSSTEEN</t>
  </si>
  <si>
    <t>Mickey FERDINAND</t>
  </si>
  <si>
    <t>Aaron BOOTH</t>
  </si>
  <si>
    <t>Adam W. OSBORNE</t>
  </si>
  <si>
    <t>Bennett WOODS</t>
  </si>
  <si>
    <t>William TROTT</t>
  </si>
  <si>
    <t>. SUNNY</t>
  </si>
  <si>
    <t>U. Gokul NATH</t>
  </si>
  <si>
    <t>. SUNIL</t>
  </si>
  <si>
    <t>Parveen KUMAR</t>
  </si>
  <si>
    <t>Alex ROSE</t>
  </si>
  <si>
    <t>Lawrence OKOYE</t>
  </si>
  <si>
    <t>Francois Otieno PRINSLOO</t>
  </si>
  <si>
    <t>Jordan YOUNG</t>
  </si>
  <si>
    <t>Connor BELL</t>
  </si>
  <si>
    <t>Victor HOGAN</t>
  </si>
  <si>
    <t>Apostolos PARELLIS</t>
  </si>
  <si>
    <t>Werner VISSER</t>
  </si>
  <si>
    <t>Roje STONA</t>
  </si>
  <si>
    <t>Rafail ANTONIOU</t>
  </si>
  <si>
    <t>Josh BOATENG</t>
  </si>
  <si>
    <t>Christoforos GENETHLI</t>
  </si>
  <si>
    <t>Kirpal SINGH BATTH</t>
  </si>
  <si>
    <t>Phillipe BARNETT</t>
  </si>
  <si>
    <t>George ARMSTRONG</t>
  </si>
  <si>
    <t>Giorgos KONIARAKIS</t>
  </si>
  <si>
    <t>Ralford MULLINGS</t>
  </si>
  <si>
    <t>Alexander PARKINSON</t>
  </si>
  <si>
    <t>Rajindra CAMPBELL</t>
  </si>
  <si>
    <t>Samuel WOODLEY</t>
  </si>
  <si>
    <t>Gagandeep SINGH</t>
  </si>
  <si>
    <t>Harpreet SINGH</t>
  </si>
  <si>
    <t>Daniel GREAVES</t>
  </si>
  <si>
    <t>Chris SCOTT</t>
  </si>
  <si>
    <t>Jason MORGAN</t>
  </si>
  <si>
    <t>Daniel COPE</t>
  </si>
  <si>
    <t>Ryan WILLIAMS</t>
  </si>
  <si>
    <t>. VAZEER</t>
  </si>
  <si>
    <t>Dotun OGUNDEJI</t>
  </si>
  <si>
    <t>Chris VAN NIEKERK</t>
  </si>
  <si>
    <t>Raj DHARAM</t>
  </si>
  <si>
    <t>Burger LAMBRECHTS JR.</t>
  </si>
  <si>
    <t>Triston GIBBONS</t>
  </si>
  <si>
    <t>James TOMLINSON</t>
  </si>
  <si>
    <t>Mike RANSKY</t>
  </si>
  <si>
    <t>Brandon LLOYD</t>
  </si>
  <si>
    <t>George EVANS</t>
  </si>
  <si>
    <t>Praveen KUMAR</t>
  </si>
  <si>
    <t>Ignatius MARAIS</t>
  </si>
  <si>
    <t>Tarajh HUDSON</t>
  </si>
  <si>
    <t>Lakhwinder SINGH</t>
  </si>
  <si>
    <t>Nirbhay SINGH</t>
  </si>
  <si>
    <t>Ugwoke Vincent EBUBECHUKWU</t>
  </si>
  <si>
    <t>Mark BUJNOWSKI</t>
  </si>
  <si>
    <t>Trevor GUNZELL</t>
  </si>
  <si>
    <t>Christopher Jonathan SOPHIE</t>
  </si>
  <si>
    <t>Tom NEDOW</t>
  </si>
  <si>
    <t>Mathew BEATTY</t>
  </si>
  <si>
    <t>Travis ROBINSON</t>
  </si>
  <si>
    <t>Adam PHILLIPS</t>
  </si>
  <si>
    <t>Javon OSBOURNE</t>
  </si>
  <si>
    <t>Jagtar SINGH</t>
  </si>
  <si>
    <t>Deandre FYFFE</t>
  </si>
  <si>
    <t>Joseph MAXWELL</t>
  </si>
  <si>
    <t>Mark PLOWMAN</t>
  </si>
  <si>
    <t>Chisom ENEKWECHI</t>
  </si>
  <si>
    <t>Vikash PUNIA</t>
  </si>
  <si>
    <t>Karan SINGH</t>
  </si>
  <si>
    <t>Christopher YOUNG</t>
  </si>
  <si>
    <t>Dan FLEMMING</t>
  </si>
  <si>
    <t>Diamante Bryan GUMBS</t>
  </si>
  <si>
    <t>Kyle BLIGNAUT</t>
  </si>
  <si>
    <t>Nathan REID</t>
  </si>
  <si>
    <t>Iosif Michalis PAPA</t>
  </si>
  <si>
    <t>Sachin KUMAR</t>
  </si>
  <si>
    <t>. DEEPAK</t>
  </si>
  <si>
    <t>Jason TUNKS</t>
  </si>
  <si>
    <t>Courtney LAWRENCE</t>
  </si>
  <si>
    <t>Ifeanyi Augustine NWOYE</t>
  </si>
  <si>
    <t>Angus MCINROY</t>
  </si>
  <si>
    <t>James HEDGER</t>
  </si>
  <si>
    <t>Nathan CASANOVA</t>
  </si>
  <si>
    <t>Johnny VANOS</t>
  </si>
  <si>
    <t>Mithravarun SENTHIL KUMAR</t>
  </si>
  <si>
    <t>. MANJEET</t>
  </si>
  <si>
    <t>Kyle MITCHELL</t>
  </si>
  <si>
    <t>Jacko GILL</t>
  </si>
  <si>
    <t>Chukwuebuka ENEKWECHI</t>
  </si>
  <si>
    <t>Scott LINCOLN</t>
  </si>
  <si>
    <t>Jason VAN ROOYEN</t>
  </si>
  <si>
    <t>Tim NEDOW</t>
  </si>
  <si>
    <t>Issac ODUGBESAN</t>
  </si>
  <si>
    <t>Ashinia MILLER</t>
  </si>
  <si>
    <t>Eldred HENRY</t>
  </si>
  <si>
    <t>Warren BARRETT</t>
  </si>
  <si>
    <t>Davinder SINGH</t>
  </si>
  <si>
    <t>Akeem STEWART</t>
  </si>
  <si>
    <t>. AKSHAY</t>
  </si>
  <si>
    <t>Youcef ZATAT</t>
  </si>
  <si>
    <t>VIKAS CHIKARA</t>
  </si>
  <si>
    <t>Hezekiel ROMEO</t>
  </si>
  <si>
    <t>Sanjae LAWRENCE</t>
  </si>
  <si>
    <t>Dennis ADU</t>
  </si>
  <si>
    <t>Lewis BYNG</t>
  </si>
  <si>
    <t>Henry-Bernard BAPTISTE</t>
  </si>
  <si>
    <t>Zico CAMPBELL</t>
  </si>
  <si>
    <t>Chetan KAPOOR</t>
  </si>
  <si>
    <t>Patrick SWAN</t>
  </si>
  <si>
    <t>Bhagat SINGH</t>
  </si>
  <si>
    <t>Gareth WINTER</t>
  </si>
  <si>
    <t>Johann JEREMIAH</t>
  </si>
  <si>
    <t>Billy Jospen TAKOUGOUM KUITCH</t>
  </si>
  <si>
    <t>Dhanvir SINGH</t>
  </si>
  <si>
    <t>Ashish KUMAR</t>
  </si>
  <si>
    <t>Antil NARESH</t>
  </si>
  <si>
    <t>Eli PAWLIW</t>
  </si>
  <si>
    <t>Mohamed ASIFF</t>
  </si>
  <si>
    <t>Konstantinos ALEXIADIS</t>
  </si>
  <si>
    <t>Eke KALU</t>
  </si>
  <si>
    <t>George HYDE</t>
  </si>
  <si>
    <t>Cobe GRAHAM</t>
  </si>
  <si>
    <t>Daniel CORK</t>
  </si>
  <si>
    <t>Sunil KUMAR</t>
  </si>
  <si>
    <t>Djimon Lynere GUMBS</t>
  </si>
  <si>
    <t>Vasilis MOUAIMIS</t>
  </si>
  <si>
    <t>Danree DELANCEY</t>
  </si>
  <si>
    <t>Juber MALIK</t>
  </si>
  <si>
    <t>Stevon CROOKS</t>
  </si>
  <si>
    <t>Andrew KNIGHT</t>
  </si>
  <si>
    <t>Petros MICHAELIDES</t>
  </si>
  <si>
    <t>Caesar KEMP</t>
  </si>
  <si>
    <t>Deandre LEITH</t>
  </si>
  <si>
    <t>Ashish BHALOTHIA</t>
  </si>
  <si>
    <t>Samuel HEAWOOD</t>
  </si>
  <si>
    <t>Parveen DAHIYA</t>
  </si>
  <si>
    <t>Pradeep RANDHAWA</t>
  </si>
  <si>
    <t>Shakti SOLANKI</t>
  </si>
  <si>
    <t>Mustafa William FALL</t>
  </si>
  <si>
    <t>Mohd ZIYAD ZULKIFLI</t>
  </si>
  <si>
    <t>Jonah Chang ANAK RIGAN</t>
  </si>
  <si>
    <t>Daniel CARTWRIGHT</t>
  </si>
  <si>
    <t>Gregory BEARD</t>
  </si>
  <si>
    <t>Craig CHARLTON</t>
  </si>
  <si>
    <t>Shaquille SINGUINEAU</t>
  </si>
  <si>
    <t>Taylor CAMPBELL</t>
  </si>
  <si>
    <t>Adam KEENAN</t>
  </si>
  <si>
    <t>Alexandros POURSANIDIS</t>
  </si>
  <si>
    <t>Craig MURCH</t>
  </si>
  <si>
    <t>Allan CUMMING</t>
  </si>
  <si>
    <t>Jake NORRIS</t>
  </si>
  <si>
    <t>Rowan HAMILTON</t>
  </si>
  <si>
    <t>Tshepang MAKHETHE</t>
  </si>
  <si>
    <t>Carel HAASBROEK</t>
  </si>
  <si>
    <t>Joseph ELLIS</t>
  </si>
  <si>
    <t>Gurmeet SINGH</t>
  </si>
  <si>
    <t>Ethan KATZBERG</t>
  </si>
  <si>
    <t>Renaldo FRECHOU</t>
  </si>
  <si>
    <t>Ben HAWKES</t>
  </si>
  <si>
    <t>Tom PARKER</t>
  </si>
  <si>
    <t>Najee FOX</t>
  </si>
  <si>
    <t>Ruben BANKS</t>
  </si>
  <si>
    <t>Ciaran WRIGHT</t>
  </si>
  <si>
    <t>Bayley CAMPBELL</t>
  </si>
  <si>
    <t>Thomas HEAD</t>
  </si>
  <si>
    <t>Joey LUSSIER</t>
  </si>
  <si>
    <t>Edward JEANS</t>
  </si>
  <si>
    <t>Jared SKEATH</t>
  </si>
  <si>
    <t>Jack PAGET</t>
  </si>
  <si>
    <t>Callum BROWN</t>
  </si>
  <si>
    <t>Joe BLOOMFIELD</t>
  </si>
  <si>
    <t>Nitesh POONIA</t>
  </si>
  <si>
    <t>Sam WILLETT</t>
  </si>
  <si>
    <t>Bajender SINGH</t>
  </si>
  <si>
    <t>Jaswinder SINGH</t>
  </si>
  <si>
    <t>Sukhdev SINGH</t>
  </si>
  <si>
    <t>Oliver GRAHAM</t>
  </si>
  <si>
    <t>Taranveer SINGH</t>
  </si>
  <si>
    <t>Pradeep KUMAR</t>
  </si>
  <si>
    <t>Damien Mornay BOTHMA</t>
  </si>
  <si>
    <t>Meraj ALI</t>
  </si>
  <si>
    <t>Shaun KERRY</t>
  </si>
  <si>
    <t>Jonathan EDWARDS</t>
  </si>
  <si>
    <t>Andreas TROSCHKE</t>
  </si>
  <si>
    <t>Neeraj KUMAR</t>
  </si>
  <si>
    <t>Andrew FROST</t>
  </si>
  <si>
    <t>Prakash SINGH</t>
  </si>
  <si>
    <t>Harish YADAV</t>
  </si>
  <si>
    <t>Jean Ian CARRE</t>
  </si>
  <si>
    <t>Pieter-Juan VORSTMAN</t>
  </si>
  <si>
    <t>Alex WARNER</t>
  </si>
  <si>
    <t>Iosef KESIDES</t>
  </si>
  <si>
    <t>Vipin KUMAR</t>
  </si>
  <si>
    <t>Kaleb SOLA</t>
  </si>
  <si>
    <t>Naveen YADAV</t>
  </si>
  <si>
    <t>N. SHANKAR</t>
  </si>
  <si>
    <t>Bhupinder SINGH</t>
  </si>
  <si>
    <t>Richard MARTIN</t>
  </si>
  <si>
    <t>Dimitris PANAGIOTI GRIGORIOU</t>
  </si>
  <si>
    <t>Adelbert MUSEVENI</t>
  </si>
  <si>
    <t>Shiv KUMAR</t>
  </si>
  <si>
    <t>Nicolas LI YUN FONG</t>
  </si>
  <si>
    <t>. BADAL</t>
  </si>
  <si>
    <t>James HAMBLIN</t>
  </si>
  <si>
    <t>Michael BOMBA</t>
  </si>
  <si>
    <t>. MUKUL</t>
  </si>
  <si>
    <t>Kaushal SINGH</t>
  </si>
  <si>
    <t>Rahul KUMAR</t>
  </si>
  <si>
    <t>Amit GILL</t>
  </si>
  <si>
    <t>Paul DU PLESSIS</t>
  </si>
  <si>
    <t>Gurdev SINGH</t>
  </si>
  <si>
    <t>Peter CASSIDY</t>
  </si>
  <si>
    <t>Keshorn WALCOTT</t>
  </si>
  <si>
    <t>Neeraj CHOPRA</t>
  </si>
  <si>
    <t>PAK</t>
  </si>
  <si>
    <t>Arshad NADEEM</t>
  </si>
  <si>
    <t>Anderson PETERS</t>
  </si>
  <si>
    <t>Rocco VAN ROOYEN</t>
  </si>
  <si>
    <t>Shivpal SINGH</t>
  </si>
  <si>
    <t>Shakiel WAITHE</t>
  </si>
  <si>
    <t>Phil-Mar VAN RENSBURG</t>
  </si>
  <si>
    <t>Chinecherem NNAMDI</t>
  </si>
  <si>
    <t>Julius YEGO</t>
  </si>
  <si>
    <t>Leslain BAIRD</t>
  </si>
  <si>
    <t>Alex Toroitich KIPROTICH</t>
  </si>
  <si>
    <t>Kishore KUMAR JENA</t>
  </si>
  <si>
    <t>D.P MANU</t>
  </si>
  <si>
    <t>Rajender SINGH</t>
  </si>
  <si>
    <t>Uttam PATIL</t>
  </si>
  <si>
    <t>Tyriq HORSFORD</t>
  </si>
  <si>
    <t>Harry HUGHES</t>
  </si>
  <si>
    <t>Devoux DEYSEL</t>
  </si>
  <si>
    <t>Andy WHITE</t>
  </si>
  <si>
    <t>Anil KUMAR</t>
  </si>
  <si>
    <t>Samuel KURE</t>
  </si>
  <si>
    <t>Zion HILL</t>
  </si>
  <si>
    <t>Vipin KASANA</t>
  </si>
  <si>
    <t>John AMPOMAH</t>
  </si>
  <si>
    <t>Sunil BISNNOI</t>
  </si>
  <si>
    <t>Spyros SAVVA</t>
  </si>
  <si>
    <t>Joe DUNDERDALE</t>
  </si>
  <si>
    <t>Newton KATOKI</t>
  </si>
  <si>
    <t>Joshua MATHER</t>
  </si>
  <si>
    <t>Armant VAN DER LINDEN</t>
  </si>
  <si>
    <t>Ben LANGTON-BURNELL</t>
  </si>
  <si>
    <t>Keyshawn STRACHAN</t>
  </si>
  <si>
    <t>Nandkishor SINGH</t>
  </si>
  <si>
    <t>Arun BABY</t>
  </si>
  <si>
    <t>Greg MILLAR</t>
  </si>
  <si>
    <t>Vijay LAKRA</t>
  </si>
  <si>
    <t>. JAIDEEP</t>
  </si>
  <si>
    <t>Thomas HOLMES</t>
  </si>
  <si>
    <t>James WHITEAKER</t>
  </si>
  <si>
    <t>Johannes SCHLEBUSCH</t>
  </si>
  <si>
    <t>Werner BOUWER</t>
  </si>
  <si>
    <t>Zander VAN DER MERWE</t>
  </si>
  <si>
    <t>Navdeep YADAV</t>
  </si>
  <si>
    <t>Roan ALLEN</t>
  </si>
  <si>
    <t>Tobie HOLTZHAUSEN</t>
  </si>
  <si>
    <t>Callan SALDUTTO</t>
  </si>
  <si>
    <t>Rajheim CARBY</t>
  </si>
  <si>
    <t>P.A. LAKMAL</t>
  </si>
  <si>
    <t>Eleftherios KONTONIKOLA</t>
  </si>
  <si>
    <t>Tom HEWSON</t>
  </si>
  <si>
    <t>Werner DAMES</t>
  </si>
  <si>
    <t>Parvesh MALIK</t>
  </si>
  <si>
    <t>Benjamin PEARSON</t>
  </si>
  <si>
    <t>. VIVEK</t>
  </si>
  <si>
    <t>Nitish YADAV</t>
  </si>
  <si>
    <t>Nikunj SINGH</t>
  </si>
  <si>
    <t>Titus EKIRU</t>
  </si>
  <si>
    <t>Reuben Kiprop KIPYEGO</t>
  </si>
  <si>
    <t>Marius KIPSEREM</t>
  </si>
  <si>
    <t>Bernard Kiprop KOECH</t>
  </si>
  <si>
    <t>Barnabas KIPTUM</t>
  </si>
  <si>
    <t>Elisha ROTICH</t>
  </si>
  <si>
    <t>Eliud KIPCHOGE</t>
  </si>
  <si>
    <t>Jonathan KORIR</t>
  </si>
  <si>
    <t>Hillary KIPSAMBU</t>
  </si>
  <si>
    <t>Barselius KIPYEGO</t>
  </si>
  <si>
    <t>Gabriel Gerald GEAY</t>
  </si>
  <si>
    <t>Nicholas KIRWA</t>
  </si>
  <si>
    <t>Morris Munene GACHAGA</t>
  </si>
  <si>
    <t>Lawrence CHERONO</t>
  </si>
  <si>
    <t>Joel Kemboi KIMURER</t>
  </si>
  <si>
    <t>Philemon KACHERAN</t>
  </si>
  <si>
    <t>Titus KIPRUTO</t>
  </si>
  <si>
    <t>Evans CHEBET</t>
  </si>
  <si>
    <t>Eric KIPTANUI</t>
  </si>
  <si>
    <t>Emmanuel SAINA</t>
  </si>
  <si>
    <t>Samuel Kiplimo KOSGEI</t>
  </si>
  <si>
    <t>Kenneth KETER</t>
  </si>
  <si>
    <t>Bethwel YEGON</t>
  </si>
  <si>
    <t>Silas TOO</t>
  </si>
  <si>
    <t>Bernard Kiprop KIPYEGO</t>
  </si>
  <si>
    <t>Solomon Kirwa YEGO</t>
  </si>
  <si>
    <t>Kipkemoi KIPRONO</t>
  </si>
  <si>
    <t>Abel KIRUI</t>
  </si>
  <si>
    <t>Martin KIPRUGUT KOSGEY</t>
  </si>
  <si>
    <t>Timothy KIPLAGAT</t>
  </si>
  <si>
    <t>Simon KIPKOSGEI</t>
  </si>
  <si>
    <t>Mike KIPTUM</t>
  </si>
  <si>
    <t>Reuben KERIO</t>
  </si>
  <si>
    <t>Bernard Kipkemoi NGENO</t>
  </si>
  <si>
    <t>Filex CHEMONGES</t>
  </si>
  <si>
    <t>Lucas Kimeli ROTICH</t>
  </si>
  <si>
    <t>Mark KORIR</t>
  </si>
  <si>
    <t>Bethwell KIPKEMBOI</t>
  </si>
  <si>
    <t>Kennedy CHEBOROR</t>
  </si>
  <si>
    <t>Alphonce Felix SIMBU</t>
  </si>
  <si>
    <t>Edwin KOSGEI</t>
  </si>
  <si>
    <t>Michel GITHAE</t>
  </si>
  <si>
    <t>Albert KANGOGO</t>
  </si>
  <si>
    <t>Laban Kipngetich KORIR</t>
  </si>
  <si>
    <t>Vincent RONO</t>
  </si>
  <si>
    <t>Edwin KIPLAGAT</t>
  </si>
  <si>
    <t>Albert KORIR</t>
  </si>
  <si>
    <t>Clement Kiprono LANGAT</t>
  </si>
  <si>
    <t>Fred MUSOBO</t>
  </si>
  <si>
    <t>Michael KUNYUGA</t>
  </si>
  <si>
    <t>Jackson KIPROP</t>
  </si>
  <si>
    <t>Wilson Kwambai CHEBET</t>
  </si>
  <si>
    <t>Cosmas MATOLO</t>
  </si>
  <si>
    <t>Stephen CHEBOGUT</t>
  </si>
  <si>
    <t>Stanley BETT</t>
  </si>
  <si>
    <t>Zablon CHUMBA</t>
  </si>
  <si>
    <t>CyBrian KOTUT</t>
  </si>
  <si>
    <t>Stephen KIPROTICH</t>
  </si>
  <si>
    <t>Shadrack Kimutai KOECH</t>
  </si>
  <si>
    <t>Barnaba KIPKOECH</t>
  </si>
  <si>
    <t>Leonard LANGAT</t>
  </si>
  <si>
    <t>Edwin KOECH</t>
  </si>
  <si>
    <t>Bernard KIPROTICH</t>
  </si>
  <si>
    <t>David KIPRONO</t>
  </si>
  <si>
    <t>Geofrey KUSURO</t>
  </si>
  <si>
    <t>Raymond Kipchumba CHOGE</t>
  </si>
  <si>
    <t>Mathew Sang KIBIWOT</t>
  </si>
  <si>
    <t>Samuel LOMOI</t>
  </si>
  <si>
    <t>Bethwel KIBET</t>
  </si>
  <si>
    <t>Stephen MOKOKA</t>
  </si>
  <si>
    <t>Laban MUTAI</t>
  </si>
  <si>
    <t>Cameron LEVINS</t>
  </si>
  <si>
    <t>Martin MUSAU</t>
  </si>
  <si>
    <t>Gilbert CHUMBA</t>
  </si>
  <si>
    <t>Benson KIPRUTO</t>
  </si>
  <si>
    <t>Victor KIPLANGAT</t>
  </si>
  <si>
    <t>Robert KIPKEMBOI</t>
  </si>
  <si>
    <t>Tomas Hilifa RAINHOLD</t>
  </si>
  <si>
    <t>Tebello RAMAKONGOANA</t>
  </si>
  <si>
    <t>Solomon MUTAI</t>
  </si>
  <si>
    <t>Dickson CHUMBA</t>
  </si>
  <si>
    <t>Nobert KIGEN</t>
  </si>
  <si>
    <t>Moses KEMEI</t>
  </si>
  <si>
    <t>Elkanah LANGAT</t>
  </si>
  <si>
    <t>Charles JUMA</t>
  </si>
  <si>
    <t>Felix KIMUTAI</t>
  </si>
  <si>
    <t>Benard KIMELI</t>
  </si>
  <si>
    <t>Chris THOMPSON</t>
  </si>
  <si>
    <t>Quentin REW</t>
  </si>
  <si>
    <t>Christopher SNOOK</t>
  </si>
  <si>
    <t>Tom PARTINGTON</t>
  </si>
  <si>
    <t>Evan DUNFEE</t>
  </si>
  <si>
    <t>Callum WILKINSON</t>
  </si>
  <si>
    <t>Paramdeep MOR</t>
  </si>
  <si>
    <t>Lebogang SHANGE</t>
  </si>
  <si>
    <t>Suraj PANWAR</t>
  </si>
  <si>
    <t>Samuel Kireri GATHIMBA</t>
  </si>
  <si>
    <t>Cameron CORBISHLEY</t>
  </si>
  <si>
    <t>Heristone Wanyonyi WAFULA</t>
  </si>
  <si>
    <t>Paramjeet Singh BISHT</t>
  </si>
  <si>
    <t>Simon WACHIRA</t>
  </si>
  <si>
    <t>Sanjay KUMAR</t>
  </si>
  <si>
    <t>Bajarangi PRAJAPATI</t>
  </si>
  <si>
    <t>Stephen MUTUKU</t>
  </si>
  <si>
    <t>Aditya NEGI</t>
  </si>
  <si>
    <t>Anshul DHAUNDIYAL</t>
  </si>
  <si>
    <t>Vishvendra SINGH</t>
  </si>
  <si>
    <t>William SINGH</t>
  </si>
  <si>
    <t>Guy THOMAS</t>
  </si>
  <si>
    <t>Keyborn OBATO</t>
  </si>
  <si>
    <t>Bikram DAS</t>
  </si>
  <si>
    <t>Tumisang PULE</t>
  </si>
  <si>
    <t>Wayne SNYMAN</t>
  </si>
  <si>
    <t>Antonio FARMER</t>
  </si>
  <si>
    <t>George WILKINSON</t>
  </si>
  <si>
    <t>Christiaan BESTER</t>
  </si>
  <si>
    <t>Ali FARMAN</t>
  </si>
  <si>
    <t>Nichodemus MUSAU</t>
  </si>
  <si>
    <t>Dominic Samson NDIGITI</t>
  </si>
  <si>
    <t>Raj MISHRA</t>
  </si>
  <si>
    <t>Rajan CHAUDHARY</t>
  </si>
  <si>
    <t>Billin GEORGE</t>
  </si>
  <si>
    <t>Deepender SINGH</t>
  </si>
  <si>
    <t>Rahul BIND</t>
  </si>
  <si>
    <t>Jerome CAPRICE</t>
  </si>
  <si>
    <t>Envor RHODAS</t>
  </si>
  <si>
    <t>Anchal VISHWAKARMA</t>
  </si>
  <si>
    <t>Nehemiah KIPRONO</t>
  </si>
  <si>
    <t>Avinesh ANTHONY</t>
  </si>
  <si>
    <t>Chandra PRAKASH</t>
  </si>
  <si>
    <t>Django LOVETT</t>
  </si>
  <si>
    <t>Ushan Thiwanka PERERA</t>
  </si>
  <si>
    <t>Michael MASON</t>
  </si>
  <si>
    <t>Donald THOMAS</t>
  </si>
  <si>
    <t>Tom GALE</t>
  </si>
  <si>
    <t>Mpho LINKS</t>
  </si>
  <si>
    <t>Nauraj Singh RANDHAWA</t>
  </si>
  <si>
    <t>Mathew SAWE</t>
  </si>
  <si>
    <t>William GRIMSEY</t>
  </si>
  <si>
    <t>Derek DROUIN</t>
  </si>
  <si>
    <t>Vasilios KONSTANTINOU</t>
  </si>
  <si>
    <t>Jamal WILSON</t>
  </si>
  <si>
    <t>Mike EDWARDS</t>
  </si>
  <si>
    <t>Breyton POOLE</t>
  </si>
  <si>
    <t>David SMITH</t>
  </si>
  <si>
    <t>Chris BAKER</t>
  </si>
  <si>
    <t>Joel KHAN</t>
  </si>
  <si>
    <t>Shaun MILLER</t>
  </si>
  <si>
    <t>Romaine BECKFORD</t>
  </si>
  <si>
    <t>Keegan FOURIE</t>
  </si>
  <si>
    <t>Omamuyovwi ERHIRE</t>
  </si>
  <si>
    <t>Brian RAATS</t>
  </si>
  <si>
    <t>Trevor BARRY</t>
  </si>
  <si>
    <t>Aiden GROUT</t>
  </si>
  <si>
    <t>Vincent BHARATHI</t>
  </si>
  <si>
    <t>Kyle ALCINE</t>
  </si>
  <si>
    <t>Lionel OWONA</t>
  </si>
  <si>
    <t>Sam BRERETON</t>
  </si>
  <si>
    <t>Lewis MCGUIRE</t>
  </si>
  <si>
    <t>Adam BROOKS</t>
  </si>
  <si>
    <t>Sarvesh Anil KUSHARE</t>
  </si>
  <si>
    <t>Jesse SANDESH</t>
  </si>
  <si>
    <t>T. AROMAL</t>
  </si>
  <si>
    <t>Jyles ETIENNE</t>
  </si>
  <si>
    <t>Rory DWYER</t>
  </si>
  <si>
    <t>David AYA</t>
  </si>
  <si>
    <t>Gift NKOSI</t>
  </si>
  <si>
    <t>Raymond RICHARDS</t>
  </si>
  <si>
    <t>Cyprain OYEDELE</t>
  </si>
  <si>
    <t>Noel VANDERZEE</t>
  </si>
  <si>
    <t>Chris MOLEYA</t>
  </si>
  <si>
    <t>Geo JOSE</t>
  </si>
  <si>
    <t>C SRINEESH</t>
  </si>
  <si>
    <t>Moh. Eizlan DAHALAN</t>
  </si>
  <si>
    <t>Farrell Glenn FELIX</t>
  </si>
  <si>
    <t>Connor ANNANDALE</t>
  </si>
  <si>
    <t>Kelechi AGUOCHA</t>
  </si>
  <si>
    <t>Dominic OGBECHIE</t>
  </si>
  <si>
    <t>J. Aadarsh RAM</t>
  </si>
  <si>
    <t>Girjeet SINGH</t>
  </si>
  <si>
    <t>Edric WENHOLD</t>
  </si>
  <si>
    <t>Asani HYLTON</t>
  </si>
  <si>
    <t>Vijay MALIK</t>
  </si>
  <si>
    <t>Paul GALAS</t>
  </si>
  <si>
    <t>Stefan DUVIVIER</t>
  </si>
  <si>
    <t>Desjardin PROSPER</t>
  </si>
  <si>
    <t>Luvo NKEWU</t>
  </si>
  <si>
    <t>Sidharth YADAV</t>
  </si>
  <si>
    <t>Gayisa MASWANGAYI</t>
  </si>
  <si>
    <t>David EDMONDSON</t>
  </si>
  <si>
    <t>Fran√ßois Jo√´l MOUDIO</t>
  </si>
  <si>
    <t>Hup Wei LEE</t>
  </si>
  <si>
    <t>Luke BALL</t>
  </si>
  <si>
    <t>S. VEERAMANI</t>
  </si>
  <si>
    <t>R. MANIVANNAN</t>
  </si>
  <si>
    <t>Sreenith MOHAN</t>
  </si>
  <si>
    <t>Jonathan BROOM-EDWARDS</t>
  </si>
  <si>
    <t>Jack ENNIS</t>
  </si>
  <si>
    <t>Strings</t>
  </si>
  <si>
    <t>Rank in Australia in Event</t>
  </si>
  <si>
    <t>Rank in Aus in Event</t>
  </si>
  <si>
    <t>Checking for best score from 21/22</t>
  </si>
  <si>
    <t>Best score without duplicates</t>
  </si>
  <si>
    <r>
      <t xml:space="preserve">Rank 21 </t>
    </r>
    <r>
      <rPr>
        <b/>
        <u/>
        <sz val="12"/>
        <color theme="1"/>
        <rFont val="Calibri (Body)"/>
      </rPr>
      <t>OR</t>
    </r>
    <r>
      <rPr>
        <sz val="12"/>
        <color theme="1"/>
        <rFont val="Calibri"/>
        <family val="2"/>
        <scheme val="minor"/>
      </rPr>
      <t xml:space="preserve"> 22</t>
    </r>
  </si>
  <si>
    <t>Male 22 AND 21 Commonwealth Outdoor rankings by Toplist AFTER removing duplicates</t>
  </si>
  <si>
    <t>GET DATA FROM TXT -&gt; `COMMS22_21_male_COMBINEDFILE.txt`</t>
  </si>
  <si>
    <t>Reduce Duplicates -&gt; =UNIQUE($A$3:$D$3280,FALSE,FALSE)</t>
  </si>
  <si>
    <t>GET DATA FROM TXT -&gt; `COMMS22_21_female_COMBINEDFILE.txt`</t>
  </si>
  <si>
    <t>Female 22 AND 21 Commonwealth Outdoor rankings by Toplist AFTER removing duplicates</t>
  </si>
  <si>
    <t>Comm Rank over BOTH years</t>
  </si>
  <si>
    <t>* Sorting columns A-I only</t>
  </si>
  <si>
    <t>Best performance score</t>
  </si>
  <si>
    <t>Rank in Commonwealth over 21/22</t>
  </si>
  <si>
    <t>New String</t>
  </si>
  <si>
    <t>*Apply filters by selecting C -K then 'Sort' then 'OK'</t>
  </si>
  <si>
    <t>Q</t>
  </si>
  <si>
    <t>Alt. Event</t>
  </si>
  <si>
    <t xml:space="preserve">*Paste data then move age column and recentre column data </t>
  </si>
  <si>
    <t xml:space="preserve">* After formatting, paste in new tab with date stamp </t>
  </si>
  <si>
    <t>Jereem RICHARDS</t>
  </si>
  <si>
    <t>Jack TURNER</t>
  </si>
  <si>
    <t>Kendrick THOMPSON</t>
  </si>
  <si>
    <t>Lewis CHURCH</t>
  </si>
  <si>
    <t>Elvis KRYUKOV</t>
  </si>
  <si>
    <t>Harry KENDALL</t>
  </si>
  <si>
    <t>Harry MASLEN</t>
  </si>
  <si>
    <t>Ben COLLERTON</t>
  </si>
  <si>
    <t>Joel MCFARLANE</t>
  </si>
  <si>
    <t>Andrew MURPHY</t>
  </si>
  <si>
    <t>Nicolas GEROME</t>
  </si>
  <si>
    <t>Curtis MATTHEWS</t>
  </si>
  <si>
    <t>Philip KASTNER</t>
  </si>
  <si>
    <t>Bradley EISNOR</t>
  </si>
  <si>
    <t>Rostam TURNER</t>
  </si>
  <si>
    <t>Elliot THOMPSON</t>
  </si>
  <si>
    <t>Telvin TAVERNIER</t>
  </si>
  <si>
    <t>Usaid KHAN</t>
  </si>
  <si>
    <t>Howard BELL</t>
  </si>
  <si>
    <t>Charlie ROE</t>
  </si>
  <si>
    <t>Navjor SINGH</t>
  </si>
  <si>
    <t>Timon DRESSELHAUS</t>
  </si>
  <si>
    <t>Umesh LAMBA</t>
  </si>
  <si>
    <t>Cal MCLENNAN</t>
  </si>
  <si>
    <t>Liam REVELEY</t>
  </si>
  <si>
    <t>Shawn BEAUDOIN</t>
  </si>
  <si>
    <t>Ryan THOMSEN</t>
  </si>
  <si>
    <t>Ella KOSTER</t>
  </si>
  <si>
    <t>Lily TILT</t>
  </si>
  <si>
    <t>Skylar SIEBEN</t>
  </si>
  <si>
    <t>Alix STILL</t>
  </si>
  <si>
    <t>Jansen ZIOLA</t>
  </si>
  <si>
    <t>Natasha SMITH</t>
  </si>
  <si>
    <t>Lauren EVANS</t>
  </si>
  <si>
    <t>Lauryn DAVEY</t>
  </si>
  <si>
    <t>Ashleigh SPILIOPOULOU</t>
  </si>
  <si>
    <t>Emily TYRRELL</t>
  </si>
  <si>
    <t>Emma CANNING</t>
  </si>
  <si>
    <t>Jorden HALL</t>
  </si>
  <si>
    <t>Sonu KUMARI</t>
  </si>
  <si>
    <t>Sienna MACDONALD</t>
  </si>
  <si>
    <t>Megan DUNN</t>
  </si>
  <si>
    <t>Kristen O'HANDLEY</t>
  </si>
  <si>
    <t>. KAJAL</t>
  </si>
  <si>
    <t>Jordanna MORRISH</t>
  </si>
  <si>
    <t>Katie CHAPMAN</t>
  </si>
  <si>
    <t>Madison HUTTON</t>
  </si>
  <si>
    <t>*copy and paste entire list of AUS athletes from each yellow Toplist tab in C2:E2 (this will capture all athletes)</t>
  </si>
  <si>
    <t>* Review Auto tester column in blue sheet male and female points lists, if an untrue auto found put (="") in the cell</t>
  </si>
  <si>
    <t>* Move any auto quals 'Q'  down if outside top 3 in AUS (MAT RAMSDEN EXAMPLE)</t>
  </si>
  <si>
    <t>*before converting to HTML find and replace '20km-' with '' to remove 20km (as this is only used as a tag)</t>
  </si>
  <si>
    <t>Justin CAVANAGH</t>
  </si>
  <si>
    <t>Aaron STUBBS</t>
  </si>
  <si>
    <t>MacGregor LEAVY</t>
  </si>
  <si>
    <t>Hugo WHITEHEAD</t>
  </si>
  <si>
    <t>Michael JEFFREY</t>
  </si>
  <si>
    <t>Nic SHEN</t>
  </si>
  <si>
    <t>Harry CALLOW</t>
  </si>
  <si>
    <t>Kye MASON</t>
  </si>
  <si>
    <t>Mick STANOVSEK</t>
  </si>
  <si>
    <t>Joshua PERDRISAT</t>
  </si>
  <si>
    <t>Peyton CRAIG</t>
  </si>
  <si>
    <t>Griffin KELLY</t>
  </si>
  <si>
    <t>Patrick KROPP</t>
  </si>
  <si>
    <t>Dion FINOCCHIARO</t>
  </si>
  <si>
    <t>Ben KELLY</t>
  </si>
  <si>
    <t>Matt GUNTHER</t>
  </si>
  <si>
    <t>Brady THRELFALL</t>
  </si>
  <si>
    <t>Toby MENDAY</t>
  </si>
  <si>
    <t>Andrew FERGUSON</t>
  </si>
  <si>
    <t>Sam HOPPER</t>
  </si>
  <si>
    <t>Matthew DAVY</t>
  </si>
  <si>
    <t>Holly REA</t>
  </si>
  <si>
    <t>Lauren JOHNSTON</t>
  </si>
  <si>
    <t>Georgia CAMPOS</t>
  </si>
  <si>
    <t>Lauren PERCIVAL</t>
  </si>
  <si>
    <t>Cassandra WANG LECOUTEUR</t>
  </si>
  <si>
    <t>Alice DIXON</t>
  </si>
  <si>
    <t>Jade BEAVEN</t>
  </si>
  <si>
    <t>Sienna MALTESE</t>
  </si>
  <si>
    <t>Jasynta LAMPRET</t>
  </si>
  <si>
    <t>Iluka-Rose TAYLOR</t>
  </si>
  <si>
    <t>Astrid SMYTH</t>
  </si>
  <si>
    <t>Emily CASACLANG</t>
  </si>
  <si>
    <t>Erin BLUNDELL</t>
  </si>
  <si>
    <t>Denika MURRAY</t>
  </si>
  <si>
    <t>Kalliyan SEREMET</t>
  </si>
  <si>
    <t>Zurawel TEAGAN</t>
  </si>
  <si>
    <t>Rebecca BROWN</t>
  </si>
  <si>
    <t>Harriette SLATER</t>
  </si>
  <si>
    <t>Antoine ANDREWS</t>
  </si>
  <si>
    <t>Bouwahghi NKRUMIE</t>
  </si>
  <si>
    <t>Raphael NGAGUELE MBERLINA</t>
  </si>
  <si>
    <t>Carlos BROWN</t>
  </si>
  <si>
    <t>Elijah Onkware MATHEW</t>
  </si>
  <si>
    <t>Jaiden REID</t>
  </si>
  <si>
    <t>Jevaughn WHYTE</t>
  </si>
  <si>
    <t>Mark MANLEY</t>
  </si>
  <si>
    <t>Mike Mokamba NYANG'AU</t>
  </si>
  <si>
    <t>Teri FRAGIADAKIS</t>
  </si>
  <si>
    <t>Adrian KERR</t>
  </si>
  <si>
    <t>David LYNCH</t>
  </si>
  <si>
    <t>Malique SAVERY</t>
  </si>
  <si>
    <t>Nsangou TETNDAP</t>
  </si>
  <si>
    <t>Evariste NANA KUATE</t>
  </si>
  <si>
    <t>Kelvin Sawe TAUTA</t>
  </si>
  <si>
    <t>Amal GLASGOW</t>
  </si>
  <si>
    <t>Donald NYAMJUA</t>
  </si>
  <si>
    <t>Moses KEMBOI</t>
  </si>
  <si>
    <t>Patrick RONO</t>
  </si>
  <si>
    <t>Francis Leshoo PESI</t>
  </si>
  <si>
    <t>Aaron KEMEI</t>
  </si>
  <si>
    <t>Camron HERRON</t>
  </si>
  <si>
    <t>Eamonn KICHUK</t>
  </si>
  <si>
    <t>Avinesh AUSTIN</t>
  </si>
  <si>
    <t>Dennis KIPKOSGEI</t>
  </si>
  <si>
    <t>Kemarrio BYGRAVE</t>
  </si>
  <si>
    <t>Daniel MUNGUTI</t>
  </si>
  <si>
    <t>Oliver CHIGNELL</t>
  </si>
  <si>
    <t>Chanel MUIR</t>
  </si>
  <si>
    <t>Jacob KOSGEI</t>
  </si>
  <si>
    <t>Fidelis WAITHAKA</t>
  </si>
  <si>
    <t>Geofrey RONO</t>
  </si>
  <si>
    <t>Justus MUASYA</t>
  </si>
  <si>
    <t>Ezekiel LETAYA</t>
  </si>
  <si>
    <t>Jack PAINE</t>
  </si>
  <si>
    <t>Nicholas DEWAR</t>
  </si>
  <si>
    <t>Richard ETIR</t>
  </si>
  <si>
    <t>Harun KIBET</t>
  </si>
  <si>
    <t>Emmanuel WAFULA</t>
  </si>
  <si>
    <t>Eliezar KIBET</t>
  </si>
  <si>
    <t>Enock KIPRORIR</t>
  </si>
  <si>
    <t>Philip KORIR</t>
  </si>
  <si>
    <t>Simon NGEERA</t>
  </si>
  <si>
    <t>Timothy KIBET</t>
  </si>
  <si>
    <t>Festus KIPRONO</t>
  </si>
  <si>
    <t>Luke CLEMENTS</t>
  </si>
  <si>
    <t>Raynold Kipkorir CHERUIYOT</t>
  </si>
  <si>
    <t>Ismael KURUI</t>
  </si>
  <si>
    <t>Charles ROTICH</t>
  </si>
  <si>
    <t>Stephen LEMAYA</t>
  </si>
  <si>
    <t>Francis ABONG</t>
  </si>
  <si>
    <t>Leonard BETT</t>
  </si>
  <si>
    <t>Boniface KIPTANUI</t>
  </si>
  <si>
    <t>Shadrack RONO</t>
  </si>
  <si>
    <t>Wesley LADEMA</t>
  </si>
  <si>
    <t>Daniel KINYANJUI</t>
  </si>
  <si>
    <t>Raymond OKECH</t>
  </si>
  <si>
    <t>Edwin KIPSAISAK</t>
  </si>
  <si>
    <t>Victor SAWE</t>
  </si>
  <si>
    <t>Edwi SEKO</t>
  </si>
  <si>
    <t>Julius CHEPWONY</t>
  </si>
  <si>
    <t>Meshack LELGUT</t>
  </si>
  <si>
    <t>Dominic KINYANJUI</t>
  </si>
  <si>
    <t>Musa MITEI</t>
  </si>
  <si>
    <t>Albert Kipkorir TONUI</t>
  </si>
  <si>
    <t>Vincent Kiprotich MUTAI</t>
  </si>
  <si>
    <t>Benson MOSHON</t>
  </si>
  <si>
    <t>Reuben Poghisho LONGOSIWA</t>
  </si>
  <si>
    <t>Vincent Kipkurui TOO</t>
  </si>
  <si>
    <t>Benard KERENGE</t>
  </si>
  <si>
    <t>Frederick CHEBII</t>
  </si>
  <si>
    <t>Nelson NDOMBI</t>
  </si>
  <si>
    <t>Pius KIPLETING</t>
  </si>
  <si>
    <t>Abel Kiprop MUTAI</t>
  </si>
  <si>
    <t>Cyrus MUTURI</t>
  </si>
  <si>
    <t>Paul MUCHOKA</t>
  </si>
  <si>
    <t>Steve RASWEI</t>
  </si>
  <si>
    <t>Kimathi Kenneth KITHINJI</t>
  </si>
  <si>
    <t>Raphael LONGISA</t>
  </si>
  <si>
    <t>Jackson KARU</t>
  </si>
  <si>
    <t>Kiprono CHEPKWONY</t>
  </si>
  <si>
    <t>Nicholas KIPCHUMBA</t>
  </si>
  <si>
    <t>Stanley SIROR</t>
  </si>
  <si>
    <t>David MUNGAI</t>
  </si>
  <si>
    <t>Oscar OKAPEL</t>
  </si>
  <si>
    <t>Kipkorir KORGOREN</t>
  </si>
  <si>
    <t>Harison NDIRANGU</t>
  </si>
  <si>
    <t>Timothy NZIOKA</t>
  </si>
  <si>
    <t>Muhammad Ridzwan RIDAL</t>
  </si>
  <si>
    <t>Nicholas Kiplimo KESSIO</t>
  </si>
  <si>
    <t>Noah ROGERS</t>
  </si>
  <si>
    <t>Aaron JEFFERY</t>
  </si>
  <si>
    <t>Dante GORDON</t>
  </si>
  <si>
    <t>Andre ANURA</t>
  </si>
  <si>
    <t>Luqman Hakim RAMLAN</t>
  </si>
  <si>
    <t>Balvin ISRAEL</t>
  </si>
  <si>
    <t>Muhammad Azim Abdul KEFLI</t>
  </si>
  <si>
    <t>Harrison WEIL</t>
  </si>
  <si>
    <t>Brendon Ting LI KING</t>
  </si>
  <si>
    <t>Mohd Shah SHOLIKIN AZHAR</t>
  </si>
  <si>
    <t>Tetteh ANANG</t>
  </si>
  <si>
    <t>Johnathan RODGERS</t>
  </si>
  <si>
    <t>Muhd Sunik MUSLIMIN</t>
  </si>
  <si>
    <t>Nathan CRAWFORD-WALLIS</t>
  </si>
  <si>
    <t>Scott THOMSON</t>
  </si>
  <si>
    <t>NG Tak SING</t>
  </si>
  <si>
    <t>Adam STACK</t>
  </si>
  <si>
    <t>Verrol SAM</t>
  </si>
  <si>
    <t>Rafe COIUILLAULT</t>
  </si>
  <si>
    <t>Ethan BONE</t>
  </si>
  <si>
    <t>Ryan INGRAHAM</t>
  </si>
  <si>
    <t>Chavez PENN</t>
  </si>
  <si>
    <t>Nickson Kipkirui SIGEI</t>
  </si>
  <si>
    <t>Riley HIGGINS</t>
  </si>
  <si>
    <t>Lucien WANGBA</t>
  </si>
  <si>
    <t>Petros MITSIDES</t>
  </si>
  <si>
    <t>Chin Poh KONG</t>
  </si>
  <si>
    <t>Paraskevas BATZAVALIS</t>
  </si>
  <si>
    <t>Nelson MALAKWEN</t>
  </si>
  <si>
    <t>Luke STACHOWICZ</t>
  </si>
  <si>
    <t>Derrick WANJOHI</t>
  </si>
  <si>
    <t>Eric Maugo SIKUKU</t>
  </si>
  <si>
    <t>Stephen NDANGILI</t>
  </si>
  <si>
    <t>David KINGORI</t>
  </si>
  <si>
    <t>Amos KIPRUTO</t>
  </si>
  <si>
    <t>Zaphania CHERUIYOT</t>
  </si>
  <si>
    <t>Daniel MUIVA KITONYI</t>
  </si>
  <si>
    <t>Thomas EKIRU</t>
  </si>
  <si>
    <t>Daniel KEMBOI</t>
  </si>
  <si>
    <t>Mahfuzur RAHMAN</t>
  </si>
  <si>
    <t>Nick MILLER</t>
  </si>
  <si>
    <t>Paige ARCHER</t>
  </si>
  <si>
    <t>Maria THOMPSON OMOKWE</t>
  </si>
  <si>
    <t>St√©phanie NJUH NSTELLA</t>
  </si>
  <si>
    <t>Irene BELL BONONG</t>
  </si>
  <si>
    <t>Herverge KOLE ETAME</t>
  </si>
  <si>
    <t>Chayille COLLETTE</t>
  </si>
  <si>
    <t>Marielle VENIDA</t>
  </si>
  <si>
    <t>Shatalya DORSETT</t>
  </si>
  <si>
    <t>Eunice KADOGO</t>
  </si>
  <si>
    <t>Mercy CHEBET</t>
  </si>
  <si>
    <t>Rhani HAGAN</t>
  </si>
  <si>
    <t>Milcent NDORO</t>
  </si>
  <si>
    <t>Monique HANLON</t>
  </si>
  <si>
    <t>Addira COLLETTE</t>
  </si>
  <si>
    <t>Diandra KELLY</t>
  </si>
  <si>
    <t>Joan CHERONO</t>
  </si>
  <si>
    <t>Mercy OKECH</t>
  </si>
  <si>
    <t>Gladys KEBENEI</t>
  </si>
  <si>
    <t>Agnes MUENI</t>
  </si>
  <si>
    <t>Denielle HILLS</t>
  </si>
  <si>
    <t>Nelly CHEPCHIRCHIR</t>
  </si>
  <si>
    <t>Mercyline CHERONO</t>
  </si>
  <si>
    <t>Virginia NYAMBURA</t>
  </si>
  <si>
    <t>Nancy CHEROP</t>
  </si>
  <si>
    <t>Judy KEMUNTO</t>
  </si>
  <si>
    <t>Bella BROWNE</t>
  </si>
  <si>
    <t>Maureen GESARE</t>
  </si>
  <si>
    <t>Abigail NORDBERG</t>
  </si>
  <si>
    <t>Emma FERGUSON</t>
  </si>
  <si>
    <t>Everlyne SYOMBUA</t>
  </si>
  <si>
    <t>Ann GATHONI</t>
  </si>
  <si>
    <t>Celestine CHEPKOSGEI</t>
  </si>
  <si>
    <t>Olivia BOYD</t>
  </si>
  <si>
    <t>Yveen JEPKEMBOI</t>
  </si>
  <si>
    <t>Marion CHEPKOECH</t>
  </si>
  <si>
    <t>Rebbeca CHEBOLEL</t>
  </si>
  <si>
    <t>Rose WANGUI</t>
  </si>
  <si>
    <t>Jematian KADOGO</t>
  </si>
  <si>
    <t>Nelly CHEPTOO</t>
  </si>
  <si>
    <t>Jecinta NYOKABI</t>
  </si>
  <si>
    <t>Eva GOODISSON</t>
  </si>
  <si>
    <t>Nicole VAN DER KAAY</t>
  </si>
  <si>
    <t>Margaret NGOIRI</t>
  </si>
  <si>
    <t>Margaret EKALALE</t>
  </si>
  <si>
    <t>Yvone CHEPCHIRCHIR</t>
  </si>
  <si>
    <t>Gladys LONGARS</t>
  </si>
  <si>
    <t>Jackline CHERONO</t>
  </si>
  <si>
    <t>Irene CHEPKETER</t>
  </si>
  <si>
    <t>Purity KOMEN</t>
  </si>
  <si>
    <t>Violet JELAGAT</t>
  </si>
  <si>
    <t>Hannah MWANGI</t>
  </si>
  <si>
    <t>Winnie JELAGAT</t>
  </si>
  <si>
    <t>Kirthana RAMASAMY</t>
  </si>
  <si>
    <t>Zubaidah Siti ADABI</t>
  </si>
  <si>
    <t>Jo-anna PINNOCK</t>
  </si>
  <si>
    <t>Nurul ASHIKIN</t>
  </si>
  <si>
    <t>Tayah DE SOUSA</t>
  </si>
  <si>
    <t>Shelley-Ann TAYLOR</t>
  </si>
  <si>
    <t>Busola AKINDURO</t>
  </si>
  <si>
    <t>Ramona HYLTON</t>
  </si>
  <si>
    <t>Rhianna LUGG</t>
  </si>
  <si>
    <t>Shanniqua WILLIAMS</t>
  </si>
  <si>
    <t>Ashleigh REID</t>
  </si>
  <si>
    <t>Olivia POWER</t>
  </si>
  <si>
    <t>Sesilia ANTHIA</t>
  </si>
  <si>
    <t>Losaline LOSE</t>
  </si>
  <si>
    <t>RileyJay HENRY-PURCELL</t>
  </si>
  <si>
    <t>Iorana TAUFAFO TAFILI</t>
  </si>
  <si>
    <t>Rina MAKA</t>
  </si>
  <si>
    <t>Styliana KYRIAKIDOU</t>
  </si>
  <si>
    <t>Shyah BEATTIE</t>
  </si>
  <si>
    <t>Frederick LEMONGO NKOULOU</t>
  </si>
  <si>
    <t>Jolivette Suzie METSADONG</t>
  </si>
  <si>
    <t>Felister BOSIRE</t>
  </si>
  <si>
    <t>Zoe BEITH</t>
  </si>
  <si>
    <t>Jessica MACKENZIE</t>
  </si>
  <si>
    <t>Linda Ngendo OSESO</t>
  </si>
  <si>
    <t>Teagan ASHLEY</t>
  </si>
  <si>
    <t>Mireya CASSAR</t>
  </si>
  <si>
    <t>Nurfazira JALALUDIN</t>
  </si>
  <si>
    <t>Latavia GALLOWAY</t>
  </si>
  <si>
    <t>Pavithra Devi JAYAINDRAN</t>
  </si>
  <si>
    <t>Katerina ADAMOU</t>
  </si>
  <si>
    <t>Dorothy Chepngetich RIRO</t>
  </si>
  <si>
    <t>Laura LANGLEY</t>
  </si>
  <si>
    <t>Violet JEPKEMOI</t>
  </si>
  <si>
    <t>Assumpta IKATE</t>
  </si>
  <si>
    <t>Camryn NOVINETZ</t>
  </si>
  <si>
    <t>Grace GATHONI</t>
  </si>
  <si>
    <t>Grace THOITI</t>
  </si>
  <si>
    <t>Valentine KIPKETER</t>
  </si>
  <si>
    <t>Gloria KITE</t>
  </si>
  <si>
    <t>Aishwarya BABU SAB</t>
  </si>
  <si>
    <t>Gabriella TAYLOR</t>
  </si>
  <si>
    <t>Trinity INALL-BEJAH</t>
  </si>
  <si>
    <t>Isabella WING</t>
  </si>
  <si>
    <t>Grace BEAGLEHOLE</t>
  </si>
  <si>
    <t>Lucy DYSON</t>
  </si>
  <si>
    <t>Brittany SCOTT</t>
  </si>
  <si>
    <t>Jenna HEATH</t>
  </si>
  <si>
    <t>Ruby WORRELL</t>
  </si>
  <si>
    <t>Cassiana PAPADOULIS</t>
  </si>
  <si>
    <t>Kareema WAKIM</t>
  </si>
  <si>
    <t>Frankleen NEWAH-JARFOI</t>
  </si>
  <si>
    <t>Tyson GENT</t>
  </si>
  <si>
    <t>Jye PERROTT</t>
  </si>
  <si>
    <t>Matthew GOUGH</t>
  </si>
  <si>
    <t>Callum BURNS</t>
  </si>
  <si>
    <t>Maris TRANQUILLE</t>
  </si>
  <si>
    <t>Thomas THORPE</t>
  </si>
  <si>
    <t>Jeevan NEWBY</t>
  </si>
  <si>
    <t>Odaine CROOKS</t>
  </si>
  <si>
    <t>Revell WEBSTER</t>
  </si>
  <si>
    <t>Y.C.M. YODASINGHE</t>
  </si>
  <si>
    <t>Hector BENJAMIN</t>
  </si>
  <si>
    <t>Javoon BLAIR</t>
  </si>
  <si>
    <t>Eckhardt POTGIETER</t>
  </si>
  <si>
    <t>Joshua HAN WEI CHUA</t>
  </si>
  <si>
    <t>Deshaun GORDON</t>
  </si>
  <si>
    <t>Tay-Shawn BARNES</t>
  </si>
  <si>
    <t>Shanmuga Srinivas NALUBOTHU</t>
  </si>
  <si>
    <t>H.G.M. SHINAL</t>
  </si>
  <si>
    <t>Mark-Anthony DALEY</t>
  </si>
  <si>
    <t>Negezi NTOKOZO</t>
  </si>
  <si>
    <t>Malique SMITH-BAND</t>
  </si>
  <si>
    <t>Arokia RAJIV</t>
  </si>
  <si>
    <t>Noah Nirmal TOM</t>
  </si>
  <si>
    <t>Gregory PRINCE</t>
  </si>
  <si>
    <t>Rajesh RAMESH</t>
  </si>
  <si>
    <t>Aruna DHARSHANA</t>
  </si>
  <si>
    <t>Muhammed AJMAL</t>
  </si>
  <si>
    <t>Delano KENNEDY</t>
  </si>
  <si>
    <t>Shaemar UTER</t>
  </si>
  <si>
    <t>Sabelo DHLAMINI</t>
  </si>
  <si>
    <t>Shemar PALMER</t>
  </si>
  <si>
    <t>Ravindu H. HAMILLAGE</t>
  </si>
  <si>
    <t>Mijo Chacho KURIAN</t>
  </si>
  <si>
    <t>Michael FRANCOIS</t>
  </si>
  <si>
    <t>Mthi MTHIMKULU</t>
  </si>
  <si>
    <t>Edmund DU PLESSIS</t>
  </si>
  <si>
    <t>Bruce-Lynn DAMONS</t>
  </si>
  <si>
    <t>Adrian NETHERSOLE</t>
  </si>
  <si>
    <t>Hannes NAUDE</t>
  </si>
  <si>
    <t>Tafar-Hi HINDS</t>
  </si>
  <si>
    <t>Innocent MNYAKENI</t>
  </si>
  <si>
    <t>Ajay KUMAR SAROJ</t>
  </si>
  <si>
    <t>Shashisbhushan SINGH</t>
  </si>
  <si>
    <t>P.R. RAHUL</t>
  </si>
  <si>
    <t>Aman CHOUDHARY</t>
  </si>
  <si>
    <t>Abhinadh SUNDARESAN</t>
  </si>
  <si>
    <t>R.M.C.D.M. RATHNAYAKE</t>
  </si>
  <si>
    <t>Abhishek PAL</t>
  </si>
  <si>
    <t>Mutai EZRA</t>
  </si>
  <si>
    <t>Lachlan COOK</t>
  </si>
  <si>
    <t>Kartik KUMAR</t>
  </si>
  <si>
    <t>Lachlan HERD</t>
  </si>
  <si>
    <t>Nathan STOATE</t>
  </si>
  <si>
    <t>Silas Kiplagat CHEBOTIBIN</t>
  </si>
  <si>
    <t>Rikus VAN NIEKERK</t>
  </si>
  <si>
    <t>Bonginkosi ZWANE</t>
  </si>
  <si>
    <t>Jorim L√©noard BANGUE</t>
  </si>
  <si>
    <t>Eric VAN DER WALT</t>
  </si>
  <si>
    <t>Salinda Randewa K.W.</t>
  </si>
  <si>
    <t>Asitha Tharanga RATHNAYAKE</t>
  </si>
  <si>
    <t>Brandon HARRIS</t>
  </si>
  <si>
    <t>Peter MAKGATO</t>
  </si>
  <si>
    <t>P. DAVID</t>
  </si>
  <si>
    <t>Thato MALEMATSHA</t>
  </si>
  <si>
    <t>M.I.M. ASAN</t>
  </si>
  <si>
    <t>Michael SKOSANA</t>
  </si>
  <si>
    <t>Junior MONDLANE</t>
  </si>
  <si>
    <t>Thapelo NKUNA</t>
  </si>
  <si>
    <t>Mark GAINES</t>
  </si>
  <si>
    <t>Antonio WEEKES</t>
  </si>
  <si>
    <t>T.J JOSEPH</t>
  </si>
  <si>
    <t>Sandun Krishantha KUMARA</t>
  </si>
  <si>
    <t>C.G.S.T. SENEVIRATHNE</t>
  </si>
  <si>
    <t>Chad WILLIAMS</t>
  </si>
  <si>
    <t>Michael CURRIAH</t>
  </si>
  <si>
    <t>Zachary GORDON</t>
  </si>
  <si>
    <t>Jevaughn CEPHAS</t>
  </si>
  <si>
    <t>Malique PARKINSON</t>
  </si>
  <si>
    <t>Brandon POTTINGER</t>
  </si>
  <si>
    <t>P. THAYAGA</t>
  </si>
  <si>
    <t>Roshen Dulmin SANDANAM</t>
  </si>
  <si>
    <t>K. Chamod Laksamudra MENDIS</t>
  </si>
  <si>
    <t>Xavier CODLING</t>
  </si>
  <si>
    <t>Tierick SMITH</t>
  </si>
  <si>
    <t>Demario PRINCE</t>
  </si>
  <si>
    <t>A.K: SIDHARTH</t>
  </si>
  <si>
    <t>DJ LIEBENBERG</t>
  </si>
  <si>
    <t>James HAVINGA</t>
  </si>
  <si>
    <t>Vikas YADAV</t>
  </si>
  <si>
    <t>Ankit KUMAR</t>
  </si>
  <si>
    <t>D.C. WICKRAMARATHNE</t>
  </si>
  <si>
    <t>Akeel HANCHARD</t>
  </si>
  <si>
    <t>R. RATHUSAN</t>
  </si>
  <si>
    <t>E.K.C.K. PADMASIRI</t>
  </si>
  <si>
    <t>Kemang KHUNONYANE</t>
  </si>
  <si>
    <t>Xolisa TYALI</t>
  </si>
  <si>
    <t>Zithulele NTANZI</t>
  </si>
  <si>
    <t>Tumisho MAGAKWE</t>
  </si>
  <si>
    <t>Chabeli NYEDIMANE</t>
  </si>
  <si>
    <t>Rirhandeli RHANGANI</t>
  </si>
  <si>
    <t>Thabiso MOSEKILI</t>
  </si>
  <si>
    <t>Reabetswe MOLOI</t>
  </si>
  <si>
    <t>Banele SHABANGU</t>
  </si>
  <si>
    <t>Camoy BINGER</t>
  </si>
  <si>
    <t>Shenequa VASSELL</t>
  </si>
  <si>
    <t>Kiara MEIKLE</t>
  </si>
  <si>
    <t>Kyah LA FORTUNE</t>
  </si>
  <si>
    <t>Medhani BATUWANAGE</t>
  </si>
  <si>
    <t>Sabrina DOCKERY</t>
  </si>
  <si>
    <t>Anjali PULLUVEETTIL DILEESH</t>
  </si>
  <si>
    <t>Mickayla SUTHERLAND</t>
  </si>
  <si>
    <t>Simi NOORMBLAKAL SAMUVEL</t>
  </si>
  <si>
    <t>Marlie VILJOEN</t>
  </si>
  <si>
    <t>Nadeesha RAMANAYAKE</t>
  </si>
  <si>
    <t>Tony-Ann BECKFORD</t>
  </si>
  <si>
    <t>Lakshima MENDIS</t>
  </si>
  <si>
    <t>Kacian POWELL</t>
  </si>
  <si>
    <t>M.H.Jayeshi UTHTHARA</t>
  </si>
  <si>
    <t>Amoya JAMIESON</t>
  </si>
  <si>
    <t>Charne SWART</t>
  </si>
  <si>
    <t>Shanika KAHAWALAGE</t>
  </si>
  <si>
    <t>Jessica MCLEAN</t>
  </si>
  <si>
    <t>Jodyann MITCHELL</t>
  </si>
  <si>
    <t>Samantha PRYCE</t>
  </si>
  <si>
    <t>Rickeisha SIMMS</t>
  </si>
  <si>
    <t>Kishay ROWE</t>
  </si>
  <si>
    <t>Shaneal CLARKE-GIDDINGS</t>
  </si>
  <si>
    <t>Shone WALTERS</t>
  </si>
  <si>
    <t>Dinuka SANDAKANTHI</t>
  </si>
  <si>
    <t>Susan ANENO</t>
  </si>
  <si>
    <t>Paige PATTERSON</t>
  </si>
  <si>
    <t>Calli THACKERY</t>
  </si>
  <si>
    <t>Tayla KAVANAGH</t>
  </si>
  <si>
    <t>Anneken VILJOEN</t>
  </si>
  <si>
    <t>Kavita YADAV</t>
  </si>
  <si>
    <t>Jessica JASON</t>
  </si>
  <si>
    <t>Katinka VON ELSNER-WELLSTEED</t>
  </si>
  <si>
    <t>Andisiwe NJUNGUZA</t>
  </si>
  <si>
    <t>Alexia AUSTIN</t>
  </si>
  <si>
    <t>Natasha GERTENBACH</t>
  </si>
  <si>
    <t>Mila COMPAAN</t>
  </si>
  <si>
    <t>Erasel BOER</t>
  </si>
  <si>
    <t>Habiba HARRIS</t>
  </si>
  <si>
    <t>Karessa KIRTON</t>
  </si>
  <si>
    <t>Shackelia GREEN</t>
  </si>
  <si>
    <t>Amesha Piumanthi Hettiarachchi HETTIARACHCHILAGE</t>
  </si>
  <si>
    <t>Deandra Harris HARRIS</t>
  </si>
  <si>
    <t>Annalice BRADY</t>
  </si>
  <si>
    <t>G.D. Niroshika LAKMALI</t>
  </si>
  <si>
    <t>Dayle KOEKEMOER</t>
  </si>
  <si>
    <t>Tusandre DENNIS</t>
  </si>
  <si>
    <t>A.P.M.S.K. ABEYRATHNE</t>
  </si>
  <si>
    <t>Joane GERBER</t>
  </si>
  <si>
    <t>Rose XEYI</t>
  </si>
  <si>
    <t>Ridma Nishadi ABEYRATHNA</t>
  </si>
  <si>
    <t>K.H. Nethmi MEGAWARNA</t>
  </si>
  <si>
    <t>Ravada KUSUMA</t>
  </si>
  <si>
    <t>Desiree VAN WYK</t>
  </si>
  <si>
    <t>Jade-Ann DAWKINS</t>
  </si>
  <si>
    <t>Allison WILDER</t>
  </si>
  <si>
    <t>Renindi PEHANSA</t>
  </si>
  <si>
    <t>Asia MCKAY</t>
  </si>
  <si>
    <t>Natasha PURCHAS</t>
  </si>
  <si>
    <t>Britannia JOHNSON</t>
  </si>
  <si>
    <t>Britannie JOHNSON</t>
  </si>
  <si>
    <t>Janell FULLERTON</t>
  </si>
  <si>
    <t>Kiera MAXWELL</t>
  </si>
  <si>
    <t>Mhairi PORTERFIELD-WALTERS</t>
  </si>
  <si>
    <t>Leonie SAMUELS</t>
  </si>
  <si>
    <t>Victoria CHRISTIE</t>
  </si>
  <si>
    <t>M. SHARMILA</t>
  </si>
  <si>
    <t>Rachel MACLENNAN</t>
  </si>
  <si>
    <t>Makayla ROY</t>
  </si>
  <si>
    <t>Jessie BROWN</t>
  </si>
  <si>
    <t>Gaia OSBORNE</t>
  </si>
  <si>
    <t>Erin WATERS</t>
  </si>
  <si>
    <t>Ann ASWORTH</t>
  </si>
  <si>
    <t>Cornelia JOUBERT</t>
  </si>
  <si>
    <t>Renata VOSLOO</t>
  </si>
  <si>
    <t>Charn√© BOSMAN</t>
  </si>
  <si>
    <t>Annet Chemengich CHALANGAT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</si>
</sst>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C09]dd\-mmm\-yy;@"/>
  </numFmts>
  <fonts count="1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b/>
      <i/>
      <sz val="11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C00000"/>
      <name val="Calibri (Body)"/>
    </font>
    <font>
      <sz val="12"/>
      <color rgb="FF00B050"/>
      <name val="Calibri (Body)"/>
    </font>
    <font>
      <sz val="12"/>
      <color rgb="FFC00000"/>
      <name val="Calibri"/>
      <family val="2"/>
      <scheme val="minor"/>
    </font>
    <font>
      <b/>
      <sz val="16"/>
      <color rgb="FF00000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u/>
      <sz val="12"/>
      <color theme="1"/>
      <name val="Calibri (Body)"/>
    </font>
    <font>
      <b/>
      <sz val="12"/>
      <color rgb="FF000000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1F1F1F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5" tint="-0.499984740745262"/>
        <bgColor indexed="64"/>
      </patternFill>
    </fill>
  </fills>
  <borders count="35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theme="1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/>
      <right/>
      <top style="medium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</borders>
  <cellStyleXfs count="1">
    <xf numFmtId="0" fontId="0" fillId="0" borderId="0"/>
  </cellStyleXfs>
  <cellXfs count="192"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1" fillId="2" borderId="2" xfId="0" applyFont="1" applyFill="1" applyBorder="1" applyAlignment="1">
      <alignment horizontal="center" vertical="center" wrapText="1"/>
    </xf>
    <xf numFmtId="0" fontId="0" fillId="0" borderId="0" xfId="0" applyNumberFormat="1"/>
    <xf numFmtId="15" fontId="0" fillId="0" borderId="0" xfId="0" applyNumberFormat="1"/>
    <xf numFmtId="16" fontId="0" fillId="0" borderId="0" xfId="0" applyNumberFormat="1"/>
    <xf numFmtId="0" fontId="0" fillId="0" borderId="0" xfId="0" quotePrefix="1"/>
    <xf numFmtId="0" fontId="1" fillId="0" borderId="0" xfId="0" applyFont="1"/>
    <xf numFmtId="0" fontId="0" fillId="0" borderId="4" xfId="0" applyBorder="1" applyAlignment="1">
      <alignment horizontal="center"/>
    </xf>
    <xf numFmtId="49" fontId="0" fillId="0" borderId="5" xfId="0" applyNumberFormat="1" applyBorder="1" applyAlignment="1">
      <alignment horizontal="center"/>
    </xf>
    <xf numFmtId="49" fontId="0" fillId="0" borderId="7" xfId="0" applyNumberFormat="1" applyBorder="1" applyAlignment="1">
      <alignment horizontal="center"/>
    </xf>
    <xf numFmtId="0" fontId="0" fillId="3" borderId="0" xfId="0" applyFill="1" applyAlignment="1">
      <alignment vertical="center"/>
    </xf>
    <xf numFmtId="0" fontId="0" fillId="3" borderId="0" xfId="0" applyFill="1" applyAlignment="1">
      <alignment vertical="center" wrapText="1"/>
    </xf>
    <xf numFmtId="0" fontId="0" fillId="0" borderId="0" xfId="0" applyAlignment="1">
      <alignment vertical="center"/>
    </xf>
    <xf numFmtId="0" fontId="0" fillId="3" borderId="0" xfId="0" applyFill="1" applyAlignment="1">
      <alignment horizontal="center" vertical="center" wrapText="1"/>
    </xf>
    <xf numFmtId="0" fontId="1" fillId="0" borderId="10" xfId="0" applyFont="1" applyBorder="1"/>
    <xf numFmtId="0" fontId="1" fillId="0" borderId="11" xfId="0" applyFont="1" applyBorder="1"/>
    <xf numFmtId="0" fontId="1" fillId="0" borderId="12" xfId="0" applyFont="1" applyBorder="1"/>
    <xf numFmtId="0" fontId="1" fillId="0" borderId="3" xfId="0" applyFont="1" applyBorder="1" applyAlignment="1">
      <alignment horizontal="center"/>
    </xf>
    <xf numFmtId="0" fontId="0" fillId="2" borderId="0" xfId="0" applyFill="1" applyAlignment="1">
      <alignment vertical="center" wrapText="1"/>
    </xf>
    <xf numFmtId="0" fontId="0" fillId="0" borderId="0" xfId="0" applyAlignment="1">
      <alignment horizontal="left"/>
    </xf>
    <xf numFmtId="0" fontId="0" fillId="2" borderId="0" xfId="0" applyFill="1" applyAlignment="1">
      <alignment horizontal="left" vertical="center" wrapText="1"/>
    </xf>
    <xf numFmtId="1" fontId="0" fillId="0" borderId="6" xfId="0" applyNumberFormat="1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0" xfId="0" applyNumberFormat="1"/>
    <xf numFmtId="0" fontId="0" fillId="0" borderId="6" xfId="0" applyNumberFormat="1" applyBorder="1" applyAlignment="1">
      <alignment horizontal="center"/>
    </xf>
    <xf numFmtId="0" fontId="0" fillId="0" borderId="6" xfId="0" applyNumberFormat="1" applyFill="1" applyBorder="1" applyAlignment="1">
      <alignment horizontal="center"/>
    </xf>
    <xf numFmtId="0" fontId="0" fillId="0" borderId="8" xfId="0" applyNumberFormat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0" borderId="0" xfId="0" applyBorder="1"/>
    <xf numFmtId="0" fontId="0" fillId="3" borderId="6" xfId="0" applyFill="1" applyBorder="1" applyAlignment="1">
      <alignment horizontal="center"/>
    </xf>
    <xf numFmtId="14" fontId="1" fillId="0" borderId="7" xfId="0" applyNumberFormat="1" applyFont="1" applyBorder="1"/>
    <xf numFmtId="0" fontId="0" fillId="0" borderId="1" xfId="0" applyBorder="1"/>
    <xf numFmtId="14" fontId="1" fillId="0" borderId="8" xfId="0" applyNumberFormat="1" applyFont="1" applyBorder="1"/>
    <xf numFmtId="0" fontId="3" fillId="0" borderId="0" xfId="0" applyFont="1" applyAlignment="1">
      <alignment horizontal="left" vertical="center"/>
    </xf>
    <xf numFmtId="0" fontId="0" fillId="0" borderId="0" xfId="0" pivotButton="1"/>
    <xf numFmtId="0" fontId="1" fillId="4" borderId="13" xfId="0" applyFont="1" applyFill="1" applyBorder="1"/>
    <xf numFmtId="1" fontId="1" fillId="4" borderId="14" xfId="0" applyNumberFormat="1" applyFont="1" applyFill="1" applyBorder="1"/>
    <xf numFmtId="0" fontId="0" fillId="0" borderId="0" xfId="0" applyNumberFormat="1" applyAlignment="1">
      <alignment horizontal="center"/>
    </xf>
    <xf numFmtId="0" fontId="1" fillId="3" borderId="2" xfId="0" applyFont="1" applyFill="1" applyBorder="1" applyAlignment="1">
      <alignment horizontal="center" vertical="center" wrapText="1"/>
    </xf>
    <xf numFmtId="0" fontId="0" fillId="0" borderId="0" xfId="0" applyNumberFormat="1" applyFill="1" applyAlignment="1">
      <alignment horizontal="center"/>
    </xf>
    <xf numFmtId="0" fontId="0" fillId="0" borderId="0" xfId="0" quotePrefix="1" applyAlignment="1">
      <alignment horizontal="center"/>
    </xf>
    <xf numFmtId="0" fontId="4" fillId="0" borderId="0" xfId="0" applyFont="1"/>
    <xf numFmtId="0" fontId="0" fillId="6" borderId="0" xfId="0" applyFill="1"/>
    <xf numFmtId="0" fontId="1" fillId="6" borderId="0" xfId="0" applyFont="1" applyFill="1" applyAlignment="1">
      <alignment horizontal="left"/>
    </xf>
    <xf numFmtId="49" fontId="0" fillId="0" borderId="0" xfId="0" quotePrefix="1" applyNumberFormat="1" applyBorder="1" applyAlignment="1">
      <alignment horizontal="left"/>
    </xf>
    <xf numFmtId="0" fontId="0" fillId="0" borderId="0" xfId="0" quotePrefix="1" applyAlignment="1">
      <alignment horizontal="left"/>
    </xf>
    <xf numFmtId="0" fontId="1" fillId="5" borderId="11" xfId="0" applyFont="1" applyFill="1" applyBorder="1"/>
    <xf numFmtId="0" fontId="0" fillId="0" borderId="0" xfId="0" quotePrefix="1" applyAlignment="1">
      <alignment vertical="center"/>
    </xf>
    <xf numFmtId="0" fontId="0" fillId="0" borderId="18" xfId="0" applyBorder="1"/>
    <xf numFmtId="0" fontId="0" fillId="3" borderId="18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1" fillId="3" borderId="0" xfId="0" applyFont="1" applyFill="1" applyBorder="1" applyAlignment="1">
      <alignment horizontal="center"/>
    </xf>
    <xf numFmtId="0" fontId="0" fillId="2" borderId="0" xfId="0" quotePrefix="1" applyFill="1" applyAlignment="1">
      <alignment vertical="center" wrapText="1"/>
    </xf>
    <xf numFmtId="0" fontId="0" fillId="3" borderId="18" xfId="0" applyFill="1" applyBorder="1" applyAlignment="1">
      <alignment horizontal="center" vertical="center" wrapText="1"/>
    </xf>
    <xf numFmtId="15" fontId="0" fillId="0" borderId="18" xfId="0" applyNumberFormat="1" applyBorder="1"/>
    <xf numFmtId="0" fontId="0" fillId="2" borderId="0" xfId="0" applyFill="1" applyAlignment="1">
      <alignment horizontal="center" vertical="center" wrapText="1"/>
    </xf>
    <xf numFmtId="0" fontId="0" fillId="7" borderId="0" xfId="0" applyFill="1"/>
    <xf numFmtId="0" fontId="7" fillId="0" borderId="0" xfId="0" applyFont="1"/>
    <xf numFmtId="0" fontId="7" fillId="7" borderId="0" xfId="0" applyFont="1" applyFill="1"/>
    <xf numFmtId="0" fontId="1" fillId="8" borderId="2" xfId="0" applyFont="1" applyFill="1" applyBorder="1" applyAlignment="1">
      <alignment horizontal="center" vertical="center" wrapText="1"/>
    </xf>
    <xf numFmtId="0" fontId="1" fillId="5" borderId="2" xfId="0" applyFont="1" applyFill="1" applyBorder="1" applyAlignment="1">
      <alignment horizontal="center" vertical="center" wrapText="1"/>
    </xf>
    <xf numFmtId="0" fontId="0" fillId="0" borderId="19" xfId="0" applyBorder="1"/>
    <xf numFmtId="0" fontId="7" fillId="0" borderId="19" xfId="0" applyFont="1" applyBorder="1"/>
    <xf numFmtId="16" fontId="0" fillId="0" borderId="19" xfId="0" applyNumberFormat="1" applyBorder="1"/>
    <xf numFmtId="15" fontId="0" fillId="0" borderId="19" xfId="0" applyNumberFormat="1" applyBorder="1"/>
    <xf numFmtId="0" fontId="1" fillId="10" borderId="2" xfId="0" applyFont="1" applyFill="1" applyBorder="1" applyAlignment="1">
      <alignment horizontal="center" vertical="center" wrapText="1"/>
    </xf>
    <xf numFmtId="0" fontId="1" fillId="3" borderId="0" xfId="0" applyFont="1" applyFill="1" applyBorder="1" applyAlignment="1">
      <alignment horizontal="center"/>
    </xf>
    <xf numFmtId="0" fontId="0" fillId="0" borderId="0" xfId="0" applyBorder="1" applyAlignment="1">
      <alignment vertical="center"/>
    </xf>
    <xf numFmtId="15" fontId="0" fillId="7" borderId="0" xfId="0" applyNumberFormat="1" applyFill="1"/>
    <xf numFmtId="0" fontId="0" fillId="11" borderId="27" xfId="0" applyFill="1" applyBorder="1"/>
    <xf numFmtId="0" fontId="0" fillId="11" borderId="0" xfId="0" applyFill="1" applyBorder="1"/>
    <xf numFmtId="0" fontId="0" fillId="11" borderId="19" xfId="0" applyFill="1" applyBorder="1"/>
    <xf numFmtId="0" fontId="0" fillId="11" borderId="27" xfId="0" quotePrefix="1" applyFill="1" applyBorder="1"/>
    <xf numFmtId="0" fontId="0" fillId="11" borderId="24" xfId="0" quotePrefix="1" applyFill="1" applyBorder="1"/>
    <xf numFmtId="0" fontId="0" fillId="11" borderId="25" xfId="0" applyFill="1" applyBorder="1"/>
    <xf numFmtId="0" fontId="0" fillId="11" borderId="26" xfId="0" applyFill="1" applyBorder="1"/>
    <xf numFmtId="0" fontId="1" fillId="5" borderId="28" xfId="0" quotePrefix="1" applyFont="1" applyFill="1" applyBorder="1" applyAlignment="1">
      <alignment horizontal="center" vertical="center" wrapText="1"/>
    </xf>
    <xf numFmtId="0" fontId="1" fillId="5" borderId="29" xfId="0" quotePrefix="1" applyFont="1" applyFill="1" applyBorder="1" applyAlignment="1">
      <alignment horizontal="center" vertical="center" wrapText="1"/>
    </xf>
    <xf numFmtId="0" fontId="1" fillId="5" borderId="0" xfId="0" applyFont="1" applyFill="1" applyBorder="1" applyAlignment="1">
      <alignment horizontal="center" vertical="center" wrapText="1"/>
    </xf>
    <xf numFmtId="1" fontId="0" fillId="0" borderId="0" xfId="0" applyNumberFormat="1" applyAlignment="1">
      <alignment horizontal="center"/>
    </xf>
    <xf numFmtId="0" fontId="0" fillId="11" borderId="22" xfId="0" applyFill="1" applyBorder="1" applyAlignment="1">
      <alignment wrapText="1"/>
    </xf>
    <xf numFmtId="0" fontId="0" fillId="11" borderId="23" xfId="0" applyFill="1" applyBorder="1" applyAlignment="1">
      <alignment wrapText="1"/>
    </xf>
    <xf numFmtId="0" fontId="0" fillId="11" borderId="27" xfId="0" applyFill="1" applyBorder="1" applyAlignment="1">
      <alignment wrapText="1"/>
    </xf>
    <xf numFmtId="0" fontId="0" fillId="11" borderId="0" xfId="0" applyFill="1" applyBorder="1" applyAlignment="1">
      <alignment wrapText="1"/>
    </xf>
    <xf numFmtId="0" fontId="0" fillId="11" borderId="19" xfId="0" applyFill="1" applyBorder="1" applyAlignment="1">
      <alignment wrapText="1"/>
    </xf>
    <xf numFmtId="0" fontId="0" fillId="11" borderId="21" xfId="0" applyFill="1" applyBorder="1" applyAlignment="1"/>
    <xf numFmtId="0" fontId="1" fillId="5" borderId="30" xfId="0" quotePrefix="1" applyFont="1" applyFill="1" applyBorder="1" applyAlignment="1">
      <alignment horizontal="center" vertical="center" wrapText="1"/>
    </xf>
    <xf numFmtId="0" fontId="0" fillId="2" borderId="29" xfId="0" applyFill="1" applyBorder="1" applyAlignment="1">
      <alignment horizontal="center" vertical="center"/>
    </xf>
    <xf numFmtId="0" fontId="0" fillId="2" borderId="31" xfId="0" applyFill="1" applyBorder="1" applyAlignment="1">
      <alignment horizontal="center" vertical="center"/>
    </xf>
    <xf numFmtId="0" fontId="1" fillId="2" borderId="30" xfId="0" applyFont="1" applyFill="1" applyBorder="1" applyAlignment="1">
      <alignment horizontal="center" vertical="center" wrapText="1"/>
    </xf>
    <xf numFmtId="0" fontId="0" fillId="3" borderId="29" xfId="0" applyFill="1" applyBorder="1" applyAlignment="1">
      <alignment vertical="center"/>
    </xf>
    <xf numFmtId="0" fontId="0" fillId="3" borderId="31" xfId="0" applyFill="1" applyBorder="1" applyAlignment="1">
      <alignment vertical="center"/>
    </xf>
    <xf numFmtId="0" fontId="0" fillId="3" borderId="31" xfId="0" applyFill="1" applyBorder="1" applyAlignment="1">
      <alignment horizontal="center" vertical="center" wrapText="1"/>
    </xf>
    <xf numFmtId="0" fontId="0" fillId="3" borderId="30" xfId="0" applyFill="1" applyBorder="1" applyAlignment="1">
      <alignment horizontal="center" vertical="center" wrapText="1"/>
    </xf>
    <xf numFmtId="164" fontId="0" fillId="0" borderId="0" xfId="0" applyNumberFormat="1"/>
    <xf numFmtId="164" fontId="0" fillId="0" borderId="0" xfId="0" applyNumberFormat="1" applyAlignment="1">
      <alignment horizontal="center"/>
    </xf>
    <xf numFmtId="0" fontId="8" fillId="9" borderId="0" xfId="0" applyFont="1" applyFill="1" applyAlignment="1"/>
    <xf numFmtId="0" fontId="12" fillId="9" borderId="0" xfId="0" applyFont="1" applyFill="1" applyAlignment="1"/>
    <xf numFmtId="0" fontId="8" fillId="9" borderId="0" xfId="0" applyFont="1" applyFill="1" applyAlignment="1">
      <alignment horizontal="left"/>
    </xf>
    <xf numFmtId="164" fontId="8" fillId="9" borderId="0" xfId="0" applyNumberFormat="1" applyFont="1" applyFill="1" applyAlignment="1"/>
    <xf numFmtId="0" fontId="13" fillId="12" borderId="32" xfId="0" applyFont="1" applyFill="1" applyBorder="1" applyAlignment="1">
      <alignment horizontal="center" vertical="center" wrapText="1"/>
    </xf>
    <xf numFmtId="0" fontId="13" fillId="12" borderId="32" xfId="0" applyFont="1" applyFill="1" applyBorder="1" applyAlignment="1">
      <alignment horizontal="left" vertical="center" wrapText="1"/>
    </xf>
    <xf numFmtId="0" fontId="10" fillId="12" borderId="33" xfId="0" applyFont="1" applyFill="1" applyBorder="1" applyAlignment="1">
      <alignment horizontal="center"/>
    </xf>
    <xf numFmtId="0" fontId="10" fillId="12" borderId="33" xfId="0" applyFont="1" applyFill="1" applyBorder="1" applyAlignment="1">
      <alignment horizontal="left"/>
    </xf>
    <xf numFmtId="15" fontId="10" fillId="12" borderId="33" xfId="0" applyNumberFormat="1" applyFont="1" applyFill="1" applyBorder="1"/>
    <xf numFmtId="0" fontId="10" fillId="12" borderId="33" xfId="0" quotePrefix="1" applyFont="1" applyFill="1" applyBorder="1" applyAlignment="1">
      <alignment horizontal="center"/>
    </xf>
    <xf numFmtId="0" fontId="10" fillId="13" borderId="34" xfId="0" applyFont="1" applyFill="1" applyBorder="1" applyAlignment="1">
      <alignment horizontal="center"/>
    </xf>
    <xf numFmtId="0" fontId="10" fillId="13" borderId="34" xfId="0" applyFont="1" applyFill="1" applyBorder="1" applyAlignment="1">
      <alignment horizontal="left"/>
    </xf>
    <xf numFmtId="15" fontId="10" fillId="13" borderId="34" xfId="0" applyNumberFormat="1" applyFont="1" applyFill="1" applyBorder="1"/>
    <xf numFmtId="0" fontId="10" fillId="13" borderId="34" xfId="0" quotePrefix="1" applyFont="1" applyFill="1" applyBorder="1" applyAlignment="1">
      <alignment horizontal="center"/>
    </xf>
    <xf numFmtId="0" fontId="10" fillId="12" borderId="34" xfId="0" applyFont="1" applyFill="1" applyBorder="1" applyAlignment="1">
      <alignment horizontal="center"/>
    </xf>
    <xf numFmtId="0" fontId="10" fillId="12" borderId="34" xfId="0" applyFont="1" applyFill="1" applyBorder="1" applyAlignment="1">
      <alignment horizontal="left"/>
    </xf>
    <xf numFmtId="15" fontId="10" fillId="12" borderId="34" xfId="0" applyNumberFormat="1" applyFont="1" applyFill="1" applyBorder="1"/>
    <xf numFmtId="0" fontId="10" fillId="12" borderId="34" xfId="0" quotePrefix="1" applyFont="1" applyFill="1" applyBorder="1" applyAlignment="1">
      <alignment horizontal="center"/>
    </xf>
    <xf numFmtId="16" fontId="10" fillId="12" borderId="34" xfId="0" applyNumberFormat="1" applyFont="1" applyFill="1" applyBorder="1"/>
    <xf numFmtId="16" fontId="10" fillId="13" borderId="34" xfId="0" applyNumberFormat="1" applyFont="1" applyFill="1" applyBorder="1"/>
    <xf numFmtId="0" fontId="10" fillId="13" borderId="34" xfId="0" applyFont="1" applyFill="1" applyBorder="1"/>
    <xf numFmtId="0" fontId="10" fillId="12" borderId="34" xfId="0" applyFont="1" applyFill="1" applyBorder="1"/>
    <xf numFmtId="0" fontId="10" fillId="14" borderId="34" xfId="0" applyFont="1" applyFill="1" applyBorder="1" applyAlignment="1">
      <alignment horizontal="center"/>
    </xf>
    <xf numFmtId="0" fontId="10" fillId="14" borderId="34" xfId="0" applyFont="1" applyFill="1" applyBorder="1" applyAlignment="1">
      <alignment horizontal="left"/>
    </xf>
    <xf numFmtId="16" fontId="10" fillId="14" borderId="34" xfId="0" applyNumberFormat="1" applyFont="1" applyFill="1" applyBorder="1"/>
    <xf numFmtId="15" fontId="10" fillId="14" borderId="34" xfId="0" applyNumberFormat="1" applyFont="1" applyFill="1" applyBorder="1"/>
    <xf numFmtId="0" fontId="10" fillId="14" borderId="34" xfId="0" quotePrefix="1" applyFont="1" applyFill="1" applyBorder="1" applyAlignment="1">
      <alignment horizontal="center"/>
    </xf>
    <xf numFmtId="0" fontId="10" fillId="14" borderId="34" xfId="0" applyFont="1" applyFill="1" applyBorder="1"/>
    <xf numFmtId="0" fontId="10" fillId="15" borderId="34" xfId="0" applyFont="1" applyFill="1" applyBorder="1" applyAlignment="1">
      <alignment horizontal="center"/>
    </xf>
    <xf numFmtId="0" fontId="10" fillId="15" borderId="34" xfId="0" applyFont="1" applyFill="1" applyBorder="1" applyAlignment="1">
      <alignment horizontal="left"/>
    </xf>
    <xf numFmtId="15" fontId="10" fillId="15" borderId="34" xfId="0" applyNumberFormat="1" applyFont="1" applyFill="1" applyBorder="1"/>
    <xf numFmtId="0" fontId="10" fillId="15" borderId="34" xfId="0" quotePrefix="1" applyFont="1" applyFill="1" applyBorder="1" applyAlignment="1">
      <alignment horizontal="center"/>
    </xf>
    <xf numFmtId="0" fontId="10" fillId="15" borderId="34" xfId="0" applyFont="1" applyFill="1" applyBorder="1"/>
    <xf numFmtId="16" fontId="10" fillId="15" borderId="34" xfId="0" applyNumberFormat="1" applyFont="1" applyFill="1" applyBorder="1"/>
    <xf numFmtId="15" fontId="0" fillId="0" borderId="0" xfId="0" applyNumberFormat="1" applyAlignment="1">
      <alignment horizontal="right"/>
    </xf>
    <xf numFmtId="1" fontId="0" fillId="0" borderId="0" xfId="0" quotePrefix="1" applyNumberFormat="1" applyAlignment="1">
      <alignment horizontal="center"/>
    </xf>
    <xf numFmtId="15" fontId="0" fillId="0" borderId="0" xfId="0" applyNumberFormat="1" applyAlignment="1">
      <alignment horizontal="left"/>
    </xf>
    <xf numFmtId="16" fontId="0" fillId="0" borderId="0" xfId="0" applyNumberFormat="1" applyAlignment="1">
      <alignment horizontal="left"/>
    </xf>
    <xf numFmtId="0" fontId="8" fillId="9" borderId="0" xfId="0" applyNumberFormat="1" applyFont="1" applyFill="1" applyAlignment="1"/>
    <xf numFmtId="15" fontId="0" fillId="0" borderId="0" xfId="0" applyNumberFormat="1" applyBorder="1"/>
    <xf numFmtId="0" fontId="0" fillId="0" borderId="0" xfId="0" applyBorder="1" applyAlignment="1">
      <alignment horizontal="center"/>
    </xf>
    <xf numFmtId="0" fontId="0" fillId="3" borderId="21" xfId="0" applyFill="1" applyBorder="1" applyAlignment="1">
      <alignment vertical="center"/>
    </xf>
    <xf numFmtId="0" fontId="0" fillId="3" borderId="22" xfId="0" applyFill="1" applyBorder="1" applyAlignment="1">
      <alignment vertical="center"/>
    </xf>
    <xf numFmtId="0" fontId="0" fillId="3" borderId="22" xfId="0" applyFill="1" applyBorder="1" applyAlignment="1">
      <alignment horizontal="center" vertical="center" wrapText="1"/>
    </xf>
    <xf numFmtId="0" fontId="0" fillId="3" borderId="23" xfId="0" applyFill="1" applyBorder="1" applyAlignment="1">
      <alignment horizontal="center" vertical="center" wrapText="1"/>
    </xf>
    <xf numFmtId="0" fontId="0" fillId="2" borderId="21" xfId="0" applyFill="1" applyBorder="1" applyAlignment="1">
      <alignment horizontal="center" vertical="center"/>
    </xf>
    <xf numFmtId="0" fontId="0" fillId="2" borderId="22" xfId="0" applyFill="1" applyBorder="1" applyAlignment="1">
      <alignment horizontal="center" vertical="center"/>
    </xf>
    <xf numFmtId="0" fontId="1" fillId="2" borderId="23" xfId="0" applyFont="1" applyFill="1" applyBorder="1" applyAlignment="1">
      <alignment horizontal="center" vertical="center" wrapText="1"/>
    </xf>
    <xf numFmtId="0" fontId="0" fillId="11" borderId="0" xfId="0" applyFill="1"/>
    <xf numFmtId="0" fontId="0" fillId="11" borderId="0" xfId="0" quotePrefix="1" applyFill="1"/>
    <xf numFmtId="0" fontId="9" fillId="8" borderId="0" xfId="0" applyFont="1" applyFill="1" applyAlignment="1">
      <alignment horizontal="center"/>
    </xf>
    <xf numFmtId="0" fontId="9" fillId="8" borderId="18" xfId="0" applyFont="1" applyFill="1" applyBorder="1" applyAlignment="1">
      <alignment horizontal="center"/>
    </xf>
    <xf numFmtId="0" fontId="9" fillId="8" borderId="20" xfId="0" applyFont="1" applyFill="1" applyBorder="1" applyAlignment="1">
      <alignment horizontal="center"/>
    </xf>
    <xf numFmtId="0" fontId="0" fillId="8" borderId="21" xfId="0" applyFill="1" applyBorder="1" applyAlignment="1">
      <alignment horizontal="center" wrapText="1"/>
    </xf>
    <xf numFmtId="0" fontId="0" fillId="8" borderId="22" xfId="0" applyFill="1" applyBorder="1" applyAlignment="1">
      <alignment horizontal="center" wrapText="1"/>
    </xf>
    <xf numFmtId="0" fontId="0" fillId="8" borderId="23" xfId="0" applyFill="1" applyBorder="1" applyAlignment="1">
      <alignment horizontal="center" wrapText="1"/>
    </xf>
    <xf numFmtId="0" fontId="0" fillId="8" borderId="27" xfId="0" applyFill="1" applyBorder="1" applyAlignment="1">
      <alignment horizontal="center" wrapText="1"/>
    </xf>
    <xf numFmtId="0" fontId="0" fillId="8" borderId="0" xfId="0" applyFill="1" applyBorder="1" applyAlignment="1">
      <alignment horizontal="center" wrapText="1"/>
    </xf>
    <xf numFmtId="0" fontId="0" fillId="8" borderId="19" xfId="0" applyFill="1" applyBorder="1" applyAlignment="1">
      <alignment horizontal="center" wrapText="1"/>
    </xf>
    <xf numFmtId="0" fontId="0" fillId="8" borderId="24" xfId="0" applyFill="1" applyBorder="1" applyAlignment="1">
      <alignment horizontal="center" wrapText="1"/>
    </xf>
    <xf numFmtId="0" fontId="0" fillId="8" borderId="25" xfId="0" applyFill="1" applyBorder="1" applyAlignment="1">
      <alignment horizontal="center" wrapText="1"/>
    </xf>
    <xf numFmtId="0" fontId="0" fillId="8" borderId="26" xfId="0" applyFill="1" applyBorder="1" applyAlignment="1">
      <alignment horizontal="center" wrapText="1"/>
    </xf>
    <xf numFmtId="0" fontId="0" fillId="8" borderId="21" xfId="0" applyFill="1" applyBorder="1" applyAlignment="1">
      <alignment horizontal="center" vertical="top" wrapText="1"/>
    </xf>
    <xf numFmtId="0" fontId="0" fillId="8" borderId="22" xfId="0" applyFill="1" applyBorder="1" applyAlignment="1">
      <alignment horizontal="center" vertical="top" wrapText="1"/>
    </xf>
    <xf numFmtId="0" fontId="0" fillId="8" borderId="23" xfId="0" applyFill="1" applyBorder="1" applyAlignment="1">
      <alignment horizontal="center" vertical="top" wrapText="1"/>
    </xf>
    <xf numFmtId="0" fontId="0" fillId="8" borderId="27" xfId="0" applyFill="1" applyBorder="1" applyAlignment="1">
      <alignment horizontal="center" vertical="top" wrapText="1"/>
    </xf>
    <xf numFmtId="0" fontId="0" fillId="8" borderId="0" xfId="0" applyFill="1" applyBorder="1" applyAlignment="1">
      <alignment horizontal="center" vertical="top" wrapText="1"/>
    </xf>
    <xf numFmtId="0" fontId="0" fillId="8" borderId="19" xfId="0" applyFill="1" applyBorder="1" applyAlignment="1">
      <alignment horizontal="center" vertical="top" wrapText="1"/>
    </xf>
    <xf numFmtId="0" fontId="0" fillId="8" borderId="24" xfId="0" applyFill="1" applyBorder="1" applyAlignment="1">
      <alignment horizontal="center" vertical="top" wrapText="1"/>
    </xf>
    <xf numFmtId="0" fontId="0" fillId="8" borderId="25" xfId="0" applyFill="1" applyBorder="1" applyAlignment="1">
      <alignment horizontal="center" vertical="top" wrapText="1"/>
    </xf>
    <xf numFmtId="0" fontId="0" fillId="8" borderId="26" xfId="0" applyFill="1" applyBorder="1" applyAlignment="1">
      <alignment horizontal="center" vertical="top" wrapText="1"/>
    </xf>
    <xf numFmtId="0" fontId="1" fillId="5" borderId="29" xfId="0" quotePrefix="1" applyFont="1" applyFill="1" applyBorder="1" applyAlignment="1">
      <alignment horizontal="center" vertical="center" wrapText="1"/>
    </xf>
    <xf numFmtId="0" fontId="1" fillId="5" borderId="31" xfId="0" quotePrefix="1" applyFont="1" applyFill="1" applyBorder="1" applyAlignment="1">
      <alignment horizontal="center" vertical="center" wrapText="1"/>
    </xf>
    <xf numFmtId="0" fontId="1" fillId="5" borderId="30" xfId="0" quotePrefix="1" applyFont="1" applyFill="1" applyBorder="1" applyAlignment="1">
      <alignment horizontal="center" vertical="center" wrapText="1"/>
    </xf>
    <xf numFmtId="0" fontId="0" fillId="8" borderId="29" xfId="0" applyFill="1" applyBorder="1" applyAlignment="1">
      <alignment horizontal="center"/>
    </xf>
    <xf numFmtId="0" fontId="0" fillId="8" borderId="31" xfId="0" applyFill="1" applyBorder="1" applyAlignment="1">
      <alignment horizontal="center"/>
    </xf>
    <xf numFmtId="0" fontId="0" fillId="8" borderId="30" xfId="0" applyFill="1" applyBorder="1" applyAlignment="1">
      <alignment horizontal="center"/>
    </xf>
    <xf numFmtId="0" fontId="1" fillId="3" borderId="0" xfId="0" applyFont="1" applyFill="1" applyBorder="1" applyAlignment="1">
      <alignment horizontal="center"/>
    </xf>
    <xf numFmtId="0" fontId="0" fillId="0" borderId="3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1" fillId="3" borderId="0" xfId="0" quotePrefix="1" applyFont="1" applyFill="1" applyAlignment="1">
      <alignment horizontal="center"/>
    </xf>
    <xf numFmtId="0" fontId="1" fillId="3" borderId="3" xfId="0" quotePrefix="1" applyFont="1" applyFill="1" applyBorder="1" applyAlignment="1">
      <alignment horizontal="center"/>
    </xf>
    <xf numFmtId="0" fontId="1" fillId="3" borderId="9" xfId="0" quotePrefix="1" applyFont="1" applyFill="1" applyBorder="1" applyAlignment="1">
      <alignment horizontal="center"/>
    </xf>
    <xf numFmtId="0" fontId="1" fillId="3" borderId="4" xfId="0" quotePrefix="1" applyFont="1" applyFill="1" applyBorder="1" applyAlignment="1">
      <alignment horizontal="center"/>
    </xf>
    <xf numFmtId="0" fontId="1" fillId="0" borderId="15" xfId="0" applyFont="1" applyBorder="1" applyAlignment="1">
      <alignment horizontal="center"/>
    </xf>
    <xf numFmtId="0" fontId="1" fillId="0" borderId="16" xfId="0" applyFont="1" applyBorder="1" applyAlignment="1">
      <alignment horizontal="center"/>
    </xf>
    <xf numFmtId="0" fontId="1" fillId="0" borderId="17" xfId="0" applyFont="1" applyBorder="1" applyAlignment="1">
      <alignment horizontal="center"/>
    </xf>
  </cellXfs>
  <cellStyles count="1">
    <cellStyle name="Normal" xfId="0" builtinId="0"/>
  </cellStyles>
  <dxfs count="39"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[Comms_Quota_FINAL.xlsx]Men_STATS!PivotTable1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'Av. score' by 'Event 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Men_STATS!$D$4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Men_STATS!$C$5:$C$27</c:f>
              <c:strCache>
                <c:ptCount val="22"/>
                <c:pt idx="0">
                  <c:v>decathlon</c:v>
                </c:pt>
                <c:pt idx="1">
                  <c:v>20km-race-walking</c:v>
                </c:pt>
                <c:pt idx="2">
                  <c:v>3000msc</c:v>
                </c:pt>
                <c:pt idx="3">
                  <c:v>400mh</c:v>
                </c:pt>
                <c:pt idx="4">
                  <c:v>110mh</c:v>
                </c:pt>
                <c:pt idx="5">
                  <c:v>1500m</c:v>
                </c:pt>
                <c:pt idx="6">
                  <c:v>5000m</c:v>
                </c:pt>
                <c:pt idx="7">
                  <c:v>high-jump</c:v>
                </c:pt>
                <c:pt idx="8">
                  <c:v>long-jump</c:v>
                </c:pt>
                <c:pt idx="9">
                  <c:v>pole-vault</c:v>
                </c:pt>
                <c:pt idx="10">
                  <c:v>discus-throw</c:v>
                </c:pt>
                <c:pt idx="11">
                  <c:v>triple-jump</c:v>
                </c:pt>
                <c:pt idx="12">
                  <c:v>10000m</c:v>
                </c:pt>
                <c:pt idx="13">
                  <c:v>shot-put</c:v>
                </c:pt>
                <c:pt idx="14">
                  <c:v>100m</c:v>
                </c:pt>
                <c:pt idx="15">
                  <c:v>800m</c:v>
                </c:pt>
                <c:pt idx="16">
                  <c:v>hammer-throw</c:v>
                </c:pt>
                <c:pt idx="17">
                  <c:v>400m</c:v>
                </c:pt>
                <c:pt idx="18">
                  <c:v>200m</c:v>
                </c:pt>
                <c:pt idx="19">
                  <c:v>javelin-throw</c:v>
                </c:pt>
                <c:pt idx="20">
                  <c:v>marathon</c:v>
                </c:pt>
                <c:pt idx="21">
                  <c:v>(blank)</c:v>
                </c:pt>
              </c:strCache>
            </c:strRef>
          </c:cat>
          <c:val>
            <c:numRef>
              <c:f>Men_STATS!$D$5:$D$27</c:f>
              <c:numCache>
                <c:formatCode>0</c:formatCode>
                <c:ptCount val="22"/>
                <c:pt idx="0">
                  <c:v>1091.4000000000001</c:v>
                </c:pt>
                <c:pt idx="1">
                  <c:v>1087.125</c:v>
                </c:pt>
                <c:pt idx="2">
                  <c:v>1076.3333333333333</c:v>
                </c:pt>
                <c:pt idx="3">
                  <c:v>1056.5999999999999</c:v>
                </c:pt>
                <c:pt idx="4">
                  <c:v>1053.4000000000001</c:v>
                </c:pt>
                <c:pt idx="5">
                  <c:v>1043.8139534883721</c:v>
                </c:pt>
                <c:pt idx="6">
                  <c:v>1038.7567567567567</c:v>
                </c:pt>
                <c:pt idx="7">
                  <c:v>1035.125</c:v>
                </c:pt>
                <c:pt idx="8">
                  <c:v>1034.5384615384614</c:v>
                </c:pt>
                <c:pt idx="9">
                  <c:v>1033.9285714285713</c:v>
                </c:pt>
                <c:pt idx="10">
                  <c:v>1030.5</c:v>
                </c:pt>
                <c:pt idx="11">
                  <c:v>1029.1666666666667</c:v>
                </c:pt>
                <c:pt idx="12">
                  <c:v>1009.4516129032259</c:v>
                </c:pt>
                <c:pt idx="13">
                  <c:v>1009.2857142857143</c:v>
                </c:pt>
                <c:pt idx="14">
                  <c:v>1008.6296296296297</c:v>
                </c:pt>
                <c:pt idx="15">
                  <c:v>1005.7083333333334</c:v>
                </c:pt>
                <c:pt idx="16">
                  <c:v>1005</c:v>
                </c:pt>
                <c:pt idx="17">
                  <c:v>1002.2444444444444</c:v>
                </c:pt>
                <c:pt idx="18">
                  <c:v>990.89583333333337</c:v>
                </c:pt>
                <c:pt idx="19">
                  <c:v>985.66666666666663</c:v>
                </c:pt>
                <c:pt idx="20">
                  <c:v>913.86666666666667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55-6048-92B1-424BD8A6E8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1235827359"/>
        <c:axId val="1235829007"/>
      </c:barChart>
      <c:catAx>
        <c:axId val="1235827359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Event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5829007"/>
        <c:crosses val="autoZero"/>
        <c:auto val="1"/>
        <c:lblAlgn val="ctr"/>
        <c:lblOffset val="100"/>
        <c:noMultiLvlLbl val="0"/>
      </c:catAx>
      <c:valAx>
        <c:axId val="1235829007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Av.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5827359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Distribution of 'Event 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21"/>
              <c:pt idx="0">
                <c:v>200m</c:v>
              </c:pt>
              <c:pt idx="1">
                <c:v>100m</c:v>
              </c:pt>
              <c:pt idx="2">
                <c:v>800m</c:v>
              </c:pt>
              <c:pt idx="3">
                <c:v>1500m</c:v>
              </c:pt>
              <c:pt idx="4">
                <c:v>400m</c:v>
              </c:pt>
              <c:pt idx="5">
                <c:v>5000m</c:v>
              </c:pt>
              <c:pt idx="6">
                <c:v>10000m</c:v>
              </c:pt>
              <c:pt idx="7">
                <c:v>long-jump</c:v>
              </c:pt>
              <c:pt idx="8">
                <c:v>high-jump</c:v>
              </c:pt>
              <c:pt idx="9">
                <c:v>marathon</c:v>
              </c:pt>
              <c:pt idx="10">
                <c:v>pole-vault</c:v>
              </c:pt>
              <c:pt idx="11">
                <c:v>triple-jump</c:v>
              </c:pt>
              <c:pt idx="12">
                <c:v>3000msc</c:v>
              </c:pt>
              <c:pt idx="13">
                <c:v>400mh</c:v>
              </c:pt>
              <c:pt idx="14">
                <c:v>javelin-throw</c:v>
              </c:pt>
              <c:pt idx="15">
                <c:v>decathlon</c:v>
              </c:pt>
              <c:pt idx="16">
                <c:v>110mh</c:v>
              </c:pt>
              <c:pt idx="17">
                <c:v>shot-put</c:v>
              </c:pt>
              <c:pt idx="18">
                <c:v>hammer-throw</c:v>
              </c:pt>
              <c:pt idx="19">
                <c:v>20km-race-walking</c:v>
              </c:pt>
              <c:pt idx="20">
                <c:v>discus-throw</c:v>
              </c:pt>
            </c:strLit>
          </c:cat>
          <c:val>
            <c:numLit>
              <c:formatCode>General</c:formatCode>
              <c:ptCount val="21"/>
              <c:pt idx="0">
                <c:v>50</c:v>
              </c:pt>
              <c:pt idx="1">
                <c:v>49</c:v>
              </c:pt>
              <c:pt idx="2">
                <c:v>48</c:v>
              </c:pt>
              <c:pt idx="3">
                <c:v>46</c:v>
              </c:pt>
              <c:pt idx="4">
                <c:v>44</c:v>
              </c:pt>
              <c:pt idx="5">
                <c:v>38</c:v>
              </c:pt>
              <c:pt idx="6">
                <c:v>38</c:v>
              </c:pt>
              <c:pt idx="7">
                <c:v>29</c:v>
              </c:pt>
              <c:pt idx="8">
                <c:v>16</c:v>
              </c:pt>
              <c:pt idx="9">
                <c:v>15</c:v>
              </c:pt>
              <c:pt idx="10">
                <c:v>14</c:v>
              </c:pt>
              <c:pt idx="11">
                <c:v>12</c:v>
              </c:pt>
              <c:pt idx="12">
                <c:v>12</c:v>
              </c:pt>
              <c:pt idx="13">
                <c:v>10</c:v>
              </c:pt>
              <c:pt idx="14">
                <c:v>10</c:v>
              </c:pt>
              <c:pt idx="15">
                <c:v>10</c:v>
              </c:pt>
              <c:pt idx="16">
                <c:v>9</c:v>
              </c:pt>
              <c:pt idx="17">
                <c:v>7</c:v>
              </c:pt>
              <c:pt idx="18">
                <c:v>7</c:v>
              </c:pt>
              <c:pt idx="19">
                <c:v>6</c:v>
              </c:pt>
              <c:pt idx="20">
                <c:v>6</c:v>
              </c:pt>
            </c:numLit>
          </c:val>
          <c:extLst>
            <c:ext xmlns:c16="http://schemas.microsoft.com/office/drawing/2014/chart" uri="{C3380CC4-5D6E-409C-BE32-E72D297353CC}">
              <c16:uniqueId val="{00000000-6880-7B45-A41B-2012AC12B6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1155235935"/>
        <c:axId val="1236725247"/>
      </c:barChart>
      <c:catAx>
        <c:axId val="1155235935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Event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725247"/>
        <c:crosses val="autoZero"/>
        <c:auto val="1"/>
        <c:lblAlgn val="ctr"/>
        <c:lblOffset val="100"/>
        <c:noMultiLvlLbl val="0"/>
      </c:catAx>
      <c:valAx>
        <c:axId val="12367252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Event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5235935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127000</xdr:colOff>
      <xdr:row>8</xdr:row>
      <xdr:rowOff>128238</xdr:rowOff>
    </xdr:from>
    <xdr:to>
      <xdr:col>24</xdr:col>
      <xdr:colOff>673100</xdr:colOff>
      <xdr:row>18</xdr:row>
      <xdr:rowOff>101599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5C969F6-EA10-E748-A27C-3A7395CD4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17400" y="2147538"/>
          <a:ext cx="6324600" cy="200536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63500</xdr:colOff>
      <xdr:row>8</xdr:row>
      <xdr:rowOff>88900</xdr:rowOff>
    </xdr:from>
    <xdr:to>
      <xdr:col>28</xdr:col>
      <xdr:colOff>368300</xdr:colOff>
      <xdr:row>17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EB8B45-BDE2-CD49-825A-A92FC047D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230600" y="2171700"/>
          <a:ext cx="8559800" cy="17399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0</xdr:colOff>
      <xdr:row>10</xdr:row>
      <xdr:rowOff>0</xdr:rowOff>
    </xdr:from>
    <xdr:to>
      <xdr:col>27</xdr:col>
      <xdr:colOff>101600</xdr:colOff>
      <xdr:row>16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56F6A1-6670-B94B-AC87-7CB948380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646400" y="2527300"/>
          <a:ext cx="7531100" cy="1219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12700</xdr:colOff>
      <xdr:row>23</xdr:row>
      <xdr:rowOff>38100</xdr:rowOff>
    </xdr:from>
    <xdr:to>
      <xdr:col>9</xdr:col>
      <xdr:colOff>38100</xdr:colOff>
      <xdr:row>32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437132-EF7D-5440-8564-67C0DCB13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43400" y="4762500"/>
          <a:ext cx="3327400" cy="19431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2</xdr:row>
      <xdr:rowOff>139700</xdr:rowOff>
    </xdr:from>
    <xdr:to>
      <xdr:col>14</xdr:col>
      <xdr:colOff>190500</xdr:colOff>
      <xdr:row>23</xdr:row>
      <xdr:rowOff>139700</xdr:rowOff>
    </xdr:to>
    <xdr:graphicFrame macro="">
      <xdr:nvGraphicFramePr>
        <xdr:cNvPr id="2" name="Chart 1" descr="Chart type: Clustered Bar. 'Av. score' by 'Event '&#10;&#10;Description automatically generated">
          <a:extLst>
            <a:ext uri="{FF2B5EF4-FFF2-40B4-BE49-F238E27FC236}">
              <a16:creationId xmlns:a16="http://schemas.microsoft.com/office/drawing/2014/main" id="{93CD67E5-01DD-F945-9BFE-9753F622FB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457200</xdr:colOff>
      <xdr:row>26</xdr:row>
      <xdr:rowOff>50800</xdr:rowOff>
    </xdr:from>
    <xdr:to>
      <xdr:col>14</xdr:col>
      <xdr:colOff>190500</xdr:colOff>
      <xdr:row>42</xdr:row>
      <xdr:rowOff>190500</xdr:rowOff>
    </xdr:to>
    <xdr:graphicFrame macro="">
      <xdr:nvGraphicFramePr>
        <xdr:cNvPr id="3" name="Chart 2" descr="Chart type: Clustered Bar. Distribution of 'Event '&#10;&#10;Description automatically generated">
          <a:extLst>
            <a:ext uri="{FF2B5EF4-FFF2-40B4-BE49-F238E27FC236}">
              <a16:creationId xmlns:a16="http://schemas.microsoft.com/office/drawing/2014/main" id="{2D31F947-41D1-1B41-ACDE-506227729D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Microsoft Office User" refreshedDate="44609.786502546296" createdVersion="7" refreshedVersion="7" minRefreshableVersion="3" recordCount="476" xr:uid="{404D1E19-F33B-984B-9423-53F80DB4C3AD}">
  <cacheSource type="worksheet">
    <worksheetSource ref="B2:S478" sheet="AUS_male_points_list"/>
  </cacheSource>
  <cacheFields count="19">
    <cacheField name="Athlete name" numFmtId="0">
      <sharedItems containsBlank="1"/>
    </cacheField>
    <cacheField name="Event " numFmtId="0">
      <sharedItems containsBlank="1" count="43">
        <s v="100m"/>
        <s v="200m"/>
        <s v="400m"/>
        <s v="800m"/>
        <s v="1500m"/>
        <s v="3000msc"/>
        <s v="5000m"/>
        <s v="10000m"/>
        <s v="110mh"/>
        <s v="400mh"/>
        <s v="long-jump"/>
        <s v="triple-jump"/>
        <s v="high-jump"/>
        <s v="pole-vault"/>
        <s v="discus-throw"/>
        <s v="shot-put"/>
        <s v="hammer-throw"/>
        <s v="javelin-throw"/>
        <s v="decathlon"/>
        <s v="20km-race-walking"/>
        <s v="marathon"/>
        <m/>
        <s v=" marathon " u="1"/>
        <s v=" 100m " u="1"/>
        <s v=" 20km-race-walking " u="1"/>
        <s v=" 3000msc " u="1"/>
        <s v=" 400mh " u="1"/>
        <s v=" pole-vault " u="1"/>
        <s v=" 10000m " u="1"/>
        <s v=" shot-put " u="1"/>
        <s v=" 5000m " u="1"/>
        <s v=" 1500m " u="1"/>
        <s v=" long-jump " u="1"/>
        <s v=" discus-throw " u="1"/>
        <s v=" 200m " u="1"/>
        <s v=" 110mh " u="1"/>
        <s v=" decathlon " u="1"/>
        <s v=" 400m " u="1"/>
        <s v=" javelin-throw " u="1"/>
        <s v=" 800m " u="1"/>
        <s v=" hammer-throw " u="1"/>
        <s v=" high-jump " u="1"/>
        <s v=" triple-jump " u="1"/>
      </sharedItems>
    </cacheField>
    <cacheField name="DOB" numFmtId="15">
      <sharedItems containsNonDate="0" containsDate="1" containsString="0" containsBlank="1" minDate="1905-06-06T00:00:00" maxDate="2005-06-30T00:00:00"/>
    </cacheField>
    <cacheField name="Av. score" numFmtId="0">
      <sharedItems containsString="0" containsBlank="1" containsNumber="1" containsInteger="1" minValue="726" maxValue="1406"/>
    </cacheField>
    <cacheField name="Rank in AUS" numFmtId="0">
      <sharedItems containsString="0" containsBlank="1" containsNumber="1" containsInteger="1" minValue="1" maxValue="54"/>
    </cacheField>
    <cacheField name="Perf_1" numFmtId="0">
      <sharedItems containsString="0" containsBlank="1" containsNumber="1" containsInteger="1" minValue="740" maxValue="1251"/>
    </cacheField>
    <cacheField name="Perf_2" numFmtId="0">
      <sharedItems containsString="0" containsBlank="1" containsNumber="1" containsInteger="1" minValue="712" maxValue="1218"/>
    </cacheField>
    <cacheField name="Perf_3" numFmtId="0">
      <sharedItems containsString="0" containsBlank="1" containsNumber="1" containsInteger="1" minValue="843" maxValue="1200"/>
    </cacheField>
    <cacheField name="Perf_4" numFmtId="0">
      <sharedItems containsString="0" containsBlank="1" containsNumber="1" containsInteger="1" minValue="827" maxValue="1214"/>
    </cacheField>
    <cacheField name="Perf_5" numFmtId="0">
      <sharedItems containsString="0" containsBlank="1" containsNumber="1" containsInteger="1" minValue="816" maxValue="1252"/>
    </cacheField>
    <cacheField name="Dt_1" numFmtId="15">
      <sharedItems containsNonDate="0" containsDate="1" containsString="0" containsBlank="1" minDate="2019-06-25T00:00:00" maxDate="2022-02-14T00:00:00"/>
    </cacheField>
    <cacheField name="Dt_2" numFmtId="15">
      <sharedItems containsNonDate="0" containsDate="1" containsString="0" containsBlank="1" minDate="2019-06-25T00:00:00" maxDate="2022-02-14T00:00:00"/>
    </cacheField>
    <cacheField name="Dt_3" numFmtId="15">
      <sharedItems containsNonDate="0" containsDate="1" containsString="0" containsBlank="1" minDate="2019-06-25T00:00:00" maxDate="2022-02-15T00:00:00"/>
    </cacheField>
    <cacheField name="Dt_4" numFmtId="15">
      <sharedItems containsNonDate="0" containsDate="1" containsString="0" containsBlank="1" minDate="2019-06-25T00:00:00" maxDate="2022-02-14T00:00:00"/>
    </cacheField>
    <cacheField name="Dt_5" numFmtId="15">
      <sharedItems containsNonDate="0" containsDate="1" containsString="0" containsBlank="1" minDate="2019-06-25T00:00:00" maxDate="2022-02-13T00:00:00"/>
    </cacheField>
    <cacheField name="Overall AUS Rank" numFmtId="0">
      <sharedItems containsMixedTypes="1" containsNumber="1" containsInteger="1" minValue="1" maxValue="467"/>
    </cacheField>
    <cacheField name="Highest perf score" numFmtId="0">
      <sharedItems containsMixedTypes="1" containsNumber="1" containsInteger="1" minValue="740" maxValue="1252"/>
    </cacheField>
    <cacheField name="Auto_Standard" numFmtId="0">
      <sharedItems containsMixedTypes="1" containsNumber="1" containsInteger="1" minValue="1149" maxValue="1212"/>
    </cacheField>
    <cacheField name="Auto_Q_met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E8B041-CD9B-C04C-BBAB-9DAF68EE6C94}" name="PivotTable1" cacheId="0" applyNumberFormats="0" applyBorderFormats="0" applyFontFormats="0" applyPatternFormats="0" applyAlignmentFormats="0" applyWidthHeightFormats="1" dataCaption="Values" grandTotalCaption="Average" updatedVersion="7" minRefreshableVersion="3" useAutoFormatting="1" itemPrintTitles="1" createdVersion="7" indent="0" outline="1" outlineData="1" multipleFieldFilters="0" chartFormat="1">
  <location ref="C4:D27" firstHeaderRow="1" firstDataRow="1" firstDataCol="1"/>
  <pivotFields count="19">
    <pivotField showAll="0"/>
    <pivotField axis="axisRow" showAll="0" sortType="descending">
      <items count="44">
        <item x="7"/>
        <item x="0"/>
        <item x="8"/>
        <item x="4"/>
        <item x="1"/>
        <item x="19"/>
        <item x="5"/>
        <item x="2"/>
        <item x="9"/>
        <item x="6"/>
        <item x="3"/>
        <item x="18"/>
        <item x="14"/>
        <item x="16"/>
        <item x="12"/>
        <item x="17"/>
        <item x="10"/>
        <item x="20"/>
        <item x="13"/>
        <item x="15"/>
        <item x="11"/>
        <item m="1" x="23"/>
        <item m="1" x="34"/>
        <item m="1" x="37"/>
        <item m="1" x="39"/>
        <item m="1" x="31"/>
        <item m="1" x="25"/>
        <item m="1" x="30"/>
        <item m="1" x="28"/>
        <item m="1" x="35"/>
        <item m="1" x="26"/>
        <item m="1" x="32"/>
        <item m="1" x="42"/>
        <item m="1" x="41"/>
        <item m="1" x="27"/>
        <item m="1" x="33"/>
        <item m="1" x="29"/>
        <item m="1" x="40"/>
        <item m="1" x="38"/>
        <item m="1" x="36"/>
        <item m="1" x="24"/>
        <item m="1" x="22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numFmtId="15" showAll="0"/>
    <pivotField numFmtId="15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23">
    <i>
      <x v="11"/>
    </i>
    <i>
      <x v="5"/>
    </i>
    <i>
      <x v="6"/>
    </i>
    <i>
      <x v="8"/>
    </i>
    <i>
      <x v="2"/>
    </i>
    <i>
      <x v="3"/>
    </i>
    <i>
      <x v="9"/>
    </i>
    <i>
      <x v="14"/>
    </i>
    <i>
      <x v="16"/>
    </i>
    <i>
      <x v="18"/>
    </i>
    <i>
      <x v="12"/>
    </i>
    <i>
      <x v="20"/>
    </i>
    <i>
      <x/>
    </i>
    <i>
      <x v="19"/>
    </i>
    <i>
      <x v="1"/>
    </i>
    <i>
      <x v="10"/>
    </i>
    <i>
      <x v="13"/>
    </i>
    <i>
      <x v="7"/>
    </i>
    <i>
      <x v="4"/>
    </i>
    <i>
      <x v="15"/>
    </i>
    <i>
      <x v="17"/>
    </i>
    <i>
      <x v="42"/>
    </i>
    <i t="grand">
      <x/>
    </i>
  </rowItems>
  <colItems count="1">
    <i/>
  </colItems>
  <dataFields count="1">
    <dataField name="Average of Av. score" fld="3" subtotal="average" baseField="0" baseItem="0"/>
  </dataFields>
  <formats count="2">
    <format dxfId="38">
      <pivotArea collapsedLevelsAreSubtotals="1" fieldPosition="0">
        <references count="1">
          <reference field="1" count="0"/>
        </references>
      </pivotArea>
    </format>
    <format dxfId="37">
      <pivotArea grandRow="1"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US21_male_COMBINEDFILE_Toplist" connectionId="3" xr16:uid="{12E83B58-14BA-5A4E-BD25-B2CB2C564C79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US_male_COMBINEDFILE" connectionId="2" xr16:uid="{3B54E32E-AC99-C149-9BFC-69B17B94D62D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US_female_COMBINEDFILE" connectionId="1" xr16:uid="{97FE1DD0-3853-714A-9BB1-1C64DDEA7DE9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MMS22_21_male_COMBINEDFILE_1" connectionId="5" xr16:uid="{ABB88096-9A19-D145-A742-11D45B61C078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MMS22_21_female_COMBINEDFILE_1" connectionId="4" xr16:uid="{4DA75C6B-9EE6-744C-A656-806DB4BB2E7F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newmac/Desktop/Programs%20and%20Code/Websheet_Commonwealth_Ranking%20_Variables.xlsx" TargetMode="External"/><Relationship Id="rId1" Type="http://schemas.openxmlformats.org/officeDocument/2006/relationships/externalLinkPath" Target="/Users/newmac/Desktop/Programs%20and%20Code/Websheet_Commonwealth_Ranking%20_Variables.xlsx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0A27A-8795-624A-8723-7F416639A142}">
  <dimension ref="A1:J179"/>
  <sheetViews>
    <sheetView zoomScale="110" workbookViewId="0">
      <pane ySplit="1" topLeftCell="A22" activePane="bottomLeft" state="frozen"/>
      <selection pane="bottomLeft" activeCell="K38" sqref="K38"/>
    </sheetView>
  </sheetViews>
  <sheetFormatPr baseColWidth="10" defaultRowHeight="16" x14ac:dyDescent="0.2"/>
  <cols>
    <col min="1" max="1" width="10.1640625" style="2" customWidth="1"/>
    <col min="2" max="2" width="24" style="21" customWidth="1"/>
    <col min="3" max="3" width="16.33203125" style="21" customWidth="1"/>
    <col min="4" max="4" width="12.5" style="21" customWidth="1"/>
    <col min="5" max="5" width="8.33203125" style="2" customWidth="1"/>
    <col min="6" max="6" width="9.83203125" style="2" customWidth="1"/>
    <col min="7" max="7" width="11" style="2" customWidth="1"/>
    <col min="8" max="8" width="10.5" style="2" customWidth="1"/>
    <col min="9" max="10" width="13.1640625" style="2" customWidth="1"/>
  </cols>
  <sheetData>
    <row r="1" spans="1:10" ht="46" customHeight="1" thickBot="1" x14ac:dyDescent="0.25">
      <c r="A1" s="102" t="s">
        <v>860</v>
      </c>
      <c r="B1" s="103" t="s">
        <v>3</v>
      </c>
      <c r="C1" s="102" t="s">
        <v>6</v>
      </c>
      <c r="D1" s="102" t="s">
        <v>0</v>
      </c>
      <c r="E1" s="102" t="s">
        <v>1</v>
      </c>
      <c r="F1" s="102" t="s">
        <v>67</v>
      </c>
      <c r="G1" s="102" t="s">
        <v>857</v>
      </c>
      <c r="H1" s="102" t="s">
        <v>4942</v>
      </c>
      <c r="I1" s="102" t="s">
        <v>4943</v>
      </c>
      <c r="J1" s="102" t="s">
        <v>4930</v>
      </c>
    </row>
    <row r="2" spans="1:10" x14ac:dyDescent="0.2">
      <c r="A2" s="104">
        <v>1</v>
      </c>
      <c r="B2" s="105" t="s">
        <v>410</v>
      </c>
      <c r="C2" s="106" t="s">
        <v>35</v>
      </c>
      <c r="D2" s="106">
        <v>35427</v>
      </c>
      <c r="E2" s="104">
        <v>25</v>
      </c>
      <c r="F2" s="104" t="s">
        <v>4946</v>
      </c>
      <c r="G2" s="104"/>
      <c r="H2" s="107">
        <v>1239</v>
      </c>
      <c r="I2" s="104">
        <v>1</v>
      </c>
      <c r="J2" s="104">
        <v>1</v>
      </c>
    </row>
    <row r="3" spans="1:10" x14ac:dyDescent="0.2">
      <c r="A3" s="108">
        <v>2</v>
      </c>
      <c r="B3" s="109" t="s">
        <v>764</v>
      </c>
      <c r="C3" s="110" t="s">
        <v>35</v>
      </c>
      <c r="D3" s="110">
        <v>34297</v>
      </c>
      <c r="E3" s="108">
        <v>28</v>
      </c>
      <c r="F3" s="108" t="s">
        <v>4946</v>
      </c>
      <c r="G3" s="108"/>
      <c r="H3" s="111">
        <v>1224</v>
      </c>
      <c r="I3" s="108">
        <v>1</v>
      </c>
      <c r="J3" s="108">
        <v>1</v>
      </c>
    </row>
    <row r="4" spans="1:10" x14ac:dyDescent="0.2">
      <c r="A4" s="112">
        <v>3</v>
      </c>
      <c r="B4" s="113" t="s">
        <v>776</v>
      </c>
      <c r="C4" s="114" t="s">
        <v>36</v>
      </c>
      <c r="D4" s="114">
        <v>35545</v>
      </c>
      <c r="E4" s="112">
        <v>24</v>
      </c>
      <c r="F4" s="112" t="s">
        <v>4946</v>
      </c>
      <c r="G4" s="112"/>
      <c r="H4" s="115">
        <v>1217</v>
      </c>
      <c r="I4" s="112">
        <v>1</v>
      </c>
      <c r="J4" s="112">
        <v>1</v>
      </c>
    </row>
    <row r="5" spans="1:10" x14ac:dyDescent="0.2">
      <c r="A5" s="108">
        <v>4</v>
      </c>
      <c r="B5" s="109" t="s">
        <v>495</v>
      </c>
      <c r="C5" s="110" t="s">
        <v>85</v>
      </c>
      <c r="D5" s="110">
        <v>35841</v>
      </c>
      <c r="E5" s="108">
        <v>24</v>
      </c>
      <c r="F5" s="108" t="s">
        <v>4946</v>
      </c>
      <c r="G5" s="108"/>
      <c r="H5" s="111">
        <v>1172</v>
      </c>
      <c r="I5" s="108">
        <v>1</v>
      </c>
      <c r="J5" s="108">
        <v>1</v>
      </c>
    </row>
    <row r="6" spans="1:10" x14ac:dyDescent="0.2">
      <c r="A6" s="112">
        <v>5</v>
      </c>
      <c r="B6" s="113" t="s">
        <v>481</v>
      </c>
      <c r="C6" s="116" t="s">
        <v>41</v>
      </c>
      <c r="D6" s="114">
        <v>33501</v>
      </c>
      <c r="E6" s="112">
        <v>30</v>
      </c>
      <c r="F6" s="112" t="s">
        <v>4946</v>
      </c>
      <c r="G6" s="112"/>
      <c r="H6" s="115">
        <v>1163</v>
      </c>
      <c r="I6" s="112">
        <v>1</v>
      </c>
      <c r="J6" s="112">
        <v>1</v>
      </c>
    </row>
    <row r="7" spans="1:10" x14ac:dyDescent="0.2">
      <c r="A7" s="108">
        <v>6</v>
      </c>
      <c r="B7" s="109" t="s">
        <v>428</v>
      </c>
      <c r="C7" s="110" t="s">
        <v>36</v>
      </c>
      <c r="D7" s="110">
        <v>35525</v>
      </c>
      <c r="E7" s="108">
        <v>24</v>
      </c>
      <c r="F7" s="108" t="s">
        <v>4946</v>
      </c>
      <c r="G7" s="108"/>
      <c r="H7" s="111">
        <v>1214</v>
      </c>
      <c r="I7" s="108">
        <v>2</v>
      </c>
      <c r="J7" s="108">
        <v>1</v>
      </c>
    </row>
    <row r="8" spans="1:10" x14ac:dyDescent="0.2">
      <c r="A8" s="112">
        <v>7</v>
      </c>
      <c r="B8" s="113" t="s">
        <v>820</v>
      </c>
      <c r="C8" s="114" t="s">
        <v>85</v>
      </c>
      <c r="D8" s="114">
        <v>36197</v>
      </c>
      <c r="E8" s="112">
        <v>23</v>
      </c>
      <c r="F8" s="112" t="s">
        <v>4946</v>
      </c>
      <c r="G8" s="112"/>
      <c r="H8" s="115">
        <v>1170</v>
      </c>
      <c r="I8" s="112">
        <v>2</v>
      </c>
      <c r="J8" s="112">
        <v>1</v>
      </c>
    </row>
    <row r="9" spans="1:10" x14ac:dyDescent="0.2">
      <c r="A9" s="108">
        <v>8</v>
      </c>
      <c r="B9" s="109" t="s">
        <v>648</v>
      </c>
      <c r="C9" s="117" t="s">
        <v>28</v>
      </c>
      <c r="D9" s="110">
        <v>34851</v>
      </c>
      <c r="E9" s="108">
        <v>26</v>
      </c>
      <c r="F9" s="108" t="s">
        <v>4946</v>
      </c>
      <c r="G9" s="108"/>
      <c r="H9" s="111">
        <v>1252</v>
      </c>
      <c r="I9" s="108">
        <v>3</v>
      </c>
      <c r="J9" s="108">
        <v>1</v>
      </c>
    </row>
    <row r="10" spans="1:10" x14ac:dyDescent="0.2">
      <c r="A10" s="112">
        <v>9</v>
      </c>
      <c r="B10" s="113" t="s">
        <v>788</v>
      </c>
      <c r="C10" s="114" t="s">
        <v>40</v>
      </c>
      <c r="D10" s="114">
        <v>35218</v>
      </c>
      <c r="E10" s="112">
        <v>25</v>
      </c>
      <c r="F10" s="112" t="s">
        <v>4946</v>
      </c>
      <c r="G10" s="112"/>
      <c r="H10" s="115">
        <v>1190</v>
      </c>
      <c r="I10" s="112">
        <v>3</v>
      </c>
      <c r="J10" s="112">
        <v>1</v>
      </c>
    </row>
    <row r="11" spans="1:10" x14ac:dyDescent="0.2">
      <c r="A11" s="108">
        <v>10</v>
      </c>
      <c r="B11" s="109" t="s">
        <v>270</v>
      </c>
      <c r="C11" s="110" t="s">
        <v>28</v>
      </c>
      <c r="D11" s="110">
        <v>35360</v>
      </c>
      <c r="E11" s="108">
        <v>25</v>
      </c>
      <c r="F11" s="108" t="s">
        <v>4946</v>
      </c>
      <c r="G11" s="108"/>
      <c r="H11" s="111">
        <v>1215</v>
      </c>
      <c r="I11" s="108">
        <v>4</v>
      </c>
      <c r="J11" s="108">
        <v>1</v>
      </c>
    </row>
    <row r="12" spans="1:10" x14ac:dyDescent="0.2">
      <c r="A12" s="112">
        <v>11</v>
      </c>
      <c r="B12" s="113" t="s">
        <v>366</v>
      </c>
      <c r="C12" s="114" t="s">
        <v>37</v>
      </c>
      <c r="D12" s="114">
        <v>34162</v>
      </c>
      <c r="E12" s="112">
        <v>28</v>
      </c>
      <c r="F12" s="112" t="s">
        <v>4946</v>
      </c>
      <c r="G12" s="112"/>
      <c r="H12" s="115">
        <v>1183</v>
      </c>
      <c r="I12" s="112">
        <v>6</v>
      </c>
      <c r="J12" s="112">
        <v>1</v>
      </c>
    </row>
    <row r="13" spans="1:10" x14ac:dyDescent="0.2">
      <c r="A13" s="108">
        <v>12</v>
      </c>
      <c r="B13" s="109" t="s">
        <v>292</v>
      </c>
      <c r="C13" s="118" t="s">
        <v>34</v>
      </c>
      <c r="D13" s="110">
        <v>32724</v>
      </c>
      <c r="E13" s="108">
        <v>32</v>
      </c>
      <c r="F13" s="108" t="s">
        <v>4946</v>
      </c>
      <c r="G13" s="108"/>
      <c r="H13" s="111">
        <v>1199</v>
      </c>
      <c r="I13" s="108">
        <v>7</v>
      </c>
      <c r="J13" s="108">
        <v>1</v>
      </c>
    </row>
    <row r="14" spans="1:10" x14ac:dyDescent="0.2">
      <c r="A14" s="112">
        <v>13</v>
      </c>
      <c r="B14" s="113" t="s">
        <v>210</v>
      </c>
      <c r="C14" s="116" t="s">
        <v>27</v>
      </c>
      <c r="D14" s="114">
        <v>34394</v>
      </c>
      <c r="E14" s="112">
        <v>28</v>
      </c>
      <c r="F14" s="112" t="s">
        <v>4946</v>
      </c>
      <c r="G14" s="112"/>
      <c r="H14" s="115">
        <v>1197</v>
      </c>
      <c r="I14" s="112">
        <v>7</v>
      </c>
      <c r="J14" s="112">
        <v>1</v>
      </c>
    </row>
    <row r="15" spans="1:10" x14ac:dyDescent="0.2">
      <c r="A15" s="108">
        <v>14</v>
      </c>
      <c r="B15" s="109" t="s">
        <v>336</v>
      </c>
      <c r="C15" s="110" t="s">
        <v>32</v>
      </c>
      <c r="D15" s="110">
        <v>34828</v>
      </c>
      <c r="E15" s="108">
        <v>26</v>
      </c>
      <c r="F15" s="108" t="s">
        <v>4946</v>
      </c>
      <c r="G15" s="108"/>
      <c r="H15" s="111">
        <v>1189</v>
      </c>
      <c r="I15" s="108">
        <v>8</v>
      </c>
      <c r="J15" s="108">
        <v>1</v>
      </c>
    </row>
    <row r="16" spans="1:10" x14ac:dyDescent="0.2">
      <c r="A16" s="112" t="s">
        <v>4947</v>
      </c>
      <c r="B16" s="113" t="s">
        <v>648</v>
      </c>
      <c r="C16" s="116" t="s">
        <v>29</v>
      </c>
      <c r="D16" s="114">
        <v>34851</v>
      </c>
      <c r="E16" s="112">
        <v>26</v>
      </c>
      <c r="F16" s="112" t="s">
        <v>4946</v>
      </c>
      <c r="G16" s="112"/>
      <c r="H16" s="115">
        <v>1188</v>
      </c>
      <c r="I16" s="112">
        <v>9</v>
      </c>
      <c r="J16" s="112">
        <v>1</v>
      </c>
    </row>
    <row r="17" spans="1:10" x14ac:dyDescent="0.2">
      <c r="A17" s="108">
        <v>15</v>
      </c>
      <c r="B17" s="109" t="s">
        <v>509</v>
      </c>
      <c r="C17" s="110" t="s">
        <v>2</v>
      </c>
      <c r="D17" s="110">
        <v>35795</v>
      </c>
      <c r="E17" s="108">
        <v>24</v>
      </c>
      <c r="F17" s="108" t="s">
        <v>4946</v>
      </c>
      <c r="G17" s="108"/>
      <c r="H17" s="111">
        <v>1203</v>
      </c>
      <c r="I17" s="108">
        <v>11</v>
      </c>
      <c r="J17" s="108">
        <v>1</v>
      </c>
    </row>
    <row r="18" spans="1:10" x14ac:dyDescent="0.2">
      <c r="A18" s="112">
        <v>16</v>
      </c>
      <c r="B18" s="113" t="s">
        <v>606</v>
      </c>
      <c r="C18" s="114" t="s">
        <v>27</v>
      </c>
      <c r="D18" s="114">
        <v>34387</v>
      </c>
      <c r="E18" s="112">
        <v>28</v>
      </c>
      <c r="F18" s="112" t="s">
        <v>4946</v>
      </c>
      <c r="G18" s="112"/>
      <c r="H18" s="115">
        <v>1201</v>
      </c>
      <c r="I18" s="112">
        <v>12</v>
      </c>
      <c r="J18" s="112">
        <v>1</v>
      </c>
    </row>
    <row r="19" spans="1:10" x14ac:dyDescent="0.2">
      <c r="A19" s="108">
        <v>17</v>
      </c>
      <c r="B19" s="109" t="s">
        <v>184</v>
      </c>
      <c r="C19" s="117" t="s">
        <v>25</v>
      </c>
      <c r="D19" s="110">
        <v>36615</v>
      </c>
      <c r="E19" s="108">
        <v>21</v>
      </c>
      <c r="F19" s="108" t="s">
        <v>4946</v>
      </c>
      <c r="G19" s="108"/>
      <c r="H19" s="111">
        <v>1179</v>
      </c>
      <c r="I19" s="108">
        <v>12</v>
      </c>
      <c r="J19" s="108">
        <v>1</v>
      </c>
    </row>
    <row r="20" spans="1:10" x14ac:dyDescent="0.2">
      <c r="A20" s="112">
        <v>18</v>
      </c>
      <c r="B20" s="113" t="s">
        <v>411</v>
      </c>
      <c r="C20" s="114" t="s">
        <v>35</v>
      </c>
      <c r="D20" s="114">
        <v>35207</v>
      </c>
      <c r="E20" s="112">
        <v>25</v>
      </c>
      <c r="F20" s="112" t="s">
        <v>4946</v>
      </c>
      <c r="G20" s="112"/>
      <c r="H20" s="115">
        <v>1180</v>
      </c>
      <c r="I20" s="112">
        <v>2</v>
      </c>
      <c r="J20" s="112">
        <v>2</v>
      </c>
    </row>
    <row r="21" spans="1:10" x14ac:dyDescent="0.2">
      <c r="A21" s="108">
        <v>19</v>
      </c>
      <c r="B21" s="109" t="s">
        <v>235</v>
      </c>
      <c r="C21" s="110" t="s">
        <v>28</v>
      </c>
      <c r="D21" s="110">
        <v>33409</v>
      </c>
      <c r="E21" s="108">
        <v>30</v>
      </c>
      <c r="F21" s="108" t="s">
        <v>4946</v>
      </c>
      <c r="G21" s="108"/>
      <c r="H21" s="111">
        <v>1213</v>
      </c>
      <c r="I21" s="108">
        <v>5</v>
      </c>
      <c r="J21" s="108">
        <v>2</v>
      </c>
    </row>
    <row r="22" spans="1:10" x14ac:dyDescent="0.2">
      <c r="A22" s="112">
        <v>20</v>
      </c>
      <c r="B22" s="113" t="s">
        <v>649</v>
      </c>
      <c r="C22" s="114" t="s">
        <v>28</v>
      </c>
      <c r="D22" s="114">
        <v>35459</v>
      </c>
      <c r="E22" s="112">
        <v>25</v>
      </c>
      <c r="F22" s="112" t="s">
        <v>4946</v>
      </c>
      <c r="G22" s="112"/>
      <c r="H22" s="115">
        <v>1207</v>
      </c>
      <c r="I22" s="112">
        <v>6</v>
      </c>
      <c r="J22" s="112">
        <v>2</v>
      </c>
    </row>
    <row r="23" spans="1:10" x14ac:dyDescent="0.2">
      <c r="A23" s="108">
        <v>21</v>
      </c>
      <c r="B23" s="109" t="s">
        <v>677</v>
      </c>
      <c r="C23" s="117" t="s">
        <v>34</v>
      </c>
      <c r="D23" s="110">
        <v>33550</v>
      </c>
      <c r="E23" s="108">
        <v>30</v>
      </c>
      <c r="F23" s="108" t="s">
        <v>4946</v>
      </c>
      <c r="G23" s="108"/>
      <c r="H23" s="111">
        <v>1162</v>
      </c>
      <c r="I23" s="108">
        <v>11</v>
      </c>
      <c r="J23" s="108">
        <v>2</v>
      </c>
    </row>
    <row r="24" spans="1:10" x14ac:dyDescent="0.2">
      <c r="A24" s="112">
        <v>22</v>
      </c>
      <c r="B24" s="113" t="s">
        <v>688</v>
      </c>
      <c r="C24" s="114" t="s">
        <v>29</v>
      </c>
      <c r="D24" s="114">
        <v>31691</v>
      </c>
      <c r="E24" s="112">
        <v>35</v>
      </c>
      <c r="F24" s="112" t="s">
        <v>4946</v>
      </c>
      <c r="G24" s="112"/>
      <c r="H24" s="115">
        <v>1163</v>
      </c>
      <c r="I24" s="112">
        <v>19</v>
      </c>
      <c r="J24" s="112">
        <v>2</v>
      </c>
    </row>
    <row r="25" spans="1:10" x14ac:dyDescent="0.2">
      <c r="A25" s="108">
        <v>23</v>
      </c>
      <c r="B25" s="109" t="s">
        <v>821</v>
      </c>
      <c r="C25" s="110" t="s">
        <v>85</v>
      </c>
      <c r="D25" s="110">
        <v>36247</v>
      </c>
      <c r="E25" s="108">
        <v>22</v>
      </c>
      <c r="F25" s="108" t="s">
        <v>4946</v>
      </c>
      <c r="G25" s="108"/>
      <c r="H25" s="111">
        <v>1155</v>
      </c>
      <c r="I25" s="108">
        <v>5</v>
      </c>
      <c r="J25" s="108">
        <v>3</v>
      </c>
    </row>
    <row r="26" spans="1:10" x14ac:dyDescent="0.2">
      <c r="A26" s="112">
        <v>24</v>
      </c>
      <c r="B26" s="113" t="s">
        <v>650</v>
      </c>
      <c r="C26" s="114" t="s">
        <v>28</v>
      </c>
      <c r="D26" s="114">
        <v>35860</v>
      </c>
      <c r="E26" s="112">
        <v>23</v>
      </c>
      <c r="F26" s="112" t="s">
        <v>4946</v>
      </c>
      <c r="G26" s="112"/>
      <c r="H26" s="115">
        <v>1199</v>
      </c>
      <c r="I26" s="112">
        <v>9</v>
      </c>
      <c r="J26" s="112">
        <v>3</v>
      </c>
    </row>
    <row r="27" spans="1:10" x14ac:dyDescent="0.2">
      <c r="A27" s="108">
        <v>25</v>
      </c>
      <c r="B27" s="109" t="s">
        <v>447</v>
      </c>
      <c r="C27" s="110" t="s">
        <v>40</v>
      </c>
      <c r="D27" s="110">
        <v>32289</v>
      </c>
      <c r="E27" s="108">
        <v>33</v>
      </c>
      <c r="F27" s="108" t="s">
        <v>2902</v>
      </c>
      <c r="G27" s="108"/>
      <c r="H27" s="111">
        <v>1133</v>
      </c>
      <c r="I27" s="108">
        <v>4</v>
      </c>
      <c r="J27" s="108">
        <v>1</v>
      </c>
    </row>
    <row r="28" spans="1:10" x14ac:dyDescent="0.2">
      <c r="A28" s="112">
        <v>26</v>
      </c>
      <c r="B28" s="113" t="s">
        <v>806</v>
      </c>
      <c r="C28" s="116" t="s">
        <v>41</v>
      </c>
      <c r="D28" s="114">
        <v>35168</v>
      </c>
      <c r="E28" s="112">
        <v>25</v>
      </c>
      <c r="F28" s="112" t="s">
        <v>2902</v>
      </c>
      <c r="G28" s="112"/>
      <c r="H28" s="115">
        <v>1112</v>
      </c>
      <c r="I28" s="112">
        <v>7</v>
      </c>
      <c r="J28" s="112">
        <v>1</v>
      </c>
    </row>
    <row r="29" spans="1:10" x14ac:dyDescent="0.2">
      <c r="A29" s="108">
        <v>27</v>
      </c>
      <c r="B29" s="109" t="s">
        <v>680</v>
      </c>
      <c r="C29" s="110" t="s">
        <v>34</v>
      </c>
      <c r="D29" s="110">
        <v>36060</v>
      </c>
      <c r="E29" s="108">
        <v>23</v>
      </c>
      <c r="F29" s="108" t="s">
        <v>2902</v>
      </c>
      <c r="G29" s="108"/>
      <c r="H29" s="111">
        <v>1168</v>
      </c>
      <c r="I29" s="108">
        <v>8</v>
      </c>
      <c r="J29" s="108">
        <v>1</v>
      </c>
    </row>
    <row r="30" spans="1:10" x14ac:dyDescent="0.2">
      <c r="A30" s="112">
        <v>28</v>
      </c>
      <c r="B30" s="113" t="s">
        <v>584</v>
      </c>
      <c r="C30" s="114" t="s">
        <v>26</v>
      </c>
      <c r="D30" s="114">
        <v>34105</v>
      </c>
      <c r="E30" s="112">
        <v>28</v>
      </c>
      <c r="F30" s="112" t="s">
        <v>2902</v>
      </c>
      <c r="G30" s="112"/>
      <c r="H30" s="115">
        <v>1184</v>
      </c>
      <c r="I30" s="112">
        <v>9</v>
      </c>
      <c r="J30" s="112">
        <v>1</v>
      </c>
    </row>
    <row r="31" spans="1:10" x14ac:dyDescent="0.2">
      <c r="A31" s="108">
        <v>29</v>
      </c>
      <c r="B31" s="109" t="s">
        <v>793</v>
      </c>
      <c r="C31" s="110" t="s">
        <v>39</v>
      </c>
      <c r="D31" s="110">
        <v>34067</v>
      </c>
      <c r="E31" s="108">
        <v>28</v>
      </c>
      <c r="F31" s="108" t="s">
        <v>2902</v>
      </c>
      <c r="G31" s="108"/>
      <c r="H31" s="111">
        <v>1150</v>
      </c>
      <c r="I31" s="108">
        <v>10</v>
      </c>
      <c r="J31" s="108">
        <v>1</v>
      </c>
    </row>
    <row r="32" spans="1:10" x14ac:dyDescent="0.2">
      <c r="A32" s="112">
        <v>30</v>
      </c>
      <c r="B32" s="113" t="s">
        <v>474</v>
      </c>
      <c r="C32" s="114" t="s">
        <v>42</v>
      </c>
      <c r="D32" s="114">
        <v>35635</v>
      </c>
      <c r="E32" s="112">
        <v>24</v>
      </c>
      <c r="F32" s="112" t="s">
        <v>2902</v>
      </c>
      <c r="G32" s="112"/>
      <c r="H32" s="115">
        <v>1079</v>
      </c>
      <c r="I32" s="112">
        <v>10</v>
      </c>
      <c r="J32" s="112">
        <v>1</v>
      </c>
    </row>
    <row r="33" spans="1:10" x14ac:dyDescent="0.2">
      <c r="A33" s="108">
        <v>31</v>
      </c>
      <c r="B33" s="109" t="s">
        <v>734</v>
      </c>
      <c r="C33" s="117" t="s">
        <v>37</v>
      </c>
      <c r="D33" s="110">
        <v>35258</v>
      </c>
      <c r="E33" s="108">
        <v>25</v>
      </c>
      <c r="F33" s="108" t="s">
        <v>2902</v>
      </c>
      <c r="G33" s="108"/>
      <c r="H33" s="111">
        <v>1149</v>
      </c>
      <c r="I33" s="108">
        <v>12</v>
      </c>
      <c r="J33" s="108">
        <v>1</v>
      </c>
    </row>
    <row r="34" spans="1:10" x14ac:dyDescent="0.2">
      <c r="A34" s="112">
        <v>32</v>
      </c>
      <c r="B34" s="113" t="s">
        <v>728</v>
      </c>
      <c r="C34" s="114" t="s">
        <v>33</v>
      </c>
      <c r="D34" s="114">
        <v>35471</v>
      </c>
      <c r="E34" s="112">
        <v>25</v>
      </c>
      <c r="F34" s="112" t="s">
        <v>2902</v>
      </c>
      <c r="G34" s="112"/>
      <c r="H34" s="115">
        <v>1155</v>
      </c>
      <c r="I34" s="112">
        <v>13</v>
      </c>
      <c r="J34" s="112">
        <v>1</v>
      </c>
    </row>
    <row r="35" spans="1:10" x14ac:dyDescent="0.2">
      <c r="A35" s="108">
        <v>33</v>
      </c>
      <c r="B35" s="109" t="s">
        <v>721</v>
      </c>
      <c r="C35" s="110" t="s">
        <v>31</v>
      </c>
      <c r="D35" s="110">
        <v>34262</v>
      </c>
      <c r="E35" s="108">
        <v>28</v>
      </c>
      <c r="F35" s="108" t="s">
        <v>2902</v>
      </c>
      <c r="G35" s="108"/>
      <c r="H35" s="111">
        <v>1156</v>
      </c>
      <c r="I35" s="108">
        <v>16</v>
      </c>
      <c r="J35" s="108">
        <v>1</v>
      </c>
    </row>
    <row r="36" spans="1:10" x14ac:dyDescent="0.2">
      <c r="A36" s="112">
        <v>34</v>
      </c>
      <c r="B36" s="113" t="s">
        <v>757</v>
      </c>
      <c r="C36" s="114" t="s">
        <v>38</v>
      </c>
      <c r="D36" s="114">
        <v>35585</v>
      </c>
      <c r="E36" s="112">
        <v>24</v>
      </c>
      <c r="F36" s="112" t="s">
        <v>2902</v>
      </c>
      <c r="G36" s="112"/>
      <c r="H36" s="115">
        <v>1103</v>
      </c>
      <c r="I36" s="112">
        <v>16</v>
      </c>
      <c r="J36" s="112">
        <v>1</v>
      </c>
    </row>
    <row r="37" spans="1:10" x14ac:dyDescent="0.2">
      <c r="A37" s="108">
        <v>35</v>
      </c>
      <c r="B37" s="109" t="s">
        <v>309</v>
      </c>
      <c r="C37" s="117" t="s">
        <v>30</v>
      </c>
      <c r="D37" s="110">
        <v>36515</v>
      </c>
      <c r="E37" s="108">
        <v>22</v>
      </c>
      <c r="F37" s="108" t="s">
        <v>2902</v>
      </c>
      <c r="G37" s="108"/>
      <c r="H37" s="111">
        <v>1157</v>
      </c>
      <c r="I37" s="108">
        <v>22</v>
      </c>
      <c r="J37" s="108">
        <v>1</v>
      </c>
    </row>
    <row r="38" spans="1:10" x14ac:dyDescent="0.2">
      <c r="A38" s="112">
        <v>36</v>
      </c>
      <c r="B38" s="113" t="s">
        <v>101</v>
      </c>
      <c r="C38" s="116" t="s">
        <v>2</v>
      </c>
      <c r="D38" s="114">
        <v>35086</v>
      </c>
      <c r="E38" s="112">
        <v>26</v>
      </c>
      <c r="F38" s="112" t="s">
        <v>2902</v>
      </c>
      <c r="G38" s="112"/>
      <c r="H38" s="115">
        <v>1165</v>
      </c>
      <c r="I38" s="112">
        <v>25</v>
      </c>
      <c r="J38" s="112">
        <v>1</v>
      </c>
    </row>
    <row r="39" spans="1:10" x14ac:dyDescent="0.2">
      <c r="A39" s="108">
        <v>37</v>
      </c>
      <c r="B39" s="109" t="s">
        <v>205</v>
      </c>
      <c r="C39" s="110" t="s">
        <v>26</v>
      </c>
      <c r="D39" s="110">
        <v>36633</v>
      </c>
      <c r="E39" s="108">
        <v>21</v>
      </c>
      <c r="F39" s="108" t="s">
        <v>2902</v>
      </c>
      <c r="G39" s="108"/>
      <c r="H39" s="111">
        <v>1142</v>
      </c>
      <c r="I39" s="108">
        <v>27</v>
      </c>
      <c r="J39" s="108">
        <v>1</v>
      </c>
    </row>
    <row r="40" spans="1:10" x14ac:dyDescent="0.2">
      <c r="A40" s="112">
        <v>38</v>
      </c>
      <c r="B40" s="113" t="s">
        <v>521</v>
      </c>
      <c r="C40" s="114" t="s">
        <v>25</v>
      </c>
      <c r="D40" s="114">
        <v>37908</v>
      </c>
      <c r="E40" s="112">
        <v>18</v>
      </c>
      <c r="F40" s="112" t="s">
        <v>2902</v>
      </c>
      <c r="G40" s="112"/>
      <c r="H40" s="115">
        <v>1163</v>
      </c>
      <c r="I40" s="112">
        <v>28</v>
      </c>
      <c r="J40" s="112">
        <v>1</v>
      </c>
    </row>
    <row r="41" spans="1:10" x14ac:dyDescent="0.2">
      <c r="A41" s="108">
        <v>39</v>
      </c>
      <c r="B41" s="109" t="s">
        <v>687</v>
      </c>
      <c r="C41" s="110" t="s">
        <v>30</v>
      </c>
      <c r="D41" s="110">
        <v>35178</v>
      </c>
      <c r="E41" s="108">
        <v>25</v>
      </c>
      <c r="F41" s="108" t="s">
        <v>2902</v>
      </c>
      <c r="G41" s="108"/>
      <c r="H41" s="111">
        <v>1134</v>
      </c>
      <c r="I41" s="108">
        <v>61</v>
      </c>
      <c r="J41" s="108">
        <v>1</v>
      </c>
    </row>
    <row r="42" spans="1:10" x14ac:dyDescent="0.2">
      <c r="A42" s="112">
        <v>40</v>
      </c>
      <c r="B42" s="113" t="s">
        <v>482</v>
      </c>
      <c r="C42" s="114" t="s">
        <v>41</v>
      </c>
      <c r="D42" s="114">
        <v>30142</v>
      </c>
      <c r="E42" s="112">
        <v>39</v>
      </c>
      <c r="F42" s="112" t="s">
        <v>2902</v>
      </c>
      <c r="G42" s="112"/>
      <c r="H42" s="115">
        <v>1143</v>
      </c>
      <c r="I42" s="112">
        <v>2</v>
      </c>
      <c r="J42" s="112">
        <v>2</v>
      </c>
    </row>
    <row r="43" spans="1:10" x14ac:dyDescent="0.2">
      <c r="A43" s="108">
        <v>41</v>
      </c>
      <c r="B43" s="109" t="s">
        <v>496</v>
      </c>
      <c r="C43" s="110" t="s">
        <v>85</v>
      </c>
      <c r="D43" s="110">
        <v>36730</v>
      </c>
      <c r="E43" s="108">
        <v>21</v>
      </c>
      <c r="F43" s="108" t="s">
        <v>2902</v>
      </c>
      <c r="G43" s="108"/>
      <c r="H43" s="111">
        <v>1129</v>
      </c>
      <c r="I43" s="108">
        <v>2</v>
      </c>
      <c r="J43" s="108">
        <v>2</v>
      </c>
    </row>
    <row r="44" spans="1:10" x14ac:dyDescent="0.2">
      <c r="A44" s="112">
        <v>42</v>
      </c>
      <c r="B44" s="113" t="s">
        <v>819</v>
      </c>
      <c r="C44" s="114" t="s">
        <v>85</v>
      </c>
      <c r="D44" s="114">
        <v>33242</v>
      </c>
      <c r="E44" s="112">
        <v>31</v>
      </c>
      <c r="F44" s="112" t="s">
        <v>2902</v>
      </c>
      <c r="G44" s="112"/>
      <c r="H44" s="115">
        <v>1160</v>
      </c>
      <c r="I44" s="112">
        <v>4</v>
      </c>
      <c r="J44" s="112">
        <v>2</v>
      </c>
    </row>
    <row r="45" spans="1:10" x14ac:dyDescent="0.2">
      <c r="A45" s="108">
        <v>43</v>
      </c>
      <c r="B45" s="109" t="s">
        <v>778</v>
      </c>
      <c r="C45" s="110" t="s">
        <v>36</v>
      </c>
      <c r="D45" s="110">
        <v>37179</v>
      </c>
      <c r="E45" s="108">
        <v>20</v>
      </c>
      <c r="F45" s="108" t="s">
        <v>2902</v>
      </c>
      <c r="G45" s="108"/>
      <c r="H45" s="111">
        <v>1116</v>
      </c>
      <c r="I45" s="108">
        <v>4</v>
      </c>
      <c r="J45" s="108">
        <v>2</v>
      </c>
    </row>
    <row r="46" spans="1:10" x14ac:dyDescent="0.2">
      <c r="A46" s="112">
        <v>44</v>
      </c>
      <c r="B46" s="113" t="s">
        <v>429</v>
      </c>
      <c r="C46" s="114" t="s">
        <v>36</v>
      </c>
      <c r="D46" s="114">
        <v>34463</v>
      </c>
      <c r="E46" s="112">
        <v>27</v>
      </c>
      <c r="F46" s="112" t="s">
        <v>2902</v>
      </c>
      <c r="G46" s="112"/>
      <c r="H46" s="115">
        <v>1130</v>
      </c>
      <c r="I46" s="112">
        <v>5</v>
      </c>
      <c r="J46" s="112">
        <v>2</v>
      </c>
    </row>
    <row r="47" spans="1:10" x14ac:dyDescent="0.2">
      <c r="A47" s="108">
        <v>45</v>
      </c>
      <c r="B47" s="109" t="s">
        <v>765</v>
      </c>
      <c r="C47" s="110" t="s">
        <v>35</v>
      </c>
      <c r="D47" s="110">
        <v>35096</v>
      </c>
      <c r="E47" s="108">
        <v>26</v>
      </c>
      <c r="F47" s="108" t="s">
        <v>2902</v>
      </c>
      <c r="G47" s="108"/>
      <c r="H47" s="111">
        <v>1152</v>
      </c>
      <c r="I47" s="108">
        <v>9</v>
      </c>
      <c r="J47" s="108">
        <v>2</v>
      </c>
    </row>
    <row r="48" spans="1:10" x14ac:dyDescent="0.2">
      <c r="A48" s="112">
        <v>46</v>
      </c>
      <c r="B48" s="113" t="s">
        <v>1136</v>
      </c>
      <c r="C48" s="114" t="s">
        <v>35</v>
      </c>
      <c r="D48" s="114">
        <v>35852</v>
      </c>
      <c r="E48" s="112">
        <v>24</v>
      </c>
      <c r="F48" s="112" t="s">
        <v>2902</v>
      </c>
      <c r="G48" s="112"/>
      <c r="H48" s="115">
        <v>1152</v>
      </c>
      <c r="I48" s="112">
        <v>9</v>
      </c>
      <c r="J48" s="112">
        <v>2</v>
      </c>
    </row>
    <row r="49" spans="1:10" x14ac:dyDescent="0.2">
      <c r="A49" s="108">
        <v>47</v>
      </c>
      <c r="B49" s="109" t="s">
        <v>448</v>
      </c>
      <c r="C49" s="110" t="s">
        <v>40</v>
      </c>
      <c r="D49" s="110">
        <v>34107</v>
      </c>
      <c r="E49" s="108">
        <v>28</v>
      </c>
      <c r="F49" s="108" t="s">
        <v>2902</v>
      </c>
      <c r="G49" s="108"/>
      <c r="H49" s="111">
        <v>1091</v>
      </c>
      <c r="I49" s="108">
        <v>9</v>
      </c>
      <c r="J49" s="108">
        <v>2</v>
      </c>
    </row>
    <row r="50" spans="1:10" x14ac:dyDescent="0.2">
      <c r="A50" s="112" t="s">
        <v>4947</v>
      </c>
      <c r="B50" s="113" t="s">
        <v>235</v>
      </c>
      <c r="C50" s="114" t="s">
        <v>27</v>
      </c>
      <c r="D50" s="114">
        <v>33409</v>
      </c>
      <c r="E50" s="112">
        <v>30</v>
      </c>
      <c r="F50" s="112" t="s">
        <v>2902</v>
      </c>
      <c r="G50" s="112"/>
      <c r="H50" s="115">
        <v>1176</v>
      </c>
      <c r="I50" s="112">
        <v>12</v>
      </c>
      <c r="J50" s="112">
        <v>2</v>
      </c>
    </row>
    <row r="51" spans="1:10" x14ac:dyDescent="0.2">
      <c r="A51" s="108">
        <v>48</v>
      </c>
      <c r="B51" s="109" t="s">
        <v>807</v>
      </c>
      <c r="C51" s="110" t="s">
        <v>41</v>
      </c>
      <c r="D51" s="110">
        <v>36201</v>
      </c>
      <c r="E51" s="108">
        <v>23</v>
      </c>
      <c r="F51" s="108" t="s">
        <v>2902</v>
      </c>
      <c r="G51" s="108"/>
      <c r="H51" s="111">
        <v>1096</v>
      </c>
      <c r="I51" s="108">
        <v>12</v>
      </c>
      <c r="J51" s="108">
        <v>2</v>
      </c>
    </row>
    <row r="52" spans="1:10" x14ac:dyDescent="0.2">
      <c r="A52" s="112">
        <v>49</v>
      </c>
      <c r="B52" s="113" t="s">
        <v>607</v>
      </c>
      <c r="C52" s="114" t="s">
        <v>27</v>
      </c>
      <c r="D52" s="114">
        <v>35266</v>
      </c>
      <c r="E52" s="112">
        <v>25</v>
      </c>
      <c r="F52" s="112" t="s">
        <v>2902</v>
      </c>
      <c r="G52" s="112"/>
      <c r="H52" s="115">
        <v>1193</v>
      </c>
      <c r="I52" s="112">
        <v>15</v>
      </c>
      <c r="J52" s="112">
        <v>2</v>
      </c>
    </row>
    <row r="53" spans="1:10" x14ac:dyDescent="0.2">
      <c r="A53" s="108">
        <v>50</v>
      </c>
      <c r="B53" s="109" t="s">
        <v>794</v>
      </c>
      <c r="C53" s="110" t="s">
        <v>39</v>
      </c>
      <c r="D53" s="110">
        <v>36799</v>
      </c>
      <c r="E53" s="108">
        <v>21</v>
      </c>
      <c r="F53" s="108" t="s">
        <v>2902</v>
      </c>
      <c r="G53" s="108"/>
      <c r="H53" s="111">
        <v>1110</v>
      </c>
      <c r="I53" s="108">
        <v>17</v>
      </c>
      <c r="J53" s="108">
        <v>2</v>
      </c>
    </row>
    <row r="54" spans="1:10" x14ac:dyDescent="0.2">
      <c r="A54" s="112">
        <v>51</v>
      </c>
      <c r="B54" s="113" t="s">
        <v>1134</v>
      </c>
      <c r="C54" s="119" t="s">
        <v>37</v>
      </c>
      <c r="D54" s="114">
        <v>35885</v>
      </c>
      <c r="E54" s="112">
        <v>23</v>
      </c>
      <c r="F54" s="112" t="s">
        <v>2902</v>
      </c>
      <c r="G54" s="112"/>
      <c r="H54" s="115">
        <v>1143</v>
      </c>
      <c r="I54" s="112">
        <v>18</v>
      </c>
      <c r="J54" s="112">
        <v>2</v>
      </c>
    </row>
    <row r="55" spans="1:10" x14ac:dyDescent="0.2">
      <c r="A55" s="108">
        <v>52</v>
      </c>
      <c r="B55" s="109" t="s">
        <v>722</v>
      </c>
      <c r="C55" s="110" t="s">
        <v>31</v>
      </c>
      <c r="D55" s="110">
        <v>35463</v>
      </c>
      <c r="E55" s="108">
        <v>25</v>
      </c>
      <c r="F55" s="108" t="s">
        <v>2902</v>
      </c>
      <c r="G55" s="108"/>
      <c r="H55" s="111">
        <v>1141</v>
      </c>
      <c r="I55" s="108">
        <v>22</v>
      </c>
      <c r="J55" s="108">
        <v>2</v>
      </c>
    </row>
    <row r="56" spans="1:10" x14ac:dyDescent="0.2">
      <c r="A56" s="112">
        <v>53</v>
      </c>
      <c r="B56" s="113" t="s">
        <v>307</v>
      </c>
      <c r="C56" s="114" t="s">
        <v>30</v>
      </c>
      <c r="D56" s="114">
        <v>34956</v>
      </c>
      <c r="E56" s="112">
        <v>26</v>
      </c>
      <c r="F56" s="112" t="s">
        <v>2902</v>
      </c>
      <c r="G56" s="112"/>
      <c r="H56" s="115">
        <v>1154</v>
      </c>
      <c r="I56" s="112">
        <v>23</v>
      </c>
      <c r="J56" s="112">
        <v>2</v>
      </c>
    </row>
    <row r="57" spans="1:10" x14ac:dyDescent="0.2">
      <c r="A57" s="108">
        <v>54</v>
      </c>
      <c r="B57" s="109" t="s">
        <v>354</v>
      </c>
      <c r="C57" s="110" t="s">
        <v>33</v>
      </c>
      <c r="D57" s="110">
        <v>34582</v>
      </c>
      <c r="E57" s="108">
        <v>27</v>
      </c>
      <c r="F57" s="108" t="s">
        <v>2902</v>
      </c>
      <c r="G57" s="108"/>
      <c r="H57" s="111">
        <v>1133</v>
      </c>
      <c r="I57" s="108">
        <v>23</v>
      </c>
      <c r="J57" s="108">
        <v>2</v>
      </c>
    </row>
    <row r="58" spans="1:10" x14ac:dyDescent="0.2">
      <c r="A58" s="112">
        <v>55</v>
      </c>
      <c r="B58" s="113" t="s">
        <v>370</v>
      </c>
      <c r="C58" s="114" t="s">
        <v>37</v>
      </c>
      <c r="D58" s="114">
        <v>37572</v>
      </c>
      <c r="E58" s="112">
        <v>19</v>
      </c>
      <c r="F58" s="112" t="s">
        <v>2902</v>
      </c>
      <c r="G58" s="112"/>
      <c r="H58" s="115">
        <v>1106</v>
      </c>
      <c r="I58" s="112">
        <v>24</v>
      </c>
      <c r="J58" s="112">
        <v>2</v>
      </c>
    </row>
    <row r="59" spans="1:10" x14ac:dyDescent="0.2">
      <c r="A59" s="108">
        <v>56</v>
      </c>
      <c r="B59" s="109" t="s">
        <v>758</v>
      </c>
      <c r="C59" s="110" t="s">
        <v>38</v>
      </c>
      <c r="D59" s="110">
        <v>35623</v>
      </c>
      <c r="E59" s="108">
        <v>24</v>
      </c>
      <c r="F59" s="108" t="s">
        <v>2902</v>
      </c>
      <c r="G59" s="108"/>
      <c r="H59" s="111">
        <v>1088</v>
      </c>
      <c r="I59" s="108">
        <v>24</v>
      </c>
      <c r="J59" s="108">
        <v>2</v>
      </c>
    </row>
    <row r="60" spans="1:10" x14ac:dyDescent="0.2">
      <c r="A60" s="112">
        <v>57</v>
      </c>
      <c r="B60" s="113" t="s">
        <v>560</v>
      </c>
      <c r="C60" s="114" t="s">
        <v>26</v>
      </c>
      <c r="D60" s="114">
        <v>33641</v>
      </c>
      <c r="E60" s="112">
        <v>30</v>
      </c>
      <c r="F60" s="112" t="s">
        <v>2902</v>
      </c>
      <c r="G60" s="112"/>
      <c r="H60" s="115">
        <v>1143</v>
      </c>
      <c r="I60" s="112">
        <v>25</v>
      </c>
      <c r="J60" s="112">
        <v>2</v>
      </c>
    </row>
    <row r="61" spans="1:10" x14ac:dyDescent="0.2">
      <c r="A61" s="108">
        <v>58</v>
      </c>
      <c r="B61" s="109" t="s">
        <v>870</v>
      </c>
      <c r="C61" s="110" t="s">
        <v>25</v>
      </c>
      <c r="D61" s="110">
        <v>36720</v>
      </c>
      <c r="E61" s="108">
        <v>21</v>
      </c>
      <c r="F61" s="108" t="s">
        <v>2902</v>
      </c>
      <c r="G61" s="108"/>
      <c r="H61" s="111">
        <v>1139</v>
      </c>
      <c r="I61" s="108">
        <v>27</v>
      </c>
      <c r="J61" s="108">
        <v>2</v>
      </c>
    </row>
    <row r="62" spans="1:10" x14ac:dyDescent="0.2">
      <c r="A62" s="112" t="s">
        <v>4947</v>
      </c>
      <c r="B62" s="113" t="s">
        <v>307</v>
      </c>
      <c r="C62" s="114" t="s">
        <v>29</v>
      </c>
      <c r="D62" s="114">
        <v>34956</v>
      </c>
      <c r="E62" s="112">
        <v>26</v>
      </c>
      <c r="F62" s="112" t="s">
        <v>2902</v>
      </c>
      <c r="G62" s="112"/>
      <c r="H62" s="115">
        <v>1155</v>
      </c>
      <c r="I62" s="112">
        <v>29</v>
      </c>
      <c r="J62" s="112">
        <v>2</v>
      </c>
    </row>
    <row r="63" spans="1:10" x14ac:dyDescent="0.2">
      <c r="A63" s="108">
        <v>59</v>
      </c>
      <c r="B63" s="109" t="s">
        <v>396</v>
      </c>
      <c r="C63" s="110" t="s">
        <v>38</v>
      </c>
      <c r="D63" s="110">
        <v>37154</v>
      </c>
      <c r="E63" s="108">
        <v>20</v>
      </c>
      <c r="F63" s="108" t="s">
        <v>2902</v>
      </c>
      <c r="G63" s="108"/>
      <c r="H63" s="111">
        <v>1032</v>
      </c>
      <c r="I63" s="108">
        <v>30</v>
      </c>
      <c r="J63" s="108">
        <v>2</v>
      </c>
    </row>
    <row r="64" spans="1:10" x14ac:dyDescent="0.2">
      <c r="A64" s="112">
        <v>60</v>
      </c>
      <c r="B64" s="113" t="s">
        <v>475</v>
      </c>
      <c r="C64" s="114" t="s">
        <v>42</v>
      </c>
      <c r="D64" s="114">
        <v>36889</v>
      </c>
      <c r="E64" s="112">
        <v>21</v>
      </c>
      <c r="F64" s="112" t="s">
        <v>2902</v>
      </c>
      <c r="G64" s="112"/>
      <c r="H64" s="115">
        <v>961</v>
      </c>
      <c r="I64" s="112">
        <v>33</v>
      </c>
      <c r="J64" s="112">
        <v>2</v>
      </c>
    </row>
    <row r="65" spans="1:10" x14ac:dyDescent="0.2">
      <c r="A65" s="108" t="s">
        <v>4947</v>
      </c>
      <c r="B65" s="109" t="s">
        <v>870</v>
      </c>
      <c r="C65" s="110" t="s">
        <v>2</v>
      </c>
      <c r="D65" s="110">
        <v>36720</v>
      </c>
      <c r="E65" s="108">
        <v>21</v>
      </c>
      <c r="F65" s="108" t="s">
        <v>2902</v>
      </c>
      <c r="G65" s="108"/>
      <c r="H65" s="111">
        <v>1146</v>
      </c>
      <c r="I65" s="108">
        <v>41</v>
      </c>
      <c r="J65" s="108">
        <v>2</v>
      </c>
    </row>
    <row r="66" spans="1:10" x14ac:dyDescent="0.2">
      <c r="A66" s="112">
        <v>61</v>
      </c>
      <c r="B66" s="113" t="s">
        <v>591</v>
      </c>
      <c r="C66" s="114" t="s">
        <v>33</v>
      </c>
      <c r="D66" s="114">
        <v>35845</v>
      </c>
      <c r="E66" s="112">
        <v>24</v>
      </c>
      <c r="F66" s="112" t="s">
        <v>2902</v>
      </c>
      <c r="G66" s="112"/>
      <c r="H66" s="115">
        <v>1089</v>
      </c>
      <c r="I66" s="112">
        <v>45</v>
      </c>
      <c r="J66" s="112">
        <v>2</v>
      </c>
    </row>
    <row r="67" spans="1:10" x14ac:dyDescent="0.2">
      <c r="A67" s="120">
        <v>62</v>
      </c>
      <c r="B67" s="121" t="s">
        <v>510</v>
      </c>
      <c r="C67" s="122" t="s">
        <v>2</v>
      </c>
      <c r="D67" s="123">
        <v>35937</v>
      </c>
      <c r="E67" s="120">
        <v>23</v>
      </c>
      <c r="F67" s="120" t="s">
        <v>2902</v>
      </c>
      <c r="G67" s="120"/>
      <c r="H67" s="124">
        <v>1135</v>
      </c>
      <c r="I67" s="120">
        <v>63</v>
      </c>
      <c r="J67" s="120">
        <v>2</v>
      </c>
    </row>
    <row r="68" spans="1:10" x14ac:dyDescent="0.2">
      <c r="A68" s="120">
        <v>63</v>
      </c>
      <c r="B68" s="121" t="s">
        <v>709</v>
      </c>
      <c r="C68" s="123" t="s">
        <v>30</v>
      </c>
      <c r="D68" s="123">
        <v>33366</v>
      </c>
      <c r="E68" s="120">
        <v>30</v>
      </c>
      <c r="F68" s="120" t="s">
        <v>2902</v>
      </c>
      <c r="G68" s="120"/>
      <c r="H68" s="124">
        <v>1131</v>
      </c>
      <c r="I68" s="120">
        <v>65</v>
      </c>
      <c r="J68" s="120">
        <v>2</v>
      </c>
    </row>
    <row r="69" spans="1:10" x14ac:dyDescent="0.2">
      <c r="A69" s="120">
        <v>64</v>
      </c>
      <c r="B69" s="121" t="s">
        <v>559</v>
      </c>
      <c r="C69" s="122" t="s">
        <v>25</v>
      </c>
      <c r="D69" s="123">
        <v>34998</v>
      </c>
      <c r="E69" s="120">
        <v>26</v>
      </c>
      <c r="F69" s="120" t="s">
        <v>2902</v>
      </c>
      <c r="G69" s="120"/>
      <c r="H69" s="124">
        <v>1109</v>
      </c>
      <c r="I69" s="120">
        <v>67</v>
      </c>
      <c r="J69" s="120">
        <v>2</v>
      </c>
    </row>
    <row r="70" spans="1:10" x14ac:dyDescent="0.2">
      <c r="A70" s="120">
        <v>65</v>
      </c>
      <c r="B70" s="121" t="s">
        <v>497</v>
      </c>
      <c r="C70" s="123" t="s">
        <v>85</v>
      </c>
      <c r="D70" s="123">
        <v>37076</v>
      </c>
      <c r="E70" s="120">
        <v>20</v>
      </c>
      <c r="F70" s="120" t="s">
        <v>2902</v>
      </c>
      <c r="G70" s="120"/>
      <c r="H70" s="124">
        <v>1078</v>
      </c>
      <c r="I70" s="120">
        <v>3</v>
      </c>
      <c r="J70" s="120">
        <v>3</v>
      </c>
    </row>
    <row r="71" spans="1:10" x14ac:dyDescent="0.2">
      <c r="A71" s="120">
        <v>66</v>
      </c>
      <c r="B71" s="121" t="s">
        <v>483</v>
      </c>
      <c r="C71" s="123" t="s">
        <v>41</v>
      </c>
      <c r="D71" s="123">
        <v>35421</v>
      </c>
      <c r="E71" s="120">
        <v>25</v>
      </c>
      <c r="F71" s="120" t="s">
        <v>2902</v>
      </c>
      <c r="G71" s="120"/>
      <c r="H71" s="124">
        <v>1122</v>
      </c>
      <c r="I71" s="120">
        <v>5</v>
      </c>
      <c r="J71" s="120">
        <v>3</v>
      </c>
    </row>
    <row r="72" spans="1:10" x14ac:dyDescent="0.2">
      <c r="A72" s="120">
        <v>67</v>
      </c>
      <c r="B72" s="121" t="s">
        <v>777</v>
      </c>
      <c r="C72" s="123" t="s">
        <v>36</v>
      </c>
      <c r="D72" s="123">
        <v>35506</v>
      </c>
      <c r="E72" s="120">
        <v>24</v>
      </c>
      <c r="F72" s="120" t="s">
        <v>2902</v>
      </c>
      <c r="G72" s="120"/>
      <c r="H72" s="124">
        <v>1102</v>
      </c>
      <c r="I72" s="120">
        <v>5</v>
      </c>
      <c r="J72" s="120">
        <v>3</v>
      </c>
    </row>
    <row r="73" spans="1:10" x14ac:dyDescent="0.2">
      <c r="A73" s="120">
        <v>68</v>
      </c>
      <c r="B73" s="121" t="s">
        <v>430</v>
      </c>
      <c r="C73" s="125" t="s">
        <v>36</v>
      </c>
      <c r="D73" s="123">
        <v>33256</v>
      </c>
      <c r="E73" s="120">
        <v>31</v>
      </c>
      <c r="F73" s="120" t="s">
        <v>2902</v>
      </c>
      <c r="G73" s="120"/>
      <c r="H73" s="124">
        <v>1052</v>
      </c>
      <c r="I73" s="120">
        <v>11</v>
      </c>
      <c r="J73" s="120">
        <v>3</v>
      </c>
    </row>
    <row r="74" spans="1:10" x14ac:dyDescent="0.2">
      <c r="A74" s="126">
        <v>69</v>
      </c>
      <c r="B74" s="127" t="s">
        <v>678</v>
      </c>
      <c r="C74" s="128" t="s">
        <v>34</v>
      </c>
      <c r="D74" s="128">
        <v>34818</v>
      </c>
      <c r="E74" s="126">
        <v>26</v>
      </c>
      <c r="F74" s="126" t="s">
        <v>2902</v>
      </c>
      <c r="G74" s="126"/>
      <c r="H74" s="129">
        <v>1157</v>
      </c>
      <c r="I74" s="126">
        <v>14</v>
      </c>
      <c r="J74" s="126">
        <v>3</v>
      </c>
    </row>
    <row r="75" spans="1:10" x14ac:dyDescent="0.2">
      <c r="A75" s="126">
        <v>70</v>
      </c>
      <c r="B75" s="127" t="s">
        <v>414</v>
      </c>
      <c r="C75" s="128" t="s">
        <v>35</v>
      </c>
      <c r="D75" s="128">
        <v>36535</v>
      </c>
      <c r="E75" s="126">
        <v>22</v>
      </c>
      <c r="F75" s="126" t="s">
        <v>2902</v>
      </c>
      <c r="G75" s="126"/>
      <c r="H75" s="129">
        <v>1072</v>
      </c>
      <c r="I75" s="126">
        <v>15</v>
      </c>
      <c r="J75" s="126">
        <v>3</v>
      </c>
    </row>
    <row r="76" spans="1:10" x14ac:dyDescent="0.2">
      <c r="A76" s="126">
        <v>71</v>
      </c>
      <c r="B76" s="127" t="s">
        <v>110</v>
      </c>
      <c r="C76" s="130" t="s">
        <v>32</v>
      </c>
      <c r="D76" s="128">
        <v>36383</v>
      </c>
      <c r="E76" s="126">
        <v>22</v>
      </c>
      <c r="F76" s="126" t="s">
        <v>2902</v>
      </c>
      <c r="G76" s="126"/>
      <c r="H76" s="129">
        <v>1152</v>
      </c>
      <c r="I76" s="126">
        <v>16</v>
      </c>
      <c r="J76" s="126">
        <v>3</v>
      </c>
    </row>
    <row r="77" spans="1:10" x14ac:dyDescent="0.2">
      <c r="A77" s="126" t="s">
        <v>4947</v>
      </c>
      <c r="B77" s="127" t="s">
        <v>687</v>
      </c>
      <c r="C77" s="130" t="s">
        <v>29</v>
      </c>
      <c r="D77" s="128">
        <v>35178</v>
      </c>
      <c r="E77" s="126">
        <v>25</v>
      </c>
      <c r="F77" s="126" t="s">
        <v>2902</v>
      </c>
      <c r="G77" s="126"/>
      <c r="H77" s="129">
        <v>1160</v>
      </c>
      <c r="I77" s="126">
        <v>21</v>
      </c>
      <c r="J77" s="126">
        <v>3</v>
      </c>
    </row>
    <row r="78" spans="1:10" x14ac:dyDescent="0.2">
      <c r="A78" s="126">
        <v>72</v>
      </c>
      <c r="B78" s="127" t="s">
        <v>608</v>
      </c>
      <c r="C78" s="130" t="s">
        <v>27</v>
      </c>
      <c r="D78" s="128">
        <v>31727</v>
      </c>
      <c r="E78" s="126">
        <v>35</v>
      </c>
      <c r="F78" s="126" t="s">
        <v>2902</v>
      </c>
      <c r="G78" s="126"/>
      <c r="H78" s="129">
        <v>1178</v>
      </c>
      <c r="I78" s="126">
        <v>22</v>
      </c>
      <c r="J78" s="126">
        <v>3</v>
      </c>
    </row>
    <row r="79" spans="1:10" x14ac:dyDescent="0.2">
      <c r="A79" s="126">
        <v>73</v>
      </c>
      <c r="B79" s="127" t="s">
        <v>294</v>
      </c>
      <c r="C79" s="131" t="s">
        <v>34</v>
      </c>
      <c r="D79" s="128">
        <v>36196</v>
      </c>
      <c r="E79" s="126">
        <v>23</v>
      </c>
      <c r="F79" s="126" t="s">
        <v>2902</v>
      </c>
      <c r="G79" s="126"/>
      <c r="H79" s="129">
        <v>1153</v>
      </c>
      <c r="I79" s="126">
        <v>22</v>
      </c>
      <c r="J79" s="126">
        <v>3</v>
      </c>
    </row>
    <row r="80" spans="1:10" x14ac:dyDescent="0.2">
      <c r="A80" s="126">
        <v>74</v>
      </c>
      <c r="B80" s="127" t="s">
        <v>735</v>
      </c>
      <c r="C80" s="128" t="s">
        <v>37</v>
      </c>
      <c r="D80" s="128">
        <v>32977</v>
      </c>
      <c r="E80" s="126">
        <v>31</v>
      </c>
      <c r="F80" s="126" t="s">
        <v>2902</v>
      </c>
      <c r="G80" s="126"/>
      <c r="H80" s="129">
        <v>1131</v>
      </c>
      <c r="I80" s="126">
        <v>23</v>
      </c>
      <c r="J80" s="126">
        <v>3</v>
      </c>
    </row>
    <row r="81" spans="1:10" x14ac:dyDescent="0.2">
      <c r="A81" s="126">
        <v>75</v>
      </c>
      <c r="B81" s="127" t="s">
        <v>236</v>
      </c>
      <c r="C81" s="128" t="s">
        <v>27</v>
      </c>
      <c r="D81" s="128">
        <v>38454</v>
      </c>
      <c r="E81" s="126">
        <v>16</v>
      </c>
      <c r="F81" s="126" t="s">
        <v>2902</v>
      </c>
      <c r="G81" s="126"/>
      <c r="H81" s="129">
        <v>1134</v>
      </c>
      <c r="I81" s="126">
        <v>26</v>
      </c>
      <c r="J81" s="126">
        <v>3</v>
      </c>
    </row>
    <row r="82" spans="1:10" x14ac:dyDescent="0.2">
      <c r="A82" s="126">
        <v>76</v>
      </c>
      <c r="B82" s="127" t="s">
        <v>367</v>
      </c>
      <c r="C82" s="128" t="s">
        <v>37</v>
      </c>
      <c r="D82" s="128">
        <v>37055</v>
      </c>
      <c r="E82" s="126">
        <v>20</v>
      </c>
      <c r="F82" s="126" t="s">
        <v>2902</v>
      </c>
      <c r="G82" s="126"/>
      <c r="H82" s="129">
        <v>1090</v>
      </c>
      <c r="I82" s="126">
        <v>32</v>
      </c>
      <c r="J82" s="126">
        <v>3</v>
      </c>
    </row>
    <row r="83" spans="1:10" x14ac:dyDescent="0.2">
      <c r="A83" s="126">
        <v>77</v>
      </c>
      <c r="B83" s="127" t="s">
        <v>373</v>
      </c>
      <c r="C83" s="128" t="s">
        <v>38</v>
      </c>
      <c r="D83" s="128">
        <v>36509</v>
      </c>
      <c r="E83" s="126">
        <v>22</v>
      </c>
      <c r="F83" s="126" t="s">
        <v>2902</v>
      </c>
      <c r="G83" s="126"/>
      <c r="H83" s="129">
        <v>1027</v>
      </c>
      <c r="I83" s="126">
        <v>36</v>
      </c>
      <c r="J83" s="126">
        <v>3</v>
      </c>
    </row>
    <row r="84" spans="1:10" x14ac:dyDescent="0.2">
      <c r="A84" s="126" t="s">
        <v>4947</v>
      </c>
      <c r="B84" s="127" t="s">
        <v>309</v>
      </c>
      <c r="C84" s="128" t="s">
        <v>29</v>
      </c>
      <c r="D84" s="128">
        <v>36515</v>
      </c>
      <c r="E84" s="126">
        <v>22</v>
      </c>
      <c r="F84" s="126" t="s">
        <v>2902</v>
      </c>
      <c r="G84" s="126"/>
      <c r="H84" s="129">
        <v>1147</v>
      </c>
      <c r="I84" s="126">
        <v>37</v>
      </c>
      <c r="J84" s="126">
        <v>3</v>
      </c>
    </row>
    <row r="85" spans="1:10" x14ac:dyDescent="0.2">
      <c r="A85" s="126">
        <v>78</v>
      </c>
      <c r="B85" s="127" t="s">
        <v>109</v>
      </c>
      <c r="C85" s="128" t="s">
        <v>25</v>
      </c>
      <c r="D85" s="128">
        <v>36580</v>
      </c>
      <c r="E85" s="126">
        <v>22</v>
      </c>
      <c r="F85" s="126" t="s">
        <v>2902</v>
      </c>
      <c r="G85" s="126"/>
      <c r="H85" s="129">
        <v>1123</v>
      </c>
      <c r="I85" s="126">
        <v>41</v>
      </c>
      <c r="J85" s="126">
        <v>3</v>
      </c>
    </row>
    <row r="86" spans="1:10" x14ac:dyDescent="0.2">
      <c r="A86" s="126">
        <v>79</v>
      </c>
      <c r="B86" s="127" t="s">
        <v>723</v>
      </c>
      <c r="C86" s="128" t="s">
        <v>31</v>
      </c>
      <c r="D86" s="128">
        <v>35754</v>
      </c>
      <c r="E86" s="126">
        <v>24</v>
      </c>
      <c r="F86" s="126" t="s">
        <v>2902</v>
      </c>
      <c r="G86" s="126"/>
      <c r="H86" s="129">
        <v>1092</v>
      </c>
      <c r="I86" s="126">
        <v>41</v>
      </c>
      <c r="J86" s="126">
        <v>3</v>
      </c>
    </row>
    <row r="87" spans="1:10" x14ac:dyDescent="0.2">
      <c r="A87" s="126">
        <v>80</v>
      </c>
      <c r="B87" s="127" t="s">
        <v>567</v>
      </c>
      <c r="C87" s="128" t="s">
        <v>26</v>
      </c>
      <c r="D87" s="128">
        <v>36355</v>
      </c>
      <c r="E87" s="126">
        <v>22</v>
      </c>
      <c r="F87" s="126" t="s">
        <v>2902</v>
      </c>
      <c r="G87" s="126"/>
      <c r="H87" s="129">
        <v>1105</v>
      </c>
      <c r="I87" s="126">
        <v>67</v>
      </c>
      <c r="J87" s="126">
        <v>3</v>
      </c>
    </row>
    <row r="88" spans="1:10" x14ac:dyDescent="0.2">
      <c r="A88" s="126">
        <v>81</v>
      </c>
      <c r="B88" s="127" t="s">
        <v>511</v>
      </c>
      <c r="C88" s="128" t="s">
        <v>2</v>
      </c>
      <c r="D88" s="128">
        <v>35187</v>
      </c>
      <c r="E88" s="126">
        <v>25</v>
      </c>
      <c r="F88" s="126" t="s">
        <v>2902</v>
      </c>
      <c r="G88" s="126"/>
      <c r="H88" s="129">
        <v>1128</v>
      </c>
      <c r="I88" s="126">
        <v>68</v>
      </c>
      <c r="J88" s="126">
        <v>3</v>
      </c>
    </row>
    <row r="89" spans="1:10" x14ac:dyDescent="0.2">
      <c r="A89" s="126">
        <v>82</v>
      </c>
      <c r="B89" s="127" t="s">
        <v>708</v>
      </c>
      <c r="C89" s="128" t="s">
        <v>30</v>
      </c>
      <c r="D89" s="128">
        <v>35052</v>
      </c>
      <c r="E89" s="126">
        <v>26</v>
      </c>
      <c r="F89" s="126" t="s">
        <v>2902</v>
      </c>
      <c r="G89" s="126"/>
      <c r="H89" s="129">
        <v>1111</v>
      </c>
      <c r="I89" s="126">
        <v>77</v>
      </c>
      <c r="J89" s="126">
        <v>3</v>
      </c>
    </row>
    <row r="90" spans="1:10" x14ac:dyDescent="0.2">
      <c r="A90" s="126" t="s">
        <v>4947</v>
      </c>
      <c r="B90" s="127" t="s">
        <v>509</v>
      </c>
      <c r="C90" s="130" t="s">
        <v>25</v>
      </c>
      <c r="D90" s="128">
        <v>35795</v>
      </c>
      <c r="E90" s="126">
        <v>24</v>
      </c>
      <c r="F90" s="126" t="s">
        <v>2902</v>
      </c>
      <c r="G90" s="126"/>
      <c r="H90" s="129">
        <v>1102</v>
      </c>
      <c r="I90" s="126">
        <v>79</v>
      </c>
      <c r="J90" s="126">
        <v>3</v>
      </c>
    </row>
    <row r="91" spans="1:10" x14ac:dyDescent="0.2">
      <c r="A91" s="126">
        <v>83</v>
      </c>
      <c r="B91" s="127" t="s">
        <v>651</v>
      </c>
      <c r="C91" s="128" t="s">
        <v>28</v>
      </c>
      <c r="D91" s="128">
        <v>35634</v>
      </c>
      <c r="E91" s="126">
        <v>24</v>
      </c>
      <c r="F91" s="126" t="s">
        <v>4946</v>
      </c>
      <c r="G91" s="126"/>
      <c r="H91" s="129">
        <v>1187</v>
      </c>
      <c r="I91" s="126">
        <v>17</v>
      </c>
      <c r="J91" s="126">
        <v>4</v>
      </c>
    </row>
    <row r="92" spans="1:10" x14ac:dyDescent="0.2">
      <c r="A92" s="126" t="s">
        <v>4947</v>
      </c>
      <c r="B92" s="127" t="s">
        <v>651</v>
      </c>
      <c r="C92" s="128" t="s">
        <v>29</v>
      </c>
      <c r="D92" s="128">
        <v>35634</v>
      </c>
      <c r="E92" s="126">
        <v>24</v>
      </c>
      <c r="F92" s="126" t="s">
        <v>4946</v>
      </c>
      <c r="G92" s="126"/>
      <c r="H92" s="129">
        <v>1139</v>
      </c>
      <c r="I92" s="126">
        <v>28</v>
      </c>
      <c r="J92" s="126">
        <v>4</v>
      </c>
    </row>
    <row r="93" spans="1:10" x14ac:dyDescent="0.2">
      <c r="A93" s="126">
        <v>84</v>
      </c>
      <c r="B93" s="127" t="s">
        <v>1008</v>
      </c>
      <c r="C93" s="128" t="s">
        <v>85</v>
      </c>
      <c r="D93" s="128">
        <v>37643</v>
      </c>
      <c r="E93" s="126">
        <v>19</v>
      </c>
      <c r="F93" s="126" t="s">
        <v>2902</v>
      </c>
      <c r="G93" s="126"/>
      <c r="H93" s="129">
        <v>1072</v>
      </c>
      <c r="I93" s="126">
        <v>5</v>
      </c>
      <c r="J93" s="126">
        <v>4</v>
      </c>
    </row>
    <row r="94" spans="1:10" x14ac:dyDescent="0.2">
      <c r="A94" s="126">
        <v>85</v>
      </c>
      <c r="B94" s="127" t="s">
        <v>484</v>
      </c>
      <c r="C94" s="128" t="s">
        <v>41</v>
      </c>
      <c r="D94" s="128">
        <v>36990</v>
      </c>
      <c r="E94" s="126">
        <v>20</v>
      </c>
      <c r="F94" s="126" t="s">
        <v>2902</v>
      </c>
      <c r="G94" s="126"/>
      <c r="H94" s="129">
        <v>1035</v>
      </c>
      <c r="I94" s="126">
        <v>9</v>
      </c>
      <c r="J94" s="126">
        <v>4</v>
      </c>
    </row>
    <row r="95" spans="1:10" x14ac:dyDescent="0.2">
      <c r="A95" s="126">
        <v>86</v>
      </c>
      <c r="B95" s="127" t="s">
        <v>767</v>
      </c>
      <c r="C95" s="131" t="s">
        <v>35</v>
      </c>
      <c r="D95" s="128">
        <v>36664</v>
      </c>
      <c r="E95" s="126">
        <v>21</v>
      </c>
      <c r="F95" s="126" t="s">
        <v>2902</v>
      </c>
      <c r="G95" s="126"/>
      <c r="H95" s="129">
        <v>1135</v>
      </c>
      <c r="I95" s="126">
        <v>13</v>
      </c>
      <c r="J95" s="126">
        <v>4</v>
      </c>
    </row>
    <row r="96" spans="1:10" x14ac:dyDescent="0.2">
      <c r="A96" s="126">
        <v>87</v>
      </c>
      <c r="B96" s="127" t="s">
        <v>766</v>
      </c>
      <c r="C96" s="128" t="s">
        <v>35</v>
      </c>
      <c r="D96" s="128">
        <v>37216</v>
      </c>
      <c r="E96" s="126">
        <v>20</v>
      </c>
      <c r="F96" s="126" t="s">
        <v>2902</v>
      </c>
      <c r="G96" s="126"/>
      <c r="H96" s="129">
        <v>1135</v>
      </c>
      <c r="I96" s="126">
        <v>13</v>
      </c>
      <c r="J96" s="126">
        <v>4</v>
      </c>
    </row>
    <row r="97" spans="1:10" x14ac:dyDescent="0.2">
      <c r="A97" s="126">
        <v>88</v>
      </c>
      <c r="B97" s="127" t="s">
        <v>339</v>
      </c>
      <c r="C97" s="131" t="s">
        <v>32</v>
      </c>
      <c r="D97" s="128">
        <v>34373</v>
      </c>
      <c r="E97" s="126">
        <v>28</v>
      </c>
      <c r="F97" s="126" t="s">
        <v>2902</v>
      </c>
      <c r="G97" s="126"/>
      <c r="H97" s="129">
        <v>1147</v>
      </c>
      <c r="I97" s="126">
        <v>19</v>
      </c>
      <c r="J97" s="126">
        <v>4</v>
      </c>
    </row>
    <row r="98" spans="1:10" x14ac:dyDescent="0.2">
      <c r="A98" s="126">
        <v>89</v>
      </c>
      <c r="B98" s="127" t="s">
        <v>413</v>
      </c>
      <c r="C98" s="130" t="s">
        <v>35</v>
      </c>
      <c r="D98" s="128">
        <v>38237</v>
      </c>
      <c r="E98" s="126">
        <v>17</v>
      </c>
      <c r="F98" s="126" t="s">
        <v>2902</v>
      </c>
      <c r="G98" s="126"/>
      <c r="H98" s="129">
        <v>1062</v>
      </c>
      <c r="I98" s="126">
        <v>19</v>
      </c>
      <c r="J98" s="126">
        <v>4</v>
      </c>
    </row>
    <row r="99" spans="1:10" x14ac:dyDescent="0.2">
      <c r="A99" s="126">
        <v>90</v>
      </c>
      <c r="B99" s="127" t="s">
        <v>293</v>
      </c>
      <c r="C99" s="128" t="s">
        <v>34</v>
      </c>
      <c r="D99" s="128">
        <v>35559</v>
      </c>
      <c r="E99" s="126">
        <v>24</v>
      </c>
      <c r="F99" s="126" t="s">
        <v>2902</v>
      </c>
      <c r="G99" s="126"/>
      <c r="H99" s="129">
        <v>1146</v>
      </c>
      <c r="I99" s="126">
        <v>26</v>
      </c>
      <c r="J99" s="126">
        <v>4</v>
      </c>
    </row>
    <row r="100" spans="1:10" x14ac:dyDescent="0.2">
      <c r="A100" s="126">
        <v>91</v>
      </c>
      <c r="B100" s="127" t="s">
        <v>736</v>
      </c>
      <c r="C100" s="128" t="s">
        <v>37</v>
      </c>
      <c r="D100" s="128">
        <v>36963</v>
      </c>
      <c r="E100" s="126">
        <v>20</v>
      </c>
      <c r="F100" s="126" t="s">
        <v>2902</v>
      </c>
      <c r="G100" s="126"/>
      <c r="H100" s="129">
        <v>1129</v>
      </c>
      <c r="I100" s="126">
        <v>27</v>
      </c>
      <c r="J100" s="126">
        <v>4</v>
      </c>
    </row>
    <row r="101" spans="1:10" x14ac:dyDescent="0.2">
      <c r="A101" s="126">
        <v>92</v>
      </c>
      <c r="B101" s="127" t="s">
        <v>679</v>
      </c>
      <c r="C101" s="128" t="s">
        <v>34</v>
      </c>
      <c r="D101" s="128">
        <v>33014</v>
      </c>
      <c r="E101" s="126">
        <v>31</v>
      </c>
      <c r="F101" s="126" t="s">
        <v>2902</v>
      </c>
      <c r="G101" s="126"/>
      <c r="H101" s="129">
        <v>1122</v>
      </c>
      <c r="I101" s="126">
        <v>27</v>
      </c>
      <c r="J101" s="126">
        <v>4</v>
      </c>
    </row>
    <row r="102" spans="1:10" x14ac:dyDescent="0.2">
      <c r="A102" s="126">
        <v>93</v>
      </c>
      <c r="B102" s="127" t="s">
        <v>353</v>
      </c>
      <c r="C102" s="130" t="s">
        <v>33</v>
      </c>
      <c r="D102" s="128">
        <v>34473</v>
      </c>
      <c r="E102" s="126">
        <v>27</v>
      </c>
      <c r="F102" s="126" t="s">
        <v>2902</v>
      </c>
      <c r="G102" s="126"/>
      <c r="H102" s="129">
        <v>1110</v>
      </c>
      <c r="I102" s="126">
        <v>30</v>
      </c>
      <c r="J102" s="126">
        <v>4</v>
      </c>
    </row>
    <row r="103" spans="1:10" x14ac:dyDescent="0.2">
      <c r="A103" s="126">
        <v>94</v>
      </c>
      <c r="B103" s="127" t="s">
        <v>392</v>
      </c>
      <c r="C103" s="128" t="s">
        <v>38</v>
      </c>
      <c r="D103" s="128">
        <v>38415</v>
      </c>
      <c r="E103" s="126">
        <v>16</v>
      </c>
      <c r="F103" s="126" t="s">
        <v>2902</v>
      </c>
      <c r="G103" s="126"/>
      <c r="H103" s="129">
        <v>1026</v>
      </c>
      <c r="I103" s="126">
        <v>40</v>
      </c>
      <c r="J103" s="126">
        <v>4</v>
      </c>
    </row>
    <row r="104" spans="1:10" x14ac:dyDescent="0.2">
      <c r="A104" s="126">
        <v>95</v>
      </c>
      <c r="B104" s="127" t="s">
        <v>102</v>
      </c>
      <c r="C104" s="131" t="s">
        <v>25</v>
      </c>
      <c r="D104" s="128">
        <v>34874</v>
      </c>
      <c r="E104" s="126">
        <v>26</v>
      </c>
      <c r="F104" s="126" t="s">
        <v>2902</v>
      </c>
      <c r="G104" s="126"/>
      <c r="H104" s="129">
        <v>1117</v>
      </c>
      <c r="I104" s="126">
        <v>47</v>
      </c>
      <c r="J104" s="126">
        <v>4</v>
      </c>
    </row>
    <row r="105" spans="1:10" x14ac:dyDescent="0.2">
      <c r="A105" s="126">
        <v>96</v>
      </c>
      <c r="B105" s="127" t="s">
        <v>104</v>
      </c>
      <c r="C105" s="130" t="s">
        <v>2</v>
      </c>
      <c r="D105" s="128">
        <v>38360</v>
      </c>
      <c r="E105" s="126">
        <v>17</v>
      </c>
      <c r="F105" s="126" t="s">
        <v>2902</v>
      </c>
      <c r="G105" s="126"/>
      <c r="H105" s="129">
        <v>1129</v>
      </c>
      <c r="I105" s="126">
        <v>54</v>
      </c>
      <c r="J105" s="126">
        <v>4</v>
      </c>
    </row>
    <row r="106" spans="1:10" x14ac:dyDescent="0.2">
      <c r="A106" s="126">
        <v>97</v>
      </c>
      <c r="B106" s="127" t="s">
        <v>466</v>
      </c>
      <c r="C106" s="128" t="s">
        <v>39</v>
      </c>
      <c r="D106" s="128">
        <v>36941</v>
      </c>
      <c r="E106" s="126">
        <v>21</v>
      </c>
      <c r="F106" s="126" t="s">
        <v>2902</v>
      </c>
      <c r="G106" s="126"/>
      <c r="H106" s="129">
        <v>877</v>
      </c>
      <c r="I106" s="126">
        <v>57</v>
      </c>
      <c r="J106" s="126">
        <v>4</v>
      </c>
    </row>
    <row r="107" spans="1:10" x14ac:dyDescent="0.2">
      <c r="A107" s="126">
        <v>98</v>
      </c>
      <c r="B107" s="127" t="s">
        <v>610</v>
      </c>
      <c r="C107" s="128" t="s">
        <v>27</v>
      </c>
      <c r="D107" s="128">
        <v>37180</v>
      </c>
      <c r="E107" s="126">
        <v>20</v>
      </c>
      <c r="F107" s="126" t="s">
        <v>2902</v>
      </c>
      <c r="G107" s="126"/>
      <c r="H107" s="129">
        <v>1122</v>
      </c>
      <c r="I107" s="126">
        <v>58</v>
      </c>
      <c r="J107" s="126">
        <v>4</v>
      </c>
    </row>
    <row r="108" spans="1:10" x14ac:dyDescent="0.2">
      <c r="A108" s="126" t="s">
        <v>4947</v>
      </c>
      <c r="B108" s="127" t="s">
        <v>688</v>
      </c>
      <c r="C108" s="131" t="s">
        <v>30</v>
      </c>
      <c r="D108" s="128">
        <v>31691</v>
      </c>
      <c r="E108" s="126">
        <v>35</v>
      </c>
      <c r="F108" s="126" t="s">
        <v>2902</v>
      </c>
      <c r="G108" s="126"/>
      <c r="H108" s="129">
        <v>1106</v>
      </c>
      <c r="I108" s="126">
        <v>81</v>
      </c>
      <c r="J108" s="126">
        <v>4</v>
      </c>
    </row>
    <row r="109" spans="1:10" x14ac:dyDescent="0.2">
      <c r="A109" s="126" t="s">
        <v>4947</v>
      </c>
      <c r="B109" s="127" t="s">
        <v>734</v>
      </c>
      <c r="C109" s="128" t="s">
        <v>2</v>
      </c>
      <c r="D109" s="128">
        <v>35258</v>
      </c>
      <c r="E109" s="126">
        <v>25</v>
      </c>
      <c r="F109" s="126" t="s">
        <v>2902</v>
      </c>
      <c r="G109" s="126"/>
      <c r="H109" s="129">
        <v>1115</v>
      </c>
      <c r="I109" s="126">
        <v>83</v>
      </c>
      <c r="J109" s="126">
        <v>4</v>
      </c>
    </row>
    <row r="110" spans="1:10" x14ac:dyDescent="0.2">
      <c r="A110" s="126">
        <v>99</v>
      </c>
      <c r="B110" s="127" t="s">
        <v>586</v>
      </c>
      <c r="C110" s="130" t="s">
        <v>26</v>
      </c>
      <c r="D110" s="128">
        <v>34079</v>
      </c>
      <c r="E110" s="126">
        <v>28</v>
      </c>
      <c r="F110" s="126" t="s">
        <v>2902</v>
      </c>
      <c r="G110" s="126"/>
      <c r="H110" s="129">
        <v>1097</v>
      </c>
      <c r="I110" s="126">
        <v>84</v>
      </c>
      <c r="J110" s="126">
        <v>4</v>
      </c>
    </row>
    <row r="111" spans="1:10" x14ac:dyDescent="0.2">
      <c r="A111" s="126" t="s">
        <v>4947</v>
      </c>
      <c r="B111" s="127" t="s">
        <v>560</v>
      </c>
      <c r="C111" s="128" t="s">
        <v>25</v>
      </c>
      <c r="D111" s="128">
        <v>33641</v>
      </c>
      <c r="E111" s="126">
        <v>30</v>
      </c>
      <c r="F111" s="126" t="s">
        <v>2902</v>
      </c>
      <c r="G111" s="126"/>
      <c r="H111" s="129">
        <v>1091</v>
      </c>
      <c r="I111" s="126">
        <v>98</v>
      </c>
      <c r="J111" s="126">
        <v>4</v>
      </c>
    </row>
    <row r="112" spans="1:10" x14ac:dyDescent="0.2">
      <c r="A112" s="126">
        <v>100</v>
      </c>
      <c r="B112" s="127" t="s">
        <v>1009</v>
      </c>
      <c r="C112" s="131" t="s">
        <v>85</v>
      </c>
      <c r="D112" s="128">
        <v>35863</v>
      </c>
      <c r="E112" s="126">
        <v>23</v>
      </c>
      <c r="F112" s="126" t="s">
        <v>2902</v>
      </c>
      <c r="G112" s="126"/>
      <c r="H112" s="129">
        <v>1065</v>
      </c>
      <c r="I112" s="126">
        <v>6</v>
      </c>
      <c r="J112" s="126">
        <v>5</v>
      </c>
    </row>
    <row r="113" spans="1:10" x14ac:dyDescent="0.2">
      <c r="A113" s="126">
        <v>101</v>
      </c>
      <c r="B113" s="127" t="s">
        <v>486</v>
      </c>
      <c r="C113" s="128" t="s">
        <v>41</v>
      </c>
      <c r="D113" s="128">
        <v>37658</v>
      </c>
      <c r="E113" s="126">
        <v>19</v>
      </c>
      <c r="F113" s="126" t="s">
        <v>2902</v>
      </c>
      <c r="G113" s="126"/>
      <c r="H113" s="129">
        <v>984</v>
      </c>
      <c r="I113" s="126">
        <v>14</v>
      </c>
      <c r="J113" s="126">
        <v>5</v>
      </c>
    </row>
    <row r="114" spans="1:10" x14ac:dyDescent="0.2">
      <c r="A114" s="126">
        <v>102</v>
      </c>
      <c r="B114" s="127" t="s">
        <v>975</v>
      </c>
      <c r="C114" s="128" t="s">
        <v>36</v>
      </c>
      <c r="D114" s="128">
        <v>32231</v>
      </c>
      <c r="E114" s="126">
        <v>33</v>
      </c>
      <c r="F114" s="126" t="s">
        <v>2902</v>
      </c>
      <c r="G114" s="126"/>
      <c r="H114" s="129">
        <v>1006</v>
      </c>
      <c r="I114" s="126">
        <v>17</v>
      </c>
      <c r="J114" s="126">
        <v>5</v>
      </c>
    </row>
    <row r="115" spans="1:10" x14ac:dyDescent="0.2">
      <c r="A115" s="126">
        <v>103</v>
      </c>
      <c r="B115" s="127" t="s">
        <v>278</v>
      </c>
      <c r="C115" s="128" t="s">
        <v>34</v>
      </c>
      <c r="D115" s="128">
        <v>36219</v>
      </c>
      <c r="E115" s="126">
        <v>23</v>
      </c>
      <c r="F115" s="126" t="s">
        <v>2902</v>
      </c>
      <c r="G115" s="126"/>
      <c r="H115" s="129">
        <v>1142</v>
      </c>
      <c r="I115" s="126">
        <v>28</v>
      </c>
      <c r="J115" s="126">
        <v>5</v>
      </c>
    </row>
    <row r="116" spans="1:10" x14ac:dyDescent="0.2">
      <c r="A116" s="126">
        <v>104</v>
      </c>
      <c r="B116" s="127" t="s">
        <v>416</v>
      </c>
      <c r="C116" s="128" t="s">
        <v>35</v>
      </c>
      <c r="D116" s="128">
        <v>44732</v>
      </c>
      <c r="E116" s="126" t="e">
        <v>#NUM!</v>
      </c>
      <c r="F116" s="126" t="s">
        <v>2902</v>
      </c>
      <c r="G116" s="126"/>
      <c r="H116" s="129">
        <v>1043</v>
      </c>
      <c r="I116" s="126">
        <v>28</v>
      </c>
      <c r="J116" s="126">
        <v>5</v>
      </c>
    </row>
    <row r="117" spans="1:10" x14ac:dyDescent="0.2">
      <c r="A117" s="126">
        <v>105</v>
      </c>
      <c r="B117" s="127" t="s">
        <v>652</v>
      </c>
      <c r="C117" s="130" t="s">
        <v>28</v>
      </c>
      <c r="D117" s="128">
        <v>34002</v>
      </c>
      <c r="E117" s="126">
        <v>29</v>
      </c>
      <c r="F117" s="126" t="s">
        <v>2902</v>
      </c>
      <c r="G117" s="126"/>
      <c r="H117" s="129">
        <v>1155</v>
      </c>
      <c r="I117" s="126">
        <v>29</v>
      </c>
      <c r="J117" s="126">
        <v>5</v>
      </c>
    </row>
    <row r="118" spans="1:10" x14ac:dyDescent="0.2">
      <c r="A118" s="126">
        <v>106</v>
      </c>
      <c r="B118" s="127" t="s">
        <v>682</v>
      </c>
      <c r="C118" s="128" t="s">
        <v>34</v>
      </c>
      <c r="D118" s="128">
        <v>44612</v>
      </c>
      <c r="E118" s="126">
        <v>0</v>
      </c>
      <c r="F118" s="126" t="s">
        <v>2902</v>
      </c>
      <c r="G118" s="126"/>
      <c r="H118" s="129">
        <v>1113</v>
      </c>
      <c r="I118" s="126">
        <v>31</v>
      </c>
      <c r="J118" s="126">
        <v>5</v>
      </c>
    </row>
    <row r="119" spans="1:10" x14ac:dyDescent="0.2">
      <c r="A119" s="126">
        <v>107</v>
      </c>
      <c r="B119" s="127" t="s">
        <v>707</v>
      </c>
      <c r="C119" s="131" t="s">
        <v>29</v>
      </c>
      <c r="D119" s="128">
        <v>34588</v>
      </c>
      <c r="E119" s="126">
        <v>27</v>
      </c>
      <c r="F119" s="126" t="s">
        <v>2902</v>
      </c>
      <c r="G119" s="126"/>
      <c r="H119" s="129">
        <v>1136</v>
      </c>
      <c r="I119" s="126">
        <v>33</v>
      </c>
      <c r="J119" s="126">
        <v>5</v>
      </c>
    </row>
    <row r="120" spans="1:10" x14ac:dyDescent="0.2">
      <c r="A120" s="126">
        <v>108</v>
      </c>
      <c r="B120" s="127" t="s">
        <v>737</v>
      </c>
      <c r="C120" s="128" t="s">
        <v>37</v>
      </c>
      <c r="D120" s="128">
        <v>36529</v>
      </c>
      <c r="E120" s="126">
        <v>22</v>
      </c>
      <c r="F120" s="126" t="s">
        <v>2902</v>
      </c>
      <c r="G120" s="126"/>
      <c r="H120" s="129">
        <v>1103</v>
      </c>
      <c r="I120" s="126">
        <v>40</v>
      </c>
      <c r="J120" s="126">
        <v>5</v>
      </c>
    </row>
    <row r="121" spans="1:10" x14ac:dyDescent="0.2">
      <c r="A121" s="126">
        <v>109</v>
      </c>
      <c r="B121" s="127" t="s">
        <v>355</v>
      </c>
      <c r="C121" s="128" t="s">
        <v>33</v>
      </c>
      <c r="D121" s="128">
        <v>34815</v>
      </c>
      <c r="E121" s="126">
        <v>26</v>
      </c>
      <c r="F121" s="126" t="s">
        <v>2902</v>
      </c>
      <c r="G121" s="126"/>
      <c r="H121" s="129">
        <v>1074</v>
      </c>
      <c r="I121" s="126">
        <v>46</v>
      </c>
      <c r="J121" s="126">
        <v>5</v>
      </c>
    </row>
    <row r="122" spans="1:10" x14ac:dyDescent="0.2">
      <c r="A122" s="126">
        <v>110</v>
      </c>
      <c r="B122" s="127" t="s">
        <v>397</v>
      </c>
      <c r="C122" s="128" t="s">
        <v>38</v>
      </c>
      <c r="D122" s="128">
        <v>35747</v>
      </c>
      <c r="E122" s="126">
        <v>24</v>
      </c>
      <c r="F122" s="126" t="s">
        <v>2902</v>
      </c>
      <c r="G122" s="126"/>
      <c r="H122" s="129">
        <v>1016</v>
      </c>
      <c r="I122" s="126">
        <v>46</v>
      </c>
      <c r="J122" s="126">
        <v>5</v>
      </c>
    </row>
    <row r="123" spans="1:10" x14ac:dyDescent="0.2">
      <c r="A123" s="126">
        <v>111</v>
      </c>
      <c r="B123" s="127" t="s">
        <v>107</v>
      </c>
      <c r="C123" s="128" t="s">
        <v>25</v>
      </c>
      <c r="D123" s="128">
        <v>37030</v>
      </c>
      <c r="E123" s="126">
        <v>20</v>
      </c>
      <c r="F123" s="126" t="s">
        <v>2902</v>
      </c>
      <c r="G123" s="126"/>
      <c r="H123" s="129">
        <v>1114</v>
      </c>
      <c r="I123" s="126">
        <v>53</v>
      </c>
      <c r="J123" s="126">
        <v>5</v>
      </c>
    </row>
    <row r="124" spans="1:10" x14ac:dyDescent="0.2">
      <c r="A124" s="126" t="s">
        <v>4947</v>
      </c>
      <c r="B124" s="127" t="s">
        <v>102</v>
      </c>
      <c r="C124" s="128" t="s">
        <v>2</v>
      </c>
      <c r="D124" s="128">
        <v>34874</v>
      </c>
      <c r="E124" s="126">
        <v>26</v>
      </c>
      <c r="F124" s="126" t="s">
        <v>2902</v>
      </c>
      <c r="G124" s="126"/>
      <c r="H124" s="129">
        <v>1123</v>
      </c>
      <c r="I124" s="126">
        <v>61</v>
      </c>
      <c r="J124" s="126">
        <v>5</v>
      </c>
    </row>
    <row r="125" spans="1:10" x14ac:dyDescent="0.2">
      <c r="A125" s="126">
        <v>112</v>
      </c>
      <c r="B125" s="127" t="s">
        <v>613</v>
      </c>
      <c r="C125" s="128" t="s">
        <v>27</v>
      </c>
      <c r="D125" s="128">
        <v>34891</v>
      </c>
      <c r="E125" s="126">
        <v>26</v>
      </c>
      <c r="F125" s="126" t="s">
        <v>2902</v>
      </c>
      <c r="G125" s="126"/>
      <c r="H125" s="129">
        <v>1113</v>
      </c>
      <c r="I125" s="126">
        <v>70</v>
      </c>
      <c r="J125" s="126">
        <v>5</v>
      </c>
    </row>
    <row r="126" spans="1:10" x14ac:dyDescent="0.2">
      <c r="A126" s="126">
        <v>113</v>
      </c>
      <c r="B126" s="127" t="s">
        <v>611</v>
      </c>
      <c r="C126" s="128" t="s">
        <v>27</v>
      </c>
      <c r="D126" s="128">
        <v>35944</v>
      </c>
      <c r="E126" s="126">
        <v>23</v>
      </c>
      <c r="F126" s="126" t="s">
        <v>2902</v>
      </c>
      <c r="G126" s="126"/>
      <c r="H126" s="129">
        <v>1113</v>
      </c>
      <c r="I126" s="126">
        <v>70</v>
      </c>
      <c r="J126" s="126">
        <v>5</v>
      </c>
    </row>
    <row r="127" spans="1:10" x14ac:dyDescent="0.2">
      <c r="A127" s="126">
        <v>114</v>
      </c>
      <c r="B127" s="127" t="s">
        <v>1130</v>
      </c>
      <c r="C127" s="128" t="s">
        <v>30</v>
      </c>
      <c r="D127" s="128">
        <v>35727</v>
      </c>
      <c r="E127" s="126">
        <v>24</v>
      </c>
      <c r="F127" s="126" t="s">
        <v>2902</v>
      </c>
      <c r="G127" s="126"/>
      <c r="H127" s="129">
        <v>1095</v>
      </c>
      <c r="I127" s="126">
        <v>87</v>
      </c>
      <c r="J127" s="126">
        <v>5</v>
      </c>
    </row>
    <row r="128" spans="1:10" x14ac:dyDescent="0.2">
      <c r="A128" s="126" t="s">
        <v>4947</v>
      </c>
      <c r="B128" s="127" t="s">
        <v>559</v>
      </c>
      <c r="C128" s="128" t="s">
        <v>26</v>
      </c>
      <c r="D128" s="128">
        <v>34998</v>
      </c>
      <c r="E128" s="126">
        <v>26</v>
      </c>
      <c r="F128" s="126" t="s">
        <v>2902</v>
      </c>
      <c r="G128" s="126"/>
      <c r="H128" s="129">
        <v>1093</v>
      </c>
      <c r="I128" s="126">
        <v>94</v>
      </c>
      <c r="J128" s="126">
        <v>5</v>
      </c>
    </row>
    <row r="129" spans="1:10" x14ac:dyDescent="0.2">
      <c r="A129" s="126">
        <v>115</v>
      </c>
      <c r="B129" s="127" t="s">
        <v>512</v>
      </c>
      <c r="C129" s="131" t="s">
        <v>25</v>
      </c>
      <c r="D129" s="128">
        <v>36725</v>
      </c>
      <c r="E129" s="126">
        <v>21</v>
      </c>
      <c r="F129" s="126" t="s">
        <v>2902</v>
      </c>
      <c r="G129" s="126"/>
      <c r="H129" s="129">
        <v>1090</v>
      </c>
      <c r="I129" s="126">
        <v>102</v>
      </c>
      <c r="J129" s="126">
        <v>5</v>
      </c>
    </row>
    <row r="130" spans="1:10" x14ac:dyDescent="0.2">
      <c r="A130" s="126" t="s">
        <v>4947</v>
      </c>
      <c r="B130" s="127" t="s">
        <v>512</v>
      </c>
      <c r="C130" s="131" t="s">
        <v>2</v>
      </c>
      <c r="D130" s="128">
        <v>36725</v>
      </c>
      <c r="E130" s="126">
        <v>21</v>
      </c>
      <c r="F130" s="126" t="s">
        <v>2902</v>
      </c>
      <c r="G130" s="126"/>
      <c r="H130" s="129">
        <v>1102</v>
      </c>
      <c r="I130" s="126">
        <v>103</v>
      </c>
      <c r="J130" s="126">
        <v>5</v>
      </c>
    </row>
    <row r="131" spans="1:10" x14ac:dyDescent="0.2">
      <c r="A131" s="126">
        <v>116</v>
      </c>
      <c r="B131" s="127" t="s">
        <v>1010</v>
      </c>
      <c r="C131" s="128" t="s">
        <v>85</v>
      </c>
      <c r="D131" s="128">
        <v>37870</v>
      </c>
      <c r="E131" s="126">
        <v>18</v>
      </c>
      <c r="F131" s="126" t="s">
        <v>2902</v>
      </c>
      <c r="G131" s="126"/>
      <c r="H131" s="129">
        <v>973</v>
      </c>
      <c r="I131" s="126">
        <v>11</v>
      </c>
      <c r="J131" s="126">
        <v>6</v>
      </c>
    </row>
    <row r="132" spans="1:10" x14ac:dyDescent="0.2">
      <c r="A132" s="126">
        <v>117</v>
      </c>
      <c r="B132" s="127" t="s">
        <v>435</v>
      </c>
      <c r="C132" s="128" t="s">
        <v>36</v>
      </c>
      <c r="D132" s="128">
        <v>36960</v>
      </c>
      <c r="E132" s="126">
        <v>20</v>
      </c>
      <c r="F132" s="126" t="s">
        <v>2902</v>
      </c>
      <c r="G132" s="126"/>
      <c r="H132" s="129">
        <v>994</v>
      </c>
      <c r="I132" s="126">
        <v>20</v>
      </c>
      <c r="J132" s="126">
        <v>6</v>
      </c>
    </row>
    <row r="133" spans="1:10" x14ac:dyDescent="0.2">
      <c r="A133" s="126">
        <v>118</v>
      </c>
      <c r="B133" s="127" t="s">
        <v>340</v>
      </c>
      <c r="C133" s="128" t="s">
        <v>32</v>
      </c>
      <c r="D133" s="128">
        <v>34143</v>
      </c>
      <c r="E133" s="126">
        <v>28</v>
      </c>
      <c r="F133" s="126" t="s">
        <v>2902</v>
      </c>
      <c r="G133" s="126"/>
      <c r="H133" s="129">
        <v>1128</v>
      </c>
      <c r="I133" s="126">
        <v>26</v>
      </c>
      <c r="J133" s="126">
        <v>6</v>
      </c>
    </row>
    <row r="134" spans="1:10" x14ac:dyDescent="0.2">
      <c r="A134" s="126">
        <v>119</v>
      </c>
      <c r="B134" s="127" t="s">
        <v>768</v>
      </c>
      <c r="C134" s="128" t="s">
        <v>35</v>
      </c>
      <c r="D134" s="128">
        <v>36628</v>
      </c>
      <c r="E134" s="126">
        <v>21</v>
      </c>
      <c r="F134" s="126" t="s">
        <v>2902</v>
      </c>
      <c r="G134" s="126"/>
      <c r="H134" s="129">
        <v>1090</v>
      </c>
      <c r="I134" s="126">
        <v>27</v>
      </c>
      <c r="J134" s="126">
        <v>6</v>
      </c>
    </row>
    <row r="135" spans="1:10" x14ac:dyDescent="0.2">
      <c r="A135" s="126">
        <v>120</v>
      </c>
      <c r="B135" s="127" t="s">
        <v>653</v>
      </c>
      <c r="C135" s="128" t="s">
        <v>28</v>
      </c>
      <c r="D135" s="128">
        <v>32989</v>
      </c>
      <c r="E135" s="126">
        <v>31</v>
      </c>
      <c r="F135" s="126" t="s">
        <v>2902</v>
      </c>
      <c r="G135" s="126"/>
      <c r="H135" s="129">
        <v>1151</v>
      </c>
      <c r="I135" s="126">
        <v>31</v>
      </c>
      <c r="J135" s="126">
        <v>6</v>
      </c>
    </row>
    <row r="136" spans="1:10" x14ac:dyDescent="0.2">
      <c r="A136" s="126">
        <v>121</v>
      </c>
      <c r="B136" s="127" t="s">
        <v>914</v>
      </c>
      <c r="C136" s="131" t="s">
        <v>27</v>
      </c>
      <c r="D136" s="128">
        <v>35404</v>
      </c>
      <c r="E136" s="126">
        <v>25</v>
      </c>
      <c r="F136" s="126" t="s">
        <v>2902</v>
      </c>
      <c r="G136" s="126"/>
      <c r="H136" s="129">
        <v>1117</v>
      </c>
      <c r="I136" s="126">
        <v>39</v>
      </c>
      <c r="J136" s="126">
        <v>6</v>
      </c>
    </row>
    <row r="137" spans="1:10" x14ac:dyDescent="0.2">
      <c r="A137" s="126" t="s">
        <v>4947</v>
      </c>
      <c r="B137" s="127" t="s">
        <v>682</v>
      </c>
      <c r="C137" s="128" t="s">
        <v>29</v>
      </c>
      <c r="D137" s="128">
        <v>44612</v>
      </c>
      <c r="E137" s="126">
        <v>0</v>
      </c>
      <c r="F137" s="126" t="s">
        <v>2902</v>
      </c>
      <c r="G137" s="126"/>
      <c r="H137" s="129">
        <v>1131</v>
      </c>
      <c r="I137" s="126">
        <v>42</v>
      </c>
      <c r="J137" s="126">
        <v>6</v>
      </c>
    </row>
    <row r="138" spans="1:10" x14ac:dyDescent="0.2">
      <c r="A138" s="126">
        <v>122</v>
      </c>
      <c r="B138" s="127" t="s">
        <v>738</v>
      </c>
      <c r="C138" s="128" t="s">
        <v>37</v>
      </c>
      <c r="D138" s="128">
        <v>35479</v>
      </c>
      <c r="E138" s="126">
        <v>25</v>
      </c>
      <c r="F138" s="126" t="s">
        <v>2902</v>
      </c>
      <c r="G138" s="126"/>
      <c r="H138" s="129">
        <v>1101</v>
      </c>
      <c r="I138" s="126">
        <v>42</v>
      </c>
      <c r="J138" s="126">
        <v>6</v>
      </c>
    </row>
    <row r="139" spans="1:10" x14ac:dyDescent="0.2">
      <c r="A139" s="126">
        <v>123</v>
      </c>
      <c r="B139" s="127" t="s">
        <v>368</v>
      </c>
      <c r="C139" s="128" t="s">
        <v>37</v>
      </c>
      <c r="D139" s="128">
        <v>37072</v>
      </c>
      <c r="E139" s="126">
        <v>20</v>
      </c>
      <c r="F139" s="126" t="s">
        <v>2902</v>
      </c>
      <c r="G139" s="126"/>
      <c r="H139" s="129">
        <v>1068</v>
      </c>
      <c r="I139" s="126">
        <v>44</v>
      </c>
      <c r="J139" s="126">
        <v>6</v>
      </c>
    </row>
    <row r="140" spans="1:10" x14ac:dyDescent="0.2">
      <c r="A140" s="126">
        <v>124</v>
      </c>
      <c r="B140" s="127" t="s">
        <v>357</v>
      </c>
      <c r="C140" s="128" t="s">
        <v>33</v>
      </c>
      <c r="D140" s="128">
        <v>37885</v>
      </c>
      <c r="E140" s="126">
        <v>18</v>
      </c>
      <c r="F140" s="126" t="s">
        <v>2902</v>
      </c>
      <c r="G140" s="126"/>
      <c r="H140" s="129">
        <v>1068</v>
      </c>
      <c r="I140" s="126">
        <v>49</v>
      </c>
      <c r="J140" s="126">
        <v>6</v>
      </c>
    </row>
    <row r="141" spans="1:10" x14ac:dyDescent="0.2">
      <c r="A141" s="126">
        <v>125</v>
      </c>
      <c r="B141" s="127" t="s">
        <v>114</v>
      </c>
      <c r="C141" s="128" t="s">
        <v>2</v>
      </c>
      <c r="D141" s="128">
        <v>36999</v>
      </c>
      <c r="E141" s="126">
        <v>20</v>
      </c>
      <c r="F141" s="126" t="s">
        <v>2902</v>
      </c>
      <c r="G141" s="126"/>
      <c r="H141" s="129">
        <v>1116</v>
      </c>
      <c r="I141" s="126">
        <v>67</v>
      </c>
      <c r="J141" s="126">
        <v>6</v>
      </c>
    </row>
    <row r="142" spans="1:10" x14ac:dyDescent="0.2">
      <c r="A142" s="126">
        <v>126</v>
      </c>
      <c r="B142" s="127" t="s">
        <v>519</v>
      </c>
      <c r="C142" s="128" t="s">
        <v>26</v>
      </c>
      <c r="D142" s="128">
        <v>36598</v>
      </c>
      <c r="E142" s="126">
        <v>21</v>
      </c>
      <c r="F142" s="126" t="s">
        <v>2902</v>
      </c>
      <c r="G142" s="126"/>
      <c r="H142" s="129">
        <v>1092</v>
      </c>
      <c r="I142" s="126">
        <v>99</v>
      </c>
      <c r="J142" s="126">
        <v>6</v>
      </c>
    </row>
    <row r="143" spans="1:10" x14ac:dyDescent="0.2">
      <c r="A143" s="126">
        <v>127</v>
      </c>
      <c r="B143" s="127" t="s">
        <v>515</v>
      </c>
      <c r="C143" s="128" t="s">
        <v>2</v>
      </c>
      <c r="D143" s="128">
        <v>35389</v>
      </c>
      <c r="E143" s="126">
        <v>25</v>
      </c>
      <c r="F143" s="126" t="s">
        <v>2902</v>
      </c>
      <c r="G143" s="126"/>
      <c r="H143" s="129">
        <v>1095</v>
      </c>
      <c r="I143" s="126">
        <v>104</v>
      </c>
      <c r="J143" s="126">
        <v>6</v>
      </c>
    </row>
    <row r="144" spans="1:10" x14ac:dyDescent="0.2">
      <c r="A144" s="126">
        <v>128</v>
      </c>
      <c r="B144" s="127" t="s">
        <v>513</v>
      </c>
      <c r="C144" s="128" t="s">
        <v>2</v>
      </c>
      <c r="D144" s="128">
        <v>36427</v>
      </c>
      <c r="E144" s="126">
        <v>22</v>
      </c>
      <c r="F144" s="126" t="s">
        <v>2902</v>
      </c>
      <c r="G144" s="126"/>
      <c r="H144" s="129">
        <v>1095</v>
      </c>
      <c r="I144" s="126">
        <v>104</v>
      </c>
      <c r="J144" s="126">
        <v>6</v>
      </c>
    </row>
    <row r="145" spans="1:10" x14ac:dyDescent="0.2">
      <c r="A145" s="126">
        <v>129</v>
      </c>
      <c r="B145" s="127" t="s">
        <v>433</v>
      </c>
      <c r="C145" s="128" t="s">
        <v>36</v>
      </c>
      <c r="D145" s="128">
        <v>37900</v>
      </c>
      <c r="E145" s="126">
        <v>18</v>
      </c>
      <c r="F145" s="126" t="s">
        <v>2902</v>
      </c>
      <c r="G145" s="126"/>
      <c r="H145" s="129">
        <v>990</v>
      </c>
      <c r="I145" s="126">
        <v>21</v>
      </c>
      <c r="J145" s="126">
        <v>7</v>
      </c>
    </row>
    <row r="146" spans="1:10" x14ac:dyDescent="0.2">
      <c r="A146" s="126">
        <v>130</v>
      </c>
      <c r="B146" s="127" t="s">
        <v>434</v>
      </c>
      <c r="C146" s="128" t="s">
        <v>36</v>
      </c>
      <c r="D146" s="128">
        <v>35118</v>
      </c>
      <c r="E146" s="126">
        <v>26</v>
      </c>
      <c r="F146" s="126" t="s">
        <v>2902</v>
      </c>
      <c r="G146" s="126"/>
      <c r="H146" s="129">
        <v>990</v>
      </c>
      <c r="I146" s="126">
        <v>21</v>
      </c>
      <c r="J146" s="126">
        <v>7</v>
      </c>
    </row>
    <row r="147" spans="1:10" x14ac:dyDescent="0.2">
      <c r="A147" s="126">
        <v>131</v>
      </c>
      <c r="B147" s="127" t="s">
        <v>1011</v>
      </c>
      <c r="C147" s="128" t="s">
        <v>85</v>
      </c>
      <c r="D147" s="128">
        <v>37883</v>
      </c>
      <c r="E147" s="126">
        <v>18</v>
      </c>
      <c r="F147" s="126" t="s">
        <v>2902</v>
      </c>
      <c r="G147" s="126"/>
      <c r="H147" s="129">
        <v>941</v>
      </c>
      <c r="I147" s="126">
        <v>23</v>
      </c>
      <c r="J147" s="126">
        <v>7</v>
      </c>
    </row>
    <row r="148" spans="1:10" x14ac:dyDescent="0.2">
      <c r="A148" s="126" t="s">
        <v>4947</v>
      </c>
      <c r="B148" s="127" t="s">
        <v>688</v>
      </c>
      <c r="C148" s="128" t="s">
        <v>28</v>
      </c>
      <c r="D148" s="128">
        <v>31691</v>
      </c>
      <c r="E148" s="126">
        <v>35</v>
      </c>
      <c r="F148" s="126" t="s">
        <v>2902</v>
      </c>
      <c r="G148" s="126"/>
      <c r="H148" s="129">
        <v>1142</v>
      </c>
      <c r="I148" s="126">
        <v>35</v>
      </c>
      <c r="J148" s="126">
        <v>7</v>
      </c>
    </row>
    <row r="149" spans="1:10" x14ac:dyDescent="0.2">
      <c r="A149" s="126">
        <v>132</v>
      </c>
      <c r="B149" s="127" t="s">
        <v>417</v>
      </c>
      <c r="C149" s="128" t="s">
        <v>35</v>
      </c>
      <c r="D149" s="128">
        <v>37938</v>
      </c>
      <c r="E149" s="126">
        <v>18</v>
      </c>
      <c r="F149" s="126" t="s">
        <v>2902</v>
      </c>
      <c r="G149" s="126"/>
      <c r="H149" s="129">
        <v>1023</v>
      </c>
      <c r="I149" s="126">
        <v>35</v>
      </c>
      <c r="J149" s="126">
        <v>7</v>
      </c>
    </row>
    <row r="150" spans="1:10" x14ac:dyDescent="0.2">
      <c r="A150" s="126" t="s">
        <v>4947</v>
      </c>
      <c r="B150" s="127" t="s">
        <v>649</v>
      </c>
      <c r="C150" s="128" t="s">
        <v>29</v>
      </c>
      <c r="D150" s="128">
        <v>35459</v>
      </c>
      <c r="E150" s="126">
        <v>25</v>
      </c>
      <c r="F150" s="126" t="s">
        <v>2902</v>
      </c>
      <c r="G150" s="126"/>
      <c r="H150" s="129">
        <v>1130</v>
      </c>
      <c r="I150" s="126">
        <v>44</v>
      </c>
      <c r="J150" s="126">
        <v>7</v>
      </c>
    </row>
    <row r="151" spans="1:10" x14ac:dyDescent="0.2">
      <c r="A151" s="126">
        <v>133</v>
      </c>
      <c r="B151" s="127" t="s">
        <v>213</v>
      </c>
      <c r="C151" s="128" t="s">
        <v>27</v>
      </c>
      <c r="D151" s="128">
        <v>36496</v>
      </c>
      <c r="E151" s="126">
        <v>22</v>
      </c>
      <c r="F151" s="126" t="s">
        <v>2902</v>
      </c>
      <c r="G151" s="126"/>
      <c r="H151" s="129">
        <v>1111</v>
      </c>
      <c r="I151" s="126">
        <v>49</v>
      </c>
      <c r="J151" s="126">
        <v>7</v>
      </c>
    </row>
    <row r="152" spans="1:10" x14ac:dyDescent="0.2">
      <c r="A152" s="126" t="s">
        <v>4947</v>
      </c>
      <c r="B152" s="127" t="s">
        <v>205</v>
      </c>
      <c r="C152" s="128" t="s">
        <v>27</v>
      </c>
      <c r="D152" s="128">
        <v>36633</v>
      </c>
      <c r="E152" s="126">
        <v>21</v>
      </c>
      <c r="F152" s="126" t="s">
        <v>2902</v>
      </c>
      <c r="G152" s="126"/>
      <c r="H152" s="129">
        <v>1111</v>
      </c>
      <c r="I152" s="126">
        <v>49</v>
      </c>
      <c r="J152" s="126">
        <v>7</v>
      </c>
    </row>
    <row r="153" spans="1:10" x14ac:dyDescent="0.2">
      <c r="A153" s="126">
        <v>134</v>
      </c>
      <c r="B153" s="127" t="s">
        <v>549</v>
      </c>
      <c r="C153" s="128" t="s">
        <v>37</v>
      </c>
      <c r="D153" s="128">
        <v>37033</v>
      </c>
      <c r="E153" s="126">
        <v>20</v>
      </c>
      <c r="F153" s="126" t="s">
        <v>2902</v>
      </c>
      <c r="G153" s="126"/>
      <c r="H153" s="129">
        <v>1088</v>
      </c>
      <c r="I153" s="126">
        <v>55</v>
      </c>
      <c r="J153" s="126">
        <v>7</v>
      </c>
    </row>
    <row r="154" spans="1:10" x14ac:dyDescent="0.2">
      <c r="A154" s="126" t="s">
        <v>4947</v>
      </c>
      <c r="B154" s="127" t="s">
        <v>104</v>
      </c>
      <c r="C154" s="128" t="s">
        <v>25</v>
      </c>
      <c r="D154" s="128">
        <v>38360</v>
      </c>
      <c r="E154" s="126">
        <v>17</v>
      </c>
      <c r="F154" s="126" t="s">
        <v>2902</v>
      </c>
      <c r="G154" s="126"/>
      <c r="H154" s="129">
        <v>1096</v>
      </c>
      <c r="I154" s="126">
        <v>72</v>
      </c>
      <c r="J154" s="126">
        <v>7</v>
      </c>
    </row>
    <row r="155" spans="1:10" x14ac:dyDescent="0.2">
      <c r="A155" s="126">
        <v>135</v>
      </c>
      <c r="B155" s="127" t="s">
        <v>614</v>
      </c>
      <c r="C155" s="128" t="s">
        <v>27</v>
      </c>
      <c r="D155" s="128">
        <v>38240</v>
      </c>
      <c r="E155" s="126">
        <v>17</v>
      </c>
      <c r="F155" s="126" t="s">
        <v>2902</v>
      </c>
      <c r="G155" s="126"/>
      <c r="H155" s="129">
        <v>1096</v>
      </c>
      <c r="I155" s="126">
        <v>86</v>
      </c>
      <c r="J155" s="126">
        <v>7</v>
      </c>
    </row>
    <row r="156" spans="1:10" x14ac:dyDescent="0.2">
      <c r="A156" s="126" t="s">
        <v>4947</v>
      </c>
      <c r="B156" s="127" t="s">
        <v>521</v>
      </c>
      <c r="C156" s="128" t="s">
        <v>26</v>
      </c>
      <c r="D156" s="128">
        <v>37908</v>
      </c>
      <c r="E156" s="126">
        <v>18</v>
      </c>
      <c r="F156" s="126" t="s">
        <v>2902</v>
      </c>
      <c r="G156" s="126"/>
      <c r="H156" s="129">
        <v>1091</v>
      </c>
      <c r="I156" s="126">
        <v>100</v>
      </c>
      <c r="J156" s="126">
        <v>7</v>
      </c>
    </row>
    <row r="157" spans="1:10" x14ac:dyDescent="0.2">
      <c r="A157" s="126">
        <v>136</v>
      </c>
      <c r="B157" s="127" t="s">
        <v>1012</v>
      </c>
      <c r="C157" s="128" t="s">
        <v>85</v>
      </c>
      <c r="D157" s="128">
        <v>37209</v>
      </c>
      <c r="E157" s="126">
        <v>20</v>
      </c>
      <c r="F157" s="126" t="s">
        <v>2902</v>
      </c>
      <c r="G157" s="126"/>
      <c r="H157" s="129">
        <v>886</v>
      </c>
      <c r="I157" s="126">
        <v>27</v>
      </c>
      <c r="J157" s="126">
        <v>8</v>
      </c>
    </row>
    <row r="158" spans="1:10" x14ac:dyDescent="0.2">
      <c r="A158" s="126" t="s">
        <v>4947</v>
      </c>
      <c r="B158" s="127" t="s">
        <v>607</v>
      </c>
      <c r="C158" s="128" t="s">
        <v>28</v>
      </c>
      <c r="D158" s="128">
        <v>35266</v>
      </c>
      <c r="E158" s="126">
        <v>25</v>
      </c>
      <c r="F158" s="126" t="s">
        <v>2902</v>
      </c>
      <c r="G158" s="126"/>
      <c r="H158" s="129">
        <v>1139</v>
      </c>
      <c r="I158" s="126">
        <v>37</v>
      </c>
      <c r="J158" s="126">
        <v>8</v>
      </c>
    </row>
    <row r="159" spans="1:10" x14ac:dyDescent="0.2">
      <c r="A159" s="126" t="s">
        <v>4947</v>
      </c>
      <c r="B159" s="127" t="s">
        <v>709</v>
      </c>
      <c r="C159" s="128" t="s">
        <v>29</v>
      </c>
      <c r="D159" s="128">
        <v>33366</v>
      </c>
      <c r="E159" s="126">
        <v>30</v>
      </c>
      <c r="F159" s="126" t="s">
        <v>2902</v>
      </c>
      <c r="G159" s="126"/>
      <c r="H159" s="129">
        <v>1124</v>
      </c>
      <c r="I159" s="126">
        <v>51</v>
      </c>
      <c r="J159" s="126">
        <v>8</v>
      </c>
    </row>
    <row r="160" spans="1:10" x14ac:dyDescent="0.2">
      <c r="A160" s="126">
        <v>137</v>
      </c>
      <c r="B160" s="127" t="s">
        <v>127</v>
      </c>
      <c r="C160" s="128" t="s">
        <v>32</v>
      </c>
      <c r="D160" s="128">
        <v>36013</v>
      </c>
      <c r="E160" s="126">
        <v>23</v>
      </c>
      <c r="F160" s="126" t="s">
        <v>2902</v>
      </c>
      <c r="G160" s="126"/>
      <c r="H160" s="129">
        <v>1090</v>
      </c>
      <c r="I160" s="126">
        <v>51</v>
      </c>
      <c r="J160" s="126">
        <v>8</v>
      </c>
    </row>
    <row r="161" spans="1:10" x14ac:dyDescent="0.2">
      <c r="A161" s="126">
        <v>138</v>
      </c>
      <c r="B161" s="127" t="s">
        <v>310</v>
      </c>
      <c r="C161" s="128" t="s">
        <v>29</v>
      </c>
      <c r="D161" s="128">
        <v>35618</v>
      </c>
      <c r="E161" s="126">
        <v>24</v>
      </c>
      <c r="F161" s="126" t="s">
        <v>2902</v>
      </c>
      <c r="G161" s="126"/>
      <c r="H161" s="129">
        <v>1107</v>
      </c>
      <c r="I161" s="126">
        <v>59</v>
      </c>
      <c r="J161" s="126">
        <v>8</v>
      </c>
    </row>
    <row r="162" spans="1:10" x14ac:dyDescent="0.2">
      <c r="A162" s="126">
        <v>139</v>
      </c>
      <c r="B162" s="127" t="s">
        <v>376</v>
      </c>
      <c r="C162" s="128" t="s">
        <v>38</v>
      </c>
      <c r="D162" s="128">
        <v>36877</v>
      </c>
      <c r="E162" s="126">
        <v>21</v>
      </c>
      <c r="F162" s="126" t="s">
        <v>2902</v>
      </c>
      <c r="G162" s="126"/>
      <c r="H162" s="129">
        <v>998</v>
      </c>
      <c r="I162" s="126">
        <v>59</v>
      </c>
      <c r="J162" s="126">
        <v>8</v>
      </c>
    </row>
    <row r="163" spans="1:10" x14ac:dyDescent="0.2">
      <c r="A163" s="126">
        <v>140</v>
      </c>
      <c r="B163" s="127" t="s">
        <v>356</v>
      </c>
      <c r="C163" s="128" t="s">
        <v>33</v>
      </c>
      <c r="D163" s="128">
        <v>35899</v>
      </c>
      <c r="E163" s="126">
        <v>23</v>
      </c>
      <c r="F163" s="126" t="s">
        <v>2902</v>
      </c>
      <c r="G163" s="126"/>
      <c r="H163" s="129">
        <v>1046</v>
      </c>
      <c r="I163" s="126">
        <v>67</v>
      </c>
      <c r="J163" s="126">
        <v>8</v>
      </c>
    </row>
    <row r="164" spans="1:10" x14ac:dyDescent="0.2">
      <c r="A164" s="126">
        <v>141</v>
      </c>
      <c r="B164" s="127" t="s">
        <v>108</v>
      </c>
      <c r="C164" s="128" t="s">
        <v>25</v>
      </c>
      <c r="D164" s="128">
        <v>35895</v>
      </c>
      <c r="E164" s="126">
        <v>23</v>
      </c>
      <c r="F164" s="126" t="s">
        <v>2902</v>
      </c>
      <c r="G164" s="126"/>
      <c r="H164" s="129">
        <v>1079</v>
      </c>
      <c r="I164" s="126">
        <v>101</v>
      </c>
      <c r="J164" s="126">
        <v>8</v>
      </c>
    </row>
    <row r="165" spans="1:10" x14ac:dyDescent="0.2">
      <c r="A165" s="126" t="s">
        <v>4947</v>
      </c>
      <c r="B165" s="127" t="s">
        <v>521</v>
      </c>
      <c r="C165" s="128" t="s">
        <v>2</v>
      </c>
      <c r="D165" s="128">
        <v>37908</v>
      </c>
      <c r="E165" s="126">
        <v>18</v>
      </c>
      <c r="F165" s="126" t="s">
        <v>2902</v>
      </c>
      <c r="G165" s="126"/>
      <c r="H165" s="129">
        <v>1089</v>
      </c>
      <c r="I165" s="126">
        <v>106</v>
      </c>
      <c r="J165" s="126">
        <v>8</v>
      </c>
    </row>
    <row r="166" spans="1:10" x14ac:dyDescent="0.2">
      <c r="A166" s="126">
        <v>142</v>
      </c>
      <c r="B166" s="127" t="s">
        <v>436</v>
      </c>
      <c r="C166" s="128" t="s">
        <v>36</v>
      </c>
      <c r="D166" s="128">
        <v>37497</v>
      </c>
      <c r="E166" s="126">
        <v>19</v>
      </c>
      <c r="F166" s="126" t="s">
        <v>2902</v>
      </c>
      <c r="G166" s="126"/>
      <c r="H166" s="129">
        <v>981</v>
      </c>
      <c r="I166" s="126">
        <v>24</v>
      </c>
      <c r="J166" s="126">
        <v>9</v>
      </c>
    </row>
    <row r="167" spans="1:10" x14ac:dyDescent="0.2">
      <c r="A167" s="126">
        <v>143</v>
      </c>
      <c r="B167" s="127" t="s">
        <v>925</v>
      </c>
      <c r="C167" s="128" t="s">
        <v>34</v>
      </c>
      <c r="D167" s="128">
        <v>34151</v>
      </c>
      <c r="E167" s="126">
        <v>28</v>
      </c>
      <c r="F167" s="126" t="s">
        <v>2902</v>
      </c>
      <c r="G167" s="126"/>
      <c r="H167" s="129">
        <v>1095</v>
      </c>
      <c r="I167" s="126">
        <v>46</v>
      </c>
      <c r="J167" s="126">
        <v>9</v>
      </c>
    </row>
    <row r="168" spans="1:10" x14ac:dyDescent="0.2">
      <c r="A168" s="126">
        <v>144</v>
      </c>
      <c r="B168" s="127" t="s">
        <v>274</v>
      </c>
      <c r="C168" s="128" t="s">
        <v>28</v>
      </c>
      <c r="D168" s="128">
        <v>32903</v>
      </c>
      <c r="E168" s="126">
        <v>32</v>
      </c>
      <c r="F168" s="126" t="s">
        <v>2902</v>
      </c>
      <c r="G168" s="126"/>
      <c r="H168" s="129">
        <v>1123</v>
      </c>
      <c r="I168" s="126">
        <v>47</v>
      </c>
      <c r="J168" s="126">
        <v>9</v>
      </c>
    </row>
    <row r="169" spans="1:10" x14ac:dyDescent="0.2">
      <c r="A169" s="126" t="s">
        <v>4947</v>
      </c>
      <c r="B169" s="127" t="s">
        <v>613</v>
      </c>
      <c r="C169" s="128" t="s">
        <v>28</v>
      </c>
      <c r="D169" s="128">
        <v>34891</v>
      </c>
      <c r="E169" s="126">
        <v>26</v>
      </c>
      <c r="F169" s="126" t="s">
        <v>2902</v>
      </c>
      <c r="G169" s="126"/>
      <c r="H169" s="129">
        <v>1127</v>
      </c>
      <c r="I169" s="126">
        <v>48</v>
      </c>
      <c r="J169" s="126">
        <v>9</v>
      </c>
    </row>
    <row r="170" spans="1:10" x14ac:dyDescent="0.2">
      <c r="A170" s="126">
        <v>145</v>
      </c>
      <c r="B170" s="127" t="s">
        <v>421</v>
      </c>
      <c r="C170" s="128" t="s">
        <v>35</v>
      </c>
      <c r="D170" s="128">
        <v>37556</v>
      </c>
      <c r="E170" s="126">
        <v>19</v>
      </c>
      <c r="F170" s="126" t="s">
        <v>2902</v>
      </c>
      <c r="G170" s="126"/>
      <c r="H170" s="129">
        <v>1004</v>
      </c>
      <c r="I170" s="126">
        <v>52</v>
      </c>
      <c r="J170" s="126">
        <v>9</v>
      </c>
    </row>
    <row r="171" spans="1:10" x14ac:dyDescent="0.2">
      <c r="A171" s="126">
        <v>146</v>
      </c>
      <c r="B171" s="127" t="s">
        <v>342</v>
      </c>
      <c r="C171" s="128" t="s">
        <v>32</v>
      </c>
      <c r="D171" s="128">
        <v>34623</v>
      </c>
      <c r="E171" s="126">
        <v>27</v>
      </c>
      <c r="F171" s="126" t="s">
        <v>2902</v>
      </c>
      <c r="G171" s="126"/>
      <c r="H171" s="129">
        <v>1088</v>
      </c>
      <c r="I171" s="126">
        <v>54</v>
      </c>
      <c r="J171" s="126">
        <v>9</v>
      </c>
    </row>
    <row r="172" spans="1:10" x14ac:dyDescent="0.2">
      <c r="A172" s="126">
        <v>147</v>
      </c>
      <c r="B172" s="127" t="s">
        <v>237</v>
      </c>
      <c r="C172" s="128" t="s">
        <v>27</v>
      </c>
      <c r="D172" s="128">
        <v>35747</v>
      </c>
      <c r="E172" s="126">
        <v>24</v>
      </c>
      <c r="F172" s="126" t="s">
        <v>2902</v>
      </c>
      <c r="G172" s="126"/>
      <c r="H172" s="129">
        <v>1108</v>
      </c>
      <c r="I172" s="126">
        <v>56</v>
      </c>
      <c r="J172" s="126">
        <v>9</v>
      </c>
    </row>
    <row r="173" spans="1:10" x14ac:dyDescent="0.2">
      <c r="A173" s="126">
        <v>148</v>
      </c>
      <c r="B173" s="127" t="s">
        <v>372</v>
      </c>
      <c r="C173" s="128" t="s">
        <v>37</v>
      </c>
      <c r="D173" s="128">
        <v>36860</v>
      </c>
      <c r="E173" s="126">
        <v>21</v>
      </c>
      <c r="F173" s="126" t="s">
        <v>2902</v>
      </c>
      <c r="G173" s="126"/>
      <c r="H173" s="129">
        <v>1051</v>
      </c>
      <c r="I173" s="126">
        <v>59</v>
      </c>
      <c r="J173" s="126">
        <v>9</v>
      </c>
    </row>
    <row r="174" spans="1:10" x14ac:dyDescent="0.2">
      <c r="A174" s="126">
        <v>149</v>
      </c>
      <c r="B174" s="127" t="s">
        <v>689</v>
      </c>
      <c r="C174" s="128" t="s">
        <v>29</v>
      </c>
      <c r="D174" s="128">
        <v>36253</v>
      </c>
      <c r="E174" s="126">
        <v>22</v>
      </c>
      <c r="F174" s="126" t="s">
        <v>2902</v>
      </c>
      <c r="G174" s="126"/>
      <c r="H174" s="129">
        <v>1099</v>
      </c>
      <c r="I174" s="126">
        <v>85</v>
      </c>
      <c r="J174" s="126">
        <v>9</v>
      </c>
    </row>
    <row r="175" spans="1:10" x14ac:dyDescent="0.2">
      <c r="A175" s="126">
        <v>150</v>
      </c>
      <c r="B175" s="127" t="s">
        <v>438</v>
      </c>
      <c r="C175" s="128" t="s">
        <v>36</v>
      </c>
      <c r="D175" s="128">
        <v>38208</v>
      </c>
      <c r="E175" s="126">
        <v>17</v>
      </c>
      <c r="F175" s="126" t="s">
        <v>2902</v>
      </c>
      <c r="G175" s="126"/>
      <c r="H175" s="129">
        <v>960</v>
      </c>
      <c r="I175" s="126">
        <v>26</v>
      </c>
      <c r="J175" s="126">
        <v>10</v>
      </c>
    </row>
    <row r="176" spans="1:10" x14ac:dyDescent="0.2">
      <c r="A176" s="126" t="s">
        <v>4947</v>
      </c>
      <c r="B176" s="127" t="s">
        <v>707</v>
      </c>
      <c r="C176" s="128" t="s">
        <v>28</v>
      </c>
      <c r="D176" s="128">
        <v>34588</v>
      </c>
      <c r="E176" s="126">
        <v>27</v>
      </c>
      <c r="F176" s="126" t="s">
        <v>2902</v>
      </c>
      <c r="G176" s="126"/>
      <c r="H176" s="129">
        <v>1125</v>
      </c>
      <c r="I176" s="126">
        <v>50</v>
      </c>
      <c r="J176" s="126">
        <v>10</v>
      </c>
    </row>
    <row r="177" spans="1:10" x14ac:dyDescent="0.2">
      <c r="A177" s="126">
        <v>151</v>
      </c>
      <c r="B177" s="127" t="s">
        <v>174</v>
      </c>
      <c r="C177" s="128" t="s">
        <v>37</v>
      </c>
      <c r="D177" s="128">
        <v>37623</v>
      </c>
      <c r="E177" s="126">
        <v>19</v>
      </c>
      <c r="F177" s="126" t="s">
        <v>2902</v>
      </c>
      <c r="G177" s="126"/>
      <c r="H177" s="129">
        <v>1044</v>
      </c>
      <c r="I177" s="126">
        <v>63</v>
      </c>
      <c r="J177" s="126">
        <v>10</v>
      </c>
    </row>
    <row r="178" spans="1:10" x14ac:dyDescent="0.2">
      <c r="A178" s="126">
        <v>152</v>
      </c>
      <c r="B178" s="127" t="s">
        <v>311</v>
      </c>
      <c r="C178" s="128" t="s">
        <v>30</v>
      </c>
      <c r="D178" s="128">
        <v>30264</v>
      </c>
      <c r="E178" s="126">
        <v>39</v>
      </c>
      <c r="F178" s="126" t="s">
        <v>2902</v>
      </c>
      <c r="G178" s="126"/>
      <c r="H178" s="129">
        <v>1086</v>
      </c>
      <c r="I178" s="126">
        <v>71</v>
      </c>
      <c r="J178" s="126">
        <v>10</v>
      </c>
    </row>
    <row r="179" spans="1:10" x14ac:dyDescent="0.2">
      <c r="A179" s="126" t="s">
        <v>4947</v>
      </c>
      <c r="B179" s="127" t="s">
        <v>653</v>
      </c>
      <c r="C179" s="128" t="s">
        <v>29</v>
      </c>
      <c r="D179" s="128">
        <v>32989</v>
      </c>
      <c r="E179" s="126">
        <v>31</v>
      </c>
      <c r="F179" s="126" t="s">
        <v>2902</v>
      </c>
      <c r="G179" s="126"/>
      <c r="H179" s="129">
        <v>1090</v>
      </c>
      <c r="I179" s="126">
        <v>90</v>
      </c>
      <c r="J179" s="126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40AB-D274-BA4D-BA55-FE3D6A065369}">
  <dimension ref="A1:R203"/>
  <sheetViews>
    <sheetView zoomScaleNormal="100" workbookViewId="0">
      <pane ySplit="1" topLeftCell="A2" activePane="bottomLeft" state="frozen"/>
      <selection pane="bottomLeft" activeCell="B14" sqref="B14"/>
    </sheetView>
  </sheetViews>
  <sheetFormatPr baseColWidth="10" defaultRowHeight="16" x14ac:dyDescent="0.2"/>
  <cols>
    <col min="1" max="1" width="9.1640625" style="2" customWidth="1"/>
    <col min="2" max="2" width="25.5" style="21" customWidth="1"/>
    <col min="3" max="3" width="16.83203125" style="21" customWidth="1"/>
    <col min="4" max="4" width="12.5" style="1" customWidth="1"/>
    <col min="5" max="5" width="7.83203125" style="2" customWidth="1"/>
    <col min="6" max="6" width="9.1640625" style="2" customWidth="1"/>
    <col min="7" max="7" width="9.1640625" style="21" customWidth="1"/>
    <col min="8" max="10" width="11.6640625" style="2" customWidth="1"/>
    <col min="12" max="12" width="18" style="2" customWidth="1"/>
  </cols>
  <sheetData>
    <row r="1" spans="1:18" ht="47" customHeight="1" thickBot="1" x14ac:dyDescent="0.25">
      <c r="A1" s="40" t="s">
        <v>860</v>
      </c>
      <c r="B1" s="3" t="s">
        <v>3</v>
      </c>
      <c r="C1" s="3" t="s">
        <v>6</v>
      </c>
      <c r="D1" s="3" t="s">
        <v>0</v>
      </c>
      <c r="E1" s="40" t="s">
        <v>1</v>
      </c>
      <c r="F1" s="40" t="s">
        <v>67</v>
      </c>
      <c r="G1" s="40" t="s">
        <v>857</v>
      </c>
      <c r="H1" s="67" t="s">
        <v>4942</v>
      </c>
      <c r="I1" s="67" t="s">
        <v>4943</v>
      </c>
      <c r="J1" s="67" t="s">
        <v>4930</v>
      </c>
    </row>
    <row r="2" spans="1:18" x14ac:dyDescent="0.2">
      <c r="A2" s="2">
        <v>1</v>
      </c>
      <c r="B2" s="21" t="s">
        <v>410</v>
      </c>
      <c r="C2" t="s">
        <v>35</v>
      </c>
      <c r="D2" s="132">
        <v>35427</v>
      </c>
      <c r="E2" s="2">
        <v>25</v>
      </c>
      <c r="F2" s="2" t="s">
        <v>4946</v>
      </c>
      <c r="G2" s="2"/>
      <c r="H2" s="133">
        <v>1239</v>
      </c>
      <c r="I2" s="81">
        <v>1</v>
      </c>
      <c r="J2" s="2">
        <v>1</v>
      </c>
      <c r="R2" s="7"/>
    </row>
    <row r="3" spans="1:18" x14ac:dyDescent="0.2">
      <c r="A3" s="2">
        <v>2</v>
      </c>
      <c r="B3" s="21" t="s">
        <v>764</v>
      </c>
      <c r="C3" s="5" t="s">
        <v>35</v>
      </c>
      <c r="D3" s="132">
        <v>34297</v>
      </c>
      <c r="E3" s="2">
        <v>28</v>
      </c>
      <c r="F3" s="2" t="s">
        <v>4946</v>
      </c>
      <c r="G3" s="2"/>
      <c r="H3" s="133">
        <v>1224</v>
      </c>
      <c r="I3" s="81">
        <v>1</v>
      </c>
      <c r="J3" s="2">
        <v>1</v>
      </c>
      <c r="M3" s="7" t="s">
        <v>4948</v>
      </c>
    </row>
    <row r="4" spans="1:18" x14ac:dyDescent="0.2">
      <c r="A4" s="2">
        <v>3</v>
      </c>
      <c r="B4" s="21" t="s">
        <v>776</v>
      </c>
      <c r="C4" t="s">
        <v>36</v>
      </c>
      <c r="D4" s="132">
        <v>35545</v>
      </c>
      <c r="E4" s="2">
        <v>24</v>
      </c>
      <c r="F4" s="2" t="s">
        <v>4946</v>
      </c>
      <c r="G4" s="2"/>
      <c r="H4" s="133">
        <v>1217</v>
      </c>
      <c r="I4" s="81">
        <v>1</v>
      </c>
      <c r="J4" s="2">
        <v>1</v>
      </c>
    </row>
    <row r="5" spans="1:18" x14ac:dyDescent="0.2">
      <c r="A5" s="2">
        <v>4</v>
      </c>
      <c r="B5" s="21" t="s">
        <v>495</v>
      </c>
      <c r="C5" s="5" t="s">
        <v>85</v>
      </c>
      <c r="D5" s="132">
        <v>35841</v>
      </c>
      <c r="E5" s="2">
        <v>24</v>
      </c>
      <c r="F5" s="2" t="s">
        <v>4946</v>
      </c>
      <c r="G5" s="2"/>
      <c r="H5" s="133">
        <v>1172</v>
      </c>
      <c r="I5" s="81">
        <v>1</v>
      </c>
      <c r="J5" s="2">
        <v>1</v>
      </c>
      <c r="M5" s="7" t="s">
        <v>4949</v>
      </c>
    </row>
    <row r="6" spans="1:18" x14ac:dyDescent="0.2">
      <c r="A6" s="2">
        <v>5</v>
      </c>
      <c r="B6" s="21" t="s">
        <v>481</v>
      </c>
      <c r="C6" t="s">
        <v>41</v>
      </c>
      <c r="D6" s="132">
        <v>33501</v>
      </c>
      <c r="E6" s="2">
        <v>30</v>
      </c>
      <c r="F6" s="2" t="s">
        <v>4946</v>
      </c>
      <c r="G6" s="2"/>
      <c r="H6" s="133">
        <v>1163</v>
      </c>
      <c r="I6" s="81">
        <v>1</v>
      </c>
      <c r="J6" s="2">
        <v>1</v>
      </c>
    </row>
    <row r="7" spans="1:18" x14ac:dyDescent="0.2">
      <c r="A7" s="2">
        <v>6</v>
      </c>
      <c r="B7" s="21" t="s">
        <v>428</v>
      </c>
      <c r="C7" t="s">
        <v>36</v>
      </c>
      <c r="D7" s="132">
        <v>35525</v>
      </c>
      <c r="E7" s="2">
        <v>24</v>
      </c>
      <c r="F7" s="2" t="s">
        <v>4946</v>
      </c>
      <c r="G7" s="2"/>
      <c r="H7" s="133">
        <v>1214</v>
      </c>
      <c r="I7" s="81">
        <v>2</v>
      </c>
      <c r="J7" s="2">
        <v>1</v>
      </c>
      <c r="Q7" s="7"/>
    </row>
    <row r="8" spans="1:18" x14ac:dyDescent="0.2">
      <c r="A8" s="2">
        <v>7</v>
      </c>
      <c r="B8" s="21" t="s">
        <v>820</v>
      </c>
      <c r="C8" t="s">
        <v>85</v>
      </c>
      <c r="D8" s="132">
        <v>36197</v>
      </c>
      <c r="E8" s="2">
        <v>23</v>
      </c>
      <c r="F8" s="2" t="s">
        <v>4946</v>
      </c>
      <c r="G8" s="2"/>
      <c r="H8" s="133">
        <v>1170</v>
      </c>
      <c r="I8" s="81">
        <v>2</v>
      </c>
      <c r="J8" s="2">
        <v>1</v>
      </c>
    </row>
    <row r="9" spans="1:18" x14ac:dyDescent="0.2">
      <c r="A9" s="2">
        <v>8</v>
      </c>
      <c r="B9" s="21" t="s">
        <v>648</v>
      </c>
      <c r="C9" t="s">
        <v>28</v>
      </c>
      <c r="D9" s="132">
        <v>34851</v>
      </c>
      <c r="E9" s="2">
        <v>26</v>
      </c>
      <c r="F9" s="2" t="s">
        <v>4946</v>
      </c>
      <c r="G9" s="2"/>
      <c r="H9" s="133">
        <v>1252</v>
      </c>
      <c r="I9" s="81">
        <v>3</v>
      </c>
      <c r="J9" s="2">
        <v>1</v>
      </c>
    </row>
    <row r="10" spans="1:18" x14ac:dyDescent="0.2">
      <c r="A10" s="2">
        <v>9</v>
      </c>
      <c r="B10" s="21" t="s">
        <v>788</v>
      </c>
      <c r="C10" s="5" t="s">
        <v>40</v>
      </c>
      <c r="D10" s="132">
        <v>35218</v>
      </c>
      <c r="E10" s="2">
        <v>25</v>
      </c>
      <c r="F10" s="2" t="s">
        <v>4946</v>
      </c>
      <c r="G10" s="2"/>
      <c r="H10" s="133">
        <v>1190</v>
      </c>
      <c r="I10" s="81">
        <v>3</v>
      </c>
      <c r="J10" s="2">
        <v>1</v>
      </c>
    </row>
    <row r="11" spans="1:18" x14ac:dyDescent="0.2">
      <c r="A11" s="2">
        <v>10</v>
      </c>
      <c r="B11" s="21" t="s">
        <v>270</v>
      </c>
      <c r="C11" t="s">
        <v>28</v>
      </c>
      <c r="D11" s="132">
        <v>35360</v>
      </c>
      <c r="E11" s="2">
        <v>25</v>
      </c>
      <c r="F11" s="2" t="s">
        <v>4946</v>
      </c>
      <c r="G11" s="2"/>
      <c r="H11" s="133">
        <v>1215</v>
      </c>
      <c r="I11" s="81">
        <v>4</v>
      </c>
      <c r="J11" s="2">
        <v>1</v>
      </c>
    </row>
    <row r="12" spans="1:18" x14ac:dyDescent="0.2">
      <c r="A12" s="2">
        <v>11</v>
      </c>
      <c r="B12" s="21" t="s">
        <v>366</v>
      </c>
      <c r="C12" s="5" t="s">
        <v>37</v>
      </c>
      <c r="D12" s="132">
        <v>34162</v>
      </c>
      <c r="E12" s="2">
        <v>28</v>
      </c>
      <c r="F12" s="2" t="s">
        <v>4946</v>
      </c>
      <c r="G12" s="2"/>
      <c r="H12" s="133">
        <v>1183</v>
      </c>
      <c r="I12" s="81">
        <v>6</v>
      </c>
      <c r="J12" s="2">
        <v>1</v>
      </c>
    </row>
    <row r="13" spans="1:18" x14ac:dyDescent="0.2">
      <c r="A13" s="2">
        <v>12</v>
      </c>
      <c r="B13" s="21" t="s">
        <v>292</v>
      </c>
      <c r="C13" t="s">
        <v>34</v>
      </c>
      <c r="D13" s="132">
        <v>32724</v>
      </c>
      <c r="E13" s="2">
        <v>32</v>
      </c>
      <c r="F13" s="2" t="s">
        <v>4946</v>
      </c>
      <c r="G13" s="2"/>
      <c r="H13" s="133">
        <v>1199</v>
      </c>
      <c r="I13" s="81">
        <v>7</v>
      </c>
      <c r="J13" s="2">
        <v>1</v>
      </c>
    </row>
    <row r="14" spans="1:18" x14ac:dyDescent="0.2">
      <c r="A14" s="2">
        <v>13</v>
      </c>
      <c r="B14" s="21" t="s">
        <v>210</v>
      </c>
      <c r="C14" t="s">
        <v>27</v>
      </c>
      <c r="D14" s="132">
        <v>34394</v>
      </c>
      <c r="E14" s="2">
        <v>28</v>
      </c>
      <c r="F14" s="2" t="s">
        <v>4946</v>
      </c>
      <c r="G14" s="2"/>
      <c r="H14" s="133">
        <v>1197</v>
      </c>
      <c r="I14" s="81">
        <v>7</v>
      </c>
      <c r="J14" s="2">
        <v>1</v>
      </c>
    </row>
    <row r="15" spans="1:18" x14ac:dyDescent="0.2">
      <c r="A15" s="2">
        <v>14</v>
      </c>
      <c r="B15" s="21" t="s">
        <v>336</v>
      </c>
      <c r="C15" s="5" t="s">
        <v>32</v>
      </c>
      <c r="D15" s="132">
        <v>34828</v>
      </c>
      <c r="E15" s="2">
        <v>26</v>
      </c>
      <c r="F15" s="2" t="s">
        <v>4946</v>
      </c>
      <c r="G15" s="2"/>
      <c r="H15" s="133">
        <v>1189</v>
      </c>
      <c r="I15" s="81">
        <v>8</v>
      </c>
      <c r="J15" s="2">
        <v>1</v>
      </c>
    </row>
    <row r="16" spans="1:18" x14ac:dyDescent="0.2">
      <c r="A16" s="2" t="s">
        <v>4947</v>
      </c>
      <c r="B16" s="21" t="s">
        <v>648</v>
      </c>
      <c r="C16" s="5" t="s">
        <v>29</v>
      </c>
      <c r="D16" s="132">
        <v>34851</v>
      </c>
      <c r="E16" s="2">
        <v>26</v>
      </c>
      <c r="F16" s="2" t="s">
        <v>4946</v>
      </c>
      <c r="G16" s="2"/>
      <c r="H16" s="133">
        <v>1188</v>
      </c>
      <c r="I16" s="81">
        <v>9</v>
      </c>
      <c r="J16" s="2">
        <v>1</v>
      </c>
    </row>
    <row r="17" spans="1:18" x14ac:dyDescent="0.2">
      <c r="A17" s="2">
        <v>15</v>
      </c>
      <c r="B17" s="21" t="s">
        <v>509</v>
      </c>
      <c r="C17" t="s">
        <v>2</v>
      </c>
      <c r="D17" s="132">
        <v>35795</v>
      </c>
      <c r="E17" s="2">
        <v>24</v>
      </c>
      <c r="F17" s="2" t="s">
        <v>4946</v>
      </c>
      <c r="G17" s="2"/>
      <c r="H17" s="133">
        <v>1203</v>
      </c>
      <c r="I17" s="81">
        <v>11</v>
      </c>
      <c r="J17" s="2">
        <v>1</v>
      </c>
    </row>
    <row r="18" spans="1:18" x14ac:dyDescent="0.2">
      <c r="A18" s="2">
        <v>16</v>
      </c>
      <c r="B18" s="21" t="s">
        <v>606</v>
      </c>
      <c r="C18" t="s">
        <v>27</v>
      </c>
      <c r="D18" s="132">
        <v>34387</v>
      </c>
      <c r="E18" s="2">
        <v>28</v>
      </c>
      <c r="F18" s="2" t="s">
        <v>4946</v>
      </c>
      <c r="G18" s="2"/>
      <c r="H18" s="133">
        <v>1201</v>
      </c>
      <c r="I18" s="81">
        <v>12</v>
      </c>
      <c r="J18" s="2">
        <v>1</v>
      </c>
    </row>
    <row r="19" spans="1:18" x14ac:dyDescent="0.2">
      <c r="A19" s="2">
        <v>17</v>
      </c>
      <c r="B19" s="21" t="s">
        <v>184</v>
      </c>
      <c r="C19" s="5" t="s">
        <v>25</v>
      </c>
      <c r="D19" s="132">
        <v>36615</v>
      </c>
      <c r="E19" s="2">
        <v>21</v>
      </c>
      <c r="F19" s="2" t="s">
        <v>4946</v>
      </c>
      <c r="G19" s="2"/>
      <c r="H19" s="133">
        <v>1179</v>
      </c>
      <c r="I19" s="81">
        <v>12</v>
      </c>
      <c r="J19" s="2">
        <v>1</v>
      </c>
      <c r="Q19" s="43"/>
      <c r="R19" s="43"/>
    </row>
    <row r="20" spans="1:18" x14ac:dyDescent="0.2">
      <c r="A20" s="2">
        <v>18</v>
      </c>
      <c r="B20" s="21" t="s">
        <v>411</v>
      </c>
      <c r="C20" t="s">
        <v>35</v>
      </c>
      <c r="D20" s="132">
        <v>35207</v>
      </c>
      <c r="E20" s="2">
        <v>25</v>
      </c>
      <c r="F20" s="2" t="s">
        <v>4946</v>
      </c>
      <c r="G20" s="2"/>
      <c r="H20" s="133">
        <v>1180</v>
      </c>
      <c r="I20" s="81">
        <v>2</v>
      </c>
      <c r="J20" s="2">
        <v>2</v>
      </c>
    </row>
    <row r="21" spans="1:18" x14ac:dyDescent="0.2">
      <c r="A21" s="2">
        <v>19</v>
      </c>
      <c r="B21" s="21" t="s">
        <v>235</v>
      </c>
      <c r="C21" t="s">
        <v>28</v>
      </c>
      <c r="D21" s="132">
        <v>33409</v>
      </c>
      <c r="E21" s="2">
        <v>30</v>
      </c>
      <c r="F21" s="2" t="s">
        <v>4946</v>
      </c>
      <c r="G21" s="2"/>
      <c r="H21" s="133">
        <v>1213</v>
      </c>
      <c r="I21" s="81">
        <v>5</v>
      </c>
      <c r="J21" s="2">
        <v>2</v>
      </c>
    </row>
    <row r="22" spans="1:18" x14ac:dyDescent="0.2">
      <c r="A22" s="2">
        <v>20</v>
      </c>
      <c r="B22" s="21" t="s">
        <v>649</v>
      </c>
      <c r="C22" t="s">
        <v>28</v>
      </c>
      <c r="D22" s="132">
        <v>35459</v>
      </c>
      <c r="E22" s="2">
        <v>25</v>
      </c>
      <c r="F22" s="2" t="s">
        <v>4946</v>
      </c>
      <c r="G22" s="2"/>
      <c r="H22" s="133">
        <v>1207</v>
      </c>
      <c r="I22" s="81">
        <v>6</v>
      </c>
      <c r="J22" s="2">
        <v>2</v>
      </c>
    </row>
    <row r="23" spans="1:18" x14ac:dyDescent="0.2">
      <c r="A23" s="2">
        <v>21</v>
      </c>
      <c r="B23" s="21" t="s">
        <v>677</v>
      </c>
      <c r="C23" t="s">
        <v>34</v>
      </c>
      <c r="D23" s="132">
        <v>33550</v>
      </c>
      <c r="E23" s="2">
        <v>30</v>
      </c>
      <c r="F23" s="2" t="s">
        <v>4946</v>
      </c>
      <c r="G23" s="2"/>
      <c r="H23" s="133">
        <v>1162</v>
      </c>
      <c r="I23" s="81">
        <v>11</v>
      </c>
      <c r="J23" s="2">
        <v>2</v>
      </c>
    </row>
    <row r="24" spans="1:18" x14ac:dyDescent="0.2">
      <c r="A24" s="2">
        <v>22</v>
      </c>
      <c r="B24" s="21" t="s">
        <v>688</v>
      </c>
      <c r="C24" t="s">
        <v>29</v>
      </c>
      <c r="D24" s="132">
        <v>31691</v>
      </c>
      <c r="E24" s="2">
        <v>35</v>
      </c>
      <c r="F24" s="2" t="s">
        <v>4946</v>
      </c>
      <c r="G24" s="2"/>
      <c r="H24" s="133">
        <v>1163</v>
      </c>
      <c r="I24" s="81">
        <v>19</v>
      </c>
      <c r="J24" s="2">
        <v>2</v>
      </c>
    </row>
    <row r="25" spans="1:18" x14ac:dyDescent="0.2">
      <c r="A25" s="2">
        <v>23</v>
      </c>
      <c r="B25" s="21" t="s">
        <v>821</v>
      </c>
      <c r="C25" s="5" t="s">
        <v>85</v>
      </c>
      <c r="D25" s="132">
        <v>36247</v>
      </c>
      <c r="E25" s="2">
        <v>22</v>
      </c>
      <c r="F25" s="2" t="s">
        <v>4946</v>
      </c>
      <c r="G25" s="2"/>
      <c r="H25" s="133">
        <v>1155</v>
      </c>
      <c r="I25" s="81">
        <v>5</v>
      </c>
      <c r="J25" s="2">
        <v>3</v>
      </c>
    </row>
    <row r="26" spans="1:18" x14ac:dyDescent="0.2">
      <c r="A26" s="2">
        <v>24</v>
      </c>
      <c r="B26" s="21" t="s">
        <v>650</v>
      </c>
      <c r="C26" t="s">
        <v>28</v>
      </c>
      <c r="D26" s="132">
        <v>35860</v>
      </c>
      <c r="E26" s="2">
        <v>23</v>
      </c>
      <c r="F26" s="2" t="s">
        <v>4946</v>
      </c>
      <c r="G26" s="2"/>
      <c r="H26" s="133">
        <v>1199</v>
      </c>
      <c r="I26" s="81">
        <v>9</v>
      </c>
      <c r="J26" s="2">
        <v>3</v>
      </c>
    </row>
    <row r="27" spans="1:18" x14ac:dyDescent="0.2">
      <c r="A27" s="2">
        <v>25</v>
      </c>
      <c r="B27" s="21" t="s">
        <v>447</v>
      </c>
      <c r="C27" s="21" t="s">
        <v>40</v>
      </c>
      <c r="D27" s="1">
        <v>32289</v>
      </c>
      <c r="E27" s="2">
        <v>33</v>
      </c>
      <c r="F27" s="2" t="s">
        <v>2902</v>
      </c>
      <c r="H27" s="2">
        <v>1133</v>
      </c>
      <c r="I27" s="2">
        <v>4</v>
      </c>
      <c r="J27" s="2">
        <v>1</v>
      </c>
    </row>
    <row r="28" spans="1:18" x14ac:dyDescent="0.2">
      <c r="A28" s="2">
        <v>26</v>
      </c>
      <c r="B28" s="21" t="s">
        <v>806</v>
      </c>
      <c r="C28" s="21" t="s">
        <v>41</v>
      </c>
      <c r="D28" s="1">
        <v>35168</v>
      </c>
      <c r="E28" s="2">
        <v>25</v>
      </c>
      <c r="F28" s="2" t="s">
        <v>2902</v>
      </c>
      <c r="H28" s="2">
        <v>1112</v>
      </c>
      <c r="I28" s="2">
        <v>7</v>
      </c>
      <c r="J28" s="2">
        <v>1</v>
      </c>
    </row>
    <row r="29" spans="1:18" x14ac:dyDescent="0.2">
      <c r="A29" s="2">
        <v>27</v>
      </c>
      <c r="B29" s="21" t="s">
        <v>680</v>
      </c>
      <c r="C29" s="5" t="s">
        <v>34</v>
      </c>
      <c r="D29" s="132">
        <v>36060</v>
      </c>
      <c r="E29" s="2">
        <v>23</v>
      </c>
      <c r="F29" s="2" t="s">
        <v>2902</v>
      </c>
      <c r="G29" s="2"/>
      <c r="H29" s="133">
        <v>1168</v>
      </c>
      <c r="I29" s="81">
        <v>8</v>
      </c>
      <c r="J29" s="2">
        <v>1</v>
      </c>
    </row>
    <row r="30" spans="1:18" x14ac:dyDescent="0.2">
      <c r="A30" s="2">
        <v>28</v>
      </c>
      <c r="B30" s="21" t="s">
        <v>584</v>
      </c>
      <c r="C30" s="5" t="s">
        <v>26</v>
      </c>
      <c r="D30" s="132">
        <v>34105</v>
      </c>
      <c r="E30" s="2">
        <v>28</v>
      </c>
      <c r="F30" s="2" t="s">
        <v>2902</v>
      </c>
      <c r="G30" s="2"/>
      <c r="H30" s="133">
        <v>1184</v>
      </c>
      <c r="I30" s="81">
        <v>9</v>
      </c>
      <c r="J30" s="2">
        <v>1</v>
      </c>
    </row>
    <row r="31" spans="1:18" x14ac:dyDescent="0.2">
      <c r="A31" s="2">
        <v>29</v>
      </c>
      <c r="B31" s="21" t="s">
        <v>793</v>
      </c>
      <c r="C31" s="5" t="s">
        <v>39</v>
      </c>
      <c r="D31" s="132">
        <v>34067</v>
      </c>
      <c r="E31" s="2">
        <v>28</v>
      </c>
      <c r="F31" s="2" t="s">
        <v>2902</v>
      </c>
      <c r="G31" s="2"/>
      <c r="H31" s="133">
        <v>1150</v>
      </c>
      <c r="I31" s="81">
        <v>10</v>
      </c>
      <c r="J31" s="2">
        <v>1</v>
      </c>
    </row>
    <row r="32" spans="1:18" x14ac:dyDescent="0.2">
      <c r="A32" s="2">
        <v>30</v>
      </c>
      <c r="B32" s="21" t="s">
        <v>474</v>
      </c>
      <c r="C32" t="s">
        <v>42</v>
      </c>
      <c r="D32" s="132">
        <v>35635</v>
      </c>
      <c r="E32" s="2">
        <v>24</v>
      </c>
      <c r="F32" s="2" t="s">
        <v>2902</v>
      </c>
      <c r="G32" s="2"/>
      <c r="H32" s="133">
        <v>1079</v>
      </c>
      <c r="I32" s="81">
        <v>10</v>
      </c>
      <c r="J32" s="2">
        <v>1</v>
      </c>
    </row>
    <row r="33" spans="1:10" x14ac:dyDescent="0.2">
      <c r="A33" s="2">
        <v>31</v>
      </c>
      <c r="B33" s="21" t="s">
        <v>734</v>
      </c>
      <c r="C33" t="s">
        <v>37</v>
      </c>
      <c r="D33" s="132">
        <v>35258</v>
      </c>
      <c r="E33" s="2">
        <v>25</v>
      </c>
      <c r="F33" s="2" t="s">
        <v>2902</v>
      </c>
      <c r="G33" s="2"/>
      <c r="H33" s="133">
        <v>1149</v>
      </c>
      <c r="I33" s="81">
        <v>12</v>
      </c>
      <c r="J33" s="2">
        <v>1</v>
      </c>
    </row>
    <row r="34" spans="1:10" x14ac:dyDescent="0.2">
      <c r="A34" s="2">
        <v>32</v>
      </c>
      <c r="B34" s="21" t="s">
        <v>728</v>
      </c>
      <c r="C34" t="s">
        <v>33</v>
      </c>
      <c r="D34" s="132">
        <v>35471</v>
      </c>
      <c r="E34" s="2">
        <v>25</v>
      </c>
      <c r="F34" s="2" t="s">
        <v>2902</v>
      </c>
      <c r="G34" s="2"/>
      <c r="H34" s="133">
        <v>1155</v>
      </c>
      <c r="I34" s="81">
        <v>13</v>
      </c>
      <c r="J34" s="2">
        <v>1</v>
      </c>
    </row>
    <row r="35" spans="1:10" x14ac:dyDescent="0.2">
      <c r="A35" s="2">
        <v>33</v>
      </c>
      <c r="B35" s="21" t="s">
        <v>721</v>
      </c>
      <c r="C35" s="5" t="s">
        <v>31</v>
      </c>
      <c r="D35" s="132">
        <v>34262</v>
      </c>
      <c r="E35" s="2">
        <v>28</v>
      </c>
      <c r="F35" s="2" t="s">
        <v>2902</v>
      </c>
      <c r="G35" s="2"/>
      <c r="H35" s="133">
        <v>1156</v>
      </c>
      <c r="I35" s="81">
        <v>16</v>
      </c>
      <c r="J35" s="2">
        <v>1</v>
      </c>
    </row>
    <row r="36" spans="1:10" x14ac:dyDescent="0.2">
      <c r="A36" s="2">
        <v>34</v>
      </c>
      <c r="B36" s="21" t="s">
        <v>757</v>
      </c>
      <c r="C36" t="s">
        <v>38</v>
      </c>
      <c r="D36" s="132">
        <v>35585</v>
      </c>
      <c r="E36" s="2">
        <v>24</v>
      </c>
      <c r="F36" s="2" t="s">
        <v>2902</v>
      </c>
      <c r="G36" s="2"/>
      <c r="H36" s="133">
        <v>1103</v>
      </c>
      <c r="I36" s="81">
        <v>16</v>
      </c>
      <c r="J36" s="2">
        <v>1</v>
      </c>
    </row>
    <row r="37" spans="1:10" x14ac:dyDescent="0.2">
      <c r="A37" s="2">
        <v>35</v>
      </c>
      <c r="B37" s="21" t="s">
        <v>309</v>
      </c>
      <c r="C37" s="5" t="s">
        <v>30</v>
      </c>
      <c r="D37" s="132">
        <v>36515</v>
      </c>
      <c r="E37" s="2">
        <v>22</v>
      </c>
      <c r="F37" s="2" t="s">
        <v>2902</v>
      </c>
      <c r="G37" s="2"/>
      <c r="H37" s="133">
        <v>1157</v>
      </c>
      <c r="I37" s="81">
        <v>22</v>
      </c>
      <c r="J37" s="2">
        <v>1</v>
      </c>
    </row>
    <row r="38" spans="1:10" x14ac:dyDescent="0.2">
      <c r="A38" s="2">
        <v>36</v>
      </c>
      <c r="B38" s="21" t="s">
        <v>101</v>
      </c>
      <c r="C38" t="s">
        <v>2</v>
      </c>
      <c r="D38" s="132">
        <v>35086</v>
      </c>
      <c r="E38" s="2">
        <v>26</v>
      </c>
      <c r="F38" s="2" t="s">
        <v>2902</v>
      </c>
      <c r="G38" s="2"/>
      <c r="H38" s="133">
        <v>1165</v>
      </c>
      <c r="I38" s="81">
        <v>25</v>
      </c>
      <c r="J38" s="2">
        <v>1</v>
      </c>
    </row>
    <row r="39" spans="1:10" x14ac:dyDescent="0.2">
      <c r="A39" s="2">
        <v>37</v>
      </c>
      <c r="B39" s="21" t="s">
        <v>205</v>
      </c>
      <c r="C39" s="5" t="s">
        <v>26</v>
      </c>
      <c r="D39" s="132">
        <v>36633</v>
      </c>
      <c r="E39" s="2">
        <v>21</v>
      </c>
      <c r="F39" s="2" t="s">
        <v>2902</v>
      </c>
      <c r="G39" s="2"/>
      <c r="H39" s="133">
        <v>1142</v>
      </c>
      <c r="I39" s="81">
        <v>27</v>
      </c>
      <c r="J39" s="2">
        <v>1</v>
      </c>
    </row>
    <row r="40" spans="1:10" x14ac:dyDescent="0.2">
      <c r="A40" s="2">
        <v>38</v>
      </c>
      <c r="B40" s="21" t="s">
        <v>521</v>
      </c>
      <c r="C40" t="s">
        <v>25</v>
      </c>
      <c r="D40" s="132">
        <v>37908</v>
      </c>
      <c r="E40" s="2">
        <v>18</v>
      </c>
      <c r="F40" s="2" t="s">
        <v>2902</v>
      </c>
      <c r="G40" s="2"/>
      <c r="H40" s="133">
        <v>1163</v>
      </c>
      <c r="I40" s="81">
        <v>28</v>
      </c>
      <c r="J40" s="2">
        <v>1</v>
      </c>
    </row>
    <row r="41" spans="1:10" x14ac:dyDescent="0.2">
      <c r="A41" s="2">
        <v>39</v>
      </c>
      <c r="B41" s="21" t="s">
        <v>687</v>
      </c>
      <c r="C41" t="s">
        <v>30</v>
      </c>
      <c r="D41" s="132">
        <v>35178</v>
      </c>
      <c r="E41" s="2">
        <v>25</v>
      </c>
      <c r="F41" s="2" t="s">
        <v>2902</v>
      </c>
      <c r="G41" s="2"/>
      <c r="H41" s="133">
        <v>1134</v>
      </c>
      <c r="I41" s="81">
        <v>61</v>
      </c>
      <c r="J41" s="2">
        <v>1</v>
      </c>
    </row>
    <row r="42" spans="1:10" x14ac:dyDescent="0.2">
      <c r="A42" s="2">
        <v>40</v>
      </c>
      <c r="B42" s="21" t="s">
        <v>482</v>
      </c>
      <c r="C42" t="s">
        <v>41</v>
      </c>
      <c r="D42" s="132">
        <v>30142</v>
      </c>
      <c r="E42" s="2">
        <v>39</v>
      </c>
      <c r="F42" s="2" t="s">
        <v>2902</v>
      </c>
      <c r="G42" s="2"/>
      <c r="H42" s="133">
        <v>1143</v>
      </c>
      <c r="I42" s="81">
        <v>2</v>
      </c>
      <c r="J42" s="2">
        <v>2</v>
      </c>
    </row>
    <row r="43" spans="1:10" x14ac:dyDescent="0.2">
      <c r="A43" s="2">
        <v>41</v>
      </c>
      <c r="B43" s="21" t="s">
        <v>496</v>
      </c>
      <c r="C43" s="5" t="s">
        <v>85</v>
      </c>
      <c r="D43" s="132">
        <v>36730</v>
      </c>
      <c r="E43" s="2">
        <v>21</v>
      </c>
      <c r="F43" s="2" t="s">
        <v>2902</v>
      </c>
      <c r="G43" s="2"/>
      <c r="H43" s="133">
        <v>1129</v>
      </c>
      <c r="I43" s="81">
        <v>2</v>
      </c>
      <c r="J43" s="2">
        <v>2</v>
      </c>
    </row>
    <row r="44" spans="1:10" x14ac:dyDescent="0.2">
      <c r="A44" s="2">
        <v>42</v>
      </c>
      <c r="B44" s="21" t="s">
        <v>819</v>
      </c>
      <c r="C44" t="s">
        <v>85</v>
      </c>
      <c r="D44" s="132">
        <v>33242</v>
      </c>
      <c r="E44" s="2">
        <v>31</v>
      </c>
      <c r="F44" s="2" t="s">
        <v>2902</v>
      </c>
      <c r="G44" s="2"/>
      <c r="H44" s="133">
        <v>1160</v>
      </c>
      <c r="I44" s="81">
        <v>4</v>
      </c>
      <c r="J44" s="2">
        <v>2</v>
      </c>
    </row>
    <row r="45" spans="1:10" x14ac:dyDescent="0.2">
      <c r="A45" s="2">
        <v>43</v>
      </c>
      <c r="B45" s="21" t="s">
        <v>778</v>
      </c>
      <c r="C45" t="s">
        <v>36</v>
      </c>
      <c r="D45" s="132">
        <v>37179</v>
      </c>
      <c r="E45" s="2">
        <v>20</v>
      </c>
      <c r="F45" s="2" t="s">
        <v>2902</v>
      </c>
      <c r="G45" s="2"/>
      <c r="H45" s="133">
        <v>1116</v>
      </c>
      <c r="I45" s="81">
        <v>4</v>
      </c>
      <c r="J45" s="2">
        <v>2</v>
      </c>
    </row>
    <row r="46" spans="1:10" x14ac:dyDescent="0.2">
      <c r="A46" s="2">
        <v>44</v>
      </c>
      <c r="B46" s="21" t="s">
        <v>429</v>
      </c>
      <c r="C46" s="5" t="s">
        <v>36</v>
      </c>
      <c r="D46" s="132">
        <v>34463</v>
      </c>
      <c r="E46" s="2">
        <v>27</v>
      </c>
      <c r="F46" s="2" t="s">
        <v>2902</v>
      </c>
      <c r="G46" s="2"/>
      <c r="H46" s="133">
        <v>1130</v>
      </c>
      <c r="I46" s="81">
        <v>5</v>
      </c>
      <c r="J46" s="2">
        <v>2</v>
      </c>
    </row>
    <row r="47" spans="1:10" x14ac:dyDescent="0.2">
      <c r="A47" s="2">
        <v>45</v>
      </c>
      <c r="B47" s="21" t="s">
        <v>765</v>
      </c>
      <c r="C47" s="5" t="s">
        <v>35</v>
      </c>
      <c r="D47" s="132">
        <v>35096</v>
      </c>
      <c r="E47" s="2">
        <v>26</v>
      </c>
      <c r="F47" s="2" t="s">
        <v>2902</v>
      </c>
      <c r="G47" s="2"/>
      <c r="H47" s="133">
        <v>1152</v>
      </c>
      <c r="I47" s="81">
        <v>9</v>
      </c>
      <c r="J47" s="2">
        <v>2</v>
      </c>
    </row>
    <row r="48" spans="1:10" x14ac:dyDescent="0.2">
      <c r="A48" s="2">
        <v>46</v>
      </c>
      <c r="B48" s="21" t="s">
        <v>1136</v>
      </c>
      <c r="C48" s="5" t="s">
        <v>35</v>
      </c>
      <c r="D48" s="132">
        <v>35852</v>
      </c>
      <c r="E48" s="2">
        <v>24</v>
      </c>
      <c r="F48" s="2" t="s">
        <v>2902</v>
      </c>
      <c r="G48" s="2"/>
      <c r="H48" s="133">
        <v>1152</v>
      </c>
      <c r="I48" s="81">
        <v>9</v>
      </c>
      <c r="J48" s="2">
        <v>2</v>
      </c>
    </row>
    <row r="49" spans="1:10" x14ac:dyDescent="0.2">
      <c r="A49" s="2">
        <v>47</v>
      </c>
      <c r="B49" s="21" t="s">
        <v>448</v>
      </c>
      <c r="C49" s="5" t="s">
        <v>40</v>
      </c>
      <c r="D49" s="132">
        <v>34107</v>
      </c>
      <c r="E49" s="2">
        <v>28</v>
      </c>
      <c r="F49" s="2" t="s">
        <v>2902</v>
      </c>
      <c r="G49" s="2"/>
      <c r="H49" s="133">
        <v>1091</v>
      </c>
      <c r="I49" s="81">
        <v>9</v>
      </c>
      <c r="J49" s="2">
        <v>2</v>
      </c>
    </row>
    <row r="50" spans="1:10" x14ac:dyDescent="0.2">
      <c r="A50" s="2" t="s">
        <v>4947</v>
      </c>
      <c r="B50" s="21" t="s">
        <v>235</v>
      </c>
      <c r="C50" s="5" t="s">
        <v>27</v>
      </c>
      <c r="D50" s="132">
        <v>33409</v>
      </c>
      <c r="E50" s="2">
        <v>30</v>
      </c>
      <c r="F50" s="2" t="s">
        <v>2902</v>
      </c>
      <c r="G50" s="2"/>
      <c r="H50" s="133">
        <v>1176</v>
      </c>
      <c r="I50" s="81">
        <v>12</v>
      </c>
      <c r="J50" s="2">
        <v>2</v>
      </c>
    </row>
    <row r="51" spans="1:10" x14ac:dyDescent="0.2">
      <c r="A51" s="2">
        <v>48</v>
      </c>
      <c r="B51" s="21" t="s">
        <v>807</v>
      </c>
      <c r="C51" t="s">
        <v>41</v>
      </c>
      <c r="D51" s="132">
        <v>36201</v>
      </c>
      <c r="E51" s="2">
        <v>23</v>
      </c>
      <c r="F51" s="2" t="s">
        <v>2902</v>
      </c>
      <c r="G51" s="2"/>
      <c r="H51" s="133">
        <v>1096</v>
      </c>
      <c r="I51" s="81">
        <v>12</v>
      </c>
      <c r="J51" s="2">
        <v>2</v>
      </c>
    </row>
    <row r="52" spans="1:10" x14ac:dyDescent="0.2">
      <c r="A52" s="2">
        <v>49</v>
      </c>
      <c r="B52" s="21" t="s">
        <v>607</v>
      </c>
      <c r="C52" t="s">
        <v>27</v>
      </c>
      <c r="D52" s="132">
        <v>35266</v>
      </c>
      <c r="E52" s="2">
        <v>25</v>
      </c>
      <c r="F52" s="2" t="s">
        <v>2902</v>
      </c>
      <c r="G52" s="2"/>
      <c r="H52" s="133">
        <v>1193</v>
      </c>
      <c r="I52" s="81">
        <v>15</v>
      </c>
      <c r="J52" s="2">
        <v>2</v>
      </c>
    </row>
    <row r="53" spans="1:10" x14ac:dyDescent="0.2">
      <c r="A53" s="2">
        <v>50</v>
      </c>
      <c r="B53" s="21" t="s">
        <v>794</v>
      </c>
      <c r="C53" t="s">
        <v>39</v>
      </c>
      <c r="D53" s="132">
        <v>36799</v>
      </c>
      <c r="E53" s="2">
        <v>21</v>
      </c>
      <c r="F53" s="2" t="s">
        <v>2902</v>
      </c>
      <c r="G53" s="2"/>
      <c r="H53" s="133">
        <v>1110</v>
      </c>
      <c r="I53" s="81">
        <v>17</v>
      </c>
      <c r="J53" s="2">
        <v>2</v>
      </c>
    </row>
    <row r="54" spans="1:10" x14ac:dyDescent="0.2">
      <c r="A54" s="2">
        <v>51</v>
      </c>
      <c r="B54" s="21" t="s">
        <v>1134</v>
      </c>
      <c r="C54" s="5" t="s">
        <v>37</v>
      </c>
      <c r="D54" s="132">
        <v>35885</v>
      </c>
      <c r="E54" s="2">
        <v>23</v>
      </c>
      <c r="F54" s="2" t="s">
        <v>2902</v>
      </c>
      <c r="G54" s="2"/>
      <c r="H54" s="133">
        <v>1143</v>
      </c>
      <c r="I54" s="81">
        <v>18</v>
      </c>
      <c r="J54" s="2">
        <v>2</v>
      </c>
    </row>
    <row r="55" spans="1:10" x14ac:dyDescent="0.2">
      <c r="A55" s="2">
        <v>52</v>
      </c>
      <c r="B55" s="21" t="s">
        <v>722</v>
      </c>
      <c r="C55" t="s">
        <v>31</v>
      </c>
      <c r="D55" s="132">
        <v>35463</v>
      </c>
      <c r="E55" s="2">
        <v>25</v>
      </c>
      <c r="F55" s="2" t="s">
        <v>2902</v>
      </c>
      <c r="G55" s="2"/>
      <c r="H55" s="133">
        <v>1141</v>
      </c>
      <c r="I55" s="81">
        <v>22</v>
      </c>
      <c r="J55" s="2">
        <v>2</v>
      </c>
    </row>
    <row r="56" spans="1:10" x14ac:dyDescent="0.2">
      <c r="A56" s="2">
        <v>53</v>
      </c>
      <c r="B56" s="21" t="s">
        <v>307</v>
      </c>
      <c r="C56" t="s">
        <v>30</v>
      </c>
      <c r="D56" s="132">
        <v>34956</v>
      </c>
      <c r="E56" s="2">
        <v>26</v>
      </c>
      <c r="F56" s="2" t="s">
        <v>2902</v>
      </c>
      <c r="G56" s="2"/>
      <c r="H56" s="133">
        <v>1154</v>
      </c>
      <c r="I56" s="81">
        <v>23</v>
      </c>
      <c r="J56" s="2">
        <v>2</v>
      </c>
    </row>
    <row r="57" spans="1:10" x14ac:dyDescent="0.2">
      <c r="A57" s="2">
        <v>54</v>
      </c>
      <c r="B57" s="21" t="s">
        <v>354</v>
      </c>
      <c r="C57" t="s">
        <v>33</v>
      </c>
      <c r="D57" s="132">
        <v>34582</v>
      </c>
      <c r="E57" s="2">
        <v>27</v>
      </c>
      <c r="F57" s="2" t="s">
        <v>2902</v>
      </c>
      <c r="G57" s="2"/>
      <c r="H57" s="133">
        <v>1133</v>
      </c>
      <c r="I57" s="81">
        <v>23</v>
      </c>
      <c r="J57" s="2">
        <v>2</v>
      </c>
    </row>
    <row r="58" spans="1:10" x14ac:dyDescent="0.2">
      <c r="A58" s="2">
        <v>55</v>
      </c>
      <c r="B58" s="21" t="s">
        <v>370</v>
      </c>
      <c r="C58" s="5" t="s">
        <v>37</v>
      </c>
      <c r="D58" s="132">
        <v>37572</v>
      </c>
      <c r="E58" s="2">
        <v>19</v>
      </c>
      <c r="F58" s="2" t="s">
        <v>2902</v>
      </c>
      <c r="G58" s="2"/>
      <c r="H58" s="133">
        <v>1106</v>
      </c>
      <c r="I58" s="81">
        <v>24</v>
      </c>
      <c r="J58" s="2">
        <v>2</v>
      </c>
    </row>
    <row r="59" spans="1:10" x14ac:dyDescent="0.2">
      <c r="A59" s="2">
        <v>56</v>
      </c>
      <c r="B59" s="21" t="s">
        <v>758</v>
      </c>
      <c r="C59" t="s">
        <v>38</v>
      </c>
      <c r="D59" s="132">
        <v>35623</v>
      </c>
      <c r="E59" s="2">
        <v>24</v>
      </c>
      <c r="F59" s="2" t="s">
        <v>2902</v>
      </c>
      <c r="G59" s="2"/>
      <c r="H59" s="133">
        <v>1088</v>
      </c>
      <c r="I59" s="81">
        <v>24</v>
      </c>
      <c r="J59" s="2">
        <v>2</v>
      </c>
    </row>
    <row r="60" spans="1:10" x14ac:dyDescent="0.2">
      <c r="A60" s="2">
        <v>57</v>
      </c>
      <c r="B60" s="21" t="s">
        <v>560</v>
      </c>
      <c r="C60" s="5" t="s">
        <v>26</v>
      </c>
      <c r="D60" s="132">
        <v>33641</v>
      </c>
      <c r="E60" s="2">
        <v>30</v>
      </c>
      <c r="F60" s="2" t="s">
        <v>2902</v>
      </c>
      <c r="G60" s="2"/>
      <c r="H60" s="133">
        <v>1143</v>
      </c>
      <c r="I60" s="81">
        <v>25</v>
      </c>
      <c r="J60" s="2">
        <v>2</v>
      </c>
    </row>
    <row r="61" spans="1:10" x14ac:dyDescent="0.2">
      <c r="A61" s="2">
        <v>58</v>
      </c>
      <c r="B61" s="21" t="s">
        <v>870</v>
      </c>
      <c r="C61" t="s">
        <v>25</v>
      </c>
      <c r="D61" s="132">
        <v>36720</v>
      </c>
      <c r="E61" s="2">
        <v>21</v>
      </c>
      <c r="F61" s="2" t="s">
        <v>2902</v>
      </c>
      <c r="G61" s="2"/>
      <c r="H61" s="133">
        <v>1139</v>
      </c>
      <c r="I61" s="81">
        <v>27</v>
      </c>
      <c r="J61" s="2">
        <v>2</v>
      </c>
    </row>
    <row r="62" spans="1:10" x14ac:dyDescent="0.2">
      <c r="A62" s="2" t="s">
        <v>4947</v>
      </c>
      <c r="B62" s="21" t="s">
        <v>307</v>
      </c>
      <c r="C62" t="s">
        <v>29</v>
      </c>
      <c r="D62" s="132">
        <v>34956</v>
      </c>
      <c r="E62" s="2">
        <v>26</v>
      </c>
      <c r="F62" s="2" t="s">
        <v>2902</v>
      </c>
      <c r="G62" s="2"/>
      <c r="H62" s="133">
        <v>1155</v>
      </c>
      <c r="I62" s="81">
        <v>29</v>
      </c>
      <c r="J62" s="2">
        <v>2</v>
      </c>
    </row>
    <row r="63" spans="1:10" x14ac:dyDescent="0.2">
      <c r="A63" s="2">
        <v>59</v>
      </c>
      <c r="B63" s="21" t="s">
        <v>396</v>
      </c>
      <c r="C63" s="5" t="s">
        <v>38</v>
      </c>
      <c r="D63" s="132">
        <v>37154</v>
      </c>
      <c r="E63" s="2">
        <v>20</v>
      </c>
      <c r="F63" s="2" t="s">
        <v>2902</v>
      </c>
      <c r="G63" s="2"/>
      <c r="H63" s="133">
        <v>1032</v>
      </c>
      <c r="I63" s="81">
        <v>30</v>
      </c>
      <c r="J63" s="2">
        <v>2</v>
      </c>
    </row>
    <row r="64" spans="1:10" x14ac:dyDescent="0.2">
      <c r="A64" s="2">
        <v>60</v>
      </c>
      <c r="B64" s="21" t="s">
        <v>475</v>
      </c>
      <c r="C64" s="5" t="s">
        <v>42</v>
      </c>
      <c r="D64" s="132">
        <v>36889</v>
      </c>
      <c r="E64" s="2">
        <v>21</v>
      </c>
      <c r="F64" s="2" t="s">
        <v>2902</v>
      </c>
      <c r="G64" s="2"/>
      <c r="H64" s="133">
        <v>961</v>
      </c>
      <c r="I64" s="81">
        <v>33</v>
      </c>
      <c r="J64" s="2">
        <v>2</v>
      </c>
    </row>
    <row r="65" spans="1:10" x14ac:dyDescent="0.2">
      <c r="A65" s="2" t="s">
        <v>4947</v>
      </c>
      <c r="B65" s="21" t="s">
        <v>870</v>
      </c>
      <c r="C65" t="s">
        <v>2</v>
      </c>
      <c r="D65" s="132">
        <v>36720</v>
      </c>
      <c r="E65" s="2">
        <v>21</v>
      </c>
      <c r="F65" s="2" t="s">
        <v>2902</v>
      </c>
      <c r="G65" s="2"/>
      <c r="H65" s="133">
        <v>1146</v>
      </c>
      <c r="I65" s="81">
        <v>41</v>
      </c>
      <c r="J65" s="2">
        <v>2</v>
      </c>
    </row>
    <row r="66" spans="1:10" x14ac:dyDescent="0.2">
      <c r="A66" s="2">
        <v>61</v>
      </c>
      <c r="B66" s="21" t="s">
        <v>591</v>
      </c>
      <c r="C66" t="s">
        <v>33</v>
      </c>
      <c r="D66" s="132">
        <v>35845</v>
      </c>
      <c r="E66" s="2">
        <v>24</v>
      </c>
      <c r="F66" s="2" t="s">
        <v>2902</v>
      </c>
      <c r="G66" s="2"/>
      <c r="H66" s="133">
        <v>1089</v>
      </c>
      <c r="I66" s="81">
        <v>45</v>
      </c>
      <c r="J66" s="2">
        <v>2</v>
      </c>
    </row>
    <row r="67" spans="1:10" x14ac:dyDescent="0.2">
      <c r="A67" s="2">
        <v>62</v>
      </c>
      <c r="B67" s="21" t="s">
        <v>510</v>
      </c>
      <c r="C67" s="5" t="s">
        <v>2</v>
      </c>
      <c r="D67" s="132">
        <v>35937</v>
      </c>
      <c r="E67" s="2">
        <v>23</v>
      </c>
      <c r="F67" s="2" t="s">
        <v>2902</v>
      </c>
      <c r="G67" s="2"/>
      <c r="H67" s="133">
        <v>1135</v>
      </c>
      <c r="I67" s="81">
        <v>63</v>
      </c>
      <c r="J67" s="2">
        <v>2</v>
      </c>
    </row>
    <row r="68" spans="1:10" x14ac:dyDescent="0.2">
      <c r="A68" s="2">
        <v>63</v>
      </c>
      <c r="B68" s="21" t="s">
        <v>709</v>
      </c>
      <c r="C68" t="s">
        <v>30</v>
      </c>
      <c r="D68" s="132">
        <v>33366</v>
      </c>
      <c r="E68" s="2">
        <v>30</v>
      </c>
      <c r="F68" s="2" t="s">
        <v>2902</v>
      </c>
      <c r="G68" s="2"/>
      <c r="H68" s="133">
        <v>1131</v>
      </c>
      <c r="I68" s="81">
        <v>65</v>
      </c>
      <c r="J68" s="2">
        <v>2</v>
      </c>
    </row>
    <row r="69" spans="1:10" x14ac:dyDescent="0.2">
      <c r="A69" s="2">
        <v>64</v>
      </c>
      <c r="B69" s="21" t="s">
        <v>559</v>
      </c>
      <c r="C69" t="s">
        <v>25</v>
      </c>
      <c r="D69" s="132">
        <v>34998</v>
      </c>
      <c r="E69" s="2">
        <v>26</v>
      </c>
      <c r="F69" s="2" t="s">
        <v>2902</v>
      </c>
      <c r="G69" s="2"/>
      <c r="H69" s="133">
        <v>1109</v>
      </c>
      <c r="I69" s="81">
        <v>67</v>
      </c>
      <c r="J69" s="2">
        <v>2</v>
      </c>
    </row>
    <row r="70" spans="1:10" x14ac:dyDescent="0.2">
      <c r="A70" s="2">
        <v>65</v>
      </c>
      <c r="B70" s="21" t="s">
        <v>497</v>
      </c>
      <c r="C70" t="s">
        <v>85</v>
      </c>
      <c r="D70" s="132">
        <v>37076</v>
      </c>
      <c r="E70" s="2">
        <v>20</v>
      </c>
      <c r="F70" s="2" t="s">
        <v>2902</v>
      </c>
      <c r="G70" s="2"/>
      <c r="H70" s="133">
        <v>1078</v>
      </c>
      <c r="I70" s="81">
        <v>3</v>
      </c>
      <c r="J70" s="2">
        <v>3</v>
      </c>
    </row>
    <row r="71" spans="1:10" x14ac:dyDescent="0.2">
      <c r="A71" s="2">
        <v>66</v>
      </c>
      <c r="B71" s="21" t="s">
        <v>483</v>
      </c>
      <c r="C71" s="5" t="s">
        <v>41</v>
      </c>
      <c r="D71" s="132">
        <v>35421</v>
      </c>
      <c r="E71" s="2">
        <v>25</v>
      </c>
      <c r="F71" s="2" t="s">
        <v>2902</v>
      </c>
      <c r="G71" s="2"/>
      <c r="H71" s="133">
        <v>1122</v>
      </c>
      <c r="I71" s="81">
        <v>5</v>
      </c>
      <c r="J71" s="2">
        <v>3</v>
      </c>
    </row>
    <row r="72" spans="1:10" x14ac:dyDescent="0.2">
      <c r="A72" s="2">
        <v>67</v>
      </c>
      <c r="B72" s="21" t="s">
        <v>777</v>
      </c>
      <c r="C72" s="5" t="s">
        <v>36</v>
      </c>
      <c r="D72" s="132">
        <v>35506</v>
      </c>
      <c r="E72" s="2">
        <v>24</v>
      </c>
      <c r="F72" s="2" t="s">
        <v>2902</v>
      </c>
      <c r="G72" s="2"/>
      <c r="H72" s="133">
        <v>1102</v>
      </c>
      <c r="I72" s="81">
        <v>5</v>
      </c>
      <c r="J72" s="2">
        <v>3</v>
      </c>
    </row>
    <row r="73" spans="1:10" x14ac:dyDescent="0.2">
      <c r="A73" s="2">
        <v>68</v>
      </c>
      <c r="B73" s="21" t="s">
        <v>430</v>
      </c>
      <c r="C73" t="s">
        <v>36</v>
      </c>
      <c r="D73" s="132">
        <v>33256</v>
      </c>
      <c r="E73" s="2">
        <v>31</v>
      </c>
      <c r="F73" s="2" t="s">
        <v>2902</v>
      </c>
      <c r="G73" s="2"/>
      <c r="H73" s="133">
        <v>1052</v>
      </c>
      <c r="I73" s="81">
        <v>11</v>
      </c>
      <c r="J73" s="2">
        <v>3</v>
      </c>
    </row>
    <row r="74" spans="1:10" x14ac:dyDescent="0.2">
      <c r="A74" s="2">
        <v>69</v>
      </c>
      <c r="B74" s="21" t="s">
        <v>678</v>
      </c>
      <c r="C74" s="5" t="s">
        <v>34</v>
      </c>
      <c r="D74" s="132">
        <v>34818</v>
      </c>
      <c r="E74" s="2">
        <v>26</v>
      </c>
      <c r="F74" s="2" t="s">
        <v>2902</v>
      </c>
      <c r="G74" s="2"/>
      <c r="H74" s="133">
        <v>1157</v>
      </c>
      <c r="I74" s="81">
        <v>14</v>
      </c>
      <c r="J74" s="2">
        <v>3</v>
      </c>
    </row>
    <row r="75" spans="1:10" x14ac:dyDescent="0.2">
      <c r="A75" s="2">
        <v>70</v>
      </c>
      <c r="B75" s="21" t="s">
        <v>414</v>
      </c>
      <c r="C75" s="5" t="s">
        <v>35</v>
      </c>
      <c r="D75" s="132">
        <v>36535</v>
      </c>
      <c r="E75" s="2">
        <v>22</v>
      </c>
      <c r="F75" s="2" t="s">
        <v>2902</v>
      </c>
      <c r="G75" s="2"/>
      <c r="H75" s="133">
        <v>1072</v>
      </c>
      <c r="I75" s="81">
        <v>15</v>
      </c>
      <c r="J75" s="2">
        <v>3</v>
      </c>
    </row>
    <row r="76" spans="1:10" x14ac:dyDescent="0.2">
      <c r="A76" s="2">
        <v>71</v>
      </c>
      <c r="B76" s="21" t="s">
        <v>110</v>
      </c>
      <c r="C76" s="5" t="s">
        <v>32</v>
      </c>
      <c r="D76" s="132">
        <v>36383</v>
      </c>
      <c r="E76" s="2">
        <v>22</v>
      </c>
      <c r="F76" s="2" t="s">
        <v>2902</v>
      </c>
      <c r="G76" s="2"/>
      <c r="H76" s="133">
        <v>1152</v>
      </c>
      <c r="I76" s="81">
        <v>16</v>
      </c>
      <c r="J76" s="2">
        <v>3</v>
      </c>
    </row>
    <row r="77" spans="1:10" x14ac:dyDescent="0.2">
      <c r="A77" s="2" t="s">
        <v>4947</v>
      </c>
      <c r="B77" s="21" t="s">
        <v>687</v>
      </c>
      <c r="C77" t="s">
        <v>29</v>
      </c>
      <c r="D77" s="132">
        <v>35178</v>
      </c>
      <c r="E77" s="2">
        <v>25</v>
      </c>
      <c r="F77" s="2" t="s">
        <v>2902</v>
      </c>
      <c r="G77" s="2"/>
      <c r="H77" s="133">
        <v>1160</v>
      </c>
      <c r="I77" s="81">
        <v>21</v>
      </c>
      <c r="J77" s="2">
        <v>3</v>
      </c>
    </row>
    <row r="78" spans="1:10" x14ac:dyDescent="0.2">
      <c r="A78" s="2">
        <v>72</v>
      </c>
      <c r="B78" s="21" t="s">
        <v>608</v>
      </c>
      <c r="C78" s="6" t="s">
        <v>27</v>
      </c>
      <c r="D78" s="132">
        <v>31727</v>
      </c>
      <c r="E78" s="2">
        <v>35</v>
      </c>
      <c r="F78" s="2" t="s">
        <v>2902</v>
      </c>
      <c r="G78" s="2"/>
      <c r="H78" s="133">
        <v>1178</v>
      </c>
      <c r="I78" s="81">
        <v>22</v>
      </c>
      <c r="J78" s="2">
        <v>3</v>
      </c>
    </row>
    <row r="79" spans="1:10" x14ac:dyDescent="0.2">
      <c r="A79" s="2">
        <v>73</v>
      </c>
      <c r="B79" s="21" t="s">
        <v>294</v>
      </c>
      <c r="C79" s="5" t="s">
        <v>34</v>
      </c>
      <c r="D79" s="132">
        <v>36196</v>
      </c>
      <c r="E79" s="2">
        <v>23</v>
      </c>
      <c r="F79" s="2" t="s">
        <v>2902</v>
      </c>
      <c r="G79" s="2"/>
      <c r="H79" s="133">
        <v>1153</v>
      </c>
      <c r="I79" s="81">
        <v>22</v>
      </c>
      <c r="J79" s="2">
        <v>3</v>
      </c>
    </row>
    <row r="80" spans="1:10" x14ac:dyDescent="0.2">
      <c r="A80" s="2">
        <v>74</v>
      </c>
      <c r="B80" s="21" t="s">
        <v>735</v>
      </c>
      <c r="C80" s="5" t="s">
        <v>37</v>
      </c>
      <c r="D80" s="132">
        <v>32977</v>
      </c>
      <c r="E80" s="2">
        <v>31</v>
      </c>
      <c r="F80" s="2" t="s">
        <v>2902</v>
      </c>
      <c r="G80" s="2"/>
      <c r="H80" s="133">
        <v>1131</v>
      </c>
      <c r="I80" s="81">
        <v>23</v>
      </c>
      <c r="J80" s="2">
        <v>3</v>
      </c>
    </row>
    <row r="81" spans="1:10" x14ac:dyDescent="0.2">
      <c r="A81" s="2">
        <v>75</v>
      </c>
      <c r="B81" s="21" t="s">
        <v>236</v>
      </c>
      <c r="C81" s="5" t="s">
        <v>27</v>
      </c>
      <c r="D81" s="132">
        <v>38454</v>
      </c>
      <c r="E81" s="2">
        <v>16</v>
      </c>
      <c r="F81" s="2" t="s">
        <v>2902</v>
      </c>
      <c r="G81" s="2"/>
      <c r="H81" s="133">
        <v>1134</v>
      </c>
      <c r="I81" s="81">
        <v>26</v>
      </c>
      <c r="J81" s="2">
        <v>3</v>
      </c>
    </row>
    <row r="82" spans="1:10" x14ac:dyDescent="0.2">
      <c r="A82" s="2">
        <v>76</v>
      </c>
      <c r="B82" s="21" t="s">
        <v>367</v>
      </c>
      <c r="C82" s="5" t="s">
        <v>37</v>
      </c>
      <c r="D82" s="132">
        <v>37055</v>
      </c>
      <c r="E82" s="2">
        <v>20</v>
      </c>
      <c r="F82" s="2" t="s">
        <v>2902</v>
      </c>
      <c r="G82" s="2"/>
      <c r="H82" s="133">
        <v>1090</v>
      </c>
      <c r="I82" s="81">
        <v>32</v>
      </c>
      <c r="J82" s="2">
        <v>3</v>
      </c>
    </row>
    <row r="83" spans="1:10" x14ac:dyDescent="0.2">
      <c r="A83" s="2">
        <v>77</v>
      </c>
      <c r="B83" s="21" t="s">
        <v>373</v>
      </c>
      <c r="C83" s="5" t="s">
        <v>38</v>
      </c>
      <c r="D83" s="132">
        <v>36509</v>
      </c>
      <c r="E83" s="2">
        <v>22</v>
      </c>
      <c r="F83" s="2" t="s">
        <v>2902</v>
      </c>
      <c r="G83" s="2"/>
      <c r="H83" s="133">
        <v>1027</v>
      </c>
      <c r="I83" s="81">
        <v>36</v>
      </c>
      <c r="J83" s="2">
        <v>3</v>
      </c>
    </row>
    <row r="84" spans="1:10" x14ac:dyDescent="0.2">
      <c r="A84" s="2" t="s">
        <v>4947</v>
      </c>
      <c r="B84" s="21" t="s">
        <v>309</v>
      </c>
      <c r="C84" s="5" t="s">
        <v>29</v>
      </c>
      <c r="D84" s="132">
        <v>36515</v>
      </c>
      <c r="E84" s="2">
        <v>22</v>
      </c>
      <c r="F84" s="2" t="s">
        <v>2902</v>
      </c>
      <c r="G84" s="2"/>
      <c r="H84" s="133">
        <v>1147</v>
      </c>
      <c r="I84" s="81">
        <v>37</v>
      </c>
      <c r="J84" s="2">
        <v>3</v>
      </c>
    </row>
    <row r="85" spans="1:10" x14ac:dyDescent="0.2">
      <c r="A85" s="2">
        <v>78</v>
      </c>
      <c r="B85" s="21" t="s">
        <v>109</v>
      </c>
      <c r="C85" s="5" t="s">
        <v>25</v>
      </c>
      <c r="D85" s="132">
        <v>36580</v>
      </c>
      <c r="E85" s="2">
        <v>22</v>
      </c>
      <c r="F85" s="2" t="s">
        <v>2902</v>
      </c>
      <c r="G85" s="2"/>
      <c r="H85" s="133">
        <v>1123</v>
      </c>
      <c r="I85" s="81">
        <v>41</v>
      </c>
      <c r="J85" s="2">
        <v>3</v>
      </c>
    </row>
    <row r="86" spans="1:10" x14ac:dyDescent="0.2">
      <c r="A86" s="2">
        <v>79</v>
      </c>
      <c r="B86" s="21" t="s">
        <v>723</v>
      </c>
      <c r="C86" s="5" t="s">
        <v>31</v>
      </c>
      <c r="D86" s="132">
        <v>35754</v>
      </c>
      <c r="E86" s="2">
        <v>24</v>
      </c>
      <c r="F86" s="2" t="s">
        <v>2902</v>
      </c>
      <c r="G86" s="2"/>
      <c r="H86" s="133">
        <v>1092</v>
      </c>
      <c r="I86" s="81">
        <v>41</v>
      </c>
      <c r="J86" s="2">
        <v>3</v>
      </c>
    </row>
    <row r="87" spans="1:10" x14ac:dyDescent="0.2">
      <c r="A87" s="2">
        <v>80</v>
      </c>
      <c r="B87" s="21" t="s">
        <v>567</v>
      </c>
      <c r="C87" t="s">
        <v>26</v>
      </c>
      <c r="D87" s="132">
        <v>36355</v>
      </c>
      <c r="E87" s="2">
        <v>22</v>
      </c>
      <c r="F87" s="2" t="s">
        <v>2902</v>
      </c>
      <c r="G87" s="2"/>
      <c r="H87" s="133">
        <v>1105</v>
      </c>
      <c r="I87" s="81">
        <v>67</v>
      </c>
      <c r="J87" s="2">
        <v>3</v>
      </c>
    </row>
    <row r="88" spans="1:10" x14ac:dyDescent="0.2">
      <c r="A88" s="2">
        <v>81</v>
      </c>
      <c r="B88" s="21" t="s">
        <v>511</v>
      </c>
      <c r="C88" s="5" t="s">
        <v>2</v>
      </c>
      <c r="D88" s="132">
        <v>35187</v>
      </c>
      <c r="E88" s="2">
        <v>25</v>
      </c>
      <c r="F88" s="2" t="s">
        <v>2902</v>
      </c>
      <c r="G88" s="2"/>
      <c r="H88" s="133">
        <v>1128</v>
      </c>
      <c r="I88" s="81">
        <v>68</v>
      </c>
      <c r="J88" s="2">
        <v>3</v>
      </c>
    </row>
    <row r="89" spans="1:10" x14ac:dyDescent="0.2">
      <c r="A89" s="2">
        <v>82</v>
      </c>
      <c r="B89" s="21" t="s">
        <v>708</v>
      </c>
      <c r="C89" t="s">
        <v>30</v>
      </c>
      <c r="D89" s="132">
        <v>35052</v>
      </c>
      <c r="E89" s="2">
        <v>26</v>
      </c>
      <c r="F89" s="2" t="s">
        <v>2902</v>
      </c>
      <c r="G89" s="2"/>
      <c r="H89" s="133">
        <v>1111</v>
      </c>
      <c r="I89" s="81">
        <v>77</v>
      </c>
      <c r="J89" s="2">
        <v>3</v>
      </c>
    </row>
    <row r="90" spans="1:10" x14ac:dyDescent="0.2">
      <c r="A90" s="2" t="s">
        <v>4947</v>
      </c>
      <c r="B90" s="21" t="s">
        <v>509</v>
      </c>
      <c r="C90" s="5" t="s">
        <v>25</v>
      </c>
      <c r="D90" s="132">
        <v>35795</v>
      </c>
      <c r="E90" s="2">
        <v>24</v>
      </c>
      <c r="F90" s="2" t="s">
        <v>2902</v>
      </c>
      <c r="G90" s="2"/>
      <c r="H90" s="133">
        <v>1102</v>
      </c>
      <c r="I90" s="81">
        <v>79</v>
      </c>
      <c r="J90" s="2">
        <v>3</v>
      </c>
    </row>
    <row r="91" spans="1:10" x14ac:dyDescent="0.2">
      <c r="A91" s="2">
        <v>83</v>
      </c>
      <c r="B91" s="21" t="s">
        <v>651</v>
      </c>
      <c r="C91" s="5" t="s">
        <v>28</v>
      </c>
      <c r="D91" s="132">
        <v>35634</v>
      </c>
      <c r="E91" s="2">
        <v>24</v>
      </c>
      <c r="F91" s="2" t="s">
        <v>4946</v>
      </c>
      <c r="G91" s="2"/>
      <c r="H91" s="133">
        <v>1187</v>
      </c>
      <c r="I91" s="81">
        <v>17</v>
      </c>
      <c r="J91" s="2">
        <v>4</v>
      </c>
    </row>
    <row r="92" spans="1:10" x14ac:dyDescent="0.2">
      <c r="A92" s="2" t="s">
        <v>4947</v>
      </c>
      <c r="B92" s="21" t="s">
        <v>651</v>
      </c>
      <c r="C92" s="5" t="s">
        <v>29</v>
      </c>
      <c r="D92" s="132">
        <v>35634</v>
      </c>
      <c r="E92" s="2">
        <v>24</v>
      </c>
      <c r="F92" s="2" t="s">
        <v>4946</v>
      </c>
      <c r="G92" s="2"/>
      <c r="H92" s="133">
        <v>1139</v>
      </c>
      <c r="I92" s="81">
        <v>28</v>
      </c>
      <c r="J92" s="2">
        <v>4</v>
      </c>
    </row>
    <row r="93" spans="1:10" x14ac:dyDescent="0.2">
      <c r="A93" s="2">
        <v>84</v>
      </c>
      <c r="B93" s="21" t="s">
        <v>1008</v>
      </c>
      <c r="C93" t="s">
        <v>85</v>
      </c>
      <c r="D93" s="132">
        <v>37643</v>
      </c>
      <c r="E93" s="2">
        <v>19</v>
      </c>
      <c r="F93" s="2" t="s">
        <v>2902</v>
      </c>
      <c r="G93" s="2"/>
      <c r="H93" s="133">
        <v>1072</v>
      </c>
      <c r="I93" s="81">
        <v>5</v>
      </c>
      <c r="J93" s="2">
        <v>4</v>
      </c>
    </row>
    <row r="94" spans="1:10" x14ac:dyDescent="0.2">
      <c r="A94" s="2">
        <v>85</v>
      </c>
      <c r="B94" s="21" t="s">
        <v>484</v>
      </c>
      <c r="C94" t="s">
        <v>41</v>
      </c>
      <c r="D94" s="132">
        <v>36990</v>
      </c>
      <c r="E94" s="2">
        <v>20</v>
      </c>
      <c r="F94" s="2" t="s">
        <v>2902</v>
      </c>
      <c r="G94" s="2"/>
      <c r="H94" s="133">
        <v>1035</v>
      </c>
      <c r="I94" s="81">
        <v>9</v>
      </c>
      <c r="J94" s="2">
        <v>4</v>
      </c>
    </row>
    <row r="95" spans="1:10" x14ac:dyDescent="0.2">
      <c r="A95" s="2">
        <v>86</v>
      </c>
      <c r="B95" s="21" t="s">
        <v>767</v>
      </c>
      <c r="C95" t="s">
        <v>35</v>
      </c>
      <c r="D95" s="132">
        <v>36664</v>
      </c>
      <c r="E95" s="2">
        <v>21</v>
      </c>
      <c r="F95" s="2" t="s">
        <v>2902</v>
      </c>
      <c r="G95" s="2"/>
      <c r="H95" s="133">
        <v>1135</v>
      </c>
      <c r="I95" s="81">
        <v>13</v>
      </c>
      <c r="J95" s="2">
        <v>4</v>
      </c>
    </row>
    <row r="96" spans="1:10" x14ac:dyDescent="0.2">
      <c r="A96" s="2">
        <v>87</v>
      </c>
      <c r="B96" s="21" t="s">
        <v>766</v>
      </c>
      <c r="C96" t="s">
        <v>35</v>
      </c>
      <c r="D96" s="132">
        <v>37216</v>
      </c>
      <c r="E96" s="2">
        <v>20</v>
      </c>
      <c r="F96" s="2" t="s">
        <v>2902</v>
      </c>
      <c r="G96" s="2"/>
      <c r="H96" s="133">
        <v>1135</v>
      </c>
      <c r="I96" s="81">
        <v>13</v>
      </c>
      <c r="J96" s="2">
        <v>4</v>
      </c>
    </row>
    <row r="97" spans="1:10" x14ac:dyDescent="0.2">
      <c r="A97" s="2">
        <v>88</v>
      </c>
      <c r="B97" s="21" t="s">
        <v>339</v>
      </c>
      <c r="C97" s="5" t="s">
        <v>32</v>
      </c>
      <c r="D97" s="132">
        <v>34373</v>
      </c>
      <c r="E97" s="2">
        <v>28</v>
      </c>
      <c r="F97" s="2" t="s">
        <v>2902</v>
      </c>
      <c r="G97" s="2"/>
      <c r="H97" s="133">
        <v>1147</v>
      </c>
      <c r="I97" s="81">
        <v>19</v>
      </c>
      <c r="J97" s="2">
        <v>4</v>
      </c>
    </row>
    <row r="98" spans="1:10" x14ac:dyDescent="0.2">
      <c r="A98" s="2">
        <v>89</v>
      </c>
      <c r="B98" s="21" t="s">
        <v>413</v>
      </c>
      <c r="C98" t="s">
        <v>35</v>
      </c>
      <c r="D98" s="132">
        <v>38237</v>
      </c>
      <c r="E98" s="2">
        <v>17</v>
      </c>
      <c r="F98" s="2" t="s">
        <v>2902</v>
      </c>
      <c r="G98" s="2"/>
      <c r="H98" s="133">
        <v>1062</v>
      </c>
      <c r="I98" s="81">
        <v>19</v>
      </c>
      <c r="J98" s="2">
        <v>4</v>
      </c>
    </row>
    <row r="99" spans="1:10" x14ac:dyDescent="0.2">
      <c r="A99" s="2">
        <v>90</v>
      </c>
      <c r="B99" s="21" t="s">
        <v>293</v>
      </c>
      <c r="C99" t="s">
        <v>34</v>
      </c>
      <c r="D99" s="132">
        <v>35559</v>
      </c>
      <c r="E99" s="2">
        <v>24</v>
      </c>
      <c r="F99" s="2" t="s">
        <v>2902</v>
      </c>
      <c r="G99" s="2"/>
      <c r="H99" s="133">
        <v>1146</v>
      </c>
      <c r="I99" s="81">
        <v>26</v>
      </c>
      <c r="J99" s="2">
        <v>4</v>
      </c>
    </row>
    <row r="100" spans="1:10" x14ac:dyDescent="0.2">
      <c r="A100" s="2">
        <v>91</v>
      </c>
      <c r="B100" s="21" t="s">
        <v>736</v>
      </c>
      <c r="C100" t="s">
        <v>37</v>
      </c>
      <c r="D100" s="132">
        <v>36963</v>
      </c>
      <c r="E100" s="2">
        <v>20</v>
      </c>
      <c r="F100" s="2" t="s">
        <v>2902</v>
      </c>
      <c r="G100" s="2"/>
      <c r="H100" s="133">
        <v>1129</v>
      </c>
      <c r="I100" s="81">
        <v>27</v>
      </c>
      <c r="J100" s="2">
        <v>4</v>
      </c>
    </row>
    <row r="101" spans="1:10" x14ac:dyDescent="0.2">
      <c r="A101" s="2">
        <v>92</v>
      </c>
      <c r="B101" s="21" t="s">
        <v>679</v>
      </c>
      <c r="C101" t="s">
        <v>34</v>
      </c>
      <c r="D101" s="132">
        <v>33014</v>
      </c>
      <c r="E101" s="2">
        <v>31</v>
      </c>
      <c r="F101" s="2" t="s">
        <v>2902</v>
      </c>
      <c r="G101" s="2"/>
      <c r="H101" s="133">
        <v>1122</v>
      </c>
      <c r="I101" s="81">
        <v>27</v>
      </c>
      <c r="J101" s="2">
        <v>4</v>
      </c>
    </row>
    <row r="102" spans="1:10" x14ac:dyDescent="0.2">
      <c r="A102" s="2">
        <v>93</v>
      </c>
      <c r="B102" s="21" t="s">
        <v>353</v>
      </c>
      <c r="C102" s="5" t="s">
        <v>33</v>
      </c>
      <c r="D102" s="132">
        <v>34473</v>
      </c>
      <c r="E102" s="2">
        <v>27</v>
      </c>
      <c r="F102" s="2" t="s">
        <v>2902</v>
      </c>
      <c r="G102" s="2"/>
      <c r="H102" s="133">
        <v>1110</v>
      </c>
      <c r="I102" s="81">
        <v>30</v>
      </c>
      <c r="J102" s="2">
        <v>4</v>
      </c>
    </row>
    <row r="103" spans="1:10" x14ac:dyDescent="0.2">
      <c r="A103" s="2">
        <v>94</v>
      </c>
      <c r="B103" s="21" t="s">
        <v>392</v>
      </c>
      <c r="C103" t="s">
        <v>38</v>
      </c>
      <c r="D103" s="132">
        <v>38415</v>
      </c>
      <c r="E103" s="2">
        <v>16</v>
      </c>
      <c r="F103" s="2" t="s">
        <v>2902</v>
      </c>
      <c r="G103" s="2"/>
      <c r="H103" s="133">
        <v>1026</v>
      </c>
      <c r="I103" s="81">
        <v>40</v>
      </c>
      <c r="J103" s="2">
        <v>4</v>
      </c>
    </row>
    <row r="104" spans="1:10" x14ac:dyDescent="0.2">
      <c r="A104" s="2">
        <v>95</v>
      </c>
      <c r="B104" s="21" t="s">
        <v>102</v>
      </c>
      <c r="C104" t="s">
        <v>25</v>
      </c>
      <c r="D104" s="132">
        <v>34874</v>
      </c>
      <c r="E104" s="2">
        <v>26</v>
      </c>
      <c r="F104" s="2" t="s">
        <v>2902</v>
      </c>
      <c r="G104" s="2"/>
      <c r="H104" s="133">
        <v>1117</v>
      </c>
      <c r="I104" s="81">
        <v>47</v>
      </c>
      <c r="J104" s="2">
        <v>4</v>
      </c>
    </row>
    <row r="105" spans="1:10" x14ac:dyDescent="0.2">
      <c r="A105" s="2">
        <v>96</v>
      </c>
      <c r="B105" s="21" t="s">
        <v>104</v>
      </c>
      <c r="C105" s="5" t="s">
        <v>2</v>
      </c>
      <c r="D105" s="132">
        <v>38360</v>
      </c>
      <c r="E105" s="2">
        <v>17</v>
      </c>
      <c r="F105" s="2" t="s">
        <v>2902</v>
      </c>
      <c r="G105" s="2"/>
      <c r="H105" s="133">
        <v>1129</v>
      </c>
      <c r="I105" s="81">
        <v>54</v>
      </c>
      <c r="J105" s="2">
        <v>4</v>
      </c>
    </row>
    <row r="106" spans="1:10" x14ac:dyDescent="0.2">
      <c r="A106" s="2">
        <v>97</v>
      </c>
      <c r="B106" s="21" t="s">
        <v>466</v>
      </c>
      <c r="C106" t="s">
        <v>39</v>
      </c>
      <c r="D106" s="132">
        <v>36941</v>
      </c>
      <c r="E106" s="2">
        <v>21</v>
      </c>
      <c r="F106" s="2" t="s">
        <v>2902</v>
      </c>
      <c r="G106" s="2"/>
      <c r="H106" s="133">
        <v>877</v>
      </c>
      <c r="I106" s="81">
        <v>57</v>
      </c>
      <c r="J106" s="2">
        <v>4</v>
      </c>
    </row>
    <row r="107" spans="1:10" x14ac:dyDescent="0.2">
      <c r="A107" s="2">
        <v>98</v>
      </c>
      <c r="B107" s="21" t="s">
        <v>610</v>
      </c>
      <c r="C107" t="s">
        <v>27</v>
      </c>
      <c r="D107" s="132">
        <v>37180</v>
      </c>
      <c r="E107" s="2">
        <v>20</v>
      </c>
      <c r="F107" s="2" t="s">
        <v>2902</v>
      </c>
      <c r="G107" s="2"/>
      <c r="H107" s="133">
        <v>1122</v>
      </c>
      <c r="I107" s="81">
        <v>58</v>
      </c>
      <c r="J107" s="2">
        <v>4</v>
      </c>
    </row>
    <row r="108" spans="1:10" x14ac:dyDescent="0.2">
      <c r="A108" s="2" t="s">
        <v>4947</v>
      </c>
      <c r="B108" s="21" t="s">
        <v>688</v>
      </c>
      <c r="C108" t="s">
        <v>30</v>
      </c>
      <c r="D108" s="132">
        <v>31691</v>
      </c>
      <c r="E108" s="2">
        <v>35</v>
      </c>
      <c r="F108" s="2" t="s">
        <v>2902</v>
      </c>
      <c r="G108" s="2"/>
      <c r="H108" s="133">
        <v>1106</v>
      </c>
      <c r="I108" s="81">
        <v>81</v>
      </c>
      <c r="J108" s="2">
        <v>4</v>
      </c>
    </row>
    <row r="109" spans="1:10" x14ac:dyDescent="0.2">
      <c r="A109" s="2" t="s">
        <v>4947</v>
      </c>
      <c r="B109" s="21" t="s">
        <v>734</v>
      </c>
      <c r="C109" s="5" t="s">
        <v>2</v>
      </c>
      <c r="D109" s="132">
        <v>35258</v>
      </c>
      <c r="E109" s="2">
        <v>25</v>
      </c>
      <c r="F109" s="2" t="s">
        <v>2902</v>
      </c>
      <c r="G109" s="2"/>
      <c r="H109" s="133">
        <v>1115</v>
      </c>
      <c r="I109" s="81">
        <v>83</v>
      </c>
      <c r="J109" s="2">
        <v>4</v>
      </c>
    </row>
    <row r="110" spans="1:10" x14ac:dyDescent="0.2">
      <c r="A110" s="2">
        <v>99</v>
      </c>
      <c r="B110" s="21" t="s">
        <v>586</v>
      </c>
      <c r="C110" t="s">
        <v>26</v>
      </c>
      <c r="D110" s="132">
        <v>34079</v>
      </c>
      <c r="E110" s="2">
        <v>28</v>
      </c>
      <c r="F110" s="2" t="s">
        <v>2902</v>
      </c>
      <c r="G110" s="2"/>
      <c r="H110" s="133">
        <v>1097</v>
      </c>
      <c r="I110" s="81">
        <v>84</v>
      </c>
      <c r="J110" s="2">
        <v>4</v>
      </c>
    </row>
    <row r="111" spans="1:10" x14ac:dyDescent="0.2">
      <c r="A111" s="2" t="s">
        <v>4947</v>
      </c>
      <c r="B111" s="21" t="s">
        <v>560</v>
      </c>
      <c r="C111" s="5" t="s">
        <v>25</v>
      </c>
      <c r="D111" s="132">
        <v>33641</v>
      </c>
      <c r="E111" s="2">
        <v>30</v>
      </c>
      <c r="F111" s="2" t="s">
        <v>2902</v>
      </c>
      <c r="G111" s="2"/>
      <c r="H111" s="133">
        <v>1091</v>
      </c>
      <c r="I111" s="81">
        <v>98</v>
      </c>
      <c r="J111" s="2">
        <v>4</v>
      </c>
    </row>
    <row r="112" spans="1:10" x14ac:dyDescent="0.2">
      <c r="A112" s="2">
        <v>100</v>
      </c>
      <c r="B112" s="21" t="s">
        <v>1009</v>
      </c>
      <c r="C112" s="5" t="s">
        <v>85</v>
      </c>
      <c r="D112" s="132">
        <v>35863</v>
      </c>
      <c r="E112" s="2">
        <v>23</v>
      </c>
      <c r="F112" s="2" t="s">
        <v>2902</v>
      </c>
      <c r="G112" s="2"/>
      <c r="H112" s="133">
        <v>1065</v>
      </c>
      <c r="I112" s="81">
        <v>6</v>
      </c>
      <c r="J112" s="2">
        <v>5</v>
      </c>
    </row>
    <row r="113" spans="1:10" x14ac:dyDescent="0.2">
      <c r="A113" s="2">
        <v>101</v>
      </c>
      <c r="B113" s="21" t="s">
        <v>486</v>
      </c>
      <c r="C113" s="5" t="s">
        <v>41</v>
      </c>
      <c r="D113" s="132">
        <v>37658</v>
      </c>
      <c r="E113" s="2">
        <v>19</v>
      </c>
      <c r="F113" s="2" t="s">
        <v>2902</v>
      </c>
      <c r="G113" s="2"/>
      <c r="H113" s="133">
        <v>984</v>
      </c>
      <c r="I113" s="81">
        <v>14</v>
      </c>
      <c r="J113" s="2">
        <v>5</v>
      </c>
    </row>
    <row r="114" spans="1:10" x14ac:dyDescent="0.2">
      <c r="A114" s="2">
        <v>102</v>
      </c>
      <c r="B114" s="21" t="s">
        <v>975</v>
      </c>
      <c r="C114" s="5" t="s">
        <v>36</v>
      </c>
      <c r="D114" s="132">
        <v>32231</v>
      </c>
      <c r="E114" s="2">
        <v>33</v>
      </c>
      <c r="F114" s="2" t="s">
        <v>2902</v>
      </c>
      <c r="G114" s="2"/>
      <c r="H114" s="133">
        <v>1006</v>
      </c>
      <c r="I114" s="81">
        <v>17</v>
      </c>
      <c r="J114" s="2">
        <v>5</v>
      </c>
    </row>
    <row r="115" spans="1:10" x14ac:dyDescent="0.2">
      <c r="A115" s="2">
        <v>103</v>
      </c>
      <c r="B115" s="21" t="s">
        <v>278</v>
      </c>
      <c r="C115" s="5" t="s">
        <v>34</v>
      </c>
      <c r="D115" s="132">
        <v>36219</v>
      </c>
      <c r="E115" s="2">
        <v>23</v>
      </c>
      <c r="F115" s="2" t="s">
        <v>2902</v>
      </c>
      <c r="G115" s="2"/>
      <c r="H115" s="133">
        <v>1142</v>
      </c>
      <c r="I115" s="81">
        <v>28</v>
      </c>
      <c r="J115" s="2">
        <v>5</v>
      </c>
    </row>
    <row r="116" spans="1:10" x14ac:dyDescent="0.2">
      <c r="A116" s="2">
        <v>104</v>
      </c>
      <c r="B116" s="21" t="s">
        <v>416</v>
      </c>
      <c r="C116" t="s">
        <v>35</v>
      </c>
      <c r="D116" s="132">
        <v>44732</v>
      </c>
      <c r="E116" s="2" t="e">
        <v>#NUM!</v>
      </c>
      <c r="F116" s="2" t="s">
        <v>2902</v>
      </c>
      <c r="G116" s="2"/>
      <c r="H116" s="133">
        <v>1043</v>
      </c>
      <c r="I116" s="81">
        <v>28</v>
      </c>
      <c r="J116" s="2">
        <v>5</v>
      </c>
    </row>
    <row r="117" spans="1:10" x14ac:dyDescent="0.2">
      <c r="A117" s="2">
        <v>105</v>
      </c>
      <c r="B117" s="21" t="s">
        <v>652</v>
      </c>
      <c r="C117" t="s">
        <v>28</v>
      </c>
      <c r="D117" s="132">
        <v>34002</v>
      </c>
      <c r="E117" s="2">
        <v>29</v>
      </c>
      <c r="F117" s="2" t="s">
        <v>2902</v>
      </c>
      <c r="G117" s="2"/>
      <c r="H117" s="133">
        <v>1155</v>
      </c>
      <c r="I117" s="81">
        <v>29</v>
      </c>
      <c r="J117" s="2">
        <v>5</v>
      </c>
    </row>
    <row r="118" spans="1:10" x14ac:dyDescent="0.2">
      <c r="A118" s="2">
        <v>106</v>
      </c>
      <c r="B118" s="21" t="s">
        <v>682</v>
      </c>
      <c r="C118" t="s">
        <v>34</v>
      </c>
      <c r="D118" s="132">
        <v>44612</v>
      </c>
      <c r="E118" s="2">
        <v>0</v>
      </c>
      <c r="F118" s="2" t="s">
        <v>2902</v>
      </c>
      <c r="G118" s="2"/>
      <c r="H118" s="133">
        <v>1113</v>
      </c>
      <c r="I118" s="81">
        <v>31</v>
      </c>
      <c r="J118" s="2">
        <v>5</v>
      </c>
    </row>
    <row r="119" spans="1:10" x14ac:dyDescent="0.2">
      <c r="A119" s="2">
        <v>107</v>
      </c>
      <c r="B119" s="21" t="s">
        <v>707</v>
      </c>
      <c r="C119" s="6" t="s">
        <v>29</v>
      </c>
      <c r="D119" s="132">
        <v>34588</v>
      </c>
      <c r="E119" s="2">
        <v>27</v>
      </c>
      <c r="F119" s="2" t="s">
        <v>2902</v>
      </c>
      <c r="G119" s="2"/>
      <c r="H119" s="133">
        <v>1136</v>
      </c>
      <c r="I119" s="81">
        <v>33</v>
      </c>
      <c r="J119" s="2">
        <v>5</v>
      </c>
    </row>
    <row r="120" spans="1:10" x14ac:dyDescent="0.2">
      <c r="A120" s="2">
        <v>108</v>
      </c>
      <c r="B120" s="21" t="s">
        <v>737</v>
      </c>
      <c r="C120" t="s">
        <v>37</v>
      </c>
      <c r="D120" s="132">
        <v>36529</v>
      </c>
      <c r="E120" s="2">
        <v>22</v>
      </c>
      <c r="F120" s="2" t="s">
        <v>2902</v>
      </c>
      <c r="G120" s="2"/>
      <c r="H120" s="133">
        <v>1103</v>
      </c>
      <c r="I120" s="81">
        <v>40</v>
      </c>
      <c r="J120" s="2">
        <v>5</v>
      </c>
    </row>
    <row r="121" spans="1:10" x14ac:dyDescent="0.2">
      <c r="A121" s="2">
        <v>109</v>
      </c>
      <c r="B121" s="21" t="s">
        <v>355</v>
      </c>
      <c r="C121" s="5" t="s">
        <v>33</v>
      </c>
      <c r="D121" s="132">
        <v>34815</v>
      </c>
      <c r="E121" s="2">
        <v>26</v>
      </c>
      <c r="F121" s="2" t="s">
        <v>2902</v>
      </c>
      <c r="G121" s="2"/>
      <c r="H121" s="133">
        <v>1074</v>
      </c>
      <c r="I121" s="81">
        <v>46</v>
      </c>
      <c r="J121" s="2">
        <v>5</v>
      </c>
    </row>
    <row r="122" spans="1:10" x14ac:dyDescent="0.2">
      <c r="A122" s="2">
        <v>110</v>
      </c>
      <c r="B122" s="21" t="s">
        <v>397</v>
      </c>
      <c r="C122" s="5" t="s">
        <v>38</v>
      </c>
      <c r="D122" s="132">
        <v>35747</v>
      </c>
      <c r="E122" s="2">
        <v>24</v>
      </c>
      <c r="F122" s="2" t="s">
        <v>2902</v>
      </c>
      <c r="G122" s="2"/>
      <c r="H122" s="133">
        <v>1016</v>
      </c>
      <c r="I122" s="81">
        <v>46</v>
      </c>
      <c r="J122" s="2">
        <v>5</v>
      </c>
    </row>
    <row r="123" spans="1:10" x14ac:dyDescent="0.2">
      <c r="A123" s="2">
        <v>111</v>
      </c>
      <c r="B123" s="21" t="s">
        <v>107</v>
      </c>
      <c r="C123" t="s">
        <v>25</v>
      </c>
      <c r="D123" s="132">
        <v>37030</v>
      </c>
      <c r="E123" s="2">
        <v>20</v>
      </c>
      <c r="F123" s="2" t="s">
        <v>2902</v>
      </c>
      <c r="G123" s="2"/>
      <c r="H123" s="133">
        <v>1114</v>
      </c>
      <c r="I123" s="81">
        <v>53</v>
      </c>
      <c r="J123" s="2">
        <v>5</v>
      </c>
    </row>
    <row r="124" spans="1:10" x14ac:dyDescent="0.2">
      <c r="A124" s="2" t="s">
        <v>4947</v>
      </c>
      <c r="B124" s="21" t="s">
        <v>102</v>
      </c>
      <c r="C124" t="s">
        <v>2</v>
      </c>
      <c r="D124" s="132">
        <v>34874</v>
      </c>
      <c r="E124" s="2">
        <v>26</v>
      </c>
      <c r="F124" s="2" t="s">
        <v>2902</v>
      </c>
      <c r="G124" s="2"/>
      <c r="H124" s="133">
        <v>1123</v>
      </c>
      <c r="I124" s="81">
        <v>61</v>
      </c>
      <c r="J124" s="2">
        <v>5</v>
      </c>
    </row>
    <row r="125" spans="1:10" x14ac:dyDescent="0.2">
      <c r="A125" s="2">
        <v>112</v>
      </c>
      <c r="B125" s="21" t="s">
        <v>613</v>
      </c>
      <c r="C125" t="s">
        <v>27</v>
      </c>
      <c r="D125" s="132">
        <v>34891</v>
      </c>
      <c r="E125" s="2">
        <v>26</v>
      </c>
      <c r="F125" s="2" t="s">
        <v>2902</v>
      </c>
      <c r="G125" s="2"/>
      <c r="H125" s="133">
        <v>1113</v>
      </c>
      <c r="I125" s="81">
        <v>70</v>
      </c>
      <c r="J125" s="2">
        <v>5</v>
      </c>
    </row>
    <row r="126" spans="1:10" x14ac:dyDescent="0.2">
      <c r="A126" s="2">
        <v>113</v>
      </c>
      <c r="B126" s="21" t="s">
        <v>611</v>
      </c>
      <c r="C126" t="s">
        <v>27</v>
      </c>
      <c r="D126" s="132">
        <v>35944</v>
      </c>
      <c r="E126" s="2">
        <v>23</v>
      </c>
      <c r="F126" s="2" t="s">
        <v>2902</v>
      </c>
      <c r="G126" s="2"/>
      <c r="H126" s="133">
        <v>1113</v>
      </c>
      <c r="I126" s="81">
        <v>70</v>
      </c>
      <c r="J126" s="2">
        <v>5</v>
      </c>
    </row>
    <row r="127" spans="1:10" x14ac:dyDescent="0.2">
      <c r="A127" s="2">
        <v>114</v>
      </c>
      <c r="B127" s="21" t="s">
        <v>1130</v>
      </c>
      <c r="C127" t="s">
        <v>30</v>
      </c>
      <c r="D127" s="132">
        <v>35727</v>
      </c>
      <c r="E127" s="2">
        <v>24</v>
      </c>
      <c r="F127" s="2" t="s">
        <v>2902</v>
      </c>
      <c r="G127" s="2"/>
      <c r="H127" s="133">
        <v>1095</v>
      </c>
      <c r="I127" s="81">
        <v>87</v>
      </c>
      <c r="J127" s="2">
        <v>5</v>
      </c>
    </row>
    <row r="128" spans="1:10" x14ac:dyDescent="0.2">
      <c r="A128" s="2" t="s">
        <v>4947</v>
      </c>
      <c r="B128" s="21" t="s">
        <v>559</v>
      </c>
      <c r="C128" s="5" t="s">
        <v>26</v>
      </c>
      <c r="D128" s="132">
        <v>34998</v>
      </c>
      <c r="E128" s="2">
        <v>26</v>
      </c>
      <c r="F128" s="2" t="s">
        <v>2902</v>
      </c>
      <c r="G128" s="2"/>
      <c r="H128" s="133">
        <v>1093</v>
      </c>
      <c r="I128" s="81">
        <v>94</v>
      </c>
      <c r="J128" s="2">
        <v>5</v>
      </c>
    </row>
    <row r="129" spans="1:10" x14ac:dyDescent="0.2">
      <c r="A129" s="2">
        <v>115</v>
      </c>
      <c r="B129" s="21" t="s">
        <v>512</v>
      </c>
      <c r="C129" t="s">
        <v>25</v>
      </c>
      <c r="D129" s="132">
        <v>36725</v>
      </c>
      <c r="E129" s="2">
        <v>21</v>
      </c>
      <c r="F129" s="2" t="s">
        <v>2902</v>
      </c>
      <c r="G129" s="2"/>
      <c r="H129" s="133">
        <v>1090</v>
      </c>
      <c r="I129" s="81">
        <v>102</v>
      </c>
      <c r="J129" s="2">
        <v>5</v>
      </c>
    </row>
    <row r="130" spans="1:10" x14ac:dyDescent="0.2">
      <c r="A130" s="2" t="s">
        <v>4947</v>
      </c>
      <c r="B130" s="21" t="s">
        <v>512</v>
      </c>
      <c r="C130" t="s">
        <v>2</v>
      </c>
      <c r="D130" s="132">
        <v>36725</v>
      </c>
      <c r="E130" s="2">
        <v>21</v>
      </c>
      <c r="F130" s="2" t="s">
        <v>2902</v>
      </c>
      <c r="G130" s="2"/>
      <c r="H130" s="133">
        <v>1102</v>
      </c>
      <c r="I130" s="81">
        <v>103</v>
      </c>
      <c r="J130" s="2">
        <v>5</v>
      </c>
    </row>
    <row r="131" spans="1:10" x14ac:dyDescent="0.2">
      <c r="A131" s="2">
        <v>116</v>
      </c>
      <c r="B131" s="21" t="s">
        <v>1010</v>
      </c>
      <c r="C131" s="5" t="s">
        <v>85</v>
      </c>
      <c r="D131" s="132">
        <v>37870</v>
      </c>
      <c r="E131" s="2">
        <v>18</v>
      </c>
      <c r="F131" s="2" t="s">
        <v>2902</v>
      </c>
      <c r="G131" s="2"/>
      <c r="H131" s="133">
        <v>973</v>
      </c>
      <c r="I131" s="81">
        <v>11</v>
      </c>
      <c r="J131" s="2">
        <v>6</v>
      </c>
    </row>
    <row r="132" spans="1:10" x14ac:dyDescent="0.2">
      <c r="A132" s="2">
        <v>117</v>
      </c>
      <c r="B132" s="21" t="s">
        <v>435</v>
      </c>
      <c r="C132" t="s">
        <v>36</v>
      </c>
      <c r="D132" s="132">
        <v>36960</v>
      </c>
      <c r="E132" s="2">
        <v>20</v>
      </c>
      <c r="F132" s="2" t="s">
        <v>2902</v>
      </c>
      <c r="G132" s="2"/>
      <c r="H132" s="133">
        <v>994</v>
      </c>
      <c r="I132" s="81">
        <v>20</v>
      </c>
      <c r="J132" s="2">
        <v>6</v>
      </c>
    </row>
    <row r="133" spans="1:10" x14ac:dyDescent="0.2">
      <c r="A133" s="2">
        <v>118</v>
      </c>
      <c r="B133" s="21" t="s">
        <v>340</v>
      </c>
      <c r="C133" t="s">
        <v>32</v>
      </c>
      <c r="D133" s="132">
        <v>34143</v>
      </c>
      <c r="E133" s="2">
        <v>28</v>
      </c>
      <c r="F133" s="2" t="s">
        <v>2902</v>
      </c>
      <c r="G133" s="2"/>
      <c r="H133" s="133">
        <v>1128</v>
      </c>
      <c r="I133" s="81">
        <v>26</v>
      </c>
      <c r="J133" s="2">
        <v>6</v>
      </c>
    </row>
    <row r="134" spans="1:10" x14ac:dyDescent="0.2">
      <c r="A134" s="2">
        <v>119</v>
      </c>
      <c r="B134" s="21" t="s">
        <v>768</v>
      </c>
      <c r="C134" t="s">
        <v>35</v>
      </c>
      <c r="D134" s="132">
        <v>36628</v>
      </c>
      <c r="E134" s="2">
        <v>21</v>
      </c>
      <c r="F134" s="2" t="s">
        <v>2902</v>
      </c>
      <c r="G134" s="2"/>
      <c r="H134" s="133">
        <v>1090</v>
      </c>
      <c r="I134" s="81">
        <v>27</v>
      </c>
      <c r="J134" s="2">
        <v>6</v>
      </c>
    </row>
    <row r="135" spans="1:10" x14ac:dyDescent="0.2">
      <c r="A135" s="2">
        <v>120</v>
      </c>
      <c r="B135" s="21" t="s">
        <v>653</v>
      </c>
      <c r="C135" t="s">
        <v>28</v>
      </c>
      <c r="D135" s="132">
        <v>32989</v>
      </c>
      <c r="E135" s="2">
        <v>31</v>
      </c>
      <c r="F135" s="2" t="s">
        <v>2902</v>
      </c>
      <c r="G135" s="42"/>
      <c r="H135" s="81">
        <v>1151</v>
      </c>
      <c r="I135" s="81">
        <v>31</v>
      </c>
      <c r="J135" s="2">
        <v>6</v>
      </c>
    </row>
    <row r="136" spans="1:10" x14ac:dyDescent="0.2">
      <c r="A136" s="2">
        <v>121</v>
      </c>
      <c r="B136" s="21" t="s">
        <v>914</v>
      </c>
      <c r="C136" s="5" t="s">
        <v>27</v>
      </c>
      <c r="D136" s="132">
        <v>35404</v>
      </c>
      <c r="E136" s="2">
        <v>25</v>
      </c>
      <c r="F136" s="2" t="s">
        <v>2902</v>
      </c>
      <c r="G136" s="42"/>
      <c r="H136" s="81">
        <v>1117</v>
      </c>
      <c r="I136" s="81">
        <v>39</v>
      </c>
      <c r="J136" s="2">
        <v>6</v>
      </c>
    </row>
    <row r="137" spans="1:10" x14ac:dyDescent="0.2">
      <c r="A137" s="2" t="s">
        <v>4947</v>
      </c>
      <c r="B137" s="21" t="s">
        <v>682</v>
      </c>
      <c r="C137" t="s">
        <v>29</v>
      </c>
      <c r="D137" s="132">
        <v>44612</v>
      </c>
      <c r="E137" s="2">
        <v>0</v>
      </c>
      <c r="F137" s="2" t="s">
        <v>2902</v>
      </c>
      <c r="G137" s="42"/>
      <c r="H137" s="81">
        <v>1131</v>
      </c>
      <c r="I137" s="81">
        <v>42</v>
      </c>
      <c r="J137" s="2">
        <v>6</v>
      </c>
    </row>
    <row r="138" spans="1:10" x14ac:dyDescent="0.2">
      <c r="A138" s="2">
        <v>122</v>
      </c>
      <c r="B138" s="21" t="s">
        <v>738</v>
      </c>
      <c r="C138" t="s">
        <v>37</v>
      </c>
      <c r="D138" s="132">
        <v>35479</v>
      </c>
      <c r="E138" s="2">
        <v>25</v>
      </c>
      <c r="F138" s="2" t="s">
        <v>2902</v>
      </c>
      <c r="G138" s="42"/>
      <c r="H138" s="81">
        <v>1101</v>
      </c>
      <c r="I138" s="81">
        <v>42</v>
      </c>
      <c r="J138" s="2">
        <v>6</v>
      </c>
    </row>
    <row r="139" spans="1:10" x14ac:dyDescent="0.2">
      <c r="A139" s="2">
        <v>123</v>
      </c>
      <c r="B139" s="21" t="s">
        <v>368</v>
      </c>
      <c r="C139" s="5" t="s">
        <v>37</v>
      </c>
      <c r="D139" s="132">
        <v>37072</v>
      </c>
      <c r="E139" s="2">
        <v>20</v>
      </c>
      <c r="F139" s="2" t="s">
        <v>2902</v>
      </c>
      <c r="G139" s="42"/>
      <c r="H139" s="81">
        <v>1068</v>
      </c>
      <c r="I139" s="81">
        <v>44</v>
      </c>
      <c r="J139" s="2">
        <v>6</v>
      </c>
    </row>
    <row r="140" spans="1:10" x14ac:dyDescent="0.2">
      <c r="A140" s="2">
        <v>124</v>
      </c>
      <c r="B140" s="21" t="s">
        <v>357</v>
      </c>
      <c r="C140" s="134" t="s">
        <v>33</v>
      </c>
      <c r="D140" s="132">
        <v>37885</v>
      </c>
      <c r="E140" s="2">
        <v>18</v>
      </c>
      <c r="F140" s="2" t="s">
        <v>2902</v>
      </c>
      <c r="H140" s="81">
        <v>1068</v>
      </c>
      <c r="I140" s="81">
        <v>49</v>
      </c>
      <c r="J140" s="2">
        <v>6</v>
      </c>
    </row>
    <row r="141" spans="1:10" x14ac:dyDescent="0.2">
      <c r="A141" s="2">
        <v>125</v>
      </c>
      <c r="B141" s="21" t="s">
        <v>114</v>
      </c>
      <c r="C141" s="21" t="s">
        <v>2</v>
      </c>
      <c r="D141" s="132">
        <v>36999</v>
      </c>
      <c r="E141" s="2">
        <v>20</v>
      </c>
      <c r="F141" s="2" t="s">
        <v>2902</v>
      </c>
      <c r="H141" s="81">
        <v>1116</v>
      </c>
      <c r="I141" s="81">
        <v>67</v>
      </c>
      <c r="J141" s="2">
        <v>6</v>
      </c>
    </row>
    <row r="142" spans="1:10" x14ac:dyDescent="0.2">
      <c r="A142" s="2">
        <v>126</v>
      </c>
      <c r="B142" s="21" t="s">
        <v>519</v>
      </c>
      <c r="C142" s="21" t="s">
        <v>26</v>
      </c>
      <c r="D142" s="132">
        <v>36598</v>
      </c>
      <c r="E142" s="2">
        <v>21</v>
      </c>
      <c r="F142" s="2" t="s">
        <v>2902</v>
      </c>
      <c r="H142" s="81">
        <v>1092</v>
      </c>
      <c r="I142" s="81">
        <v>99</v>
      </c>
      <c r="J142" s="2">
        <v>6</v>
      </c>
    </row>
    <row r="143" spans="1:10" x14ac:dyDescent="0.2">
      <c r="A143" s="2">
        <v>127</v>
      </c>
      <c r="B143" s="21" t="s">
        <v>515</v>
      </c>
      <c r="C143" s="21" t="s">
        <v>2</v>
      </c>
      <c r="D143" s="132">
        <v>35389</v>
      </c>
      <c r="E143" s="2">
        <v>25</v>
      </c>
      <c r="F143" s="2" t="s">
        <v>2902</v>
      </c>
      <c r="H143" s="81">
        <v>1095</v>
      </c>
      <c r="I143" s="81">
        <v>104</v>
      </c>
      <c r="J143" s="2">
        <v>6</v>
      </c>
    </row>
    <row r="144" spans="1:10" x14ac:dyDescent="0.2">
      <c r="A144" s="2">
        <v>128</v>
      </c>
      <c r="B144" s="21" t="s">
        <v>513</v>
      </c>
      <c r="C144" s="21" t="s">
        <v>2</v>
      </c>
      <c r="D144" s="132">
        <v>36427</v>
      </c>
      <c r="E144" s="2">
        <v>22</v>
      </c>
      <c r="F144" s="2" t="s">
        <v>2902</v>
      </c>
      <c r="H144" s="81">
        <v>1095</v>
      </c>
      <c r="I144" s="81">
        <v>104</v>
      </c>
      <c r="J144" s="2">
        <v>6</v>
      </c>
    </row>
    <row r="145" spans="1:10" x14ac:dyDescent="0.2">
      <c r="A145" s="2">
        <v>129</v>
      </c>
      <c r="B145" s="21" t="s">
        <v>433</v>
      </c>
      <c r="C145" s="135" t="s">
        <v>36</v>
      </c>
      <c r="D145" s="132">
        <v>37900</v>
      </c>
      <c r="E145" s="2">
        <v>18</v>
      </c>
      <c r="F145" s="2" t="s">
        <v>2902</v>
      </c>
      <c r="H145" s="81">
        <v>990</v>
      </c>
      <c r="I145" s="81">
        <v>21</v>
      </c>
      <c r="J145" s="2">
        <v>7</v>
      </c>
    </row>
    <row r="146" spans="1:10" x14ac:dyDescent="0.2">
      <c r="A146" s="2">
        <v>130</v>
      </c>
      <c r="B146" s="21" t="s">
        <v>434</v>
      </c>
      <c r="C146" s="134" t="s">
        <v>36</v>
      </c>
      <c r="D146" s="132">
        <v>35118</v>
      </c>
      <c r="E146" s="2">
        <v>26</v>
      </c>
      <c r="F146" s="2" t="s">
        <v>2902</v>
      </c>
      <c r="H146" s="81">
        <v>990</v>
      </c>
      <c r="I146" s="81">
        <v>21</v>
      </c>
      <c r="J146" s="2">
        <v>7</v>
      </c>
    </row>
    <row r="147" spans="1:10" x14ac:dyDescent="0.2">
      <c r="A147" s="2">
        <v>131</v>
      </c>
      <c r="B147" s="21" t="s">
        <v>1011</v>
      </c>
      <c r="C147" s="21" t="s">
        <v>85</v>
      </c>
      <c r="D147" s="132">
        <v>37883</v>
      </c>
      <c r="E147" s="2">
        <v>18</v>
      </c>
      <c r="F147" s="2" t="s">
        <v>2902</v>
      </c>
      <c r="H147" s="81">
        <v>941</v>
      </c>
      <c r="I147" s="81">
        <v>23</v>
      </c>
      <c r="J147" s="2">
        <v>7</v>
      </c>
    </row>
    <row r="148" spans="1:10" x14ac:dyDescent="0.2">
      <c r="A148" s="2" t="s">
        <v>4947</v>
      </c>
      <c r="B148" s="21" t="s">
        <v>688</v>
      </c>
      <c r="C148" s="21" t="s">
        <v>28</v>
      </c>
      <c r="D148" s="132">
        <v>31691</v>
      </c>
      <c r="E148" s="2">
        <v>35</v>
      </c>
      <c r="F148" s="2" t="s">
        <v>2902</v>
      </c>
      <c r="H148" s="81">
        <v>1142</v>
      </c>
      <c r="I148" s="81">
        <v>35</v>
      </c>
      <c r="J148" s="2">
        <v>7</v>
      </c>
    </row>
    <row r="149" spans="1:10" x14ac:dyDescent="0.2">
      <c r="A149" s="2">
        <v>132</v>
      </c>
      <c r="B149" s="21" t="s">
        <v>417</v>
      </c>
      <c r="C149" s="21" t="s">
        <v>35</v>
      </c>
      <c r="D149" s="132">
        <v>37938</v>
      </c>
      <c r="E149" s="2">
        <v>18</v>
      </c>
      <c r="F149" s="2" t="s">
        <v>2902</v>
      </c>
      <c r="H149" s="81">
        <v>1023</v>
      </c>
      <c r="I149" s="81">
        <v>35</v>
      </c>
      <c r="J149" s="2">
        <v>7</v>
      </c>
    </row>
    <row r="150" spans="1:10" x14ac:dyDescent="0.2">
      <c r="A150" s="2" t="s">
        <v>4947</v>
      </c>
      <c r="B150" s="21" t="s">
        <v>649</v>
      </c>
      <c r="C150" s="21" t="s">
        <v>29</v>
      </c>
      <c r="D150" s="132">
        <v>35459</v>
      </c>
      <c r="E150" s="2">
        <v>25</v>
      </c>
      <c r="F150" s="2" t="s">
        <v>2902</v>
      </c>
      <c r="H150" s="81">
        <v>1130</v>
      </c>
      <c r="I150" s="81">
        <v>44</v>
      </c>
      <c r="J150" s="2">
        <v>7</v>
      </c>
    </row>
    <row r="151" spans="1:10" x14ac:dyDescent="0.2">
      <c r="A151" s="2">
        <v>133</v>
      </c>
      <c r="B151" s="21" t="s">
        <v>213</v>
      </c>
      <c r="C151" s="21" t="s">
        <v>27</v>
      </c>
      <c r="D151" s="132">
        <v>36496</v>
      </c>
      <c r="E151" s="2">
        <v>22</v>
      </c>
      <c r="F151" s="2" t="s">
        <v>2902</v>
      </c>
      <c r="H151" s="81">
        <v>1111</v>
      </c>
      <c r="I151" s="81">
        <v>49</v>
      </c>
      <c r="J151" s="2">
        <v>7</v>
      </c>
    </row>
    <row r="152" spans="1:10" x14ac:dyDescent="0.2">
      <c r="A152" s="2" t="s">
        <v>4947</v>
      </c>
      <c r="B152" s="21" t="s">
        <v>205</v>
      </c>
      <c r="C152" s="21" t="s">
        <v>27</v>
      </c>
      <c r="D152" s="132">
        <v>36633</v>
      </c>
      <c r="E152" s="2">
        <v>21</v>
      </c>
      <c r="F152" s="2" t="s">
        <v>2902</v>
      </c>
      <c r="H152" s="81">
        <v>1111</v>
      </c>
      <c r="I152" s="81">
        <v>49</v>
      </c>
      <c r="J152" s="2">
        <v>7</v>
      </c>
    </row>
    <row r="153" spans="1:10" x14ac:dyDescent="0.2">
      <c r="A153" s="2">
        <v>134</v>
      </c>
      <c r="B153" s="21" t="s">
        <v>549</v>
      </c>
      <c r="C153" s="21" t="s">
        <v>37</v>
      </c>
      <c r="D153" s="132">
        <v>37033</v>
      </c>
      <c r="E153" s="2">
        <v>20</v>
      </c>
      <c r="F153" s="2" t="s">
        <v>2902</v>
      </c>
      <c r="H153" s="81">
        <v>1088</v>
      </c>
      <c r="I153" s="81">
        <v>55</v>
      </c>
      <c r="J153" s="2">
        <v>7</v>
      </c>
    </row>
    <row r="154" spans="1:10" x14ac:dyDescent="0.2">
      <c r="A154" s="2" t="s">
        <v>4947</v>
      </c>
      <c r="B154" s="21" t="s">
        <v>104</v>
      </c>
      <c r="C154" s="134" t="s">
        <v>25</v>
      </c>
      <c r="D154" s="132">
        <v>38360</v>
      </c>
      <c r="E154" s="2">
        <v>17</v>
      </c>
      <c r="F154" s="2" t="s">
        <v>2902</v>
      </c>
      <c r="H154" s="81">
        <v>1096</v>
      </c>
      <c r="I154" s="81">
        <v>72</v>
      </c>
      <c r="J154" s="2">
        <v>7</v>
      </c>
    </row>
    <row r="155" spans="1:10" x14ac:dyDescent="0.2">
      <c r="A155" s="2">
        <v>135</v>
      </c>
      <c r="B155" s="21" t="s">
        <v>614</v>
      </c>
      <c r="C155" s="134" t="s">
        <v>27</v>
      </c>
      <c r="D155" s="132">
        <v>38240</v>
      </c>
      <c r="E155" s="2">
        <v>17</v>
      </c>
      <c r="F155" s="2" t="s">
        <v>2902</v>
      </c>
      <c r="H155" s="81">
        <v>1096</v>
      </c>
      <c r="I155" s="81">
        <v>86</v>
      </c>
      <c r="J155" s="2">
        <v>7</v>
      </c>
    </row>
    <row r="156" spans="1:10" x14ac:dyDescent="0.2">
      <c r="A156" s="2" t="s">
        <v>4947</v>
      </c>
      <c r="B156" s="21" t="s">
        <v>521</v>
      </c>
      <c r="C156" s="21" t="s">
        <v>26</v>
      </c>
      <c r="D156" s="132">
        <v>37908</v>
      </c>
      <c r="E156" s="2">
        <v>18</v>
      </c>
      <c r="F156" s="2" t="s">
        <v>2902</v>
      </c>
      <c r="H156" s="81">
        <v>1091</v>
      </c>
      <c r="I156" s="81">
        <v>100</v>
      </c>
      <c r="J156" s="2">
        <v>7</v>
      </c>
    </row>
    <row r="157" spans="1:10" x14ac:dyDescent="0.2">
      <c r="A157" s="2">
        <v>136</v>
      </c>
      <c r="B157" s="21" t="s">
        <v>1012</v>
      </c>
      <c r="C157" s="134" t="s">
        <v>85</v>
      </c>
      <c r="D157" s="132">
        <v>37209</v>
      </c>
      <c r="E157" s="2">
        <v>20</v>
      </c>
      <c r="F157" s="2" t="s">
        <v>2902</v>
      </c>
      <c r="H157" s="81">
        <v>886</v>
      </c>
      <c r="I157" s="81">
        <v>27</v>
      </c>
      <c r="J157" s="2">
        <v>8</v>
      </c>
    </row>
    <row r="158" spans="1:10" x14ac:dyDescent="0.2">
      <c r="A158" s="2" t="s">
        <v>4947</v>
      </c>
      <c r="B158" s="21" t="s">
        <v>607</v>
      </c>
      <c r="C158" s="134" t="s">
        <v>28</v>
      </c>
      <c r="D158" s="132">
        <v>35266</v>
      </c>
      <c r="E158" s="2">
        <v>25</v>
      </c>
      <c r="F158" s="2" t="s">
        <v>2902</v>
      </c>
      <c r="H158" s="81">
        <v>1139</v>
      </c>
      <c r="I158" s="81">
        <v>37</v>
      </c>
      <c r="J158" s="2">
        <v>8</v>
      </c>
    </row>
    <row r="159" spans="1:10" x14ac:dyDescent="0.2">
      <c r="A159" s="2" t="s">
        <v>4947</v>
      </c>
      <c r="B159" s="21" t="s">
        <v>709</v>
      </c>
      <c r="C159" s="21" t="s">
        <v>29</v>
      </c>
      <c r="D159" s="132">
        <v>33366</v>
      </c>
      <c r="E159" s="2">
        <v>30</v>
      </c>
      <c r="F159" s="2" t="s">
        <v>2902</v>
      </c>
      <c r="H159" s="81">
        <v>1124</v>
      </c>
      <c r="I159" s="81">
        <v>51</v>
      </c>
      <c r="J159" s="2">
        <v>8</v>
      </c>
    </row>
    <row r="160" spans="1:10" x14ac:dyDescent="0.2">
      <c r="A160" s="2">
        <v>137</v>
      </c>
      <c r="B160" s="21" t="s">
        <v>127</v>
      </c>
      <c r="C160" s="134" t="s">
        <v>32</v>
      </c>
      <c r="D160" s="132">
        <v>36013</v>
      </c>
      <c r="E160" s="2">
        <v>23</v>
      </c>
      <c r="F160" s="2" t="s">
        <v>2902</v>
      </c>
      <c r="H160" s="81">
        <v>1090</v>
      </c>
      <c r="I160" s="81">
        <v>51</v>
      </c>
      <c r="J160" s="2">
        <v>8</v>
      </c>
    </row>
    <row r="161" spans="1:10" x14ac:dyDescent="0.2">
      <c r="A161" s="2">
        <v>138</v>
      </c>
      <c r="B161" s="21" t="s">
        <v>310</v>
      </c>
      <c r="C161" s="134" t="s">
        <v>29</v>
      </c>
      <c r="D161" s="132">
        <v>35618</v>
      </c>
      <c r="E161" s="2">
        <v>24</v>
      </c>
      <c r="F161" s="2" t="s">
        <v>2902</v>
      </c>
      <c r="H161" s="81">
        <v>1107</v>
      </c>
      <c r="I161" s="81">
        <v>59</v>
      </c>
      <c r="J161" s="2">
        <v>8</v>
      </c>
    </row>
    <row r="162" spans="1:10" x14ac:dyDescent="0.2">
      <c r="A162" s="2">
        <v>139</v>
      </c>
      <c r="B162" s="21" t="s">
        <v>376</v>
      </c>
      <c r="C162" s="21" t="s">
        <v>38</v>
      </c>
      <c r="D162" s="132">
        <v>36877</v>
      </c>
      <c r="E162" s="2">
        <v>21</v>
      </c>
      <c r="F162" s="2" t="s">
        <v>2902</v>
      </c>
      <c r="H162" s="81">
        <v>998</v>
      </c>
      <c r="I162" s="81">
        <v>59</v>
      </c>
      <c r="J162" s="2">
        <v>8</v>
      </c>
    </row>
    <row r="163" spans="1:10" x14ac:dyDescent="0.2">
      <c r="A163" s="2">
        <v>140</v>
      </c>
      <c r="B163" s="21" t="s">
        <v>356</v>
      </c>
      <c r="C163" s="21" t="s">
        <v>33</v>
      </c>
      <c r="D163" s="132">
        <v>35899</v>
      </c>
      <c r="E163" s="2">
        <v>23</v>
      </c>
      <c r="F163" s="2" t="s">
        <v>2902</v>
      </c>
      <c r="H163" s="81">
        <v>1046</v>
      </c>
      <c r="I163" s="81">
        <v>67</v>
      </c>
      <c r="J163" s="2">
        <v>8</v>
      </c>
    </row>
    <row r="164" spans="1:10" x14ac:dyDescent="0.2">
      <c r="A164" s="2">
        <v>141</v>
      </c>
      <c r="B164" s="21" t="s">
        <v>108</v>
      </c>
      <c r="C164" s="21" t="s">
        <v>25</v>
      </c>
      <c r="D164" s="132">
        <v>35895</v>
      </c>
      <c r="E164" s="2">
        <v>23</v>
      </c>
      <c r="F164" s="2" t="s">
        <v>2902</v>
      </c>
      <c r="H164" s="81">
        <v>1079</v>
      </c>
      <c r="I164" s="81">
        <v>101</v>
      </c>
      <c r="J164" s="2">
        <v>8</v>
      </c>
    </row>
    <row r="165" spans="1:10" x14ac:dyDescent="0.2">
      <c r="A165" s="2" t="s">
        <v>4947</v>
      </c>
      <c r="B165" s="21" t="s">
        <v>521</v>
      </c>
      <c r="C165" s="21" t="s">
        <v>2</v>
      </c>
      <c r="D165" s="132">
        <v>37908</v>
      </c>
      <c r="E165" s="2">
        <v>18</v>
      </c>
      <c r="F165" s="2" t="s">
        <v>2902</v>
      </c>
      <c r="H165" s="81">
        <v>1089</v>
      </c>
      <c r="I165" s="81">
        <v>106</v>
      </c>
      <c r="J165" s="2">
        <v>8</v>
      </c>
    </row>
    <row r="166" spans="1:10" x14ac:dyDescent="0.2">
      <c r="A166" s="2">
        <v>142</v>
      </c>
      <c r="B166" s="21" t="s">
        <v>436</v>
      </c>
      <c r="C166" s="21" t="s">
        <v>36</v>
      </c>
      <c r="D166" s="132">
        <v>37497</v>
      </c>
      <c r="E166" s="2">
        <v>19</v>
      </c>
      <c r="F166" s="2" t="s">
        <v>2902</v>
      </c>
      <c r="H166" s="81">
        <v>981</v>
      </c>
      <c r="I166" s="81">
        <v>24</v>
      </c>
      <c r="J166" s="2">
        <v>9</v>
      </c>
    </row>
    <row r="167" spans="1:10" x14ac:dyDescent="0.2">
      <c r="A167" s="2">
        <v>143</v>
      </c>
      <c r="B167" s="21" t="s">
        <v>925</v>
      </c>
      <c r="C167" s="21" t="s">
        <v>34</v>
      </c>
      <c r="D167" s="132">
        <v>34151</v>
      </c>
      <c r="E167" s="2">
        <v>28</v>
      </c>
      <c r="F167" s="2" t="s">
        <v>2902</v>
      </c>
      <c r="H167" s="81">
        <v>1095</v>
      </c>
      <c r="I167" s="81">
        <v>46</v>
      </c>
      <c r="J167" s="2">
        <v>9</v>
      </c>
    </row>
    <row r="168" spans="1:10" x14ac:dyDescent="0.2">
      <c r="A168" s="2">
        <v>144</v>
      </c>
      <c r="B168" s="21" t="s">
        <v>274</v>
      </c>
      <c r="C168" s="21" t="s">
        <v>28</v>
      </c>
      <c r="D168" s="132">
        <v>32903</v>
      </c>
      <c r="E168" s="2">
        <v>32</v>
      </c>
      <c r="F168" s="2" t="s">
        <v>2902</v>
      </c>
      <c r="H168" s="81">
        <v>1123</v>
      </c>
      <c r="I168" s="81">
        <v>47</v>
      </c>
      <c r="J168" s="2">
        <v>9</v>
      </c>
    </row>
    <row r="169" spans="1:10" x14ac:dyDescent="0.2">
      <c r="A169" s="2" t="s">
        <v>4947</v>
      </c>
      <c r="B169" s="21" t="s">
        <v>613</v>
      </c>
      <c r="C169" s="134" t="s">
        <v>28</v>
      </c>
      <c r="D169" s="132">
        <v>34891</v>
      </c>
      <c r="E169" s="2">
        <v>26</v>
      </c>
      <c r="F169" s="2" t="s">
        <v>2902</v>
      </c>
      <c r="H169" s="81">
        <v>1127</v>
      </c>
      <c r="I169" s="81">
        <v>48</v>
      </c>
      <c r="J169" s="2">
        <v>9</v>
      </c>
    </row>
    <row r="170" spans="1:10" x14ac:dyDescent="0.2">
      <c r="A170" s="2">
        <v>145</v>
      </c>
      <c r="B170" s="21" t="s">
        <v>421</v>
      </c>
      <c r="C170" s="21" t="s">
        <v>35</v>
      </c>
      <c r="D170" s="132">
        <v>37556</v>
      </c>
      <c r="E170" s="2">
        <v>19</v>
      </c>
      <c r="F170" s="2" t="s">
        <v>2902</v>
      </c>
      <c r="H170" s="81">
        <v>1004</v>
      </c>
      <c r="I170" s="81">
        <v>52</v>
      </c>
      <c r="J170" s="2">
        <v>9</v>
      </c>
    </row>
    <row r="171" spans="1:10" x14ac:dyDescent="0.2">
      <c r="A171" s="2">
        <v>146</v>
      </c>
      <c r="B171" s="21" t="s">
        <v>342</v>
      </c>
      <c r="C171" s="21" t="s">
        <v>32</v>
      </c>
      <c r="D171" s="132">
        <v>34623</v>
      </c>
      <c r="E171" s="2">
        <v>27</v>
      </c>
      <c r="F171" s="2" t="s">
        <v>2902</v>
      </c>
      <c r="H171" s="81">
        <v>1088</v>
      </c>
      <c r="I171" s="81">
        <v>54</v>
      </c>
      <c r="J171" s="2">
        <v>9</v>
      </c>
    </row>
    <row r="172" spans="1:10" x14ac:dyDescent="0.2">
      <c r="A172" s="2">
        <v>147</v>
      </c>
      <c r="B172" s="21" t="s">
        <v>237</v>
      </c>
      <c r="C172" s="21" t="s">
        <v>27</v>
      </c>
      <c r="D172" s="132">
        <v>35747</v>
      </c>
      <c r="E172" s="2">
        <v>24</v>
      </c>
      <c r="F172" s="2" t="s">
        <v>2902</v>
      </c>
      <c r="H172" s="81">
        <v>1108</v>
      </c>
      <c r="I172" s="81">
        <v>56</v>
      </c>
      <c r="J172" s="2">
        <v>9</v>
      </c>
    </row>
    <row r="173" spans="1:10" x14ac:dyDescent="0.2">
      <c r="A173" s="2">
        <v>148</v>
      </c>
      <c r="B173" s="21" t="s">
        <v>372</v>
      </c>
      <c r="C173" s="21" t="s">
        <v>37</v>
      </c>
      <c r="D173" s="132">
        <v>36860</v>
      </c>
      <c r="E173" s="2">
        <v>21</v>
      </c>
      <c r="F173" s="2" t="s">
        <v>2902</v>
      </c>
      <c r="H173" s="81">
        <v>1051</v>
      </c>
      <c r="I173" s="81">
        <v>59</v>
      </c>
      <c r="J173" s="2">
        <v>9</v>
      </c>
    </row>
    <row r="174" spans="1:10" x14ac:dyDescent="0.2">
      <c r="A174" s="2">
        <v>149</v>
      </c>
      <c r="B174" s="21" t="s">
        <v>689</v>
      </c>
      <c r="C174" s="21" t="s">
        <v>29</v>
      </c>
      <c r="D174" s="132">
        <v>36253</v>
      </c>
      <c r="E174" s="2">
        <v>22</v>
      </c>
      <c r="F174" s="2" t="s">
        <v>2902</v>
      </c>
      <c r="H174" s="81">
        <v>1099</v>
      </c>
      <c r="I174" s="81">
        <v>85</v>
      </c>
      <c r="J174" s="2">
        <v>9</v>
      </c>
    </row>
    <row r="175" spans="1:10" x14ac:dyDescent="0.2">
      <c r="A175" s="2">
        <v>150</v>
      </c>
      <c r="B175" s="21" t="s">
        <v>438</v>
      </c>
      <c r="C175" s="134" t="s">
        <v>36</v>
      </c>
      <c r="D175" s="132">
        <v>38208</v>
      </c>
      <c r="E175" s="2">
        <v>17</v>
      </c>
      <c r="F175" s="2" t="s">
        <v>2902</v>
      </c>
      <c r="H175" s="81">
        <v>960</v>
      </c>
      <c r="I175" s="81">
        <v>26</v>
      </c>
      <c r="J175" s="2">
        <v>10</v>
      </c>
    </row>
    <row r="176" spans="1:10" x14ac:dyDescent="0.2">
      <c r="A176" s="2" t="s">
        <v>4947</v>
      </c>
      <c r="B176" s="21" t="s">
        <v>707</v>
      </c>
      <c r="C176" s="21" t="s">
        <v>28</v>
      </c>
      <c r="D176" s="132">
        <v>34588</v>
      </c>
      <c r="E176" s="2">
        <v>27</v>
      </c>
      <c r="F176" s="2" t="s">
        <v>2902</v>
      </c>
      <c r="H176" s="81">
        <v>1125</v>
      </c>
      <c r="I176" s="81">
        <v>50</v>
      </c>
      <c r="J176" s="2">
        <v>10</v>
      </c>
    </row>
    <row r="177" spans="1:10" x14ac:dyDescent="0.2">
      <c r="A177" s="2">
        <v>151</v>
      </c>
      <c r="B177" s="21" t="s">
        <v>174</v>
      </c>
      <c r="C177" s="21" t="s">
        <v>37</v>
      </c>
      <c r="D177" s="132">
        <v>37623</v>
      </c>
      <c r="E177" s="2">
        <v>19</v>
      </c>
      <c r="F177" s="2" t="s">
        <v>2902</v>
      </c>
      <c r="H177" s="81">
        <v>1044</v>
      </c>
      <c r="I177" s="81">
        <v>63</v>
      </c>
      <c r="J177" s="2">
        <v>10</v>
      </c>
    </row>
    <row r="178" spans="1:10" x14ac:dyDescent="0.2">
      <c r="A178" s="2">
        <v>152</v>
      </c>
      <c r="B178" s="21" t="s">
        <v>311</v>
      </c>
      <c r="C178" s="134" t="s">
        <v>30</v>
      </c>
      <c r="D178" s="132">
        <v>30264</v>
      </c>
      <c r="E178" s="2">
        <v>39</v>
      </c>
      <c r="F178" s="2" t="s">
        <v>2902</v>
      </c>
      <c r="H178" s="81">
        <v>1086</v>
      </c>
      <c r="I178" s="81">
        <v>71</v>
      </c>
      <c r="J178" s="2">
        <v>10</v>
      </c>
    </row>
    <row r="179" spans="1:10" x14ac:dyDescent="0.2">
      <c r="A179" s="2" t="s">
        <v>4947</v>
      </c>
      <c r="B179" s="21" t="s">
        <v>653</v>
      </c>
      <c r="C179" s="21" t="s">
        <v>29</v>
      </c>
      <c r="D179" s="132">
        <v>32989</v>
      </c>
      <c r="E179" s="2">
        <v>31</v>
      </c>
      <c r="F179" s="2" t="s">
        <v>2902</v>
      </c>
      <c r="H179" s="81">
        <v>1090</v>
      </c>
      <c r="I179" s="81">
        <v>90</v>
      </c>
      <c r="J179" s="2">
        <v>10</v>
      </c>
    </row>
    <row r="180" spans="1:10" x14ac:dyDescent="0.2">
      <c r="A180" s="2">
        <v>153</v>
      </c>
      <c r="B180" s="21" t="s">
        <v>318</v>
      </c>
      <c r="C180" s="21" t="s">
        <v>34</v>
      </c>
      <c r="D180" s="132">
        <v>33879</v>
      </c>
      <c r="E180" s="2">
        <v>29</v>
      </c>
      <c r="F180" s="2" t="s">
        <v>2902</v>
      </c>
      <c r="H180" s="81">
        <v>1080</v>
      </c>
      <c r="I180" s="81">
        <v>53</v>
      </c>
      <c r="J180" s="2">
        <v>11</v>
      </c>
    </row>
    <row r="181" spans="1:10" x14ac:dyDescent="0.2">
      <c r="A181" s="2">
        <v>154</v>
      </c>
      <c r="B181" s="21" t="s">
        <v>654</v>
      </c>
      <c r="C181" s="21" t="s">
        <v>28</v>
      </c>
      <c r="D181" s="132">
        <v>36359</v>
      </c>
      <c r="E181" s="2">
        <v>22</v>
      </c>
      <c r="F181" s="2" t="s">
        <v>2902</v>
      </c>
      <c r="H181" s="81">
        <v>1121</v>
      </c>
      <c r="I181" s="81">
        <v>55</v>
      </c>
      <c r="J181" s="2">
        <v>11</v>
      </c>
    </row>
    <row r="182" spans="1:10" x14ac:dyDescent="0.2">
      <c r="A182" s="2">
        <v>155</v>
      </c>
      <c r="B182" s="21" t="s">
        <v>315</v>
      </c>
      <c r="C182" s="21" t="s">
        <v>29</v>
      </c>
      <c r="D182" s="132">
        <v>36865</v>
      </c>
      <c r="E182" s="2">
        <v>21</v>
      </c>
      <c r="F182" s="2" t="s">
        <v>2902</v>
      </c>
      <c r="H182" s="81">
        <v>1094</v>
      </c>
      <c r="I182" s="81">
        <v>71</v>
      </c>
      <c r="J182" s="2">
        <v>11</v>
      </c>
    </row>
    <row r="183" spans="1:10" x14ac:dyDescent="0.2">
      <c r="A183" s="2" t="s">
        <v>4947</v>
      </c>
      <c r="B183" s="21" t="s">
        <v>373</v>
      </c>
      <c r="C183" s="134" t="s">
        <v>37</v>
      </c>
      <c r="D183" s="132">
        <v>36509</v>
      </c>
      <c r="E183" s="2">
        <v>22</v>
      </c>
      <c r="F183" s="2" t="s">
        <v>2902</v>
      </c>
      <c r="H183" s="81">
        <v>1031</v>
      </c>
      <c r="I183" s="81">
        <v>74</v>
      </c>
      <c r="J183" s="2">
        <v>11</v>
      </c>
    </row>
    <row r="184" spans="1:10" x14ac:dyDescent="0.2">
      <c r="A184" s="2" t="s">
        <v>4947</v>
      </c>
      <c r="B184" s="21" t="s">
        <v>708</v>
      </c>
      <c r="C184" s="21" t="s">
        <v>29</v>
      </c>
      <c r="D184" s="132">
        <v>35052</v>
      </c>
      <c r="E184" s="2">
        <v>26</v>
      </c>
      <c r="F184" s="2" t="s">
        <v>2902</v>
      </c>
      <c r="H184" s="81">
        <v>1086</v>
      </c>
      <c r="I184" s="81">
        <v>93</v>
      </c>
      <c r="J184" s="2">
        <v>11</v>
      </c>
    </row>
    <row r="185" spans="1:10" x14ac:dyDescent="0.2">
      <c r="A185" s="2">
        <v>156</v>
      </c>
      <c r="B185" s="21" t="s">
        <v>157</v>
      </c>
      <c r="C185" s="21" t="s">
        <v>32</v>
      </c>
      <c r="D185" s="132">
        <v>38952</v>
      </c>
      <c r="E185" s="2">
        <v>15</v>
      </c>
      <c r="F185" s="2" t="s">
        <v>2902</v>
      </c>
      <c r="H185" s="81">
        <v>1027</v>
      </c>
      <c r="I185" s="81">
        <v>102</v>
      </c>
      <c r="J185" s="2">
        <v>11</v>
      </c>
    </row>
    <row r="186" spans="1:10" x14ac:dyDescent="0.2">
      <c r="A186" s="2" t="s">
        <v>4947</v>
      </c>
      <c r="B186" s="21" t="s">
        <v>677</v>
      </c>
      <c r="C186" s="135" t="s">
        <v>28</v>
      </c>
      <c r="D186" s="132">
        <v>33550</v>
      </c>
      <c r="E186" s="2">
        <v>30</v>
      </c>
      <c r="F186" s="2" t="s">
        <v>2902</v>
      </c>
      <c r="H186" s="81">
        <v>1119</v>
      </c>
      <c r="I186" s="81">
        <v>56</v>
      </c>
      <c r="J186" s="2">
        <v>12</v>
      </c>
    </row>
    <row r="187" spans="1:10" x14ac:dyDescent="0.2">
      <c r="A187" s="2">
        <v>157</v>
      </c>
      <c r="B187" s="21" t="s">
        <v>241</v>
      </c>
      <c r="C187" s="21" t="s">
        <v>28</v>
      </c>
      <c r="D187" s="132">
        <v>37404</v>
      </c>
      <c r="E187" s="2">
        <v>19</v>
      </c>
      <c r="F187" s="2" t="s">
        <v>2902</v>
      </c>
      <c r="H187" s="81">
        <v>1111</v>
      </c>
      <c r="I187" s="81">
        <v>57</v>
      </c>
      <c r="J187" s="2">
        <v>12</v>
      </c>
    </row>
    <row r="188" spans="1:10" x14ac:dyDescent="0.2">
      <c r="A188" s="2">
        <v>158</v>
      </c>
      <c r="B188" s="21" t="s">
        <v>271</v>
      </c>
      <c r="C188" s="134" t="s">
        <v>27</v>
      </c>
      <c r="D188" s="132">
        <v>37075</v>
      </c>
      <c r="E188" s="2">
        <v>20</v>
      </c>
      <c r="F188" s="2" t="s">
        <v>2902</v>
      </c>
      <c r="H188" s="81">
        <v>1100</v>
      </c>
      <c r="I188" s="81">
        <v>68</v>
      </c>
      <c r="J188" s="2">
        <v>12</v>
      </c>
    </row>
    <row r="189" spans="1:10" x14ac:dyDescent="0.2">
      <c r="A189" s="2">
        <v>159</v>
      </c>
      <c r="B189" s="21" t="s">
        <v>619</v>
      </c>
      <c r="C189" s="21" t="s">
        <v>28</v>
      </c>
      <c r="D189" s="132">
        <v>35528</v>
      </c>
      <c r="E189" s="2">
        <v>24</v>
      </c>
      <c r="F189" s="2" t="s">
        <v>2902</v>
      </c>
      <c r="H189" s="81">
        <v>1118</v>
      </c>
      <c r="I189" s="81">
        <v>57</v>
      </c>
      <c r="J189" s="2">
        <v>13</v>
      </c>
    </row>
    <row r="190" spans="1:10" x14ac:dyDescent="0.2">
      <c r="A190" s="2">
        <v>160</v>
      </c>
      <c r="B190" s="21" t="s">
        <v>902</v>
      </c>
      <c r="C190" s="21" t="s">
        <v>28</v>
      </c>
      <c r="D190" s="132">
        <v>34300</v>
      </c>
      <c r="E190" s="2">
        <v>28</v>
      </c>
      <c r="F190" s="2" t="s">
        <v>2902</v>
      </c>
      <c r="H190" s="81">
        <v>1117</v>
      </c>
      <c r="I190" s="81">
        <v>60</v>
      </c>
      <c r="J190" s="2">
        <v>14</v>
      </c>
    </row>
    <row r="191" spans="1:10" x14ac:dyDescent="0.2">
      <c r="A191" s="2" t="s">
        <v>4947</v>
      </c>
      <c r="B191" s="21" t="s">
        <v>236</v>
      </c>
      <c r="C191" s="21" t="s">
        <v>28</v>
      </c>
      <c r="D191" s="132">
        <v>38454</v>
      </c>
      <c r="E191" s="2">
        <v>16</v>
      </c>
      <c r="F191" s="2" t="s">
        <v>2902</v>
      </c>
      <c r="H191" s="81">
        <v>1110</v>
      </c>
      <c r="I191" s="81">
        <v>60</v>
      </c>
      <c r="J191" s="2">
        <v>14</v>
      </c>
    </row>
    <row r="192" spans="1:10" x14ac:dyDescent="0.2">
      <c r="A192" s="2" t="s">
        <v>4947</v>
      </c>
      <c r="B192" s="21" t="s">
        <v>310</v>
      </c>
      <c r="C192" s="135" t="s">
        <v>30</v>
      </c>
      <c r="D192" s="132">
        <v>35618</v>
      </c>
      <c r="E192" s="2">
        <v>24</v>
      </c>
      <c r="F192" s="2" t="s">
        <v>2902</v>
      </c>
      <c r="H192" s="81">
        <v>1045</v>
      </c>
      <c r="I192" s="81">
        <v>96</v>
      </c>
      <c r="J192" s="2">
        <v>14</v>
      </c>
    </row>
    <row r="193" spans="1:10" x14ac:dyDescent="0.2">
      <c r="A193" s="2">
        <v>161</v>
      </c>
      <c r="B193" s="21" t="s">
        <v>657</v>
      </c>
      <c r="C193" s="134" t="s">
        <v>28</v>
      </c>
      <c r="D193" s="132">
        <v>36004</v>
      </c>
      <c r="E193" s="2">
        <v>23</v>
      </c>
      <c r="F193" s="2" t="s">
        <v>2902</v>
      </c>
      <c r="H193" s="81">
        <v>1114</v>
      </c>
      <c r="I193" s="81">
        <v>65</v>
      </c>
      <c r="J193" s="2">
        <v>15</v>
      </c>
    </row>
    <row r="194" spans="1:10" x14ac:dyDescent="0.2">
      <c r="A194" s="2">
        <v>162</v>
      </c>
      <c r="B194" s="21" t="s">
        <v>317</v>
      </c>
      <c r="C194" s="134" t="s">
        <v>30</v>
      </c>
      <c r="D194" s="132">
        <v>31156</v>
      </c>
      <c r="E194" s="2">
        <v>36</v>
      </c>
      <c r="F194" s="2" t="s">
        <v>2902</v>
      </c>
      <c r="H194" s="81">
        <v>1018</v>
      </c>
      <c r="I194" s="81">
        <v>104</v>
      </c>
      <c r="J194" s="2">
        <v>15</v>
      </c>
    </row>
    <row r="195" spans="1:10" x14ac:dyDescent="0.2">
      <c r="A195" s="2">
        <v>163</v>
      </c>
      <c r="B195" s="21" t="s">
        <v>1067</v>
      </c>
      <c r="C195" s="21" t="s">
        <v>28</v>
      </c>
      <c r="D195" s="132">
        <v>33837</v>
      </c>
      <c r="E195" s="2">
        <v>29</v>
      </c>
      <c r="F195" s="2" t="s">
        <v>2902</v>
      </c>
      <c r="H195" s="81">
        <v>1112</v>
      </c>
      <c r="I195" s="81">
        <v>68</v>
      </c>
      <c r="J195" s="2">
        <v>16</v>
      </c>
    </row>
    <row r="196" spans="1:10" x14ac:dyDescent="0.2">
      <c r="A196" s="2" t="s">
        <v>4947</v>
      </c>
      <c r="B196" s="21" t="s">
        <v>689</v>
      </c>
      <c r="C196" s="21" t="s">
        <v>28</v>
      </c>
      <c r="D196" s="132">
        <v>36253</v>
      </c>
      <c r="E196" s="2">
        <v>22</v>
      </c>
      <c r="F196" s="2" t="s">
        <v>2902</v>
      </c>
      <c r="H196" s="81">
        <v>1108</v>
      </c>
      <c r="I196" s="81">
        <v>74</v>
      </c>
      <c r="J196" s="2">
        <v>17</v>
      </c>
    </row>
    <row r="197" spans="1:10" x14ac:dyDescent="0.2">
      <c r="A197" s="2">
        <v>164</v>
      </c>
      <c r="B197" s="21" t="s">
        <v>656</v>
      </c>
      <c r="C197" s="21" t="s">
        <v>28</v>
      </c>
      <c r="D197" s="132">
        <v>37168</v>
      </c>
      <c r="E197" s="2">
        <v>20</v>
      </c>
      <c r="F197" s="2" t="s">
        <v>2902</v>
      </c>
      <c r="H197" s="81">
        <v>1107</v>
      </c>
      <c r="I197" s="81">
        <v>76</v>
      </c>
      <c r="J197" s="2">
        <v>18</v>
      </c>
    </row>
    <row r="198" spans="1:10" x14ac:dyDescent="0.2">
      <c r="A198" s="2">
        <v>165</v>
      </c>
      <c r="B198" s="21" t="s">
        <v>1055</v>
      </c>
      <c r="C198" s="21" t="s">
        <v>28</v>
      </c>
      <c r="D198" s="132">
        <v>37660</v>
      </c>
      <c r="E198" s="2">
        <v>19</v>
      </c>
      <c r="F198" s="2" t="s">
        <v>2902</v>
      </c>
      <c r="H198" s="81">
        <v>1096</v>
      </c>
      <c r="I198" s="81">
        <v>90</v>
      </c>
      <c r="J198" s="2">
        <v>19</v>
      </c>
    </row>
    <row r="199" spans="1:10" x14ac:dyDescent="0.2">
      <c r="A199" s="2">
        <v>166</v>
      </c>
      <c r="B199" s="21" t="s">
        <v>655</v>
      </c>
      <c r="C199" s="21" t="s">
        <v>28</v>
      </c>
      <c r="D199" s="132">
        <v>36759</v>
      </c>
      <c r="E199" s="2">
        <v>21</v>
      </c>
      <c r="F199" s="2" t="s">
        <v>2902</v>
      </c>
      <c r="H199" s="81">
        <v>1095</v>
      </c>
      <c r="I199" s="81">
        <v>91</v>
      </c>
      <c r="J199" s="2">
        <v>20</v>
      </c>
    </row>
    <row r="200" spans="1:10" x14ac:dyDescent="0.2">
      <c r="A200" s="2">
        <v>167</v>
      </c>
      <c r="B200" s="21" t="s">
        <v>1128</v>
      </c>
      <c r="C200" s="21" t="s">
        <v>28</v>
      </c>
      <c r="D200" s="132">
        <v>35308</v>
      </c>
      <c r="E200" s="2">
        <v>25</v>
      </c>
      <c r="F200" s="2" t="s">
        <v>2902</v>
      </c>
      <c r="H200" s="81">
        <v>1094</v>
      </c>
      <c r="I200" s="81">
        <v>94</v>
      </c>
      <c r="J200" s="2">
        <v>21</v>
      </c>
    </row>
    <row r="201" spans="1:10" x14ac:dyDescent="0.2">
      <c r="A201" s="2" t="s">
        <v>4947</v>
      </c>
      <c r="B201" s="134" t="s">
        <v>293</v>
      </c>
      <c r="C201" s="134" t="s">
        <v>28</v>
      </c>
      <c r="D201" s="132">
        <v>35559</v>
      </c>
      <c r="E201" s="2">
        <v>24</v>
      </c>
      <c r="F201" s="2" t="s">
        <v>2902</v>
      </c>
      <c r="H201" s="81">
        <v>1066</v>
      </c>
      <c r="I201" s="81">
        <v>105</v>
      </c>
      <c r="J201" s="2">
        <v>22</v>
      </c>
    </row>
    <row r="202" spans="1:10" x14ac:dyDescent="0.2">
      <c r="D202" s="132"/>
      <c r="H202" s="81"/>
      <c r="I202" s="81"/>
    </row>
    <row r="203" spans="1:10" x14ac:dyDescent="0.2">
      <c r="D203" s="132"/>
      <c r="H203" s="81"/>
      <c r="I203" s="81"/>
    </row>
  </sheetData>
  <dataConsolidate function="count" link="1">
    <dataRefs count="2">
      <dataRef ref="A2:A1048576" sheet="AUS MEN data pull" r:id="rId1"/>
      <dataRef ref="A2:A1048576" sheet="AUS WOMEN data pull" r:id="rId2"/>
    </dataRefs>
  </dataConsolidate>
  <conditionalFormatting sqref="C2:C26 C29:C139">
    <cfRule type="containsText" dxfId="36" priority="3" operator="containsText" text="marathon">
      <formula>NOT(ISERROR(SEARCH("marathon",C2)))</formula>
    </cfRule>
  </conditionalFormatting>
  <conditionalFormatting sqref="A2:A26 A29:A1048576">
    <cfRule type="duplicateValues" dxfId="35" priority="2"/>
  </conditionalFormatting>
  <conditionalFormatting sqref="A1">
    <cfRule type="duplicateValues" dxfId="34" priority="1"/>
  </conditionalFormatting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9BA4F-3E88-BF48-9EAA-DDC4045A4B8C}">
  <sheetPr>
    <tabColor rgb="FF00B050"/>
  </sheetPr>
  <dimension ref="A1:Z1984"/>
  <sheetViews>
    <sheetView tabSelected="1" zoomScaleNormal="100" workbookViewId="0">
      <pane ySplit="1" topLeftCell="A2" activePane="bottomLeft" state="frozen"/>
      <selection pane="bottomLeft" activeCell="H9" sqref="H9"/>
    </sheetView>
  </sheetViews>
  <sheetFormatPr baseColWidth="10" defaultRowHeight="16" x14ac:dyDescent="0.2"/>
  <cols>
    <col min="1" max="1" width="5.33203125" style="2" customWidth="1"/>
    <col min="2" max="2" width="10.83203125" style="2"/>
    <col min="3" max="3" width="25.5" style="1" customWidth="1"/>
    <col min="4" max="4" width="16.33203125" style="5" customWidth="1"/>
    <col min="5" max="5" width="12.5" style="5" customWidth="1"/>
    <col min="6" max="6" width="7.33203125" style="2" customWidth="1"/>
    <col min="7" max="7" width="10.5" style="2" customWidth="1"/>
    <col min="8" max="8" width="8.5" customWidth="1"/>
    <col min="9" max="9" width="13.33203125" style="2" customWidth="1"/>
    <col min="10" max="10" width="15.33203125" style="2" customWidth="1"/>
    <col min="11" max="11" width="15.1640625" style="2" bestFit="1" customWidth="1"/>
    <col min="12" max="12" width="9" style="2" bestFit="1" customWidth="1"/>
    <col min="13" max="13" width="13.83203125" style="2" bestFit="1" customWidth="1"/>
    <col min="14" max="14" width="35" style="2" bestFit="1" customWidth="1"/>
    <col min="15" max="15" width="9" bestFit="1" customWidth="1"/>
    <col min="16" max="17" width="9" customWidth="1"/>
  </cols>
  <sheetData>
    <row r="1" spans="1:26" ht="47" customHeight="1" thickBot="1" x14ac:dyDescent="0.25">
      <c r="A1" s="61" t="s">
        <v>859</v>
      </c>
      <c r="B1" s="40" t="s">
        <v>860</v>
      </c>
      <c r="C1" s="3" t="s">
        <v>3</v>
      </c>
      <c r="D1" s="3" t="s">
        <v>6</v>
      </c>
      <c r="E1" s="3" t="s">
        <v>0</v>
      </c>
      <c r="F1" s="40" t="s">
        <v>1</v>
      </c>
      <c r="G1" s="40" t="s">
        <v>67</v>
      </c>
      <c r="H1" s="40" t="s">
        <v>857</v>
      </c>
      <c r="I1" s="67" t="s">
        <v>4942</v>
      </c>
      <c r="J1" s="67" t="s">
        <v>4943</v>
      </c>
      <c r="K1" s="67" t="s">
        <v>4930</v>
      </c>
      <c r="L1" s="62" t="s">
        <v>839</v>
      </c>
      <c r="M1" s="62" t="s">
        <v>1043</v>
      </c>
      <c r="N1" s="80" t="s">
        <v>4929</v>
      </c>
      <c r="O1" s="79" t="s">
        <v>2901</v>
      </c>
    </row>
    <row r="2" spans="1:26" x14ac:dyDescent="0.2">
      <c r="A2" s="2">
        <v>1</v>
      </c>
      <c r="B2" s="2">
        <v>1</v>
      </c>
      <c r="C2" t="s">
        <v>410</v>
      </c>
      <c r="D2" t="s">
        <v>35</v>
      </c>
      <c r="E2" s="5">
        <v>35427</v>
      </c>
      <c r="F2" s="41">
        <f ca="1">DATEDIF(E2,TODAY(),"y")</f>
        <v>25</v>
      </c>
      <c r="G2" s="42" t="str">
        <f>IFERROR(VLOOKUP(C2&amp;D2,AUS_male_points_list!$A$3:$S$1048576,19,FALSE), IFERROR(VLOOKUP(C2&amp;D2,AUS_female_points_list!$A$3:$S$1048576,19,FALSE),""))</f>
        <v>Q</v>
      </c>
      <c r="I2" s="81">
        <f>IFERROR(VLOOKUP(C2&amp;D2,AUS_male_Toplist_21_22!$N$3:$Q$2969,2,FALSE),IFERROR(VLOOKUP(C2&amp;D2,AUS_female_Toplist_21_22!$N$3:$Q$2879,2,FALSE),"Not found"))</f>
        <v>1239</v>
      </c>
      <c r="J2" s="81">
        <f>IFERROR(VLOOKUP(C2&amp;D2,AUS_male_Toplist_21_22!$N$3:$Q$2969,3,FALSE),IFERROR(VLOOKUP(C2&amp;D2,AUS_female_Toplist_21_22!$N$3:$Q$2879,3,FALSE),"Not found"))</f>
        <v>1</v>
      </c>
      <c r="K2" s="2">
        <f>IFERROR(VLOOKUP(C2&amp;D2,AUS_male_Toplist_21_22!$N$3:$Q$2969,4,FALSE),IFERROR(VLOOKUP(C2&amp;D2,AUS_female_Toplist_21_22!$N$3:$Q$2879,4,FALSE),"Not found"))</f>
        <v>1</v>
      </c>
      <c r="L2" s="2">
        <f>(COUNTIF($C$2:$C2,$C2)=1)+0</f>
        <v>1</v>
      </c>
      <c r="M2" s="2">
        <f>IF(L2=1,RANK(I2,$I$2:$I$1209,0),"Alternate event")</f>
        <v>2</v>
      </c>
      <c r="N2" s="2" t="str">
        <f t="shared" ref="N2:N26" si="0">C2&amp;D2</f>
        <v>Nicola MCDERMOTThigh-jump</v>
      </c>
      <c r="O2" t="str">
        <f>IF(COUNTIFS($N$2:$N$3997, N2)&gt;1, "Duplicate", "Unique")</f>
        <v>Unique</v>
      </c>
      <c r="R2" s="7"/>
    </row>
    <row r="3" spans="1:26" x14ac:dyDescent="0.2">
      <c r="A3" s="2">
        <v>2</v>
      </c>
      <c r="B3" s="2">
        <f t="shared" ref="B3:B65" si="1">IF(AND(L3=1,K3&lt;=3),B2+1,B2)</f>
        <v>2</v>
      </c>
      <c r="C3" t="s">
        <v>764</v>
      </c>
      <c r="D3" t="s">
        <v>35</v>
      </c>
      <c r="E3" s="5">
        <v>34297</v>
      </c>
      <c r="F3" s="41">
        <f ca="1">DATEDIF(E3,TODAY(),"y")</f>
        <v>28</v>
      </c>
      <c r="G3" s="42" t="str">
        <f>IFERROR(VLOOKUP(C3&amp;D3,AUS_male_points_list!$A$3:$S$1048576,19,FALSE), IFERROR(VLOOKUP(C3&amp;D3,AUS_female_points_list!$A$3:$S$1048576,19,FALSE),""))</f>
        <v>Q</v>
      </c>
      <c r="I3" s="81">
        <f>IFERROR(VLOOKUP(C3&amp;D3,AUS_male_Toplist_21_22!$N$3:$Q$2969,2,FALSE),IFERROR(VLOOKUP(C3&amp;D3,AUS_female_Toplist_21_22!$N$3:$Q$2879,2,FALSE),"Not found"))</f>
        <v>1224</v>
      </c>
      <c r="J3" s="81">
        <f>IFERROR(VLOOKUP(C3&amp;D3,AUS_male_Toplist_21_22!$N$3:$Q$2969,3,FALSE),IFERROR(VLOOKUP(C3&amp;D3,AUS_female_Toplist_21_22!$N$3:$Q$2879,3,FALSE),"Not found"))</f>
        <v>1</v>
      </c>
      <c r="K3" s="2">
        <f>IFERROR(VLOOKUP(C3&amp;D3,AUS_male_Toplist_21_22!$N$3:$Q$2969,4,FALSE),IFERROR(VLOOKUP(C3&amp;D3,AUS_female_Toplist_21_22!$N$3:$Q$2879,4,FALSE),"Not found"))</f>
        <v>1</v>
      </c>
      <c r="L3" s="2">
        <f>(COUNTIF($C$2:$C3,$C3)=1)+0</f>
        <v>1</v>
      </c>
      <c r="M3" s="2">
        <f>IF(L3=1,RANK(I3,$I$2:$I$1209,0),"Alternate event")</f>
        <v>4</v>
      </c>
      <c r="N3" s="2" t="str">
        <f t="shared" si="0"/>
        <v>Brandon STARChigh-jump</v>
      </c>
      <c r="O3" t="str">
        <f>IF(COUNTIFS($N$2:$N$3997, N3)&gt;1, "Duplicate", "Unique")</f>
        <v>Unique</v>
      </c>
    </row>
    <row r="4" spans="1:26" ht="16" customHeight="1" x14ac:dyDescent="0.2">
      <c r="A4" s="2">
        <v>3</v>
      </c>
      <c r="B4" s="2">
        <f t="shared" si="1"/>
        <v>3</v>
      </c>
      <c r="C4" t="s">
        <v>776</v>
      </c>
      <c r="D4" t="s">
        <v>36</v>
      </c>
      <c r="E4" s="5">
        <v>35545</v>
      </c>
      <c r="F4" s="41">
        <f ca="1">DATEDIF(E4,TODAY(),"y")</f>
        <v>24</v>
      </c>
      <c r="G4" s="42" t="str">
        <f>IFERROR(VLOOKUP(C4&amp;D4,AUS_male_points_list!$A$3:$S$1048576,19,FALSE), IFERROR(VLOOKUP(C4&amp;D4,AUS_female_points_list!$A$3:$S$1048576,19,FALSE),""))</f>
        <v>Q</v>
      </c>
      <c r="I4" s="81">
        <f>IFERROR(VLOOKUP(C4&amp;D4,AUS_male_Toplist_21_22!$N$3:$Q$2969,2,FALSE),IFERROR(VLOOKUP(C4&amp;D4,AUS_female_Toplist_21_22!$N$3:$Q$2879,2,FALSE),"Not found"))</f>
        <v>1217</v>
      </c>
      <c r="J4" s="81">
        <f>IFERROR(VLOOKUP(C4&amp;D4,AUS_male_Toplist_21_22!$N$3:$Q$2969,3,FALSE),IFERROR(VLOOKUP(C4&amp;D4,AUS_female_Toplist_21_22!$N$3:$Q$2879,3,FALSE),"Not found"))</f>
        <v>1</v>
      </c>
      <c r="K4" s="2">
        <f>IFERROR(VLOOKUP(C4&amp;D4,AUS_male_Toplist_21_22!$N$3:$Q$2969,4,FALSE),IFERROR(VLOOKUP(C4&amp;D4,AUS_female_Toplist_21_22!$N$3:$Q$2879,4,FALSE),"Not found"))</f>
        <v>1</v>
      </c>
      <c r="L4" s="2">
        <f>(COUNTIF($C$2:$C4,$C4)=1)+0</f>
        <v>1</v>
      </c>
      <c r="M4" s="2">
        <f>IF(L4=1,RANK(I4,$I$2:$I$1209,0),"Alternate event")</f>
        <v>5</v>
      </c>
      <c r="N4" s="2" t="str">
        <f t="shared" si="0"/>
        <v>Kurtis MARSCHALLpole-vault</v>
      </c>
      <c r="O4" t="str">
        <f>IF(COUNTIFS($N$2:$N$3997, N4)&gt;1, "Duplicate", "Unique")</f>
        <v>Unique</v>
      </c>
      <c r="R4" s="87" t="s">
        <v>4997</v>
      </c>
      <c r="S4" s="82"/>
      <c r="T4" s="82"/>
      <c r="U4" s="82"/>
      <c r="V4" s="82"/>
      <c r="W4" s="82"/>
      <c r="X4" s="82"/>
      <c r="Y4" s="82"/>
      <c r="Z4" s="83"/>
    </row>
    <row r="5" spans="1:26" x14ac:dyDescent="0.2">
      <c r="A5" s="2">
        <v>4</v>
      </c>
      <c r="B5" s="2">
        <f t="shared" si="1"/>
        <v>4</v>
      </c>
      <c r="C5" t="s">
        <v>495</v>
      </c>
      <c r="D5" t="s">
        <v>85</v>
      </c>
      <c r="E5" s="5">
        <v>35841</v>
      </c>
      <c r="F5" s="41">
        <f ca="1">DATEDIF(E5,TODAY(),"y")</f>
        <v>24</v>
      </c>
      <c r="G5" s="42" t="str">
        <f>IFERROR(VLOOKUP(C5&amp;D5,AUS_male_points_list!$A$3:$S$1048576,19,FALSE), IFERROR(VLOOKUP(C5&amp;D5,AUS_female_points_list!$A$3:$S$1048576,19,FALSE),""))</f>
        <v>Q</v>
      </c>
      <c r="I5" s="81">
        <f>IFERROR(VLOOKUP(C5&amp;D5,AUS_male_Toplist_21_22!$N$3:$Q$2969,2,FALSE),IFERROR(VLOOKUP(C5&amp;D5,AUS_female_Toplist_21_22!$N$3:$Q$2879,2,FALSE),"Not found"))</f>
        <v>1172</v>
      </c>
      <c r="J5" s="81">
        <f>IFERROR(VLOOKUP(C5&amp;D5,AUS_male_Toplist_21_22!$N$3:$Q$2969,3,FALSE),IFERROR(VLOOKUP(C5&amp;D5,AUS_female_Toplist_21_22!$N$3:$Q$2879,3,FALSE),"Not found"))</f>
        <v>1</v>
      </c>
      <c r="K5" s="2">
        <f>IFERROR(VLOOKUP(C5&amp;D5,AUS_male_Toplist_21_22!$N$3:$Q$2969,4,FALSE),IFERROR(VLOOKUP(C5&amp;D5,AUS_female_Toplist_21_22!$N$3:$Q$2879,4,FALSE),"Not found"))</f>
        <v>1</v>
      </c>
      <c r="L5" s="2">
        <f>(COUNTIF($C$2:$C5,$C5)=1)+0</f>
        <v>1</v>
      </c>
      <c r="M5" s="2">
        <f>IF(L5=1,RANK(I5,$I$2:$I$1209,0),"Alternate event")</f>
        <v>30</v>
      </c>
      <c r="N5" s="2" t="str">
        <f t="shared" si="0"/>
        <v>Jemima MONTAGrace-walking</v>
      </c>
      <c r="O5" t="str">
        <f>IF(COUNTIFS($N$2:$N$3997, N5)&gt;1, "Duplicate", "Unique")</f>
        <v>Unique</v>
      </c>
      <c r="R5" s="84"/>
      <c r="S5" s="85"/>
      <c r="T5" s="85"/>
      <c r="U5" s="85"/>
      <c r="V5" s="85"/>
      <c r="W5" s="85"/>
      <c r="X5" s="85"/>
      <c r="Y5" s="85"/>
      <c r="Z5" s="86"/>
    </row>
    <row r="6" spans="1:26" x14ac:dyDescent="0.2">
      <c r="A6" s="2">
        <v>5</v>
      </c>
      <c r="B6" s="2">
        <f t="shared" si="1"/>
        <v>5</v>
      </c>
      <c r="C6" t="s">
        <v>481</v>
      </c>
      <c r="D6" t="s">
        <v>41</v>
      </c>
      <c r="E6" s="5">
        <v>33501</v>
      </c>
      <c r="F6" s="41">
        <f ca="1">DATEDIF(E6,TODAY(),"y")</f>
        <v>30</v>
      </c>
      <c r="G6" s="42" t="str">
        <f>IFERROR(VLOOKUP(C6&amp;D6,AUS_male_points_list!$A$3:$S$1048576,19,FALSE), IFERROR(VLOOKUP(C6&amp;D6,AUS_female_points_list!$A$3:$S$1048576,19,FALSE),""))</f>
        <v>Q</v>
      </c>
      <c r="I6" s="81">
        <f>IFERROR(VLOOKUP(C6&amp;D6,AUS_male_Toplist_21_22!$N$3:$Q$2969,2,FALSE),IFERROR(VLOOKUP(C6&amp;D6,AUS_female_Toplist_21_22!$N$3:$Q$2879,2,FALSE),"Not found"))</f>
        <v>1163</v>
      </c>
      <c r="J6" s="81">
        <f>IFERROR(VLOOKUP(C6&amp;D6,AUS_male_Toplist_21_22!$N$3:$Q$2969,3,FALSE),IFERROR(VLOOKUP(C6&amp;D6,AUS_female_Toplist_21_22!$N$3:$Q$2879,3,FALSE),"Not found"))</f>
        <v>1</v>
      </c>
      <c r="K6" s="2">
        <f>IFERROR(VLOOKUP(C6&amp;D6,AUS_male_Toplist_21_22!$N$3:$Q$2969,4,FALSE),IFERROR(VLOOKUP(C6&amp;D6,AUS_female_Toplist_21_22!$N$3:$Q$2879,4,FALSE),"Not found"))</f>
        <v>1</v>
      </c>
      <c r="L6" s="2">
        <f>(COUNTIF($C$2:$C6,$C6)=1)+0</f>
        <v>1</v>
      </c>
      <c r="M6" s="2">
        <f>IF(L6=1,RANK(I6,$I$2:$I$1209,0),"Alternate event")</f>
        <v>37</v>
      </c>
      <c r="N6" s="2" t="str">
        <f t="shared" si="0"/>
        <v>Kelsey-Lee BARBERjavelin-throw</v>
      </c>
      <c r="O6" t="str">
        <f>IF(COUNTIFS($N$2:$N$3997, N6)&gt;1, "Duplicate", "Unique")</f>
        <v>Unique</v>
      </c>
      <c r="R6" s="74" t="s">
        <v>4998</v>
      </c>
      <c r="S6" s="72"/>
      <c r="T6" s="72"/>
      <c r="U6" s="72"/>
      <c r="V6" s="72"/>
      <c r="W6" s="72"/>
      <c r="X6" s="72"/>
      <c r="Y6" s="72"/>
      <c r="Z6" s="73"/>
    </row>
    <row r="7" spans="1:26" x14ac:dyDescent="0.2">
      <c r="A7" s="2">
        <v>6</v>
      </c>
      <c r="B7" s="2">
        <f t="shared" si="1"/>
        <v>6</v>
      </c>
      <c r="C7" t="s">
        <v>519</v>
      </c>
      <c r="D7" t="s">
        <v>44</v>
      </c>
      <c r="E7" s="5">
        <v>36598</v>
      </c>
      <c r="F7" s="41">
        <f ca="1">DATEDIF(E7,TODAY(),"y")</f>
        <v>22</v>
      </c>
      <c r="G7" s="42" t="str">
        <f>IFERROR(VLOOKUP(C7&amp;D7,AUS_male_points_list!$A$3:$S$1048576,19,FALSE), IFERROR(VLOOKUP(C7&amp;D7,AUS_female_points_list!$A$3:$S$1048576,19,FALSE),""))</f>
        <v>Q</v>
      </c>
      <c r="I7" s="81">
        <f>IFERROR(VLOOKUP(C7&amp;D7,AUS_male_Toplist_21_22!$N$3:$Q$2969,2,FALSE),IFERROR(VLOOKUP(C7&amp;D7,AUS_female_Toplist_21_22!$N$3:$Q$2879,2,FALSE),"Not found"))</f>
        <v>1227</v>
      </c>
      <c r="J7" s="81">
        <f>IFERROR(VLOOKUP(C7&amp;D7,AUS_male_Toplist_21_22!$N$3:$Q$2969,3,FALSE),IFERROR(VLOOKUP(C7&amp;D7,AUS_female_Toplist_21_22!$N$3:$Q$2879,3,FALSE),"Not found"))</f>
        <v>2</v>
      </c>
      <c r="K7" s="2">
        <f>IFERROR(VLOOKUP(C7&amp;D7,AUS_male_Toplist_21_22!$N$3:$Q$2969,4,FALSE),IFERROR(VLOOKUP(C7&amp;D7,AUS_female_Toplist_21_22!$N$3:$Q$2879,4,FALSE),"Not found"))</f>
        <v>1</v>
      </c>
      <c r="L7" s="2">
        <f>(COUNTIF($C$2:$C7,$C7)=1)+0</f>
        <v>1</v>
      </c>
      <c r="M7" s="2">
        <f>IF(L7=1,RANK(I7,$I$2:$I$1209,0),"Alternate event")</f>
        <v>3</v>
      </c>
      <c r="N7" s="2" t="str">
        <f t="shared" si="0"/>
        <v>Ashley MOLONEYdecathlon</v>
      </c>
      <c r="O7" t="str">
        <f>IF(COUNTIFS($N$2:$N$3997, N7)&gt;1, "Duplicate", "Unique")</f>
        <v>Unique</v>
      </c>
      <c r="R7" s="71"/>
      <c r="S7" s="72"/>
      <c r="T7" s="72"/>
      <c r="U7" s="72"/>
      <c r="V7" s="72"/>
      <c r="W7" s="72"/>
      <c r="X7" s="72"/>
      <c r="Y7" s="72"/>
      <c r="Z7" s="73"/>
    </row>
    <row r="8" spans="1:26" x14ac:dyDescent="0.2">
      <c r="A8" s="2">
        <v>7</v>
      </c>
      <c r="B8" s="2">
        <f t="shared" si="1"/>
        <v>7</v>
      </c>
      <c r="C8" t="s">
        <v>428</v>
      </c>
      <c r="D8" t="s">
        <v>36</v>
      </c>
      <c r="E8" s="5">
        <v>35525</v>
      </c>
      <c r="F8" s="41">
        <f ca="1">DATEDIF(E8,TODAY(),"y")</f>
        <v>24</v>
      </c>
      <c r="G8" s="42" t="str">
        <f>IFERROR(VLOOKUP(C8&amp;D8,AUS_male_points_list!$A$3:$S$1048576,19,FALSE), IFERROR(VLOOKUP(C8&amp;D8,AUS_female_points_list!$A$3:$S$1048576,19,FALSE),""))</f>
        <v>Q</v>
      </c>
      <c r="I8" s="81">
        <f>IFERROR(VLOOKUP(C8&amp;D8,AUS_male_Toplist_21_22!$N$3:$Q$2969,2,FALSE),IFERROR(VLOOKUP(C8&amp;D8,AUS_female_Toplist_21_22!$N$3:$Q$2879,2,FALSE),"Not found"))</f>
        <v>1214</v>
      </c>
      <c r="J8" s="81">
        <f>IFERROR(VLOOKUP(C8&amp;D8,AUS_male_Toplist_21_22!$N$3:$Q$2969,3,FALSE),IFERROR(VLOOKUP(C8&amp;D8,AUS_female_Toplist_21_22!$N$3:$Q$2879,3,FALSE),"Not found"))</f>
        <v>2</v>
      </c>
      <c r="K8" s="2">
        <f>IFERROR(VLOOKUP(C8&amp;D8,AUS_male_Toplist_21_22!$N$3:$Q$2969,4,FALSE),IFERROR(VLOOKUP(C8&amp;D8,AUS_female_Toplist_21_22!$N$3:$Q$2879,4,FALSE),"Not found"))</f>
        <v>1</v>
      </c>
      <c r="L8" s="2">
        <f>(COUNTIF($C$2:$C8,$C8)=1)+0</f>
        <v>1</v>
      </c>
      <c r="M8" s="2">
        <f>IF(L8=1,RANK(I8,$I$2:$I$1209,0),"Alternate event")</f>
        <v>7</v>
      </c>
      <c r="N8" s="2" t="str">
        <f t="shared" si="0"/>
        <v>Nina KENNEDYpole-vault</v>
      </c>
      <c r="O8" t="str">
        <f>IF(COUNTIFS($N$2:$N$3997, N8)&gt;1, "Duplicate", "Unique")</f>
        <v>Unique</v>
      </c>
      <c r="R8" s="74" t="s">
        <v>4945</v>
      </c>
      <c r="S8" s="72"/>
      <c r="T8" s="72"/>
      <c r="U8" s="72"/>
      <c r="V8" s="72"/>
      <c r="W8" s="72"/>
      <c r="X8" s="72"/>
      <c r="Y8" s="72"/>
      <c r="Z8" s="73"/>
    </row>
    <row r="9" spans="1:26" x14ac:dyDescent="0.2">
      <c r="A9" s="2">
        <v>8</v>
      </c>
      <c r="B9" s="2">
        <f t="shared" si="1"/>
        <v>8</v>
      </c>
      <c r="C9" t="s">
        <v>820</v>
      </c>
      <c r="D9" s="5" t="s">
        <v>81</v>
      </c>
      <c r="E9" s="5">
        <v>36197</v>
      </c>
      <c r="F9" s="41">
        <f ca="1">DATEDIF(E9,TODAY(),"y")</f>
        <v>23</v>
      </c>
      <c r="G9" s="42" t="str">
        <f>IFERROR(VLOOKUP(C9&amp;D9,AUS_male_points_list!$A$3:$S$1048576,19,FALSE), IFERROR(VLOOKUP(C9&amp;D9,AUS_female_points_list!$A$3:$S$1048576,19,FALSE),""))</f>
        <v>Q</v>
      </c>
      <c r="I9" s="81">
        <f>IFERROR(VLOOKUP(C9&amp;D9,AUS_male_Toplist_21_22!$N$3:$Q$2969,2,FALSE),IFERROR(VLOOKUP(C9&amp;D9,AUS_female_Toplist_21_22!$N$3:$Q$2879,2,FALSE),"Not found"))</f>
        <v>1170</v>
      </c>
      <c r="J9" s="81">
        <f>IFERROR(VLOOKUP(C9&amp;D9,AUS_male_Toplist_21_22!$N$3:$Q$2969,3,FALSE),IFERROR(VLOOKUP(C9&amp;D9,AUS_female_Toplist_21_22!$N$3:$Q$2879,3,FALSE),"Not found"))</f>
        <v>2</v>
      </c>
      <c r="K9" s="2">
        <f>IFERROR(VLOOKUP(C9&amp;D9,AUS_male_Toplist_21_22!$N$3:$Q$2969,4,FALSE),IFERROR(VLOOKUP(C9&amp;D9,AUS_female_Toplist_21_22!$N$3:$Q$2879,4,FALSE),"Not found"))</f>
        <v>1</v>
      </c>
      <c r="L9" s="2">
        <f>(COUNTIF($C$2:$C9,$C9)=1)+0</f>
        <v>1</v>
      </c>
      <c r="M9" s="2">
        <f>IF(L9=1,RANK(I9,$I$2:$I$1209,0),"Alternate event")</f>
        <v>32</v>
      </c>
      <c r="N9" s="2" t="str">
        <f t="shared" si="0"/>
        <v>Declan TINGAY20km-race-walking</v>
      </c>
      <c r="O9" t="str">
        <f>IF(COUNTIFS($N$2:$N$3997, N9)&gt;1, "Duplicate", "Unique")</f>
        <v>Unique</v>
      </c>
      <c r="R9" s="71"/>
      <c r="S9" s="72"/>
      <c r="T9" s="72"/>
      <c r="U9" s="72"/>
      <c r="V9" s="72"/>
      <c r="W9" s="72"/>
      <c r="X9" s="72"/>
      <c r="Y9" s="72"/>
      <c r="Z9" s="73"/>
    </row>
    <row r="10" spans="1:26" x14ac:dyDescent="0.2">
      <c r="A10" s="2">
        <v>9</v>
      </c>
      <c r="B10" s="2">
        <f t="shared" si="1"/>
        <v>9</v>
      </c>
      <c r="C10" t="s">
        <v>411</v>
      </c>
      <c r="D10" t="s">
        <v>35</v>
      </c>
      <c r="E10" s="5">
        <v>35207</v>
      </c>
      <c r="F10" s="41">
        <f ca="1">DATEDIF(E10,TODAY(),"y")</f>
        <v>25</v>
      </c>
      <c r="G10" s="42" t="str">
        <f>IFERROR(VLOOKUP(C10&amp;D10,AUS_male_points_list!$A$3:$S$1048576,19,FALSE), IFERROR(VLOOKUP(C10&amp;D10,AUS_female_points_list!$A$3:$S$1048576,19,FALSE),""))</f>
        <v>Q</v>
      </c>
      <c r="I10" s="81">
        <f>IFERROR(VLOOKUP(C10&amp;D10,AUS_male_Toplist_21_22!$N$3:$Q$2969,2,FALSE),IFERROR(VLOOKUP(C10&amp;D10,AUS_female_Toplist_21_22!$N$3:$Q$2879,2,FALSE),"Not found"))</f>
        <v>1180</v>
      </c>
      <c r="J10" s="81">
        <f>IFERROR(VLOOKUP(C10&amp;D10,AUS_male_Toplist_21_22!$N$3:$Q$2969,3,FALSE),IFERROR(VLOOKUP(C10&amp;D10,AUS_female_Toplist_21_22!$N$3:$Q$2879,3,FALSE),"Not found"))</f>
        <v>2</v>
      </c>
      <c r="K10" s="2">
        <f>IFERROR(VLOOKUP(C10&amp;D10,AUS_male_Toplist_21_22!$N$3:$Q$2969,4,FALSE),IFERROR(VLOOKUP(C10&amp;D10,AUS_female_Toplist_21_22!$N$3:$Q$2879,4,FALSE),"Not found"))</f>
        <v>2</v>
      </c>
      <c r="L10" s="2">
        <f>(COUNTIF($C$2:$C10,$C10)=1)+0</f>
        <v>1</v>
      </c>
      <c r="M10" s="2">
        <f>IF(L10=1,RANK(I10,$I$2:$I$1209,0),"Alternate event")</f>
        <v>24</v>
      </c>
      <c r="N10" s="2" t="str">
        <f t="shared" si="0"/>
        <v>Eleanor PATTERSONhigh-jump</v>
      </c>
      <c r="O10" t="str">
        <f>IF(COUNTIFS($N$2:$N$3997, N10)&gt;1, "Duplicate", "Unique")</f>
        <v>Unique</v>
      </c>
      <c r="R10" s="71"/>
      <c r="S10" s="72"/>
      <c r="T10" s="72"/>
      <c r="U10" s="72"/>
      <c r="V10" s="72"/>
      <c r="W10" s="72"/>
      <c r="X10" s="72"/>
      <c r="Y10" s="72"/>
      <c r="Z10" s="73"/>
    </row>
    <row r="11" spans="1:26" x14ac:dyDescent="0.2">
      <c r="A11" s="2">
        <v>10</v>
      </c>
      <c r="B11" s="2">
        <f t="shared" si="1"/>
        <v>10</v>
      </c>
      <c r="C11" t="s">
        <v>648</v>
      </c>
      <c r="D11" t="s">
        <v>28</v>
      </c>
      <c r="E11" s="5">
        <v>34851</v>
      </c>
      <c r="F11" s="41">
        <f ca="1">DATEDIF(E11,TODAY(),"y")</f>
        <v>26</v>
      </c>
      <c r="G11" s="42" t="str">
        <f>IFERROR(VLOOKUP(C11&amp;D11,AUS_male_points_list!$A$3:$S$1048576,19,FALSE), IFERROR(VLOOKUP(C11&amp;D11,AUS_female_points_list!$A$3:$S$1048576,19,FALSE),""))</f>
        <v>Q</v>
      </c>
      <c r="I11" s="81">
        <f>IFERROR(VLOOKUP(C11&amp;D11,AUS_male_Toplist_21_22!$N$3:$Q$2969,2,FALSE),IFERROR(VLOOKUP(C11&amp;D11,AUS_female_Toplist_21_22!$N$3:$Q$2879,2,FALSE),"Not found"))</f>
        <v>1252</v>
      </c>
      <c r="J11" s="81">
        <f>IFERROR(VLOOKUP(C11&amp;D11,AUS_male_Toplist_21_22!$N$3:$Q$2969,3,FALSE),IFERROR(VLOOKUP(C11&amp;D11,AUS_female_Toplist_21_22!$N$3:$Q$2879,3,FALSE),"Not found"))</f>
        <v>3</v>
      </c>
      <c r="K11" s="2">
        <f>IFERROR(VLOOKUP(C11&amp;D11,AUS_male_Toplist_21_22!$N$3:$Q$2969,4,FALSE),IFERROR(VLOOKUP(C11&amp;D11,AUS_female_Toplist_21_22!$N$3:$Q$2879,4,FALSE),"Not found"))</f>
        <v>1</v>
      </c>
      <c r="L11" s="2">
        <f>(COUNTIF($C$2:$C11,$C11)=1)+0</f>
        <v>1</v>
      </c>
      <c r="M11" s="2">
        <f>IF(L11=1,RANK(I11,$I$2:$I$1209,0),"Alternate event")</f>
        <v>1</v>
      </c>
      <c r="N11" s="2" t="str">
        <f t="shared" si="0"/>
        <v>Stewart MCSWEYN1500m</v>
      </c>
      <c r="O11" t="str">
        <f>IF(COUNTIFS($N$2:$N$3997, N11)&gt;1, "Duplicate", "Unique")</f>
        <v>Unique</v>
      </c>
      <c r="R11" s="71"/>
      <c r="S11" s="72"/>
      <c r="T11" s="72"/>
      <c r="U11" s="72"/>
      <c r="V11" s="72"/>
      <c r="W11" s="72"/>
      <c r="X11" s="72"/>
      <c r="Y11" s="72"/>
      <c r="Z11" s="73"/>
    </row>
    <row r="12" spans="1:26" x14ac:dyDescent="0.2">
      <c r="A12" s="2">
        <v>11</v>
      </c>
      <c r="B12" s="2">
        <f t="shared" si="1"/>
        <v>11</v>
      </c>
      <c r="C12" t="s">
        <v>788</v>
      </c>
      <c r="D12" t="s">
        <v>40</v>
      </c>
      <c r="E12" s="5">
        <v>35218</v>
      </c>
      <c r="F12" s="41">
        <f ca="1">DATEDIF(E12,TODAY(),"y")</f>
        <v>25</v>
      </c>
      <c r="G12" s="42" t="str">
        <f>IFERROR(VLOOKUP(C12&amp;D12,AUS_male_points_list!$A$3:$S$1048576,19,FALSE), IFERROR(VLOOKUP(C12&amp;D12,AUS_female_points_list!$A$3:$S$1048576,19,FALSE),""))</f>
        <v>Q</v>
      </c>
      <c r="I12" s="81">
        <f>IFERROR(VLOOKUP(C12&amp;D12,AUS_male_Toplist_21_22!$N$3:$Q$2969,2,FALSE),IFERROR(VLOOKUP(C12&amp;D12,AUS_female_Toplist_21_22!$N$3:$Q$2879,2,FALSE),"Not found"))</f>
        <v>1190</v>
      </c>
      <c r="J12" s="81">
        <f>IFERROR(VLOOKUP(C12&amp;D12,AUS_male_Toplist_21_22!$N$3:$Q$2969,3,FALSE),IFERROR(VLOOKUP(C12&amp;D12,AUS_female_Toplist_21_22!$N$3:$Q$2879,3,FALSE),"Not found"))</f>
        <v>3</v>
      </c>
      <c r="K12" s="2">
        <f>IFERROR(VLOOKUP(C12&amp;D12,AUS_male_Toplist_21_22!$N$3:$Q$2969,4,FALSE),IFERROR(VLOOKUP(C12&amp;D12,AUS_female_Toplist_21_22!$N$3:$Q$2879,4,FALSE),"Not found"))</f>
        <v>1</v>
      </c>
      <c r="L12" s="2">
        <f>(COUNTIF($C$2:$C12,$C12)=1)+0</f>
        <v>1</v>
      </c>
      <c r="M12" s="2">
        <f>IF(L12=1,RANK(I12,$I$2:$I$1209,0),"Alternate event")</f>
        <v>17</v>
      </c>
      <c r="N12" s="2" t="str">
        <f t="shared" si="0"/>
        <v>Matthew DENNYdiscus-throw</v>
      </c>
      <c r="O12" t="str">
        <f>IF(COUNTIFS($N$2:$N$3997, N12)&gt;1, "Duplicate", "Unique")</f>
        <v>Unique</v>
      </c>
      <c r="R12" s="71"/>
      <c r="S12" s="72"/>
      <c r="T12" s="72"/>
      <c r="U12" s="72"/>
      <c r="V12" s="72"/>
      <c r="W12" s="72"/>
      <c r="X12" s="72"/>
      <c r="Y12" s="72"/>
      <c r="Z12" s="73"/>
    </row>
    <row r="13" spans="1:26" x14ac:dyDescent="0.2">
      <c r="A13" s="2">
        <v>12</v>
      </c>
      <c r="B13" s="2">
        <f t="shared" si="1"/>
        <v>12</v>
      </c>
      <c r="C13" t="s">
        <v>270</v>
      </c>
      <c r="D13" t="s">
        <v>28</v>
      </c>
      <c r="E13" s="5">
        <v>35360</v>
      </c>
      <c r="F13" s="41">
        <f ca="1">DATEDIF(E13,TODAY(),"y")</f>
        <v>25</v>
      </c>
      <c r="G13" s="42" t="str">
        <f>IFERROR(VLOOKUP(C13&amp;D13,AUS_male_points_list!$A$3:$S$1048576,19,FALSE), IFERROR(VLOOKUP(C13&amp;D13,AUS_female_points_list!$A$3:$S$1048576,19,FALSE),""))</f>
        <v>Q</v>
      </c>
      <c r="I13" s="81">
        <f>IFERROR(VLOOKUP(C13&amp;D13,AUS_male_Toplist_21_22!$N$3:$Q$2969,2,FALSE),IFERROR(VLOOKUP(C13&amp;D13,AUS_female_Toplist_21_22!$N$3:$Q$2879,2,FALSE),"Not found"))</f>
        <v>1215</v>
      </c>
      <c r="J13" s="81">
        <f>IFERROR(VLOOKUP(C13&amp;D13,AUS_male_Toplist_21_22!$N$3:$Q$2969,3,FALSE),IFERROR(VLOOKUP(C13&amp;D13,AUS_female_Toplist_21_22!$N$3:$Q$2879,3,FALSE),"Not found"))</f>
        <v>4</v>
      </c>
      <c r="K13" s="2">
        <f>IFERROR(VLOOKUP(C13&amp;D13,AUS_male_Toplist_21_22!$N$3:$Q$2969,4,FALSE),IFERROR(VLOOKUP(C13&amp;D13,AUS_female_Toplist_21_22!$N$3:$Q$2879,4,FALSE),"Not found"))</f>
        <v>1</v>
      </c>
      <c r="L13" s="2">
        <f>(COUNTIF($C$2:$C13,$C13)=1)+0</f>
        <v>1</v>
      </c>
      <c r="M13" s="2">
        <f>IF(L13=1,RANK(I13,$I$2:$I$1209,0),"Alternate event")</f>
        <v>6</v>
      </c>
      <c r="N13" s="2" t="str">
        <f t="shared" si="0"/>
        <v>Jessica HULL1500m</v>
      </c>
      <c r="O13" t="str">
        <f>IF(COUNTIFS($N$2:$N$3997, N13)&gt;1, "Duplicate", "Unique")</f>
        <v>Unique</v>
      </c>
      <c r="R13" s="71"/>
      <c r="S13" s="72"/>
      <c r="T13" s="72"/>
      <c r="U13" s="72"/>
      <c r="V13" s="72"/>
      <c r="W13" s="72"/>
      <c r="X13" s="72"/>
      <c r="Y13" s="72"/>
      <c r="Z13" s="73"/>
    </row>
    <row r="14" spans="1:26" x14ac:dyDescent="0.2">
      <c r="A14" s="2">
        <v>13</v>
      </c>
      <c r="B14" s="2">
        <f t="shared" si="1"/>
        <v>13</v>
      </c>
      <c r="C14" t="s">
        <v>235</v>
      </c>
      <c r="D14" t="s">
        <v>28</v>
      </c>
      <c r="E14" s="5">
        <v>33409</v>
      </c>
      <c r="F14" s="41">
        <f ca="1">DATEDIF(E14,TODAY(),"y")</f>
        <v>30</v>
      </c>
      <c r="G14" s="42" t="str">
        <f>IFERROR(VLOOKUP(C14&amp;D14,AUS_male_points_list!$A$3:$S$1048576,19,FALSE), IFERROR(VLOOKUP(C14&amp;D14,AUS_female_points_list!$A$3:$S$1048576,19,FALSE),""))</f>
        <v>Q</v>
      </c>
      <c r="I14" s="81">
        <f>IFERROR(VLOOKUP(C14&amp;D14,AUS_male_Toplist_21_22!$N$3:$Q$2969,2,FALSE),IFERROR(VLOOKUP(C14&amp;D14,AUS_female_Toplist_21_22!$N$3:$Q$2879,2,FALSE),"Not found"))</f>
        <v>1213</v>
      </c>
      <c r="J14" s="81">
        <f>IFERROR(VLOOKUP(C14&amp;D14,AUS_male_Toplist_21_22!$N$3:$Q$2969,3,FALSE),IFERROR(VLOOKUP(C14&amp;D14,AUS_female_Toplist_21_22!$N$3:$Q$2879,3,FALSE),"Not found"))</f>
        <v>5</v>
      </c>
      <c r="K14" s="2">
        <f>IFERROR(VLOOKUP(C14&amp;D14,AUS_male_Toplist_21_22!$N$3:$Q$2969,4,FALSE),IFERROR(VLOOKUP(C14&amp;D14,AUS_female_Toplist_21_22!$N$3:$Q$2879,4,FALSE),"Not found"))</f>
        <v>2</v>
      </c>
      <c r="L14" s="2">
        <f>(COUNTIF($C$2:$C14,$C14)=1)+0</f>
        <v>1</v>
      </c>
      <c r="M14" s="2">
        <f>IF(L14=1,RANK(I14,$I$2:$I$1209,0),"Alternate event")</f>
        <v>8</v>
      </c>
      <c r="N14" s="2" t="str">
        <f t="shared" si="0"/>
        <v>Linden HALL1500m</v>
      </c>
      <c r="O14" t="str">
        <f>IF(COUNTIFS($N$2:$N$3997, N14)&gt;1, "Duplicate", "Unique")</f>
        <v>Unique</v>
      </c>
      <c r="R14" s="71"/>
      <c r="S14" s="72"/>
      <c r="T14" s="72"/>
      <c r="U14" s="72"/>
      <c r="V14" s="72"/>
      <c r="W14" s="72"/>
      <c r="X14" s="72"/>
      <c r="Y14" s="72"/>
      <c r="Z14" s="73"/>
    </row>
    <row r="15" spans="1:26" x14ac:dyDescent="0.2">
      <c r="A15" s="2">
        <v>14</v>
      </c>
      <c r="B15" s="2">
        <f t="shared" si="1"/>
        <v>14</v>
      </c>
      <c r="C15" t="s">
        <v>821</v>
      </c>
      <c r="D15" t="s">
        <v>81</v>
      </c>
      <c r="E15" s="5">
        <v>36247</v>
      </c>
      <c r="F15" s="41">
        <f ca="1">DATEDIF(E15,TODAY(),"y")</f>
        <v>22</v>
      </c>
      <c r="G15" s="42" t="str">
        <f>IFERROR(VLOOKUP(C15&amp;D15,AUS_male_points_list!$A$3:$S$1048576,19,FALSE), IFERROR(VLOOKUP(C15&amp;D15,AUS_female_points_list!$A$3:$S$1048576,19,FALSE),""))</f>
        <v>Q</v>
      </c>
      <c r="I15" s="81">
        <f>IFERROR(VLOOKUP(C15&amp;D15,AUS_male_Toplist_21_22!$N$3:$Q$2969,2,FALSE),IFERROR(VLOOKUP(C15&amp;D15,AUS_female_Toplist_21_22!$N$3:$Q$2879,2,FALSE),"Not found"))</f>
        <v>1155</v>
      </c>
      <c r="J15" s="81">
        <f>IFERROR(VLOOKUP(C15&amp;D15,AUS_male_Toplist_21_22!$N$3:$Q$2969,3,FALSE),IFERROR(VLOOKUP(C15&amp;D15,AUS_female_Toplist_21_22!$N$3:$Q$2879,3,FALSE),"Not found"))</f>
        <v>5</v>
      </c>
      <c r="K15" s="2">
        <f>IFERROR(VLOOKUP(C15&amp;D15,AUS_male_Toplist_21_22!$N$3:$Q$2969,4,FALSE),IFERROR(VLOOKUP(C15&amp;D15,AUS_female_Toplist_21_22!$N$3:$Q$2879,4,FALSE),"Not found"))</f>
        <v>3</v>
      </c>
      <c r="L15" s="2">
        <f>(COUNTIF($C$2:$C15,$C15)=1)+0</f>
        <v>1</v>
      </c>
      <c r="M15" s="2">
        <f>IF(L15=1,RANK(I15,$I$2:$I$1209,0),"Alternate event")</f>
        <v>49</v>
      </c>
      <c r="N15" s="2" t="str">
        <f t="shared" si="0"/>
        <v>Kyle SWAN20km-race-walking</v>
      </c>
      <c r="O15" t="str">
        <f>IF(COUNTIFS($N$2:$N$3997, N15)&gt;1, "Duplicate", "Unique")</f>
        <v>Unique</v>
      </c>
      <c r="R15" s="71"/>
      <c r="S15" s="72"/>
      <c r="T15" s="72"/>
      <c r="U15" s="72"/>
      <c r="V15" s="72"/>
      <c r="W15" s="72"/>
      <c r="X15" s="72"/>
      <c r="Y15" s="72"/>
      <c r="Z15" s="73"/>
    </row>
    <row r="16" spans="1:26" x14ac:dyDescent="0.2">
      <c r="A16" s="2">
        <v>15</v>
      </c>
      <c r="B16" s="2">
        <f t="shared" si="1"/>
        <v>15</v>
      </c>
      <c r="C16" t="s">
        <v>366</v>
      </c>
      <c r="D16" t="s">
        <v>37</v>
      </c>
      <c r="E16" s="5">
        <v>34162</v>
      </c>
      <c r="F16" s="41">
        <f ca="1">DATEDIF(E16,TODAY(),"y")</f>
        <v>28</v>
      </c>
      <c r="G16" s="42" t="str">
        <f>IFERROR(VLOOKUP(C16&amp;D16,AUS_male_points_list!$A$3:$S$1048576,19,FALSE), IFERROR(VLOOKUP(C16&amp;D16,AUS_female_points_list!$A$3:$S$1048576,19,FALSE),""))</f>
        <v>Q</v>
      </c>
      <c r="I16" s="81">
        <f>IFERROR(VLOOKUP(C16&amp;D16,AUS_male_Toplist_21_22!$N$3:$Q$2969,2,FALSE),IFERROR(VLOOKUP(C16&amp;D16,AUS_female_Toplist_21_22!$N$3:$Q$2879,2,FALSE),"Not found"))</f>
        <v>1183</v>
      </c>
      <c r="J16" s="81">
        <f>IFERROR(VLOOKUP(C16&amp;D16,AUS_male_Toplist_21_22!$N$3:$Q$2969,3,FALSE),IFERROR(VLOOKUP(C16&amp;D16,AUS_female_Toplist_21_22!$N$3:$Q$2879,3,FALSE),"Not found"))</f>
        <v>6</v>
      </c>
      <c r="K16" s="2">
        <f>IFERROR(VLOOKUP(C16&amp;D16,AUS_male_Toplist_21_22!$N$3:$Q$2969,4,FALSE),IFERROR(VLOOKUP(C16&amp;D16,AUS_female_Toplist_21_22!$N$3:$Q$2879,4,FALSE),"Not found"))</f>
        <v>1</v>
      </c>
      <c r="L16" s="2">
        <f>(COUNTIF($C$2:$C16,$C16)=1)+0</f>
        <v>1</v>
      </c>
      <c r="M16" s="2">
        <f>IF(L16=1,RANK(I16,$I$2:$I$1209,0),"Alternate event")</f>
        <v>22</v>
      </c>
      <c r="N16" s="2" t="str">
        <f t="shared" si="0"/>
        <v>Brooke STRATTONlong-jump</v>
      </c>
      <c r="O16" t="str">
        <f>IF(COUNTIFS($N$2:$N$3997, N16)&gt;1, "Duplicate", "Unique")</f>
        <v>Unique</v>
      </c>
      <c r="R16" s="71"/>
      <c r="S16" s="72"/>
      <c r="T16" s="72"/>
      <c r="U16" s="72"/>
      <c r="V16" s="72"/>
      <c r="W16" s="72"/>
      <c r="X16" s="72"/>
      <c r="Y16" s="72"/>
      <c r="Z16" s="73"/>
    </row>
    <row r="17" spans="1:26" x14ac:dyDescent="0.2">
      <c r="A17" s="2">
        <v>16</v>
      </c>
      <c r="B17" s="2">
        <f t="shared" si="1"/>
        <v>16</v>
      </c>
      <c r="C17" t="s">
        <v>649</v>
      </c>
      <c r="D17" t="s">
        <v>28</v>
      </c>
      <c r="E17" s="5">
        <v>35459</v>
      </c>
      <c r="F17" s="41">
        <f ca="1">DATEDIF(E17,TODAY(),"y")</f>
        <v>25</v>
      </c>
      <c r="G17" s="42" t="str">
        <f>IFERROR(VLOOKUP(C17&amp;D17,AUS_male_points_list!$A$3:$S$1048576,19,FALSE), IFERROR(VLOOKUP(C17&amp;D17,AUS_female_points_list!$A$3:$S$1048576,19,FALSE),""))</f>
        <v>Q</v>
      </c>
      <c r="I17" s="81">
        <f>IFERROR(VLOOKUP(C17&amp;D17,AUS_male_Toplist_21_22!$N$3:$Q$2969,2,FALSE),IFERROR(VLOOKUP(C17&amp;D17,AUS_female_Toplist_21_22!$N$3:$Q$2879,2,FALSE),"Not found"))</f>
        <v>1207</v>
      </c>
      <c r="J17" s="81">
        <f>IFERROR(VLOOKUP(C17&amp;D17,AUS_male_Toplist_21_22!$N$3:$Q$2969,3,FALSE),IFERROR(VLOOKUP(C17&amp;D17,AUS_female_Toplist_21_22!$N$3:$Q$2879,3,FALSE),"Not found"))</f>
        <v>6</v>
      </c>
      <c r="K17" s="2">
        <f>IFERROR(VLOOKUP(C17&amp;D17,AUS_male_Toplist_21_22!$N$3:$Q$2969,4,FALSE),IFERROR(VLOOKUP(C17&amp;D17,AUS_female_Toplist_21_22!$N$3:$Q$2879,4,FALSE),"Not found"))</f>
        <v>2</v>
      </c>
      <c r="L17" s="2">
        <f>(COUNTIF($C$2:$C17,$C17)=1)+0</f>
        <v>1</v>
      </c>
      <c r="M17" s="2">
        <f>IF(L17=1,RANK(I17,$I$2:$I$1209,0),"Alternate event")</f>
        <v>9</v>
      </c>
      <c r="N17" s="2" t="str">
        <f t="shared" si="0"/>
        <v>Oliver HOARE1500m</v>
      </c>
      <c r="O17" t="str">
        <f>IF(COUNTIFS($N$2:$N$3997, N17)&gt;1, "Duplicate", "Unique")</f>
        <v>Unique</v>
      </c>
      <c r="R17" s="71"/>
      <c r="S17" s="72"/>
      <c r="T17" s="72"/>
      <c r="U17" s="72"/>
      <c r="V17" s="72"/>
      <c r="W17" s="72"/>
      <c r="X17" s="72"/>
      <c r="Y17" s="72"/>
      <c r="Z17" s="73"/>
    </row>
    <row r="18" spans="1:26" x14ac:dyDescent="0.2">
      <c r="A18" s="2">
        <v>17</v>
      </c>
      <c r="C18" t="s">
        <v>292</v>
      </c>
      <c r="D18" t="s">
        <v>34</v>
      </c>
      <c r="E18" s="5">
        <v>32724</v>
      </c>
      <c r="F18" s="41">
        <f ca="1">DATEDIF(E18,TODAY(),"y")</f>
        <v>32</v>
      </c>
      <c r="G18" s="42" t="str">
        <f>IFERROR(VLOOKUP(C18&amp;D18,AUS_male_points_list!$A$3:$S$1048576,19,FALSE), IFERROR(VLOOKUP(C18&amp;D18,AUS_female_points_list!$A$3:$S$1048576,19,FALSE),""))</f>
        <v>Q</v>
      </c>
      <c r="I18" s="81">
        <f>IFERROR(VLOOKUP(C18&amp;D18,AUS_male_Toplist_21_22!$N$3:$Q$2969,2,FALSE),IFERROR(VLOOKUP(C18&amp;D18,AUS_female_Toplist_21_22!$N$3:$Q$2879,2,FALSE),"Not found"))</f>
        <v>1199</v>
      </c>
      <c r="J18" s="81">
        <f>IFERROR(VLOOKUP(C18&amp;D18,AUS_male_Toplist_21_22!$N$3:$Q$2969,3,FALSE),IFERROR(VLOOKUP(C18&amp;D18,AUS_female_Toplist_21_22!$N$3:$Q$2879,3,FALSE),"Not found"))</f>
        <v>7</v>
      </c>
      <c r="K18" s="2">
        <f>IFERROR(VLOOKUP(C18&amp;D18,AUS_male_Toplist_21_22!$N$3:$Q$2969,4,FALSE),IFERROR(VLOOKUP(C18&amp;D18,AUS_female_Toplist_21_22!$N$3:$Q$2879,4,FALSE),"Not found"))</f>
        <v>1</v>
      </c>
      <c r="L18" s="2">
        <f>(COUNTIF($C$2:$C18,$C18)=1)+0</f>
        <v>1</v>
      </c>
      <c r="M18" s="2">
        <f>IF(L18=1,RANK(I18,$I$2:$I$1209,0),"Alternate event")</f>
        <v>13</v>
      </c>
      <c r="N18" s="2" t="str">
        <f t="shared" si="0"/>
        <v>Genevieve GREGSON3000msc</v>
      </c>
      <c r="O18" t="str">
        <f>IF(COUNTIFS($N$2:$N$3997, N18)&gt;1, "Duplicate", "Unique")</f>
        <v>Unique</v>
      </c>
      <c r="R18" s="71"/>
      <c r="S18" s="72"/>
      <c r="T18" s="72"/>
      <c r="U18" s="72"/>
      <c r="V18" s="72"/>
      <c r="W18" s="72"/>
      <c r="X18" s="72"/>
      <c r="Y18" s="72"/>
      <c r="Z18" s="73"/>
    </row>
    <row r="19" spans="1:26" x14ac:dyDescent="0.2">
      <c r="A19" s="2">
        <v>18</v>
      </c>
      <c r="B19" s="2">
        <v>17</v>
      </c>
      <c r="C19" t="s">
        <v>210</v>
      </c>
      <c r="D19" t="s">
        <v>27</v>
      </c>
      <c r="E19" s="5">
        <v>34394</v>
      </c>
      <c r="F19" s="41">
        <f ca="1">DATEDIF(E19,TODAY(),"y")</f>
        <v>28</v>
      </c>
      <c r="G19" s="42" t="str">
        <f>IFERROR(VLOOKUP(C19&amp;D19,AUS_male_points_list!$A$3:$S$1048576,19,FALSE), IFERROR(VLOOKUP(C19&amp;D19,AUS_female_points_list!$A$3:$S$1048576,19,FALSE),""))</f>
        <v>Q</v>
      </c>
      <c r="I19" s="81">
        <f>IFERROR(VLOOKUP(C19&amp;D19,AUS_male_Toplist_21_22!$N$3:$Q$2969,2,FALSE),IFERROR(VLOOKUP(C19&amp;D19,AUS_female_Toplist_21_22!$N$3:$Q$2879,2,FALSE),"Not found"))</f>
        <v>1197</v>
      </c>
      <c r="J19" s="81">
        <f>IFERROR(VLOOKUP(C19&amp;D19,AUS_male_Toplist_21_22!$N$3:$Q$2969,3,FALSE),IFERROR(VLOOKUP(C19&amp;D19,AUS_female_Toplist_21_22!$N$3:$Q$2879,3,FALSE),"Not found"))</f>
        <v>7</v>
      </c>
      <c r="K19" s="2">
        <f>IFERROR(VLOOKUP(C19&amp;D19,AUS_male_Toplist_21_22!$N$3:$Q$2969,4,FALSE),IFERROR(VLOOKUP(C19&amp;D19,AUS_female_Toplist_21_22!$N$3:$Q$2879,4,FALSE),"Not found"))</f>
        <v>1</v>
      </c>
      <c r="L19" s="2">
        <f>(COUNTIF($C$2:$C19,$C19)=1)+0</f>
        <v>1</v>
      </c>
      <c r="M19" s="2">
        <f>IF(L19=1,RANK(I19,$I$2:$I$1209,0),"Alternate event")</f>
        <v>15</v>
      </c>
      <c r="N19" s="2" t="str">
        <f t="shared" si="0"/>
        <v>Catriona BISSET800m</v>
      </c>
      <c r="O19" t="str">
        <f>IF(COUNTIFS($N$2:$N$3997, N19)&gt;1, "Duplicate", "Unique")</f>
        <v>Unique</v>
      </c>
      <c r="R19" s="71"/>
      <c r="S19" s="72"/>
      <c r="T19" s="72"/>
      <c r="U19" s="72"/>
      <c r="V19" s="72"/>
      <c r="W19" s="72"/>
      <c r="X19" s="72"/>
      <c r="Y19" s="72"/>
      <c r="Z19" s="73"/>
    </row>
    <row r="20" spans="1:26" x14ac:dyDescent="0.2">
      <c r="A20" s="2">
        <v>19</v>
      </c>
      <c r="B20" s="2">
        <f t="shared" si="1"/>
        <v>18</v>
      </c>
      <c r="C20" t="s">
        <v>336</v>
      </c>
      <c r="D20" t="s">
        <v>32</v>
      </c>
      <c r="E20" s="5">
        <v>34828</v>
      </c>
      <c r="F20" s="41">
        <f ca="1">DATEDIF(E20,TODAY(),"y")</f>
        <v>26</v>
      </c>
      <c r="G20" s="42" t="str">
        <f>IFERROR(VLOOKUP(C20&amp;D20,AUS_male_points_list!$A$3:$S$1048576,19,FALSE), IFERROR(VLOOKUP(C20&amp;D20,AUS_female_points_list!$A$3:$S$1048576,19,FALSE),""))</f>
        <v>Q</v>
      </c>
      <c r="I20" s="81">
        <f>IFERROR(VLOOKUP(C20&amp;D20,AUS_male_Toplist_21_22!$N$3:$Q$2969,2,FALSE),IFERROR(VLOOKUP(C20&amp;D20,AUS_female_Toplist_21_22!$N$3:$Q$2879,2,FALSE),"Not found"))</f>
        <v>1189</v>
      </c>
      <c r="J20" s="81">
        <f>IFERROR(VLOOKUP(C20&amp;D20,AUS_male_Toplist_21_22!$N$3:$Q$2969,3,FALSE),IFERROR(VLOOKUP(C20&amp;D20,AUS_female_Toplist_21_22!$N$3:$Q$2879,3,FALSE),"Not found"))</f>
        <v>8</v>
      </c>
      <c r="K20" s="2">
        <f>IFERROR(VLOOKUP(C20&amp;D20,AUS_male_Toplist_21_22!$N$3:$Q$2969,4,FALSE),IFERROR(VLOOKUP(C20&amp;D20,AUS_female_Toplist_21_22!$N$3:$Q$2879,4,FALSE),"Not found"))</f>
        <v>1</v>
      </c>
      <c r="L20" s="2">
        <f>(COUNTIF($C$2:$C20,$C20)=1)+0</f>
        <v>1</v>
      </c>
      <c r="M20" s="2">
        <f>IF(L20=1,RANK(I20,$I$2:$I$1209,0),"Alternate event")</f>
        <v>18</v>
      </c>
      <c r="N20" s="2" t="str">
        <f t="shared" si="0"/>
        <v>Liz CLAY100mh</v>
      </c>
      <c r="O20" t="str">
        <f>IF(COUNTIFS($N$2:$N$3997, N20)&gt;1, "Duplicate", "Unique")</f>
        <v>Unique</v>
      </c>
      <c r="R20" s="74" t="s">
        <v>1167</v>
      </c>
      <c r="S20" s="72"/>
      <c r="T20" s="72"/>
      <c r="U20" s="72"/>
      <c r="V20" s="72"/>
      <c r="W20" s="72"/>
      <c r="X20" s="72"/>
      <c r="Y20" s="72"/>
      <c r="Z20" s="73"/>
    </row>
    <row r="21" spans="1:26" x14ac:dyDescent="0.2">
      <c r="A21" s="2">
        <v>20</v>
      </c>
      <c r="B21" s="2">
        <f t="shared" si="1"/>
        <v>19</v>
      </c>
      <c r="C21" t="s">
        <v>650</v>
      </c>
      <c r="D21" t="s">
        <v>28</v>
      </c>
      <c r="E21" s="5">
        <v>35860</v>
      </c>
      <c r="F21" s="41">
        <f ca="1">DATEDIF(E21,TODAY(),"y")</f>
        <v>24</v>
      </c>
      <c r="G21" s="42" t="str">
        <f>IFERROR(VLOOKUP(C21&amp;D21,AUS_male_points_list!$A$3:$S$1048576,19,FALSE), IFERROR(VLOOKUP(C21&amp;D21,AUS_female_points_list!$A$3:$S$1048576,19,FALSE),""))</f>
        <v>Q</v>
      </c>
      <c r="I21" s="81">
        <f>IFERROR(VLOOKUP(C21&amp;D21,AUS_male_Toplist_21_22!$N$3:$Q$2969,2,FALSE),IFERROR(VLOOKUP(C21&amp;D21,AUS_female_Toplist_21_22!$N$3:$Q$2879,2,FALSE),"Not found"))</f>
        <v>1199</v>
      </c>
      <c r="J21" s="81">
        <f>IFERROR(VLOOKUP(C21&amp;D21,AUS_male_Toplist_21_22!$N$3:$Q$2969,3,FALSE),IFERROR(VLOOKUP(C21&amp;D21,AUS_female_Toplist_21_22!$N$3:$Q$2879,3,FALSE),"Not found"))</f>
        <v>9</v>
      </c>
      <c r="K21" s="2">
        <f>IFERROR(VLOOKUP(C21&amp;D21,AUS_male_Toplist_21_22!$N$3:$Q$2969,4,FALSE),IFERROR(VLOOKUP(C21&amp;D21,AUS_female_Toplist_21_22!$N$3:$Q$2879,4,FALSE),"Not found"))</f>
        <v>3</v>
      </c>
      <c r="L21" s="2">
        <f>(COUNTIF($C$2:$C21,$C21)=1)+0</f>
        <v>1</v>
      </c>
      <c r="M21" s="2">
        <f>IF(L21=1,RANK(I21,$I$2:$I$1209,0),"Alternate event")</f>
        <v>13</v>
      </c>
      <c r="N21" s="2" t="str">
        <f t="shared" si="0"/>
        <v>Jye EDWARDS1500m</v>
      </c>
      <c r="O21" t="str">
        <f>IF(COUNTIFS($N$2:$N$3997, N21)&gt;1, "Duplicate", "Unique")</f>
        <v>Unique</v>
      </c>
      <c r="R21" s="71"/>
      <c r="S21" s="72"/>
      <c r="T21" s="72"/>
      <c r="U21" s="72"/>
      <c r="V21" s="72"/>
      <c r="W21" s="72"/>
      <c r="X21" s="72"/>
      <c r="Y21" s="72"/>
      <c r="Z21" s="73"/>
    </row>
    <row r="22" spans="1:26" x14ac:dyDescent="0.2">
      <c r="A22" s="2">
        <v>21</v>
      </c>
      <c r="B22" s="2">
        <f t="shared" si="1"/>
        <v>20</v>
      </c>
      <c r="C22" t="s">
        <v>509</v>
      </c>
      <c r="D22" t="s">
        <v>2</v>
      </c>
      <c r="E22" s="5">
        <v>35795</v>
      </c>
      <c r="F22" s="41">
        <f ca="1">DATEDIF(E22,TODAY(),"y")</f>
        <v>24</v>
      </c>
      <c r="G22" s="42" t="str">
        <f>IFERROR(VLOOKUP(C22&amp;D22,AUS_male_points_list!$A$3:$S$1048576,19,FALSE), IFERROR(VLOOKUP(C22&amp;D22,AUS_female_points_list!$A$3:$S$1048576,19,FALSE),""))</f>
        <v>Q</v>
      </c>
      <c r="I22" s="81">
        <f>IFERROR(VLOOKUP(C22&amp;D22,AUS_male_Toplist_21_22!$N$3:$Q$2969,2,FALSE),IFERROR(VLOOKUP(C22&amp;D22,AUS_female_Toplist_21_22!$N$3:$Q$2879,2,FALSE),"Not found"))</f>
        <v>1203</v>
      </c>
      <c r="J22" s="81">
        <f>IFERROR(VLOOKUP(C22&amp;D22,AUS_male_Toplist_21_22!$N$3:$Q$2969,3,FALSE),IFERROR(VLOOKUP(C22&amp;D22,AUS_female_Toplist_21_22!$N$3:$Q$2879,3,FALSE),"Not found"))</f>
        <v>11</v>
      </c>
      <c r="K22" s="2">
        <f>IFERROR(VLOOKUP(C22&amp;D22,AUS_male_Toplist_21_22!$N$3:$Q$2969,4,FALSE),IFERROR(VLOOKUP(C22&amp;D22,AUS_female_Toplist_21_22!$N$3:$Q$2879,4,FALSE),"Not found"))</f>
        <v>1</v>
      </c>
      <c r="L22" s="2">
        <f>(COUNTIF($C$2:$C22,$C22)=1)+0</f>
        <v>1</v>
      </c>
      <c r="M22" s="2">
        <f>IF(L22=1,RANK(I22,$I$2:$I$1209,0),"Alternate event")</f>
        <v>10</v>
      </c>
      <c r="N22" s="2" t="str">
        <f t="shared" si="0"/>
        <v>Rohan BROWNING100m</v>
      </c>
      <c r="O22" t="str">
        <f>IF(COUNTIFS($N$2:$N$3997, N22)&gt;1, "Duplicate", "Unique")</f>
        <v>Unique</v>
      </c>
      <c r="R22" s="75" t="s">
        <v>1168</v>
      </c>
      <c r="S22" s="72"/>
      <c r="T22" s="72"/>
      <c r="U22" s="72"/>
      <c r="V22" s="72"/>
      <c r="W22" s="72"/>
      <c r="X22" s="72"/>
      <c r="Y22" s="72"/>
      <c r="Z22" s="73"/>
    </row>
    <row r="23" spans="1:26" x14ac:dyDescent="0.2">
      <c r="A23" s="2">
        <v>22</v>
      </c>
      <c r="B23" s="2">
        <f t="shared" si="1"/>
        <v>21</v>
      </c>
      <c r="C23" t="s">
        <v>677</v>
      </c>
      <c r="D23" t="s">
        <v>34</v>
      </c>
      <c r="E23" s="5">
        <v>33550</v>
      </c>
      <c r="F23" s="41">
        <f ca="1">DATEDIF(E23,TODAY(),"y")</f>
        <v>30</v>
      </c>
      <c r="G23" s="42" t="str">
        <f>IFERROR(VLOOKUP(C23&amp;D23,AUS_male_points_list!$A$3:$S$1048576,19,FALSE), IFERROR(VLOOKUP(C23&amp;D23,AUS_female_points_list!$A$3:$S$1048576,19,FALSE),""))</f>
        <v>Q</v>
      </c>
      <c r="I23" s="81">
        <f>IFERROR(VLOOKUP(C23&amp;D23,AUS_male_Toplist_21_22!$N$3:$Q$2969,2,FALSE),IFERROR(VLOOKUP(C23&amp;D23,AUS_female_Toplist_21_22!$N$3:$Q$2879,2,FALSE),"Not found"))</f>
        <v>1162</v>
      </c>
      <c r="J23" s="81">
        <f>IFERROR(VLOOKUP(C23&amp;D23,AUS_male_Toplist_21_22!$N$3:$Q$2969,3,FALSE),IFERROR(VLOOKUP(C23&amp;D23,AUS_female_Toplist_21_22!$N$3:$Q$2879,3,FALSE),"Not found"))</f>
        <v>11</v>
      </c>
      <c r="K23" s="2">
        <f>IFERROR(VLOOKUP(C23&amp;D23,AUS_male_Toplist_21_22!$N$3:$Q$2969,4,FALSE),IFERROR(VLOOKUP(C23&amp;D23,AUS_female_Toplist_21_22!$N$3:$Q$2879,4,FALSE),"Not found"))</f>
        <v>2</v>
      </c>
      <c r="L23" s="2">
        <f>(COUNTIF($C$2:$C23,$C23)=1)+0</f>
        <v>1</v>
      </c>
      <c r="M23" s="2">
        <f>IF(L23=1,RANK(I23,$I$2:$I$1209,0),"Alternate event")</f>
        <v>41</v>
      </c>
      <c r="N23" s="2" t="str">
        <f t="shared" si="0"/>
        <v>Ben BUCKINGHAM3000msc</v>
      </c>
      <c r="O23" t="str">
        <f>IF(COUNTIFS($N$2:$N$3997, N23)&gt;1, "Duplicate", "Unique")</f>
        <v>Unique</v>
      </c>
      <c r="R23" s="146"/>
      <c r="S23" s="72"/>
      <c r="T23" s="72"/>
      <c r="U23" s="72"/>
      <c r="V23" s="72"/>
      <c r="W23" s="72"/>
      <c r="X23" s="72"/>
      <c r="Y23" s="72"/>
      <c r="Z23" s="73"/>
    </row>
    <row r="24" spans="1:26" x14ac:dyDescent="0.2">
      <c r="A24" s="2">
        <v>23</v>
      </c>
      <c r="B24" s="2">
        <f t="shared" si="1"/>
        <v>22</v>
      </c>
      <c r="C24" t="s">
        <v>606</v>
      </c>
      <c r="D24" t="s">
        <v>27</v>
      </c>
      <c r="E24" s="5">
        <v>34387</v>
      </c>
      <c r="F24" s="41">
        <f ca="1">DATEDIF(E24,TODAY(),"y")</f>
        <v>28</v>
      </c>
      <c r="G24" s="42" t="str">
        <f>IFERROR(VLOOKUP(C24&amp;D24,AUS_male_points_list!$A$3:$S$1048576,19,FALSE), IFERROR(VLOOKUP(C24&amp;D24,AUS_female_points_list!$A$3:$S$1048576,19,FALSE),""))</f>
        <v>Q</v>
      </c>
      <c r="I24" s="81">
        <f>IFERROR(VLOOKUP(C24&amp;D24,AUS_male_Toplist_21_22!$N$3:$Q$2969,2,FALSE),IFERROR(VLOOKUP(C24&amp;D24,AUS_female_Toplist_21_22!$N$3:$Q$2879,2,FALSE),"Not found"))</f>
        <v>1201</v>
      </c>
      <c r="J24" s="81">
        <f>IFERROR(VLOOKUP(C24&amp;D24,AUS_male_Toplist_21_22!$N$3:$Q$2969,3,FALSE),IFERROR(VLOOKUP(C24&amp;D24,AUS_female_Toplist_21_22!$N$3:$Q$2879,3,FALSE),"Not found"))</f>
        <v>12</v>
      </c>
      <c r="K24" s="2">
        <f>IFERROR(VLOOKUP(C24&amp;D24,AUS_male_Toplist_21_22!$N$3:$Q$2969,4,FALSE),IFERROR(VLOOKUP(C24&amp;D24,AUS_female_Toplist_21_22!$N$3:$Q$2879,4,FALSE),"Not found"))</f>
        <v>1</v>
      </c>
      <c r="L24" s="2">
        <f>(COUNTIF($C$2:$C24,$C24)=1)+0</f>
        <v>1</v>
      </c>
      <c r="M24" s="2">
        <f>IF(L24=1,RANK(I24,$I$2:$I$1209,0),"Alternate event")</f>
        <v>12</v>
      </c>
      <c r="N24" s="2" t="str">
        <f t="shared" si="0"/>
        <v>Peter BOL800m</v>
      </c>
      <c r="O24" t="str">
        <f>IF(COUNTIFS($N$2:$N$3997, N24)&gt;1, "Duplicate", "Unique")</f>
        <v>Unique</v>
      </c>
      <c r="R24" s="147" t="s">
        <v>4999</v>
      </c>
      <c r="S24" s="76"/>
      <c r="T24" s="76"/>
      <c r="U24" s="76"/>
      <c r="V24" s="76"/>
      <c r="W24" s="76"/>
      <c r="X24" s="76"/>
      <c r="Y24" s="76"/>
      <c r="Z24" s="77"/>
    </row>
    <row r="25" spans="1:26" x14ac:dyDescent="0.2">
      <c r="A25" s="2">
        <v>24</v>
      </c>
      <c r="B25" s="2">
        <f t="shared" si="1"/>
        <v>23</v>
      </c>
      <c r="C25" t="s">
        <v>184</v>
      </c>
      <c r="D25" t="s">
        <v>25</v>
      </c>
      <c r="E25" s="5">
        <v>36615</v>
      </c>
      <c r="F25" s="41">
        <f ca="1">DATEDIF(E25,TODAY(),"y")</f>
        <v>21</v>
      </c>
      <c r="G25" s="42" t="str">
        <f>IFERROR(VLOOKUP(C25&amp;D25,AUS_male_points_list!$A$3:$S$1048576,19,FALSE), IFERROR(VLOOKUP(C25&amp;D25,AUS_female_points_list!$A$3:$S$1048576,19,FALSE),""))</f>
        <v>Q</v>
      </c>
      <c r="I25" s="81">
        <f>IFERROR(VLOOKUP(C25&amp;D25,AUS_male_Toplist_21_22!$N$3:$Q$2969,2,FALSE),IFERROR(VLOOKUP(C25&amp;D25,AUS_female_Toplist_21_22!$N$3:$Q$2879,2,FALSE),"Not found"))</f>
        <v>1179</v>
      </c>
      <c r="J25" s="81">
        <f>IFERROR(VLOOKUP(C25&amp;D25,AUS_male_Toplist_21_22!$N$3:$Q$2969,3,FALSE),IFERROR(VLOOKUP(C25&amp;D25,AUS_female_Toplist_21_22!$N$3:$Q$2879,3,FALSE),"Not found"))</f>
        <v>12</v>
      </c>
      <c r="K25" s="2">
        <f>IFERROR(VLOOKUP(C25&amp;D25,AUS_male_Toplist_21_22!$N$3:$Q$2969,4,FALSE),IFERROR(VLOOKUP(C25&amp;D25,AUS_female_Toplist_21_22!$N$3:$Q$2879,4,FALSE),"Not found"))</f>
        <v>1</v>
      </c>
      <c r="L25" s="2">
        <f>(COUNTIF($C$2:$C25,$C25)=1)+0</f>
        <v>1</v>
      </c>
      <c r="M25" s="2">
        <f>IF(L25=1,RANK(I25,$I$2:$I$1209,0),"Alternate event")</f>
        <v>26</v>
      </c>
      <c r="N25" s="2" t="str">
        <f t="shared" si="0"/>
        <v>Riley DAY200m</v>
      </c>
      <c r="O25" t="str">
        <f>IF(COUNTIFS($N$2:$N$3997, N25)&gt;1, "Duplicate", "Unique")</f>
        <v>Unique</v>
      </c>
    </row>
    <row r="26" spans="1:26" x14ac:dyDescent="0.2">
      <c r="A26" s="2">
        <v>26</v>
      </c>
      <c r="B26" s="2">
        <v>24</v>
      </c>
      <c r="C26" t="s">
        <v>688</v>
      </c>
      <c r="D26" t="s">
        <v>29</v>
      </c>
      <c r="E26" s="5">
        <v>31691</v>
      </c>
      <c r="F26" s="41">
        <f ca="1">DATEDIF(E26,TODAY(),"y")</f>
        <v>35</v>
      </c>
      <c r="G26" s="42" t="str">
        <f>IFERROR(VLOOKUP(C26&amp;D26,AUS_male_points_list!$A$3:$S$1048576,19,FALSE), IFERROR(VLOOKUP(C26&amp;D26,AUS_female_points_list!$A$3:$S$1048576,19,FALSE),""))</f>
        <v>Q</v>
      </c>
      <c r="I26" s="81">
        <f>IFERROR(VLOOKUP(C26&amp;D26,AUS_male_Toplist_21_22!$N$3:$Q$2969,2,FALSE),IFERROR(VLOOKUP(C26&amp;D26,AUS_female_Toplist_21_22!$N$3:$Q$2879,2,FALSE),"Not found"))</f>
        <v>1163</v>
      </c>
      <c r="J26" s="81">
        <f>IFERROR(VLOOKUP(C26&amp;D26,AUS_male_Toplist_21_22!$N$3:$Q$2969,3,FALSE),IFERROR(VLOOKUP(C26&amp;D26,AUS_female_Toplist_21_22!$N$3:$Q$2879,3,FALSE),"Not found"))</f>
        <v>19</v>
      </c>
      <c r="K26" s="2">
        <f>IFERROR(VLOOKUP(C26&amp;D26,AUS_male_Toplist_21_22!$N$3:$Q$2969,4,FALSE),IFERROR(VLOOKUP(C26&amp;D26,AUS_female_Toplist_21_22!$N$3:$Q$2879,4,FALSE),"Not found"))</f>
        <v>2</v>
      </c>
      <c r="L26" s="2">
        <f>(COUNTIF($C$2:$C26,$C26)=1)+0</f>
        <v>1</v>
      </c>
      <c r="M26" s="2">
        <f>IF(L26=1,RANK(I26,$I$2:$I$1209,0),"Alternate event")</f>
        <v>37</v>
      </c>
      <c r="N26" s="2" t="str">
        <f t="shared" si="0"/>
        <v>David MCNEILL5000m</v>
      </c>
      <c r="O26" t="str">
        <f>IF(COUNTIFS($N$2:$N$3997, N26)&gt;1, "Duplicate", "Unique")</f>
        <v>Unique</v>
      </c>
    </row>
    <row r="27" spans="1:26" x14ac:dyDescent="0.2">
      <c r="A27" s="2">
        <v>27</v>
      </c>
      <c r="B27" s="2">
        <f t="shared" si="1"/>
        <v>25</v>
      </c>
      <c r="C27" t="s">
        <v>482</v>
      </c>
      <c r="D27" t="s">
        <v>41</v>
      </c>
      <c r="E27" s="5">
        <v>30142</v>
      </c>
      <c r="F27" s="41">
        <f ca="1">DATEDIF(E27,TODAY(),"y")</f>
        <v>39</v>
      </c>
      <c r="G27" s="42" t="str">
        <f>IFERROR(VLOOKUP(C27&amp;D27,AUS_male_points_list!$A$3:$S$1048576,19,FALSE), IFERROR(VLOOKUP(C27&amp;D27,AUS_female_points_list!$A$3:$S$1048576,19,FALSE),""))</f>
        <v/>
      </c>
      <c r="I27" s="81">
        <f>IFERROR(VLOOKUP(C27&amp;D27,AUS_male_Toplist_21_22!$N$3:$Q$2969,2,FALSE),IFERROR(VLOOKUP(C27&amp;D27,AUS_female_Toplist_21_22!$N$3:$Q$2879,2,FALSE),"Not found"))</f>
        <v>1143</v>
      </c>
      <c r="J27" s="81">
        <f>IFERROR(VLOOKUP(C27&amp;D27,AUS_male_Toplist_21_22!$N$3:$Q$2969,3,FALSE),IFERROR(VLOOKUP(C27&amp;D27,AUS_female_Toplist_21_22!$N$3:$Q$2879,3,FALSE),"Not found"))</f>
        <v>2</v>
      </c>
      <c r="K27" s="2">
        <f>IFERROR(VLOOKUP(C27&amp;D27,AUS_male_Toplist_21_22!$N$3:$Q$2969,4,FALSE),IFERROR(VLOOKUP(C27&amp;D27,AUS_female_Toplist_21_22!$N$3:$Q$2879,4,FALSE),"Not found"))</f>
        <v>2</v>
      </c>
      <c r="L27" s="2">
        <f>(COUNTIF($C$2:$C27,$C27)=1)+0</f>
        <v>1</v>
      </c>
      <c r="M27" s="2">
        <f>IF(L27=1,RANK(I27,$I$2:$I$1209,0),"Alternate event")</f>
        <v>69</v>
      </c>
      <c r="N27" s="2" t="str">
        <f t="shared" ref="N27:N58" si="2">C27&amp;D27</f>
        <v>Kathryn MITCHELLjavelin-throw</v>
      </c>
      <c r="O27" t="str">
        <f>IF(COUNTIFS($N$2:$N$3997, N27)&gt;1, "Duplicate", "Unique")</f>
        <v>Unique</v>
      </c>
    </row>
    <row r="28" spans="1:26" x14ac:dyDescent="0.2">
      <c r="A28" s="2">
        <v>28</v>
      </c>
      <c r="B28" s="2">
        <f t="shared" si="1"/>
        <v>26</v>
      </c>
      <c r="C28" t="s">
        <v>496</v>
      </c>
      <c r="D28" t="s">
        <v>85</v>
      </c>
      <c r="E28" s="5">
        <v>36730</v>
      </c>
      <c r="F28" s="41">
        <f ca="1">DATEDIF(E28,TODAY(),"y")</f>
        <v>21</v>
      </c>
      <c r="G28" s="42" t="str">
        <f>IFERROR(VLOOKUP(C28&amp;D28,AUS_male_points_list!$A$3:$S$1048576,19,FALSE), IFERROR(VLOOKUP(C28&amp;D28,AUS_female_points_list!$A$3:$S$1048576,19,FALSE),""))</f>
        <v/>
      </c>
      <c r="I28" s="81">
        <f>IFERROR(VLOOKUP(C28&amp;D28,AUS_male_Toplist_21_22!$N$3:$Q$2969,2,FALSE),IFERROR(VLOOKUP(C28&amp;D28,AUS_female_Toplist_21_22!$N$3:$Q$2879,2,FALSE),"Not found"))</f>
        <v>1129</v>
      </c>
      <c r="J28" s="81">
        <f>IFERROR(VLOOKUP(C28&amp;D28,AUS_male_Toplist_21_22!$N$3:$Q$2969,3,FALSE),IFERROR(VLOOKUP(C28&amp;D28,AUS_female_Toplist_21_22!$N$3:$Q$2879,3,FALSE),"Not found"))</f>
        <v>2</v>
      </c>
      <c r="K28" s="2">
        <f>IFERROR(VLOOKUP(C28&amp;D28,AUS_male_Toplist_21_22!$N$3:$Q$2969,4,FALSE),IFERROR(VLOOKUP(C28&amp;D28,AUS_female_Toplist_21_22!$N$3:$Q$2879,4,FALSE),"Not found"))</f>
        <v>2</v>
      </c>
      <c r="L28" s="2">
        <f>(COUNTIF($C$2:$C28,$C28)=1)+0</f>
        <v>1</v>
      </c>
      <c r="M28" s="2">
        <f>IF(L28=1,RANK(I28,$I$2:$I$1209,0),"Alternate event")</f>
        <v>101</v>
      </c>
      <c r="N28" s="2" t="str">
        <f t="shared" si="2"/>
        <v>Katie HAYWARDrace-walking</v>
      </c>
      <c r="O28" t="str">
        <f>IF(COUNTIFS($N$2:$N$3997, N28)&gt;1, "Duplicate", "Unique")</f>
        <v>Unique</v>
      </c>
    </row>
    <row r="29" spans="1:26" x14ac:dyDescent="0.2">
      <c r="A29" s="2">
        <v>29</v>
      </c>
      <c r="B29" s="2">
        <f t="shared" si="1"/>
        <v>27</v>
      </c>
      <c r="C29" t="s">
        <v>497</v>
      </c>
      <c r="D29" t="s">
        <v>85</v>
      </c>
      <c r="E29" s="5">
        <v>37076</v>
      </c>
      <c r="F29" s="41">
        <f ca="1">DATEDIF(E29,TODAY(),"y")</f>
        <v>20</v>
      </c>
      <c r="G29" s="42" t="str">
        <f>IFERROR(VLOOKUP(C29&amp;D29,AUS_male_points_list!$A$3:$S$1048576,19,FALSE), IFERROR(VLOOKUP(C29&amp;D29,AUS_female_points_list!$A$3:$S$1048576,19,FALSE),""))</f>
        <v/>
      </c>
      <c r="I29" s="81">
        <f>IFERROR(VLOOKUP(C29&amp;D29,AUS_male_Toplist_21_22!$N$3:$Q$2969,2,FALSE),IFERROR(VLOOKUP(C29&amp;D29,AUS_female_Toplist_21_22!$N$3:$Q$2879,2,FALSE),"Not found"))</f>
        <v>1078</v>
      </c>
      <c r="J29" s="81">
        <f>IFERROR(VLOOKUP(C29&amp;D29,AUS_male_Toplist_21_22!$N$3:$Q$2969,3,FALSE),IFERROR(VLOOKUP(C29&amp;D29,AUS_female_Toplist_21_22!$N$3:$Q$2879,3,FALSE),"Not found"))</f>
        <v>3</v>
      </c>
      <c r="K29" s="2">
        <f>IFERROR(VLOOKUP(C29&amp;D29,AUS_male_Toplist_21_22!$N$3:$Q$2969,4,FALSE),IFERROR(VLOOKUP(C29&amp;D29,AUS_female_Toplist_21_22!$N$3:$Q$2879,4,FALSE),"Not found"))</f>
        <v>3</v>
      </c>
      <c r="L29" s="2">
        <f>(COUNTIF($C$2:$C29,$C29)=1)+0</f>
        <v>1</v>
      </c>
      <c r="M29" s="2">
        <f>IF(L29=1,RANK(I29,$I$2:$I$1209,0),"Alternate event")</f>
        <v>256</v>
      </c>
      <c r="N29" s="2" t="str">
        <f t="shared" si="2"/>
        <v>Rebecca HENDERSONrace-walking</v>
      </c>
      <c r="O29" t="str">
        <f>IF(COUNTIFS($N$2:$N$3997, N29)&gt;1, "Duplicate", "Unique")</f>
        <v>Unique</v>
      </c>
    </row>
    <row r="30" spans="1:26" x14ac:dyDescent="0.2">
      <c r="A30" s="2">
        <v>30</v>
      </c>
      <c r="B30" s="2">
        <f t="shared" si="1"/>
        <v>28</v>
      </c>
      <c r="C30" t="s">
        <v>447</v>
      </c>
      <c r="D30" t="s">
        <v>40</v>
      </c>
      <c r="E30" s="5">
        <v>32289</v>
      </c>
      <c r="F30" s="41">
        <f ca="1">DATEDIF(E30,TODAY(),"y")</f>
        <v>33</v>
      </c>
      <c r="G30" s="42" t="str">
        <f>IFERROR(VLOOKUP(C30&amp;D30,AUS_male_points_list!$A$3:$S$1048576,19,FALSE), IFERROR(VLOOKUP(C30&amp;D30,AUS_female_points_list!$A$3:$S$1048576,19,FALSE),""))</f>
        <v/>
      </c>
      <c r="I30" s="81">
        <f>IFERROR(VLOOKUP(C30&amp;D30,AUS_male_Toplist_21_22!$N$3:$Q$2969,2,FALSE),IFERROR(VLOOKUP(C30&amp;D30,AUS_female_Toplist_21_22!$N$3:$Q$2879,2,FALSE),"Not found"))</f>
        <v>1133</v>
      </c>
      <c r="J30" s="81">
        <f>IFERROR(VLOOKUP(C30&amp;D30,AUS_male_Toplist_21_22!$N$3:$Q$2969,3,FALSE),IFERROR(VLOOKUP(C30&amp;D30,AUS_female_Toplist_21_22!$N$3:$Q$2879,3,FALSE),"Not found"))</f>
        <v>4</v>
      </c>
      <c r="K30" s="2">
        <f>IFERROR(VLOOKUP(C30&amp;D30,AUS_male_Toplist_21_22!$N$3:$Q$2969,4,FALSE),IFERROR(VLOOKUP(C30&amp;D30,AUS_female_Toplist_21_22!$N$3:$Q$2879,4,FALSE),"Not found"))</f>
        <v>1</v>
      </c>
      <c r="L30" s="2">
        <f>(COUNTIF($C$2:$C30,$C30)=1)+0</f>
        <v>1</v>
      </c>
      <c r="M30" s="2">
        <f>IF(L30=1,RANK(I30,$I$2:$I$1209,0),"Alternate event")</f>
        <v>91</v>
      </c>
      <c r="N30" s="2" t="str">
        <f t="shared" si="2"/>
        <v>Dani STEVENSdiscus-throw</v>
      </c>
      <c r="O30" t="str">
        <f>IF(COUNTIFS($N$2:$N$3997, N30)&gt;1, "Duplicate", "Unique")</f>
        <v>Unique</v>
      </c>
    </row>
    <row r="31" spans="1:26" x14ac:dyDescent="0.2">
      <c r="A31" s="2">
        <v>31</v>
      </c>
      <c r="B31" s="2">
        <f t="shared" si="1"/>
        <v>29</v>
      </c>
      <c r="C31" t="s">
        <v>819</v>
      </c>
      <c r="D31" t="s">
        <v>81</v>
      </c>
      <c r="E31" s="5">
        <v>33242</v>
      </c>
      <c r="F31" s="41">
        <f ca="1">DATEDIF(E31,TODAY(),"y")</f>
        <v>31</v>
      </c>
      <c r="G31" s="42" t="str">
        <f>IFERROR(VLOOKUP(C31&amp;D31,AUS_male_points_list!$A$3:$S$1048576,19,FALSE), IFERROR(VLOOKUP(C31&amp;D31,AUS_female_points_list!$A$3:$S$1048576,19,FALSE),""))</f>
        <v/>
      </c>
      <c r="I31" s="81">
        <f>IFERROR(VLOOKUP(C31&amp;D31,AUS_male_Toplist_21_22!$N$3:$Q$2969,2,FALSE),IFERROR(VLOOKUP(C31&amp;D31,AUS_female_Toplist_21_22!$N$3:$Q$2879,2,FALSE),"Not found"))</f>
        <v>1160</v>
      </c>
      <c r="J31" s="81">
        <f>IFERROR(VLOOKUP(C31&amp;D31,AUS_male_Toplist_21_22!$N$3:$Q$2969,3,FALSE),IFERROR(VLOOKUP(C31&amp;D31,AUS_female_Toplist_21_22!$N$3:$Q$2879,3,FALSE),"Not found"))</f>
        <v>4</v>
      </c>
      <c r="K31" s="2">
        <f>IFERROR(VLOOKUP(C31&amp;D31,AUS_male_Toplist_21_22!$N$3:$Q$2969,4,FALSE),IFERROR(VLOOKUP(C31&amp;D31,AUS_female_Toplist_21_22!$N$3:$Q$2879,4,FALSE),"Not found"))</f>
        <v>2</v>
      </c>
      <c r="L31" s="2">
        <f>(COUNTIF($C$2:$C31,$C31)=1)+0</f>
        <v>1</v>
      </c>
      <c r="M31" s="2">
        <f>IF(L31=1,RANK(I31,$I$2:$I$1209,0),"Alternate event")</f>
        <v>43</v>
      </c>
      <c r="N31" s="2" t="str">
        <f t="shared" si="2"/>
        <v>Rhydian COWLEY20km-race-walking</v>
      </c>
      <c r="O31" t="str">
        <f>IF(COUNTIFS($N$2:$N$3997, N31)&gt;1, "Duplicate", "Unique")</f>
        <v>Unique</v>
      </c>
    </row>
    <row r="32" spans="1:26" x14ac:dyDescent="0.2">
      <c r="A32" s="2">
        <v>32</v>
      </c>
      <c r="B32" s="2">
        <f t="shared" si="1"/>
        <v>30</v>
      </c>
      <c r="C32" t="s">
        <v>778</v>
      </c>
      <c r="D32" t="s">
        <v>36</v>
      </c>
      <c r="E32" s="5">
        <v>37179</v>
      </c>
      <c r="F32" s="41">
        <f ca="1">DATEDIF(E32,TODAY(),"y")</f>
        <v>20</v>
      </c>
      <c r="G32" s="42" t="str">
        <f>IFERROR(VLOOKUP(C32&amp;D32,AUS_male_points_list!$A$3:$S$1048576,19,FALSE), IFERROR(VLOOKUP(C32&amp;D32,AUS_female_points_list!$A$3:$S$1048576,19,FALSE),""))</f>
        <v/>
      </c>
      <c r="I32" s="81">
        <f>IFERROR(VLOOKUP(C32&amp;D32,AUS_male_Toplist_21_22!$N$3:$Q$2969,2,FALSE),IFERROR(VLOOKUP(C32&amp;D32,AUS_female_Toplist_21_22!$N$3:$Q$2879,2,FALSE),"Not found"))</f>
        <v>1116</v>
      </c>
      <c r="J32" s="81">
        <f>IFERROR(VLOOKUP(C32&amp;D32,AUS_male_Toplist_21_22!$N$3:$Q$2969,3,FALSE),IFERROR(VLOOKUP(C32&amp;D32,AUS_female_Toplist_21_22!$N$3:$Q$2879,3,FALSE),"Not found"))</f>
        <v>4</v>
      </c>
      <c r="K32" s="2">
        <f>IFERROR(VLOOKUP(C32&amp;D32,AUS_male_Toplist_21_22!$N$3:$Q$2969,4,FALSE),IFERROR(VLOOKUP(C32&amp;D32,AUS_female_Toplist_21_22!$N$3:$Q$2879,4,FALSE),"Not found"))</f>
        <v>2</v>
      </c>
      <c r="L32" s="2">
        <f>(COUNTIF($C$2:$C32,$C32)=1)+0</f>
        <v>1</v>
      </c>
      <c r="M32" s="2">
        <f>IF(L32=1,RANK(I32,$I$2:$I$1209,0),"Alternate event")</f>
        <v>133</v>
      </c>
      <c r="N32" s="2" t="str">
        <f t="shared" si="2"/>
        <v>Jack DOWNEYpole-vault</v>
      </c>
      <c r="O32" t="str">
        <f>IF(COUNTIFS($N$2:$N$3997, N32)&gt;1, "Duplicate", "Unique")</f>
        <v>Unique</v>
      </c>
    </row>
    <row r="33" spans="1:15" x14ac:dyDescent="0.2">
      <c r="A33" s="2">
        <v>33</v>
      </c>
      <c r="B33" s="2">
        <f t="shared" si="1"/>
        <v>31</v>
      </c>
      <c r="C33" t="s">
        <v>725</v>
      </c>
      <c r="D33" t="s">
        <v>44</v>
      </c>
      <c r="E33" s="5">
        <v>34302</v>
      </c>
      <c r="F33" s="41">
        <f ca="1">DATEDIF(E33,TODAY(),"y")</f>
        <v>28</v>
      </c>
      <c r="G33" s="42" t="str">
        <f>IFERROR(VLOOKUP(C33&amp;D33,AUS_male_points_list!$A$3:$S$1048576,19,FALSE), IFERROR(VLOOKUP(C33&amp;D33,AUS_female_points_list!$A$3:$S$1048576,19,FALSE),""))</f>
        <v/>
      </c>
      <c r="I33" s="81">
        <f>IFERROR(VLOOKUP(C33&amp;D33,AUS_male_Toplist_21_22!$N$3:$Q$2969,2,FALSE),IFERROR(VLOOKUP(C33&amp;D33,AUS_female_Toplist_21_22!$N$3:$Q$2879,2,FALSE),"Not found"))</f>
        <v>1178</v>
      </c>
      <c r="J33" s="81">
        <f>IFERROR(VLOOKUP(C33&amp;D33,AUS_male_Toplist_21_22!$N$3:$Q$2969,3,FALSE),IFERROR(VLOOKUP(C33&amp;D33,AUS_female_Toplist_21_22!$N$3:$Q$2879,3,FALSE),"Not found"))</f>
        <v>5</v>
      </c>
      <c r="K33" s="2">
        <f>IFERROR(VLOOKUP(C33&amp;D33,AUS_male_Toplist_21_22!$N$3:$Q$2969,4,FALSE),IFERROR(VLOOKUP(C33&amp;D33,AUS_female_Toplist_21_22!$N$3:$Q$2879,4,FALSE),"Not found"))</f>
        <v>2</v>
      </c>
      <c r="L33" s="2">
        <f>(COUNTIF($C$2:$C33,$C33)=1)+0</f>
        <v>1</v>
      </c>
      <c r="M33" s="2">
        <f>IF(L33=1,RANK(I33,$I$2:$I$1209,0),"Alternate event")</f>
        <v>27</v>
      </c>
      <c r="N33" s="2" t="str">
        <f t="shared" si="2"/>
        <v>Daniel GOLUBOVICdecathlon</v>
      </c>
      <c r="O33" t="str">
        <f>IF(COUNTIFS($N$2:$N$3997, N33)&gt;1, "Duplicate", "Unique")</f>
        <v>Unique</v>
      </c>
    </row>
    <row r="34" spans="1:15" x14ac:dyDescent="0.2">
      <c r="A34" s="2">
        <v>34</v>
      </c>
      <c r="B34" s="2">
        <f t="shared" si="1"/>
        <v>32</v>
      </c>
      <c r="C34" t="s">
        <v>429</v>
      </c>
      <c r="D34" t="s">
        <v>36</v>
      </c>
      <c r="E34" s="5">
        <v>34463</v>
      </c>
      <c r="F34" s="41">
        <f ca="1">DATEDIF(E34,TODAY(),"y")</f>
        <v>27</v>
      </c>
      <c r="G34" s="42" t="str">
        <f>IFERROR(VLOOKUP(C34&amp;D34,AUS_male_points_list!$A$3:$S$1048576,19,FALSE), IFERROR(VLOOKUP(C34&amp;D34,AUS_female_points_list!$A$3:$S$1048576,19,FALSE),""))</f>
        <v/>
      </c>
      <c r="I34" s="81">
        <f>IFERROR(VLOOKUP(C34&amp;D34,AUS_male_Toplist_21_22!$N$3:$Q$2969,2,FALSE),IFERROR(VLOOKUP(C34&amp;D34,AUS_female_Toplist_21_22!$N$3:$Q$2879,2,FALSE),"Not found"))</f>
        <v>1130</v>
      </c>
      <c r="J34" s="81">
        <f>IFERROR(VLOOKUP(C34&amp;D34,AUS_male_Toplist_21_22!$N$3:$Q$2969,3,FALSE),IFERROR(VLOOKUP(C34&amp;D34,AUS_female_Toplist_21_22!$N$3:$Q$2879,3,FALSE),"Not found"))</f>
        <v>5</v>
      </c>
      <c r="K34" s="2">
        <f>IFERROR(VLOOKUP(C34&amp;D34,AUS_male_Toplist_21_22!$N$3:$Q$2969,4,FALSE),IFERROR(VLOOKUP(C34&amp;D34,AUS_female_Toplist_21_22!$N$3:$Q$2879,4,FALSE),"Not found"))</f>
        <v>2</v>
      </c>
      <c r="L34" s="2">
        <f>(COUNTIF($C$2:$C34,$C34)=1)+0</f>
        <v>1</v>
      </c>
      <c r="M34" s="2">
        <f>IF(L34=1,RANK(I34,$I$2:$I$1209,0),"Alternate event")</f>
        <v>99</v>
      </c>
      <c r="N34" s="2" t="str">
        <f t="shared" si="2"/>
        <v>Elizaveta PARNOVApole-vault</v>
      </c>
      <c r="O34" t="str">
        <f>IF(COUNTIFS($N$2:$N$3997, N34)&gt;1, "Duplicate", "Unique")</f>
        <v>Unique</v>
      </c>
    </row>
    <row r="35" spans="1:15" x14ac:dyDescent="0.2">
      <c r="A35" s="2">
        <v>35</v>
      </c>
      <c r="B35" s="2">
        <f t="shared" si="1"/>
        <v>33</v>
      </c>
      <c r="C35" t="s">
        <v>483</v>
      </c>
      <c r="D35" t="s">
        <v>41</v>
      </c>
      <c r="E35" s="5">
        <v>35421</v>
      </c>
      <c r="F35" s="41">
        <f ca="1">DATEDIF(E35,TODAY(),"y")</f>
        <v>25</v>
      </c>
      <c r="G35" s="42" t="str">
        <f>IFERROR(VLOOKUP(C35&amp;D35,AUS_male_points_list!$A$3:$S$1048576,19,FALSE), IFERROR(VLOOKUP(C35&amp;D35,AUS_female_points_list!$A$3:$S$1048576,19,FALSE),""))</f>
        <v/>
      </c>
      <c r="I35" s="81">
        <f>IFERROR(VLOOKUP(C35&amp;D35,AUS_male_Toplist_21_22!$N$3:$Q$2969,2,FALSE),IFERROR(VLOOKUP(C35&amp;D35,AUS_female_Toplist_21_22!$N$3:$Q$2879,2,FALSE),"Not found"))</f>
        <v>1122</v>
      </c>
      <c r="J35" s="81">
        <f>IFERROR(VLOOKUP(C35&amp;D35,AUS_male_Toplist_21_22!$N$3:$Q$2969,3,FALSE),IFERROR(VLOOKUP(C35&amp;D35,AUS_female_Toplist_21_22!$N$3:$Q$2879,3,FALSE),"Not found"))</f>
        <v>5</v>
      </c>
      <c r="K35" s="2">
        <f>IFERROR(VLOOKUP(C35&amp;D35,AUS_male_Toplist_21_22!$N$3:$Q$2969,4,FALSE),IFERROR(VLOOKUP(C35&amp;D35,AUS_female_Toplist_21_22!$N$3:$Q$2879,4,FALSE),"Not found"))</f>
        <v>3</v>
      </c>
      <c r="L35" s="2">
        <f>(COUNTIF($C$2:$C35,$C35)=1)+0</f>
        <v>1</v>
      </c>
      <c r="M35" s="2">
        <f>IF(L35=1,RANK(I35,$I$2:$I$1209,0),"Alternate event")</f>
        <v>120</v>
      </c>
      <c r="N35" s="2" t="str">
        <f t="shared" si="2"/>
        <v>Mackenzie LITTLEjavelin-throw</v>
      </c>
      <c r="O35" t="str">
        <f>IF(COUNTIFS($N$2:$N$3997, N35)&gt;1, "Duplicate", "Unique")</f>
        <v>Unique</v>
      </c>
    </row>
    <row r="36" spans="1:15" x14ac:dyDescent="0.2">
      <c r="A36" s="2">
        <v>36</v>
      </c>
      <c r="B36" s="2">
        <f t="shared" si="1"/>
        <v>34</v>
      </c>
      <c r="C36" t="s">
        <v>777</v>
      </c>
      <c r="D36" t="s">
        <v>36</v>
      </c>
      <c r="E36" s="5">
        <v>35506</v>
      </c>
      <c r="F36" s="41">
        <f ca="1">DATEDIF(E36,TODAY(),"y")</f>
        <v>25</v>
      </c>
      <c r="G36" s="42" t="str">
        <f>IFERROR(VLOOKUP(C36&amp;D36,AUS_male_points_list!$A$3:$S$1048576,19,FALSE), IFERROR(VLOOKUP(C36&amp;D36,AUS_female_points_list!$A$3:$S$1048576,19,FALSE),""))</f>
        <v/>
      </c>
      <c r="I36" s="81">
        <f>IFERROR(VLOOKUP(C36&amp;D36,AUS_male_Toplist_21_22!$N$3:$Q$2969,2,FALSE),IFERROR(VLOOKUP(C36&amp;D36,AUS_female_Toplist_21_22!$N$3:$Q$2879,2,FALSE),"Not found"))</f>
        <v>1102</v>
      </c>
      <c r="J36" s="81">
        <f>IFERROR(VLOOKUP(C36&amp;D36,AUS_male_Toplist_21_22!$N$3:$Q$2969,3,FALSE),IFERROR(VLOOKUP(C36&amp;D36,AUS_female_Toplist_21_22!$N$3:$Q$2879,3,FALSE),"Not found"))</f>
        <v>5</v>
      </c>
      <c r="K36" s="2">
        <f>IFERROR(VLOOKUP(C36&amp;D36,AUS_male_Toplist_21_22!$N$3:$Q$2969,4,FALSE),IFERROR(VLOOKUP(C36&amp;D36,AUS_female_Toplist_21_22!$N$3:$Q$2879,4,FALSE),"Not found"))</f>
        <v>3</v>
      </c>
      <c r="L36" s="2">
        <f>(COUNTIF($C$2:$C36,$C36)=1)+0</f>
        <v>1</v>
      </c>
      <c r="M36" s="2">
        <f>IF(L36=1,RANK(I36,$I$2:$I$1209,0),"Alternate event")</f>
        <v>178</v>
      </c>
      <c r="N36" s="2" t="str">
        <f t="shared" si="2"/>
        <v>Angus ARMSTRONGpole-vault</v>
      </c>
      <c r="O36" t="str">
        <f>IF(COUNTIFS($N$2:$N$3997, N36)&gt;1, "Duplicate", "Unique")</f>
        <v>Unique</v>
      </c>
    </row>
    <row r="37" spans="1:15" x14ac:dyDescent="0.2">
      <c r="A37" s="2">
        <v>37</v>
      </c>
      <c r="B37" s="2">
        <f t="shared" si="1"/>
        <v>34</v>
      </c>
      <c r="C37" t="s">
        <v>1008</v>
      </c>
      <c r="D37" t="s">
        <v>85</v>
      </c>
      <c r="E37" s="5">
        <v>37643</v>
      </c>
      <c r="F37" s="41">
        <f ca="1">DATEDIF(E37,TODAY(),"y")</f>
        <v>19</v>
      </c>
      <c r="G37" s="42" t="str">
        <f>IFERROR(VLOOKUP(C37&amp;D37,AUS_male_points_list!$A$3:$S$1048576,19,FALSE), IFERROR(VLOOKUP(C37&amp;D37,AUS_female_points_list!$A$3:$S$1048576,19,FALSE),""))</f>
        <v/>
      </c>
      <c r="I37" s="81">
        <f>IFERROR(VLOOKUP(C37&amp;D37,AUS_male_Toplist_21_22!$N$3:$Q$2969,2,FALSE),IFERROR(VLOOKUP(C37&amp;D37,AUS_female_Toplist_21_22!$N$3:$Q$2879,2,FALSE),"Not found"))</f>
        <v>1072</v>
      </c>
      <c r="J37" s="81">
        <f>IFERROR(VLOOKUP(C37&amp;D37,AUS_male_Toplist_21_22!$N$3:$Q$2969,3,FALSE),IFERROR(VLOOKUP(C37&amp;D37,AUS_female_Toplist_21_22!$N$3:$Q$2879,3,FALSE),"Not found"))</f>
        <v>5</v>
      </c>
      <c r="K37" s="2">
        <f>IFERROR(VLOOKUP(C37&amp;D37,AUS_male_Toplist_21_22!$N$3:$Q$2969,4,FALSE),IFERROR(VLOOKUP(C37&amp;D37,AUS_female_Toplist_21_22!$N$3:$Q$2879,4,FALSE),"Not found"))</f>
        <v>4</v>
      </c>
      <c r="L37" s="2">
        <f>(COUNTIF($C$2:$C37,$C37)=1)+0</f>
        <v>1</v>
      </c>
      <c r="M37" s="2">
        <f>IF(L37=1,RANK(I37,$I$2:$I$1209,0),"Alternate event")</f>
        <v>282</v>
      </c>
      <c r="N37" s="2" t="str">
        <f t="shared" si="2"/>
        <v>Olivia SANDERYrace-walking</v>
      </c>
      <c r="O37" t="str">
        <f>IF(COUNTIFS($N$2:$N$3997, N37)&gt;1, "Duplicate", "Unique")</f>
        <v>Unique</v>
      </c>
    </row>
    <row r="38" spans="1:15" x14ac:dyDescent="0.2">
      <c r="A38" s="2">
        <v>38</v>
      </c>
      <c r="B38" s="2">
        <f t="shared" si="1"/>
        <v>35</v>
      </c>
      <c r="C38" t="s">
        <v>724</v>
      </c>
      <c r="D38" t="s">
        <v>44</v>
      </c>
      <c r="E38" s="5">
        <v>34712</v>
      </c>
      <c r="F38" s="41">
        <f ca="1">DATEDIF(E38,TODAY(),"y")</f>
        <v>27</v>
      </c>
      <c r="G38" s="42" t="str">
        <f>IFERROR(VLOOKUP(C38&amp;D38,AUS_male_points_list!$A$3:$S$1048576,19,FALSE), IFERROR(VLOOKUP(C38&amp;D38,AUS_female_points_list!$A$3:$S$1048576,19,FALSE),""))</f>
        <v/>
      </c>
      <c r="I38" s="81">
        <f>IFERROR(VLOOKUP(C38&amp;D38,AUS_male_Toplist_21_22!$N$3:$Q$2969,2,FALSE),IFERROR(VLOOKUP(C38&amp;D38,AUS_female_Toplist_21_22!$N$3:$Q$2879,2,FALSE),"Not found"))</f>
        <v>1153</v>
      </c>
      <c r="J38" s="81">
        <f>IFERROR(VLOOKUP(C38&amp;D38,AUS_male_Toplist_21_22!$N$3:$Q$2969,3,FALSE),IFERROR(VLOOKUP(C38&amp;D38,AUS_female_Toplist_21_22!$N$3:$Q$2879,3,FALSE),"Not found"))</f>
        <v>6</v>
      </c>
      <c r="K38" s="2">
        <f>IFERROR(VLOOKUP(C38&amp;D38,AUS_male_Toplist_21_22!$N$3:$Q$2969,4,FALSE),IFERROR(VLOOKUP(C38&amp;D38,AUS_female_Toplist_21_22!$N$3:$Q$2879,4,FALSE),"Not found"))</f>
        <v>3</v>
      </c>
      <c r="L38" s="2">
        <f>(COUNTIF($C$2:$C38,$C38)=1)+0</f>
        <v>1</v>
      </c>
      <c r="M38" s="2">
        <f>IF(L38=1,RANK(I38,$I$2:$I$1209,0),"Alternate event")</f>
        <v>55</v>
      </c>
      <c r="N38" s="2" t="str">
        <f t="shared" si="2"/>
        <v>Cedric DUBLERdecathlon</v>
      </c>
      <c r="O38" t="str">
        <f>IF(COUNTIFS($N$2:$N$3997, N38)&gt;1, "Duplicate", "Unique")</f>
        <v>Unique</v>
      </c>
    </row>
    <row r="39" spans="1:15" x14ac:dyDescent="0.2">
      <c r="A39" s="2">
        <v>39</v>
      </c>
      <c r="B39" s="2">
        <f t="shared" si="1"/>
        <v>35</v>
      </c>
      <c r="C39" t="s">
        <v>1009</v>
      </c>
      <c r="D39" t="s">
        <v>85</v>
      </c>
      <c r="E39" s="5">
        <v>35863</v>
      </c>
      <c r="F39" s="41">
        <f ca="1">DATEDIF(E39,TODAY(),"y")</f>
        <v>24</v>
      </c>
      <c r="G39" s="42" t="str">
        <f>IFERROR(VLOOKUP(C39&amp;D39,AUS_male_points_list!$A$3:$S$1048576,19,FALSE), IFERROR(VLOOKUP(C39&amp;D39,AUS_female_points_list!$A$3:$S$1048576,19,FALSE),""))</f>
        <v/>
      </c>
      <c r="I39" s="81">
        <f>IFERROR(VLOOKUP(C39&amp;D39,AUS_male_Toplist_21_22!$N$3:$Q$2969,2,FALSE),IFERROR(VLOOKUP(C39&amp;D39,AUS_female_Toplist_21_22!$N$3:$Q$2879,2,FALSE),"Not found"))</f>
        <v>1065</v>
      </c>
      <c r="J39" s="81">
        <f>IFERROR(VLOOKUP(C39&amp;D39,AUS_male_Toplist_21_22!$N$3:$Q$2969,3,FALSE),IFERROR(VLOOKUP(C39&amp;D39,AUS_female_Toplist_21_22!$N$3:$Q$2879,3,FALSE),"Not found"))</f>
        <v>6</v>
      </c>
      <c r="K39" s="2">
        <f>IFERROR(VLOOKUP(C39&amp;D39,AUS_male_Toplist_21_22!$N$3:$Q$2969,4,FALSE),IFERROR(VLOOKUP(C39&amp;D39,AUS_female_Toplist_21_22!$N$3:$Q$2879,4,FALSE),"Not found"))</f>
        <v>5</v>
      </c>
      <c r="L39" s="2">
        <f>(COUNTIF($C$2:$C39,$C39)=1)+0</f>
        <v>1</v>
      </c>
      <c r="M39" s="2">
        <f>IF(L39=1,RANK(I39,$I$2:$I$1209,0),"Alternate event")</f>
        <v>302</v>
      </c>
      <c r="N39" s="2" t="str">
        <f t="shared" si="2"/>
        <v>Clara SMITHrace-walking</v>
      </c>
      <c r="O39" t="str">
        <f>IF(COUNTIFS($N$2:$N$3997, N39)&gt;1, "Duplicate", "Unique")</f>
        <v>Unique</v>
      </c>
    </row>
    <row r="40" spans="1:15" x14ac:dyDescent="0.2">
      <c r="A40" s="2">
        <v>40</v>
      </c>
      <c r="B40" s="2">
        <f t="shared" si="1"/>
        <v>35</v>
      </c>
      <c r="C40" t="s">
        <v>727</v>
      </c>
      <c r="D40" t="s">
        <v>44</v>
      </c>
      <c r="E40" s="5">
        <v>35651</v>
      </c>
      <c r="F40" s="41">
        <f ca="1">DATEDIF(E40,TODAY(),"y")</f>
        <v>24</v>
      </c>
      <c r="G40" s="42" t="str">
        <f>IFERROR(VLOOKUP(C40&amp;D40,AUS_male_points_list!$A$3:$S$1048576,19,FALSE), IFERROR(VLOOKUP(C40&amp;D40,AUS_female_points_list!$A$3:$S$1048576,19,FALSE),""))</f>
        <v/>
      </c>
      <c r="I40" s="81">
        <f>IFERROR(VLOOKUP(C40&amp;D40,AUS_male_Toplist_21_22!$N$3:$Q$2969,2,FALSE),IFERROR(VLOOKUP(C40&amp;D40,AUS_female_Toplist_21_22!$N$3:$Q$2879,2,FALSE),"Not found"))</f>
        <v>1126</v>
      </c>
      <c r="J40" s="81">
        <f>IFERROR(VLOOKUP(C40&amp;D40,AUS_male_Toplist_21_22!$N$3:$Q$2969,3,FALSE),IFERROR(VLOOKUP(C40&amp;D40,AUS_female_Toplist_21_22!$N$3:$Q$2879,3,FALSE),"Not found"))</f>
        <v>7</v>
      </c>
      <c r="K40" s="2">
        <f>IFERROR(VLOOKUP(C40&amp;D40,AUS_male_Toplist_21_22!$N$3:$Q$2969,4,FALSE),IFERROR(VLOOKUP(C40&amp;D40,AUS_female_Toplist_21_22!$N$3:$Q$2879,4,FALSE),"Not found"))</f>
        <v>4</v>
      </c>
      <c r="L40" s="2">
        <f>(COUNTIF($C$2:$C40,$C40)=1)+0</f>
        <v>1</v>
      </c>
      <c r="M40" s="2">
        <f>IF(L40=1,RANK(I40,$I$2:$I$1209,0),"Alternate event")</f>
        <v>111</v>
      </c>
      <c r="N40" s="2" t="str">
        <f t="shared" si="2"/>
        <v>Alec DIAMONDdecathlon</v>
      </c>
      <c r="O40" t="str">
        <f>IF(COUNTIFS($N$2:$N$3997, N40)&gt;1, "Duplicate", "Unique")</f>
        <v>Unique</v>
      </c>
    </row>
    <row r="41" spans="1:15" x14ac:dyDescent="0.2">
      <c r="A41" s="2">
        <v>41</v>
      </c>
      <c r="B41" s="2">
        <f t="shared" si="1"/>
        <v>36</v>
      </c>
      <c r="C41" t="s">
        <v>708</v>
      </c>
      <c r="D41" t="s">
        <v>30</v>
      </c>
      <c r="E41" s="5">
        <v>35052</v>
      </c>
      <c r="F41" s="41">
        <f ca="1">DATEDIF(E41,TODAY(),"y")</f>
        <v>26</v>
      </c>
      <c r="G41" s="42" t="str">
        <f>IFERROR(VLOOKUP(C41&amp;D41,AUS_male_points_list!$A$3:$S$1048576,19,FALSE), IFERROR(VLOOKUP(C41&amp;D41,AUS_female_points_list!$A$3:$S$1048576,19,FALSE),""))</f>
        <v/>
      </c>
      <c r="I41" s="81">
        <f>IFERROR(VLOOKUP(C41&amp;D41,AUS_male_Toplist_21_22!$N$3:$Q$2969,2,FALSE),IFERROR(VLOOKUP(C41&amp;D41,AUS_female_Toplist_21_22!$N$3:$Q$2879,2,FALSE),"Not found"))</f>
        <v>1202</v>
      </c>
      <c r="J41" s="81">
        <f>IFERROR(VLOOKUP(C41&amp;D41,AUS_male_Toplist_21_22!$N$3:$Q$2969,3,FALSE),IFERROR(VLOOKUP(C41&amp;D41,AUS_female_Toplist_21_22!$N$3:$Q$2879,3,FALSE),"Not found"))</f>
        <v>8</v>
      </c>
      <c r="K41" s="2">
        <f>IFERROR(VLOOKUP(C41&amp;D41,AUS_male_Toplist_21_22!$N$3:$Q$2969,4,FALSE),IFERROR(VLOOKUP(C41&amp;D41,AUS_female_Toplist_21_22!$N$3:$Q$2879,4,FALSE),"Not found"))</f>
        <v>1</v>
      </c>
      <c r="L41" s="2">
        <f>(COUNTIF($C$2:$C41,$C41)=1)+0</f>
        <v>1</v>
      </c>
      <c r="M41" s="2">
        <f>IF(L41=1,RANK(I41,$I$2:$I$1209,0),"Alternate event")</f>
        <v>11</v>
      </c>
      <c r="N41" s="2" t="str">
        <f t="shared" si="2"/>
        <v>Jack RAYNER10000m</v>
      </c>
      <c r="O41" t="str">
        <f>IF(COUNTIFS($N$2:$N$3997, N41)&gt;1, "Duplicate", "Unique")</f>
        <v>Unique</v>
      </c>
    </row>
    <row r="42" spans="1:15" x14ac:dyDescent="0.2">
      <c r="A42" s="2">
        <v>42</v>
      </c>
      <c r="B42" s="2">
        <f t="shared" si="1"/>
        <v>37</v>
      </c>
      <c r="C42" t="s">
        <v>680</v>
      </c>
      <c r="D42" t="s">
        <v>34</v>
      </c>
      <c r="E42" s="5">
        <v>36060</v>
      </c>
      <c r="F42" s="41">
        <f ca="1">DATEDIF(E42,TODAY(),"y")</f>
        <v>23</v>
      </c>
      <c r="G42" s="42" t="str">
        <f>IFERROR(VLOOKUP(C42&amp;D42,AUS_male_points_list!$A$3:$S$1048576,19,FALSE), IFERROR(VLOOKUP(C42&amp;D42,AUS_female_points_list!$A$3:$S$1048576,19,FALSE),""))</f>
        <v/>
      </c>
      <c r="I42" s="81">
        <f>IFERROR(VLOOKUP(C42&amp;D42,AUS_male_Toplist_21_22!$N$3:$Q$2969,2,FALSE),IFERROR(VLOOKUP(C42&amp;D42,AUS_female_Toplist_21_22!$N$3:$Q$2879,2,FALSE),"Not found"))</f>
        <v>1168</v>
      </c>
      <c r="J42" s="81">
        <f>IFERROR(VLOOKUP(C42&amp;D42,AUS_male_Toplist_21_22!$N$3:$Q$2969,3,FALSE),IFERROR(VLOOKUP(C42&amp;D42,AUS_female_Toplist_21_22!$N$3:$Q$2879,3,FALSE),"Not found"))</f>
        <v>8</v>
      </c>
      <c r="K42" s="2">
        <f>IFERROR(VLOOKUP(C42&amp;D42,AUS_male_Toplist_21_22!$N$3:$Q$2969,4,FALSE),IFERROR(VLOOKUP(C42&amp;D42,AUS_female_Toplist_21_22!$N$3:$Q$2879,4,FALSE),"Not found"))</f>
        <v>1</v>
      </c>
      <c r="L42" s="2">
        <f>(COUNTIF($C$2:$C42,$C42)=1)+0</f>
        <v>1</v>
      </c>
      <c r="M42" s="2">
        <f>IF(L42=1,RANK(I42,$I$2:$I$1209,0),"Alternate event")</f>
        <v>34</v>
      </c>
      <c r="N42" s="2" t="str">
        <f t="shared" si="2"/>
        <v>Edward TRIPPAS3000msc</v>
      </c>
      <c r="O42" t="str">
        <f>IF(COUNTIFS($N$2:$N$3997, N42)&gt;1, "Duplicate", "Unique")</f>
        <v>Unique</v>
      </c>
    </row>
    <row r="43" spans="1:15" x14ac:dyDescent="0.2">
      <c r="A43" s="2">
        <v>43</v>
      </c>
      <c r="B43" s="2">
        <f t="shared" si="1"/>
        <v>38</v>
      </c>
      <c r="C43" t="s">
        <v>342</v>
      </c>
      <c r="D43" t="s">
        <v>43</v>
      </c>
      <c r="E43" s="5">
        <v>34623</v>
      </c>
      <c r="F43" s="41">
        <f ca="1">DATEDIF(E43,TODAY(),"y")</f>
        <v>27</v>
      </c>
      <c r="G43" s="42" t="str">
        <f>IFERROR(VLOOKUP(C43&amp;D43,AUS_male_points_list!$A$3:$S$1048576,19,FALSE), IFERROR(VLOOKUP(C43&amp;D43,AUS_female_points_list!$A$3:$S$1048576,19,FALSE),""))</f>
        <v/>
      </c>
      <c r="I43" s="81">
        <f>IFERROR(VLOOKUP(C43&amp;D43,AUS_male_Toplist_21_22!$N$3:$Q$2969,2,FALSE),IFERROR(VLOOKUP(C43&amp;D43,AUS_female_Toplist_21_22!$N$3:$Q$2879,2,FALSE),"Not found"))</f>
        <v>1030</v>
      </c>
      <c r="J43" s="81">
        <f>IFERROR(VLOOKUP(C43&amp;D43,AUS_male_Toplist_21_22!$N$3:$Q$2969,3,FALSE),IFERROR(VLOOKUP(C43&amp;D43,AUS_female_Toplist_21_22!$N$3:$Q$2879,3,FALSE),"Not found"))</f>
        <v>8</v>
      </c>
      <c r="K43" s="2">
        <f>IFERROR(VLOOKUP(C43&amp;D43,AUS_male_Toplist_21_22!$N$3:$Q$2969,4,FALSE),IFERROR(VLOOKUP(C43&amp;D43,AUS_female_Toplist_21_22!$N$3:$Q$2879,4,FALSE),"Not found"))</f>
        <v>1</v>
      </c>
      <c r="L43" s="2">
        <f>(COUNTIF($C$2:$C43,$C43)=1)+0</f>
        <v>1</v>
      </c>
      <c r="M43" s="2">
        <f>IF(L43=1,RANK(I43,$I$2:$I$1209,0),"Alternate event")</f>
        <v>429</v>
      </c>
      <c r="N43" s="2" t="str">
        <f t="shared" si="2"/>
        <v>Taneille CRASEheptathlon</v>
      </c>
      <c r="O43" t="str">
        <f>IF(COUNTIFS($N$2:$N$3997, N43)&gt;1, "Duplicate", "Unique")</f>
        <v>Unique</v>
      </c>
    </row>
    <row r="44" spans="1:15" x14ac:dyDescent="0.2">
      <c r="A44" s="2">
        <v>44</v>
      </c>
      <c r="B44" s="2">
        <f t="shared" si="1"/>
        <v>38</v>
      </c>
      <c r="C44" t="s">
        <v>1124</v>
      </c>
      <c r="D44" t="s">
        <v>81</v>
      </c>
      <c r="E44" s="5">
        <v>37578</v>
      </c>
      <c r="F44" s="41">
        <f ca="1">DATEDIF(E44,TODAY(),"y")</f>
        <v>19</v>
      </c>
      <c r="G44" s="42" t="str">
        <f>IFERROR(VLOOKUP(C44&amp;D44,AUS_male_points_list!$A$3:$S$1048576,19,FALSE), IFERROR(VLOOKUP(C44&amp;D44,AUS_female_points_list!$A$3:$S$1048576,19,FALSE),""))</f>
        <v/>
      </c>
      <c r="I44" s="81">
        <f>IFERROR(VLOOKUP(C44&amp;D44,AUS_male_Toplist_21_22!$N$3:$Q$2969,2,FALSE),IFERROR(VLOOKUP(C44&amp;D44,AUS_female_Toplist_21_22!$N$3:$Q$2879,2,FALSE),"Not found"))</f>
        <v>1085</v>
      </c>
      <c r="J44" s="81">
        <f>IFERROR(VLOOKUP(C44&amp;D44,AUS_male_Toplist_21_22!$N$3:$Q$2969,3,FALSE),IFERROR(VLOOKUP(C44&amp;D44,AUS_female_Toplist_21_22!$N$3:$Q$2879,3,FALSE),"Not found"))</f>
        <v>8</v>
      </c>
      <c r="K44" s="2">
        <f>IFERROR(VLOOKUP(C44&amp;D44,AUS_male_Toplist_21_22!$N$3:$Q$2969,4,FALSE),IFERROR(VLOOKUP(C44&amp;D44,AUS_female_Toplist_21_22!$N$3:$Q$2879,4,FALSE),"Not found"))</f>
        <v>4</v>
      </c>
      <c r="L44" s="2">
        <f>(COUNTIF($C$2:$C44,$C44)=1)+0</f>
        <v>1</v>
      </c>
      <c r="M44" s="2">
        <f>IF(L44=1,RANK(I44,$I$2:$I$1209,0),"Alternate event")</f>
        <v>239</v>
      </c>
      <c r="N44" s="2" t="str">
        <f t="shared" si="2"/>
        <v>Will THOMPSON20km-race-walking</v>
      </c>
      <c r="O44" t="str">
        <f>IF(COUNTIFS($N$2:$N$3997, N44)&gt;1, "Duplicate", "Unique")</f>
        <v>Unique</v>
      </c>
    </row>
    <row r="45" spans="1:15" x14ac:dyDescent="0.2">
      <c r="A45" s="2">
        <v>45</v>
      </c>
      <c r="B45" s="2">
        <f t="shared" si="1"/>
        <v>38</v>
      </c>
      <c r="C45" t="s">
        <v>780</v>
      </c>
      <c r="D45" t="s">
        <v>36</v>
      </c>
      <c r="E45" s="5">
        <v>36832</v>
      </c>
      <c r="F45" s="41">
        <f ca="1">DATEDIF(E45,TODAY(),"y")</f>
        <v>21</v>
      </c>
      <c r="G45" s="42" t="str">
        <f>IFERROR(VLOOKUP(C45&amp;D45,AUS_male_points_list!$A$3:$S$1048576,19,FALSE), IFERROR(VLOOKUP(C45&amp;D45,AUS_female_points_list!$A$3:$S$1048576,19,FALSE),""))</f>
        <v/>
      </c>
      <c r="I45" s="81">
        <f>IFERROR(VLOOKUP(C45&amp;D45,AUS_male_Toplist_21_22!$N$3:$Q$2969,2,FALSE),IFERROR(VLOOKUP(C45&amp;D45,AUS_female_Toplist_21_22!$N$3:$Q$2879,2,FALSE),"Not found"))</f>
        <v>1075</v>
      </c>
      <c r="J45" s="81">
        <f>IFERROR(VLOOKUP(C45&amp;D45,AUS_male_Toplist_21_22!$N$3:$Q$2969,3,FALSE),IFERROR(VLOOKUP(C45&amp;D45,AUS_female_Toplist_21_22!$N$3:$Q$2879,3,FALSE),"Not found"))</f>
        <v>8</v>
      </c>
      <c r="K45" s="2">
        <f>IFERROR(VLOOKUP(C45&amp;D45,AUS_male_Toplist_21_22!$N$3:$Q$2969,4,FALSE),IFERROR(VLOOKUP(C45&amp;D45,AUS_female_Toplist_21_22!$N$3:$Q$2879,4,FALSE),"Not found"))</f>
        <v>4</v>
      </c>
      <c r="L45" s="2">
        <f>(COUNTIF($C$2:$C45,$C45)=1)+0</f>
        <v>1</v>
      </c>
      <c r="M45" s="2">
        <f>IF(L45=1,RANK(I45,$I$2:$I$1209,0),"Alternate event")</f>
        <v>269</v>
      </c>
      <c r="N45" s="2" t="str">
        <f t="shared" si="2"/>
        <v>Dalton DI MEDIOpole-vault</v>
      </c>
      <c r="O45" t="str">
        <f>IF(COUNTIFS($N$2:$N$3997, N45)&gt;1, "Duplicate", "Unique")</f>
        <v>Unique</v>
      </c>
    </row>
    <row r="46" spans="1:15" x14ac:dyDescent="0.2">
      <c r="A46" s="2">
        <v>46</v>
      </c>
      <c r="B46" s="2">
        <f t="shared" si="1"/>
        <v>38</v>
      </c>
      <c r="C46" t="s">
        <v>648</v>
      </c>
      <c r="D46" t="s">
        <v>29</v>
      </c>
      <c r="E46" s="5">
        <v>34851</v>
      </c>
      <c r="F46" s="41">
        <f ca="1">DATEDIF(E46,TODAY(),"y")</f>
        <v>26</v>
      </c>
      <c r="G46" s="42" t="str">
        <f>IFERROR(VLOOKUP(C46&amp;D46,AUS_male_points_list!$A$3:$S$1048576,19,FALSE), IFERROR(VLOOKUP(C46&amp;D46,AUS_female_points_list!$A$3:$S$1048576,19,FALSE),""))</f>
        <v/>
      </c>
      <c r="I46" s="81">
        <f>IFERROR(VLOOKUP(C46&amp;D46,AUS_male_Toplist_21_22!$N$3:$Q$2969,2,FALSE),IFERROR(VLOOKUP(C46&amp;D46,AUS_female_Toplist_21_22!$N$3:$Q$2879,2,FALSE),"Not found"))</f>
        <v>1188</v>
      </c>
      <c r="J46" s="81">
        <f>IFERROR(VLOOKUP(C46&amp;D46,AUS_male_Toplist_21_22!$N$3:$Q$2969,3,FALSE),IFERROR(VLOOKUP(C46&amp;D46,AUS_female_Toplist_21_22!$N$3:$Q$2879,3,FALSE),"Not found"))</f>
        <v>9</v>
      </c>
      <c r="K46" s="2">
        <f>IFERROR(VLOOKUP(C46&amp;D46,AUS_male_Toplist_21_22!$N$3:$Q$2969,4,FALSE),IFERROR(VLOOKUP(C46&amp;D46,AUS_female_Toplist_21_22!$N$3:$Q$2879,4,FALSE),"Not found"))</f>
        <v>1</v>
      </c>
      <c r="L46" s="2">
        <f>(COUNTIF($C$2:$C46,$C46)=1)+0</f>
        <v>0</v>
      </c>
      <c r="M46" s="2" t="str">
        <f>IF(L46=1,RANK(I46,$I$2:$I$1209,0),"Alternate event")</f>
        <v>Alternate event</v>
      </c>
      <c r="N46" s="2" t="str">
        <f t="shared" si="2"/>
        <v>Stewart MCSWEYN5000m</v>
      </c>
      <c r="O46" t="str">
        <f>IF(COUNTIFS($N$2:$N$3997, N46)&gt;1, "Duplicate", "Unique")</f>
        <v>Unique</v>
      </c>
    </row>
    <row r="47" spans="1:15" x14ac:dyDescent="0.2">
      <c r="A47" s="2">
        <v>47</v>
      </c>
      <c r="B47" s="2">
        <f t="shared" si="1"/>
        <v>39</v>
      </c>
      <c r="C47" t="s">
        <v>584</v>
      </c>
      <c r="D47" t="s">
        <v>26</v>
      </c>
      <c r="E47" s="5">
        <v>34105</v>
      </c>
      <c r="F47" s="41">
        <f ca="1">DATEDIF(E47,TODAY(),"y")</f>
        <v>28</v>
      </c>
      <c r="G47" s="42" t="str">
        <f>IFERROR(VLOOKUP(C47&amp;D47,AUS_male_points_list!$A$3:$S$1048576,19,FALSE), IFERROR(VLOOKUP(C47&amp;D47,AUS_female_points_list!$A$3:$S$1048576,19,FALSE),""))</f>
        <v/>
      </c>
      <c r="I47" s="81">
        <f>IFERROR(VLOOKUP(C47&amp;D47,AUS_male_Toplist_21_22!$N$3:$Q$2969,2,FALSE),IFERROR(VLOOKUP(C47&amp;D47,AUS_female_Toplist_21_22!$N$3:$Q$2879,2,FALSE),"Not found"))</f>
        <v>1184</v>
      </c>
      <c r="J47" s="81">
        <f>IFERROR(VLOOKUP(C47&amp;D47,AUS_male_Toplist_21_22!$N$3:$Q$2969,3,FALSE),IFERROR(VLOOKUP(C47&amp;D47,AUS_female_Toplist_21_22!$N$3:$Q$2879,3,FALSE),"Not found"))</f>
        <v>9</v>
      </c>
      <c r="K47" s="2">
        <f>IFERROR(VLOOKUP(C47&amp;D47,AUS_male_Toplist_21_22!$N$3:$Q$2969,4,FALSE),IFERROR(VLOOKUP(C47&amp;D47,AUS_female_Toplist_21_22!$N$3:$Q$2879,4,FALSE),"Not found"))</f>
        <v>1</v>
      </c>
      <c r="L47" s="2">
        <f>(COUNTIF($C$2:$C47,$C47)=1)+0</f>
        <v>1</v>
      </c>
      <c r="M47" s="2">
        <f>IF(L47=1,RANK(I47,$I$2:$I$1209,0),"Alternate event")</f>
        <v>21</v>
      </c>
      <c r="N47" s="2" t="str">
        <f t="shared" si="2"/>
        <v>Steven SOLOMON400m</v>
      </c>
      <c r="O47" t="str">
        <f>IF(COUNTIFS($N$2:$N$3997, N47)&gt;1, "Duplicate", "Unique")</f>
        <v>Unique</v>
      </c>
    </row>
    <row r="48" spans="1:15" x14ac:dyDescent="0.2">
      <c r="A48" s="2">
        <v>48</v>
      </c>
      <c r="B48" s="2">
        <f t="shared" si="1"/>
        <v>40</v>
      </c>
      <c r="C48" t="s">
        <v>806</v>
      </c>
      <c r="D48" t="s">
        <v>41</v>
      </c>
      <c r="E48" s="5">
        <v>35168</v>
      </c>
      <c r="F48" s="41">
        <f ca="1">DATEDIF(E48,TODAY(),"y")</f>
        <v>25</v>
      </c>
      <c r="G48" s="42" t="str">
        <f>IFERROR(VLOOKUP(C48&amp;D48,AUS_male_points_list!$A$3:$S$1048576,19,FALSE), IFERROR(VLOOKUP(C48&amp;D48,AUS_female_points_list!$A$3:$S$1048576,19,FALSE),""))</f>
        <v/>
      </c>
      <c r="I48" s="81">
        <f>IFERROR(VLOOKUP(C48&amp;D48,AUS_male_Toplist_21_22!$N$3:$Q$2969,2,FALSE),IFERROR(VLOOKUP(C48&amp;D48,AUS_female_Toplist_21_22!$N$3:$Q$2879,2,FALSE),"Not found"))</f>
        <v>1112</v>
      </c>
      <c r="J48" s="81">
        <f>IFERROR(VLOOKUP(C48&amp;D48,AUS_male_Toplist_21_22!$N$3:$Q$2969,3,FALSE),IFERROR(VLOOKUP(C48&amp;D48,AUS_female_Toplist_21_22!$N$3:$Q$2879,3,FALSE),"Not found"))</f>
        <v>9</v>
      </c>
      <c r="K48" s="2">
        <f>IFERROR(VLOOKUP(C48&amp;D48,AUS_male_Toplist_21_22!$N$3:$Q$2969,4,FALSE),IFERROR(VLOOKUP(C48&amp;D48,AUS_female_Toplist_21_22!$N$3:$Q$2879,4,FALSE),"Not found"))</f>
        <v>1</v>
      </c>
      <c r="L48" s="2">
        <f>(COUNTIF($C$2:$C48,$C48)=1)+0</f>
        <v>1</v>
      </c>
      <c r="M48" s="2">
        <f>IF(L48=1,RANK(I48,$I$2:$I$1209,0),"Alternate event")</f>
        <v>146</v>
      </c>
      <c r="N48" s="2" t="str">
        <f t="shared" si="2"/>
        <v>Liam O'BRIENjavelin-throw</v>
      </c>
      <c r="O48" t="str">
        <f>IF(COUNTIFS($N$2:$N$3997, N48)&gt;1, "Duplicate", "Unique")</f>
        <v>Unique</v>
      </c>
    </row>
    <row r="49" spans="1:15" x14ac:dyDescent="0.2">
      <c r="A49" s="2">
        <v>49</v>
      </c>
      <c r="B49" s="2">
        <f t="shared" si="1"/>
        <v>41</v>
      </c>
      <c r="C49" t="s">
        <v>1136</v>
      </c>
      <c r="D49" t="s">
        <v>35</v>
      </c>
      <c r="E49" s="5">
        <v>35852</v>
      </c>
      <c r="F49" s="41">
        <f ca="1">DATEDIF(E49,TODAY(),"y")</f>
        <v>24</v>
      </c>
      <c r="G49" s="42" t="str">
        <f>IFERROR(VLOOKUP(C49&amp;D49,AUS_male_points_list!$A$3:$S$1048576,19,FALSE), IFERROR(VLOOKUP(C49&amp;D49,AUS_female_points_list!$A$3:$S$1048576,19,FALSE),""))</f>
        <v/>
      </c>
      <c r="I49" s="81">
        <f>IFERROR(VLOOKUP(C49&amp;D49,AUS_male_Toplist_21_22!$N$3:$Q$2969,2,FALSE),IFERROR(VLOOKUP(C49&amp;D49,AUS_female_Toplist_21_22!$N$3:$Q$2879,2,FALSE),"Not found"))</f>
        <v>1152</v>
      </c>
      <c r="J49" s="81">
        <f>IFERROR(VLOOKUP(C49&amp;D49,AUS_male_Toplist_21_22!$N$3:$Q$2969,3,FALSE),IFERROR(VLOOKUP(C49&amp;D49,AUS_female_Toplist_21_22!$N$3:$Q$2879,3,FALSE),"Not found"))</f>
        <v>9</v>
      </c>
      <c r="K49" s="2">
        <f>IFERROR(VLOOKUP(C49&amp;D49,AUS_male_Toplist_21_22!$N$3:$Q$2969,4,FALSE),IFERROR(VLOOKUP(C49&amp;D49,AUS_female_Toplist_21_22!$N$3:$Q$2879,4,FALSE),"Not found"))</f>
        <v>2</v>
      </c>
      <c r="L49" s="2">
        <f>(COUNTIF($C$2:$C49,$C49)=1)+0</f>
        <v>1</v>
      </c>
      <c r="M49" s="2">
        <f>IF(L49=1,RANK(I49,$I$2:$I$1209,0),"Alternate event")</f>
        <v>57</v>
      </c>
      <c r="N49" s="2" t="str">
        <f t="shared" si="2"/>
        <v>Brenton FOSTERhigh-jump</v>
      </c>
      <c r="O49" t="str">
        <f>IF(COUNTIFS($N$2:$N$3997, N49)&gt;1, "Duplicate", "Unique")</f>
        <v>Unique</v>
      </c>
    </row>
    <row r="50" spans="1:15" x14ac:dyDescent="0.2">
      <c r="A50" s="2">
        <v>50</v>
      </c>
      <c r="B50" s="2">
        <f t="shared" si="1"/>
        <v>42</v>
      </c>
      <c r="C50" t="s">
        <v>765</v>
      </c>
      <c r="D50" t="s">
        <v>35</v>
      </c>
      <c r="E50" s="5">
        <v>35096</v>
      </c>
      <c r="F50" s="41">
        <f ca="1">DATEDIF(E50,TODAY(),"y")</f>
        <v>26</v>
      </c>
      <c r="G50" s="42" t="str">
        <f>IFERROR(VLOOKUP(C50&amp;D50,AUS_male_points_list!$A$3:$S$1048576,19,FALSE), IFERROR(VLOOKUP(C50&amp;D50,AUS_female_points_list!$A$3:$S$1048576,19,FALSE),""))</f>
        <v/>
      </c>
      <c r="I50" s="81">
        <f>IFERROR(VLOOKUP(C50&amp;D50,AUS_male_Toplist_21_22!$N$3:$Q$2969,2,FALSE),IFERROR(VLOOKUP(C50&amp;D50,AUS_female_Toplist_21_22!$N$3:$Q$2879,2,FALSE),"Not found"))</f>
        <v>1152</v>
      </c>
      <c r="J50" s="81">
        <f>IFERROR(VLOOKUP(C50&amp;D50,AUS_male_Toplist_21_22!$N$3:$Q$2969,3,FALSE),IFERROR(VLOOKUP(C50&amp;D50,AUS_female_Toplist_21_22!$N$3:$Q$2879,3,FALSE),"Not found"))</f>
        <v>9</v>
      </c>
      <c r="K50" s="2">
        <f>IFERROR(VLOOKUP(C50&amp;D50,AUS_male_Toplist_21_22!$N$3:$Q$2969,4,FALSE),IFERROR(VLOOKUP(C50&amp;D50,AUS_female_Toplist_21_22!$N$3:$Q$2879,4,FALSE),"Not found"))</f>
        <v>2</v>
      </c>
      <c r="L50" s="2">
        <f>(COUNTIF($C$2:$C50,$C50)=1)+0</f>
        <v>1</v>
      </c>
      <c r="M50" s="2">
        <f>IF(L50=1,RANK(I50,$I$2:$I$1209,0),"Alternate event")</f>
        <v>57</v>
      </c>
      <c r="N50" s="2" t="str">
        <f t="shared" si="2"/>
        <v>Joel BADENhigh-jump</v>
      </c>
      <c r="O50" t="str">
        <f>IF(COUNTIFS($N$2:$N$3997, N50)&gt;1, "Duplicate", "Unique")</f>
        <v>Unique</v>
      </c>
    </row>
    <row r="51" spans="1:15" x14ac:dyDescent="0.2">
      <c r="A51" s="2">
        <v>51</v>
      </c>
      <c r="B51" s="2">
        <f t="shared" si="1"/>
        <v>43</v>
      </c>
      <c r="C51" t="s">
        <v>448</v>
      </c>
      <c r="D51" t="s">
        <v>40</v>
      </c>
      <c r="E51" s="5">
        <v>34107</v>
      </c>
      <c r="F51" s="41">
        <f ca="1">DATEDIF(E51,TODAY(),"y")</f>
        <v>28</v>
      </c>
      <c r="G51" s="42" t="str">
        <f>IFERROR(VLOOKUP(C51&amp;D51,AUS_male_points_list!$A$3:$S$1048576,19,FALSE), IFERROR(VLOOKUP(C51&amp;D51,AUS_female_points_list!$A$3:$S$1048576,19,FALSE),""))</f>
        <v/>
      </c>
      <c r="I51" s="81">
        <f>IFERROR(VLOOKUP(C51&amp;D51,AUS_male_Toplist_21_22!$N$3:$Q$2969,2,FALSE),IFERROR(VLOOKUP(C51&amp;D51,AUS_female_Toplist_21_22!$N$3:$Q$2879,2,FALSE),"Not found"))</f>
        <v>1091</v>
      </c>
      <c r="J51" s="81">
        <f>IFERROR(VLOOKUP(C51&amp;D51,AUS_male_Toplist_21_22!$N$3:$Q$2969,3,FALSE),IFERROR(VLOOKUP(C51&amp;D51,AUS_female_Toplist_21_22!$N$3:$Q$2879,3,FALSE),"Not found"))</f>
        <v>9</v>
      </c>
      <c r="K51" s="2">
        <f>IFERROR(VLOOKUP(C51&amp;D51,AUS_male_Toplist_21_22!$N$3:$Q$2969,4,FALSE),IFERROR(VLOOKUP(C51&amp;D51,AUS_female_Toplist_21_22!$N$3:$Q$2879,4,FALSE),"Not found"))</f>
        <v>2</v>
      </c>
      <c r="L51" s="2">
        <f>(COUNTIF($C$2:$C51,$C51)=1)+0</f>
        <v>1</v>
      </c>
      <c r="M51" s="2">
        <f>IF(L51=1,RANK(I51,$I$2:$I$1209,0),"Alternate event")</f>
        <v>214</v>
      </c>
      <c r="N51" s="2" t="str">
        <f t="shared" si="2"/>
        <v>Taryn GOLLSHEWSKYdiscus-throw</v>
      </c>
      <c r="O51" t="str">
        <f>IF(COUNTIFS($N$2:$N$3997, N51)&gt;1, "Duplicate", "Unique")</f>
        <v>Unique</v>
      </c>
    </row>
    <row r="52" spans="1:15" x14ac:dyDescent="0.2">
      <c r="A52" s="2">
        <v>52</v>
      </c>
      <c r="B52" s="2">
        <f t="shared" si="1"/>
        <v>43</v>
      </c>
      <c r="C52" t="s">
        <v>484</v>
      </c>
      <c r="D52" t="s">
        <v>41</v>
      </c>
      <c r="E52" s="5">
        <v>36990</v>
      </c>
      <c r="F52" s="41">
        <f ca="1">DATEDIF(E52,TODAY(),"y")</f>
        <v>20</v>
      </c>
      <c r="G52" s="42" t="str">
        <f>IFERROR(VLOOKUP(C52&amp;D52,AUS_male_points_list!$A$3:$S$1048576,19,FALSE), IFERROR(VLOOKUP(C52&amp;D52,AUS_female_points_list!$A$3:$S$1048576,19,FALSE),""))</f>
        <v/>
      </c>
      <c r="I52" s="81">
        <f>IFERROR(VLOOKUP(C52&amp;D52,AUS_male_Toplist_21_22!$N$3:$Q$2969,2,FALSE),IFERROR(VLOOKUP(C52&amp;D52,AUS_female_Toplist_21_22!$N$3:$Q$2879,2,FALSE),"Not found"))</f>
        <v>1035</v>
      </c>
      <c r="J52" s="81">
        <f>IFERROR(VLOOKUP(C52&amp;D52,AUS_male_Toplist_21_22!$N$3:$Q$2969,3,FALSE),IFERROR(VLOOKUP(C52&amp;D52,AUS_female_Toplist_21_22!$N$3:$Q$2879,3,FALSE),"Not found"))</f>
        <v>9</v>
      </c>
      <c r="K52" s="2">
        <f>IFERROR(VLOOKUP(C52&amp;D52,AUS_male_Toplist_21_22!$N$3:$Q$2969,4,FALSE),IFERROR(VLOOKUP(C52&amp;D52,AUS_female_Toplist_21_22!$N$3:$Q$2879,4,FALSE),"Not found"))</f>
        <v>4</v>
      </c>
      <c r="L52" s="2">
        <f>(COUNTIF($C$2:$C52,$C52)=1)+0</f>
        <v>1</v>
      </c>
      <c r="M52" s="2">
        <f>IF(L52=1,RANK(I52,$I$2:$I$1209,0),"Alternate event")</f>
        <v>410</v>
      </c>
      <c r="N52" s="2" t="str">
        <f t="shared" si="2"/>
        <v>Alexandra ROBERTSjavelin-throw</v>
      </c>
      <c r="O52" t="str">
        <f>IF(COUNTIFS($N$2:$N$3997, N52)&gt;1, "Duplicate", "Unique")</f>
        <v>Unique</v>
      </c>
    </row>
    <row r="53" spans="1:15" x14ac:dyDescent="0.2">
      <c r="A53" s="2">
        <v>53</v>
      </c>
      <c r="B53" s="2">
        <f t="shared" si="1"/>
        <v>44</v>
      </c>
      <c r="C53" t="s">
        <v>793</v>
      </c>
      <c r="D53" t="s">
        <v>39</v>
      </c>
      <c r="E53" s="5">
        <v>34067</v>
      </c>
      <c r="F53" s="41">
        <f ca="1">DATEDIF(E53,TODAY(),"y")</f>
        <v>28</v>
      </c>
      <c r="G53" s="42" t="str">
        <f>IFERROR(VLOOKUP(C53&amp;D53,AUS_male_points_list!$A$3:$S$1048576,19,FALSE), IFERROR(VLOOKUP(C53&amp;D53,AUS_female_points_list!$A$3:$S$1048576,19,FALSE),""))</f>
        <v/>
      </c>
      <c r="I53" s="81">
        <f>IFERROR(VLOOKUP(C53&amp;D53,AUS_male_Toplist_21_22!$N$3:$Q$2969,2,FALSE),IFERROR(VLOOKUP(C53&amp;D53,AUS_female_Toplist_21_22!$N$3:$Q$2879,2,FALSE),"Not found"))</f>
        <v>1150</v>
      </c>
      <c r="J53" s="81">
        <f>IFERROR(VLOOKUP(C53&amp;D53,AUS_male_Toplist_21_22!$N$3:$Q$2969,3,FALSE),IFERROR(VLOOKUP(C53&amp;D53,AUS_female_Toplist_21_22!$N$3:$Q$2879,3,FALSE),"Not found"))</f>
        <v>10</v>
      </c>
      <c r="K53" s="2">
        <f>IFERROR(VLOOKUP(C53&amp;D53,AUS_male_Toplist_21_22!$N$3:$Q$2969,4,FALSE),IFERROR(VLOOKUP(C53&amp;D53,AUS_female_Toplist_21_22!$N$3:$Q$2879,4,FALSE),"Not found"))</f>
        <v>1</v>
      </c>
      <c r="L53" s="2">
        <f>(COUNTIF($C$2:$C53,$C53)=1)+0</f>
        <v>1</v>
      </c>
      <c r="M53" s="2">
        <f>IF(L53=1,RANK(I53,$I$2:$I$1209,0),"Alternate event")</f>
        <v>62</v>
      </c>
      <c r="N53" s="2" t="str">
        <f t="shared" si="2"/>
        <v>Damien BIRKINHEADshot-put</v>
      </c>
      <c r="O53" t="str">
        <f>IF(COUNTIFS($N$2:$N$3997, N53)&gt;1, "Duplicate", "Unique")</f>
        <v>Unique</v>
      </c>
    </row>
    <row r="54" spans="1:15" x14ac:dyDescent="0.2">
      <c r="A54" s="2">
        <v>54</v>
      </c>
      <c r="B54" s="2">
        <f t="shared" si="1"/>
        <v>45</v>
      </c>
      <c r="C54" t="s">
        <v>474</v>
      </c>
      <c r="D54" t="s">
        <v>42</v>
      </c>
      <c r="E54" s="5">
        <v>35635</v>
      </c>
      <c r="F54" s="41">
        <f ca="1">DATEDIF(E54,TODAY(),"y")</f>
        <v>24</v>
      </c>
      <c r="G54" s="42" t="str">
        <f>IFERROR(VLOOKUP(C54&amp;D54,AUS_male_points_list!$A$3:$S$1048576,19,FALSE), IFERROR(VLOOKUP(C54&amp;D54,AUS_female_points_list!$A$3:$S$1048576,19,FALSE),""))</f>
        <v/>
      </c>
      <c r="I54" s="81">
        <f>IFERROR(VLOOKUP(C54&amp;D54,AUS_male_Toplist_21_22!$N$3:$Q$2969,2,FALSE),IFERROR(VLOOKUP(C54&amp;D54,AUS_female_Toplist_21_22!$N$3:$Q$2879,2,FALSE),"Not found"))</f>
        <v>1079</v>
      </c>
      <c r="J54" s="81">
        <f>IFERROR(VLOOKUP(C54&amp;D54,AUS_male_Toplist_21_22!$N$3:$Q$2969,3,FALSE),IFERROR(VLOOKUP(C54&amp;D54,AUS_female_Toplist_21_22!$N$3:$Q$2879,3,FALSE),"Not found"))</f>
        <v>10</v>
      </c>
      <c r="K54" s="2">
        <f>IFERROR(VLOOKUP(C54&amp;D54,AUS_male_Toplist_21_22!$N$3:$Q$2969,4,FALSE),IFERROR(VLOOKUP(C54&amp;D54,AUS_female_Toplist_21_22!$N$3:$Q$2879,4,FALSE),"Not found"))</f>
        <v>1</v>
      </c>
      <c r="L54" s="2">
        <f>(COUNTIF($C$2:$C54,$C54)=1)+0</f>
        <v>1</v>
      </c>
      <c r="M54" s="2">
        <f>IF(L54=1,RANK(I54,$I$2:$I$1209,0),"Alternate event")</f>
        <v>252</v>
      </c>
      <c r="N54" s="2" t="str">
        <f t="shared" si="2"/>
        <v>Alexandra HULLEYhammer-throw</v>
      </c>
      <c r="O54" t="str">
        <f>IF(COUNTIFS($N$2:$N$3997, N54)&gt;1, "Duplicate", "Unique")</f>
        <v>Unique</v>
      </c>
    </row>
    <row r="55" spans="1:15" x14ac:dyDescent="0.2">
      <c r="A55" s="2">
        <v>55</v>
      </c>
      <c r="B55" s="2">
        <f t="shared" si="1"/>
        <v>46</v>
      </c>
      <c r="C55" t="s">
        <v>430</v>
      </c>
      <c r="D55" t="s">
        <v>36</v>
      </c>
      <c r="E55" s="5">
        <v>33256</v>
      </c>
      <c r="F55" s="41">
        <f ca="1">DATEDIF(E55,TODAY(),"y")</f>
        <v>31</v>
      </c>
      <c r="G55" s="42" t="str">
        <f>IFERROR(VLOOKUP(C55&amp;D55,AUS_male_points_list!$A$3:$S$1048576,19,FALSE), IFERROR(VLOOKUP(C55&amp;D55,AUS_female_points_list!$A$3:$S$1048576,19,FALSE),""))</f>
        <v/>
      </c>
      <c r="I55" s="81">
        <f>IFERROR(VLOOKUP(C55&amp;D55,AUS_male_Toplist_21_22!$N$3:$Q$2969,2,FALSE),IFERROR(VLOOKUP(C55&amp;D55,AUS_female_Toplist_21_22!$N$3:$Q$2879,2,FALSE),"Not found"))</f>
        <v>1052</v>
      </c>
      <c r="J55" s="81">
        <f>IFERROR(VLOOKUP(C55&amp;D55,AUS_male_Toplist_21_22!$N$3:$Q$2969,3,FALSE),IFERROR(VLOOKUP(C55&amp;D55,AUS_female_Toplist_21_22!$N$3:$Q$2879,3,FALSE),"Not found"))</f>
        <v>11</v>
      </c>
      <c r="K55" s="2">
        <f>IFERROR(VLOOKUP(C55&amp;D55,AUS_male_Toplist_21_22!$N$3:$Q$2969,4,FALSE),IFERROR(VLOOKUP(C55&amp;D55,AUS_female_Toplist_21_22!$N$3:$Q$2879,4,FALSE),"Not found"))</f>
        <v>3</v>
      </c>
      <c r="L55" s="2">
        <f>(COUNTIF($C$2:$C55,$C55)=1)+0</f>
        <v>1</v>
      </c>
      <c r="M55" s="2">
        <f>IF(L55=1,RANK(I55,$I$2:$I$1209,0),"Alternate event")</f>
        <v>346</v>
      </c>
      <c r="N55" s="2" t="str">
        <f t="shared" si="2"/>
        <v>Courtney SMALLACOMBEpole-vault</v>
      </c>
      <c r="O55" t="str">
        <f>IF(COUNTIFS($N$2:$N$3997, N55)&gt;1, "Duplicate", "Unique")</f>
        <v>Unique</v>
      </c>
    </row>
    <row r="56" spans="1:15" x14ac:dyDescent="0.2">
      <c r="A56" s="2">
        <v>56</v>
      </c>
      <c r="B56" s="2">
        <f t="shared" si="1"/>
        <v>46</v>
      </c>
      <c r="C56" t="s">
        <v>779</v>
      </c>
      <c r="D56" t="s">
        <v>36</v>
      </c>
      <c r="E56" s="5">
        <v>35843</v>
      </c>
      <c r="F56" s="41">
        <f ca="1">DATEDIF(E56,TODAY(),"y")</f>
        <v>24</v>
      </c>
      <c r="G56" s="42" t="str">
        <f>IFERROR(VLOOKUP(C56&amp;D56,AUS_male_points_list!$A$3:$S$1048576,19,FALSE), IFERROR(VLOOKUP(C56&amp;D56,AUS_female_points_list!$A$3:$S$1048576,19,FALSE),""))</f>
        <v/>
      </c>
      <c r="I56" s="81">
        <f>IFERROR(VLOOKUP(C56&amp;D56,AUS_male_Toplist_21_22!$N$3:$Q$2969,2,FALSE),IFERROR(VLOOKUP(C56&amp;D56,AUS_female_Toplist_21_22!$N$3:$Q$2879,2,FALSE),"Not found"))</f>
        <v>1061</v>
      </c>
      <c r="J56" s="81">
        <f>IFERROR(VLOOKUP(C56&amp;D56,AUS_male_Toplist_21_22!$N$3:$Q$2969,3,FALSE),IFERROR(VLOOKUP(C56&amp;D56,AUS_female_Toplist_21_22!$N$3:$Q$2879,3,FALSE),"Not found"))</f>
        <v>11</v>
      </c>
      <c r="K56" s="2">
        <f>IFERROR(VLOOKUP(C56&amp;D56,AUS_male_Toplist_21_22!$N$3:$Q$2969,4,FALSE),IFERROR(VLOOKUP(C56&amp;D56,AUS_female_Toplist_21_22!$N$3:$Q$2879,4,FALSE),"Not found"))</f>
        <v>5</v>
      </c>
      <c r="L56" s="2">
        <f>(COUNTIF($C$2:$C56,$C56)=1)+0</f>
        <v>1</v>
      </c>
      <c r="M56" s="2">
        <f>IF(L56=1,RANK(I56,$I$2:$I$1209,0),"Alternate event")</f>
        <v>317</v>
      </c>
      <c r="N56" s="2" t="str">
        <f t="shared" si="2"/>
        <v>Lachlan BURNSpole-vault</v>
      </c>
      <c r="O56" t="str">
        <f>IF(COUNTIFS($N$2:$N$3997, N56)&gt;1, "Duplicate", "Unique")</f>
        <v>Unique</v>
      </c>
    </row>
    <row r="57" spans="1:15" x14ac:dyDescent="0.2">
      <c r="A57" s="2">
        <v>57</v>
      </c>
      <c r="B57" s="2">
        <f t="shared" si="1"/>
        <v>46</v>
      </c>
      <c r="C57" t="s">
        <v>1010</v>
      </c>
      <c r="D57" s="5" t="s">
        <v>85</v>
      </c>
      <c r="E57" s="5">
        <v>37870</v>
      </c>
      <c r="F57" s="41">
        <f ca="1">DATEDIF(E57,TODAY(),"y")</f>
        <v>18</v>
      </c>
      <c r="G57" s="42" t="str">
        <f>IFERROR(VLOOKUP(C57&amp;D57,AUS_male_points_list!$A$3:$S$1048576,19,FALSE), IFERROR(VLOOKUP(C57&amp;D57,AUS_female_points_list!$A$3:$S$1048576,19,FALSE),""))</f>
        <v/>
      </c>
      <c r="I57" s="81">
        <f>IFERROR(VLOOKUP(C57&amp;D57,AUS_male_Toplist_21_22!$N$3:$Q$2969,2,FALSE),IFERROR(VLOOKUP(C57&amp;D57,AUS_female_Toplist_21_22!$N$3:$Q$2879,2,FALSE),"Not found"))</f>
        <v>973</v>
      </c>
      <c r="J57" s="81">
        <f>IFERROR(VLOOKUP(C57&amp;D57,AUS_male_Toplist_21_22!$N$3:$Q$2969,3,FALSE),IFERROR(VLOOKUP(C57&amp;D57,AUS_female_Toplist_21_22!$N$3:$Q$2879,3,FALSE),"Not found"))</f>
        <v>11</v>
      </c>
      <c r="K57" s="2">
        <f>IFERROR(VLOOKUP(C57&amp;D57,AUS_male_Toplist_21_22!$N$3:$Q$2969,4,FALSE),IFERROR(VLOOKUP(C57&amp;D57,AUS_female_Toplist_21_22!$N$3:$Q$2879,4,FALSE),"Not found"))</f>
        <v>6</v>
      </c>
      <c r="L57" s="2">
        <f>(COUNTIF($C$2:$C57,$C57)=1)+0</f>
        <v>1</v>
      </c>
      <c r="M57" s="2">
        <f>IF(L57=1,RANK(I57,$I$2:$I$1209,0),"Alternate event")</f>
        <v>757</v>
      </c>
      <c r="N57" s="2" t="str">
        <f t="shared" si="2"/>
        <v>Alanna PEARTrace-walking</v>
      </c>
      <c r="O57" t="str">
        <f>IF(COUNTIFS($N$2:$N$3997, N57)&gt;1, "Duplicate", "Unique")</f>
        <v>Unique</v>
      </c>
    </row>
    <row r="58" spans="1:15" x14ac:dyDescent="0.2">
      <c r="A58" s="2">
        <v>58</v>
      </c>
      <c r="B58" s="2">
        <f t="shared" si="1"/>
        <v>46</v>
      </c>
      <c r="C58" t="s">
        <v>235</v>
      </c>
      <c r="D58" t="s">
        <v>27</v>
      </c>
      <c r="E58" s="5">
        <v>33409</v>
      </c>
      <c r="F58" s="41">
        <f ca="1">DATEDIF(E58,TODAY(),"y")</f>
        <v>30</v>
      </c>
      <c r="G58" s="42" t="str">
        <f>IFERROR(VLOOKUP(C58&amp;D58,AUS_male_points_list!$A$3:$S$1048576,19,FALSE), IFERROR(VLOOKUP(C58&amp;D58,AUS_female_points_list!$A$3:$S$1048576,19,FALSE),""))</f>
        <v/>
      </c>
      <c r="I58" s="81">
        <f>IFERROR(VLOOKUP(C58&amp;D58,AUS_male_Toplist_21_22!$N$3:$Q$2969,2,FALSE),IFERROR(VLOOKUP(C58&amp;D58,AUS_female_Toplist_21_22!$N$3:$Q$2879,2,FALSE),"Not found"))</f>
        <v>1176</v>
      </c>
      <c r="J58" s="81">
        <f>IFERROR(VLOOKUP(C58&amp;D58,AUS_male_Toplist_21_22!$N$3:$Q$2969,3,FALSE),IFERROR(VLOOKUP(C58&amp;D58,AUS_female_Toplist_21_22!$N$3:$Q$2879,3,FALSE),"Not found"))</f>
        <v>12</v>
      </c>
      <c r="K58" s="2">
        <f>IFERROR(VLOOKUP(C58&amp;D58,AUS_male_Toplist_21_22!$N$3:$Q$2969,4,FALSE),IFERROR(VLOOKUP(C58&amp;D58,AUS_female_Toplist_21_22!$N$3:$Q$2879,4,FALSE),"Not found"))</f>
        <v>2</v>
      </c>
      <c r="L58" s="2">
        <f>(COUNTIF($C$2:$C58,$C58)=1)+0</f>
        <v>0</v>
      </c>
      <c r="M58" s="2" t="str">
        <f>IF(L58=1,RANK(I58,$I$2:$I$1209,0),"Alternate event")</f>
        <v>Alternate event</v>
      </c>
      <c r="N58" s="2" t="str">
        <f t="shared" si="2"/>
        <v>Linden HALL800m</v>
      </c>
      <c r="O58" t="str">
        <f>IF(COUNTIFS($N$2:$N$3997, N58)&gt;1, "Duplicate", "Unique")</f>
        <v>Unique</v>
      </c>
    </row>
    <row r="59" spans="1:15" x14ac:dyDescent="0.2">
      <c r="A59" s="2">
        <v>59</v>
      </c>
      <c r="B59" s="2">
        <f t="shared" si="1"/>
        <v>46</v>
      </c>
      <c r="C59" t="s">
        <v>869</v>
      </c>
      <c r="D59" t="s">
        <v>81</v>
      </c>
      <c r="E59" s="5">
        <v>37078</v>
      </c>
      <c r="F59" s="41">
        <f ca="1">DATEDIF(E59,TODAY(),"y")</f>
        <v>20</v>
      </c>
      <c r="G59" s="42" t="str">
        <f>IFERROR(VLOOKUP(C59&amp;D59,AUS_male_points_list!$A$3:$S$1048576,19,FALSE), IFERROR(VLOOKUP(C59&amp;D59,AUS_female_points_list!$A$3:$S$1048576,19,FALSE),""))</f>
        <v/>
      </c>
      <c r="I59" s="81">
        <f>IFERROR(VLOOKUP(C59&amp;D59,AUS_male_Toplist_21_22!$N$3:$Q$2969,2,FALSE),IFERROR(VLOOKUP(C59&amp;D59,AUS_female_Toplist_21_22!$N$3:$Q$2879,2,FALSE),"Not found"))</f>
        <v>1064</v>
      </c>
      <c r="J59" s="81">
        <f>IFERROR(VLOOKUP(C59&amp;D59,AUS_male_Toplist_21_22!$N$3:$Q$2969,3,FALSE),IFERROR(VLOOKUP(C59&amp;D59,AUS_female_Toplist_21_22!$N$3:$Q$2879,3,FALSE),"Not found"))</f>
        <v>12</v>
      </c>
      <c r="K59" s="2">
        <f>IFERROR(VLOOKUP(C59&amp;D59,AUS_male_Toplist_21_22!$N$3:$Q$2969,4,FALSE),IFERROR(VLOOKUP(C59&amp;D59,AUS_female_Toplist_21_22!$N$3:$Q$2879,4,FALSE),"Not found"))</f>
        <v>5</v>
      </c>
      <c r="L59" s="2">
        <f>(COUNTIF($C$2:$C59,$C59)=1)+0</f>
        <v>1</v>
      </c>
      <c r="M59" s="2">
        <f>IF(L59=1,RANK(I59,$I$2:$I$1209,0),"Alternate event")</f>
        <v>305</v>
      </c>
      <c r="N59" s="2" t="str">
        <f t="shared" ref="N59:N84" si="3">C59&amp;D59</f>
        <v>Mitchell BAKER20km-race-walking</v>
      </c>
      <c r="O59" t="str">
        <f>IF(COUNTIFS($N$2:$N$3997, N59)&gt;1, "Duplicate", "Unique")</f>
        <v>Unique</v>
      </c>
    </row>
    <row r="60" spans="1:15" x14ac:dyDescent="0.2">
      <c r="A60" s="2">
        <v>60</v>
      </c>
      <c r="B60" s="2">
        <f t="shared" si="1"/>
        <v>47</v>
      </c>
      <c r="C60" t="s">
        <v>728</v>
      </c>
      <c r="D60" t="s">
        <v>33</v>
      </c>
      <c r="E60" s="5">
        <v>35471</v>
      </c>
      <c r="F60" s="41">
        <f ca="1">DATEDIF(E60,TODAY(),"y")</f>
        <v>25</v>
      </c>
      <c r="G60" s="42" t="str">
        <f>IFERROR(VLOOKUP(C60&amp;D60,AUS_male_points_list!$A$3:$S$1048576,19,FALSE), IFERROR(VLOOKUP(C60&amp;D60,AUS_female_points_list!$A$3:$S$1048576,19,FALSE),""))</f>
        <v/>
      </c>
      <c r="I60" s="81">
        <f>IFERROR(VLOOKUP(C60&amp;D60,AUS_male_Toplist_21_22!$N$3:$Q$2969,2,FALSE),IFERROR(VLOOKUP(C60&amp;D60,AUS_female_Toplist_21_22!$N$3:$Q$2879,2,FALSE),"Not found"))</f>
        <v>1155</v>
      </c>
      <c r="J60" s="81">
        <f>IFERROR(VLOOKUP(C60&amp;D60,AUS_male_Toplist_21_22!$N$3:$Q$2969,3,FALSE),IFERROR(VLOOKUP(C60&amp;D60,AUS_female_Toplist_21_22!$N$3:$Q$2879,3,FALSE),"Not found"))</f>
        <v>13</v>
      </c>
      <c r="K60" s="2">
        <f>IFERROR(VLOOKUP(C60&amp;D60,AUS_male_Toplist_21_22!$N$3:$Q$2969,4,FALSE),IFERROR(VLOOKUP(C60&amp;D60,AUS_female_Toplist_21_22!$N$3:$Q$2879,4,FALSE),"Not found"))</f>
        <v>1</v>
      </c>
      <c r="L60" s="2">
        <f>(COUNTIF($C$2:$C60,$C60)=1)+0</f>
        <v>1</v>
      </c>
      <c r="M60" s="2">
        <f>IF(L60=1,RANK(I60,$I$2:$I$1209,0),"Alternate event")</f>
        <v>49</v>
      </c>
      <c r="N60" s="2" t="str">
        <f t="shared" si="3"/>
        <v>Chris DOUGLAS400mh</v>
      </c>
      <c r="O60" t="str">
        <f>IF(COUNTIFS($N$2:$N$3997, N60)&gt;1, "Duplicate", "Unique")</f>
        <v>Unique</v>
      </c>
    </row>
    <row r="61" spans="1:15" x14ac:dyDescent="0.2">
      <c r="A61" s="2">
        <v>61</v>
      </c>
      <c r="B61" s="2">
        <f t="shared" si="1"/>
        <v>48</v>
      </c>
      <c r="C61" t="s">
        <v>473</v>
      </c>
      <c r="D61" t="s">
        <v>43</v>
      </c>
      <c r="E61" s="5">
        <v>34986</v>
      </c>
      <c r="F61" s="41">
        <f ca="1">DATEDIF(E61,TODAY(),"y")</f>
        <v>26</v>
      </c>
      <c r="G61" s="42" t="str">
        <f>IFERROR(VLOOKUP(C61&amp;D61,AUS_male_points_list!$A$3:$S$1048576,19,FALSE), IFERROR(VLOOKUP(C61&amp;D61,AUS_female_points_list!$A$3:$S$1048576,19,FALSE),""))</f>
        <v/>
      </c>
      <c r="I61" s="81">
        <f>IFERROR(VLOOKUP(C61&amp;D61,AUS_male_Toplist_21_22!$N$3:$Q$2969,2,FALSE),IFERROR(VLOOKUP(C61&amp;D61,AUS_female_Toplist_21_22!$N$3:$Q$2879,2,FALSE),"Not found"))</f>
        <v>993</v>
      </c>
      <c r="J61" s="81">
        <f>IFERROR(VLOOKUP(C61&amp;D61,AUS_male_Toplist_21_22!$N$3:$Q$2969,3,FALSE),IFERROR(VLOOKUP(C61&amp;D61,AUS_female_Toplist_21_22!$N$3:$Q$2879,3,FALSE),"Not found"))</f>
        <v>13</v>
      </c>
      <c r="K61" s="2">
        <f>IFERROR(VLOOKUP(C61&amp;D61,AUS_male_Toplist_21_22!$N$3:$Q$2969,4,FALSE),IFERROR(VLOOKUP(C61&amp;D61,AUS_female_Toplist_21_22!$N$3:$Q$2879,4,FALSE),"Not found"))</f>
        <v>2</v>
      </c>
      <c r="L61" s="2">
        <f>(COUNTIF($C$2:$C61,$C61)=1)+0</f>
        <v>1</v>
      </c>
      <c r="M61" s="2">
        <f>IF(L61=1,RANK(I61,$I$2:$I$1209,0),"Alternate event")</f>
        <v>650</v>
      </c>
      <c r="N61" s="2" t="str">
        <f t="shared" si="3"/>
        <v>Tori WESTheptathlon</v>
      </c>
      <c r="O61" t="str">
        <f>IF(COUNTIFS($N$2:$N$3997, N61)&gt;1, "Duplicate", "Unique")</f>
        <v>Unique</v>
      </c>
    </row>
    <row r="62" spans="1:15" x14ac:dyDescent="0.2">
      <c r="A62" s="2">
        <v>62</v>
      </c>
      <c r="B62" s="2">
        <f t="shared" si="1"/>
        <v>48</v>
      </c>
      <c r="C62" t="s">
        <v>766</v>
      </c>
      <c r="D62" t="s">
        <v>35</v>
      </c>
      <c r="E62" s="5">
        <v>37216</v>
      </c>
      <c r="F62" s="41">
        <f ca="1">DATEDIF(E62,TODAY(),"y")</f>
        <v>20</v>
      </c>
      <c r="G62" s="42" t="str">
        <f>IFERROR(VLOOKUP(C62&amp;D62,AUS_male_points_list!$A$3:$S$1048576,19,FALSE), IFERROR(VLOOKUP(C62&amp;D62,AUS_female_points_list!$A$3:$S$1048576,19,FALSE),""))</f>
        <v/>
      </c>
      <c r="I62" s="81">
        <f>IFERROR(VLOOKUP(C62&amp;D62,AUS_male_Toplist_21_22!$N$3:$Q$2969,2,FALSE),IFERROR(VLOOKUP(C62&amp;D62,AUS_female_Toplist_21_22!$N$3:$Q$2879,2,FALSE),"Not found"))</f>
        <v>1135</v>
      </c>
      <c r="J62" s="81">
        <f>IFERROR(VLOOKUP(C62&amp;D62,AUS_male_Toplist_21_22!$N$3:$Q$2969,3,FALSE),IFERROR(VLOOKUP(C62&amp;D62,AUS_female_Toplist_21_22!$N$3:$Q$2879,3,FALSE),"Not found"))</f>
        <v>13</v>
      </c>
      <c r="K62" s="2">
        <f>IFERROR(VLOOKUP(C62&amp;D62,AUS_male_Toplist_21_22!$N$3:$Q$2969,4,FALSE),IFERROR(VLOOKUP(C62&amp;D62,AUS_female_Toplist_21_22!$N$3:$Q$2879,4,FALSE),"Not found"))</f>
        <v>4</v>
      </c>
      <c r="L62" s="2">
        <f>(COUNTIF($C$2:$C62,$C62)=1)+0</f>
        <v>1</v>
      </c>
      <c r="M62" s="2">
        <f>IF(L62=1,RANK(I62,$I$2:$I$1209,0),"Alternate event")</f>
        <v>84</v>
      </c>
      <c r="N62" s="2" t="str">
        <f t="shared" si="3"/>
        <v>Oscar MIERShigh-jump</v>
      </c>
      <c r="O62" t="str">
        <f>IF(COUNTIFS($N$2:$N$3997, N62)&gt;1, "Duplicate", "Unique")</f>
        <v>Unique</v>
      </c>
    </row>
    <row r="63" spans="1:15" x14ac:dyDescent="0.2">
      <c r="A63" s="2">
        <v>63</v>
      </c>
      <c r="B63" s="2">
        <f t="shared" si="1"/>
        <v>48</v>
      </c>
      <c r="C63" t="s">
        <v>767</v>
      </c>
      <c r="D63" t="s">
        <v>35</v>
      </c>
      <c r="E63" s="5">
        <v>36664</v>
      </c>
      <c r="F63" s="41">
        <f ca="1">DATEDIF(E63,TODAY(),"y")</f>
        <v>21</v>
      </c>
      <c r="G63" s="42" t="str">
        <f>IFERROR(VLOOKUP(C63&amp;D63,AUS_male_points_list!$A$3:$S$1048576,19,FALSE), IFERROR(VLOOKUP(C63&amp;D63,AUS_female_points_list!$A$3:$S$1048576,19,FALSE),""))</f>
        <v/>
      </c>
      <c r="I63" s="81">
        <f>IFERROR(VLOOKUP(C63&amp;D63,AUS_male_Toplist_21_22!$N$3:$Q$2969,2,FALSE),IFERROR(VLOOKUP(C63&amp;D63,AUS_female_Toplist_21_22!$N$3:$Q$2879,2,FALSE),"Not found"))</f>
        <v>1135</v>
      </c>
      <c r="J63" s="81">
        <f>IFERROR(VLOOKUP(C63&amp;D63,AUS_male_Toplist_21_22!$N$3:$Q$2969,3,FALSE),IFERROR(VLOOKUP(C63&amp;D63,AUS_female_Toplist_21_22!$N$3:$Q$2879,3,FALSE),"Not found"))</f>
        <v>13</v>
      </c>
      <c r="K63" s="2">
        <f>IFERROR(VLOOKUP(C63&amp;D63,AUS_male_Toplist_21_22!$N$3:$Q$2969,4,FALSE),IFERROR(VLOOKUP(C63&amp;D63,AUS_female_Toplist_21_22!$N$3:$Q$2879,4,FALSE),"Not found"))</f>
        <v>4</v>
      </c>
      <c r="L63" s="2">
        <f>(COUNTIF($C$2:$C63,$C63)=1)+0</f>
        <v>1</v>
      </c>
      <c r="M63" s="2">
        <f>IF(L63=1,RANK(I63,$I$2:$I$1209,0),"Alternate event")</f>
        <v>84</v>
      </c>
      <c r="N63" s="2" t="str">
        <f t="shared" si="3"/>
        <v>Yual REATHhigh-jump</v>
      </c>
      <c r="O63" t="str">
        <f>IF(COUNTIFS($N$2:$N$3997, N63)&gt;1, "Duplicate", "Unique")</f>
        <v>Unique</v>
      </c>
    </row>
    <row r="64" spans="1:15" x14ac:dyDescent="0.2">
      <c r="A64" s="2">
        <v>64</v>
      </c>
      <c r="B64" s="2">
        <f t="shared" si="1"/>
        <v>48</v>
      </c>
      <c r="C64" t="s">
        <v>431</v>
      </c>
      <c r="D64" t="s">
        <v>36</v>
      </c>
      <c r="E64" s="5">
        <v>37845</v>
      </c>
      <c r="F64" s="41">
        <f ca="1">DATEDIF(E64,TODAY(),"y")</f>
        <v>18</v>
      </c>
      <c r="G64" s="42" t="str">
        <f>IFERROR(VLOOKUP(C64&amp;D64,AUS_male_points_list!$A$3:$S$1048576,19,FALSE), IFERROR(VLOOKUP(C64&amp;D64,AUS_female_points_list!$A$3:$S$1048576,19,FALSE),""))</f>
        <v/>
      </c>
      <c r="I64" s="81">
        <f>IFERROR(VLOOKUP(C64&amp;D64,AUS_male_Toplist_21_22!$N$3:$Q$2969,2,FALSE),IFERROR(VLOOKUP(C64&amp;D64,AUS_female_Toplist_21_22!$N$3:$Q$2879,2,FALSE),"Not found"))</f>
        <v>1040</v>
      </c>
      <c r="J64" s="81">
        <f>IFERROR(VLOOKUP(C64&amp;D64,AUS_male_Toplist_21_22!$N$3:$Q$2969,3,FALSE),IFERROR(VLOOKUP(C64&amp;D64,AUS_female_Toplist_21_22!$N$3:$Q$2879,3,FALSE),"Not found"))</f>
        <v>13</v>
      </c>
      <c r="K64" s="2">
        <f>IFERROR(VLOOKUP(C64&amp;D64,AUS_male_Toplist_21_22!$N$3:$Q$2969,4,FALSE),IFERROR(VLOOKUP(C64&amp;D64,AUS_female_Toplist_21_22!$N$3:$Q$2879,4,FALSE),"Not found"))</f>
        <v>4</v>
      </c>
      <c r="L64" s="2">
        <f>(COUNTIF($C$2:$C64,$C64)=1)+0</f>
        <v>1</v>
      </c>
      <c r="M64" s="2">
        <f>IF(L64=1,RANK(I64,$I$2:$I$1209,0),"Alternate event")</f>
        <v>395</v>
      </c>
      <c r="N64" s="2" t="str">
        <f t="shared" si="3"/>
        <v>Elyssia KENSHOLEpole-vault</v>
      </c>
      <c r="O64" t="str">
        <f>IF(COUNTIFS($N$2:$N$3997, N64)&gt;1, "Duplicate", "Unique")</f>
        <v>Unique</v>
      </c>
    </row>
    <row r="65" spans="1:15" x14ac:dyDescent="0.2">
      <c r="A65" s="2">
        <v>65</v>
      </c>
      <c r="B65" s="2">
        <f t="shared" si="1"/>
        <v>48</v>
      </c>
      <c r="C65" t="s">
        <v>868</v>
      </c>
      <c r="D65" s="5" t="s">
        <v>81</v>
      </c>
      <c r="E65" s="5">
        <v>35893</v>
      </c>
      <c r="F65" s="41">
        <f ca="1">DATEDIF(E65,TODAY(),"y")</f>
        <v>23</v>
      </c>
      <c r="G65" s="42" t="str">
        <f>IFERROR(VLOOKUP(C65&amp;D65,AUS_male_points_list!$A$3:$S$1048576,19,FALSE), IFERROR(VLOOKUP(C65&amp;D65,AUS_female_points_list!$A$3:$S$1048576,19,FALSE),""))</f>
        <v/>
      </c>
      <c r="I65" s="81">
        <f>IFERROR(VLOOKUP(C65&amp;D65,AUS_male_Toplist_21_22!$N$3:$Q$2969,2,FALSE),IFERROR(VLOOKUP(C65&amp;D65,AUS_female_Toplist_21_22!$N$3:$Q$2879,2,FALSE),"Not found"))</f>
        <v>1058</v>
      </c>
      <c r="J65" s="81">
        <f>IFERROR(VLOOKUP(C65&amp;D65,AUS_male_Toplist_21_22!$N$3:$Q$2969,3,FALSE),IFERROR(VLOOKUP(C65&amp;D65,AUS_female_Toplist_21_22!$N$3:$Q$2879,3,FALSE),"Not found"))</f>
        <v>13</v>
      </c>
      <c r="K65" s="2">
        <f>IFERROR(VLOOKUP(C65&amp;D65,AUS_male_Toplist_21_22!$N$3:$Q$2969,4,FALSE),IFERROR(VLOOKUP(C65&amp;D65,AUS_female_Toplist_21_22!$N$3:$Q$2879,4,FALSE),"Not found"))</f>
        <v>6</v>
      </c>
      <c r="L65" s="2">
        <f>(COUNTIF($C$2:$C65,$C65)=1)+0</f>
        <v>1</v>
      </c>
      <c r="M65" s="2">
        <f>IF(L65=1,RANK(I65,$I$2:$I$1209,0),"Alternate event")</f>
        <v>325</v>
      </c>
      <c r="N65" s="2" t="str">
        <f t="shared" si="3"/>
        <v>Tyler JONES20km-race-walking</v>
      </c>
      <c r="O65" t="str">
        <f>IF(COUNTIFS($N$2:$N$3997, N65)&gt;1, "Duplicate", "Unique")</f>
        <v>Unique</v>
      </c>
    </row>
    <row r="66" spans="1:15" x14ac:dyDescent="0.2">
      <c r="A66" s="2">
        <v>66</v>
      </c>
      <c r="B66" s="2">
        <f t="shared" ref="B66:B130" si="4">IF(AND(L66=1,K66&lt;=3),B65+1,B65)</f>
        <v>49</v>
      </c>
      <c r="C66" t="s">
        <v>734</v>
      </c>
      <c r="D66" t="s">
        <v>37</v>
      </c>
      <c r="E66" s="5">
        <v>35258</v>
      </c>
      <c r="F66" s="41">
        <f ca="1">DATEDIF(E66,TODAY(),"y")</f>
        <v>25</v>
      </c>
      <c r="G66" s="42" t="str">
        <f>IFERROR(VLOOKUP(C66&amp;D66,AUS_male_points_list!$A$3:$S$1048576,19,FALSE), IFERROR(VLOOKUP(C66&amp;D66,AUS_female_points_list!$A$3:$S$1048576,19,FALSE),""))</f>
        <v/>
      </c>
      <c r="I66" s="81">
        <f>IFERROR(VLOOKUP(C66&amp;D66,AUS_male_Toplist_21_22!$N$3:$Q$2969,2,FALSE),IFERROR(VLOOKUP(C66&amp;D66,AUS_female_Toplist_21_22!$N$3:$Q$2879,2,FALSE),"Not found"))</f>
        <v>1149</v>
      </c>
      <c r="J66" s="81">
        <f>IFERROR(VLOOKUP(C66&amp;D66,AUS_male_Toplist_21_22!$N$3:$Q$2969,3,FALSE),IFERROR(VLOOKUP(C66&amp;D66,AUS_female_Toplist_21_22!$N$3:$Q$2879,3,FALSE),"Not found"))</f>
        <v>14</v>
      </c>
      <c r="K66" s="2">
        <f>IFERROR(VLOOKUP(C66&amp;D66,AUS_male_Toplist_21_22!$N$3:$Q$2969,4,FALSE),IFERROR(VLOOKUP(C66&amp;D66,AUS_female_Toplist_21_22!$N$3:$Q$2879,4,FALSE),"Not found"))</f>
        <v>1</v>
      </c>
      <c r="L66" s="2">
        <f>(COUNTIF($C$2:$C66,$C66)=1)+0</f>
        <v>1</v>
      </c>
      <c r="M66" s="2">
        <f>IF(L66=1,RANK(I66,$I$2:$I$1209,0),"Alternate event")</f>
        <v>63</v>
      </c>
      <c r="N66" s="2" t="str">
        <f t="shared" si="3"/>
        <v>Christopher MITREVSKIlong-jump</v>
      </c>
      <c r="O66" t="str">
        <f>IF(COUNTIFS($N$2:$N$3997, N66)&gt;1, "Duplicate", "Unique")</f>
        <v>Unique</v>
      </c>
    </row>
    <row r="67" spans="1:15" x14ac:dyDescent="0.2">
      <c r="A67" s="2">
        <v>67</v>
      </c>
      <c r="B67" s="2">
        <f t="shared" si="4"/>
        <v>50</v>
      </c>
      <c r="C67" t="s">
        <v>368</v>
      </c>
      <c r="D67" t="s">
        <v>37</v>
      </c>
      <c r="E67" s="5">
        <v>37072</v>
      </c>
      <c r="F67" s="41">
        <f ca="1">DATEDIF(E67,TODAY(),"y")</f>
        <v>20</v>
      </c>
      <c r="G67" s="42" t="str">
        <f>IFERROR(VLOOKUP(C67&amp;D67,AUS_male_points_list!$A$3:$S$1048576,19,FALSE), IFERROR(VLOOKUP(C67&amp;D67,AUS_female_points_list!$A$3:$S$1048576,19,FALSE),""))</f>
        <v/>
      </c>
      <c r="I67" s="81">
        <f>IFERROR(VLOOKUP(C67&amp;D67,AUS_male_Toplist_21_22!$N$3:$Q$2969,2,FALSE),IFERROR(VLOOKUP(C67&amp;D67,AUS_female_Toplist_21_22!$N$3:$Q$2879,2,FALSE),"Not found"))</f>
        <v>1152</v>
      </c>
      <c r="J67" s="81">
        <f>IFERROR(VLOOKUP(C67&amp;D67,AUS_male_Toplist_21_22!$N$3:$Q$2969,3,FALSE),IFERROR(VLOOKUP(C67&amp;D67,AUS_female_Toplist_21_22!$N$3:$Q$2879,3,FALSE),"Not found"))</f>
        <v>14</v>
      </c>
      <c r="K67" s="2">
        <f>IFERROR(VLOOKUP(C67&amp;D67,AUS_male_Toplist_21_22!$N$3:$Q$2969,4,FALSE),IFERROR(VLOOKUP(C67&amp;D67,AUS_female_Toplist_21_22!$N$3:$Q$2879,4,FALSE),"Not found"))</f>
        <v>2</v>
      </c>
      <c r="L67" s="2">
        <f>(COUNTIF($C$2:$C67,$C67)=1)+0</f>
        <v>1</v>
      </c>
      <c r="M67" s="2">
        <f>IF(L67=1,RANK(I67,$I$2:$I$1209,0),"Alternate event")</f>
        <v>57</v>
      </c>
      <c r="N67" s="2" t="str">
        <f t="shared" si="3"/>
        <v>Samantha DALElong-jump</v>
      </c>
      <c r="O67" t="str">
        <f>IF(COUNTIFS($N$2:$N$3997, N67)&gt;1, "Duplicate", "Unique")</f>
        <v>Unique</v>
      </c>
    </row>
    <row r="68" spans="1:15" x14ac:dyDescent="0.2">
      <c r="A68" s="2">
        <v>68</v>
      </c>
      <c r="B68" s="2">
        <f t="shared" si="4"/>
        <v>51</v>
      </c>
      <c r="C68" t="s">
        <v>678</v>
      </c>
      <c r="D68" t="s">
        <v>34</v>
      </c>
      <c r="E68" s="5">
        <v>34818</v>
      </c>
      <c r="F68" s="41">
        <f ca="1">DATEDIF(E68,TODAY(),"y")</f>
        <v>26</v>
      </c>
      <c r="G68" s="42" t="str">
        <f>IFERROR(VLOOKUP(C68&amp;D68,AUS_male_points_list!$A$3:$S$1048576,19,FALSE), IFERROR(VLOOKUP(C68&amp;D68,AUS_female_points_list!$A$3:$S$1048576,19,FALSE),""))</f>
        <v/>
      </c>
      <c r="I68" s="81">
        <f>IFERROR(VLOOKUP(C68&amp;D68,AUS_male_Toplist_21_22!$N$3:$Q$2969,2,FALSE),IFERROR(VLOOKUP(C68&amp;D68,AUS_female_Toplist_21_22!$N$3:$Q$2879,2,FALSE),"Not found"))</f>
        <v>1157</v>
      </c>
      <c r="J68" s="81">
        <f>IFERROR(VLOOKUP(C68&amp;D68,AUS_male_Toplist_21_22!$N$3:$Q$2969,3,FALSE),IFERROR(VLOOKUP(C68&amp;D68,AUS_female_Toplist_21_22!$N$3:$Q$2879,3,FALSE),"Not found"))</f>
        <v>14</v>
      </c>
      <c r="K68" s="2">
        <f>IFERROR(VLOOKUP(C68&amp;D68,AUS_male_Toplist_21_22!$N$3:$Q$2969,4,FALSE),IFERROR(VLOOKUP(C68&amp;D68,AUS_female_Toplist_21_22!$N$3:$Q$2879,4,FALSE),"Not found"))</f>
        <v>3</v>
      </c>
      <c r="L68" s="2">
        <f>(COUNTIF($C$2:$C68,$C68)=1)+0</f>
        <v>1</v>
      </c>
      <c r="M68" s="2">
        <f>IF(L68=1,RANK(I68,$I$2:$I$1209,0),"Alternate event")</f>
        <v>46</v>
      </c>
      <c r="N68" s="2" t="str">
        <f t="shared" si="3"/>
        <v>Matthew CLARKE3000msc</v>
      </c>
      <c r="O68" t="str">
        <f>IF(COUNTIFS($N$2:$N$3997, N68)&gt;1, "Duplicate", "Unique")</f>
        <v>Unique</v>
      </c>
    </row>
    <row r="69" spans="1:15" x14ac:dyDescent="0.2">
      <c r="A69" s="2">
        <v>69</v>
      </c>
      <c r="B69" s="2">
        <f t="shared" si="4"/>
        <v>51</v>
      </c>
      <c r="C69" t="s">
        <v>486</v>
      </c>
      <c r="D69" s="5" t="s">
        <v>41</v>
      </c>
      <c r="E69" s="5">
        <v>37658</v>
      </c>
      <c r="F69" s="41">
        <f ca="1">DATEDIF(E69,TODAY(),"y")</f>
        <v>19</v>
      </c>
      <c r="G69" s="42" t="str">
        <f>IFERROR(VLOOKUP(C69&amp;D69,AUS_male_points_list!$A$3:$S$1048576,19,FALSE), IFERROR(VLOOKUP(C69&amp;D69,AUS_female_points_list!$A$3:$S$1048576,19,FALSE),""))</f>
        <v/>
      </c>
      <c r="I69" s="81">
        <f>IFERROR(VLOOKUP(C69&amp;D69,AUS_male_Toplist_21_22!$N$3:$Q$2969,2,FALSE),IFERROR(VLOOKUP(C69&amp;D69,AUS_female_Toplist_21_22!$N$3:$Q$2879,2,FALSE),"Not found"))</f>
        <v>984</v>
      </c>
      <c r="J69" s="81">
        <f>IFERROR(VLOOKUP(C69&amp;D69,AUS_male_Toplist_21_22!$N$3:$Q$2969,3,FALSE),IFERROR(VLOOKUP(C69&amp;D69,AUS_female_Toplist_21_22!$N$3:$Q$2879,3,FALSE),"Not found"))</f>
        <v>14</v>
      </c>
      <c r="K69" s="2">
        <f>IFERROR(VLOOKUP(C69&amp;D69,AUS_male_Toplist_21_22!$N$3:$Q$2969,4,FALSE),IFERROR(VLOOKUP(C69&amp;D69,AUS_female_Toplist_21_22!$N$3:$Q$2879,4,FALSE),"Not found"))</f>
        <v>5</v>
      </c>
      <c r="L69" s="2">
        <f>(COUNTIF($C$2:$C69,$C69)=1)+0</f>
        <v>1</v>
      </c>
      <c r="M69" s="2">
        <f>IF(L69=1,RANK(I69,$I$2:$I$1209,0),"Alternate event")</f>
        <v>694</v>
      </c>
      <c r="N69" s="2" t="str">
        <f t="shared" si="3"/>
        <v>Mackenzie MIELCZAREKjavelin-throw</v>
      </c>
      <c r="O69" t="str">
        <f>IF(COUNTIFS($N$2:$N$3997, N69)&gt;1, "Duplicate", "Unique")</f>
        <v>Unique</v>
      </c>
    </row>
    <row r="70" spans="1:15" x14ac:dyDescent="0.2">
      <c r="A70" s="2">
        <v>70</v>
      </c>
      <c r="B70" s="2">
        <f t="shared" si="4"/>
        <v>52</v>
      </c>
      <c r="C70" t="s">
        <v>607</v>
      </c>
      <c r="D70" t="s">
        <v>27</v>
      </c>
      <c r="E70" s="5">
        <v>35266</v>
      </c>
      <c r="F70" s="41">
        <f ca="1">DATEDIF(E70,TODAY(),"y")</f>
        <v>25</v>
      </c>
      <c r="G70" s="42" t="str">
        <f>IFERROR(VLOOKUP(C70&amp;D70,AUS_male_points_list!$A$3:$S$1048576,19,FALSE), IFERROR(VLOOKUP(C70&amp;D70,AUS_female_points_list!$A$3:$S$1048576,19,FALSE),""))</f>
        <v/>
      </c>
      <c r="I70" s="81">
        <f>IFERROR(VLOOKUP(C70&amp;D70,AUS_male_Toplist_21_22!$N$3:$Q$2969,2,FALSE),IFERROR(VLOOKUP(C70&amp;D70,AUS_female_Toplist_21_22!$N$3:$Q$2879,2,FALSE),"Not found"))</f>
        <v>1193</v>
      </c>
      <c r="J70" s="81">
        <f>IFERROR(VLOOKUP(C70&amp;D70,AUS_male_Toplist_21_22!$N$3:$Q$2969,3,FALSE),IFERROR(VLOOKUP(C70&amp;D70,AUS_female_Toplist_21_22!$N$3:$Q$2879,3,FALSE),"Not found"))</f>
        <v>15</v>
      </c>
      <c r="K70" s="2">
        <f>IFERROR(VLOOKUP(C70&amp;D70,AUS_male_Toplist_21_22!$N$3:$Q$2969,4,FALSE),IFERROR(VLOOKUP(C70&amp;D70,AUS_female_Toplist_21_22!$N$3:$Q$2879,4,FALSE),"Not found"))</f>
        <v>2</v>
      </c>
      <c r="L70" s="2">
        <f>(COUNTIF($C$2:$C70,$C70)=1)+0</f>
        <v>1</v>
      </c>
      <c r="M70" s="2">
        <f>IF(L70=1,RANK(I70,$I$2:$I$1209,0),"Alternate event")</f>
        <v>16</v>
      </c>
      <c r="N70" s="2" t="str">
        <f t="shared" si="3"/>
        <v>Charlie HUNTER800m</v>
      </c>
      <c r="O70" t="str">
        <f>IF(COUNTIFS($N$2:$N$3997, N70)&gt;1, "Duplicate", "Unique")</f>
        <v>Unique</v>
      </c>
    </row>
    <row r="71" spans="1:15" x14ac:dyDescent="0.2">
      <c r="A71" s="2">
        <v>71</v>
      </c>
      <c r="B71" s="2">
        <f t="shared" si="4"/>
        <v>53</v>
      </c>
      <c r="C71" t="s">
        <v>295</v>
      </c>
      <c r="D71" t="s">
        <v>34</v>
      </c>
      <c r="E71" s="5">
        <v>34543</v>
      </c>
      <c r="F71" s="41">
        <f ca="1">DATEDIF(E71,TODAY(),"y")</f>
        <v>27</v>
      </c>
      <c r="G71" s="42" t="str">
        <f>IFERROR(VLOOKUP(C71&amp;D71,AUS_male_points_list!$A$3:$S$1048576,19,FALSE), IFERROR(VLOOKUP(C71&amp;D71,AUS_female_points_list!$A$3:$S$1048576,19,FALSE),""))</f>
        <v/>
      </c>
      <c r="I71" s="81">
        <f>IFERROR(VLOOKUP(C71&amp;D71,AUS_male_Toplist_21_22!$N$3:$Q$2969,2,FALSE),IFERROR(VLOOKUP(C71&amp;D71,AUS_female_Toplist_21_22!$N$3:$Q$2879,2,FALSE),"Not found"))</f>
        <v>1172</v>
      </c>
      <c r="J71" s="81">
        <f>IFERROR(VLOOKUP(C71&amp;D71,AUS_male_Toplist_21_22!$N$3:$Q$2969,3,FALSE),IFERROR(VLOOKUP(C71&amp;D71,AUS_female_Toplist_21_22!$N$3:$Q$2879,3,FALSE),"Not found"))</f>
        <v>15</v>
      </c>
      <c r="K71" s="2">
        <f>IFERROR(VLOOKUP(C71&amp;D71,AUS_male_Toplist_21_22!$N$3:$Q$2969,4,FALSE),IFERROR(VLOOKUP(C71&amp;D71,AUS_female_Toplist_21_22!$N$3:$Q$2879,4,FALSE),"Not found"))</f>
        <v>2</v>
      </c>
      <c r="L71" s="2">
        <f>(COUNTIF($C$2:$C71,$C71)=1)+0</f>
        <v>1</v>
      </c>
      <c r="M71" s="2">
        <f>IF(L71=1,RANK(I71,$I$2:$I$1209,0),"Alternate event")</f>
        <v>30</v>
      </c>
      <c r="N71" s="2" t="str">
        <f t="shared" si="3"/>
        <v>Amy CASHIN3000msc</v>
      </c>
      <c r="O71" t="str">
        <f>IF(COUNTIFS($N$2:$N$3997, N71)&gt;1, "Duplicate", "Unique")</f>
        <v>Unique</v>
      </c>
    </row>
    <row r="72" spans="1:15" x14ac:dyDescent="0.2">
      <c r="A72" s="2">
        <v>72</v>
      </c>
      <c r="B72" s="2">
        <f t="shared" si="4"/>
        <v>54</v>
      </c>
      <c r="C72" t="s">
        <v>337</v>
      </c>
      <c r="D72" t="s">
        <v>32</v>
      </c>
      <c r="E72" s="5">
        <v>34977</v>
      </c>
      <c r="F72" s="41">
        <f ca="1">DATEDIF(E72,TODAY(),"y")</f>
        <v>26</v>
      </c>
      <c r="G72" s="42" t="str">
        <f>IFERROR(VLOOKUP(C72&amp;D72,AUS_male_points_list!$A$3:$S$1048576,19,FALSE), IFERROR(VLOOKUP(C72&amp;D72,AUS_female_points_list!$A$3:$S$1048576,19,FALSE),""))</f>
        <v/>
      </c>
      <c r="I72" s="81">
        <f>IFERROR(VLOOKUP(C72&amp;D72,AUS_male_Toplist_21_22!$N$3:$Q$2969,2,FALSE),IFERROR(VLOOKUP(C72&amp;D72,AUS_female_Toplist_21_22!$N$3:$Q$2879,2,FALSE),"Not found"))</f>
        <v>1162</v>
      </c>
      <c r="J72" s="81">
        <f>IFERROR(VLOOKUP(C72&amp;D72,AUS_male_Toplist_21_22!$N$3:$Q$2969,3,FALSE),IFERROR(VLOOKUP(C72&amp;D72,AUS_female_Toplist_21_22!$N$3:$Q$2879,3,FALSE),"Not found"))</f>
        <v>15</v>
      </c>
      <c r="K72" s="2">
        <f>IFERROR(VLOOKUP(C72&amp;D72,AUS_male_Toplist_21_22!$N$3:$Q$2969,4,FALSE),IFERROR(VLOOKUP(C72&amp;D72,AUS_female_Toplist_21_22!$N$3:$Q$2879,4,FALSE),"Not found"))</f>
        <v>2</v>
      </c>
      <c r="L72" s="2">
        <f>(COUNTIF($C$2:$C72,$C72)=1)+0</f>
        <v>1</v>
      </c>
      <c r="M72" s="2">
        <f>IF(L72=1,RANK(I72,$I$2:$I$1209,0),"Alternate event")</f>
        <v>41</v>
      </c>
      <c r="N72" s="2" t="str">
        <f t="shared" si="3"/>
        <v>Hannah JONES100mh</v>
      </c>
      <c r="O72" t="str">
        <f>IF(COUNTIFS($N$2:$N$3997, N72)&gt;1, "Duplicate", "Unique")</f>
        <v>Unique</v>
      </c>
    </row>
    <row r="73" spans="1:15" x14ac:dyDescent="0.2">
      <c r="A73" s="2">
        <v>73</v>
      </c>
      <c r="B73" s="2">
        <f t="shared" si="4"/>
        <v>55</v>
      </c>
      <c r="C73" t="s">
        <v>807</v>
      </c>
      <c r="D73" t="s">
        <v>41</v>
      </c>
      <c r="E73" s="5">
        <v>36201</v>
      </c>
      <c r="F73" s="41">
        <f ca="1">DATEDIF(E73,TODAY(),"y")</f>
        <v>23</v>
      </c>
      <c r="G73" s="42" t="str">
        <f>IFERROR(VLOOKUP(C73&amp;D73,AUS_male_points_list!$A$3:$S$1048576,19,FALSE), IFERROR(VLOOKUP(C73&amp;D73,AUS_female_points_list!$A$3:$S$1048576,19,FALSE),""))</f>
        <v/>
      </c>
      <c r="I73" s="81">
        <f>IFERROR(VLOOKUP(C73&amp;D73,AUS_male_Toplist_21_22!$N$3:$Q$2969,2,FALSE),IFERROR(VLOOKUP(C73&amp;D73,AUS_female_Toplist_21_22!$N$3:$Q$2879,2,FALSE),"Not found"))</f>
        <v>1096</v>
      </c>
      <c r="J73" s="81">
        <f>IFERROR(VLOOKUP(C73&amp;D73,AUS_male_Toplist_21_22!$N$3:$Q$2969,3,FALSE),IFERROR(VLOOKUP(C73&amp;D73,AUS_female_Toplist_21_22!$N$3:$Q$2879,3,FALSE),"Not found"))</f>
        <v>15</v>
      </c>
      <c r="K73" s="2">
        <f>IFERROR(VLOOKUP(C73&amp;D73,AUS_male_Toplist_21_22!$N$3:$Q$2969,4,FALSE),IFERROR(VLOOKUP(C73&amp;D73,AUS_female_Toplist_21_22!$N$3:$Q$2879,4,FALSE),"Not found"))</f>
        <v>2</v>
      </c>
      <c r="L73" s="2">
        <f>(COUNTIF($C$2:$C73,$C73)=1)+0</f>
        <v>1</v>
      </c>
      <c r="M73" s="2">
        <f>IF(L73=1,RANK(I73,$I$2:$I$1209,0),"Alternate event")</f>
        <v>191</v>
      </c>
      <c r="N73" s="2" t="str">
        <f t="shared" si="3"/>
        <v>Cameron MCENTYREjavelin-throw</v>
      </c>
      <c r="O73" t="str">
        <f>IF(COUNTIFS($N$2:$N$3997, N73)&gt;1, "Duplicate", "Unique")</f>
        <v>Unique</v>
      </c>
    </row>
    <row r="74" spans="1:15" x14ac:dyDescent="0.2">
      <c r="A74" s="2">
        <v>74</v>
      </c>
      <c r="B74" s="2">
        <f t="shared" si="4"/>
        <v>56</v>
      </c>
      <c r="C74" t="s">
        <v>271</v>
      </c>
      <c r="D74" t="s">
        <v>28</v>
      </c>
      <c r="E74" s="5">
        <v>37075</v>
      </c>
      <c r="F74" s="41">
        <f ca="1">DATEDIF(E74,TODAY(),"y")</f>
        <v>20</v>
      </c>
      <c r="G74" s="42" t="str">
        <f>IFERROR(VLOOKUP(C74&amp;D74,AUS_male_points_list!$A$3:$S$1048576,19,FALSE), IFERROR(VLOOKUP(C74&amp;D74,AUS_female_points_list!$A$3:$S$1048576,19,FALSE),""))</f>
        <v/>
      </c>
      <c r="I74" s="81">
        <f>IFERROR(VLOOKUP(C74&amp;D74,AUS_male_Toplist_21_22!$N$3:$Q$2969,2,FALSE),IFERROR(VLOOKUP(C74&amp;D74,AUS_female_Toplist_21_22!$N$3:$Q$2879,2,FALSE),"Not found"))</f>
        <v>1167</v>
      </c>
      <c r="J74" s="81">
        <f>IFERROR(VLOOKUP(C74&amp;D74,AUS_male_Toplist_21_22!$N$3:$Q$2969,3,FALSE),IFERROR(VLOOKUP(C74&amp;D74,AUS_female_Toplist_21_22!$N$3:$Q$2879,3,FALSE),"Not found"))</f>
        <v>15</v>
      </c>
      <c r="K74" s="2">
        <f>IFERROR(VLOOKUP(C74&amp;D74,AUS_male_Toplist_21_22!$N$3:$Q$2969,4,FALSE),IFERROR(VLOOKUP(C74&amp;D74,AUS_female_Toplist_21_22!$N$3:$Q$2879,4,FALSE),"Not found"))</f>
        <v>3</v>
      </c>
      <c r="L74" s="2">
        <f>(COUNTIF($C$2:$C74,$C74)=1)+0</f>
        <v>1</v>
      </c>
      <c r="M74" s="2">
        <f>IF(L74=1,RANK(I74,$I$2:$I$1209,0),"Alternate event")</f>
        <v>35</v>
      </c>
      <c r="N74" s="2" t="str">
        <f t="shared" si="3"/>
        <v>Abbey CALDWELL1500m</v>
      </c>
      <c r="O74" t="str">
        <f>IF(COUNTIFS($N$2:$N$3997, N74)&gt;1, "Duplicate", "Unique")</f>
        <v>Unique</v>
      </c>
    </row>
    <row r="75" spans="1:15" x14ac:dyDescent="0.2">
      <c r="A75" s="2">
        <v>75</v>
      </c>
      <c r="B75" s="2">
        <f t="shared" si="4"/>
        <v>57</v>
      </c>
      <c r="C75" t="s">
        <v>721</v>
      </c>
      <c r="D75" t="s">
        <v>31</v>
      </c>
      <c r="E75" s="5">
        <v>34262</v>
      </c>
      <c r="F75" s="41">
        <f ca="1">DATEDIF(E75,TODAY(),"y")</f>
        <v>28</v>
      </c>
      <c r="G75" s="42" t="str">
        <f>IFERROR(VLOOKUP(C75&amp;D75,AUS_male_points_list!$A$3:$S$1048576,19,FALSE), IFERROR(VLOOKUP(C75&amp;D75,AUS_female_points_list!$A$3:$S$1048576,19,FALSE),""))</f>
        <v/>
      </c>
      <c r="I75" s="81">
        <f>IFERROR(VLOOKUP(C75&amp;D75,AUS_male_Toplist_21_22!$N$3:$Q$2969,2,FALSE),IFERROR(VLOOKUP(C75&amp;D75,AUS_female_Toplist_21_22!$N$3:$Q$2879,2,FALSE),"Not found"))</f>
        <v>1156</v>
      </c>
      <c r="J75" s="81">
        <f>IFERROR(VLOOKUP(C75&amp;D75,AUS_male_Toplist_21_22!$N$3:$Q$2969,3,FALSE),IFERROR(VLOOKUP(C75&amp;D75,AUS_female_Toplist_21_22!$N$3:$Q$2879,3,FALSE),"Not found"))</f>
        <v>16</v>
      </c>
      <c r="K75" s="2">
        <f>IFERROR(VLOOKUP(C75&amp;D75,AUS_male_Toplist_21_22!$N$3:$Q$2969,4,FALSE),IFERROR(VLOOKUP(C75&amp;D75,AUS_female_Toplist_21_22!$N$3:$Q$2879,4,FALSE),"Not found"))</f>
        <v>1</v>
      </c>
      <c r="L75" s="2">
        <f>(COUNTIF($C$2:$C75,$C75)=1)+0</f>
        <v>1</v>
      </c>
      <c r="M75" s="2">
        <f>IF(L75=1,RANK(I75,$I$2:$I$1209,0),"Alternate event")</f>
        <v>48</v>
      </c>
      <c r="N75" s="2" t="str">
        <f t="shared" si="3"/>
        <v>Nicholas HOUGH110mh</v>
      </c>
      <c r="O75" t="str">
        <f>IF(COUNTIFS($N$2:$N$3997, N75)&gt;1, "Duplicate", "Unique")</f>
        <v>Unique</v>
      </c>
    </row>
    <row r="76" spans="1:15" x14ac:dyDescent="0.2">
      <c r="A76" s="2">
        <v>76</v>
      </c>
      <c r="B76" s="2">
        <f t="shared" si="4"/>
        <v>58</v>
      </c>
      <c r="C76" t="s">
        <v>110</v>
      </c>
      <c r="D76" t="s">
        <v>32</v>
      </c>
      <c r="E76" s="5">
        <v>36383</v>
      </c>
      <c r="F76" s="41">
        <f ca="1">DATEDIF(E76,TODAY(),"y")</f>
        <v>22</v>
      </c>
      <c r="G76" s="42" t="str">
        <f>IFERROR(VLOOKUP(C76&amp;D76,AUS_male_points_list!$A$3:$S$1048576,19,FALSE), IFERROR(VLOOKUP(C76&amp;D76,AUS_female_points_list!$A$3:$S$1048576,19,FALSE),""))</f>
        <v/>
      </c>
      <c r="I76" s="81">
        <f>IFERROR(VLOOKUP(C76&amp;D76,AUS_male_Toplist_21_22!$N$3:$Q$2969,2,FALSE),IFERROR(VLOOKUP(C76&amp;D76,AUS_female_Toplist_21_22!$N$3:$Q$2879,2,FALSE),"Not found"))</f>
        <v>1152</v>
      </c>
      <c r="J76" s="81">
        <f>IFERROR(VLOOKUP(C76&amp;D76,AUS_male_Toplist_21_22!$N$3:$Q$2969,3,FALSE),IFERROR(VLOOKUP(C76&amp;D76,AUS_female_Toplist_21_22!$N$3:$Q$2879,3,FALSE),"Not found"))</f>
        <v>16</v>
      </c>
      <c r="K76" s="2">
        <f>IFERROR(VLOOKUP(C76&amp;D76,AUS_male_Toplist_21_22!$N$3:$Q$2969,4,FALSE),IFERROR(VLOOKUP(C76&amp;D76,AUS_female_Toplist_21_22!$N$3:$Q$2879,4,FALSE),"Not found"))</f>
        <v>3</v>
      </c>
      <c r="L76" s="2">
        <f>(COUNTIF($C$2:$C76,$C76)=1)+0</f>
        <v>1</v>
      </c>
      <c r="M76" s="2">
        <f>IF(L76=1,RANK(I76,$I$2:$I$1209,0),"Alternate event")</f>
        <v>57</v>
      </c>
      <c r="N76" s="2" t="str">
        <f t="shared" si="3"/>
        <v>Celeste MUCCI100mh</v>
      </c>
      <c r="O76" t="str">
        <f>IF(COUNTIFS($N$2:$N$3997, N76)&gt;1, "Duplicate", "Unique")</f>
        <v>Unique</v>
      </c>
    </row>
    <row r="77" spans="1:15" x14ac:dyDescent="0.2">
      <c r="A77" s="2">
        <v>77</v>
      </c>
      <c r="B77" s="2">
        <f t="shared" si="4"/>
        <v>59</v>
      </c>
      <c r="C77" t="s">
        <v>449</v>
      </c>
      <c r="D77" t="s">
        <v>40</v>
      </c>
      <c r="E77" s="5">
        <v>36322</v>
      </c>
      <c r="F77" s="41">
        <f ca="1">DATEDIF(E77,TODAY(),"y")</f>
        <v>22</v>
      </c>
      <c r="G77" s="42" t="str">
        <f>IFERROR(VLOOKUP(C77&amp;D77,AUS_male_points_list!$A$3:$S$1048576,19,FALSE), IFERROR(VLOOKUP(C77&amp;D77,AUS_female_points_list!$A$3:$S$1048576,19,FALSE),""))</f>
        <v/>
      </c>
      <c r="I77" s="81">
        <f>IFERROR(VLOOKUP(C77&amp;D77,AUS_male_Toplist_21_22!$N$3:$Q$2969,2,FALSE),IFERROR(VLOOKUP(C77&amp;D77,AUS_female_Toplist_21_22!$N$3:$Q$2879,2,FALSE),"Not found"))</f>
        <v>1034</v>
      </c>
      <c r="J77" s="81">
        <f>IFERROR(VLOOKUP(C77&amp;D77,AUS_male_Toplist_21_22!$N$3:$Q$2969,3,FALSE),IFERROR(VLOOKUP(C77&amp;D77,AUS_female_Toplist_21_22!$N$3:$Q$2879,3,FALSE),"Not found"))</f>
        <v>16</v>
      </c>
      <c r="K77" s="2">
        <f>IFERROR(VLOOKUP(C77&amp;D77,AUS_male_Toplist_21_22!$N$3:$Q$2969,4,FALSE),IFERROR(VLOOKUP(C77&amp;D77,AUS_female_Toplist_21_22!$N$3:$Q$2879,4,FALSE),"Not found"))</f>
        <v>3</v>
      </c>
      <c r="L77" s="2">
        <f>(COUNTIF($C$2:$C77,$C77)=1)+0</f>
        <v>1</v>
      </c>
      <c r="M77" s="2">
        <f>IF(L77=1,RANK(I77,$I$2:$I$1209,0),"Alternate event")</f>
        <v>415</v>
      </c>
      <c r="N77" s="2" t="str">
        <f t="shared" si="3"/>
        <v>Samantha LENTONdiscus-throw</v>
      </c>
      <c r="O77" t="str">
        <f>IF(COUNTIFS($N$2:$N$3997, N77)&gt;1, "Duplicate", "Unique")</f>
        <v>Unique</v>
      </c>
    </row>
    <row r="78" spans="1:15" x14ac:dyDescent="0.2">
      <c r="A78" s="2">
        <v>78</v>
      </c>
      <c r="B78" s="2">
        <f t="shared" si="4"/>
        <v>59</v>
      </c>
      <c r="C78" t="s">
        <v>270</v>
      </c>
      <c r="D78" t="s">
        <v>29</v>
      </c>
      <c r="E78" s="5">
        <v>35360</v>
      </c>
      <c r="F78" s="41">
        <f ca="1">DATEDIF(E78,TODAY(),"y")</f>
        <v>25</v>
      </c>
      <c r="G78" s="42" t="str">
        <f>IFERROR(VLOOKUP(C78&amp;D78,AUS_male_points_list!$A$3:$S$1048576,19,FALSE), IFERROR(VLOOKUP(C78&amp;D78,AUS_female_points_list!$A$3:$S$1048576,19,FALSE),""))</f>
        <v/>
      </c>
      <c r="I78" s="81">
        <f>IFERROR(VLOOKUP(C78&amp;D78,AUS_male_Toplist_21_22!$N$3:$Q$2969,2,FALSE),IFERROR(VLOOKUP(C78&amp;D78,AUS_female_Toplist_21_22!$N$3:$Q$2879,2,FALSE),"Not found"))</f>
        <v>1169</v>
      </c>
      <c r="J78" s="81">
        <f>IFERROR(VLOOKUP(C78&amp;D78,AUS_male_Toplist_21_22!$N$3:$Q$2969,3,FALSE),IFERROR(VLOOKUP(C78&amp;D78,AUS_female_Toplist_21_22!$N$3:$Q$2879,3,FALSE),"Not found"))</f>
        <v>17</v>
      </c>
      <c r="K78" s="2">
        <f>IFERROR(VLOOKUP(C78&amp;D78,AUS_male_Toplist_21_22!$N$3:$Q$2969,4,FALSE),IFERROR(VLOOKUP(C78&amp;D78,AUS_female_Toplist_21_22!$N$3:$Q$2879,4,FALSE),"Not found"))</f>
        <v>1</v>
      </c>
      <c r="L78" s="2">
        <f>(COUNTIF($C$2:$C78,$C78)=1)+0</f>
        <v>0</v>
      </c>
      <c r="M78" s="2" t="str">
        <f>IF(L78=1,RANK(I78,$I$2:$I$1209,0),"Alternate event")</f>
        <v>Alternate event</v>
      </c>
      <c r="N78" s="2" t="str">
        <f t="shared" si="3"/>
        <v>Jessica HULL5000m</v>
      </c>
      <c r="O78" t="str">
        <f>IF(COUNTIFS($N$2:$N$3997, N78)&gt;1, "Duplicate", "Unique")</f>
        <v>Unique</v>
      </c>
    </row>
    <row r="79" spans="1:15" x14ac:dyDescent="0.2">
      <c r="A79" s="2">
        <v>79</v>
      </c>
      <c r="B79" s="2">
        <f t="shared" si="4"/>
        <v>60</v>
      </c>
      <c r="C79" t="s">
        <v>757</v>
      </c>
      <c r="D79" t="s">
        <v>38</v>
      </c>
      <c r="E79" s="5">
        <v>35585</v>
      </c>
      <c r="F79" s="41">
        <f ca="1">DATEDIF(E79,TODAY(),"y")</f>
        <v>24</v>
      </c>
      <c r="G79" s="42" t="str">
        <f>IFERROR(VLOOKUP(C79&amp;D79,AUS_male_points_list!$A$3:$S$1048576,19,FALSE), IFERROR(VLOOKUP(C79&amp;D79,AUS_female_points_list!$A$3:$S$1048576,19,FALSE),""))</f>
        <v/>
      </c>
      <c r="I79" s="81">
        <f>IFERROR(VLOOKUP(C79&amp;D79,AUS_male_Toplist_21_22!$N$3:$Q$2969,2,FALSE),IFERROR(VLOOKUP(C79&amp;D79,AUS_female_Toplist_21_22!$N$3:$Q$2879,2,FALSE),"Not found"))</f>
        <v>1103</v>
      </c>
      <c r="J79" s="81">
        <f>IFERROR(VLOOKUP(C79&amp;D79,AUS_male_Toplist_21_22!$N$3:$Q$2969,3,FALSE),IFERROR(VLOOKUP(C79&amp;D79,AUS_female_Toplist_21_22!$N$3:$Q$2879,3,FALSE),"Not found"))</f>
        <v>17</v>
      </c>
      <c r="K79" s="2">
        <f>IFERROR(VLOOKUP(C79&amp;D79,AUS_male_Toplist_21_22!$N$3:$Q$2969,4,FALSE),IFERROR(VLOOKUP(C79&amp;D79,AUS_female_Toplist_21_22!$N$3:$Q$2879,4,FALSE),"Not found"))</f>
        <v>1</v>
      </c>
      <c r="L79" s="2">
        <f>(COUNTIF($C$2:$C79,$C79)=1)+0</f>
        <v>1</v>
      </c>
      <c r="M79" s="2">
        <f>IF(L79=1,RANK(I79,$I$2:$I$1209,0),"Alternate event")</f>
        <v>174</v>
      </c>
      <c r="N79" s="2" t="str">
        <f t="shared" si="3"/>
        <v>Julian KONLEtriple-jump</v>
      </c>
      <c r="O79" t="str">
        <f>IF(COUNTIFS($N$2:$N$3997, N79)&gt;1, "Duplicate", "Unique")</f>
        <v>Unique</v>
      </c>
    </row>
    <row r="80" spans="1:15" x14ac:dyDescent="0.2">
      <c r="A80" s="2">
        <v>80</v>
      </c>
      <c r="B80" s="2">
        <f t="shared" si="4"/>
        <v>61</v>
      </c>
      <c r="C80" t="s">
        <v>794</v>
      </c>
      <c r="D80" t="s">
        <v>39</v>
      </c>
      <c r="E80" s="5">
        <v>36799</v>
      </c>
      <c r="F80" s="41">
        <f ca="1">DATEDIF(E80,TODAY(),"y")</f>
        <v>21</v>
      </c>
      <c r="G80" s="42" t="str">
        <f>IFERROR(VLOOKUP(C80&amp;D80,AUS_male_points_list!$A$3:$S$1048576,19,FALSE), IFERROR(VLOOKUP(C80&amp;D80,AUS_female_points_list!$A$3:$S$1048576,19,FALSE),""))</f>
        <v/>
      </c>
      <c r="I80" s="81">
        <f>IFERROR(VLOOKUP(C80&amp;D80,AUS_male_Toplist_21_22!$N$3:$Q$2969,2,FALSE),IFERROR(VLOOKUP(C80&amp;D80,AUS_female_Toplist_21_22!$N$3:$Q$2879,2,FALSE),"Not found"))</f>
        <v>1110</v>
      </c>
      <c r="J80" s="81">
        <f>IFERROR(VLOOKUP(C80&amp;D80,AUS_male_Toplist_21_22!$N$3:$Q$2969,3,FALSE),IFERROR(VLOOKUP(C80&amp;D80,AUS_female_Toplist_21_22!$N$3:$Q$2879,3,FALSE),"Not found"))</f>
        <v>17</v>
      </c>
      <c r="K80" s="2">
        <f>IFERROR(VLOOKUP(C80&amp;D80,AUS_male_Toplist_21_22!$N$3:$Q$2969,4,FALSE),IFERROR(VLOOKUP(C80&amp;D80,AUS_female_Toplist_21_22!$N$3:$Q$2879,4,FALSE),"Not found"))</f>
        <v>2</v>
      </c>
      <c r="L80" s="2">
        <f>(COUNTIF($C$2:$C80,$C80)=1)+0</f>
        <v>1</v>
      </c>
      <c r="M80" s="2">
        <f>IF(L80=1,RANK(I80,$I$2:$I$1209,0),"Alternate event")</f>
        <v>151</v>
      </c>
      <c r="N80" s="2" t="str">
        <f t="shared" si="3"/>
        <v>Alexander KOLESNIKOFFshot-put</v>
      </c>
      <c r="O80" t="str">
        <f>IF(COUNTIFS($N$2:$N$3997, N80)&gt;1, "Duplicate", "Unique")</f>
        <v>Unique</v>
      </c>
    </row>
    <row r="81" spans="1:18" x14ac:dyDescent="0.2">
      <c r="A81" s="2">
        <v>81</v>
      </c>
      <c r="B81" s="2">
        <f t="shared" si="4"/>
        <v>62</v>
      </c>
      <c r="C81" t="s">
        <v>414</v>
      </c>
      <c r="D81" t="s">
        <v>35</v>
      </c>
      <c r="E81" s="5">
        <v>36535</v>
      </c>
      <c r="F81" s="41">
        <f ca="1">DATEDIF(E81,TODAY(),"y")</f>
        <v>22</v>
      </c>
      <c r="G81" s="42" t="str">
        <f>IFERROR(VLOOKUP(C81&amp;D81,AUS_male_points_list!$A$3:$S$1048576,19,FALSE), IFERROR(VLOOKUP(C81&amp;D81,AUS_female_points_list!$A$3:$S$1048576,19,FALSE),""))</f>
        <v/>
      </c>
      <c r="I81" s="81">
        <f>IFERROR(VLOOKUP(C81&amp;D81,AUS_male_Toplist_21_22!$N$3:$Q$2969,2,FALSE),IFERROR(VLOOKUP(C81&amp;D81,AUS_female_Toplist_21_22!$N$3:$Q$2879,2,FALSE),"Not found"))</f>
        <v>1072</v>
      </c>
      <c r="J81" s="81">
        <f>IFERROR(VLOOKUP(C81&amp;D81,AUS_male_Toplist_21_22!$N$3:$Q$2969,3,FALSE),IFERROR(VLOOKUP(C81&amp;D81,AUS_female_Toplist_21_22!$N$3:$Q$2879,3,FALSE),"Not found"))</f>
        <v>17</v>
      </c>
      <c r="K81" s="2">
        <f>IFERROR(VLOOKUP(C81&amp;D81,AUS_male_Toplist_21_22!$N$3:$Q$2969,4,FALSE),IFERROR(VLOOKUP(C81&amp;D81,AUS_female_Toplist_21_22!$N$3:$Q$2879,4,FALSE),"Not found"))</f>
        <v>3</v>
      </c>
      <c r="L81" s="2">
        <f>(COUNTIF($C$2:$C81,$C81)=1)+0</f>
        <v>1</v>
      </c>
      <c r="M81" s="2">
        <f>IF(L81=1,RANK(I81,$I$2:$I$1209,0),"Alternate event")</f>
        <v>282</v>
      </c>
      <c r="N81" s="2" t="str">
        <f t="shared" si="3"/>
        <v>Emily WHELANhigh-jump</v>
      </c>
      <c r="O81" t="str">
        <f>IF(COUNTIFS($N$2:$N$3997, N81)&gt;1, "Duplicate", "Unique")</f>
        <v>Unique</v>
      </c>
    </row>
    <row r="82" spans="1:18" x14ac:dyDescent="0.2">
      <c r="A82" s="2">
        <v>25</v>
      </c>
      <c r="C82" t="s">
        <v>651</v>
      </c>
      <c r="D82" t="s">
        <v>28</v>
      </c>
      <c r="E82" s="5">
        <v>35634</v>
      </c>
      <c r="F82" s="41">
        <f ca="1">DATEDIF(E82,TODAY(),"y")</f>
        <v>24</v>
      </c>
      <c r="G82" s="42" t="str">
        <f>IFERROR(VLOOKUP(C82&amp;D82,AUS_male_points_list!$A$3:$S$1048576,19,FALSE), IFERROR(VLOOKUP(C82&amp;D82,AUS_female_points_list!$A$3:$S$1048576,19,FALSE),""))</f>
        <v>Q</v>
      </c>
      <c r="I82" s="81">
        <f>IFERROR(VLOOKUP(C82&amp;D82,AUS_male_Toplist_21_22!$N$3:$Q$2969,2,FALSE),IFERROR(VLOOKUP(C82&amp;D82,AUS_female_Toplist_21_22!$N$3:$Q$2879,2,FALSE),"Not found"))</f>
        <v>1187</v>
      </c>
      <c r="J82" s="81">
        <f>IFERROR(VLOOKUP(C82&amp;D82,AUS_male_Toplist_21_22!$N$3:$Q$2969,3,FALSE),IFERROR(VLOOKUP(C82&amp;D82,AUS_female_Toplist_21_22!$N$3:$Q$2879,3,FALSE),"Not found"))</f>
        <v>17</v>
      </c>
      <c r="K82" s="2">
        <f>IFERROR(VLOOKUP(C82&amp;D82,AUS_male_Toplist_21_22!$N$3:$Q$2969,4,FALSE),IFERROR(VLOOKUP(C82&amp;D82,AUS_female_Toplist_21_22!$N$3:$Q$2879,4,FALSE),"Not found"))</f>
        <v>4</v>
      </c>
      <c r="L82" s="2">
        <f>(COUNTIF($C$2:$C82,$C82)=1)+0</f>
        <v>1</v>
      </c>
      <c r="M82" s="2">
        <f>IF(L82=1,RANK(I82,$I$2:$I$1209,0),"Alternate event")</f>
        <v>20</v>
      </c>
      <c r="N82" s="2" t="str">
        <f>C82&amp;D82</f>
        <v>Matthew RAMSDEN1500m</v>
      </c>
      <c r="O82" t="str">
        <f>IF(COUNTIFS($N$2:$N$3997, N82)&gt;1, "Duplicate", "Unique")</f>
        <v>Unique</v>
      </c>
      <c r="R82" t="s">
        <v>5000</v>
      </c>
    </row>
    <row r="83" spans="1:18" x14ac:dyDescent="0.2">
      <c r="A83" s="2">
        <v>82</v>
      </c>
      <c r="B83" s="2">
        <f>IF(AND(L83=1,K83&lt;=3),B81+1,B81)</f>
        <v>62</v>
      </c>
      <c r="C83" t="s">
        <v>814</v>
      </c>
      <c r="D83" t="s">
        <v>44</v>
      </c>
      <c r="E83" s="5">
        <v>35543</v>
      </c>
      <c r="F83" s="41">
        <f ca="1">DATEDIF(E83,TODAY(),"y")</f>
        <v>24</v>
      </c>
      <c r="G83" s="42" t="str">
        <f>IFERROR(VLOOKUP(C83&amp;D83,AUS_male_points_list!$A$3:$S$1048576,19,FALSE), IFERROR(VLOOKUP(C83&amp;D83,AUS_female_points_list!$A$3:$S$1048576,19,FALSE),""))</f>
        <v/>
      </c>
      <c r="I83" s="81">
        <f>IFERROR(VLOOKUP(C83&amp;D83,AUS_male_Toplist_21_22!$N$3:$Q$2969,2,FALSE),IFERROR(VLOOKUP(C83&amp;D83,AUS_female_Toplist_21_22!$N$3:$Q$2879,2,FALSE),"Not found"))</f>
        <v>1036</v>
      </c>
      <c r="J83" s="81">
        <f>IFERROR(VLOOKUP(C83&amp;D83,AUS_male_Toplist_21_22!$N$3:$Q$2969,3,FALSE),IFERROR(VLOOKUP(C83&amp;D83,AUS_female_Toplist_21_22!$N$3:$Q$2879,3,FALSE),"Not found"))</f>
        <v>17</v>
      </c>
      <c r="K83" s="2">
        <f>IFERROR(VLOOKUP(C83&amp;D83,AUS_male_Toplist_21_22!$N$3:$Q$2969,4,FALSE),IFERROR(VLOOKUP(C83&amp;D83,AUS_female_Toplist_21_22!$N$3:$Q$2879,4,FALSE),"Not found"))</f>
        <v>5</v>
      </c>
      <c r="L83" s="2">
        <f>(COUNTIF($C$2:$C83,$C83)=1)+0</f>
        <v>1</v>
      </c>
      <c r="M83" s="2">
        <f>IF(L83=1,RANK(I83,$I$2:$I$1209,0),"Alternate event")</f>
        <v>404</v>
      </c>
      <c r="N83" s="2" t="str">
        <f t="shared" si="3"/>
        <v>Christian PAYNTERdecathlon</v>
      </c>
      <c r="O83" t="str">
        <f>IF(COUNTIFS($N$2:$N$3997, N83)&gt;1, "Duplicate", "Unique")</f>
        <v>Unique</v>
      </c>
    </row>
    <row r="84" spans="1:18" x14ac:dyDescent="0.2">
      <c r="A84" s="2">
        <v>83</v>
      </c>
      <c r="B84" s="2">
        <f t="shared" si="4"/>
        <v>62</v>
      </c>
      <c r="C84" t="s">
        <v>975</v>
      </c>
      <c r="D84" s="5" t="s">
        <v>36</v>
      </c>
      <c r="E84" s="5">
        <v>32231</v>
      </c>
      <c r="F84" s="41">
        <f ca="1">DATEDIF(E84,TODAY(),"y")</f>
        <v>33</v>
      </c>
      <c r="G84" s="42" t="str">
        <f>IFERROR(VLOOKUP(C84&amp;D84,AUS_male_points_list!$A$3:$S$1048576,19,FALSE), IFERROR(VLOOKUP(C84&amp;D84,AUS_female_points_list!$A$3:$S$1048576,19,FALSE),""))</f>
        <v/>
      </c>
      <c r="I84" s="81">
        <f>IFERROR(VLOOKUP(C84&amp;D84,AUS_male_Toplist_21_22!$N$3:$Q$2969,2,FALSE),IFERROR(VLOOKUP(C84&amp;D84,AUS_female_Toplist_21_22!$N$3:$Q$2879,2,FALSE),"Not found"))</f>
        <v>1006</v>
      </c>
      <c r="J84" s="81">
        <f>IFERROR(VLOOKUP(C84&amp;D84,AUS_male_Toplist_21_22!$N$3:$Q$2969,3,FALSE),IFERROR(VLOOKUP(C84&amp;D84,AUS_female_Toplist_21_22!$N$3:$Q$2879,3,FALSE),"Not found"))</f>
        <v>17</v>
      </c>
      <c r="K84" s="2">
        <f>IFERROR(VLOOKUP(C84&amp;D84,AUS_male_Toplist_21_22!$N$3:$Q$2969,4,FALSE),IFERROR(VLOOKUP(C84&amp;D84,AUS_female_Toplist_21_22!$N$3:$Q$2879,4,FALSE),"Not found"))</f>
        <v>5</v>
      </c>
      <c r="L84" s="2">
        <f>(COUNTIF($C$2:$C84,$C84)=1)+0</f>
        <v>1</v>
      </c>
      <c r="M84" s="2">
        <f>IF(L84=1,RANK(I84,$I$2:$I$1209,0),"Alternate event")</f>
        <v>563</v>
      </c>
      <c r="N84" s="2" t="str">
        <f t="shared" si="3"/>
        <v>Jamie SCROOPpole-vault</v>
      </c>
      <c r="O84" t="str">
        <f>IF(COUNTIFS($N$2:$N$3997, N84)&gt;1, "Duplicate", "Unique")</f>
        <v>Unique</v>
      </c>
    </row>
    <row r="85" spans="1:18" x14ac:dyDescent="0.2">
      <c r="A85" s="2">
        <v>84</v>
      </c>
      <c r="B85" s="2">
        <f t="shared" si="4"/>
        <v>63</v>
      </c>
      <c r="C85" t="s">
        <v>801</v>
      </c>
      <c r="D85" t="s">
        <v>42</v>
      </c>
      <c r="E85" s="5">
        <v>35807</v>
      </c>
      <c r="F85" s="41">
        <f ca="1">DATEDIF(E85,TODAY(),"y")</f>
        <v>24</v>
      </c>
      <c r="G85" s="42" t="str">
        <f>IFERROR(VLOOKUP(C85&amp;D85,AUS_male_points_list!$A$3:$S$1048576,19,FALSE), IFERROR(VLOOKUP(C85&amp;D85,AUS_female_points_list!$A$3:$S$1048576,19,FALSE),""))</f>
        <v/>
      </c>
      <c r="I85" s="81">
        <f>IFERROR(VLOOKUP(C85&amp;D85,AUS_male_Toplist_21_22!$N$3:$Q$2969,2,FALSE),IFERROR(VLOOKUP(C85&amp;D85,AUS_female_Toplist_21_22!$N$3:$Q$2879,2,FALSE),"Not found"))</f>
        <v>1028</v>
      </c>
      <c r="J85" s="81">
        <f>IFERROR(VLOOKUP(C85&amp;D85,AUS_male_Toplist_21_22!$N$3:$Q$2969,3,FALSE),IFERROR(VLOOKUP(C85&amp;D85,AUS_female_Toplist_21_22!$N$3:$Q$2879,3,FALSE),"Not found"))</f>
        <v>18</v>
      </c>
      <c r="K85" s="2">
        <f>IFERROR(VLOOKUP(C85&amp;D85,AUS_male_Toplist_21_22!$N$3:$Q$2969,4,FALSE),IFERROR(VLOOKUP(C85&amp;D85,AUS_female_Toplist_21_22!$N$3:$Q$2879,4,FALSE),"Not found"))</f>
        <v>1</v>
      </c>
      <c r="L85" s="2">
        <f>(COUNTIF($C$2:$C85,$C85)=1)+0</f>
        <v>1</v>
      </c>
      <c r="M85" s="2">
        <f>IF(L85=1,RANK(I85,$I$2:$I$1209,0),"Alternate event")</f>
        <v>436</v>
      </c>
      <c r="N85" s="2" t="str">
        <f t="shared" ref="N85:N86" si="5">C85&amp;D85</f>
        <v>Ned WEATHERLYhammer-throw</v>
      </c>
      <c r="O85" t="str">
        <f>IF(COUNTIFS($N$2:$N$3997, N85)&gt;1, "Duplicate", "Unique")</f>
        <v>Unique</v>
      </c>
    </row>
    <row r="86" spans="1:18" x14ac:dyDescent="0.2">
      <c r="A86" s="2">
        <v>85</v>
      </c>
      <c r="B86" s="2">
        <f t="shared" si="4"/>
        <v>63</v>
      </c>
      <c r="C86" t="s">
        <v>487</v>
      </c>
      <c r="D86" t="s">
        <v>41</v>
      </c>
      <c r="E86" s="5">
        <v>37568</v>
      </c>
      <c r="F86" s="41">
        <f ca="1">DATEDIF(E86,TODAY(),"y")</f>
        <v>19</v>
      </c>
      <c r="G86" s="42" t="str">
        <f>IFERROR(VLOOKUP(C86&amp;D86,AUS_male_points_list!$A$3:$S$1048576,19,FALSE), IFERROR(VLOOKUP(C86&amp;D86,AUS_female_points_list!$A$3:$S$1048576,19,FALSE),""))</f>
        <v/>
      </c>
      <c r="I86" s="81">
        <f>IFERROR(VLOOKUP(C86&amp;D86,AUS_male_Toplist_21_22!$N$3:$Q$2969,2,FALSE),IFERROR(VLOOKUP(C86&amp;D86,AUS_female_Toplist_21_22!$N$3:$Q$2879,2,FALSE),"Not found"))</f>
        <v>979</v>
      </c>
      <c r="J86" s="81">
        <f>IFERROR(VLOOKUP(C86&amp;D86,AUS_male_Toplist_21_22!$N$3:$Q$2969,3,FALSE),IFERROR(VLOOKUP(C86&amp;D86,AUS_female_Toplist_21_22!$N$3:$Q$2879,3,FALSE),"Not found"))</f>
        <v>18</v>
      </c>
      <c r="K86" s="2">
        <f>IFERROR(VLOOKUP(C86&amp;D86,AUS_male_Toplist_21_22!$N$3:$Q$2969,4,FALSE),IFERROR(VLOOKUP(C86&amp;D86,AUS_female_Toplist_21_22!$N$3:$Q$2879,4,FALSE),"Not found"))</f>
        <v>6</v>
      </c>
      <c r="L86" s="2">
        <f>(COUNTIF($C$2:$C86,$C86)=1)+0</f>
        <v>1</v>
      </c>
      <c r="M86" s="2">
        <f>IF(L86=1,RANK(I86,$I$2:$I$1209,0),"Alternate event")</f>
        <v>723</v>
      </c>
      <c r="N86" s="2" t="str">
        <f t="shared" si="5"/>
        <v>Lianna DAVIDSONjavelin-throw</v>
      </c>
      <c r="O86" t="str">
        <f>IF(COUNTIFS($N$2:$N$3997, N86)&gt;1, "Duplicate", "Unique")</f>
        <v>Unique</v>
      </c>
    </row>
    <row r="87" spans="1:18" x14ac:dyDescent="0.2">
      <c r="A87" s="2">
        <v>86</v>
      </c>
      <c r="B87" s="2">
        <f t="shared" si="4"/>
        <v>63</v>
      </c>
      <c r="C87" t="s">
        <v>822</v>
      </c>
      <c r="D87" t="s">
        <v>81</v>
      </c>
      <c r="E87" s="5">
        <v>35235</v>
      </c>
      <c r="F87" s="41">
        <f ca="1">DATEDIF(E87,TODAY(),"y")</f>
        <v>25</v>
      </c>
      <c r="G87" s="42" t="str">
        <f>IFERROR(VLOOKUP(C87&amp;D87,AUS_male_points_list!$A$3:$S$1048576,19,FALSE), IFERROR(VLOOKUP(C87&amp;D87,AUS_female_points_list!$A$3:$S$1048576,19,FALSE),""))</f>
        <v/>
      </c>
      <c r="I87" s="81">
        <f>IFERROR(VLOOKUP(C87&amp;D87,AUS_male_Toplist_21_22!$N$3:$Q$2969,2,FALSE),IFERROR(VLOOKUP(C87&amp;D87,AUS_female_Toplist_21_22!$N$3:$Q$2879,2,FALSE),"Not found"))</f>
        <v>1030</v>
      </c>
      <c r="J87" s="81">
        <f>IFERROR(VLOOKUP(C87&amp;D87,AUS_male_Toplist_21_22!$N$3:$Q$2969,3,FALSE),IFERROR(VLOOKUP(C87&amp;D87,AUS_female_Toplist_21_22!$N$3:$Q$2879,3,FALSE),"Not found"))</f>
        <v>18</v>
      </c>
      <c r="K87" s="2">
        <f>IFERROR(VLOOKUP(C87&amp;D87,AUS_male_Toplist_21_22!$N$3:$Q$2969,4,FALSE),IFERROR(VLOOKUP(C87&amp;D87,AUS_female_Toplist_21_22!$N$3:$Q$2879,4,FALSE),"Not found"))</f>
        <v>7</v>
      </c>
      <c r="L87" s="2">
        <f>(COUNTIF($C$2:$C87,$C87)=1)+0</f>
        <v>1</v>
      </c>
      <c r="M87" s="2">
        <f>IF(L87=1,RANK(I87,$I$2:$I$1209,0),"Alternate event")</f>
        <v>429</v>
      </c>
      <c r="N87" s="2" t="str">
        <f>C87&amp;D87</f>
        <v>Carl GIBBONS20km-race-walking</v>
      </c>
      <c r="O87" t="str">
        <f>IF(COUNTIFS($N$2:$N$3997, N87)&gt;1, "Duplicate", "Unique")</f>
        <v>Unique</v>
      </c>
    </row>
    <row r="88" spans="1:18" x14ac:dyDescent="0.2">
      <c r="A88" s="2">
        <v>87</v>
      </c>
      <c r="B88" s="2">
        <f t="shared" si="4"/>
        <v>64</v>
      </c>
      <c r="C88" t="s">
        <v>1134</v>
      </c>
      <c r="D88" t="s">
        <v>37</v>
      </c>
      <c r="E88" s="5">
        <v>35885</v>
      </c>
      <c r="F88" s="41">
        <f ca="1">DATEDIF(E88,TODAY(),"y")</f>
        <v>23</v>
      </c>
      <c r="G88" s="42" t="str">
        <f>IFERROR(VLOOKUP(C88&amp;D88,AUS_male_points_list!$A$3:$S$1048576,19,FALSE), IFERROR(VLOOKUP(C88&amp;D88,AUS_female_points_list!$A$3:$S$1048576,19,FALSE),""))</f>
        <v/>
      </c>
      <c r="I88" s="81">
        <f>IFERROR(VLOOKUP(C88&amp;D88,AUS_male_Toplist_21_22!$N$3:$Q$2969,2,FALSE),IFERROR(VLOOKUP(C88&amp;D88,AUS_female_Toplist_21_22!$N$3:$Q$2879,2,FALSE),"Not found"))</f>
        <v>1143</v>
      </c>
      <c r="J88" s="81">
        <f>IFERROR(VLOOKUP(C88&amp;D88,AUS_male_Toplist_21_22!$N$3:$Q$2969,3,FALSE),IFERROR(VLOOKUP(C88&amp;D88,AUS_female_Toplist_21_22!$N$3:$Q$2879,3,FALSE),"Not found"))</f>
        <v>19</v>
      </c>
      <c r="K88" s="2">
        <f>IFERROR(VLOOKUP(C88&amp;D88,AUS_male_Toplist_21_22!$N$3:$Q$2969,4,FALSE),IFERROR(VLOOKUP(C88&amp;D88,AUS_female_Toplist_21_22!$N$3:$Q$2879,4,FALSE),"Not found"))</f>
        <v>2</v>
      </c>
      <c r="L88" s="2">
        <f>(COUNTIF($C$2:$C88,$C88)=1)+0</f>
        <v>1</v>
      </c>
      <c r="M88" s="2">
        <f>IF(L88=1,RANK(I88,$I$2:$I$1209,0),"Alternate event")</f>
        <v>69</v>
      </c>
      <c r="N88" s="2" t="str">
        <f t="shared" ref="N88:N119" si="6">C88&amp;D88</f>
        <v>Darcy ROPERlong-jump</v>
      </c>
      <c r="O88" t="str">
        <f>IF(COUNTIFS($N$2:$N$3997, N88)&gt;1, "Duplicate", "Unique")</f>
        <v>Unique</v>
      </c>
    </row>
    <row r="89" spans="1:18" x14ac:dyDescent="0.2">
      <c r="A89" s="2">
        <v>88</v>
      </c>
      <c r="B89" s="2">
        <f t="shared" si="4"/>
        <v>64</v>
      </c>
      <c r="C89" t="s">
        <v>339</v>
      </c>
      <c r="D89" t="s">
        <v>32</v>
      </c>
      <c r="E89" s="5">
        <v>34373</v>
      </c>
      <c r="F89" s="41">
        <f ca="1">DATEDIF(E89,TODAY(),"y")</f>
        <v>28</v>
      </c>
      <c r="G89" s="42" t="str">
        <f>IFERROR(VLOOKUP(C89&amp;D89,AUS_male_points_list!$A$3:$S$1048576,19,FALSE), IFERROR(VLOOKUP(C89&amp;D89,AUS_female_points_list!$A$3:$S$1048576,19,FALSE),""))</f>
        <v/>
      </c>
      <c r="I89" s="81">
        <f>IFERROR(VLOOKUP(C89&amp;D89,AUS_male_Toplist_21_22!$N$3:$Q$2969,2,FALSE),IFERROR(VLOOKUP(C89&amp;D89,AUS_female_Toplist_21_22!$N$3:$Q$2879,2,FALSE),"Not found"))</f>
        <v>1147</v>
      </c>
      <c r="J89" s="81">
        <f>IFERROR(VLOOKUP(C89&amp;D89,AUS_male_Toplist_21_22!$N$3:$Q$2969,3,FALSE),IFERROR(VLOOKUP(C89&amp;D89,AUS_female_Toplist_21_22!$N$3:$Q$2879,3,FALSE),"Not found"))</f>
        <v>19</v>
      </c>
      <c r="K89" s="2">
        <f>IFERROR(VLOOKUP(C89&amp;D89,AUS_male_Toplist_21_22!$N$3:$Q$2969,4,FALSE),IFERROR(VLOOKUP(C89&amp;D89,AUS_female_Toplist_21_22!$N$3:$Q$2879,4,FALSE),"Not found"))</f>
        <v>4</v>
      </c>
      <c r="L89" s="2">
        <f>(COUNTIF($C$2:$C89,$C89)=1)+0</f>
        <v>1</v>
      </c>
      <c r="M89" s="2">
        <f>IF(L89=1,RANK(I89,$I$2:$I$1209,0),"Alternate event")</f>
        <v>65</v>
      </c>
      <c r="N89" s="2" t="str">
        <f t="shared" si="6"/>
        <v>Abbie TADDEO100mh</v>
      </c>
      <c r="O89" t="str">
        <f>IF(COUNTIFS($N$2:$N$3997, N89)&gt;1, "Duplicate", "Unique")</f>
        <v>Unique</v>
      </c>
    </row>
    <row r="90" spans="1:18" x14ac:dyDescent="0.2">
      <c r="A90" s="2">
        <v>89</v>
      </c>
      <c r="B90" s="2">
        <f t="shared" si="4"/>
        <v>64</v>
      </c>
      <c r="C90" t="s">
        <v>816</v>
      </c>
      <c r="D90" t="s">
        <v>44</v>
      </c>
      <c r="E90" s="5">
        <v>36975</v>
      </c>
      <c r="F90" s="41">
        <f ca="1">DATEDIF(E90,TODAY(),"y")</f>
        <v>20</v>
      </c>
      <c r="G90" s="42" t="str">
        <f>IFERROR(VLOOKUP(C90&amp;D90,AUS_male_points_list!$A$3:$S$1048576,19,FALSE), IFERROR(VLOOKUP(C90&amp;D90,AUS_female_points_list!$A$3:$S$1048576,19,FALSE),""))</f>
        <v/>
      </c>
      <c r="I90" s="81">
        <f>IFERROR(VLOOKUP(C90&amp;D90,AUS_male_Toplist_21_22!$N$3:$Q$2969,2,FALSE),IFERROR(VLOOKUP(C90&amp;D90,AUS_female_Toplist_21_22!$N$3:$Q$2879,2,FALSE),"Not found"))</f>
        <v>1013</v>
      </c>
      <c r="J90" s="81">
        <f>IFERROR(VLOOKUP(C90&amp;D90,AUS_male_Toplist_21_22!$N$3:$Q$2969,3,FALSE),IFERROR(VLOOKUP(C90&amp;D90,AUS_female_Toplist_21_22!$N$3:$Q$2879,3,FALSE),"Not found"))</f>
        <v>19</v>
      </c>
      <c r="K90" s="2">
        <f>IFERROR(VLOOKUP(C90&amp;D90,AUS_male_Toplist_21_22!$N$3:$Q$2969,4,FALSE),IFERROR(VLOOKUP(C90&amp;D90,AUS_female_Toplist_21_22!$N$3:$Q$2879,4,FALSE),"Not found"))</f>
        <v>6</v>
      </c>
      <c r="L90" s="2">
        <f>(COUNTIF($C$2:$C90,$C90)=1)+0</f>
        <v>1</v>
      </c>
      <c r="M90" s="2">
        <f>IF(L90=1,RANK(I90,$I$2:$I$1209,0),"Alternate event")</f>
        <v>525</v>
      </c>
      <c r="N90" s="2" t="str">
        <f t="shared" si="6"/>
        <v>Sebastian REYNEKEdecathlon</v>
      </c>
      <c r="O90" t="str">
        <f>IF(COUNTIFS($N$2:$N$3997, N90)&gt;1, "Duplicate", "Unique")</f>
        <v>Unique</v>
      </c>
    </row>
    <row r="91" spans="1:18" x14ac:dyDescent="0.2">
      <c r="A91" s="2">
        <v>90</v>
      </c>
      <c r="B91" s="2">
        <f t="shared" si="4"/>
        <v>64</v>
      </c>
      <c r="C91" t="s">
        <v>485</v>
      </c>
      <c r="D91" s="5" t="s">
        <v>41</v>
      </c>
      <c r="E91" s="5">
        <v>36538</v>
      </c>
      <c r="F91" s="41">
        <f ca="1">DATEDIF(E91,TODAY(),"y")</f>
        <v>22</v>
      </c>
      <c r="G91" s="42" t="str">
        <f>IFERROR(VLOOKUP(C91&amp;D91,AUS_male_points_list!$A$3:$S$1048576,19,FALSE), IFERROR(VLOOKUP(C91&amp;D91,AUS_female_points_list!$A$3:$S$1048576,19,FALSE),""))</f>
        <v/>
      </c>
      <c r="I91" s="81">
        <f>IFERROR(VLOOKUP(C91&amp;D91,AUS_male_Toplist_21_22!$N$3:$Q$2969,2,FALSE),IFERROR(VLOOKUP(C91&amp;D91,AUS_female_Toplist_21_22!$N$3:$Q$2879,2,FALSE),"Not found"))</f>
        <v>978</v>
      </c>
      <c r="J91" s="81">
        <f>IFERROR(VLOOKUP(C91&amp;D91,AUS_male_Toplist_21_22!$N$3:$Q$2969,3,FALSE),IFERROR(VLOOKUP(C91&amp;D91,AUS_female_Toplist_21_22!$N$3:$Q$2879,3,FALSE),"Not found"))</f>
        <v>19</v>
      </c>
      <c r="K91" s="2">
        <f>IFERROR(VLOOKUP(C91&amp;D91,AUS_male_Toplist_21_22!$N$3:$Q$2969,4,FALSE),IFERROR(VLOOKUP(C91&amp;D91,AUS_female_Toplist_21_22!$N$3:$Q$2879,4,FALSE),"Not found"))</f>
        <v>7</v>
      </c>
      <c r="L91" s="2">
        <f>(COUNTIF($C$2:$C91,$C91)=1)+0</f>
        <v>1</v>
      </c>
      <c r="M91" s="2">
        <f>IF(L91=1,RANK(I91,$I$2:$I$1209,0),"Alternate event")</f>
        <v>731</v>
      </c>
      <c r="N91" s="2" t="str">
        <f t="shared" si="6"/>
        <v>Jess BELLjavelin-throw</v>
      </c>
      <c r="O91" t="str">
        <f>IF(COUNTIFS($N$2:$N$3997, N91)&gt;1, "Duplicate", "Unique")</f>
        <v>Unique</v>
      </c>
    </row>
    <row r="92" spans="1:18" x14ac:dyDescent="0.2">
      <c r="A92" s="2">
        <v>91</v>
      </c>
      <c r="B92" s="2">
        <f t="shared" si="4"/>
        <v>64</v>
      </c>
      <c r="C92" t="s">
        <v>1126</v>
      </c>
      <c r="D92" t="s">
        <v>81</v>
      </c>
      <c r="E92" s="5">
        <v>37456</v>
      </c>
      <c r="F92" s="41">
        <f ca="1">DATEDIF(E92,TODAY(),"y")</f>
        <v>19</v>
      </c>
      <c r="G92" s="42" t="str">
        <f>IFERROR(VLOOKUP(C92&amp;D92,AUS_male_points_list!$A$3:$S$1048576,19,FALSE), IFERROR(VLOOKUP(C92&amp;D92,AUS_female_points_list!$A$3:$S$1048576,19,FALSE),""))</f>
        <v/>
      </c>
      <c r="I92" s="81">
        <f>IFERROR(VLOOKUP(C92&amp;D92,AUS_male_Toplist_21_22!$N$3:$Q$2969,2,FALSE),IFERROR(VLOOKUP(C92&amp;D92,AUS_female_Toplist_21_22!$N$3:$Q$2879,2,FALSE),"Not found"))</f>
        <v>1025</v>
      </c>
      <c r="J92" s="81">
        <f>IFERROR(VLOOKUP(C92&amp;D92,AUS_male_Toplist_21_22!$N$3:$Q$2969,3,FALSE),IFERROR(VLOOKUP(C92&amp;D92,AUS_female_Toplist_21_22!$N$3:$Q$2879,3,FALSE),"Not found"))</f>
        <v>19</v>
      </c>
      <c r="K92" s="2">
        <f>IFERROR(VLOOKUP(C92&amp;D92,AUS_male_Toplist_21_22!$N$3:$Q$2969,4,FALSE),IFERROR(VLOOKUP(C92&amp;D92,AUS_female_Toplist_21_22!$N$3:$Q$2879,4,FALSE),"Not found"))</f>
        <v>8</v>
      </c>
      <c r="L92" s="2">
        <f>(COUNTIF($C$2:$C92,$C92)=1)+0</f>
        <v>1</v>
      </c>
      <c r="M92" s="2">
        <f>IF(L92=1,RANK(I92,$I$2:$I$1209,0),"Alternate event")</f>
        <v>452</v>
      </c>
      <c r="N92" s="2" t="str">
        <f t="shared" si="6"/>
        <v>Corey DICKSON20km-race-walking</v>
      </c>
      <c r="O92" t="str">
        <f>IF(COUNTIFS($N$2:$N$3997, N92)&gt;1, "Duplicate", "Unique")</f>
        <v>Unique</v>
      </c>
    </row>
    <row r="93" spans="1:18" x14ac:dyDescent="0.2">
      <c r="A93" s="2">
        <v>92</v>
      </c>
      <c r="B93" s="2">
        <f t="shared" si="4"/>
        <v>65</v>
      </c>
      <c r="C93" t="s">
        <v>803</v>
      </c>
      <c r="D93" t="s">
        <v>42</v>
      </c>
      <c r="E93" s="5">
        <v>35781</v>
      </c>
      <c r="F93" s="41">
        <f ca="1">DATEDIF(E93,TODAY(),"y")</f>
        <v>24</v>
      </c>
      <c r="G93" s="42" t="str">
        <f>IFERROR(VLOOKUP(C93&amp;D93,AUS_male_points_list!$A$3:$S$1048576,19,FALSE), IFERROR(VLOOKUP(C93&amp;D93,AUS_female_points_list!$A$3:$S$1048576,19,FALSE),""))</f>
        <v/>
      </c>
      <c r="I93" s="81">
        <f>IFERROR(VLOOKUP(C93&amp;D93,AUS_male_Toplist_21_22!$N$3:$Q$2969,2,FALSE),IFERROR(VLOOKUP(C93&amp;D93,AUS_female_Toplist_21_22!$N$3:$Q$2879,2,FALSE),"Not found"))</f>
        <v>1021</v>
      </c>
      <c r="J93" s="81">
        <f>IFERROR(VLOOKUP(C93&amp;D93,AUS_male_Toplist_21_22!$N$3:$Q$2969,3,FALSE),IFERROR(VLOOKUP(C93&amp;D93,AUS_female_Toplist_21_22!$N$3:$Q$2879,3,FALSE),"Not found"))</f>
        <v>20</v>
      </c>
      <c r="K93" s="2">
        <f>IFERROR(VLOOKUP(C93&amp;D93,AUS_male_Toplist_21_22!$N$3:$Q$2969,4,FALSE),IFERROR(VLOOKUP(C93&amp;D93,AUS_female_Toplist_21_22!$N$3:$Q$2879,4,FALSE),"Not found"))</f>
        <v>2</v>
      </c>
      <c r="L93" s="2">
        <f>(COUNTIF($C$2:$C93,$C93)=1)+0</f>
        <v>1</v>
      </c>
      <c r="M93" s="2">
        <f>IF(L93=1,RANK(I93,$I$2:$I$1209,0),"Alternate event")</f>
        <v>478</v>
      </c>
      <c r="N93" s="2" t="str">
        <f t="shared" si="6"/>
        <v>Timothy HEYEShammer-throw</v>
      </c>
      <c r="O93" t="str">
        <f>IF(COUNTIFS($N$2:$N$3997, N93)&gt;1, "Duplicate", "Unique")</f>
        <v>Unique</v>
      </c>
    </row>
    <row r="94" spans="1:18" x14ac:dyDescent="0.2">
      <c r="A94" s="2">
        <v>93</v>
      </c>
      <c r="B94" s="2">
        <f t="shared" si="4"/>
        <v>65</v>
      </c>
      <c r="C94" t="s">
        <v>435</v>
      </c>
      <c r="D94" t="s">
        <v>36</v>
      </c>
      <c r="E94" s="5">
        <v>36960</v>
      </c>
      <c r="F94" s="41">
        <f ca="1">DATEDIF(E94,TODAY(),"y")</f>
        <v>21</v>
      </c>
      <c r="G94" s="42" t="str">
        <f>IFERROR(VLOOKUP(C94&amp;D94,AUS_male_points_list!$A$3:$S$1048576,19,FALSE), IFERROR(VLOOKUP(C94&amp;D94,AUS_female_points_list!$A$3:$S$1048576,19,FALSE),""))</f>
        <v/>
      </c>
      <c r="I94" s="81">
        <f>IFERROR(VLOOKUP(C94&amp;D94,AUS_male_Toplist_21_22!$N$3:$Q$2969,2,FALSE),IFERROR(VLOOKUP(C94&amp;D94,AUS_female_Toplist_21_22!$N$3:$Q$2879,2,FALSE),"Not found"))</f>
        <v>994</v>
      </c>
      <c r="J94" s="81">
        <f>IFERROR(VLOOKUP(C94&amp;D94,AUS_male_Toplist_21_22!$N$3:$Q$2969,3,FALSE),IFERROR(VLOOKUP(C94&amp;D94,AUS_female_Toplist_21_22!$N$3:$Q$2879,3,FALSE),"Not found"))</f>
        <v>20</v>
      </c>
      <c r="K94" s="2">
        <f>IFERROR(VLOOKUP(C94&amp;D94,AUS_male_Toplist_21_22!$N$3:$Q$2969,4,FALSE),IFERROR(VLOOKUP(C94&amp;D94,AUS_female_Toplist_21_22!$N$3:$Q$2879,4,FALSE),"Not found"))</f>
        <v>6</v>
      </c>
      <c r="L94" s="2">
        <f>(COUNTIF($C$2:$C94,$C94)=1)+0</f>
        <v>1</v>
      </c>
      <c r="M94" s="2">
        <f>IF(L94=1,RANK(I94,$I$2:$I$1209,0),"Alternate event")</f>
        <v>641</v>
      </c>
      <c r="N94" s="2" t="str">
        <f t="shared" si="6"/>
        <v>Raphaela CORNEYpole-vault</v>
      </c>
      <c r="O94" t="str">
        <f>IF(COUNTIFS($N$2:$N$3997, N94)&gt;1, "Duplicate", "Unique")</f>
        <v>Unique</v>
      </c>
    </row>
    <row r="95" spans="1:18" x14ac:dyDescent="0.2">
      <c r="A95" s="2">
        <v>94</v>
      </c>
      <c r="B95" s="2">
        <f t="shared" si="4"/>
        <v>65</v>
      </c>
      <c r="C95" t="s">
        <v>1164</v>
      </c>
      <c r="D95" t="s">
        <v>44</v>
      </c>
      <c r="E95" s="5">
        <v>37295</v>
      </c>
      <c r="F95" s="41">
        <f ca="1">DATEDIF(E95,TODAY(),"y")</f>
        <v>20</v>
      </c>
      <c r="G95" s="42" t="str">
        <f>IFERROR(VLOOKUP(C95&amp;D95,AUS_male_points_list!$A$3:$S$1048576,19,FALSE), IFERROR(VLOOKUP(C95&amp;D95,AUS_female_points_list!$A$3:$S$1048576,19,FALSE),""))</f>
        <v/>
      </c>
      <c r="I95" s="81">
        <f>IFERROR(VLOOKUP(C95&amp;D95,AUS_male_Toplist_21_22!$N$3:$Q$2969,2,FALSE),IFERROR(VLOOKUP(C95&amp;D95,AUS_female_Toplist_21_22!$N$3:$Q$2879,2,FALSE),"Not found"))</f>
        <v>1011</v>
      </c>
      <c r="J95" s="81">
        <f>IFERROR(VLOOKUP(C95&amp;D95,AUS_male_Toplist_21_22!$N$3:$Q$2969,3,FALSE),IFERROR(VLOOKUP(C95&amp;D95,AUS_female_Toplist_21_22!$N$3:$Q$2879,3,FALSE),"Not found"))</f>
        <v>20</v>
      </c>
      <c r="K95" s="2">
        <f>IFERROR(VLOOKUP(C95&amp;D95,AUS_male_Toplist_21_22!$N$3:$Q$2969,4,FALSE),IFERROR(VLOOKUP(C95&amp;D95,AUS_female_Toplist_21_22!$N$3:$Q$2879,4,FALSE),"Not found"))</f>
        <v>7</v>
      </c>
      <c r="L95" s="2">
        <f>(COUNTIF($C$2:$C95,$C95)=1)+0</f>
        <v>1</v>
      </c>
      <c r="M95" s="2">
        <f>IF(L95=1,RANK(I95,$I$2:$I$1209,0),"Alternate event")</f>
        <v>530</v>
      </c>
      <c r="N95" s="2" t="str">
        <f t="shared" si="6"/>
        <v>Liam GILBERTdecathlon</v>
      </c>
      <c r="O95" t="str">
        <f>IF(COUNTIFS($N$2:$N$3997, N95)&gt;1, "Duplicate", "Unique")</f>
        <v>Unique</v>
      </c>
    </row>
    <row r="96" spans="1:18" x14ac:dyDescent="0.2">
      <c r="A96" s="2">
        <v>95</v>
      </c>
      <c r="B96" s="2">
        <f t="shared" si="4"/>
        <v>66</v>
      </c>
      <c r="C96" t="s">
        <v>687</v>
      </c>
      <c r="D96" t="s">
        <v>29</v>
      </c>
      <c r="E96" s="5">
        <v>35178</v>
      </c>
      <c r="F96" s="41">
        <f ca="1">DATEDIF(E96,TODAY(),"y")</f>
        <v>25</v>
      </c>
      <c r="G96" s="42" t="str">
        <f>IFERROR(VLOOKUP(C96&amp;D96,AUS_male_points_list!$A$3:$S$1048576,19,FALSE), IFERROR(VLOOKUP(C96&amp;D96,AUS_female_points_list!$A$3:$S$1048576,19,FALSE),""))</f>
        <v/>
      </c>
      <c r="I96" s="81">
        <f>IFERROR(VLOOKUP(C96&amp;D96,AUS_male_Toplist_21_22!$N$3:$Q$2969,2,FALSE),IFERROR(VLOOKUP(C96&amp;D96,AUS_female_Toplist_21_22!$N$3:$Q$2879,2,FALSE),"Not found"))</f>
        <v>1160</v>
      </c>
      <c r="J96" s="81">
        <f>IFERROR(VLOOKUP(C96&amp;D96,AUS_male_Toplist_21_22!$N$3:$Q$2969,3,FALSE),IFERROR(VLOOKUP(C96&amp;D96,AUS_female_Toplist_21_22!$N$3:$Q$2879,3,FALSE),"Not found"))</f>
        <v>21</v>
      </c>
      <c r="K96" s="2">
        <f>IFERROR(VLOOKUP(C96&amp;D96,AUS_male_Toplist_21_22!$N$3:$Q$2969,4,FALSE),IFERROR(VLOOKUP(C96&amp;D96,AUS_female_Toplist_21_22!$N$3:$Q$2879,4,FALSE),"Not found"))</f>
        <v>3</v>
      </c>
      <c r="L96" s="2">
        <f>(COUNTIF($C$2:$C96,$C96)=1)+0</f>
        <v>1</v>
      </c>
      <c r="M96" s="2">
        <f>IF(L96=1,RANK(I96,$I$2:$I$1209,0),"Alternate event")</f>
        <v>43</v>
      </c>
      <c r="N96" s="2" t="str">
        <f t="shared" si="6"/>
        <v>Morgan MCDONALD5000m</v>
      </c>
      <c r="O96" t="str">
        <f>IF(COUNTIFS($N$2:$N$3997, N96)&gt;1, "Duplicate", "Unique")</f>
        <v>Unique</v>
      </c>
    </row>
    <row r="97" spans="1:15" x14ac:dyDescent="0.2">
      <c r="A97" s="2">
        <v>96</v>
      </c>
      <c r="B97" s="2">
        <f t="shared" si="4"/>
        <v>66</v>
      </c>
      <c r="C97" t="s">
        <v>413</v>
      </c>
      <c r="D97" t="s">
        <v>35</v>
      </c>
      <c r="E97" s="5">
        <v>38237</v>
      </c>
      <c r="F97" s="41">
        <f ca="1">DATEDIF(E97,TODAY(),"y")</f>
        <v>17</v>
      </c>
      <c r="G97" s="42" t="str">
        <f>IFERROR(VLOOKUP(C97&amp;D97,AUS_male_points_list!$A$3:$S$1048576,19,FALSE), IFERROR(VLOOKUP(C97&amp;D97,AUS_female_points_list!$A$3:$S$1048576,19,FALSE),""))</f>
        <v/>
      </c>
      <c r="I97" s="81">
        <f>IFERROR(VLOOKUP(C97&amp;D97,AUS_male_Toplist_21_22!$N$3:$Q$2969,2,FALSE),IFERROR(VLOOKUP(C97&amp;D97,AUS_female_Toplist_21_22!$N$3:$Q$2879,2,FALSE),"Not found"))</f>
        <v>1062</v>
      </c>
      <c r="J97" s="81">
        <f>IFERROR(VLOOKUP(C97&amp;D97,AUS_male_Toplist_21_22!$N$3:$Q$2969,3,FALSE),IFERROR(VLOOKUP(C97&amp;D97,AUS_female_Toplist_21_22!$N$3:$Q$2879,3,FALSE),"Not found"))</f>
        <v>21</v>
      </c>
      <c r="K97" s="2">
        <f>IFERROR(VLOOKUP(C97&amp;D97,AUS_male_Toplist_21_22!$N$3:$Q$2969,4,FALSE),IFERROR(VLOOKUP(C97&amp;D97,AUS_female_Toplist_21_22!$N$3:$Q$2879,4,FALSE),"Not found"))</f>
        <v>4</v>
      </c>
      <c r="L97" s="2">
        <f>(COUNTIF($C$2:$C97,$C97)=1)+0</f>
        <v>1</v>
      </c>
      <c r="M97" s="2">
        <f>IF(L97=1,RANK(I97,$I$2:$I$1209,0),"Alternate event")</f>
        <v>313</v>
      </c>
      <c r="N97" s="2" t="str">
        <f t="shared" si="6"/>
        <v>Erin SHAWhigh-jump</v>
      </c>
      <c r="O97" t="str">
        <f>IF(COUNTIFS($N$2:$N$3997, N97)&gt;1, "Duplicate", "Unique")</f>
        <v>Unique</v>
      </c>
    </row>
    <row r="98" spans="1:15" x14ac:dyDescent="0.2">
      <c r="A98" s="2">
        <v>97</v>
      </c>
      <c r="B98" s="2">
        <f t="shared" si="4"/>
        <v>66</v>
      </c>
      <c r="C98" t="s">
        <v>433</v>
      </c>
      <c r="D98" t="s">
        <v>36</v>
      </c>
      <c r="E98" s="5">
        <v>37900</v>
      </c>
      <c r="F98" s="41">
        <f ca="1">DATEDIF(E98,TODAY(),"y")</f>
        <v>18</v>
      </c>
      <c r="G98" s="42" t="str">
        <f>IFERROR(VLOOKUP(C98&amp;D98,AUS_male_points_list!$A$3:$S$1048576,19,FALSE), IFERROR(VLOOKUP(C98&amp;D98,AUS_female_points_list!$A$3:$S$1048576,19,FALSE),""))</f>
        <v/>
      </c>
      <c r="I98" s="81">
        <f>IFERROR(VLOOKUP(C98&amp;D98,AUS_male_Toplist_21_22!$N$3:$Q$2969,2,FALSE),IFERROR(VLOOKUP(C98&amp;D98,AUS_female_Toplist_21_22!$N$3:$Q$2879,2,FALSE),"Not found"))</f>
        <v>990</v>
      </c>
      <c r="J98" s="81">
        <f>IFERROR(VLOOKUP(C98&amp;D98,AUS_male_Toplist_21_22!$N$3:$Q$2969,3,FALSE),IFERROR(VLOOKUP(C98&amp;D98,AUS_female_Toplist_21_22!$N$3:$Q$2879,3,FALSE),"Not found"))</f>
        <v>21</v>
      </c>
      <c r="K98" s="2">
        <f>IFERROR(VLOOKUP(C98&amp;D98,AUS_male_Toplist_21_22!$N$3:$Q$2969,4,FALSE),IFERROR(VLOOKUP(C98&amp;D98,AUS_female_Toplist_21_22!$N$3:$Q$2879,4,FALSE),"Not found"))</f>
        <v>7</v>
      </c>
      <c r="L98" s="2">
        <f>(COUNTIF($C$2:$C98,$C98)=1)+0</f>
        <v>1</v>
      </c>
      <c r="M98" s="2">
        <f>IF(L98=1,RANK(I98,$I$2:$I$1209,0),"Alternate event")</f>
        <v>665</v>
      </c>
      <c r="N98" s="2" t="str">
        <f t="shared" si="6"/>
        <v>Cassidy BRADSHAWpole-vault</v>
      </c>
      <c r="O98" t="str">
        <f>IF(COUNTIFS($N$2:$N$3997, N98)&gt;1, "Duplicate", "Unique")</f>
        <v>Unique</v>
      </c>
    </row>
    <row r="99" spans="1:15" x14ac:dyDescent="0.2">
      <c r="A99" s="2">
        <v>98</v>
      </c>
      <c r="B99" s="2">
        <f t="shared" si="4"/>
        <v>66</v>
      </c>
      <c r="C99" t="s">
        <v>434</v>
      </c>
      <c r="D99" t="s">
        <v>36</v>
      </c>
      <c r="E99" s="5">
        <v>35118</v>
      </c>
      <c r="F99" s="41">
        <f ca="1">DATEDIF(E99,TODAY(),"y")</f>
        <v>26</v>
      </c>
      <c r="G99" s="42" t="str">
        <f>IFERROR(VLOOKUP(C99&amp;D99,AUS_male_points_list!$A$3:$S$1048576,19,FALSE), IFERROR(VLOOKUP(C99&amp;D99,AUS_female_points_list!$A$3:$S$1048576,19,FALSE),""))</f>
        <v/>
      </c>
      <c r="I99" s="81">
        <f>IFERROR(VLOOKUP(C99&amp;D99,AUS_male_Toplist_21_22!$N$3:$Q$2969,2,FALSE),IFERROR(VLOOKUP(C99&amp;D99,AUS_female_Toplist_21_22!$N$3:$Q$2879,2,FALSE),"Not found"))</f>
        <v>990</v>
      </c>
      <c r="J99" s="81">
        <f>IFERROR(VLOOKUP(C99&amp;D99,AUS_male_Toplist_21_22!$N$3:$Q$2969,3,FALSE),IFERROR(VLOOKUP(C99&amp;D99,AUS_female_Toplist_21_22!$N$3:$Q$2879,3,FALSE),"Not found"))</f>
        <v>21</v>
      </c>
      <c r="K99" s="2">
        <f>IFERROR(VLOOKUP(C99&amp;D99,AUS_male_Toplist_21_22!$N$3:$Q$2969,4,FALSE),IFERROR(VLOOKUP(C99&amp;D99,AUS_female_Toplist_21_22!$N$3:$Q$2879,4,FALSE),"Not found"))</f>
        <v>7</v>
      </c>
      <c r="L99" s="2">
        <f>(COUNTIF($C$2:$C99,$C99)=1)+0</f>
        <v>1</v>
      </c>
      <c r="M99" s="2">
        <f>IF(L99=1,RANK(I99,$I$2:$I$1209,0),"Alternate event")</f>
        <v>665</v>
      </c>
      <c r="N99" s="2" t="str">
        <f t="shared" si="6"/>
        <v>Madeline LAWSONpole-vault</v>
      </c>
      <c r="O99" t="str">
        <f>IF(COUNTIFS($N$2:$N$3997, N99)&gt;1, "Duplicate", "Unique")</f>
        <v>Unique</v>
      </c>
    </row>
    <row r="100" spans="1:15" x14ac:dyDescent="0.2">
      <c r="A100" s="2">
        <v>99</v>
      </c>
      <c r="B100" s="2">
        <f t="shared" si="4"/>
        <v>67</v>
      </c>
      <c r="C100" t="s">
        <v>309</v>
      </c>
      <c r="D100" t="s">
        <v>30</v>
      </c>
      <c r="E100" s="5">
        <v>36515</v>
      </c>
      <c r="F100" s="41">
        <f ca="1">DATEDIF(E100,TODAY(),"y")</f>
        <v>22</v>
      </c>
      <c r="G100" s="42" t="str">
        <f>IFERROR(VLOOKUP(C100&amp;D100,AUS_male_points_list!$A$3:$S$1048576,19,FALSE), IFERROR(VLOOKUP(C100&amp;D100,AUS_female_points_list!$A$3:$S$1048576,19,FALSE),""))</f>
        <v/>
      </c>
      <c r="I100" s="81">
        <f>IFERROR(VLOOKUP(C100&amp;D100,AUS_male_Toplist_21_22!$N$3:$Q$2969,2,FALSE),IFERROR(VLOOKUP(C100&amp;D100,AUS_female_Toplist_21_22!$N$3:$Q$2879,2,FALSE),"Not found"))</f>
        <v>1157</v>
      </c>
      <c r="J100" s="81">
        <f>IFERROR(VLOOKUP(C100&amp;D100,AUS_male_Toplist_21_22!$N$3:$Q$2969,3,FALSE),IFERROR(VLOOKUP(C100&amp;D100,AUS_female_Toplist_21_22!$N$3:$Q$2879,3,FALSE),"Not found"))</f>
        <v>22</v>
      </c>
      <c r="K100" s="2">
        <f>IFERROR(VLOOKUP(C100&amp;D100,AUS_male_Toplist_21_22!$N$3:$Q$2969,4,FALSE),IFERROR(VLOOKUP(C100&amp;D100,AUS_female_Toplist_21_22!$N$3:$Q$2879,4,FALSE),"Not found"))</f>
        <v>1</v>
      </c>
      <c r="L100" s="2">
        <f>(COUNTIF($C$2:$C100,$C100)=1)+0</f>
        <v>1</v>
      </c>
      <c r="M100" s="2">
        <f>IF(L100=1,RANK(I100,$I$2:$I$1209,0),"Alternate event")</f>
        <v>46</v>
      </c>
      <c r="N100" s="2" t="str">
        <f t="shared" si="6"/>
        <v>Rose DAVIES10000m</v>
      </c>
      <c r="O100" t="str">
        <f>IF(COUNTIFS($N$2:$N$3997, N100)&gt;1, "Duplicate", "Unique")</f>
        <v>Unique</v>
      </c>
    </row>
    <row r="101" spans="1:15" x14ac:dyDescent="0.2">
      <c r="A101" s="2">
        <v>100</v>
      </c>
      <c r="C101" t="s">
        <v>352</v>
      </c>
      <c r="D101" t="s">
        <v>33</v>
      </c>
      <c r="E101" s="5">
        <v>32358</v>
      </c>
      <c r="F101" s="41">
        <f ca="1">DATEDIF(E101,TODAY(),"y")</f>
        <v>33</v>
      </c>
      <c r="G101" s="42" t="str">
        <f>IFERROR(VLOOKUP(C101&amp;D101,AUS_male_points_list!$A$3:$S$1048576,19,FALSE), IFERROR(VLOOKUP(C101&amp;D101,AUS_female_points_list!$A$3:$S$1048576,19,FALSE),""))</f>
        <v/>
      </c>
      <c r="I101" s="81">
        <f>IFERROR(VLOOKUP(C101&amp;D101,AUS_male_Toplist_21_22!$N$3:$Q$2969,2,FALSE),IFERROR(VLOOKUP(C101&amp;D101,AUS_female_Toplist_21_22!$N$3:$Q$2879,2,FALSE),"Not found"))</f>
        <v>1135</v>
      </c>
      <c r="J101" s="81">
        <f>IFERROR(VLOOKUP(C101&amp;D101,AUS_male_Toplist_21_22!$N$3:$Q$2969,3,FALSE),IFERROR(VLOOKUP(C101&amp;D101,AUS_female_Toplist_21_22!$N$3:$Q$2879,3,FALSE),"Not found"))</f>
        <v>22</v>
      </c>
      <c r="K101" s="2">
        <f>IFERROR(VLOOKUP(C101&amp;D101,AUS_male_Toplist_21_22!$N$3:$Q$2969,4,FALSE),IFERROR(VLOOKUP(C101&amp;D101,AUS_female_Toplist_21_22!$N$3:$Q$2879,4,FALSE),"Not found"))</f>
        <v>1</v>
      </c>
      <c r="L101" s="2">
        <f>(COUNTIF($C$2:$C101,$C101)=1)+0</f>
        <v>1</v>
      </c>
      <c r="M101" s="2">
        <f>IF(L101=1,RANK(I101,$I$2:$I$1209,0),"Alternate event")</f>
        <v>84</v>
      </c>
      <c r="N101" s="2" t="str">
        <f t="shared" si="6"/>
        <v>Lauren BODEN400mh</v>
      </c>
      <c r="O101" t="str">
        <f>IF(COUNTIFS($N$2:$N$3997, N101)&gt;1, "Duplicate", "Unique")</f>
        <v>Unique</v>
      </c>
    </row>
    <row r="102" spans="1:15" x14ac:dyDescent="0.2">
      <c r="A102" s="2">
        <v>101</v>
      </c>
      <c r="B102" s="2">
        <v>68</v>
      </c>
      <c r="C102" t="s">
        <v>722</v>
      </c>
      <c r="D102" t="s">
        <v>31</v>
      </c>
      <c r="E102" s="5">
        <v>35463</v>
      </c>
      <c r="F102" s="41">
        <f ca="1">DATEDIF(E102,TODAY(),"y")</f>
        <v>25</v>
      </c>
      <c r="G102" s="42" t="str">
        <f>IFERROR(VLOOKUP(C102&amp;D102,AUS_male_points_list!$A$3:$S$1048576,19,FALSE), IFERROR(VLOOKUP(C102&amp;D102,AUS_female_points_list!$A$3:$S$1048576,19,FALSE),""))</f>
        <v/>
      </c>
      <c r="I102" s="81">
        <f>IFERROR(VLOOKUP(C102&amp;D102,AUS_male_Toplist_21_22!$N$3:$Q$2969,2,FALSE),IFERROR(VLOOKUP(C102&amp;D102,AUS_female_Toplist_21_22!$N$3:$Q$2879,2,FALSE),"Not found"))</f>
        <v>1141</v>
      </c>
      <c r="J102" s="81">
        <f>IFERROR(VLOOKUP(C102&amp;D102,AUS_male_Toplist_21_22!$N$3:$Q$2969,3,FALSE),IFERROR(VLOOKUP(C102&amp;D102,AUS_female_Toplist_21_22!$N$3:$Q$2879,3,FALSE),"Not found"))</f>
        <v>22</v>
      </c>
      <c r="K102" s="2">
        <f>IFERROR(VLOOKUP(C102&amp;D102,AUS_male_Toplist_21_22!$N$3:$Q$2969,4,FALSE),IFERROR(VLOOKUP(C102&amp;D102,AUS_female_Toplist_21_22!$N$3:$Q$2879,4,FALSE),"Not found"))</f>
        <v>2</v>
      </c>
      <c r="L102" s="2">
        <f>(COUNTIF($C$2:$C102,$C102)=1)+0</f>
        <v>1</v>
      </c>
      <c r="M102" s="2">
        <f>IF(L102=1,RANK(I102,$I$2:$I$1209,0),"Alternate event")</f>
        <v>77</v>
      </c>
      <c r="N102" s="2" t="str">
        <f t="shared" si="6"/>
        <v>Nicholas ANDREWS110mh</v>
      </c>
      <c r="O102" t="str">
        <f>IF(COUNTIFS($N$2:$N$3997, N102)&gt;1, "Duplicate", "Unique")</f>
        <v>Unique</v>
      </c>
    </row>
    <row r="103" spans="1:15" x14ac:dyDescent="0.2">
      <c r="A103" s="2">
        <v>102</v>
      </c>
      <c r="B103" s="2">
        <f t="shared" si="4"/>
        <v>69</v>
      </c>
      <c r="C103" t="s">
        <v>608</v>
      </c>
      <c r="D103" t="s">
        <v>27</v>
      </c>
      <c r="E103" s="5">
        <v>31727</v>
      </c>
      <c r="F103" s="41">
        <f ca="1">DATEDIF(E103,TODAY(),"y")</f>
        <v>35</v>
      </c>
      <c r="G103" s="42" t="str">
        <f>IFERROR(VLOOKUP(C103&amp;D103,AUS_male_points_list!$A$3:$S$1048576,19,FALSE), IFERROR(VLOOKUP(C103&amp;D103,AUS_female_points_list!$A$3:$S$1048576,19,FALSE),""))</f>
        <v/>
      </c>
      <c r="I103" s="81">
        <f>IFERROR(VLOOKUP(C103&amp;D103,AUS_male_Toplist_21_22!$N$3:$Q$2969,2,FALSE),IFERROR(VLOOKUP(C103&amp;D103,AUS_female_Toplist_21_22!$N$3:$Q$2879,2,FALSE),"Not found"))</f>
        <v>1178</v>
      </c>
      <c r="J103" s="81">
        <f>IFERROR(VLOOKUP(C103&amp;D103,AUS_male_Toplist_21_22!$N$3:$Q$2969,3,FALSE),IFERROR(VLOOKUP(C103&amp;D103,AUS_female_Toplist_21_22!$N$3:$Q$2879,3,FALSE),"Not found"))</f>
        <v>22</v>
      </c>
      <c r="K103" s="2">
        <f>IFERROR(VLOOKUP(C103&amp;D103,AUS_male_Toplist_21_22!$N$3:$Q$2969,4,FALSE),IFERROR(VLOOKUP(C103&amp;D103,AUS_female_Toplist_21_22!$N$3:$Q$2879,4,FALSE),"Not found"))</f>
        <v>3</v>
      </c>
      <c r="L103" s="2">
        <f>(COUNTIF($C$2:$C103,$C103)=1)+0</f>
        <v>1</v>
      </c>
      <c r="M103" s="2">
        <f>IF(L103=1,RANK(I103,$I$2:$I$1209,0),"Alternate event")</f>
        <v>27</v>
      </c>
      <c r="N103" s="2" t="str">
        <f t="shared" si="6"/>
        <v>Jeffrey RISELEY800m</v>
      </c>
      <c r="O103" t="str">
        <f>IF(COUNTIFS($N$2:$N$3997, N103)&gt;1, "Duplicate", "Unique")</f>
        <v>Unique</v>
      </c>
    </row>
    <row r="104" spans="1:15" x14ac:dyDescent="0.2">
      <c r="A104" s="2">
        <v>103</v>
      </c>
      <c r="B104" s="2">
        <f t="shared" si="4"/>
        <v>70</v>
      </c>
      <c r="C104" t="s">
        <v>294</v>
      </c>
      <c r="D104" t="s">
        <v>34</v>
      </c>
      <c r="E104" s="5">
        <v>36196</v>
      </c>
      <c r="F104" s="41">
        <f ca="1">DATEDIF(E104,TODAY(),"y")</f>
        <v>23</v>
      </c>
      <c r="G104" s="42" t="str">
        <f>IFERROR(VLOOKUP(C104&amp;D104,AUS_male_points_list!$A$3:$S$1048576,19,FALSE), IFERROR(VLOOKUP(C104&amp;D104,AUS_female_points_list!$A$3:$S$1048576,19,FALSE),""))</f>
        <v/>
      </c>
      <c r="I104" s="81">
        <f>IFERROR(VLOOKUP(C104&amp;D104,AUS_male_Toplist_21_22!$N$3:$Q$2969,2,FALSE),IFERROR(VLOOKUP(C104&amp;D104,AUS_female_Toplist_21_22!$N$3:$Q$2879,2,FALSE),"Not found"))</f>
        <v>1153</v>
      </c>
      <c r="J104" s="81">
        <f>IFERROR(VLOOKUP(C104&amp;D104,AUS_male_Toplist_21_22!$N$3:$Q$2969,3,FALSE),IFERROR(VLOOKUP(C104&amp;D104,AUS_female_Toplist_21_22!$N$3:$Q$2879,3,FALSE),"Not found"))</f>
        <v>22</v>
      </c>
      <c r="K104" s="2">
        <f>IFERROR(VLOOKUP(C104&amp;D104,AUS_male_Toplist_21_22!$N$3:$Q$2969,4,FALSE),IFERROR(VLOOKUP(C104&amp;D104,AUS_female_Toplist_21_22!$N$3:$Q$2879,4,FALSE),"Not found"))</f>
        <v>3</v>
      </c>
      <c r="L104" s="2">
        <f>(COUNTIF($C$2:$C104,$C104)=1)+0</f>
        <v>1</v>
      </c>
      <c r="M104" s="2">
        <f>IF(L104=1,RANK(I104,$I$2:$I$1209,0),"Alternate event")</f>
        <v>55</v>
      </c>
      <c r="N104" s="2" t="str">
        <f t="shared" si="6"/>
        <v>Cara FEAIN-RYAN3000msc</v>
      </c>
      <c r="O104" t="str">
        <f>IF(COUNTIFS($N$2:$N$3997, N104)&gt;1, "Duplicate", "Unique")</f>
        <v>Unique</v>
      </c>
    </row>
    <row r="105" spans="1:15" x14ac:dyDescent="0.2">
      <c r="A105" s="2">
        <v>104</v>
      </c>
      <c r="B105" s="2">
        <f t="shared" si="4"/>
        <v>71</v>
      </c>
      <c r="C105" t="s">
        <v>307</v>
      </c>
      <c r="D105" t="s">
        <v>30</v>
      </c>
      <c r="E105" s="5">
        <v>34956</v>
      </c>
      <c r="F105" s="41">
        <f ca="1">DATEDIF(E105,TODAY(),"y")</f>
        <v>26</v>
      </c>
      <c r="G105" s="42" t="str">
        <f>IFERROR(VLOOKUP(C105&amp;D105,AUS_male_points_list!$A$3:$S$1048576,19,FALSE), IFERROR(VLOOKUP(C105&amp;D105,AUS_female_points_list!$A$3:$S$1048576,19,FALSE),""))</f>
        <v/>
      </c>
      <c r="I105" s="81">
        <f>IFERROR(VLOOKUP(C105&amp;D105,AUS_male_Toplist_21_22!$N$3:$Q$2969,2,FALSE),IFERROR(VLOOKUP(C105&amp;D105,AUS_female_Toplist_21_22!$N$3:$Q$2879,2,FALSE),"Not found"))</f>
        <v>1154</v>
      </c>
      <c r="J105" s="81">
        <f>IFERROR(VLOOKUP(C105&amp;D105,AUS_male_Toplist_21_22!$N$3:$Q$2969,3,FALSE),IFERROR(VLOOKUP(C105&amp;D105,AUS_female_Toplist_21_22!$N$3:$Q$2879,3,FALSE),"Not found"))</f>
        <v>23</v>
      </c>
      <c r="K105" s="2">
        <f>IFERROR(VLOOKUP(C105&amp;D105,AUS_male_Toplist_21_22!$N$3:$Q$2969,4,FALSE),IFERROR(VLOOKUP(C105&amp;D105,AUS_female_Toplist_21_22!$N$3:$Q$2879,4,FALSE),"Not found"))</f>
        <v>2</v>
      </c>
      <c r="L105" s="2">
        <f>(COUNTIF($C$2:$C105,$C105)=1)+0</f>
        <v>1</v>
      </c>
      <c r="M105" s="2">
        <f>IF(L105=1,RANK(I105,$I$2:$I$1209,0),"Alternate event")</f>
        <v>53</v>
      </c>
      <c r="N105" s="2" t="str">
        <f t="shared" si="6"/>
        <v>Isobel BATT-DOYLE10000m</v>
      </c>
      <c r="O105" t="str">
        <f>IF(COUNTIFS($N$2:$N$3997, N105)&gt;1, "Duplicate", "Unique")</f>
        <v>Unique</v>
      </c>
    </row>
    <row r="106" spans="1:15" x14ac:dyDescent="0.2">
      <c r="A106" s="2">
        <v>105</v>
      </c>
      <c r="B106" s="2">
        <f t="shared" si="4"/>
        <v>72</v>
      </c>
      <c r="C106" t="s">
        <v>354</v>
      </c>
      <c r="D106" t="s">
        <v>33</v>
      </c>
      <c r="E106" s="5">
        <v>34582</v>
      </c>
      <c r="F106" s="41">
        <f ca="1">DATEDIF(E106,TODAY(),"y")</f>
        <v>27</v>
      </c>
      <c r="G106" s="42" t="str">
        <f>IFERROR(VLOOKUP(C106&amp;D106,AUS_male_points_list!$A$3:$S$1048576,19,FALSE), IFERROR(VLOOKUP(C106&amp;D106,AUS_female_points_list!$A$3:$S$1048576,19,FALSE),""))</f>
        <v/>
      </c>
      <c r="I106" s="81">
        <f>IFERROR(VLOOKUP(C106&amp;D106,AUS_male_Toplist_21_22!$N$3:$Q$2969,2,FALSE),IFERROR(VLOOKUP(C106&amp;D106,AUS_female_Toplist_21_22!$N$3:$Q$2879,2,FALSE),"Not found"))</f>
        <v>1133</v>
      </c>
      <c r="J106" s="81">
        <f>IFERROR(VLOOKUP(C106&amp;D106,AUS_male_Toplist_21_22!$N$3:$Q$2969,3,FALSE),IFERROR(VLOOKUP(C106&amp;D106,AUS_female_Toplist_21_22!$N$3:$Q$2879,3,FALSE),"Not found"))</f>
        <v>23</v>
      </c>
      <c r="K106" s="2">
        <f>IFERROR(VLOOKUP(C106&amp;D106,AUS_male_Toplist_21_22!$N$3:$Q$2969,4,FALSE),IFERROR(VLOOKUP(C106&amp;D106,AUS_female_Toplist_21_22!$N$3:$Q$2879,4,FALSE),"Not found"))</f>
        <v>2</v>
      </c>
      <c r="L106" s="2">
        <f>(COUNTIF($C$2:$C106,$C106)=1)+0</f>
        <v>1</v>
      </c>
      <c r="M106" s="2">
        <f>IF(L106=1,RANK(I106,$I$2:$I$1209,0),"Alternate event")</f>
        <v>91</v>
      </c>
      <c r="N106" s="2" t="str">
        <f t="shared" si="6"/>
        <v>Sarah CARLI400mh</v>
      </c>
      <c r="O106" t="str">
        <f>IF(COUNTIFS($N$2:$N$3997, N106)&gt;1, "Duplicate", "Unique")</f>
        <v>Unique</v>
      </c>
    </row>
    <row r="107" spans="1:15" x14ac:dyDescent="0.2">
      <c r="A107" s="2">
        <v>106</v>
      </c>
      <c r="B107" s="2">
        <f t="shared" si="4"/>
        <v>73</v>
      </c>
      <c r="C107" t="s">
        <v>492</v>
      </c>
      <c r="D107" t="s">
        <v>43</v>
      </c>
      <c r="E107" s="5">
        <v>35618</v>
      </c>
      <c r="F107" s="41">
        <f ca="1">DATEDIF(E107,TODAY(),"y")</f>
        <v>24</v>
      </c>
      <c r="G107" s="42" t="str">
        <f>IFERROR(VLOOKUP(C107&amp;D107,AUS_male_points_list!$A$3:$S$1048576,19,FALSE), IFERROR(VLOOKUP(C107&amp;D107,AUS_female_points_list!$A$3:$S$1048576,19,FALSE),""))</f>
        <v/>
      </c>
      <c r="I107" s="81">
        <f>IFERROR(VLOOKUP(C107&amp;D107,AUS_male_Toplist_21_22!$N$3:$Q$2969,2,FALSE),IFERROR(VLOOKUP(C107&amp;D107,AUS_female_Toplist_21_22!$N$3:$Q$2879,2,FALSE),"Not found"))</f>
        <v>936</v>
      </c>
      <c r="J107" s="81">
        <f>IFERROR(VLOOKUP(C107&amp;D107,AUS_male_Toplist_21_22!$N$3:$Q$2969,3,FALSE),IFERROR(VLOOKUP(C107&amp;D107,AUS_female_Toplist_21_22!$N$3:$Q$2879,3,FALSE),"Not found"))</f>
        <v>23</v>
      </c>
      <c r="K107" s="2">
        <f>IFERROR(VLOOKUP(C107&amp;D107,AUS_male_Toplist_21_22!$N$3:$Q$2969,4,FALSE),IFERROR(VLOOKUP(C107&amp;D107,AUS_female_Toplist_21_22!$N$3:$Q$2879,4,FALSE),"Not found"))</f>
        <v>3</v>
      </c>
      <c r="L107" s="2">
        <f>(COUNTIF($C$2:$C107,$C107)=1)+0</f>
        <v>1</v>
      </c>
      <c r="M107" s="2">
        <f>IF(L107=1,RANK(I107,$I$2:$I$1209,0),"Alternate event")</f>
        <v>875</v>
      </c>
      <c r="N107" s="2" t="str">
        <f t="shared" si="6"/>
        <v>Rachel LIMBURGheptathlon</v>
      </c>
      <c r="O107" t="str">
        <f>IF(COUNTIFS($N$2:$N$3997, N107)&gt;1, "Duplicate", "Unique")</f>
        <v>Unique</v>
      </c>
    </row>
    <row r="108" spans="1:15" x14ac:dyDescent="0.2">
      <c r="A108" s="2">
        <v>107</v>
      </c>
      <c r="B108" s="2">
        <f t="shared" si="4"/>
        <v>73</v>
      </c>
      <c r="C108" t="s">
        <v>338</v>
      </c>
      <c r="D108" t="s">
        <v>32</v>
      </c>
      <c r="E108" s="5">
        <v>33543</v>
      </c>
      <c r="F108" s="41">
        <f ca="1">DATEDIF(E108,TODAY(),"y")</f>
        <v>30</v>
      </c>
      <c r="G108" s="42" t="str">
        <f>IFERROR(VLOOKUP(C108&amp;D108,AUS_male_points_list!$A$3:$S$1048576,19,FALSE), IFERROR(VLOOKUP(C108&amp;D108,AUS_female_points_list!$A$3:$S$1048576,19,FALSE),""))</f>
        <v/>
      </c>
      <c r="I108" s="81">
        <f>IFERROR(VLOOKUP(C108&amp;D108,AUS_male_Toplist_21_22!$N$3:$Q$2969,2,FALSE),IFERROR(VLOOKUP(C108&amp;D108,AUS_female_Toplist_21_22!$N$3:$Q$2879,2,FALSE),"Not found"))</f>
        <v>1136</v>
      </c>
      <c r="J108" s="81">
        <f>IFERROR(VLOOKUP(C108&amp;D108,AUS_male_Toplist_21_22!$N$3:$Q$2969,3,FALSE),IFERROR(VLOOKUP(C108&amp;D108,AUS_female_Toplist_21_22!$N$3:$Q$2879,3,FALSE),"Not found"))</f>
        <v>23</v>
      </c>
      <c r="K108" s="2">
        <f>IFERROR(VLOOKUP(C108&amp;D108,AUS_male_Toplist_21_22!$N$3:$Q$2969,4,FALSE),IFERROR(VLOOKUP(C108&amp;D108,AUS_female_Toplist_21_22!$N$3:$Q$2879,4,FALSE),"Not found"))</f>
        <v>5</v>
      </c>
      <c r="L108" s="2">
        <f>(COUNTIF($C$2:$C108,$C108)=1)+0</f>
        <v>1</v>
      </c>
      <c r="M108" s="2">
        <f>IF(L108=1,RANK(I108,$I$2:$I$1209,0),"Alternate event")</f>
        <v>82</v>
      </c>
      <c r="N108" s="2" t="str">
        <f t="shared" si="6"/>
        <v>Brianna BEAHAN100mh</v>
      </c>
      <c r="O108" t="str">
        <f>IF(COUNTIFS($N$2:$N$3997, N108)&gt;1, "Duplicate", "Unique")</f>
        <v>Unique</v>
      </c>
    </row>
    <row r="109" spans="1:15" x14ac:dyDescent="0.2">
      <c r="A109" s="2">
        <v>108</v>
      </c>
      <c r="B109" s="2">
        <f t="shared" si="4"/>
        <v>73</v>
      </c>
      <c r="C109" t="s">
        <v>1011</v>
      </c>
      <c r="D109" t="s">
        <v>85</v>
      </c>
      <c r="E109" s="5">
        <v>37883</v>
      </c>
      <c r="F109" s="41">
        <f ca="1">DATEDIF(E109,TODAY(),"y")</f>
        <v>18</v>
      </c>
      <c r="G109" s="42" t="str">
        <f>IFERROR(VLOOKUP(C109&amp;D109,AUS_male_points_list!$A$3:$S$1048576,19,FALSE), IFERROR(VLOOKUP(C109&amp;D109,AUS_female_points_list!$A$3:$S$1048576,19,FALSE),""))</f>
        <v/>
      </c>
      <c r="I109" s="81">
        <f>IFERROR(VLOOKUP(C109&amp;D109,AUS_male_Toplist_21_22!$N$3:$Q$2969,2,FALSE),IFERROR(VLOOKUP(C109&amp;D109,AUS_female_Toplist_21_22!$N$3:$Q$2879,2,FALSE),"Not found"))</f>
        <v>941</v>
      </c>
      <c r="J109" s="81">
        <f>IFERROR(VLOOKUP(C109&amp;D109,AUS_male_Toplist_21_22!$N$3:$Q$2969,3,FALSE),IFERROR(VLOOKUP(C109&amp;D109,AUS_female_Toplist_21_22!$N$3:$Q$2879,3,FALSE),"Not found"))</f>
        <v>23</v>
      </c>
      <c r="K109" s="2">
        <f>IFERROR(VLOOKUP(C109&amp;D109,AUS_male_Toplist_21_22!$N$3:$Q$2969,4,FALSE),IFERROR(VLOOKUP(C109&amp;D109,AUS_female_Toplist_21_22!$N$3:$Q$2879,4,FALSE),"Not found"))</f>
        <v>7</v>
      </c>
      <c r="L109" s="2">
        <f>(COUNTIF($C$2:$C109,$C109)=1)+0</f>
        <v>1</v>
      </c>
      <c r="M109" s="2">
        <f>IF(L109=1,RANK(I109,$I$2:$I$1209,0),"Alternate event")</f>
        <v>858</v>
      </c>
      <c r="N109" s="2" t="str">
        <f t="shared" si="6"/>
        <v>Allanah PITCHERrace-walking</v>
      </c>
      <c r="O109" t="str">
        <f>IF(COUNTIFS($N$2:$N$3997, N109)&gt;1, "Duplicate", "Unique")</f>
        <v>Unique</v>
      </c>
    </row>
    <row r="110" spans="1:15" x14ac:dyDescent="0.2">
      <c r="A110" s="2">
        <v>109</v>
      </c>
      <c r="B110" s="2">
        <f t="shared" si="4"/>
        <v>73</v>
      </c>
      <c r="C110" t="s">
        <v>491</v>
      </c>
      <c r="D110" t="s">
        <v>41</v>
      </c>
      <c r="E110" s="5">
        <v>37552</v>
      </c>
      <c r="F110" s="41">
        <f ca="1">DATEDIF(E110,TODAY(),"y")</f>
        <v>19</v>
      </c>
      <c r="G110" s="42" t="str">
        <f>IFERROR(VLOOKUP(C110&amp;D110,AUS_male_points_list!$A$3:$S$1048576,19,FALSE), IFERROR(VLOOKUP(C110&amp;D110,AUS_female_points_list!$A$3:$S$1048576,19,FALSE),""))</f>
        <v/>
      </c>
      <c r="I110" s="81">
        <f>IFERROR(VLOOKUP(C110&amp;D110,AUS_male_Toplist_21_22!$N$3:$Q$2969,2,FALSE),IFERROR(VLOOKUP(C110&amp;D110,AUS_female_Toplist_21_22!$N$3:$Q$2879,2,FALSE),"Not found"))</f>
        <v>954</v>
      </c>
      <c r="J110" s="81">
        <f>IFERROR(VLOOKUP(C110&amp;D110,AUS_male_Toplist_21_22!$N$3:$Q$2969,3,FALSE),IFERROR(VLOOKUP(C110&amp;D110,AUS_female_Toplist_21_22!$N$3:$Q$2879,3,FALSE),"Not found"))</f>
        <v>23</v>
      </c>
      <c r="K110" s="2">
        <f>IFERROR(VLOOKUP(C110&amp;D110,AUS_male_Toplist_21_22!$N$3:$Q$2969,4,FALSE),IFERROR(VLOOKUP(C110&amp;D110,AUS_female_Toplist_21_22!$N$3:$Q$2879,4,FALSE),"Not found"))</f>
        <v>8</v>
      </c>
      <c r="L110" s="2">
        <f>(COUNTIF($C$2:$C110,$C110)=1)+0</f>
        <v>1</v>
      </c>
      <c r="M110" s="2">
        <f>IF(L110=1,RANK(I110,$I$2:$I$1209,0),"Alternate event")</f>
        <v>818</v>
      </c>
      <c r="N110" s="2" t="str">
        <f t="shared" si="6"/>
        <v>Mia GORDONjavelin-throw</v>
      </c>
      <c r="O110" t="str">
        <f>IF(COUNTIFS($N$2:$N$3997, N110)&gt;1, "Duplicate", "Unique")</f>
        <v>Unique</v>
      </c>
    </row>
    <row r="111" spans="1:15" x14ac:dyDescent="0.2">
      <c r="A111" s="2">
        <v>110</v>
      </c>
      <c r="B111" s="2">
        <f t="shared" si="4"/>
        <v>73</v>
      </c>
      <c r="C111" t="s">
        <v>823</v>
      </c>
      <c r="D111" t="s">
        <v>81</v>
      </c>
      <c r="E111" s="5">
        <v>38525</v>
      </c>
      <c r="F111" s="41">
        <f ca="1">DATEDIF(E111,TODAY(),"y")</f>
        <v>16</v>
      </c>
      <c r="G111" s="42" t="str">
        <f>IFERROR(VLOOKUP(C111&amp;D111,AUS_male_points_list!$A$3:$S$1048576,19,FALSE), IFERROR(VLOOKUP(C111&amp;D111,AUS_female_points_list!$A$3:$S$1048576,19,FALSE),""))</f>
        <v/>
      </c>
      <c r="I111" s="81">
        <f>IFERROR(VLOOKUP(C111&amp;D111,AUS_male_Toplist_21_22!$N$3:$Q$2969,2,FALSE),IFERROR(VLOOKUP(C111&amp;D111,AUS_female_Toplist_21_22!$N$3:$Q$2879,2,FALSE),"Not found"))</f>
        <v>1003</v>
      </c>
      <c r="J111" s="81">
        <f>IFERROR(VLOOKUP(C111&amp;D111,AUS_male_Toplist_21_22!$N$3:$Q$2969,3,FALSE),IFERROR(VLOOKUP(C111&amp;D111,AUS_female_Toplist_21_22!$N$3:$Q$2879,3,FALSE),"Not found"))</f>
        <v>23</v>
      </c>
      <c r="K111" s="2">
        <f>IFERROR(VLOOKUP(C111&amp;D111,AUS_male_Toplist_21_22!$N$3:$Q$2969,4,FALSE),IFERROR(VLOOKUP(C111&amp;D111,AUS_female_Toplist_21_22!$N$3:$Q$2879,4,FALSE),"Not found"))</f>
        <v>9</v>
      </c>
      <c r="L111" s="2">
        <f>(COUNTIF($C$2:$C111,$C111)=1)+0</f>
        <v>1</v>
      </c>
      <c r="M111" s="2">
        <f>IF(L111=1,RANK(I111,$I$2:$I$1209,0),"Alternate event")</f>
        <v>590</v>
      </c>
      <c r="N111" s="2" t="str">
        <f t="shared" si="6"/>
        <v>Tim FRASER20km-race-walking</v>
      </c>
      <c r="O111" t="str">
        <f>IF(COUNTIFS($N$2:$N$3997, N111)&gt;1, "Duplicate", "Unique")</f>
        <v>Unique</v>
      </c>
    </row>
    <row r="112" spans="1:15" x14ac:dyDescent="0.2">
      <c r="A112" s="2">
        <v>111</v>
      </c>
      <c r="B112" s="2">
        <f t="shared" si="4"/>
        <v>74</v>
      </c>
      <c r="C112" t="s">
        <v>1025</v>
      </c>
      <c r="D112" t="s">
        <v>38</v>
      </c>
      <c r="E112" s="5">
        <v>35415</v>
      </c>
      <c r="F112" s="41">
        <f ca="1">DATEDIF(E112,TODAY(),"y")</f>
        <v>25</v>
      </c>
      <c r="G112" s="42" t="str">
        <f>IFERROR(VLOOKUP(C112&amp;D112,AUS_male_points_list!$A$3:$S$1048576,19,FALSE), IFERROR(VLOOKUP(C112&amp;D112,AUS_female_points_list!$A$3:$S$1048576,19,FALSE),""))</f>
        <v/>
      </c>
      <c r="I112" s="81">
        <f>IFERROR(VLOOKUP(C112&amp;D112,AUS_male_Toplist_21_22!$N$3:$Q$2969,2,FALSE),IFERROR(VLOOKUP(C112&amp;D112,AUS_female_Toplist_21_22!$N$3:$Q$2879,2,FALSE),"Not found"))</f>
        <v>1043</v>
      </c>
      <c r="J112" s="81">
        <f>IFERROR(VLOOKUP(C112&amp;D112,AUS_male_Toplist_21_22!$N$3:$Q$2969,3,FALSE),IFERROR(VLOOKUP(C112&amp;D112,AUS_female_Toplist_21_22!$N$3:$Q$2879,3,FALSE),"Not found"))</f>
        <v>24</v>
      </c>
      <c r="K112" s="2">
        <f>IFERROR(VLOOKUP(C112&amp;D112,AUS_male_Toplist_21_22!$N$3:$Q$2969,4,FALSE),IFERROR(VLOOKUP(C112&amp;D112,AUS_female_Toplist_21_22!$N$3:$Q$2879,4,FALSE),"Not found"))</f>
        <v>1</v>
      </c>
      <c r="L112" s="2">
        <f>(COUNTIF($C$2:$C112,$C112)=1)+0</f>
        <v>1</v>
      </c>
      <c r="M112" s="2">
        <f>IF(L112=1,RANK(I112,$I$2:$I$1209,0),"Alternate event")</f>
        <v>382</v>
      </c>
      <c r="N112" s="2" t="str">
        <f t="shared" si="6"/>
        <v>Aliyah PARKERtriple-jump</v>
      </c>
      <c r="O112" t="str">
        <f>IF(COUNTIFS($N$2:$N$3997, N112)&gt;1, "Duplicate", "Unique")</f>
        <v>Unique</v>
      </c>
    </row>
    <row r="113" spans="1:15" x14ac:dyDescent="0.2">
      <c r="A113" s="2">
        <v>112</v>
      </c>
      <c r="B113" s="2">
        <f t="shared" si="4"/>
        <v>75</v>
      </c>
      <c r="C113" t="s">
        <v>735</v>
      </c>
      <c r="D113" t="s">
        <v>37</v>
      </c>
      <c r="E113" s="5">
        <v>32977</v>
      </c>
      <c r="F113" s="41">
        <f ca="1">DATEDIF(E113,TODAY(),"y")</f>
        <v>31</v>
      </c>
      <c r="G113" s="42" t="str">
        <f>IFERROR(VLOOKUP(C113&amp;D113,AUS_male_points_list!$A$3:$S$1048576,19,FALSE), IFERROR(VLOOKUP(C113&amp;D113,AUS_female_points_list!$A$3:$S$1048576,19,FALSE),""))</f>
        <v/>
      </c>
      <c r="I113" s="81">
        <f>IFERROR(VLOOKUP(C113&amp;D113,AUS_male_Toplist_21_22!$N$3:$Q$2969,2,FALSE),IFERROR(VLOOKUP(C113&amp;D113,AUS_female_Toplist_21_22!$N$3:$Q$2879,2,FALSE),"Not found"))</f>
        <v>1131</v>
      </c>
      <c r="J113" s="81">
        <f>IFERROR(VLOOKUP(C113&amp;D113,AUS_male_Toplist_21_22!$N$3:$Q$2969,3,FALSE),IFERROR(VLOOKUP(C113&amp;D113,AUS_female_Toplist_21_22!$N$3:$Q$2879,3,FALSE),"Not found"))</f>
        <v>24</v>
      </c>
      <c r="K113" s="2">
        <f>IFERROR(VLOOKUP(C113&amp;D113,AUS_male_Toplist_21_22!$N$3:$Q$2969,4,FALSE),IFERROR(VLOOKUP(C113&amp;D113,AUS_female_Toplist_21_22!$N$3:$Q$2879,4,FALSE),"Not found"))</f>
        <v>3</v>
      </c>
      <c r="L113" s="2">
        <f>(COUNTIF($C$2:$C113,$C113)=1)+0</f>
        <v>1</v>
      </c>
      <c r="M113" s="2">
        <f>IF(L113=1,RANK(I113,$I$2:$I$1209,0),"Alternate event")</f>
        <v>95</v>
      </c>
      <c r="N113" s="2" t="str">
        <f t="shared" si="6"/>
        <v>Henry FRAYNElong-jump</v>
      </c>
      <c r="O113" t="str">
        <f>IF(COUNTIFS($N$2:$N$3997, N113)&gt;1, "Duplicate", "Unique")</f>
        <v>Unique</v>
      </c>
    </row>
    <row r="114" spans="1:15" x14ac:dyDescent="0.2">
      <c r="A114" s="2">
        <v>113</v>
      </c>
      <c r="B114" s="2">
        <f t="shared" si="4"/>
        <v>76</v>
      </c>
      <c r="C114" t="s">
        <v>811</v>
      </c>
      <c r="D114" t="s">
        <v>41</v>
      </c>
      <c r="E114" s="5">
        <v>33161</v>
      </c>
      <c r="F114" s="41">
        <f ca="1">DATEDIF(E114,TODAY(),"y")</f>
        <v>31</v>
      </c>
      <c r="G114" s="42" t="str">
        <f>IFERROR(VLOOKUP(C114&amp;D114,AUS_male_points_list!$A$3:$S$1048576,19,FALSE), IFERROR(VLOOKUP(C114&amp;D114,AUS_female_points_list!$A$3:$S$1048576,19,FALSE),""))</f>
        <v/>
      </c>
      <c r="I114" s="81">
        <f>IFERROR(VLOOKUP(C114&amp;D114,AUS_male_Toplist_21_22!$N$3:$Q$2969,2,FALSE),IFERROR(VLOOKUP(C114&amp;D114,AUS_female_Toplist_21_22!$N$3:$Q$2879,2,FALSE),"Not found"))</f>
        <v>1061</v>
      </c>
      <c r="J114" s="81">
        <f>IFERROR(VLOOKUP(C114&amp;D114,AUS_male_Toplist_21_22!$N$3:$Q$2969,3,FALSE),IFERROR(VLOOKUP(C114&amp;D114,AUS_female_Toplist_21_22!$N$3:$Q$2879,3,FALSE),"Not found"))</f>
        <v>24</v>
      </c>
      <c r="K114" s="2">
        <f>IFERROR(VLOOKUP(C114&amp;D114,AUS_male_Toplist_21_22!$N$3:$Q$2969,4,FALSE),IFERROR(VLOOKUP(C114&amp;D114,AUS_female_Toplist_21_22!$N$3:$Q$2879,4,FALSE),"Not found"))</f>
        <v>3</v>
      </c>
      <c r="L114" s="2">
        <f>(COUNTIF($C$2:$C114,$C114)=1)+0</f>
        <v>1</v>
      </c>
      <c r="M114" s="2">
        <f>IF(L114=1,RANK(I114,$I$2:$I$1209,0),"Alternate event")</f>
        <v>317</v>
      </c>
      <c r="N114" s="2" t="str">
        <f t="shared" si="6"/>
        <v>Hamish PEACOCKjavelin-throw</v>
      </c>
      <c r="O114" t="str">
        <f>IF(COUNTIFS($N$2:$N$3997, N114)&gt;1, "Duplicate", "Unique")</f>
        <v>Unique</v>
      </c>
    </row>
    <row r="115" spans="1:15" x14ac:dyDescent="0.2">
      <c r="A115" s="2">
        <v>114</v>
      </c>
      <c r="B115" s="2">
        <f t="shared" si="4"/>
        <v>77</v>
      </c>
      <c r="C115" t="s">
        <v>802</v>
      </c>
      <c r="D115" t="s">
        <v>42</v>
      </c>
      <c r="E115" s="5">
        <v>36445</v>
      </c>
      <c r="F115" s="41">
        <f ca="1">DATEDIF(E115,TODAY(),"y")</f>
        <v>22</v>
      </c>
      <c r="G115" s="42" t="str">
        <f>IFERROR(VLOOKUP(C115&amp;D115,AUS_male_points_list!$A$3:$S$1048576,19,FALSE), IFERROR(VLOOKUP(C115&amp;D115,AUS_female_points_list!$A$3:$S$1048576,19,FALSE),""))</f>
        <v/>
      </c>
      <c r="I115" s="81">
        <f>IFERROR(VLOOKUP(C115&amp;D115,AUS_male_Toplist_21_22!$N$3:$Q$2969,2,FALSE),IFERROR(VLOOKUP(C115&amp;D115,AUS_female_Toplist_21_22!$N$3:$Q$2879,2,FALSE),"Not found"))</f>
        <v>1006</v>
      </c>
      <c r="J115" s="81">
        <f>IFERROR(VLOOKUP(C115&amp;D115,AUS_male_Toplist_21_22!$N$3:$Q$2969,3,FALSE),IFERROR(VLOOKUP(C115&amp;D115,AUS_female_Toplist_21_22!$N$3:$Q$2879,3,FALSE),"Not found"))</f>
        <v>24</v>
      </c>
      <c r="K115" s="2">
        <f>IFERROR(VLOOKUP(C115&amp;D115,AUS_male_Toplist_21_22!$N$3:$Q$2969,4,FALSE),IFERROR(VLOOKUP(C115&amp;D115,AUS_female_Toplist_21_22!$N$3:$Q$2879,4,FALSE),"Not found"))</f>
        <v>3</v>
      </c>
      <c r="L115" s="2">
        <f>(COUNTIF($C$2:$C115,$C115)=1)+0</f>
        <v>1</v>
      </c>
      <c r="M115" s="2">
        <f>IF(L115=1,RANK(I115,$I$2:$I$1209,0),"Alternate event")</f>
        <v>563</v>
      </c>
      <c r="N115" s="2" t="str">
        <f t="shared" si="6"/>
        <v>James JOYCEYhammer-throw</v>
      </c>
      <c r="O115" t="str">
        <f>IF(COUNTIFS($N$2:$N$3997, N115)&gt;1, "Duplicate", "Unique")</f>
        <v>Unique</v>
      </c>
    </row>
    <row r="116" spans="1:15" x14ac:dyDescent="0.2">
      <c r="A116" s="2">
        <v>115</v>
      </c>
      <c r="B116" s="2">
        <f t="shared" si="4"/>
        <v>77</v>
      </c>
      <c r="C116" t="s">
        <v>436</v>
      </c>
      <c r="D116" t="s">
        <v>36</v>
      </c>
      <c r="E116" s="5">
        <v>37497</v>
      </c>
      <c r="F116" s="41">
        <f ca="1">DATEDIF(E116,TODAY(),"y")</f>
        <v>19</v>
      </c>
      <c r="G116" s="42" t="str">
        <f>IFERROR(VLOOKUP(C116&amp;D116,AUS_male_points_list!$A$3:$S$1048576,19,FALSE), IFERROR(VLOOKUP(C116&amp;D116,AUS_female_points_list!$A$3:$S$1048576,19,FALSE),""))</f>
        <v/>
      </c>
      <c r="I116" s="81">
        <f>IFERROR(VLOOKUP(C116&amp;D116,AUS_male_Toplist_21_22!$N$3:$Q$2969,2,FALSE),IFERROR(VLOOKUP(C116&amp;D116,AUS_female_Toplist_21_22!$N$3:$Q$2879,2,FALSE),"Not found"))</f>
        <v>981</v>
      </c>
      <c r="J116" s="81">
        <f>IFERROR(VLOOKUP(C116&amp;D116,AUS_male_Toplist_21_22!$N$3:$Q$2969,3,FALSE),IFERROR(VLOOKUP(C116&amp;D116,AUS_female_Toplist_21_22!$N$3:$Q$2879,3,FALSE),"Not found"))</f>
        <v>24</v>
      </c>
      <c r="K116" s="2">
        <f>IFERROR(VLOOKUP(C116&amp;D116,AUS_male_Toplist_21_22!$N$3:$Q$2969,4,FALSE),IFERROR(VLOOKUP(C116&amp;D116,AUS_female_Toplist_21_22!$N$3:$Q$2879,4,FALSE),"Not found"))</f>
        <v>9</v>
      </c>
      <c r="L116" s="2">
        <f>(COUNTIF($C$2:$C116,$C116)=1)+0</f>
        <v>1</v>
      </c>
      <c r="M116" s="2">
        <f>IF(L116=1,RANK(I116,$I$2:$I$1209,0),"Alternate event")</f>
        <v>715</v>
      </c>
      <c r="N116" s="2" t="str">
        <f t="shared" si="6"/>
        <v>Olivia GROSSpole-vault</v>
      </c>
      <c r="O116" t="str">
        <f>IF(COUNTIFS($N$2:$N$3997, N116)&gt;1, "Duplicate", "Unique")</f>
        <v>Unique</v>
      </c>
    </row>
    <row r="117" spans="1:15" x14ac:dyDescent="0.2">
      <c r="A117" s="2">
        <v>116</v>
      </c>
      <c r="B117" s="2">
        <f t="shared" si="4"/>
        <v>77</v>
      </c>
      <c r="C117" t="s">
        <v>490</v>
      </c>
      <c r="D117" t="s">
        <v>41</v>
      </c>
      <c r="E117" s="5">
        <v>37362</v>
      </c>
      <c r="F117" s="41">
        <f ca="1">DATEDIF(E117,TODAY(),"y")</f>
        <v>19</v>
      </c>
      <c r="G117" s="42" t="str">
        <f>IFERROR(VLOOKUP(C117&amp;D117,AUS_male_points_list!$A$3:$S$1048576,19,FALSE), IFERROR(VLOOKUP(C117&amp;D117,AUS_female_points_list!$A$3:$S$1048576,19,FALSE),""))</f>
        <v/>
      </c>
      <c r="I117" s="81">
        <f>IFERROR(VLOOKUP(C117&amp;D117,AUS_male_Toplist_21_22!$N$3:$Q$2969,2,FALSE),IFERROR(VLOOKUP(C117&amp;D117,AUS_female_Toplist_21_22!$N$3:$Q$2879,2,FALSE),"Not found"))</f>
        <v>948</v>
      </c>
      <c r="J117" s="81">
        <f>IFERROR(VLOOKUP(C117&amp;D117,AUS_male_Toplist_21_22!$N$3:$Q$2969,3,FALSE),IFERROR(VLOOKUP(C117&amp;D117,AUS_female_Toplist_21_22!$N$3:$Q$2879,3,FALSE),"Not found"))</f>
        <v>24</v>
      </c>
      <c r="K117" s="2">
        <f>IFERROR(VLOOKUP(C117&amp;D117,AUS_male_Toplist_21_22!$N$3:$Q$2969,4,FALSE),IFERROR(VLOOKUP(C117&amp;D117,AUS_female_Toplist_21_22!$N$3:$Q$2879,4,FALSE),"Not found"))</f>
        <v>9</v>
      </c>
      <c r="L117" s="2">
        <f>(COUNTIF($C$2:$C117,$C117)=1)+0</f>
        <v>1</v>
      </c>
      <c r="M117" s="2">
        <f>IF(L117=1,RANK(I117,$I$2:$I$1209,0),"Alternate event")</f>
        <v>834</v>
      </c>
      <c r="N117" s="2" t="str">
        <f t="shared" si="6"/>
        <v>Kiarna WOOLLEY-BLAINjavelin-throw</v>
      </c>
      <c r="O117" t="str">
        <f>IF(COUNTIFS($N$2:$N$3997, N117)&gt;1, "Duplicate", "Unique")</f>
        <v>Unique</v>
      </c>
    </row>
    <row r="118" spans="1:15" x14ac:dyDescent="0.2">
      <c r="A118" s="2">
        <v>117</v>
      </c>
      <c r="B118" s="2">
        <f t="shared" si="4"/>
        <v>77</v>
      </c>
      <c r="C118" t="s">
        <v>800</v>
      </c>
      <c r="D118" t="s">
        <v>42</v>
      </c>
      <c r="E118" s="5">
        <v>35228</v>
      </c>
      <c r="F118" s="41">
        <f ca="1">DATEDIF(E118,TODAY(),"y")</f>
        <v>25</v>
      </c>
      <c r="G118" s="42" t="str">
        <f>IFERROR(VLOOKUP(C118&amp;D118,AUS_male_points_list!$A$3:$S$1048576,19,FALSE), IFERROR(VLOOKUP(C118&amp;D118,AUS_female_points_list!$A$3:$S$1048576,19,FALSE),""))</f>
        <v/>
      </c>
      <c r="I118" s="81">
        <f>IFERROR(VLOOKUP(C118&amp;D118,AUS_male_Toplist_21_22!$N$3:$Q$2969,2,FALSE),IFERROR(VLOOKUP(C118&amp;D118,AUS_female_Toplist_21_22!$N$3:$Q$2879,2,FALSE),"Not found"))</f>
        <v>1005</v>
      </c>
      <c r="J118" s="81">
        <f>IFERROR(VLOOKUP(C118&amp;D118,AUS_male_Toplist_21_22!$N$3:$Q$2969,3,FALSE),IFERROR(VLOOKUP(C118&amp;D118,AUS_female_Toplist_21_22!$N$3:$Q$2879,3,FALSE),"Not found"))</f>
        <v>25</v>
      </c>
      <c r="K118" s="2">
        <f>IFERROR(VLOOKUP(C118&amp;D118,AUS_male_Toplist_21_22!$N$3:$Q$2969,4,FALSE),IFERROR(VLOOKUP(C118&amp;D118,AUS_female_Toplist_21_22!$N$3:$Q$2879,4,FALSE),"Not found"))</f>
        <v>4</v>
      </c>
      <c r="L118" s="2">
        <f>(COUNTIF($C$2:$C118,$C118)=1)+0</f>
        <v>1</v>
      </c>
      <c r="M118" s="2">
        <f>IF(L118=1,RANK(I118,$I$2:$I$1209,0),"Alternate event")</f>
        <v>569</v>
      </c>
      <c r="N118" s="2" t="str">
        <f t="shared" si="6"/>
        <v>Costa KOUSPARIShammer-throw</v>
      </c>
      <c r="O118" t="str">
        <f>IF(COUNTIFS($N$2:$N$3997, N118)&gt;1, "Duplicate", "Unique")</f>
        <v>Unique</v>
      </c>
    </row>
    <row r="119" spans="1:15" x14ac:dyDescent="0.2">
      <c r="A119" s="2">
        <v>118</v>
      </c>
      <c r="B119" s="2">
        <f t="shared" si="4"/>
        <v>78</v>
      </c>
      <c r="C119" t="s">
        <v>560</v>
      </c>
      <c r="D119" t="s">
        <v>26</v>
      </c>
      <c r="E119" s="5">
        <v>33641</v>
      </c>
      <c r="F119" s="41">
        <f ca="1">DATEDIF(E119,TODAY(),"y")</f>
        <v>30</v>
      </c>
      <c r="G119" s="42" t="str">
        <f>IFERROR(VLOOKUP(C119&amp;D119,AUS_male_points_list!$A$3:$S$1048576,19,FALSE), IFERROR(VLOOKUP(C119&amp;D119,AUS_female_points_list!$A$3:$S$1048576,19,FALSE),""))</f>
        <v/>
      </c>
      <c r="I119" s="81">
        <f>IFERROR(VLOOKUP(C119&amp;D119,AUS_male_Toplist_21_22!$N$3:$Q$2969,2,FALSE),IFERROR(VLOOKUP(C119&amp;D119,AUS_female_Toplist_21_22!$N$3:$Q$2879,2,FALSE),"Not found"))</f>
        <v>1143</v>
      </c>
      <c r="J119" s="81">
        <f>IFERROR(VLOOKUP(C119&amp;D119,AUS_male_Toplist_21_22!$N$3:$Q$2969,3,FALSE),IFERROR(VLOOKUP(C119&amp;D119,AUS_female_Toplist_21_22!$N$3:$Q$2879,3,FALSE),"Not found"))</f>
        <v>26</v>
      </c>
      <c r="K119" s="2">
        <f>IFERROR(VLOOKUP(C119&amp;D119,AUS_male_Toplist_21_22!$N$3:$Q$2969,4,FALSE),IFERROR(VLOOKUP(C119&amp;D119,AUS_female_Toplist_21_22!$N$3:$Q$2879,4,FALSE),"Not found"))</f>
        <v>2</v>
      </c>
      <c r="L119" s="2">
        <f>(COUNTIF($C$2:$C119,$C119)=1)+0</f>
        <v>1</v>
      </c>
      <c r="M119" s="2">
        <f>IF(L119=1,RANK(I119,$I$2:$I$1209,0),"Alternate event")</f>
        <v>69</v>
      </c>
      <c r="N119" s="2" t="str">
        <f t="shared" si="6"/>
        <v>Alex BECK400m</v>
      </c>
      <c r="O119" t="str">
        <f>IF(COUNTIFS($N$2:$N$3997, N119)&gt;1, "Duplicate", "Unique")</f>
        <v>Unique</v>
      </c>
    </row>
    <row r="120" spans="1:15" x14ac:dyDescent="0.2">
      <c r="A120" s="2">
        <v>119</v>
      </c>
      <c r="B120" s="2">
        <f t="shared" si="4"/>
        <v>79</v>
      </c>
      <c r="C120" t="s">
        <v>758</v>
      </c>
      <c r="D120" t="s">
        <v>38</v>
      </c>
      <c r="E120" s="5">
        <v>35623</v>
      </c>
      <c r="F120" s="41">
        <f ca="1">DATEDIF(E120,TODAY(),"y")</f>
        <v>24</v>
      </c>
      <c r="G120" s="42" t="str">
        <f>IFERROR(VLOOKUP(C120&amp;D120,AUS_male_points_list!$A$3:$S$1048576,19,FALSE), IFERROR(VLOOKUP(C120&amp;D120,AUS_female_points_list!$A$3:$S$1048576,19,FALSE),""))</f>
        <v/>
      </c>
      <c r="I120" s="81">
        <f>IFERROR(VLOOKUP(C120&amp;D120,AUS_male_Toplist_21_22!$N$3:$Q$2969,2,FALSE),IFERROR(VLOOKUP(C120&amp;D120,AUS_female_Toplist_21_22!$N$3:$Q$2879,2,FALSE),"Not found"))</f>
        <v>1088</v>
      </c>
      <c r="J120" s="81">
        <f>IFERROR(VLOOKUP(C120&amp;D120,AUS_male_Toplist_21_22!$N$3:$Q$2969,3,FALSE),IFERROR(VLOOKUP(C120&amp;D120,AUS_female_Toplist_21_22!$N$3:$Q$2879,3,FALSE),"Not found"))</f>
        <v>26</v>
      </c>
      <c r="K120" s="2">
        <f>IFERROR(VLOOKUP(C120&amp;D120,AUS_male_Toplist_21_22!$N$3:$Q$2969,4,FALSE),IFERROR(VLOOKUP(C120&amp;D120,AUS_female_Toplist_21_22!$N$3:$Q$2879,4,FALSE),"Not found"))</f>
        <v>2</v>
      </c>
      <c r="L120" s="2">
        <f>(COUNTIF($C$2:$C120,$C120)=1)+0</f>
        <v>1</v>
      </c>
      <c r="M120" s="2">
        <f>IF(L120=1,RANK(I120,$I$2:$I$1209,0),"Alternate event")</f>
        <v>231</v>
      </c>
      <c r="N120" s="2" t="str">
        <f t="shared" ref="N120:N184" si="7">C120&amp;D120</f>
        <v>Shemaiah JAMEStriple-jump</v>
      </c>
      <c r="O120" t="str">
        <f>IF(COUNTIFS($N$2:$N$3997, N120)&gt;1, "Duplicate", "Unique")</f>
        <v>Unique</v>
      </c>
    </row>
    <row r="121" spans="1:15" x14ac:dyDescent="0.2">
      <c r="A121" s="2">
        <v>120</v>
      </c>
      <c r="B121" s="2">
        <f t="shared" si="4"/>
        <v>79</v>
      </c>
      <c r="C121" t="s">
        <v>293</v>
      </c>
      <c r="D121" t="s">
        <v>34</v>
      </c>
      <c r="E121" s="5">
        <v>35559</v>
      </c>
      <c r="F121" s="41">
        <f ca="1">DATEDIF(E121,TODAY(),"y")</f>
        <v>24</v>
      </c>
      <c r="G121" s="42" t="str">
        <f>IFERROR(VLOOKUP(C121&amp;D121,AUS_male_points_list!$A$3:$S$1048576,19,FALSE), IFERROR(VLOOKUP(C121&amp;D121,AUS_female_points_list!$A$3:$S$1048576,19,FALSE),""))</f>
        <v/>
      </c>
      <c r="I121" s="81">
        <f>IFERROR(VLOOKUP(C121&amp;D121,AUS_male_Toplist_21_22!$N$3:$Q$2969,2,FALSE),IFERROR(VLOOKUP(C121&amp;D121,AUS_female_Toplist_21_22!$N$3:$Q$2879,2,FALSE),"Not found"))</f>
        <v>1146</v>
      </c>
      <c r="J121" s="81">
        <f>IFERROR(VLOOKUP(C121&amp;D121,AUS_male_Toplist_21_22!$N$3:$Q$2969,3,FALSE),IFERROR(VLOOKUP(C121&amp;D121,AUS_female_Toplist_21_22!$N$3:$Q$2879,3,FALSE),"Not found"))</f>
        <v>26</v>
      </c>
      <c r="K121" s="2">
        <f>IFERROR(VLOOKUP(C121&amp;D121,AUS_male_Toplist_21_22!$N$3:$Q$2969,4,FALSE),IFERROR(VLOOKUP(C121&amp;D121,AUS_female_Toplist_21_22!$N$3:$Q$2879,4,FALSE),"Not found"))</f>
        <v>4</v>
      </c>
      <c r="L121" s="2">
        <f>(COUNTIF($C$2:$C121,$C121)=1)+0</f>
        <v>1</v>
      </c>
      <c r="M121" s="2">
        <f>IF(L121=1,RANK(I121,$I$2:$I$1209,0),"Alternate event")</f>
        <v>67</v>
      </c>
      <c r="N121" s="2" t="str">
        <f>C121&amp;D121</f>
        <v>Georgia WINKCUP3000msc</v>
      </c>
      <c r="O121" t="str">
        <f>IF(COUNTIFS($N$2:$N$3997, N121)&gt;1, "Duplicate", "Unique")</f>
        <v>Unique</v>
      </c>
    </row>
    <row r="122" spans="1:15" x14ac:dyDescent="0.2">
      <c r="A122" s="2">
        <v>121</v>
      </c>
      <c r="B122" s="2">
        <f t="shared" si="4"/>
        <v>79</v>
      </c>
      <c r="C122" t="s">
        <v>783</v>
      </c>
      <c r="D122" s="5" t="s">
        <v>36</v>
      </c>
      <c r="E122" s="5">
        <v>37757</v>
      </c>
      <c r="F122" s="41">
        <f ca="1">DATEDIF(E122,TODAY(),"y")</f>
        <v>18</v>
      </c>
      <c r="G122" s="42" t="str">
        <f>IFERROR(VLOOKUP(C122&amp;D122,AUS_male_points_list!$A$3:$S$1048576,19,FALSE), IFERROR(VLOOKUP(C122&amp;D122,AUS_female_points_list!$A$3:$S$1048576,19,FALSE),""))</f>
        <v/>
      </c>
      <c r="I122" s="81">
        <f>IFERROR(VLOOKUP(C122&amp;D122,AUS_male_Toplist_21_22!$N$3:$Q$2969,2,FALSE),IFERROR(VLOOKUP(C122&amp;D122,AUS_female_Toplist_21_22!$N$3:$Q$2879,2,FALSE),"Not found"))</f>
        <v>1023</v>
      </c>
      <c r="J122" s="81">
        <f>IFERROR(VLOOKUP(C122&amp;D122,AUS_male_Toplist_21_22!$N$3:$Q$2969,3,FALSE),IFERROR(VLOOKUP(C122&amp;D122,AUS_female_Toplist_21_22!$N$3:$Q$2879,3,FALSE),"Not found"))</f>
        <v>26</v>
      </c>
      <c r="K122" s="2">
        <f>IFERROR(VLOOKUP(C122&amp;D122,AUS_male_Toplist_21_22!$N$3:$Q$2969,4,FALSE),IFERROR(VLOOKUP(C122&amp;D122,AUS_female_Toplist_21_22!$N$3:$Q$2879,4,FALSE),"Not found"))</f>
        <v>6</v>
      </c>
      <c r="L122" s="2">
        <f>(COUNTIF($C$2:$C122,$C122)=1)+0</f>
        <v>1</v>
      </c>
      <c r="M122" s="2">
        <f>IF(L122=1,RANK(I122,$I$2:$I$1209,0),"Alternate event")</f>
        <v>466</v>
      </c>
      <c r="N122" s="2" t="str">
        <f>C122&amp;D122</f>
        <v>Wilson CRAMpole-vault</v>
      </c>
      <c r="O122" t="str">
        <f>IF(COUNTIFS($N$2:$N$3997, N122)&gt;1, "Duplicate", "Unique")</f>
        <v>Unique</v>
      </c>
    </row>
    <row r="123" spans="1:15" x14ac:dyDescent="0.2">
      <c r="A123" s="2">
        <v>122</v>
      </c>
      <c r="B123" s="2">
        <f t="shared" si="4"/>
        <v>79</v>
      </c>
      <c r="C123" t="s">
        <v>815</v>
      </c>
      <c r="D123" t="s">
        <v>44</v>
      </c>
      <c r="E123" s="5">
        <v>34493</v>
      </c>
      <c r="F123" s="41">
        <f ca="1">DATEDIF(E123,TODAY(),"y")</f>
        <v>27</v>
      </c>
      <c r="G123" s="42" t="str">
        <f>IFERROR(VLOOKUP(C123&amp;D123,AUS_male_points_list!$A$3:$S$1048576,19,FALSE), IFERROR(VLOOKUP(C123&amp;D123,AUS_female_points_list!$A$3:$S$1048576,19,FALSE),""))</f>
        <v/>
      </c>
      <c r="I123" s="81">
        <f>IFERROR(VLOOKUP(C123&amp;D123,AUS_male_Toplist_21_22!$N$3:$Q$2969,2,FALSE),IFERROR(VLOOKUP(C123&amp;D123,AUS_female_Toplist_21_22!$N$3:$Q$2879,2,FALSE),"Not found"))</f>
        <v>991</v>
      </c>
      <c r="J123" s="81">
        <f>IFERROR(VLOOKUP(C123&amp;D123,AUS_male_Toplist_21_22!$N$3:$Q$2969,3,FALSE),IFERROR(VLOOKUP(C123&amp;D123,AUS_female_Toplist_21_22!$N$3:$Q$2879,3,FALSE),"Not found"))</f>
        <v>26</v>
      </c>
      <c r="K123" s="2">
        <f>IFERROR(VLOOKUP(C123&amp;D123,AUS_male_Toplist_21_22!$N$3:$Q$2969,4,FALSE),IFERROR(VLOOKUP(C123&amp;D123,AUS_female_Toplist_21_22!$N$3:$Q$2879,4,FALSE),"Not found"))</f>
        <v>8</v>
      </c>
      <c r="L123" s="2">
        <f>(COUNTIF($C$2:$C123,$C123)=1)+0</f>
        <v>1</v>
      </c>
      <c r="M123" s="2">
        <f>IF(L123=1,RANK(I123,$I$2:$I$1209,0),"Alternate event")</f>
        <v>661</v>
      </c>
      <c r="N123" s="2" t="str">
        <f t="shared" si="7"/>
        <v>David BROCKdecathlon</v>
      </c>
      <c r="O123" t="str">
        <f>IF(COUNTIFS($N$2:$N$3997, N123)&gt;1, "Duplicate", "Unique")</f>
        <v>Unique</v>
      </c>
    </row>
    <row r="124" spans="1:15" x14ac:dyDescent="0.2">
      <c r="A124" s="2">
        <v>123</v>
      </c>
      <c r="B124" s="2">
        <f t="shared" si="4"/>
        <v>79</v>
      </c>
      <c r="C124" t="s">
        <v>1125</v>
      </c>
      <c r="D124" t="s">
        <v>81</v>
      </c>
      <c r="E124" s="5">
        <v>36936</v>
      </c>
      <c r="F124" s="41">
        <f ca="1">DATEDIF(E124,TODAY(),"y")</f>
        <v>21</v>
      </c>
      <c r="G124" s="42" t="str">
        <f>IFERROR(VLOOKUP(C124&amp;D124,AUS_male_points_list!$A$3:$S$1048576,19,FALSE), IFERROR(VLOOKUP(C124&amp;D124,AUS_female_points_list!$A$3:$S$1048576,19,FALSE),""))</f>
        <v/>
      </c>
      <c r="I124" s="81">
        <f>IFERROR(VLOOKUP(C124&amp;D124,AUS_male_Toplist_21_22!$N$3:$Q$2969,2,FALSE),IFERROR(VLOOKUP(C124&amp;D124,AUS_female_Toplist_21_22!$N$3:$Q$2879,2,FALSE),"Not found"))</f>
        <v>980</v>
      </c>
      <c r="J124" s="81">
        <f>IFERROR(VLOOKUP(C124&amp;D124,AUS_male_Toplist_21_22!$N$3:$Q$2969,3,FALSE),IFERROR(VLOOKUP(C124&amp;D124,AUS_female_Toplist_21_22!$N$3:$Q$2879,3,FALSE),"Not found"))</f>
        <v>26</v>
      </c>
      <c r="K124" s="2">
        <f>IFERROR(VLOOKUP(C124&amp;D124,AUS_male_Toplist_21_22!$N$3:$Q$2969,4,FALSE),IFERROR(VLOOKUP(C124&amp;D124,AUS_female_Toplist_21_22!$N$3:$Q$2879,4,FALSE),"Not found"))</f>
        <v>10</v>
      </c>
      <c r="L124" s="2">
        <f>(COUNTIF($C$2:$C124,$C124)=1)+0</f>
        <v>1</v>
      </c>
      <c r="M124" s="2">
        <f>IF(L124=1,RANK(I124,$I$2:$I$1209,0),"Alternate event")</f>
        <v>719</v>
      </c>
      <c r="N124" s="2" t="str">
        <f t="shared" si="7"/>
        <v>Tristan CAMILLERI20km-race-walking</v>
      </c>
      <c r="O124" t="str">
        <f>IF(COUNTIFS($N$2:$N$3997, N124)&gt;1, "Duplicate", "Unique")</f>
        <v>Unique</v>
      </c>
    </row>
    <row r="125" spans="1:15" x14ac:dyDescent="0.2">
      <c r="A125" s="2">
        <v>124</v>
      </c>
      <c r="B125" s="2">
        <f t="shared" si="4"/>
        <v>79</v>
      </c>
      <c r="C125" t="s">
        <v>438</v>
      </c>
      <c r="D125" t="s">
        <v>36</v>
      </c>
      <c r="E125" s="5">
        <v>38208</v>
      </c>
      <c r="F125" s="41">
        <f ca="1">DATEDIF(E125,TODAY(),"y")</f>
        <v>17</v>
      </c>
      <c r="G125" s="42" t="str">
        <f>IFERROR(VLOOKUP(C125&amp;D125,AUS_male_points_list!$A$3:$S$1048576,19,FALSE), IFERROR(VLOOKUP(C125&amp;D125,AUS_female_points_list!$A$3:$S$1048576,19,FALSE),""))</f>
        <v/>
      </c>
      <c r="I125" s="81">
        <f>IFERROR(VLOOKUP(C125&amp;D125,AUS_male_Toplist_21_22!$N$3:$Q$2969,2,FALSE),IFERROR(VLOOKUP(C125&amp;D125,AUS_female_Toplist_21_22!$N$3:$Q$2879,2,FALSE),"Not found"))</f>
        <v>960</v>
      </c>
      <c r="J125" s="81">
        <f>IFERROR(VLOOKUP(C125&amp;D125,AUS_male_Toplist_21_22!$N$3:$Q$2969,3,FALSE),IFERROR(VLOOKUP(C125&amp;D125,AUS_female_Toplist_21_22!$N$3:$Q$2879,3,FALSE),"Not found"))</f>
        <v>26</v>
      </c>
      <c r="K125" s="2">
        <f>IFERROR(VLOOKUP(C125&amp;D125,AUS_male_Toplist_21_22!$N$3:$Q$2969,4,FALSE),IFERROR(VLOOKUP(C125&amp;D125,AUS_female_Toplist_21_22!$N$3:$Q$2879,4,FALSE),"Not found"))</f>
        <v>10</v>
      </c>
      <c r="L125" s="2">
        <f>(COUNTIF($C$2:$C125,$C125)=1)+0</f>
        <v>1</v>
      </c>
      <c r="M125" s="2">
        <f>IF(L125=1,RANK(I125,$I$2:$I$1209,0),"Alternate event")</f>
        <v>798</v>
      </c>
      <c r="N125" s="2" t="str">
        <f t="shared" si="7"/>
        <v>Georgia TAYLERpole-vault</v>
      </c>
      <c r="O125" t="str">
        <f>IF(COUNTIFS($N$2:$N$3997, N125)&gt;1, "Duplicate", "Unique")</f>
        <v>Unique</v>
      </c>
    </row>
    <row r="126" spans="1:15" x14ac:dyDescent="0.2">
      <c r="A126" s="2">
        <v>125</v>
      </c>
      <c r="B126" s="2">
        <f t="shared" si="4"/>
        <v>79</v>
      </c>
      <c r="C126" t="s">
        <v>437</v>
      </c>
      <c r="D126" t="s">
        <v>36</v>
      </c>
      <c r="E126" s="5">
        <v>38081</v>
      </c>
      <c r="F126" s="41">
        <f ca="1">DATEDIF(E126,TODAY(),"y")</f>
        <v>17</v>
      </c>
      <c r="G126" s="42" t="str">
        <f>IFERROR(VLOOKUP(C126&amp;D126,AUS_male_points_list!$A$3:$S$1048576,19,FALSE), IFERROR(VLOOKUP(C126&amp;D126,AUS_female_points_list!$A$3:$S$1048576,19,FALSE),""))</f>
        <v/>
      </c>
      <c r="I126" s="81">
        <f>IFERROR(VLOOKUP(C126&amp;D126,AUS_male_Toplist_21_22!$N$3:$Q$2969,2,FALSE),IFERROR(VLOOKUP(C126&amp;D126,AUS_female_Toplist_21_22!$N$3:$Q$2879,2,FALSE),"Not found"))</f>
        <v>960</v>
      </c>
      <c r="J126" s="81">
        <f>IFERROR(VLOOKUP(C126&amp;D126,AUS_male_Toplist_21_22!$N$3:$Q$2969,3,FALSE),IFERROR(VLOOKUP(C126&amp;D126,AUS_female_Toplist_21_22!$N$3:$Q$2879,3,FALSE),"Not found"))</f>
        <v>26</v>
      </c>
      <c r="K126" s="2">
        <f>IFERROR(VLOOKUP(C126&amp;D126,AUS_male_Toplist_21_22!$N$3:$Q$2969,4,FALSE),IFERROR(VLOOKUP(C126&amp;D126,AUS_female_Toplist_21_22!$N$3:$Q$2879,4,FALSE),"Not found"))</f>
        <v>10</v>
      </c>
      <c r="L126" s="2">
        <f>(COUNTIF($C$2:$C126,$C126)=1)+0</f>
        <v>1</v>
      </c>
      <c r="M126" s="2">
        <f>IF(L126=1,RANK(I126,$I$2:$I$1209,0),"Alternate event")</f>
        <v>798</v>
      </c>
      <c r="N126" s="2" t="str">
        <f t="shared" si="7"/>
        <v>Ellie PARSONSpole-vault</v>
      </c>
      <c r="O126" t="str">
        <f>IF(COUNTIFS($N$2:$N$3997, N126)&gt;1, "Duplicate", "Unique")</f>
        <v>Unique</v>
      </c>
    </row>
    <row r="127" spans="1:15" x14ac:dyDescent="0.2">
      <c r="A127" s="2">
        <v>126</v>
      </c>
      <c r="B127" s="2">
        <f t="shared" si="4"/>
        <v>79</v>
      </c>
      <c r="C127" t="s">
        <v>432</v>
      </c>
      <c r="D127" t="s">
        <v>36</v>
      </c>
      <c r="E127" s="5">
        <v>36545</v>
      </c>
      <c r="F127" s="41">
        <f ca="1">DATEDIF(E127,TODAY(),"y")</f>
        <v>22</v>
      </c>
      <c r="G127" s="42" t="str">
        <f>IFERROR(VLOOKUP(C127&amp;D127,AUS_male_points_list!$A$3:$S$1048576,19,FALSE), IFERROR(VLOOKUP(C127&amp;D127,AUS_female_points_list!$A$3:$S$1048576,19,FALSE),""))</f>
        <v/>
      </c>
      <c r="I127" s="81">
        <f>IFERROR(VLOOKUP(C127&amp;D127,AUS_male_Toplist_21_22!$N$3:$Q$2969,2,FALSE),IFERROR(VLOOKUP(C127&amp;D127,AUS_female_Toplist_21_22!$N$3:$Q$2879,2,FALSE),"Not found"))</f>
        <v>960</v>
      </c>
      <c r="J127" s="81">
        <f>IFERROR(VLOOKUP(C127&amp;D127,AUS_male_Toplist_21_22!$N$3:$Q$2969,3,FALSE),IFERROR(VLOOKUP(C127&amp;D127,AUS_female_Toplist_21_22!$N$3:$Q$2879,3,FALSE),"Not found"))</f>
        <v>26</v>
      </c>
      <c r="K127" s="2">
        <f>IFERROR(VLOOKUP(C127&amp;D127,AUS_male_Toplist_21_22!$N$3:$Q$2969,4,FALSE),IFERROR(VLOOKUP(C127&amp;D127,AUS_female_Toplist_21_22!$N$3:$Q$2879,4,FALSE),"Not found"))</f>
        <v>10</v>
      </c>
      <c r="L127" s="2">
        <f>(COUNTIF($C$2:$C127,$C127)=1)+0</f>
        <v>1</v>
      </c>
      <c r="M127" s="2">
        <f>IF(L127=1,RANK(I127,$I$2:$I$1209,0),"Alternate event")</f>
        <v>798</v>
      </c>
      <c r="N127" s="2" t="str">
        <f t="shared" si="7"/>
        <v>Lauren HYDE-COOLINGpole-vault</v>
      </c>
      <c r="O127" t="str">
        <f>IF(COUNTIFS($N$2:$N$3997, N127)&gt;1, "Duplicate", "Unique")</f>
        <v>Unique</v>
      </c>
    </row>
    <row r="128" spans="1:15" x14ac:dyDescent="0.2">
      <c r="A128" s="2">
        <v>127</v>
      </c>
      <c r="B128" s="2">
        <f t="shared" si="4"/>
        <v>80</v>
      </c>
      <c r="C128" t="s">
        <v>101</v>
      </c>
      <c r="D128" t="s">
        <v>2</v>
      </c>
      <c r="E128" s="5">
        <v>35086</v>
      </c>
      <c r="F128" s="41">
        <f ca="1">DATEDIF(E128,TODAY(),"y")</f>
        <v>26</v>
      </c>
      <c r="G128" s="42" t="str">
        <f>IFERROR(VLOOKUP(C128&amp;D128,AUS_male_points_list!$A$3:$S$1048576,19,FALSE), IFERROR(VLOOKUP(C128&amp;D128,AUS_female_points_list!$A$3:$S$1048576,19,FALSE),""))</f>
        <v/>
      </c>
      <c r="I128" s="81">
        <f>IFERROR(VLOOKUP(C128&amp;D128,AUS_male_Toplist_21_22!$N$3:$Q$2969,2,FALSE),IFERROR(VLOOKUP(C128&amp;D128,AUS_female_Toplist_21_22!$N$3:$Q$2879,2,FALSE),"Not found"))</f>
        <v>1165</v>
      </c>
      <c r="J128" s="81">
        <f>IFERROR(VLOOKUP(C128&amp;D128,AUS_male_Toplist_21_22!$N$3:$Q$2969,3,FALSE),IFERROR(VLOOKUP(C128&amp;D128,AUS_female_Toplist_21_22!$N$3:$Q$2879,3,FALSE),"Not found"))</f>
        <v>27</v>
      </c>
      <c r="K128" s="2">
        <f>IFERROR(VLOOKUP(C128&amp;D128,AUS_male_Toplist_21_22!$N$3:$Q$2969,4,FALSE),IFERROR(VLOOKUP(C128&amp;D128,AUS_female_Toplist_21_22!$N$3:$Q$2879,4,FALSE),"Not found"))</f>
        <v>1</v>
      </c>
      <c r="L128" s="2">
        <f>(COUNTIF($C$2:$C128,$C128)=1)+0</f>
        <v>1</v>
      </c>
      <c r="M128" s="2">
        <f>IF(L128=1,RANK(I128,$I$2:$I$1209,0),"Alternate event")</f>
        <v>36</v>
      </c>
      <c r="N128" s="2" t="str">
        <f t="shared" si="7"/>
        <v>Hana BASIC100m</v>
      </c>
      <c r="O128" t="str">
        <f>IF(COUNTIFS($N$2:$N$3997, N128)&gt;1, "Duplicate", "Unique")</f>
        <v>Unique</v>
      </c>
    </row>
    <row r="129" spans="1:15" x14ac:dyDescent="0.2">
      <c r="A129" s="2">
        <v>128</v>
      </c>
      <c r="B129" s="2">
        <f t="shared" si="4"/>
        <v>81</v>
      </c>
      <c r="C129" t="s">
        <v>205</v>
      </c>
      <c r="D129" t="s">
        <v>26</v>
      </c>
      <c r="E129" s="5">
        <v>36633</v>
      </c>
      <c r="F129" s="41">
        <f ca="1">DATEDIF(E129,TODAY(),"y")</f>
        <v>21</v>
      </c>
      <c r="G129" s="42" t="str">
        <f>IFERROR(VLOOKUP(C129&amp;D129,AUS_male_points_list!$A$3:$S$1048576,19,FALSE), IFERROR(VLOOKUP(C129&amp;D129,AUS_female_points_list!$A$3:$S$1048576,19,FALSE),""))</f>
        <v/>
      </c>
      <c r="I129" s="81">
        <f>IFERROR(VLOOKUP(C129&amp;D129,AUS_male_Toplist_21_22!$N$3:$Q$2969,2,FALSE),IFERROR(VLOOKUP(C129&amp;D129,AUS_female_Toplist_21_22!$N$3:$Q$2879,2,FALSE),"Not found"))</f>
        <v>1142</v>
      </c>
      <c r="J129" s="81">
        <f>IFERROR(VLOOKUP(C129&amp;D129,AUS_male_Toplist_21_22!$N$3:$Q$2969,3,FALSE),IFERROR(VLOOKUP(C129&amp;D129,AUS_female_Toplist_21_22!$N$3:$Q$2879,3,FALSE),"Not found"))</f>
        <v>27</v>
      </c>
      <c r="K129" s="2">
        <f>IFERROR(VLOOKUP(C129&amp;D129,AUS_male_Toplist_21_22!$N$3:$Q$2969,4,FALSE),IFERROR(VLOOKUP(C129&amp;D129,AUS_female_Toplist_21_22!$N$3:$Q$2879,4,FALSE),"Not found"))</f>
        <v>1</v>
      </c>
      <c r="L129" s="2">
        <f>(COUNTIF($C$2:$C129,$C129)=1)+0</f>
        <v>1</v>
      </c>
      <c r="M129" s="2">
        <f>IF(L129=1,RANK(I129,$I$2:$I$1209,0),"Alternate event")</f>
        <v>74</v>
      </c>
      <c r="N129" s="2" t="str">
        <f t="shared" si="7"/>
        <v>Bendere OBOYA400m</v>
      </c>
      <c r="O129" t="str">
        <f>IF(COUNTIFS($N$2:$N$3997, N129)&gt;1, "Duplicate", "Unique")</f>
        <v>Unique</v>
      </c>
    </row>
    <row r="130" spans="1:15" x14ac:dyDescent="0.2">
      <c r="A130" s="2">
        <v>129</v>
      </c>
      <c r="B130" s="2">
        <f t="shared" si="4"/>
        <v>82</v>
      </c>
      <c r="C130" t="s">
        <v>236</v>
      </c>
      <c r="D130" t="s">
        <v>27</v>
      </c>
      <c r="E130" s="5">
        <v>38454</v>
      </c>
      <c r="F130" s="41">
        <f ca="1">DATEDIF(E130,TODAY(),"y")</f>
        <v>16</v>
      </c>
      <c r="G130" s="42" t="str">
        <f>IFERROR(VLOOKUP(C130&amp;D130,AUS_male_points_list!$A$3:$S$1048576,19,FALSE), IFERROR(VLOOKUP(C130&amp;D130,AUS_female_points_list!$A$3:$S$1048576,19,FALSE),""))</f>
        <v/>
      </c>
      <c r="I130" s="81">
        <f>IFERROR(VLOOKUP(C130&amp;D130,AUS_male_Toplist_21_22!$N$3:$Q$2969,2,FALSE),IFERROR(VLOOKUP(C130&amp;D130,AUS_female_Toplist_21_22!$N$3:$Q$2879,2,FALSE),"Not found"))</f>
        <v>1134</v>
      </c>
      <c r="J130" s="81">
        <f>IFERROR(VLOOKUP(C130&amp;D130,AUS_male_Toplist_21_22!$N$3:$Q$2969,3,FALSE),IFERROR(VLOOKUP(C130&amp;D130,AUS_female_Toplist_21_22!$N$3:$Q$2879,3,FALSE),"Not found"))</f>
        <v>27</v>
      </c>
      <c r="K130" s="2">
        <f>IFERROR(VLOOKUP(C130&amp;D130,AUS_male_Toplist_21_22!$N$3:$Q$2969,4,FALSE),IFERROR(VLOOKUP(C130&amp;D130,AUS_female_Toplist_21_22!$N$3:$Q$2879,4,FALSE),"Not found"))</f>
        <v>3</v>
      </c>
      <c r="L130" s="2">
        <f>(COUNTIF($C$2:$C130,$C130)=1)+0</f>
        <v>1</v>
      </c>
      <c r="M130" s="2">
        <f>IF(L130=1,RANK(I130,$I$2:$I$1209,0),"Alternate event")</f>
        <v>88</v>
      </c>
      <c r="N130" s="2" t="str">
        <f t="shared" si="7"/>
        <v>Claudia HOLLINGSWORTH800m</v>
      </c>
      <c r="O130" t="str">
        <f>IF(COUNTIFS($N$2:$N$3997, N130)&gt;1, "Duplicate", "Unique")</f>
        <v>Unique</v>
      </c>
    </row>
    <row r="131" spans="1:15" x14ac:dyDescent="0.2">
      <c r="A131" s="2">
        <v>130</v>
      </c>
      <c r="B131" s="2">
        <f t="shared" ref="B131:B194" si="8">IF(AND(L131=1,K131&lt;=3),B130+1,B130)</f>
        <v>83</v>
      </c>
      <c r="C131" t="s">
        <v>344</v>
      </c>
      <c r="D131" t="s">
        <v>33</v>
      </c>
      <c r="E131" s="5">
        <v>35822</v>
      </c>
      <c r="F131" s="41">
        <f ca="1">DATEDIF(E131,TODAY(),"y")</f>
        <v>24</v>
      </c>
      <c r="G131" s="42" t="str">
        <f>IFERROR(VLOOKUP(C131&amp;D131,AUS_male_points_list!$A$3:$S$1048576,19,FALSE), IFERROR(VLOOKUP(C131&amp;D131,AUS_female_points_list!$A$3:$S$1048576,19,FALSE),""))</f>
        <v/>
      </c>
      <c r="I131" s="81">
        <f>IFERROR(VLOOKUP(C131&amp;D131,AUS_male_Toplist_21_22!$N$3:$Q$2969,2,FALSE),IFERROR(VLOOKUP(C131&amp;D131,AUS_female_Toplist_21_22!$N$3:$Q$2879,2,FALSE),"Not found"))</f>
        <v>1111</v>
      </c>
      <c r="J131" s="81">
        <f>IFERROR(VLOOKUP(C131&amp;D131,AUS_male_Toplist_21_22!$N$3:$Q$2969,3,FALSE),IFERROR(VLOOKUP(C131&amp;D131,AUS_female_Toplist_21_22!$N$3:$Q$2879,3,FALSE),"Not found"))</f>
        <v>27</v>
      </c>
      <c r="K131" s="2">
        <f>IFERROR(VLOOKUP(C131&amp;D131,AUS_male_Toplist_21_22!$N$3:$Q$2969,4,FALSE),IFERROR(VLOOKUP(C131&amp;D131,AUS_female_Toplist_21_22!$N$3:$Q$2879,4,FALSE),"Not found"))</f>
        <v>3</v>
      </c>
      <c r="L131" s="2">
        <f>(COUNTIF($C$2:$C131,$C131)=1)+0</f>
        <v>1</v>
      </c>
      <c r="M131" s="2">
        <f>IF(L131=1,RANK(I131,$I$2:$I$1209,0),"Alternate event")</f>
        <v>148</v>
      </c>
      <c r="N131" s="2" t="str">
        <f>C131&amp;D131</f>
        <v>Alanah YUKICH400mh</v>
      </c>
      <c r="O131" t="str">
        <f>IF(COUNTIFS($N$2:$N$3997, N131)&gt;1, "Duplicate", "Unique")</f>
        <v>Unique</v>
      </c>
    </row>
    <row r="132" spans="1:15" x14ac:dyDescent="0.2">
      <c r="A132" s="2">
        <v>131</v>
      </c>
      <c r="B132" s="2">
        <f t="shared" si="8"/>
        <v>84</v>
      </c>
      <c r="C132" t="s">
        <v>370</v>
      </c>
      <c r="D132" s="5" t="s">
        <v>37</v>
      </c>
      <c r="E132" s="5">
        <v>37572</v>
      </c>
      <c r="F132" s="41">
        <f ca="1">DATEDIF(E132,TODAY(),"y")</f>
        <v>19</v>
      </c>
      <c r="G132" s="42" t="str">
        <f>IFERROR(VLOOKUP(C132&amp;D132,AUS_male_points_list!$A$3:$S$1048576,19,FALSE), IFERROR(VLOOKUP(C132&amp;D132,AUS_female_points_list!$A$3:$S$1048576,19,FALSE),""))</f>
        <v/>
      </c>
      <c r="I132" s="81">
        <f>IFERROR(VLOOKUP(C132&amp;D132,AUS_male_Toplist_21_22!$N$3:$Q$2969,2,FALSE),IFERROR(VLOOKUP(C132&amp;D132,AUS_female_Toplist_21_22!$N$3:$Q$2879,2,FALSE),"Not found"))</f>
        <v>1106</v>
      </c>
      <c r="J132" s="81">
        <f>IFERROR(VLOOKUP(C132&amp;D132,AUS_male_Toplist_21_22!$N$3:$Q$2969,3,FALSE),IFERROR(VLOOKUP(C132&amp;D132,AUS_female_Toplist_21_22!$N$3:$Q$2879,3,FALSE),"Not found"))</f>
        <v>27</v>
      </c>
      <c r="K132" s="2">
        <f>IFERROR(VLOOKUP(C132&amp;D132,AUS_male_Toplist_21_22!$N$3:$Q$2969,4,FALSE),IFERROR(VLOOKUP(C132&amp;D132,AUS_female_Toplist_21_22!$N$3:$Q$2879,4,FALSE),"Not found"))</f>
        <v>3</v>
      </c>
      <c r="L132" s="2">
        <f>(COUNTIF($C$2:$C132,$C132)=1)+0</f>
        <v>1</v>
      </c>
      <c r="M132" s="2">
        <f>IF(L132=1,RANK(I132,$I$2:$I$1209,0),"Alternate event")</f>
        <v>164</v>
      </c>
      <c r="N132" s="2" t="str">
        <f>C132&amp;D132</f>
        <v>Tomysha CLARKlong-jump</v>
      </c>
      <c r="O132" t="str">
        <f>IF(COUNTIFS($N$2:$N$3997, N132)&gt;1, "Duplicate", "Unique")</f>
        <v>Unique</v>
      </c>
    </row>
    <row r="133" spans="1:15" x14ac:dyDescent="0.2">
      <c r="A133" s="2">
        <v>132</v>
      </c>
      <c r="B133" s="2">
        <f t="shared" si="8"/>
        <v>84</v>
      </c>
      <c r="C133" t="s">
        <v>736</v>
      </c>
      <c r="D133" t="s">
        <v>37</v>
      </c>
      <c r="E133" s="5">
        <v>36963</v>
      </c>
      <c r="F133" s="41">
        <f ca="1">DATEDIF(E133,TODAY(),"y")</f>
        <v>21</v>
      </c>
      <c r="G133" s="42" t="str">
        <f>IFERROR(VLOOKUP(C133&amp;D133,AUS_male_points_list!$A$3:$S$1048576,19,FALSE), IFERROR(VLOOKUP(C133&amp;D133,AUS_female_points_list!$A$3:$S$1048576,19,FALSE),""))</f>
        <v/>
      </c>
      <c r="I133" s="81">
        <f>IFERROR(VLOOKUP(C133&amp;D133,AUS_male_Toplist_21_22!$N$3:$Q$2969,2,FALSE),IFERROR(VLOOKUP(C133&amp;D133,AUS_female_Toplist_21_22!$N$3:$Q$2879,2,FALSE),"Not found"))</f>
        <v>1129</v>
      </c>
      <c r="J133" s="81">
        <f>IFERROR(VLOOKUP(C133&amp;D133,AUS_male_Toplist_21_22!$N$3:$Q$2969,3,FALSE),IFERROR(VLOOKUP(C133&amp;D133,AUS_female_Toplist_21_22!$N$3:$Q$2879,3,FALSE),"Not found"))</f>
        <v>27</v>
      </c>
      <c r="K133" s="2">
        <f>IFERROR(VLOOKUP(C133&amp;D133,AUS_male_Toplist_21_22!$N$3:$Q$2969,4,FALSE),IFERROR(VLOOKUP(C133&amp;D133,AUS_female_Toplist_21_22!$N$3:$Q$2879,4,FALSE),"Not found"))</f>
        <v>4</v>
      </c>
      <c r="L133" s="2">
        <f>(COUNTIF($C$2:$C133,$C133)=1)+0</f>
        <v>1</v>
      </c>
      <c r="M133" s="2">
        <f>IF(L133=1,RANK(I133,$I$2:$I$1209,0),"Alternate event")</f>
        <v>101</v>
      </c>
      <c r="N133" s="2" t="str">
        <f t="shared" si="7"/>
        <v>Joshua COWLEYlong-jump</v>
      </c>
      <c r="O133" t="str">
        <f>IF(COUNTIFS($N$2:$N$3997, N133)&gt;1, "Duplicate", "Unique")</f>
        <v>Unique</v>
      </c>
    </row>
    <row r="134" spans="1:15" x14ac:dyDescent="0.2">
      <c r="A134" s="2">
        <v>133</v>
      </c>
      <c r="B134" s="2">
        <f t="shared" si="8"/>
        <v>84</v>
      </c>
      <c r="C134" t="s">
        <v>679</v>
      </c>
      <c r="D134" t="s">
        <v>34</v>
      </c>
      <c r="E134" s="5">
        <v>33014</v>
      </c>
      <c r="F134" s="41">
        <f ca="1">DATEDIF(E134,TODAY(),"y")</f>
        <v>31</v>
      </c>
      <c r="G134" s="42" t="str">
        <f>IFERROR(VLOOKUP(C134&amp;D134,AUS_male_points_list!$A$3:$S$1048576,19,FALSE), IFERROR(VLOOKUP(C134&amp;D134,AUS_female_points_list!$A$3:$S$1048576,19,FALSE),""))</f>
        <v/>
      </c>
      <c r="I134" s="81">
        <f>IFERROR(VLOOKUP(C134&amp;D134,AUS_male_Toplist_21_22!$N$3:$Q$2969,2,FALSE),IFERROR(VLOOKUP(C134&amp;D134,AUS_female_Toplist_21_22!$N$3:$Q$2879,2,FALSE),"Not found"))</f>
        <v>1122</v>
      </c>
      <c r="J134" s="81">
        <f>IFERROR(VLOOKUP(C134&amp;D134,AUS_male_Toplist_21_22!$N$3:$Q$2969,3,FALSE),IFERROR(VLOOKUP(C134&amp;D134,AUS_female_Toplist_21_22!$N$3:$Q$2879,3,FALSE),"Not found"))</f>
        <v>27</v>
      </c>
      <c r="K134" s="2">
        <f>IFERROR(VLOOKUP(C134&amp;D134,AUS_male_Toplist_21_22!$N$3:$Q$2969,4,FALSE),IFERROR(VLOOKUP(C134&amp;D134,AUS_female_Toplist_21_22!$N$3:$Q$2879,4,FALSE),"Not found"))</f>
        <v>4</v>
      </c>
      <c r="L134" s="2">
        <f>(COUNTIF($C$2:$C134,$C134)=1)+0</f>
        <v>1</v>
      </c>
      <c r="M134" s="2">
        <f>IF(L134=1,RANK(I134,$I$2:$I$1209,0),"Alternate event")</f>
        <v>120</v>
      </c>
      <c r="N134" s="2" t="str">
        <f t="shared" si="7"/>
        <v>James NIPPERESS3000msc</v>
      </c>
      <c r="O134" t="str">
        <f>IF(COUNTIFS($N$2:$N$3997, N134)&gt;1, "Duplicate", "Unique")</f>
        <v>Unique</v>
      </c>
    </row>
    <row r="135" spans="1:15" x14ac:dyDescent="0.2">
      <c r="A135" s="2">
        <v>134</v>
      </c>
      <c r="B135" s="2">
        <f t="shared" si="8"/>
        <v>84</v>
      </c>
      <c r="C135" t="s">
        <v>374</v>
      </c>
      <c r="D135" t="s">
        <v>43</v>
      </c>
      <c r="E135" s="5">
        <v>38437</v>
      </c>
      <c r="F135" s="41">
        <f ca="1">DATEDIF(E135,TODAY(),"y")</f>
        <v>16</v>
      </c>
      <c r="G135" s="42" t="str">
        <f>IFERROR(VLOOKUP(C135&amp;D135,AUS_male_points_list!$A$3:$S$1048576,19,FALSE), IFERROR(VLOOKUP(C135&amp;D135,AUS_female_points_list!$A$3:$S$1048576,19,FALSE),""))</f>
        <v/>
      </c>
      <c r="I135" s="81">
        <f>IFERROR(VLOOKUP(C135&amp;D135,AUS_male_Toplist_21_22!$N$3:$Q$2969,2,FALSE),IFERROR(VLOOKUP(C135&amp;D135,AUS_female_Toplist_21_22!$N$3:$Q$2879,2,FALSE),"Not found"))</f>
        <v>924</v>
      </c>
      <c r="J135" s="81">
        <f>IFERROR(VLOOKUP(C135&amp;D135,AUS_male_Toplist_21_22!$N$3:$Q$2969,3,FALSE),IFERROR(VLOOKUP(C135&amp;D135,AUS_female_Toplist_21_22!$N$3:$Q$2879,3,FALSE),"Not found"))</f>
        <v>27</v>
      </c>
      <c r="K135" s="2">
        <f>IFERROR(VLOOKUP(C135&amp;D135,AUS_male_Toplist_21_22!$N$3:$Q$2969,4,FALSE),IFERROR(VLOOKUP(C135&amp;D135,AUS_female_Toplist_21_22!$N$3:$Q$2879,4,FALSE),"Not found"))</f>
        <v>4</v>
      </c>
      <c r="L135" s="2">
        <f>(COUNTIF($C$2:$C135,$C135)=1)+0</f>
        <v>1</v>
      </c>
      <c r="M135" s="2">
        <f>IF(L135=1,RANK(I135,$I$2:$I$1209,0),"Alternate event")</f>
        <v>914</v>
      </c>
      <c r="N135" s="2" t="str">
        <f t="shared" si="7"/>
        <v>Mia SCERRIheptathlon</v>
      </c>
      <c r="O135" t="str">
        <f>IF(COUNTIFS($N$2:$N$3997, N135)&gt;1, "Duplicate", "Unique")</f>
        <v>Unique</v>
      </c>
    </row>
    <row r="136" spans="1:15" x14ac:dyDescent="0.2">
      <c r="A136" s="2">
        <v>135</v>
      </c>
      <c r="B136" s="2">
        <f t="shared" si="8"/>
        <v>84</v>
      </c>
      <c r="C136" t="s">
        <v>782</v>
      </c>
      <c r="D136" t="s">
        <v>36</v>
      </c>
      <c r="E136" s="5">
        <v>35644</v>
      </c>
      <c r="F136" s="41">
        <f ca="1">DATEDIF(E136,TODAY(),"y")</f>
        <v>24</v>
      </c>
      <c r="G136" s="42" t="str">
        <f>IFERROR(VLOOKUP(C136&amp;D136,AUS_male_points_list!$A$3:$S$1048576,19,FALSE), IFERROR(VLOOKUP(C136&amp;D136,AUS_female_points_list!$A$3:$S$1048576,19,FALSE),""))</f>
        <v/>
      </c>
      <c r="I136" s="81">
        <f>IFERROR(VLOOKUP(C136&amp;D136,AUS_male_Toplist_21_22!$N$3:$Q$2969,2,FALSE),IFERROR(VLOOKUP(C136&amp;D136,AUS_female_Toplist_21_22!$N$3:$Q$2879,2,FALSE),"Not found"))</f>
        <v>1021</v>
      </c>
      <c r="J136" s="81">
        <f>IFERROR(VLOOKUP(C136&amp;D136,AUS_male_Toplist_21_22!$N$3:$Q$2969,3,FALSE),IFERROR(VLOOKUP(C136&amp;D136,AUS_female_Toplist_21_22!$N$3:$Q$2879,3,FALSE),"Not found"))</f>
        <v>27</v>
      </c>
      <c r="K136" s="2">
        <f>IFERROR(VLOOKUP(C136&amp;D136,AUS_male_Toplist_21_22!$N$3:$Q$2969,4,FALSE),IFERROR(VLOOKUP(C136&amp;D136,AUS_female_Toplist_21_22!$N$3:$Q$2879,4,FALSE),"Not found"))</f>
        <v>7</v>
      </c>
      <c r="L136" s="2">
        <f>(COUNTIF($C$2:$C136,$C136)=1)+0</f>
        <v>1</v>
      </c>
      <c r="M136" s="2">
        <f>IF(L136=1,RANK(I136,$I$2:$I$1209,0),"Alternate event")</f>
        <v>478</v>
      </c>
      <c r="N136" s="2" t="str">
        <f t="shared" si="7"/>
        <v>Liam HARRISpole-vault</v>
      </c>
      <c r="O136" t="str">
        <f>IF(COUNTIFS($N$2:$N$3997, N136)&gt;1, "Duplicate", "Unique")</f>
        <v>Unique</v>
      </c>
    </row>
    <row r="137" spans="1:15" x14ac:dyDescent="0.2">
      <c r="A137" s="2">
        <v>136</v>
      </c>
      <c r="B137" s="2">
        <f t="shared" si="8"/>
        <v>84</v>
      </c>
      <c r="C137" t="s">
        <v>785</v>
      </c>
      <c r="D137" t="s">
        <v>36</v>
      </c>
      <c r="E137" s="5">
        <v>31514</v>
      </c>
      <c r="F137" s="41">
        <f ca="1">DATEDIF(E137,TODAY(),"y")</f>
        <v>35</v>
      </c>
      <c r="G137" s="42" t="str">
        <f>IFERROR(VLOOKUP(C137&amp;D137,AUS_male_points_list!$A$3:$S$1048576,19,FALSE), IFERROR(VLOOKUP(C137&amp;D137,AUS_female_points_list!$A$3:$S$1048576,19,FALSE),""))</f>
        <v/>
      </c>
      <c r="I137" s="81">
        <f>IFERROR(VLOOKUP(C137&amp;D137,AUS_male_Toplist_21_22!$N$3:$Q$2969,2,FALSE),IFERROR(VLOOKUP(C137&amp;D137,AUS_female_Toplist_21_22!$N$3:$Q$2879,2,FALSE),"Not found"))</f>
        <v>1021</v>
      </c>
      <c r="J137" s="81">
        <f>IFERROR(VLOOKUP(C137&amp;D137,AUS_male_Toplist_21_22!$N$3:$Q$2969,3,FALSE),IFERROR(VLOOKUP(C137&amp;D137,AUS_female_Toplist_21_22!$N$3:$Q$2879,3,FALSE),"Not found"))</f>
        <v>27</v>
      </c>
      <c r="K137" s="2">
        <f>IFERROR(VLOOKUP(C137&amp;D137,AUS_male_Toplist_21_22!$N$3:$Q$2969,4,FALSE),IFERROR(VLOOKUP(C137&amp;D137,AUS_female_Toplist_21_22!$N$3:$Q$2879,4,FALSE),"Not found"))</f>
        <v>7</v>
      </c>
      <c r="L137" s="2">
        <f>(COUNTIF($C$2:$C137,$C137)=1)+0</f>
        <v>1</v>
      </c>
      <c r="M137" s="2">
        <f>IF(L137=1,RANK(I137,$I$2:$I$1209,0),"Alternate event")</f>
        <v>478</v>
      </c>
      <c r="N137" s="2" t="str">
        <f t="shared" si="7"/>
        <v>Joel POCKLINGTONpole-vault</v>
      </c>
      <c r="O137" t="str">
        <f>IF(COUNTIFS($N$2:$N$3997, N137)&gt;1, "Duplicate", "Unique")</f>
        <v>Unique</v>
      </c>
    </row>
    <row r="138" spans="1:15" x14ac:dyDescent="0.2">
      <c r="A138" s="2">
        <v>137</v>
      </c>
      <c r="B138" s="2">
        <f t="shared" si="8"/>
        <v>85</v>
      </c>
      <c r="C138" t="s">
        <v>311</v>
      </c>
      <c r="D138" t="s">
        <v>82</v>
      </c>
      <c r="E138" s="5">
        <v>30264</v>
      </c>
      <c r="F138" s="41">
        <f ca="1">DATEDIF(E138,TODAY(),"y")</f>
        <v>39</v>
      </c>
      <c r="G138" s="42" t="str">
        <f>IFERROR(VLOOKUP(C138&amp;D138,AUS_male_points_list!$A$3:$S$1048576,19,FALSE), IFERROR(VLOOKUP(C138&amp;D138,AUS_female_points_list!$A$3:$S$1048576,19,FALSE),""))</f>
        <v/>
      </c>
      <c r="I138" s="81">
        <f>IFERROR(VLOOKUP(C138&amp;D138,AUS_male_Toplist_21_22!$N$3:$Q$2969,2,FALSE),IFERROR(VLOOKUP(C138&amp;D138,AUS_female_Toplist_21_22!$N$3:$Q$2879,2,FALSE),"Not found"))</f>
        <v>1181</v>
      </c>
      <c r="J138" s="81">
        <f>IFERROR(VLOOKUP(C138&amp;D138,AUS_male_Toplist_21_22!$N$3:$Q$2969,3,FALSE),IFERROR(VLOOKUP(C138&amp;D138,AUS_female_Toplist_21_22!$N$3:$Q$2879,3,FALSE),"Not found"))</f>
        <v>28</v>
      </c>
      <c r="K138" s="2">
        <f>IFERROR(VLOOKUP(C138&amp;D138,AUS_male_Toplist_21_22!$N$3:$Q$2969,4,FALSE),IFERROR(VLOOKUP(C138&amp;D138,AUS_female_Toplist_21_22!$N$3:$Q$2879,4,FALSE),"Not found"))</f>
        <v>1</v>
      </c>
      <c r="L138" s="2">
        <f>(COUNTIF($C$2:$C138,$C138)=1)+0</f>
        <v>1</v>
      </c>
      <c r="M138" s="2">
        <f>IF(L138=1,RANK(I138,$I$2:$I$1209,0),"Alternate event")</f>
        <v>23</v>
      </c>
      <c r="N138" s="2" t="str">
        <f t="shared" si="7"/>
        <v>Eloise WELLINGSmarathon</v>
      </c>
      <c r="O138" t="str">
        <f>IF(COUNTIFS($N$2:$N$3997, N138)&gt;1, "Duplicate", "Unique")</f>
        <v>Unique</v>
      </c>
    </row>
    <row r="139" spans="1:15" x14ac:dyDescent="0.2">
      <c r="A139" s="2">
        <v>138</v>
      </c>
      <c r="B139" s="2">
        <f t="shared" si="8"/>
        <v>86</v>
      </c>
      <c r="C139" t="s">
        <v>521</v>
      </c>
      <c r="D139" t="s">
        <v>25</v>
      </c>
      <c r="E139" s="5">
        <v>37908</v>
      </c>
      <c r="F139" s="41">
        <f ca="1">DATEDIF(E139,TODAY(),"y")</f>
        <v>18</v>
      </c>
      <c r="G139" s="42" t="str">
        <f>IFERROR(VLOOKUP(C139&amp;D139,AUS_male_points_list!$A$3:$S$1048576,19,FALSE), IFERROR(VLOOKUP(C139&amp;D139,AUS_female_points_list!$A$3:$S$1048576,19,FALSE),""))</f>
        <v/>
      </c>
      <c r="I139" s="81">
        <f>IFERROR(VLOOKUP(C139&amp;D139,AUS_male_Toplist_21_22!$N$3:$Q$2969,2,FALSE),IFERROR(VLOOKUP(C139&amp;D139,AUS_female_Toplist_21_22!$N$3:$Q$2879,2,FALSE),"Not found"))</f>
        <v>1163</v>
      </c>
      <c r="J139" s="81">
        <f>IFERROR(VLOOKUP(C139&amp;D139,AUS_male_Toplist_21_22!$N$3:$Q$2969,3,FALSE),IFERROR(VLOOKUP(C139&amp;D139,AUS_female_Toplist_21_22!$N$3:$Q$2879,3,FALSE),"Not found"))</f>
        <v>28</v>
      </c>
      <c r="K139" s="2">
        <f>IFERROR(VLOOKUP(C139&amp;D139,AUS_male_Toplist_21_22!$N$3:$Q$2969,4,FALSE),IFERROR(VLOOKUP(C139&amp;D139,AUS_female_Toplist_21_22!$N$3:$Q$2879,4,FALSE),"Not found"))</f>
        <v>1</v>
      </c>
      <c r="L139" s="2">
        <f>(COUNTIF($C$2:$C139,$C139)=1)+0</f>
        <v>1</v>
      </c>
      <c r="M139" s="2">
        <f>IF(L139=1,RANK(I139,$I$2:$I$1209,0),"Alternate event")</f>
        <v>37</v>
      </c>
      <c r="N139" s="2" t="str">
        <f t="shared" si="7"/>
        <v>Aidan MURPHY200m</v>
      </c>
      <c r="O139" t="str">
        <f>IF(COUNTIFS($N$2:$N$3997, N139)&gt;1, "Duplicate", "Unique")</f>
        <v>Unique</v>
      </c>
    </row>
    <row r="140" spans="1:15" x14ac:dyDescent="0.2">
      <c r="A140" s="2">
        <v>139</v>
      </c>
      <c r="B140" s="2">
        <f t="shared" si="8"/>
        <v>86</v>
      </c>
      <c r="C140" t="s">
        <v>307</v>
      </c>
      <c r="D140" t="s">
        <v>29</v>
      </c>
      <c r="E140" s="5">
        <v>34956</v>
      </c>
      <c r="F140" s="41">
        <f ca="1">DATEDIF(E140,TODAY(),"y")</f>
        <v>26</v>
      </c>
      <c r="G140" s="42" t="str">
        <f>IFERROR(VLOOKUP(C140&amp;D140,AUS_male_points_list!$A$3:$S$1048576,19,FALSE), IFERROR(VLOOKUP(C140&amp;D140,AUS_female_points_list!$A$3:$S$1048576,19,FALSE),""))</f>
        <v/>
      </c>
      <c r="I140" s="81">
        <f>IFERROR(VLOOKUP(C140&amp;D140,AUS_male_Toplist_21_22!$N$3:$Q$2969,2,FALSE),IFERROR(VLOOKUP(C140&amp;D140,AUS_female_Toplist_21_22!$N$3:$Q$2879,2,FALSE),"Not found"))</f>
        <v>1155</v>
      </c>
      <c r="J140" s="81">
        <f>IFERROR(VLOOKUP(C140&amp;D140,AUS_male_Toplist_21_22!$N$3:$Q$2969,3,FALSE),IFERROR(VLOOKUP(C140&amp;D140,AUS_female_Toplist_21_22!$N$3:$Q$2879,3,FALSE),"Not found"))</f>
        <v>28</v>
      </c>
      <c r="K140" s="2">
        <f>IFERROR(VLOOKUP(C140&amp;D140,AUS_male_Toplist_21_22!$N$3:$Q$2969,4,FALSE),IFERROR(VLOOKUP(C140&amp;D140,AUS_female_Toplist_21_22!$N$3:$Q$2879,4,FALSE),"Not found"))</f>
        <v>2</v>
      </c>
      <c r="L140" s="2">
        <f>(COUNTIF($C$2:$C140,$C140)=1)+0</f>
        <v>0</v>
      </c>
      <c r="M140" s="2" t="str">
        <f>IF(L140=1,RANK(I140,$I$2:$I$1209,0),"Alternate event")</f>
        <v>Alternate event</v>
      </c>
      <c r="N140" s="2" t="str">
        <f t="shared" si="7"/>
        <v>Isobel BATT-DOYLE5000m</v>
      </c>
      <c r="O140" t="str">
        <f>IF(COUNTIFS($N$2:$N$3997, N140)&gt;1, "Duplicate", "Unique")</f>
        <v>Unique</v>
      </c>
    </row>
    <row r="141" spans="1:15" x14ac:dyDescent="0.2">
      <c r="A141" s="2">
        <v>140</v>
      </c>
      <c r="B141" s="2">
        <f t="shared" si="8"/>
        <v>87</v>
      </c>
      <c r="C141" t="s">
        <v>870</v>
      </c>
      <c r="D141" t="s">
        <v>25</v>
      </c>
      <c r="E141" s="5">
        <v>36720</v>
      </c>
      <c r="F141" s="41">
        <f ca="1">DATEDIF(E141,TODAY(),"y")</f>
        <v>21</v>
      </c>
      <c r="G141" s="42" t="str">
        <f>IFERROR(VLOOKUP(C141&amp;D141,AUS_male_points_list!$A$3:$S$1048576,19,FALSE), IFERROR(VLOOKUP(C141&amp;D141,AUS_female_points_list!$A$3:$S$1048576,19,FALSE),""))</f>
        <v/>
      </c>
      <c r="I141" s="81">
        <f>IFERROR(VLOOKUP(C141&amp;D141,AUS_male_Toplist_21_22!$N$3:$Q$2969,2,FALSE),IFERROR(VLOOKUP(C141&amp;D141,AUS_female_Toplist_21_22!$N$3:$Q$2879,2,FALSE),"Not found"))</f>
        <v>1140</v>
      </c>
      <c r="J141" s="81">
        <f>IFERROR(VLOOKUP(C141&amp;D141,AUS_male_Toplist_21_22!$N$3:$Q$2969,3,FALSE),IFERROR(VLOOKUP(C141&amp;D141,AUS_female_Toplist_21_22!$N$3:$Q$2879,3,FALSE),"Not found"))</f>
        <v>28</v>
      </c>
      <c r="K141" s="2">
        <f>IFERROR(VLOOKUP(C141&amp;D141,AUS_male_Toplist_21_22!$N$3:$Q$2969,4,FALSE),IFERROR(VLOOKUP(C141&amp;D141,AUS_female_Toplist_21_22!$N$3:$Q$2879,4,FALSE),"Not found"))</f>
        <v>2</v>
      </c>
      <c r="L141" s="2">
        <f>(COUNTIF($C$2:$C141,$C141)=1)+0</f>
        <v>1</v>
      </c>
      <c r="M141" s="2">
        <f>IF(L141=1,RANK(I141,$I$2:$I$1209,0),"Alternate event")</f>
        <v>78</v>
      </c>
      <c r="N141" s="2" t="str">
        <f t="shared" si="7"/>
        <v>Ella CONNOLLY200m</v>
      </c>
      <c r="O141" t="str">
        <f>IF(COUNTIFS($N$2:$N$3997, N141)&gt;1, "Duplicate", "Unique")</f>
        <v>Unique</v>
      </c>
    </row>
    <row r="142" spans="1:15" x14ac:dyDescent="0.2">
      <c r="A142" s="2">
        <v>141</v>
      </c>
      <c r="B142" s="2">
        <f t="shared" si="8"/>
        <v>88</v>
      </c>
      <c r="C142" t="s">
        <v>795</v>
      </c>
      <c r="D142" t="s">
        <v>39</v>
      </c>
      <c r="E142" s="5">
        <v>36266</v>
      </c>
      <c r="F142" s="41">
        <f ca="1">DATEDIF(E142,TODAY(),"y")</f>
        <v>22</v>
      </c>
      <c r="G142" s="42" t="str">
        <f>IFERROR(VLOOKUP(C142&amp;D142,AUS_male_points_list!$A$3:$S$1048576,19,FALSE), IFERROR(VLOOKUP(C142&amp;D142,AUS_female_points_list!$A$3:$S$1048576,19,FALSE),""))</f>
        <v/>
      </c>
      <c r="I142" s="81">
        <f>IFERROR(VLOOKUP(C142&amp;D142,AUS_male_Toplist_21_22!$N$3:$Q$2969,2,FALSE),IFERROR(VLOOKUP(C142&amp;D142,AUS_female_Toplist_21_22!$N$3:$Q$2879,2,FALSE),"Not found"))</f>
        <v>1023</v>
      </c>
      <c r="J142" s="81">
        <f>IFERROR(VLOOKUP(C142&amp;D142,AUS_male_Toplist_21_22!$N$3:$Q$2969,3,FALSE),IFERROR(VLOOKUP(C142&amp;D142,AUS_female_Toplist_21_22!$N$3:$Q$2879,3,FALSE),"Not found"))</f>
        <v>28</v>
      </c>
      <c r="K142" s="2">
        <f>IFERROR(VLOOKUP(C142&amp;D142,AUS_male_Toplist_21_22!$N$3:$Q$2969,4,FALSE),IFERROR(VLOOKUP(C142&amp;D142,AUS_female_Toplist_21_22!$N$3:$Q$2879,4,FALSE),"Not found"))</f>
        <v>3</v>
      </c>
      <c r="L142" s="2">
        <f>(COUNTIF($C$2:$C142,$C142)=1)+0</f>
        <v>1</v>
      </c>
      <c r="M142" s="2">
        <f>IF(L142=1,RANK(I142,$I$2:$I$1209,0),"Alternate event")</f>
        <v>466</v>
      </c>
      <c r="N142" s="2" t="str">
        <f t="shared" si="7"/>
        <v>Aiden HARVEYshot-put</v>
      </c>
      <c r="O142" t="str">
        <f>IF(COUNTIFS($N$2:$N$3997, N142)&gt;1, "Duplicate", "Unique")</f>
        <v>Unique</v>
      </c>
    </row>
    <row r="143" spans="1:15" x14ac:dyDescent="0.2">
      <c r="A143" s="2">
        <v>142</v>
      </c>
      <c r="B143" s="2">
        <f t="shared" si="8"/>
        <v>88</v>
      </c>
      <c r="C143" t="s">
        <v>651</v>
      </c>
      <c r="D143" t="s">
        <v>29</v>
      </c>
      <c r="E143" s="5">
        <v>35634</v>
      </c>
      <c r="F143" s="41">
        <f ca="1">DATEDIF(E143,TODAY(),"y")</f>
        <v>24</v>
      </c>
      <c r="G143" s="42" t="str">
        <f>IFERROR(VLOOKUP(C143&amp;D143,AUS_male_points_list!$A$3:$S$1048576,19,FALSE), IFERROR(VLOOKUP(C143&amp;D143,AUS_female_points_list!$A$3:$S$1048576,19,FALSE),""))</f>
        <v/>
      </c>
      <c r="I143" s="81">
        <f>IFERROR(VLOOKUP(C143&amp;D143,AUS_male_Toplist_21_22!$N$3:$Q$2969,2,FALSE),IFERROR(VLOOKUP(C143&amp;D143,AUS_female_Toplist_21_22!$N$3:$Q$2879,2,FALSE),"Not found"))</f>
        <v>1139</v>
      </c>
      <c r="J143" s="81">
        <f>IFERROR(VLOOKUP(C143&amp;D143,AUS_male_Toplist_21_22!$N$3:$Q$2969,3,FALSE),IFERROR(VLOOKUP(C143&amp;D143,AUS_female_Toplist_21_22!$N$3:$Q$2879,3,FALSE),"Not found"))</f>
        <v>28</v>
      </c>
      <c r="K143" s="2">
        <f>IFERROR(VLOOKUP(C143&amp;D143,AUS_male_Toplist_21_22!$N$3:$Q$2969,4,FALSE),IFERROR(VLOOKUP(C143&amp;D143,AUS_female_Toplist_21_22!$N$3:$Q$2879,4,FALSE),"Not found"))</f>
        <v>4</v>
      </c>
      <c r="L143" s="2">
        <f>(COUNTIF($C$2:$C143,$C143)=1)+0</f>
        <v>0</v>
      </c>
      <c r="M143" s="2" t="str">
        <f>IF(L143=1,RANK(I143,$I$2:$I$1209,0),"Alternate event")</f>
        <v>Alternate event</v>
      </c>
      <c r="N143" s="2" t="str">
        <f t="shared" si="7"/>
        <v>Matthew RAMSDEN5000m</v>
      </c>
      <c r="O143" t="str">
        <f>IF(COUNTIFS($N$2:$N$3997, N143)&gt;1, "Duplicate", "Unique")</f>
        <v>Unique</v>
      </c>
    </row>
    <row r="144" spans="1:15" x14ac:dyDescent="0.2">
      <c r="A144" s="2">
        <v>143</v>
      </c>
      <c r="B144" s="2">
        <f t="shared" si="8"/>
        <v>88</v>
      </c>
      <c r="C144" t="s">
        <v>808</v>
      </c>
      <c r="D144" t="s">
        <v>41</v>
      </c>
      <c r="E144" s="5">
        <v>34387</v>
      </c>
      <c r="F144" s="41">
        <f ca="1">DATEDIF(E144,TODAY(),"y")</f>
        <v>28</v>
      </c>
      <c r="G144" s="42" t="str">
        <f>IFERROR(VLOOKUP(C144&amp;D144,AUS_male_points_list!$A$3:$S$1048576,19,FALSE), IFERROR(VLOOKUP(C144&amp;D144,AUS_female_points_list!$A$3:$S$1048576,19,FALSE),""))</f>
        <v/>
      </c>
      <c r="I144" s="81">
        <f>IFERROR(VLOOKUP(C144&amp;D144,AUS_male_Toplist_21_22!$N$3:$Q$2969,2,FALSE),IFERROR(VLOOKUP(C144&amp;D144,AUS_female_Toplist_21_22!$N$3:$Q$2879,2,FALSE),"Not found"))</f>
        <v>1049</v>
      </c>
      <c r="J144" s="81">
        <f>IFERROR(VLOOKUP(C144&amp;D144,AUS_male_Toplist_21_22!$N$3:$Q$2969,3,FALSE),IFERROR(VLOOKUP(C144&amp;D144,AUS_female_Toplist_21_22!$N$3:$Q$2879,3,FALSE),"Not found"))</f>
        <v>28</v>
      </c>
      <c r="K144" s="2">
        <f>IFERROR(VLOOKUP(C144&amp;D144,AUS_male_Toplist_21_22!$N$3:$Q$2969,4,FALSE),IFERROR(VLOOKUP(C144&amp;D144,AUS_female_Toplist_21_22!$N$3:$Q$2879,4,FALSE),"Not found"))</f>
        <v>4</v>
      </c>
      <c r="L144" s="2">
        <f>(COUNTIF($C$2:$C144,$C144)=1)+0</f>
        <v>1</v>
      </c>
      <c r="M144" s="2">
        <f>IF(L144=1,RANK(I144,$I$2:$I$1209,0),"Alternate event")</f>
        <v>358</v>
      </c>
      <c r="N144" s="2" t="str">
        <f t="shared" si="7"/>
        <v>Cruz HOGANjavelin-throw</v>
      </c>
      <c r="O144" t="str">
        <f>IF(COUNTIFS($N$2:$N$3997, N144)&gt;1, "Duplicate", "Unique")</f>
        <v>Unique</v>
      </c>
    </row>
    <row r="145" spans="1:15" x14ac:dyDescent="0.2">
      <c r="A145" s="2">
        <v>144</v>
      </c>
      <c r="B145" s="2">
        <f t="shared" si="8"/>
        <v>88</v>
      </c>
      <c r="C145" t="s">
        <v>278</v>
      </c>
      <c r="D145" t="s">
        <v>34</v>
      </c>
      <c r="E145" s="5">
        <v>36219</v>
      </c>
      <c r="F145" s="41">
        <f ca="1">DATEDIF(E145,TODAY(),"y")</f>
        <v>23</v>
      </c>
      <c r="G145" s="42" t="str">
        <f>IFERROR(VLOOKUP(C145&amp;D145,AUS_male_points_list!$A$3:$S$1048576,19,FALSE), IFERROR(VLOOKUP(C145&amp;D145,AUS_female_points_list!$A$3:$S$1048576,19,FALSE),""))</f>
        <v/>
      </c>
      <c r="I145" s="81">
        <f>IFERROR(VLOOKUP(C145&amp;D145,AUS_male_Toplist_21_22!$N$3:$Q$2969,2,FALSE),IFERROR(VLOOKUP(C145&amp;D145,AUS_female_Toplist_21_22!$N$3:$Q$2879,2,FALSE),"Not found"))</f>
        <v>1142</v>
      </c>
      <c r="J145" s="81">
        <f>IFERROR(VLOOKUP(C145&amp;D145,AUS_male_Toplist_21_22!$N$3:$Q$2969,3,FALSE),IFERROR(VLOOKUP(C145&amp;D145,AUS_female_Toplist_21_22!$N$3:$Q$2879,3,FALSE),"Not found"))</f>
        <v>28</v>
      </c>
      <c r="K145" s="2">
        <f>IFERROR(VLOOKUP(C145&amp;D145,AUS_male_Toplist_21_22!$N$3:$Q$2969,4,FALSE),IFERROR(VLOOKUP(C145&amp;D145,AUS_female_Toplist_21_22!$N$3:$Q$2879,4,FALSE),"Not found"))</f>
        <v>5</v>
      </c>
      <c r="L145" s="2">
        <f>(COUNTIF($C$2:$C145,$C145)=1)+0</f>
        <v>1</v>
      </c>
      <c r="M145" s="2">
        <f>IF(L145=1,RANK(I145,$I$2:$I$1209,0),"Alternate event")</f>
        <v>74</v>
      </c>
      <c r="N145" s="2" t="str">
        <f t="shared" si="7"/>
        <v>Brielle ERBACHER3000msc</v>
      </c>
      <c r="O145" t="str">
        <f>IF(COUNTIFS($N$2:$N$3997, N145)&gt;1, "Duplicate", "Unique")</f>
        <v>Unique</v>
      </c>
    </row>
    <row r="146" spans="1:15" x14ac:dyDescent="0.2">
      <c r="A146" s="2">
        <v>145</v>
      </c>
      <c r="B146" s="2">
        <f t="shared" si="8"/>
        <v>88</v>
      </c>
      <c r="C146" t="s">
        <v>340</v>
      </c>
      <c r="D146" t="s">
        <v>32</v>
      </c>
      <c r="E146" s="5">
        <v>34143</v>
      </c>
      <c r="F146" s="41">
        <f ca="1">DATEDIF(E146,TODAY(),"y")</f>
        <v>28</v>
      </c>
      <c r="G146" s="42" t="str">
        <f>IFERROR(VLOOKUP(C146&amp;D146,AUS_male_points_list!$A$3:$S$1048576,19,FALSE), IFERROR(VLOOKUP(C146&amp;D146,AUS_female_points_list!$A$3:$S$1048576,19,FALSE),""))</f>
        <v/>
      </c>
      <c r="I146" s="81">
        <f>IFERROR(VLOOKUP(C146&amp;D146,AUS_male_Toplist_21_22!$N$3:$Q$2969,2,FALSE),IFERROR(VLOOKUP(C146&amp;D146,AUS_female_Toplist_21_22!$N$3:$Q$2879,2,FALSE),"Not found"))</f>
        <v>1128</v>
      </c>
      <c r="J146" s="81">
        <f>IFERROR(VLOOKUP(C146&amp;D146,AUS_male_Toplist_21_22!$N$3:$Q$2969,3,FALSE),IFERROR(VLOOKUP(C146&amp;D146,AUS_female_Toplist_21_22!$N$3:$Q$2879,3,FALSE),"Not found"))</f>
        <v>28</v>
      </c>
      <c r="K146" s="2">
        <f>IFERROR(VLOOKUP(C146&amp;D146,AUS_male_Toplist_21_22!$N$3:$Q$2969,4,FALSE),IFERROR(VLOOKUP(C146&amp;D146,AUS_female_Toplist_21_22!$N$3:$Q$2879,4,FALSE),"Not found"))</f>
        <v>6</v>
      </c>
      <c r="L146" s="2">
        <f>(COUNTIF($C$2:$C146,$C146)=1)+0</f>
        <v>1</v>
      </c>
      <c r="M146" s="2">
        <f>IF(L146=1,RANK(I146,$I$2:$I$1209,0),"Alternate event")</f>
        <v>104</v>
      </c>
      <c r="N146" s="2" t="str">
        <f t="shared" si="7"/>
        <v>Michelle JENNEKE100mh</v>
      </c>
      <c r="O146" t="str">
        <f>IF(COUNTIFS($N$2:$N$3997, N146)&gt;1, "Duplicate", "Unique")</f>
        <v>Unique</v>
      </c>
    </row>
    <row r="147" spans="1:15" x14ac:dyDescent="0.2">
      <c r="A147" s="2">
        <v>146</v>
      </c>
      <c r="B147" s="2">
        <f t="shared" si="8"/>
        <v>88</v>
      </c>
      <c r="C147" t="s">
        <v>768</v>
      </c>
      <c r="D147" t="s">
        <v>35</v>
      </c>
      <c r="E147" s="5">
        <v>36628</v>
      </c>
      <c r="F147" s="41">
        <f ca="1">DATEDIF(E147,TODAY(),"y")</f>
        <v>21</v>
      </c>
      <c r="G147" s="42" t="str">
        <f>IFERROR(VLOOKUP(C147&amp;D147,AUS_male_points_list!$A$3:$S$1048576,19,FALSE), IFERROR(VLOOKUP(C147&amp;D147,AUS_female_points_list!$A$3:$S$1048576,19,FALSE),""))</f>
        <v/>
      </c>
      <c r="I147" s="81">
        <f>IFERROR(VLOOKUP(C147&amp;D147,AUS_male_Toplist_21_22!$N$3:$Q$2969,2,FALSE),IFERROR(VLOOKUP(C147&amp;D147,AUS_female_Toplist_21_22!$N$3:$Q$2879,2,FALSE),"Not found"))</f>
        <v>1090</v>
      </c>
      <c r="J147" s="81">
        <f>IFERROR(VLOOKUP(C147&amp;D147,AUS_male_Toplist_21_22!$N$3:$Q$2969,3,FALSE),IFERROR(VLOOKUP(C147&amp;D147,AUS_female_Toplist_21_22!$N$3:$Q$2879,3,FALSE),"Not found"))</f>
        <v>28</v>
      </c>
      <c r="K147" s="2">
        <f>IFERROR(VLOOKUP(C147&amp;D147,AUS_male_Toplist_21_22!$N$3:$Q$2969,4,FALSE),IFERROR(VLOOKUP(C147&amp;D147,AUS_female_Toplist_21_22!$N$3:$Q$2879,4,FALSE),"Not found"))</f>
        <v>6</v>
      </c>
      <c r="L147" s="2">
        <f>(COUNTIF($C$2:$C147,$C147)=1)+0</f>
        <v>1</v>
      </c>
      <c r="M147" s="2">
        <f>IF(L147=1,RANK(I147,$I$2:$I$1209,0),"Alternate event")</f>
        <v>221</v>
      </c>
      <c r="N147" s="2" t="str">
        <f t="shared" si="7"/>
        <v>Simioluwa THOMSEN-AJAYIhigh-jump</v>
      </c>
      <c r="O147" t="str">
        <f>IF(COUNTIFS($N$2:$N$3997, N147)&gt;1, "Duplicate", "Unique")</f>
        <v>Unique</v>
      </c>
    </row>
    <row r="148" spans="1:15" x14ac:dyDescent="0.2">
      <c r="A148" s="2">
        <v>147</v>
      </c>
      <c r="B148" s="2">
        <f t="shared" si="8"/>
        <v>89</v>
      </c>
      <c r="C148" t="s">
        <v>499</v>
      </c>
      <c r="D148" t="s">
        <v>82</v>
      </c>
      <c r="E148" s="5">
        <v>32004</v>
      </c>
      <c r="F148" s="41">
        <f ca="1">DATEDIF(E148,TODAY(),"y")</f>
        <v>34</v>
      </c>
      <c r="G148" s="42" t="str">
        <f>IFERROR(VLOOKUP(C148&amp;D148,AUS_male_points_list!$A$3:$S$1048576,19,FALSE), IFERROR(VLOOKUP(C148&amp;D148,AUS_female_points_list!$A$3:$S$1048576,19,FALSE),""))</f>
        <v/>
      </c>
      <c r="I148" s="81">
        <f>IFERROR(VLOOKUP(C148&amp;D148,AUS_male_Toplist_21_22!$N$3:$Q$2969,2,FALSE),IFERROR(VLOOKUP(C148&amp;D148,AUS_female_Toplist_21_22!$N$3:$Q$2879,2,FALSE),"Not found"))</f>
        <v>1180</v>
      </c>
      <c r="J148" s="81">
        <f>IFERROR(VLOOKUP(C148&amp;D148,AUS_male_Toplist_21_22!$N$3:$Q$2969,3,FALSE),IFERROR(VLOOKUP(C148&amp;D148,AUS_female_Toplist_21_22!$N$3:$Q$2879,3,FALSE),"Not found"))</f>
        <v>29</v>
      </c>
      <c r="K148" s="2">
        <f>IFERROR(VLOOKUP(C148&amp;D148,AUS_male_Toplist_21_22!$N$3:$Q$2969,4,FALSE),IFERROR(VLOOKUP(C148&amp;D148,AUS_female_Toplist_21_22!$N$3:$Q$2879,4,FALSE),"Not found"))</f>
        <v>2</v>
      </c>
      <c r="L148" s="2">
        <f>(COUNTIF($C$2:$C148,$C148)=1)+0</f>
        <v>1</v>
      </c>
      <c r="M148" s="2">
        <f>IF(L148=1,RANK(I148,$I$2:$I$1209,0),"Alternate event")</f>
        <v>24</v>
      </c>
      <c r="N148" s="2" t="str">
        <f>C148&amp;D148</f>
        <v>Jessica STENSONmarathon</v>
      </c>
      <c r="O148" t="str">
        <f>IF(COUNTIFS($N$2:$N$3997, N148)&gt;1, "Duplicate", "Unique")</f>
        <v>Unique</v>
      </c>
    </row>
    <row r="149" spans="1:15" x14ac:dyDescent="0.2">
      <c r="A149" s="2">
        <v>148</v>
      </c>
      <c r="B149" s="2">
        <f t="shared" si="8"/>
        <v>90</v>
      </c>
      <c r="C149" t="s">
        <v>759</v>
      </c>
      <c r="D149" t="s">
        <v>38</v>
      </c>
      <c r="E149" s="5">
        <v>37186</v>
      </c>
      <c r="F149" s="41">
        <f ca="1">DATEDIF(E149,TODAY(),"y")</f>
        <v>20</v>
      </c>
      <c r="G149" s="42" t="str">
        <f>IFERROR(VLOOKUP(C149&amp;D149,AUS_male_points_list!$A$3:$S$1048576,19,FALSE), IFERROR(VLOOKUP(C149&amp;D149,AUS_female_points_list!$A$3:$S$1048576,19,FALSE),""))</f>
        <v/>
      </c>
      <c r="I149" s="81">
        <f>IFERROR(VLOOKUP(C149&amp;D149,AUS_male_Toplist_21_22!$N$3:$Q$2969,2,FALSE),IFERROR(VLOOKUP(C149&amp;D149,AUS_female_Toplist_21_22!$N$3:$Q$2879,2,FALSE),"Not found"))</f>
        <v>1083</v>
      </c>
      <c r="J149" s="81">
        <f>IFERROR(VLOOKUP(C149&amp;D149,AUS_male_Toplist_21_22!$N$3:$Q$2969,3,FALSE),IFERROR(VLOOKUP(C149&amp;D149,AUS_female_Toplist_21_22!$N$3:$Q$2879,3,FALSE),"Not found"))</f>
        <v>29</v>
      </c>
      <c r="K149" s="2">
        <f>IFERROR(VLOOKUP(C149&amp;D149,AUS_male_Toplist_21_22!$N$3:$Q$2969,4,FALSE),IFERROR(VLOOKUP(C149&amp;D149,AUS_female_Toplist_21_22!$N$3:$Q$2879,4,FALSE),"Not found"))</f>
        <v>3</v>
      </c>
      <c r="L149" s="2">
        <f>(COUNTIF($C$2:$C149,$C149)=1)+0</f>
        <v>1</v>
      </c>
      <c r="M149" s="2">
        <f>IF(L149=1,RANK(I149,$I$2:$I$1209,0),"Alternate event")</f>
        <v>243</v>
      </c>
      <c r="N149" s="2" t="str">
        <f t="shared" si="7"/>
        <v>Connor MURPHYtriple-jump</v>
      </c>
      <c r="O149" t="str">
        <f>IF(COUNTIFS($N$2:$N$3997, N149)&gt;1, "Duplicate", "Unique")</f>
        <v>Unique</v>
      </c>
    </row>
    <row r="150" spans="1:15" x14ac:dyDescent="0.2">
      <c r="A150" s="2">
        <v>149</v>
      </c>
      <c r="B150" s="2">
        <f t="shared" si="8"/>
        <v>90</v>
      </c>
      <c r="C150" t="s">
        <v>652</v>
      </c>
      <c r="D150" t="s">
        <v>28</v>
      </c>
      <c r="E150" s="5">
        <v>34002</v>
      </c>
      <c r="F150" s="41">
        <f ca="1">DATEDIF(E150,TODAY(),"y")</f>
        <v>29</v>
      </c>
      <c r="G150" s="42" t="str">
        <f>IFERROR(VLOOKUP(C150&amp;D150,AUS_male_points_list!$A$3:$S$1048576,19,FALSE), IFERROR(VLOOKUP(C150&amp;D150,AUS_female_points_list!$A$3:$S$1048576,19,FALSE),""))</f>
        <v/>
      </c>
      <c r="I150" s="81">
        <f>IFERROR(VLOOKUP(C150&amp;D150,AUS_male_Toplist_21_22!$N$3:$Q$2969,2,FALSE),IFERROR(VLOOKUP(C150&amp;D150,AUS_female_Toplist_21_22!$N$3:$Q$2879,2,FALSE),"Not found"))</f>
        <v>1155</v>
      </c>
      <c r="J150" s="81">
        <f>IFERROR(VLOOKUP(C150&amp;D150,AUS_male_Toplist_21_22!$N$3:$Q$2969,3,FALSE),IFERROR(VLOOKUP(C150&amp;D150,AUS_female_Toplist_21_22!$N$3:$Q$2879,3,FALSE),"Not found"))</f>
        <v>29</v>
      </c>
      <c r="K150" s="2">
        <f>IFERROR(VLOOKUP(C150&amp;D150,AUS_male_Toplist_21_22!$N$3:$Q$2969,4,FALSE),IFERROR(VLOOKUP(C150&amp;D150,AUS_female_Toplist_21_22!$N$3:$Q$2879,4,FALSE),"Not found"))</f>
        <v>5</v>
      </c>
      <c r="L150" s="2">
        <f>(COUNTIF($C$2:$C150,$C150)=1)+0</f>
        <v>1</v>
      </c>
      <c r="M150" s="2">
        <f>IF(L150=1,RANK(I150,$I$2:$I$1209,0),"Alternate event")</f>
        <v>49</v>
      </c>
      <c r="N150" s="2" t="str">
        <f t="shared" si="7"/>
        <v>Rorey HUNTER1500m</v>
      </c>
      <c r="O150" t="str">
        <f>IF(COUNTIFS($N$2:$N$3997, N150)&gt;1, "Duplicate", "Unique")</f>
        <v>Unique</v>
      </c>
    </row>
    <row r="151" spans="1:15" x14ac:dyDescent="0.2">
      <c r="A151" s="2">
        <v>150</v>
      </c>
      <c r="B151" s="2">
        <f t="shared" si="8"/>
        <v>90</v>
      </c>
      <c r="C151" t="s">
        <v>415</v>
      </c>
      <c r="D151" t="s">
        <v>35</v>
      </c>
      <c r="E151" s="5">
        <v>37383</v>
      </c>
      <c r="F151" s="41">
        <f ca="1">DATEDIF(E151,TODAY(),"y")</f>
        <v>19</v>
      </c>
      <c r="G151" s="42" t="str">
        <f>IFERROR(VLOOKUP(C151&amp;D151,AUS_male_points_list!$A$3:$S$1048576,19,FALSE), IFERROR(VLOOKUP(C151&amp;D151,AUS_female_points_list!$A$3:$S$1048576,19,FALSE),""))</f>
        <v/>
      </c>
      <c r="I151" s="81">
        <f>IFERROR(VLOOKUP(C151&amp;D151,AUS_male_Toplist_21_22!$N$3:$Q$2969,2,FALSE),IFERROR(VLOOKUP(C151&amp;D151,AUS_female_Toplist_21_22!$N$3:$Q$2879,2,FALSE),"Not found"))</f>
        <v>1043</v>
      </c>
      <c r="J151" s="81">
        <f>IFERROR(VLOOKUP(C151&amp;D151,AUS_male_Toplist_21_22!$N$3:$Q$2969,3,FALSE),IFERROR(VLOOKUP(C151&amp;D151,AUS_female_Toplist_21_22!$N$3:$Q$2879,3,FALSE),"Not found"))</f>
        <v>29</v>
      </c>
      <c r="K151" s="2">
        <f>IFERROR(VLOOKUP(C151&amp;D151,AUS_male_Toplist_21_22!$N$3:$Q$2969,4,FALSE),IFERROR(VLOOKUP(C151&amp;D151,AUS_female_Toplist_21_22!$N$3:$Q$2879,4,FALSE),"Not found"))</f>
        <v>5</v>
      </c>
      <c r="L151" s="2">
        <f>(COUNTIF($C$2:$C151,$C151)=1)+0</f>
        <v>1</v>
      </c>
      <c r="M151" s="2">
        <f>IF(L151=1,RANK(I151,$I$2:$I$1209,0),"Alternate event")</f>
        <v>382</v>
      </c>
      <c r="N151" s="2" t="str">
        <f t="shared" si="7"/>
        <v>Rosie TOZERhigh-jump</v>
      </c>
      <c r="O151" t="str">
        <f>IF(COUNTIFS($N$2:$N$3997, N151)&gt;1, "Duplicate", "Unique")</f>
        <v>Unique</v>
      </c>
    </row>
    <row r="152" spans="1:15" x14ac:dyDescent="0.2">
      <c r="A152" s="2">
        <v>151</v>
      </c>
      <c r="B152" s="2">
        <f t="shared" si="8"/>
        <v>90</v>
      </c>
      <c r="C152" t="s">
        <v>416</v>
      </c>
      <c r="D152" t="s">
        <v>35</v>
      </c>
      <c r="F152" s="41"/>
      <c r="G152" s="42" t="str">
        <f>IFERROR(VLOOKUP(C152&amp;D152,AUS_male_points_list!$A$3:$S$1048576,19,FALSE), IFERROR(VLOOKUP(C152&amp;D152,AUS_female_points_list!$A$3:$S$1048576,19,FALSE),""))</f>
        <v/>
      </c>
      <c r="I152" s="81">
        <f>IFERROR(VLOOKUP(C152&amp;D152,AUS_male_Toplist_21_22!$N$3:$Q$2969,2,FALSE),IFERROR(VLOOKUP(C152&amp;D152,AUS_female_Toplist_21_22!$N$3:$Q$2879,2,FALSE),"Not found"))</f>
        <v>1043</v>
      </c>
      <c r="J152" s="81">
        <f>IFERROR(VLOOKUP(C152&amp;D152,AUS_male_Toplist_21_22!$N$3:$Q$2969,3,FALSE),IFERROR(VLOOKUP(C152&amp;D152,AUS_female_Toplist_21_22!$N$3:$Q$2879,3,FALSE),"Not found"))</f>
        <v>29</v>
      </c>
      <c r="K152" s="2">
        <f>IFERROR(VLOOKUP(C152&amp;D152,AUS_male_Toplist_21_22!$N$3:$Q$2969,4,FALSE),IFERROR(VLOOKUP(C152&amp;D152,AUS_female_Toplist_21_22!$N$3:$Q$2879,4,FALSE),"Not found"))</f>
        <v>5</v>
      </c>
      <c r="L152" s="2">
        <f>(COUNTIF($C$2:$C152,$C152)=1)+0</f>
        <v>1</v>
      </c>
      <c r="M152" s="2">
        <f>IF(L152=1,RANK(I152,$I$2:$I$1209,0),"Alternate event")</f>
        <v>382</v>
      </c>
      <c r="N152" s="2" t="str">
        <f t="shared" si="7"/>
        <v>Toby STOLBERGhigh-jump</v>
      </c>
      <c r="O152" t="str">
        <f>IF(COUNTIFS($N$2:$N$3997, N152)&gt;1, "Duplicate", "Unique")</f>
        <v>Unique</v>
      </c>
    </row>
    <row r="153" spans="1:15" x14ac:dyDescent="0.2">
      <c r="A153" s="2">
        <v>152</v>
      </c>
      <c r="B153" s="2">
        <f t="shared" si="8"/>
        <v>90</v>
      </c>
      <c r="C153" t="s">
        <v>1012</v>
      </c>
      <c r="D153" t="s">
        <v>85</v>
      </c>
      <c r="E153" s="5">
        <v>37209</v>
      </c>
      <c r="F153" s="41">
        <f ca="1">DATEDIF(E153,TODAY(),"y")</f>
        <v>20</v>
      </c>
      <c r="G153" s="42" t="str">
        <f>IFERROR(VLOOKUP(C153&amp;D153,AUS_male_points_list!$A$3:$S$1048576,19,FALSE), IFERROR(VLOOKUP(C153&amp;D153,AUS_female_points_list!$A$3:$S$1048576,19,FALSE),""))</f>
        <v/>
      </c>
      <c r="I153" s="81">
        <f>IFERROR(VLOOKUP(C153&amp;D153,AUS_male_Toplist_21_22!$N$3:$Q$2969,2,FALSE),IFERROR(VLOOKUP(C153&amp;D153,AUS_female_Toplist_21_22!$N$3:$Q$2879,2,FALSE),"Not found"))</f>
        <v>886</v>
      </c>
      <c r="J153" s="81">
        <f>IFERROR(VLOOKUP(C153&amp;D153,AUS_male_Toplist_21_22!$N$3:$Q$2969,3,FALSE),IFERROR(VLOOKUP(C153&amp;D153,AUS_female_Toplist_21_22!$N$3:$Q$2879,3,FALSE),"Not found"))</f>
        <v>29</v>
      </c>
      <c r="K153" s="2">
        <f>IFERROR(VLOOKUP(C153&amp;D153,AUS_male_Toplist_21_22!$N$3:$Q$2969,4,FALSE),IFERROR(VLOOKUP(C153&amp;D153,AUS_female_Toplist_21_22!$N$3:$Q$2879,4,FALSE),"Not found"))</f>
        <v>8</v>
      </c>
      <c r="L153" s="2">
        <f>(COUNTIF($C$2:$C153,$C153)=1)+0</f>
        <v>1</v>
      </c>
      <c r="M153" s="2">
        <f>IF(L153=1,RANK(I153,$I$2:$I$1209,0),"Alternate event")</f>
        <v>984</v>
      </c>
      <c r="N153" s="2" t="str">
        <f t="shared" si="7"/>
        <v>Hannah MISONrace-walking</v>
      </c>
      <c r="O153" t="str">
        <f>IF(COUNTIFS($N$2:$N$3997, N153)&gt;1, "Duplicate", "Unique")</f>
        <v>Unique</v>
      </c>
    </row>
    <row r="154" spans="1:15" x14ac:dyDescent="0.2">
      <c r="A154" s="2">
        <v>153</v>
      </c>
      <c r="B154" s="2">
        <f t="shared" si="8"/>
        <v>91</v>
      </c>
      <c r="C154" t="s">
        <v>396</v>
      </c>
      <c r="D154" t="s">
        <v>38</v>
      </c>
      <c r="E154" s="5">
        <v>37154</v>
      </c>
      <c r="F154" s="41">
        <f ca="1">DATEDIF(E154,TODAY(),"y")</f>
        <v>20</v>
      </c>
      <c r="G154" s="42" t="str">
        <f>IFERROR(VLOOKUP(C154&amp;D154,AUS_male_points_list!$A$3:$S$1048576,19,FALSE), IFERROR(VLOOKUP(C154&amp;D154,AUS_female_points_list!$A$3:$S$1048576,19,FALSE),""))</f>
        <v/>
      </c>
      <c r="I154" s="81">
        <f>IFERROR(VLOOKUP(C154&amp;D154,AUS_male_Toplist_21_22!$N$3:$Q$2969,2,FALSE),IFERROR(VLOOKUP(C154&amp;D154,AUS_female_Toplist_21_22!$N$3:$Q$2879,2,FALSE),"Not found"))</f>
        <v>1034</v>
      </c>
      <c r="J154" s="81">
        <f>IFERROR(VLOOKUP(C154&amp;D154,AUS_male_Toplist_21_22!$N$3:$Q$2969,3,FALSE),IFERROR(VLOOKUP(C154&amp;D154,AUS_female_Toplist_21_22!$N$3:$Q$2879,3,FALSE),"Not found"))</f>
        <v>30</v>
      </c>
      <c r="K154" s="2">
        <f>IFERROR(VLOOKUP(C154&amp;D154,AUS_male_Toplist_21_22!$N$3:$Q$2969,4,FALSE),IFERROR(VLOOKUP(C154&amp;D154,AUS_female_Toplist_21_22!$N$3:$Q$2879,4,FALSE),"Not found"))</f>
        <v>2</v>
      </c>
      <c r="L154" s="2">
        <f>(COUNTIF($C$2:$C154,$C154)=1)+0</f>
        <v>1</v>
      </c>
      <c r="M154" s="2">
        <f>IF(L154=1,RANK(I154,$I$2:$I$1209,0),"Alternate event")</f>
        <v>415</v>
      </c>
      <c r="N154" s="2" t="str">
        <f t="shared" si="7"/>
        <v>Desleigh OWUSUtriple-jump</v>
      </c>
      <c r="O154" t="str">
        <f>IF(COUNTIFS($N$2:$N$3997, N154)&gt;1, "Duplicate", "Unique")</f>
        <v>Unique</v>
      </c>
    </row>
    <row r="155" spans="1:15" x14ac:dyDescent="0.2">
      <c r="A155" s="2">
        <v>154</v>
      </c>
      <c r="B155" s="2">
        <f t="shared" si="8"/>
        <v>91</v>
      </c>
      <c r="C155" t="s">
        <v>353</v>
      </c>
      <c r="D155" t="s">
        <v>33</v>
      </c>
      <c r="E155" s="5">
        <v>34473</v>
      </c>
      <c r="F155" s="41">
        <f ca="1">DATEDIF(E155,TODAY(),"y")</f>
        <v>27</v>
      </c>
      <c r="G155" s="42" t="str">
        <f>IFERROR(VLOOKUP(C155&amp;D155,AUS_male_points_list!$A$3:$S$1048576,19,FALSE), IFERROR(VLOOKUP(C155&amp;D155,AUS_female_points_list!$A$3:$S$1048576,19,FALSE),""))</f>
        <v/>
      </c>
      <c r="I155" s="81">
        <f>IFERROR(VLOOKUP(C155&amp;D155,AUS_male_Toplist_21_22!$N$3:$Q$2969,2,FALSE),IFERROR(VLOOKUP(C155&amp;D155,AUS_female_Toplist_21_22!$N$3:$Q$2879,2,FALSE),"Not found"))</f>
        <v>1110</v>
      </c>
      <c r="J155" s="81">
        <f>IFERROR(VLOOKUP(C155&amp;D155,AUS_male_Toplist_21_22!$N$3:$Q$2969,3,FALSE),IFERROR(VLOOKUP(C155&amp;D155,AUS_female_Toplist_21_22!$N$3:$Q$2879,3,FALSE),"Not found"))</f>
        <v>30</v>
      </c>
      <c r="K155" s="2">
        <f>IFERROR(VLOOKUP(C155&amp;D155,AUS_male_Toplist_21_22!$N$3:$Q$2969,4,FALSE),IFERROR(VLOOKUP(C155&amp;D155,AUS_female_Toplist_21_22!$N$3:$Q$2879,4,FALSE),"Not found"))</f>
        <v>4</v>
      </c>
      <c r="L155" s="2">
        <f>(COUNTIF($C$2:$C155,$C155)=1)+0</f>
        <v>1</v>
      </c>
      <c r="M155" s="2">
        <f>IF(L155=1,RANK(I155,$I$2:$I$1209,0),"Alternate event")</f>
        <v>151</v>
      </c>
      <c r="N155" s="2" t="str">
        <f t="shared" si="7"/>
        <v>Sara KLEIN400mh</v>
      </c>
      <c r="O155" t="str">
        <f>IF(COUNTIFS($N$2:$N$3997, N155)&gt;1, "Duplicate", "Unique")</f>
        <v>Unique</v>
      </c>
    </row>
    <row r="156" spans="1:15" x14ac:dyDescent="0.2">
      <c r="A156" s="2">
        <v>155</v>
      </c>
      <c r="B156" s="2">
        <f t="shared" si="8"/>
        <v>91</v>
      </c>
      <c r="C156" t="s">
        <v>395</v>
      </c>
      <c r="D156" t="s">
        <v>43</v>
      </c>
      <c r="E156" s="5">
        <v>35803</v>
      </c>
      <c r="F156" s="41">
        <f ca="1">DATEDIF(E156,TODAY(),"y")</f>
        <v>24</v>
      </c>
      <c r="G156" s="42" t="str">
        <f>IFERROR(VLOOKUP(C156&amp;D156,AUS_male_points_list!$A$3:$S$1048576,19,FALSE), IFERROR(VLOOKUP(C156&amp;D156,AUS_female_points_list!$A$3:$S$1048576,19,FALSE),""))</f>
        <v/>
      </c>
      <c r="I156" s="81">
        <f>IFERROR(VLOOKUP(C156&amp;D156,AUS_male_Toplist_21_22!$N$3:$Q$2969,2,FALSE),IFERROR(VLOOKUP(C156&amp;D156,AUS_female_Toplist_21_22!$N$3:$Q$2879,2,FALSE),"Not found"))</f>
        <v>909</v>
      </c>
      <c r="J156" s="81">
        <f>IFERROR(VLOOKUP(C156&amp;D156,AUS_male_Toplist_21_22!$N$3:$Q$2969,3,FALSE),IFERROR(VLOOKUP(C156&amp;D156,AUS_female_Toplist_21_22!$N$3:$Q$2879,3,FALSE),"Not found"))</f>
        <v>30</v>
      </c>
      <c r="K156" s="2">
        <f>IFERROR(VLOOKUP(C156&amp;D156,AUS_male_Toplist_21_22!$N$3:$Q$2969,4,FALSE),IFERROR(VLOOKUP(C156&amp;D156,AUS_female_Toplist_21_22!$N$3:$Q$2879,4,FALSE),"Not found"))</f>
        <v>5</v>
      </c>
      <c r="L156" s="2">
        <f>(COUNTIF($C$2:$C156,$C156)=1)+0</f>
        <v>1</v>
      </c>
      <c r="M156" s="2">
        <f>IF(L156=1,RANK(I156,$I$2:$I$1209,0),"Alternate event")</f>
        <v>959</v>
      </c>
      <c r="N156" s="2" t="str">
        <f t="shared" si="7"/>
        <v>Tiana MORRISONheptathlon</v>
      </c>
      <c r="O156" t="str">
        <f>IF(COUNTIFS($N$2:$N$3997, N156)&gt;1, "Duplicate", "Unique")</f>
        <v>Unique</v>
      </c>
    </row>
    <row r="157" spans="1:15" x14ac:dyDescent="0.2">
      <c r="A157" s="2">
        <v>156</v>
      </c>
      <c r="B157" s="2">
        <f t="shared" si="8"/>
        <v>91</v>
      </c>
      <c r="C157" t="s">
        <v>489</v>
      </c>
      <c r="D157" t="s">
        <v>41</v>
      </c>
      <c r="E157" s="5">
        <v>37472</v>
      </c>
      <c r="F157" s="41">
        <f ca="1">DATEDIF(E157,TODAY(),"y")</f>
        <v>19</v>
      </c>
      <c r="G157" s="42" t="str">
        <f>IFERROR(VLOOKUP(C157&amp;D157,AUS_male_points_list!$A$3:$S$1048576,19,FALSE), IFERROR(VLOOKUP(C157&amp;D157,AUS_female_points_list!$A$3:$S$1048576,19,FALSE),""))</f>
        <v/>
      </c>
      <c r="I157" s="81">
        <f>IFERROR(VLOOKUP(C157&amp;D157,AUS_male_Toplist_21_22!$N$3:$Q$2969,2,FALSE),IFERROR(VLOOKUP(C157&amp;D157,AUS_female_Toplist_21_22!$N$3:$Q$2879,2,FALSE),"Not found"))</f>
        <v>935</v>
      </c>
      <c r="J157" s="81">
        <f>IFERROR(VLOOKUP(C157&amp;D157,AUS_male_Toplist_21_22!$N$3:$Q$2969,3,FALSE),IFERROR(VLOOKUP(C157&amp;D157,AUS_female_Toplist_21_22!$N$3:$Q$2879,3,FALSE),"Not found"))</f>
        <v>30</v>
      </c>
      <c r="K157" s="2">
        <f>IFERROR(VLOOKUP(C157&amp;D157,AUS_male_Toplist_21_22!$N$3:$Q$2969,4,FALSE),IFERROR(VLOOKUP(C157&amp;D157,AUS_female_Toplist_21_22!$N$3:$Q$2879,4,FALSE),"Not found"))</f>
        <v>10</v>
      </c>
      <c r="L157" s="2">
        <f>(COUNTIF($C$2:$C157,$C157)=1)+0</f>
        <v>1</v>
      </c>
      <c r="M157" s="2">
        <f>IF(L157=1,RANK(I157,$I$2:$I$1209,0),"Alternate event")</f>
        <v>879</v>
      </c>
      <c r="N157" s="2" t="str">
        <f t="shared" si="7"/>
        <v>Salumi ROBBERTSjavelin-throw</v>
      </c>
      <c r="O157" t="str">
        <f>IF(COUNTIFS($N$2:$N$3997, N157)&gt;1, "Duplicate", "Unique")</f>
        <v>Unique</v>
      </c>
    </row>
    <row r="158" spans="1:15" x14ac:dyDescent="0.2">
      <c r="A158" s="2">
        <v>157</v>
      </c>
      <c r="B158" s="2">
        <f t="shared" si="8"/>
        <v>91</v>
      </c>
      <c r="C158" t="s">
        <v>308</v>
      </c>
      <c r="D158" t="s">
        <v>28</v>
      </c>
      <c r="E158" s="5">
        <v>34463</v>
      </c>
      <c r="F158" s="41">
        <f ca="1">DATEDIF(E158,TODAY(),"y")</f>
        <v>27</v>
      </c>
      <c r="G158" s="42" t="str">
        <f>IFERROR(VLOOKUP(C158&amp;D158,AUS_male_points_list!$A$3:$S$1048576,19,FALSE), IFERROR(VLOOKUP(C158&amp;D158,AUS_female_points_list!$A$3:$S$1048576,19,FALSE),""))</f>
        <v/>
      </c>
      <c r="I158" s="81">
        <f>IFERROR(VLOOKUP(C158&amp;D158,AUS_male_Toplist_21_22!$N$3:$Q$2969,2,FALSE),IFERROR(VLOOKUP(C158&amp;D158,AUS_female_Toplist_21_22!$N$3:$Q$2879,2,FALSE),"Not found"))</f>
        <v>1144</v>
      </c>
      <c r="J158" s="81">
        <f>IFERROR(VLOOKUP(C158&amp;D158,AUS_male_Toplist_21_22!$N$3:$Q$2969,3,FALSE),IFERROR(VLOOKUP(C158&amp;D158,AUS_female_Toplist_21_22!$N$3:$Q$2879,3,FALSE),"Not found"))</f>
        <v>31</v>
      </c>
      <c r="K158" s="2">
        <f>IFERROR(VLOOKUP(C158&amp;D158,AUS_male_Toplist_21_22!$N$3:$Q$2969,4,FALSE),IFERROR(VLOOKUP(C158&amp;D158,AUS_female_Toplist_21_22!$N$3:$Q$2879,4,FALSE),"Not found"))</f>
        <v>4</v>
      </c>
      <c r="L158" s="2">
        <f>(COUNTIF($C$2:$C158,$C158)=1)+0</f>
        <v>1</v>
      </c>
      <c r="M158" s="2">
        <f>IF(L158=1,RANK(I158,$I$2:$I$1209,0),"Alternate event")</f>
        <v>68</v>
      </c>
      <c r="N158" s="2" t="str">
        <f t="shared" si="7"/>
        <v>Jenny BLUNDELL1500m</v>
      </c>
      <c r="O158" t="str">
        <f>IF(COUNTIFS($N$2:$N$3997, N158)&gt;1, "Duplicate", "Unique")</f>
        <v>Unique</v>
      </c>
    </row>
    <row r="159" spans="1:15" x14ac:dyDescent="0.2">
      <c r="A159" s="2">
        <v>158</v>
      </c>
      <c r="B159" s="2">
        <f t="shared" si="8"/>
        <v>91</v>
      </c>
      <c r="C159" t="s">
        <v>682</v>
      </c>
      <c r="D159" t="s">
        <v>34</v>
      </c>
      <c r="F159" s="41"/>
      <c r="G159" s="42" t="str">
        <f>IFERROR(VLOOKUP(C159&amp;D159,AUS_male_points_list!$A$3:$S$1048576,19,FALSE), IFERROR(VLOOKUP(C159&amp;D159,AUS_female_points_list!$A$3:$S$1048576,19,FALSE),""))</f>
        <v/>
      </c>
      <c r="I159" s="81">
        <f>IFERROR(VLOOKUP(C159&amp;D159,AUS_male_Toplist_21_22!$N$3:$Q$2969,2,FALSE),IFERROR(VLOOKUP(C159&amp;D159,AUS_female_Toplist_21_22!$N$3:$Q$2879,2,FALSE),"Not found"))</f>
        <v>1113</v>
      </c>
      <c r="J159" s="81">
        <f>IFERROR(VLOOKUP(C159&amp;D159,AUS_male_Toplist_21_22!$N$3:$Q$2969,3,FALSE),IFERROR(VLOOKUP(C159&amp;D159,AUS_female_Toplist_21_22!$N$3:$Q$2879,3,FALSE),"Not found"))</f>
        <v>31</v>
      </c>
      <c r="K159" s="2">
        <f>IFERROR(VLOOKUP(C159&amp;D159,AUS_male_Toplist_21_22!$N$3:$Q$2969,4,FALSE),IFERROR(VLOOKUP(C159&amp;D159,AUS_female_Toplist_21_22!$N$3:$Q$2879,4,FALSE),"Not found"))</f>
        <v>5</v>
      </c>
      <c r="L159" s="2">
        <f>(COUNTIF($C$2:$C159,$C159)=1)+0</f>
        <v>1</v>
      </c>
      <c r="M159" s="2">
        <f>IF(L159=1,RANK(I159,$I$2:$I$1209,0),"Alternate event")</f>
        <v>143</v>
      </c>
      <c r="N159" s="2" t="str">
        <f t="shared" si="7"/>
        <v>Ky ROBINSON3000msc</v>
      </c>
      <c r="O159" t="str">
        <f>IF(COUNTIFS($N$2:$N$3997, N159)&gt;1, "Duplicate", "Unique")</f>
        <v>Unique</v>
      </c>
    </row>
    <row r="160" spans="1:15" x14ac:dyDescent="0.2">
      <c r="A160" s="2">
        <v>159</v>
      </c>
      <c r="B160" s="2">
        <f t="shared" si="8"/>
        <v>91</v>
      </c>
      <c r="C160" t="s">
        <v>1144</v>
      </c>
      <c r="D160" t="s">
        <v>42</v>
      </c>
      <c r="E160" s="5">
        <v>34474</v>
      </c>
      <c r="F160" s="41">
        <f ca="1">DATEDIF(E160,TODAY(),"y")</f>
        <v>27</v>
      </c>
      <c r="G160" s="42" t="str">
        <f>IFERROR(VLOOKUP(C160&amp;D160,AUS_male_points_list!$A$3:$S$1048576,19,FALSE), IFERROR(VLOOKUP(C160&amp;D160,AUS_female_points_list!$A$3:$S$1048576,19,FALSE),""))</f>
        <v/>
      </c>
      <c r="I160" s="81">
        <f>IFERROR(VLOOKUP(C160&amp;D160,AUS_male_Toplist_21_22!$N$3:$Q$2969,2,FALSE),IFERROR(VLOOKUP(C160&amp;D160,AUS_female_Toplist_21_22!$N$3:$Q$2879,2,FALSE),"Not found"))</f>
        <v>991</v>
      </c>
      <c r="J160" s="81">
        <f>IFERROR(VLOOKUP(C160&amp;D160,AUS_male_Toplist_21_22!$N$3:$Q$2969,3,FALSE),IFERROR(VLOOKUP(C160&amp;D160,AUS_female_Toplist_21_22!$N$3:$Q$2879,3,FALSE),"Not found"))</f>
        <v>31</v>
      </c>
      <c r="K160" s="2">
        <f>IFERROR(VLOOKUP(C160&amp;D160,AUS_male_Toplist_21_22!$N$3:$Q$2969,4,FALSE),IFERROR(VLOOKUP(C160&amp;D160,AUS_female_Toplist_21_22!$N$3:$Q$2879,4,FALSE),"Not found"))</f>
        <v>5</v>
      </c>
      <c r="L160" s="2">
        <f>(COUNTIF($C$2:$C160,$C160)=1)+0</f>
        <v>1</v>
      </c>
      <c r="M160" s="2">
        <f>IF(L160=1,RANK(I160,$I$2:$I$1209,0),"Alternate event")</f>
        <v>661</v>
      </c>
      <c r="N160" s="2" t="str">
        <f t="shared" si="7"/>
        <v>Jack DALTONhammer-throw</v>
      </c>
      <c r="O160" t="str">
        <f>IF(COUNTIFS($N$2:$N$3997, N160)&gt;1, "Duplicate", "Unique")</f>
        <v>Unique</v>
      </c>
    </row>
    <row r="161" spans="1:15" x14ac:dyDescent="0.2">
      <c r="A161" s="2">
        <v>160</v>
      </c>
      <c r="B161" s="2">
        <f t="shared" si="8"/>
        <v>91</v>
      </c>
      <c r="C161" t="s">
        <v>195</v>
      </c>
      <c r="D161" t="s">
        <v>34</v>
      </c>
      <c r="E161" s="5">
        <v>35243</v>
      </c>
      <c r="F161" s="41">
        <f ca="1">DATEDIF(E161,TODAY(),"y")</f>
        <v>25</v>
      </c>
      <c r="G161" s="42" t="str">
        <f>IFERROR(VLOOKUP(C161&amp;D161,AUS_male_points_list!$A$3:$S$1048576,19,FALSE), IFERROR(VLOOKUP(C161&amp;D161,AUS_female_points_list!$A$3:$S$1048576,19,FALSE),""))</f>
        <v/>
      </c>
      <c r="I161" s="81">
        <f>IFERROR(VLOOKUP(C161&amp;D161,AUS_male_Toplist_21_22!$N$3:$Q$2969,2,FALSE),IFERROR(VLOOKUP(C161&amp;D161,AUS_female_Toplist_21_22!$N$3:$Q$2879,2,FALSE),"Not found"))</f>
        <v>1134</v>
      </c>
      <c r="J161" s="81">
        <f>IFERROR(VLOOKUP(C161&amp;D161,AUS_male_Toplist_21_22!$N$3:$Q$2969,3,FALSE),IFERROR(VLOOKUP(C161&amp;D161,AUS_female_Toplist_21_22!$N$3:$Q$2879,3,FALSE),"Not found"))</f>
        <v>31</v>
      </c>
      <c r="K161" s="2">
        <f>IFERROR(VLOOKUP(C161&amp;D161,AUS_male_Toplist_21_22!$N$3:$Q$2969,4,FALSE),IFERROR(VLOOKUP(C161&amp;D161,AUS_female_Toplist_21_22!$N$3:$Q$2879,4,FALSE),"Not found"))</f>
        <v>6</v>
      </c>
      <c r="L161" s="2">
        <f>(COUNTIF($C$2:$C161,$C161)=1)+0</f>
        <v>1</v>
      </c>
      <c r="M161" s="2">
        <f>IF(L161=1,RANK(I161,$I$2:$I$1209,0),"Alternate event")</f>
        <v>88</v>
      </c>
      <c r="N161" s="2" t="str">
        <f t="shared" si="7"/>
        <v>Paige CAMPBELL3000msc</v>
      </c>
      <c r="O161" t="str">
        <f>IF(COUNTIFS($N$2:$N$3997, N161)&gt;1, "Duplicate", "Unique")</f>
        <v>Unique</v>
      </c>
    </row>
    <row r="162" spans="1:15" x14ac:dyDescent="0.2">
      <c r="A162" s="2">
        <v>161</v>
      </c>
      <c r="B162" s="2">
        <f t="shared" si="8"/>
        <v>91</v>
      </c>
      <c r="C162" t="s">
        <v>1127</v>
      </c>
      <c r="D162" t="s">
        <v>81</v>
      </c>
      <c r="E162" s="5">
        <v>30952</v>
      </c>
      <c r="F162" s="41">
        <f ca="1">DATEDIF(E162,TODAY(),"y")</f>
        <v>37</v>
      </c>
      <c r="G162" s="42" t="str">
        <f>IFERROR(VLOOKUP(C162&amp;D162,AUS_male_points_list!$A$3:$S$1048576,19,FALSE), IFERROR(VLOOKUP(C162&amp;D162,AUS_female_points_list!$A$3:$S$1048576,19,FALSE),""))</f>
        <v/>
      </c>
      <c r="I162" s="81">
        <f>IFERROR(VLOOKUP(C162&amp;D162,AUS_male_Toplist_21_22!$N$3:$Q$2969,2,FALSE),IFERROR(VLOOKUP(C162&amp;D162,AUS_female_Toplist_21_22!$N$3:$Q$2879,2,FALSE),"Not found"))</f>
        <v>965</v>
      </c>
      <c r="J162" s="81">
        <f>IFERROR(VLOOKUP(C162&amp;D162,AUS_male_Toplist_21_22!$N$3:$Q$2969,3,FALSE),IFERROR(VLOOKUP(C162&amp;D162,AUS_female_Toplist_21_22!$N$3:$Q$2879,3,FALSE),"Not found"))</f>
        <v>31</v>
      </c>
      <c r="K162" s="2">
        <f>IFERROR(VLOOKUP(C162&amp;D162,AUS_male_Toplist_21_22!$N$3:$Q$2969,4,FALSE),IFERROR(VLOOKUP(C162&amp;D162,AUS_female_Toplist_21_22!$N$3:$Q$2879,4,FALSE),"Not found"))</f>
        <v>11</v>
      </c>
      <c r="L162" s="2">
        <f>(COUNTIF($C$2:$C162,$C162)=1)+0</f>
        <v>1</v>
      </c>
      <c r="M162" s="2">
        <f>IF(L162=1,RANK(I162,$I$2:$I$1209,0),"Alternate event")</f>
        <v>781</v>
      </c>
      <c r="N162" s="2" t="str">
        <f t="shared" si="7"/>
        <v>Kim MOTTROM20km-race-walking</v>
      </c>
      <c r="O162" t="str">
        <f>IF(COUNTIFS($N$2:$N$3997, N162)&gt;1, "Duplicate", "Unique")</f>
        <v>Unique</v>
      </c>
    </row>
    <row r="163" spans="1:15" x14ac:dyDescent="0.2">
      <c r="A163" s="2">
        <v>162</v>
      </c>
      <c r="B163" s="2">
        <f t="shared" si="8"/>
        <v>91</v>
      </c>
      <c r="C163" t="s">
        <v>756</v>
      </c>
      <c r="D163" t="s">
        <v>38</v>
      </c>
      <c r="E163" s="5">
        <v>35543</v>
      </c>
      <c r="F163" s="41">
        <f ca="1">DATEDIF(E163,TODAY(),"y")</f>
        <v>24</v>
      </c>
      <c r="G163" s="42" t="str">
        <f>IFERROR(VLOOKUP(C163&amp;D163,AUS_male_points_list!$A$3:$S$1048576,19,FALSE), IFERROR(VLOOKUP(C163&amp;D163,AUS_female_points_list!$A$3:$S$1048576,19,FALSE),""))</f>
        <v/>
      </c>
      <c r="I163" s="81">
        <f>IFERROR(VLOOKUP(C163&amp;D163,AUS_male_Toplist_21_22!$N$3:$Q$2969,2,FALSE),IFERROR(VLOOKUP(C163&amp;D163,AUS_female_Toplist_21_22!$N$3:$Q$2879,2,FALSE),"Not found"))</f>
        <v>1076</v>
      </c>
      <c r="J163" s="81">
        <f>IFERROR(VLOOKUP(C163&amp;D163,AUS_male_Toplist_21_22!$N$3:$Q$2969,3,FALSE),IFERROR(VLOOKUP(C163&amp;D163,AUS_female_Toplist_21_22!$N$3:$Q$2879,3,FALSE),"Not found"))</f>
        <v>32</v>
      </c>
      <c r="K163" s="2">
        <f>IFERROR(VLOOKUP(C163&amp;D163,AUS_male_Toplist_21_22!$N$3:$Q$2969,4,FALSE),IFERROR(VLOOKUP(C163&amp;D163,AUS_female_Toplist_21_22!$N$3:$Q$2879,4,FALSE),"Not found"))</f>
        <v>4</v>
      </c>
      <c r="L163" s="2">
        <f>(COUNTIF($C$2:$C163,$C163)=1)+0</f>
        <v>1</v>
      </c>
      <c r="M163" s="2">
        <f>IF(L163=1,RANK(I163,$I$2:$I$1209,0),"Alternate event")</f>
        <v>264</v>
      </c>
      <c r="N163" s="2" t="str">
        <f t="shared" si="7"/>
        <v>Ayo OREtriple-jump</v>
      </c>
      <c r="O163" t="str">
        <f>IF(COUNTIFS($N$2:$N$3997, N163)&gt;1, "Duplicate", "Unique")</f>
        <v>Unique</v>
      </c>
    </row>
    <row r="164" spans="1:15" x14ac:dyDescent="0.2">
      <c r="A164" s="2">
        <v>163</v>
      </c>
      <c r="B164" s="2">
        <f t="shared" si="8"/>
        <v>91</v>
      </c>
      <c r="C164" t="s">
        <v>1018</v>
      </c>
      <c r="D164" t="s">
        <v>28</v>
      </c>
      <c r="E164" s="5">
        <v>37051</v>
      </c>
      <c r="F164" s="41">
        <f ca="1">DATEDIF(E164,TODAY(),"y")</f>
        <v>20</v>
      </c>
      <c r="G164" s="42" t="str">
        <f>IFERROR(VLOOKUP(C164&amp;D164,AUS_male_points_list!$A$3:$S$1048576,19,FALSE), IFERROR(VLOOKUP(C164&amp;D164,AUS_female_points_list!$A$3:$S$1048576,19,FALSE),""))</f>
        <v/>
      </c>
      <c r="I164" s="81">
        <f>IFERROR(VLOOKUP(C164&amp;D164,AUS_male_Toplist_21_22!$N$3:$Q$2969,2,FALSE),IFERROR(VLOOKUP(C164&amp;D164,AUS_female_Toplist_21_22!$N$3:$Q$2879,2,FALSE),"Not found"))</f>
        <v>1143</v>
      </c>
      <c r="J164" s="81">
        <f>IFERROR(VLOOKUP(C164&amp;D164,AUS_male_Toplist_21_22!$N$3:$Q$2969,3,FALSE),IFERROR(VLOOKUP(C164&amp;D164,AUS_female_Toplist_21_22!$N$3:$Q$2879,3,FALSE),"Not found"))</f>
        <v>32</v>
      </c>
      <c r="K164" s="2">
        <f>IFERROR(VLOOKUP(C164&amp;D164,AUS_male_Toplist_21_22!$N$3:$Q$2969,4,FALSE),IFERROR(VLOOKUP(C164&amp;D164,AUS_female_Toplist_21_22!$N$3:$Q$2879,4,FALSE),"Not found"))</f>
        <v>5</v>
      </c>
      <c r="L164" s="2">
        <f>(COUNTIF($C$2:$C164,$C164)=1)+0</f>
        <v>1</v>
      </c>
      <c r="M164" s="2">
        <f>IF(L164=1,RANK(I164,$I$2:$I$1209,0),"Alternate event")</f>
        <v>69</v>
      </c>
      <c r="N164" s="2" t="str">
        <f t="shared" si="7"/>
        <v>Keely SMALL1500m</v>
      </c>
      <c r="O164" t="str">
        <f>IF(COUNTIFS($N$2:$N$3997, N164)&gt;1, "Duplicate", "Unique")</f>
        <v>Unique</v>
      </c>
    </row>
    <row r="165" spans="1:15" x14ac:dyDescent="0.2">
      <c r="A165" s="2">
        <v>164</v>
      </c>
      <c r="B165" s="2">
        <f t="shared" si="8"/>
        <v>91</v>
      </c>
      <c r="C165" t="s">
        <v>653</v>
      </c>
      <c r="D165" t="s">
        <v>28</v>
      </c>
      <c r="E165" s="5">
        <v>32989</v>
      </c>
      <c r="F165" s="41">
        <f ca="1">DATEDIF(E165,TODAY(),"y")</f>
        <v>31</v>
      </c>
      <c r="G165" s="42" t="str">
        <f>IFERROR(VLOOKUP(C165&amp;D165,AUS_male_points_list!$A$3:$S$1048576,19,FALSE), IFERROR(VLOOKUP(C165&amp;D165,AUS_female_points_list!$A$3:$S$1048576,19,FALSE),""))</f>
        <v/>
      </c>
      <c r="I165" s="81">
        <f>IFERROR(VLOOKUP(C165&amp;D165,AUS_male_Toplist_21_22!$N$3:$Q$2969,2,FALSE),IFERROR(VLOOKUP(C165&amp;D165,AUS_female_Toplist_21_22!$N$3:$Q$2879,2,FALSE),"Not found"))</f>
        <v>1151</v>
      </c>
      <c r="J165" s="81">
        <f>IFERROR(VLOOKUP(C165&amp;D165,AUS_male_Toplist_21_22!$N$3:$Q$2969,3,FALSE),IFERROR(VLOOKUP(C165&amp;D165,AUS_female_Toplist_21_22!$N$3:$Q$2879,3,FALSE),"Not found"))</f>
        <v>32</v>
      </c>
      <c r="K165" s="2">
        <f>IFERROR(VLOOKUP(C165&amp;D165,AUS_male_Toplist_21_22!$N$3:$Q$2969,4,FALSE),IFERROR(VLOOKUP(C165&amp;D165,AUS_female_Toplist_21_22!$N$3:$Q$2879,4,FALSE),"Not found"))</f>
        <v>6</v>
      </c>
      <c r="L165" s="2">
        <f>(COUNTIF($C$2:$C165,$C165)=1)+0</f>
        <v>1</v>
      </c>
      <c r="M165" s="2">
        <f>IF(L165=1,RANK(I165,$I$2:$I$1209,0),"Alternate event")</f>
        <v>61</v>
      </c>
      <c r="N165" s="2" t="str">
        <f t="shared" si="7"/>
        <v>Ryan GREGSON1500m</v>
      </c>
      <c r="O165" t="str">
        <f>IF(COUNTIFS($N$2:$N$3997, N165)&gt;1, "Duplicate", "Unique")</f>
        <v>Unique</v>
      </c>
    </row>
    <row r="166" spans="1:15" x14ac:dyDescent="0.2">
      <c r="A166" s="2">
        <v>165</v>
      </c>
      <c r="B166" s="2">
        <f t="shared" si="8"/>
        <v>91</v>
      </c>
      <c r="C166" t="s">
        <v>804</v>
      </c>
      <c r="D166" t="s">
        <v>42</v>
      </c>
      <c r="E166" s="5">
        <v>35359</v>
      </c>
      <c r="F166" s="41">
        <f ca="1">DATEDIF(E166,TODAY(),"y")</f>
        <v>25</v>
      </c>
      <c r="G166" s="42" t="str">
        <f>IFERROR(VLOOKUP(C166&amp;D166,AUS_male_points_list!$A$3:$S$1048576,19,FALSE), IFERROR(VLOOKUP(C166&amp;D166,AUS_female_points_list!$A$3:$S$1048576,19,FALSE),""))</f>
        <v/>
      </c>
      <c r="I166" s="81">
        <f>IFERROR(VLOOKUP(C166&amp;D166,AUS_male_Toplist_21_22!$N$3:$Q$2969,2,FALSE),IFERROR(VLOOKUP(C166&amp;D166,AUS_female_Toplist_21_22!$N$3:$Q$2879,2,FALSE),"Not found"))</f>
        <v>990</v>
      </c>
      <c r="J166" s="81">
        <f>IFERROR(VLOOKUP(C166&amp;D166,AUS_male_Toplist_21_22!$N$3:$Q$2969,3,FALSE),IFERROR(VLOOKUP(C166&amp;D166,AUS_female_Toplist_21_22!$N$3:$Q$2879,3,FALSE),"Not found"))</f>
        <v>32</v>
      </c>
      <c r="K166" s="2">
        <f>IFERROR(VLOOKUP(C166&amp;D166,AUS_male_Toplist_21_22!$N$3:$Q$2969,4,FALSE),IFERROR(VLOOKUP(C166&amp;D166,AUS_female_Toplist_21_22!$N$3:$Q$2879,4,FALSE),"Not found"))</f>
        <v>6</v>
      </c>
      <c r="L166" s="2">
        <f>(COUNTIF($C$2:$C166,$C166)=1)+0</f>
        <v>1</v>
      </c>
      <c r="M166" s="2">
        <f>IF(L166=1,RANK(I166,$I$2:$I$1209,0),"Alternate event")</f>
        <v>665</v>
      </c>
      <c r="N166" s="2" t="str">
        <f t="shared" si="7"/>
        <v>William BROWNhammer-throw</v>
      </c>
      <c r="O166" t="str">
        <f>IF(COUNTIFS($N$2:$N$3997, N166)&gt;1, "Duplicate", "Unique")</f>
        <v>Unique</v>
      </c>
    </row>
    <row r="167" spans="1:15" x14ac:dyDescent="0.2">
      <c r="A167" s="2">
        <v>166</v>
      </c>
      <c r="B167" s="2">
        <f t="shared" si="8"/>
        <v>91</v>
      </c>
      <c r="C167" t="s">
        <v>297</v>
      </c>
      <c r="D167" t="s">
        <v>34</v>
      </c>
      <c r="E167" s="5">
        <v>36546</v>
      </c>
      <c r="F167" s="41">
        <f ca="1">DATEDIF(E167,TODAY(),"y")</f>
        <v>22</v>
      </c>
      <c r="G167" s="42" t="str">
        <f>IFERROR(VLOOKUP(C167&amp;D167,AUS_male_points_list!$A$3:$S$1048576,19,FALSE), IFERROR(VLOOKUP(C167&amp;D167,AUS_female_points_list!$A$3:$S$1048576,19,FALSE),""))</f>
        <v/>
      </c>
      <c r="I167" s="81">
        <f>IFERROR(VLOOKUP(C167&amp;D167,AUS_male_Toplist_21_22!$N$3:$Q$2969,2,FALSE),IFERROR(VLOOKUP(C167&amp;D167,AUS_female_Toplist_21_22!$N$3:$Q$2879,2,FALSE),"Not found"))</f>
        <v>1131</v>
      </c>
      <c r="J167" s="81">
        <f>IFERROR(VLOOKUP(C167&amp;D167,AUS_male_Toplist_21_22!$N$3:$Q$2969,3,FALSE),IFERROR(VLOOKUP(C167&amp;D167,AUS_female_Toplist_21_22!$N$3:$Q$2879,3,FALSE),"Not found"))</f>
        <v>32</v>
      </c>
      <c r="K167" s="2">
        <f>IFERROR(VLOOKUP(C167&amp;D167,AUS_male_Toplist_21_22!$N$3:$Q$2969,4,FALSE),IFERROR(VLOOKUP(C167&amp;D167,AUS_female_Toplist_21_22!$N$3:$Q$2879,4,FALSE),"Not found"))</f>
        <v>7</v>
      </c>
      <c r="L167" s="2">
        <f>(COUNTIF($C$2:$C167,$C167)=1)+0</f>
        <v>1</v>
      </c>
      <c r="M167" s="2">
        <f>IF(L167=1,RANK(I167,$I$2:$I$1209,0),"Alternate event")</f>
        <v>95</v>
      </c>
      <c r="N167" s="2" t="str">
        <f t="shared" si="7"/>
        <v>Annabelle EASTMAN3000msc</v>
      </c>
      <c r="O167" t="str">
        <f>IF(COUNTIFS($N$2:$N$3997, N167)&gt;1, "Duplicate", "Unique")</f>
        <v>Unique</v>
      </c>
    </row>
    <row r="168" spans="1:15" x14ac:dyDescent="0.2">
      <c r="A168" s="2">
        <v>167</v>
      </c>
      <c r="B168" s="2">
        <f t="shared" si="8"/>
        <v>92</v>
      </c>
      <c r="C168" t="s">
        <v>790</v>
      </c>
      <c r="D168" t="s">
        <v>40</v>
      </c>
      <c r="E168" s="5">
        <v>35780</v>
      </c>
      <c r="F168" s="41">
        <f ca="1">DATEDIF(E168,TODAY(),"y")</f>
        <v>24</v>
      </c>
      <c r="G168" s="42" t="str">
        <f>IFERROR(VLOOKUP(C168&amp;D168,AUS_male_points_list!$A$3:$S$1048576,19,FALSE), IFERROR(VLOOKUP(C168&amp;D168,AUS_female_points_list!$A$3:$S$1048576,19,FALSE),""))</f>
        <v/>
      </c>
      <c r="I168" s="81">
        <f>IFERROR(VLOOKUP(C168&amp;D168,AUS_male_Toplist_21_22!$N$3:$Q$2969,2,FALSE),IFERROR(VLOOKUP(C168&amp;D168,AUS_female_Toplist_21_22!$N$3:$Q$2879,2,FALSE),"Not found"))</f>
        <v>1015</v>
      </c>
      <c r="J168" s="81">
        <f>IFERROR(VLOOKUP(C168&amp;D168,AUS_male_Toplist_21_22!$N$3:$Q$2969,3,FALSE),IFERROR(VLOOKUP(C168&amp;D168,AUS_female_Toplist_21_22!$N$3:$Q$2879,3,FALSE),"Not found"))</f>
        <v>33</v>
      </c>
      <c r="K168" s="2">
        <f>IFERROR(VLOOKUP(C168&amp;D168,AUS_male_Toplist_21_22!$N$3:$Q$2969,4,FALSE),IFERROR(VLOOKUP(C168&amp;D168,AUS_female_Toplist_21_22!$N$3:$Q$2879,4,FALSE),"Not found"))</f>
        <v>2</v>
      </c>
      <c r="L168" s="2">
        <f>(COUNTIF($C$2:$C168,$C168)=1)+0</f>
        <v>1</v>
      </c>
      <c r="M168" s="2">
        <f>IF(L168=1,RANK(I168,$I$2:$I$1209,0),"Alternate event")</f>
        <v>514</v>
      </c>
      <c r="N168" s="2" t="str">
        <f t="shared" si="7"/>
        <v>Lachlan PAGEdiscus-throw</v>
      </c>
      <c r="O168" t="str">
        <f>IF(COUNTIFS($N$2:$N$3997, N168)&gt;1, "Duplicate", "Unique")</f>
        <v>Unique</v>
      </c>
    </row>
    <row r="169" spans="1:15" x14ac:dyDescent="0.2">
      <c r="A169" s="2">
        <v>168</v>
      </c>
      <c r="B169" s="2">
        <f t="shared" si="8"/>
        <v>93</v>
      </c>
      <c r="C169" t="s">
        <v>475</v>
      </c>
      <c r="D169" t="s">
        <v>42</v>
      </c>
      <c r="E169" s="5">
        <v>36889</v>
      </c>
      <c r="F169" s="41">
        <f ca="1">DATEDIF(E169,TODAY(),"y")</f>
        <v>21</v>
      </c>
      <c r="G169" s="42" t="str">
        <f>IFERROR(VLOOKUP(C169&amp;D169,AUS_male_points_list!$A$3:$S$1048576,19,FALSE), IFERROR(VLOOKUP(C169&amp;D169,AUS_female_points_list!$A$3:$S$1048576,19,FALSE),""))</f>
        <v/>
      </c>
      <c r="I169" s="81">
        <f>IFERROR(VLOOKUP(C169&amp;D169,AUS_male_Toplist_21_22!$N$3:$Q$2969,2,FALSE),IFERROR(VLOOKUP(C169&amp;D169,AUS_female_Toplist_21_22!$N$3:$Q$2879,2,FALSE),"Not found"))</f>
        <v>961</v>
      </c>
      <c r="J169" s="81">
        <f>IFERROR(VLOOKUP(C169&amp;D169,AUS_male_Toplist_21_22!$N$3:$Q$2969,3,FALSE),IFERROR(VLOOKUP(C169&amp;D169,AUS_female_Toplist_21_22!$N$3:$Q$2879,3,FALSE),"Not found"))</f>
        <v>33</v>
      </c>
      <c r="K169" s="2">
        <f>IFERROR(VLOOKUP(C169&amp;D169,AUS_male_Toplist_21_22!$N$3:$Q$2969,4,FALSE),IFERROR(VLOOKUP(C169&amp;D169,AUS_female_Toplist_21_22!$N$3:$Q$2879,4,FALSE),"Not found"))</f>
        <v>2</v>
      </c>
      <c r="L169" s="2">
        <f>(COUNTIF($C$2:$C169,$C169)=1)+0</f>
        <v>1</v>
      </c>
      <c r="M169" s="2">
        <f>IF(L169=1,RANK(I169,$I$2:$I$1209,0),"Alternate event")</f>
        <v>795</v>
      </c>
      <c r="N169" s="2" t="str">
        <f t="shared" si="7"/>
        <v>Stephanie RATCLIFFEhammer-throw</v>
      </c>
      <c r="O169" t="str">
        <f>IF(COUNTIFS($N$2:$N$3997, N169)&gt;1, "Duplicate", "Unique")</f>
        <v>Unique</v>
      </c>
    </row>
    <row r="170" spans="1:15" x14ac:dyDescent="0.2">
      <c r="A170" s="2">
        <v>169</v>
      </c>
      <c r="B170" s="2">
        <f t="shared" si="8"/>
        <v>93</v>
      </c>
      <c r="C170" t="s">
        <v>707</v>
      </c>
      <c r="D170" t="s">
        <v>29</v>
      </c>
      <c r="E170" s="5">
        <v>34588</v>
      </c>
      <c r="F170" s="41">
        <f ca="1">DATEDIF(E170,TODAY(),"y")</f>
        <v>27</v>
      </c>
      <c r="G170" s="42" t="str">
        <f>IFERROR(VLOOKUP(C170&amp;D170,AUS_male_points_list!$A$3:$S$1048576,19,FALSE), IFERROR(VLOOKUP(C170&amp;D170,AUS_female_points_list!$A$3:$S$1048576,19,FALSE),""))</f>
        <v/>
      </c>
      <c r="I170" s="81">
        <f>IFERROR(VLOOKUP(C170&amp;D170,AUS_male_Toplist_21_22!$N$3:$Q$2969,2,FALSE),IFERROR(VLOOKUP(C170&amp;D170,AUS_female_Toplist_21_22!$N$3:$Q$2879,2,FALSE),"Not found"))</f>
        <v>1136</v>
      </c>
      <c r="J170" s="81">
        <f>IFERROR(VLOOKUP(C170&amp;D170,AUS_male_Toplist_21_22!$N$3:$Q$2969,3,FALSE),IFERROR(VLOOKUP(C170&amp;D170,AUS_female_Toplist_21_22!$N$3:$Q$2879,3,FALSE),"Not found"))</f>
        <v>33</v>
      </c>
      <c r="K170" s="2">
        <f>IFERROR(VLOOKUP(C170&amp;D170,AUS_male_Toplist_21_22!$N$3:$Q$2969,4,FALSE),IFERROR(VLOOKUP(C170&amp;D170,AUS_female_Toplist_21_22!$N$3:$Q$2879,4,FALSE),"Not found"))</f>
        <v>5</v>
      </c>
      <c r="L170" s="2">
        <f>(COUNTIF($C$2:$C170,$C170)=1)+0</f>
        <v>1</v>
      </c>
      <c r="M170" s="2">
        <f>IF(L170=1,RANK(I170,$I$2:$I$1209,0),"Alternate event")</f>
        <v>82</v>
      </c>
      <c r="N170" s="2" t="str">
        <f t="shared" si="7"/>
        <v>Patrick TIERNAN5000m</v>
      </c>
      <c r="O170" t="str">
        <f>IF(COUNTIFS($N$2:$N$3997, N170)&gt;1, "Duplicate", "Unique")</f>
        <v>Unique</v>
      </c>
    </row>
    <row r="171" spans="1:15" x14ac:dyDescent="0.2">
      <c r="A171" s="2">
        <v>170</v>
      </c>
      <c r="B171" s="2">
        <f t="shared" si="8"/>
        <v>93</v>
      </c>
      <c r="C171" t="s">
        <v>973</v>
      </c>
      <c r="D171" t="s">
        <v>43</v>
      </c>
      <c r="F171" s="41"/>
      <c r="G171" s="42" t="str">
        <f>IFERROR(VLOOKUP(C171&amp;D171,AUS_male_points_list!$A$3:$S$1048576,19,FALSE), IFERROR(VLOOKUP(C171&amp;D171,AUS_female_points_list!$A$3:$S$1048576,19,FALSE),""))</f>
        <v/>
      </c>
      <c r="I171" s="81">
        <f>IFERROR(VLOOKUP(C171&amp;D171,AUS_male_Toplist_21_22!$N$3:$Q$2969,2,FALSE),IFERROR(VLOOKUP(C171&amp;D171,AUS_female_Toplist_21_22!$N$3:$Q$2879,2,FALSE),"Not found"))</f>
        <v>902</v>
      </c>
      <c r="J171" s="81">
        <f>IFERROR(VLOOKUP(C171&amp;D171,AUS_male_Toplist_21_22!$N$3:$Q$2969,3,FALSE),IFERROR(VLOOKUP(C171&amp;D171,AUS_female_Toplist_21_22!$N$3:$Q$2879,3,FALSE),"Not found"))</f>
        <v>33</v>
      </c>
      <c r="K171" s="2">
        <f>IFERROR(VLOOKUP(C171&amp;D171,AUS_male_Toplist_21_22!$N$3:$Q$2969,4,FALSE),IFERROR(VLOOKUP(C171&amp;D171,AUS_female_Toplist_21_22!$N$3:$Q$2879,4,FALSE),"Not found"))</f>
        <v>6</v>
      </c>
      <c r="L171" s="2">
        <f>(COUNTIF($C$2:$C171,$C171)=1)+0</f>
        <v>1</v>
      </c>
      <c r="M171" s="2">
        <f>IF(L171=1,RANK(I171,$I$2:$I$1209,0),"Alternate event")</f>
        <v>966</v>
      </c>
      <c r="N171" s="2" t="str">
        <f t="shared" si="7"/>
        <v>Tiana SOLLEYheptathlon</v>
      </c>
      <c r="O171" t="str">
        <f>IF(COUNTIFS($N$2:$N$3997, N171)&gt;1, "Duplicate", "Unique")</f>
        <v>Unique</v>
      </c>
    </row>
    <row r="172" spans="1:15" x14ac:dyDescent="0.2">
      <c r="A172" s="2">
        <v>171</v>
      </c>
      <c r="B172" s="2">
        <f t="shared" si="8"/>
        <v>93</v>
      </c>
      <c r="C172" t="s">
        <v>488</v>
      </c>
      <c r="D172" t="s">
        <v>41</v>
      </c>
      <c r="E172" s="5">
        <v>34858</v>
      </c>
      <c r="F172" s="41">
        <f ca="1">DATEDIF(E172,TODAY(),"y")</f>
        <v>26</v>
      </c>
      <c r="G172" s="42" t="str">
        <f>IFERROR(VLOOKUP(C172&amp;D172,AUS_male_points_list!$A$3:$S$1048576,19,FALSE), IFERROR(VLOOKUP(C172&amp;D172,AUS_female_points_list!$A$3:$S$1048576,19,FALSE),""))</f>
        <v/>
      </c>
      <c r="I172" s="81">
        <f>IFERROR(VLOOKUP(C172&amp;D172,AUS_male_Toplist_21_22!$N$3:$Q$2969,2,FALSE),IFERROR(VLOOKUP(C172&amp;D172,AUS_female_Toplist_21_22!$N$3:$Q$2879,2,FALSE),"Not found"))</f>
        <v>930</v>
      </c>
      <c r="J172" s="81">
        <f>IFERROR(VLOOKUP(C172&amp;D172,AUS_male_Toplist_21_22!$N$3:$Q$2969,3,FALSE),IFERROR(VLOOKUP(C172&amp;D172,AUS_female_Toplist_21_22!$N$3:$Q$2879,3,FALSE),"Not found"))</f>
        <v>33</v>
      </c>
      <c r="K172" s="2">
        <f>IFERROR(VLOOKUP(C172&amp;D172,AUS_male_Toplist_21_22!$N$3:$Q$2969,4,FALSE),IFERROR(VLOOKUP(C172&amp;D172,AUS_female_Toplist_21_22!$N$3:$Q$2879,4,FALSE),"Not found"))</f>
        <v>11</v>
      </c>
      <c r="L172" s="2">
        <f>(COUNTIF($C$2:$C172,$C172)=1)+0</f>
        <v>1</v>
      </c>
      <c r="M172" s="2">
        <f>IF(L172=1,RANK(I172,$I$2:$I$1209,0),"Alternate event")</f>
        <v>893</v>
      </c>
      <c r="N172" s="2" t="str">
        <f t="shared" si="7"/>
        <v>Katrina BLACKETTjavelin-throw</v>
      </c>
      <c r="O172" t="str">
        <f>IF(COUNTIFS($N$2:$N$3997, N172)&gt;1, "Duplicate", "Unique")</f>
        <v>Unique</v>
      </c>
    </row>
    <row r="173" spans="1:15" x14ac:dyDescent="0.2">
      <c r="A173" s="2">
        <v>172</v>
      </c>
      <c r="B173" s="2">
        <f t="shared" si="8"/>
        <v>93</v>
      </c>
      <c r="C173" t="s">
        <v>441</v>
      </c>
      <c r="D173" t="s">
        <v>36</v>
      </c>
      <c r="E173" s="5">
        <v>35825</v>
      </c>
      <c r="F173" s="41">
        <f ca="1">DATEDIF(E173,TODAY(),"y")</f>
        <v>24</v>
      </c>
      <c r="G173" s="42" t="str">
        <f>IFERROR(VLOOKUP(C173&amp;D173,AUS_male_points_list!$A$3:$S$1048576,19,FALSE), IFERROR(VLOOKUP(C173&amp;D173,AUS_female_points_list!$A$3:$S$1048576,19,FALSE),""))</f>
        <v/>
      </c>
      <c r="I173" s="81">
        <f>IFERROR(VLOOKUP(C173&amp;D173,AUS_male_Toplist_21_22!$N$3:$Q$2969,2,FALSE),IFERROR(VLOOKUP(C173&amp;D173,AUS_female_Toplist_21_22!$N$3:$Q$2879,2,FALSE),"Not found"))</f>
        <v>944</v>
      </c>
      <c r="J173" s="81">
        <f>IFERROR(VLOOKUP(C173&amp;D173,AUS_male_Toplist_21_22!$N$3:$Q$2969,3,FALSE),IFERROR(VLOOKUP(C173&amp;D173,AUS_female_Toplist_21_22!$N$3:$Q$2879,3,FALSE),"Not found"))</f>
        <v>33</v>
      </c>
      <c r="K173" s="2">
        <f>IFERROR(VLOOKUP(C173&amp;D173,AUS_male_Toplist_21_22!$N$3:$Q$2969,4,FALSE),IFERROR(VLOOKUP(C173&amp;D173,AUS_female_Toplist_21_22!$N$3:$Q$2879,4,FALSE),"Not found"))</f>
        <v>13</v>
      </c>
      <c r="L173" s="2">
        <f>(COUNTIF($C$2:$C173,$C173)=1)+0</f>
        <v>1</v>
      </c>
      <c r="M173" s="2">
        <f>IF(L173=1,RANK(I173,$I$2:$I$1209,0),"Alternate event")</f>
        <v>844</v>
      </c>
      <c r="N173" s="2" t="str">
        <f t="shared" si="7"/>
        <v>Elizabeth BARALpole-vault</v>
      </c>
      <c r="O173" t="str">
        <f>IF(COUNTIFS($N$2:$N$3997, N173)&gt;1, "Duplicate", "Unique")</f>
        <v>Unique</v>
      </c>
    </row>
    <row r="174" spans="1:15" x14ac:dyDescent="0.2">
      <c r="A174" s="2">
        <v>173</v>
      </c>
      <c r="B174" s="2">
        <f t="shared" si="8"/>
        <v>93</v>
      </c>
      <c r="C174" t="s">
        <v>884</v>
      </c>
      <c r="D174" t="s">
        <v>36</v>
      </c>
      <c r="E174" s="5">
        <v>37991</v>
      </c>
      <c r="F174" s="41">
        <f ca="1">DATEDIF(E174,TODAY(),"y")</f>
        <v>18</v>
      </c>
      <c r="G174" s="42" t="str">
        <f>IFERROR(VLOOKUP(C174&amp;D174,AUS_male_points_list!$A$3:$S$1048576,19,FALSE), IFERROR(VLOOKUP(C174&amp;D174,AUS_female_points_list!$A$3:$S$1048576,19,FALSE),""))</f>
        <v/>
      </c>
      <c r="I174" s="81">
        <f>IFERROR(VLOOKUP(C174&amp;D174,AUS_male_Toplist_21_22!$N$3:$Q$2969,2,FALSE),IFERROR(VLOOKUP(C174&amp;D174,AUS_female_Toplist_21_22!$N$3:$Q$2879,2,FALSE),"Not found"))</f>
        <v>944</v>
      </c>
      <c r="J174" s="81">
        <f>IFERROR(VLOOKUP(C174&amp;D174,AUS_male_Toplist_21_22!$N$3:$Q$2969,3,FALSE),IFERROR(VLOOKUP(C174&amp;D174,AUS_female_Toplist_21_22!$N$3:$Q$2879,3,FALSE),"Not found"))</f>
        <v>33</v>
      </c>
      <c r="K174" s="2">
        <f>IFERROR(VLOOKUP(C174&amp;D174,AUS_male_Toplist_21_22!$N$3:$Q$2969,4,FALSE),IFERROR(VLOOKUP(C174&amp;D174,AUS_female_Toplist_21_22!$N$3:$Q$2879,4,FALSE),"Not found"))</f>
        <v>13</v>
      </c>
      <c r="L174" s="2">
        <f>(COUNTIF($C$2:$C174,$C174)=1)+0</f>
        <v>1</v>
      </c>
      <c r="M174" s="2">
        <f>IF(L174=1,RANK(I174,$I$2:$I$1209,0),"Alternate event")</f>
        <v>844</v>
      </c>
      <c r="N174" s="2" t="str">
        <f t="shared" si="7"/>
        <v>Alla PARNOVApole-vault</v>
      </c>
      <c r="O174" t="str">
        <f>IF(COUNTIFS($N$2:$N$3997, N174)&gt;1, "Duplicate", "Unique")</f>
        <v>Unique</v>
      </c>
    </row>
    <row r="175" spans="1:15" x14ac:dyDescent="0.2">
      <c r="A175" s="2">
        <v>174</v>
      </c>
      <c r="B175" s="2">
        <f t="shared" si="8"/>
        <v>94</v>
      </c>
      <c r="C175" t="s">
        <v>789</v>
      </c>
      <c r="D175" t="s">
        <v>40</v>
      </c>
      <c r="E175" s="5">
        <v>34852</v>
      </c>
      <c r="F175" s="41">
        <f ca="1">DATEDIF(E175,TODAY(),"y")</f>
        <v>26</v>
      </c>
      <c r="G175" s="42" t="str">
        <f>IFERROR(VLOOKUP(C175&amp;D175,AUS_male_points_list!$A$3:$S$1048576,19,FALSE), IFERROR(VLOOKUP(C175&amp;D175,AUS_female_points_list!$A$3:$S$1048576,19,FALSE),""))</f>
        <v/>
      </c>
      <c r="I175" s="81">
        <f>IFERROR(VLOOKUP(C175&amp;D175,AUS_male_Toplist_21_22!$N$3:$Q$2969,2,FALSE),IFERROR(VLOOKUP(C175&amp;D175,AUS_female_Toplist_21_22!$N$3:$Q$2879,2,FALSE),"Not found"))</f>
        <v>1014</v>
      </c>
      <c r="J175" s="81">
        <f>IFERROR(VLOOKUP(C175&amp;D175,AUS_male_Toplist_21_22!$N$3:$Q$2969,3,FALSE),IFERROR(VLOOKUP(C175&amp;D175,AUS_female_Toplist_21_22!$N$3:$Q$2879,3,FALSE),"Not found"))</f>
        <v>34</v>
      </c>
      <c r="K175" s="2">
        <f>IFERROR(VLOOKUP(C175&amp;D175,AUS_male_Toplist_21_22!$N$3:$Q$2969,4,FALSE),IFERROR(VLOOKUP(C175&amp;D175,AUS_female_Toplist_21_22!$N$3:$Q$2879,4,FALSE),"Not found"))</f>
        <v>3</v>
      </c>
      <c r="L175" s="2">
        <f>(COUNTIF($C$2:$C175,$C175)=1)+0</f>
        <v>1</v>
      </c>
      <c r="M175" s="2">
        <f>IF(L175=1,RANK(I175,$I$2:$I$1209,0),"Alternate event")</f>
        <v>521</v>
      </c>
      <c r="N175" s="2" t="str">
        <f t="shared" si="7"/>
        <v>Mitchell COOPERdiscus-throw</v>
      </c>
      <c r="O175" t="str">
        <f>IF(COUNTIFS($N$2:$N$3997, N175)&gt;1, "Duplicate", "Unique")</f>
        <v>Unique</v>
      </c>
    </row>
    <row r="176" spans="1:15" x14ac:dyDescent="0.2">
      <c r="A176" s="2">
        <v>175</v>
      </c>
      <c r="B176" s="2">
        <f t="shared" si="8"/>
        <v>94</v>
      </c>
      <c r="C176" t="s">
        <v>367</v>
      </c>
      <c r="D176" t="s">
        <v>37</v>
      </c>
      <c r="E176" s="5">
        <v>37055</v>
      </c>
      <c r="F176" s="41">
        <f ca="1">DATEDIF(E176,TODAY(),"y")</f>
        <v>20</v>
      </c>
      <c r="G176" s="42" t="str">
        <f>IFERROR(VLOOKUP(C176&amp;D176,AUS_male_points_list!$A$3:$S$1048576,19,FALSE), IFERROR(VLOOKUP(C176&amp;D176,AUS_female_points_list!$A$3:$S$1048576,19,FALSE),""))</f>
        <v/>
      </c>
      <c r="I176" s="81">
        <f>IFERROR(VLOOKUP(C176&amp;D176,AUS_male_Toplist_21_22!$N$3:$Q$2969,2,FALSE),IFERROR(VLOOKUP(C176&amp;D176,AUS_female_Toplist_21_22!$N$3:$Q$2879,2,FALSE),"Not found"))</f>
        <v>1090</v>
      </c>
      <c r="J176" s="81">
        <f>IFERROR(VLOOKUP(C176&amp;D176,AUS_male_Toplist_21_22!$N$3:$Q$2969,3,FALSE),IFERROR(VLOOKUP(C176&amp;D176,AUS_female_Toplist_21_22!$N$3:$Q$2879,3,FALSE),"Not found"))</f>
        <v>34</v>
      </c>
      <c r="K176" s="2">
        <f>IFERROR(VLOOKUP(C176&amp;D176,AUS_male_Toplist_21_22!$N$3:$Q$2969,4,FALSE),IFERROR(VLOOKUP(C176&amp;D176,AUS_female_Toplist_21_22!$N$3:$Q$2879,4,FALSE),"Not found"))</f>
        <v>4</v>
      </c>
      <c r="L176" s="2">
        <f>(COUNTIF($C$2:$C176,$C176)=1)+0</f>
        <v>1</v>
      </c>
      <c r="M176" s="2">
        <f>IF(L176=1,RANK(I176,$I$2:$I$1209,0),"Alternate event")</f>
        <v>221</v>
      </c>
      <c r="N176" s="2" t="str">
        <f t="shared" si="7"/>
        <v>Annie MCGUIRElong-jump</v>
      </c>
      <c r="O176" t="str">
        <f>IF(COUNTIFS($N$2:$N$3997, N176)&gt;1, "Duplicate", "Unique")</f>
        <v>Unique</v>
      </c>
    </row>
    <row r="177" spans="1:15" x14ac:dyDescent="0.2">
      <c r="A177" s="2">
        <v>176</v>
      </c>
      <c r="B177" s="2">
        <f t="shared" si="8"/>
        <v>94</v>
      </c>
      <c r="C177" t="s">
        <v>784</v>
      </c>
      <c r="D177" t="s">
        <v>36</v>
      </c>
      <c r="E177" s="5">
        <v>37868</v>
      </c>
      <c r="F177" s="41">
        <f ca="1">DATEDIF(E177,TODAY(),"y")</f>
        <v>18</v>
      </c>
      <c r="G177" s="42" t="str">
        <f>IFERROR(VLOOKUP(C177&amp;D177,AUS_male_points_list!$A$3:$S$1048576,19,FALSE), IFERROR(VLOOKUP(C177&amp;D177,AUS_female_points_list!$A$3:$S$1048576,19,FALSE),""))</f>
        <v/>
      </c>
      <c r="I177" s="81">
        <f>IFERROR(VLOOKUP(C177&amp;D177,AUS_male_Toplist_21_22!$N$3:$Q$2969,2,FALSE),IFERROR(VLOOKUP(C177&amp;D177,AUS_female_Toplist_21_22!$N$3:$Q$2879,2,FALSE),"Not found"))</f>
        <v>1007</v>
      </c>
      <c r="J177" s="81">
        <f>IFERROR(VLOOKUP(C177&amp;D177,AUS_male_Toplist_21_22!$N$3:$Q$2969,3,FALSE),IFERROR(VLOOKUP(C177&amp;D177,AUS_female_Toplist_21_22!$N$3:$Q$2879,3,FALSE),"Not found"))</f>
        <v>34</v>
      </c>
      <c r="K177" s="2">
        <f>IFERROR(VLOOKUP(C177&amp;D177,AUS_male_Toplist_21_22!$N$3:$Q$2969,4,FALSE),IFERROR(VLOOKUP(C177&amp;D177,AUS_female_Toplist_21_22!$N$3:$Q$2879,4,FALSE),"Not found"))</f>
        <v>9</v>
      </c>
      <c r="L177" s="2">
        <f>(COUNTIF($C$2:$C177,$C177)=1)+0</f>
        <v>1</v>
      </c>
      <c r="M177" s="2">
        <f>IF(L177=1,RANK(I177,$I$2:$I$1209,0),"Alternate event")</f>
        <v>555</v>
      </c>
      <c r="N177" s="2" t="str">
        <f t="shared" si="7"/>
        <v>Liam GEORGILOPOULOSpole-vault</v>
      </c>
      <c r="O177" t="str">
        <f>IF(COUNTIFS($N$2:$N$3997, N177)&gt;1, "Duplicate", "Unique")</f>
        <v>Unique</v>
      </c>
    </row>
    <row r="178" spans="1:15" x14ac:dyDescent="0.2">
      <c r="A178" s="2">
        <v>177</v>
      </c>
      <c r="B178" s="2">
        <f t="shared" si="8"/>
        <v>94</v>
      </c>
      <c r="C178" t="s">
        <v>781</v>
      </c>
      <c r="D178" t="s">
        <v>36</v>
      </c>
      <c r="E178" s="5">
        <v>35677</v>
      </c>
      <c r="F178" s="41">
        <f ca="1">DATEDIF(E178,TODAY(),"y")</f>
        <v>24</v>
      </c>
      <c r="G178" s="42" t="str">
        <f>IFERROR(VLOOKUP(C178&amp;D178,AUS_male_points_list!$A$3:$S$1048576,19,FALSE), IFERROR(VLOOKUP(C178&amp;D178,AUS_female_points_list!$A$3:$S$1048576,19,FALSE),""))</f>
        <v/>
      </c>
      <c r="I178" s="81">
        <f>IFERROR(VLOOKUP(C178&amp;D178,AUS_male_Toplist_21_22!$N$3:$Q$2969,2,FALSE),IFERROR(VLOOKUP(C178&amp;D178,AUS_female_Toplist_21_22!$N$3:$Q$2879,2,FALSE),"Not found"))</f>
        <v>1007</v>
      </c>
      <c r="J178" s="81">
        <f>IFERROR(VLOOKUP(C178&amp;D178,AUS_male_Toplist_21_22!$N$3:$Q$2969,3,FALSE),IFERROR(VLOOKUP(C178&amp;D178,AUS_female_Toplist_21_22!$N$3:$Q$2879,3,FALSE),"Not found"))</f>
        <v>34</v>
      </c>
      <c r="K178" s="2">
        <f>IFERROR(VLOOKUP(C178&amp;D178,AUS_male_Toplist_21_22!$N$3:$Q$2969,4,FALSE),IFERROR(VLOOKUP(C178&amp;D178,AUS_female_Toplist_21_22!$N$3:$Q$2879,4,FALSE),"Not found"))</f>
        <v>9</v>
      </c>
      <c r="L178" s="2">
        <f>(COUNTIF($C$2:$C178,$C178)=1)+0</f>
        <v>1</v>
      </c>
      <c r="M178" s="2">
        <f>IF(L178=1,RANK(I178,$I$2:$I$1209,0),"Alternate event")</f>
        <v>555</v>
      </c>
      <c r="N178" s="2" t="str">
        <f t="shared" si="7"/>
        <v>Triston VINCENTpole-vault</v>
      </c>
      <c r="O178" t="str">
        <f>IF(COUNTIFS($N$2:$N$3997, N178)&gt;1, "Duplicate", "Unique")</f>
        <v>Unique</v>
      </c>
    </row>
    <row r="179" spans="1:15" x14ac:dyDescent="0.2">
      <c r="A179" s="2">
        <v>178</v>
      </c>
      <c r="B179" s="2">
        <f t="shared" si="8"/>
        <v>94</v>
      </c>
      <c r="C179" t="s">
        <v>519</v>
      </c>
      <c r="D179" t="s">
        <v>36</v>
      </c>
      <c r="E179" s="5">
        <v>36598</v>
      </c>
      <c r="F179" s="41">
        <f ca="1">DATEDIF(E179,TODAY(),"y")</f>
        <v>22</v>
      </c>
      <c r="G179" s="42" t="str">
        <f>IFERROR(VLOOKUP(C179&amp;D179,AUS_male_points_list!$A$3:$S$1048576,19,FALSE), IFERROR(VLOOKUP(C179&amp;D179,AUS_female_points_list!$A$3:$S$1048576,19,FALSE),""))</f>
        <v/>
      </c>
      <c r="I179" s="81">
        <f>IFERROR(VLOOKUP(C179&amp;D179,AUS_male_Toplist_21_22!$N$3:$Q$2969,2,FALSE),IFERROR(VLOOKUP(C179&amp;D179,AUS_female_Toplist_21_22!$N$3:$Q$2879,2,FALSE),"Not found"))</f>
        <v>1007</v>
      </c>
      <c r="J179" s="81">
        <f>IFERROR(VLOOKUP(C179&amp;D179,AUS_male_Toplist_21_22!$N$3:$Q$2969,3,FALSE),IFERROR(VLOOKUP(C179&amp;D179,AUS_female_Toplist_21_22!$N$3:$Q$2879,3,FALSE),"Not found"))</f>
        <v>34</v>
      </c>
      <c r="K179" s="2">
        <f>IFERROR(VLOOKUP(C179&amp;D179,AUS_male_Toplist_21_22!$N$3:$Q$2969,4,FALSE),IFERROR(VLOOKUP(C179&amp;D179,AUS_female_Toplist_21_22!$N$3:$Q$2879,4,FALSE),"Not found"))</f>
        <v>9</v>
      </c>
      <c r="L179" s="2">
        <f>(COUNTIF($C$2:$C179,$C179)=1)+0</f>
        <v>0</v>
      </c>
      <c r="M179" s="2" t="str">
        <f>IF(L179=1,RANK(I179,$I$2:$I$1209,0),"Alternate event")</f>
        <v>Alternate event</v>
      </c>
      <c r="N179" s="2" t="str">
        <f t="shared" si="7"/>
        <v>Ashley MOLONEYpole-vault</v>
      </c>
      <c r="O179" t="str">
        <f>IF(COUNTIFS($N$2:$N$3997, N179)&gt;1, "Duplicate", "Unique")</f>
        <v>Unique</v>
      </c>
    </row>
    <row r="180" spans="1:15" x14ac:dyDescent="0.2">
      <c r="A180" s="2">
        <v>179</v>
      </c>
      <c r="B180" s="2">
        <f t="shared" si="8"/>
        <v>94</v>
      </c>
      <c r="C180" t="s">
        <v>205</v>
      </c>
      <c r="D180" t="s">
        <v>27</v>
      </c>
      <c r="E180" s="5">
        <v>36633</v>
      </c>
      <c r="F180" s="41">
        <f ca="1">DATEDIF(E180,TODAY(),"y")</f>
        <v>21</v>
      </c>
      <c r="G180" s="42" t="str">
        <f>IFERROR(VLOOKUP(C180&amp;D180,AUS_male_points_list!$A$3:$S$1048576,19,FALSE), IFERROR(VLOOKUP(C180&amp;D180,AUS_female_points_list!$A$3:$S$1048576,19,FALSE),""))</f>
        <v/>
      </c>
      <c r="I180" s="81">
        <f>IFERROR(VLOOKUP(C180&amp;D180,AUS_male_Toplist_21_22!$N$3:$Q$2969,2,FALSE),IFERROR(VLOOKUP(C180&amp;D180,AUS_female_Toplist_21_22!$N$3:$Q$2879,2,FALSE),"Not found"))</f>
        <v>1128</v>
      </c>
      <c r="J180" s="81">
        <f>IFERROR(VLOOKUP(C180&amp;D180,AUS_male_Toplist_21_22!$N$3:$Q$2969,3,FALSE),IFERROR(VLOOKUP(C180&amp;D180,AUS_female_Toplist_21_22!$N$3:$Q$2879,3,FALSE),"Not found"))</f>
        <v>35</v>
      </c>
      <c r="K180" s="2">
        <f>IFERROR(VLOOKUP(C180&amp;D180,AUS_male_Toplist_21_22!$N$3:$Q$2969,4,FALSE),IFERROR(VLOOKUP(C180&amp;D180,AUS_female_Toplist_21_22!$N$3:$Q$2879,4,FALSE),"Not found"))</f>
        <v>4</v>
      </c>
      <c r="L180" s="2">
        <f>(COUNTIF($C$2:$C180,$C180)=1)+0</f>
        <v>0</v>
      </c>
      <c r="M180" s="2" t="str">
        <f>IF(L180=1,RANK(I180,$I$2:$I$1209,0),"Alternate event")</f>
        <v>Alternate event</v>
      </c>
      <c r="N180" s="2" t="str">
        <f t="shared" si="7"/>
        <v>Bendere OBOYA800m</v>
      </c>
      <c r="O180" t="str">
        <f>IF(COUNTIFS($N$2:$N$3997, N180)&gt;1, "Duplicate", "Unique")</f>
        <v>Unique</v>
      </c>
    </row>
    <row r="181" spans="1:15" x14ac:dyDescent="0.2">
      <c r="A181" s="2">
        <v>180</v>
      </c>
      <c r="B181" s="2">
        <f t="shared" si="8"/>
        <v>94</v>
      </c>
      <c r="C181" t="s">
        <v>417</v>
      </c>
      <c r="D181" t="s">
        <v>35</v>
      </c>
      <c r="E181" s="5">
        <v>37938</v>
      </c>
      <c r="F181" s="41">
        <f ca="1">DATEDIF(E181,TODAY(),"y")</f>
        <v>18</v>
      </c>
      <c r="G181" s="42" t="str">
        <f>IFERROR(VLOOKUP(C181&amp;D181,AUS_male_points_list!$A$3:$S$1048576,19,FALSE), IFERROR(VLOOKUP(C181&amp;D181,AUS_female_points_list!$A$3:$S$1048576,19,FALSE),""))</f>
        <v/>
      </c>
      <c r="I181" s="81">
        <f>IFERROR(VLOOKUP(C181&amp;D181,AUS_male_Toplist_21_22!$N$3:$Q$2969,2,FALSE),IFERROR(VLOOKUP(C181&amp;D181,AUS_female_Toplist_21_22!$N$3:$Q$2879,2,FALSE),"Not found"))</f>
        <v>1023</v>
      </c>
      <c r="J181" s="81">
        <f>IFERROR(VLOOKUP(C181&amp;D181,AUS_male_Toplist_21_22!$N$3:$Q$2969,3,FALSE),IFERROR(VLOOKUP(C181&amp;D181,AUS_female_Toplist_21_22!$N$3:$Q$2879,3,FALSE),"Not found"))</f>
        <v>35</v>
      </c>
      <c r="K181" s="2">
        <f>IFERROR(VLOOKUP(C181&amp;D181,AUS_male_Toplist_21_22!$N$3:$Q$2969,4,FALSE),IFERROR(VLOOKUP(C181&amp;D181,AUS_female_Toplist_21_22!$N$3:$Q$2879,4,FALSE),"Not found"))</f>
        <v>7</v>
      </c>
      <c r="L181" s="2">
        <f>(COUNTIF($C$2:$C181,$C181)=1)+0</f>
        <v>1</v>
      </c>
      <c r="M181" s="2">
        <f>IF(L181=1,RANK(I181,$I$2:$I$1209,0),"Alternate event")</f>
        <v>466</v>
      </c>
      <c r="N181" s="2" t="str">
        <f t="shared" si="7"/>
        <v>Alexandra HARRISONhigh-jump</v>
      </c>
      <c r="O181" t="str">
        <f>IF(COUNTIFS($N$2:$N$3997, N181)&gt;1, "Duplicate", "Unique")</f>
        <v>Unique</v>
      </c>
    </row>
    <row r="182" spans="1:15" x14ac:dyDescent="0.2">
      <c r="A182" s="2">
        <v>181</v>
      </c>
      <c r="B182" s="2">
        <f t="shared" si="8"/>
        <v>94</v>
      </c>
      <c r="C182" t="s">
        <v>421</v>
      </c>
      <c r="D182" s="5" t="s">
        <v>35</v>
      </c>
      <c r="E182" s="5">
        <v>37556</v>
      </c>
      <c r="F182" s="41">
        <f ca="1">DATEDIF(E182,TODAY(),"y")</f>
        <v>19</v>
      </c>
      <c r="G182" s="42" t="str">
        <f>IFERROR(VLOOKUP(C182&amp;D182,AUS_male_points_list!$A$3:$S$1048576,19,FALSE), IFERROR(VLOOKUP(C182&amp;D182,AUS_female_points_list!$A$3:$S$1048576,19,FALSE),""))</f>
        <v/>
      </c>
      <c r="I182" s="81">
        <f>IFERROR(VLOOKUP(C182&amp;D182,AUS_male_Toplist_21_22!$N$3:$Q$2969,2,FALSE),IFERROR(VLOOKUP(C182&amp;D182,AUS_female_Toplist_21_22!$N$3:$Q$2879,2,FALSE),"Not found"))</f>
        <v>1023</v>
      </c>
      <c r="J182" s="81">
        <f>IFERROR(VLOOKUP(C182&amp;D182,AUS_male_Toplist_21_22!$N$3:$Q$2969,3,FALSE),IFERROR(VLOOKUP(C182&amp;D182,AUS_female_Toplist_21_22!$N$3:$Q$2879,3,FALSE),"Not found"))</f>
        <v>35</v>
      </c>
      <c r="K182" s="2">
        <f>IFERROR(VLOOKUP(C182&amp;D182,AUS_male_Toplist_21_22!$N$3:$Q$2969,4,FALSE),IFERROR(VLOOKUP(C182&amp;D182,AUS_female_Toplist_21_22!$N$3:$Q$2879,4,FALSE),"Not found"))</f>
        <v>7</v>
      </c>
      <c r="L182" s="2">
        <f>(COUNTIF($C$2:$C182,$C182)=1)+0</f>
        <v>1</v>
      </c>
      <c r="M182" s="2">
        <f>IF(L182=1,RANK(I182,$I$2:$I$1209,0),"Alternate event")</f>
        <v>466</v>
      </c>
      <c r="N182" s="2" t="str">
        <f t="shared" si="7"/>
        <v>Annie STAPLETONhigh-jump</v>
      </c>
      <c r="O182" t="str">
        <f>IF(COUNTIFS($N$2:$N$3997, N182)&gt;1, "Duplicate", "Unique")</f>
        <v>Unique</v>
      </c>
    </row>
    <row r="183" spans="1:15" x14ac:dyDescent="0.2">
      <c r="A183" s="2">
        <v>182</v>
      </c>
      <c r="B183" s="2">
        <f t="shared" si="8"/>
        <v>94</v>
      </c>
      <c r="C183" t="s">
        <v>412</v>
      </c>
      <c r="D183" t="s">
        <v>35</v>
      </c>
      <c r="E183" s="5">
        <v>35434</v>
      </c>
      <c r="F183" s="41">
        <f ca="1">DATEDIF(E183,TODAY(),"y")</f>
        <v>25</v>
      </c>
      <c r="G183" s="42" t="str">
        <f>IFERROR(VLOOKUP(C183&amp;D183,AUS_male_points_list!$A$3:$S$1048576,19,FALSE), IFERROR(VLOOKUP(C183&amp;D183,AUS_female_points_list!$A$3:$S$1048576,19,FALSE),""))</f>
        <v/>
      </c>
      <c r="I183" s="81">
        <f>IFERROR(VLOOKUP(C183&amp;D183,AUS_male_Toplist_21_22!$N$3:$Q$2969,2,FALSE),IFERROR(VLOOKUP(C183&amp;D183,AUS_female_Toplist_21_22!$N$3:$Q$2879,2,FALSE),"Not found"))</f>
        <v>1023</v>
      </c>
      <c r="J183" s="81">
        <f>IFERROR(VLOOKUP(C183&amp;D183,AUS_male_Toplist_21_22!$N$3:$Q$2969,3,FALSE),IFERROR(VLOOKUP(C183&amp;D183,AUS_female_Toplist_21_22!$N$3:$Q$2879,3,FALSE),"Not found"))</f>
        <v>35</v>
      </c>
      <c r="K183" s="2">
        <f>IFERROR(VLOOKUP(C183&amp;D183,AUS_male_Toplist_21_22!$N$3:$Q$2969,4,FALSE),IFERROR(VLOOKUP(C183&amp;D183,AUS_female_Toplist_21_22!$N$3:$Q$2879,4,FALSE),"Not found"))</f>
        <v>7</v>
      </c>
      <c r="L183" s="2">
        <f>(COUNTIF($C$2:$C183,$C183)=1)+0</f>
        <v>1</v>
      </c>
      <c r="M183" s="2">
        <f>IF(L183=1,RANK(I183,$I$2:$I$1209,0),"Alternate event")</f>
        <v>466</v>
      </c>
      <c r="N183" s="2" t="str">
        <f t="shared" si="7"/>
        <v>Alysha BURNETThigh-jump</v>
      </c>
      <c r="O183" t="str">
        <f>IF(COUNTIFS($N$2:$N$3997, N183)&gt;1, "Duplicate", "Unique")</f>
        <v>Unique</v>
      </c>
    </row>
    <row r="184" spans="1:15" x14ac:dyDescent="0.2">
      <c r="A184" s="2">
        <v>183</v>
      </c>
      <c r="B184" s="2">
        <f t="shared" si="8"/>
        <v>94</v>
      </c>
      <c r="C184" t="s">
        <v>818</v>
      </c>
      <c r="D184" t="s">
        <v>44</v>
      </c>
      <c r="E184" s="5">
        <v>33932</v>
      </c>
      <c r="F184" s="41">
        <f ca="1">DATEDIF(E184,TODAY(),"y")</f>
        <v>29</v>
      </c>
      <c r="G184" s="42" t="str">
        <f>IFERROR(VLOOKUP(C184&amp;D184,AUS_male_points_list!$A$3:$S$1048576,19,FALSE), IFERROR(VLOOKUP(C184&amp;D184,AUS_female_points_list!$A$3:$S$1048576,19,FALSE),""))</f>
        <v/>
      </c>
      <c r="I184" s="81">
        <f>IFERROR(VLOOKUP(C184&amp;D184,AUS_male_Toplist_21_22!$N$3:$Q$2969,2,FALSE),IFERROR(VLOOKUP(C184&amp;D184,AUS_female_Toplist_21_22!$N$3:$Q$2879,2,FALSE),"Not found"))</f>
        <v>970</v>
      </c>
      <c r="J184" s="81">
        <f>IFERROR(VLOOKUP(C184&amp;D184,AUS_male_Toplist_21_22!$N$3:$Q$2969,3,FALSE),IFERROR(VLOOKUP(C184&amp;D184,AUS_female_Toplist_21_22!$N$3:$Q$2879,3,FALSE),"Not found"))</f>
        <v>35</v>
      </c>
      <c r="K184" s="2">
        <f>IFERROR(VLOOKUP(C184&amp;D184,AUS_male_Toplist_21_22!$N$3:$Q$2969,4,FALSE),IFERROR(VLOOKUP(C184&amp;D184,AUS_female_Toplist_21_22!$N$3:$Q$2879,4,FALSE),"Not found"))</f>
        <v>9</v>
      </c>
      <c r="L184" s="2">
        <f>(COUNTIF($C$2:$C184,$C184)=1)+0</f>
        <v>1</v>
      </c>
      <c r="M184" s="2">
        <f>IF(L184=1,RANK(I184,$I$2:$I$1209,0),"Alternate event")</f>
        <v>762</v>
      </c>
      <c r="N184" s="2" t="str">
        <f t="shared" si="7"/>
        <v>Martin CLARKdecathlon</v>
      </c>
      <c r="O184" t="str">
        <f>IF(COUNTIFS($N$2:$N$3997, N184)&gt;1, "Duplicate", "Unique")</f>
        <v>Unique</v>
      </c>
    </row>
    <row r="185" spans="1:15" x14ac:dyDescent="0.2">
      <c r="A185" s="2">
        <v>184</v>
      </c>
      <c r="B185" s="2">
        <f t="shared" si="8"/>
        <v>94</v>
      </c>
      <c r="C185" t="s">
        <v>309</v>
      </c>
      <c r="D185" t="s">
        <v>29</v>
      </c>
      <c r="E185" s="5">
        <v>36515</v>
      </c>
      <c r="F185" s="41">
        <f ca="1">DATEDIF(E185,TODAY(),"y")</f>
        <v>22</v>
      </c>
      <c r="G185" s="42" t="str">
        <f>IFERROR(VLOOKUP(C185&amp;D185,AUS_male_points_list!$A$3:$S$1048576,19,FALSE), IFERROR(VLOOKUP(C185&amp;D185,AUS_female_points_list!$A$3:$S$1048576,19,FALSE),""))</f>
        <v/>
      </c>
      <c r="I185" s="81">
        <f>IFERROR(VLOOKUP(C185&amp;D185,AUS_male_Toplist_21_22!$N$3:$Q$2969,2,FALSE),IFERROR(VLOOKUP(C185&amp;D185,AUS_female_Toplist_21_22!$N$3:$Q$2879,2,FALSE),"Not found"))</f>
        <v>1147</v>
      </c>
      <c r="J185" s="81">
        <f>IFERROR(VLOOKUP(C185&amp;D185,AUS_male_Toplist_21_22!$N$3:$Q$2969,3,FALSE),IFERROR(VLOOKUP(C185&amp;D185,AUS_female_Toplist_21_22!$N$3:$Q$2879,3,FALSE),"Not found"))</f>
        <v>36</v>
      </c>
      <c r="K185" s="2">
        <f>IFERROR(VLOOKUP(C185&amp;D185,AUS_male_Toplist_21_22!$N$3:$Q$2969,4,FALSE),IFERROR(VLOOKUP(C185&amp;D185,AUS_female_Toplist_21_22!$N$3:$Q$2879,4,FALSE),"Not found"))</f>
        <v>3</v>
      </c>
      <c r="L185" s="2">
        <f>(COUNTIF($C$2:$C185,$C185)=1)+0</f>
        <v>0</v>
      </c>
      <c r="M185" s="2" t="str">
        <f>IF(L185=1,RANK(I185,$I$2:$I$1209,0),"Alternate event")</f>
        <v>Alternate event</v>
      </c>
      <c r="N185" s="2" t="str">
        <f t="shared" ref="N185:N248" si="9">C185&amp;D185</f>
        <v>Rose DAVIES5000m</v>
      </c>
      <c r="O185" t="str">
        <f>IF(COUNTIFS($N$2:$N$3997, N185)&gt;1, "Duplicate", "Unique")</f>
        <v>Unique</v>
      </c>
    </row>
    <row r="186" spans="1:15" x14ac:dyDescent="0.2">
      <c r="A186" s="2">
        <v>185</v>
      </c>
      <c r="B186" s="2">
        <f t="shared" si="8"/>
        <v>95</v>
      </c>
      <c r="C186" t="s">
        <v>373</v>
      </c>
      <c r="D186" t="s">
        <v>38</v>
      </c>
      <c r="E186" s="5">
        <v>36509</v>
      </c>
      <c r="F186" s="41">
        <f ca="1">DATEDIF(E186,TODAY(),"y")</f>
        <v>22</v>
      </c>
      <c r="G186" s="42" t="str">
        <f>IFERROR(VLOOKUP(C186&amp;D186,AUS_male_points_list!$A$3:$S$1048576,19,FALSE), IFERROR(VLOOKUP(C186&amp;D186,AUS_female_points_list!$A$3:$S$1048576,19,FALSE),""))</f>
        <v/>
      </c>
      <c r="I186" s="81">
        <f>IFERROR(VLOOKUP(C186&amp;D186,AUS_male_Toplist_21_22!$N$3:$Q$2969,2,FALSE),IFERROR(VLOOKUP(C186&amp;D186,AUS_female_Toplist_21_22!$N$3:$Q$2879,2,FALSE),"Not found"))</f>
        <v>1027</v>
      </c>
      <c r="J186" s="81">
        <f>IFERROR(VLOOKUP(C186&amp;D186,AUS_male_Toplist_21_22!$N$3:$Q$2969,3,FALSE),IFERROR(VLOOKUP(C186&amp;D186,AUS_female_Toplist_21_22!$N$3:$Q$2879,3,FALSE),"Not found"))</f>
        <v>36</v>
      </c>
      <c r="K186" s="2">
        <f>IFERROR(VLOOKUP(C186&amp;D186,AUS_male_Toplist_21_22!$N$3:$Q$2969,4,FALSE),IFERROR(VLOOKUP(C186&amp;D186,AUS_female_Toplist_21_22!$N$3:$Q$2879,4,FALSE),"Not found"))</f>
        <v>3</v>
      </c>
      <c r="L186" s="2">
        <f>(COUNTIF($C$2:$C186,$C186)=1)+0</f>
        <v>1</v>
      </c>
      <c r="M186" s="2">
        <f>IF(L186=1,RANK(I186,$I$2:$I$1209,0),"Alternate event")</f>
        <v>439</v>
      </c>
      <c r="N186" s="2" t="str">
        <f t="shared" si="9"/>
        <v>Chloe GRENADEtriple-jump</v>
      </c>
      <c r="O186" t="str">
        <f>IF(COUNTIFS($N$2:$N$3997, N186)&gt;1, "Duplicate", "Unique")</f>
        <v>Unique</v>
      </c>
    </row>
    <row r="187" spans="1:15" x14ac:dyDescent="0.2">
      <c r="A187" s="2">
        <v>186</v>
      </c>
      <c r="B187" s="2">
        <f t="shared" si="8"/>
        <v>95</v>
      </c>
      <c r="C187" t="s">
        <v>1020</v>
      </c>
      <c r="D187" t="s">
        <v>28</v>
      </c>
      <c r="E187" s="5">
        <v>32729</v>
      </c>
      <c r="F187" s="41">
        <f ca="1">DATEDIF(E187,TODAY(),"y")</f>
        <v>32</v>
      </c>
      <c r="G187" s="42" t="str">
        <f>IFERROR(VLOOKUP(C187&amp;D187,AUS_male_points_list!$A$3:$S$1048576,19,FALSE), IFERROR(VLOOKUP(C187&amp;D187,AUS_female_points_list!$A$3:$S$1048576,19,FALSE),""))</f>
        <v/>
      </c>
      <c r="I187" s="81">
        <f>IFERROR(VLOOKUP(C187&amp;D187,AUS_male_Toplist_21_22!$N$3:$Q$2969,2,FALSE),IFERROR(VLOOKUP(C187&amp;D187,AUS_female_Toplist_21_22!$N$3:$Q$2879,2,FALSE),"Not found"))</f>
        <v>1138</v>
      </c>
      <c r="J187" s="81">
        <f>IFERROR(VLOOKUP(C187&amp;D187,AUS_male_Toplist_21_22!$N$3:$Q$2969,3,FALSE),IFERROR(VLOOKUP(C187&amp;D187,AUS_female_Toplist_21_22!$N$3:$Q$2879,3,FALSE),"Not found"))</f>
        <v>36</v>
      </c>
      <c r="K187" s="2">
        <f>IFERROR(VLOOKUP(C187&amp;D187,AUS_male_Toplist_21_22!$N$3:$Q$2969,4,FALSE),IFERROR(VLOOKUP(C187&amp;D187,AUS_female_Toplist_21_22!$N$3:$Q$2879,4,FALSE),"Not found"))</f>
        <v>6</v>
      </c>
      <c r="L187" s="2">
        <f>(COUNTIF($C$2:$C187,$C187)=1)+0</f>
        <v>1</v>
      </c>
      <c r="M187" s="2">
        <f>IF(L187=1,RANK(I187,$I$2:$I$1209,0),"Alternate event")</f>
        <v>81</v>
      </c>
      <c r="N187" s="2" t="str">
        <f t="shared" si="9"/>
        <v>Heidi SEE1500m</v>
      </c>
      <c r="O187" t="str">
        <f>IF(COUNTIFS($N$2:$N$3997, N187)&gt;1, "Duplicate", "Unique")</f>
        <v>Unique</v>
      </c>
    </row>
    <row r="188" spans="1:15" x14ac:dyDescent="0.2">
      <c r="A188" s="2">
        <v>187</v>
      </c>
      <c r="B188" s="2">
        <f t="shared" si="8"/>
        <v>95</v>
      </c>
      <c r="C188" t="s">
        <v>688</v>
      </c>
      <c r="D188" t="s">
        <v>28</v>
      </c>
      <c r="E188" s="5">
        <v>31691</v>
      </c>
      <c r="F188" s="41">
        <f ca="1">DATEDIF(E188,TODAY(),"y")</f>
        <v>35</v>
      </c>
      <c r="G188" s="42" t="str">
        <f>IFERROR(VLOOKUP(C188&amp;D188,AUS_male_points_list!$A$3:$S$1048576,19,FALSE), IFERROR(VLOOKUP(C188&amp;D188,AUS_female_points_list!$A$3:$S$1048576,19,FALSE),""))</f>
        <v/>
      </c>
      <c r="I188" s="81">
        <f>IFERROR(VLOOKUP(C188&amp;D188,AUS_male_Toplist_21_22!$N$3:$Q$2969,2,FALSE),IFERROR(VLOOKUP(C188&amp;D188,AUS_female_Toplist_21_22!$N$3:$Q$2879,2,FALSE),"Not found"))</f>
        <v>1142</v>
      </c>
      <c r="J188" s="81">
        <f>IFERROR(VLOOKUP(C188&amp;D188,AUS_male_Toplist_21_22!$N$3:$Q$2969,3,FALSE),IFERROR(VLOOKUP(C188&amp;D188,AUS_female_Toplist_21_22!$N$3:$Q$2879,3,FALSE),"Not found"))</f>
        <v>36</v>
      </c>
      <c r="K188" s="2">
        <f>IFERROR(VLOOKUP(C188&amp;D188,AUS_male_Toplist_21_22!$N$3:$Q$2969,4,FALSE),IFERROR(VLOOKUP(C188&amp;D188,AUS_female_Toplist_21_22!$N$3:$Q$2879,4,FALSE),"Not found"))</f>
        <v>7</v>
      </c>
      <c r="L188" s="2">
        <f>(COUNTIF($C$2:$C188,$C188)=1)+0</f>
        <v>0</v>
      </c>
      <c r="M188" s="2" t="str">
        <f>IF(L188=1,RANK(I188,$I$2:$I$1209,0),"Alternate event")</f>
        <v>Alternate event</v>
      </c>
      <c r="N188" s="2" t="str">
        <f t="shared" si="9"/>
        <v>David MCNEILL1500m</v>
      </c>
      <c r="O188" t="str">
        <f>IF(COUNTIFS($N$2:$N$3997, N188)&gt;1, "Duplicate", "Unique")</f>
        <v>Unique</v>
      </c>
    </row>
    <row r="189" spans="1:15" x14ac:dyDescent="0.2">
      <c r="A189" s="2">
        <v>188</v>
      </c>
      <c r="B189" s="2">
        <f t="shared" si="8"/>
        <v>95</v>
      </c>
      <c r="C189" t="s">
        <v>168</v>
      </c>
      <c r="D189" t="s">
        <v>43</v>
      </c>
      <c r="E189" s="5">
        <v>37801</v>
      </c>
      <c r="F189" s="41">
        <f ca="1">DATEDIF(E189,TODAY(),"y")</f>
        <v>18</v>
      </c>
      <c r="G189" s="42" t="str">
        <f>IFERROR(VLOOKUP(C189&amp;D189,AUS_male_points_list!$A$3:$S$1048576,19,FALSE), IFERROR(VLOOKUP(C189&amp;D189,AUS_female_points_list!$A$3:$S$1048576,19,FALSE),""))</f>
        <v/>
      </c>
      <c r="I189" s="81">
        <f>IFERROR(VLOOKUP(C189&amp;D189,AUS_male_Toplist_21_22!$N$3:$Q$2969,2,FALSE),IFERROR(VLOOKUP(C189&amp;D189,AUS_female_Toplist_21_22!$N$3:$Q$2879,2,FALSE),"Not found"))</f>
        <v>895</v>
      </c>
      <c r="J189" s="81">
        <f>IFERROR(VLOOKUP(C189&amp;D189,AUS_male_Toplist_21_22!$N$3:$Q$2969,3,FALSE),IFERROR(VLOOKUP(C189&amp;D189,AUS_female_Toplist_21_22!$N$3:$Q$2879,3,FALSE),"Not found"))</f>
        <v>36</v>
      </c>
      <c r="K189" s="2">
        <f>IFERROR(VLOOKUP(C189&amp;D189,AUS_male_Toplist_21_22!$N$3:$Q$2969,4,FALSE),IFERROR(VLOOKUP(C189&amp;D189,AUS_female_Toplist_21_22!$N$3:$Q$2879,4,FALSE),"Not found"))</f>
        <v>7</v>
      </c>
      <c r="L189" s="2">
        <f>(COUNTIF($C$2:$C189,$C189)=1)+0</f>
        <v>1</v>
      </c>
      <c r="M189" s="2">
        <f>IF(L189=1,RANK(I189,$I$2:$I$1209,0),"Alternate event")</f>
        <v>980</v>
      </c>
      <c r="N189" s="2" t="str">
        <f t="shared" si="9"/>
        <v>Emelia SURCHheptathlon</v>
      </c>
      <c r="O189" t="str">
        <f>IF(COUNTIFS($N$2:$N$3997, N189)&gt;1, "Duplicate", "Unique")</f>
        <v>Unique</v>
      </c>
    </row>
    <row r="190" spans="1:15" x14ac:dyDescent="0.2">
      <c r="A190" s="2">
        <v>189</v>
      </c>
      <c r="B190" s="2">
        <f t="shared" si="8"/>
        <v>95</v>
      </c>
      <c r="C190" t="s">
        <v>1013</v>
      </c>
      <c r="D190" t="s">
        <v>85</v>
      </c>
      <c r="E190" s="5">
        <v>37712</v>
      </c>
      <c r="F190" s="41">
        <f ca="1">DATEDIF(E190,TODAY(),"y")</f>
        <v>18</v>
      </c>
      <c r="G190" s="42" t="str">
        <f>IFERROR(VLOOKUP(C190&amp;D190,AUS_male_points_list!$A$3:$S$1048576,19,FALSE), IFERROR(VLOOKUP(C190&amp;D190,AUS_female_points_list!$A$3:$S$1048576,19,FALSE),""))</f>
        <v/>
      </c>
      <c r="I190" s="81">
        <f>IFERROR(VLOOKUP(C190&amp;D190,AUS_male_Toplist_21_22!$N$3:$Q$2969,2,FALSE),IFERROR(VLOOKUP(C190&amp;D190,AUS_female_Toplist_21_22!$N$3:$Q$2879,2,FALSE),"Not found"))</f>
        <v>850</v>
      </c>
      <c r="J190" s="81">
        <f>IFERROR(VLOOKUP(C190&amp;D190,AUS_male_Toplist_21_22!$N$3:$Q$2969,3,FALSE),IFERROR(VLOOKUP(C190&amp;D190,AUS_female_Toplist_21_22!$N$3:$Q$2879,3,FALSE),"Not found"))</f>
        <v>36</v>
      </c>
      <c r="K190" s="2">
        <f>IFERROR(VLOOKUP(C190&amp;D190,AUS_male_Toplist_21_22!$N$3:$Q$2969,4,FALSE),IFERROR(VLOOKUP(C190&amp;D190,AUS_female_Toplist_21_22!$N$3:$Q$2879,4,FALSE),"Not found"))</f>
        <v>9</v>
      </c>
      <c r="L190" s="2">
        <f>(COUNTIF($C$2:$C190,$C190)=1)+0</f>
        <v>1</v>
      </c>
      <c r="M190" s="2">
        <f>IF(L190=1,RANK(I190,$I$2:$I$1209,0),"Alternate event")</f>
        <v>1031</v>
      </c>
      <c r="N190" s="2" t="str">
        <f t="shared" si="9"/>
        <v>Emma BLANCHrace-walking</v>
      </c>
      <c r="O190" t="str">
        <f>IF(COUNTIFS($N$2:$N$3997, N190)&gt;1, "Duplicate", "Unique")</f>
        <v>Unique</v>
      </c>
    </row>
    <row r="191" spans="1:15" x14ac:dyDescent="0.2">
      <c r="A191" s="2">
        <v>190</v>
      </c>
      <c r="B191" s="2">
        <f t="shared" si="8"/>
        <v>95</v>
      </c>
      <c r="C191" t="s">
        <v>549</v>
      </c>
      <c r="D191" t="s">
        <v>44</v>
      </c>
      <c r="E191" s="5">
        <v>37033</v>
      </c>
      <c r="F191" s="41">
        <f ca="1">DATEDIF(E191,TODAY(),"y")</f>
        <v>20</v>
      </c>
      <c r="G191" s="42" t="str">
        <f>IFERROR(VLOOKUP(C191&amp;D191,AUS_male_points_list!$A$3:$S$1048576,19,FALSE), IFERROR(VLOOKUP(C191&amp;D191,AUS_female_points_list!$A$3:$S$1048576,19,FALSE),""))</f>
        <v/>
      </c>
      <c r="I191" s="81">
        <f>IFERROR(VLOOKUP(C191&amp;D191,AUS_male_Toplist_21_22!$N$3:$Q$2969,2,FALSE),IFERROR(VLOOKUP(C191&amp;D191,AUS_female_Toplist_21_22!$N$3:$Q$2879,2,FALSE),"Not found"))</f>
        <v>968</v>
      </c>
      <c r="J191" s="81">
        <f>IFERROR(VLOOKUP(C191&amp;D191,AUS_male_Toplist_21_22!$N$3:$Q$2969,3,FALSE),IFERROR(VLOOKUP(C191&amp;D191,AUS_female_Toplist_21_22!$N$3:$Q$2879,3,FALSE),"Not found"))</f>
        <v>36</v>
      </c>
      <c r="K191" s="2">
        <f>IFERROR(VLOOKUP(C191&amp;D191,AUS_male_Toplist_21_22!$N$3:$Q$2969,4,FALSE),IFERROR(VLOOKUP(C191&amp;D191,AUS_female_Toplist_21_22!$N$3:$Q$2879,4,FALSE),"Not found"))</f>
        <v>10</v>
      </c>
      <c r="L191" s="2">
        <f>(COUNTIF($C$2:$C191,$C191)=1)+0</f>
        <v>1</v>
      </c>
      <c r="M191" s="2">
        <f>IF(L191=1,RANK(I191,$I$2:$I$1209,0),"Alternate event")</f>
        <v>769</v>
      </c>
      <c r="N191" s="2" t="str">
        <f t="shared" si="9"/>
        <v>Sam TAYLORdecathlon</v>
      </c>
      <c r="O191" t="str">
        <f>IF(COUNTIFS($N$2:$N$3997, N191)&gt;1, "Duplicate", "Unique")</f>
        <v>Unique</v>
      </c>
    </row>
    <row r="192" spans="1:15" x14ac:dyDescent="0.2">
      <c r="A192" s="2">
        <v>191</v>
      </c>
      <c r="B192" s="2">
        <f t="shared" si="8"/>
        <v>96</v>
      </c>
      <c r="C192" t="s">
        <v>451</v>
      </c>
      <c r="D192" t="s">
        <v>39</v>
      </c>
      <c r="E192" s="5">
        <v>37602</v>
      </c>
      <c r="F192" s="41">
        <f ca="1">DATEDIF(E192,TODAY(),"y")</f>
        <v>19</v>
      </c>
      <c r="G192" s="42" t="str">
        <f>IFERROR(VLOOKUP(C192&amp;D192,AUS_male_points_list!$A$3:$S$1048576,19,FALSE), IFERROR(VLOOKUP(C192&amp;D192,AUS_female_points_list!$A$3:$S$1048576,19,FALSE),""))</f>
        <v/>
      </c>
      <c r="I192" s="81">
        <f>IFERROR(VLOOKUP(C192&amp;D192,AUS_male_Toplist_21_22!$N$3:$Q$2969,2,FALSE),IFERROR(VLOOKUP(C192&amp;D192,AUS_female_Toplist_21_22!$N$3:$Q$2879,2,FALSE),"Not found"))</f>
        <v>939</v>
      </c>
      <c r="J192" s="81">
        <f>IFERROR(VLOOKUP(C192&amp;D192,AUS_male_Toplist_21_22!$N$3:$Q$2969,3,FALSE),IFERROR(VLOOKUP(C192&amp;D192,AUS_female_Toplist_21_22!$N$3:$Q$2879,3,FALSE),"Not found"))</f>
        <v>37</v>
      </c>
      <c r="K192" s="2">
        <f>IFERROR(VLOOKUP(C192&amp;D192,AUS_male_Toplist_21_22!$N$3:$Q$2969,4,FALSE),IFERROR(VLOOKUP(C192&amp;D192,AUS_female_Toplist_21_22!$N$3:$Q$2879,4,FALSE),"Not found"))</f>
        <v>1</v>
      </c>
      <c r="L192" s="2">
        <f>(COUNTIF($C$2:$C192,$C192)=1)+0</f>
        <v>1</v>
      </c>
      <c r="M192" s="2">
        <f>IF(L192=1,RANK(I192,$I$2:$I$1209,0),"Alternate event")</f>
        <v>868</v>
      </c>
      <c r="N192" s="2" t="str">
        <f t="shared" si="9"/>
        <v>Lyvante SU'EMAIshot-put</v>
      </c>
      <c r="O192" t="str">
        <f>IF(COUNTIFS($N$2:$N$3997, N192)&gt;1, "Duplicate", "Unique")</f>
        <v>Unique</v>
      </c>
    </row>
    <row r="193" spans="1:15" x14ac:dyDescent="0.2">
      <c r="A193" s="2">
        <v>192</v>
      </c>
      <c r="C193" t="s">
        <v>292</v>
      </c>
      <c r="D193" t="s">
        <v>30</v>
      </c>
      <c r="E193" s="5">
        <v>32724</v>
      </c>
      <c r="F193" s="41">
        <f ca="1">DATEDIF(E193,TODAY(),"y")</f>
        <v>32</v>
      </c>
      <c r="G193" s="42" t="str">
        <f>IFERROR(VLOOKUP(C193&amp;D193,AUS_male_points_list!$A$3:$S$1048576,19,FALSE), IFERROR(VLOOKUP(C193&amp;D193,AUS_female_points_list!$A$3:$S$1048576,19,FALSE),""))</f>
        <v/>
      </c>
      <c r="I193" s="81">
        <f>IFERROR(VLOOKUP(C193&amp;D193,AUS_male_Toplist_21_22!$N$3:$Q$2969,2,FALSE),IFERROR(VLOOKUP(C193&amp;D193,AUS_female_Toplist_21_22!$N$3:$Q$2879,2,FALSE),"Not found"))</f>
        <v>1133</v>
      </c>
      <c r="J193" s="81">
        <f>IFERROR(VLOOKUP(C193&amp;D193,AUS_male_Toplist_21_22!$N$3:$Q$2969,3,FALSE),IFERROR(VLOOKUP(C193&amp;D193,AUS_female_Toplist_21_22!$N$3:$Q$2879,3,FALSE),"Not found"))</f>
        <v>37</v>
      </c>
      <c r="K193" s="2">
        <f>IFERROR(VLOOKUP(C193&amp;D193,AUS_male_Toplist_21_22!$N$3:$Q$2969,4,FALSE),IFERROR(VLOOKUP(C193&amp;D193,AUS_female_Toplist_21_22!$N$3:$Q$2879,4,FALSE),"Not found"))</f>
        <v>3</v>
      </c>
      <c r="L193" s="2">
        <f>(COUNTIF($C$2:$C193,$C193)=1)+0</f>
        <v>0</v>
      </c>
      <c r="M193" s="2" t="str">
        <f>IF(L193=1,RANK(I193,$I$2:$I$1209,0),"Alternate event")</f>
        <v>Alternate event</v>
      </c>
      <c r="N193" s="2" t="str">
        <f t="shared" si="9"/>
        <v>Genevieve GREGSON10000m</v>
      </c>
      <c r="O193" t="str">
        <f>IF(COUNTIFS($N$2:$N$3997, N193)&gt;1, "Duplicate", "Unique")</f>
        <v>Unique</v>
      </c>
    </row>
    <row r="194" spans="1:15" x14ac:dyDescent="0.2">
      <c r="A194" s="2">
        <v>193</v>
      </c>
      <c r="B194" s="2">
        <v>97</v>
      </c>
      <c r="C194" t="s">
        <v>1018</v>
      </c>
      <c r="D194" t="s">
        <v>27</v>
      </c>
      <c r="E194" s="5">
        <v>37051</v>
      </c>
      <c r="F194" s="41">
        <f ca="1">DATEDIF(E194,TODAY(),"y")</f>
        <v>20</v>
      </c>
      <c r="G194" s="42" t="str">
        <f>IFERROR(VLOOKUP(C194&amp;D194,AUS_male_points_list!$A$3:$S$1048576,19,FALSE), IFERROR(VLOOKUP(C194&amp;D194,AUS_female_points_list!$A$3:$S$1048576,19,FALSE),""))</f>
        <v/>
      </c>
      <c r="I194" s="81">
        <f>IFERROR(VLOOKUP(C194&amp;D194,AUS_male_Toplist_21_22!$N$3:$Q$2969,2,FALSE),IFERROR(VLOOKUP(C194&amp;D194,AUS_female_Toplist_21_22!$N$3:$Q$2879,2,FALSE),"Not found"))</f>
        <v>1127</v>
      </c>
      <c r="J194" s="81">
        <f>IFERROR(VLOOKUP(C194&amp;D194,AUS_male_Toplist_21_22!$N$3:$Q$2969,3,FALSE),IFERROR(VLOOKUP(C194&amp;D194,AUS_female_Toplist_21_22!$N$3:$Q$2879,3,FALSE),"Not found"))</f>
        <v>37</v>
      </c>
      <c r="K194" s="2">
        <f>IFERROR(VLOOKUP(C194&amp;D194,AUS_male_Toplist_21_22!$N$3:$Q$2969,4,FALSE),IFERROR(VLOOKUP(C194&amp;D194,AUS_female_Toplist_21_22!$N$3:$Q$2879,4,FALSE),"Not found"))</f>
        <v>5</v>
      </c>
      <c r="L194" s="2">
        <f>(COUNTIF($C$2:$C194,$C194)=1)+0</f>
        <v>0</v>
      </c>
      <c r="M194" s="2" t="str">
        <f>IF(L194=1,RANK(I194,$I$2:$I$1209,0),"Alternate event")</f>
        <v>Alternate event</v>
      </c>
      <c r="N194" s="2" t="str">
        <f t="shared" si="9"/>
        <v>Keely SMALL800m</v>
      </c>
      <c r="O194" t="str">
        <f>IF(COUNTIFS($N$2:$N$3997, N194)&gt;1, "Duplicate", "Unique")</f>
        <v>Unique</v>
      </c>
    </row>
    <row r="195" spans="1:15" x14ac:dyDescent="0.2">
      <c r="A195" s="2">
        <v>194</v>
      </c>
      <c r="B195" s="2">
        <f t="shared" ref="B195:B258" si="10">IF(AND(L195=1,K195&lt;=3),B194+1,B194)</f>
        <v>97</v>
      </c>
      <c r="C195" t="s">
        <v>135</v>
      </c>
      <c r="D195" t="s">
        <v>37</v>
      </c>
      <c r="E195" s="5">
        <v>37295</v>
      </c>
      <c r="F195" s="41">
        <f ca="1">DATEDIF(E195,TODAY(),"y")</f>
        <v>20</v>
      </c>
      <c r="G195" s="42" t="str">
        <f>IFERROR(VLOOKUP(C195&amp;D195,AUS_male_points_list!$A$3:$S$1048576,19,FALSE), IFERROR(VLOOKUP(C195&amp;D195,AUS_female_points_list!$A$3:$S$1048576,19,FALSE),""))</f>
        <v/>
      </c>
      <c r="I195" s="81">
        <f>IFERROR(VLOOKUP(C195&amp;D195,AUS_male_Toplist_21_22!$N$3:$Q$2969,2,FALSE),IFERROR(VLOOKUP(C195&amp;D195,AUS_female_Toplist_21_22!$N$3:$Q$2879,2,FALSE),"Not found"))</f>
        <v>1086</v>
      </c>
      <c r="J195" s="81">
        <f>IFERROR(VLOOKUP(C195&amp;D195,AUS_male_Toplist_21_22!$N$3:$Q$2969,3,FALSE),IFERROR(VLOOKUP(C195&amp;D195,AUS_female_Toplist_21_22!$N$3:$Q$2879,3,FALSE),"Not found"))</f>
        <v>37</v>
      </c>
      <c r="K195" s="2">
        <f>IFERROR(VLOOKUP(C195&amp;D195,AUS_male_Toplist_21_22!$N$3:$Q$2969,4,FALSE),IFERROR(VLOOKUP(C195&amp;D195,AUS_female_Toplist_21_22!$N$3:$Q$2879,4,FALSE),"Not found"))</f>
        <v>5</v>
      </c>
      <c r="L195" s="2">
        <f>(COUNTIF($C$2:$C195,$C195)=1)+0</f>
        <v>1</v>
      </c>
      <c r="M195" s="2">
        <f>IF(L195=1,RANK(I195,$I$2:$I$1209,0),"Alternate event")</f>
        <v>235</v>
      </c>
      <c r="N195" s="2" t="str">
        <f t="shared" si="9"/>
        <v>Mietta RUSSELLlong-jump</v>
      </c>
      <c r="O195" t="str">
        <f>IF(COUNTIFS($N$2:$N$3997, N195)&gt;1, "Duplicate", "Unique")</f>
        <v>Unique</v>
      </c>
    </row>
    <row r="196" spans="1:15" x14ac:dyDescent="0.2">
      <c r="A196" s="2">
        <v>195</v>
      </c>
      <c r="B196" s="2">
        <f t="shared" si="10"/>
        <v>97</v>
      </c>
      <c r="C196" t="s">
        <v>824</v>
      </c>
      <c r="D196" t="s">
        <v>81</v>
      </c>
      <c r="E196" s="5">
        <v>36816</v>
      </c>
      <c r="F196" s="41">
        <f ca="1">DATEDIF(E196,TODAY(),"y")</f>
        <v>21</v>
      </c>
      <c r="G196" s="42" t="str">
        <f>IFERROR(VLOOKUP(C196&amp;D196,AUS_male_points_list!$A$3:$S$1048576,19,FALSE), IFERROR(VLOOKUP(C196&amp;D196,AUS_female_points_list!$A$3:$S$1048576,19,FALSE),""))</f>
        <v/>
      </c>
      <c r="I196" s="81">
        <f>IFERROR(VLOOKUP(C196&amp;D196,AUS_male_Toplist_21_22!$N$3:$Q$2969,2,FALSE),IFERROR(VLOOKUP(C196&amp;D196,AUS_female_Toplist_21_22!$N$3:$Q$2879,2,FALSE),"Not found"))</f>
        <v>953</v>
      </c>
      <c r="J196" s="81">
        <f>IFERROR(VLOOKUP(C196&amp;D196,AUS_male_Toplist_21_22!$N$3:$Q$2969,3,FALSE),IFERROR(VLOOKUP(C196&amp;D196,AUS_female_Toplist_21_22!$N$3:$Q$2879,3,FALSE),"Not found"))</f>
        <v>37</v>
      </c>
      <c r="K196" s="2">
        <f>IFERROR(VLOOKUP(C196&amp;D196,AUS_male_Toplist_21_22!$N$3:$Q$2969,4,FALSE),IFERROR(VLOOKUP(C196&amp;D196,AUS_female_Toplist_21_22!$N$3:$Q$2879,4,FALSE),"Not found"))</f>
        <v>12</v>
      </c>
      <c r="L196" s="2">
        <f>(COUNTIF($C$2:$C196,$C196)=1)+0</f>
        <v>1</v>
      </c>
      <c r="M196" s="2">
        <f>IF(L196=1,RANK(I196,$I$2:$I$1209,0),"Alternate event")</f>
        <v>820</v>
      </c>
      <c r="N196" s="2" t="str">
        <f t="shared" si="9"/>
        <v>Dylan RICHARDSON20km-race-walking</v>
      </c>
      <c r="O196" t="str">
        <f>IF(COUNTIFS($N$2:$N$3997, N196)&gt;1, "Duplicate", "Unique")</f>
        <v>Unique</v>
      </c>
    </row>
    <row r="197" spans="1:15" x14ac:dyDescent="0.2">
      <c r="A197" s="2">
        <v>196</v>
      </c>
      <c r="B197" s="2">
        <f t="shared" si="10"/>
        <v>97</v>
      </c>
      <c r="C197" t="s">
        <v>308</v>
      </c>
      <c r="D197" t="s">
        <v>29</v>
      </c>
      <c r="E197" s="5">
        <v>34463</v>
      </c>
      <c r="F197" s="41">
        <f ca="1">DATEDIF(E197,TODAY(),"y")</f>
        <v>27</v>
      </c>
      <c r="G197" s="42" t="str">
        <f>IFERROR(VLOOKUP(C197&amp;D197,AUS_male_points_list!$A$3:$S$1048576,19,FALSE), IFERROR(VLOOKUP(C197&amp;D197,AUS_female_points_list!$A$3:$S$1048576,19,FALSE),""))</f>
        <v/>
      </c>
      <c r="I197" s="81">
        <f>IFERROR(VLOOKUP(C197&amp;D197,AUS_male_Toplist_21_22!$N$3:$Q$2969,2,FALSE),IFERROR(VLOOKUP(C197&amp;D197,AUS_female_Toplist_21_22!$N$3:$Q$2879,2,FALSE),"Not found"))</f>
        <v>1143</v>
      </c>
      <c r="J197" s="81">
        <f>IFERROR(VLOOKUP(C197&amp;D197,AUS_male_Toplist_21_22!$N$3:$Q$2969,3,FALSE),IFERROR(VLOOKUP(C197&amp;D197,AUS_female_Toplist_21_22!$N$3:$Q$2879,3,FALSE),"Not found"))</f>
        <v>38</v>
      </c>
      <c r="K197" s="2">
        <f>IFERROR(VLOOKUP(C197&amp;D197,AUS_male_Toplist_21_22!$N$3:$Q$2969,4,FALSE),IFERROR(VLOOKUP(C197&amp;D197,AUS_female_Toplist_21_22!$N$3:$Q$2879,4,FALSE),"Not found"))</f>
        <v>4</v>
      </c>
      <c r="L197" s="2">
        <f>(COUNTIF($C$2:$C197,$C197)=1)+0</f>
        <v>0</v>
      </c>
      <c r="M197" s="2" t="str">
        <f>IF(L197=1,RANK(I197,$I$2:$I$1209,0),"Alternate event")</f>
        <v>Alternate event</v>
      </c>
      <c r="N197" s="2" t="str">
        <f t="shared" si="9"/>
        <v>Jenny BLUNDELL5000m</v>
      </c>
      <c r="O197" t="str">
        <f>IF(COUNTIFS($N$2:$N$3997, N197)&gt;1, "Duplicate", "Unique")</f>
        <v>Unique</v>
      </c>
    </row>
    <row r="198" spans="1:15" x14ac:dyDescent="0.2">
      <c r="A198" s="2">
        <v>197</v>
      </c>
      <c r="B198" s="2">
        <f t="shared" si="10"/>
        <v>97</v>
      </c>
      <c r="C198" t="s">
        <v>451</v>
      </c>
      <c r="D198" t="s">
        <v>40</v>
      </c>
      <c r="E198" s="5">
        <v>37602</v>
      </c>
      <c r="F198" s="41">
        <f ca="1">DATEDIF(E198,TODAY(),"y")</f>
        <v>19</v>
      </c>
      <c r="G198" s="42" t="str">
        <f>IFERROR(VLOOKUP(C198&amp;D198,AUS_male_points_list!$A$3:$S$1048576,19,FALSE), IFERROR(VLOOKUP(C198&amp;D198,AUS_female_points_list!$A$3:$S$1048576,19,FALSE),""))</f>
        <v/>
      </c>
      <c r="I198" s="81">
        <f>IFERROR(VLOOKUP(C198&amp;D198,AUS_male_Toplist_21_22!$N$3:$Q$2969,2,FALSE),IFERROR(VLOOKUP(C198&amp;D198,AUS_female_Toplist_21_22!$N$3:$Q$2879,2,FALSE),"Not found"))</f>
        <v>947</v>
      </c>
      <c r="J198" s="81">
        <f>IFERROR(VLOOKUP(C198&amp;D198,AUS_male_Toplist_21_22!$N$3:$Q$2969,3,FALSE),IFERROR(VLOOKUP(C198&amp;D198,AUS_female_Toplist_21_22!$N$3:$Q$2879,3,FALSE),"Not found"))</f>
        <v>38</v>
      </c>
      <c r="K198" s="2">
        <f>IFERROR(VLOOKUP(C198&amp;D198,AUS_male_Toplist_21_22!$N$3:$Q$2969,4,FALSE),IFERROR(VLOOKUP(C198&amp;D198,AUS_female_Toplist_21_22!$N$3:$Q$2879,4,FALSE),"Not found"))</f>
        <v>4</v>
      </c>
      <c r="L198" s="2">
        <f>(COUNTIF($C$2:$C198,$C198)=1)+0</f>
        <v>0</v>
      </c>
      <c r="M198" s="2" t="str">
        <f>IF(L198=1,RANK(I198,$I$2:$I$1209,0),"Alternate event")</f>
        <v>Alternate event</v>
      </c>
      <c r="N198" s="2" t="str">
        <f t="shared" si="9"/>
        <v>Lyvante SU'EMAIdiscus-throw</v>
      </c>
      <c r="O198" t="str">
        <f>IF(COUNTIFS($N$2:$N$3997, N198)&gt;1, "Duplicate", "Unique")</f>
        <v>Unique</v>
      </c>
    </row>
    <row r="199" spans="1:15" x14ac:dyDescent="0.2">
      <c r="A199" s="2">
        <v>198</v>
      </c>
      <c r="B199" s="2">
        <f t="shared" si="10"/>
        <v>97</v>
      </c>
      <c r="C199" t="s">
        <v>1019</v>
      </c>
      <c r="D199" t="s">
        <v>27</v>
      </c>
      <c r="E199" s="5">
        <v>33352</v>
      </c>
      <c r="F199" s="41">
        <f ca="1">DATEDIF(E199,TODAY(),"y")</f>
        <v>30</v>
      </c>
      <c r="G199" s="42" t="str">
        <f>IFERROR(VLOOKUP(C199&amp;D199,AUS_male_points_list!$A$3:$S$1048576,19,FALSE), IFERROR(VLOOKUP(C199&amp;D199,AUS_female_points_list!$A$3:$S$1048576,19,FALSE),""))</f>
        <v/>
      </c>
      <c r="I199" s="81">
        <f>IFERROR(VLOOKUP(C199&amp;D199,AUS_male_Toplist_21_22!$N$3:$Q$2969,2,FALSE),IFERROR(VLOOKUP(C199&amp;D199,AUS_female_Toplist_21_22!$N$3:$Q$2879,2,FALSE),"Not found"))</f>
        <v>1125</v>
      </c>
      <c r="J199" s="81">
        <f>IFERROR(VLOOKUP(C199&amp;D199,AUS_male_Toplist_21_22!$N$3:$Q$2969,3,FALSE),IFERROR(VLOOKUP(C199&amp;D199,AUS_female_Toplist_21_22!$N$3:$Q$2879,3,FALSE),"Not found"))</f>
        <v>38</v>
      </c>
      <c r="K199" s="2">
        <f>IFERROR(VLOOKUP(C199&amp;D199,AUS_male_Toplist_21_22!$N$3:$Q$2969,4,FALSE),IFERROR(VLOOKUP(C199&amp;D199,AUS_female_Toplist_21_22!$N$3:$Q$2879,4,FALSE),"Not found"))</f>
        <v>6</v>
      </c>
      <c r="L199" s="2">
        <f>(COUNTIF($C$2:$C199,$C199)=1)+0</f>
        <v>1</v>
      </c>
      <c r="M199" s="2">
        <f>IF(L199=1,RANK(I199,$I$2:$I$1209,0),"Alternate event")</f>
        <v>113</v>
      </c>
      <c r="N199" s="2" t="str">
        <f t="shared" si="9"/>
        <v>Brittany KAAN800m</v>
      </c>
      <c r="O199" t="str">
        <f>IF(COUNTIFS($N$2:$N$3997, N199)&gt;1, "Duplicate", "Unique")</f>
        <v>Unique</v>
      </c>
    </row>
    <row r="200" spans="1:15" x14ac:dyDescent="0.2">
      <c r="A200" s="2">
        <v>199</v>
      </c>
      <c r="B200" s="2">
        <f t="shared" si="10"/>
        <v>97</v>
      </c>
      <c r="C200" t="s">
        <v>607</v>
      </c>
      <c r="D200" t="s">
        <v>28</v>
      </c>
      <c r="E200" s="5">
        <v>35266</v>
      </c>
      <c r="F200" s="41">
        <f ca="1">DATEDIF(E200,TODAY(),"y")</f>
        <v>25</v>
      </c>
      <c r="G200" s="42" t="str">
        <f>IFERROR(VLOOKUP(C200&amp;D200,AUS_male_points_list!$A$3:$S$1048576,19,FALSE), IFERROR(VLOOKUP(C200&amp;D200,AUS_female_points_list!$A$3:$S$1048576,19,FALSE),""))</f>
        <v/>
      </c>
      <c r="I200" s="81">
        <f>IFERROR(VLOOKUP(C200&amp;D200,AUS_male_Toplist_21_22!$N$3:$Q$2969,2,FALSE),IFERROR(VLOOKUP(C200&amp;D200,AUS_female_Toplist_21_22!$N$3:$Q$2879,2,FALSE),"Not found"))</f>
        <v>1139</v>
      </c>
      <c r="J200" s="81">
        <f>IFERROR(VLOOKUP(C200&amp;D200,AUS_male_Toplist_21_22!$N$3:$Q$2969,3,FALSE),IFERROR(VLOOKUP(C200&amp;D200,AUS_female_Toplist_21_22!$N$3:$Q$2879,3,FALSE),"Not found"))</f>
        <v>38</v>
      </c>
      <c r="K200" s="2">
        <f>IFERROR(VLOOKUP(C200&amp;D200,AUS_male_Toplist_21_22!$N$3:$Q$2969,4,FALSE),IFERROR(VLOOKUP(C200&amp;D200,AUS_female_Toplist_21_22!$N$3:$Q$2879,4,FALSE),"Not found"))</f>
        <v>8</v>
      </c>
      <c r="L200" s="2">
        <f>(COUNTIF($C$2:$C200,$C200)=1)+0</f>
        <v>0</v>
      </c>
      <c r="M200" s="2" t="str">
        <f>IF(L200=1,RANK(I200,$I$2:$I$1209,0),"Alternate event")</f>
        <v>Alternate event</v>
      </c>
      <c r="N200" s="2" t="str">
        <f t="shared" si="9"/>
        <v>Charlie HUNTER1500m</v>
      </c>
      <c r="O200" t="str">
        <f>IF(COUNTIFS($N$2:$N$3997, N200)&gt;1, "Duplicate", "Unique")</f>
        <v>Unique</v>
      </c>
    </row>
    <row r="201" spans="1:15" x14ac:dyDescent="0.2">
      <c r="A201" s="2">
        <v>200</v>
      </c>
      <c r="B201" s="2">
        <f t="shared" si="10"/>
        <v>97</v>
      </c>
      <c r="C201" t="s">
        <v>817</v>
      </c>
      <c r="D201" t="s">
        <v>44</v>
      </c>
      <c r="E201" s="5">
        <v>35791</v>
      </c>
      <c r="F201" s="41">
        <f ca="1">DATEDIF(E201,TODAY(),"y")</f>
        <v>24</v>
      </c>
      <c r="G201" s="42" t="str">
        <f>IFERROR(VLOOKUP(C201&amp;D201,AUS_male_points_list!$A$3:$S$1048576,19,FALSE), IFERROR(VLOOKUP(C201&amp;D201,AUS_female_points_list!$A$3:$S$1048576,19,FALSE),""))</f>
        <v/>
      </c>
      <c r="I201" s="81">
        <f>IFERROR(VLOOKUP(C201&amp;D201,AUS_male_Toplist_21_22!$N$3:$Q$2969,2,FALSE),IFERROR(VLOOKUP(C201&amp;D201,AUS_female_Toplist_21_22!$N$3:$Q$2879,2,FALSE),"Not found"))</f>
        <v>956</v>
      </c>
      <c r="J201" s="81">
        <f>IFERROR(VLOOKUP(C201&amp;D201,AUS_male_Toplist_21_22!$N$3:$Q$2969,3,FALSE),IFERROR(VLOOKUP(C201&amp;D201,AUS_female_Toplist_21_22!$N$3:$Q$2879,3,FALSE),"Not found"))</f>
        <v>38</v>
      </c>
      <c r="K201" s="2">
        <f>IFERROR(VLOOKUP(C201&amp;D201,AUS_male_Toplist_21_22!$N$3:$Q$2969,4,FALSE),IFERROR(VLOOKUP(C201&amp;D201,AUS_female_Toplist_21_22!$N$3:$Q$2879,4,FALSE),"Not found"))</f>
        <v>11</v>
      </c>
      <c r="L201" s="2">
        <f>(COUNTIF($C$2:$C201,$C201)=1)+0</f>
        <v>1</v>
      </c>
      <c r="M201" s="2">
        <f>IF(L201=1,RANK(I201,$I$2:$I$1209,0),"Alternate event")</f>
        <v>813</v>
      </c>
      <c r="N201" s="2" t="str">
        <f t="shared" si="9"/>
        <v>Matthew WECKERdecathlon</v>
      </c>
      <c r="O201" t="str">
        <f>IF(COUNTIFS($N$2:$N$3997, N201)&gt;1, "Duplicate", "Unique")</f>
        <v>Unique</v>
      </c>
    </row>
    <row r="202" spans="1:15" x14ac:dyDescent="0.2">
      <c r="A202" s="2">
        <v>201</v>
      </c>
      <c r="B202" s="2">
        <f t="shared" si="10"/>
        <v>98</v>
      </c>
      <c r="C202" t="s">
        <v>500</v>
      </c>
      <c r="D202" t="s">
        <v>82</v>
      </c>
      <c r="E202" s="5">
        <v>32568</v>
      </c>
      <c r="F202" s="41">
        <f ca="1">DATEDIF(E202,TODAY(),"y")</f>
        <v>33</v>
      </c>
      <c r="G202" s="42" t="str">
        <f>IFERROR(VLOOKUP(C202&amp;D202,AUS_male_points_list!$A$3:$S$1048576,19,FALSE), IFERROR(VLOOKUP(C202&amp;D202,AUS_female_points_list!$A$3:$S$1048576,19,FALSE),""))</f>
        <v/>
      </c>
      <c r="I202" s="81">
        <f>IFERROR(VLOOKUP(C202&amp;D202,AUS_male_Toplist_21_22!$N$3:$Q$2969,2,FALSE),IFERROR(VLOOKUP(C202&amp;D202,AUS_female_Toplist_21_22!$N$3:$Q$2879,2,FALSE),"Not found"))</f>
        <v>1163</v>
      </c>
      <c r="J202" s="81">
        <f>IFERROR(VLOOKUP(C202&amp;D202,AUS_male_Toplist_21_22!$N$3:$Q$2969,3,FALSE),IFERROR(VLOOKUP(C202&amp;D202,AUS_female_Toplist_21_22!$N$3:$Q$2879,3,FALSE),"Not found"))</f>
        <v>39</v>
      </c>
      <c r="K202" s="2">
        <f>IFERROR(VLOOKUP(C202&amp;D202,AUS_male_Toplist_21_22!$N$3:$Q$2969,4,FALSE),IFERROR(VLOOKUP(C202&amp;D202,AUS_female_Toplist_21_22!$N$3:$Q$2879,4,FALSE),"Not found"))</f>
        <v>3</v>
      </c>
      <c r="L202" s="2">
        <f>(COUNTIF($C$2:$C202,$C202)=1)+0</f>
        <v>1</v>
      </c>
      <c r="M202" s="2">
        <f>IF(L202=1,RANK(I202,$I$2:$I$1209,0),"Alternate event")</f>
        <v>37</v>
      </c>
      <c r="N202" s="2" t="str">
        <f t="shared" si="9"/>
        <v>Milly CLARKmarathon</v>
      </c>
      <c r="O202" t="str">
        <f>IF(COUNTIFS($N$2:$N$3997, N202)&gt;1, "Duplicate", "Unique")</f>
        <v>Unique</v>
      </c>
    </row>
    <row r="203" spans="1:15" x14ac:dyDescent="0.2">
      <c r="A203" s="2">
        <v>202</v>
      </c>
      <c r="B203" s="2">
        <f t="shared" si="10"/>
        <v>98</v>
      </c>
      <c r="C203" t="s">
        <v>791</v>
      </c>
      <c r="D203" t="s">
        <v>40</v>
      </c>
      <c r="E203" s="5">
        <v>37069</v>
      </c>
      <c r="F203" s="41">
        <f ca="1">DATEDIF(E203,TODAY(),"y")</f>
        <v>20</v>
      </c>
      <c r="G203" s="42" t="str">
        <f>IFERROR(VLOOKUP(C203&amp;D203,AUS_male_points_list!$A$3:$S$1048576,19,FALSE), IFERROR(VLOOKUP(C203&amp;D203,AUS_female_points_list!$A$3:$S$1048576,19,FALSE),""))</f>
        <v/>
      </c>
      <c r="I203" s="81">
        <f>IFERROR(VLOOKUP(C203&amp;D203,AUS_male_Toplist_21_22!$N$3:$Q$2969,2,FALSE),IFERROR(VLOOKUP(C203&amp;D203,AUS_female_Toplist_21_22!$N$3:$Q$2879,2,FALSE),"Not found"))</f>
        <v>995</v>
      </c>
      <c r="J203" s="81">
        <f>IFERROR(VLOOKUP(C203&amp;D203,AUS_male_Toplist_21_22!$N$3:$Q$2969,3,FALSE),IFERROR(VLOOKUP(C203&amp;D203,AUS_female_Toplist_21_22!$N$3:$Q$2879,3,FALSE),"Not found"))</f>
        <v>39</v>
      </c>
      <c r="K203" s="2">
        <f>IFERROR(VLOOKUP(C203&amp;D203,AUS_male_Toplist_21_22!$N$3:$Q$2969,4,FALSE),IFERROR(VLOOKUP(C203&amp;D203,AUS_female_Toplist_21_22!$N$3:$Q$2879,4,FALSE),"Not found"))</f>
        <v>4</v>
      </c>
      <c r="L203" s="2">
        <f>(COUNTIF($C$2:$C203,$C203)=1)+0</f>
        <v>1</v>
      </c>
      <c r="M203" s="2">
        <f>IF(L203=1,RANK(I203,$I$2:$I$1209,0),"Alternate event")</f>
        <v>634</v>
      </c>
      <c r="N203" s="2" t="str">
        <f t="shared" si="9"/>
        <v>Declan CARMANdiscus-throw</v>
      </c>
      <c r="O203" t="str">
        <f>IF(COUNTIFS($N$2:$N$3997, N203)&gt;1, "Duplicate", "Unique")</f>
        <v>Unique</v>
      </c>
    </row>
    <row r="204" spans="1:15" x14ac:dyDescent="0.2">
      <c r="A204" s="2">
        <v>203</v>
      </c>
      <c r="B204" s="2">
        <f t="shared" si="10"/>
        <v>98</v>
      </c>
      <c r="C204" t="s">
        <v>1112</v>
      </c>
      <c r="D204" t="s">
        <v>41</v>
      </c>
      <c r="E204" s="5">
        <v>37126</v>
      </c>
      <c r="F204" s="41">
        <f ca="1">DATEDIF(E204,TODAY(),"y")</f>
        <v>20</v>
      </c>
      <c r="G204" s="42" t="str">
        <f>IFERROR(VLOOKUP(C204&amp;D204,AUS_male_points_list!$A$3:$S$1048576,19,FALSE), IFERROR(VLOOKUP(C204&amp;D204,AUS_female_points_list!$A$3:$S$1048576,19,FALSE),""))</f>
        <v/>
      </c>
      <c r="I204" s="81">
        <f>IFERROR(VLOOKUP(C204&amp;D204,AUS_male_Toplist_21_22!$N$3:$Q$2969,2,FALSE),IFERROR(VLOOKUP(C204&amp;D204,AUS_female_Toplist_21_22!$N$3:$Q$2879,2,FALSE),"Not found"))</f>
        <v>1034</v>
      </c>
      <c r="J204" s="81">
        <f>IFERROR(VLOOKUP(C204&amp;D204,AUS_male_Toplist_21_22!$N$3:$Q$2969,3,FALSE),IFERROR(VLOOKUP(C204&amp;D204,AUS_female_Toplist_21_22!$N$3:$Q$2879,3,FALSE),"Not found"))</f>
        <v>39</v>
      </c>
      <c r="K204" s="2">
        <f>IFERROR(VLOOKUP(C204&amp;D204,AUS_male_Toplist_21_22!$N$3:$Q$2969,4,FALSE),IFERROR(VLOOKUP(C204&amp;D204,AUS_female_Toplist_21_22!$N$3:$Q$2879,4,FALSE),"Not found"))</f>
        <v>5</v>
      </c>
      <c r="L204" s="2">
        <f>(COUNTIF($C$2:$C204,$C204)=1)+0</f>
        <v>1</v>
      </c>
      <c r="M204" s="2">
        <f>IF(L204=1,RANK(I204,$I$2:$I$1209,0),"Alternate event")</f>
        <v>415</v>
      </c>
      <c r="N204" s="2" t="str">
        <f t="shared" si="9"/>
        <v>Howard MCDONALDjavelin-throw</v>
      </c>
      <c r="O204" t="str">
        <f>IF(COUNTIFS($N$2:$N$3997, N204)&gt;1, "Duplicate", "Unique")</f>
        <v>Unique</v>
      </c>
    </row>
    <row r="205" spans="1:15" x14ac:dyDescent="0.2">
      <c r="A205" s="2">
        <v>204</v>
      </c>
      <c r="B205" s="2">
        <f t="shared" si="10"/>
        <v>98</v>
      </c>
      <c r="C205" t="s">
        <v>369</v>
      </c>
      <c r="D205" t="s">
        <v>37</v>
      </c>
      <c r="E205" s="5">
        <v>35173</v>
      </c>
      <c r="F205" s="41">
        <f ca="1">DATEDIF(E205,TODAY(),"y")</f>
        <v>25</v>
      </c>
      <c r="G205" s="42" t="str">
        <f>IFERROR(VLOOKUP(C205&amp;D205,AUS_male_points_list!$A$3:$S$1048576,19,FALSE), IFERROR(VLOOKUP(C205&amp;D205,AUS_female_points_list!$A$3:$S$1048576,19,FALSE),""))</f>
        <v/>
      </c>
      <c r="I205" s="81">
        <f>IFERROR(VLOOKUP(C205&amp;D205,AUS_male_Toplist_21_22!$N$3:$Q$2969,2,FALSE),IFERROR(VLOOKUP(C205&amp;D205,AUS_female_Toplist_21_22!$N$3:$Q$2879,2,FALSE),"Not found"))</f>
        <v>1084</v>
      </c>
      <c r="J205" s="81">
        <f>IFERROR(VLOOKUP(C205&amp;D205,AUS_male_Toplist_21_22!$N$3:$Q$2969,3,FALSE),IFERROR(VLOOKUP(C205&amp;D205,AUS_female_Toplist_21_22!$N$3:$Q$2879,3,FALSE),"Not found"))</f>
        <v>39</v>
      </c>
      <c r="K205" s="2">
        <f>IFERROR(VLOOKUP(C205&amp;D205,AUS_male_Toplist_21_22!$N$3:$Q$2969,4,FALSE),IFERROR(VLOOKUP(C205&amp;D205,AUS_female_Toplist_21_22!$N$3:$Q$2879,4,FALSE),"Not found"))</f>
        <v>6</v>
      </c>
      <c r="L205" s="2">
        <f>(COUNTIF($C$2:$C205,$C205)=1)+0</f>
        <v>1</v>
      </c>
      <c r="M205" s="2">
        <f>IF(L205=1,RANK(I205,$I$2:$I$1209,0),"Alternate event")</f>
        <v>242</v>
      </c>
      <c r="N205" s="2" t="str">
        <f t="shared" si="9"/>
        <v>Jessie HARPERlong-jump</v>
      </c>
      <c r="O205" t="str">
        <f>IF(COUNTIFS($N$2:$N$3997, N205)&gt;1, "Duplicate", "Unique")</f>
        <v>Unique</v>
      </c>
    </row>
    <row r="206" spans="1:15" x14ac:dyDescent="0.2">
      <c r="A206" s="2">
        <v>205</v>
      </c>
      <c r="B206" s="2">
        <f t="shared" si="10"/>
        <v>98</v>
      </c>
      <c r="C206" t="s">
        <v>1014</v>
      </c>
      <c r="D206" t="s">
        <v>85</v>
      </c>
      <c r="E206" s="5">
        <v>38522</v>
      </c>
      <c r="F206" s="41">
        <f ca="1">DATEDIF(E206,TODAY(),"y")</f>
        <v>16</v>
      </c>
      <c r="G206" s="42" t="str">
        <f>IFERROR(VLOOKUP(C206&amp;D206,AUS_male_points_list!$A$3:$S$1048576,19,FALSE), IFERROR(VLOOKUP(C206&amp;D206,AUS_female_points_list!$A$3:$S$1048576,19,FALSE),""))</f>
        <v/>
      </c>
      <c r="I206" s="81">
        <f>IFERROR(VLOOKUP(C206&amp;D206,AUS_male_Toplist_21_22!$N$3:$Q$2969,2,FALSE),IFERROR(VLOOKUP(C206&amp;D206,AUS_female_Toplist_21_22!$N$3:$Q$2879,2,FALSE),"Not found"))</f>
        <v>830</v>
      </c>
      <c r="J206" s="81">
        <f>IFERROR(VLOOKUP(C206&amp;D206,AUS_male_Toplist_21_22!$N$3:$Q$2969,3,FALSE),IFERROR(VLOOKUP(C206&amp;D206,AUS_female_Toplist_21_22!$N$3:$Q$2879,3,FALSE),"Not found"))</f>
        <v>39</v>
      </c>
      <c r="K206" s="2">
        <f>IFERROR(VLOOKUP(C206&amp;D206,AUS_male_Toplist_21_22!$N$3:$Q$2969,4,FALSE),IFERROR(VLOOKUP(C206&amp;D206,AUS_female_Toplist_21_22!$N$3:$Q$2879,4,FALSE),"Not found"))</f>
        <v>10</v>
      </c>
      <c r="L206" s="2">
        <f>(COUNTIF($C$2:$C206,$C206)=1)+0</f>
        <v>1</v>
      </c>
      <c r="M206" s="2">
        <f>IF(L206=1,RANK(I206,$I$2:$I$1209,0),"Alternate event")</f>
        <v>1054</v>
      </c>
      <c r="N206" s="2" t="str">
        <f t="shared" si="9"/>
        <v>Samantha FINDLAYrace-walking</v>
      </c>
      <c r="O206" t="str">
        <f>IF(COUNTIFS($N$2:$N$3997, N206)&gt;1, "Duplicate", "Unique")</f>
        <v>Unique</v>
      </c>
    </row>
    <row r="207" spans="1:15" x14ac:dyDescent="0.2">
      <c r="A207" s="2">
        <v>206</v>
      </c>
      <c r="B207" s="2">
        <f t="shared" si="10"/>
        <v>98</v>
      </c>
      <c r="C207" t="s">
        <v>870</v>
      </c>
      <c r="D207" t="s">
        <v>2</v>
      </c>
      <c r="E207" s="5">
        <v>36720</v>
      </c>
      <c r="F207" s="41">
        <f ca="1">DATEDIF(E207,TODAY(),"y")</f>
        <v>21</v>
      </c>
      <c r="G207" s="42" t="str">
        <f>IFERROR(VLOOKUP(C207&amp;D207,AUS_male_points_list!$A$3:$S$1048576,19,FALSE), IFERROR(VLOOKUP(C207&amp;D207,AUS_female_points_list!$A$3:$S$1048576,19,FALSE),""))</f>
        <v/>
      </c>
      <c r="I207" s="81">
        <f>IFERROR(VLOOKUP(C207&amp;D207,AUS_male_Toplist_21_22!$N$3:$Q$2969,2,FALSE),IFERROR(VLOOKUP(C207&amp;D207,AUS_female_Toplist_21_22!$N$3:$Q$2879,2,FALSE),"Not found"))</f>
        <v>1149</v>
      </c>
      <c r="J207" s="81">
        <f>IFERROR(VLOOKUP(C207&amp;D207,AUS_male_Toplist_21_22!$N$3:$Q$2969,3,FALSE),IFERROR(VLOOKUP(C207&amp;D207,AUS_female_Toplist_21_22!$N$3:$Q$2879,3,FALSE),"Not found"))</f>
        <v>40</v>
      </c>
      <c r="K207" s="2">
        <f>IFERROR(VLOOKUP(C207&amp;D207,AUS_male_Toplist_21_22!$N$3:$Q$2969,4,FALSE),IFERROR(VLOOKUP(C207&amp;D207,AUS_female_Toplist_21_22!$N$3:$Q$2879,4,FALSE),"Not found"))</f>
        <v>2</v>
      </c>
      <c r="L207" s="2">
        <f>(COUNTIF($C$2:$C207,$C207)=1)+0</f>
        <v>0</v>
      </c>
      <c r="M207" s="2" t="str">
        <f>IF(L207=1,RANK(I207,$I$2:$I$1209,0),"Alternate event")</f>
        <v>Alternate event</v>
      </c>
      <c r="N207" s="2" t="str">
        <f t="shared" si="9"/>
        <v>Ella CONNOLLY100m</v>
      </c>
      <c r="O207" t="str">
        <f>IF(COUNTIFS($N$2:$N$3997, N207)&gt;1, "Duplicate", "Unique")</f>
        <v>Unique</v>
      </c>
    </row>
    <row r="208" spans="1:15" x14ac:dyDescent="0.2">
      <c r="A208" s="2">
        <v>207</v>
      </c>
      <c r="B208" s="2">
        <f t="shared" si="10"/>
        <v>98</v>
      </c>
      <c r="C208" t="s">
        <v>449</v>
      </c>
      <c r="D208" s="5" t="s">
        <v>39</v>
      </c>
      <c r="E208" s="5">
        <v>36322</v>
      </c>
      <c r="F208" s="41">
        <f ca="1">DATEDIF(E208,TODAY(),"y")</f>
        <v>22</v>
      </c>
      <c r="G208" s="42" t="str">
        <f>IFERROR(VLOOKUP(C208&amp;D208,AUS_male_points_list!$A$3:$S$1048576,19,FALSE), IFERROR(VLOOKUP(C208&amp;D208,AUS_female_points_list!$A$3:$S$1048576,19,FALSE),""))</f>
        <v/>
      </c>
      <c r="I208" s="81">
        <f>IFERROR(VLOOKUP(C208&amp;D208,AUS_male_Toplist_21_22!$N$3:$Q$2969,2,FALSE),IFERROR(VLOOKUP(C208&amp;D208,AUS_female_Toplist_21_22!$N$3:$Q$2879,2,FALSE),"Not found"))</f>
        <v>936</v>
      </c>
      <c r="J208" s="81">
        <f>IFERROR(VLOOKUP(C208&amp;D208,AUS_male_Toplist_21_22!$N$3:$Q$2969,3,FALSE),IFERROR(VLOOKUP(C208&amp;D208,AUS_female_Toplist_21_22!$N$3:$Q$2879,3,FALSE),"Not found"))</f>
        <v>40</v>
      </c>
      <c r="K208" s="2">
        <f>IFERROR(VLOOKUP(C208&amp;D208,AUS_male_Toplist_21_22!$N$3:$Q$2969,4,FALSE),IFERROR(VLOOKUP(C208&amp;D208,AUS_female_Toplist_21_22!$N$3:$Q$2879,4,FALSE),"Not found"))</f>
        <v>2</v>
      </c>
      <c r="L208" s="2">
        <f>(COUNTIF($C$2:$C208,$C208)=1)+0</f>
        <v>0</v>
      </c>
      <c r="M208" s="2" t="str">
        <f>IF(L208=1,RANK(I208,$I$2:$I$1209,0),"Alternate event")</f>
        <v>Alternate event</v>
      </c>
      <c r="N208" s="2" t="str">
        <f t="shared" si="9"/>
        <v>Samantha LENTONshot-put</v>
      </c>
      <c r="O208" t="str">
        <f>IF(COUNTIFS($N$2:$N$3997, N208)&gt;1, "Duplicate", "Unique")</f>
        <v>Unique</v>
      </c>
    </row>
    <row r="209" spans="1:15" x14ac:dyDescent="0.2">
      <c r="A209" s="2">
        <v>208</v>
      </c>
      <c r="B209" s="2">
        <f t="shared" si="10"/>
        <v>98</v>
      </c>
      <c r="C209" t="s">
        <v>392</v>
      </c>
      <c r="D209" t="s">
        <v>38</v>
      </c>
      <c r="E209" s="5">
        <v>38415</v>
      </c>
      <c r="F209" s="41">
        <f ca="1">DATEDIF(E209,TODAY(),"y")</f>
        <v>17</v>
      </c>
      <c r="G209" s="42" t="str">
        <f>IFERROR(VLOOKUP(C209&amp;D209,AUS_male_points_list!$A$3:$S$1048576,19,FALSE), IFERROR(VLOOKUP(C209&amp;D209,AUS_female_points_list!$A$3:$S$1048576,19,FALSE),""))</f>
        <v/>
      </c>
      <c r="I209" s="81">
        <f>IFERROR(VLOOKUP(C209&amp;D209,AUS_male_Toplist_21_22!$N$3:$Q$2969,2,FALSE),IFERROR(VLOOKUP(C209&amp;D209,AUS_female_Toplist_21_22!$N$3:$Q$2879,2,FALSE),"Not found"))</f>
        <v>1026</v>
      </c>
      <c r="J209" s="81">
        <f>IFERROR(VLOOKUP(C209&amp;D209,AUS_male_Toplist_21_22!$N$3:$Q$2969,3,FALSE),IFERROR(VLOOKUP(C209&amp;D209,AUS_female_Toplist_21_22!$N$3:$Q$2879,3,FALSE),"Not found"))</f>
        <v>40</v>
      </c>
      <c r="K209" s="2">
        <f>IFERROR(VLOOKUP(C209&amp;D209,AUS_male_Toplist_21_22!$N$3:$Q$2969,4,FALSE),IFERROR(VLOOKUP(C209&amp;D209,AUS_female_Toplist_21_22!$N$3:$Q$2879,4,FALSE),"Not found"))</f>
        <v>4</v>
      </c>
      <c r="L209" s="2">
        <f>(COUNTIF($C$2:$C209,$C209)=1)+0</f>
        <v>1</v>
      </c>
      <c r="M209" s="2">
        <f>IF(L209=1,RANK(I209,$I$2:$I$1209,0),"Alternate event")</f>
        <v>446</v>
      </c>
      <c r="N209" s="2" t="str">
        <f t="shared" si="9"/>
        <v>Tiana BORAStriple-jump</v>
      </c>
      <c r="O209" t="str">
        <f>IF(COUNTIFS($N$2:$N$3997, N209)&gt;1, "Duplicate", "Unique")</f>
        <v>Unique</v>
      </c>
    </row>
    <row r="210" spans="1:15" x14ac:dyDescent="0.2">
      <c r="A210" s="2">
        <v>209</v>
      </c>
      <c r="B210" s="2">
        <f t="shared" si="10"/>
        <v>99</v>
      </c>
      <c r="C210" t="s">
        <v>723</v>
      </c>
      <c r="D210" t="s">
        <v>31</v>
      </c>
      <c r="E210" s="5">
        <v>35754</v>
      </c>
      <c r="F210" s="41">
        <f ca="1">DATEDIF(E210,TODAY(),"y")</f>
        <v>24</v>
      </c>
      <c r="G210" s="42" t="str">
        <f>IFERROR(VLOOKUP(C210&amp;D210,AUS_male_points_list!$A$3:$S$1048576,19,FALSE), IFERROR(VLOOKUP(C210&amp;D210,AUS_female_points_list!$A$3:$S$1048576,19,FALSE),""))</f>
        <v/>
      </c>
      <c r="I210" s="81">
        <f>IFERROR(VLOOKUP(C210&amp;D210,AUS_male_Toplist_21_22!$N$3:$Q$2969,2,FALSE),IFERROR(VLOOKUP(C210&amp;D210,AUS_female_Toplist_21_22!$N$3:$Q$2879,2,FALSE),"Not found"))</f>
        <v>1092</v>
      </c>
      <c r="J210" s="81">
        <f>IFERROR(VLOOKUP(C210&amp;D210,AUS_male_Toplist_21_22!$N$3:$Q$2969,3,FALSE),IFERROR(VLOOKUP(C210&amp;D210,AUS_female_Toplist_21_22!$N$3:$Q$2879,3,FALSE),"Not found"))</f>
        <v>41</v>
      </c>
      <c r="K210" s="2">
        <f>IFERROR(VLOOKUP(C210&amp;D210,AUS_male_Toplist_21_22!$N$3:$Q$2969,4,FALSE),IFERROR(VLOOKUP(C210&amp;D210,AUS_female_Toplist_21_22!$N$3:$Q$2879,4,FALSE),"Not found"))</f>
        <v>3</v>
      </c>
      <c r="L210" s="2">
        <f>(COUNTIF($C$2:$C210,$C210)=1)+0</f>
        <v>1</v>
      </c>
      <c r="M210" s="2">
        <f>IF(L210=1,RANK(I210,$I$2:$I$1209,0),"Alternate event")</f>
        <v>210</v>
      </c>
      <c r="N210" s="2" t="str">
        <f t="shared" si="9"/>
        <v>Jacob MCCORRY110mh</v>
      </c>
      <c r="O210" t="str">
        <f>IF(COUNTIFS($N$2:$N$3997, N210)&gt;1, "Duplicate", "Unique")</f>
        <v>Unique</v>
      </c>
    </row>
    <row r="211" spans="1:15" x14ac:dyDescent="0.2">
      <c r="A211" s="2">
        <v>210</v>
      </c>
      <c r="B211" s="2">
        <f t="shared" si="10"/>
        <v>100</v>
      </c>
      <c r="C211" t="s">
        <v>467</v>
      </c>
      <c r="D211" t="s">
        <v>42</v>
      </c>
      <c r="E211" s="5">
        <v>35938</v>
      </c>
      <c r="F211" s="41">
        <f ca="1">DATEDIF(E211,TODAY(),"y")</f>
        <v>23</v>
      </c>
      <c r="G211" s="42" t="str">
        <f>IFERROR(VLOOKUP(C211&amp;D211,AUS_male_points_list!$A$3:$S$1048576,19,FALSE), IFERROR(VLOOKUP(C211&amp;D211,AUS_female_points_list!$A$3:$S$1048576,19,FALSE),""))</f>
        <v/>
      </c>
      <c r="I211" s="81">
        <f>IFERROR(VLOOKUP(C211&amp;D211,AUS_male_Toplist_21_22!$N$3:$Q$2969,2,FALSE),IFERROR(VLOOKUP(C211&amp;D211,AUS_female_Toplist_21_22!$N$3:$Q$2879,2,FALSE),"Not found"))</f>
        <v>945</v>
      </c>
      <c r="J211" s="81">
        <f>IFERROR(VLOOKUP(C211&amp;D211,AUS_male_Toplist_21_22!$N$3:$Q$2969,3,FALSE),IFERROR(VLOOKUP(C211&amp;D211,AUS_female_Toplist_21_22!$N$3:$Q$2879,3,FALSE),"Not found"))</f>
        <v>41</v>
      </c>
      <c r="K211" s="2">
        <f>IFERROR(VLOOKUP(C211&amp;D211,AUS_male_Toplist_21_22!$N$3:$Q$2969,4,FALSE),IFERROR(VLOOKUP(C211&amp;D211,AUS_female_Toplist_21_22!$N$3:$Q$2879,4,FALSE),"Not found"))</f>
        <v>3</v>
      </c>
      <c r="L211" s="2">
        <f>(COUNTIF($C$2:$C211,$C211)=1)+0</f>
        <v>1</v>
      </c>
      <c r="M211" s="2">
        <f>IF(L211=1,RANK(I211,$I$2:$I$1209,0),"Alternate event")</f>
        <v>840</v>
      </c>
      <c r="N211" s="2" t="str">
        <f t="shared" si="9"/>
        <v>Julia BOURKEhammer-throw</v>
      </c>
      <c r="O211" t="str">
        <f>IF(COUNTIFS($N$2:$N$3997, N211)&gt;1, "Duplicate", "Unique")</f>
        <v>Unique</v>
      </c>
    </row>
    <row r="212" spans="1:15" x14ac:dyDescent="0.2">
      <c r="A212" s="2">
        <v>211</v>
      </c>
      <c r="B212" s="2">
        <f t="shared" si="10"/>
        <v>100</v>
      </c>
      <c r="C212" t="s">
        <v>321</v>
      </c>
      <c r="D212" t="s">
        <v>82</v>
      </c>
      <c r="E212" s="5">
        <v>28173</v>
      </c>
      <c r="F212" s="41">
        <f ca="1">DATEDIF(E212,TODAY(),"y")</f>
        <v>45</v>
      </c>
      <c r="G212" s="42" t="str">
        <f>IFERROR(VLOOKUP(C212&amp;D212,AUS_male_points_list!$A$3:$S$1048576,19,FALSE), IFERROR(VLOOKUP(C212&amp;D212,AUS_female_points_list!$A$3:$S$1048576,19,FALSE),""))</f>
        <v/>
      </c>
      <c r="I212" s="81">
        <f>IFERROR(VLOOKUP(C212&amp;D212,AUS_male_Toplist_21_22!$N$3:$Q$2969,2,FALSE),IFERROR(VLOOKUP(C212&amp;D212,AUS_female_Toplist_21_22!$N$3:$Q$2879,2,FALSE),"Not found"))</f>
        <v>1160</v>
      </c>
      <c r="J212" s="81">
        <f>IFERROR(VLOOKUP(C212&amp;D212,AUS_male_Toplist_21_22!$N$3:$Q$2969,3,FALSE),IFERROR(VLOOKUP(C212&amp;D212,AUS_female_Toplist_21_22!$N$3:$Q$2879,3,FALSE),"Not found"))</f>
        <v>41</v>
      </c>
      <c r="K212" s="2">
        <f>IFERROR(VLOOKUP(C212&amp;D212,AUS_male_Toplist_21_22!$N$3:$Q$2969,4,FALSE),IFERROR(VLOOKUP(C212&amp;D212,AUS_female_Toplist_21_22!$N$3:$Q$2879,4,FALSE),"Not found"))</f>
        <v>4</v>
      </c>
      <c r="L212" s="2">
        <f>(COUNTIF($C$2:$C212,$C212)=1)+0</f>
        <v>1</v>
      </c>
      <c r="M212" s="2">
        <f>IF(L212=1,RANK(I212,$I$2:$I$1209,0),"Alternate event")</f>
        <v>43</v>
      </c>
      <c r="N212" s="2" t="str">
        <f t="shared" si="9"/>
        <v>Sinead DIVERmarathon</v>
      </c>
      <c r="O212" t="str">
        <f>IF(COUNTIFS($N$2:$N$3997, N212)&gt;1, "Duplicate", "Unique")</f>
        <v>Unique</v>
      </c>
    </row>
    <row r="213" spans="1:15" x14ac:dyDescent="0.2">
      <c r="A213" s="2">
        <v>212</v>
      </c>
      <c r="B213" s="2">
        <f t="shared" si="10"/>
        <v>100</v>
      </c>
      <c r="C213" t="s">
        <v>296</v>
      </c>
      <c r="D213" t="s">
        <v>34</v>
      </c>
      <c r="E213" s="5">
        <v>34875</v>
      </c>
      <c r="F213" s="41">
        <f ca="1">DATEDIF(E213,TODAY(),"y")</f>
        <v>26</v>
      </c>
      <c r="G213" s="42" t="str">
        <f>IFERROR(VLOOKUP(C213&amp;D213,AUS_male_points_list!$A$3:$S$1048576,19,FALSE), IFERROR(VLOOKUP(C213&amp;D213,AUS_female_points_list!$A$3:$S$1048576,19,FALSE),""))</f>
        <v/>
      </c>
      <c r="I213" s="81">
        <f>IFERROR(VLOOKUP(C213&amp;D213,AUS_male_Toplist_21_22!$N$3:$Q$2969,2,FALSE),IFERROR(VLOOKUP(C213&amp;D213,AUS_female_Toplist_21_22!$N$3:$Q$2879,2,FALSE),"Not found"))</f>
        <v>1115</v>
      </c>
      <c r="J213" s="81">
        <f>IFERROR(VLOOKUP(C213&amp;D213,AUS_male_Toplist_21_22!$N$3:$Q$2969,3,FALSE),IFERROR(VLOOKUP(C213&amp;D213,AUS_female_Toplist_21_22!$N$3:$Q$2879,3,FALSE),"Not found"))</f>
        <v>41</v>
      </c>
      <c r="K213" s="2">
        <f>IFERROR(VLOOKUP(C213&amp;D213,AUS_male_Toplist_21_22!$N$3:$Q$2969,4,FALSE),IFERROR(VLOOKUP(C213&amp;D213,AUS_female_Toplist_21_22!$N$3:$Q$2879,4,FALSE),"Not found"))</f>
        <v>8</v>
      </c>
      <c r="L213" s="2">
        <f>(COUNTIF($C$2:$C213,$C213)=1)+0</f>
        <v>1</v>
      </c>
      <c r="M213" s="2">
        <f>IF(L213=1,RANK(I213,$I$2:$I$1209,0),"Alternate event")</f>
        <v>138</v>
      </c>
      <c r="N213" s="2" t="str">
        <f t="shared" si="9"/>
        <v>Stella RADFORD3000msc</v>
      </c>
      <c r="O213" t="str">
        <f>IF(COUNTIFS($N$2:$N$3997, N213)&gt;1, "Duplicate", "Unique")</f>
        <v>Unique</v>
      </c>
    </row>
    <row r="214" spans="1:15" x14ac:dyDescent="0.2">
      <c r="A214" s="2">
        <v>213</v>
      </c>
      <c r="B214" s="2">
        <f t="shared" si="10"/>
        <v>100</v>
      </c>
      <c r="C214" t="s">
        <v>1039</v>
      </c>
      <c r="D214" t="s">
        <v>85</v>
      </c>
      <c r="F214" s="41"/>
      <c r="G214" s="42" t="str">
        <f>IFERROR(VLOOKUP(C214&amp;D214,AUS_male_points_list!$A$3:$S$1048576,19,FALSE), IFERROR(VLOOKUP(C214&amp;D214,AUS_female_points_list!$A$3:$S$1048576,19,FALSE),""))</f>
        <v/>
      </c>
      <c r="I214" s="81">
        <f>IFERROR(VLOOKUP(C214&amp;D214,AUS_male_Toplist_21_22!$N$3:$Q$2969,2,FALSE),IFERROR(VLOOKUP(C214&amp;D214,AUS_female_Toplist_21_22!$N$3:$Q$2879,2,FALSE),"Not found"))</f>
        <v>811</v>
      </c>
      <c r="J214" s="81">
        <f>IFERROR(VLOOKUP(C214&amp;D214,AUS_male_Toplist_21_22!$N$3:$Q$2969,3,FALSE),IFERROR(VLOOKUP(C214&amp;D214,AUS_female_Toplist_21_22!$N$3:$Q$2879,3,FALSE),"Not found"))</f>
        <v>41</v>
      </c>
      <c r="K214" s="2">
        <f>IFERROR(VLOOKUP(C214&amp;D214,AUS_male_Toplist_21_22!$N$3:$Q$2969,4,FALSE),IFERROR(VLOOKUP(C214&amp;D214,AUS_female_Toplist_21_22!$N$3:$Q$2879,4,FALSE),"Not found"))</f>
        <v>11</v>
      </c>
      <c r="L214" s="2">
        <f>(COUNTIF($C$2:$C214,$C214)=1)+0</f>
        <v>1</v>
      </c>
      <c r="M214" s="2">
        <f>IF(L214=1,RANK(I214,$I$2:$I$1209,0),"Alternate event")</f>
        <v>1064</v>
      </c>
      <c r="N214" s="2" t="str">
        <f t="shared" si="9"/>
        <v>Charlotte HAYrace-walking</v>
      </c>
      <c r="O214" t="str">
        <f>IF(COUNTIFS($N$2:$N$3997, N214)&gt;1, "Duplicate", "Unique")</f>
        <v>Unique</v>
      </c>
    </row>
    <row r="215" spans="1:15" x14ac:dyDescent="0.2">
      <c r="A215" s="2">
        <v>214</v>
      </c>
      <c r="B215" s="2">
        <f t="shared" si="10"/>
        <v>100</v>
      </c>
      <c r="C215" t="s">
        <v>724</v>
      </c>
      <c r="D215" t="s">
        <v>36</v>
      </c>
      <c r="E215" s="5">
        <v>34712</v>
      </c>
      <c r="F215" s="41">
        <f ca="1">DATEDIF(E215,TODAY(),"y")</f>
        <v>27</v>
      </c>
      <c r="G215" s="42" t="str">
        <f>IFERROR(VLOOKUP(C215&amp;D215,AUS_male_points_list!$A$3:$S$1048576,19,FALSE), IFERROR(VLOOKUP(C215&amp;D215,AUS_female_points_list!$A$3:$S$1048576,19,FALSE),""))</f>
        <v/>
      </c>
      <c r="I215" s="81">
        <f>IFERROR(VLOOKUP(C215&amp;D215,AUS_male_Toplist_21_22!$N$3:$Q$2969,2,FALSE),IFERROR(VLOOKUP(C215&amp;D215,AUS_female_Toplist_21_22!$N$3:$Q$2879,2,FALSE),"Not found"))</f>
        <v>994</v>
      </c>
      <c r="J215" s="81">
        <f>IFERROR(VLOOKUP(C215&amp;D215,AUS_male_Toplist_21_22!$N$3:$Q$2969,3,FALSE),IFERROR(VLOOKUP(C215&amp;D215,AUS_female_Toplist_21_22!$N$3:$Q$2879,3,FALSE),"Not found"))</f>
        <v>41</v>
      </c>
      <c r="K215" s="2">
        <f>IFERROR(VLOOKUP(C215&amp;D215,AUS_male_Toplist_21_22!$N$3:$Q$2969,4,FALSE),IFERROR(VLOOKUP(C215&amp;D215,AUS_female_Toplist_21_22!$N$3:$Q$2879,4,FALSE),"Not found"))</f>
        <v>12</v>
      </c>
      <c r="L215" s="2">
        <f>(COUNTIF($C$2:$C215,$C215)=1)+0</f>
        <v>0</v>
      </c>
      <c r="M215" s="2" t="str">
        <f>IF(L215=1,RANK(I215,$I$2:$I$1209,0),"Alternate event")</f>
        <v>Alternate event</v>
      </c>
      <c r="N215" s="2" t="str">
        <f t="shared" si="9"/>
        <v>Cedric DUBLERpole-vault</v>
      </c>
      <c r="O215" t="str">
        <f>IF(COUNTIFS($N$2:$N$3997, N215)&gt;1, "Duplicate", "Unique")</f>
        <v>Unique</v>
      </c>
    </row>
    <row r="216" spans="1:15" x14ac:dyDescent="0.2">
      <c r="A216" s="2">
        <v>215</v>
      </c>
      <c r="B216" s="2">
        <f t="shared" si="10"/>
        <v>100</v>
      </c>
      <c r="C216" t="s">
        <v>707</v>
      </c>
      <c r="D216" t="s">
        <v>30</v>
      </c>
      <c r="E216" s="5">
        <v>34588</v>
      </c>
      <c r="F216" s="41">
        <f ca="1">DATEDIF(E216,TODAY(),"y")</f>
        <v>27</v>
      </c>
      <c r="G216" s="42" t="str">
        <f>IFERROR(VLOOKUP(C216&amp;D216,AUS_male_points_list!$A$3:$S$1048576,19,FALSE), IFERROR(VLOOKUP(C216&amp;D216,AUS_female_points_list!$A$3:$S$1048576,19,FALSE),""))</f>
        <v/>
      </c>
      <c r="I216" s="81">
        <f>IFERROR(VLOOKUP(C216&amp;D216,AUS_male_Toplist_21_22!$N$3:$Q$2969,2,FALSE),IFERROR(VLOOKUP(C216&amp;D216,AUS_female_Toplist_21_22!$N$3:$Q$2879,2,FALSE),"Not found"))</f>
        <v>1154</v>
      </c>
      <c r="J216" s="81">
        <f>IFERROR(VLOOKUP(C216&amp;D216,AUS_male_Toplist_21_22!$N$3:$Q$2969,3,FALSE),IFERROR(VLOOKUP(C216&amp;D216,AUS_female_Toplist_21_22!$N$3:$Q$2879,3,FALSE),"Not found"))</f>
        <v>42</v>
      </c>
      <c r="K216" s="2">
        <f>IFERROR(VLOOKUP(C216&amp;D216,AUS_male_Toplist_21_22!$N$3:$Q$2969,4,FALSE),IFERROR(VLOOKUP(C216&amp;D216,AUS_female_Toplist_21_22!$N$3:$Q$2879,4,FALSE),"Not found"))</f>
        <v>2</v>
      </c>
      <c r="L216" s="2">
        <f>(COUNTIF($C$2:$C216,$C216)=1)+0</f>
        <v>0</v>
      </c>
      <c r="M216" s="2" t="str">
        <f>IF(L216=1,RANK(I216,$I$2:$I$1209,0),"Alternate event")</f>
        <v>Alternate event</v>
      </c>
      <c r="N216" s="2" t="str">
        <f t="shared" si="9"/>
        <v>Patrick TIERNAN10000m</v>
      </c>
      <c r="O216" t="str">
        <f>IF(COUNTIFS($N$2:$N$3997, N216)&gt;1, "Duplicate", "Unique")</f>
        <v>Unique</v>
      </c>
    </row>
    <row r="217" spans="1:15" x14ac:dyDescent="0.2">
      <c r="A217" s="2">
        <v>216</v>
      </c>
      <c r="B217" s="2">
        <f t="shared" si="10"/>
        <v>101</v>
      </c>
      <c r="C217" t="s">
        <v>109</v>
      </c>
      <c r="D217" t="s">
        <v>25</v>
      </c>
      <c r="E217" s="5">
        <v>36580</v>
      </c>
      <c r="F217" s="41">
        <f ca="1">DATEDIF(E217,TODAY(),"y")</f>
        <v>22</v>
      </c>
      <c r="G217" s="42" t="str">
        <f>IFERROR(VLOOKUP(C217&amp;D217,AUS_male_points_list!$A$3:$S$1048576,19,FALSE), IFERROR(VLOOKUP(C217&amp;D217,AUS_female_points_list!$A$3:$S$1048576,19,FALSE),""))</f>
        <v/>
      </c>
      <c r="I217" s="81">
        <f>IFERROR(VLOOKUP(C217&amp;D217,AUS_male_Toplist_21_22!$N$3:$Q$2969,2,FALSE),IFERROR(VLOOKUP(C217&amp;D217,AUS_female_Toplist_21_22!$N$3:$Q$2879,2,FALSE),"Not found"))</f>
        <v>1123</v>
      </c>
      <c r="J217" s="81">
        <f>IFERROR(VLOOKUP(C217&amp;D217,AUS_male_Toplist_21_22!$N$3:$Q$2969,3,FALSE),IFERROR(VLOOKUP(C217&amp;D217,AUS_female_Toplist_21_22!$N$3:$Q$2879,3,FALSE),"Not found"))</f>
        <v>42</v>
      </c>
      <c r="K217" s="2">
        <f>IFERROR(VLOOKUP(C217&amp;D217,AUS_male_Toplist_21_22!$N$3:$Q$2969,4,FALSE),IFERROR(VLOOKUP(C217&amp;D217,AUS_female_Toplist_21_22!$N$3:$Q$2879,4,FALSE),"Not found"))</f>
        <v>3</v>
      </c>
      <c r="L217" s="2">
        <f>(COUNTIF($C$2:$C217,$C217)=1)+0</f>
        <v>1</v>
      </c>
      <c r="M217" s="2">
        <f>IF(L217=1,RANK(I217,$I$2:$I$1209,0),"Alternate event")</f>
        <v>117</v>
      </c>
      <c r="N217" s="2" t="str">
        <f t="shared" si="9"/>
        <v>Kristie EDWARDS200m</v>
      </c>
      <c r="O217" t="str">
        <f>IF(COUNTIFS($N$2:$N$3997, N217)&gt;1, "Duplicate", "Unique")</f>
        <v>Unique</v>
      </c>
    </row>
    <row r="218" spans="1:15" x14ac:dyDescent="0.2">
      <c r="A218" s="2">
        <v>217</v>
      </c>
      <c r="B218" s="2">
        <f t="shared" si="10"/>
        <v>101</v>
      </c>
      <c r="C218" t="s">
        <v>737</v>
      </c>
      <c r="D218" t="s">
        <v>37</v>
      </c>
      <c r="E218" s="5">
        <v>36529</v>
      </c>
      <c r="F218" s="41">
        <f ca="1">DATEDIF(E218,TODAY(),"y")</f>
        <v>22</v>
      </c>
      <c r="G218" s="42" t="str">
        <f>IFERROR(VLOOKUP(C218&amp;D218,AUS_male_points_list!$A$3:$S$1048576,19,FALSE), IFERROR(VLOOKUP(C218&amp;D218,AUS_female_points_list!$A$3:$S$1048576,19,FALSE),""))</f>
        <v/>
      </c>
      <c r="I218" s="81">
        <f>IFERROR(VLOOKUP(C218&amp;D218,AUS_male_Toplist_21_22!$N$3:$Q$2969,2,FALSE),IFERROR(VLOOKUP(C218&amp;D218,AUS_female_Toplist_21_22!$N$3:$Q$2879,2,FALSE),"Not found"))</f>
        <v>1103</v>
      </c>
      <c r="J218" s="81">
        <f>IFERROR(VLOOKUP(C218&amp;D218,AUS_male_Toplist_21_22!$N$3:$Q$2969,3,FALSE),IFERROR(VLOOKUP(C218&amp;D218,AUS_female_Toplist_21_22!$N$3:$Q$2879,3,FALSE),"Not found"))</f>
        <v>42</v>
      </c>
      <c r="K218" s="2">
        <f>IFERROR(VLOOKUP(C218&amp;D218,AUS_male_Toplist_21_22!$N$3:$Q$2969,4,FALSE),IFERROR(VLOOKUP(C218&amp;D218,AUS_female_Toplist_21_22!$N$3:$Q$2879,4,FALSE),"Not found"))</f>
        <v>5</v>
      </c>
      <c r="L218" s="2">
        <f>(COUNTIF($C$2:$C218,$C218)=1)+0</f>
        <v>1</v>
      </c>
      <c r="M218" s="2">
        <f>IF(L218=1,RANK(I218,$I$2:$I$1209,0),"Alternate event")</f>
        <v>174</v>
      </c>
      <c r="N218" s="2" t="str">
        <f t="shared" si="9"/>
        <v>Zane BRANCOlong-jump</v>
      </c>
      <c r="O218" t="str">
        <f>IF(COUNTIFS($N$2:$N$3997, N218)&gt;1, "Duplicate", "Unique")</f>
        <v>Unique</v>
      </c>
    </row>
    <row r="219" spans="1:15" x14ac:dyDescent="0.2">
      <c r="A219" s="2">
        <v>218</v>
      </c>
      <c r="B219" s="2">
        <f t="shared" si="10"/>
        <v>101</v>
      </c>
      <c r="C219" t="s">
        <v>766</v>
      </c>
      <c r="D219" t="s">
        <v>37</v>
      </c>
      <c r="E219" s="5">
        <v>37216</v>
      </c>
      <c r="F219" s="41">
        <f ca="1">DATEDIF(E219,TODAY(),"y")</f>
        <v>20</v>
      </c>
      <c r="G219" s="42" t="str">
        <f>IFERROR(VLOOKUP(C219&amp;D219,AUS_male_points_list!$A$3:$S$1048576,19,FALSE), IFERROR(VLOOKUP(C219&amp;D219,AUS_female_points_list!$A$3:$S$1048576,19,FALSE),""))</f>
        <v/>
      </c>
      <c r="I219" s="81">
        <f>IFERROR(VLOOKUP(C219&amp;D219,AUS_male_Toplist_21_22!$N$3:$Q$2969,2,FALSE),IFERROR(VLOOKUP(C219&amp;D219,AUS_female_Toplist_21_22!$N$3:$Q$2879,2,FALSE),"Not found"))</f>
        <v>1103</v>
      </c>
      <c r="J219" s="81">
        <f>IFERROR(VLOOKUP(C219&amp;D219,AUS_male_Toplist_21_22!$N$3:$Q$2969,3,FALSE),IFERROR(VLOOKUP(C219&amp;D219,AUS_female_Toplist_21_22!$N$3:$Q$2879,3,FALSE),"Not found"))</f>
        <v>42</v>
      </c>
      <c r="K219" s="2">
        <f>IFERROR(VLOOKUP(C219&amp;D219,AUS_male_Toplist_21_22!$N$3:$Q$2969,4,FALSE),IFERROR(VLOOKUP(C219&amp;D219,AUS_female_Toplist_21_22!$N$3:$Q$2879,4,FALSE),"Not found"))</f>
        <v>5</v>
      </c>
      <c r="L219" s="2">
        <f>(COUNTIF($C$2:$C219,$C219)=1)+0</f>
        <v>0</v>
      </c>
      <c r="M219" s="2" t="str">
        <f>IF(L219=1,RANK(I219,$I$2:$I$1209,0),"Alternate event")</f>
        <v>Alternate event</v>
      </c>
      <c r="N219" s="2" t="str">
        <f t="shared" si="9"/>
        <v>Oscar MIERSlong-jump</v>
      </c>
      <c r="O219" t="str">
        <f>IF(COUNTIFS($N$2:$N$3997, N219)&gt;1, "Duplicate", "Unique")</f>
        <v>Unique</v>
      </c>
    </row>
    <row r="220" spans="1:15" x14ac:dyDescent="0.2">
      <c r="A220" s="2">
        <v>219</v>
      </c>
      <c r="B220" s="2">
        <f t="shared" si="10"/>
        <v>101</v>
      </c>
      <c r="C220" t="s">
        <v>914</v>
      </c>
      <c r="D220" t="s">
        <v>27</v>
      </c>
      <c r="E220" s="5">
        <v>35404</v>
      </c>
      <c r="F220" s="41">
        <f ca="1">DATEDIF(E220,TODAY(),"y")</f>
        <v>25</v>
      </c>
      <c r="G220" s="42" t="str">
        <f>IFERROR(VLOOKUP(C220&amp;D220,AUS_male_points_list!$A$3:$S$1048576,19,FALSE), IFERROR(VLOOKUP(C220&amp;D220,AUS_female_points_list!$A$3:$S$1048576,19,FALSE),""))</f>
        <v/>
      </c>
      <c r="I220" s="81">
        <f>IFERROR(VLOOKUP(C220&amp;D220,AUS_male_Toplist_21_22!$N$3:$Q$2969,2,FALSE),IFERROR(VLOOKUP(C220&amp;D220,AUS_female_Toplist_21_22!$N$3:$Q$2879,2,FALSE),"Not found"))</f>
        <v>1117</v>
      </c>
      <c r="J220" s="81">
        <f>IFERROR(VLOOKUP(C220&amp;D220,AUS_male_Toplist_21_22!$N$3:$Q$2969,3,FALSE),IFERROR(VLOOKUP(C220&amp;D220,AUS_female_Toplist_21_22!$N$3:$Q$2879,3,FALSE),"Not found"))</f>
        <v>42</v>
      </c>
      <c r="K220" s="2">
        <f>IFERROR(VLOOKUP(C220&amp;D220,AUS_male_Toplist_21_22!$N$3:$Q$2969,4,FALSE),IFERROR(VLOOKUP(C220&amp;D220,AUS_female_Toplist_21_22!$N$3:$Q$2879,4,FALSE),"Not found"))</f>
        <v>7</v>
      </c>
      <c r="L220" s="2">
        <f>(COUNTIF($C$2:$C220,$C220)=1)+0</f>
        <v>1</v>
      </c>
      <c r="M220" s="2">
        <f>IF(L220=1,RANK(I220,$I$2:$I$1209,0),"Alternate event")</f>
        <v>129</v>
      </c>
      <c r="N220" s="2" t="str">
        <f t="shared" si="9"/>
        <v>Georgia GRIFFITH800m</v>
      </c>
      <c r="O220" t="str">
        <f>IF(COUNTIFS($N$2:$N$3997, N220)&gt;1, "Duplicate", "Unique")</f>
        <v>Unique</v>
      </c>
    </row>
    <row r="221" spans="1:15" x14ac:dyDescent="0.2">
      <c r="A221" s="2">
        <v>220</v>
      </c>
      <c r="B221" s="2">
        <f t="shared" si="10"/>
        <v>101</v>
      </c>
      <c r="C221" t="s">
        <v>273</v>
      </c>
      <c r="D221" s="5" t="s">
        <v>30</v>
      </c>
      <c r="E221" s="5">
        <v>35869</v>
      </c>
      <c r="F221" s="41">
        <f ca="1">DATEDIF(E221,TODAY(),"y")</f>
        <v>24</v>
      </c>
      <c r="G221" s="42" t="str">
        <f>IFERROR(VLOOKUP(C221&amp;D221,AUS_male_points_list!$A$3:$S$1048576,19,FALSE), IFERROR(VLOOKUP(C221&amp;D221,AUS_female_points_list!$A$3:$S$1048576,19,FALSE),""))</f>
        <v/>
      </c>
      <c r="I221" s="81">
        <f>IFERROR(VLOOKUP(C221&amp;D221,AUS_male_Toplist_21_22!$N$3:$Q$2969,2,FALSE),IFERROR(VLOOKUP(C221&amp;D221,AUS_female_Toplist_21_22!$N$3:$Q$2879,2,FALSE),"Not found"))</f>
        <v>1125</v>
      </c>
      <c r="J221" s="81">
        <f>IFERROR(VLOOKUP(C221&amp;D221,AUS_male_Toplist_21_22!$N$3:$Q$2969,3,FALSE),IFERROR(VLOOKUP(C221&amp;D221,AUS_female_Toplist_21_22!$N$3:$Q$2879,3,FALSE),"Not found"))</f>
        <v>43</v>
      </c>
      <c r="K221" s="2">
        <f>IFERROR(VLOOKUP(C221&amp;D221,AUS_male_Toplist_21_22!$N$3:$Q$2969,4,FALSE),IFERROR(VLOOKUP(C221&amp;D221,AUS_female_Toplist_21_22!$N$3:$Q$2879,4,FALSE),"Not found"))</f>
        <v>4</v>
      </c>
      <c r="L221" s="2">
        <f>(COUNTIF($C$2:$C221,$C221)=1)+0</f>
        <v>1</v>
      </c>
      <c r="M221" s="2">
        <f>IF(L221=1,RANK(I221,$I$2:$I$1209,0),"Alternate event")</f>
        <v>113</v>
      </c>
      <c r="N221" s="2" t="str">
        <f t="shared" si="9"/>
        <v>Lauren RYAN10000m</v>
      </c>
      <c r="O221" t="str">
        <f>IF(COUNTIFS($N$2:$N$3997, N221)&gt;1, "Duplicate", "Unique")</f>
        <v>Unique</v>
      </c>
    </row>
    <row r="222" spans="1:15" x14ac:dyDescent="0.2">
      <c r="A222" s="2">
        <v>221</v>
      </c>
      <c r="B222" s="2">
        <f t="shared" si="10"/>
        <v>101</v>
      </c>
      <c r="C222" t="s">
        <v>104</v>
      </c>
      <c r="D222" t="s">
        <v>25</v>
      </c>
      <c r="E222" s="5">
        <v>38360</v>
      </c>
      <c r="F222" s="41">
        <f ca="1">DATEDIF(E222,TODAY(),"y")</f>
        <v>17</v>
      </c>
      <c r="G222" s="42" t="str">
        <f>IFERROR(VLOOKUP(C222&amp;D222,AUS_male_points_list!$A$3:$S$1048576,19,FALSE), IFERROR(VLOOKUP(C222&amp;D222,AUS_female_points_list!$A$3:$S$1048576,19,FALSE),""))</f>
        <v/>
      </c>
      <c r="I222" s="81">
        <f>IFERROR(VLOOKUP(C222&amp;D222,AUS_male_Toplist_21_22!$N$3:$Q$2969,2,FALSE),IFERROR(VLOOKUP(C222&amp;D222,AUS_female_Toplist_21_22!$N$3:$Q$2879,2,FALSE),"Not found"))</f>
        <v>1121</v>
      </c>
      <c r="J222" s="81">
        <f>IFERROR(VLOOKUP(C222&amp;D222,AUS_male_Toplist_21_22!$N$3:$Q$2969,3,FALSE),IFERROR(VLOOKUP(C222&amp;D222,AUS_female_Toplist_21_22!$N$3:$Q$2879,3,FALSE),"Not found"))</f>
        <v>43</v>
      </c>
      <c r="K222" s="2">
        <f>IFERROR(VLOOKUP(C222&amp;D222,AUS_male_Toplist_21_22!$N$3:$Q$2969,4,FALSE),IFERROR(VLOOKUP(C222&amp;D222,AUS_female_Toplist_21_22!$N$3:$Q$2879,4,FALSE),"Not found"))</f>
        <v>4</v>
      </c>
      <c r="L222" s="2">
        <f>(COUNTIF($C$2:$C222,$C222)=1)+0</f>
        <v>1</v>
      </c>
      <c r="M222" s="2">
        <f>IF(L222=1,RANK(I222,$I$2:$I$1209,0),"Alternate event")</f>
        <v>123</v>
      </c>
      <c r="N222" s="2" t="str">
        <f t="shared" si="9"/>
        <v>Torrie LEWIS200m</v>
      </c>
      <c r="O222" t="str">
        <f>IF(COUNTIFS($N$2:$N$3997, N222)&gt;1, "Duplicate", "Unique")</f>
        <v>Unique</v>
      </c>
    </row>
    <row r="223" spans="1:15" x14ac:dyDescent="0.2">
      <c r="A223" s="2">
        <v>222</v>
      </c>
      <c r="B223" s="2">
        <f t="shared" si="10"/>
        <v>101</v>
      </c>
      <c r="C223" t="s">
        <v>452</v>
      </c>
      <c r="D223" t="s">
        <v>40</v>
      </c>
      <c r="E223" s="5">
        <v>38571</v>
      </c>
      <c r="F223" s="41">
        <f ca="1">DATEDIF(E223,TODAY(),"y")</f>
        <v>16</v>
      </c>
      <c r="G223" s="42" t="str">
        <f>IFERROR(VLOOKUP(C223&amp;D223,AUS_male_points_list!$A$3:$S$1048576,19,FALSE), IFERROR(VLOOKUP(C223&amp;D223,AUS_female_points_list!$A$3:$S$1048576,19,FALSE),""))</f>
        <v/>
      </c>
      <c r="I223" s="81">
        <f>IFERROR(VLOOKUP(C223&amp;D223,AUS_male_Toplist_21_22!$N$3:$Q$2969,2,FALSE),IFERROR(VLOOKUP(C223&amp;D223,AUS_female_Toplist_21_22!$N$3:$Q$2879,2,FALSE),"Not found"))</f>
        <v>935</v>
      </c>
      <c r="J223" s="81">
        <f>IFERROR(VLOOKUP(C223&amp;D223,AUS_male_Toplist_21_22!$N$3:$Q$2969,3,FALSE),IFERROR(VLOOKUP(C223&amp;D223,AUS_female_Toplist_21_22!$N$3:$Q$2879,3,FALSE),"Not found"))</f>
        <v>43</v>
      </c>
      <c r="K223" s="2">
        <f>IFERROR(VLOOKUP(C223&amp;D223,AUS_male_Toplist_21_22!$N$3:$Q$2969,4,FALSE),IFERROR(VLOOKUP(C223&amp;D223,AUS_female_Toplist_21_22!$N$3:$Q$2879,4,FALSE),"Not found"))</f>
        <v>5</v>
      </c>
      <c r="L223" s="2">
        <f>(COUNTIF($C$2:$C223,$C223)=1)+0</f>
        <v>1</v>
      </c>
      <c r="M223" s="2">
        <f>IF(L223=1,RANK(I223,$I$2:$I$1209,0),"Alternate event")</f>
        <v>879</v>
      </c>
      <c r="N223" s="2" t="str">
        <f t="shared" si="9"/>
        <v>Marley RAIKIWASAdiscus-throw</v>
      </c>
      <c r="O223" t="str">
        <f>IF(COUNTIFS($N$2:$N$3997, N223)&gt;1, "Duplicate", "Unique")</f>
        <v>Unique</v>
      </c>
    </row>
    <row r="224" spans="1:15" x14ac:dyDescent="0.2">
      <c r="A224" s="2">
        <v>223</v>
      </c>
      <c r="B224" s="2">
        <f t="shared" si="10"/>
        <v>101</v>
      </c>
      <c r="C224" t="s">
        <v>682</v>
      </c>
      <c r="D224" t="s">
        <v>29</v>
      </c>
      <c r="E224" s="5">
        <v>44612</v>
      </c>
      <c r="F224" s="41">
        <f ca="1">DATEDIF(E224,TODAY(),"y")</f>
        <v>0</v>
      </c>
      <c r="G224" s="42" t="str">
        <f>IFERROR(VLOOKUP(C224&amp;D224,AUS_male_points_list!$A$3:$S$1048576,19,FALSE), IFERROR(VLOOKUP(C224&amp;D224,AUS_female_points_list!$A$3:$S$1048576,19,FALSE),""))</f>
        <v/>
      </c>
      <c r="I224" s="81">
        <f>IFERROR(VLOOKUP(C224&amp;D224,AUS_male_Toplist_21_22!$N$3:$Q$2969,2,FALSE),IFERROR(VLOOKUP(C224&amp;D224,AUS_female_Toplist_21_22!$N$3:$Q$2879,2,FALSE),"Not found"))</f>
        <v>1131</v>
      </c>
      <c r="J224" s="81">
        <f>IFERROR(VLOOKUP(C224&amp;D224,AUS_male_Toplist_21_22!$N$3:$Q$2969,3,FALSE),IFERROR(VLOOKUP(C224&amp;D224,AUS_female_Toplist_21_22!$N$3:$Q$2879,3,FALSE),"Not found"))</f>
        <v>43</v>
      </c>
      <c r="K224" s="2">
        <f>IFERROR(VLOOKUP(C224&amp;D224,AUS_male_Toplist_21_22!$N$3:$Q$2969,4,FALSE),IFERROR(VLOOKUP(C224&amp;D224,AUS_female_Toplist_21_22!$N$3:$Q$2879,4,FALSE),"Not found"))</f>
        <v>6</v>
      </c>
      <c r="L224" s="2">
        <f>(COUNTIF($C$2:$C224,$C224)=1)+0</f>
        <v>0</v>
      </c>
      <c r="M224" s="2" t="str">
        <f>IF(L224=1,RANK(I224,$I$2:$I$1209,0),"Alternate event")</f>
        <v>Alternate event</v>
      </c>
      <c r="N224" s="2" t="str">
        <f t="shared" si="9"/>
        <v>Ky ROBINSON5000m</v>
      </c>
      <c r="O224" t="str">
        <f>IF(COUNTIFS($N$2:$N$3997, N224)&gt;1, "Duplicate", "Unique")</f>
        <v>Unique</v>
      </c>
    </row>
    <row r="225" spans="1:15" x14ac:dyDescent="0.2">
      <c r="A225" s="2">
        <v>224</v>
      </c>
      <c r="B225" s="2">
        <f t="shared" si="10"/>
        <v>101</v>
      </c>
      <c r="C225" t="s">
        <v>1113</v>
      </c>
      <c r="D225" t="s">
        <v>41</v>
      </c>
      <c r="E225" s="5">
        <v>36822</v>
      </c>
      <c r="F225" s="41">
        <f ca="1">DATEDIF(E225,TODAY(),"y")</f>
        <v>21</v>
      </c>
      <c r="G225" s="42" t="str">
        <f>IFERROR(VLOOKUP(C225&amp;D225,AUS_male_points_list!$A$3:$S$1048576,19,FALSE), IFERROR(VLOOKUP(C225&amp;D225,AUS_female_points_list!$A$3:$S$1048576,19,FALSE),""))</f>
        <v/>
      </c>
      <c r="I225" s="81">
        <f>IFERROR(VLOOKUP(C225&amp;D225,AUS_male_Toplist_21_22!$N$3:$Q$2969,2,FALSE),IFERROR(VLOOKUP(C225&amp;D225,AUS_female_Toplist_21_22!$N$3:$Q$2879,2,FALSE),"Not found"))</f>
        <v>1029</v>
      </c>
      <c r="J225" s="81">
        <f>IFERROR(VLOOKUP(C225&amp;D225,AUS_male_Toplist_21_22!$N$3:$Q$2969,3,FALSE),IFERROR(VLOOKUP(C225&amp;D225,AUS_female_Toplist_21_22!$N$3:$Q$2879,3,FALSE),"Not found"))</f>
        <v>43</v>
      </c>
      <c r="K225" s="2">
        <f>IFERROR(VLOOKUP(C225&amp;D225,AUS_male_Toplist_21_22!$N$3:$Q$2969,4,FALSE),IFERROR(VLOOKUP(C225&amp;D225,AUS_female_Toplist_21_22!$N$3:$Q$2879,4,FALSE),"Not found"))</f>
        <v>6</v>
      </c>
      <c r="L225" s="2">
        <f>(COUNTIF($C$2:$C225,$C225)=1)+0</f>
        <v>1</v>
      </c>
      <c r="M225" s="2">
        <f>IF(L225=1,RANK(I225,$I$2:$I$1209,0),"Alternate event")</f>
        <v>434</v>
      </c>
      <c r="N225" s="2" t="str">
        <f t="shared" si="9"/>
        <v>Neil JANSEjavelin-throw</v>
      </c>
      <c r="O225" t="str">
        <f>IF(COUNTIFS($N$2:$N$3997, N225)&gt;1, "Duplicate", "Unique")</f>
        <v>Unique</v>
      </c>
    </row>
    <row r="226" spans="1:15" x14ac:dyDescent="0.2">
      <c r="A226" s="2">
        <v>225</v>
      </c>
      <c r="B226" s="2">
        <f t="shared" si="10"/>
        <v>101</v>
      </c>
      <c r="C226" t="s">
        <v>383</v>
      </c>
      <c r="D226" t="s">
        <v>43</v>
      </c>
      <c r="E226" s="5">
        <v>35358</v>
      </c>
      <c r="F226" s="41">
        <f ca="1">DATEDIF(E226,TODAY(),"y")</f>
        <v>25</v>
      </c>
      <c r="G226" s="42" t="str">
        <f>IFERROR(VLOOKUP(C226&amp;D226,AUS_male_points_list!$A$3:$S$1048576,19,FALSE), IFERROR(VLOOKUP(C226&amp;D226,AUS_female_points_list!$A$3:$S$1048576,19,FALSE),""))</f>
        <v/>
      </c>
      <c r="I226" s="81">
        <f>IFERROR(VLOOKUP(C226&amp;D226,AUS_male_Toplist_21_22!$N$3:$Q$2969,2,FALSE),IFERROR(VLOOKUP(C226&amp;D226,AUS_female_Toplist_21_22!$N$3:$Q$2879,2,FALSE),"Not found"))</f>
        <v>880</v>
      </c>
      <c r="J226" s="81">
        <f>IFERROR(VLOOKUP(C226&amp;D226,AUS_male_Toplist_21_22!$N$3:$Q$2969,3,FALSE),IFERROR(VLOOKUP(C226&amp;D226,AUS_female_Toplist_21_22!$N$3:$Q$2879,3,FALSE),"Not found"))</f>
        <v>43</v>
      </c>
      <c r="K226" s="2">
        <f>IFERROR(VLOOKUP(C226&amp;D226,AUS_male_Toplist_21_22!$N$3:$Q$2969,4,FALSE),IFERROR(VLOOKUP(C226&amp;D226,AUS_female_Toplist_21_22!$N$3:$Q$2879,4,FALSE),"Not found"))</f>
        <v>8</v>
      </c>
      <c r="L226" s="2">
        <f>(COUNTIF($C$2:$C226,$C226)=1)+0</f>
        <v>1</v>
      </c>
      <c r="M226" s="2">
        <f>IF(L226=1,RANK(I226,$I$2:$I$1209,0),"Alternate event")</f>
        <v>996</v>
      </c>
      <c r="N226" s="2" t="str">
        <f t="shared" si="9"/>
        <v>Christine GAYENheptathlon</v>
      </c>
      <c r="O226" t="str">
        <f>IF(COUNTIFS($N$2:$N$3997, N226)&gt;1, "Duplicate", "Unique")</f>
        <v>Unique</v>
      </c>
    </row>
    <row r="227" spans="1:15" x14ac:dyDescent="0.2">
      <c r="A227" s="2">
        <v>226</v>
      </c>
      <c r="B227" s="2">
        <f t="shared" si="10"/>
        <v>101</v>
      </c>
      <c r="C227" t="s">
        <v>449</v>
      </c>
      <c r="D227" t="s">
        <v>42</v>
      </c>
      <c r="E227" s="5">
        <v>36322</v>
      </c>
      <c r="F227" s="41">
        <f ca="1">DATEDIF(E227,TODAY(),"y")</f>
        <v>22</v>
      </c>
      <c r="G227" s="42" t="str">
        <f>IFERROR(VLOOKUP(C227&amp;D227,AUS_male_points_list!$A$3:$S$1048576,19,FALSE), IFERROR(VLOOKUP(C227&amp;D227,AUS_female_points_list!$A$3:$S$1048576,19,FALSE),""))</f>
        <v/>
      </c>
      <c r="I227" s="81">
        <f>IFERROR(VLOOKUP(C227&amp;D227,AUS_male_Toplist_21_22!$N$3:$Q$2969,2,FALSE),IFERROR(VLOOKUP(C227&amp;D227,AUS_female_Toplist_21_22!$N$3:$Q$2879,2,FALSE),"Not found"))</f>
        <v>943</v>
      </c>
      <c r="J227" s="81">
        <f>IFERROR(VLOOKUP(C227&amp;D227,AUS_male_Toplist_21_22!$N$3:$Q$2969,3,FALSE),IFERROR(VLOOKUP(C227&amp;D227,AUS_female_Toplist_21_22!$N$3:$Q$2879,3,FALSE),"Not found"))</f>
        <v>44</v>
      </c>
      <c r="K227" s="2">
        <f>IFERROR(VLOOKUP(C227&amp;D227,AUS_male_Toplist_21_22!$N$3:$Q$2969,4,FALSE),IFERROR(VLOOKUP(C227&amp;D227,AUS_female_Toplist_21_22!$N$3:$Q$2879,4,FALSE),"Not found"))</f>
        <v>4</v>
      </c>
      <c r="L227" s="2">
        <f>(COUNTIF($C$2:$C227,$C227)=1)+0</f>
        <v>0</v>
      </c>
      <c r="M227" s="2" t="str">
        <f>IF(L227=1,RANK(I227,$I$2:$I$1209,0),"Alternate event")</f>
        <v>Alternate event</v>
      </c>
      <c r="N227" s="2" t="str">
        <f t="shared" si="9"/>
        <v>Samantha LENTONhammer-throw</v>
      </c>
      <c r="O227" t="str">
        <f>IF(COUNTIFS($N$2:$N$3997, N227)&gt;1, "Duplicate", "Unique")</f>
        <v>Unique</v>
      </c>
    </row>
    <row r="228" spans="1:15" x14ac:dyDescent="0.2">
      <c r="A228" s="2">
        <v>227</v>
      </c>
      <c r="B228" s="2">
        <f t="shared" si="10"/>
        <v>101</v>
      </c>
      <c r="C228" t="s">
        <v>1015</v>
      </c>
      <c r="D228" t="s">
        <v>85</v>
      </c>
      <c r="E228" s="5">
        <v>0</v>
      </c>
      <c r="F228" s="41">
        <f ca="1">DATEDIF(E228,TODAY(),"y")</f>
        <v>122</v>
      </c>
      <c r="G228" s="42" t="str">
        <f>IFERROR(VLOOKUP(C228&amp;D228,AUS_male_points_list!$A$3:$S$1048576,19,FALSE), IFERROR(VLOOKUP(C228&amp;D228,AUS_female_points_list!$A$3:$S$1048576,19,FALSE),""))</f>
        <v/>
      </c>
      <c r="I228" s="81">
        <f>IFERROR(VLOOKUP(C228&amp;D228,AUS_male_Toplist_21_22!$N$3:$Q$2969,2,FALSE),IFERROR(VLOOKUP(C228&amp;D228,AUS_female_Toplist_21_22!$N$3:$Q$2879,2,FALSE),"Not found"))</f>
        <v>797</v>
      </c>
      <c r="J228" s="81">
        <f>IFERROR(VLOOKUP(C228&amp;D228,AUS_male_Toplist_21_22!$N$3:$Q$2969,3,FALSE),IFERROR(VLOOKUP(C228&amp;D228,AUS_female_Toplist_21_22!$N$3:$Q$2879,3,FALSE),"Not found"))</f>
        <v>44</v>
      </c>
      <c r="K228" s="2">
        <f>IFERROR(VLOOKUP(C228&amp;D228,AUS_male_Toplist_21_22!$N$3:$Q$2969,4,FALSE),IFERROR(VLOOKUP(C228&amp;D228,AUS_female_Toplist_21_22!$N$3:$Q$2879,4,FALSE),"Not found"))</f>
        <v>12</v>
      </c>
      <c r="L228" s="2">
        <f>(COUNTIF($C$2:$C228,$C228)=1)+0</f>
        <v>1</v>
      </c>
      <c r="M228" s="2">
        <f>IF(L228=1,RANK(I228,$I$2:$I$1209,0),"Alternate event")</f>
        <v>1075</v>
      </c>
      <c r="N228" s="2" t="str">
        <f t="shared" si="9"/>
        <v>Nellie LANGFORDrace-walking</v>
      </c>
      <c r="O228" t="str">
        <f>IF(COUNTIFS($N$2:$N$3997, N228)&gt;1, "Duplicate", "Unique")</f>
        <v>Unique</v>
      </c>
    </row>
    <row r="229" spans="1:15" x14ac:dyDescent="0.2">
      <c r="A229" s="2">
        <v>228</v>
      </c>
      <c r="B229" s="2">
        <f t="shared" si="10"/>
        <v>101</v>
      </c>
      <c r="C229" t="s">
        <v>439</v>
      </c>
      <c r="D229" t="s">
        <v>36</v>
      </c>
      <c r="E229" s="5">
        <v>34656</v>
      </c>
      <c r="F229" s="41">
        <f ca="1">DATEDIF(E229,TODAY(),"y")</f>
        <v>27</v>
      </c>
      <c r="G229" s="42" t="str">
        <f>IFERROR(VLOOKUP(C229&amp;D229,AUS_male_points_list!$A$3:$S$1048576,19,FALSE), IFERROR(VLOOKUP(C229&amp;D229,AUS_female_points_list!$A$3:$S$1048576,19,FALSE),""))</f>
        <v/>
      </c>
      <c r="I229" s="81">
        <f>IFERROR(VLOOKUP(C229&amp;D229,AUS_male_Toplist_21_22!$N$3:$Q$2969,2,FALSE),IFERROR(VLOOKUP(C229&amp;D229,AUS_female_Toplist_21_22!$N$3:$Q$2879,2,FALSE),"Not found"))</f>
        <v>914</v>
      </c>
      <c r="J229" s="81">
        <f>IFERROR(VLOOKUP(C229&amp;D229,AUS_male_Toplist_21_22!$N$3:$Q$2969,3,FALSE),IFERROR(VLOOKUP(C229&amp;D229,AUS_female_Toplist_21_22!$N$3:$Q$2879,3,FALSE),"Not found"))</f>
        <v>44</v>
      </c>
      <c r="K229" s="2">
        <f>IFERROR(VLOOKUP(C229&amp;D229,AUS_male_Toplist_21_22!$N$3:$Q$2969,4,FALSE),IFERROR(VLOOKUP(C229&amp;D229,AUS_female_Toplist_21_22!$N$3:$Q$2879,4,FALSE),"Not found"))</f>
        <v>15</v>
      </c>
      <c r="L229" s="2">
        <f>(COUNTIF($C$2:$C229,$C229)=1)+0</f>
        <v>1</v>
      </c>
      <c r="M229" s="2">
        <f>IF(L229=1,RANK(I229,$I$2:$I$1209,0),"Alternate event")</f>
        <v>940</v>
      </c>
      <c r="N229" s="2" t="str">
        <f t="shared" si="9"/>
        <v>Grace BATHpole-vault</v>
      </c>
      <c r="O229" t="str">
        <f>IF(COUNTIFS($N$2:$N$3997, N229)&gt;1, "Duplicate", "Unique")</f>
        <v>Unique</v>
      </c>
    </row>
    <row r="230" spans="1:15" x14ac:dyDescent="0.2">
      <c r="A230" s="2">
        <v>229</v>
      </c>
      <c r="B230" s="2">
        <f t="shared" si="10"/>
        <v>101</v>
      </c>
      <c r="C230" t="s">
        <v>870</v>
      </c>
      <c r="D230" t="s">
        <v>26</v>
      </c>
      <c r="E230" s="5">
        <v>36720</v>
      </c>
      <c r="F230" s="41">
        <f ca="1">DATEDIF(E230,TODAY(),"y")</f>
        <v>21</v>
      </c>
      <c r="G230" s="42" t="str">
        <f>IFERROR(VLOOKUP(C230&amp;D230,AUS_male_points_list!$A$3:$S$1048576,19,FALSE), IFERROR(VLOOKUP(C230&amp;D230,AUS_female_points_list!$A$3:$S$1048576,19,FALSE),""))</f>
        <v/>
      </c>
      <c r="I230" s="81">
        <f>IFERROR(VLOOKUP(C230&amp;D230,AUS_male_Toplist_21_22!$N$3:$Q$2969,2,FALSE),IFERROR(VLOOKUP(C230&amp;D230,AUS_female_Toplist_21_22!$N$3:$Q$2879,2,FALSE),"Not found"))</f>
        <v>1118</v>
      </c>
      <c r="J230" s="81">
        <f>IFERROR(VLOOKUP(C230&amp;D230,AUS_male_Toplist_21_22!$N$3:$Q$2969,3,FALSE),IFERROR(VLOOKUP(C230&amp;D230,AUS_female_Toplist_21_22!$N$3:$Q$2879,3,FALSE),"Not found"))</f>
        <v>45</v>
      </c>
      <c r="K230" s="2">
        <f>IFERROR(VLOOKUP(C230&amp;D230,AUS_male_Toplist_21_22!$N$3:$Q$2969,4,FALSE),IFERROR(VLOOKUP(C230&amp;D230,AUS_female_Toplist_21_22!$N$3:$Q$2879,4,FALSE),"Not found"))</f>
        <v>2</v>
      </c>
      <c r="L230" s="2">
        <f>(COUNTIF($C$2:$C230,$C230)=1)+0</f>
        <v>0</v>
      </c>
      <c r="M230" s="2" t="str">
        <f>IF(L230=1,RANK(I230,$I$2:$I$1209,0),"Alternate event")</f>
        <v>Alternate event</v>
      </c>
      <c r="N230" s="2" t="str">
        <f t="shared" si="9"/>
        <v>Ella CONNOLLY400m</v>
      </c>
      <c r="O230" t="str">
        <f>IF(COUNTIFS($N$2:$N$3997, N230)&gt;1, "Duplicate", "Unique")</f>
        <v>Unique</v>
      </c>
    </row>
    <row r="231" spans="1:15" x14ac:dyDescent="0.2">
      <c r="A231" s="2">
        <v>230</v>
      </c>
      <c r="B231" s="2">
        <f t="shared" si="10"/>
        <v>101</v>
      </c>
      <c r="C231" t="s">
        <v>724</v>
      </c>
      <c r="D231" t="s">
        <v>31</v>
      </c>
      <c r="E231" s="5">
        <v>34712</v>
      </c>
      <c r="F231" s="41">
        <f ca="1">DATEDIF(E231,TODAY(),"y")</f>
        <v>27</v>
      </c>
      <c r="G231" s="42" t="str">
        <f>IFERROR(VLOOKUP(C231&amp;D231,AUS_male_points_list!$A$3:$S$1048576,19,FALSE), IFERROR(VLOOKUP(C231&amp;D231,AUS_female_points_list!$A$3:$S$1048576,19,FALSE),""))</f>
        <v/>
      </c>
      <c r="I231" s="81">
        <f>IFERROR(VLOOKUP(C231&amp;D231,AUS_male_Toplist_21_22!$N$3:$Q$2969,2,FALSE),IFERROR(VLOOKUP(C231&amp;D231,AUS_female_Toplist_21_22!$N$3:$Q$2879,2,FALSE),"Not found"))</f>
        <v>1082</v>
      </c>
      <c r="J231" s="81">
        <f>IFERROR(VLOOKUP(C231&amp;D231,AUS_male_Toplist_21_22!$N$3:$Q$2969,3,FALSE),IFERROR(VLOOKUP(C231&amp;D231,AUS_female_Toplist_21_22!$N$3:$Q$2879,3,FALSE),"Not found"))</f>
        <v>45</v>
      </c>
      <c r="K231" s="2">
        <f>IFERROR(VLOOKUP(C231&amp;D231,AUS_male_Toplist_21_22!$N$3:$Q$2969,4,FALSE),IFERROR(VLOOKUP(C231&amp;D231,AUS_female_Toplist_21_22!$N$3:$Q$2879,4,FALSE),"Not found"))</f>
        <v>4</v>
      </c>
      <c r="L231" s="2">
        <f>(COUNTIF($C$2:$C231,$C231)=1)+0</f>
        <v>0</v>
      </c>
      <c r="M231" s="2" t="str">
        <f>IF(L231=1,RANK(I231,$I$2:$I$1209,0),"Alternate event")</f>
        <v>Alternate event</v>
      </c>
      <c r="N231" s="2" t="str">
        <f t="shared" si="9"/>
        <v>Cedric DUBLER110mh</v>
      </c>
      <c r="O231" t="str">
        <f>IF(COUNTIFS($N$2:$N$3997, N231)&gt;1, "Duplicate", "Unique")</f>
        <v>Unique</v>
      </c>
    </row>
    <row r="232" spans="1:15" x14ac:dyDescent="0.2">
      <c r="A232" s="2">
        <v>231</v>
      </c>
      <c r="B232" s="2">
        <f t="shared" si="10"/>
        <v>101</v>
      </c>
      <c r="C232" t="s">
        <v>1020</v>
      </c>
      <c r="D232" t="s">
        <v>29</v>
      </c>
      <c r="E232" s="5">
        <v>32729</v>
      </c>
      <c r="F232" s="41">
        <f ca="1">DATEDIF(E232,TODAY(),"y")</f>
        <v>32</v>
      </c>
      <c r="G232" s="42" t="str">
        <f>IFERROR(VLOOKUP(C232&amp;D232,AUS_male_points_list!$A$3:$S$1048576,19,FALSE), IFERROR(VLOOKUP(C232&amp;D232,AUS_female_points_list!$A$3:$S$1048576,19,FALSE),""))</f>
        <v/>
      </c>
      <c r="I232" s="81">
        <f>IFERROR(VLOOKUP(C232&amp;D232,AUS_male_Toplist_21_22!$N$3:$Q$2969,2,FALSE),IFERROR(VLOOKUP(C232&amp;D232,AUS_female_Toplist_21_22!$N$3:$Q$2879,2,FALSE),"Not found"))</f>
        <v>1128</v>
      </c>
      <c r="J232" s="81">
        <f>IFERROR(VLOOKUP(C232&amp;D232,AUS_male_Toplist_21_22!$N$3:$Q$2969,3,FALSE),IFERROR(VLOOKUP(C232&amp;D232,AUS_female_Toplist_21_22!$N$3:$Q$2879,3,FALSE),"Not found"))</f>
        <v>45</v>
      </c>
      <c r="K232" s="2">
        <f>IFERROR(VLOOKUP(C232&amp;D232,AUS_male_Toplist_21_22!$N$3:$Q$2969,4,FALSE),IFERROR(VLOOKUP(C232&amp;D232,AUS_female_Toplist_21_22!$N$3:$Q$2879,4,FALSE),"Not found"))</f>
        <v>5</v>
      </c>
      <c r="L232" s="2">
        <f>(COUNTIF($C$2:$C232,$C232)=1)+0</f>
        <v>0</v>
      </c>
      <c r="M232" s="2" t="str">
        <f>IF(L232=1,RANK(I232,$I$2:$I$1209,0),"Alternate event")</f>
        <v>Alternate event</v>
      </c>
      <c r="N232" s="2" t="str">
        <f t="shared" si="9"/>
        <v>Heidi SEE5000m</v>
      </c>
      <c r="O232" t="str">
        <f>IF(COUNTIFS($N$2:$N$3997, N232)&gt;1, "Duplicate", "Unique")</f>
        <v>Unique</v>
      </c>
    </row>
    <row r="233" spans="1:15" x14ac:dyDescent="0.2">
      <c r="A233" s="2">
        <v>232</v>
      </c>
      <c r="B233" s="2">
        <f t="shared" si="10"/>
        <v>101</v>
      </c>
      <c r="C233" t="s">
        <v>649</v>
      </c>
      <c r="D233" t="s">
        <v>29</v>
      </c>
      <c r="E233" s="5">
        <v>35459</v>
      </c>
      <c r="F233" s="41">
        <f ca="1">DATEDIF(E233,TODAY(),"y")</f>
        <v>25</v>
      </c>
      <c r="G233" s="42" t="str">
        <f>IFERROR(VLOOKUP(C233&amp;D233,AUS_male_points_list!$A$3:$S$1048576,19,FALSE), IFERROR(VLOOKUP(C233&amp;D233,AUS_female_points_list!$A$3:$S$1048576,19,FALSE),""))</f>
        <v/>
      </c>
      <c r="I233" s="81">
        <f>IFERROR(VLOOKUP(C233&amp;D233,AUS_male_Toplist_21_22!$N$3:$Q$2969,2,FALSE),IFERROR(VLOOKUP(C233&amp;D233,AUS_female_Toplist_21_22!$N$3:$Q$2879,2,FALSE),"Not found"))</f>
        <v>1130</v>
      </c>
      <c r="J233" s="81">
        <f>IFERROR(VLOOKUP(C233&amp;D233,AUS_male_Toplist_21_22!$N$3:$Q$2969,3,FALSE),IFERROR(VLOOKUP(C233&amp;D233,AUS_female_Toplist_21_22!$N$3:$Q$2879,3,FALSE),"Not found"))</f>
        <v>45</v>
      </c>
      <c r="K233" s="2">
        <f>IFERROR(VLOOKUP(C233&amp;D233,AUS_male_Toplist_21_22!$N$3:$Q$2969,4,FALSE),IFERROR(VLOOKUP(C233&amp;D233,AUS_female_Toplist_21_22!$N$3:$Q$2879,4,FALSE),"Not found"))</f>
        <v>7</v>
      </c>
      <c r="L233" s="2">
        <f>(COUNTIF($C$2:$C233,$C233)=1)+0</f>
        <v>0</v>
      </c>
      <c r="M233" s="2" t="str">
        <f>IF(L233=1,RANK(I233,$I$2:$I$1209,0),"Alternate event")</f>
        <v>Alternate event</v>
      </c>
      <c r="N233" s="2" t="str">
        <f t="shared" si="9"/>
        <v>Oliver HOARE5000m</v>
      </c>
      <c r="O233" t="str">
        <f>IF(COUNTIFS($N$2:$N$3997, N233)&gt;1, "Duplicate", "Unique")</f>
        <v>Unique</v>
      </c>
    </row>
    <row r="234" spans="1:15" x14ac:dyDescent="0.2">
      <c r="A234" s="2">
        <v>233</v>
      </c>
      <c r="B234" s="2">
        <f t="shared" si="10"/>
        <v>101</v>
      </c>
      <c r="C234" t="s">
        <v>272</v>
      </c>
      <c r="D234" t="s">
        <v>28</v>
      </c>
      <c r="E234" s="5">
        <v>35529</v>
      </c>
      <c r="F234" s="41">
        <f ca="1">DATEDIF(E234,TODAY(),"y")</f>
        <v>24</v>
      </c>
      <c r="G234" s="42" t="str">
        <f>IFERROR(VLOOKUP(C234&amp;D234,AUS_male_points_list!$A$3:$S$1048576,19,FALSE), IFERROR(VLOOKUP(C234&amp;D234,AUS_female_points_list!$A$3:$S$1048576,19,FALSE),""))</f>
        <v/>
      </c>
      <c r="I234" s="81">
        <f>IFERROR(VLOOKUP(C234&amp;D234,AUS_male_Toplist_21_22!$N$3:$Q$2969,2,FALSE),IFERROR(VLOOKUP(C234&amp;D234,AUS_female_Toplist_21_22!$N$3:$Q$2879,2,FALSE),"Not found"))</f>
        <v>1128</v>
      </c>
      <c r="J234" s="81">
        <f>IFERROR(VLOOKUP(C234&amp;D234,AUS_male_Toplist_21_22!$N$3:$Q$2969,3,FALSE),IFERROR(VLOOKUP(C234&amp;D234,AUS_female_Toplist_21_22!$N$3:$Q$2879,3,FALSE),"Not found"))</f>
        <v>45</v>
      </c>
      <c r="K234" s="2">
        <f>IFERROR(VLOOKUP(C234&amp;D234,AUS_male_Toplist_21_22!$N$3:$Q$2969,4,FALSE),IFERROR(VLOOKUP(C234&amp;D234,AUS_female_Toplist_21_22!$N$3:$Q$2879,4,FALSE),"Not found"))</f>
        <v>7</v>
      </c>
      <c r="L234" s="2">
        <f>(COUNTIF($C$2:$C234,$C234)=1)+0</f>
        <v>1</v>
      </c>
      <c r="M234" s="2">
        <f>IF(L234=1,RANK(I234,$I$2:$I$1209,0),"Alternate event")</f>
        <v>104</v>
      </c>
      <c r="N234" s="2" t="str">
        <f t="shared" si="9"/>
        <v>Maudie SKYRING1500m</v>
      </c>
      <c r="O234" t="str">
        <f>IF(COUNTIFS($N$2:$N$3997, N234)&gt;1, "Duplicate", "Unique")</f>
        <v>Unique</v>
      </c>
    </row>
    <row r="235" spans="1:15" x14ac:dyDescent="0.2">
      <c r="A235" s="2">
        <v>234</v>
      </c>
      <c r="B235" s="2">
        <f t="shared" si="10"/>
        <v>101</v>
      </c>
      <c r="C235" t="s">
        <v>738</v>
      </c>
      <c r="D235" t="s">
        <v>37</v>
      </c>
      <c r="E235" s="5">
        <v>35479</v>
      </c>
      <c r="F235" s="41">
        <f ca="1">DATEDIF(E235,TODAY(),"y")</f>
        <v>25</v>
      </c>
      <c r="G235" s="42" t="str">
        <f>IFERROR(VLOOKUP(C235&amp;D235,AUS_male_points_list!$A$3:$S$1048576,19,FALSE), IFERROR(VLOOKUP(C235&amp;D235,AUS_female_points_list!$A$3:$S$1048576,19,FALSE),""))</f>
        <v/>
      </c>
      <c r="I235" s="81">
        <f>IFERROR(VLOOKUP(C235&amp;D235,AUS_male_Toplist_21_22!$N$3:$Q$2969,2,FALSE),IFERROR(VLOOKUP(C235&amp;D235,AUS_female_Toplist_21_22!$N$3:$Q$2879,2,FALSE),"Not found"))</f>
        <v>1101</v>
      </c>
      <c r="J235" s="81">
        <f>IFERROR(VLOOKUP(C235&amp;D235,AUS_male_Toplist_21_22!$N$3:$Q$2969,3,FALSE),IFERROR(VLOOKUP(C235&amp;D235,AUS_female_Toplist_21_22!$N$3:$Q$2879,3,FALSE),"Not found"))</f>
        <v>45</v>
      </c>
      <c r="K235" s="2">
        <f>IFERROR(VLOOKUP(C235&amp;D235,AUS_male_Toplist_21_22!$N$3:$Q$2969,4,FALSE),IFERROR(VLOOKUP(C235&amp;D235,AUS_female_Toplist_21_22!$N$3:$Q$2879,4,FALSE),"Not found"))</f>
        <v>7</v>
      </c>
      <c r="L235" s="2">
        <f>(COUNTIF($C$2:$C235,$C235)=1)+0</f>
        <v>1</v>
      </c>
      <c r="M235" s="2">
        <f>IF(L235=1,RANK(I235,$I$2:$I$1209,0),"Alternate event")</f>
        <v>182</v>
      </c>
      <c r="N235" s="2" t="str">
        <f t="shared" si="9"/>
        <v>Jalen RUCKERlong-jump</v>
      </c>
      <c r="O235" t="str">
        <f>IF(COUNTIFS($N$2:$N$3997, N235)&gt;1, "Duplicate", "Unique")</f>
        <v>Unique</v>
      </c>
    </row>
    <row r="236" spans="1:15" x14ac:dyDescent="0.2">
      <c r="A236" s="2">
        <v>235</v>
      </c>
      <c r="B236" s="2">
        <f t="shared" si="10"/>
        <v>101</v>
      </c>
      <c r="C236" t="s">
        <v>925</v>
      </c>
      <c r="D236" t="s">
        <v>34</v>
      </c>
      <c r="E236" s="5">
        <v>34151</v>
      </c>
      <c r="F236" s="41">
        <f ca="1">DATEDIF(E236,TODAY(),"y")</f>
        <v>28</v>
      </c>
      <c r="G236" s="42" t="str">
        <f>IFERROR(VLOOKUP(C236&amp;D236,AUS_male_points_list!$A$3:$S$1048576,19,FALSE), IFERROR(VLOOKUP(C236&amp;D236,AUS_female_points_list!$A$3:$S$1048576,19,FALSE),""))</f>
        <v/>
      </c>
      <c r="I236" s="81">
        <f>IFERROR(VLOOKUP(C236&amp;D236,AUS_male_Toplist_21_22!$N$3:$Q$2969,2,FALSE),IFERROR(VLOOKUP(C236&amp;D236,AUS_female_Toplist_21_22!$N$3:$Q$2879,2,FALSE),"Not found"))</f>
        <v>1095</v>
      </c>
      <c r="J236" s="81">
        <f>IFERROR(VLOOKUP(C236&amp;D236,AUS_male_Toplist_21_22!$N$3:$Q$2969,3,FALSE),IFERROR(VLOOKUP(C236&amp;D236,AUS_female_Toplist_21_22!$N$3:$Q$2879,3,FALSE),"Not found"))</f>
        <v>45</v>
      </c>
      <c r="K236" s="2">
        <f>IFERROR(VLOOKUP(C236&amp;D236,AUS_male_Toplist_21_22!$N$3:$Q$2969,4,FALSE),IFERROR(VLOOKUP(C236&amp;D236,AUS_female_Toplist_21_22!$N$3:$Q$2879,4,FALSE),"Not found"))</f>
        <v>9</v>
      </c>
      <c r="L236" s="2">
        <f>(COUNTIF($C$2:$C236,$C236)=1)+0</f>
        <v>1</v>
      </c>
      <c r="M236" s="2">
        <f>IF(L236=1,RANK(I236,$I$2:$I$1209,0),"Alternate event")</f>
        <v>195</v>
      </c>
      <c r="N236" s="2" t="str">
        <f t="shared" si="9"/>
        <v>Rosie DONEGAN3000msc</v>
      </c>
      <c r="O236" t="str">
        <f>IF(COUNTIFS($N$2:$N$3997, N236)&gt;1, "Duplicate", "Unique")</f>
        <v>Unique</v>
      </c>
    </row>
    <row r="237" spans="1:15" x14ac:dyDescent="0.2">
      <c r="A237" s="2">
        <v>236</v>
      </c>
      <c r="B237" s="2">
        <f t="shared" si="10"/>
        <v>101</v>
      </c>
      <c r="C237" t="s">
        <v>995</v>
      </c>
      <c r="D237" t="s">
        <v>41</v>
      </c>
      <c r="E237" s="5">
        <v>34215</v>
      </c>
      <c r="F237" s="41">
        <f ca="1">DATEDIF(E237,TODAY(),"y")</f>
        <v>28</v>
      </c>
      <c r="G237" s="42" t="str">
        <f>IFERROR(VLOOKUP(C237&amp;D237,AUS_male_points_list!$A$3:$S$1048576,19,FALSE), IFERROR(VLOOKUP(C237&amp;D237,AUS_female_points_list!$A$3:$S$1048576,19,FALSE),""))</f>
        <v/>
      </c>
      <c r="I237" s="81">
        <f>IFERROR(VLOOKUP(C237&amp;D237,AUS_male_Toplist_21_22!$N$3:$Q$2969,2,FALSE),IFERROR(VLOOKUP(C237&amp;D237,AUS_female_Toplist_21_22!$N$3:$Q$2879,2,FALSE),"Not found"))</f>
        <v>888</v>
      </c>
      <c r="J237" s="81">
        <f>IFERROR(VLOOKUP(C237&amp;D237,AUS_male_Toplist_21_22!$N$3:$Q$2969,3,FALSE),IFERROR(VLOOKUP(C237&amp;D237,AUS_female_Toplist_21_22!$N$3:$Q$2879,3,FALSE),"Not found"))</f>
        <v>45</v>
      </c>
      <c r="K237" s="2">
        <f>IFERROR(VLOOKUP(C237&amp;D237,AUS_male_Toplist_21_22!$N$3:$Q$2969,4,FALSE),IFERROR(VLOOKUP(C237&amp;D237,AUS_female_Toplist_21_22!$N$3:$Q$2879,4,FALSE),"Not found"))</f>
        <v>12</v>
      </c>
      <c r="L237" s="2">
        <f>(COUNTIF($C$2:$C237,$C237)=1)+0</f>
        <v>1</v>
      </c>
      <c r="M237" s="2">
        <f>IF(L237=1,RANK(I237,$I$2:$I$1209,0),"Alternate event")</f>
        <v>983</v>
      </c>
      <c r="N237" s="2" t="str">
        <f t="shared" si="9"/>
        <v>Christina GRUNjavelin-throw</v>
      </c>
      <c r="O237" t="str">
        <f>IF(COUNTIFS($N$2:$N$3997, N237)&gt;1, "Duplicate", "Unique")</f>
        <v>Unique</v>
      </c>
    </row>
    <row r="238" spans="1:15" x14ac:dyDescent="0.2">
      <c r="A238" s="2">
        <v>237</v>
      </c>
      <c r="B238" s="2">
        <f t="shared" si="10"/>
        <v>101</v>
      </c>
      <c r="C238" t="s">
        <v>1146</v>
      </c>
      <c r="D238" t="s">
        <v>81</v>
      </c>
      <c r="E238" s="5">
        <v>30972</v>
      </c>
      <c r="F238" s="41">
        <f ca="1">DATEDIF(E238,TODAY(),"y")</f>
        <v>37</v>
      </c>
      <c r="G238" s="42" t="str">
        <f>IFERROR(VLOOKUP(C238&amp;D238,AUS_male_points_list!$A$3:$S$1048576,19,FALSE), IFERROR(VLOOKUP(C238&amp;D238,AUS_female_points_list!$A$3:$S$1048576,19,FALSE),""))</f>
        <v/>
      </c>
      <c r="I238" s="81">
        <f>IFERROR(VLOOKUP(C238&amp;D238,AUS_male_Toplist_21_22!$N$3:$Q$2969,2,FALSE),IFERROR(VLOOKUP(C238&amp;D238,AUS_female_Toplist_21_22!$N$3:$Q$2879,2,FALSE),"Not found"))</f>
        <v>911</v>
      </c>
      <c r="J238" s="81">
        <f>IFERROR(VLOOKUP(C238&amp;D238,AUS_male_Toplist_21_22!$N$3:$Q$2969,3,FALSE),IFERROR(VLOOKUP(C238&amp;D238,AUS_female_Toplist_21_22!$N$3:$Q$2879,3,FALSE),"Not found"))</f>
        <v>45</v>
      </c>
      <c r="K238" s="2">
        <f>IFERROR(VLOOKUP(C238&amp;D238,AUS_male_Toplist_21_22!$N$3:$Q$2969,4,FALSE),IFERROR(VLOOKUP(C238&amp;D238,AUS_female_Toplist_21_22!$N$3:$Q$2879,4,FALSE),"Not found"))</f>
        <v>13</v>
      </c>
      <c r="L238" s="2">
        <f>(COUNTIF($C$2:$C238,$C238)=1)+0</f>
        <v>1</v>
      </c>
      <c r="M238" s="2">
        <f>IF(L238=1,RANK(I238,$I$2:$I$1209,0),"Alternate event")</f>
        <v>955</v>
      </c>
      <c r="N238" s="2" t="str">
        <f t="shared" si="9"/>
        <v>Jared TALLENT20km-race-walking</v>
      </c>
      <c r="O238" t="str">
        <f>IF(COUNTIFS($N$2:$N$3997, N238)&gt;1, "Duplicate", "Unique")</f>
        <v>Unique</v>
      </c>
    </row>
    <row r="239" spans="1:15" x14ac:dyDescent="0.2">
      <c r="A239" s="2">
        <v>238</v>
      </c>
      <c r="B239" s="2">
        <f t="shared" si="10"/>
        <v>101</v>
      </c>
      <c r="C239" t="s">
        <v>397</v>
      </c>
      <c r="D239" t="s">
        <v>38</v>
      </c>
      <c r="E239" s="5">
        <v>35747</v>
      </c>
      <c r="F239" s="41">
        <f ca="1">DATEDIF(E239,TODAY(),"y")</f>
        <v>24</v>
      </c>
      <c r="G239" s="42" t="str">
        <f>IFERROR(VLOOKUP(C239&amp;D239,AUS_male_points_list!$A$3:$S$1048576,19,FALSE), IFERROR(VLOOKUP(C239&amp;D239,AUS_female_points_list!$A$3:$S$1048576,19,FALSE),""))</f>
        <v/>
      </c>
      <c r="I239" s="81">
        <f>IFERROR(VLOOKUP(C239&amp;D239,AUS_male_Toplist_21_22!$N$3:$Q$2969,2,FALSE),IFERROR(VLOOKUP(C239&amp;D239,AUS_female_Toplist_21_22!$N$3:$Q$2879,2,FALSE),"Not found"))</f>
        <v>1016</v>
      </c>
      <c r="J239" s="81">
        <f>IFERROR(VLOOKUP(C239&amp;D239,AUS_male_Toplist_21_22!$N$3:$Q$2969,3,FALSE),IFERROR(VLOOKUP(C239&amp;D239,AUS_female_Toplist_21_22!$N$3:$Q$2879,3,FALSE),"Not found"))</f>
        <v>46</v>
      </c>
      <c r="K239" s="2">
        <f>IFERROR(VLOOKUP(C239&amp;D239,AUS_male_Toplist_21_22!$N$3:$Q$2969,4,FALSE),IFERROR(VLOOKUP(C239&amp;D239,AUS_female_Toplist_21_22!$N$3:$Q$2879,4,FALSE),"Not found"))</f>
        <v>5</v>
      </c>
      <c r="L239" s="2">
        <f>(COUNTIF($C$2:$C239,$C239)=1)+0</f>
        <v>1</v>
      </c>
      <c r="M239" s="2">
        <f>IF(L239=1,RANK(I239,$I$2:$I$1209,0),"Alternate event")</f>
        <v>509</v>
      </c>
      <c r="N239" s="2" t="str">
        <f t="shared" si="9"/>
        <v>Annabelle PARMEGIANItriple-jump</v>
      </c>
      <c r="O239" t="str">
        <f>IF(COUNTIFS($N$2:$N$3997, N239)&gt;1, "Duplicate", "Unique")</f>
        <v>Unique</v>
      </c>
    </row>
    <row r="240" spans="1:15" x14ac:dyDescent="0.2">
      <c r="A240" s="2">
        <v>239</v>
      </c>
      <c r="B240" s="2">
        <f t="shared" si="10"/>
        <v>101</v>
      </c>
      <c r="C240" t="s">
        <v>341</v>
      </c>
      <c r="D240" t="s">
        <v>32</v>
      </c>
      <c r="E240" s="5">
        <v>37062</v>
      </c>
      <c r="F240" s="41">
        <f ca="1">DATEDIF(E240,TODAY(),"y")</f>
        <v>20</v>
      </c>
      <c r="G240" s="42" t="str">
        <f>IFERROR(VLOOKUP(C240&amp;D240,AUS_male_points_list!$A$3:$S$1048576,19,FALSE), IFERROR(VLOOKUP(C240&amp;D240,AUS_female_points_list!$A$3:$S$1048576,19,FALSE),""))</f>
        <v/>
      </c>
      <c r="I240" s="81">
        <f>IFERROR(VLOOKUP(C240&amp;D240,AUS_male_Toplist_21_22!$N$3:$Q$2969,2,FALSE),IFERROR(VLOOKUP(C240&amp;D240,AUS_female_Toplist_21_22!$N$3:$Q$2879,2,FALSE),"Not found"))</f>
        <v>1104</v>
      </c>
      <c r="J240" s="81">
        <f>IFERROR(VLOOKUP(C240&amp;D240,AUS_male_Toplist_21_22!$N$3:$Q$2969,3,FALSE),IFERROR(VLOOKUP(C240&amp;D240,AUS_female_Toplist_21_22!$N$3:$Q$2879,3,FALSE),"Not found"))</f>
        <v>46</v>
      </c>
      <c r="K240" s="2">
        <f>IFERROR(VLOOKUP(C240&amp;D240,AUS_male_Toplist_21_22!$N$3:$Q$2969,4,FALSE),IFERROR(VLOOKUP(C240&amp;D240,AUS_female_Toplist_21_22!$N$3:$Q$2879,4,FALSE),"Not found"))</f>
        <v>7</v>
      </c>
      <c r="L240" s="2">
        <f>(COUNTIF($C$2:$C240,$C240)=1)+0</f>
        <v>1</v>
      </c>
      <c r="M240" s="2">
        <f>IF(L240=1,RANK(I240,$I$2:$I$1209,0),"Alternate event")</f>
        <v>170</v>
      </c>
      <c r="N240" s="2" t="str">
        <f t="shared" si="9"/>
        <v>Imogen BRESLIN100mh</v>
      </c>
      <c r="O240" t="str">
        <f>IF(COUNTIFS($N$2:$N$3997, N240)&gt;1, "Duplicate", "Unique")</f>
        <v>Unique</v>
      </c>
    </row>
    <row r="241" spans="1:15" x14ac:dyDescent="0.2">
      <c r="A241" s="2">
        <v>240</v>
      </c>
      <c r="C241" t="s">
        <v>292</v>
      </c>
      <c r="D241" t="s">
        <v>28</v>
      </c>
      <c r="E241" s="5">
        <v>32724</v>
      </c>
      <c r="F241" s="41">
        <f ca="1">DATEDIF(E241,TODAY(),"y")</f>
        <v>32</v>
      </c>
      <c r="G241" s="42" t="str">
        <f>IFERROR(VLOOKUP(C241&amp;D241,AUS_male_points_list!$A$3:$S$1048576,19,FALSE), IFERROR(VLOOKUP(C241&amp;D241,AUS_female_points_list!$A$3:$S$1048576,19,FALSE),""))</f>
        <v/>
      </c>
      <c r="I241" s="81">
        <f>IFERROR(VLOOKUP(C241&amp;D241,AUS_male_Toplist_21_22!$N$3:$Q$2969,2,FALSE),IFERROR(VLOOKUP(C241&amp;D241,AUS_female_Toplist_21_22!$N$3:$Q$2879,2,FALSE),"Not found"))</f>
        <v>1126</v>
      </c>
      <c r="J241" s="81">
        <f>IFERROR(VLOOKUP(C241&amp;D241,AUS_male_Toplist_21_22!$N$3:$Q$2969,3,FALSE),IFERROR(VLOOKUP(C241&amp;D241,AUS_female_Toplist_21_22!$N$3:$Q$2879,3,FALSE),"Not found"))</f>
        <v>46</v>
      </c>
      <c r="K241" s="2">
        <f>IFERROR(VLOOKUP(C241&amp;D241,AUS_male_Toplist_21_22!$N$3:$Q$2969,4,FALSE),IFERROR(VLOOKUP(C241&amp;D241,AUS_female_Toplist_21_22!$N$3:$Q$2879,4,FALSE),"Not found"))</f>
        <v>8</v>
      </c>
      <c r="L241" s="2">
        <f>(COUNTIF($C$2:$C241,$C241)=1)+0</f>
        <v>0</v>
      </c>
      <c r="M241" s="2" t="str">
        <f>IF(L241=1,RANK(I241,$I$2:$I$1209,0),"Alternate event")</f>
        <v>Alternate event</v>
      </c>
      <c r="N241" s="2" t="str">
        <f t="shared" si="9"/>
        <v>Genevieve GREGSON1500m</v>
      </c>
      <c r="O241" t="str">
        <f>IF(COUNTIFS($N$2:$N$3997, N241)&gt;1, "Duplicate", "Unique")</f>
        <v>Unique</v>
      </c>
    </row>
    <row r="242" spans="1:15" x14ac:dyDescent="0.2">
      <c r="A242" s="2">
        <v>241</v>
      </c>
      <c r="B242" s="2">
        <v>101</v>
      </c>
      <c r="C242" t="s">
        <v>5259</v>
      </c>
      <c r="D242" t="s">
        <v>85</v>
      </c>
      <c r="E242" s="5">
        <v>37897</v>
      </c>
      <c r="F242" s="41">
        <f ca="1">DATEDIF(E242,TODAY(),"y")</f>
        <v>18</v>
      </c>
      <c r="G242" s="42" t="str">
        <f>IFERROR(VLOOKUP(C242&amp;D242,AUS_male_points_list!$A$3:$S$1048576,19,FALSE), IFERROR(VLOOKUP(C242&amp;D242,AUS_female_points_list!$A$3:$S$1048576,19,FALSE),""))</f>
        <v/>
      </c>
      <c r="I242" s="81">
        <f>IFERROR(VLOOKUP(C242&amp;D242,AUS_male_Toplist_21_22!$N$3:$Q$2969,2,FALSE),IFERROR(VLOOKUP(C242&amp;D242,AUS_female_Toplist_21_22!$N$3:$Q$2879,2,FALSE),"Not found"))</f>
        <v>794</v>
      </c>
      <c r="J242" s="81">
        <f>IFERROR(VLOOKUP(C242&amp;D242,AUS_male_Toplist_21_22!$N$3:$Q$2969,3,FALSE),IFERROR(VLOOKUP(C242&amp;D242,AUS_female_Toplist_21_22!$N$3:$Q$2879,3,FALSE),"Not found"))</f>
        <v>46</v>
      </c>
      <c r="K242" s="2">
        <f>IFERROR(VLOOKUP(C242&amp;D242,AUS_male_Toplist_21_22!$N$3:$Q$2969,4,FALSE),IFERROR(VLOOKUP(C242&amp;D242,AUS_female_Toplist_21_22!$N$3:$Q$2879,4,FALSE),"Not found"))</f>
        <v>13</v>
      </c>
      <c r="L242" s="2">
        <f>(COUNTIF($C$2:$C242,$C242)=1)+0</f>
        <v>1</v>
      </c>
      <c r="M242" s="2">
        <f>IF(L242=1,RANK(I242,$I$2:$I$1209,0),"Alternate event")</f>
        <v>1079</v>
      </c>
      <c r="N242" s="2" t="str">
        <f t="shared" si="9"/>
        <v>Camryn NOVINETZrace-walking</v>
      </c>
      <c r="O242" t="str">
        <f>IF(COUNTIFS($N$2:$N$3997, N242)&gt;1, "Duplicate", "Unique")</f>
        <v>Unique</v>
      </c>
    </row>
    <row r="243" spans="1:15" x14ac:dyDescent="0.2">
      <c r="A243" s="2">
        <v>242</v>
      </c>
      <c r="B243" s="2">
        <f t="shared" si="10"/>
        <v>101</v>
      </c>
      <c r="C243" t="s">
        <v>1147</v>
      </c>
      <c r="D243" t="s">
        <v>81</v>
      </c>
      <c r="E243" s="5">
        <v>37505</v>
      </c>
      <c r="F243" s="41">
        <f ca="1">DATEDIF(E243,TODAY(),"y")</f>
        <v>19</v>
      </c>
      <c r="G243" s="42" t="str">
        <f>IFERROR(VLOOKUP(C243&amp;D243,AUS_male_points_list!$A$3:$S$1048576,19,FALSE), IFERROR(VLOOKUP(C243&amp;D243,AUS_female_points_list!$A$3:$S$1048576,19,FALSE),""))</f>
        <v/>
      </c>
      <c r="I243" s="81">
        <f>IFERROR(VLOOKUP(C243&amp;D243,AUS_male_Toplist_21_22!$N$3:$Q$2969,2,FALSE),IFERROR(VLOOKUP(C243&amp;D243,AUS_female_Toplist_21_22!$N$3:$Q$2879,2,FALSE),"Not found"))</f>
        <v>910</v>
      </c>
      <c r="J243" s="81">
        <f>IFERROR(VLOOKUP(C243&amp;D243,AUS_male_Toplist_21_22!$N$3:$Q$2969,3,FALSE),IFERROR(VLOOKUP(C243&amp;D243,AUS_female_Toplist_21_22!$N$3:$Q$2879,3,FALSE),"Not found"))</f>
        <v>46</v>
      </c>
      <c r="K243" s="2">
        <f>IFERROR(VLOOKUP(C243&amp;D243,AUS_male_Toplist_21_22!$N$3:$Q$2969,4,FALSE),IFERROR(VLOOKUP(C243&amp;D243,AUS_female_Toplist_21_22!$N$3:$Q$2879,4,FALSE),"Not found"))</f>
        <v>14</v>
      </c>
      <c r="L243" s="2">
        <f>(COUNTIF($C$2:$C243,$C243)=1)+0</f>
        <v>1</v>
      </c>
      <c r="M243" s="2">
        <f>IF(L243=1,RANK(I243,$I$2:$I$1209,0),"Alternate event")</f>
        <v>957</v>
      </c>
      <c r="N243" s="2" t="str">
        <f t="shared" si="9"/>
        <v>Gwyllym YOUNG20km-race-walking</v>
      </c>
      <c r="O243" t="str">
        <f>IF(COUNTIFS($N$2:$N$3997, N243)&gt;1, "Duplicate", "Unique")</f>
        <v>Unique</v>
      </c>
    </row>
    <row r="244" spans="1:15" x14ac:dyDescent="0.2">
      <c r="A244" s="2">
        <v>243</v>
      </c>
      <c r="B244" s="2">
        <f t="shared" si="10"/>
        <v>101</v>
      </c>
      <c r="C244" t="s">
        <v>355</v>
      </c>
      <c r="D244" s="5" t="s">
        <v>33</v>
      </c>
      <c r="E244" s="5">
        <v>34815</v>
      </c>
      <c r="F244" s="41">
        <f ca="1">DATEDIF(E244,TODAY(),"y")</f>
        <v>26</v>
      </c>
      <c r="G244" s="42" t="str">
        <f>IFERROR(VLOOKUP(C244&amp;D244,AUS_male_points_list!$A$3:$S$1048576,19,FALSE), IFERROR(VLOOKUP(C244&amp;D244,AUS_female_points_list!$A$3:$S$1048576,19,FALSE),""))</f>
        <v/>
      </c>
      <c r="I244" s="81">
        <f>IFERROR(VLOOKUP(C244&amp;D244,AUS_male_Toplist_21_22!$N$3:$Q$2969,2,FALSE),IFERROR(VLOOKUP(C244&amp;D244,AUS_female_Toplist_21_22!$N$3:$Q$2879,2,FALSE),"Not found"))</f>
        <v>1074</v>
      </c>
      <c r="J244" s="81">
        <f>IFERROR(VLOOKUP(C244&amp;D244,AUS_male_Toplist_21_22!$N$3:$Q$2969,3,FALSE),IFERROR(VLOOKUP(C244&amp;D244,AUS_female_Toplist_21_22!$N$3:$Q$2879,3,FALSE),"Not found"))</f>
        <v>47</v>
      </c>
      <c r="K244" s="2">
        <f>IFERROR(VLOOKUP(C244&amp;D244,AUS_male_Toplist_21_22!$N$3:$Q$2969,4,FALSE),IFERROR(VLOOKUP(C244&amp;D244,AUS_female_Toplist_21_22!$N$3:$Q$2879,4,FALSE),"Not found"))</f>
        <v>5</v>
      </c>
      <c r="L244" s="2">
        <f>(COUNTIF($C$2:$C244,$C244)=1)+0</f>
        <v>1</v>
      </c>
      <c r="M244" s="2">
        <f>IF(L244=1,RANK(I244,$I$2:$I$1209,0),"Alternate event")</f>
        <v>275</v>
      </c>
      <c r="N244" s="2" t="str">
        <f t="shared" si="9"/>
        <v>Genevieve COWIE400mh</v>
      </c>
      <c r="O244" t="str">
        <f>IF(COUNTIFS($N$2:$N$3997, N244)&gt;1, "Duplicate", "Unique")</f>
        <v>Unique</v>
      </c>
    </row>
    <row r="245" spans="1:15" x14ac:dyDescent="0.2">
      <c r="A245" s="2">
        <v>244</v>
      </c>
      <c r="B245" s="2">
        <f t="shared" si="10"/>
        <v>101</v>
      </c>
      <c r="C245" t="s">
        <v>451</v>
      </c>
      <c r="D245" t="s">
        <v>42</v>
      </c>
      <c r="E245" s="5">
        <v>37602</v>
      </c>
      <c r="F245" s="41">
        <f ca="1">DATEDIF(E245,TODAY(),"y")</f>
        <v>19</v>
      </c>
      <c r="G245" s="42" t="str">
        <f>IFERROR(VLOOKUP(C245&amp;D245,AUS_male_points_list!$A$3:$S$1048576,19,FALSE), IFERROR(VLOOKUP(C245&amp;D245,AUS_female_points_list!$A$3:$S$1048576,19,FALSE),""))</f>
        <v/>
      </c>
      <c r="I245" s="81">
        <f>IFERROR(VLOOKUP(C245&amp;D245,AUS_male_Toplist_21_22!$N$3:$Q$2969,2,FALSE),IFERROR(VLOOKUP(C245&amp;D245,AUS_female_Toplist_21_22!$N$3:$Q$2879,2,FALSE),"Not found"))</f>
        <v>927</v>
      </c>
      <c r="J245" s="81">
        <f>IFERROR(VLOOKUP(C245&amp;D245,AUS_male_Toplist_21_22!$N$3:$Q$2969,3,FALSE),IFERROR(VLOOKUP(C245&amp;D245,AUS_female_Toplist_21_22!$N$3:$Q$2879,3,FALSE),"Not found"))</f>
        <v>47</v>
      </c>
      <c r="K245" s="2">
        <f>IFERROR(VLOOKUP(C245&amp;D245,AUS_male_Toplist_21_22!$N$3:$Q$2969,4,FALSE),IFERROR(VLOOKUP(C245&amp;D245,AUS_female_Toplist_21_22!$N$3:$Q$2879,4,FALSE),"Not found"))</f>
        <v>5</v>
      </c>
      <c r="L245" s="2">
        <f>(COUNTIF($C$2:$C245,$C245)=1)+0</f>
        <v>0</v>
      </c>
      <c r="M245" s="2" t="str">
        <f>IF(L245=1,RANK(I245,$I$2:$I$1209,0),"Alternate event")</f>
        <v>Alternate event</v>
      </c>
      <c r="N245" s="2" t="str">
        <f t="shared" si="9"/>
        <v>Lyvante SU'EMAIhammer-throw</v>
      </c>
      <c r="O245" t="str">
        <f>IF(COUNTIFS($N$2:$N$3997, N245)&gt;1, "Duplicate", "Unique")</f>
        <v>Unique</v>
      </c>
    </row>
    <row r="246" spans="1:15" x14ac:dyDescent="0.2">
      <c r="A246" s="2">
        <v>245</v>
      </c>
      <c r="B246" s="2">
        <f t="shared" si="10"/>
        <v>101</v>
      </c>
      <c r="C246" t="s">
        <v>213</v>
      </c>
      <c r="D246" t="s">
        <v>27</v>
      </c>
      <c r="E246" s="5">
        <v>36496</v>
      </c>
      <c r="F246" s="41">
        <f ca="1">DATEDIF(E246,TODAY(),"y")</f>
        <v>22</v>
      </c>
      <c r="G246" s="42" t="str">
        <f>IFERROR(VLOOKUP(C246&amp;D246,AUS_male_points_list!$A$3:$S$1048576,19,FALSE), IFERROR(VLOOKUP(C246&amp;D246,AUS_female_points_list!$A$3:$S$1048576,19,FALSE),""))</f>
        <v/>
      </c>
      <c r="I246" s="81">
        <f>IFERROR(VLOOKUP(C246&amp;D246,AUS_male_Toplist_21_22!$N$3:$Q$2969,2,FALSE),IFERROR(VLOOKUP(C246&amp;D246,AUS_female_Toplist_21_22!$N$3:$Q$2879,2,FALSE),"Not found"))</f>
        <v>1115</v>
      </c>
      <c r="J246" s="81">
        <f>IFERROR(VLOOKUP(C246&amp;D246,AUS_male_Toplist_21_22!$N$3:$Q$2969,3,FALSE),IFERROR(VLOOKUP(C246&amp;D246,AUS_female_Toplist_21_22!$N$3:$Q$2879,3,FALSE),"Not found"))</f>
        <v>47</v>
      </c>
      <c r="K246" s="2">
        <f>IFERROR(VLOOKUP(C246&amp;D246,AUS_male_Toplist_21_22!$N$3:$Q$2969,4,FALSE),IFERROR(VLOOKUP(C246&amp;D246,AUS_female_Toplist_21_22!$N$3:$Q$2879,4,FALSE),"Not found"))</f>
        <v>8</v>
      </c>
      <c r="L246" s="2">
        <f>(COUNTIF($C$2:$C246,$C246)=1)+0</f>
        <v>1</v>
      </c>
      <c r="M246" s="2">
        <f>IF(L246=1,RANK(I246,$I$2:$I$1209,0),"Alternate event")</f>
        <v>138</v>
      </c>
      <c r="N246" s="2" t="str">
        <f t="shared" si="9"/>
        <v>Tess KIRSOPP-COLE800m</v>
      </c>
      <c r="O246" t="str">
        <f>IF(COUNTIFS($N$2:$N$3997, N246)&gt;1, "Duplicate", "Unique")</f>
        <v>Unique</v>
      </c>
    </row>
    <row r="247" spans="1:15" x14ac:dyDescent="0.2">
      <c r="A247" s="2">
        <v>246</v>
      </c>
      <c r="B247" s="2">
        <f t="shared" si="10"/>
        <v>101</v>
      </c>
      <c r="C247" t="s">
        <v>274</v>
      </c>
      <c r="D247" t="s">
        <v>28</v>
      </c>
      <c r="E247" s="5">
        <v>32903</v>
      </c>
      <c r="F247" s="41">
        <f ca="1">DATEDIF(E247,TODAY(),"y")</f>
        <v>32</v>
      </c>
      <c r="G247" s="42" t="str">
        <f>IFERROR(VLOOKUP(C247&amp;D247,AUS_male_points_list!$A$3:$S$1048576,19,FALSE), IFERROR(VLOOKUP(C247&amp;D247,AUS_female_points_list!$A$3:$S$1048576,19,FALSE),""))</f>
        <v/>
      </c>
      <c r="I247" s="81">
        <f>IFERROR(VLOOKUP(C247&amp;D247,AUS_male_Toplist_21_22!$N$3:$Q$2969,2,FALSE),IFERROR(VLOOKUP(C247&amp;D247,AUS_female_Toplist_21_22!$N$3:$Q$2879,2,FALSE),"Not found"))</f>
        <v>1123</v>
      </c>
      <c r="J247" s="81">
        <f>IFERROR(VLOOKUP(C247&amp;D247,AUS_male_Toplist_21_22!$N$3:$Q$2969,3,FALSE),IFERROR(VLOOKUP(C247&amp;D247,AUS_female_Toplist_21_22!$N$3:$Q$2879,3,FALSE),"Not found"))</f>
        <v>47</v>
      </c>
      <c r="K247" s="2">
        <f>IFERROR(VLOOKUP(C247&amp;D247,AUS_male_Toplist_21_22!$N$3:$Q$2969,4,FALSE),IFERROR(VLOOKUP(C247&amp;D247,AUS_female_Toplist_21_22!$N$3:$Q$2879,4,FALSE),"Not found"))</f>
        <v>9</v>
      </c>
      <c r="L247" s="2">
        <f>(COUNTIF($C$2:$C247,$C247)=1)+0</f>
        <v>1</v>
      </c>
      <c r="M247" s="2">
        <f>IF(L247=1,RANK(I247,$I$2:$I$1209,0),"Alternate event")</f>
        <v>117</v>
      </c>
      <c r="N247" s="2" t="str">
        <f t="shared" si="9"/>
        <v>Melissa DUNCAN1500m</v>
      </c>
      <c r="O247" t="str">
        <f>IF(COUNTIFS($N$2:$N$3997, N247)&gt;1, "Duplicate", "Unique")</f>
        <v>Unique</v>
      </c>
    </row>
    <row r="248" spans="1:15" x14ac:dyDescent="0.2">
      <c r="A248" s="2">
        <v>247</v>
      </c>
      <c r="B248" s="2">
        <f t="shared" si="10"/>
        <v>101</v>
      </c>
      <c r="C248" t="s">
        <v>1040</v>
      </c>
      <c r="D248" t="s">
        <v>85</v>
      </c>
      <c r="E248" s="5">
        <v>1987</v>
      </c>
      <c r="F248" s="41">
        <f ca="1">DATEDIF(E248,TODAY(),"y")</f>
        <v>116</v>
      </c>
      <c r="G248" s="42" t="str">
        <f>IFERROR(VLOOKUP(C248&amp;D248,AUS_male_points_list!$A$3:$S$1048576,19,FALSE), IFERROR(VLOOKUP(C248&amp;D248,AUS_female_points_list!$A$3:$S$1048576,19,FALSE),""))</f>
        <v/>
      </c>
      <c r="I248" s="81">
        <f>IFERROR(VLOOKUP(C248&amp;D248,AUS_male_Toplist_21_22!$N$3:$Q$2969,2,FALSE),IFERROR(VLOOKUP(C248&amp;D248,AUS_female_Toplist_21_22!$N$3:$Q$2879,2,FALSE),"Not found"))</f>
        <v>785</v>
      </c>
      <c r="J248" s="81">
        <f>IFERROR(VLOOKUP(C248&amp;D248,AUS_male_Toplist_21_22!$N$3:$Q$2969,3,FALSE),IFERROR(VLOOKUP(C248&amp;D248,AUS_female_Toplist_21_22!$N$3:$Q$2879,3,FALSE),"Not found"))</f>
        <v>47</v>
      </c>
      <c r="K248" s="2">
        <f>IFERROR(VLOOKUP(C248&amp;D248,AUS_male_Toplist_21_22!$N$3:$Q$2969,4,FALSE),IFERROR(VLOOKUP(C248&amp;D248,AUS_female_Toplist_21_22!$N$3:$Q$2879,4,FALSE),"Not found"))</f>
        <v>14</v>
      </c>
      <c r="L248" s="2">
        <f>(COUNTIF($C$2:$C248,$C248)=1)+0</f>
        <v>1</v>
      </c>
      <c r="M248" s="2">
        <f>IF(L248=1,RANK(I248,$I$2:$I$1209,0),"Alternate event")</f>
        <v>1089</v>
      </c>
      <c r="N248" s="2" t="str">
        <f t="shared" si="9"/>
        <v>Melissa LEWISrace-walking</v>
      </c>
      <c r="O248" t="str">
        <f>IF(COUNTIFS($N$2:$N$3997, N248)&gt;1, "Duplicate", "Unique")</f>
        <v>Unique</v>
      </c>
    </row>
    <row r="249" spans="1:15" x14ac:dyDescent="0.2">
      <c r="A249" s="2">
        <v>248</v>
      </c>
      <c r="B249" s="2">
        <f t="shared" si="10"/>
        <v>102</v>
      </c>
      <c r="C249" t="s">
        <v>591</v>
      </c>
      <c r="D249" t="s">
        <v>33</v>
      </c>
      <c r="E249" s="5">
        <v>35845</v>
      </c>
      <c r="F249" s="41">
        <f ca="1">DATEDIF(E249,TODAY(),"y")</f>
        <v>24</v>
      </c>
      <c r="G249" s="42" t="str">
        <f>IFERROR(VLOOKUP(C249&amp;D249,AUS_male_points_list!$A$3:$S$1048576,19,FALSE), IFERROR(VLOOKUP(C249&amp;D249,AUS_female_points_list!$A$3:$S$1048576,19,FALSE),""))</f>
        <v/>
      </c>
      <c r="I249" s="81">
        <f>IFERROR(VLOOKUP(C249&amp;D249,AUS_male_Toplist_21_22!$N$3:$Q$2969,2,FALSE),IFERROR(VLOOKUP(C249&amp;D249,AUS_female_Toplist_21_22!$N$3:$Q$2879,2,FALSE),"Not found"))</f>
        <v>1089</v>
      </c>
      <c r="J249" s="81">
        <f>IFERROR(VLOOKUP(C249&amp;D249,AUS_male_Toplist_21_22!$N$3:$Q$2969,3,FALSE),IFERROR(VLOOKUP(C249&amp;D249,AUS_female_Toplist_21_22!$N$3:$Q$2879,3,FALSE),"Not found"))</f>
        <v>48</v>
      </c>
      <c r="K249" s="2">
        <f>IFERROR(VLOOKUP(C249&amp;D249,AUS_male_Toplist_21_22!$N$3:$Q$2969,4,FALSE),IFERROR(VLOOKUP(C249&amp;D249,AUS_female_Toplist_21_22!$N$3:$Q$2879,4,FALSE),"Not found"))</f>
        <v>2</v>
      </c>
      <c r="L249" s="2">
        <f>(COUNTIF($C$2:$C249,$C249)=1)+0</f>
        <v>1</v>
      </c>
      <c r="M249" s="2">
        <f>IF(L249=1,RANK(I249,$I$2:$I$1209,0),"Alternate event")</f>
        <v>227</v>
      </c>
      <c r="N249" s="2" t="str">
        <f t="shared" ref="N249:N312" si="11">C249&amp;D249</f>
        <v>Conor FRY400mh</v>
      </c>
      <c r="O249" t="str">
        <f>IF(COUNTIFS($N$2:$N$3997, N249)&gt;1, "Duplicate", "Unique")</f>
        <v>Unique</v>
      </c>
    </row>
    <row r="250" spans="1:15" x14ac:dyDescent="0.2">
      <c r="A250" s="2">
        <v>249</v>
      </c>
      <c r="B250" s="2">
        <f t="shared" si="10"/>
        <v>102</v>
      </c>
      <c r="C250" t="s">
        <v>797</v>
      </c>
      <c r="D250" t="s">
        <v>39</v>
      </c>
      <c r="E250" s="5">
        <v>35403</v>
      </c>
      <c r="F250" s="41">
        <f ca="1">DATEDIF(E250,TODAY(),"y")</f>
        <v>25</v>
      </c>
      <c r="G250" s="42" t="str">
        <f>IFERROR(VLOOKUP(C250&amp;D250,AUS_male_points_list!$A$3:$S$1048576,19,FALSE), IFERROR(VLOOKUP(C250&amp;D250,AUS_female_points_list!$A$3:$S$1048576,19,FALSE),""))</f>
        <v/>
      </c>
      <c r="I250" s="81">
        <f>IFERROR(VLOOKUP(C250&amp;D250,AUS_male_Toplist_21_22!$N$3:$Q$2969,2,FALSE),IFERROR(VLOOKUP(C250&amp;D250,AUS_female_Toplist_21_22!$N$3:$Q$2879,2,FALSE),"Not found"))</f>
        <v>971</v>
      </c>
      <c r="J250" s="81">
        <f>IFERROR(VLOOKUP(C250&amp;D250,AUS_male_Toplist_21_22!$N$3:$Q$2969,3,FALSE),IFERROR(VLOOKUP(C250&amp;D250,AUS_female_Toplist_21_22!$N$3:$Q$2879,3,FALSE),"Not found"))</f>
        <v>48</v>
      </c>
      <c r="K250" s="2">
        <f>IFERROR(VLOOKUP(C250&amp;D250,AUS_male_Toplist_21_22!$N$3:$Q$2969,4,FALSE),IFERROR(VLOOKUP(C250&amp;D250,AUS_female_Toplist_21_22!$N$3:$Q$2879,4,FALSE),"Not found"))</f>
        <v>4</v>
      </c>
      <c r="L250" s="2">
        <f>(COUNTIF($C$2:$C250,$C250)=1)+0</f>
        <v>1</v>
      </c>
      <c r="M250" s="2">
        <f>IF(L250=1,RANK(I250,$I$2:$I$1209,0),"Alternate event")</f>
        <v>761</v>
      </c>
      <c r="N250" s="2" t="str">
        <f t="shared" si="11"/>
        <v>Daniel GREENshot-put</v>
      </c>
      <c r="O250" t="str">
        <f>IF(COUNTIFS($N$2:$N$3997, N250)&gt;1, "Duplicate", "Unique")</f>
        <v>Unique</v>
      </c>
    </row>
    <row r="251" spans="1:15" x14ac:dyDescent="0.2">
      <c r="A251" s="2">
        <v>250</v>
      </c>
      <c r="B251" s="2">
        <f t="shared" si="10"/>
        <v>102</v>
      </c>
      <c r="C251" t="s">
        <v>273</v>
      </c>
      <c r="D251" t="s">
        <v>29</v>
      </c>
      <c r="E251" s="5">
        <v>35869</v>
      </c>
      <c r="F251" s="41">
        <f ca="1">DATEDIF(E251,TODAY(),"y")</f>
        <v>24</v>
      </c>
      <c r="G251" s="42" t="str">
        <f>IFERROR(VLOOKUP(C251&amp;D251,AUS_male_points_list!$A$3:$S$1048576,19,FALSE), IFERROR(VLOOKUP(C251&amp;D251,AUS_female_points_list!$A$3:$S$1048576,19,FALSE),""))</f>
        <v/>
      </c>
      <c r="I251" s="81">
        <f>IFERROR(VLOOKUP(C251&amp;D251,AUS_male_Toplist_21_22!$N$3:$Q$2969,2,FALSE),IFERROR(VLOOKUP(C251&amp;D251,AUS_female_Toplist_21_22!$N$3:$Q$2879,2,FALSE),"Not found"))</f>
        <v>1120</v>
      </c>
      <c r="J251" s="81">
        <f>IFERROR(VLOOKUP(C251&amp;D251,AUS_male_Toplist_21_22!$N$3:$Q$2969,3,FALSE),IFERROR(VLOOKUP(C251&amp;D251,AUS_female_Toplist_21_22!$N$3:$Q$2879,3,FALSE),"Not found"))</f>
        <v>48</v>
      </c>
      <c r="K251" s="2">
        <f>IFERROR(VLOOKUP(C251&amp;D251,AUS_male_Toplist_21_22!$N$3:$Q$2969,4,FALSE),IFERROR(VLOOKUP(C251&amp;D251,AUS_female_Toplist_21_22!$N$3:$Q$2879,4,FALSE),"Not found"))</f>
        <v>6</v>
      </c>
      <c r="L251" s="2">
        <f>(COUNTIF($C$2:$C251,$C251)=1)+0</f>
        <v>0</v>
      </c>
      <c r="M251" s="2" t="str">
        <f>IF(L251=1,RANK(I251,$I$2:$I$1209,0),"Alternate event")</f>
        <v>Alternate event</v>
      </c>
      <c r="N251" s="2" t="str">
        <f t="shared" si="11"/>
        <v>Lauren RYAN5000m</v>
      </c>
      <c r="O251" t="str">
        <f>IF(COUNTIFS($N$2:$N$3997, N251)&gt;1, "Duplicate", "Unique")</f>
        <v>Unique</v>
      </c>
    </row>
    <row r="252" spans="1:15" x14ac:dyDescent="0.2">
      <c r="A252" s="2">
        <v>251</v>
      </c>
      <c r="B252" s="2">
        <f t="shared" si="10"/>
        <v>102</v>
      </c>
      <c r="C252" t="s">
        <v>450</v>
      </c>
      <c r="D252" t="s">
        <v>40</v>
      </c>
      <c r="E252" s="5">
        <v>33247</v>
      </c>
      <c r="F252" s="41">
        <f ca="1">DATEDIF(E252,TODAY(),"y")</f>
        <v>31</v>
      </c>
      <c r="G252" s="42" t="str">
        <f>IFERROR(VLOOKUP(C252&amp;D252,AUS_male_points_list!$A$3:$S$1048576,19,FALSE), IFERROR(VLOOKUP(C252&amp;D252,AUS_female_points_list!$A$3:$S$1048576,19,FALSE),""))</f>
        <v/>
      </c>
      <c r="I252" s="81">
        <f>IFERROR(VLOOKUP(C252&amp;D252,AUS_male_Toplist_21_22!$N$3:$Q$2969,2,FALSE),IFERROR(VLOOKUP(C252&amp;D252,AUS_female_Toplist_21_22!$N$3:$Q$2879,2,FALSE),"Not found"))</f>
        <v>919</v>
      </c>
      <c r="J252" s="81">
        <f>IFERROR(VLOOKUP(C252&amp;D252,AUS_male_Toplist_21_22!$N$3:$Q$2969,3,FALSE),IFERROR(VLOOKUP(C252&amp;D252,AUS_female_Toplist_21_22!$N$3:$Q$2879,3,FALSE),"Not found"))</f>
        <v>48</v>
      </c>
      <c r="K252" s="2">
        <f>IFERROR(VLOOKUP(C252&amp;D252,AUS_male_Toplist_21_22!$N$3:$Q$2969,4,FALSE),IFERROR(VLOOKUP(C252&amp;D252,AUS_female_Toplist_21_22!$N$3:$Q$2879,4,FALSE),"Not found"))</f>
        <v>6</v>
      </c>
      <c r="L252" s="2">
        <f>(COUNTIF($C$2:$C252,$C252)=1)+0</f>
        <v>1</v>
      </c>
      <c r="M252" s="2">
        <f>IF(L252=1,RANK(I252,$I$2:$I$1209,0),"Alternate event")</f>
        <v>930</v>
      </c>
      <c r="N252" s="2" t="str">
        <f t="shared" si="11"/>
        <v>Kimberly MULHALLdiscus-throw</v>
      </c>
      <c r="O252" t="str">
        <f>IF(COUNTIFS($N$2:$N$3997, N252)&gt;1, "Duplicate", "Unique")</f>
        <v>Unique</v>
      </c>
    </row>
    <row r="253" spans="1:15" x14ac:dyDescent="0.2">
      <c r="A253" s="2">
        <v>252</v>
      </c>
      <c r="B253" s="2">
        <f t="shared" si="10"/>
        <v>102</v>
      </c>
      <c r="C253" t="s">
        <v>613</v>
      </c>
      <c r="D253" t="s">
        <v>28</v>
      </c>
      <c r="E253" s="5">
        <v>34891</v>
      </c>
      <c r="F253" s="41">
        <f ca="1">DATEDIF(E253,TODAY(),"y")</f>
        <v>26</v>
      </c>
      <c r="G253" s="42" t="str">
        <f>IFERROR(VLOOKUP(C253&amp;D253,AUS_male_points_list!$A$3:$S$1048576,19,FALSE), IFERROR(VLOOKUP(C253&amp;D253,AUS_female_points_list!$A$3:$S$1048576,19,FALSE),""))</f>
        <v/>
      </c>
      <c r="I253" s="81">
        <f>IFERROR(VLOOKUP(C253&amp;D253,AUS_male_Toplist_21_22!$N$3:$Q$2969,2,FALSE),IFERROR(VLOOKUP(C253&amp;D253,AUS_female_Toplist_21_22!$N$3:$Q$2879,2,FALSE),"Not found"))</f>
        <v>1127</v>
      </c>
      <c r="J253" s="81">
        <f>IFERROR(VLOOKUP(C253&amp;D253,AUS_male_Toplist_21_22!$N$3:$Q$2969,3,FALSE),IFERROR(VLOOKUP(C253&amp;D253,AUS_female_Toplist_21_22!$N$3:$Q$2879,3,FALSE),"Not found"))</f>
        <v>48</v>
      </c>
      <c r="K253" s="2">
        <f>IFERROR(VLOOKUP(C253&amp;D253,AUS_male_Toplist_21_22!$N$3:$Q$2969,4,FALSE),IFERROR(VLOOKUP(C253&amp;D253,AUS_female_Toplist_21_22!$N$3:$Q$2879,4,FALSE),"Not found"))</f>
        <v>9</v>
      </c>
      <c r="L253" s="2">
        <f>(COUNTIF($C$2:$C253,$C253)=1)+0</f>
        <v>1</v>
      </c>
      <c r="M253" s="2">
        <f>IF(L253=1,RANK(I253,$I$2:$I$1209,0),"Alternate event")</f>
        <v>109</v>
      </c>
      <c r="N253" s="2" t="str">
        <f t="shared" si="11"/>
        <v>Sam BLAKE1500m</v>
      </c>
      <c r="O253" t="str">
        <f>IF(COUNTIFS($N$2:$N$3997, N253)&gt;1, "Duplicate", "Unique")</f>
        <v>Unique</v>
      </c>
    </row>
    <row r="254" spans="1:15" x14ac:dyDescent="0.2">
      <c r="A254" s="2">
        <v>253</v>
      </c>
      <c r="B254" s="2">
        <f t="shared" si="10"/>
        <v>102</v>
      </c>
      <c r="C254" t="s">
        <v>1074</v>
      </c>
      <c r="D254" t="s">
        <v>44</v>
      </c>
      <c r="E254" s="5">
        <v>36285</v>
      </c>
      <c r="F254" s="41">
        <f ca="1">DATEDIF(E254,TODAY(),"y")</f>
        <v>22</v>
      </c>
      <c r="G254" s="42" t="str">
        <f>IFERROR(VLOOKUP(C254&amp;D254,AUS_male_points_list!$A$3:$S$1048576,19,FALSE), IFERROR(VLOOKUP(C254&amp;D254,AUS_female_points_list!$A$3:$S$1048576,19,FALSE),""))</f>
        <v/>
      </c>
      <c r="I254" s="81">
        <f>IFERROR(VLOOKUP(C254&amp;D254,AUS_male_Toplist_21_22!$N$3:$Q$2969,2,FALSE),IFERROR(VLOOKUP(C254&amp;D254,AUS_female_Toplist_21_22!$N$3:$Q$2879,2,FALSE),"Not found"))</f>
        <v>907</v>
      </c>
      <c r="J254" s="81">
        <f>IFERROR(VLOOKUP(C254&amp;D254,AUS_male_Toplist_21_22!$N$3:$Q$2969,3,FALSE),IFERROR(VLOOKUP(C254&amp;D254,AUS_female_Toplist_21_22!$N$3:$Q$2879,3,FALSE),"Not found"))</f>
        <v>48</v>
      </c>
      <c r="K254" s="2">
        <f>IFERROR(VLOOKUP(C254&amp;D254,AUS_male_Toplist_21_22!$N$3:$Q$2969,4,FALSE),IFERROR(VLOOKUP(C254&amp;D254,AUS_female_Toplist_21_22!$N$3:$Q$2879,4,FALSE),"Not found"))</f>
        <v>12</v>
      </c>
      <c r="L254" s="2">
        <f>(COUNTIF($C$2:$C254,$C254)=1)+0</f>
        <v>1</v>
      </c>
      <c r="M254" s="2">
        <f>IF(L254=1,RANK(I254,$I$2:$I$1209,0),"Alternate event")</f>
        <v>961</v>
      </c>
      <c r="N254" s="2" t="str">
        <f t="shared" si="11"/>
        <v>Dean PASTRELLOdecathlon</v>
      </c>
      <c r="O254" t="str">
        <f>IF(COUNTIFS($N$2:$N$3997, N254)&gt;1, "Duplicate", "Unique")</f>
        <v>Unique</v>
      </c>
    </row>
    <row r="255" spans="1:15" x14ac:dyDescent="0.2">
      <c r="A255" s="2">
        <v>254</v>
      </c>
      <c r="B255" s="2">
        <f t="shared" si="10"/>
        <v>102</v>
      </c>
      <c r="C255" t="s">
        <v>102</v>
      </c>
      <c r="D255" t="s">
        <v>25</v>
      </c>
      <c r="E255" s="5">
        <v>34874</v>
      </c>
      <c r="F255" s="41">
        <f ca="1">DATEDIF(E255,TODAY(),"y")</f>
        <v>26</v>
      </c>
      <c r="G255" s="42" t="str">
        <f>IFERROR(VLOOKUP(C255&amp;D255,AUS_male_points_list!$A$3:$S$1048576,19,FALSE), IFERROR(VLOOKUP(C255&amp;D255,AUS_female_points_list!$A$3:$S$1048576,19,FALSE),""))</f>
        <v/>
      </c>
      <c r="I255" s="81">
        <f>IFERROR(VLOOKUP(C255&amp;D255,AUS_male_Toplist_21_22!$N$3:$Q$2969,2,FALSE),IFERROR(VLOOKUP(C255&amp;D255,AUS_female_Toplist_21_22!$N$3:$Q$2879,2,FALSE),"Not found"))</f>
        <v>1117</v>
      </c>
      <c r="J255" s="81">
        <f>IFERROR(VLOOKUP(C255&amp;D255,AUS_male_Toplist_21_22!$N$3:$Q$2969,3,FALSE),IFERROR(VLOOKUP(C255&amp;D255,AUS_female_Toplist_21_22!$N$3:$Q$2879,3,FALSE),"Not found"))</f>
        <v>49</v>
      </c>
      <c r="K255" s="2">
        <f>IFERROR(VLOOKUP(C255&amp;D255,AUS_male_Toplist_21_22!$N$3:$Q$2969,4,FALSE),IFERROR(VLOOKUP(C255&amp;D255,AUS_female_Toplist_21_22!$N$3:$Q$2879,4,FALSE),"Not found"))</f>
        <v>5</v>
      </c>
      <c r="L255" s="2">
        <f>(COUNTIF($C$2:$C255,$C255)=1)+0</f>
        <v>1</v>
      </c>
      <c r="M255" s="2">
        <f>IF(L255=1,RANK(I255,$I$2:$I$1209,0),"Alternate event")</f>
        <v>129</v>
      </c>
      <c r="N255" s="2" t="str">
        <f t="shared" si="11"/>
        <v>Bree MASTERS200m</v>
      </c>
      <c r="O255" t="str">
        <f>IF(COUNTIFS($N$2:$N$3997, N255)&gt;1, "Duplicate", "Unique")</f>
        <v>Unique</v>
      </c>
    </row>
    <row r="256" spans="1:15" x14ac:dyDescent="0.2">
      <c r="A256" s="2">
        <v>255</v>
      </c>
      <c r="B256" s="2">
        <f t="shared" si="10"/>
        <v>102</v>
      </c>
      <c r="C256" t="s">
        <v>867</v>
      </c>
      <c r="D256" t="s">
        <v>31</v>
      </c>
      <c r="E256" s="5">
        <v>36957</v>
      </c>
      <c r="F256" s="41">
        <f ca="1">DATEDIF(E256,TODAY(),"y")</f>
        <v>21</v>
      </c>
      <c r="G256" s="42" t="str">
        <f>IFERROR(VLOOKUP(C256&amp;D256,AUS_male_points_list!$A$3:$S$1048576,19,FALSE), IFERROR(VLOOKUP(C256&amp;D256,AUS_female_points_list!$A$3:$S$1048576,19,FALSE),""))</f>
        <v/>
      </c>
      <c r="I256" s="81">
        <f>IFERROR(VLOOKUP(C256&amp;D256,AUS_male_Toplist_21_22!$N$3:$Q$2969,2,FALSE),IFERROR(VLOOKUP(C256&amp;D256,AUS_female_Toplist_21_22!$N$3:$Q$2879,2,FALSE),"Not found"))</f>
        <v>1073</v>
      </c>
      <c r="J256" s="81">
        <f>IFERROR(VLOOKUP(C256&amp;D256,AUS_male_Toplist_21_22!$N$3:$Q$2969,3,FALSE),IFERROR(VLOOKUP(C256&amp;D256,AUS_female_Toplist_21_22!$N$3:$Q$2879,3,FALSE),"Not found"))</f>
        <v>49</v>
      </c>
      <c r="K256" s="2">
        <f>IFERROR(VLOOKUP(C256&amp;D256,AUS_male_Toplist_21_22!$N$3:$Q$2969,4,FALSE),IFERROR(VLOOKUP(C256&amp;D256,AUS_female_Toplist_21_22!$N$3:$Q$2879,4,FALSE),"Not found"))</f>
        <v>5</v>
      </c>
      <c r="L256" s="2">
        <f>(COUNTIF($C$2:$C256,$C256)=1)+0</f>
        <v>1</v>
      </c>
      <c r="M256" s="2">
        <f>IF(L256=1,RANK(I256,$I$2:$I$1209,0),"Alternate event")</f>
        <v>278</v>
      </c>
      <c r="N256" s="2" t="str">
        <f t="shared" si="11"/>
        <v>Sam HURWOOD110mh</v>
      </c>
      <c r="O256" t="str">
        <f>IF(COUNTIFS($N$2:$N$3997, N256)&gt;1, "Duplicate", "Unique")</f>
        <v>Unique</v>
      </c>
    </row>
    <row r="257" spans="1:15" x14ac:dyDescent="0.2">
      <c r="A257" s="2">
        <v>256</v>
      </c>
      <c r="B257" s="2">
        <f t="shared" si="10"/>
        <v>102</v>
      </c>
      <c r="C257" t="s">
        <v>494</v>
      </c>
      <c r="D257" t="s">
        <v>43</v>
      </c>
      <c r="E257" s="5">
        <v>37700</v>
      </c>
      <c r="F257" s="41">
        <f ca="1">DATEDIF(E257,TODAY(),"y")</f>
        <v>18</v>
      </c>
      <c r="G257" s="42" t="str">
        <f>IFERROR(VLOOKUP(C257&amp;D257,AUS_male_points_list!$A$3:$S$1048576,19,FALSE), IFERROR(VLOOKUP(C257&amp;D257,AUS_female_points_list!$A$3:$S$1048576,19,FALSE),""))</f>
        <v/>
      </c>
      <c r="I257" s="81">
        <f>IFERROR(VLOOKUP(C257&amp;D257,AUS_male_Toplist_21_22!$N$3:$Q$2969,2,FALSE),IFERROR(VLOOKUP(C257&amp;D257,AUS_female_Toplist_21_22!$N$3:$Q$2879,2,FALSE),"Not found"))</f>
        <v>851</v>
      </c>
      <c r="J257" s="81">
        <f>IFERROR(VLOOKUP(C257&amp;D257,AUS_male_Toplist_21_22!$N$3:$Q$2969,3,FALSE),IFERROR(VLOOKUP(C257&amp;D257,AUS_female_Toplist_21_22!$N$3:$Q$2879,3,FALSE),"Not found"))</f>
        <v>49</v>
      </c>
      <c r="K257" s="2">
        <f>IFERROR(VLOOKUP(C257&amp;D257,AUS_male_Toplist_21_22!$N$3:$Q$2969,4,FALSE),IFERROR(VLOOKUP(C257&amp;D257,AUS_female_Toplist_21_22!$N$3:$Q$2879,4,FALSE),"Not found"))</f>
        <v>9</v>
      </c>
      <c r="L257" s="2">
        <f>(COUNTIF($C$2:$C257,$C257)=1)+0</f>
        <v>1</v>
      </c>
      <c r="M257" s="2">
        <f>IF(L257=1,RANK(I257,$I$2:$I$1209,0),"Alternate event")</f>
        <v>1029</v>
      </c>
      <c r="N257" s="2" t="str">
        <f t="shared" si="11"/>
        <v>Hannah TAITheptathlon</v>
      </c>
      <c r="O257" t="str">
        <f>IF(COUNTIFS($N$2:$N$3997, N257)&gt;1, "Duplicate", "Unique")</f>
        <v>Unique</v>
      </c>
    </row>
    <row r="258" spans="1:15" x14ac:dyDescent="0.2">
      <c r="A258" s="2">
        <v>257</v>
      </c>
      <c r="B258" s="2">
        <f t="shared" si="10"/>
        <v>102</v>
      </c>
      <c r="C258" t="s">
        <v>298</v>
      </c>
      <c r="D258" t="s">
        <v>34</v>
      </c>
      <c r="E258" s="5">
        <v>35633</v>
      </c>
      <c r="F258" s="41">
        <f ca="1">DATEDIF(E258,TODAY(),"y")</f>
        <v>24</v>
      </c>
      <c r="G258" s="42" t="str">
        <f>IFERROR(VLOOKUP(C258&amp;D258,AUS_male_points_list!$A$3:$S$1048576,19,FALSE), IFERROR(VLOOKUP(C258&amp;D258,AUS_female_points_list!$A$3:$S$1048576,19,FALSE),""))</f>
        <v/>
      </c>
      <c r="I258" s="81">
        <f>IFERROR(VLOOKUP(C258&amp;D258,AUS_male_Toplist_21_22!$N$3:$Q$2969,2,FALSE),IFERROR(VLOOKUP(C258&amp;D258,AUS_female_Toplist_21_22!$N$3:$Q$2879,2,FALSE),"Not found"))</f>
        <v>1089</v>
      </c>
      <c r="J258" s="81">
        <f>IFERROR(VLOOKUP(C258&amp;D258,AUS_male_Toplist_21_22!$N$3:$Q$2969,3,FALSE),IFERROR(VLOOKUP(C258&amp;D258,AUS_female_Toplist_21_22!$N$3:$Q$2879,3,FALSE),"Not found"))</f>
        <v>49</v>
      </c>
      <c r="K258" s="2">
        <f>IFERROR(VLOOKUP(C258&amp;D258,AUS_male_Toplist_21_22!$N$3:$Q$2969,4,FALSE),IFERROR(VLOOKUP(C258&amp;D258,AUS_female_Toplist_21_22!$N$3:$Q$2879,4,FALSE),"Not found"))</f>
        <v>10</v>
      </c>
      <c r="L258" s="2">
        <f>(COUNTIF($C$2:$C258,$C258)=1)+0</f>
        <v>1</v>
      </c>
      <c r="M258" s="2">
        <f>IF(L258=1,RANK(I258,$I$2:$I$1209,0),"Alternate event")</f>
        <v>227</v>
      </c>
      <c r="N258" s="2" t="str">
        <f t="shared" si="11"/>
        <v>Mackenzie ANDREWS3000msc</v>
      </c>
      <c r="O258" t="str">
        <f>IF(COUNTIFS($N$2:$N$3997, N258)&gt;1, "Duplicate", "Unique")</f>
        <v>Unique</v>
      </c>
    </row>
    <row r="259" spans="1:15" x14ac:dyDescent="0.2">
      <c r="A259" s="2">
        <v>258</v>
      </c>
      <c r="B259" s="2">
        <f t="shared" ref="B259:B322" si="12">IF(AND(L259=1,K259&lt;=3),B258+1,B258)</f>
        <v>102</v>
      </c>
      <c r="C259" t="s">
        <v>1098</v>
      </c>
      <c r="D259" t="s">
        <v>36</v>
      </c>
      <c r="E259" s="5">
        <v>36085</v>
      </c>
      <c r="F259" s="41">
        <f ca="1">DATEDIF(E259,TODAY(),"y")</f>
        <v>23</v>
      </c>
      <c r="G259" s="42" t="str">
        <f>IFERROR(VLOOKUP(C259&amp;D259,AUS_male_points_list!$A$3:$S$1048576,19,FALSE), IFERROR(VLOOKUP(C259&amp;D259,AUS_female_points_list!$A$3:$S$1048576,19,FALSE),""))</f>
        <v/>
      </c>
      <c r="I259" s="81">
        <f>IFERROR(VLOOKUP(C259&amp;D259,AUS_male_Toplist_21_22!$N$3:$Q$2969,2,FALSE),IFERROR(VLOOKUP(C259&amp;D259,AUS_female_Toplist_21_22!$N$3:$Q$2879,2,FALSE),"Not found"))</f>
        <v>980</v>
      </c>
      <c r="J259" s="81">
        <f>IFERROR(VLOOKUP(C259&amp;D259,AUS_male_Toplist_21_22!$N$3:$Q$2969,3,FALSE),IFERROR(VLOOKUP(C259&amp;D259,AUS_female_Toplist_21_22!$N$3:$Q$2879,3,FALSE),"Not found"))</f>
        <v>49</v>
      </c>
      <c r="K259" s="2">
        <f>IFERROR(VLOOKUP(C259&amp;D259,AUS_male_Toplist_21_22!$N$3:$Q$2969,4,FALSE),IFERROR(VLOOKUP(C259&amp;D259,AUS_female_Toplist_21_22!$N$3:$Q$2879,4,FALSE),"Not found"))</f>
        <v>13</v>
      </c>
      <c r="L259" s="2">
        <f>(COUNTIF($C$2:$C259,$C259)=1)+0</f>
        <v>1</v>
      </c>
      <c r="M259" s="2">
        <f>IF(L259=1,RANK(I259,$I$2:$I$1209,0),"Alternate event")</f>
        <v>719</v>
      </c>
      <c r="N259" s="2" t="str">
        <f t="shared" si="11"/>
        <v>Jordan KILDAREpole-vault</v>
      </c>
      <c r="O259" t="str">
        <f>IF(COUNTIFS($N$2:$N$3997, N259)&gt;1, "Duplicate", "Unique")</f>
        <v>Unique</v>
      </c>
    </row>
    <row r="260" spans="1:15" x14ac:dyDescent="0.2">
      <c r="A260" s="2">
        <v>259</v>
      </c>
      <c r="B260" s="2">
        <f t="shared" si="12"/>
        <v>102</v>
      </c>
      <c r="C260" t="s">
        <v>1016</v>
      </c>
      <c r="D260" t="s">
        <v>85</v>
      </c>
      <c r="E260" s="5">
        <v>37984</v>
      </c>
      <c r="F260" s="41">
        <f ca="1">DATEDIF(E260,TODAY(),"y")</f>
        <v>18</v>
      </c>
      <c r="G260" s="42" t="str">
        <f>IFERROR(VLOOKUP(C260&amp;D260,AUS_male_points_list!$A$3:$S$1048576,19,FALSE), IFERROR(VLOOKUP(C260&amp;D260,AUS_female_points_list!$A$3:$S$1048576,19,FALSE),""))</f>
        <v/>
      </c>
      <c r="I260" s="81">
        <f>IFERROR(VLOOKUP(C260&amp;D260,AUS_male_Toplist_21_22!$N$3:$Q$2969,2,FALSE),IFERROR(VLOOKUP(C260&amp;D260,AUS_female_Toplist_21_22!$N$3:$Q$2879,2,FALSE),"Not found"))</f>
        <v>783</v>
      </c>
      <c r="J260" s="81">
        <f>IFERROR(VLOOKUP(C260&amp;D260,AUS_male_Toplist_21_22!$N$3:$Q$2969,3,FALSE),IFERROR(VLOOKUP(C260&amp;D260,AUS_female_Toplist_21_22!$N$3:$Q$2879,3,FALSE),"Not found"))</f>
        <v>49</v>
      </c>
      <c r="K260" s="2">
        <f>IFERROR(VLOOKUP(C260&amp;D260,AUS_male_Toplist_21_22!$N$3:$Q$2969,4,FALSE),IFERROR(VLOOKUP(C260&amp;D260,AUS_female_Toplist_21_22!$N$3:$Q$2879,4,FALSE),"Not found"))</f>
        <v>15</v>
      </c>
      <c r="L260" s="2">
        <f>(COUNTIF($C$2:$C260,$C260)=1)+0</f>
        <v>1</v>
      </c>
      <c r="M260" s="2">
        <f>IF(L260=1,RANK(I260,$I$2:$I$1209,0),"Alternate event")</f>
        <v>1090</v>
      </c>
      <c r="N260" s="2" t="str">
        <f t="shared" si="11"/>
        <v>Hannah BOLTONrace-walking</v>
      </c>
      <c r="O260" t="str">
        <f>IF(COUNTIFS($N$2:$N$3997, N260)&gt;1, "Duplicate", "Unique")</f>
        <v>Unique</v>
      </c>
    </row>
    <row r="261" spans="1:15" x14ac:dyDescent="0.2">
      <c r="A261" s="2">
        <v>260</v>
      </c>
      <c r="B261" s="2">
        <f t="shared" si="12"/>
        <v>102</v>
      </c>
      <c r="C261" t="s">
        <v>357</v>
      </c>
      <c r="D261" t="s">
        <v>33</v>
      </c>
      <c r="E261" s="5">
        <v>37885</v>
      </c>
      <c r="F261" s="41">
        <f ca="1">DATEDIF(E261,TODAY(),"y")</f>
        <v>18</v>
      </c>
      <c r="G261" s="42" t="str">
        <f>IFERROR(VLOOKUP(C261&amp;D261,AUS_male_points_list!$A$3:$S$1048576,19,FALSE), IFERROR(VLOOKUP(C261&amp;D261,AUS_female_points_list!$A$3:$S$1048576,19,FALSE),""))</f>
        <v/>
      </c>
      <c r="I261" s="81">
        <f>IFERROR(VLOOKUP(C261&amp;D261,AUS_male_Toplist_21_22!$N$3:$Q$2969,2,FALSE),IFERROR(VLOOKUP(C261&amp;D261,AUS_female_Toplist_21_22!$N$3:$Q$2879,2,FALSE),"Not found"))</f>
        <v>1068</v>
      </c>
      <c r="J261" s="81">
        <f>IFERROR(VLOOKUP(C261&amp;D261,AUS_male_Toplist_21_22!$N$3:$Q$2969,3,FALSE),IFERROR(VLOOKUP(C261&amp;D261,AUS_female_Toplist_21_22!$N$3:$Q$2879,3,FALSE),"Not found"))</f>
        <v>50</v>
      </c>
      <c r="K261" s="2">
        <f>IFERROR(VLOOKUP(C261&amp;D261,AUS_male_Toplist_21_22!$N$3:$Q$2969,4,FALSE),IFERROR(VLOOKUP(C261&amp;D261,AUS_female_Toplist_21_22!$N$3:$Q$2879,4,FALSE),"Not found"))</f>
        <v>6</v>
      </c>
      <c r="L261" s="2">
        <f>(COUNTIF($C$2:$C261,$C261)=1)+0</f>
        <v>1</v>
      </c>
      <c r="M261" s="2">
        <f>IF(L261=1,RANK(I261,$I$2:$I$1209,0),"Alternate event")</f>
        <v>295</v>
      </c>
      <c r="N261" s="2" t="str">
        <f t="shared" si="11"/>
        <v>Isabella GUTHRIE400mh</v>
      </c>
      <c r="O261" t="str">
        <f>IF(COUNTIFS($N$2:$N$3997, N261)&gt;1, "Duplicate", "Unique")</f>
        <v>Unique</v>
      </c>
    </row>
    <row r="262" spans="1:15" x14ac:dyDescent="0.2">
      <c r="A262" s="2">
        <v>261</v>
      </c>
      <c r="B262" s="2">
        <f t="shared" si="12"/>
        <v>102</v>
      </c>
      <c r="C262" t="s">
        <v>1041</v>
      </c>
      <c r="D262" t="s">
        <v>85</v>
      </c>
      <c r="E262" s="5">
        <v>44640</v>
      </c>
      <c r="F262" s="41" t="e">
        <f ca="1">DATEDIF(E262,TODAY(),"y")</f>
        <v>#NUM!</v>
      </c>
      <c r="G262" s="42" t="str">
        <f>IFERROR(VLOOKUP(C262&amp;D262,AUS_male_points_list!$A$3:$S$1048576,19,FALSE), IFERROR(VLOOKUP(C262&amp;D262,AUS_female_points_list!$A$3:$S$1048576,19,FALSE),""))</f>
        <v/>
      </c>
      <c r="I262" s="81">
        <f>IFERROR(VLOOKUP(C262&amp;D262,AUS_male_Toplist_21_22!$N$3:$Q$2969,2,FALSE),IFERROR(VLOOKUP(C262&amp;D262,AUS_female_Toplist_21_22!$N$3:$Q$2879,2,FALSE),"Not found"))</f>
        <v>775</v>
      </c>
      <c r="J262" s="81">
        <f>IFERROR(VLOOKUP(C262&amp;D262,AUS_male_Toplist_21_22!$N$3:$Q$2969,3,FALSE),IFERROR(VLOOKUP(C262&amp;D262,AUS_female_Toplist_21_22!$N$3:$Q$2879,3,FALSE),"Not found"))</f>
        <v>50</v>
      </c>
      <c r="K262" s="2">
        <f>IFERROR(VLOOKUP(C262&amp;D262,AUS_male_Toplist_21_22!$N$3:$Q$2969,4,FALSE),IFERROR(VLOOKUP(C262&amp;D262,AUS_female_Toplist_21_22!$N$3:$Q$2879,4,FALSE),"Not found"))</f>
        <v>16</v>
      </c>
      <c r="L262" s="2">
        <f>(COUNTIF($C$2:$C262,$C262)=1)+0</f>
        <v>1</v>
      </c>
      <c r="M262" s="2">
        <f>IF(L262=1,RANK(I262,$I$2:$I$1209,0),"Alternate event")</f>
        <v>1096</v>
      </c>
      <c r="N262" s="2" t="str">
        <f t="shared" si="11"/>
        <v>Gabriella HILLrace-walking</v>
      </c>
      <c r="O262" t="str">
        <f>IF(COUNTIFS($N$2:$N$3997, N262)&gt;1, "Duplicate", "Unique")</f>
        <v>Unique</v>
      </c>
    </row>
    <row r="263" spans="1:15" x14ac:dyDescent="0.2">
      <c r="A263" s="2">
        <v>262</v>
      </c>
      <c r="B263" s="2">
        <f t="shared" si="12"/>
        <v>102</v>
      </c>
      <c r="C263" t="s">
        <v>184</v>
      </c>
      <c r="D263" t="s">
        <v>2</v>
      </c>
      <c r="E263" s="5">
        <v>36615</v>
      </c>
      <c r="F263" s="41">
        <f ca="1">DATEDIF(E263,TODAY(),"y")</f>
        <v>21</v>
      </c>
      <c r="G263" s="42" t="str">
        <f>IFERROR(VLOOKUP(C263&amp;D263,AUS_male_points_list!$A$3:$S$1048576,19,FALSE), IFERROR(VLOOKUP(C263&amp;D263,AUS_female_points_list!$A$3:$S$1048576,19,FALSE),""))</f>
        <v/>
      </c>
      <c r="I263" s="81">
        <f>IFERROR(VLOOKUP(C263&amp;D263,AUS_male_Toplist_21_22!$N$3:$Q$2969,2,FALSE),IFERROR(VLOOKUP(C263&amp;D263,AUS_female_Toplist_21_22!$N$3:$Q$2879,2,FALSE),"Not found"))</f>
        <v>1133</v>
      </c>
      <c r="J263" s="81">
        <f>IFERROR(VLOOKUP(C263&amp;D263,AUS_male_Toplist_21_22!$N$3:$Q$2969,3,FALSE),IFERROR(VLOOKUP(C263&amp;D263,AUS_female_Toplist_21_22!$N$3:$Q$2879,3,FALSE),"Not found"))</f>
        <v>51</v>
      </c>
      <c r="K263" s="2">
        <f>IFERROR(VLOOKUP(C263&amp;D263,AUS_male_Toplist_21_22!$N$3:$Q$2969,4,FALSE),IFERROR(VLOOKUP(C263&amp;D263,AUS_female_Toplist_21_22!$N$3:$Q$2879,4,FALSE),"Not found"))</f>
        <v>3</v>
      </c>
      <c r="L263" s="2">
        <f>(COUNTIF($C$2:$C263,$C263)=1)+0</f>
        <v>0</v>
      </c>
      <c r="M263" s="2" t="str">
        <f>IF(L263=1,RANK(I263,$I$2:$I$1209,0),"Alternate event")</f>
        <v>Alternate event</v>
      </c>
      <c r="N263" s="2" t="str">
        <f t="shared" si="11"/>
        <v>Riley DAY100m</v>
      </c>
      <c r="O263" t="str">
        <f>IF(COUNTIFS($N$2:$N$3997, N263)&gt;1, "Duplicate", "Unique")</f>
        <v>Unique</v>
      </c>
    </row>
    <row r="264" spans="1:15" x14ac:dyDescent="0.2">
      <c r="A264" s="2">
        <v>263</v>
      </c>
      <c r="B264" s="2">
        <f t="shared" si="12"/>
        <v>102</v>
      </c>
      <c r="C264" t="s">
        <v>707</v>
      </c>
      <c r="D264" t="s">
        <v>28</v>
      </c>
      <c r="E264" s="5">
        <v>34588</v>
      </c>
      <c r="F264" s="41">
        <f ca="1">DATEDIF(E264,TODAY(),"y")</f>
        <v>27</v>
      </c>
      <c r="G264" s="42" t="str">
        <f>IFERROR(VLOOKUP(C264&amp;D264,AUS_male_points_list!$A$3:$S$1048576,19,FALSE), IFERROR(VLOOKUP(C264&amp;D264,AUS_female_points_list!$A$3:$S$1048576,19,FALSE),""))</f>
        <v/>
      </c>
      <c r="I264" s="81">
        <f>IFERROR(VLOOKUP(C264&amp;D264,AUS_male_Toplist_21_22!$N$3:$Q$2969,2,FALSE),IFERROR(VLOOKUP(C264&amp;D264,AUS_female_Toplist_21_22!$N$3:$Q$2879,2,FALSE),"Not found"))</f>
        <v>1125</v>
      </c>
      <c r="J264" s="81">
        <f>IFERROR(VLOOKUP(C264&amp;D264,AUS_male_Toplist_21_22!$N$3:$Q$2969,3,FALSE),IFERROR(VLOOKUP(C264&amp;D264,AUS_female_Toplist_21_22!$N$3:$Q$2879,3,FALSE),"Not found"))</f>
        <v>51</v>
      </c>
      <c r="K264" s="2">
        <f>IFERROR(VLOOKUP(C264&amp;D264,AUS_male_Toplist_21_22!$N$3:$Q$2969,4,FALSE),IFERROR(VLOOKUP(C264&amp;D264,AUS_female_Toplist_21_22!$N$3:$Q$2879,4,FALSE),"Not found"))</f>
        <v>10</v>
      </c>
      <c r="L264" s="2">
        <f>(COUNTIF($C$2:$C264,$C264)=1)+0</f>
        <v>0</v>
      </c>
      <c r="M264" s="2" t="str">
        <f>IF(L264=1,RANK(I264,$I$2:$I$1209,0),"Alternate event")</f>
        <v>Alternate event</v>
      </c>
      <c r="N264" s="2" t="str">
        <f t="shared" si="11"/>
        <v>Patrick TIERNAN1500m</v>
      </c>
      <c r="O264" t="str">
        <f>IF(COUNTIFS($N$2:$N$3997, N264)&gt;1, "Duplicate", "Unique")</f>
        <v>Unique</v>
      </c>
    </row>
    <row r="265" spans="1:15" x14ac:dyDescent="0.2">
      <c r="A265" s="2">
        <v>264</v>
      </c>
      <c r="B265" s="2">
        <f t="shared" si="12"/>
        <v>102</v>
      </c>
      <c r="C265" t="s">
        <v>1021</v>
      </c>
      <c r="D265" t="s">
        <v>28</v>
      </c>
      <c r="E265" s="5">
        <v>36149</v>
      </c>
      <c r="F265" s="41">
        <f ca="1">DATEDIF(E265,TODAY(),"y")</f>
        <v>23</v>
      </c>
      <c r="G265" s="42" t="str">
        <f>IFERROR(VLOOKUP(C265&amp;D265,AUS_male_points_list!$A$3:$S$1048576,19,FALSE), IFERROR(VLOOKUP(C265&amp;D265,AUS_female_points_list!$A$3:$S$1048576,19,FALSE),""))</f>
        <v/>
      </c>
      <c r="I265" s="81">
        <f>IFERROR(VLOOKUP(C265&amp;D265,AUS_male_Toplist_21_22!$N$3:$Q$2969,2,FALSE),IFERROR(VLOOKUP(C265&amp;D265,AUS_female_Toplist_21_22!$N$3:$Q$2879,2,FALSE),"Not found"))</f>
        <v>1116</v>
      </c>
      <c r="J265" s="81">
        <f>IFERROR(VLOOKUP(C265&amp;D265,AUS_male_Toplist_21_22!$N$3:$Q$2969,3,FALSE),IFERROR(VLOOKUP(C265&amp;D265,AUS_female_Toplist_21_22!$N$3:$Q$2879,3,FALSE),"Not found"))</f>
        <v>51</v>
      </c>
      <c r="K265" s="2">
        <f>IFERROR(VLOOKUP(C265&amp;D265,AUS_male_Toplist_21_22!$N$3:$Q$2969,4,FALSE),IFERROR(VLOOKUP(C265&amp;D265,AUS_female_Toplist_21_22!$N$3:$Q$2879,4,FALSE),"Not found"))</f>
        <v>10</v>
      </c>
      <c r="L265" s="2">
        <f>(COUNTIF($C$2:$C265,$C265)=1)+0</f>
        <v>1</v>
      </c>
      <c r="M265" s="2">
        <f>IF(L265=1,RANK(I265,$I$2:$I$1209,0),"Alternate event")</f>
        <v>133</v>
      </c>
      <c r="N265" s="2" t="str">
        <f t="shared" si="11"/>
        <v>Georgia HANSEN1500m</v>
      </c>
      <c r="O265" t="str">
        <f>IF(COUNTIFS($N$2:$N$3997, N265)&gt;1, "Duplicate", "Unique")</f>
        <v>Unique</v>
      </c>
    </row>
    <row r="266" spans="1:15" x14ac:dyDescent="0.2">
      <c r="A266" s="2">
        <v>265</v>
      </c>
      <c r="B266" s="2">
        <f t="shared" si="12"/>
        <v>102</v>
      </c>
      <c r="C266" t="s">
        <v>309</v>
      </c>
      <c r="D266" t="s">
        <v>28</v>
      </c>
      <c r="E266" s="5">
        <v>36515</v>
      </c>
      <c r="F266" s="41">
        <f ca="1">DATEDIF(E266,TODAY(),"y")</f>
        <v>22</v>
      </c>
      <c r="G266" s="42" t="str">
        <f>IFERROR(VLOOKUP(C266&amp;D266,AUS_male_points_list!$A$3:$S$1048576,19,FALSE), IFERROR(VLOOKUP(C266&amp;D266,AUS_female_points_list!$A$3:$S$1048576,19,FALSE),""))</f>
        <v/>
      </c>
      <c r="I266" s="81">
        <f>IFERROR(VLOOKUP(C266&amp;D266,AUS_male_Toplist_21_22!$N$3:$Q$2969,2,FALSE),IFERROR(VLOOKUP(C266&amp;D266,AUS_female_Toplist_21_22!$N$3:$Q$2879,2,FALSE),"Not found"))</f>
        <v>1116</v>
      </c>
      <c r="J266" s="81">
        <f>IFERROR(VLOOKUP(C266&amp;D266,AUS_male_Toplist_21_22!$N$3:$Q$2969,3,FALSE),IFERROR(VLOOKUP(C266&amp;D266,AUS_female_Toplist_21_22!$N$3:$Q$2879,3,FALSE),"Not found"))</f>
        <v>51</v>
      </c>
      <c r="K266" s="2">
        <f>IFERROR(VLOOKUP(C266&amp;D266,AUS_male_Toplist_21_22!$N$3:$Q$2969,4,FALSE),IFERROR(VLOOKUP(C266&amp;D266,AUS_female_Toplist_21_22!$N$3:$Q$2879,4,FALSE),"Not found"))</f>
        <v>10</v>
      </c>
      <c r="L266" s="2">
        <f>(COUNTIF($C$2:$C266,$C266)=1)+0</f>
        <v>0</v>
      </c>
      <c r="M266" s="2" t="str">
        <f>IF(L266=1,RANK(I266,$I$2:$I$1209,0),"Alternate event")</f>
        <v>Alternate event</v>
      </c>
      <c r="N266" s="2" t="str">
        <f t="shared" si="11"/>
        <v>Rose DAVIES1500m</v>
      </c>
      <c r="O266" t="str">
        <f>IF(COUNTIFS($N$2:$N$3997, N266)&gt;1, "Duplicate", "Unique")</f>
        <v>Unique</v>
      </c>
    </row>
    <row r="267" spans="1:15" x14ac:dyDescent="0.2">
      <c r="A267" s="2">
        <v>266</v>
      </c>
      <c r="B267" s="2">
        <f t="shared" si="12"/>
        <v>102</v>
      </c>
      <c r="C267" t="s">
        <v>321</v>
      </c>
      <c r="D267" t="s">
        <v>30</v>
      </c>
      <c r="E267" s="5">
        <v>28173</v>
      </c>
      <c r="F267" s="41">
        <f ca="1">DATEDIF(E267,TODAY(),"y")</f>
        <v>45</v>
      </c>
      <c r="G267" s="42" t="str">
        <f>IFERROR(VLOOKUP(C267&amp;D267,AUS_male_points_list!$A$3:$S$1048576,19,FALSE), IFERROR(VLOOKUP(C267&amp;D267,AUS_female_points_list!$A$3:$S$1048576,19,FALSE),""))</f>
        <v/>
      </c>
      <c r="I267" s="81">
        <f>IFERROR(VLOOKUP(C267&amp;D267,AUS_male_Toplist_21_22!$N$3:$Q$2969,2,FALSE),IFERROR(VLOOKUP(C267&amp;D267,AUS_female_Toplist_21_22!$N$3:$Q$2879,2,FALSE),"Not found"))</f>
        <v>1107</v>
      </c>
      <c r="J267" s="81">
        <f>IFERROR(VLOOKUP(C267&amp;D267,AUS_male_Toplist_21_22!$N$3:$Q$2969,3,FALSE),IFERROR(VLOOKUP(C267&amp;D267,AUS_female_Toplist_21_22!$N$3:$Q$2879,3,FALSE),"Not found"))</f>
        <v>52</v>
      </c>
      <c r="K267" s="2">
        <f>IFERROR(VLOOKUP(C267&amp;D267,AUS_male_Toplist_21_22!$N$3:$Q$2969,4,FALSE),IFERROR(VLOOKUP(C267&amp;D267,AUS_female_Toplist_21_22!$N$3:$Q$2879,4,FALSE),"Not found"))</f>
        <v>5</v>
      </c>
      <c r="L267" s="2">
        <f>(COUNTIF($C$2:$C267,$C267)=1)+0</f>
        <v>0</v>
      </c>
      <c r="M267" s="2" t="str">
        <f>IF(L267=1,RANK(I267,$I$2:$I$1209,0),"Alternate event")</f>
        <v>Alternate event</v>
      </c>
      <c r="N267" s="2" t="str">
        <f t="shared" si="11"/>
        <v>Sinead DIVER10000m</v>
      </c>
      <c r="O267" t="str">
        <f>IF(COUNTIFS($N$2:$N$3997, N267)&gt;1, "Duplicate", "Unique")</f>
        <v>Unique</v>
      </c>
    </row>
    <row r="268" spans="1:15" x14ac:dyDescent="0.2">
      <c r="A268" s="2">
        <v>267</v>
      </c>
      <c r="B268" s="2">
        <f t="shared" si="12"/>
        <v>102</v>
      </c>
      <c r="C268" t="s">
        <v>312</v>
      </c>
      <c r="D268" t="s">
        <v>30</v>
      </c>
      <c r="E268" s="5">
        <v>36173</v>
      </c>
      <c r="F268" s="41">
        <f ca="1">DATEDIF(E268,TODAY(),"y")</f>
        <v>23</v>
      </c>
      <c r="G268" s="42" t="str">
        <f>IFERROR(VLOOKUP(C268&amp;D268,AUS_male_points_list!$A$3:$S$1048576,19,FALSE), IFERROR(VLOOKUP(C268&amp;D268,AUS_female_points_list!$A$3:$S$1048576,19,FALSE),""))</f>
        <v/>
      </c>
      <c r="I268" s="81">
        <f>IFERROR(VLOOKUP(C268&amp;D268,AUS_male_Toplist_21_22!$N$3:$Q$2969,2,FALSE),IFERROR(VLOOKUP(C268&amp;D268,AUS_female_Toplist_21_22!$N$3:$Q$2879,2,FALSE),"Not found"))</f>
        <v>1107</v>
      </c>
      <c r="J268" s="81">
        <f>IFERROR(VLOOKUP(C268&amp;D268,AUS_male_Toplist_21_22!$N$3:$Q$2969,3,FALSE),IFERROR(VLOOKUP(C268&amp;D268,AUS_female_Toplist_21_22!$N$3:$Q$2879,3,FALSE),"Not found"))</f>
        <v>52</v>
      </c>
      <c r="K268" s="2">
        <f>IFERROR(VLOOKUP(C268&amp;D268,AUS_male_Toplist_21_22!$N$3:$Q$2969,4,FALSE),IFERROR(VLOOKUP(C268&amp;D268,AUS_female_Toplist_21_22!$N$3:$Q$2879,4,FALSE),"Not found"))</f>
        <v>5</v>
      </c>
      <c r="L268" s="2">
        <f>(COUNTIF($C$2:$C268,$C268)=1)+0</f>
        <v>1</v>
      </c>
      <c r="M268" s="2">
        <f>IF(L268=1,RANK(I268,$I$2:$I$1209,0),"Alternate event")</f>
        <v>160</v>
      </c>
      <c r="N268" s="2" t="str">
        <f t="shared" si="11"/>
        <v>Clare O'BRIEN10000m</v>
      </c>
      <c r="O268" t="str">
        <f>IF(COUNTIFS($N$2:$N$3997, N268)&gt;1, "Duplicate", "Unique")</f>
        <v>Unique</v>
      </c>
    </row>
    <row r="269" spans="1:15" x14ac:dyDescent="0.2">
      <c r="A269" s="2">
        <v>268</v>
      </c>
      <c r="B269" s="2">
        <f t="shared" si="12"/>
        <v>102</v>
      </c>
      <c r="C269" t="s">
        <v>1026</v>
      </c>
      <c r="D269" t="s">
        <v>38</v>
      </c>
      <c r="E269" s="5">
        <v>36378</v>
      </c>
      <c r="F269" s="41">
        <f ca="1">DATEDIF(E269,TODAY(),"y")</f>
        <v>22</v>
      </c>
      <c r="G269" s="42" t="str">
        <f>IFERROR(VLOOKUP(C269&amp;D269,AUS_male_points_list!$A$3:$S$1048576,19,FALSE), IFERROR(VLOOKUP(C269&amp;D269,AUS_female_points_list!$A$3:$S$1048576,19,FALSE),""))</f>
        <v/>
      </c>
      <c r="I269" s="81">
        <f>IFERROR(VLOOKUP(C269&amp;D269,AUS_male_Toplist_21_22!$N$3:$Q$2969,2,FALSE),IFERROR(VLOOKUP(C269&amp;D269,AUS_female_Toplist_21_22!$N$3:$Q$2879,2,FALSE),"Not found"))</f>
        <v>1008</v>
      </c>
      <c r="J269" s="81">
        <f>IFERROR(VLOOKUP(C269&amp;D269,AUS_male_Toplist_21_22!$N$3:$Q$2969,3,FALSE),IFERROR(VLOOKUP(C269&amp;D269,AUS_female_Toplist_21_22!$N$3:$Q$2879,3,FALSE),"Not found"))</f>
        <v>52</v>
      </c>
      <c r="K269" s="2">
        <f>IFERROR(VLOOKUP(C269&amp;D269,AUS_male_Toplist_21_22!$N$3:$Q$2969,4,FALSE),IFERROR(VLOOKUP(C269&amp;D269,AUS_female_Toplist_21_22!$N$3:$Q$2879,4,FALSE),"Not found"))</f>
        <v>6</v>
      </c>
      <c r="L269" s="2">
        <f>(COUNTIF($C$2:$C269,$C269)=1)+0</f>
        <v>1</v>
      </c>
      <c r="M269" s="2">
        <f>IF(L269=1,RANK(I269,$I$2:$I$1209,0),"Alternate event")</f>
        <v>546</v>
      </c>
      <c r="N269" s="2" t="str">
        <f t="shared" si="11"/>
        <v>Kayla CUBAtriple-jump</v>
      </c>
      <c r="O269" t="str">
        <f>IF(COUNTIFS($N$2:$N$3997, N269)&gt;1, "Duplicate", "Unique")</f>
        <v>Unique</v>
      </c>
    </row>
    <row r="270" spans="1:15" x14ac:dyDescent="0.2">
      <c r="A270" s="2">
        <v>269</v>
      </c>
      <c r="B270" s="2">
        <f t="shared" si="12"/>
        <v>102</v>
      </c>
      <c r="C270" t="s">
        <v>709</v>
      </c>
      <c r="D270" t="s">
        <v>29</v>
      </c>
      <c r="E270" s="5">
        <v>33366</v>
      </c>
      <c r="F270" s="41">
        <f ca="1">DATEDIF(E270,TODAY(),"y")</f>
        <v>30</v>
      </c>
      <c r="G270" s="42" t="str">
        <f>IFERROR(VLOOKUP(C270&amp;D270,AUS_male_points_list!$A$3:$S$1048576,19,FALSE), IFERROR(VLOOKUP(C270&amp;D270,AUS_female_points_list!$A$3:$S$1048576,19,FALSE),""))</f>
        <v/>
      </c>
      <c r="I270" s="81">
        <f>IFERROR(VLOOKUP(C270&amp;D270,AUS_male_Toplist_21_22!$N$3:$Q$2969,2,FALSE),IFERROR(VLOOKUP(C270&amp;D270,AUS_female_Toplist_21_22!$N$3:$Q$2879,2,FALSE),"Not found"))</f>
        <v>1124</v>
      </c>
      <c r="J270" s="81">
        <f>IFERROR(VLOOKUP(C270&amp;D270,AUS_male_Toplist_21_22!$N$3:$Q$2969,3,FALSE),IFERROR(VLOOKUP(C270&amp;D270,AUS_female_Toplist_21_22!$N$3:$Q$2879,3,FALSE),"Not found"))</f>
        <v>52</v>
      </c>
      <c r="K270" s="2">
        <f>IFERROR(VLOOKUP(C270&amp;D270,AUS_male_Toplist_21_22!$N$3:$Q$2969,4,FALSE),IFERROR(VLOOKUP(C270&amp;D270,AUS_female_Toplist_21_22!$N$3:$Q$2879,4,FALSE),"Not found"))</f>
        <v>8</v>
      </c>
      <c r="L270" s="2">
        <f>(COUNTIF($C$2:$C270,$C270)=1)+0</f>
        <v>1</v>
      </c>
      <c r="M270" s="2">
        <f>IF(L270=1,RANK(I270,$I$2:$I$1209,0),"Alternate event")</f>
        <v>116</v>
      </c>
      <c r="N270" s="2" t="str">
        <f t="shared" si="11"/>
        <v>Brett ROBINSON5000m</v>
      </c>
      <c r="O270" t="str">
        <f>IF(COUNTIFS($N$2:$N$3997, N270)&gt;1, "Duplicate", "Unique")</f>
        <v>Unique</v>
      </c>
    </row>
    <row r="271" spans="1:15" x14ac:dyDescent="0.2">
      <c r="A271" s="2">
        <v>270</v>
      </c>
      <c r="B271" s="2">
        <f t="shared" si="12"/>
        <v>102</v>
      </c>
      <c r="C271" t="s">
        <v>318</v>
      </c>
      <c r="D271" t="s">
        <v>34</v>
      </c>
      <c r="E271" s="5">
        <v>33879</v>
      </c>
      <c r="F271" s="41">
        <f ca="1">DATEDIF(E271,TODAY(),"y")</f>
        <v>29</v>
      </c>
      <c r="G271" s="42" t="str">
        <f>IFERROR(VLOOKUP(C271&amp;D271,AUS_male_points_list!$A$3:$S$1048576,19,FALSE), IFERROR(VLOOKUP(C271&amp;D271,AUS_female_points_list!$A$3:$S$1048576,19,FALSE),""))</f>
        <v/>
      </c>
      <c r="I271" s="81">
        <f>IFERROR(VLOOKUP(C271&amp;D271,AUS_male_Toplist_21_22!$N$3:$Q$2969,2,FALSE),IFERROR(VLOOKUP(C271&amp;D271,AUS_female_Toplist_21_22!$N$3:$Q$2879,2,FALSE),"Not found"))</f>
        <v>1080</v>
      </c>
      <c r="J271" s="81">
        <f>IFERROR(VLOOKUP(C271&amp;D271,AUS_male_Toplist_21_22!$N$3:$Q$2969,3,FALSE),IFERROR(VLOOKUP(C271&amp;D271,AUS_female_Toplist_21_22!$N$3:$Q$2879,3,FALSE),"Not found"))</f>
        <v>52</v>
      </c>
      <c r="K271" s="2">
        <f>IFERROR(VLOOKUP(C271&amp;D271,AUS_male_Toplist_21_22!$N$3:$Q$2969,4,FALSE),IFERROR(VLOOKUP(C271&amp;D271,AUS_female_Toplist_21_22!$N$3:$Q$2879,4,FALSE),"Not found"))</f>
        <v>11</v>
      </c>
      <c r="L271" s="2">
        <f>(COUNTIF($C$2:$C271,$C271)=1)+0</f>
        <v>1</v>
      </c>
      <c r="M271" s="2">
        <f>IF(L271=1,RANK(I271,$I$2:$I$1209,0),"Alternate event")</f>
        <v>249</v>
      </c>
      <c r="N271" s="2" t="str">
        <f t="shared" si="11"/>
        <v>Charlotte WILSON3000msc</v>
      </c>
      <c r="O271" t="str">
        <f>IF(COUNTIFS($N$2:$N$3997, N271)&gt;1, "Duplicate", "Unique")</f>
        <v>Unique</v>
      </c>
    </row>
    <row r="272" spans="1:15" x14ac:dyDescent="0.2">
      <c r="A272" s="2">
        <v>271</v>
      </c>
      <c r="B272" s="2">
        <f t="shared" si="12"/>
        <v>102</v>
      </c>
      <c r="C272" t="s">
        <v>725</v>
      </c>
      <c r="D272" t="s">
        <v>31</v>
      </c>
      <c r="E272" s="5">
        <v>34302</v>
      </c>
      <c r="F272" s="41">
        <f ca="1">DATEDIF(E272,TODAY(),"y")</f>
        <v>28</v>
      </c>
      <c r="G272" s="42" t="str">
        <f>IFERROR(VLOOKUP(C272&amp;D272,AUS_male_points_list!$A$3:$S$1048576,19,FALSE), IFERROR(VLOOKUP(C272&amp;D272,AUS_female_points_list!$A$3:$S$1048576,19,FALSE),""))</f>
        <v/>
      </c>
      <c r="I272" s="81">
        <f>IFERROR(VLOOKUP(C272&amp;D272,AUS_male_Toplist_21_22!$N$3:$Q$2969,2,FALSE),IFERROR(VLOOKUP(C272&amp;D272,AUS_female_Toplist_21_22!$N$3:$Q$2879,2,FALSE),"Not found"))</f>
        <v>1062</v>
      </c>
      <c r="J272" s="81">
        <f>IFERROR(VLOOKUP(C272&amp;D272,AUS_male_Toplist_21_22!$N$3:$Q$2969,3,FALSE),IFERROR(VLOOKUP(C272&amp;D272,AUS_female_Toplist_21_22!$N$3:$Q$2879,3,FALSE),"Not found"))</f>
        <v>53</v>
      </c>
      <c r="K272" s="2">
        <f>IFERROR(VLOOKUP(C272&amp;D272,AUS_male_Toplist_21_22!$N$3:$Q$2969,4,FALSE),IFERROR(VLOOKUP(C272&amp;D272,AUS_female_Toplist_21_22!$N$3:$Q$2879,4,FALSE),"Not found"))</f>
        <v>6</v>
      </c>
      <c r="L272" s="2">
        <f>(COUNTIF($C$2:$C272,$C272)=1)+0</f>
        <v>0</v>
      </c>
      <c r="M272" s="2" t="str">
        <f>IF(L272=1,RANK(I272,$I$2:$I$1209,0),"Alternate event")</f>
        <v>Alternate event</v>
      </c>
      <c r="N272" s="2" t="str">
        <f t="shared" si="11"/>
        <v>Daniel GOLUBOVIC110mh</v>
      </c>
      <c r="O272" t="str">
        <f>IF(COUNTIFS($N$2:$N$3997, N272)&gt;1, "Duplicate", "Unique")</f>
        <v>Unique</v>
      </c>
    </row>
    <row r="273" spans="1:15" x14ac:dyDescent="0.2">
      <c r="A273" s="2">
        <v>272</v>
      </c>
      <c r="B273" s="2">
        <f t="shared" si="12"/>
        <v>102</v>
      </c>
      <c r="C273" t="s">
        <v>453</v>
      </c>
      <c r="D273" t="s">
        <v>40</v>
      </c>
      <c r="E273" s="5">
        <v>37360</v>
      </c>
      <c r="F273" s="41">
        <f ca="1">DATEDIF(E273,TODAY(),"y")</f>
        <v>19</v>
      </c>
      <c r="G273" s="42" t="str">
        <f>IFERROR(VLOOKUP(C273&amp;D273,AUS_male_points_list!$A$3:$S$1048576,19,FALSE), IFERROR(VLOOKUP(C273&amp;D273,AUS_female_points_list!$A$3:$S$1048576,19,FALSE),""))</f>
        <v/>
      </c>
      <c r="I273" s="81">
        <f>IFERROR(VLOOKUP(C273&amp;D273,AUS_male_Toplist_21_22!$N$3:$Q$2969,2,FALSE),IFERROR(VLOOKUP(C273&amp;D273,AUS_female_Toplist_21_22!$N$3:$Q$2879,2,FALSE),"Not found"))</f>
        <v>904</v>
      </c>
      <c r="J273" s="81">
        <f>IFERROR(VLOOKUP(C273&amp;D273,AUS_male_Toplist_21_22!$N$3:$Q$2969,3,FALSE),IFERROR(VLOOKUP(C273&amp;D273,AUS_female_Toplist_21_22!$N$3:$Q$2879,3,FALSE),"Not found"))</f>
        <v>53</v>
      </c>
      <c r="K273" s="2">
        <f>IFERROR(VLOOKUP(C273&amp;D273,AUS_male_Toplist_21_22!$N$3:$Q$2969,4,FALSE),IFERROR(VLOOKUP(C273&amp;D273,AUS_female_Toplist_21_22!$N$3:$Q$2879,4,FALSE),"Not found"))</f>
        <v>7</v>
      </c>
      <c r="L273" s="2">
        <f>(COUNTIF($C$2:$C273,$C273)=1)+0</f>
        <v>1</v>
      </c>
      <c r="M273" s="2">
        <f>IF(L273=1,RANK(I273,$I$2:$I$1209,0),"Alternate event")</f>
        <v>963</v>
      </c>
      <c r="N273" s="2" t="str">
        <f t="shared" si="11"/>
        <v>Sally SHOKRYdiscus-throw</v>
      </c>
      <c r="O273" t="str">
        <f>IF(COUNTIFS($N$2:$N$3997, N273)&gt;1, "Duplicate", "Unique")</f>
        <v>Unique</v>
      </c>
    </row>
    <row r="274" spans="1:15" x14ac:dyDescent="0.2">
      <c r="A274" s="2">
        <v>273</v>
      </c>
      <c r="B274" s="2">
        <f t="shared" si="12"/>
        <v>102</v>
      </c>
      <c r="C274" t="s">
        <v>127</v>
      </c>
      <c r="D274" t="s">
        <v>32</v>
      </c>
      <c r="E274" s="5">
        <v>36013</v>
      </c>
      <c r="F274" s="41">
        <f ca="1">DATEDIF(E274,TODAY(),"y")</f>
        <v>23</v>
      </c>
      <c r="G274" s="42" t="str">
        <f>IFERROR(VLOOKUP(C274&amp;D274,AUS_male_points_list!$A$3:$S$1048576,19,FALSE), IFERROR(VLOOKUP(C274&amp;D274,AUS_female_points_list!$A$3:$S$1048576,19,FALSE),""))</f>
        <v/>
      </c>
      <c r="I274" s="81">
        <f>IFERROR(VLOOKUP(C274&amp;D274,AUS_male_Toplist_21_22!$N$3:$Q$2969,2,FALSE),IFERROR(VLOOKUP(C274&amp;D274,AUS_female_Toplist_21_22!$N$3:$Q$2879,2,FALSE),"Not found"))</f>
        <v>1090</v>
      </c>
      <c r="J274" s="81">
        <f>IFERROR(VLOOKUP(C274&amp;D274,AUS_male_Toplist_21_22!$N$3:$Q$2969,3,FALSE),IFERROR(VLOOKUP(C274&amp;D274,AUS_female_Toplist_21_22!$N$3:$Q$2879,3,FALSE),"Not found"))</f>
        <v>53</v>
      </c>
      <c r="K274" s="2">
        <f>IFERROR(VLOOKUP(C274&amp;D274,AUS_male_Toplist_21_22!$N$3:$Q$2969,4,FALSE),IFERROR(VLOOKUP(C274&amp;D274,AUS_female_Toplist_21_22!$N$3:$Q$2879,4,FALSE),"Not found"))</f>
        <v>8</v>
      </c>
      <c r="L274" s="2">
        <f>(COUNTIF($C$2:$C274,$C274)=1)+0</f>
        <v>1</v>
      </c>
      <c r="M274" s="2">
        <f>IF(L274=1,RANK(I274,$I$2:$I$1209,0),"Alternate event")</f>
        <v>221</v>
      </c>
      <c r="N274" s="2" t="str">
        <f t="shared" si="11"/>
        <v>Danielle SHAW100mh</v>
      </c>
      <c r="O274" t="str">
        <f>IF(COUNTIFS($N$2:$N$3997, N274)&gt;1, "Duplicate", "Unique")</f>
        <v>Unique</v>
      </c>
    </row>
    <row r="275" spans="1:15" x14ac:dyDescent="0.2">
      <c r="A275" s="2">
        <v>274</v>
      </c>
      <c r="B275" s="2">
        <f t="shared" si="12"/>
        <v>102</v>
      </c>
      <c r="C275" t="s">
        <v>418</v>
      </c>
      <c r="D275" t="s">
        <v>35</v>
      </c>
      <c r="E275" s="5">
        <v>38647</v>
      </c>
      <c r="F275" s="41">
        <f ca="1">DATEDIF(E275,TODAY(),"y")</f>
        <v>16</v>
      </c>
      <c r="G275" s="42" t="str">
        <f>IFERROR(VLOOKUP(C275&amp;D275,AUS_male_points_list!$A$3:$S$1048576,19,FALSE), IFERROR(VLOOKUP(C275&amp;D275,AUS_female_points_list!$A$3:$S$1048576,19,FALSE),""))</f>
        <v/>
      </c>
      <c r="I275" s="81">
        <f>IFERROR(VLOOKUP(C275&amp;D275,AUS_male_Toplist_21_22!$N$3:$Q$2969,2,FALSE),IFERROR(VLOOKUP(C275&amp;D275,AUS_female_Toplist_21_22!$N$3:$Q$2879,2,FALSE),"Not found"))</f>
        <v>1004</v>
      </c>
      <c r="J275" s="81">
        <f>IFERROR(VLOOKUP(C275&amp;D275,AUS_male_Toplist_21_22!$N$3:$Q$2969,3,FALSE),IFERROR(VLOOKUP(C275&amp;D275,AUS_female_Toplist_21_22!$N$3:$Q$2879,3,FALSE),"Not found"))</f>
        <v>53</v>
      </c>
      <c r="K275" s="2">
        <f>IFERROR(VLOOKUP(C275&amp;D275,AUS_male_Toplist_21_22!$N$3:$Q$2969,4,FALSE),IFERROR(VLOOKUP(C275&amp;D275,AUS_female_Toplist_21_22!$N$3:$Q$2879,4,FALSE),"Not found"))</f>
        <v>10</v>
      </c>
      <c r="L275" s="2">
        <f>(COUNTIF($C$2:$C275,$C275)=1)+0</f>
        <v>1</v>
      </c>
      <c r="M275" s="2">
        <f>IF(L275=1,RANK(I275,$I$2:$I$1209,0),"Alternate event")</f>
        <v>578</v>
      </c>
      <c r="N275" s="2" t="str">
        <f t="shared" si="11"/>
        <v>Tryphena HEWETThigh-jump</v>
      </c>
      <c r="O275" t="str">
        <f>IF(COUNTIFS($N$2:$N$3997, N275)&gt;1, "Duplicate", "Unique")</f>
        <v>Unique</v>
      </c>
    </row>
    <row r="276" spans="1:15" x14ac:dyDescent="0.2">
      <c r="A276" s="2">
        <v>275</v>
      </c>
      <c r="B276" s="2">
        <f t="shared" si="12"/>
        <v>102</v>
      </c>
      <c r="C276" t="s">
        <v>381</v>
      </c>
      <c r="D276" t="s">
        <v>35</v>
      </c>
      <c r="E276" s="5">
        <v>44701</v>
      </c>
      <c r="F276" s="41" t="e">
        <f ca="1">DATEDIF(E276,TODAY(),"y")</f>
        <v>#NUM!</v>
      </c>
      <c r="G276" s="42" t="str">
        <f>IFERROR(VLOOKUP(C276&amp;D276,AUS_male_points_list!$A$3:$S$1048576,19,FALSE), IFERROR(VLOOKUP(C276&amp;D276,AUS_female_points_list!$A$3:$S$1048576,19,FALSE),""))</f>
        <v/>
      </c>
      <c r="I276" s="81">
        <f>IFERROR(VLOOKUP(C276&amp;D276,AUS_male_Toplist_21_22!$N$3:$Q$2969,2,FALSE),IFERROR(VLOOKUP(C276&amp;D276,AUS_female_Toplist_21_22!$N$3:$Q$2879,2,FALSE),"Not found"))</f>
        <v>1004</v>
      </c>
      <c r="J276" s="81">
        <f>IFERROR(VLOOKUP(C276&amp;D276,AUS_male_Toplist_21_22!$N$3:$Q$2969,3,FALSE),IFERROR(VLOOKUP(C276&amp;D276,AUS_female_Toplist_21_22!$N$3:$Q$2879,3,FALSE),"Not found"))</f>
        <v>53</v>
      </c>
      <c r="K276" s="2">
        <f>IFERROR(VLOOKUP(C276&amp;D276,AUS_male_Toplist_21_22!$N$3:$Q$2969,4,FALSE),IFERROR(VLOOKUP(C276&amp;D276,AUS_female_Toplist_21_22!$N$3:$Q$2879,4,FALSE),"Not found"))</f>
        <v>10</v>
      </c>
      <c r="L276" s="2">
        <f>(COUNTIF($C$2:$C276,$C276)=1)+0</f>
        <v>1</v>
      </c>
      <c r="M276" s="2">
        <f>IF(L276=1,RANK(I276,$I$2:$I$1209,0),"Alternate event")</f>
        <v>578</v>
      </c>
      <c r="N276" s="2" t="str">
        <f t="shared" si="11"/>
        <v>Brianna LEUNGhigh-jump</v>
      </c>
      <c r="O276" t="str">
        <f>IF(COUNTIFS($N$2:$N$3997, N276)&gt;1, "Duplicate", "Unique")</f>
        <v>Unique</v>
      </c>
    </row>
    <row r="277" spans="1:15" x14ac:dyDescent="0.2">
      <c r="A277" s="2">
        <v>276</v>
      </c>
      <c r="B277" s="2">
        <f t="shared" si="12"/>
        <v>102</v>
      </c>
      <c r="C277" t="s">
        <v>342</v>
      </c>
      <c r="D277" t="s">
        <v>35</v>
      </c>
      <c r="E277" s="5">
        <v>34623</v>
      </c>
      <c r="F277" s="41">
        <f ca="1">DATEDIF(E277,TODAY(),"y")</f>
        <v>27</v>
      </c>
      <c r="G277" s="42" t="str">
        <f>IFERROR(VLOOKUP(C277&amp;D277,AUS_male_points_list!$A$3:$S$1048576,19,FALSE), IFERROR(VLOOKUP(C277&amp;D277,AUS_female_points_list!$A$3:$S$1048576,19,FALSE),""))</f>
        <v/>
      </c>
      <c r="I277" s="81">
        <f>IFERROR(VLOOKUP(C277&amp;D277,AUS_male_Toplist_21_22!$N$3:$Q$2969,2,FALSE),IFERROR(VLOOKUP(C277&amp;D277,AUS_female_Toplist_21_22!$N$3:$Q$2879,2,FALSE),"Not found"))</f>
        <v>1004</v>
      </c>
      <c r="J277" s="81">
        <f>IFERROR(VLOOKUP(C277&amp;D277,AUS_male_Toplist_21_22!$N$3:$Q$2969,3,FALSE),IFERROR(VLOOKUP(C277&amp;D277,AUS_female_Toplist_21_22!$N$3:$Q$2879,3,FALSE),"Not found"))</f>
        <v>53</v>
      </c>
      <c r="K277" s="2">
        <f>IFERROR(VLOOKUP(C277&amp;D277,AUS_male_Toplist_21_22!$N$3:$Q$2969,4,FALSE),IFERROR(VLOOKUP(C277&amp;D277,AUS_female_Toplist_21_22!$N$3:$Q$2879,4,FALSE),"Not found"))</f>
        <v>10</v>
      </c>
      <c r="L277" s="2">
        <f>(COUNTIF($C$2:$C277,$C277)=1)+0</f>
        <v>0</v>
      </c>
      <c r="M277" s="2" t="str">
        <f>IF(L277=1,RANK(I277,$I$2:$I$1209,0),"Alternate event")</f>
        <v>Alternate event</v>
      </c>
      <c r="N277" s="2" t="str">
        <f t="shared" si="11"/>
        <v>Taneille CRASEhigh-jump</v>
      </c>
      <c r="O277" t="str">
        <f>IF(COUNTIFS($N$2:$N$3997, N277)&gt;1, "Duplicate", "Unique")</f>
        <v>Unique</v>
      </c>
    </row>
    <row r="278" spans="1:15" x14ac:dyDescent="0.2">
      <c r="A278" s="2">
        <v>277</v>
      </c>
      <c r="B278" s="2">
        <f t="shared" si="12"/>
        <v>102</v>
      </c>
      <c r="C278" t="s">
        <v>107</v>
      </c>
      <c r="D278" t="s">
        <v>25</v>
      </c>
      <c r="E278" s="5">
        <v>37030</v>
      </c>
      <c r="F278" s="41">
        <f ca="1">DATEDIF(E278,TODAY(),"y")</f>
        <v>20</v>
      </c>
      <c r="G278" s="42" t="str">
        <f>IFERROR(VLOOKUP(C278&amp;D278,AUS_male_points_list!$A$3:$S$1048576,19,FALSE), IFERROR(VLOOKUP(C278&amp;D278,AUS_female_points_list!$A$3:$S$1048576,19,FALSE),""))</f>
        <v/>
      </c>
      <c r="I278" s="81">
        <f>IFERROR(VLOOKUP(C278&amp;D278,AUS_male_Toplist_21_22!$N$3:$Q$2969,2,FALSE),IFERROR(VLOOKUP(C278&amp;D278,AUS_female_Toplist_21_22!$N$3:$Q$2879,2,FALSE),"Not found"))</f>
        <v>1114</v>
      </c>
      <c r="J278" s="81">
        <f>IFERROR(VLOOKUP(C278&amp;D278,AUS_male_Toplist_21_22!$N$3:$Q$2969,3,FALSE),IFERROR(VLOOKUP(C278&amp;D278,AUS_female_Toplist_21_22!$N$3:$Q$2879,3,FALSE),"Not found"))</f>
        <v>54</v>
      </c>
      <c r="K278" s="2">
        <f>IFERROR(VLOOKUP(C278&amp;D278,AUS_male_Toplist_21_22!$N$3:$Q$2969,4,FALSE),IFERROR(VLOOKUP(C278&amp;D278,AUS_female_Toplist_21_22!$N$3:$Q$2879,4,FALSE),"Not found"))</f>
        <v>6</v>
      </c>
      <c r="L278" s="2">
        <f>(COUNTIF($C$2:$C278,$C278)=1)+0</f>
        <v>1</v>
      </c>
      <c r="M278" s="2">
        <f>IF(L278=1,RANK(I278,$I$2:$I$1209,0),"Alternate event")</f>
        <v>141</v>
      </c>
      <c r="N278" s="2" t="str">
        <f t="shared" si="11"/>
        <v>Monique QUIRK200m</v>
      </c>
      <c r="O278" t="str">
        <f>IF(COUNTIFS($N$2:$N$3997, N278)&gt;1, "Duplicate", "Unique")</f>
        <v>Unique</v>
      </c>
    </row>
    <row r="279" spans="1:15" x14ac:dyDescent="0.2">
      <c r="A279" s="2">
        <v>278</v>
      </c>
      <c r="B279" s="2">
        <f t="shared" si="12"/>
        <v>102</v>
      </c>
      <c r="C279" t="s">
        <v>4977</v>
      </c>
      <c r="D279" t="s">
        <v>43</v>
      </c>
      <c r="E279" s="5">
        <v>37692</v>
      </c>
      <c r="F279" s="41">
        <f ca="1">DATEDIF(E279,TODAY(),"y")</f>
        <v>19</v>
      </c>
      <c r="G279" s="42" t="str">
        <f>IFERROR(VLOOKUP(C279&amp;D279,AUS_male_points_list!$A$3:$S$1048576,19,FALSE), IFERROR(VLOOKUP(C279&amp;D279,AUS_female_points_list!$A$3:$S$1048576,19,FALSE),""))</f>
        <v/>
      </c>
      <c r="I279" s="81">
        <f>IFERROR(VLOOKUP(C279&amp;D279,AUS_male_Toplist_21_22!$N$3:$Q$2969,2,FALSE),IFERROR(VLOOKUP(C279&amp;D279,AUS_female_Toplist_21_22!$N$3:$Q$2879,2,FALSE),"Not found"))</f>
        <v>792</v>
      </c>
      <c r="J279" s="81">
        <f>IFERROR(VLOOKUP(C279&amp;D279,AUS_male_Toplist_21_22!$N$3:$Q$2969,3,FALSE),IFERROR(VLOOKUP(C279&amp;D279,AUS_female_Toplist_21_22!$N$3:$Q$2879,3,FALSE),"Not found"))</f>
        <v>54</v>
      </c>
      <c r="K279" s="2">
        <f>IFERROR(VLOOKUP(C279&amp;D279,AUS_male_Toplist_21_22!$N$3:$Q$2969,4,FALSE),IFERROR(VLOOKUP(C279&amp;D279,AUS_female_Toplist_21_22!$N$3:$Q$2879,4,FALSE),"Not found"))</f>
        <v>10</v>
      </c>
      <c r="L279" s="2">
        <f>(COUNTIF($C$2:$C279,$C279)=1)+0</f>
        <v>1</v>
      </c>
      <c r="M279" s="2">
        <f>IF(L279=1,RANK(I279,$I$2:$I$1209,0),"Alternate event")</f>
        <v>1080</v>
      </c>
      <c r="N279" s="2" t="str">
        <f t="shared" si="11"/>
        <v>Ella KOSTERheptathlon</v>
      </c>
      <c r="O279" t="str">
        <f>IF(COUNTIFS($N$2:$N$3997, N279)&gt;1, "Duplicate", "Unique")</f>
        <v>Unique</v>
      </c>
    </row>
    <row r="280" spans="1:15" x14ac:dyDescent="0.2">
      <c r="A280" s="2">
        <v>279</v>
      </c>
      <c r="B280" s="2">
        <f t="shared" si="12"/>
        <v>102</v>
      </c>
      <c r="C280" t="s">
        <v>1023</v>
      </c>
      <c r="D280" t="s">
        <v>34</v>
      </c>
      <c r="E280" s="5">
        <v>35285</v>
      </c>
      <c r="F280" s="41">
        <f ca="1">DATEDIF(E280,TODAY(),"y")</f>
        <v>25</v>
      </c>
      <c r="G280" s="42" t="str">
        <f>IFERROR(VLOOKUP(C280&amp;D280,AUS_male_points_list!$A$3:$S$1048576,19,FALSE), IFERROR(VLOOKUP(C280&amp;D280,AUS_female_points_list!$A$3:$S$1048576,19,FALSE),""))</f>
        <v/>
      </c>
      <c r="I280" s="81">
        <f>IFERROR(VLOOKUP(C280&amp;D280,AUS_male_Toplist_21_22!$N$3:$Q$2969,2,FALSE),IFERROR(VLOOKUP(C280&amp;D280,AUS_female_Toplist_21_22!$N$3:$Q$2879,2,FALSE),"Not found"))</f>
        <v>1076</v>
      </c>
      <c r="J280" s="81">
        <f>IFERROR(VLOOKUP(C280&amp;D280,AUS_male_Toplist_21_22!$N$3:$Q$2969,3,FALSE),IFERROR(VLOOKUP(C280&amp;D280,AUS_female_Toplist_21_22!$N$3:$Q$2879,3,FALSE),"Not found"))</f>
        <v>54</v>
      </c>
      <c r="K280" s="2">
        <f>IFERROR(VLOOKUP(C280&amp;D280,AUS_male_Toplist_21_22!$N$3:$Q$2969,4,FALSE),IFERROR(VLOOKUP(C280&amp;D280,AUS_female_Toplist_21_22!$N$3:$Q$2879,4,FALSE),"Not found"))</f>
        <v>12</v>
      </c>
      <c r="L280" s="2">
        <f>(COUNTIF($C$2:$C280,$C280)=1)+0</f>
        <v>1</v>
      </c>
      <c r="M280" s="2">
        <f>IF(L280=1,RANK(I280,$I$2:$I$1209,0),"Alternate event")</f>
        <v>264</v>
      </c>
      <c r="N280" s="2" t="str">
        <f t="shared" si="11"/>
        <v>Natalie RULE3000msc</v>
      </c>
      <c r="O280" t="str">
        <f>IF(COUNTIFS($N$2:$N$3997, N280)&gt;1, "Duplicate", "Unique")</f>
        <v>Unique</v>
      </c>
    </row>
    <row r="281" spans="1:15" x14ac:dyDescent="0.2">
      <c r="A281" s="2">
        <v>280</v>
      </c>
      <c r="B281" s="2">
        <f t="shared" si="12"/>
        <v>102</v>
      </c>
      <c r="C281" t="s">
        <v>786</v>
      </c>
      <c r="D281" t="s">
        <v>36</v>
      </c>
      <c r="E281" s="5">
        <v>37653</v>
      </c>
      <c r="F281" s="41">
        <f ca="1">DATEDIF(E281,TODAY(),"y")</f>
        <v>19</v>
      </c>
      <c r="G281" s="42" t="str">
        <f>IFERROR(VLOOKUP(C281&amp;D281,AUS_male_points_list!$A$3:$S$1048576,19,FALSE), IFERROR(VLOOKUP(C281&amp;D281,AUS_female_points_list!$A$3:$S$1048576,19,FALSE),""))</f>
        <v/>
      </c>
      <c r="I281" s="81">
        <f>IFERROR(VLOOKUP(C281&amp;D281,AUS_male_Toplist_21_22!$N$3:$Q$2969,2,FALSE),IFERROR(VLOOKUP(C281&amp;D281,AUS_female_Toplist_21_22!$N$3:$Q$2879,2,FALSE),"Not found"))</f>
        <v>967</v>
      </c>
      <c r="J281" s="81">
        <f>IFERROR(VLOOKUP(C281&amp;D281,AUS_male_Toplist_21_22!$N$3:$Q$2969,3,FALSE),IFERROR(VLOOKUP(C281&amp;D281,AUS_female_Toplist_21_22!$N$3:$Q$2879,3,FALSE),"Not found"))</f>
        <v>54</v>
      </c>
      <c r="K281" s="2">
        <f>IFERROR(VLOOKUP(C281&amp;D281,AUS_male_Toplist_21_22!$N$3:$Q$2969,4,FALSE),IFERROR(VLOOKUP(C281&amp;D281,AUS_female_Toplist_21_22!$N$3:$Q$2879,4,FALSE),"Not found"))</f>
        <v>14</v>
      </c>
      <c r="L281" s="2">
        <f>(COUNTIF($C$2:$C281,$C281)=1)+0</f>
        <v>1</v>
      </c>
      <c r="M281" s="2">
        <f>IF(L281=1,RANK(I281,$I$2:$I$1209,0),"Alternate event")</f>
        <v>776</v>
      </c>
      <c r="N281" s="2" t="str">
        <f t="shared" si="11"/>
        <v>James WOODSpole-vault</v>
      </c>
      <c r="O281" t="str">
        <f>IF(COUNTIFS($N$2:$N$3997, N281)&gt;1, "Duplicate", "Unique")</f>
        <v>Unique</v>
      </c>
    </row>
    <row r="282" spans="1:15" x14ac:dyDescent="0.2">
      <c r="A282" s="2">
        <v>281</v>
      </c>
      <c r="B282" s="2">
        <f t="shared" si="12"/>
        <v>102</v>
      </c>
      <c r="C282" t="s">
        <v>725</v>
      </c>
      <c r="D282" t="s">
        <v>36</v>
      </c>
      <c r="E282" s="5">
        <v>34302</v>
      </c>
      <c r="F282" s="41">
        <f ca="1">DATEDIF(E282,TODAY(),"y")</f>
        <v>28</v>
      </c>
      <c r="G282" s="42" t="str">
        <f>IFERROR(VLOOKUP(C282&amp;D282,AUS_male_points_list!$A$3:$S$1048576,19,FALSE), IFERROR(VLOOKUP(C282&amp;D282,AUS_female_points_list!$A$3:$S$1048576,19,FALSE),""))</f>
        <v/>
      </c>
      <c r="I282" s="81">
        <f>IFERROR(VLOOKUP(C282&amp;D282,AUS_male_Toplist_21_22!$N$3:$Q$2969,2,FALSE),IFERROR(VLOOKUP(C282&amp;D282,AUS_female_Toplist_21_22!$N$3:$Q$2879,2,FALSE),"Not found"))</f>
        <v>967</v>
      </c>
      <c r="J282" s="81">
        <f>IFERROR(VLOOKUP(C282&amp;D282,AUS_male_Toplist_21_22!$N$3:$Q$2969,3,FALSE),IFERROR(VLOOKUP(C282&amp;D282,AUS_female_Toplist_21_22!$N$3:$Q$2879,3,FALSE),"Not found"))</f>
        <v>54</v>
      </c>
      <c r="K282" s="2">
        <f>IFERROR(VLOOKUP(C282&amp;D282,AUS_male_Toplist_21_22!$N$3:$Q$2969,4,FALSE),IFERROR(VLOOKUP(C282&amp;D282,AUS_female_Toplist_21_22!$N$3:$Q$2879,4,FALSE),"Not found"))</f>
        <v>14</v>
      </c>
      <c r="L282" s="2">
        <f>(COUNTIF($C$2:$C282,$C282)=1)+0</f>
        <v>0</v>
      </c>
      <c r="M282" s="2" t="str">
        <f>IF(L282=1,RANK(I282,$I$2:$I$1209,0),"Alternate event")</f>
        <v>Alternate event</v>
      </c>
      <c r="N282" s="2" t="str">
        <f t="shared" si="11"/>
        <v>Daniel GOLUBOVICpole-vault</v>
      </c>
      <c r="O282" t="str">
        <f>IF(COUNTIFS($N$2:$N$3997, N282)&gt;1, "Duplicate", "Unique")</f>
        <v>Unique</v>
      </c>
    </row>
    <row r="283" spans="1:15" x14ac:dyDescent="0.2">
      <c r="A283" s="2">
        <v>282</v>
      </c>
      <c r="B283" s="2">
        <f t="shared" si="12"/>
        <v>102</v>
      </c>
      <c r="C283" t="s">
        <v>104</v>
      </c>
      <c r="D283" t="s">
        <v>2</v>
      </c>
      <c r="E283" s="5">
        <v>38360</v>
      </c>
      <c r="F283" s="41">
        <f ca="1">DATEDIF(E283,TODAY(),"y")</f>
        <v>17</v>
      </c>
      <c r="G283" s="42" t="str">
        <f>IFERROR(VLOOKUP(C283&amp;D283,AUS_male_points_list!$A$3:$S$1048576,19,FALSE), IFERROR(VLOOKUP(C283&amp;D283,AUS_female_points_list!$A$3:$S$1048576,19,FALSE),""))</f>
        <v/>
      </c>
      <c r="I283" s="81">
        <f>IFERROR(VLOOKUP(C283&amp;D283,AUS_male_Toplist_21_22!$N$3:$Q$2969,2,FALSE),IFERROR(VLOOKUP(C283&amp;D283,AUS_female_Toplist_21_22!$N$3:$Q$2879,2,FALSE),"Not found"))</f>
        <v>1129</v>
      </c>
      <c r="J283" s="81">
        <f>IFERROR(VLOOKUP(C283&amp;D283,AUS_male_Toplist_21_22!$N$3:$Q$2969,3,FALSE),IFERROR(VLOOKUP(C283&amp;D283,AUS_female_Toplist_21_22!$N$3:$Q$2879,3,FALSE),"Not found"))</f>
        <v>55</v>
      </c>
      <c r="K283" s="2">
        <f>IFERROR(VLOOKUP(C283&amp;D283,AUS_male_Toplist_21_22!$N$3:$Q$2969,4,FALSE),IFERROR(VLOOKUP(C283&amp;D283,AUS_female_Toplist_21_22!$N$3:$Q$2879,4,FALSE),"Not found"))</f>
        <v>4</v>
      </c>
      <c r="L283" s="2">
        <f>(COUNTIF($C$2:$C283,$C283)=1)+0</f>
        <v>0</v>
      </c>
      <c r="M283" s="2" t="str">
        <f>IF(L283=1,RANK(I283,$I$2:$I$1209,0),"Alternate event")</f>
        <v>Alternate event</v>
      </c>
      <c r="N283" s="2" t="str">
        <f t="shared" si="11"/>
        <v>Torrie LEWIS100m</v>
      </c>
      <c r="O283" t="str">
        <f>IF(COUNTIFS($N$2:$N$3997, N283)&gt;1, "Duplicate", "Unique")</f>
        <v>Unique</v>
      </c>
    </row>
    <row r="284" spans="1:15" x14ac:dyDescent="0.2">
      <c r="A284" s="2">
        <v>283</v>
      </c>
      <c r="B284" s="2">
        <f t="shared" si="12"/>
        <v>102</v>
      </c>
      <c r="C284" t="s">
        <v>4978</v>
      </c>
      <c r="D284" t="s">
        <v>43</v>
      </c>
      <c r="E284" s="5">
        <v>38315</v>
      </c>
      <c r="F284" s="41">
        <f ca="1">DATEDIF(E284,TODAY(),"y")</f>
        <v>17</v>
      </c>
      <c r="G284" s="42" t="str">
        <f>IFERROR(VLOOKUP(C284&amp;D284,AUS_male_points_list!$A$3:$S$1048576,19,FALSE), IFERROR(VLOOKUP(C284&amp;D284,AUS_female_points_list!$A$3:$S$1048576,19,FALSE),""))</f>
        <v/>
      </c>
      <c r="I284" s="81">
        <f>IFERROR(VLOOKUP(C284&amp;D284,AUS_male_Toplist_21_22!$N$3:$Q$2969,2,FALSE),IFERROR(VLOOKUP(C284&amp;D284,AUS_female_Toplist_21_22!$N$3:$Q$2879,2,FALSE),"Not found"))</f>
        <v>786</v>
      </c>
      <c r="J284" s="81">
        <f>IFERROR(VLOOKUP(C284&amp;D284,AUS_male_Toplist_21_22!$N$3:$Q$2969,3,FALSE),IFERROR(VLOOKUP(C284&amp;D284,AUS_female_Toplist_21_22!$N$3:$Q$2879,3,FALSE),"Not found"))</f>
        <v>55</v>
      </c>
      <c r="K284" s="2">
        <f>IFERROR(VLOOKUP(C284&amp;D284,AUS_male_Toplist_21_22!$N$3:$Q$2969,4,FALSE),IFERROR(VLOOKUP(C284&amp;D284,AUS_female_Toplist_21_22!$N$3:$Q$2879,4,FALSE),"Not found"))</f>
        <v>11</v>
      </c>
      <c r="L284" s="2">
        <f>(COUNTIF($C$2:$C284,$C284)=1)+0</f>
        <v>1</v>
      </c>
      <c r="M284" s="2">
        <f>IF(L284=1,RANK(I284,$I$2:$I$1209,0),"Alternate event")</f>
        <v>1086</v>
      </c>
      <c r="N284" s="2" t="str">
        <f t="shared" si="11"/>
        <v>Lily TILTheptathlon</v>
      </c>
      <c r="O284" t="str">
        <f>IF(COUNTIFS($N$2:$N$3997, N284)&gt;1, "Duplicate", "Unique")</f>
        <v>Unique</v>
      </c>
    </row>
    <row r="285" spans="1:15" x14ac:dyDescent="0.2">
      <c r="A285" s="2">
        <v>284</v>
      </c>
      <c r="B285" s="2">
        <f t="shared" si="12"/>
        <v>103</v>
      </c>
      <c r="C285" t="s">
        <v>523</v>
      </c>
      <c r="D285" t="s">
        <v>25</v>
      </c>
      <c r="E285" s="5">
        <v>37986</v>
      </c>
      <c r="F285" s="41">
        <f ca="1">DATEDIF(E285,TODAY(),"y")</f>
        <v>18</v>
      </c>
      <c r="G285" s="42" t="str">
        <f>IFERROR(VLOOKUP(C285&amp;D285,AUS_male_points_list!$A$3:$S$1048576,19,FALSE), IFERROR(VLOOKUP(C285&amp;D285,AUS_female_points_list!$A$3:$S$1048576,19,FALSE),""))</f>
        <v/>
      </c>
      <c r="I285" s="81">
        <f>IFERROR(VLOOKUP(C285&amp;D285,AUS_male_Toplist_21_22!$N$3:$Q$2969,2,FALSE),IFERROR(VLOOKUP(C285&amp;D285,AUS_female_Toplist_21_22!$N$3:$Q$2879,2,FALSE),"Not found"))</f>
        <v>1117</v>
      </c>
      <c r="J285" s="81">
        <f>IFERROR(VLOOKUP(C285&amp;D285,AUS_male_Toplist_21_22!$N$3:$Q$2969,3,FALSE),IFERROR(VLOOKUP(C285&amp;D285,AUS_female_Toplist_21_22!$N$3:$Q$2879,3,FALSE),"Not found"))</f>
        <v>56</v>
      </c>
      <c r="K285" s="2">
        <f>IFERROR(VLOOKUP(C285&amp;D285,AUS_male_Toplist_21_22!$N$3:$Q$2969,4,FALSE),IFERROR(VLOOKUP(C285&amp;D285,AUS_female_Toplist_21_22!$N$3:$Q$2879,4,FALSE),"Not found"))</f>
        <v>2</v>
      </c>
      <c r="L285" s="2">
        <f>(COUNTIF($C$2:$C285,$C285)=1)+0</f>
        <v>1</v>
      </c>
      <c r="M285" s="2">
        <f>IF(L285=1,RANK(I285,$I$2:$I$1209,0),"Alternate event")</f>
        <v>129</v>
      </c>
      <c r="N285" s="2" t="str">
        <f t="shared" si="11"/>
        <v>Calab LAW200m</v>
      </c>
      <c r="O285" t="str">
        <f>IF(COUNTIFS($N$2:$N$3997, N285)&gt;1, "Duplicate", "Unique")</f>
        <v>Unique</v>
      </c>
    </row>
    <row r="286" spans="1:15" x14ac:dyDescent="0.2">
      <c r="A286" s="2">
        <v>285</v>
      </c>
      <c r="B286" s="2">
        <f t="shared" si="12"/>
        <v>103</v>
      </c>
      <c r="C286" t="s">
        <v>467</v>
      </c>
      <c r="D286" s="5" t="s">
        <v>39</v>
      </c>
      <c r="E286" s="5">
        <v>35938</v>
      </c>
      <c r="F286" s="41">
        <f ca="1">DATEDIF(E286,TODAY(),"y")</f>
        <v>23</v>
      </c>
      <c r="G286" s="42" t="str">
        <f>IFERROR(VLOOKUP(C286&amp;D286,AUS_male_points_list!$A$3:$S$1048576,19,FALSE), IFERROR(VLOOKUP(C286&amp;D286,AUS_female_points_list!$A$3:$S$1048576,19,FALSE),""))</f>
        <v/>
      </c>
      <c r="I286" s="81">
        <f>IFERROR(VLOOKUP(C286&amp;D286,AUS_male_Toplist_21_22!$N$3:$Q$2969,2,FALSE),IFERROR(VLOOKUP(C286&amp;D286,AUS_female_Toplist_21_22!$N$3:$Q$2879,2,FALSE),"Not found"))</f>
        <v>880</v>
      </c>
      <c r="J286" s="81">
        <f>IFERROR(VLOOKUP(C286&amp;D286,AUS_male_Toplist_21_22!$N$3:$Q$2969,3,FALSE),IFERROR(VLOOKUP(C286&amp;D286,AUS_female_Toplist_21_22!$N$3:$Q$2879,3,FALSE),"Not found"))</f>
        <v>56</v>
      </c>
      <c r="K286" s="2">
        <f>IFERROR(VLOOKUP(C286&amp;D286,AUS_male_Toplist_21_22!$N$3:$Q$2969,4,FALSE),IFERROR(VLOOKUP(C286&amp;D286,AUS_female_Toplist_21_22!$N$3:$Q$2879,4,FALSE),"Not found"))</f>
        <v>3</v>
      </c>
      <c r="L286" s="2">
        <f>(COUNTIF($C$2:$C286,$C286)=1)+0</f>
        <v>0</v>
      </c>
      <c r="M286" s="2" t="str">
        <f>IF(L286=1,RANK(I286,$I$2:$I$1209,0),"Alternate event")</f>
        <v>Alternate event</v>
      </c>
      <c r="N286" s="2" t="str">
        <f t="shared" si="11"/>
        <v>Julia BOURKEshot-put</v>
      </c>
      <c r="O286" t="str">
        <f>IF(COUNTIFS($N$2:$N$3997, N286)&gt;1, "Duplicate", "Unique")</f>
        <v>Unique</v>
      </c>
    </row>
    <row r="287" spans="1:15" x14ac:dyDescent="0.2">
      <c r="A287" s="2">
        <v>286</v>
      </c>
      <c r="B287" s="2">
        <f t="shared" si="12"/>
        <v>103</v>
      </c>
      <c r="C287" t="s">
        <v>519</v>
      </c>
      <c r="D287" t="s">
        <v>31</v>
      </c>
      <c r="E287" s="5">
        <v>36598</v>
      </c>
      <c r="F287" s="41">
        <f ca="1">DATEDIF(E287,TODAY(),"y")</f>
        <v>22</v>
      </c>
      <c r="G287" s="42" t="str">
        <f>IFERROR(VLOOKUP(C287&amp;D287,AUS_male_points_list!$A$3:$S$1048576,19,FALSE), IFERROR(VLOOKUP(C287&amp;D287,AUS_female_points_list!$A$3:$S$1048576,19,FALSE),""))</f>
        <v/>
      </c>
      <c r="I287" s="81">
        <f>IFERROR(VLOOKUP(C287&amp;D287,AUS_male_Toplist_21_22!$N$3:$Q$2969,2,FALSE),IFERROR(VLOOKUP(C287&amp;D287,AUS_female_Toplist_21_22!$N$3:$Q$2879,2,FALSE),"Not found"))</f>
        <v>1058</v>
      </c>
      <c r="J287" s="81">
        <f>IFERROR(VLOOKUP(C287&amp;D287,AUS_male_Toplist_21_22!$N$3:$Q$2969,3,FALSE),IFERROR(VLOOKUP(C287&amp;D287,AUS_female_Toplist_21_22!$N$3:$Q$2879,3,FALSE),"Not found"))</f>
        <v>56</v>
      </c>
      <c r="K287" s="2">
        <f>IFERROR(VLOOKUP(C287&amp;D287,AUS_male_Toplist_21_22!$N$3:$Q$2969,4,FALSE),IFERROR(VLOOKUP(C287&amp;D287,AUS_female_Toplist_21_22!$N$3:$Q$2879,4,FALSE),"Not found"))</f>
        <v>7</v>
      </c>
      <c r="L287" s="2">
        <f>(COUNTIF($C$2:$C287,$C287)=1)+0</f>
        <v>0</v>
      </c>
      <c r="M287" s="2" t="str">
        <f>IF(L287=1,RANK(I287,$I$2:$I$1209,0),"Alternate event")</f>
        <v>Alternate event</v>
      </c>
      <c r="N287" s="2" t="str">
        <f t="shared" si="11"/>
        <v>Ashley MOLONEY110mh</v>
      </c>
      <c r="O287" t="str">
        <f>IF(COUNTIFS($N$2:$N$3997, N287)&gt;1, "Duplicate", "Unique")</f>
        <v>Unique</v>
      </c>
    </row>
    <row r="288" spans="1:15" x14ac:dyDescent="0.2">
      <c r="A288" s="2">
        <v>287</v>
      </c>
      <c r="B288" s="2">
        <f t="shared" si="12"/>
        <v>103</v>
      </c>
      <c r="C288" t="s">
        <v>342</v>
      </c>
      <c r="D288" t="s">
        <v>32</v>
      </c>
      <c r="E288" s="5">
        <v>34623</v>
      </c>
      <c r="F288" s="41">
        <f ca="1">DATEDIF(E288,TODAY(),"y")</f>
        <v>27</v>
      </c>
      <c r="G288" s="42" t="str">
        <f>IFERROR(VLOOKUP(C288&amp;D288,AUS_male_points_list!$A$3:$S$1048576,19,FALSE), IFERROR(VLOOKUP(C288&amp;D288,AUS_female_points_list!$A$3:$S$1048576,19,FALSE),""))</f>
        <v/>
      </c>
      <c r="I288" s="81">
        <f>IFERROR(VLOOKUP(C288&amp;D288,AUS_male_Toplist_21_22!$N$3:$Q$2969,2,FALSE),IFERROR(VLOOKUP(C288&amp;D288,AUS_female_Toplist_21_22!$N$3:$Q$2879,2,FALSE),"Not found"))</f>
        <v>1088</v>
      </c>
      <c r="J288" s="81">
        <f>IFERROR(VLOOKUP(C288&amp;D288,AUS_male_Toplist_21_22!$N$3:$Q$2969,3,FALSE),IFERROR(VLOOKUP(C288&amp;D288,AUS_female_Toplist_21_22!$N$3:$Q$2879,3,FALSE),"Not found"))</f>
        <v>56</v>
      </c>
      <c r="K288" s="2">
        <f>IFERROR(VLOOKUP(C288&amp;D288,AUS_male_Toplist_21_22!$N$3:$Q$2969,4,FALSE),IFERROR(VLOOKUP(C288&amp;D288,AUS_female_Toplist_21_22!$N$3:$Q$2879,4,FALSE),"Not found"))</f>
        <v>9</v>
      </c>
      <c r="L288" s="2">
        <f>(COUNTIF($C$2:$C288,$C288)=1)+0</f>
        <v>0</v>
      </c>
      <c r="M288" s="2" t="str">
        <f>IF(L288=1,RANK(I288,$I$2:$I$1209,0),"Alternate event")</f>
        <v>Alternate event</v>
      </c>
      <c r="N288" s="2" t="str">
        <f t="shared" si="11"/>
        <v>Taneille CRASE100mh</v>
      </c>
      <c r="O288" t="str">
        <f>IF(COUNTIFS($N$2:$N$3997, N288)&gt;1, "Duplicate", "Unique")</f>
        <v>Unique</v>
      </c>
    </row>
    <row r="289" spans="1:15" x14ac:dyDescent="0.2">
      <c r="A289" s="2">
        <v>288</v>
      </c>
      <c r="B289" s="2">
        <f t="shared" si="12"/>
        <v>103</v>
      </c>
      <c r="C289" t="s">
        <v>654</v>
      </c>
      <c r="D289" t="s">
        <v>28</v>
      </c>
      <c r="E289" s="5">
        <v>36359</v>
      </c>
      <c r="F289" s="41">
        <f ca="1">DATEDIF(E289,TODAY(),"y")</f>
        <v>22</v>
      </c>
      <c r="G289" s="42" t="str">
        <f>IFERROR(VLOOKUP(C289&amp;D289,AUS_male_points_list!$A$3:$S$1048576,19,FALSE), IFERROR(VLOOKUP(C289&amp;D289,AUS_female_points_list!$A$3:$S$1048576,19,FALSE),""))</f>
        <v/>
      </c>
      <c r="I289" s="81">
        <f>IFERROR(VLOOKUP(C289&amp;D289,AUS_male_Toplist_21_22!$N$3:$Q$2969,2,FALSE),IFERROR(VLOOKUP(C289&amp;D289,AUS_female_Toplist_21_22!$N$3:$Q$2879,2,FALSE),"Not found"))</f>
        <v>1121</v>
      </c>
      <c r="J289" s="81">
        <f>IFERROR(VLOOKUP(C289&amp;D289,AUS_male_Toplist_21_22!$N$3:$Q$2969,3,FALSE),IFERROR(VLOOKUP(C289&amp;D289,AUS_female_Toplist_21_22!$N$3:$Q$2879,3,FALSE),"Not found"))</f>
        <v>56</v>
      </c>
      <c r="K289" s="2">
        <f>IFERROR(VLOOKUP(C289&amp;D289,AUS_male_Toplist_21_22!$N$3:$Q$2969,4,FALSE),IFERROR(VLOOKUP(C289&amp;D289,AUS_female_Toplist_21_22!$N$3:$Q$2879,4,FALSE),"Not found"))</f>
        <v>11</v>
      </c>
      <c r="L289" s="2">
        <f>(COUNTIF($C$2:$C289,$C289)=1)+0</f>
        <v>1</v>
      </c>
      <c r="M289" s="2">
        <f>IF(L289=1,RANK(I289,$I$2:$I$1209,0),"Alternate event")</f>
        <v>123</v>
      </c>
      <c r="N289" s="2" t="str">
        <f t="shared" si="11"/>
        <v>Callum DAVIES1500m</v>
      </c>
      <c r="O289" t="str">
        <f>IF(COUNTIFS($N$2:$N$3997, N289)&gt;1, "Duplicate", "Unique")</f>
        <v>Unique</v>
      </c>
    </row>
    <row r="290" spans="1:15" x14ac:dyDescent="0.2">
      <c r="A290" s="2">
        <v>289</v>
      </c>
      <c r="B290" s="2">
        <f t="shared" si="12"/>
        <v>103</v>
      </c>
      <c r="C290" t="s">
        <v>348</v>
      </c>
      <c r="D290" t="s">
        <v>43</v>
      </c>
      <c r="E290" s="5">
        <v>34525</v>
      </c>
      <c r="F290" s="41">
        <f ca="1">DATEDIF(E290,TODAY(),"y")</f>
        <v>27</v>
      </c>
      <c r="G290" s="42" t="str">
        <f>IFERROR(VLOOKUP(C290&amp;D290,AUS_male_points_list!$A$3:$S$1048576,19,FALSE), IFERROR(VLOOKUP(C290&amp;D290,AUS_female_points_list!$A$3:$S$1048576,19,FALSE),""))</f>
        <v/>
      </c>
      <c r="I290" s="81">
        <f>IFERROR(VLOOKUP(C290&amp;D290,AUS_male_Toplist_21_22!$N$3:$Q$2969,2,FALSE),IFERROR(VLOOKUP(C290&amp;D290,AUS_female_Toplist_21_22!$N$3:$Q$2879,2,FALSE),"Not found"))</f>
        <v>766</v>
      </c>
      <c r="J290" s="81">
        <f>IFERROR(VLOOKUP(C290&amp;D290,AUS_male_Toplist_21_22!$N$3:$Q$2969,3,FALSE),IFERROR(VLOOKUP(C290&amp;D290,AUS_female_Toplist_21_22!$N$3:$Q$2879,3,FALSE),"Not found"))</f>
        <v>56</v>
      </c>
      <c r="K290" s="2">
        <f>IFERROR(VLOOKUP(C290&amp;D290,AUS_male_Toplist_21_22!$N$3:$Q$2969,4,FALSE),IFERROR(VLOOKUP(C290&amp;D290,AUS_female_Toplist_21_22!$N$3:$Q$2879,4,FALSE),"Not found"))</f>
        <v>12</v>
      </c>
      <c r="L290" s="2">
        <f>(COUNTIF($C$2:$C290,$C290)=1)+0</f>
        <v>1</v>
      </c>
      <c r="M290" s="2">
        <f>IF(L290=1,RANK(I290,$I$2:$I$1209,0),"Alternate event")</f>
        <v>1101</v>
      </c>
      <c r="N290" s="2" t="str">
        <f t="shared" si="11"/>
        <v>Margaret GAYENheptathlon</v>
      </c>
      <c r="O290" t="str">
        <f>IF(COUNTIFS($N$2:$N$3997, N290)&gt;1, "Duplicate", "Unique")</f>
        <v>Unique</v>
      </c>
    </row>
    <row r="291" spans="1:15" x14ac:dyDescent="0.2">
      <c r="A291" s="2">
        <v>290</v>
      </c>
      <c r="B291" s="2">
        <f t="shared" si="12"/>
        <v>103</v>
      </c>
      <c r="C291" t="s">
        <v>399</v>
      </c>
      <c r="D291" s="5" t="s">
        <v>38</v>
      </c>
      <c r="E291" s="5">
        <v>37271</v>
      </c>
      <c r="F291" s="41">
        <f ca="1">DATEDIF(E291,TODAY(),"y")</f>
        <v>20</v>
      </c>
      <c r="G291" s="42" t="str">
        <f>IFERROR(VLOOKUP(C291&amp;D291,AUS_male_points_list!$A$3:$S$1048576,19,FALSE), IFERROR(VLOOKUP(C291&amp;D291,AUS_female_points_list!$A$3:$S$1048576,19,FALSE),""))</f>
        <v/>
      </c>
      <c r="I291" s="81">
        <f>IFERROR(VLOOKUP(C291&amp;D291,AUS_male_Toplist_21_22!$N$3:$Q$2969,2,FALSE),IFERROR(VLOOKUP(C291&amp;D291,AUS_female_Toplist_21_22!$N$3:$Q$2879,2,FALSE),"Not found"))</f>
        <v>1003</v>
      </c>
      <c r="J291" s="81">
        <f>IFERROR(VLOOKUP(C291&amp;D291,AUS_male_Toplist_21_22!$N$3:$Q$2969,3,FALSE),IFERROR(VLOOKUP(C291&amp;D291,AUS_female_Toplist_21_22!$N$3:$Q$2879,3,FALSE),"Not found"))</f>
        <v>57</v>
      </c>
      <c r="K291" s="2">
        <f>IFERROR(VLOOKUP(C291&amp;D291,AUS_male_Toplist_21_22!$N$3:$Q$2969,4,FALSE),IFERROR(VLOOKUP(C291&amp;D291,AUS_female_Toplist_21_22!$N$3:$Q$2879,4,FALSE),"Not found"))</f>
        <v>7</v>
      </c>
      <c r="L291" s="2">
        <f>(COUNTIF($C$2:$C291,$C291)=1)+0</f>
        <v>1</v>
      </c>
      <c r="M291" s="2">
        <f>IF(L291=1,RANK(I291,$I$2:$I$1209,0),"Alternate event")</f>
        <v>590</v>
      </c>
      <c r="N291" s="2" t="str">
        <f t="shared" si="11"/>
        <v>Charlotte MCGILLtriple-jump</v>
      </c>
      <c r="O291" t="str">
        <f>IF(COUNTIFS($N$2:$N$3997, N291)&gt;1, "Duplicate", "Unique")</f>
        <v>Unique</v>
      </c>
    </row>
    <row r="292" spans="1:15" x14ac:dyDescent="0.2">
      <c r="A292" s="2">
        <v>291</v>
      </c>
      <c r="B292" s="2">
        <f t="shared" si="12"/>
        <v>103</v>
      </c>
      <c r="C292" t="s">
        <v>549</v>
      </c>
      <c r="D292" t="s">
        <v>37</v>
      </c>
      <c r="E292" s="5">
        <v>37033</v>
      </c>
      <c r="F292" s="41">
        <f ca="1">DATEDIF(E292,TODAY(),"y")</f>
        <v>20</v>
      </c>
      <c r="G292" s="42" t="str">
        <f>IFERROR(VLOOKUP(C292&amp;D292,AUS_male_points_list!$A$3:$S$1048576,19,FALSE), IFERROR(VLOOKUP(C292&amp;D292,AUS_female_points_list!$A$3:$S$1048576,19,FALSE),""))</f>
        <v/>
      </c>
      <c r="I292" s="81">
        <f>IFERROR(VLOOKUP(C292&amp;D292,AUS_male_Toplist_21_22!$N$3:$Q$2969,2,FALSE),IFERROR(VLOOKUP(C292&amp;D292,AUS_female_Toplist_21_22!$N$3:$Q$2879,2,FALSE),"Not found"))</f>
        <v>1088</v>
      </c>
      <c r="J292" s="81">
        <f>IFERROR(VLOOKUP(C292&amp;D292,AUS_male_Toplist_21_22!$N$3:$Q$2969,3,FALSE),IFERROR(VLOOKUP(C292&amp;D292,AUS_female_Toplist_21_22!$N$3:$Q$2879,3,FALSE),"Not found"))</f>
        <v>57</v>
      </c>
      <c r="K292" s="2">
        <f>IFERROR(VLOOKUP(C292&amp;D292,AUS_male_Toplist_21_22!$N$3:$Q$2969,4,FALSE),IFERROR(VLOOKUP(C292&amp;D292,AUS_female_Toplist_21_22!$N$3:$Q$2879,4,FALSE),"Not found"))</f>
        <v>8</v>
      </c>
      <c r="L292" s="2">
        <f>(COUNTIF($C$2:$C292,$C292)=1)+0</f>
        <v>0</v>
      </c>
      <c r="M292" s="2" t="str">
        <f>IF(L292=1,RANK(I292,$I$2:$I$1209,0),"Alternate event")</f>
        <v>Alternate event</v>
      </c>
      <c r="N292" s="2" t="str">
        <f t="shared" si="11"/>
        <v>Sam TAYLORlong-jump</v>
      </c>
      <c r="O292" t="str">
        <f>IF(COUNTIFS($N$2:$N$3997, N292)&gt;1, "Duplicate", "Unique")</f>
        <v>Unique</v>
      </c>
    </row>
    <row r="293" spans="1:15" x14ac:dyDescent="0.2">
      <c r="A293" s="2">
        <v>292</v>
      </c>
      <c r="B293" s="2">
        <f t="shared" si="12"/>
        <v>103</v>
      </c>
      <c r="C293" t="s">
        <v>237</v>
      </c>
      <c r="D293" t="s">
        <v>27</v>
      </c>
      <c r="E293" s="5">
        <v>35747</v>
      </c>
      <c r="F293" s="41">
        <f ca="1">DATEDIF(E293,TODAY(),"y")</f>
        <v>24</v>
      </c>
      <c r="G293" s="42" t="str">
        <f>IFERROR(VLOOKUP(C293&amp;D293,AUS_male_points_list!$A$3:$S$1048576,19,FALSE), IFERROR(VLOOKUP(C293&amp;D293,AUS_female_points_list!$A$3:$S$1048576,19,FALSE),""))</f>
        <v/>
      </c>
      <c r="I293" s="81">
        <f>IFERROR(VLOOKUP(C293&amp;D293,AUS_male_Toplist_21_22!$N$3:$Q$2969,2,FALSE),IFERROR(VLOOKUP(C293&amp;D293,AUS_female_Toplist_21_22!$N$3:$Q$2879,2,FALSE),"Not found"))</f>
        <v>1108</v>
      </c>
      <c r="J293" s="81">
        <f>IFERROR(VLOOKUP(C293&amp;D293,AUS_male_Toplist_21_22!$N$3:$Q$2969,3,FALSE),IFERROR(VLOOKUP(C293&amp;D293,AUS_female_Toplist_21_22!$N$3:$Q$2879,3,FALSE),"Not found"))</f>
        <v>57</v>
      </c>
      <c r="K293" s="2">
        <f>IFERROR(VLOOKUP(C293&amp;D293,AUS_male_Toplist_21_22!$N$3:$Q$2969,4,FALSE),IFERROR(VLOOKUP(C293&amp;D293,AUS_female_Toplist_21_22!$N$3:$Q$2879,4,FALSE),"Not found"))</f>
        <v>9</v>
      </c>
      <c r="L293" s="2">
        <f>(COUNTIF($C$2:$C293,$C293)=1)+0</f>
        <v>1</v>
      </c>
      <c r="M293" s="2">
        <f>IF(L293=1,RANK(I293,$I$2:$I$1209,0),"Alternate event")</f>
        <v>157</v>
      </c>
      <c r="N293" s="2" t="str">
        <f t="shared" si="11"/>
        <v>Ellie SANFORD800m</v>
      </c>
      <c r="O293" t="str">
        <f>IF(COUNTIFS($N$2:$N$3997, N293)&gt;1, "Duplicate", "Unique")</f>
        <v>Unique</v>
      </c>
    </row>
    <row r="294" spans="1:15" x14ac:dyDescent="0.2">
      <c r="A294" s="2">
        <v>293</v>
      </c>
      <c r="B294" s="2">
        <f t="shared" si="12"/>
        <v>103</v>
      </c>
      <c r="C294" t="s">
        <v>677</v>
      </c>
      <c r="D294" t="s">
        <v>28</v>
      </c>
      <c r="E294" s="5">
        <v>33550</v>
      </c>
      <c r="F294" s="41">
        <f ca="1">DATEDIF(E294,TODAY(),"y")</f>
        <v>30</v>
      </c>
      <c r="G294" s="42" t="str">
        <f>IFERROR(VLOOKUP(C294&amp;D294,AUS_male_points_list!$A$3:$S$1048576,19,FALSE), IFERROR(VLOOKUP(C294&amp;D294,AUS_female_points_list!$A$3:$S$1048576,19,FALSE),""))</f>
        <v/>
      </c>
      <c r="I294" s="81">
        <f>IFERROR(VLOOKUP(C294&amp;D294,AUS_male_Toplist_21_22!$N$3:$Q$2969,2,FALSE),IFERROR(VLOOKUP(C294&amp;D294,AUS_female_Toplist_21_22!$N$3:$Q$2879,2,FALSE),"Not found"))</f>
        <v>1119</v>
      </c>
      <c r="J294" s="81">
        <f>IFERROR(VLOOKUP(C294&amp;D294,AUS_male_Toplist_21_22!$N$3:$Q$2969,3,FALSE),IFERROR(VLOOKUP(C294&amp;D294,AUS_female_Toplist_21_22!$N$3:$Q$2879,3,FALSE),"Not found"))</f>
        <v>57</v>
      </c>
      <c r="K294" s="2">
        <f>IFERROR(VLOOKUP(C294&amp;D294,AUS_male_Toplist_21_22!$N$3:$Q$2969,4,FALSE),IFERROR(VLOOKUP(C294&amp;D294,AUS_female_Toplist_21_22!$N$3:$Q$2879,4,FALSE),"Not found"))</f>
        <v>12</v>
      </c>
      <c r="L294" s="2">
        <f>(COUNTIF($C$2:$C294,$C294)=1)+0</f>
        <v>0</v>
      </c>
      <c r="M294" s="2" t="str">
        <f>IF(L294=1,RANK(I294,$I$2:$I$1209,0),"Alternate event")</f>
        <v>Alternate event</v>
      </c>
      <c r="N294" s="2" t="str">
        <f t="shared" si="11"/>
        <v>Ben BUCKINGHAM1500m</v>
      </c>
      <c r="O294" t="str">
        <f>IF(COUNTIFS($N$2:$N$3997, N294)&gt;1, "Duplicate", "Unique")</f>
        <v>Unique</v>
      </c>
    </row>
    <row r="295" spans="1:15" x14ac:dyDescent="0.2">
      <c r="A295" s="2">
        <v>294</v>
      </c>
      <c r="B295" s="2">
        <f t="shared" si="12"/>
        <v>103</v>
      </c>
      <c r="C295" t="s">
        <v>937</v>
      </c>
      <c r="D295" t="s">
        <v>34</v>
      </c>
      <c r="E295" s="5">
        <v>30066</v>
      </c>
      <c r="F295" s="41">
        <f ca="1">DATEDIF(E295,TODAY(),"y")</f>
        <v>39</v>
      </c>
      <c r="G295" s="42" t="str">
        <f>IFERROR(VLOOKUP(C295&amp;D295,AUS_male_points_list!$A$3:$S$1048576,19,FALSE), IFERROR(VLOOKUP(C295&amp;D295,AUS_female_points_list!$A$3:$S$1048576,19,FALSE),""))</f>
        <v/>
      </c>
      <c r="I295" s="81">
        <f>IFERROR(VLOOKUP(C295&amp;D295,AUS_male_Toplist_21_22!$N$3:$Q$2969,2,FALSE),IFERROR(VLOOKUP(C295&amp;D295,AUS_female_Toplist_21_22!$N$3:$Q$2879,2,FALSE),"Not found"))</f>
        <v>1069</v>
      </c>
      <c r="J295" s="81">
        <f>IFERROR(VLOOKUP(C295&amp;D295,AUS_male_Toplist_21_22!$N$3:$Q$2969,3,FALSE),IFERROR(VLOOKUP(C295&amp;D295,AUS_female_Toplist_21_22!$N$3:$Q$2879,3,FALSE),"Not found"))</f>
        <v>57</v>
      </c>
      <c r="K295" s="2">
        <f>IFERROR(VLOOKUP(C295&amp;D295,AUS_male_Toplist_21_22!$N$3:$Q$2969,4,FALSE),IFERROR(VLOOKUP(C295&amp;D295,AUS_female_Toplist_21_22!$N$3:$Q$2879,4,FALSE),"Not found"))</f>
        <v>13</v>
      </c>
      <c r="L295" s="2">
        <f>(COUNTIF($C$2:$C295,$C295)=1)+0</f>
        <v>1</v>
      </c>
      <c r="M295" s="2">
        <f>IF(L295=1,RANK(I295,$I$2:$I$1209,0),"Alternate event")</f>
        <v>292</v>
      </c>
      <c r="N295" s="2" t="str">
        <f t="shared" si="11"/>
        <v>Victoria MITCHELL3000msc</v>
      </c>
      <c r="O295" t="str">
        <f>IF(COUNTIFS($N$2:$N$3997, N295)&gt;1, "Duplicate", "Unique")</f>
        <v>Unique</v>
      </c>
    </row>
    <row r="296" spans="1:15" x14ac:dyDescent="0.2">
      <c r="A296" s="2">
        <v>295</v>
      </c>
      <c r="B296" s="2">
        <f t="shared" si="12"/>
        <v>103</v>
      </c>
      <c r="C296" t="s">
        <v>977</v>
      </c>
      <c r="D296" t="s">
        <v>36</v>
      </c>
      <c r="E296" s="5">
        <v>36159</v>
      </c>
      <c r="F296" s="41">
        <f ca="1">DATEDIF(E296,TODAY(),"y")</f>
        <v>23</v>
      </c>
      <c r="G296" s="42" t="str">
        <f>IFERROR(VLOOKUP(C296&amp;D296,AUS_male_points_list!$A$3:$S$1048576,19,FALSE), IFERROR(VLOOKUP(C296&amp;D296,AUS_female_points_list!$A$3:$S$1048576,19,FALSE),""))</f>
        <v/>
      </c>
      <c r="I296" s="81">
        <f>IFERROR(VLOOKUP(C296&amp;D296,AUS_male_Toplist_21_22!$N$3:$Q$2969,2,FALSE),IFERROR(VLOOKUP(C296&amp;D296,AUS_female_Toplist_21_22!$N$3:$Q$2879,2,FALSE),"Not found"))</f>
        <v>883</v>
      </c>
      <c r="J296" s="81">
        <f>IFERROR(VLOOKUP(C296&amp;D296,AUS_male_Toplist_21_22!$N$3:$Q$2969,3,FALSE),IFERROR(VLOOKUP(C296&amp;D296,AUS_female_Toplist_21_22!$N$3:$Q$2879,3,FALSE),"Not found"))</f>
        <v>57</v>
      </c>
      <c r="K296" s="2">
        <f>IFERROR(VLOOKUP(C296&amp;D296,AUS_male_Toplist_21_22!$N$3:$Q$2969,4,FALSE),IFERROR(VLOOKUP(C296&amp;D296,AUS_female_Toplist_21_22!$N$3:$Q$2879,4,FALSE),"Not found"))</f>
        <v>16</v>
      </c>
      <c r="L296" s="2">
        <f>(COUNTIF($C$2:$C296,$C296)=1)+0</f>
        <v>1</v>
      </c>
      <c r="M296" s="2">
        <f>IF(L296=1,RANK(I296,$I$2:$I$1209,0),"Alternate event")</f>
        <v>993</v>
      </c>
      <c r="N296" s="2" t="str">
        <f t="shared" si="11"/>
        <v>Isabella MURRELLpole-vault</v>
      </c>
      <c r="O296" t="str">
        <f>IF(COUNTIFS($N$2:$N$3997, N296)&gt;1, "Duplicate", "Unique")</f>
        <v>Unique</v>
      </c>
    </row>
    <row r="297" spans="1:15" x14ac:dyDescent="0.2">
      <c r="A297" s="2">
        <v>296</v>
      </c>
      <c r="B297" s="2">
        <f t="shared" si="12"/>
        <v>103</v>
      </c>
      <c r="C297" t="s">
        <v>440</v>
      </c>
      <c r="D297" t="s">
        <v>36</v>
      </c>
      <c r="E297" s="5">
        <v>33784</v>
      </c>
      <c r="F297" s="41">
        <f ca="1">DATEDIF(E297,TODAY(),"y")</f>
        <v>29</v>
      </c>
      <c r="G297" s="42" t="str">
        <f>IFERROR(VLOOKUP(C297&amp;D297,AUS_male_points_list!$A$3:$S$1048576,19,FALSE), IFERROR(VLOOKUP(C297&amp;D297,AUS_female_points_list!$A$3:$S$1048576,19,FALSE),""))</f>
        <v/>
      </c>
      <c r="I297" s="81">
        <f>IFERROR(VLOOKUP(C297&amp;D297,AUS_male_Toplist_21_22!$N$3:$Q$2969,2,FALSE),IFERROR(VLOOKUP(C297&amp;D297,AUS_female_Toplist_21_22!$N$3:$Q$2879,2,FALSE),"Not found"))</f>
        <v>883</v>
      </c>
      <c r="J297" s="81">
        <f>IFERROR(VLOOKUP(C297&amp;D297,AUS_male_Toplist_21_22!$N$3:$Q$2969,3,FALSE),IFERROR(VLOOKUP(C297&amp;D297,AUS_female_Toplist_21_22!$N$3:$Q$2879,3,FALSE),"Not found"))</f>
        <v>57</v>
      </c>
      <c r="K297" s="2">
        <f>IFERROR(VLOOKUP(C297&amp;D297,AUS_male_Toplist_21_22!$N$3:$Q$2969,4,FALSE),IFERROR(VLOOKUP(C297&amp;D297,AUS_female_Toplist_21_22!$N$3:$Q$2879,4,FALSE),"Not found"))</f>
        <v>16</v>
      </c>
      <c r="L297" s="2">
        <f>(COUNTIF($C$2:$C297,$C297)=1)+0</f>
        <v>1</v>
      </c>
      <c r="M297" s="2">
        <f>IF(L297=1,RANK(I297,$I$2:$I$1209,0),"Alternate event")</f>
        <v>993</v>
      </c>
      <c r="N297" s="2" t="str">
        <f t="shared" si="11"/>
        <v>Alana GREENpole-vault</v>
      </c>
      <c r="O297" t="str">
        <f>IF(COUNTIFS($N$2:$N$3997, N297)&gt;1, "Duplicate", "Unique")</f>
        <v>Unique</v>
      </c>
    </row>
    <row r="298" spans="1:15" x14ac:dyDescent="0.2">
      <c r="A298" s="2">
        <v>297</v>
      </c>
      <c r="B298" s="2">
        <f t="shared" si="12"/>
        <v>103</v>
      </c>
      <c r="C298" t="s">
        <v>466</v>
      </c>
      <c r="D298" t="s">
        <v>39</v>
      </c>
      <c r="E298" s="5">
        <v>36941</v>
      </c>
      <c r="F298" s="41">
        <f ca="1">DATEDIF(E298,TODAY(),"y")</f>
        <v>21</v>
      </c>
      <c r="G298" s="42" t="str">
        <f>IFERROR(VLOOKUP(C298&amp;D298,AUS_male_points_list!$A$3:$S$1048576,19,FALSE), IFERROR(VLOOKUP(C298&amp;D298,AUS_female_points_list!$A$3:$S$1048576,19,FALSE),""))</f>
        <v/>
      </c>
      <c r="I298" s="81">
        <f>IFERROR(VLOOKUP(C298&amp;D298,AUS_male_Toplist_21_22!$N$3:$Q$2969,2,FALSE),IFERROR(VLOOKUP(C298&amp;D298,AUS_female_Toplist_21_22!$N$3:$Q$2879,2,FALSE),"Not found"))</f>
        <v>877</v>
      </c>
      <c r="J298" s="81">
        <f>IFERROR(VLOOKUP(C298&amp;D298,AUS_male_Toplist_21_22!$N$3:$Q$2969,3,FALSE),IFERROR(VLOOKUP(C298&amp;D298,AUS_female_Toplist_21_22!$N$3:$Q$2879,3,FALSE),"Not found"))</f>
        <v>58</v>
      </c>
      <c r="K298" s="2">
        <f>IFERROR(VLOOKUP(C298&amp;D298,AUS_male_Toplist_21_22!$N$3:$Q$2969,4,FALSE),IFERROR(VLOOKUP(C298&amp;D298,AUS_female_Toplist_21_22!$N$3:$Q$2879,4,FALSE),"Not found"))</f>
        <v>4</v>
      </c>
      <c r="L298" s="2">
        <f>(COUNTIF($C$2:$C298,$C298)=1)+0</f>
        <v>1</v>
      </c>
      <c r="M298" s="2">
        <f>IF(L298=1,RANK(I298,$I$2:$I$1209,0),"Alternate event")</f>
        <v>1001</v>
      </c>
      <c r="N298" s="2" t="str">
        <f t="shared" si="11"/>
        <v>Emma BERGshot-put</v>
      </c>
      <c r="O298" t="str">
        <f>IF(COUNTIFS($N$2:$N$3997, N298)&gt;1, "Duplicate", "Unique")</f>
        <v>Unique</v>
      </c>
    </row>
    <row r="299" spans="1:15" x14ac:dyDescent="0.2">
      <c r="A299" s="2">
        <v>298</v>
      </c>
      <c r="B299" s="2">
        <f t="shared" si="12"/>
        <v>103</v>
      </c>
      <c r="C299" t="s">
        <v>796</v>
      </c>
      <c r="D299" t="s">
        <v>39</v>
      </c>
      <c r="E299" s="5">
        <v>33293</v>
      </c>
      <c r="F299" s="41">
        <f ca="1">DATEDIF(E299,TODAY(),"y")</f>
        <v>31</v>
      </c>
      <c r="G299" s="42" t="str">
        <f>IFERROR(VLOOKUP(C299&amp;D299,AUS_male_points_list!$A$3:$S$1048576,19,FALSE), IFERROR(VLOOKUP(C299&amp;D299,AUS_female_points_list!$A$3:$S$1048576,19,FALSE),""))</f>
        <v/>
      </c>
      <c r="I299" s="81">
        <f>IFERROR(VLOOKUP(C299&amp;D299,AUS_male_Toplist_21_22!$N$3:$Q$2969,2,FALSE),IFERROR(VLOOKUP(C299&amp;D299,AUS_female_Toplist_21_22!$N$3:$Q$2879,2,FALSE),"Not found"))</f>
        <v>953</v>
      </c>
      <c r="J299" s="81">
        <f>IFERROR(VLOOKUP(C299&amp;D299,AUS_male_Toplist_21_22!$N$3:$Q$2969,3,FALSE),IFERROR(VLOOKUP(C299&amp;D299,AUS_female_Toplist_21_22!$N$3:$Q$2879,3,FALSE),"Not found"))</f>
        <v>58</v>
      </c>
      <c r="K299" s="2">
        <f>IFERROR(VLOOKUP(C299&amp;D299,AUS_male_Toplist_21_22!$N$3:$Q$2969,4,FALSE),IFERROR(VLOOKUP(C299&amp;D299,AUS_female_Toplist_21_22!$N$3:$Q$2879,4,FALSE),"Not found"))</f>
        <v>5</v>
      </c>
      <c r="L299" s="2">
        <f>(COUNTIF($C$2:$C299,$C299)=1)+0</f>
        <v>1</v>
      </c>
      <c r="M299" s="2">
        <f>IF(L299=1,RANK(I299,$I$2:$I$1209,0),"Alternate event")</f>
        <v>820</v>
      </c>
      <c r="N299" s="2" t="str">
        <f t="shared" si="11"/>
        <v>Matt COWIEshot-put</v>
      </c>
      <c r="O299" t="str">
        <f>IF(COUNTIFS($N$2:$N$3997, N299)&gt;1, "Duplicate", "Unique")</f>
        <v>Unique</v>
      </c>
    </row>
    <row r="300" spans="1:15" x14ac:dyDescent="0.2">
      <c r="A300" s="2">
        <v>299</v>
      </c>
      <c r="B300" s="2">
        <f t="shared" si="12"/>
        <v>103</v>
      </c>
      <c r="C300" t="s">
        <v>681</v>
      </c>
      <c r="D300" t="s">
        <v>34</v>
      </c>
      <c r="E300" s="5">
        <v>34654</v>
      </c>
      <c r="F300" s="41">
        <f ca="1">DATEDIF(E300,TODAY(),"y")</f>
        <v>27</v>
      </c>
      <c r="G300" s="42" t="str">
        <f>IFERROR(VLOOKUP(C300&amp;D300,AUS_male_points_list!$A$3:$S$1048576,19,FALSE), IFERROR(VLOOKUP(C300&amp;D300,AUS_female_points_list!$A$3:$S$1048576,19,FALSE),""))</f>
        <v/>
      </c>
      <c r="I300" s="81">
        <f>IFERROR(VLOOKUP(C300&amp;D300,AUS_male_Toplist_21_22!$N$3:$Q$2969,2,FALSE),IFERROR(VLOOKUP(C300&amp;D300,AUS_female_Toplist_21_22!$N$3:$Q$2879,2,FALSE),"Not found"))</f>
        <v>1064</v>
      </c>
      <c r="J300" s="81">
        <f>IFERROR(VLOOKUP(C300&amp;D300,AUS_male_Toplist_21_22!$N$3:$Q$2969,3,FALSE),IFERROR(VLOOKUP(C300&amp;D300,AUS_female_Toplist_21_22!$N$3:$Q$2879,3,FALSE),"Not found"))</f>
        <v>58</v>
      </c>
      <c r="K300" s="2">
        <f>IFERROR(VLOOKUP(C300&amp;D300,AUS_male_Toplist_21_22!$N$3:$Q$2969,4,FALSE),IFERROR(VLOOKUP(C300&amp;D300,AUS_female_Toplist_21_22!$N$3:$Q$2879,4,FALSE),"Not found"))</f>
        <v>6</v>
      </c>
      <c r="L300" s="2">
        <f>(COUNTIF($C$2:$C300,$C300)=1)+0</f>
        <v>1</v>
      </c>
      <c r="M300" s="2">
        <f>IF(L300=1,RANK(I300,$I$2:$I$1209,0),"Alternate event")</f>
        <v>305</v>
      </c>
      <c r="N300" s="2" t="str">
        <f t="shared" si="11"/>
        <v>Max STEVENS3000msc</v>
      </c>
      <c r="O300" t="str">
        <f>IF(COUNTIFS($N$2:$N$3997, N300)&gt;1, "Duplicate", "Unique")</f>
        <v>Unique</v>
      </c>
    </row>
    <row r="301" spans="1:15" x14ac:dyDescent="0.2">
      <c r="A301" s="2">
        <v>300</v>
      </c>
      <c r="C301" t="s">
        <v>292</v>
      </c>
      <c r="D301" t="s">
        <v>29</v>
      </c>
      <c r="E301" s="5">
        <v>32724</v>
      </c>
      <c r="F301" s="41">
        <f ca="1">DATEDIF(E301,TODAY(),"y")</f>
        <v>32</v>
      </c>
      <c r="G301" s="42" t="str">
        <f>IFERROR(VLOOKUP(C301&amp;D301,AUS_male_points_list!$A$3:$S$1048576,19,FALSE), IFERROR(VLOOKUP(C301&amp;D301,AUS_female_points_list!$A$3:$S$1048576,19,FALSE),""))</f>
        <v/>
      </c>
      <c r="I301" s="81">
        <f>IFERROR(VLOOKUP(C301&amp;D301,AUS_male_Toplist_21_22!$N$3:$Q$2969,2,FALSE),IFERROR(VLOOKUP(C301&amp;D301,AUS_female_Toplist_21_22!$N$3:$Q$2879,2,FALSE),"Not found"))</f>
        <v>1110</v>
      </c>
      <c r="J301" s="81">
        <f>IFERROR(VLOOKUP(C301&amp;D301,AUS_male_Toplist_21_22!$N$3:$Q$2969,3,FALSE),IFERROR(VLOOKUP(C301&amp;D301,AUS_female_Toplist_21_22!$N$3:$Q$2879,3,FALSE),"Not found"))</f>
        <v>58</v>
      </c>
      <c r="K301" s="2">
        <f>IFERROR(VLOOKUP(C301&amp;D301,AUS_male_Toplist_21_22!$N$3:$Q$2969,4,FALSE),IFERROR(VLOOKUP(C301&amp;D301,AUS_female_Toplist_21_22!$N$3:$Q$2879,4,FALSE),"Not found"))</f>
        <v>7</v>
      </c>
      <c r="L301" s="2">
        <f>(COUNTIF($C$2:$C301,$C301)=1)+0</f>
        <v>0</v>
      </c>
      <c r="M301" s="2" t="str">
        <f>IF(L301=1,RANK(I301,$I$2:$I$1209,0),"Alternate event")</f>
        <v>Alternate event</v>
      </c>
      <c r="N301" s="2" t="str">
        <f t="shared" si="11"/>
        <v>Genevieve GREGSON5000m</v>
      </c>
      <c r="O301" t="str">
        <f>IF(COUNTIFS($N$2:$N$3997, N301)&gt;1, "Duplicate", "Unique")</f>
        <v>Unique</v>
      </c>
    </row>
    <row r="302" spans="1:15" x14ac:dyDescent="0.2">
      <c r="A302" s="2">
        <v>301</v>
      </c>
      <c r="B302" s="2">
        <v>103</v>
      </c>
      <c r="C302" t="s">
        <v>377</v>
      </c>
      <c r="D302" t="s">
        <v>37</v>
      </c>
      <c r="E302" s="5">
        <v>35834</v>
      </c>
      <c r="F302" s="41">
        <f ca="1">DATEDIF(E302,TODAY(),"y")</f>
        <v>24</v>
      </c>
      <c r="G302" s="42" t="str">
        <f>IFERROR(VLOOKUP(C302&amp;D302,AUS_male_points_list!$A$3:$S$1048576,19,FALSE), IFERROR(VLOOKUP(C302&amp;D302,AUS_female_points_list!$A$3:$S$1048576,19,FALSE),""))</f>
        <v/>
      </c>
      <c r="I302" s="81">
        <f>IFERROR(VLOOKUP(C302&amp;D302,AUS_male_Toplist_21_22!$N$3:$Q$2969,2,FALSE),IFERROR(VLOOKUP(C302&amp;D302,AUS_female_Toplist_21_22!$N$3:$Q$2879,2,FALSE),"Not found"))</f>
        <v>1055</v>
      </c>
      <c r="J302" s="81">
        <f>IFERROR(VLOOKUP(C302&amp;D302,AUS_male_Toplist_21_22!$N$3:$Q$2969,3,FALSE),IFERROR(VLOOKUP(C302&amp;D302,AUS_female_Toplist_21_22!$N$3:$Q$2879,3,FALSE),"Not found"))</f>
        <v>58</v>
      </c>
      <c r="K302" s="2">
        <f>IFERROR(VLOOKUP(C302&amp;D302,AUS_male_Toplist_21_22!$N$3:$Q$2969,4,FALSE),IFERROR(VLOOKUP(C302&amp;D302,AUS_female_Toplist_21_22!$N$3:$Q$2879,4,FALSE),"Not found"))</f>
        <v>7</v>
      </c>
      <c r="L302" s="2">
        <f>(COUNTIF($C$2:$C302,$C302)=1)+0</f>
        <v>1</v>
      </c>
      <c r="M302" s="2">
        <f>IF(L302=1,RANK(I302,$I$2:$I$1209,0),"Alternate event")</f>
        <v>333</v>
      </c>
      <c r="N302" s="2" t="str">
        <f t="shared" si="11"/>
        <v>Tay-Leiha CLARKlong-jump</v>
      </c>
      <c r="O302" t="str">
        <f>IF(COUNTIFS($N$2:$N$3997, N302)&gt;1, "Duplicate", "Unique")</f>
        <v>Unique</v>
      </c>
    </row>
    <row r="303" spans="1:15" x14ac:dyDescent="0.2">
      <c r="A303" s="2">
        <v>302</v>
      </c>
      <c r="B303" s="2">
        <f t="shared" si="12"/>
        <v>103</v>
      </c>
      <c r="C303" t="s">
        <v>619</v>
      </c>
      <c r="D303" t="s">
        <v>28</v>
      </c>
      <c r="E303" s="5">
        <v>35528</v>
      </c>
      <c r="F303" s="41">
        <f ca="1">DATEDIF(E303,TODAY(),"y")</f>
        <v>24</v>
      </c>
      <c r="G303" s="42" t="str">
        <f>IFERROR(VLOOKUP(C303&amp;D303,AUS_male_points_list!$A$3:$S$1048576,19,FALSE), IFERROR(VLOOKUP(C303&amp;D303,AUS_female_points_list!$A$3:$S$1048576,19,FALSE),""))</f>
        <v/>
      </c>
      <c r="I303" s="81">
        <f>IFERROR(VLOOKUP(C303&amp;D303,AUS_male_Toplist_21_22!$N$3:$Q$2969,2,FALSE),IFERROR(VLOOKUP(C303&amp;D303,AUS_female_Toplist_21_22!$N$3:$Q$2879,2,FALSE),"Not found"))</f>
        <v>1118</v>
      </c>
      <c r="J303" s="81">
        <f>IFERROR(VLOOKUP(C303&amp;D303,AUS_male_Toplist_21_22!$N$3:$Q$2969,3,FALSE),IFERROR(VLOOKUP(C303&amp;D303,AUS_female_Toplist_21_22!$N$3:$Q$2879,3,FALSE),"Not found"))</f>
        <v>58</v>
      </c>
      <c r="K303" s="2">
        <f>IFERROR(VLOOKUP(C303&amp;D303,AUS_male_Toplist_21_22!$N$3:$Q$2969,4,FALSE),IFERROR(VLOOKUP(C303&amp;D303,AUS_female_Toplist_21_22!$N$3:$Q$2879,4,FALSE),"Not found"))</f>
        <v>13</v>
      </c>
      <c r="L303" s="2">
        <f>(COUNTIF($C$2:$C303,$C303)=1)+0</f>
        <v>1</v>
      </c>
      <c r="M303" s="2">
        <f>IF(L303=1,RANK(I303,$I$2:$I$1209,0),"Alternate event")</f>
        <v>127</v>
      </c>
      <c r="N303" s="2" t="str">
        <f t="shared" si="11"/>
        <v>Jack ANSTEY1500m</v>
      </c>
      <c r="O303" t="str">
        <f>IF(COUNTIFS($N$2:$N$3997, N303)&gt;1, "Duplicate", "Unique")</f>
        <v>Unique</v>
      </c>
    </row>
    <row r="304" spans="1:15" x14ac:dyDescent="0.2">
      <c r="A304" s="2">
        <v>303</v>
      </c>
      <c r="B304" s="2">
        <f t="shared" si="12"/>
        <v>103</v>
      </c>
      <c r="C304" t="s">
        <v>610</v>
      </c>
      <c r="D304" t="s">
        <v>27</v>
      </c>
      <c r="E304" s="5">
        <v>37180</v>
      </c>
      <c r="F304" s="41">
        <f ca="1">DATEDIF(E304,TODAY(),"y")</f>
        <v>20</v>
      </c>
      <c r="G304" s="42" t="str">
        <f>IFERROR(VLOOKUP(C304&amp;D304,AUS_male_points_list!$A$3:$S$1048576,19,FALSE), IFERROR(VLOOKUP(C304&amp;D304,AUS_female_points_list!$A$3:$S$1048576,19,FALSE),""))</f>
        <v/>
      </c>
      <c r="I304" s="81">
        <f>IFERROR(VLOOKUP(C304&amp;D304,AUS_male_Toplist_21_22!$N$3:$Q$2969,2,FALSE),IFERROR(VLOOKUP(C304&amp;D304,AUS_female_Toplist_21_22!$N$3:$Q$2879,2,FALSE),"Not found"))</f>
        <v>1122</v>
      </c>
      <c r="J304" s="81">
        <f>IFERROR(VLOOKUP(C304&amp;D304,AUS_male_Toplist_21_22!$N$3:$Q$2969,3,FALSE),IFERROR(VLOOKUP(C304&amp;D304,AUS_female_Toplist_21_22!$N$3:$Q$2879,3,FALSE),"Not found"))</f>
        <v>59</v>
      </c>
      <c r="K304" s="2">
        <f>IFERROR(VLOOKUP(C304&amp;D304,AUS_male_Toplist_21_22!$N$3:$Q$2969,4,FALSE),IFERROR(VLOOKUP(C304&amp;D304,AUS_female_Toplist_21_22!$N$3:$Q$2879,4,FALSE),"Not found"))</f>
        <v>4</v>
      </c>
      <c r="L304" s="2">
        <f>(COUNTIF($C$2:$C304,$C304)=1)+0</f>
        <v>1</v>
      </c>
      <c r="M304" s="2">
        <f>IF(L304=1,RANK(I304,$I$2:$I$1209,0),"Alternate event")</f>
        <v>120</v>
      </c>
      <c r="N304" s="2" t="str">
        <f t="shared" si="11"/>
        <v>Jack LUNN800m</v>
      </c>
      <c r="O304" t="str">
        <f>IF(COUNTIFS($N$2:$N$3997, N304)&gt;1, "Duplicate", "Unique")</f>
        <v>Unique</v>
      </c>
    </row>
    <row r="305" spans="1:15" x14ac:dyDescent="0.2">
      <c r="A305" s="2">
        <v>304</v>
      </c>
      <c r="B305" s="2">
        <f t="shared" si="12"/>
        <v>103</v>
      </c>
      <c r="C305" t="s">
        <v>310</v>
      </c>
      <c r="D305" s="5" t="s">
        <v>29</v>
      </c>
      <c r="E305" s="5">
        <v>35618</v>
      </c>
      <c r="F305" s="41">
        <f ca="1">DATEDIF(E305,TODAY(),"y")</f>
        <v>24</v>
      </c>
      <c r="G305" s="42" t="str">
        <f>IFERROR(VLOOKUP(C305&amp;D305,AUS_male_points_list!$A$3:$S$1048576,19,FALSE), IFERROR(VLOOKUP(C305&amp;D305,AUS_female_points_list!$A$3:$S$1048576,19,FALSE),""))</f>
        <v/>
      </c>
      <c r="I305" s="81">
        <f>IFERROR(VLOOKUP(C305&amp;D305,AUS_male_Toplist_21_22!$N$3:$Q$2969,2,FALSE),IFERROR(VLOOKUP(C305&amp;D305,AUS_female_Toplist_21_22!$N$3:$Q$2879,2,FALSE),"Not found"))</f>
        <v>1107</v>
      </c>
      <c r="J305" s="81">
        <f>IFERROR(VLOOKUP(C305&amp;D305,AUS_male_Toplist_21_22!$N$3:$Q$2969,3,FALSE),IFERROR(VLOOKUP(C305&amp;D305,AUS_female_Toplist_21_22!$N$3:$Q$2879,3,FALSE),"Not found"))</f>
        <v>59</v>
      </c>
      <c r="K305" s="2">
        <f>IFERROR(VLOOKUP(C305&amp;D305,AUS_male_Toplist_21_22!$N$3:$Q$2969,4,FALSE),IFERROR(VLOOKUP(C305&amp;D305,AUS_female_Toplist_21_22!$N$3:$Q$2879,4,FALSE),"Not found"))</f>
        <v>8</v>
      </c>
      <c r="L305" s="2">
        <f>(COUNTIF($C$2:$C305,$C305)=1)+0</f>
        <v>1</v>
      </c>
      <c r="M305" s="2">
        <f>IF(L305=1,RANK(I305,$I$2:$I$1209,0),"Alternate event")</f>
        <v>160</v>
      </c>
      <c r="N305" s="2" t="str">
        <f t="shared" si="11"/>
        <v>Caitlin ADAMS5000m</v>
      </c>
      <c r="O305" t="str">
        <f>IF(COUNTIFS($N$2:$N$3997, N305)&gt;1, "Duplicate", "Unique")</f>
        <v>Unique</v>
      </c>
    </row>
    <row r="306" spans="1:15" x14ac:dyDescent="0.2">
      <c r="A306" s="2">
        <v>305</v>
      </c>
      <c r="B306" s="2">
        <f t="shared" si="12"/>
        <v>103</v>
      </c>
      <c r="C306" t="s">
        <v>241</v>
      </c>
      <c r="D306" t="s">
        <v>28</v>
      </c>
      <c r="E306" s="5">
        <v>37404</v>
      </c>
      <c r="F306" s="41">
        <f ca="1">DATEDIF(E306,TODAY(),"y")</f>
        <v>19</v>
      </c>
      <c r="G306" s="42" t="str">
        <f>IFERROR(VLOOKUP(C306&amp;D306,AUS_male_points_list!$A$3:$S$1048576,19,FALSE), IFERROR(VLOOKUP(C306&amp;D306,AUS_female_points_list!$A$3:$S$1048576,19,FALSE),""))</f>
        <v/>
      </c>
      <c r="I306" s="81">
        <f>IFERROR(VLOOKUP(C306&amp;D306,AUS_male_Toplist_21_22!$N$3:$Q$2969,2,FALSE),IFERROR(VLOOKUP(C306&amp;D306,AUS_female_Toplist_21_22!$N$3:$Q$2879,2,FALSE),"Not found"))</f>
        <v>1111</v>
      </c>
      <c r="J306" s="81">
        <f>IFERROR(VLOOKUP(C306&amp;D306,AUS_male_Toplist_21_22!$N$3:$Q$2969,3,FALSE),IFERROR(VLOOKUP(C306&amp;D306,AUS_female_Toplist_21_22!$N$3:$Q$2879,3,FALSE),"Not found"))</f>
        <v>59</v>
      </c>
      <c r="K306" s="2">
        <f>IFERROR(VLOOKUP(C306&amp;D306,AUS_male_Toplist_21_22!$N$3:$Q$2969,4,FALSE),IFERROR(VLOOKUP(C306&amp;D306,AUS_female_Toplist_21_22!$N$3:$Q$2879,4,FALSE),"Not found"))</f>
        <v>12</v>
      </c>
      <c r="L306" s="2">
        <f>(COUNTIF($C$2:$C306,$C306)=1)+0</f>
        <v>1</v>
      </c>
      <c r="M306" s="2">
        <f>IF(L306=1,RANK(I306,$I$2:$I$1209,0),"Alternate event")</f>
        <v>148</v>
      </c>
      <c r="N306" s="2" t="str">
        <f t="shared" si="11"/>
        <v>Jaylah HANCOCK-CAMERON1500m</v>
      </c>
      <c r="O306" t="str">
        <f>IF(COUNTIFS($N$2:$N$3997, N306)&gt;1, "Duplicate", "Unique")</f>
        <v>Unique</v>
      </c>
    </row>
    <row r="307" spans="1:15" x14ac:dyDescent="0.2">
      <c r="A307" s="2">
        <v>306</v>
      </c>
      <c r="B307" s="2">
        <f t="shared" si="12"/>
        <v>103</v>
      </c>
      <c r="C307" t="s">
        <v>307</v>
      </c>
      <c r="D307" t="s">
        <v>28</v>
      </c>
      <c r="E307" s="5">
        <v>34956</v>
      </c>
      <c r="F307" s="41">
        <f ca="1">DATEDIF(E307,TODAY(),"y")</f>
        <v>26</v>
      </c>
      <c r="G307" s="42" t="str">
        <f>IFERROR(VLOOKUP(C307&amp;D307,AUS_male_points_list!$A$3:$S$1048576,19,FALSE), IFERROR(VLOOKUP(C307&amp;D307,AUS_female_points_list!$A$3:$S$1048576,19,FALSE),""))</f>
        <v/>
      </c>
      <c r="I307" s="81">
        <f>IFERROR(VLOOKUP(C307&amp;D307,AUS_male_Toplist_21_22!$N$3:$Q$2969,2,FALSE),IFERROR(VLOOKUP(C307&amp;D307,AUS_female_Toplist_21_22!$N$3:$Q$2879,2,FALSE),"Not found"))</f>
        <v>1111</v>
      </c>
      <c r="J307" s="81">
        <f>IFERROR(VLOOKUP(C307&amp;D307,AUS_male_Toplist_21_22!$N$3:$Q$2969,3,FALSE),IFERROR(VLOOKUP(C307&amp;D307,AUS_female_Toplist_21_22!$N$3:$Q$2879,3,FALSE),"Not found"))</f>
        <v>59</v>
      </c>
      <c r="K307" s="2">
        <f>IFERROR(VLOOKUP(C307&amp;D307,AUS_male_Toplist_21_22!$N$3:$Q$2969,4,FALSE),IFERROR(VLOOKUP(C307&amp;D307,AUS_female_Toplist_21_22!$N$3:$Q$2879,4,FALSE),"Not found"))</f>
        <v>12</v>
      </c>
      <c r="L307" s="2">
        <f>(COUNTIF($C$2:$C307,$C307)=1)+0</f>
        <v>0</v>
      </c>
      <c r="M307" s="2" t="str">
        <f>IF(L307=1,RANK(I307,$I$2:$I$1209,0),"Alternate event")</f>
        <v>Alternate event</v>
      </c>
      <c r="N307" s="2" t="str">
        <f t="shared" si="11"/>
        <v>Isobel BATT-DOYLE1500m</v>
      </c>
      <c r="O307" t="str">
        <f>IF(COUNTIFS($N$2:$N$3997, N307)&gt;1, "Duplicate", "Unique")</f>
        <v>Unique</v>
      </c>
    </row>
    <row r="308" spans="1:15" x14ac:dyDescent="0.2">
      <c r="A308" s="2">
        <v>307</v>
      </c>
      <c r="B308" s="2">
        <f t="shared" si="12"/>
        <v>103</v>
      </c>
      <c r="C308" t="s">
        <v>747</v>
      </c>
      <c r="D308" t="s">
        <v>38</v>
      </c>
      <c r="E308" s="5">
        <v>37777</v>
      </c>
      <c r="F308" s="41">
        <f ca="1">DATEDIF(E308,TODAY(),"y")</f>
        <v>18</v>
      </c>
      <c r="G308" s="42" t="str">
        <f>IFERROR(VLOOKUP(C308&amp;D308,AUS_male_points_list!$A$3:$S$1048576,19,FALSE), IFERROR(VLOOKUP(C308&amp;D308,AUS_female_points_list!$A$3:$S$1048576,19,FALSE),""))</f>
        <v/>
      </c>
      <c r="I308" s="81">
        <f>IFERROR(VLOOKUP(C308&amp;D308,AUS_male_Toplist_21_22!$N$3:$Q$2969,2,FALSE),IFERROR(VLOOKUP(C308&amp;D308,AUS_female_Toplist_21_22!$N$3:$Q$2879,2,FALSE),"Not found"))</f>
        <v>1044</v>
      </c>
      <c r="J308" s="81">
        <f>IFERROR(VLOOKUP(C308&amp;D308,AUS_male_Toplist_21_22!$N$3:$Q$2969,3,FALSE),IFERROR(VLOOKUP(C308&amp;D308,AUS_female_Toplist_21_22!$N$3:$Q$2879,3,FALSE),"Not found"))</f>
        <v>60</v>
      </c>
      <c r="K308" s="2">
        <f>IFERROR(VLOOKUP(C308&amp;D308,AUS_male_Toplist_21_22!$N$3:$Q$2969,4,FALSE),IFERROR(VLOOKUP(C308&amp;D308,AUS_female_Toplist_21_22!$N$3:$Q$2879,4,FALSE),"Not found"))</f>
        <v>5</v>
      </c>
      <c r="L308" s="2">
        <f>(COUNTIF($C$2:$C308,$C308)=1)+0</f>
        <v>1</v>
      </c>
      <c r="M308" s="2">
        <f>IF(L308=1,RANK(I308,$I$2:$I$1209,0),"Alternate event")</f>
        <v>378</v>
      </c>
      <c r="N308" s="2" t="str">
        <f t="shared" si="11"/>
        <v>Aiden HINSONtriple-jump</v>
      </c>
      <c r="O308" t="str">
        <f>IF(COUNTIFS($N$2:$N$3997, N308)&gt;1, "Duplicate", "Unique")</f>
        <v>Unique</v>
      </c>
    </row>
    <row r="309" spans="1:15" x14ac:dyDescent="0.2">
      <c r="A309" s="2">
        <v>308</v>
      </c>
      <c r="B309" s="2">
        <f t="shared" si="12"/>
        <v>103</v>
      </c>
      <c r="C309" t="s">
        <v>460</v>
      </c>
      <c r="D309" t="s">
        <v>42</v>
      </c>
      <c r="E309" s="5">
        <v>36914</v>
      </c>
      <c r="F309" s="41">
        <f ca="1">DATEDIF(E309,TODAY(),"y")</f>
        <v>21</v>
      </c>
      <c r="G309" s="42" t="str">
        <f>IFERROR(VLOOKUP(C309&amp;D309,AUS_male_points_list!$A$3:$S$1048576,19,FALSE), IFERROR(VLOOKUP(C309&amp;D309,AUS_female_points_list!$A$3:$S$1048576,19,FALSE),""))</f>
        <v/>
      </c>
      <c r="I309" s="81">
        <f>IFERROR(VLOOKUP(C309&amp;D309,AUS_male_Toplist_21_22!$N$3:$Q$2969,2,FALSE),IFERROR(VLOOKUP(C309&amp;D309,AUS_female_Toplist_21_22!$N$3:$Q$2879,2,FALSE),"Not found"))</f>
        <v>884</v>
      </c>
      <c r="J309" s="81">
        <f>IFERROR(VLOOKUP(C309&amp;D309,AUS_male_Toplist_21_22!$N$3:$Q$2969,3,FALSE),IFERROR(VLOOKUP(C309&amp;D309,AUS_female_Toplist_21_22!$N$3:$Q$2879,3,FALSE),"Not found"))</f>
        <v>60</v>
      </c>
      <c r="K309" s="2">
        <f>IFERROR(VLOOKUP(C309&amp;D309,AUS_male_Toplist_21_22!$N$3:$Q$2969,4,FALSE),IFERROR(VLOOKUP(C309&amp;D309,AUS_female_Toplist_21_22!$N$3:$Q$2879,4,FALSE),"Not found"))</f>
        <v>6</v>
      </c>
      <c r="L309" s="2">
        <f>(COUNTIF($C$2:$C309,$C309)=1)+0</f>
        <v>1</v>
      </c>
      <c r="M309" s="2">
        <f>IF(L309=1,RANK(I309,$I$2:$I$1209,0),"Alternate event")</f>
        <v>990</v>
      </c>
      <c r="N309" s="2" t="str">
        <f t="shared" si="11"/>
        <v>Isabella SIMONELLIhammer-throw</v>
      </c>
      <c r="O309" t="str">
        <f>IF(COUNTIFS($N$2:$N$3997, N309)&gt;1, "Duplicate", "Unique")</f>
        <v>Unique</v>
      </c>
    </row>
    <row r="310" spans="1:15" x14ac:dyDescent="0.2">
      <c r="A310" s="2">
        <v>309</v>
      </c>
      <c r="B310" s="2">
        <f t="shared" si="12"/>
        <v>103</v>
      </c>
      <c r="C310" t="s">
        <v>157</v>
      </c>
      <c r="D310" t="s">
        <v>37</v>
      </c>
      <c r="E310" s="5">
        <v>38952</v>
      </c>
      <c r="F310" s="41">
        <f ca="1">DATEDIF(E310,TODAY(),"y")</f>
        <v>15</v>
      </c>
      <c r="G310" s="42" t="str">
        <f>IFERROR(VLOOKUP(C310&amp;D310,AUS_male_points_list!$A$3:$S$1048576,19,FALSE), IFERROR(VLOOKUP(C310&amp;D310,AUS_female_points_list!$A$3:$S$1048576,19,FALSE),""))</f>
        <v/>
      </c>
      <c r="I310" s="81">
        <f>IFERROR(VLOOKUP(C310&amp;D310,AUS_male_Toplist_21_22!$N$3:$Q$2969,2,FALSE),IFERROR(VLOOKUP(C310&amp;D310,AUS_female_Toplist_21_22!$N$3:$Q$2879,2,FALSE),"Not found"))</f>
        <v>1053</v>
      </c>
      <c r="J310" s="81">
        <f>IFERROR(VLOOKUP(C310&amp;D310,AUS_male_Toplist_21_22!$N$3:$Q$2969,3,FALSE),IFERROR(VLOOKUP(C310&amp;D310,AUS_female_Toplist_21_22!$N$3:$Q$2879,3,FALSE),"Not found"))</f>
        <v>60</v>
      </c>
      <c r="K310" s="2">
        <f>IFERROR(VLOOKUP(C310&amp;D310,AUS_male_Toplist_21_22!$N$3:$Q$2969,4,FALSE),IFERROR(VLOOKUP(C310&amp;D310,AUS_female_Toplist_21_22!$N$3:$Q$2879,4,FALSE),"Not found"))</f>
        <v>8</v>
      </c>
      <c r="L310" s="2">
        <f>(COUNTIF($C$2:$C310,$C310)=1)+0</f>
        <v>1</v>
      </c>
      <c r="M310" s="2">
        <f>IF(L310=1,RANK(I310,$I$2:$I$1209,0),"Alternate event")</f>
        <v>337</v>
      </c>
      <c r="N310" s="2" t="str">
        <f t="shared" si="11"/>
        <v>Delta AMIDZOVSKIlong-jump</v>
      </c>
      <c r="O310" t="str">
        <f>IF(COUNTIFS($N$2:$N$3997, N310)&gt;1, "Duplicate", "Unique")</f>
        <v>Unique</v>
      </c>
    </row>
    <row r="311" spans="1:15" x14ac:dyDescent="0.2">
      <c r="A311" s="2">
        <v>310</v>
      </c>
      <c r="B311" s="2">
        <f t="shared" si="12"/>
        <v>103</v>
      </c>
      <c r="C311" t="s">
        <v>239</v>
      </c>
      <c r="D311" s="5" t="s">
        <v>27</v>
      </c>
      <c r="E311" s="5">
        <v>36472</v>
      </c>
      <c r="F311" s="41">
        <f ca="1">DATEDIF(E311,TODAY(),"y")</f>
        <v>22</v>
      </c>
      <c r="G311" s="42" t="str">
        <f>IFERROR(VLOOKUP(C311&amp;D311,AUS_male_points_list!$A$3:$S$1048576,19,FALSE), IFERROR(VLOOKUP(C311&amp;D311,AUS_female_points_list!$A$3:$S$1048576,19,FALSE),""))</f>
        <v/>
      </c>
      <c r="I311" s="81">
        <f>IFERROR(VLOOKUP(C311&amp;D311,AUS_male_Toplist_21_22!$N$3:$Q$2969,2,FALSE),IFERROR(VLOOKUP(C311&amp;D311,AUS_female_Toplist_21_22!$N$3:$Q$2879,2,FALSE),"Not found"))</f>
        <v>1105</v>
      </c>
      <c r="J311" s="81">
        <f>IFERROR(VLOOKUP(C311&amp;D311,AUS_male_Toplist_21_22!$N$3:$Q$2969,3,FALSE),IFERROR(VLOOKUP(C311&amp;D311,AUS_female_Toplist_21_22!$N$3:$Q$2879,3,FALSE),"Not found"))</f>
        <v>60</v>
      </c>
      <c r="K311" s="2">
        <f>IFERROR(VLOOKUP(C311&amp;D311,AUS_male_Toplist_21_22!$N$3:$Q$2969,4,FALSE),IFERROR(VLOOKUP(C311&amp;D311,AUS_female_Toplist_21_22!$N$3:$Q$2879,4,FALSE),"Not found"))</f>
        <v>10</v>
      </c>
      <c r="L311" s="2">
        <f>(COUNTIF($C$2:$C311,$C311)=1)+0</f>
        <v>1</v>
      </c>
      <c r="M311" s="2">
        <f>IF(L311=1,RANK(I311,$I$2:$I$1209,0),"Alternate event")</f>
        <v>167</v>
      </c>
      <c r="N311" s="2" t="str">
        <f t="shared" si="11"/>
        <v>Imogen BARRETT800m</v>
      </c>
      <c r="O311" t="str">
        <f>IF(COUNTIFS($N$2:$N$3997, N311)&gt;1, "Duplicate", "Unique")</f>
        <v>Unique</v>
      </c>
    </row>
    <row r="312" spans="1:15" x14ac:dyDescent="0.2">
      <c r="A312" s="2">
        <v>311</v>
      </c>
      <c r="B312" s="2">
        <f t="shared" si="12"/>
        <v>103</v>
      </c>
      <c r="C312" t="s">
        <v>219</v>
      </c>
      <c r="D312" t="s">
        <v>33</v>
      </c>
      <c r="E312" s="5">
        <v>36574</v>
      </c>
      <c r="F312" s="41">
        <f ca="1">DATEDIF(E312,TODAY(),"y")</f>
        <v>22</v>
      </c>
      <c r="G312" s="42" t="str">
        <f>IFERROR(VLOOKUP(C312&amp;D312,AUS_male_points_list!$A$3:$S$1048576,19,FALSE), IFERROR(VLOOKUP(C312&amp;D312,AUS_female_points_list!$A$3:$S$1048576,19,FALSE),""))</f>
        <v/>
      </c>
      <c r="I312" s="81">
        <f>IFERROR(VLOOKUP(C312&amp;D312,AUS_male_Toplist_21_22!$N$3:$Q$2969,2,FALSE),IFERROR(VLOOKUP(C312&amp;D312,AUS_female_Toplist_21_22!$N$3:$Q$2879,2,FALSE),"Not found"))</f>
        <v>1053</v>
      </c>
      <c r="J312" s="81">
        <f>IFERROR(VLOOKUP(C312&amp;D312,AUS_male_Toplist_21_22!$N$3:$Q$2969,3,FALSE),IFERROR(VLOOKUP(C312&amp;D312,AUS_female_Toplist_21_22!$N$3:$Q$2879,3,FALSE),"Not found"))</f>
        <v>61</v>
      </c>
      <c r="K312" s="2">
        <f>IFERROR(VLOOKUP(C312&amp;D312,AUS_male_Toplist_21_22!$N$3:$Q$2969,4,FALSE),IFERROR(VLOOKUP(C312&amp;D312,AUS_female_Toplist_21_22!$N$3:$Q$2879,4,FALSE),"Not found"))</f>
        <v>7</v>
      </c>
      <c r="L312" s="2">
        <f>(COUNTIF($C$2:$C312,$C312)=1)+0</f>
        <v>1</v>
      </c>
      <c r="M312" s="2">
        <f>IF(L312=1,RANK(I312,$I$2:$I$1209,0),"Alternate event")</f>
        <v>337</v>
      </c>
      <c r="N312" s="2" t="str">
        <f t="shared" si="11"/>
        <v>Annamaria LESZCZYNSKA400mh</v>
      </c>
      <c r="O312" t="str">
        <f>IF(COUNTIFS($N$2:$N$3997, N312)&gt;1, "Duplicate", "Unique")</f>
        <v>Unique</v>
      </c>
    </row>
    <row r="313" spans="1:15" x14ac:dyDescent="0.2">
      <c r="A313" s="2">
        <v>312</v>
      </c>
      <c r="B313" s="2">
        <f t="shared" si="12"/>
        <v>103</v>
      </c>
      <c r="C313" t="s">
        <v>769</v>
      </c>
      <c r="D313" t="s">
        <v>35</v>
      </c>
      <c r="E313" s="5">
        <v>35415</v>
      </c>
      <c r="F313" s="41">
        <f ca="1">DATEDIF(E313,TODAY(),"y")</f>
        <v>25</v>
      </c>
      <c r="G313" s="42" t="str">
        <f>IFERROR(VLOOKUP(C313&amp;D313,AUS_male_points_list!$A$3:$S$1048576,19,FALSE), IFERROR(VLOOKUP(C313&amp;D313,AUS_female_points_list!$A$3:$S$1048576,19,FALSE),""))</f>
        <v/>
      </c>
      <c r="I313" s="81">
        <f>IFERROR(VLOOKUP(C313&amp;D313,AUS_male_Toplist_21_22!$N$3:$Q$2969,2,FALSE),IFERROR(VLOOKUP(C313&amp;D313,AUS_female_Toplist_21_22!$N$3:$Q$2879,2,FALSE),"Not found"))</f>
        <v>1028</v>
      </c>
      <c r="J313" s="81">
        <f>IFERROR(VLOOKUP(C313&amp;D313,AUS_male_Toplist_21_22!$N$3:$Q$2969,3,FALSE),IFERROR(VLOOKUP(C313&amp;D313,AUS_female_Toplist_21_22!$N$3:$Q$2879,3,FALSE),"Not found"))</f>
        <v>61</v>
      </c>
      <c r="K313" s="2">
        <f>IFERROR(VLOOKUP(C313&amp;D313,AUS_male_Toplist_21_22!$N$3:$Q$2969,4,FALSE),IFERROR(VLOOKUP(C313&amp;D313,AUS_female_Toplist_21_22!$N$3:$Q$2879,4,FALSE),"Not found"))</f>
        <v>7</v>
      </c>
      <c r="L313" s="2">
        <f>(COUNTIF($C$2:$C313,$C313)=1)+0</f>
        <v>1</v>
      </c>
      <c r="M313" s="2">
        <f>IF(L313=1,RANK(I313,$I$2:$I$1209,0),"Alternate event")</f>
        <v>436</v>
      </c>
      <c r="N313" s="2" t="str">
        <f t="shared" ref="N313:N376" si="13">C313&amp;D313</f>
        <v>Matthew TILLEYhigh-jump</v>
      </c>
      <c r="O313" t="str">
        <f>IF(COUNTIFS($N$2:$N$3997, N313)&gt;1, "Duplicate", "Unique")</f>
        <v>Unique</v>
      </c>
    </row>
    <row r="314" spans="1:15" x14ac:dyDescent="0.2">
      <c r="A314" s="2">
        <v>313</v>
      </c>
      <c r="B314" s="2">
        <f t="shared" si="12"/>
        <v>103</v>
      </c>
      <c r="C314" t="s">
        <v>476</v>
      </c>
      <c r="D314" t="s">
        <v>42</v>
      </c>
      <c r="E314" s="5">
        <v>37932</v>
      </c>
      <c r="F314" s="41">
        <f ca="1">DATEDIF(E314,TODAY(),"y")</f>
        <v>18</v>
      </c>
      <c r="G314" s="42" t="str">
        <f>IFERROR(VLOOKUP(C314&amp;D314,AUS_male_points_list!$A$3:$S$1048576,19,FALSE), IFERROR(VLOOKUP(C314&amp;D314,AUS_female_points_list!$A$3:$S$1048576,19,FALSE),""))</f>
        <v/>
      </c>
      <c r="I314" s="81">
        <f>IFERROR(VLOOKUP(C314&amp;D314,AUS_male_Toplist_21_22!$N$3:$Q$2969,2,FALSE),IFERROR(VLOOKUP(C314&amp;D314,AUS_female_Toplist_21_22!$N$3:$Q$2879,2,FALSE),"Not found"))</f>
        <v>879</v>
      </c>
      <c r="J314" s="81">
        <f>IFERROR(VLOOKUP(C314&amp;D314,AUS_male_Toplist_21_22!$N$3:$Q$2969,3,FALSE),IFERROR(VLOOKUP(C314&amp;D314,AUS_female_Toplist_21_22!$N$3:$Q$2879,3,FALSE),"Not found"))</f>
        <v>61</v>
      </c>
      <c r="K314" s="2">
        <f>IFERROR(VLOOKUP(C314&amp;D314,AUS_male_Toplist_21_22!$N$3:$Q$2969,4,FALSE),IFERROR(VLOOKUP(C314&amp;D314,AUS_female_Toplist_21_22!$N$3:$Q$2879,4,FALSE),"Not found"))</f>
        <v>7</v>
      </c>
      <c r="L314" s="2">
        <f>(COUNTIF($C$2:$C314,$C314)=1)+0</f>
        <v>1</v>
      </c>
      <c r="M314" s="2">
        <f>IF(L314=1,RANK(I314,$I$2:$I$1209,0),"Alternate event")</f>
        <v>999</v>
      </c>
      <c r="N314" s="2" t="str">
        <f t="shared" si="13"/>
        <v>Lara ROBERTShammer-throw</v>
      </c>
      <c r="O314" t="str">
        <f>IF(COUNTIFS($N$2:$N$3997, N314)&gt;1, "Duplicate", "Unique")</f>
        <v>Unique</v>
      </c>
    </row>
    <row r="315" spans="1:15" x14ac:dyDescent="0.2">
      <c r="A315" s="2">
        <v>314</v>
      </c>
      <c r="B315" s="2">
        <f t="shared" si="12"/>
        <v>103</v>
      </c>
      <c r="C315" t="s">
        <v>376</v>
      </c>
      <c r="D315" t="s">
        <v>38</v>
      </c>
      <c r="E315" s="5">
        <v>36877</v>
      </c>
      <c r="F315" s="41">
        <f ca="1">DATEDIF(E315,TODAY(),"y")</f>
        <v>21</v>
      </c>
      <c r="G315" s="42" t="str">
        <f>IFERROR(VLOOKUP(C315&amp;D315,AUS_male_points_list!$A$3:$S$1048576,19,FALSE), IFERROR(VLOOKUP(C315&amp;D315,AUS_female_points_list!$A$3:$S$1048576,19,FALSE),""))</f>
        <v/>
      </c>
      <c r="I315" s="81">
        <f>IFERROR(VLOOKUP(C315&amp;D315,AUS_male_Toplist_21_22!$N$3:$Q$2969,2,FALSE),IFERROR(VLOOKUP(C315&amp;D315,AUS_female_Toplist_21_22!$N$3:$Q$2879,2,FALSE),"Not found"))</f>
        <v>998</v>
      </c>
      <c r="J315" s="81">
        <f>IFERROR(VLOOKUP(C315&amp;D315,AUS_male_Toplist_21_22!$N$3:$Q$2969,3,FALSE),IFERROR(VLOOKUP(C315&amp;D315,AUS_female_Toplist_21_22!$N$3:$Q$2879,3,FALSE),"Not found"))</f>
        <v>61</v>
      </c>
      <c r="K315" s="2">
        <f>IFERROR(VLOOKUP(C315&amp;D315,AUS_male_Toplist_21_22!$N$3:$Q$2969,4,FALSE),IFERROR(VLOOKUP(C315&amp;D315,AUS_female_Toplist_21_22!$N$3:$Q$2879,4,FALSE),"Not found"))</f>
        <v>8</v>
      </c>
      <c r="L315" s="2">
        <f>(COUNTIF($C$2:$C315,$C315)=1)+0</f>
        <v>1</v>
      </c>
      <c r="M315" s="2">
        <f>IF(L315=1,RANK(I315,$I$2:$I$1209,0),"Alternate event")</f>
        <v>622</v>
      </c>
      <c r="N315" s="2" t="str">
        <f t="shared" si="13"/>
        <v>Caitlin BLACKMANtriple-jump</v>
      </c>
      <c r="O315" t="str">
        <f>IF(COUNTIFS($N$2:$N$3997, N315)&gt;1, "Duplicate", "Unique")</f>
        <v>Unique</v>
      </c>
    </row>
    <row r="316" spans="1:15" x14ac:dyDescent="0.2">
      <c r="A316" s="2">
        <v>315</v>
      </c>
      <c r="B316" s="2">
        <f t="shared" si="12"/>
        <v>103</v>
      </c>
      <c r="C316" t="s">
        <v>454</v>
      </c>
      <c r="D316" t="s">
        <v>40</v>
      </c>
      <c r="E316" s="5">
        <v>38096</v>
      </c>
      <c r="F316" s="41">
        <f ca="1">DATEDIF(E316,TODAY(),"y")</f>
        <v>17</v>
      </c>
      <c r="G316" s="42" t="str">
        <f>IFERROR(VLOOKUP(C316&amp;D316,AUS_male_points_list!$A$3:$S$1048576,19,FALSE), IFERROR(VLOOKUP(C316&amp;D316,AUS_female_points_list!$A$3:$S$1048576,19,FALSE),""))</f>
        <v/>
      </c>
      <c r="I316" s="81">
        <f>IFERROR(VLOOKUP(C316&amp;D316,AUS_male_Toplist_21_22!$N$3:$Q$2969,2,FALSE),IFERROR(VLOOKUP(C316&amp;D316,AUS_female_Toplist_21_22!$N$3:$Q$2879,2,FALSE),"Not found"))</f>
        <v>884</v>
      </c>
      <c r="J316" s="81">
        <f>IFERROR(VLOOKUP(C316&amp;D316,AUS_male_Toplist_21_22!$N$3:$Q$2969,3,FALSE),IFERROR(VLOOKUP(C316&amp;D316,AUS_female_Toplist_21_22!$N$3:$Q$2879,3,FALSE),"Not found"))</f>
        <v>61</v>
      </c>
      <c r="K316" s="2">
        <f>IFERROR(VLOOKUP(C316&amp;D316,AUS_male_Toplist_21_22!$N$3:$Q$2969,4,FALSE),IFERROR(VLOOKUP(C316&amp;D316,AUS_female_Toplist_21_22!$N$3:$Q$2879,4,FALSE),"Not found"))</f>
        <v>8</v>
      </c>
      <c r="L316" s="2">
        <f>(COUNTIF($C$2:$C316,$C316)=1)+0</f>
        <v>1</v>
      </c>
      <c r="M316" s="2">
        <f>IF(L316=1,RANK(I316,$I$2:$I$1209,0),"Alternate event")</f>
        <v>990</v>
      </c>
      <c r="N316" s="2" t="str">
        <f t="shared" si="13"/>
        <v>Ashlyn BLACKSTOCKdiscus-throw</v>
      </c>
      <c r="O316" t="str">
        <f>IF(COUNTIFS($N$2:$N$3997, N316)&gt;1, "Duplicate", "Unique")</f>
        <v>Unique</v>
      </c>
    </row>
    <row r="317" spans="1:15" x14ac:dyDescent="0.2">
      <c r="A317" s="2">
        <v>316</v>
      </c>
      <c r="B317" s="2">
        <f t="shared" si="12"/>
        <v>103</v>
      </c>
      <c r="C317" t="s">
        <v>372</v>
      </c>
      <c r="D317" t="s">
        <v>37</v>
      </c>
      <c r="E317" s="5">
        <v>36860</v>
      </c>
      <c r="F317" s="41">
        <f ca="1">DATEDIF(E317,TODAY(),"y")</f>
        <v>21</v>
      </c>
      <c r="G317" s="42" t="str">
        <f>IFERROR(VLOOKUP(C317&amp;D317,AUS_male_points_list!$A$3:$S$1048576,19,FALSE), IFERROR(VLOOKUP(C317&amp;D317,AUS_female_points_list!$A$3:$S$1048576,19,FALSE),""))</f>
        <v/>
      </c>
      <c r="I317" s="81">
        <f>IFERROR(VLOOKUP(C317&amp;D317,AUS_male_Toplist_21_22!$N$3:$Q$2969,2,FALSE),IFERROR(VLOOKUP(C317&amp;D317,AUS_female_Toplist_21_22!$N$3:$Q$2879,2,FALSE),"Not found"))</f>
        <v>1051</v>
      </c>
      <c r="J317" s="81">
        <f>IFERROR(VLOOKUP(C317&amp;D317,AUS_male_Toplist_21_22!$N$3:$Q$2969,3,FALSE),IFERROR(VLOOKUP(C317&amp;D317,AUS_female_Toplist_21_22!$N$3:$Q$2879,3,FALSE),"Not found"))</f>
        <v>61</v>
      </c>
      <c r="K317" s="2">
        <f>IFERROR(VLOOKUP(C317&amp;D317,AUS_male_Toplist_21_22!$N$3:$Q$2969,4,FALSE),IFERROR(VLOOKUP(C317&amp;D317,AUS_female_Toplist_21_22!$N$3:$Q$2879,4,FALSE),"Not found"))</f>
        <v>9</v>
      </c>
      <c r="L317" s="2">
        <f>(COUNTIF($C$2:$C317,$C317)=1)+0</f>
        <v>1</v>
      </c>
      <c r="M317" s="2">
        <f>IF(L317=1,RANK(I317,$I$2:$I$1209,0),"Alternate event")</f>
        <v>349</v>
      </c>
      <c r="N317" s="2" t="str">
        <f t="shared" si="13"/>
        <v>Brittany CARROLLlong-jump</v>
      </c>
      <c r="O317" t="str">
        <f>IF(COUNTIFS($N$2:$N$3997, N317)&gt;1, "Duplicate", "Unique")</f>
        <v>Unique</v>
      </c>
    </row>
    <row r="318" spans="1:15" x14ac:dyDescent="0.2">
      <c r="A318" s="2">
        <v>317</v>
      </c>
      <c r="B318" s="2">
        <f t="shared" si="12"/>
        <v>103</v>
      </c>
      <c r="C318" t="s">
        <v>473</v>
      </c>
      <c r="D318" t="s">
        <v>41</v>
      </c>
      <c r="E318" s="5">
        <v>34986</v>
      </c>
      <c r="F318" s="41">
        <f ca="1">DATEDIF(E318,TODAY(),"y")</f>
        <v>26</v>
      </c>
      <c r="G318" s="42" t="str">
        <f>IFERROR(VLOOKUP(C318&amp;D318,AUS_male_points_list!$A$3:$S$1048576,19,FALSE), IFERROR(VLOOKUP(C318&amp;D318,AUS_female_points_list!$A$3:$S$1048576,19,FALSE),""))</f>
        <v/>
      </c>
      <c r="I318" s="81">
        <f>IFERROR(VLOOKUP(C318&amp;D318,AUS_male_Toplist_21_22!$N$3:$Q$2969,2,FALSE),IFERROR(VLOOKUP(C318&amp;D318,AUS_female_Toplist_21_22!$N$3:$Q$2879,2,FALSE),"Not found"))</f>
        <v>851</v>
      </c>
      <c r="J318" s="81">
        <f>IFERROR(VLOOKUP(C318&amp;D318,AUS_male_Toplist_21_22!$N$3:$Q$2969,3,FALSE),IFERROR(VLOOKUP(C318&amp;D318,AUS_female_Toplist_21_22!$N$3:$Q$2879,3,FALSE),"Not found"))</f>
        <v>61</v>
      </c>
      <c r="K318" s="2">
        <f>IFERROR(VLOOKUP(C318&amp;D318,AUS_male_Toplist_21_22!$N$3:$Q$2969,4,FALSE),IFERROR(VLOOKUP(C318&amp;D318,AUS_female_Toplist_21_22!$N$3:$Q$2879,4,FALSE),"Not found"))</f>
        <v>13</v>
      </c>
      <c r="L318" s="2">
        <f>(COUNTIF($C$2:$C318,$C318)=1)+0</f>
        <v>0</v>
      </c>
      <c r="M318" s="2" t="str">
        <f>IF(L318=1,RANK(I318,$I$2:$I$1209,0),"Alternate event")</f>
        <v>Alternate event</v>
      </c>
      <c r="N318" s="2" t="str">
        <f t="shared" si="13"/>
        <v>Tori WESTjavelin-throw</v>
      </c>
      <c r="O318" t="str">
        <f>IF(COUNTIFS($N$2:$N$3997, N318)&gt;1, "Duplicate", "Unique")</f>
        <v>Unique</v>
      </c>
    </row>
    <row r="319" spans="1:15" x14ac:dyDescent="0.2">
      <c r="A319" s="2">
        <v>318</v>
      </c>
      <c r="B319" s="2">
        <f t="shared" si="12"/>
        <v>103</v>
      </c>
      <c r="C319" t="s">
        <v>902</v>
      </c>
      <c r="D319" s="5" t="s">
        <v>28</v>
      </c>
      <c r="E319" s="5">
        <v>34300</v>
      </c>
      <c r="F319" s="41">
        <f ca="1">DATEDIF(E319,TODAY(),"y")</f>
        <v>28</v>
      </c>
      <c r="G319" s="42" t="str">
        <f>IFERROR(VLOOKUP(C319&amp;D319,AUS_male_points_list!$A$3:$S$1048576,19,FALSE), IFERROR(VLOOKUP(C319&amp;D319,AUS_female_points_list!$A$3:$S$1048576,19,FALSE),""))</f>
        <v/>
      </c>
      <c r="I319" s="81">
        <f>IFERROR(VLOOKUP(C319&amp;D319,AUS_male_Toplist_21_22!$N$3:$Q$2969,2,FALSE),IFERROR(VLOOKUP(C319&amp;D319,AUS_female_Toplist_21_22!$N$3:$Q$2879,2,FALSE),"Not found"))</f>
        <v>1117</v>
      </c>
      <c r="J319" s="81">
        <f>IFERROR(VLOOKUP(C319&amp;D319,AUS_male_Toplist_21_22!$N$3:$Q$2969,3,FALSE),IFERROR(VLOOKUP(C319&amp;D319,AUS_female_Toplist_21_22!$N$3:$Q$2879,3,FALSE),"Not found"))</f>
        <v>61</v>
      </c>
      <c r="K319" s="2">
        <f>IFERROR(VLOOKUP(C319&amp;D319,AUS_male_Toplist_21_22!$N$3:$Q$2969,4,FALSE),IFERROR(VLOOKUP(C319&amp;D319,AUS_female_Toplist_21_22!$N$3:$Q$2879,4,FALSE),"Not found"))</f>
        <v>14</v>
      </c>
      <c r="L319" s="2">
        <f>(COUNTIF($C$2:$C319,$C319)=1)+0</f>
        <v>1</v>
      </c>
      <c r="M319" s="2">
        <f>IF(L319=1,RANK(I319,$I$2:$I$1209,0),"Alternate event")</f>
        <v>129</v>
      </c>
      <c r="N319" s="2" t="str">
        <f t="shared" si="13"/>
        <v>James HANSEN1500m</v>
      </c>
      <c r="O319" t="str">
        <f>IF(COUNTIFS($N$2:$N$3997, N319)&gt;1, "Duplicate", "Unique")</f>
        <v>Unique</v>
      </c>
    </row>
    <row r="320" spans="1:15" x14ac:dyDescent="0.2">
      <c r="A320" s="2">
        <v>319</v>
      </c>
      <c r="B320" s="2">
        <f t="shared" si="12"/>
        <v>103</v>
      </c>
      <c r="C320" t="s">
        <v>1148</v>
      </c>
      <c r="D320" t="s">
        <v>81</v>
      </c>
      <c r="E320" s="5">
        <v>32095</v>
      </c>
      <c r="F320" s="41">
        <f ca="1">DATEDIF(E320,TODAY(),"y")</f>
        <v>34</v>
      </c>
      <c r="G320" s="42" t="str">
        <f>IFERROR(VLOOKUP(C320&amp;D320,AUS_male_points_list!$A$3:$S$1048576,19,FALSE), IFERROR(VLOOKUP(C320&amp;D320,AUS_female_points_list!$A$3:$S$1048576,19,FALSE),""))</f>
        <v/>
      </c>
      <c r="I320" s="81">
        <f>IFERROR(VLOOKUP(C320&amp;D320,AUS_male_Toplist_21_22!$N$3:$Q$2969,2,FALSE),IFERROR(VLOOKUP(C320&amp;D320,AUS_female_Toplist_21_22!$N$3:$Q$2879,2,FALSE),"Not found"))</f>
        <v>849</v>
      </c>
      <c r="J320" s="81">
        <f>IFERROR(VLOOKUP(C320&amp;D320,AUS_male_Toplist_21_22!$N$3:$Q$2969,3,FALSE),IFERROR(VLOOKUP(C320&amp;D320,AUS_female_Toplist_21_22!$N$3:$Q$2879,3,FALSE),"Not found"))</f>
        <v>61</v>
      </c>
      <c r="K320" s="2">
        <f>IFERROR(VLOOKUP(C320&amp;D320,AUS_male_Toplist_21_22!$N$3:$Q$2969,4,FALSE),IFERROR(VLOOKUP(C320&amp;D320,AUS_female_Toplist_21_22!$N$3:$Q$2879,4,FALSE),"Not found"))</f>
        <v>15</v>
      </c>
      <c r="L320" s="2">
        <f>(COUNTIF($C$2:$C320,$C320)=1)+0</f>
        <v>1</v>
      </c>
      <c r="M320" s="2">
        <f>IF(L320=1,RANK(I320,$I$2:$I$1209,0),"Alternate event")</f>
        <v>1032</v>
      </c>
      <c r="N320" s="2" t="str">
        <f t="shared" si="13"/>
        <v>Jason KOZICA20km-race-walking</v>
      </c>
      <c r="O320" t="str">
        <f>IF(COUNTIFS($N$2:$N$3997, N320)&gt;1, "Duplicate", "Unique")</f>
        <v>Unique</v>
      </c>
    </row>
    <row r="321" spans="1:15" x14ac:dyDescent="0.2">
      <c r="A321" s="2">
        <v>320</v>
      </c>
      <c r="B321" s="2">
        <f t="shared" si="12"/>
        <v>104</v>
      </c>
      <c r="C321" t="s">
        <v>729</v>
      </c>
      <c r="D321" t="s">
        <v>33</v>
      </c>
      <c r="E321" s="5">
        <v>35856</v>
      </c>
      <c r="F321" s="41">
        <f ca="1">DATEDIF(E321,TODAY(),"y")</f>
        <v>24</v>
      </c>
      <c r="G321" s="42" t="str">
        <f>IFERROR(VLOOKUP(C321&amp;D321,AUS_male_points_list!$A$3:$S$1048576,19,FALSE), IFERROR(VLOOKUP(C321&amp;D321,AUS_female_points_list!$A$3:$S$1048576,19,FALSE),""))</f>
        <v/>
      </c>
      <c r="I321" s="81">
        <f>IFERROR(VLOOKUP(C321&amp;D321,AUS_male_Toplist_21_22!$N$3:$Q$2969,2,FALSE),IFERROR(VLOOKUP(C321&amp;D321,AUS_female_Toplist_21_22!$N$3:$Q$2879,2,FALSE),"Not found"))</f>
        <v>1071</v>
      </c>
      <c r="J321" s="81">
        <f>IFERROR(VLOOKUP(C321&amp;D321,AUS_male_Toplist_21_22!$N$3:$Q$2969,3,FALSE),IFERROR(VLOOKUP(C321&amp;D321,AUS_female_Toplist_21_22!$N$3:$Q$2879,3,FALSE),"Not found"))</f>
        <v>62</v>
      </c>
      <c r="K321" s="2">
        <f>IFERROR(VLOOKUP(C321&amp;D321,AUS_male_Toplist_21_22!$N$3:$Q$2969,4,FALSE),IFERROR(VLOOKUP(C321&amp;D321,AUS_female_Toplist_21_22!$N$3:$Q$2879,4,FALSE),"Not found"))</f>
        <v>3</v>
      </c>
      <c r="L321" s="2">
        <f>(COUNTIF($C$2:$C321,$C321)=1)+0</f>
        <v>1</v>
      </c>
      <c r="M321" s="2">
        <f>IF(L321=1,RANK(I321,$I$2:$I$1209,0),"Alternate event")</f>
        <v>284</v>
      </c>
      <c r="N321" s="2" t="str">
        <f t="shared" si="13"/>
        <v>Angus PROUDFOOT400mh</v>
      </c>
      <c r="O321" t="str">
        <f>IF(COUNTIFS($N$2:$N$3997, N321)&gt;1, "Duplicate", "Unique")</f>
        <v>Unique</v>
      </c>
    </row>
    <row r="322" spans="1:15" x14ac:dyDescent="0.2">
      <c r="A322" s="2">
        <v>321</v>
      </c>
      <c r="B322" s="2">
        <f t="shared" si="12"/>
        <v>105</v>
      </c>
      <c r="C322" t="s">
        <v>595</v>
      </c>
      <c r="D322" t="s">
        <v>33</v>
      </c>
      <c r="E322" s="5">
        <v>37029</v>
      </c>
      <c r="F322" s="41">
        <f ca="1">DATEDIF(E322,TODAY(),"y")</f>
        <v>20</v>
      </c>
      <c r="G322" s="42" t="str">
        <f>IFERROR(VLOOKUP(C322&amp;D322,AUS_male_points_list!$A$3:$S$1048576,19,FALSE), IFERROR(VLOOKUP(C322&amp;D322,AUS_female_points_list!$A$3:$S$1048576,19,FALSE),""))</f>
        <v/>
      </c>
      <c r="I322" s="81">
        <f>IFERROR(VLOOKUP(C322&amp;D322,AUS_male_Toplist_21_22!$N$3:$Q$2969,2,FALSE),IFERROR(VLOOKUP(C322&amp;D322,AUS_female_Toplist_21_22!$N$3:$Q$2879,2,FALSE),"Not found"))</f>
        <v>1071</v>
      </c>
      <c r="J322" s="81">
        <f>IFERROR(VLOOKUP(C322&amp;D322,AUS_male_Toplist_21_22!$N$3:$Q$2969,3,FALSE),IFERROR(VLOOKUP(C322&amp;D322,AUS_female_Toplist_21_22!$N$3:$Q$2879,3,FALSE),"Not found"))</f>
        <v>62</v>
      </c>
      <c r="K322" s="2">
        <f>IFERROR(VLOOKUP(C322&amp;D322,AUS_male_Toplist_21_22!$N$3:$Q$2969,4,FALSE),IFERROR(VLOOKUP(C322&amp;D322,AUS_female_Toplist_21_22!$N$3:$Q$2879,4,FALSE),"Not found"))</f>
        <v>3</v>
      </c>
      <c r="L322" s="2">
        <f>(COUNTIF($C$2:$C322,$C322)=1)+0</f>
        <v>1</v>
      </c>
      <c r="M322" s="2">
        <f>IF(L322=1,RANK(I322,$I$2:$I$1209,0),"Alternate event")</f>
        <v>284</v>
      </c>
      <c r="N322" s="2" t="str">
        <f t="shared" si="13"/>
        <v>Mark FOKAS400mh</v>
      </c>
      <c r="O322" t="str">
        <f>IF(COUNTIFS($N$2:$N$3997, N322)&gt;1, "Duplicate", "Unique")</f>
        <v>Unique</v>
      </c>
    </row>
    <row r="323" spans="1:15" x14ac:dyDescent="0.2">
      <c r="A323" s="2">
        <v>322</v>
      </c>
      <c r="B323" s="2">
        <f t="shared" ref="B323:B386" si="14">IF(AND(L323=1,K323&lt;=3),B322+1,B322)</f>
        <v>105</v>
      </c>
      <c r="C323" t="s">
        <v>760</v>
      </c>
      <c r="D323" t="s">
        <v>38</v>
      </c>
      <c r="E323" s="5">
        <v>35457</v>
      </c>
      <c r="F323" s="41">
        <f ca="1">DATEDIF(E323,TODAY(),"y")</f>
        <v>25</v>
      </c>
      <c r="G323" s="42" t="str">
        <f>IFERROR(VLOOKUP(C323&amp;D323,AUS_male_points_list!$A$3:$S$1048576,19,FALSE), IFERROR(VLOOKUP(C323&amp;D323,AUS_female_points_list!$A$3:$S$1048576,19,FALSE),""))</f>
        <v/>
      </c>
      <c r="I323" s="81">
        <f>IFERROR(VLOOKUP(C323&amp;D323,AUS_male_Toplist_21_22!$N$3:$Q$2969,2,FALSE),IFERROR(VLOOKUP(C323&amp;D323,AUS_female_Toplist_21_22!$N$3:$Q$2879,2,FALSE),"Not found"))</f>
        <v>1041</v>
      </c>
      <c r="J323" s="81">
        <f>IFERROR(VLOOKUP(C323&amp;D323,AUS_male_Toplist_21_22!$N$3:$Q$2969,3,FALSE),IFERROR(VLOOKUP(C323&amp;D323,AUS_female_Toplist_21_22!$N$3:$Q$2879,3,FALSE),"Not found"))</f>
        <v>62</v>
      </c>
      <c r="K323" s="2">
        <f>IFERROR(VLOOKUP(C323&amp;D323,AUS_male_Toplist_21_22!$N$3:$Q$2969,4,FALSE),IFERROR(VLOOKUP(C323&amp;D323,AUS_female_Toplist_21_22!$N$3:$Q$2879,4,FALSE),"Not found"))</f>
        <v>6</v>
      </c>
      <c r="L323" s="2">
        <f>(COUNTIF($C$2:$C323,$C323)=1)+0</f>
        <v>1</v>
      </c>
      <c r="M323" s="2">
        <f>IF(L323=1,RANK(I323,$I$2:$I$1209,0),"Alternate event")</f>
        <v>392</v>
      </c>
      <c r="N323" s="2" t="str">
        <f t="shared" si="13"/>
        <v>Emmanuel FAKIYEtriple-jump</v>
      </c>
      <c r="O323" t="str">
        <f>IF(COUNTIFS($N$2:$N$3997, N323)&gt;1, "Duplicate", "Unique")</f>
        <v>Unique</v>
      </c>
    </row>
    <row r="324" spans="1:15" x14ac:dyDescent="0.2">
      <c r="A324" s="2">
        <v>323</v>
      </c>
      <c r="B324" s="2">
        <f t="shared" si="14"/>
        <v>105</v>
      </c>
      <c r="C324" t="s">
        <v>810</v>
      </c>
      <c r="D324" t="s">
        <v>41</v>
      </c>
      <c r="E324" s="5">
        <v>34725</v>
      </c>
      <c r="F324" s="41">
        <f ca="1">DATEDIF(E324,TODAY(),"y")</f>
        <v>27</v>
      </c>
      <c r="G324" s="42" t="str">
        <f>IFERROR(VLOOKUP(C324&amp;D324,AUS_male_points_list!$A$3:$S$1048576,19,FALSE), IFERROR(VLOOKUP(C324&amp;D324,AUS_female_points_list!$A$3:$S$1048576,19,FALSE),""))</f>
        <v/>
      </c>
      <c r="I324" s="81">
        <f>IFERROR(VLOOKUP(C324&amp;D324,AUS_male_Toplist_21_22!$N$3:$Q$2969,2,FALSE),IFERROR(VLOOKUP(C324&amp;D324,AUS_female_Toplist_21_22!$N$3:$Q$2879,2,FALSE),"Not found"))</f>
        <v>994</v>
      </c>
      <c r="J324" s="81">
        <f>IFERROR(VLOOKUP(C324&amp;D324,AUS_male_Toplist_21_22!$N$3:$Q$2969,3,FALSE),IFERROR(VLOOKUP(C324&amp;D324,AUS_female_Toplist_21_22!$N$3:$Q$2879,3,FALSE),"Not found"))</f>
        <v>62</v>
      </c>
      <c r="K324" s="2">
        <f>IFERROR(VLOOKUP(C324&amp;D324,AUS_male_Toplist_21_22!$N$3:$Q$2969,4,FALSE),IFERROR(VLOOKUP(C324&amp;D324,AUS_female_Toplist_21_22!$N$3:$Q$2879,4,FALSE),"Not found"))</f>
        <v>7</v>
      </c>
      <c r="L324" s="2">
        <f>(COUNTIF($C$2:$C324,$C324)=1)+0</f>
        <v>1</v>
      </c>
      <c r="M324" s="2">
        <f>IF(L324=1,RANK(I324,$I$2:$I$1209,0),"Alternate event")</f>
        <v>641</v>
      </c>
      <c r="N324" s="2" t="str">
        <f t="shared" si="13"/>
        <v>Michael CRITICOSjavelin-throw</v>
      </c>
      <c r="O324" t="str">
        <f>IF(COUNTIFS($N$2:$N$3997, N324)&gt;1, "Duplicate", "Unique")</f>
        <v>Unique</v>
      </c>
    </row>
    <row r="325" spans="1:15" x14ac:dyDescent="0.2">
      <c r="A325" s="2">
        <v>324</v>
      </c>
      <c r="B325" s="2">
        <f t="shared" si="14"/>
        <v>105</v>
      </c>
      <c r="C325" t="s">
        <v>915</v>
      </c>
      <c r="D325" t="s">
        <v>27</v>
      </c>
      <c r="E325" s="5">
        <v>35861</v>
      </c>
      <c r="F325" s="41">
        <f ca="1">DATEDIF(E325,TODAY(),"y")</f>
        <v>24</v>
      </c>
      <c r="G325" s="42" t="str">
        <f>IFERROR(VLOOKUP(C325&amp;D325,AUS_male_points_list!$A$3:$S$1048576,19,FALSE), IFERROR(VLOOKUP(C325&amp;D325,AUS_female_points_list!$A$3:$S$1048576,19,FALSE),""))</f>
        <v/>
      </c>
      <c r="I325" s="81">
        <f>IFERROR(VLOOKUP(C325&amp;D325,AUS_male_Toplist_21_22!$N$3:$Q$2969,2,FALSE),IFERROR(VLOOKUP(C325&amp;D325,AUS_female_Toplist_21_22!$N$3:$Q$2879,2,FALSE),"Not found"))</f>
        <v>1104</v>
      </c>
      <c r="J325" s="81">
        <f>IFERROR(VLOOKUP(C325&amp;D325,AUS_male_Toplist_21_22!$N$3:$Q$2969,3,FALSE),IFERROR(VLOOKUP(C325&amp;D325,AUS_female_Toplist_21_22!$N$3:$Q$2879,3,FALSE),"Not found"))</f>
        <v>62</v>
      </c>
      <c r="K325" s="2">
        <f>IFERROR(VLOOKUP(C325&amp;D325,AUS_male_Toplist_21_22!$N$3:$Q$2969,4,FALSE),IFERROR(VLOOKUP(C325&amp;D325,AUS_female_Toplist_21_22!$N$3:$Q$2879,4,FALSE),"Not found"))</f>
        <v>11</v>
      </c>
      <c r="L325" s="2">
        <f>(COUNTIF($C$2:$C325,$C325)=1)+0</f>
        <v>1</v>
      </c>
      <c r="M325" s="2">
        <f>IF(L325=1,RANK(I325,$I$2:$I$1209,0),"Alternate event")</f>
        <v>170</v>
      </c>
      <c r="N325" s="2" t="str">
        <f t="shared" si="13"/>
        <v>Sarah BILLINGS800m</v>
      </c>
      <c r="O325" t="str">
        <f>IF(COUNTIFS($N$2:$N$3997, N325)&gt;1, "Duplicate", "Unique")</f>
        <v>Unique</v>
      </c>
    </row>
    <row r="326" spans="1:15" x14ac:dyDescent="0.2">
      <c r="A326" s="2">
        <v>325</v>
      </c>
      <c r="B326" s="2">
        <f t="shared" si="14"/>
        <v>105</v>
      </c>
      <c r="C326" t="s">
        <v>275</v>
      </c>
      <c r="D326" t="s">
        <v>27</v>
      </c>
      <c r="E326" s="5">
        <v>35868</v>
      </c>
      <c r="F326" s="41">
        <f ca="1">DATEDIF(E326,TODAY(),"y")</f>
        <v>24</v>
      </c>
      <c r="G326" s="42" t="str">
        <f>IFERROR(VLOOKUP(C326&amp;D326,AUS_male_points_list!$A$3:$S$1048576,19,FALSE), IFERROR(VLOOKUP(C326&amp;D326,AUS_female_points_list!$A$3:$S$1048576,19,FALSE),""))</f>
        <v/>
      </c>
      <c r="I326" s="81">
        <f>IFERROR(VLOOKUP(C326&amp;D326,AUS_male_Toplist_21_22!$N$3:$Q$2969,2,FALSE),IFERROR(VLOOKUP(C326&amp;D326,AUS_female_Toplist_21_22!$N$3:$Q$2879,2,FALSE),"Not found"))</f>
        <v>1104</v>
      </c>
      <c r="J326" s="81">
        <f>IFERROR(VLOOKUP(C326&amp;D326,AUS_male_Toplist_21_22!$N$3:$Q$2969,3,FALSE),IFERROR(VLOOKUP(C326&amp;D326,AUS_female_Toplist_21_22!$N$3:$Q$2879,3,FALSE),"Not found"))</f>
        <v>62</v>
      </c>
      <c r="K326" s="2">
        <f>IFERROR(VLOOKUP(C326&amp;D326,AUS_male_Toplist_21_22!$N$3:$Q$2969,4,FALSE),IFERROR(VLOOKUP(C326&amp;D326,AUS_female_Toplist_21_22!$N$3:$Q$2879,4,FALSE),"Not found"))</f>
        <v>11</v>
      </c>
      <c r="L326" s="2">
        <f>(COUNTIF($C$2:$C326,$C326)=1)+0</f>
        <v>1</v>
      </c>
      <c r="M326" s="2">
        <f>IF(L326=1,RANK(I326,$I$2:$I$1209,0),"Alternate event")</f>
        <v>170</v>
      </c>
      <c r="N326" s="2" t="str">
        <f t="shared" si="13"/>
        <v>Isabella THORNTON-BOTT800m</v>
      </c>
      <c r="O326" t="str">
        <f>IF(COUNTIFS($N$2:$N$3997, N326)&gt;1, "Duplicate", "Unique")</f>
        <v>Unique</v>
      </c>
    </row>
    <row r="327" spans="1:15" x14ac:dyDescent="0.2">
      <c r="A327" s="2">
        <v>326</v>
      </c>
      <c r="B327" s="2">
        <f t="shared" si="14"/>
        <v>105</v>
      </c>
      <c r="C327" t="s">
        <v>236</v>
      </c>
      <c r="D327" t="s">
        <v>28</v>
      </c>
      <c r="E327" s="5">
        <v>38454</v>
      </c>
      <c r="F327" s="41">
        <f ca="1">DATEDIF(E327,TODAY(),"y")</f>
        <v>16</v>
      </c>
      <c r="G327" s="42" t="str">
        <f>IFERROR(VLOOKUP(C327&amp;D327,AUS_male_points_list!$A$3:$S$1048576,19,FALSE), IFERROR(VLOOKUP(C327&amp;D327,AUS_female_points_list!$A$3:$S$1048576,19,FALSE),""))</f>
        <v/>
      </c>
      <c r="I327" s="81">
        <f>IFERROR(VLOOKUP(C327&amp;D327,AUS_male_Toplist_21_22!$N$3:$Q$2969,2,FALSE),IFERROR(VLOOKUP(C327&amp;D327,AUS_female_Toplist_21_22!$N$3:$Q$2879,2,FALSE),"Not found"))</f>
        <v>1110</v>
      </c>
      <c r="J327" s="81">
        <f>IFERROR(VLOOKUP(C327&amp;D327,AUS_male_Toplist_21_22!$N$3:$Q$2969,3,FALSE),IFERROR(VLOOKUP(C327&amp;D327,AUS_female_Toplist_21_22!$N$3:$Q$2879,3,FALSE),"Not found"))</f>
        <v>62</v>
      </c>
      <c r="K327" s="2">
        <f>IFERROR(VLOOKUP(C327&amp;D327,AUS_male_Toplist_21_22!$N$3:$Q$2969,4,FALSE),IFERROR(VLOOKUP(C327&amp;D327,AUS_female_Toplist_21_22!$N$3:$Q$2879,4,FALSE),"Not found"))</f>
        <v>14</v>
      </c>
      <c r="L327" s="2">
        <f>(COUNTIF($C$2:$C327,$C327)=1)+0</f>
        <v>0</v>
      </c>
      <c r="M327" s="2" t="str">
        <f>IF(L327=1,RANK(I327,$I$2:$I$1209,0),"Alternate event")</f>
        <v>Alternate event</v>
      </c>
      <c r="N327" s="2" t="str">
        <f t="shared" si="13"/>
        <v>Claudia HOLLINGSWORTH1500m</v>
      </c>
      <c r="O327" t="str">
        <f>IF(COUNTIFS($N$2:$N$3997, N327)&gt;1, "Duplicate", "Unique")</f>
        <v>Unique</v>
      </c>
    </row>
    <row r="328" spans="1:15" x14ac:dyDescent="0.2">
      <c r="A328" s="2">
        <v>327</v>
      </c>
      <c r="B328" s="2">
        <f t="shared" si="14"/>
        <v>105</v>
      </c>
      <c r="C328" t="s">
        <v>273</v>
      </c>
      <c r="D328" t="s">
        <v>28</v>
      </c>
      <c r="E328" s="5">
        <v>35869</v>
      </c>
      <c r="F328" s="41">
        <f ca="1">DATEDIF(E328,TODAY(),"y")</f>
        <v>24</v>
      </c>
      <c r="G328" s="42" t="str">
        <f>IFERROR(VLOOKUP(C328&amp;D328,AUS_male_points_list!$A$3:$S$1048576,19,FALSE), IFERROR(VLOOKUP(C328&amp;D328,AUS_female_points_list!$A$3:$S$1048576,19,FALSE),""))</f>
        <v/>
      </c>
      <c r="I328" s="81">
        <f>IFERROR(VLOOKUP(C328&amp;D328,AUS_male_Toplist_21_22!$N$3:$Q$2969,2,FALSE),IFERROR(VLOOKUP(C328&amp;D328,AUS_female_Toplist_21_22!$N$3:$Q$2879,2,FALSE),"Not found"))</f>
        <v>1110</v>
      </c>
      <c r="J328" s="81">
        <f>IFERROR(VLOOKUP(C328&amp;D328,AUS_male_Toplist_21_22!$N$3:$Q$2969,3,FALSE),IFERROR(VLOOKUP(C328&amp;D328,AUS_female_Toplist_21_22!$N$3:$Q$2879,3,FALSE),"Not found"))</f>
        <v>62</v>
      </c>
      <c r="K328" s="2">
        <f>IFERROR(VLOOKUP(C328&amp;D328,AUS_male_Toplist_21_22!$N$3:$Q$2969,4,FALSE),IFERROR(VLOOKUP(C328&amp;D328,AUS_female_Toplist_21_22!$N$3:$Q$2879,4,FALSE),"Not found"))</f>
        <v>14</v>
      </c>
      <c r="L328" s="2">
        <f>(COUNTIF($C$2:$C328,$C328)=1)+0</f>
        <v>0</v>
      </c>
      <c r="M328" s="2" t="str">
        <f>IF(L328=1,RANK(I328,$I$2:$I$1209,0),"Alternate event")</f>
        <v>Alternate event</v>
      </c>
      <c r="N328" s="2" t="str">
        <f t="shared" si="13"/>
        <v>Lauren RYAN1500m</v>
      </c>
      <c r="O328" t="str">
        <f>IF(COUNTIFS($N$2:$N$3997, N328)&gt;1, "Duplicate", "Unique")</f>
        <v>Unique</v>
      </c>
    </row>
    <row r="329" spans="1:15" x14ac:dyDescent="0.2">
      <c r="A329" s="2">
        <v>328</v>
      </c>
      <c r="B329" s="2">
        <f t="shared" si="14"/>
        <v>105</v>
      </c>
      <c r="C329" t="s">
        <v>299</v>
      </c>
      <c r="D329" t="s">
        <v>34</v>
      </c>
      <c r="E329" s="5">
        <v>36253</v>
      </c>
      <c r="F329" s="41">
        <f ca="1">DATEDIF(E329,TODAY(),"y")</f>
        <v>22</v>
      </c>
      <c r="G329" s="42" t="str">
        <f>IFERROR(VLOOKUP(C329&amp;D329,AUS_male_points_list!$A$3:$S$1048576,19,FALSE), IFERROR(VLOOKUP(C329&amp;D329,AUS_female_points_list!$A$3:$S$1048576,19,FALSE),""))</f>
        <v/>
      </c>
      <c r="I329" s="81">
        <f>IFERROR(VLOOKUP(C329&amp;D329,AUS_male_Toplist_21_22!$N$3:$Q$2969,2,FALSE),IFERROR(VLOOKUP(C329&amp;D329,AUS_female_Toplist_21_22!$N$3:$Q$2879,2,FALSE),"Not found"))</f>
        <v>1057</v>
      </c>
      <c r="J329" s="81">
        <f>IFERROR(VLOOKUP(C329&amp;D329,AUS_male_Toplist_21_22!$N$3:$Q$2969,3,FALSE),IFERROR(VLOOKUP(C329&amp;D329,AUS_female_Toplist_21_22!$N$3:$Q$2879,3,FALSE),"Not found"))</f>
        <v>62</v>
      </c>
      <c r="K329" s="2">
        <f>IFERROR(VLOOKUP(C329&amp;D329,AUS_male_Toplist_21_22!$N$3:$Q$2969,4,FALSE),IFERROR(VLOOKUP(C329&amp;D329,AUS_female_Toplist_21_22!$N$3:$Q$2879,4,FALSE),"Not found"))</f>
        <v>14</v>
      </c>
      <c r="L329" s="2">
        <f>(COUNTIF($C$2:$C329,$C329)=1)+0</f>
        <v>1</v>
      </c>
      <c r="M329" s="2">
        <f>IF(L329=1,RANK(I329,$I$2:$I$1209,0),"Alternate event")</f>
        <v>329</v>
      </c>
      <c r="N329" s="2" t="str">
        <f t="shared" si="13"/>
        <v>Katherine DOWIE3000msc</v>
      </c>
      <c r="O329" t="str">
        <f>IF(COUNTIFS($N$2:$N$3997, N329)&gt;1, "Duplicate", "Unique")</f>
        <v>Unique</v>
      </c>
    </row>
    <row r="330" spans="1:15" x14ac:dyDescent="0.2">
      <c r="A330" s="2">
        <v>329</v>
      </c>
      <c r="B330" s="2">
        <f t="shared" si="14"/>
        <v>105</v>
      </c>
      <c r="C330" t="s">
        <v>102</v>
      </c>
      <c r="D330" t="s">
        <v>2</v>
      </c>
      <c r="E330" s="5">
        <v>34874</v>
      </c>
      <c r="F330" s="41">
        <f ca="1">DATEDIF(E330,TODAY(),"y")</f>
        <v>26</v>
      </c>
      <c r="G330" s="42" t="str">
        <f>IFERROR(VLOOKUP(C330&amp;D330,AUS_male_points_list!$A$3:$S$1048576,19,FALSE), IFERROR(VLOOKUP(C330&amp;D330,AUS_female_points_list!$A$3:$S$1048576,19,FALSE),""))</f>
        <v/>
      </c>
      <c r="I330" s="81">
        <f>IFERROR(VLOOKUP(C330&amp;D330,AUS_male_Toplist_21_22!$N$3:$Q$2969,2,FALSE),IFERROR(VLOOKUP(C330&amp;D330,AUS_female_Toplist_21_22!$N$3:$Q$2879,2,FALSE),"Not found"))</f>
        <v>1123</v>
      </c>
      <c r="J330" s="81">
        <f>IFERROR(VLOOKUP(C330&amp;D330,AUS_male_Toplist_21_22!$N$3:$Q$2969,3,FALSE),IFERROR(VLOOKUP(C330&amp;D330,AUS_female_Toplist_21_22!$N$3:$Q$2879,3,FALSE),"Not found"))</f>
        <v>63</v>
      </c>
      <c r="K330" s="2">
        <f>IFERROR(VLOOKUP(C330&amp;D330,AUS_male_Toplist_21_22!$N$3:$Q$2969,4,FALSE),IFERROR(VLOOKUP(C330&amp;D330,AUS_female_Toplist_21_22!$N$3:$Q$2879,4,FALSE),"Not found"))</f>
        <v>5</v>
      </c>
      <c r="L330" s="2">
        <f>(COUNTIF($C$2:$C330,$C330)=1)+0</f>
        <v>0</v>
      </c>
      <c r="M330" s="2" t="str">
        <f>IF(L330=1,RANK(I330,$I$2:$I$1209,0),"Alternate event")</f>
        <v>Alternate event</v>
      </c>
      <c r="N330" s="2" t="str">
        <f t="shared" si="13"/>
        <v>Bree MASTERS100m</v>
      </c>
      <c r="O330" t="str">
        <f>IF(COUNTIFS($N$2:$N$3997, N330)&gt;1, "Duplicate", "Unique")</f>
        <v>Unique</v>
      </c>
    </row>
    <row r="331" spans="1:15" x14ac:dyDescent="0.2">
      <c r="A331" s="2">
        <v>330</v>
      </c>
      <c r="B331" s="2">
        <f t="shared" si="14"/>
        <v>105</v>
      </c>
      <c r="C331" t="s">
        <v>400</v>
      </c>
      <c r="D331" t="s">
        <v>38</v>
      </c>
      <c r="E331" s="5">
        <v>34893</v>
      </c>
      <c r="F331" s="41">
        <f ca="1">DATEDIF(E331,TODAY(),"y")</f>
        <v>26</v>
      </c>
      <c r="G331" s="42" t="str">
        <f>IFERROR(VLOOKUP(C331&amp;D331,AUS_male_points_list!$A$3:$S$1048576,19,FALSE), IFERROR(VLOOKUP(C331&amp;D331,AUS_female_points_list!$A$3:$S$1048576,19,FALSE),""))</f>
        <v/>
      </c>
      <c r="I331" s="81">
        <f>IFERROR(VLOOKUP(C331&amp;D331,AUS_male_Toplist_21_22!$N$3:$Q$2969,2,FALSE),IFERROR(VLOOKUP(C331&amp;D331,AUS_female_Toplist_21_22!$N$3:$Q$2879,2,FALSE),"Not found"))</f>
        <v>997</v>
      </c>
      <c r="J331" s="81">
        <f>IFERROR(VLOOKUP(C331&amp;D331,AUS_male_Toplist_21_22!$N$3:$Q$2969,3,FALSE),IFERROR(VLOOKUP(C331&amp;D331,AUS_female_Toplist_21_22!$N$3:$Q$2879,3,FALSE),"Not found"))</f>
        <v>63</v>
      </c>
      <c r="K331" s="2">
        <f>IFERROR(VLOOKUP(C331&amp;D331,AUS_male_Toplist_21_22!$N$3:$Q$2969,4,FALSE),IFERROR(VLOOKUP(C331&amp;D331,AUS_female_Toplist_21_22!$N$3:$Q$2879,4,FALSE),"Not found"))</f>
        <v>9</v>
      </c>
      <c r="L331" s="2">
        <f>(COUNTIF($C$2:$C331,$C331)=1)+0</f>
        <v>1</v>
      </c>
      <c r="M331" s="2">
        <f>IF(L331=1,RANK(I331,$I$2:$I$1209,0),"Alternate event")</f>
        <v>625</v>
      </c>
      <c r="N331" s="2" t="str">
        <f t="shared" si="13"/>
        <v>Tierra EXUMtriple-jump</v>
      </c>
      <c r="O331" t="str">
        <f>IF(COUNTIFS($N$2:$N$3997, N331)&gt;1, "Duplicate", "Unique")</f>
        <v>Unique</v>
      </c>
    </row>
    <row r="332" spans="1:15" x14ac:dyDescent="0.2">
      <c r="A332" s="2">
        <v>331</v>
      </c>
      <c r="B332" s="2">
        <f t="shared" si="14"/>
        <v>105</v>
      </c>
      <c r="C332" t="s">
        <v>1027</v>
      </c>
      <c r="D332" t="s">
        <v>35</v>
      </c>
      <c r="E332" s="5">
        <v>37337</v>
      </c>
      <c r="F332" s="41">
        <f ca="1">DATEDIF(E332,TODAY(),"y")</f>
        <v>19</v>
      </c>
      <c r="G332" s="42" t="str">
        <f>IFERROR(VLOOKUP(C332&amp;D332,AUS_male_points_list!$A$3:$S$1048576,19,FALSE), IFERROR(VLOOKUP(C332&amp;D332,AUS_female_points_list!$A$3:$S$1048576,19,FALSE),""))</f>
        <v/>
      </c>
      <c r="I332" s="81">
        <f>IFERROR(VLOOKUP(C332&amp;D332,AUS_male_Toplist_21_22!$N$3:$Q$2969,2,FALSE),IFERROR(VLOOKUP(C332&amp;D332,AUS_female_Toplist_21_22!$N$3:$Q$2879,2,FALSE),"Not found"))</f>
        <v>984</v>
      </c>
      <c r="J332" s="81">
        <f>IFERROR(VLOOKUP(C332&amp;D332,AUS_male_Toplist_21_22!$N$3:$Q$2969,3,FALSE),IFERROR(VLOOKUP(C332&amp;D332,AUS_female_Toplist_21_22!$N$3:$Q$2879,3,FALSE),"Not found"))</f>
        <v>63</v>
      </c>
      <c r="K332" s="2">
        <f>IFERROR(VLOOKUP(C332&amp;D332,AUS_male_Toplist_21_22!$N$3:$Q$2969,4,FALSE),IFERROR(VLOOKUP(C332&amp;D332,AUS_female_Toplist_21_22!$N$3:$Q$2879,4,FALSE),"Not found"))</f>
        <v>13</v>
      </c>
      <c r="L332" s="2">
        <f>(COUNTIF($C$2:$C332,$C332)=1)+0</f>
        <v>1</v>
      </c>
      <c r="M332" s="2">
        <f>IF(L332=1,RANK(I332,$I$2:$I$1209,0),"Alternate event")</f>
        <v>694</v>
      </c>
      <c r="N332" s="2" t="str">
        <f t="shared" si="13"/>
        <v>Elizabeth MOSShigh-jump</v>
      </c>
      <c r="O332" t="str">
        <f>IF(COUNTIFS($N$2:$N$3997, N332)&gt;1, "Duplicate", "Unique")</f>
        <v>Unique</v>
      </c>
    </row>
    <row r="333" spans="1:15" x14ac:dyDescent="0.2">
      <c r="A333" s="2">
        <v>332</v>
      </c>
      <c r="B333" s="2">
        <f t="shared" si="14"/>
        <v>105</v>
      </c>
      <c r="C333" t="s">
        <v>422</v>
      </c>
      <c r="D333" t="s">
        <v>35</v>
      </c>
      <c r="E333" s="5">
        <v>35841</v>
      </c>
      <c r="F333" s="41">
        <f ca="1">DATEDIF(E333,TODAY(),"y")</f>
        <v>24</v>
      </c>
      <c r="G333" s="42" t="str">
        <f>IFERROR(VLOOKUP(C333&amp;D333,AUS_male_points_list!$A$3:$S$1048576,19,FALSE), IFERROR(VLOOKUP(C333&amp;D333,AUS_female_points_list!$A$3:$S$1048576,19,FALSE),""))</f>
        <v/>
      </c>
      <c r="I333" s="81">
        <f>IFERROR(VLOOKUP(C333&amp;D333,AUS_male_Toplist_21_22!$N$3:$Q$2969,2,FALSE),IFERROR(VLOOKUP(C333&amp;D333,AUS_female_Toplist_21_22!$N$3:$Q$2879,2,FALSE),"Not found"))</f>
        <v>984</v>
      </c>
      <c r="J333" s="81">
        <f>IFERROR(VLOOKUP(C333&amp;D333,AUS_male_Toplist_21_22!$N$3:$Q$2969,3,FALSE),IFERROR(VLOOKUP(C333&amp;D333,AUS_female_Toplist_21_22!$N$3:$Q$2879,3,FALSE),"Not found"))</f>
        <v>63</v>
      </c>
      <c r="K333" s="2">
        <f>IFERROR(VLOOKUP(C333&amp;D333,AUS_male_Toplist_21_22!$N$3:$Q$2969,4,FALSE),IFERROR(VLOOKUP(C333&amp;D333,AUS_female_Toplist_21_22!$N$3:$Q$2879,4,FALSE),"Not found"))</f>
        <v>13</v>
      </c>
      <c r="L333" s="2">
        <f>(COUNTIF($C$2:$C333,$C333)=1)+0</f>
        <v>1</v>
      </c>
      <c r="M333" s="2">
        <f>IF(L333=1,RANK(I333,$I$2:$I$1209,0),"Alternate event")</f>
        <v>694</v>
      </c>
      <c r="N333" s="2" t="str">
        <f t="shared" si="13"/>
        <v>Clare GIBSONhigh-jump</v>
      </c>
      <c r="O333" t="str">
        <f>IF(COUNTIFS($N$2:$N$3997, N333)&gt;1, "Duplicate", "Unique")</f>
        <v>Unique</v>
      </c>
    </row>
    <row r="334" spans="1:15" x14ac:dyDescent="0.2">
      <c r="A334" s="2">
        <v>333</v>
      </c>
      <c r="B334" s="2">
        <f t="shared" si="14"/>
        <v>105</v>
      </c>
      <c r="C334" t="s">
        <v>419</v>
      </c>
      <c r="D334" t="s">
        <v>35</v>
      </c>
      <c r="E334" s="5">
        <v>38658</v>
      </c>
      <c r="F334" s="41">
        <f ca="1">DATEDIF(E334,TODAY(),"y")</f>
        <v>16</v>
      </c>
      <c r="G334" s="42" t="str">
        <f>IFERROR(VLOOKUP(C334&amp;D334,AUS_male_points_list!$A$3:$S$1048576,19,FALSE), IFERROR(VLOOKUP(C334&amp;D334,AUS_female_points_list!$A$3:$S$1048576,19,FALSE),""))</f>
        <v/>
      </c>
      <c r="I334" s="81">
        <f>IFERROR(VLOOKUP(C334&amp;D334,AUS_male_Toplist_21_22!$N$3:$Q$2969,2,FALSE),IFERROR(VLOOKUP(C334&amp;D334,AUS_female_Toplist_21_22!$N$3:$Q$2879,2,FALSE),"Not found"))</f>
        <v>984</v>
      </c>
      <c r="J334" s="81">
        <f>IFERROR(VLOOKUP(C334&amp;D334,AUS_male_Toplist_21_22!$N$3:$Q$2969,3,FALSE),IFERROR(VLOOKUP(C334&amp;D334,AUS_female_Toplist_21_22!$N$3:$Q$2879,3,FALSE),"Not found"))</f>
        <v>63</v>
      </c>
      <c r="K334" s="2">
        <f>IFERROR(VLOOKUP(C334&amp;D334,AUS_male_Toplist_21_22!$N$3:$Q$2969,4,FALSE),IFERROR(VLOOKUP(C334&amp;D334,AUS_female_Toplist_21_22!$N$3:$Q$2879,4,FALSE),"Not found"))</f>
        <v>13</v>
      </c>
      <c r="L334" s="2">
        <f>(COUNTIF($C$2:$C334,$C334)=1)+0</f>
        <v>1</v>
      </c>
      <c r="M334" s="2">
        <f>IF(L334=1,RANK(I334,$I$2:$I$1209,0),"Alternate event")</f>
        <v>694</v>
      </c>
      <c r="N334" s="2" t="str">
        <f t="shared" si="13"/>
        <v>Chelsea FRIEDRICHhigh-jump</v>
      </c>
      <c r="O334" t="str">
        <f>IF(COUNTIFS($N$2:$N$3997, N334)&gt;1, "Duplicate", "Unique")</f>
        <v>Unique</v>
      </c>
    </row>
    <row r="335" spans="1:15" x14ac:dyDescent="0.2">
      <c r="A335" s="2">
        <v>334</v>
      </c>
      <c r="B335" s="2">
        <f t="shared" si="14"/>
        <v>105</v>
      </c>
      <c r="C335" t="s">
        <v>1042</v>
      </c>
      <c r="D335" t="s">
        <v>85</v>
      </c>
      <c r="E335" s="5">
        <v>44612</v>
      </c>
      <c r="F335" s="41">
        <f ca="1">DATEDIF(E335,TODAY(),"y")</f>
        <v>0</v>
      </c>
      <c r="G335" s="42" t="str">
        <f>IFERROR(VLOOKUP(C335&amp;D335,AUS_male_points_list!$A$3:$S$1048576,19,FALSE), IFERROR(VLOOKUP(C335&amp;D335,AUS_female_points_list!$A$3:$S$1048576,19,FALSE),""))</f>
        <v/>
      </c>
      <c r="I335" s="81">
        <f>IFERROR(VLOOKUP(C335&amp;D335,AUS_male_Toplist_21_22!$N$3:$Q$2969,2,FALSE),IFERROR(VLOOKUP(C335&amp;D335,AUS_female_Toplist_21_22!$N$3:$Q$2879,2,FALSE),"Not found"))</f>
        <v>731</v>
      </c>
      <c r="J335" s="81">
        <f>IFERROR(VLOOKUP(C335&amp;D335,AUS_male_Toplist_21_22!$N$3:$Q$2969,3,FALSE),IFERROR(VLOOKUP(C335&amp;D335,AUS_female_Toplist_21_22!$N$3:$Q$2879,3,FALSE),"Not found"))</f>
        <v>63</v>
      </c>
      <c r="K335" s="2">
        <f>IFERROR(VLOOKUP(C335&amp;D335,AUS_male_Toplist_21_22!$N$3:$Q$2969,4,FALSE),IFERROR(VLOOKUP(C335&amp;D335,AUS_female_Toplist_21_22!$N$3:$Q$2879,4,FALSE),"Not found"))</f>
        <v>17</v>
      </c>
      <c r="L335" s="2">
        <f>(COUNTIF($C$2:$C335,$C335)=1)+0</f>
        <v>1</v>
      </c>
      <c r="M335" s="2">
        <f>IF(L335=1,RANK(I335,$I$2:$I$1209,0),"Alternate event")</f>
        <v>1123</v>
      </c>
      <c r="N335" s="2" t="str">
        <f t="shared" si="13"/>
        <v>Hannah PARKERrace-walking</v>
      </c>
      <c r="O335" t="str">
        <f>IF(COUNTIFS($N$2:$N$3997, N335)&gt;1, "Duplicate", "Unique")</f>
        <v>Unique</v>
      </c>
    </row>
    <row r="336" spans="1:15" x14ac:dyDescent="0.2">
      <c r="A336" s="2">
        <v>335</v>
      </c>
      <c r="B336" s="2">
        <f t="shared" si="14"/>
        <v>106</v>
      </c>
      <c r="C336" t="s">
        <v>510</v>
      </c>
      <c r="D336" t="s">
        <v>2</v>
      </c>
      <c r="E336" s="5">
        <v>35937</v>
      </c>
      <c r="F336" s="41">
        <f ca="1">DATEDIF(E336,TODAY(),"y")</f>
        <v>23</v>
      </c>
      <c r="G336" s="42" t="str">
        <f>IFERROR(VLOOKUP(C336&amp;D336,AUS_male_points_list!$A$3:$S$1048576,19,FALSE), IFERROR(VLOOKUP(C336&amp;D336,AUS_female_points_list!$A$3:$S$1048576,19,FALSE),""))</f>
        <v/>
      </c>
      <c r="I336" s="81">
        <f>IFERROR(VLOOKUP(C336&amp;D336,AUS_male_Toplist_21_22!$N$3:$Q$2969,2,FALSE),IFERROR(VLOOKUP(C336&amp;D336,AUS_female_Toplist_21_22!$N$3:$Q$2879,2,FALSE),"Not found"))</f>
        <v>1135</v>
      </c>
      <c r="J336" s="81">
        <f>IFERROR(VLOOKUP(C336&amp;D336,AUS_male_Toplist_21_22!$N$3:$Q$2969,3,FALSE),IFERROR(VLOOKUP(C336&amp;D336,AUS_female_Toplist_21_22!$N$3:$Q$2879,3,FALSE),"Not found"))</f>
        <v>64</v>
      </c>
      <c r="K336" s="2">
        <f>IFERROR(VLOOKUP(C336&amp;D336,AUS_male_Toplist_21_22!$N$3:$Q$2969,4,FALSE),IFERROR(VLOOKUP(C336&amp;D336,AUS_female_Toplist_21_22!$N$3:$Q$2879,4,FALSE),"Not found"))</f>
        <v>2</v>
      </c>
      <c r="L336" s="2">
        <f>(COUNTIF($C$2:$C336,$C336)=1)+0</f>
        <v>1</v>
      </c>
      <c r="M336" s="2">
        <f>IF(L336=1,RANK(I336,$I$2:$I$1209,0),"Alternate event")</f>
        <v>84</v>
      </c>
      <c r="N336" s="2" t="str">
        <f t="shared" si="13"/>
        <v>Jack HALE100m</v>
      </c>
      <c r="O336" t="str">
        <f>IF(COUNTIFS($N$2:$N$3997, N336)&gt;1, "Duplicate", "Unique")</f>
        <v>Unique</v>
      </c>
    </row>
    <row r="337" spans="1:15" x14ac:dyDescent="0.2">
      <c r="A337" s="2">
        <v>336</v>
      </c>
      <c r="B337" s="2">
        <f t="shared" si="14"/>
        <v>106</v>
      </c>
      <c r="C337" t="s">
        <v>322</v>
      </c>
      <c r="D337" t="s">
        <v>30</v>
      </c>
      <c r="E337" s="5">
        <v>32487</v>
      </c>
      <c r="F337" s="41">
        <f ca="1">DATEDIF(E337,TODAY(),"y")</f>
        <v>33</v>
      </c>
      <c r="G337" s="42" t="str">
        <f>IFERROR(VLOOKUP(C337&amp;D337,AUS_male_points_list!$A$3:$S$1048576,19,FALSE), IFERROR(VLOOKUP(C337&amp;D337,AUS_female_points_list!$A$3:$S$1048576,19,FALSE),""))</f>
        <v/>
      </c>
      <c r="I337" s="81">
        <f>IFERROR(VLOOKUP(C337&amp;D337,AUS_male_Toplist_21_22!$N$3:$Q$2969,2,FALSE),IFERROR(VLOOKUP(C337&amp;D337,AUS_female_Toplist_21_22!$N$3:$Q$2879,2,FALSE),"Not found"))</f>
        <v>1094</v>
      </c>
      <c r="J337" s="81">
        <f>IFERROR(VLOOKUP(C337&amp;D337,AUS_male_Toplist_21_22!$N$3:$Q$2969,3,FALSE),IFERROR(VLOOKUP(C337&amp;D337,AUS_female_Toplist_21_22!$N$3:$Q$2879,3,FALSE),"Not found"))</f>
        <v>64</v>
      </c>
      <c r="K337" s="2">
        <f>IFERROR(VLOOKUP(C337&amp;D337,AUS_male_Toplist_21_22!$N$3:$Q$2969,4,FALSE),IFERROR(VLOOKUP(C337&amp;D337,AUS_female_Toplist_21_22!$N$3:$Q$2879,4,FALSE),"Not found"))</f>
        <v>7</v>
      </c>
      <c r="L337" s="2">
        <f>(COUNTIF($C$2:$C337,$C337)=1)+0</f>
        <v>1</v>
      </c>
      <c r="M337" s="2">
        <f>IF(L337=1,RANK(I337,$I$2:$I$1209,0),"Alternate event")</f>
        <v>203</v>
      </c>
      <c r="N337" s="2" t="str">
        <f t="shared" si="13"/>
        <v>Ellie PASHLEY10000m</v>
      </c>
      <c r="O337" t="str">
        <f>IF(COUNTIFS($N$2:$N$3997, N337)&gt;1, "Duplicate", "Unique")</f>
        <v>Unique</v>
      </c>
    </row>
    <row r="338" spans="1:15" x14ac:dyDescent="0.2">
      <c r="A338" s="2">
        <v>337</v>
      </c>
      <c r="B338" s="2">
        <f t="shared" si="14"/>
        <v>106</v>
      </c>
      <c r="C338" t="s">
        <v>687</v>
      </c>
      <c r="D338" t="s">
        <v>30</v>
      </c>
      <c r="E338" s="5">
        <v>35178</v>
      </c>
      <c r="F338" s="41">
        <f ca="1">DATEDIF(E338,TODAY(),"y")</f>
        <v>25</v>
      </c>
      <c r="G338" s="42" t="str">
        <f>IFERROR(VLOOKUP(C338&amp;D338,AUS_male_points_list!$A$3:$S$1048576,19,FALSE), IFERROR(VLOOKUP(C338&amp;D338,AUS_female_points_list!$A$3:$S$1048576,19,FALSE),""))</f>
        <v/>
      </c>
      <c r="I338" s="81">
        <f>IFERROR(VLOOKUP(C338&amp;D338,AUS_male_Toplist_21_22!$N$3:$Q$2969,2,FALSE),IFERROR(VLOOKUP(C338&amp;D338,AUS_female_Toplist_21_22!$N$3:$Q$2879,2,FALSE),"Not found"))</f>
        <v>1134</v>
      </c>
      <c r="J338" s="81">
        <f>IFERROR(VLOOKUP(C338&amp;D338,AUS_male_Toplist_21_22!$N$3:$Q$2969,3,FALSE),IFERROR(VLOOKUP(C338&amp;D338,AUS_female_Toplist_21_22!$N$3:$Q$2879,3,FALSE),"Not found"))</f>
        <v>65</v>
      </c>
      <c r="K338" s="2">
        <f>IFERROR(VLOOKUP(C338&amp;D338,AUS_male_Toplist_21_22!$N$3:$Q$2969,4,FALSE),IFERROR(VLOOKUP(C338&amp;D338,AUS_female_Toplist_21_22!$N$3:$Q$2879,4,FALSE),"Not found"))</f>
        <v>3</v>
      </c>
      <c r="L338" s="2">
        <f>(COUNTIF($C$2:$C338,$C338)=1)+0</f>
        <v>0</v>
      </c>
      <c r="M338" s="2" t="str">
        <f>IF(L338=1,RANK(I338,$I$2:$I$1209,0),"Alternate event")</f>
        <v>Alternate event</v>
      </c>
      <c r="N338" s="2" t="str">
        <f t="shared" si="13"/>
        <v>Morgan MCDONALD10000m</v>
      </c>
      <c r="O338" t="str">
        <f>IF(COUNTIFS($N$2:$N$3997, N338)&gt;1, "Duplicate", "Unique")</f>
        <v>Unique</v>
      </c>
    </row>
    <row r="339" spans="1:15" x14ac:dyDescent="0.2">
      <c r="A339" s="2">
        <v>338</v>
      </c>
      <c r="B339" s="2">
        <f t="shared" si="14"/>
        <v>106</v>
      </c>
      <c r="C339" t="s">
        <v>1022</v>
      </c>
      <c r="D339" t="s">
        <v>29</v>
      </c>
      <c r="E339" s="5">
        <v>31249</v>
      </c>
      <c r="F339" s="41">
        <f ca="1">DATEDIF(E339,TODAY(),"y")</f>
        <v>36</v>
      </c>
      <c r="G339" s="42" t="str">
        <f>IFERROR(VLOOKUP(C339&amp;D339,AUS_male_points_list!$A$3:$S$1048576,19,FALSE), IFERROR(VLOOKUP(C339&amp;D339,AUS_female_points_list!$A$3:$S$1048576,19,FALSE),""))</f>
        <v/>
      </c>
      <c r="I339" s="81">
        <f>IFERROR(VLOOKUP(C339&amp;D339,AUS_male_Toplist_21_22!$N$3:$Q$2969,2,FALSE),IFERROR(VLOOKUP(C339&amp;D339,AUS_female_Toplist_21_22!$N$3:$Q$2879,2,FALSE),"Not found"))</f>
        <v>1100</v>
      </c>
      <c r="J339" s="81">
        <f>IFERROR(VLOOKUP(C339&amp;D339,AUS_male_Toplist_21_22!$N$3:$Q$2969,3,FALSE),IFERROR(VLOOKUP(C339&amp;D339,AUS_female_Toplist_21_22!$N$3:$Q$2879,3,FALSE),"Not found"))</f>
        <v>65</v>
      </c>
      <c r="K339" s="2">
        <f>IFERROR(VLOOKUP(C339&amp;D339,AUS_male_Toplist_21_22!$N$3:$Q$2969,4,FALSE),IFERROR(VLOOKUP(C339&amp;D339,AUS_female_Toplist_21_22!$N$3:$Q$2879,4,FALSE),"Not found"))</f>
        <v>9</v>
      </c>
      <c r="L339" s="2">
        <f>(COUNTIF($C$2:$C339,$C339)=1)+0</f>
        <v>1</v>
      </c>
      <c r="M339" s="2">
        <f>IF(L339=1,RANK(I339,$I$2:$I$1209,0),"Alternate event")</f>
        <v>183</v>
      </c>
      <c r="N339" s="2" t="str">
        <f t="shared" si="13"/>
        <v>Lauren REID5000m</v>
      </c>
      <c r="O339" t="str">
        <f>IF(COUNTIFS($N$2:$N$3997, N339)&gt;1, "Duplicate", "Unique")</f>
        <v>Unique</v>
      </c>
    </row>
    <row r="340" spans="1:15" x14ac:dyDescent="0.2">
      <c r="A340" s="2">
        <v>339</v>
      </c>
      <c r="B340" s="2">
        <f t="shared" si="14"/>
        <v>106</v>
      </c>
      <c r="C340" t="s">
        <v>727</v>
      </c>
      <c r="D340" t="s">
        <v>37</v>
      </c>
      <c r="E340" s="5">
        <v>35651</v>
      </c>
      <c r="F340" s="41">
        <f ca="1">DATEDIF(E340,TODAY(),"y")</f>
        <v>24</v>
      </c>
      <c r="G340" s="42" t="str">
        <f>IFERROR(VLOOKUP(C340&amp;D340,AUS_male_points_list!$A$3:$S$1048576,19,FALSE), IFERROR(VLOOKUP(C340&amp;D340,AUS_female_points_list!$A$3:$S$1048576,19,FALSE),""))</f>
        <v/>
      </c>
      <c r="I340" s="81">
        <f>IFERROR(VLOOKUP(C340&amp;D340,AUS_male_Toplist_21_22!$N$3:$Q$2969,2,FALSE),IFERROR(VLOOKUP(C340&amp;D340,AUS_female_Toplist_21_22!$N$3:$Q$2879,2,FALSE),"Not found"))</f>
        <v>1081</v>
      </c>
      <c r="J340" s="81">
        <f>IFERROR(VLOOKUP(C340&amp;D340,AUS_male_Toplist_21_22!$N$3:$Q$2969,3,FALSE),IFERROR(VLOOKUP(C340&amp;D340,AUS_female_Toplist_21_22!$N$3:$Q$2879,3,FALSE),"Not found"))</f>
        <v>65</v>
      </c>
      <c r="K340" s="2">
        <f>IFERROR(VLOOKUP(C340&amp;D340,AUS_male_Toplist_21_22!$N$3:$Q$2969,4,FALSE),IFERROR(VLOOKUP(C340&amp;D340,AUS_female_Toplist_21_22!$N$3:$Q$2879,4,FALSE),"Not found"))</f>
        <v>9</v>
      </c>
      <c r="L340" s="2">
        <f>(COUNTIF($C$2:$C340,$C340)=1)+0</f>
        <v>0</v>
      </c>
      <c r="M340" s="2" t="str">
        <f>IF(L340=1,RANK(I340,$I$2:$I$1209,0),"Alternate event")</f>
        <v>Alternate event</v>
      </c>
      <c r="N340" s="2" t="str">
        <f t="shared" si="13"/>
        <v>Alec DIAMONDlong-jump</v>
      </c>
      <c r="O340" t="str">
        <f>IF(COUNTIFS($N$2:$N$3997, N340)&gt;1, "Duplicate", "Unique")</f>
        <v>Unique</v>
      </c>
    </row>
    <row r="341" spans="1:15" x14ac:dyDescent="0.2">
      <c r="A341" s="2">
        <v>340</v>
      </c>
      <c r="B341" s="2">
        <f t="shared" si="14"/>
        <v>106</v>
      </c>
      <c r="C341" t="s">
        <v>174</v>
      </c>
      <c r="D341" t="s">
        <v>37</v>
      </c>
      <c r="E341" s="5">
        <v>37623</v>
      </c>
      <c r="F341" s="41">
        <f ca="1">DATEDIF(E341,TODAY(),"y")</f>
        <v>19</v>
      </c>
      <c r="G341" s="42" t="str">
        <f>IFERROR(VLOOKUP(C341&amp;D341,AUS_male_points_list!$A$3:$S$1048576,19,FALSE), IFERROR(VLOOKUP(C341&amp;D341,AUS_female_points_list!$A$3:$S$1048576,19,FALSE),""))</f>
        <v/>
      </c>
      <c r="I341" s="81">
        <f>IFERROR(VLOOKUP(C341&amp;D341,AUS_male_Toplist_21_22!$N$3:$Q$2969,2,FALSE),IFERROR(VLOOKUP(C341&amp;D341,AUS_female_Toplist_21_22!$N$3:$Q$2879,2,FALSE),"Not found"))</f>
        <v>1044</v>
      </c>
      <c r="J341" s="81">
        <f>IFERROR(VLOOKUP(C341&amp;D341,AUS_male_Toplist_21_22!$N$3:$Q$2969,3,FALSE),IFERROR(VLOOKUP(C341&amp;D341,AUS_female_Toplist_21_22!$N$3:$Q$2879,3,FALSE),"Not found"))</f>
        <v>65</v>
      </c>
      <c r="K341" s="2">
        <f>IFERROR(VLOOKUP(C341&amp;D341,AUS_male_Toplist_21_22!$N$3:$Q$2969,4,FALSE),IFERROR(VLOOKUP(C341&amp;D341,AUS_female_Toplist_21_22!$N$3:$Q$2879,4,FALSE),"Not found"))</f>
        <v>10</v>
      </c>
      <c r="L341" s="2">
        <f>(COUNTIF($C$2:$C341,$C341)=1)+0</f>
        <v>1</v>
      </c>
      <c r="M341" s="2">
        <f>IF(L341=1,RANK(I341,$I$2:$I$1209,0),"Alternate event")</f>
        <v>378</v>
      </c>
      <c r="N341" s="2" t="str">
        <f t="shared" si="13"/>
        <v>Katie GUNNlong-jump</v>
      </c>
      <c r="O341" t="str">
        <f>IF(COUNTIFS($N$2:$N$3997, N341)&gt;1, "Duplicate", "Unique")</f>
        <v>Unique</v>
      </c>
    </row>
    <row r="342" spans="1:15" x14ac:dyDescent="0.2">
      <c r="A342" s="2">
        <v>341</v>
      </c>
      <c r="B342" s="2">
        <f t="shared" si="14"/>
        <v>106</v>
      </c>
      <c r="C342" t="s">
        <v>1108</v>
      </c>
      <c r="D342" t="s">
        <v>39</v>
      </c>
      <c r="E342" s="5">
        <v>33252</v>
      </c>
      <c r="F342" s="41">
        <f ca="1">DATEDIF(E342,TODAY(),"y")</f>
        <v>31</v>
      </c>
      <c r="G342" s="42" t="str">
        <f>IFERROR(VLOOKUP(C342&amp;D342,AUS_male_points_list!$A$3:$S$1048576,19,FALSE), IFERROR(VLOOKUP(C342&amp;D342,AUS_female_points_list!$A$3:$S$1048576,19,FALSE),""))</f>
        <v/>
      </c>
      <c r="I342" s="81">
        <f>IFERROR(VLOOKUP(C342&amp;D342,AUS_male_Toplist_21_22!$N$3:$Q$2969,2,FALSE),IFERROR(VLOOKUP(C342&amp;D342,AUS_female_Toplist_21_22!$N$3:$Q$2879,2,FALSE),"Not found"))</f>
        <v>948</v>
      </c>
      <c r="J342" s="81">
        <f>IFERROR(VLOOKUP(C342&amp;D342,AUS_male_Toplist_21_22!$N$3:$Q$2969,3,FALSE),IFERROR(VLOOKUP(C342&amp;D342,AUS_female_Toplist_21_22!$N$3:$Q$2879,3,FALSE),"Not found"))</f>
        <v>66</v>
      </c>
      <c r="K342" s="2">
        <f>IFERROR(VLOOKUP(C342&amp;D342,AUS_male_Toplist_21_22!$N$3:$Q$2969,4,FALSE),IFERROR(VLOOKUP(C342&amp;D342,AUS_female_Toplist_21_22!$N$3:$Q$2879,4,FALSE),"Not found"))</f>
        <v>6</v>
      </c>
      <c r="L342" s="2">
        <f>(COUNTIF($C$2:$C342,$C342)=1)+0</f>
        <v>1</v>
      </c>
      <c r="M342" s="2">
        <f>IF(L342=1,RANK(I342,$I$2:$I$1209,0),"Alternate event")</f>
        <v>834</v>
      </c>
      <c r="N342" s="2" t="str">
        <f t="shared" si="13"/>
        <v>Courtney HEINZEshot-put</v>
      </c>
      <c r="O342" t="str">
        <f>IF(COUNTIFS($N$2:$N$3997, N342)&gt;1, "Duplicate", "Unique")</f>
        <v>Unique</v>
      </c>
    </row>
    <row r="343" spans="1:15" x14ac:dyDescent="0.2">
      <c r="A343" s="2">
        <v>342</v>
      </c>
      <c r="B343" s="2">
        <f t="shared" si="14"/>
        <v>106</v>
      </c>
      <c r="C343" t="s">
        <v>1036</v>
      </c>
      <c r="D343" t="s">
        <v>41</v>
      </c>
      <c r="E343" s="5">
        <v>36680</v>
      </c>
      <c r="F343" s="41">
        <f ca="1">DATEDIF(E343,TODAY(),"y")</f>
        <v>21</v>
      </c>
      <c r="G343" s="42" t="str">
        <f>IFERROR(VLOOKUP(C343&amp;D343,AUS_male_points_list!$A$3:$S$1048576,19,FALSE), IFERROR(VLOOKUP(C343&amp;D343,AUS_female_points_list!$A$3:$S$1048576,19,FALSE),""))</f>
        <v/>
      </c>
      <c r="I343" s="81">
        <f>IFERROR(VLOOKUP(C343&amp;D343,AUS_male_Toplist_21_22!$N$3:$Q$2969,2,FALSE),IFERROR(VLOOKUP(C343&amp;D343,AUS_female_Toplist_21_22!$N$3:$Q$2879,2,FALSE),"Not found"))</f>
        <v>846</v>
      </c>
      <c r="J343" s="81">
        <f>IFERROR(VLOOKUP(C343&amp;D343,AUS_male_Toplist_21_22!$N$3:$Q$2969,3,FALSE),IFERROR(VLOOKUP(C343&amp;D343,AUS_female_Toplist_21_22!$N$3:$Q$2879,3,FALSE),"Not found"))</f>
        <v>66</v>
      </c>
      <c r="K343" s="2">
        <f>IFERROR(VLOOKUP(C343&amp;D343,AUS_male_Toplist_21_22!$N$3:$Q$2969,4,FALSE),IFERROR(VLOOKUP(C343&amp;D343,AUS_female_Toplist_21_22!$N$3:$Q$2879,4,FALSE),"Not found"))</f>
        <v>14</v>
      </c>
      <c r="L343" s="2">
        <f>(COUNTIF($C$2:$C343,$C343)=1)+0</f>
        <v>1</v>
      </c>
      <c r="M343" s="2">
        <f>IF(L343=1,RANK(I343,$I$2:$I$1209,0),"Alternate event")</f>
        <v>1036</v>
      </c>
      <c r="N343" s="2" t="str">
        <f t="shared" si="13"/>
        <v>Lara ILIEVSKIjavelin-throw</v>
      </c>
      <c r="O343" t="str">
        <f>IF(COUNTIFS($N$2:$N$3997, N343)&gt;1, "Duplicate", "Unique")</f>
        <v>Unique</v>
      </c>
    </row>
    <row r="344" spans="1:15" x14ac:dyDescent="0.2">
      <c r="A344" s="2">
        <v>343</v>
      </c>
      <c r="B344" s="2">
        <f t="shared" si="14"/>
        <v>106</v>
      </c>
      <c r="C344" t="s">
        <v>657</v>
      </c>
      <c r="D344" t="s">
        <v>28</v>
      </c>
      <c r="E344" s="5">
        <v>36004</v>
      </c>
      <c r="F344" s="41">
        <f ca="1">DATEDIF(E344,TODAY(),"y")</f>
        <v>23</v>
      </c>
      <c r="G344" s="42" t="str">
        <f>IFERROR(VLOOKUP(C344&amp;D344,AUS_male_points_list!$A$3:$S$1048576,19,FALSE), IFERROR(VLOOKUP(C344&amp;D344,AUS_female_points_list!$A$3:$S$1048576,19,FALSE),""))</f>
        <v/>
      </c>
      <c r="I344" s="81">
        <f>IFERROR(VLOOKUP(C344&amp;D344,AUS_male_Toplist_21_22!$N$3:$Q$2969,2,FALSE),IFERROR(VLOOKUP(C344&amp;D344,AUS_female_Toplist_21_22!$N$3:$Q$2879,2,FALSE),"Not found"))</f>
        <v>1114</v>
      </c>
      <c r="J344" s="81">
        <f>IFERROR(VLOOKUP(C344&amp;D344,AUS_male_Toplist_21_22!$N$3:$Q$2969,3,FALSE),IFERROR(VLOOKUP(C344&amp;D344,AUS_female_Toplist_21_22!$N$3:$Q$2879,3,FALSE),"Not found"))</f>
        <v>66</v>
      </c>
      <c r="K344" s="2">
        <f>IFERROR(VLOOKUP(C344&amp;D344,AUS_male_Toplist_21_22!$N$3:$Q$2969,4,FALSE),IFERROR(VLOOKUP(C344&amp;D344,AUS_female_Toplist_21_22!$N$3:$Q$2879,4,FALSE),"Not found"))</f>
        <v>15</v>
      </c>
      <c r="L344" s="2">
        <f>(COUNTIF($C$2:$C344,$C344)=1)+0</f>
        <v>1</v>
      </c>
      <c r="M344" s="2">
        <f>IF(L344=1,RANK(I344,$I$2:$I$1209,0),"Alternate event")</f>
        <v>141</v>
      </c>
      <c r="N344" s="2" t="str">
        <f t="shared" si="13"/>
        <v>Jesse HUNT1500m</v>
      </c>
      <c r="O344" t="str">
        <f>IF(COUNTIFS($N$2:$N$3997, N344)&gt;1, "Duplicate", "Unique")</f>
        <v>Unique</v>
      </c>
    </row>
    <row r="345" spans="1:15" x14ac:dyDescent="0.2">
      <c r="A345" s="2">
        <v>344</v>
      </c>
      <c r="B345" s="2">
        <f t="shared" si="14"/>
        <v>106</v>
      </c>
      <c r="C345" t="s">
        <v>185</v>
      </c>
      <c r="D345" t="s">
        <v>25</v>
      </c>
      <c r="E345" s="5">
        <v>35826</v>
      </c>
      <c r="F345" s="41">
        <f ca="1">DATEDIF(E345,TODAY(),"y")</f>
        <v>24</v>
      </c>
      <c r="G345" s="42" t="str">
        <f>IFERROR(VLOOKUP(C345&amp;D345,AUS_male_points_list!$A$3:$S$1048576,19,FALSE), IFERROR(VLOOKUP(C345&amp;D345,AUS_female_points_list!$A$3:$S$1048576,19,FALSE),""))</f>
        <v/>
      </c>
      <c r="I345" s="81">
        <f>IFERROR(VLOOKUP(C345&amp;D345,AUS_male_Toplist_21_22!$N$3:$Q$2969,2,FALSE),IFERROR(VLOOKUP(C345&amp;D345,AUS_female_Toplist_21_22!$N$3:$Q$2879,2,FALSE),"Not found"))</f>
        <v>1103</v>
      </c>
      <c r="J345" s="81">
        <f>IFERROR(VLOOKUP(C345&amp;D345,AUS_male_Toplist_21_22!$N$3:$Q$2969,3,FALSE),IFERROR(VLOOKUP(C345&amp;D345,AUS_female_Toplist_21_22!$N$3:$Q$2879,3,FALSE),"Not found"))</f>
        <v>67</v>
      </c>
      <c r="K345" s="2">
        <f>IFERROR(VLOOKUP(C345&amp;D345,AUS_male_Toplist_21_22!$N$3:$Q$2969,4,FALSE),IFERROR(VLOOKUP(C345&amp;D345,AUS_female_Toplist_21_22!$N$3:$Q$2879,4,FALSE),"Not found"))</f>
        <v>7</v>
      </c>
      <c r="L345" s="2">
        <f>(COUNTIF($C$2:$C345,$C345)=1)+0</f>
        <v>1</v>
      </c>
      <c r="M345" s="2">
        <f>IF(L345=1,RANK(I345,$I$2:$I$1209,0),"Alternate event")</f>
        <v>174</v>
      </c>
      <c r="N345" s="2" t="str">
        <f t="shared" si="13"/>
        <v>Jacinta BEECHER200m</v>
      </c>
      <c r="O345" t="str">
        <f>IF(COUNTIFS($N$2:$N$3997, N345)&gt;1, "Duplicate", "Unique")</f>
        <v>Unique</v>
      </c>
    </row>
    <row r="346" spans="1:15" x14ac:dyDescent="0.2">
      <c r="A346" s="2">
        <v>345</v>
      </c>
      <c r="B346" s="2">
        <f t="shared" si="14"/>
        <v>106</v>
      </c>
      <c r="C346" t="s">
        <v>314</v>
      </c>
      <c r="D346" t="s">
        <v>30</v>
      </c>
      <c r="E346" s="5">
        <v>35241</v>
      </c>
      <c r="F346" s="41">
        <f ca="1">DATEDIF(E346,TODAY(),"y")</f>
        <v>25</v>
      </c>
      <c r="G346" s="42" t="str">
        <f>IFERROR(VLOOKUP(C346&amp;D346,AUS_male_points_list!$A$3:$S$1048576,19,FALSE), IFERROR(VLOOKUP(C346&amp;D346,AUS_female_points_list!$A$3:$S$1048576,19,FALSE),""))</f>
        <v/>
      </c>
      <c r="I346" s="81">
        <f>IFERROR(VLOOKUP(C346&amp;D346,AUS_male_Toplist_21_22!$N$3:$Q$2969,2,FALSE),IFERROR(VLOOKUP(C346&amp;D346,AUS_female_Toplist_21_22!$N$3:$Q$2879,2,FALSE),"Not found"))</f>
        <v>1091</v>
      </c>
      <c r="J346" s="81">
        <f>IFERROR(VLOOKUP(C346&amp;D346,AUS_male_Toplist_21_22!$N$3:$Q$2969,3,FALSE),IFERROR(VLOOKUP(C346&amp;D346,AUS_female_Toplist_21_22!$N$3:$Q$2879,3,FALSE),"Not found"))</f>
        <v>67</v>
      </c>
      <c r="K346" s="2">
        <f>IFERROR(VLOOKUP(C346&amp;D346,AUS_male_Toplist_21_22!$N$3:$Q$2969,4,FALSE),IFERROR(VLOOKUP(C346&amp;D346,AUS_female_Toplist_21_22!$N$3:$Q$2879,4,FALSE),"Not found"))</f>
        <v>8</v>
      </c>
      <c r="L346" s="2">
        <f>(COUNTIF($C$2:$C346,$C346)=1)+0</f>
        <v>1</v>
      </c>
      <c r="M346" s="2">
        <f>IF(L346=1,RANK(I346,$I$2:$I$1209,0),"Alternate event")</f>
        <v>214</v>
      </c>
      <c r="N346" s="2" t="str">
        <f t="shared" si="13"/>
        <v>Leanne POMPEANI10000m</v>
      </c>
      <c r="O346" t="str">
        <f>IF(COUNTIFS($N$2:$N$3997, N346)&gt;1, "Duplicate", "Unique")</f>
        <v>Unique</v>
      </c>
    </row>
    <row r="347" spans="1:15" x14ac:dyDescent="0.2">
      <c r="A347" s="2">
        <v>346</v>
      </c>
      <c r="B347" s="2">
        <f t="shared" si="14"/>
        <v>106</v>
      </c>
      <c r="C347" t="s">
        <v>310</v>
      </c>
      <c r="D347" t="s">
        <v>34</v>
      </c>
      <c r="E347" s="5">
        <v>35618</v>
      </c>
      <c r="F347" s="41">
        <f ca="1">DATEDIF(E347,TODAY(),"y")</f>
        <v>24</v>
      </c>
      <c r="G347" s="42" t="str">
        <f>IFERROR(VLOOKUP(C347&amp;D347,AUS_male_points_list!$A$3:$S$1048576,19,FALSE), IFERROR(VLOOKUP(C347&amp;D347,AUS_female_points_list!$A$3:$S$1048576,19,FALSE),""))</f>
        <v/>
      </c>
      <c r="I347" s="81">
        <f>IFERROR(VLOOKUP(C347&amp;D347,AUS_male_Toplist_21_22!$N$3:$Q$2969,2,FALSE),IFERROR(VLOOKUP(C347&amp;D347,AUS_female_Toplist_21_22!$N$3:$Q$2879,2,FALSE),"Not found"))</f>
        <v>1054</v>
      </c>
      <c r="J347" s="81">
        <f>IFERROR(VLOOKUP(C347&amp;D347,AUS_male_Toplist_21_22!$N$3:$Q$2969,3,FALSE),IFERROR(VLOOKUP(C347&amp;D347,AUS_female_Toplist_21_22!$N$3:$Q$2879,3,FALSE),"Not found"))</f>
        <v>67</v>
      </c>
      <c r="K347" s="2">
        <f>IFERROR(VLOOKUP(C347&amp;D347,AUS_male_Toplist_21_22!$N$3:$Q$2969,4,FALSE),IFERROR(VLOOKUP(C347&amp;D347,AUS_female_Toplist_21_22!$N$3:$Q$2879,4,FALSE),"Not found"))</f>
        <v>15</v>
      </c>
      <c r="L347" s="2">
        <f>(COUNTIF($C$2:$C347,$C347)=1)+0</f>
        <v>0</v>
      </c>
      <c r="M347" s="2" t="str">
        <f>IF(L347=1,RANK(I347,$I$2:$I$1209,0),"Alternate event")</f>
        <v>Alternate event</v>
      </c>
      <c r="N347" s="2" t="str">
        <f t="shared" si="13"/>
        <v>Caitlin ADAMS3000msc</v>
      </c>
      <c r="O347" t="str">
        <f>IF(COUNTIFS($N$2:$N$3997, N347)&gt;1, "Duplicate", "Unique")</f>
        <v>Unique</v>
      </c>
    </row>
    <row r="348" spans="1:15" x14ac:dyDescent="0.2">
      <c r="A348" s="2">
        <v>347</v>
      </c>
      <c r="B348" s="2">
        <f t="shared" si="14"/>
        <v>106</v>
      </c>
      <c r="C348" t="s">
        <v>885</v>
      </c>
      <c r="D348" t="s">
        <v>36</v>
      </c>
      <c r="E348" s="5">
        <v>44701</v>
      </c>
      <c r="F348" s="41" t="e">
        <f ca="1">DATEDIF(E348,TODAY(),"y")</f>
        <v>#NUM!</v>
      </c>
      <c r="G348" s="42" t="str">
        <f>IFERROR(VLOOKUP(C348&amp;D348,AUS_male_points_list!$A$3:$S$1048576,19,FALSE), IFERROR(VLOOKUP(C348&amp;D348,AUS_female_points_list!$A$3:$S$1048576,19,FALSE),""))</f>
        <v/>
      </c>
      <c r="I348" s="81">
        <f>IFERROR(VLOOKUP(C348&amp;D348,AUS_male_Toplist_21_22!$N$3:$Q$2969,2,FALSE),IFERROR(VLOOKUP(C348&amp;D348,AUS_female_Toplist_21_22!$N$3:$Q$2879,2,FALSE),"Not found"))</f>
        <v>868</v>
      </c>
      <c r="J348" s="81">
        <f>IFERROR(VLOOKUP(C348&amp;D348,AUS_male_Toplist_21_22!$N$3:$Q$2969,3,FALSE),IFERROR(VLOOKUP(C348&amp;D348,AUS_female_Toplist_21_22!$N$3:$Q$2879,3,FALSE),"Not found"))</f>
        <v>67</v>
      </c>
      <c r="K348" s="2">
        <f>IFERROR(VLOOKUP(C348&amp;D348,AUS_male_Toplist_21_22!$N$3:$Q$2969,4,FALSE),IFERROR(VLOOKUP(C348&amp;D348,AUS_female_Toplist_21_22!$N$3:$Q$2879,4,FALSE),"Not found"))</f>
        <v>18</v>
      </c>
      <c r="L348" s="2">
        <f>(COUNTIF($C$2:$C348,$C348)=1)+0</f>
        <v>1</v>
      </c>
      <c r="M348" s="2">
        <f>IF(L348=1,RANK(I348,$I$2:$I$1209,0),"Alternate event")</f>
        <v>1007</v>
      </c>
      <c r="N348" s="2" t="str">
        <f t="shared" si="13"/>
        <v>Leila BARKERpole-vault</v>
      </c>
      <c r="O348" t="str">
        <f>IF(COUNTIFS($N$2:$N$3997, N348)&gt;1, "Duplicate", "Unique")</f>
        <v>Unique</v>
      </c>
    </row>
    <row r="349" spans="1:15" x14ac:dyDescent="0.2">
      <c r="A349" s="2">
        <v>348</v>
      </c>
      <c r="B349" s="2">
        <f t="shared" si="14"/>
        <v>106</v>
      </c>
      <c r="C349" t="s">
        <v>442</v>
      </c>
      <c r="D349" t="s">
        <v>36</v>
      </c>
      <c r="E349" s="5">
        <v>37766</v>
      </c>
      <c r="F349" s="41">
        <f ca="1">DATEDIF(E349,TODAY(),"y")</f>
        <v>18</v>
      </c>
      <c r="G349" s="42" t="str">
        <f>IFERROR(VLOOKUP(C349&amp;D349,AUS_male_points_list!$A$3:$S$1048576,19,FALSE), IFERROR(VLOOKUP(C349&amp;D349,AUS_female_points_list!$A$3:$S$1048576,19,FALSE),""))</f>
        <v/>
      </c>
      <c r="I349" s="81">
        <f>IFERROR(VLOOKUP(C349&amp;D349,AUS_male_Toplist_21_22!$N$3:$Q$2969,2,FALSE),IFERROR(VLOOKUP(C349&amp;D349,AUS_female_Toplist_21_22!$N$3:$Q$2879,2,FALSE),"Not found"))</f>
        <v>868</v>
      </c>
      <c r="J349" s="81">
        <f>IFERROR(VLOOKUP(C349&amp;D349,AUS_male_Toplist_21_22!$N$3:$Q$2969,3,FALSE),IFERROR(VLOOKUP(C349&amp;D349,AUS_female_Toplist_21_22!$N$3:$Q$2879,3,FALSE),"Not found"))</f>
        <v>67</v>
      </c>
      <c r="K349" s="2">
        <f>IFERROR(VLOOKUP(C349&amp;D349,AUS_male_Toplist_21_22!$N$3:$Q$2969,4,FALSE),IFERROR(VLOOKUP(C349&amp;D349,AUS_female_Toplist_21_22!$N$3:$Q$2879,4,FALSE),"Not found"))</f>
        <v>18</v>
      </c>
      <c r="L349" s="2">
        <f>(COUNTIF($C$2:$C349,$C349)=1)+0</f>
        <v>1</v>
      </c>
      <c r="M349" s="2">
        <f>IF(L349=1,RANK(I349,$I$2:$I$1209,0),"Alternate event")</f>
        <v>1007</v>
      </c>
      <c r="N349" s="2" t="str">
        <f t="shared" si="13"/>
        <v>Felicity JOUVELETpole-vault</v>
      </c>
      <c r="O349" t="str">
        <f>IF(COUNTIFS($N$2:$N$3997, N349)&gt;1, "Duplicate", "Unique")</f>
        <v>Unique</v>
      </c>
    </row>
    <row r="350" spans="1:15" x14ac:dyDescent="0.2">
      <c r="A350" s="2">
        <v>349</v>
      </c>
      <c r="B350" s="2">
        <f t="shared" si="14"/>
        <v>106</v>
      </c>
      <c r="C350" t="s">
        <v>445</v>
      </c>
      <c r="D350" t="s">
        <v>36</v>
      </c>
      <c r="E350" s="5">
        <v>44671</v>
      </c>
      <c r="F350" s="41" t="e">
        <f ca="1">DATEDIF(E350,TODAY(),"y")</f>
        <v>#NUM!</v>
      </c>
      <c r="G350" s="42" t="str">
        <f>IFERROR(VLOOKUP(C350&amp;D350,AUS_male_points_list!$A$3:$S$1048576,19,FALSE), IFERROR(VLOOKUP(C350&amp;D350,AUS_female_points_list!$A$3:$S$1048576,19,FALSE),""))</f>
        <v/>
      </c>
      <c r="I350" s="81">
        <f>IFERROR(VLOOKUP(C350&amp;D350,AUS_male_Toplist_21_22!$N$3:$Q$2969,2,FALSE),IFERROR(VLOOKUP(C350&amp;D350,AUS_female_Toplist_21_22!$N$3:$Q$2879,2,FALSE),"Not found"))</f>
        <v>868</v>
      </c>
      <c r="J350" s="81">
        <f>IFERROR(VLOOKUP(C350&amp;D350,AUS_male_Toplist_21_22!$N$3:$Q$2969,3,FALSE),IFERROR(VLOOKUP(C350&amp;D350,AUS_female_Toplist_21_22!$N$3:$Q$2879,3,FALSE),"Not found"))</f>
        <v>67</v>
      </c>
      <c r="K350" s="2">
        <f>IFERROR(VLOOKUP(C350&amp;D350,AUS_male_Toplist_21_22!$N$3:$Q$2969,4,FALSE),IFERROR(VLOOKUP(C350&amp;D350,AUS_female_Toplist_21_22!$N$3:$Q$2879,4,FALSE),"Not found"))</f>
        <v>18</v>
      </c>
      <c r="L350" s="2">
        <f>(COUNTIF($C$2:$C350,$C350)=1)+0</f>
        <v>1</v>
      </c>
      <c r="M350" s="2">
        <f>IF(L350=1,RANK(I350,$I$2:$I$1209,0),"Alternate event")</f>
        <v>1007</v>
      </c>
      <c r="N350" s="2" t="str">
        <f t="shared" si="13"/>
        <v>Jade ARNUTHNOTpole-vault</v>
      </c>
      <c r="O350" t="str">
        <f>IF(COUNTIFS($N$2:$N$3997, N350)&gt;1, "Duplicate", "Unique")</f>
        <v>Unique</v>
      </c>
    </row>
    <row r="351" spans="1:15" x14ac:dyDescent="0.2">
      <c r="A351" s="2">
        <v>350</v>
      </c>
      <c r="B351" s="2">
        <f t="shared" si="14"/>
        <v>106</v>
      </c>
      <c r="C351" t="s">
        <v>418</v>
      </c>
      <c r="D351" t="s">
        <v>36</v>
      </c>
      <c r="E351" s="5">
        <v>38647</v>
      </c>
      <c r="F351" s="41">
        <f ca="1">DATEDIF(E351,TODAY(),"y")</f>
        <v>16</v>
      </c>
      <c r="G351" s="42" t="str">
        <f>IFERROR(VLOOKUP(C351&amp;D351,AUS_male_points_list!$A$3:$S$1048576,19,FALSE), IFERROR(VLOOKUP(C351&amp;D351,AUS_female_points_list!$A$3:$S$1048576,19,FALSE),""))</f>
        <v/>
      </c>
      <c r="I351" s="81">
        <f>IFERROR(VLOOKUP(C351&amp;D351,AUS_male_Toplist_21_22!$N$3:$Q$2969,2,FALSE),IFERROR(VLOOKUP(C351&amp;D351,AUS_female_Toplist_21_22!$N$3:$Q$2879,2,FALSE),"Not found"))</f>
        <v>868</v>
      </c>
      <c r="J351" s="81">
        <f>IFERROR(VLOOKUP(C351&amp;D351,AUS_male_Toplist_21_22!$N$3:$Q$2969,3,FALSE),IFERROR(VLOOKUP(C351&amp;D351,AUS_female_Toplist_21_22!$N$3:$Q$2879,3,FALSE),"Not found"))</f>
        <v>67</v>
      </c>
      <c r="K351" s="2">
        <f>IFERROR(VLOOKUP(C351&amp;D351,AUS_male_Toplist_21_22!$N$3:$Q$2969,4,FALSE),IFERROR(VLOOKUP(C351&amp;D351,AUS_female_Toplist_21_22!$N$3:$Q$2879,4,FALSE),"Not found"))</f>
        <v>18</v>
      </c>
      <c r="L351" s="2">
        <f>(COUNTIF($C$2:$C351,$C351)=1)+0</f>
        <v>0</v>
      </c>
      <c r="M351" s="2" t="str">
        <f>IF(L351=1,RANK(I351,$I$2:$I$1209,0),"Alternate event")</f>
        <v>Alternate event</v>
      </c>
      <c r="N351" s="2" t="str">
        <f t="shared" si="13"/>
        <v>Tryphena HEWETTpole-vault</v>
      </c>
      <c r="O351" t="str">
        <f>IF(COUNTIFS($N$2:$N$3997, N351)&gt;1, "Duplicate", "Unique")</f>
        <v>Unique</v>
      </c>
    </row>
    <row r="352" spans="1:15" x14ac:dyDescent="0.2">
      <c r="A352" s="2">
        <v>351</v>
      </c>
      <c r="B352" s="2">
        <f t="shared" si="14"/>
        <v>106</v>
      </c>
      <c r="C352" t="s">
        <v>976</v>
      </c>
      <c r="D352" t="s">
        <v>36</v>
      </c>
      <c r="E352" s="5">
        <v>35103</v>
      </c>
      <c r="F352" s="41">
        <f ca="1">DATEDIF(E352,TODAY(),"y")</f>
        <v>26</v>
      </c>
      <c r="G352" s="42" t="str">
        <f>IFERROR(VLOOKUP(C352&amp;D352,AUS_male_points_list!$A$3:$S$1048576,19,FALSE), IFERROR(VLOOKUP(C352&amp;D352,AUS_female_points_list!$A$3:$S$1048576,19,FALSE),""))</f>
        <v/>
      </c>
      <c r="I352" s="81">
        <f>IFERROR(VLOOKUP(C352&amp;D352,AUS_male_Toplist_21_22!$N$3:$Q$2969,2,FALSE),IFERROR(VLOOKUP(C352&amp;D352,AUS_female_Toplist_21_22!$N$3:$Q$2879,2,FALSE),"Not found"))</f>
        <v>868</v>
      </c>
      <c r="J352" s="81">
        <f>IFERROR(VLOOKUP(C352&amp;D352,AUS_male_Toplist_21_22!$N$3:$Q$2969,3,FALSE),IFERROR(VLOOKUP(C352&amp;D352,AUS_female_Toplist_21_22!$N$3:$Q$2879,3,FALSE),"Not found"))</f>
        <v>67</v>
      </c>
      <c r="K352" s="2">
        <f>IFERROR(VLOOKUP(C352&amp;D352,AUS_male_Toplist_21_22!$N$3:$Q$2969,4,FALSE),IFERROR(VLOOKUP(C352&amp;D352,AUS_female_Toplist_21_22!$N$3:$Q$2879,4,FALSE),"Not found"))</f>
        <v>18</v>
      </c>
      <c r="L352" s="2">
        <f>(COUNTIF($C$2:$C352,$C352)=1)+0</f>
        <v>1</v>
      </c>
      <c r="M352" s="2">
        <f>IF(L352=1,RANK(I352,$I$2:$I$1209,0),"Alternate event")</f>
        <v>1007</v>
      </c>
      <c r="N352" s="2" t="str">
        <f t="shared" si="13"/>
        <v>Tamara MANCUSOpole-vault</v>
      </c>
      <c r="O352" t="str">
        <f>IF(COUNTIFS($N$2:$N$3997, N352)&gt;1, "Duplicate", "Unique")</f>
        <v>Unique</v>
      </c>
    </row>
    <row r="353" spans="1:15" x14ac:dyDescent="0.2">
      <c r="A353" s="2">
        <v>352</v>
      </c>
      <c r="B353" s="2">
        <f t="shared" si="14"/>
        <v>106</v>
      </c>
      <c r="C353" t="s">
        <v>443</v>
      </c>
      <c r="D353" t="s">
        <v>36</v>
      </c>
      <c r="E353" s="5">
        <v>36393</v>
      </c>
      <c r="F353" s="41">
        <f ca="1">DATEDIF(E353,TODAY(),"y")</f>
        <v>22</v>
      </c>
      <c r="G353" s="42" t="str">
        <f>IFERROR(VLOOKUP(C353&amp;D353,AUS_male_points_list!$A$3:$S$1048576,19,FALSE), IFERROR(VLOOKUP(C353&amp;D353,AUS_female_points_list!$A$3:$S$1048576,19,FALSE),""))</f>
        <v/>
      </c>
      <c r="I353" s="81">
        <f>IFERROR(VLOOKUP(C353&amp;D353,AUS_male_Toplist_21_22!$N$3:$Q$2969,2,FALSE),IFERROR(VLOOKUP(C353&amp;D353,AUS_female_Toplist_21_22!$N$3:$Q$2879,2,FALSE),"Not found"))</f>
        <v>868</v>
      </c>
      <c r="J353" s="81">
        <f>IFERROR(VLOOKUP(C353&amp;D353,AUS_male_Toplist_21_22!$N$3:$Q$2969,3,FALSE),IFERROR(VLOOKUP(C353&amp;D353,AUS_female_Toplist_21_22!$N$3:$Q$2879,3,FALSE),"Not found"))</f>
        <v>67</v>
      </c>
      <c r="K353" s="2">
        <f>IFERROR(VLOOKUP(C353&amp;D353,AUS_male_Toplist_21_22!$N$3:$Q$2969,4,FALSE),IFERROR(VLOOKUP(C353&amp;D353,AUS_female_Toplist_21_22!$N$3:$Q$2879,4,FALSE),"Not found"))</f>
        <v>18</v>
      </c>
      <c r="L353" s="2">
        <f>(COUNTIF($C$2:$C353,$C353)=1)+0</f>
        <v>1</v>
      </c>
      <c r="M353" s="2">
        <f>IF(L353=1,RANK(I353,$I$2:$I$1209,0),"Alternate event")</f>
        <v>1007</v>
      </c>
      <c r="N353" s="2" t="str">
        <f t="shared" si="13"/>
        <v>Kate ABFALTERpole-vault</v>
      </c>
      <c r="O353" t="str">
        <f>IF(COUNTIFS($N$2:$N$3997, N353)&gt;1, "Duplicate", "Unique")</f>
        <v>Unique</v>
      </c>
    </row>
    <row r="354" spans="1:15" x14ac:dyDescent="0.2">
      <c r="A354" s="2">
        <v>353</v>
      </c>
      <c r="B354" s="2">
        <f t="shared" si="14"/>
        <v>107</v>
      </c>
      <c r="C354" t="s">
        <v>559</v>
      </c>
      <c r="D354" t="s">
        <v>25</v>
      </c>
      <c r="E354" s="5">
        <v>34998</v>
      </c>
      <c r="F354" s="41">
        <f ca="1">DATEDIF(E354,TODAY(),"y")</f>
        <v>26</v>
      </c>
      <c r="G354" s="42" t="str">
        <f>IFERROR(VLOOKUP(C354&amp;D354,AUS_male_points_list!$A$3:$S$1048576,19,FALSE), IFERROR(VLOOKUP(C354&amp;D354,AUS_female_points_list!$A$3:$S$1048576,19,FALSE),""))</f>
        <v/>
      </c>
      <c r="I354" s="81">
        <f>IFERROR(VLOOKUP(C354&amp;D354,AUS_male_Toplist_21_22!$N$3:$Q$2969,2,FALSE),IFERROR(VLOOKUP(C354&amp;D354,AUS_female_Toplist_21_22!$N$3:$Q$2879,2,FALSE),"Not found"))</f>
        <v>1109</v>
      </c>
      <c r="J354" s="81">
        <f>IFERROR(VLOOKUP(C354&amp;D354,AUS_male_Toplist_21_22!$N$3:$Q$2969,3,FALSE),IFERROR(VLOOKUP(C354&amp;D354,AUS_female_Toplist_21_22!$N$3:$Q$2879,3,FALSE),"Not found"))</f>
        <v>68</v>
      </c>
      <c r="K354" s="2">
        <f>IFERROR(VLOOKUP(C354&amp;D354,AUS_male_Toplist_21_22!$N$3:$Q$2969,4,FALSE),IFERROR(VLOOKUP(C354&amp;D354,AUS_female_Toplist_21_22!$N$3:$Q$2879,4,FALSE),"Not found"))</f>
        <v>3</v>
      </c>
      <c r="L354" s="2">
        <f>(COUNTIF($C$2:$C354,$C354)=1)+0</f>
        <v>1</v>
      </c>
      <c r="M354" s="2">
        <f>IF(L354=1,RANK(I354,$I$2:$I$1209,0),"Alternate event")</f>
        <v>156</v>
      </c>
      <c r="N354" s="2" t="str">
        <f t="shared" si="13"/>
        <v>Connor DIFFEY200m</v>
      </c>
      <c r="O354" t="str">
        <f>IF(COUNTIFS($N$2:$N$3997, N354)&gt;1, "Duplicate", "Unique")</f>
        <v>Unique</v>
      </c>
    </row>
    <row r="355" spans="1:15" x14ac:dyDescent="0.2">
      <c r="A355" s="2">
        <v>354</v>
      </c>
      <c r="B355" s="2">
        <f t="shared" si="14"/>
        <v>107</v>
      </c>
      <c r="C355" t="s">
        <v>356</v>
      </c>
      <c r="D355" t="s">
        <v>33</v>
      </c>
      <c r="E355" s="5">
        <v>35899</v>
      </c>
      <c r="F355" s="41">
        <f ca="1">DATEDIF(E355,TODAY(),"y")</f>
        <v>23</v>
      </c>
      <c r="G355" s="42" t="str">
        <f>IFERROR(VLOOKUP(C355&amp;D355,AUS_male_points_list!$A$3:$S$1048576,19,FALSE), IFERROR(VLOOKUP(C355&amp;D355,AUS_female_points_list!$A$3:$S$1048576,19,FALSE),""))</f>
        <v/>
      </c>
      <c r="I355" s="81">
        <f>IFERROR(VLOOKUP(C355&amp;D355,AUS_male_Toplist_21_22!$N$3:$Q$2969,2,FALSE),IFERROR(VLOOKUP(C355&amp;D355,AUS_female_Toplist_21_22!$N$3:$Q$2879,2,FALSE),"Not found"))</f>
        <v>1046</v>
      </c>
      <c r="J355" s="81">
        <f>IFERROR(VLOOKUP(C355&amp;D355,AUS_male_Toplist_21_22!$N$3:$Q$2969,3,FALSE),IFERROR(VLOOKUP(C355&amp;D355,AUS_female_Toplist_21_22!$N$3:$Q$2879,3,FALSE),"Not found"))</f>
        <v>68</v>
      </c>
      <c r="K355" s="2">
        <f>IFERROR(VLOOKUP(C355&amp;D355,AUS_male_Toplist_21_22!$N$3:$Q$2969,4,FALSE),IFERROR(VLOOKUP(C355&amp;D355,AUS_female_Toplist_21_22!$N$3:$Q$2879,4,FALSE),"Not found"))</f>
        <v>8</v>
      </c>
      <c r="L355" s="2">
        <f>(COUNTIF($C$2:$C355,$C355)=1)+0</f>
        <v>1</v>
      </c>
      <c r="M355" s="2">
        <f>IF(L355=1,RANK(I355,$I$2:$I$1209,0),"Alternate event")</f>
        <v>370</v>
      </c>
      <c r="N355" s="2" t="str">
        <f t="shared" si="13"/>
        <v>Brodee MATE400mh</v>
      </c>
      <c r="O355" t="str">
        <f>IF(COUNTIFS($N$2:$N$3997, N355)&gt;1, "Duplicate", "Unique")</f>
        <v>Unique</v>
      </c>
    </row>
    <row r="356" spans="1:15" x14ac:dyDescent="0.2">
      <c r="A356" s="2">
        <v>355</v>
      </c>
      <c r="B356" s="2">
        <f t="shared" si="14"/>
        <v>107</v>
      </c>
      <c r="C356" t="s">
        <v>770</v>
      </c>
      <c r="D356" t="s">
        <v>35</v>
      </c>
      <c r="E356" s="5">
        <v>36930</v>
      </c>
      <c r="F356" s="41">
        <f ca="1">DATEDIF(E356,TODAY(),"y")</f>
        <v>21</v>
      </c>
      <c r="G356" s="42" t="str">
        <f>IFERROR(VLOOKUP(C356&amp;D356,AUS_male_points_list!$A$3:$S$1048576,19,FALSE), IFERROR(VLOOKUP(C356&amp;D356,AUS_female_points_list!$A$3:$S$1048576,19,FALSE),""))</f>
        <v/>
      </c>
      <c r="I356" s="81">
        <f>IFERROR(VLOOKUP(C356&amp;D356,AUS_male_Toplist_21_22!$N$3:$Q$2969,2,FALSE),IFERROR(VLOOKUP(C356&amp;D356,AUS_female_Toplist_21_22!$N$3:$Q$2879,2,FALSE),"Not found"))</f>
        <v>1019</v>
      </c>
      <c r="J356" s="81">
        <f>IFERROR(VLOOKUP(C356&amp;D356,AUS_male_Toplist_21_22!$N$3:$Q$2969,3,FALSE),IFERROR(VLOOKUP(C356&amp;D356,AUS_female_Toplist_21_22!$N$3:$Q$2879,3,FALSE),"Not found"))</f>
        <v>68</v>
      </c>
      <c r="K356" s="2">
        <f>IFERROR(VLOOKUP(C356&amp;D356,AUS_male_Toplist_21_22!$N$3:$Q$2969,4,FALSE),IFERROR(VLOOKUP(C356&amp;D356,AUS_female_Toplist_21_22!$N$3:$Q$2879,4,FALSE),"Not found"))</f>
        <v>8</v>
      </c>
      <c r="L356" s="2">
        <f>(COUNTIF($C$2:$C356,$C356)=1)+0</f>
        <v>1</v>
      </c>
      <c r="M356" s="2">
        <f>IF(L356=1,RANK(I356,$I$2:$I$1209,0),"Alternate event")</f>
        <v>494</v>
      </c>
      <c r="N356" s="2" t="str">
        <f t="shared" si="13"/>
        <v>Angus CLARKhigh-jump</v>
      </c>
      <c r="O356" t="str">
        <f>IF(COUNTIFS($N$2:$N$3997, N356)&gt;1, "Duplicate", "Unique")</f>
        <v>Unique</v>
      </c>
    </row>
    <row r="357" spans="1:15" x14ac:dyDescent="0.2">
      <c r="A357" s="2">
        <v>356</v>
      </c>
      <c r="B357" s="2">
        <f t="shared" si="14"/>
        <v>107</v>
      </c>
      <c r="C357" t="s">
        <v>1094</v>
      </c>
      <c r="D357" t="s">
        <v>35</v>
      </c>
      <c r="E357" s="5">
        <v>37383</v>
      </c>
      <c r="F357" s="41">
        <f ca="1">DATEDIF(E357,TODAY(),"y")</f>
        <v>19</v>
      </c>
      <c r="G357" s="42" t="str">
        <f>IFERROR(VLOOKUP(C357&amp;D357,AUS_male_points_list!$A$3:$S$1048576,19,FALSE), IFERROR(VLOOKUP(C357&amp;D357,AUS_female_points_list!$A$3:$S$1048576,19,FALSE),""))</f>
        <v/>
      </c>
      <c r="I357" s="81">
        <f>IFERROR(VLOOKUP(C357&amp;D357,AUS_male_Toplist_21_22!$N$3:$Q$2969,2,FALSE),IFERROR(VLOOKUP(C357&amp;D357,AUS_female_Toplist_21_22!$N$3:$Q$2879,2,FALSE),"Not found"))</f>
        <v>1019</v>
      </c>
      <c r="J357" s="81">
        <f>IFERROR(VLOOKUP(C357&amp;D357,AUS_male_Toplist_21_22!$N$3:$Q$2969,3,FALSE),IFERROR(VLOOKUP(C357&amp;D357,AUS_female_Toplist_21_22!$N$3:$Q$2879,3,FALSE),"Not found"))</f>
        <v>68</v>
      </c>
      <c r="K357" s="2">
        <f>IFERROR(VLOOKUP(C357&amp;D357,AUS_male_Toplist_21_22!$N$3:$Q$2969,4,FALSE),IFERROR(VLOOKUP(C357&amp;D357,AUS_female_Toplist_21_22!$N$3:$Q$2879,4,FALSE),"Not found"))</f>
        <v>8</v>
      </c>
      <c r="L357" s="2">
        <f>(COUNTIF($C$2:$C357,$C357)=1)+0</f>
        <v>1</v>
      </c>
      <c r="M357" s="2">
        <f>IF(L357=1,RANK(I357,$I$2:$I$1209,0),"Alternate event")</f>
        <v>494</v>
      </c>
      <c r="N357" s="2" t="str">
        <f t="shared" si="13"/>
        <v>Michael CHRISTIEhigh-jump</v>
      </c>
      <c r="O357" t="str">
        <f>IF(COUNTIFS($N$2:$N$3997, N357)&gt;1, "Duplicate", "Unique")</f>
        <v>Unique</v>
      </c>
    </row>
    <row r="358" spans="1:15" x14ac:dyDescent="0.2">
      <c r="A358" s="2">
        <v>357</v>
      </c>
      <c r="B358" s="2">
        <f t="shared" si="14"/>
        <v>107</v>
      </c>
      <c r="C358" t="s">
        <v>1115</v>
      </c>
      <c r="D358" t="s">
        <v>41</v>
      </c>
      <c r="E358" s="5">
        <v>34491</v>
      </c>
      <c r="F358" s="41">
        <f ca="1">DATEDIF(E358,TODAY(),"y")</f>
        <v>27</v>
      </c>
      <c r="G358" s="42" t="str">
        <f>IFERROR(VLOOKUP(C358&amp;D358,AUS_male_points_list!$A$3:$S$1048576,19,FALSE), IFERROR(VLOOKUP(C358&amp;D358,AUS_female_points_list!$A$3:$S$1048576,19,FALSE),""))</f>
        <v/>
      </c>
      <c r="I358" s="81">
        <f>IFERROR(VLOOKUP(C358&amp;D358,AUS_male_Toplist_21_22!$N$3:$Q$2969,2,FALSE),IFERROR(VLOOKUP(C358&amp;D358,AUS_female_Toplist_21_22!$N$3:$Q$2879,2,FALSE),"Not found"))</f>
        <v>989</v>
      </c>
      <c r="J358" s="81">
        <f>IFERROR(VLOOKUP(C358&amp;D358,AUS_male_Toplist_21_22!$N$3:$Q$2969,3,FALSE),IFERROR(VLOOKUP(C358&amp;D358,AUS_female_Toplist_21_22!$N$3:$Q$2879,3,FALSE),"Not found"))</f>
        <v>68</v>
      </c>
      <c r="K358" s="2">
        <f>IFERROR(VLOOKUP(C358&amp;D358,AUS_male_Toplist_21_22!$N$3:$Q$2969,4,FALSE),IFERROR(VLOOKUP(C358&amp;D358,AUS_female_Toplist_21_22!$N$3:$Q$2879,4,FALSE),"Not found"))</f>
        <v>8</v>
      </c>
      <c r="L358" s="2">
        <f>(COUNTIF($C$2:$C358,$C358)=1)+0</f>
        <v>1</v>
      </c>
      <c r="M358" s="2">
        <f>IF(L358=1,RANK(I358,$I$2:$I$1209,0),"Alternate event")</f>
        <v>671</v>
      </c>
      <c r="N358" s="2" t="str">
        <f t="shared" si="13"/>
        <v>William WHITEjavelin-throw</v>
      </c>
      <c r="O358" t="str">
        <f>IF(COUNTIFS($N$2:$N$3997, N358)&gt;1, "Duplicate", "Unique")</f>
        <v>Unique</v>
      </c>
    </row>
    <row r="359" spans="1:15" x14ac:dyDescent="0.2">
      <c r="A359" s="2">
        <v>358</v>
      </c>
      <c r="B359" s="2">
        <f t="shared" si="14"/>
        <v>107</v>
      </c>
      <c r="C359" t="s">
        <v>311</v>
      </c>
      <c r="D359" t="s">
        <v>29</v>
      </c>
      <c r="E359" s="5">
        <v>30264</v>
      </c>
      <c r="F359" s="41">
        <f ca="1">DATEDIF(E359,TODAY(),"y")</f>
        <v>39</v>
      </c>
      <c r="G359" s="42" t="str">
        <f>IFERROR(VLOOKUP(C359&amp;D359,AUS_male_points_list!$A$3:$S$1048576,19,FALSE), IFERROR(VLOOKUP(C359&amp;D359,AUS_female_points_list!$A$3:$S$1048576,19,FALSE),""))</f>
        <v/>
      </c>
      <c r="I359" s="81">
        <f>IFERROR(VLOOKUP(C359&amp;D359,AUS_male_Toplist_21_22!$N$3:$Q$2969,2,FALSE),IFERROR(VLOOKUP(C359&amp;D359,AUS_female_Toplist_21_22!$N$3:$Q$2879,2,FALSE),"Not found"))</f>
        <v>1097</v>
      </c>
      <c r="J359" s="81">
        <f>IFERROR(VLOOKUP(C359&amp;D359,AUS_male_Toplist_21_22!$N$3:$Q$2969,3,FALSE),IFERROR(VLOOKUP(C359&amp;D359,AUS_female_Toplist_21_22!$N$3:$Q$2879,3,FALSE),"Not found"))</f>
        <v>68</v>
      </c>
      <c r="K359" s="2">
        <f>IFERROR(VLOOKUP(C359&amp;D359,AUS_male_Toplist_21_22!$N$3:$Q$2969,4,FALSE),IFERROR(VLOOKUP(C359&amp;D359,AUS_female_Toplist_21_22!$N$3:$Q$2879,4,FALSE),"Not found"))</f>
        <v>10</v>
      </c>
      <c r="L359" s="2">
        <f>(COUNTIF($C$2:$C359,$C359)=1)+0</f>
        <v>0</v>
      </c>
      <c r="M359" s="2" t="str">
        <f>IF(L359=1,RANK(I359,$I$2:$I$1209,0),"Alternate event")</f>
        <v>Alternate event</v>
      </c>
      <c r="N359" s="2" t="str">
        <f t="shared" si="13"/>
        <v>Eloise WELLINGS5000m</v>
      </c>
      <c r="O359" t="str">
        <f>IF(COUNTIFS($N$2:$N$3997, N359)&gt;1, "Duplicate", "Unique")</f>
        <v>Unique</v>
      </c>
    </row>
    <row r="360" spans="1:15" x14ac:dyDescent="0.2">
      <c r="A360" s="2">
        <v>359</v>
      </c>
      <c r="B360" s="2">
        <f t="shared" si="14"/>
        <v>108</v>
      </c>
      <c r="C360" t="s">
        <v>511</v>
      </c>
      <c r="D360" t="s">
        <v>2</v>
      </c>
      <c r="E360" s="5">
        <v>35187</v>
      </c>
      <c r="F360" s="41">
        <f ca="1">DATEDIF(E360,TODAY(),"y")</f>
        <v>25</v>
      </c>
      <c r="G360" s="42" t="str">
        <f>IFERROR(VLOOKUP(C360&amp;D360,AUS_male_points_list!$A$3:$S$1048576,19,FALSE), IFERROR(VLOOKUP(C360&amp;D360,AUS_female_points_list!$A$3:$S$1048576,19,FALSE),""))</f>
        <v/>
      </c>
      <c r="I360" s="81">
        <f>IFERROR(VLOOKUP(C360&amp;D360,AUS_male_Toplist_21_22!$N$3:$Q$2969,2,FALSE),IFERROR(VLOOKUP(C360&amp;D360,AUS_female_Toplist_21_22!$N$3:$Q$2879,2,FALSE),"Not found"))</f>
        <v>1128</v>
      </c>
      <c r="J360" s="81">
        <f>IFERROR(VLOOKUP(C360&amp;D360,AUS_male_Toplist_21_22!$N$3:$Q$2969,3,FALSE),IFERROR(VLOOKUP(C360&amp;D360,AUS_female_Toplist_21_22!$N$3:$Q$2879,3,FALSE),"Not found"))</f>
        <v>69</v>
      </c>
      <c r="K360" s="2">
        <f>IFERROR(VLOOKUP(C360&amp;D360,AUS_male_Toplist_21_22!$N$3:$Q$2969,4,FALSE),IFERROR(VLOOKUP(C360&amp;D360,AUS_female_Toplist_21_22!$N$3:$Q$2879,4,FALSE),"Not found"))</f>
        <v>3</v>
      </c>
      <c r="L360" s="2">
        <f>(COUNTIF($C$2:$C360,$C360)=1)+0</f>
        <v>1</v>
      </c>
      <c r="M360" s="2">
        <f>IF(L360=1,RANK(I360,$I$2:$I$1209,0),"Alternate event")</f>
        <v>104</v>
      </c>
      <c r="N360" s="2" t="str">
        <f t="shared" si="13"/>
        <v>Jake PENNY100m</v>
      </c>
      <c r="O360" t="str">
        <f>IF(COUNTIFS($N$2:$N$3997, N360)&gt;1, "Duplicate", "Unique")</f>
        <v>Unique</v>
      </c>
    </row>
    <row r="361" spans="1:15" x14ac:dyDescent="0.2">
      <c r="A361" s="2">
        <v>360</v>
      </c>
      <c r="B361" s="2">
        <f t="shared" si="14"/>
        <v>109</v>
      </c>
      <c r="C361" t="s">
        <v>206</v>
      </c>
      <c r="D361" t="s">
        <v>26</v>
      </c>
      <c r="E361" s="5">
        <v>37624</v>
      </c>
      <c r="F361" s="41">
        <f ca="1">DATEDIF(E361,TODAY(),"y")</f>
        <v>19</v>
      </c>
      <c r="G361" s="42" t="str">
        <f>IFERROR(VLOOKUP(C361&amp;D361,AUS_male_points_list!$A$3:$S$1048576,19,FALSE), IFERROR(VLOOKUP(C361&amp;D361,AUS_female_points_list!$A$3:$S$1048576,19,FALSE),""))</f>
        <v/>
      </c>
      <c r="I361" s="81">
        <f>IFERROR(VLOOKUP(C361&amp;D361,AUS_male_Toplist_21_22!$N$3:$Q$2969,2,FALSE),IFERROR(VLOOKUP(C361&amp;D361,AUS_female_Toplist_21_22!$N$3:$Q$2879,2,FALSE),"Not found"))</f>
        <v>1102</v>
      </c>
      <c r="J361" s="81">
        <f>IFERROR(VLOOKUP(C361&amp;D361,AUS_male_Toplist_21_22!$N$3:$Q$2969,3,FALSE),IFERROR(VLOOKUP(C361&amp;D361,AUS_female_Toplist_21_22!$N$3:$Q$2879,3,FALSE),"Not found"))</f>
        <v>69</v>
      </c>
      <c r="K361" s="2">
        <f>IFERROR(VLOOKUP(C361&amp;D361,AUS_male_Toplist_21_22!$N$3:$Q$2969,4,FALSE),IFERROR(VLOOKUP(C361&amp;D361,AUS_female_Toplist_21_22!$N$3:$Q$2879,4,FALSE),"Not found"))</f>
        <v>3</v>
      </c>
      <c r="L361" s="2">
        <f>(COUNTIF($C$2:$C361,$C361)=1)+0</f>
        <v>1</v>
      </c>
      <c r="M361" s="2">
        <f>IF(L361=1,RANK(I361,$I$2:$I$1209,0),"Alternate event")</f>
        <v>178</v>
      </c>
      <c r="N361" s="2" t="str">
        <f t="shared" si="13"/>
        <v>Ellie BEER400m</v>
      </c>
      <c r="O361" t="str">
        <f>IF(COUNTIFS($N$2:$N$3997, N361)&gt;1, "Duplicate", "Unique")</f>
        <v>Unique</v>
      </c>
    </row>
    <row r="362" spans="1:15" x14ac:dyDescent="0.2">
      <c r="A362" s="2">
        <v>361</v>
      </c>
      <c r="B362" s="2">
        <f t="shared" si="14"/>
        <v>109</v>
      </c>
      <c r="C362" t="s">
        <v>709</v>
      </c>
      <c r="D362" t="s">
        <v>30</v>
      </c>
      <c r="E362" s="5">
        <v>33366</v>
      </c>
      <c r="F362" s="41">
        <f ca="1">DATEDIF(E362,TODAY(),"y")</f>
        <v>30</v>
      </c>
      <c r="G362" s="42" t="str">
        <f>IFERROR(VLOOKUP(C362&amp;D362,AUS_male_points_list!$A$3:$S$1048576,19,FALSE), IFERROR(VLOOKUP(C362&amp;D362,AUS_female_points_list!$A$3:$S$1048576,19,FALSE),""))</f>
        <v/>
      </c>
      <c r="I362" s="81">
        <f>IFERROR(VLOOKUP(C362&amp;D362,AUS_male_Toplist_21_22!$N$3:$Q$2969,2,FALSE),IFERROR(VLOOKUP(C362&amp;D362,AUS_female_Toplist_21_22!$N$3:$Q$2879,2,FALSE),"Not found"))</f>
        <v>1131</v>
      </c>
      <c r="J362" s="81">
        <f>IFERROR(VLOOKUP(C362&amp;D362,AUS_male_Toplist_21_22!$N$3:$Q$2969,3,FALSE),IFERROR(VLOOKUP(C362&amp;D362,AUS_female_Toplist_21_22!$N$3:$Q$2879,3,FALSE),"Not found"))</f>
        <v>69</v>
      </c>
      <c r="K362" s="2">
        <f>IFERROR(VLOOKUP(C362&amp;D362,AUS_male_Toplist_21_22!$N$3:$Q$2969,4,FALSE),IFERROR(VLOOKUP(C362&amp;D362,AUS_female_Toplist_21_22!$N$3:$Q$2879,4,FALSE),"Not found"))</f>
        <v>4</v>
      </c>
      <c r="L362" s="2">
        <f>(COUNTIF($C$2:$C362,$C362)=1)+0</f>
        <v>0</v>
      </c>
      <c r="M362" s="2" t="str">
        <f>IF(L362=1,RANK(I362,$I$2:$I$1209,0),"Alternate event")</f>
        <v>Alternate event</v>
      </c>
      <c r="N362" s="2" t="str">
        <f t="shared" si="13"/>
        <v>Brett ROBINSON10000m</v>
      </c>
      <c r="O362" t="str">
        <f>IF(COUNTIFS($N$2:$N$3997, N362)&gt;1, "Duplicate", "Unique")</f>
        <v>Unique</v>
      </c>
    </row>
    <row r="363" spans="1:15" x14ac:dyDescent="0.2">
      <c r="A363" s="2">
        <v>362</v>
      </c>
      <c r="B363" s="2">
        <f t="shared" si="14"/>
        <v>109</v>
      </c>
      <c r="C363" t="s">
        <v>805</v>
      </c>
      <c r="D363" t="s">
        <v>42</v>
      </c>
      <c r="E363" s="5">
        <v>33736</v>
      </c>
      <c r="F363" s="41">
        <f ca="1">DATEDIF(E363,TODAY(),"y")</f>
        <v>29</v>
      </c>
      <c r="G363" s="42" t="str">
        <f>IFERROR(VLOOKUP(C363&amp;D363,AUS_male_points_list!$A$3:$S$1048576,19,FALSE), IFERROR(VLOOKUP(C363&amp;D363,AUS_female_points_list!$A$3:$S$1048576,19,FALSE),""))</f>
        <v/>
      </c>
      <c r="I363" s="81">
        <f>IFERROR(VLOOKUP(C363&amp;D363,AUS_male_Toplist_21_22!$N$3:$Q$2969,2,FALSE),IFERROR(VLOOKUP(C363&amp;D363,AUS_female_Toplist_21_22!$N$3:$Q$2879,2,FALSE),"Not found"))</f>
        <v>898</v>
      </c>
      <c r="J363" s="81">
        <f>IFERROR(VLOOKUP(C363&amp;D363,AUS_male_Toplist_21_22!$N$3:$Q$2969,3,FALSE),IFERROR(VLOOKUP(C363&amp;D363,AUS_female_Toplist_21_22!$N$3:$Q$2879,3,FALSE),"Not found"))</f>
        <v>69</v>
      </c>
      <c r="K363" s="2">
        <f>IFERROR(VLOOKUP(C363&amp;D363,AUS_male_Toplist_21_22!$N$3:$Q$2969,4,FALSE),IFERROR(VLOOKUP(C363&amp;D363,AUS_female_Toplist_21_22!$N$3:$Q$2879,4,FALSE),"Not found"))</f>
        <v>7</v>
      </c>
      <c r="L363" s="2">
        <f>(COUNTIF($C$2:$C363,$C363)=1)+0</f>
        <v>1</v>
      </c>
      <c r="M363" s="2">
        <f>IF(L363=1,RANK(I363,$I$2:$I$1209,0),"Alternate event")</f>
        <v>975</v>
      </c>
      <c r="N363" s="2" t="str">
        <f t="shared" si="13"/>
        <v>Huw PEACOCKhammer-throw</v>
      </c>
      <c r="O363" t="str">
        <f>IF(COUNTIFS($N$2:$N$3997, N363)&gt;1, "Duplicate", "Unique")</f>
        <v>Unique</v>
      </c>
    </row>
    <row r="364" spans="1:15" x14ac:dyDescent="0.2">
      <c r="A364" s="2">
        <v>363</v>
      </c>
      <c r="B364" s="2">
        <f t="shared" si="14"/>
        <v>109</v>
      </c>
      <c r="C364" t="s">
        <v>323</v>
      </c>
      <c r="D364" t="s">
        <v>30</v>
      </c>
      <c r="E364" s="5">
        <v>31256</v>
      </c>
      <c r="F364" s="41">
        <f ca="1">DATEDIF(E364,TODAY(),"y")</f>
        <v>36</v>
      </c>
      <c r="G364" s="42" t="str">
        <f>IFERROR(VLOOKUP(C364&amp;D364,AUS_male_points_list!$A$3:$S$1048576,19,FALSE), IFERROR(VLOOKUP(C364&amp;D364,AUS_female_points_list!$A$3:$S$1048576,19,FALSE),""))</f>
        <v/>
      </c>
      <c r="I364" s="81">
        <f>IFERROR(VLOOKUP(C364&amp;D364,AUS_male_Toplist_21_22!$N$3:$Q$2969,2,FALSE),IFERROR(VLOOKUP(C364&amp;D364,AUS_female_Toplist_21_22!$N$3:$Q$2879,2,FALSE),"Not found"))</f>
        <v>1090</v>
      </c>
      <c r="J364" s="81">
        <f>IFERROR(VLOOKUP(C364&amp;D364,AUS_male_Toplist_21_22!$N$3:$Q$2969,3,FALSE),IFERROR(VLOOKUP(C364&amp;D364,AUS_female_Toplist_21_22!$N$3:$Q$2879,3,FALSE),"Not found"))</f>
        <v>69</v>
      </c>
      <c r="K364" s="2">
        <f>IFERROR(VLOOKUP(C364&amp;D364,AUS_male_Toplist_21_22!$N$3:$Q$2969,4,FALSE),IFERROR(VLOOKUP(C364&amp;D364,AUS_female_Toplist_21_22!$N$3:$Q$2879,4,FALSE),"Not found"))</f>
        <v>9</v>
      </c>
      <c r="L364" s="2">
        <f>(COUNTIF($C$2:$C364,$C364)=1)+0</f>
        <v>1</v>
      </c>
      <c r="M364" s="2">
        <f>IF(L364=1,RANK(I364,$I$2:$I$1209,0),"Alternate event")</f>
        <v>221</v>
      </c>
      <c r="N364" s="2" t="str">
        <f t="shared" si="13"/>
        <v>Tara PALM10000m</v>
      </c>
      <c r="O364" t="str">
        <f>IF(COUNTIFS($N$2:$N$3997, N364)&gt;1, "Duplicate", "Unique")</f>
        <v>Unique</v>
      </c>
    </row>
    <row r="365" spans="1:15" x14ac:dyDescent="0.2">
      <c r="A365" s="2">
        <v>364</v>
      </c>
      <c r="B365" s="2">
        <f t="shared" si="14"/>
        <v>109</v>
      </c>
      <c r="C365" t="s">
        <v>519</v>
      </c>
      <c r="D365" t="s">
        <v>37</v>
      </c>
      <c r="E365" s="5">
        <v>36598</v>
      </c>
      <c r="F365" s="41">
        <f ca="1">DATEDIF(E365,TODAY(),"y")</f>
        <v>22</v>
      </c>
      <c r="G365" s="42" t="str">
        <f>IFERROR(VLOOKUP(C365&amp;D365,AUS_male_points_list!$A$3:$S$1048576,19,FALSE), IFERROR(VLOOKUP(C365&amp;D365,AUS_female_points_list!$A$3:$S$1048576,19,FALSE),""))</f>
        <v/>
      </c>
      <c r="I365" s="81">
        <f>IFERROR(VLOOKUP(C365&amp;D365,AUS_male_Toplist_21_22!$N$3:$Q$2969,2,FALSE),IFERROR(VLOOKUP(C365&amp;D365,AUS_female_Toplist_21_22!$N$3:$Q$2879,2,FALSE),"Not found"))</f>
        <v>1077</v>
      </c>
      <c r="J365" s="81">
        <f>IFERROR(VLOOKUP(C365&amp;D365,AUS_male_Toplist_21_22!$N$3:$Q$2969,3,FALSE),IFERROR(VLOOKUP(C365&amp;D365,AUS_female_Toplist_21_22!$N$3:$Q$2879,3,FALSE),"Not found"))</f>
        <v>69</v>
      </c>
      <c r="K365" s="2">
        <f>IFERROR(VLOOKUP(C365&amp;D365,AUS_male_Toplist_21_22!$N$3:$Q$2969,4,FALSE),IFERROR(VLOOKUP(C365&amp;D365,AUS_female_Toplist_21_22!$N$3:$Q$2879,4,FALSE),"Not found"))</f>
        <v>10</v>
      </c>
      <c r="L365" s="2">
        <f>(COUNTIF($C$2:$C365,$C365)=1)+0</f>
        <v>0</v>
      </c>
      <c r="M365" s="2" t="str">
        <f>IF(L365=1,RANK(I365,$I$2:$I$1209,0),"Alternate event")</f>
        <v>Alternate event</v>
      </c>
      <c r="N365" s="2" t="str">
        <f t="shared" si="13"/>
        <v>Ashley MOLONEYlong-jump</v>
      </c>
      <c r="O365" t="str">
        <f>IF(COUNTIFS($N$2:$N$3997, N365)&gt;1, "Duplicate", "Unique")</f>
        <v>Unique</v>
      </c>
    </row>
    <row r="366" spans="1:15" x14ac:dyDescent="0.2">
      <c r="A366" s="2">
        <v>365</v>
      </c>
      <c r="B366" s="2">
        <f t="shared" si="14"/>
        <v>109</v>
      </c>
      <c r="C366" t="s">
        <v>1067</v>
      </c>
      <c r="D366" t="s">
        <v>28</v>
      </c>
      <c r="E366" s="5">
        <v>33837</v>
      </c>
      <c r="F366" s="41">
        <f ca="1">DATEDIF(E366,TODAY(),"y")</f>
        <v>29</v>
      </c>
      <c r="G366" s="42" t="str">
        <f>IFERROR(VLOOKUP(C366&amp;D366,AUS_male_points_list!$A$3:$S$1048576,19,FALSE), IFERROR(VLOOKUP(C366&amp;D366,AUS_female_points_list!$A$3:$S$1048576,19,FALSE),""))</f>
        <v/>
      </c>
      <c r="I366" s="81">
        <f>IFERROR(VLOOKUP(C366&amp;D366,AUS_male_Toplist_21_22!$N$3:$Q$2969,2,FALSE),IFERROR(VLOOKUP(C366&amp;D366,AUS_female_Toplist_21_22!$N$3:$Q$2879,2,FALSE),"Not found"))</f>
        <v>1112</v>
      </c>
      <c r="J366" s="81">
        <f>IFERROR(VLOOKUP(C366&amp;D366,AUS_male_Toplist_21_22!$N$3:$Q$2969,3,FALSE),IFERROR(VLOOKUP(C366&amp;D366,AUS_female_Toplist_21_22!$N$3:$Q$2879,3,FALSE),"Not found"))</f>
        <v>69</v>
      </c>
      <c r="K366" s="2">
        <f>IFERROR(VLOOKUP(C366&amp;D366,AUS_male_Toplist_21_22!$N$3:$Q$2969,4,FALSE),IFERROR(VLOOKUP(C366&amp;D366,AUS_female_Toplist_21_22!$N$3:$Q$2879,4,FALSE),"Not found"))</f>
        <v>16</v>
      </c>
      <c r="L366" s="2">
        <f>(COUNTIF($C$2:$C366,$C366)=1)+0</f>
        <v>1</v>
      </c>
      <c r="M366" s="2">
        <f>IF(L366=1,RANK(I366,$I$2:$I$1209,0),"Alternate event")</f>
        <v>146</v>
      </c>
      <c r="N366" s="2" t="str">
        <f t="shared" si="13"/>
        <v>Jordan WILLIAMSZ1500m</v>
      </c>
      <c r="O366" t="str">
        <f>IF(COUNTIFS($N$2:$N$3997, N366)&gt;1, "Duplicate", "Unique")</f>
        <v>Unique</v>
      </c>
    </row>
    <row r="367" spans="1:15" x14ac:dyDescent="0.2">
      <c r="A367" s="2">
        <v>366</v>
      </c>
      <c r="B367" s="2">
        <f t="shared" si="14"/>
        <v>109</v>
      </c>
      <c r="C367" t="s">
        <v>727</v>
      </c>
      <c r="D367" t="s">
        <v>36</v>
      </c>
      <c r="E367" s="5">
        <v>35651</v>
      </c>
      <c r="F367" s="41">
        <f ca="1">DATEDIF(E367,TODAY(),"y")</f>
        <v>24</v>
      </c>
      <c r="G367" s="42" t="str">
        <f>IFERROR(VLOOKUP(C367&amp;D367,AUS_male_points_list!$A$3:$S$1048576,19,FALSE), IFERROR(VLOOKUP(C367&amp;D367,AUS_female_points_list!$A$3:$S$1048576,19,FALSE),""))</f>
        <v/>
      </c>
      <c r="I367" s="81">
        <f>IFERROR(VLOOKUP(C367&amp;D367,AUS_male_Toplist_21_22!$N$3:$Q$2969,2,FALSE),IFERROR(VLOOKUP(C367&amp;D367,AUS_female_Toplist_21_22!$N$3:$Q$2879,2,FALSE),"Not found"))</f>
        <v>940</v>
      </c>
      <c r="J367" s="81">
        <f>IFERROR(VLOOKUP(C367&amp;D367,AUS_male_Toplist_21_22!$N$3:$Q$2969,3,FALSE),IFERROR(VLOOKUP(C367&amp;D367,AUS_female_Toplist_21_22!$N$3:$Q$2879,3,FALSE),"Not found"))</f>
        <v>69</v>
      </c>
      <c r="K367" s="2">
        <f>IFERROR(VLOOKUP(C367&amp;D367,AUS_male_Toplist_21_22!$N$3:$Q$2969,4,FALSE),IFERROR(VLOOKUP(C367&amp;D367,AUS_female_Toplist_21_22!$N$3:$Q$2879,4,FALSE),"Not found"))</f>
        <v>16</v>
      </c>
      <c r="L367" s="2">
        <f>(COUNTIF($C$2:$C367,$C367)=1)+0</f>
        <v>0</v>
      </c>
      <c r="M367" s="2" t="str">
        <f>IF(L367=1,RANK(I367,$I$2:$I$1209,0),"Alternate event")</f>
        <v>Alternate event</v>
      </c>
      <c r="N367" s="2" t="str">
        <f t="shared" si="13"/>
        <v>Alec DIAMONDpole-vault</v>
      </c>
      <c r="O367" t="str">
        <f>IF(COUNTIFS($N$2:$N$3997, N367)&gt;1, "Duplicate", "Unique")</f>
        <v>Unique</v>
      </c>
    </row>
    <row r="368" spans="1:15" x14ac:dyDescent="0.2">
      <c r="A368" s="2">
        <v>367</v>
      </c>
      <c r="B368" s="2">
        <f t="shared" si="14"/>
        <v>109</v>
      </c>
      <c r="C368" t="s">
        <v>818</v>
      </c>
      <c r="D368" t="s">
        <v>36</v>
      </c>
      <c r="E368" s="5">
        <v>33932</v>
      </c>
      <c r="F368" s="41">
        <f ca="1">DATEDIF(E368,TODAY(),"y")</f>
        <v>29</v>
      </c>
      <c r="G368" s="42" t="str">
        <f>IFERROR(VLOOKUP(C368&amp;D368,AUS_male_points_list!$A$3:$S$1048576,19,FALSE), IFERROR(VLOOKUP(C368&amp;D368,AUS_female_points_list!$A$3:$S$1048576,19,FALSE),""))</f>
        <v/>
      </c>
      <c r="I368" s="81">
        <f>IFERROR(VLOOKUP(C368&amp;D368,AUS_male_Toplist_21_22!$N$3:$Q$2969,2,FALSE),IFERROR(VLOOKUP(C368&amp;D368,AUS_female_Toplist_21_22!$N$3:$Q$2879,2,FALSE),"Not found"))</f>
        <v>940</v>
      </c>
      <c r="J368" s="81">
        <f>IFERROR(VLOOKUP(C368&amp;D368,AUS_male_Toplist_21_22!$N$3:$Q$2969,3,FALSE),IFERROR(VLOOKUP(C368&amp;D368,AUS_female_Toplist_21_22!$N$3:$Q$2879,3,FALSE),"Not found"))</f>
        <v>69</v>
      </c>
      <c r="K368" s="2">
        <f>IFERROR(VLOOKUP(C368&amp;D368,AUS_male_Toplist_21_22!$N$3:$Q$2969,4,FALSE),IFERROR(VLOOKUP(C368&amp;D368,AUS_female_Toplist_21_22!$N$3:$Q$2879,4,FALSE),"Not found"))</f>
        <v>16</v>
      </c>
      <c r="L368" s="2">
        <f>(COUNTIF($C$2:$C368,$C368)=1)+0</f>
        <v>0</v>
      </c>
      <c r="M368" s="2" t="str">
        <f>IF(L368=1,RANK(I368,$I$2:$I$1209,0),"Alternate event")</f>
        <v>Alternate event</v>
      </c>
      <c r="N368" s="2" t="str">
        <f t="shared" si="13"/>
        <v>Martin CLARKpole-vault</v>
      </c>
      <c r="O368" t="str">
        <f>IF(COUNTIFS($N$2:$N$3997, N368)&gt;1, "Duplicate", "Unique")</f>
        <v>Unique</v>
      </c>
    </row>
    <row r="369" spans="1:15" x14ac:dyDescent="0.2">
      <c r="A369" s="2">
        <v>368</v>
      </c>
      <c r="B369" s="2">
        <f t="shared" si="14"/>
        <v>109</v>
      </c>
      <c r="C369" t="s">
        <v>787</v>
      </c>
      <c r="D369" s="5" t="s">
        <v>36</v>
      </c>
      <c r="E369" s="5">
        <v>35810</v>
      </c>
      <c r="F369" s="41">
        <f ca="1">DATEDIF(E369,TODAY(),"y")</f>
        <v>24</v>
      </c>
      <c r="G369" s="42" t="str">
        <f>IFERROR(VLOOKUP(C369&amp;D369,AUS_male_points_list!$A$3:$S$1048576,19,FALSE), IFERROR(VLOOKUP(C369&amp;D369,AUS_female_points_list!$A$3:$S$1048576,19,FALSE),""))</f>
        <v/>
      </c>
      <c r="I369" s="81">
        <f>IFERROR(VLOOKUP(C369&amp;D369,AUS_male_Toplist_21_22!$N$3:$Q$2969,2,FALSE),IFERROR(VLOOKUP(C369&amp;D369,AUS_female_Toplist_21_22!$N$3:$Q$2879,2,FALSE),"Not found"))</f>
        <v>940</v>
      </c>
      <c r="J369" s="81">
        <f>IFERROR(VLOOKUP(C369&amp;D369,AUS_male_Toplist_21_22!$N$3:$Q$2969,3,FALSE),IFERROR(VLOOKUP(C369&amp;D369,AUS_female_Toplist_21_22!$N$3:$Q$2879,3,FALSE),"Not found"))</f>
        <v>69</v>
      </c>
      <c r="K369" s="2">
        <f>IFERROR(VLOOKUP(C369&amp;D369,AUS_male_Toplist_21_22!$N$3:$Q$2969,4,FALSE),IFERROR(VLOOKUP(C369&amp;D369,AUS_female_Toplist_21_22!$N$3:$Q$2879,4,FALSE),"Not found"))</f>
        <v>16</v>
      </c>
      <c r="L369" s="2">
        <f>(COUNTIF($C$2:$C369,$C369)=1)+0</f>
        <v>1</v>
      </c>
      <c r="M369" s="2">
        <f>IF(L369=1,RANK(I369,$I$2:$I$1209,0),"Alternate event")</f>
        <v>861</v>
      </c>
      <c r="N369" s="2" t="str">
        <f t="shared" si="13"/>
        <v>Matt HOSIEpole-vault</v>
      </c>
      <c r="O369" t="str">
        <f>IF(COUNTIFS($N$2:$N$3997, N369)&gt;1, "Duplicate", "Unique")</f>
        <v>Unique</v>
      </c>
    </row>
    <row r="370" spans="1:15" x14ac:dyDescent="0.2">
      <c r="A370" s="2">
        <v>369</v>
      </c>
      <c r="B370" s="2">
        <f t="shared" si="14"/>
        <v>110</v>
      </c>
      <c r="C370" t="s">
        <v>567</v>
      </c>
      <c r="D370" t="s">
        <v>26</v>
      </c>
      <c r="E370" s="5">
        <v>36355</v>
      </c>
      <c r="F370" s="41">
        <f ca="1">DATEDIF(E370,TODAY(),"y")</f>
        <v>22</v>
      </c>
      <c r="G370" s="42" t="str">
        <f>IFERROR(VLOOKUP(C370&amp;D370,AUS_male_points_list!$A$3:$S$1048576,19,FALSE), IFERROR(VLOOKUP(C370&amp;D370,AUS_female_points_list!$A$3:$S$1048576,19,FALSE),""))</f>
        <v/>
      </c>
      <c r="I370" s="81">
        <f>IFERROR(VLOOKUP(C370&amp;D370,AUS_male_Toplist_21_22!$N$3:$Q$2969,2,FALSE),IFERROR(VLOOKUP(C370&amp;D370,AUS_female_Toplist_21_22!$N$3:$Q$2879,2,FALSE),"Not found"))</f>
        <v>1105</v>
      </c>
      <c r="J370" s="81">
        <f>IFERROR(VLOOKUP(C370&amp;D370,AUS_male_Toplist_21_22!$N$3:$Q$2969,3,FALSE),IFERROR(VLOOKUP(C370&amp;D370,AUS_female_Toplist_21_22!$N$3:$Q$2879,3,FALSE),"Not found"))</f>
        <v>70</v>
      </c>
      <c r="K370" s="2">
        <f>IFERROR(VLOOKUP(C370&amp;D370,AUS_male_Toplist_21_22!$N$3:$Q$2969,4,FALSE),IFERROR(VLOOKUP(C370&amp;D370,AUS_female_Toplist_21_22!$N$3:$Q$2879,4,FALSE),"Not found"))</f>
        <v>3</v>
      </c>
      <c r="L370" s="2">
        <f>(COUNTIF($C$2:$C370,$C370)=1)+0</f>
        <v>1</v>
      </c>
      <c r="M370" s="2">
        <f>IF(L370=1,RANK(I370,$I$2:$I$1209,0),"Alternate event")</f>
        <v>167</v>
      </c>
      <c r="N370" s="2" t="str">
        <f t="shared" si="13"/>
        <v>Cameron SEARLE400m</v>
      </c>
      <c r="O370" t="str">
        <f>IF(COUNTIFS($N$2:$N$3997, N370)&gt;1, "Duplicate", "Unique")</f>
        <v>Unique</v>
      </c>
    </row>
    <row r="371" spans="1:15" x14ac:dyDescent="0.2">
      <c r="A371" s="2">
        <v>370</v>
      </c>
      <c r="B371" s="2">
        <f t="shared" si="14"/>
        <v>110</v>
      </c>
      <c r="C371" t="s">
        <v>1133</v>
      </c>
      <c r="D371" t="s">
        <v>33</v>
      </c>
      <c r="E371" s="5">
        <v>36963</v>
      </c>
      <c r="F371" s="41">
        <f ca="1">DATEDIF(E371,TODAY(),"y")</f>
        <v>21</v>
      </c>
      <c r="G371" s="42" t="str">
        <f>IFERROR(VLOOKUP(C371&amp;D371,AUS_male_points_list!$A$3:$S$1048576,19,FALSE), IFERROR(VLOOKUP(C371&amp;D371,AUS_female_points_list!$A$3:$S$1048576,19,FALSE),""))</f>
        <v/>
      </c>
      <c r="I371" s="81">
        <f>IFERROR(VLOOKUP(C371&amp;D371,AUS_male_Toplist_21_22!$N$3:$Q$2969,2,FALSE),IFERROR(VLOOKUP(C371&amp;D371,AUS_female_Toplist_21_22!$N$3:$Q$2879,2,FALSE),"Not found"))</f>
        <v>1063</v>
      </c>
      <c r="J371" s="81">
        <f>IFERROR(VLOOKUP(C371&amp;D371,AUS_male_Toplist_21_22!$N$3:$Q$2969,3,FALSE),IFERROR(VLOOKUP(C371&amp;D371,AUS_female_Toplist_21_22!$N$3:$Q$2879,3,FALSE),"Not found"))</f>
        <v>70</v>
      </c>
      <c r="K371" s="2">
        <f>IFERROR(VLOOKUP(C371&amp;D371,AUS_male_Toplist_21_22!$N$3:$Q$2969,4,FALSE),IFERROR(VLOOKUP(C371&amp;D371,AUS_female_Toplist_21_22!$N$3:$Q$2879,4,FALSE),"Not found"))</f>
        <v>5</v>
      </c>
      <c r="L371" s="2">
        <f>(COUNTIF($C$2:$C371,$C371)=1)+0</f>
        <v>1</v>
      </c>
      <c r="M371" s="2">
        <f>IF(L371=1,RANK(I371,$I$2:$I$1209,0),"Alternate event")</f>
        <v>309</v>
      </c>
      <c r="N371" s="2" t="str">
        <f t="shared" si="13"/>
        <v>Fraser SYMONS400mh</v>
      </c>
      <c r="O371" t="str">
        <f>IF(COUNTIFS($N$2:$N$3997, N371)&gt;1, "Duplicate", "Unique")</f>
        <v>Unique</v>
      </c>
    </row>
    <row r="372" spans="1:15" x14ac:dyDescent="0.2">
      <c r="A372" s="2">
        <v>371</v>
      </c>
      <c r="B372" s="2">
        <f t="shared" si="14"/>
        <v>110</v>
      </c>
      <c r="C372" t="s">
        <v>114</v>
      </c>
      <c r="D372" t="s">
        <v>2</v>
      </c>
      <c r="E372" s="5">
        <v>36999</v>
      </c>
      <c r="F372" s="41">
        <f ca="1">DATEDIF(E372,TODAY(),"y")</f>
        <v>20</v>
      </c>
      <c r="G372" s="42" t="str">
        <f>IFERROR(VLOOKUP(C372&amp;D372,AUS_male_points_list!$A$3:$S$1048576,19,FALSE), IFERROR(VLOOKUP(C372&amp;D372,AUS_female_points_list!$A$3:$S$1048576,19,FALSE),""))</f>
        <v/>
      </c>
      <c r="I372" s="81">
        <f>IFERROR(VLOOKUP(C372&amp;D372,AUS_male_Toplist_21_22!$N$3:$Q$2969,2,FALSE),IFERROR(VLOOKUP(C372&amp;D372,AUS_female_Toplist_21_22!$N$3:$Q$2879,2,FALSE),"Not found"))</f>
        <v>1116</v>
      </c>
      <c r="J372" s="81">
        <f>IFERROR(VLOOKUP(C372&amp;D372,AUS_male_Toplist_21_22!$N$3:$Q$2969,3,FALSE),IFERROR(VLOOKUP(C372&amp;D372,AUS_female_Toplist_21_22!$N$3:$Q$2879,3,FALSE),"Not found"))</f>
        <v>70</v>
      </c>
      <c r="K372" s="2">
        <f>IFERROR(VLOOKUP(C372&amp;D372,AUS_male_Toplist_21_22!$N$3:$Q$2969,4,FALSE),IFERROR(VLOOKUP(C372&amp;D372,AUS_female_Toplist_21_22!$N$3:$Q$2879,4,FALSE),"Not found"))</f>
        <v>6</v>
      </c>
      <c r="L372" s="2">
        <f>(COUNTIF($C$2:$C372,$C372)=1)+0</f>
        <v>1</v>
      </c>
      <c r="M372" s="2">
        <f>IF(L372=1,RANK(I372,$I$2:$I$1209,0),"Alternate event")</f>
        <v>133</v>
      </c>
      <c r="N372" s="2" t="str">
        <f t="shared" si="13"/>
        <v>Mia GROSS100m</v>
      </c>
      <c r="O372" t="str">
        <f>IF(COUNTIFS($N$2:$N$3997, N372)&gt;1, "Duplicate", "Unique")</f>
        <v>Unique</v>
      </c>
    </row>
    <row r="373" spans="1:15" x14ac:dyDescent="0.2">
      <c r="A373" s="2">
        <v>372</v>
      </c>
      <c r="B373" s="2">
        <f t="shared" si="14"/>
        <v>110</v>
      </c>
      <c r="C373" t="s">
        <v>105</v>
      </c>
      <c r="D373" t="s">
        <v>2</v>
      </c>
      <c r="E373" s="5">
        <v>36107</v>
      </c>
      <c r="F373" s="41">
        <f ca="1">DATEDIF(E373,TODAY(),"y")</f>
        <v>23</v>
      </c>
      <c r="G373" s="42" t="str">
        <f>IFERROR(VLOOKUP(C373&amp;D373,AUS_male_points_list!$A$3:$S$1048576,19,FALSE), IFERROR(VLOOKUP(C373&amp;D373,AUS_female_points_list!$A$3:$S$1048576,19,FALSE),""))</f>
        <v/>
      </c>
      <c r="I373" s="81">
        <f>IFERROR(VLOOKUP(C373&amp;D373,AUS_male_Toplist_21_22!$N$3:$Q$2969,2,FALSE),IFERROR(VLOOKUP(C373&amp;D373,AUS_female_Toplist_21_22!$N$3:$Q$2879,2,FALSE),"Not found"))</f>
        <v>1116</v>
      </c>
      <c r="J373" s="81">
        <f>IFERROR(VLOOKUP(C373&amp;D373,AUS_male_Toplist_21_22!$N$3:$Q$2969,3,FALSE),IFERROR(VLOOKUP(C373&amp;D373,AUS_female_Toplist_21_22!$N$3:$Q$2879,3,FALSE),"Not found"))</f>
        <v>70</v>
      </c>
      <c r="K373" s="2">
        <f>IFERROR(VLOOKUP(C373&amp;D373,AUS_male_Toplist_21_22!$N$3:$Q$2969,4,FALSE),IFERROR(VLOOKUP(C373&amp;D373,AUS_female_Toplist_21_22!$N$3:$Q$2879,4,FALSE),"Not found"))</f>
        <v>6</v>
      </c>
      <c r="L373" s="2">
        <f>(COUNTIF($C$2:$C373,$C373)=1)+0</f>
        <v>1</v>
      </c>
      <c r="M373" s="2">
        <f>IF(L373=1,RANK(I373,$I$2:$I$1209,0),"Alternate event")</f>
        <v>133</v>
      </c>
      <c r="N373" s="2" t="str">
        <f t="shared" si="13"/>
        <v>Ebony LANE100m</v>
      </c>
      <c r="O373" t="str">
        <f>IF(COUNTIFS($N$2:$N$3997, N373)&gt;1, "Duplicate", "Unique")</f>
        <v>Unique</v>
      </c>
    </row>
    <row r="374" spans="1:15" x14ac:dyDescent="0.2">
      <c r="A374" s="2">
        <v>373</v>
      </c>
      <c r="B374" s="2">
        <f t="shared" si="14"/>
        <v>110</v>
      </c>
      <c r="C374" t="s">
        <v>670</v>
      </c>
      <c r="D374" t="s">
        <v>34</v>
      </c>
      <c r="E374" s="5">
        <v>35426</v>
      </c>
      <c r="F374" s="41">
        <f ca="1">DATEDIF(E374,TODAY(),"y")</f>
        <v>25</v>
      </c>
      <c r="G374" s="42" t="str">
        <f>IFERROR(VLOOKUP(C374&amp;D374,AUS_male_points_list!$A$3:$S$1048576,19,FALSE), IFERROR(VLOOKUP(C374&amp;D374,AUS_female_points_list!$A$3:$S$1048576,19,FALSE),""))</f>
        <v/>
      </c>
      <c r="I374" s="81">
        <f>IFERROR(VLOOKUP(C374&amp;D374,AUS_male_Toplist_21_22!$N$3:$Q$2969,2,FALSE),IFERROR(VLOOKUP(C374&amp;D374,AUS_female_Toplist_21_22!$N$3:$Q$2879,2,FALSE),"Not found"))</f>
        <v>1038</v>
      </c>
      <c r="J374" s="81">
        <f>IFERROR(VLOOKUP(C374&amp;D374,AUS_male_Toplist_21_22!$N$3:$Q$2969,3,FALSE),IFERROR(VLOOKUP(C374&amp;D374,AUS_female_Toplist_21_22!$N$3:$Q$2879,3,FALSE),"Not found"))</f>
        <v>70</v>
      </c>
      <c r="K374" s="2">
        <f>IFERROR(VLOOKUP(C374&amp;D374,AUS_male_Toplist_21_22!$N$3:$Q$2969,4,FALSE),IFERROR(VLOOKUP(C374&amp;D374,AUS_female_Toplist_21_22!$N$3:$Q$2879,4,FALSE),"Not found"))</f>
        <v>7</v>
      </c>
      <c r="L374" s="2">
        <f>(COUNTIF($C$2:$C374,$C374)=1)+0</f>
        <v>1</v>
      </c>
      <c r="M374" s="2">
        <f>IF(L374=1,RANK(I374,$I$2:$I$1209,0),"Alternate event")</f>
        <v>399</v>
      </c>
      <c r="N374" s="2" t="str">
        <f t="shared" si="13"/>
        <v>Joe BURGESS3000msc</v>
      </c>
      <c r="O374" t="str">
        <f>IF(COUNTIFS($N$2:$N$3997, N374)&gt;1, "Duplicate", "Unique")</f>
        <v>Unique</v>
      </c>
    </row>
    <row r="375" spans="1:15" x14ac:dyDescent="0.2">
      <c r="A375" s="2">
        <v>374</v>
      </c>
      <c r="B375" s="2">
        <f t="shared" si="14"/>
        <v>110</v>
      </c>
      <c r="C375" t="s">
        <v>215</v>
      </c>
      <c r="D375" t="s">
        <v>33</v>
      </c>
      <c r="E375" s="5">
        <v>36706</v>
      </c>
      <c r="F375" s="41">
        <f ca="1">DATEDIF(E375,TODAY(),"y")</f>
        <v>21</v>
      </c>
      <c r="G375" s="42" t="str">
        <f>IFERROR(VLOOKUP(C375&amp;D375,AUS_male_points_list!$A$3:$S$1048576,19,FALSE), IFERROR(VLOOKUP(C375&amp;D375,AUS_female_points_list!$A$3:$S$1048576,19,FALSE),""))</f>
        <v/>
      </c>
      <c r="I375" s="81">
        <f>IFERROR(VLOOKUP(C375&amp;D375,AUS_male_Toplist_21_22!$N$3:$Q$2969,2,FALSE),IFERROR(VLOOKUP(C375&amp;D375,AUS_female_Toplist_21_22!$N$3:$Q$2879,2,FALSE),"Not found"))</f>
        <v>1043</v>
      </c>
      <c r="J375" s="81">
        <f>IFERROR(VLOOKUP(C375&amp;D375,AUS_male_Toplist_21_22!$N$3:$Q$2969,3,FALSE),IFERROR(VLOOKUP(C375&amp;D375,AUS_female_Toplist_21_22!$N$3:$Q$2879,3,FALSE),"Not found"))</f>
        <v>70</v>
      </c>
      <c r="K375" s="2">
        <f>IFERROR(VLOOKUP(C375&amp;D375,AUS_male_Toplist_21_22!$N$3:$Q$2969,4,FALSE),IFERROR(VLOOKUP(C375&amp;D375,AUS_female_Toplist_21_22!$N$3:$Q$2879,4,FALSE),"Not found"))</f>
        <v>9</v>
      </c>
      <c r="L375" s="2">
        <f>(COUNTIF($C$2:$C375,$C375)=1)+0</f>
        <v>1</v>
      </c>
      <c r="M375" s="2">
        <f>IF(L375=1,RANK(I375,$I$2:$I$1209,0),"Alternate event")</f>
        <v>382</v>
      </c>
      <c r="N375" s="2" t="str">
        <f t="shared" si="13"/>
        <v>Marli WILKINSON400mh</v>
      </c>
      <c r="O375" t="str">
        <f>IF(COUNTIFS($N$2:$N$3997, N375)&gt;1, "Duplicate", "Unique")</f>
        <v>Unique</v>
      </c>
    </row>
    <row r="376" spans="1:15" x14ac:dyDescent="0.2">
      <c r="A376" s="2">
        <v>375</v>
      </c>
      <c r="B376" s="2">
        <f t="shared" si="14"/>
        <v>110</v>
      </c>
      <c r="C376" t="s">
        <v>398</v>
      </c>
      <c r="D376" t="s">
        <v>38</v>
      </c>
      <c r="E376" s="5">
        <v>34170</v>
      </c>
      <c r="F376" s="41">
        <f ca="1">DATEDIF(E376,TODAY(),"y")</f>
        <v>28</v>
      </c>
      <c r="G376" s="42" t="str">
        <f>IFERROR(VLOOKUP(C376&amp;D376,AUS_male_points_list!$A$3:$S$1048576,19,FALSE), IFERROR(VLOOKUP(C376&amp;D376,AUS_female_points_list!$A$3:$S$1048576,19,FALSE),""))</f>
        <v/>
      </c>
      <c r="I376" s="81">
        <f>IFERROR(VLOOKUP(C376&amp;D376,AUS_male_Toplist_21_22!$N$3:$Q$2969,2,FALSE),IFERROR(VLOOKUP(C376&amp;D376,AUS_female_Toplist_21_22!$N$3:$Q$2879,2,FALSE),"Not found"))</f>
        <v>992</v>
      </c>
      <c r="J376" s="81">
        <f>IFERROR(VLOOKUP(C376&amp;D376,AUS_male_Toplist_21_22!$N$3:$Q$2969,3,FALSE),IFERROR(VLOOKUP(C376&amp;D376,AUS_female_Toplist_21_22!$N$3:$Q$2879,3,FALSE),"Not found"))</f>
        <v>70</v>
      </c>
      <c r="K376" s="2">
        <f>IFERROR(VLOOKUP(C376&amp;D376,AUS_male_Toplist_21_22!$N$3:$Q$2969,4,FALSE),IFERROR(VLOOKUP(C376&amp;D376,AUS_female_Toplist_21_22!$N$3:$Q$2879,4,FALSE),"Not found"))</f>
        <v>10</v>
      </c>
      <c r="L376" s="2">
        <f>(COUNTIF($C$2:$C376,$C376)=1)+0</f>
        <v>1</v>
      </c>
      <c r="M376" s="2">
        <f>IF(L376=1,RANK(I376,$I$2:$I$1209,0),"Alternate event")</f>
        <v>656</v>
      </c>
      <c r="N376" s="2" t="str">
        <f t="shared" si="13"/>
        <v>Erin GUYtriple-jump</v>
      </c>
      <c r="O376" t="str">
        <f>IF(COUNTIFS($N$2:$N$3997, N376)&gt;1, "Duplicate", "Unique")</f>
        <v>Unique</v>
      </c>
    </row>
    <row r="377" spans="1:15" x14ac:dyDescent="0.2">
      <c r="A377" s="2">
        <v>376</v>
      </c>
      <c r="B377" s="2">
        <f t="shared" si="14"/>
        <v>110</v>
      </c>
      <c r="C377" t="s">
        <v>298</v>
      </c>
      <c r="D377" t="s">
        <v>28</v>
      </c>
      <c r="E377" s="5">
        <v>35633</v>
      </c>
      <c r="F377" s="41">
        <f ca="1">DATEDIF(E377,TODAY(),"y")</f>
        <v>24</v>
      </c>
      <c r="G377" s="42" t="str">
        <f>IFERROR(VLOOKUP(C377&amp;D377,AUS_male_points_list!$A$3:$S$1048576,19,FALSE), IFERROR(VLOOKUP(C377&amp;D377,AUS_female_points_list!$A$3:$S$1048576,19,FALSE),""))</f>
        <v/>
      </c>
      <c r="I377" s="81">
        <f>IFERROR(VLOOKUP(C377&amp;D377,AUS_male_Toplist_21_22!$N$3:$Q$2969,2,FALSE),IFERROR(VLOOKUP(C377&amp;D377,AUS_female_Toplist_21_22!$N$3:$Q$2879,2,FALSE),"Not found"))</f>
        <v>1104</v>
      </c>
      <c r="J377" s="81">
        <f>IFERROR(VLOOKUP(C377&amp;D377,AUS_male_Toplist_21_22!$N$3:$Q$2969,3,FALSE),IFERROR(VLOOKUP(C377&amp;D377,AUS_female_Toplist_21_22!$N$3:$Q$2879,3,FALSE),"Not found"))</f>
        <v>70</v>
      </c>
      <c r="K377" s="2">
        <f>IFERROR(VLOOKUP(C377&amp;D377,AUS_male_Toplist_21_22!$N$3:$Q$2969,4,FALSE),IFERROR(VLOOKUP(C377&amp;D377,AUS_female_Toplist_21_22!$N$3:$Q$2879,4,FALSE),"Not found"))</f>
        <v>16</v>
      </c>
      <c r="L377" s="2">
        <f>(COUNTIF($C$2:$C377,$C377)=1)+0</f>
        <v>0</v>
      </c>
      <c r="M377" s="2" t="str">
        <f>IF(L377=1,RANK(I377,$I$2:$I$1209,0),"Alternate event")</f>
        <v>Alternate event</v>
      </c>
      <c r="N377" s="2" t="str">
        <f t="shared" ref="N377:N440" si="15">C377&amp;D377</f>
        <v>Mackenzie ANDREWS1500m</v>
      </c>
      <c r="O377" t="str">
        <f>IF(COUNTIFS($N$2:$N$3997, N377)&gt;1, "Duplicate", "Unique")</f>
        <v>Unique</v>
      </c>
    </row>
    <row r="378" spans="1:15" x14ac:dyDescent="0.2">
      <c r="A378" s="2">
        <v>377</v>
      </c>
      <c r="B378" s="2">
        <f t="shared" si="14"/>
        <v>110</v>
      </c>
      <c r="C378" t="s">
        <v>611</v>
      </c>
      <c r="D378" t="s">
        <v>27</v>
      </c>
      <c r="E378" s="5">
        <v>35944</v>
      </c>
      <c r="F378" s="41">
        <f ca="1">DATEDIF(E378,TODAY(),"y")</f>
        <v>23</v>
      </c>
      <c r="G378" s="42" t="str">
        <f>IFERROR(VLOOKUP(C378&amp;D378,AUS_male_points_list!$A$3:$S$1048576,19,FALSE), IFERROR(VLOOKUP(C378&amp;D378,AUS_female_points_list!$A$3:$S$1048576,19,FALSE),""))</f>
        <v/>
      </c>
      <c r="I378" s="81">
        <f>IFERROR(VLOOKUP(C378&amp;D378,AUS_male_Toplist_21_22!$N$3:$Q$2969,2,FALSE),IFERROR(VLOOKUP(C378&amp;D378,AUS_female_Toplist_21_22!$N$3:$Q$2879,2,FALSE),"Not found"))</f>
        <v>1113</v>
      </c>
      <c r="J378" s="81">
        <f>IFERROR(VLOOKUP(C378&amp;D378,AUS_male_Toplist_21_22!$N$3:$Q$2969,3,FALSE),IFERROR(VLOOKUP(C378&amp;D378,AUS_female_Toplist_21_22!$N$3:$Q$2879,3,FALSE),"Not found"))</f>
        <v>71</v>
      </c>
      <c r="K378" s="2">
        <f>IFERROR(VLOOKUP(C378&amp;D378,AUS_male_Toplist_21_22!$N$3:$Q$2969,4,FALSE),IFERROR(VLOOKUP(C378&amp;D378,AUS_female_Toplist_21_22!$N$3:$Q$2879,4,FALSE),"Not found"))</f>
        <v>5</v>
      </c>
      <c r="L378" s="2">
        <f>(COUNTIF($C$2:$C378,$C378)=1)+0</f>
        <v>1</v>
      </c>
      <c r="M378" s="2">
        <f>IF(L378=1,RANK(I378,$I$2:$I$1209,0),"Alternate event")</f>
        <v>143</v>
      </c>
      <c r="N378" s="2" t="str">
        <f t="shared" si="15"/>
        <v>Jared MICALLEF800m</v>
      </c>
      <c r="O378" t="str">
        <f>IF(COUNTIFS($N$2:$N$3997, N378)&gt;1, "Duplicate", "Unique")</f>
        <v>Unique</v>
      </c>
    </row>
    <row r="379" spans="1:15" x14ac:dyDescent="0.2">
      <c r="A379" s="2">
        <v>378</v>
      </c>
      <c r="B379" s="2">
        <f t="shared" si="14"/>
        <v>110</v>
      </c>
      <c r="C379" t="s">
        <v>613</v>
      </c>
      <c r="D379" t="s">
        <v>27</v>
      </c>
      <c r="E379" s="5">
        <v>34891</v>
      </c>
      <c r="F379" s="41">
        <f ca="1">DATEDIF(E379,TODAY(),"y")</f>
        <v>26</v>
      </c>
      <c r="G379" s="42" t="str">
        <f>IFERROR(VLOOKUP(C379&amp;D379,AUS_male_points_list!$A$3:$S$1048576,19,FALSE), IFERROR(VLOOKUP(C379&amp;D379,AUS_female_points_list!$A$3:$S$1048576,19,FALSE),""))</f>
        <v/>
      </c>
      <c r="I379" s="81">
        <f>IFERROR(VLOOKUP(C379&amp;D379,AUS_male_Toplist_21_22!$N$3:$Q$2969,2,FALSE),IFERROR(VLOOKUP(C379&amp;D379,AUS_female_Toplist_21_22!$N$3:$Q$2879,2,FALSE),"Not found"))</f>
        <v>1113</v>
      </c>
      <c r="J379" s="81">
        <f>IFERROR(VLOOKUP(C379&amp;D379,AUS_male_Toplist_21_22!$N$3:$Q$2969,3,FALSE),IFERROR(VLOOKUP(C379&amp;D379,AUS_female_Toplist_21_22!$N$3:$Q$2879,3,FALSE),"Not found"))</f>
        <v>71</v>
      </c>
      <c r="K379" s="2">
        <f>IFERROR(VLOOKUP(C379&amp;D379,AUS_male_Toplist_21_22!$N$3:$Q$2969,4,FALSE),IFERROR(VLOOKUP(C379&amp;D379,AUS_female_Toplist_21_22!$N$3:$Q$2879,4,FALSE),"Not found"))</f>
        <v>5</v>
      </c>
      <c r="L379" s="2">
        <f>(COUNTIF($C$2:$C379,$C379)=1)+0</f>
        <v>0</v>
      </c>
      <c r="M379" s="2" t="str">
        <f>IF(L379=1,RANK(I379,$I$2:$I$1209,0),"Alternate event")</f>
        <v>Alternate event</v>
      </c>
      <c r="N379" s="2" t="str">
        <f t="shared" si="15"/>
        <v>Sam BLAKE800m</v>
      </c>
      <c r="O379" t="str">
        <f>IF(COUNTIFS($N$2:$N$3997, N379)&gt;1, "Duplicate", "Unique")</f>
        <v>Unique</v>
      </c>
    </row>
    <row r="380" spans="1:15" x14ac:dyDescent="0.2">
      <c r="A380" s="2">
        <v>379</v>
      </c>
      <c r="B380" s="2">
        <f t="shared" si="14"/>
        <v>110</v>
      </c>
      <c r="C380" t="s">
        <v>311</v>
      </c>
      <c r="D380" t="s">
        <v>30</v>
      </c>
      <c r="E380" s="5">
        <v>30264</v>
      </c>
      <c r="F380" s="41">
        <f ca="1">DATEDIF(E380,TODAY(),"y")</f>
        <v>39</v>
      </c>
      <c r="G380" s="42" t="str">
        <f>IFERROR(VLOOKUP(C380&amp;D380,AUS_male_points_list!$A$3:$S$1048576,19,FALSE), IFERROR(VLOOKUP(C380&amp;D380,AUS_female_points_list!$A$3:$S$1048576,19,FALSE),""))</f>
        <v/>
      </c>
      <c r="I380" s="81">
        <f>IFERROR(VLOOKUP(C380&amp;D380,AUS_male_Toplist_21_22!$N$3:$Q$2969,2,FALSE),IFERROR(VLOOKUP(C380&amp;D380,AUS_female_Toplist_21_22!$N$3:$Q$2879,2,FALSE),"Not found"))</f>
        <v>1086</v>
      </c>
      <c r="J380" s="81">
        <f>IFERROR(VLOOKUP(C380&amp;D380,AUS_male_Toplist_21_22!$N$3:$Q$2969,3,FALSE),IFERROR(VLOOKUP(C380&amp;D380,AUS_female_Toplist_21_22!$N$3:$Q$2879,3,FALSE),"Not found"))</f>
        <v>71</v>
      </c>
      <c r="K380" s="2">
        <f>IFERROR(VLOOKUP(C380&amp;D380,AUS_male_Toplist_21_22!$N$3:$Q$2969,4,FALSE),IFERROR(VLOOKUP(C380&amp;D380,AUS_female_Toplist_21_22!$N$3:$Q$2879,4,FALSE),"Not found"))</f>
        <v>10</v>
      </c>
      <c r="L380" s="2">
        <f>(COUNTIF($C$2:$C380,$C380)=1)+0</f>
        <v>0</v>
      </c>
      <c r="M380" s="2" t="str">
        <f>IF(L380=1,RANK(I380,$I$2:$I$1209,0),"Alternate event")</f>
        <v>Alternate event</v>
      </c>
      <c r="N380" s="2" t="str">
        <f t="shared" si="15"/>
        <v>Eloise WELLINGS10000m</v>
      </c>
      <c r="O380" t="str">
        <f>IF(COUNTIFS($N$2:$N$3997, N380)&gt;1, "Duplicate", "Unique")</f>
        <v>Unique</v>
      </c>
    </row>
    <row r="381" spans="1:15" x14ac:dyDescent="0.2">
      <c r="A381" s="2">
        <v>380</v>
      </c>
      <c r="B381" s="2">
        <f t="shared" si="14"/>
        <v>110</v>
      </c>
      <c r="C381" t="s">
        <v>741</v>
      </c>
      <c r="D381" t="s">
        <v>37</v>
      </c>
      <c r="E381" s="5">
        <v>36468</v>
      </c>
      <c r="F381" s="41">
        <f ca="1">DATEDIF(E381,TODAY(),"y")</f>
        <v>22</v>
      </c>
      <c r="G381" s="42" t="str">
        <f>IFERROR(VLOOKUP(C381&amp;D381,AUS_male_points_list!$A$3:$S$1048576,19,FALSE), IFERROR(VLOOKUP(C381&amp;D381,AUS_female_points_list!$A$3:$S$1048576,19,FALSE),""))</f>
        <v/>
      </c>
      <c r="I381" s="81">
        <f>IFERROR(VLOOKUP(C381&amp;D381,AUS_male_Toplist_21_22!$N$3:$Q$2969,2,FALSE),IFERROR(VLOOKUP(C381&amp;D381,AUS_female_Toplist_21_22!$N$3:$Q$2879,2,FALSE),"Not found"))</f>
        <v>1075</v>
      </c>
      <c r="J381" s="81">
        <f>IFERROR(VLOOKUP(C381&amp;D381,AUS_male_Toplist_21_22!$N$3:$Q$2969,3,FALSE),IFERROR(VLOOKUP(C381&amp;D381,AUS_female_Toplist_21_22!$N$3:$Q$2879,3,FALSE),"Not found"))</f>
        <v>72</v>
      </c>
      <c r="K381" s="2">
        <f>IFERROR(VLOOKUP(C381&amp;D381,AUS_male_Toplist_21_22!$N$3:$Q$2969,4,FALSE),IFERROR(VLOOKUP(C381&amp;D381,AUS_female_Toplist_21_22!$N$3:$Q$2879,4,FALSE),"Not found"))</f>
        <v>11</v>
      </c>
      <c r="L381" s="2">
        <f>(COUNTIF($C$2:$C381,$C381)=1)+0</f>
        <v>1</v>
      </c>
      <c r="M381" s="2">
        <f>IF(L381=1,RANK(I381,$I$2:$I$1209,0),"Alternate event")</f>
        <v>269</v>
      </c>
      <c r="N381" s="2" t="str">
        <f t="shared" si="15"/>
        <v>Zachary NUNISlong-jump</v>
      </c>
      <c r="O381" t="str">
        <f>IF(COUNTIFS($N$2:$N$3997, N381)&gt;1, "Duplicate", "Unique")</f>
        <v>Unique</v>
      </c>
    </row>
    <row r="382" spans="1:15" x14ac:dyDescent="0.2">
      <c r="A382" s="2">
        <v>381</v>
      </c>
      <c r="B382" s="2">
        <f t="shared" si="14"/>
        <v>110</v>
      </c>
      <c r="C382" t="s">
        <v>271</v>
      </c>
      <c r="D382" t="s">
        <v>27</v>
      </c>
      <c r="E382" s="5">
        <v>37075</v>
      </c>
      <c r="F382" s="41">
        <f ca="1">DATEDIF(E382,TODAY(),"y")</f>
        <v>20</v>
      </c>
      <c r="G382" s="42" t="str">
        <f>IFERROR(VLOOKUP(C382&amp;D382,AUS_male_points_list!$A$3:$S$1048576,19,FALSE), IFERROR(VLOOKUP(C382&amp;D382,AUS_female_points_list!$A$3:$S$1048576,19,FALSE),""))</f>
        <v/>
      </c>
      <c r="I382" s="81">
        <f>IFERROR(VLOOKUP(C382&amp;D382,AUS_male_Toplist_21_22!$N$3:$Q$2969,2,FALSE),IFERROR(VLOOKUP(C382&amp;D382,AUS_female_Toplist_21_22!$N$3:$Q$2879,2,FALSE),"Not found"))</f>
        <v>1100</v>
      </c>
      <c r="J382" s="81">
        <f>IFERROR(VLOOKUP(C382&amp;D382,AUS_male_Toplist_21_22!$N$3:$Q$2969,3,FALSE),IFERROR(VLOOKUP(C382&amp;D382,AUS_female_Toplist_21_22!$N$3:$Q$2879,3,FALSE),"Not found"))</f>
        <v>72</v>
      </c>
      <c r="K382" s="2">
        <f>IFERROR(VLOOKUP(C382&amp;D382,AUS_male_Toplist_21_22!$N$3:$Q$2969,4,FALSE),IFERROR(VLOOKUP(C382&amp;D382,AUS_female_Toplist_21_22!$N$3:$Q$2879,4,FALSE),"Not found"))</f>
        <v>13</v>
      </c>
      <c r="L382" s="2">
        <f>(COUNTIF($C$2:$C382,$C382)=1)+0</f>
        <v>0</v>
      </c>
      <c r="M382" s="2" t="str">
        <f>IF(L382=1,RANK(I382,$I$2:$I$1209,0),"Alternate event")</f>
        <v>Alternate event</v>
      </c>
      <c r="N382" s="2" t="str">
        <f t="shared" si="15"/>
        <v>Abbey CALDWELL800m</v>
      </c>
      <c r="O382" t="str">
        <f>IF(COUNTIFS($N$2:$N$3997, N382)&gt;1, "Duplicate", "Unique")</f>
        <v>Unique</v>
      </c>
    </row>
    <row r="383" spans="1:15" x14ac:dyDescent="0.2">
      <c r="A383" s="2">
        <v>382</v>
      </c>
      <c r="B383" s="2">
        <f t="shared" si="14"/>
        <v>110</v>
      </c>
      <c r="C383" t="s">
        <v>1001</v>
      </c>
      <c r="D383" t="s">
        <v>41</v>
      </c>
      <c r="E383" s="5">
        <v>44640</v>
      </c>
      <c r="F383" s="41" t="e">
        <f ca="1">DATEDIF(E383,TODAY(),"y")</f>
        <v>#NUM!</v>
      </c>
      <c r="G383" s="42" t="str">
        <f>IFERROR(VLOOKUP(C383&amp;D383,AUS_male_points_list!$A$3:$S$1048576,19,FALSE), IFERROR(VLOOKUP(C383&amp;D383,AUS_female_points_list!$A$3:$S$1048576,19,FALSE),""))</f>
        <v/>
      </c>
      <c r="I383" s="81">
        <f>IFERROR(VLOOKUP(C383&amp;D383,AUS_male_Toplist_21_22!$N$3:$Q$2969,2,FALSE),IFERROR(VLOOKUP(C383&amp;D383,AUS_female_Toplist_21_22!$N$3:$Q$2879,2,FALSE),"Not found"))</f>
        <v>837</v>
      </c>
      <c r="J383" s="81">
        <f>IFERROR(VLOOKUP(C383&amp;D383,AUS_male_Toplist_21_22!$N$3:$Q$2969,3,FALSE),IFERROR(VLOOKUP(C383&amp;D383,AUS_female_Toplist_21_22!$N$3:$Q$2879,3,FALSE),"Not found"))</f>
        <v>72</v>
      </c>
      <c r="K383" s="2">
        <f>IFERROR(VLOOKUP(C383&amp;D383,AUS_male_Toplist_21_22!$N$3:$Q$2969,4,FALSE),IFERROR(VLOOKUP(C383&amp;D383,AUS_female_Toplist_21_22!$N$3:$Q$2879,4,FALSE),"Not found"))</f>
        <v>15</v>
      </c>
      <c r="L383" s="2">
        <f>(COUNTIF($C$2:$C383,$C383)=1)+0</f>
        <v>1</v>
      </c>
      <c r="M383" s="2">
        <f>IF(L383=1,RANK(I383,$I$2:$I$1209,0),"Alternate event")</f>
        <v>1048</v>
      </c>
      <c r="N383" s="2" t="str">
        <f t="shared" si="15"/>
        <v>Phoebe MARSHjavelin-throw</v>
      </c>
      <c r="O383" t="str">
        <f>IF(COUNTIFS($N$2:$N$3997, N383)&gt;1, "Duplicate", "Unique")</f>
        <v>Unique</v>
      </c>
    </row>
    <row r="384" spans="1:15" x14ac:dyDescent="0.2">
      <c r="A384" s="2">
        <v>383</v>
      </c>
      <c r="B384" s="2">
        <f t="shared" si="14"/>
        <v>110</v>
      </c>
      <c r="C384" t="s">
        <v>809</v>
      </c>
      <c r="D384" t="s">
        <v>41</v>
      </c>
      <c r="E384" s="5">
        <v>36470</v>
      </c>
      <c r="F384" s="41">
        <f ca="1">DATEDIF(E384,TODAY(),"y")</f>
        <v>22</v>
      </c>
      <c r="G384" s="42" t="str">
        <f>IFERROR(VLOOKUP(C384&amp;D384,AUS_male_points_list!$A$3:$S$1048576,19,FALSE), IFERROR(VLOOKUP(C384&amp;D384,AUS_female_points_list!$A$3:$S$1048576,19,FALSE),""))</f>
        <v/>
      </c>
      <c r="I384" s="81">
        <f>IFERROR(VLOOKUP(C384&amp;D384,AUS_male_Toplist_21_22!$N$3:$Q$2969,2,FALSE),IFERROR(VLOOKUP(C384&amp;D384,AUS_female_Toplist_21_22!$N$3:$Q$2879,2,FALSE),"Not found"))</f>
        <v>984</v>
      </c>
      <c r="J384" s="81">
        <f>IFERROR(VLOOKUP(C384&amp;D384,AUS_male_Toplist_21_22!$N$3:$Q$2969,3,FALSE),IFERROR(VLOOKUP(C384&amp;D384,AUS_female_Toplist_21_22!$N$3:$Q$2879,3,FALSE),"Not found"))</f>
        <v>73</v>
      </c>
      <c r="K384" s="2">
        <f>IFERROR(VLOOKUP(C384&amp;D384,AUS_male_Toplist_21_22!$N$3:$Q$2969,4,FALSE),IFERROR(VLOOKUP(C384&amp;D384,AUS_female_Toplist_21_22!$N$3:$Q$2879,4,FALSE),"Not found"))</f>
        <v>9</v>
      </c>
      <c r="L384" s="2">
        <f>(COUNTIF($C$2:$C384,$C384)=1)+0</f>
        <v>1</v>
      </c>
      <c r="M384" s="2">
        <f>IF(L384=1,RANK(I384,$I$2:$I$1209,0),"Alternate event")</f>
        <v>694</v>
      </c>
      <c r="N384" s="2" t="str">
        <f t="shared" si="15"/>
        <v>Nash LOWISjavelin-throw</v>
      </c>
      <c r="O384" t="str">
        <f>IF(COUNTIFS($N$2:$N$3997, N384)&gt;1, "Duplicate", "Unique")</f>
        <v>Unique</v>
      </c>
    </row>
    <row r="385" spans="1:15" x14ac:dyDescent="0.2">
      <c r="A385" s="2">
        <v>384</v>
      </c>
      <c r="B385" s="2">
        <f t="shared" si="14"/>
        <v>110</v>
      </c>
      <c r="C385" t="s">
        <v>315</v>
      </c>
      <c r="D385" t="s">
        <v>29</v>
      </c>
      <c r="E385" s="5">
        <v>36865</v>
      </c>
      <c r="F385" s="41">
        <f ca="1">DATEDIF(E385,TODAY(),"y")</f>
        <v>21</v>
      </c>
      <c r="G385" s="42" t="str">
        <f>IFERROR(VLOOKUP(C385&amp;D385,AUS_male_points_list!$A$3:$S$1048576,19,FALSE), IFERROR(VLOOKUP(C385&amp;D385,AUS_female_points_list!$A$3:$S$1048576,19,FALSE),""))</f>
        <v/>
      </c>
      <c r="I385" s="81">
        <f>IFERROR(VLOOKUP(C385&amp;D385,AUS_male_Toplist_21_22!$N$3:$Q$2969,2,FALSE),IFERROR(VLOOKUP(C385&amp;D385,AUS_female_Toplist_21_22!$N$3:$Q$2879,2,FALSE),"Not found"))</f>
        <v>1094</v>
      </c>
      <c r="J385" s="81">
        <f>IFERROR(VLOOKUP(C385&amp;D385,AUS_male_Toplist_21_22!$N$3:$Q$2969,3,FALSE),IFERROR(VLOOKUP(C385&amp;D385,AUS_female_Toplist_21_22!$N$3:$Q$2879,3,FALSE),"Not found"))</f>
        <v>73</v>
      </c>
      <c r="K385" s="2">
        <f>IFERROR(VLOOKUP(C385&amp;D385,AUS_male_Toplist_21_22!$N$3:$Q$2969,4,FALSE),IFERROR(VLOOKUP(C385&amp;D385,AUS_female_Toplist_21_22!$N$3:$Q$2879,4,FALSE),"Not found"))</f>
        <v>11</v>
      </c>
      <c r="L385" s="2">
        <f>(COUNTIF($C$2:$C385,$C385)=1)+0</f>
        <v>1</v>
      </c>
      <c r="M385" s="2">
        <f>IF(L385=1,RANK(I385,$I$2:$I$1209,0),"Alternate event")</f>
        <v>203</v>
      </c>
      <c r="N385" s="2" t="str">
        <f t="shared" si="15"/>
        <v>Ruby SMEE5000m</v>
      </c>
      <c r="O385" t="str">
        <f>IF(COUNTIFS($N$2:$N$3997, N385)&gt;1, "Duplicate", "Unique")</f>
        <v>Unique</v>
      </c>
    </row>
    <row r="386" spans="1:15" x14ac:dyDescent="0.2">
      <c r="A386" s="2">
        <v>385</v>
      </c>
      <c r="B386" s="2">
        <f t="shared" si="14"/>
        <v>110</v>
      </c>
      <c r="C386" t="s">
        <v>517</v>
      </c>
      <c r="D386" t="s">
        <v>25</v>
      </c>
      <c r="E386" s="5">
        <v>34035</v>
      </c>
      <c r="F386" s="41">
        <f ca="1">DATEDIF(E386,TODAY(),"y")</f>
        <v>29</v>
      </c>
      <c r="G386" s="42" t="str">
        <f>IFERROR(VLOOKUP(C386&amp;D386,AUS_male_points_list!$A$3:$S$1048576,19,FALSE), IFERROR(VLOOKUP(C386&amp;D386,AUS_female_points_list!$A$3:$S$1048576,19,FALSE),""))</f>
        <v/>
      </c>
      <c r="I386" s="81">
        <f>IFERROR(VLOOKUP(C386&amp;D386,AUS_male_Toplist_21_22!$N$3:$Q$2969,2,FALSE),IFERROR(VLOOKUP(C386&amp;D386,AUS_female_Toplist_21_22!$N$3:$Q$2879,2,FALSE),"Not found"))</f>
        <v>1108</v>
      </c>
      <c r="J386" s="81">
        <f>IFERROR(VLOOKUP(C386&amp;D386,AUS_male_Toplist_21_22!$N$3:$Q$2969,3,FALSE),IFERROR(VLOOKUP(C386&amp;D386,AUS_female_Toplist_21_22!$N$3:$Q$2879,3,FALSE),"Not found"))</f>
        <v>74</v>
      </c>
      <c r="K386" s="2">
        <f>IFERROR(VLOOKUP(C386&amp;D386,AUS_male_Toplist_21_22!$N$3:$Q$2969,4,FALSE),IFERROR(VLOOKUP(C386&amp;D386,AUS_female_Toplist_21_22!$N$3:$Q$2879,4,FALSE),"Not found"))</f>
        <v>4</v>
      </c>
      <c r="L386" s="2">
        <f>(COUNTIF($C$2:$C386,$C386)=1)+0</f>
        <v>1</v>
      </c>
      <c r="M386" s="2">
        <f>IF(L386=1,RANK(I386,$I$2:$I$1209,0),"Alternate event")</f>
        <v>157</v>
      </c>
      <c r="N386" s="2" t="str">
        <f t="shared" si="15"/>
        <v>Alex HARTMANN200m</v>
      </c>
      <c r="O386" t="str">
        <f>IF(COUNTIFS($N$2:$N$3997, N386)&gt;1, "Duplicate", "Unique")</f>
        <v>Unique</v>
      </c>
    </row>
    <row r="387" spans="1:15" x14ac:dyDescent="0.2">
      <c r="A387" s="2">
        <v>386</v>
      </c>
      <c r="B387" s="2">
        <f t="shared" ref="B387:B450" si="16">IF(AND(L387=1,K387&lt;=3),B386+1,B386)</f>
        <v>110</v>
      </c>
      <c r="C387" t="s">
        <v>412</v>
      </c>
      <c r="D387" t="s">
        <v>39</v>
      </c>
      <c r="E387" s="5">
        <v>35434</v>
      </c>
      <c r="F387" s="41">
        <f ca="1">DATEDIF(E387,TODAY(),"y")</f>
        <v>25</v>
      </c>
      <c r="G387" s="42" t="str">
        <f>IFERROR(VLOOKUP(C387&amp;D387,AUS_male_points_list!$A$3:$S$1048576,19,FALSE), IFERROR(VLOOKUP(C387&amp;D387,AUS_female_points_list!$A$3:$S$1048576,19,FALSE),""))</f>
        <v/>
      </c>
      <c r="I387" s="81">
        <f>IFERROR(VLOOKUP(C387&amp;D387,AUS_male_Toplist_21_22!$N$3:$Q$2969,2,FALSE),IFERROR(VLOOKUP(C387&amp;D387,AUS_female_Toplist_21_22!$N$3:$Q$2879,2,FALSE),"Not found"))</f>
        <v>859</v>
      </c>
      <c r="J387" s="81">
        <f>IFERROR(VLOOKUP(C387&amp;D387,AUS_male_Toplist_21_22!$N$3:$Q$2969,3,FALSE),IFERROR(VLOOKUP(C387&amp;D387,AUS_female_Toplist_21_22!$N$3:$Q$2879,3,FALSE),"Not found"))</f>
        <v>74</v>
      </c>
      <c r="K387" s="2">
        <f>IFERROR(VLOOKUP(C387&amp;D387,AUS_male_Toplist_21_22!$N$3:$Q$2969,4,FALSE),IFERROR(VLOOKUP(C387&amp;D387,AUS_female_Toplist_21_22!$N$3:$Q$2879,4,FALSE),"Not found"))</f>
        <v>5</v>
      </c>
      <c r="L387" s="2">
        <f>(COUNTIF($C$2:$C387,$C387)=1)+0</f>
        <v>0</v>
      </c>
      <c r="M387" s="2" t="str">
        <f>IF(L387=1,RANK(I387,$I$2:$I$1209,0),"Alternate event")</f>
        <v>Alternate event</v>
      </c>
      <c r="N387" s="2" t="str">
        <f t="shared" si="15"/>
        <v>Alysha BURNETTshot-put</v>
      </c>
      <c r="O387" t="str">
        <f>IF(COUNTIFS($N$2:$N$3997, N387)&gt;1, "Duplicate", "Unique")</f>
        <v>Unique</v>
      </c>
    </row>
    <row r="388" spans="1:15" x14ac:dyDescent="0.2">
      <c r="A388" s="2">
        <v>387</v>
      </c>
      <c r="B388" s="2">
        <f t="shared" si="16"/>
        <v>110</v>
      </c>
      <c r="C388" t="s">
        <v>456</v>
      </c>
      <c r="D388" t="s">
        <v>40</v>
      </c>
      <c r="E388" s="5">
        <v>37984</v>
      </c>
      <c r="F388" s="41">
        <f ca="1">DATEDIF(E388,TODAY(),"y")</f>
        <v>18</v>
      </c>
      <c r="G388" s="42" t="str">
        <f>IFERROR(VLOOKUP(C388&amp;D388,AUS_male_points_list!$A$3:$S$1048576,19,FALSE), IFERROR(VLOOKUP(C388&amp;D388,AUS_female_points_list!$A$3:$S$1048576,19,FALSE),""))</f>
        <v/>
      </c>
      <c r="I388" s="81">
        <f>IFERROR(VLOOKUP(C388&amp;D388,AUS_male_Toplist_21_22!$N$3:$Q$2969,2,FALSE),IFERROR(VLOOKUP(C388&amp;D388,AUS_female_Toplist_21_22!$N$3:$Q$2879,2,FALSE),"Not found"))</f>
        <v>864</v>
      </c>
      <c r="J388" s="81">
        <f>IFERROR(VLOOKUP(C388&amp;D388,AUS_male_Toplist_21_22!$N$3:$Q$2969,3,FALSE),IFERROR(VLOOKUP(C388&amp;D388,AUS_female_Toplist_21_22!$N$3:$Q$2879,3,FALSE),"Not found"))</f>
        <v>74</v>
      </c>
      <c r="K388" s="2">
        <f>IFERROR(VLOOKUP(C388&amp;D388,AUS_male_Toplist_21_22!$N$3:$Q$2969,4,FALSE),IFERROR(VLOOKUP(C388&amp;D388,AUS_female_Toplist_21_22!$N$3:$Q$2879,4,FALSE),"Not found"))</f>
        <v>9</v>
      </c>
      <c r="L388" s="2">
        <f>(COUNTIF($C$2:$C388,$C388)=1)+0</f>
        <v>1</v>
      </c>
      <c r="M388" s="2">
        <f>IF(L388=1,RANK(I388,$I$2:$I$1209,0),"Alternate event")</f>
        <v>1015</v>
      </c>
      <c r="N388" s="2" t="str">
        <f t="shared" si="15"/>
        <v>Laylani VA'AIdiscus-throw</v>
      </c>
      <c r="O388" t="str">
        <f>IF(COUNTIFS($N$2:$N$3997, N388)&gt;1, "Duplicate", "Unique")</f>
        <v>Unique</v>
      </c>
    </row>
    <row r="389" spans="1:15" x14ac:dyDescent="0.2">
      <c r="A389" s="2">
        <v>388</v>
      </c>
      <c r="B389" s="2">
        <f t="shared" si="16"/>
        <v>110</v>
      </c>
      <c r="C389" t="s">
        <v>1143</v>
      </c>
      <c r="D389" t="s">
        <v>40</v>
      </c>
      <c r="E389" s="5">
        <v>1987</v>
      </c>
      <c r="F389" s="41">
        <f ca="1">DATEDIF(E389,TODAY(),"y")</f>
        <v>116</v>
      </c>
      <c r="G389" s="42" t="str">
        <f>IFERROR(VLOOKUP(C389&amp;D389,AUS_male_points_list!$A$3:$S$1048576,19,FALSE), IFERROR(VLOOKUP(C389&amp;D389,AUS_female_points_list!$A$3:$S$1048576,19,FALSE),""))</f>
        <v/>
      </c>
      <c r="I389" s="81">
        <f>IFERROR(VLOOKUP(C389&amp;D389,AUS_male_Toplist_21_22!$N$3:$Q$2969,2,FALSE),IFERROR(VLOOKUP(C389&amp;D389,AUS_female_Toplist_21_22!$N$3:$Q$2879,2,FALSE),"Not found"))</f>
        <v>924</v>
      </c>
      <c r="J389" s="81">
        <f>IFERROR(VLOOKUP(C389&amp;D389,AUS_male_Toplist_21_22!$N$3:$Q$2969,3,FALSE),IFERROR(VLOOKUP(C389&amp;D389,AUS_female_Toplist_21_22!$N$3:$Q$2879,3,FALSE),"Not found"))</f>
        <v>75</v>
      </c>
      <c r="K389" s="2">
        <f>IFERROR(VLOOKUP(C389&amp;D389,AUS_male_Toplist_21_22!$N$3:$Q$2969,4,FALSE),IFERROR(VLOOKUP(C389&amp;D389,AUS_female_Toplist_21_22!$N$3:$Q$2879,4,FALSE),"Not found"))</f>
        <v>5</v>
      </c>
      <c r="L389" s="2">
        <f>(COUNTIF($C$2:$C389,$C389)=1)+0</f>
        <v>1</v>
      </c>
      <c r="M389" s="2">
        <f>IF(L389=1,RANK(I389,$I$2:$I$1209,0),"Alternate event")</f>
        <v>914</v>
      </c>
      <c r="N389" s="2" t="str">
        <f t="shared" si="15"/>
        <v>Guy HENLYdiscus-throw</v>
      </c>
      <c r="O389" t="str">
        <f>IF(COUNTIFS($N$2:$N$3997, N389)&gt;1, "Duplicate", "Unique")</f>
        <v>Unique</v>
      </c>
    </row>
    <row r="390" spans="1:15" x14ac:dyDescent="0.2">
      <c r="A390" s="2">
        <v>389</v>
      </c>
      <c r="B390" s="2">
        <f t="shared" si="16"/>
        <v>110</v>
      </c>
      <c r="C390" t="s">
        <v>743</v>
      </c>
      <c r="D390" t="s">
        <v>38</v>
      </c>
      <c r="E390" s="5">
        <v>37317</v>
      </c>
      <c r="F390" s="41">
        <f ca="1">DATEDIF(E390,TODAY(),"y")</f>
        <v>20</v>
      </c>
      <c r="G390" s="42" t="str">
        <f>IFERROR(VLOOKUP(C390&amp;D390,AUS_male_points_list!$A$3:$S$1048576,19,FALSE), IFERROR(VLOOKUP(C390&amp;D390,AUS_female_points_list!$A$3:$S$1048576,19,FALSE),""))</f>
        <v/>
      </c>
      <c r="I390" s="81">
        <f>IFERROR(VLOOKUP(C390&amp;D390,AUS_male_Toplist_21_22!$N$3:$Q$2969,2,FALSE),IFERROR(VLOOKUP(C390&amp;D390,AUS_female_Toplist_21_22!$N$3:$Q$2879,2,FALSE),"Not found"))</f>
        <v>1031</v>
      </c>
      <c r="J390" s="81">
        <f>IFERROR(VLOOKUP(C390&amp;D390,AUS_male_Toplist_21_22!$N$3:$Q$2969,3,FALSE),IFERROR(VLOOKUP(C390&amp;D390,AUS_female_Toplist_21_22!$N$3:$Q$2879,3,FALSE),"Not found"))</f>
        <v>75</v>
      </c>
      <c r="K390" s="2">
        <f>IFERROR(VLOOKUP(C390&amp;D390,AUS_male_Toplist_21_22!$N$3:$Q$2969,4,FALSE),IFERROR(VLOOKUP(C390&amp;D390,AUS_female_Toplist_21_22!$N$3:$Q$2879,4,FALSE),"Not found"))</f>
        <v>7</v>
      </c>
      <c r="L390" s="2">
        <f>(COUNTIF($C$2:$C390,$C390)=1)+0</f>
        <v>1</v>
      </c>
      <c r="M390" s="2">
        <f>IF(L390=1,RANK(I390,$I$2:$I$1209,0),"Alternate event")</f>
        <v>425</v>
      </c>
      <c r="N390" s="2" t="str">
        <f t="shared" si="15"/>
        <v>Dylan JAMEStriple-jump</v>
      </c>
      <c r="O390" t="str">
        <f>IF(COUNTIFS($N$2:$N$3997, N390)&gt;1, "Duplicate", "Unique")</f>
        <v>Unique</v>
      </c>
    </row>
    <row r="391" spans="1:15" x14ac:dyDescent="0.2">
      <c r="A391" s="2">
        <v>390</v>
      </c>
      <c r="B391" s="2">
        <f t="shared" si="16"/>
        <v>110</v>
      </c>
      <c r="C391" t="s">
        <v>739</v>
      </c>
      <c r="D391" t="s">
        <v>37</v>
      </c>
      <c r="E391" s="5">
        <v>33911</v>
      </c>
      <c r="F391" s="41">
        <f ca="1">DATEDIF(E391,TODAY(),"y")</f>
        <v>29</v>
      </c>
      <c r="G391" s="42" t="str">
        <f>IFERROR(VLOOKUP(C391&amp;D391,AUS_male_points_list!$A$3:$S$1048576,19,FALSE), IFERROR(VLOOKUP(C391&amp;D391,AUS_female_points_list!$A$3:$S$1048576,19,FALSE),""))</f>
        <v/>
      </c>
      <c r="I391" s="81">
        <f>IFERROR(VLOOKUP(C391&amp;D391,AUS_male_Toplist_21_22!$N$3:$Q$2969,2,FALSE),IFERROR(VLOOKUP(C391&amp;D391,AUS_female_Toplist_21_22!$N$3:$Q$2879,2,FALSE),"Not found"))</f>
        <v>1071</v>
      </c>
      <c r="J391" s="81">
        <f>IFERROR(VLOOKUP(C391&amp;D391,AUS_male_Toplist_21_22!$N$3:$Q$2969,3,FALSE),IFERROR(VLOOKUP(C391&amp;D391,AUS_female_Toplist_21_22!$N$3:$Q$2879,3,FALSE),"Not found"))</f>
        <v>75</v>
      </c>
      <c r="K391" s="2">
        <f>IFERROR(VLOOKUP(C391&amp;D391,AUS_male_Toplist_21_22!$N$3:$Q$2969,4,FALSE),IFERROR(VLOOKUP(C391&amp;D391,AUS_female_Toplist_21_22!$N$3:$Q$2879,4,FALSE),"Not found"))</f>
        <v>12</v>
      </c>
      <c r="L391" s="2">
        <f>(COUNTIF($C$2:$C391,$C391)=1)+0</f>
        <v>1</v>
      </c>
      <c r="M391" s="2">
        <f>IF(L391=1,RANK(I391,$I$2:$I$1209,0),"Alternate event")</f>
        <v>284</v>
      </c>
      <c r="N391" s="2" t="str">
        <f t="shared" si="15"/>
        <v>Jeremy ANDREWSlong-jump</v>
      </c>
      <c r="O391" t="str">
        <f>IF(COUNTIFS($N$2:$N$3997, N391)&gt;1, "Duplicate", "Unique")</f>
        <v>Unique</v>
      </c>
    </row>
    <row r="392" spans="1:15" x14ac:dyDescent="0.2">
      <c r="A392" s="2">
        <v>391</v>
      </c>
      <c r="B392" s="2">
        <f t="shared" si="16"/>
        <v>110</v>
      </c>
      <c r="C392" t="s">
        <v>689</v>
      </c>
      <c r="D392" t="s">
        <v>28</v>
      </c>
      <c r="E392" s="5">
        <v>36253</v>
      </c>
      <c r="F392" s="41">
        <f ca="1">DATEDIF(E392,TODAY(),"y")</f>
        <v>22</v>
      </c>
      <c r="G392" s="42" t="str">
        <f>IFERROR(VLOOKUP(C392&amp;D392,AUS_male_points_list!$A$3:$S$1048576,19,FALSE), IFERROR(VLOOKUP(C392&amp;D392,AUS_female_points_list!$A$3:$S$1048576,19,FALSE),""))</f>
        <v/>
      </c>
      <c r="I392" s="81">
        <f>IFERROR(VLOOKUP(C392&amp;D392,AUS_male_Toplist_21_22!$N$3:$Q$2969,2,FALSE),IFERROR(VLOOKUP(C392&amp;D392,AUS_female_Toplist_21_22!$N$3:$Q$2879,2,FALSE),"Not found"))</f>
        <v>1108</v>
      </c>
      <c r="J392" s="81">
        <f>IFERROR(VLOOKUP(C392&amp;D392,AUS_male_Toplist_21_22!$N$3:$Q$2969,3,FALSE),IFERROR(VLOOKUP(C392&amp;D392,AUS_female_Toplist_21_22!$N$3:$Q$2879,3,FALSE),"Not found"))</f>
        <v>75</v>
      </c>
      <c r="K392" s="2">
        <f>IFERROR(VLOOKUP(C392&amp;D392,AUS_male_Toplist_21_22!$N$3:$Q$2969,4,FALSE),IFERROR(VLOOKUP(C392&amp;D392,AUS_female_Toplist_21_22!$N$3:$Q$2879,4,FALSE),"Not found"))</f>
        <v>17</v>
      </c>
      <c r="L392" s="2">
        <f>(COUNTIF($C$2:$C392,$C392)=1)+0</f>
        <v>1</v>
      </c>
      <c r="M392" s="2">
        <f>IF(L392=1,RANK(I392,$I$2:$I$1209,0),"Alternate event")</f>
        <v>157</v>
      </c>
      <c r="N392" s="2" t="str">
        <f t="shared" si="15"/>
        <v>Zachary FACIONI1500m</v>
      </c>
      <c r="O392" t="str">
        <f>IF(COUNTIFS($N$2:$N$3997, N392)&gt;1, "Duplicate", "Unique")</f>
        <v>Unique</v>
      </c>
    </row>
    <row r="393" spans="1:15" x14ac:dyDescent="0.2">
      <c r="A393" s="2">
        <v>392</v>
      </c>
      <c r="B393" s="2">
        <f t="shared" si="16"/>
        <v>110</v>
      </c>
      <c r="C393" t="s">
        <v>683</v>
      </c>
      <c r="D393" t="s">
        <v>34</v>
      </c>
      <c r="E393" s="5">
        <v>31691</v>
      </c>
      <c r="F393" s="41">
        <f ca="1">DATEDIF(E393,TODAY(),"y")</f>
        <v>35</v>
      </c>
      <c r="G393" s="42" t="str">
        <f>IFERROR(VLOOKUP(C393&amp;D393,AUS_male_points_list!$A$3:$S$1048576,19,FALSE), IFERROR(VLOOKUP(C393&amp;D393,AUS_female_points_list!$A$3:$S$1048576,19,FALSE),""))</f>
        <v/>
      </c>
      <c r="I393" s="81">
        <f>IFERROR(VLOOKUP(C393&amp;D393,AUS_male_Toplist_21_22!$N$3:$Q$2969,2,FALSE),IFERROR(VLOOKUP(C393&amp;D393,AUS_female_Toplist_21_22!$N$3:$Q$2879,2,FALSE),"Not found"))</f>
        <v>1035</v>
      </c>
      <c r="J393" s="81">
        <f>IFERROR(VLOOKUP(C393&amp;D393,AUS_male_Toplist_21_22!$N$3:$Q$2969,3,FALSE),IFERROR(VLOOKUP(C393&amp;D393,AUS_female_Toplist_21_22!$N$3:$Q$2879,3,FALSE),"Not found"))</f>
        <v>76</v>
      </c>
      <c r="K393" s="2">
        <f>IFERROR(VLOOKUP(C393&amp;D393,AUS_male_Toplist_21_22!$N$3:$Q$2969,4,FALSE),IFERROR(VLOOKUP(C393&amp;D393,AUS_female_Toplist_21_22!$N$3:$Q$2879,4,FALSE),"Not found"))</f>
        <v>8</v>
      </c>
      <c r="L393" s="2">
        <f>(COUNTIF($C$2:$C393,$C393)=1)+0</f>
        <v>1</v>
      </c>
      <c r="M393" s="2">
        <f>IF(L393=1,RANK(I393,$I$2:$I$1209,0),"Alternate event")</f>
        <v>410</v>
      </c>
      <c r="N393" s="2" t="str">
        <f t="shared" si="15"/>
        <v>Aidan HOBBS3000msc</v>
      </c>
      <c r="O393" t="str">
        <f>IF(COUNTIFS($N$2:$N$3997, N393)&gt;1, "Duplicate", "Unique")</f>
        <v>Unique</v>
      </c>
    </row>
    <row r="394" spans="1:15" x14ac:dyDescent="0.2">
      <c r="A394" s="2">
        <v>393</v>
      </c>
      <c r="B394" s="2">
        <f t="shared" si="16"/>
        <v>110</v>
      </c>
      <c r="C394" t="s">
        <v>313</v>
      </c>
      <c r="D394" t="s">
        <v>30</v>
      </c>
      <c r="E394" s="5">
        <v>36406</v>
      </c>
      <c r="F394" s="41">
        <f ca="1">DATEDIF(E394,TODAY(),"y")</f>
        <v>22</v>
      </c>
      <c r="G394" s="42" t="str">
        <f>IFERROR(VLOOKUP(C394&amp;D394,AUS_male_points_list!$A$3:$S$1048576,19,FALSE), IFERROR(VLOOKUP(C394&amp;D394,AUS_female_points_list!$A$3:$S$1048576,19,FALSE),""))</f>
        <v/>
      </c>
      <c r="I394" s="81">
        <f>IFERROR(VLOOKUP(C394&amp;D394,AUS_male_Toplist_21_22!$N$3:$Q$2969,2,FALSE),IFERROR(VLOOKUP(C394&amp;D394,AUS_female_Toplist_21_22!$N$3:$Q$2879,2,FALSE),"Not found"))</f>
        <v>1082</v>
      </c>
      <c r="J394" s="81">
        <f>IFERROR(VLOOKUP(C394&amp;D394,AUS_male_Toplist_21_22!$N$3:$Q$2969,3,FALSE),IFERROR(VLOOKUP(C394&amp;D394,AUS_female_Toplist_21_22!$N$3:$Q$2879,3,FALSE),"Not found"))</f>
        <v>76</v>
      </c>
      <c r="K394" s="2">
        <f>IFERROR(VLOOKUP(C394&amp;D394,AUS_male_Toplist_21_22!$N$3:$Q$2969,4,FALSE),IFERROR(VLOOKUP(C394&amp;D394,AUS_female_Toplist_21_22!$N$3:$Q$2879,4,FALSE),"Not found"))</f>
        <v>11</v>
      </c>
      <c r="L394" s="2">
        <f>(COUNTIF($C$2:$C394,$C394)=1)+0</f>
        <v>1</v>
      </c>
      <c r="M394" s="2">
        <f>IF(L394=1,RANK(I394,$I$2:$I$1209,0),"Alternate event")</f>
        <v>245</v>
      </c>
      <c r="N394" s="2" t="str">
        <f t="shared" si="15"/>
        <v>Amelia MAZZA-DOWNIE10000m</v>
      </c>
      <c r="O394" t="str">
        <f>IF(COUNTIFS($N$2:$N$3997, N394)&gt;1, "Duplicate", "Unique")</f>
        <v>Unique</v>
      </c>
    </row>
    <row r="395" spans="1:15" x14ac:dyDescent="0.2">
      <c r="A395" s="2">
        <v>394</v>
      </c>
      <c r="B395" s="2">
        <f t="shared" si="16"/>
        <v>110</v>
      </c>
      <c r="C395" t="s">
        <v>373</v>
      </c>
      <c r="D395" t="s">
        <v>37</v>
      </c>
      <c r="E395" s="5">
        <v>36509</v>
      </c>
      <c r="F395" s="41">
        <f ca="1">DATEDIF(E395,TODAY(),"y")</f>
        <v>22</v>
      </c>
      <c r="G395" s="42" t="str">
        <f>IFERROR(VLOOKUP(C395&amp;D395,AUS_male_points_list!$A$3:$S$1048576,19,FALSE), IFERROR(VLOOKUP(C395&amp;D395,AUS_female_points_list!$A$3:$S$1048576,19,FALSE),""))</f>
        <v/>
      </c>
      <c r="I395" s="81">
        <f>IFERROR(VLOOKUP(C395&amp;D395,AUS_male_Toplist_21_22!$N$3:$Q$2969,2,FALSE),IFERROR(VLOOKUP(C395&amp;D395,AUS_female_Toplist_21_22!$N$3:$Q$2879,2,FALSE),"Not found"))</f>
        <v>1031</v>
      </c>
      <c r="J395" s="81">
        <f>IFERROR(VLOOKUP(C395&amp;D395,AUS_male_Toplist_21_22!$N$3:$Q$2969,3,FALSE),IFERROR(VLOOKUP(C395&amp;D395,AUS_female_Toplist_21_22!$N$3:$Q$2879,3,FALSE),"Not found"))</f>
        <v>76</v>
      </c>
      <c r="K395" s="2">
        <f>IFERROR(VLOOKUP(C395&amp;D395,AUS_male_Toplist_21_22!$N$3:$Q$2969,4,FALSE),IFERROR(VLOOKUP(C395&amp;D395,AUS_female_Toplist_21_22!$N$3:$Q$2879,4,FALSE),"Not found"))</f>
        <v>11</v>
      </c>
      <c r="L395" s="2">
        <f>(COUNTIF($C$2:$C395,$C395)=1)+0</f>
        <v>0</v>
      </c>
      <c r="M395" s="2" t="str">
        <f>IF(L395=1,RANK(I395,$I$2:$I$1209,0),"Alternate event")</f>
        <v>Alternate event</v>
      </c>
      <c r="N395" s="2" t="str">
        <f t="shared" si="15"/>
        <v>Chloe GRENADElong-jump</v>
      </c>
      <c r="O395" t="str">
        <f>IF(COUNTIFS($N$2:$N$3997, N395)&gt;1, "Duplicate", "Unique")</f>
        <v>Unique</v>
      </c>
    </row>
    <row r="396" spans="1:15" x14ac:dyDescent="0.2">
      <c r="A396" s="2">
        <v>395</v>
      </c>
      <c r="B396" s="2">
        <f t="shared" si="16"/>
        <v>110</v>
      </c>
      <c r="C396" t="s">
        <v>387</v>
      </c>
      <c r="D396" t="s">
        <v>38</v>
      </c>
      <c r="E396" s="5">
        <v>44732</v>
      </c>
      <c r="F396" s="41" t="e">
        <f ca="1">DATEDIF(E396,TODAY(),"y")</f>
        <v>#NUM!</v>
      </c>
      <c r="G396" s="42" t="str">
        <f>IFERROR(VLOOKUP(C396&amp;D396,AUS_male_points_list!$A$3:$S$1048576,19,FALSE), IFERROR(VLOOKUP(C396&amp;D396,AUS_female_points_list!$A$3:$S$1048576,19,FALSE),""))</f>
        <v/>
      </c>
      <c r="I396" s="81">
        <f>IFERROR(VLOOKUP(C396&amp;D396,AUS_male_Toplist_21_22!$N$3:$Q$2969,2,FALSE),IFERROR(VLOOKUP(C396&amp;D396,AUS_female_Toplist_21_22!$N$3:$Q$2879,2,FALSE),"Not found"))</f>
        <v>987</v>
      </c>
      <c r="J396" s="81">
        <f>IFERROR(VLOOKUP(C396&amp;D396,AUS_male_Toplist_21_22!$N$3:$Q$2969,3,FALSE),IFERROR(VLOOKUP(C396&amp;D396,AUS_female_Toplist_21_22!$N$3:$Q$2879,3,FALSE),"Not found"))</f>
        <v>76</v>
      </c>
      <c r="K396" s="2">
        <f>IFERROR(VLOOKUP(C396&amp;D396,AUS_male_Toplist_21_22!$N$3:$Q$2969,4,FALSE),IFERROR(VLOOKUP(C396&amp;D396,AUS_female_Toplist_21_22!$N$3:$Q$2879,4,FALSE),"Not found"))</f>
        <v>11</v>
      </c>
      <c r="L396" s="2">
        <f>(COUNTIF($C$2:$C396,$C396)=1)+0</f>
        <v>1</v>
      </c>
      <c r="M396" s="2">
        <f>IF(L396=1,RANK(I396,$I$2:$I$1209,0),"Alternate event")</f>
        <v>681</v>
      </c>
      <c r="N396" s="2" t="str">
        <f t="shared" si="15"/>
        <v>Zoe CHESTERtriple-jump</v>
      </c>
      <c r="O396" t="str">
        <f>IF(COUNTIFS($N$2:$N$3997, N396)&gt;1, "Duplicate", "Unique")</f>
        <v>Unique</v>
      </c>
    </row>
    <row r="397" spans="1:15" x14ac:dyDescent="0.2">
      <c r="A397" s="2">
        <v>396</v>
      </c>
      <c r="B397" s="2">
        <f t="shared" si="16"/>
        <v>110</v>
      </c>
      <c r="C397" t="s">
        <v>313</v>
      </c>
      <c r="D397" t="s">
        <v>29</v>
      </c>
      <c r="E397" s="5">
        <v>36406</v>
      </c>
      <c r="F397" s="41">
        <f ca="1">DATEDIF(E397,TODAY(),"y")</f>
        <v>22</v>
      </c>
      <c r="G397" s="42" t="str">
        <f>IFERROR(VLOOKUP(C397&amp;D397,AUS_male_points_list!$A$3:$S$1048576,19,FALSE), IFERROR(VLOOKUP(C397&amp;D397,AUS_female_points_list!$A$3:$S$1048576,19,FALSE),""))</f>
        <v/>
      </c>
      <c r="I397" s="81">
        <f>IFERROR(VLOOKUP(C397&amp;D397,AUS_male_Toplist_21_22!$N$3:$Q$2969,2,FALSE),IFERROR(VLOOKUP(C397&amp;D397,AUS_female_Toplist_21_22!$N$3:$Q$2879,2,FALSE),"Not found"))</f>
        <v>1092</v>
      </c>
      <c r="J397" s="81">
        <f>IFERROR(VLOOKUP(C397&amp;D397,AUS_male_Toplist_21_22!$N$3:$Q$2969,3,FALSE),IFERROR(VLOOKUP(C397&amp;D397,AUS_female_Toplist_21_22!$N$3:$Q$2879,3,FALSE),"Not found"))</f>
        <v>76</v>
      </c>
      <c r="K397" s="2">
        <f>IFERROR(VLOOKUP(C397&amp;D397,AUS_male_Toplist_21_22!$N$3:$Q$2969,4,FALSE),IFERROR(VLOOKUP(C397&amp;D397,AUS_female_Toplist_21_22!$N$3:$Q$2879,4,FALSE),"Not found"))</f>
        <v>12</v>
      </c>
      <c r="L397" s="2">
        <f>(COUNTIF($C$2:$C397,$C397)=1)+0</f>
        <v>0</v>
      </c>
      <c r="M397" s="2" t="str">
        <f>IF(L397=1,RANK(I397,$I$2:$I$1209,0),"Alternate event")</f>
        <v>Alternate event</v>
      </c>
      <c r="N397" s="2" t="str">
        <f t="shared" si="15"/>
        <v>Amelia MAZZA-DOWNIE5000m</v>
      </c>
      <c r="O397" t="str">
        <f>IF(COUNTIFS($N$2:$N$3997, N397)&gt;1, "Duplicate", "Unique")</f>
        <v>Unique</v>
      </c>
    </row>
    <row r="398" spans="1:15" x14ac:dyDescent="0.2">
      <c r="A398" s="2">
        <v>397</v>
      </c>
      <c r="B398" s="2">
        <f t="shared" si="16"/>
        <v>110</v>
      </c>
      <c r="C398" t="s">
        <v>468</v>
      </c>
      <c r="D398" t="s">
        <v>39</v>
      </c>
      <c r="E398" s="5">
        <v>36650</v>
      </c>
      <c r="F398" s="41">
        <f ca="1">DATEDIF(E398,TODAY(),"y")</f>
        <v>21</v>
      </c>
      <c r="G398" s="42" t="str">
        <f>IFERROR(VLOOKUP(C398&amp;D398,AUS_male_points_list!$A$3:$S$1048576,19,FALSE), IFERROR(VLOOKUP(C398&amp;D398,AUS_female_points_list!$A$3:$S$1048576,19,FALSE),""))</f>
        <v/>
      </c>
      <c r="I398" s="81">
        <f>IFERROR(VLOOKUP(C398&amp;D398,AUS_male_Toplist_21_22!$N$3:$Q$2969,2,FALSE),IFERROR(VLOOKUP(C398&amp;D398,AUS_female_Toplist_21_22!$N$3:$Q$2879,2,FALSE),"Not found"))</f>
        <v>853</v>
      </c>
      <c r="J398" s="81">
        <f>IFERROR(VLOOKUP(C398&amp;D398,AUS_male_Toplist_21_22!$N$3:$Q$2969,3,FALSE),IFERROR(VLOOKUP(C398&amp;D398,AUS_female_Toplist_21_22!$N$3:$Q$2879,3,FALSE),"Not found"))</f>
        <v>77</v>
      </c>
      <c r="K398" s="2">
        <f>IFERROR(VLOOKUP(C398&amp;D398,AUS_male_Toplist_21_22!$N$3:$Q$2969,4,FALSE),IFERROR(VLOOKUP(C398&amp;D398,AUS_female_Toplist_21_22!$N$3:$Q$2879,4,FALSE),"Not found"))</f>
        <v>6</v>
      </c>
      <c r="L398" s="2">
        <f>(COUNTIF($C$2:$C398,$C398)=1)+0</f>
        <v>1</v>
      </c>
      <c r="M398" s="2">
        <f>IF(L398=1,RANK(I398,$I$2:$I$1209,0),"Alternate event")</f>
        <v>1027</v>
      </c>
      <c r="N398" s="2" t="str">
        <f t="shared" si="15"/>
        <v>Tafiti SIIVAshot-put</v>
      </c>
      <c r="O398" t="str">
        <f>IF(COUNTIFS($N$2:$N$3997, N398)&gt;1, "Duplicate", "Unique")</f>
        <v>Unique</v>
      </c>
    </row>
    <row r="399" spans="1:15" x14ac:dyDescent="0.2">
      <c r="A399" s="2">
        <v>398</v>
      </c>
      <c r="B399" s="2">
        <f t="shared" si="16"/>
        <v>110</v>
      </c>
      <c r="C399" t="s">
        <v>519</v>
      </c>
      <c r="D399" t="s">
        <v>35</v>
      </c>
      <c r="E399" s="5">
        <v>36598</v>
      </c>
      <c r="F399" s="41">
        <f ca="1">DATEDIF(E399,TODAY(),"y")</f>
        <v>22</v>
      </c>
      <c r="G399" s="42" t="str">
        <f>IFERROR(VLOOKUP(C399&amp;D399,AUS_male_points_list!$A$3:$S$1048576,19,FALSE), IFERROR(VLOOKUP(C399&amp;D399,AUS_female_points_list!$A$3:$S$1048576,19,FALSE),""))</f>
        <v/>
      </c>
      <c r="I399" s="81">
        <f>IFERROR(VLOOKUP(C399&amp;D399,AUS_male_Toplist_21_22!$N$3:$Q$2969,2,FALSE),IFERROR(VLOOKUP(C399&amp;D399,AUS_female_Toplist_21_22!$N$3:$Q$2879,2,FALSE),"Not found"))</f>
        <v>1011</v>
      </c>
      <c r="J399" s="81">
        <f>IFERROR(VLOOKUP(C399&amp;D399,AUS_male_Toplist_21_22!$N$3:$Q$2969,3,FALSE),IFERROR(VLOOKUP(C399&amp;D399,AUS_female_Toplist_21_22!$N$3:$Q$2879,3,FALSE),"Not found"))</f>
        <v>77</v>
      </c>
      <c r="K399" s="2">
        <f>IFERROR(VLOOKUP(C399&amp;D399,AUS_male_Toplist_21_22!$N$3:$Q$2969,4,FALSE),IFERROR(VLOOKUP(C399&amp;D399,AUS_female_Toplist_21_22!$N$3:$Q$2879,4,FALSE),"Not found"))</f>
        <v>10</v>
      </c>
      <c r="L399" s="2">
        <f>(COUNTIF($C$2:$C399,$C399)=1)+0</f>
        <v>0</v>
      </c>
      <c r="M399" s="2" t="str">
        <f>IF(L399=1,RANK(I399,$I$2:$I$1209,0),"Alternate event")</f>
        <v>Alternate event</v>
      </c>
      <c r="N399" s="2" t="str">
        <f t="shared" si="15"/>
        <v>Ashley MOLONEYhigh-jump</v>
      </c>
      <c r="O399" t="str">
        <f>IF(COUNTIFS($N$2:$N$3997, N399)&gt;1, "Duplicate", "Unique")</f>
        <v>Unique</v>
      </c>
    </row>
    <row r="400" spans="1:15" x14ac:dyDescent="0.2">
      <c r="A400" s="2">
        <v>399</v>
      </c>
      <c r="B400" s="2">
        <f t="shared" si="16"/>
        <v>110</v>
      </c>
      <c r="C400" t="s">
        <v>312</v>
      </c>
      <c r="D400" t="s">
        <v>29</v>
      </c>
      <c r="E400" s="5">
        <v>36173</v>
      </c>
      <c r="F400" s="41">
        <f ca="1">DATEDIF(E400,TODAY(),"y")</f>
        <v>23</v>
      </c>
      <c r="G400" s="42" t="str">
        <f>IFERROR(VLOOKUP(C400&amp;D400,AUS_male_points_list!$A$3:$S$1048576,19,FALSE), IFERROR(VLOOKUP(C400&amp;D400,AUS_female_points_list!$A$3:$S$1048576,19,FALSE),""))</f>
        <v/>
      </c>
      <c r="I400" s="81">
        <f>IFERROR(VLOOKUP(C400&amp;D400,AUS_male_Toplist_21_22!$N$3:$Q$2969,2,FALSE),IFERROR(VLOOKUP(C400&amp;D400,AUS_female_Toplist_21_22!$N$3:$Q$2879,2,FALSE),"Not found"))</f>
        <v>1091</v>
      </c>
      <c r="J400" s="81">
        <f>IFERROR(VLOOKUP(C400&amp;D400,AUS_male_Toplist_21_22!$N$3:$Q$2969,3,FALSE),IFERROR(VLOOKUP(C400&amp;D400,AUS_female_Toplist_21_22!$N$3:$Q$2879,3,FALSE),"Not found"))</f>
        <v>77</v>
      </c>
      <c r="K400" s="2">
        <f>IFERROR(VLOOKUP(C400&amp;D400,AUS_male_Toplist_21_22!$N$3:$Q$2969,4,FALSE),IFERROR(VLOOKUP(C400&amp;D400,AUS_female_Toplist_21_22!$N$3:$Q$2879,4,FALSE),"Not found"))</f>
        <v>13</v>
      </c>
      <c r="L400" s="2">
        <f>(COUNTIF($C$2:$C400,$C400)=1)+0</f>
        <v>0</v>
      </c>
      <c r="M400" s="2" t="str">
        <f>IF(L400=1,RANK(I400,$I$2:$I$1209,0),"Alternate event")</f>
        <v>Alternate event</v>
      </c>
      <c r="N400" s="2" t="str">
        <f t="shared" si="15"/>
        <v>Clare O'BRIEN5000m</v>
      </c>
      <c r="O400" t="str">
        <f>IF(COUNTIFS($N$2:$N$3997, N400)&gt;1, "Duplicate", "Unique")</f>
        <v>Unique</v>
      </c>
    </row>
    <row r="401" spans="1:15" x14ac:dyDescent="0.2">
      <c r="A401" s="2">
        <v>400</v>
      </c>
      <c r="B401" s="2">
        <f t="shared" si="16"/>
        <v>110</v>
      </c>
      <c r="C401" t="s">
        <v>276</v>
      </c>
      <c r="D401" t="s">
        <v>28</v>
      </c>
      <c r="E401" s="5">
        <v>35243</v>
      </c>
      <c r="F401" s="41">
        <f ca="1">DATEDIF(E401,TODAY(),"y")</f>
        <v>25</v>
      </c>
      <c r="G401" s="42" t="str">
        <f>IFERROR(VLOOKUP(C401&amp;D401,AUS_male_points_list!$A$3:$S$1048576,19,FALSE), IFERROR(VLOOKUP(C401&amp;D401,AUS_female_points_list!$A$3:$S$1048576,19,FALSE),""))</f>
        <v/>
      </c>
      <c r="I401" s="81">
        <f>IFERROR(VLOOKUP(C401&amp;D401,AUS_male_Toplist_21_22!$N$3:$Q$2969,2,FALSE),IFERROR(VLOOKUP(C401&amp;D401,AUS_female_Toplist_21_22!$N$3:$Q$2879,2,FALSE),"Not found"))</f>
        <v>1096</v>
      </c>
      <c r="J401" s="81">
        <f>IFERROR(VLOOKUP(C401&amp;D401,AUS_male_Toplist_21_22!$N$3:$Q$2969,3,FALSE),IFERROR(VLOOKUP(C401&amp;D401,AUS_female_Toplist_21_22!$N$3:$Q$2879,3,FALSE),"Not found"))</f>
        <v>77</v>
      </c>
      <c r="K401" s="2">
        <f>IFERROR(VLOOKUP(C401&amp;D401,AUS_male_Toplist_21_22!$N$3:$Q$2969,4,FALSE),IFERROR(VLOOKUP(C401&amp;D401,AUS_female_Toplist_21_22!$N$3:$Q$2879,4,FALSE),"Not found"))</f>
        <v>17</v>
      </c>
      <c r="L401" s="2">
        <f>(COUNTIF($C$2:$C401,$C401)=1)+0</f>
        <v>1</v>
      </c>
      <c r="M401" s="2">
        <f>IF(L401=1,RANK(I401,$I$2:$I$1209,0),"Alternate event")</f>
        <v>191</v>
      </c>
      <c r="N401" s="2" t="str">
        <f t="shared" si="15"/>
        <v>Holly CAMPBELL1500m</v>
      </c>
      <c r="O401" t="str">
        <f>IF(COUNTIFS($N$2:$N$3997, N401)&gt;1, "Duplicate", "Unique")</f>
        <v>Unique</v>
      </c>
    </row>
    <row r="402" spans="1:15" x14ac:dyDescent="0.2">
      <c r="A402" s="2">
        <v>401</v>
      </c>
      <c r="B402" s="2">
        <f t="shared" si="16"/>
        <v>110</v>
      </c>
      <c r="C402" t="s">
        <v>656</v>
      </c>
      <c r="D402" t="s">
        <v>28</v>
      </c>
      <c r="E402" s="5">
        <v>37168</v>
      </c>
      <c r="F402" s="41">
        <f ca="1">DATEDIF(E402,TODAY(),"y")</f>
        <v>20</v>
      </c>
      <c r="G402" s="42" t="str">
        <f>IFERROR(VLOOKUP(C402&amp;D402,AUS_male_points_list!$A$3:$S$1048576,19,FALSE), IFERROR(VLOOKUP(C402&amp;D402,AUS_female_points_list!$A$3:$S$1048576,19,FALSE),""))</f>
        <v/>
      </c>
      <c r="I402" s="81">
        <f>IFERROR(VLOOKUP(C402&amp;D402,AUS_male_Toplist_21_22!$N$3:$Q$2969,2,FALSE),IFERROR(VLOOKUP(C402&amp;D402,AUS_female_Toplist_21_22!$N$3:$Q$2879,2,FALSE),"Not found"))</f>
        <v>1107</v>
      </c>
      <c r="J402" s="81">
        <f>IFERROR(VLOOKUP(C402&amp;D402,AUS_male_Toplist_21_22!$N$3:$Q$2969,3,FALSE),IFERROR(VLOOKUP(C402&amp;D402,AUS_female_Toplist_21_22!$N$3:$Q$2879,3,FALSE),"Not found"))</f>
        <v>77</v>
      </c>
      <c r="K402" s="2">
        <f>IFERROR(VLOOKUP(C402&amp;D402,AUS_male_Toplist_21_22!$N$3:$Q$2969,4,FALSE),IFERROR(VLOOKUP(C402&amp;D402,AUS_female_Toplist_21_22!$N$3:$Q$2879,4,FALSE),"Not found"))</f>
        <v>18</v>
      </c>
      <c r="L402" s="2">
        <f>(COUNTIF($C$2:$C402,$C402)=1)+0</f>
        <v>1</v>
      </c>
      <c r="M402" s="2">
        <f>IF(L402=1,RANK(I402,$I$2:$I$1209,0),"Alternate event")</f>
        <v>160</v>
      </c>
      <c r="N402" s="2" t="str">
        <f t="shared" si="15"/>
        <v>Adam SPENCER1500m</v>
      </c>
      <c r="O402" t="str">
        <f>IF(COUNTIFS($N$2:$N$3997, N402)&gt;1, "Duplicate", "Unique")</f>
        <v>Unique</v>
      </c>
    </row>
    <row r="403" spans="1:15" x14ac:dyDescent="0.2">
      <c r="A403" s="2">
        <v>402</v>
      </c>
      <c r="B403" s="2">
        <f t="shared" si="16"/>
        <v>110</v>
      </c>
      <c r="C403" t="s">
        <v>470</v>
      </c>
      <c r="D403" t="s">
        <v>42</v>
      </c>
      <c r="E403" s="5">
        <v>37422</v>
      </c>
      <c r="F403" s="41">
        <f ca="1">DATEDIF(E403,TODAY(),"y")</f>
        <v>19</v>
      </c>
      <c r="G403" s="42" t="str">
        <f>IFERROR(VLOOKUP(C403&amp;D403,AUS_male_points_list!$A$3:$S$1048576,19,FALSE), IFERROR(VLOOKUP(C403&amp;D403,AUS_female_points_list!$A$3:$S$1048576,19,FALSE),""))</f>
        <v/>
      </c>
      <c r="I403" s="81">
        <f>IFERROR(VLOOKUP(C403&amp;D403,AUS_male_Toplist_21_22!$N$3:$Q$2969,2,FALSE),IFERROR(VLOOKUP(C403&amp;D403,AUS_female_Toplist_21_22!$N$3:$Q$2879,2,FALSE),"Not found"))</f>
        <v>846</v>
      </c>
      <c r="J403" s="81">
        <f>IFERROR(VLOOKUP(C403&amp;D403,AUS_male_Toplist_21_22!$N$3:$Q$2969,3,FALSE),IFERROR(VLOOKUP(C403&amp;D403,AUS_female_Toplist_21_22!$N$3:$Q$2879,3,FALSE),"Not found"))</f>
        <v>78</v>
      </c>
      <c r="K403" s="2">
        <f>IFERROR(VLOOKUP(C403&amp;D403,AUS_male_Toplist_21_22!$N$3:$Q$2969,4,FALSE),IFERROR(VLOOKUP(C403&amp;D403,AUS_female_Toplist_21_22!$N$3:$Q$2879,4,FALSE),"Not found"))</f>
        <v>8</v>
      </c>
      <c r="L403" s="2">
        <f>(COUNTIF($C$2:$C403,$C403)=1)+0</f>
        <v>1</v>
      </c>
      <c r="M403" s="2">
        <f>IF(L403=1,RANK(I403,$I$2:$I$1209,0),"Alternate event")</f>
        <v>1036</v>
      </c>
      <c r="N403" s="2" t="str">
        <f t="shared" si="15"/>
        <v>Alysha PEARSONhammer-throw</v>
      </c>
      <c r="O403" t="str">
        <f>IF(COUNTIFS($N$2:$N$3997, N403)&gt;1, "Duplicate", "Unique")</f>
        <v>Unique</v>
      </c>
    </row>
    <row r="404" spans="1:15" x14ac:dyDescent="0.2">
      <c r="A404" s="2">
        <v>403</v>
      </c>
      <c r="B404" s="2">
        <f t="shared" si="16"/>
        <v>110</v>
      </c>
      <c r="C404" t="s">
        <v>455</v>
      </c>
      <c r="D404" t="s">
        <v>40</v>
      </c>
      <c r="E404" s="5">
        <v>44701</v>
      </c>
      <c r="F404" s="41" t="e">
        <f ca="1">DATEDIF(E404,TODAY(),"y")</f>
        <v>#NUM!</v>
      </c>
      <c r="G404" s="42" t="str">
        <f>IFERROR(VLOOKUP(C404&amp;D404,AUS_male_points_list!$A$3:$S$1048576,19,FALSE), IFERROR(VLOOKUP(C404&amp;D404,AUS_female_points_list!$A$3:$S$1048576,19,FALSE),""))</f>
        <v/>
      </c>
      <c r="I404" s="81">
        <f>IFERROR(VLOOKUP(C404&amp;D404,AUS_male_Toplist_21_22!$N$3:$Q$2969,2,FALSE),IFERROR(VLOOKUP(C404&amp;D404,AUS_female_Toplist_21_22!$N$3:$Q$2879,2,FALSE),"Not found"))</f>
        <v>861</v>
      </c>
      <c r="J404" s="81">
        <f>IFERROR(VLOOKUP(C404&amp;D404,AUS_male_Toplist_21_22!$N$3:$Q$2969,3,FALSE),IFERROR(VLOOKUP(C404&amp;D404,AUS_female_Toplist_21_22!$N$3:$Q$2879,3,FALSE),"Not found"))</f>
        <v>78</v>
      </c>
      <c r="K404" s="2">
        <f>IFERROR(VLOOKUP(C404&amp;D404,AUS_male_Toplist_21_22!$N$3:$Q$2969,4,FALSE),IFERROR(VLOOKUP(C404&amp;D404,AUS_female_Toplist_21_22!$N$3:$Q$2879,4,FALSE),"Not found"))</f>
        <v>10</v>
      </c>
      <c r="L404" s="2">
        <f>(COUNTIF($C$2:$C404,$C404)=1)+0</f>
        <v>1</v>
      </c>
      <c r="M404" s="2">
        <f>IF(L404=1,RANK(I404,$I$2:$I$1209,0),"Alternate event")</f>
        <v>1018</v>
      </c>
      <c r="N404" s="2" t="str">
        <f t="shared" si="15"/>
        <v>Hannah EDWARDSdiscus-throw</v>
      </c>
      <c r="O404" t="str">
        <f>IF(COUNTIFS($N$2:$N$3997, N404)&gt;1, "Duplicate", "Unique")</f>
        <v>Unique</v>
      </c>
    </row>
    <row r="405" spans="1:15" x14ac:dyDescent="0.2">
      <c r="A405" s="2">
        <v>404</v>
      </c>
      <c r="B405" s="2">
        <f t="shared" si="16"/>
        <v>110</v>
      </c>
      <c r="C405" t="s">
        <v>382</v>
      </c>
      <c r="D405" t="s">
        <v>38</v>
      </c>
      <c r="E405" s="5">
        <v>37421</v>
      </c>
      <c r="F405" s="41">
        <f ca="1">DATEDIF(E405,TODAY(),"y")</f>
        <v>19</v>
      </c>
      <c r="G405" s="42" t="str">
        <f>IFERROR(VLOOKUP(C405&amp;D405,AUS_male_points_list!$A$3:$S$1048576,19,FALSE), IFERROR(VLOOKUP(C405&amp;D405,AUS_female_points_list!$A$3:$S$1048576,19,FALSE),""))</f>
        <v/>
      </c>
      <c r="I405" s="81">
        <f>IFERROR(VLOOKUP(C405&amp;D405,AUS_male_Toplist_21_22!$N$3:$Q$2969,2,FALSE),IFERROR(VLOOKUP(C405&amp;D405,AUS_female_Toplist_21_22!$N$3:$Q$2879,2,FALSE),"Not found"))</f>
        <v>986</v>
      </c>
      <c r="J405" s="81">
        <f>IFERROR(VLOOKUP(C405&amp;D405,AUS_male_Toplist_21_22!$N$3:$Q$2969,3,FALSE),IFERROR(VLOOKUP(C405&amp;D405,AUS_female_Toplist_21_22!$N$3:$Q$2879,3,FALSE),"Not found"))</f>
        <v>78</v>
      </c>
      <c r="K405" s="2">
        <f>IFERROR(VLOOKUP(C405&amp;D405,AUS_male_Toplist_21_22!$N$3:$Q$2969,4,FALSE),IFERROR(VLOOKUP(C405&amp;D405,AUS_female_Toplist_21_22!$N$3:$Q$2879,4,FALSE),"Not found"))</f>
        <v>12</v>
      </c>
      <c r="L405" s="2">
        <f>(COUNTIF($C$2:$C405,$C405)=1)+0</f>
        <v>1</v>
      </c>
      <c r="M405" s="2">
        <f>IF(L405=1,RANK(I405,$I$2:$I$1209,0),"Alternate event")</f>
        <v>684</v>
      </c>
      <c r="N405" s="2" t="str">
        <f t="shared" si="15"/>
        <v>Emilaya ELLIStriple-jump</v>
      </c>
      <c r="O405" t="str">
        <f>IF(COUNTIFS($N$2:$N$3997, N405)&gt;1, "Duplicate", "Unique")</f>
        <v>Unique</v>
      </c>
    </row>
    <row r="406" spans="1:15" x14ac:dyDescent="0.2">
      <c r="A406" s="2">
        <v>405</v>
      </c>
      <c r="B406" s="2">
        <f t="shared" si="16"/>
        <v>110</v>
      </c>
      <c r="C406" t="s">
        <v>1081</v>
      </c>
      <c r="D406" s="5" t="s">
        <v>37</v>
      </c>
      <c r="E406" s="5">
        <v>35237</v>
      </c>
      <c r="F406" s="41">
        <f ca="1">DATEDIF(E406,TODAY(),"y")</f>
        <v>25</v>
      </c>
      <c r="G406" s="42" t="str">
        <f>IFERROR(VLOOKUP(C406&amp;D406,AUS_male_points_list!$A$3:$S$1048576,19,FALSE), IFERROR(VLOOKUP(C406&amp;D406,AUS_female_points_list!$A$3:$S$1048576,19,FALSE),""))</f>
        <v/>
      </c>
      <c r="I406" s="81">
        <f>IFERROR(VLOOKUP(C406&amp;D406,AUS_male_Toplist_21_22!$N$3:$Q$2969,2,FALSE),IFERROR(VLOOKUP(C406&amp;D406,AUS_female_Toplist_21_22!$N$3:$Q$2879,2,FALSE),"Not found"))</f>
        <v>1068</v>
      </c>
      <c r="J406" s="81">
        <f>IFERROR(VLOOKUP(C406&amp;D406,AUS_male_Toplist_21_22!$N$3:$Q$2969,3,FALSE),IFERROR(VLOOKUP(C406&amp;D406,AUS_female_Toplist_21_22!$N$3:$Q$2879,3,FALSE),"Not found"))</f>
        <v>78</v>
      </c>
      <c r="K406" s="2">
        <f>IFERROR(VLOOKUP(C406&amp;D406,AUS_male_Toplist_21_22!$N$3:$Q$2969,4,FALSE),IFERROR(VLOOKUP(C406&amp;D406,AUS_female_Toplist_21_22!$N$3:$Q$2879,4,FALSE),"Not found"))</f>
        <v>13</v>
      </c>
      <c r="L406" s="2">
        <f>(COUNTIF($C$2:$C406,$C406)=1)+0</f>
        <v>1</v>
      </c>
      <c r="M406" s="2">
        <f>IF(L406=1,RANK(I406,$I$2:$I$1209,0),"Alternate event")</f>
        <v>295</v>
      </c>
      <c r="N406" s="2" t="str">
        <f t="shared" si="15"/>
        <v>Liam ADCOCKlong-jump</v>
      </c>
      <c r="O406" t="str">
        <f>IF(COUNTIFS($N$2:$N$3997, N406)&gt;1, "Duplicate", "Unique")</f>
        <v>Unique</v>
      </c>
    </row>
    <row r="407" spans="1:15" x14ac:dyDescent="0.2">
      <c r="A407" s="2">
        <v>406</v>
      </c>
      <c r="B407" s="2">
        <f t="shared" si="16"/>
        <v>110</v>
      </c>
      <c r="C407" t="s">
        <v>1155</v>
      </c>
      <c r="D407" s="5" t="s">
        <v>35</v>
      </c>
      <c r="E407" s="5">
        <v>44762</v>
      </c>
      <c r="F407" s="41" t="e">
        <f ca="1">DATEDIF(E407,TODAY(),"y")</f>
        <v>#NUM!</v>
      </c>
      <c r="G407" s="42" t="str">
        <f>IFERROR(VLOOKUP(C407&amp;D407,AUS_male_points_list!$A$3:$S$1048576,19,FALSE), IFERROR(VLOOKUP(C407&amp;D407,AUS_female_points_list!$A$3:$S$1048576,19,FALSE),""))</f>
        <v/>
      </c>
      <c r="I407" s="81">
        <f>IFERROR(VLOOKUP(C407&amp;D407,AUS_male_Toplist_21_22!$N$3:$Q$2969,2,FALSE),IFERROR(VLOOKUP(C407&amp;D407,AUS_female_Toplist_21_22!$N$3:$Q$2879,2,FALSE),"Not found"))</f>
        <v>974</v>
      </c>
      <c r="J407" s="81">
        <f>IFERROR(VLOOKUP(C407&amp;D407,AUS_male_Toplist_21_22!$N$3:$Q$2969,3,FALSE),IFERROR(VLOOKUP(C407&amp;D407,AUS_female_Toplist_21_22!$N$3:$Q$2879,3,FALSE),"Not found"))</f>
        <v>78</v>
      </c>
      <c r="K407" s="2">
        <f>IFERROR(VLOOKUP(C407&amp;D407,AUS_male_Toplist_21_22!$N$3:$Q$2969,4,FALSE),IFERROR(VLOOKUP(C407&amp;D407,AUS_female_Toplist_21_22!$N$3:$Q$2879,4,FALSE),"Not found"))</f>
        <v>16</v>
      </c>
      <c r="L407" s="2">
        <f>(COUNTIF($C$2:$C407,$C407)=1)+0</f>
        <v>1</v>
      </c>
      <c r="M407" s="2">
        <f>IF(L407=1,RANK(I407,$I$2:$I$1209,0),"Alternate event")</f>
        <v>746</v>
      </c>
      <c r="N407" s="2" t="str">
        <f t="shared" si="15"/>
        <v>Izobelle LOUISON-ROEhigh-jump</v>
      </c>
      <c r="O407" t="str">
        <f>IF(COUNTIFS($N$2:$N$3997, N407)&gt;1, "Duplicate", "Unique")</f>
        <v>Unique</v>
      </c>
    </row>
    <row r="408" spans="1:15" x14ac:dyDescent="0.2">
      <c r="A408" s="2">
        <v>407</v>
      </c>
      <c r="B408" s="2">
        <f t="shared" si="16"/>
        <v>110</v>
      </c>
      <c r="C408" t="s">
        <v>881</v>
      </c>
      <c r="D408" t="s">
        <v>35</v>
      </c>
      <c r="E408" s="5">
        <v>44671</v>
      </c>
      <c r="F408" s="41" t="e">
        <f ca="1">DATEDIF(E408,TODAY(),"y")</f>
        <v>#NUM!</v>
      </c>
      <c r="G408" s="42" t="str">
        <f>IFERROR(VLOOKUP(C408&amp;D408,AUS_male_points_list!$A$3:$S$1048576,19,FALSE), IFERROR(VLOOKUP(C408&amp;D408,AUS_female_points_list!$A$3:$S$1048576,19,FALSE),""))</f>
        <v/>
      </c>
      <c r="I408" s="81">
        <f>IFERROR(VLOOKUP(C408&amp;D408,AUS_male_Toplist_21_22!$N$3:$Q$2969,2,FALSE),IFERROR(VLOOKUP(C408&amp;D408,AUS_female_Toplist_21_22!$N$3:$Q$2879,2,FALSE),"Not found"))</f>
        <v>974</v>
      </c>
      <c r="J408" s="81">
        <f>IFERROR(VLOOKUP(C408&amp;D408,AUS_male_Toplist_21_22!$N$3:$Q$2969,3,FALSE),IFERROR(VLOOKUP(C408&amp;D408,AUS_female_Toplist_21_22!$N$3:$Q$2879,3,FALSE),"Not found"))</f>
        <v>78</v>
      </c>
      <c r="K408" s="2">
        <f>IFERROR(VLOOKUP(C408&amp;D408,AUS_male_Toplist_21_22!$N$3:$Q$2969,4,FALSE),IFERROR(VLOOKUP(C408&amp;D408,AUS_female_Toplist_21_22!$N$3:$Q$2879,4,FALSE),"Not found"))</f>
        <v>16</v>
      </c>
      <c r="L408" s="2">
        <f>(COUNTIF($C$2:$C408,$C408)=1)+0</f>
        <v>1</v>
      </c>
      <c r="M408" s="2">
        <f>IF(L408=1,RANK(I408,$I$2:$I$1209,0),"Alternate event")</f>
        <v>746</v>
      </c>
      <c r="N408" s="2" t="str">
        <f t="shared" si="15"/>
        <v>Sophie LILLICRAPhigh-jump</v>
      </c>
      <c r="O408" t="str">
        <f>IF(COUNTIFS($N$2:$N$3997, N408)&gt;1, "Duplicate", "Unique")</f>
        <v>Unique</v>
      </c>
    </row>
    <row r="409" spans="1:15" x14ac:dyDescent="0.2">
      <c r="A409" s="2">
        <v>408</v>
      </c>
      <c r="B409" s="2">
        <f t="shared" si="16"/>
        <v>110</v>
      </c>
      <c r="C409" t="s">
        <v>1028</v>
      </c>
      <c r="D409" t="s">
        <v>35</v>
      </c>
      <c r="E409" s="5">
        <v>38257</v>
      </c>
      <c r="F409" s="41">
        <f ca="1">DATEDIF(E409,TODAY(),"y")</f>
        <v>17</v>
      </c>
      <c r="G409" s="42" t="str">
        <f>IFERROR(VLOOKUP(C409&amp;D409,AUS_male_points_list!$A$3:$S$1048576,19,FALSE), IFERROR(VLOOKUP(C409&amp;D409,AUS_female_points_list!$A$3:$S$1048576,19,FALSE),""))</f>
        <v/>
      </c>
      <c r="I409" s="81">
        <f>IFERROR(VLOOKUP(C409&amp;D409,AUS_male_Toplist_21_22!$N$3:$Q$2969,2,FALSE),IFERROR(VLOOKUP(C409&amp;D409,AUS_female_Toplist_21_22!$N$3:$Q$2879,2,FALSE),"Not found"))</f>
        <v>974</v>
      </c>
      <c r="J409" s="81">
        <f>IFERROR(VLOOKUP(C409&amp;D409,AUS_male_Toplist_21_22!$N$3:$Q$2969,3,FALSE),IFERROR(VLOOKUP(C409&amp;D409,AUS_female_Toplist_21_22!$N$3:$Q$2879,3,FALSE),"Not found"))</f>
        <v>78</v>
      </c>
      <c r="K409" s="2">
        <f>IFERROR(VLOOKUP(C409&amp;D409,AUS_male_Toplist_21_22!$N$3:$Q$2969,4,FALSE),IFERROR(VLOOKUP(C409&amp;D409,AUS_female_Toplist_21_22!$N$3:$Q$2879,4,FALSE),"Not found"))</f>
        <v>16</v>
      </c>
      <c r="L409" s="2">
        <f>(COUNTIF($C$2:$C409,$C409)=1)+0</f>
        <v>1</v>
      </c>
      <c r="M409" s="2">
        <f>IF(L409=1,RANK(I409,$I$2:$I$1209,0),"Alternate event")</f>
        <v>746</v>
      </c>
      <c r="N409" s="2" t="str">
        <f t="shared" si="15"/>
        <v>Sophie CROWLEYhigh-jump</v>
      </c>
      <c r="O409" t="str">
        <f>IF(COUNTIFS($N$2:$N$3997, N409)&gt;1, "Duplicate", "Unique")</f>
        <v>Unique</v>
      </c>
    </row>
    <row r="410" spans="1:15" x14ac:dyDescent="0.2">
      <c r="A410" s="2">
        <v>409</v>
      </c>
      <c r="B410" s="2">
        <f t="shared" si="16"/>
        <v>110</v>
      </c>
      <c r="C410" t="s">
        <v>420</v>
      </c>
      <c r="D410" t="s">
        <v>35</v>
      </c>
      <c r="E410" s="5">
        <v>38109</v>
      </c>
      <c r="F410" s="41">
        <f ca="1">DATEDIF(E410,TODAY(),"y")</f>
        <v>17</v>
      </c>
      <c r="G410" s="42" t="str">
        <f>IFERROR(VLOOKUP(C410&amp;D410,AUS_male_points_list!$A$3:$S$1048576,19,FALSE), IFERROR(VLOOKUP(C410&amp;D410,AUS_female_points_list!$A$3:$S$1048576,19,FALSE),""))</f>
        <v/>
      </c>
      <c r="I410" s="81">
        <f>IFERROR(VLOOKUP(C410&amp;D410,AUS_male_Toplist_21_22!$N$3:$Q$2969,2,FALSE),IFERROR(VLOOKUP(C410&amp;D410,AUS_female_Toplist_21_22!$N$3:$Q$2879,2,FALSE),"Not found"))</f>
        <v>974</v>
      </c>
      <c r="J410" s="81">
        <f>IFERROR(VLOOKUP(C410&amp;D410,AUS_male_Toplist_21_22!$N$3:$Q$2969,3,FALSE),IFERROR(VLOOKUP(C410&amp;D410,AUS_female_Toplist_21_22!$N$3:$Q$2879,3,FALSE),"Not found"))</f>
        <v>78</v>
      </c>
      <c r="K410" s="2">
        <f>IFERROR(VLOOKUP(C410&amp;D410,AUS_male_Toplist_21_22!$N$3:$Q$2969,4,FALSE),IFERROR(VLOOKUP(C410&amp;D410,AUS_female_Toplist_21_22!$N$3:$Q$2879,4,FALSE),"Not found"))</f>
        <v>16</v>
      </c>
      <c r="L410" s="2">
        <f>(COUNTIF($C$2:$C410,$C410)=1)+0</f>
        <v>1</v>
      </c>
      <c r="M410" s="2">
        <f>IF(L410=1,RANK(I410,$I$2:$I$1209,0),"Alternate event")</f>
        <v>746</v>
      </c>
      <c r="N410" s="2" t="str">
        <f t="shared" si="15"/>
        <v>Polly DEANE-JOHNShigh-jump</v>
      </c>
      <c r="O410" t="str">
        <f>IF(COUNTIFS($N$2:$N$3997, N410)&gt;1, "Duplicate", "Unique")</f>
        <v>Unique</v>
      </c>
    </row>
    <row r="411" spans="1:15" x14ac:dyDescent="0.2">
      <c r="A411" s="2">
        <v>410</v>
      </c>
      <c r="B411" s="2">
        <f t="shared" si="16"/>
        <v>110</v>
      </c>
      <c r="C411" t="s">
        <v>408</v>
      </c>
      <c r="D411" t="s">
        <v>35</v>
      </c>
      <c r="E411" s="5">
        <v>44701</v>
      </c>
      <c r="F411" s="41" t="e">
        <f ca="1">DATEDIF(E411,TODAY(),"y")</f>
        <v>#NUM!</v>
      </c>
      <c r="G411" s="42" t="str">
        <f>IFERROR(VLOOKUP(C411&amp;D411,AUS_male_points_list!$A$3:$S$1048576,19,FALSE), IFERROR(VLOOKUP(C411&amp;D411,AUS_female_points_list!$A$3:$S$1048576,19,FALSE),""))</f>
        <v/>
      </c>
      <c r="I411" s="81">
        <f>IFERROR(VLOOKUP(C411&amp;D411,AUS_male_Toplist_21_22!$N$3:$Q$2969,2,FALSE),IFERROR(VLOOKUP(C411&amp;D411,AUS_female_Toplist_21_22!$N$3:$Q$2879,2,FALSE),"Not found"))</f>
        <v>974</v>
      </c>
      <c r="J411" s="81">
        <f>IFERROR(VLOOKUP(C411&amp;D411,AUS_male_Toplist_21_22!$N$3:$Q$2969,3,FALSE),IFERROR(VLOOKUP(C411&amp;D411,AUS_female_Toplist_21_22!$N$3:$Q$2879,3,FALSE),"Not found"))</f>
        <v>78</v>
      </c>
      <c r="K411" s="2">
        <f>IFERROR(VLOOKUP(C411&amp;D411,AUS_male_Toplist_21_22!$N$3:$Q$2969,4,FALSE),IFERROR(VLOOKUP(C411&amp;D411,AUS_female_Toplist_21_22!$N$3:$Q$2879,4,FALSE),"Not found"))</f>
        <v>16</v>
      </c>
      <c r="L411" s="2">
        <f>(COUNTIF($C$2:$C411,$C411)=1)+0</f>
        <v>1</v>
      </c>
      <c r="M411" s="2">
        <f>IF(L411=1,RANK(I411,$I$2:$I$1209,0),"Alternate event")</f>
        <v>746</v>
      </c>
      <c r="N411" s="2" t="str">
        <f t="shared" si="15"/>
        <v>Oceana D'ABBShigh-jump</v>
      </c>
      <c r="O411" t="str">
        <f>IF(COUNTIFS($N$2:$N$3997, N411)&gt;1, "Duplicate", "Unique")</f>
        <v>Unique</v>
      </c>
    </row>
    <row r="412" spans="1:15" x14ac:dyDescent="0.2">
      <c r="A412" s="2">
        <v>411</v>
      </c>
      <c r="B412" s="2">
        <f t="shared" si="16"/>
        <v>110</v>
      </c>
      <c r="C412" t="s">
        <v>242</v>
      </c>
      <c r="D412" t="s">
        <v>28</v>
      </c>
      <c r="E412" s="5">
        <v>34494</v>
      </c>
      <c r="F412" s="41">
        <f ca="1">DATEDIF(E412,TODAY(),"y")</f>
        <v>27</v>
      </c>
      <c r="G412" s="42" t="str">
        <f>IFERROR(VLOOKUP(C412&amp;D412,AUS_male_points_list!$A$3:$S$1048576,19,FALSE), IFERROR(VLOOKUP(C412&amp;D412,AUS_female_points_list!$A$3:$S$1048576,19,FALSE),""))</f>
        <v/>
      </c>
      <c r="I412" s="81">
        <f>IFERROR(VLOOKUP(C412&amp;D412,AUS_male_Toplist_21_22!$N$3:$Q$2969,2,FALSE),IFERROR(VLOOKUP(C412&amp;D412,AUS_female_Toplist_21_22!$N$3:$Q$2879,2,FALSE),"Not found"))</f>
        <v>1095</v>
      </c>
      <c r="J412" s="81">
        <f>IFERROR(VLOOKUP(C412&amp;D412,AUS_male_Toplist_21_22!$N$3:$Q$2969,3,FALSE),IFERROR(VLOOKUP(C412&amp;D412,AUS_female_Toplist_21_22!$N$3:$Q$2879,3,FALSE),"Not found"))</f>
        <v>78</v>
      </c>
      <c r="K412" s="2">
        <f>IFERROR(VLOOKUP(C412&amp;D412,AUS_male_Toplist_21_22!$N$3:$Q$2969,4,FALSE),IFERROR(VLOOKUP(C412&amp;D412,AUS_female_Toplist_21_22!$N$3:$Q$2879,4,FALSE),"Not found"))</f>
        <v>18</v>
      </c>
      <c r="L412" s="2">
        <f>(COUNTIF($C$2:$C412,$C412)=1)+0</f>
        <v>1</v>
      </c>
      <c r="M412" s="2">
        <f>IF(L412=1,RANK(I412,$I$2:$I$1209,0),"Alternate event")</f>
        <v>195</v>
      </c>
      <c r="N412" s="2" t="str">
        <f t="shared" si="15"/>
        <v>Amy ROBINSON1500m</v>
      </c>
      <c r="O412" t="str">
        <f>IF(COUNTIFS($N$2:$N$3997, N412)&gt;1, "Duplicate", "Unique")</f>
        <v>Unique</v>
      </c>
    </row>
    <row r="413" spans="1:15" x14ac:dyDescent="0.2">
      <c r="A413" s="2">
        <v>412</v>
      </c>
      <c r="B413" s="2">
        <f t="shared" si="16"/>
        <v>110</v>
      </c>
      <c r="C413" t="s">
        <v>238</v>
      </c>
      <c r="D413" t="s">
        <v>27</v>
      </c>
      <c r="E413" s="5">
        <v>34610</v>
      </c>
      <c r="F413" s="41">
        <f ca="1">DATEDIF(E413,TODAY(),"y")</f>
        <v>27</v>
      </c>
      <c r="G413" s="42" t="str">
        <f>IFERROR(VLOOKUP(C413&amp;D413,AUS_male_points_list!$A$3:$S$1048576,19,FALSE), IFERROR(VLOOKUP(C413&amp;D413,AUS_female_points_list!$A$3:$S$1048576,19,FALSE),""))</f>
        <v/>
      </c>
      <c r="I413" s="81">
        <f>IFERROR(VLOOKUP(C413&amp;D413,AUS_male_Toplist_21_22!$N$3:$Q$2969,2,FALSE),IFERROR(VLOOKUP(C413&amp;D413,AUS_female_Toplist_21_22!$N$3:$Q$2879,2,FALSE),"Not found"))</f>
        <v>1095</v>
      </c>
      <c r="J413" s="81">
        <f>IFERROR(VLOOKUP(C413&amp;D413,AUS_male_Toplist_21_22!$N$3:$Q$2969,3,FALSE),IFERROR(VLOOKUP(C413&amp;D413,AUS_female_Toplist_21_22!$N$3:$Q$2879,3,FALSE),"Not found"))</f>
        <v>79</v>
      </c>
      <c r="K413" s="2">
        <f>IFERROR(VLOOKUP(C413&amp;D413,AUS_male_Toplist_21_22!$N$3:$Q$2969,4,FALSE),IFERROR(VLOOKUP(C413&amp;D413,AUS_female_Toplist_21_22!$N$3:$Q$2879,4,FALSE),"Not found"))</f>
        <v>14</v>
      </c>
      <c r="L413" s="2">
        <f>(COUNTIF($C$2:$C413,$C413)=1)+0</f>
        <v>1</v>
      </c>
      <c r="M413" s="2">
        <f>IF(L413=1,RANK(I413,$I$2:$I$1209,0),"Alternate event")</f>
        <v>195</v>
      </c>
      <c r="N413" s="2" t="str">
        <f t="shared" si="15"/>
        <v>Morgan MITCHELL800m</v>
      </c>
      <c r="O413" t="str">
        <f>IF(COUNTIFS($N$2:$N$3997, N413)&gt;1, "Duplicate", "Unique")</f>
        <v>Unique</v>
      </c>
    </row>
    <row r="414" spans="1:15" x14ac:dyDescent="0.2">
      <c r="A414" s="2">
        <v>413</v>
      </c>
      <c r="B414" s="2">
        <f t="shared" si="16"/>
        <v>110</v>
      </c>
      <c r="C414" t="s">
        <v>1037</v>
      </c>
      <c r="D414" t="s">
        <v>41</v>
      </c>
      <c r="E414" s="5">
        <v>35745</v>
      </c>
      <c r="F414" s="41">
        <f ca="1">DATEDIF(E414,TODAY(),"y")</f>
        <v>24</v>
      </c>
      <c r="G414" s="42" t="str">
        <f>IFERROR(VLOOKUP(C414&amp;D414,AUS_male_points_list!$A$3:$S$1048576,19,FALSE), IFERROR(VLOOKUP(C414&amp;D414,AUS_female_points_list!$A$3:$S$1048576,19,FALSE),""))</f>
        <v/>
      </c>
      <c r="I414" s="81">
        <f>IFERROR(VLOOKUP(C414&amp;D414,AUS_male_Toplist_21_22!$N$3:$Q$2969,2,FALSE),IFERROR(VLOOKUP(C414&amp;D414,AUS_female_Toplist_21_22!$N$3:$Q$2879,2,FALSE),"Not found"))</f>
        <v>834</v>
      </c>
      <c r="J414" s="81">
        <f>IFERROR(VLOOKUP(C414&amp;D414,AUS_male_Toplist_21_22!$N$3:$Q$2969,3,FALSE),IFERROR(VLOOKUP(C414&amp;D414,AUS_female_Toplist_21_22!$N$3:$Q$2879,3,FALSE),"Not found"))</f>
        <v>79</v>
      </c>
      <c r="K414" s="2">
        <f>IFERROR(VLOOKUP(C414&amp;D414,AUS_male_Toplist_21_22!$N$3:$Q$2969,4,FALSE),IFERROR(VLOOKUP(C414&amp;D414,AUS_female_Toplist_21_22!$N$3:$Q$2879,4,FALSE),"Not found"))</f>
        <v>16</v>
      </c>
      <c r="L414" s="2">
        <f>(COUNTIF($C$2:$C414,$C414)=1)+0</f>
        <v>1</v>
      </c>
      <c r="M414" s="2">
        <f>IF(L414=1,RANK(I414,$I$2:$I$1209,0),"Alternate event")</f>
        <v>1051</v>
      </c>
      <c r="N414" s="2" t="str">
        <f t="shared" si="15"/>
        <v>Kathryn BROOKSjavelin-throw</v>
      </c>
      <c r="O414" t="str">
        <f>IF(COUNTIFS($N$2:$N$3997, N414)&gt;1, "Duplicate", "Unique")</f>
        <v>Unique</v>
      </c>
    </row>
    <row r="415" spans="1:15" x14ac:dyDescent="0.2">
      <c r="A415" s="2">
        <v>414</v>
      </c>
      <c r="B415" s="2">
        <f t="shared" si="16"/>
        <v>110</v>
      </c>
      <c r="C415" t="s">
        <v>1145</v>
      </c>
      <c r="D415" t="s">
        <v>42</v>
      </c>
      <c r="E415" s="5">
        <v>37816</v>
      </c>
      <c r="F415" s="41">
        <f ca="1">DATEDIF(E415,TODAY(),"y")</f>
        <v>18</v>
      </c>
      <c r="G415" s="42" t="str">
        <f>IFERROR(VLOOKUP(C415&amp;D415,AUS_male_points_list!$A$3:$S$1048576,19,FALSE), IFERROR(VLOOKUP(C415&amp;D415,AUS_female_points_list!$A$3:$S$1048576,19,FALSE),""))</f>
        <v/>
      </c>
      <c r="I415" s="81">
        <f>IFERROR(VLOOKUP(C415&amp;D415,AUS_male_Toplist_21_22!$N$3:$Q$2969,2,FALSE),IFERROR(VLOOKUP(C415&amp;D415,AUS_female_Toplist_21_22!$N$3:$Q$2879,2,FALSE),"Not found"))</f>
        <v>869</v>
      </c>
      <c r="J415" s="81">
        <f>IFERROR(VLOOKUP(C415&amp;D415,AUS_male_Toplist_21_22!$N$3:$Q$2969,3,FALSE),IFERROR(VLOOKUP(C415&amp;D415,AUS_female_Toplist_21_22!$N$3:$Q$2879,3,FALSE),"Not found"))</f>
        <v>80</v>
      </c>
      <c r="K415" s="2">
        <f>IFERROR(VLOOKUP(C415&amp;D415,AUS_male_Toplist_21_22!$N$3:$Q$2969,4,FALSE),IFERROR(VLOOKUP(C415&amp;D415,AUS_female_Toplist_21_22!$N$3:$Q$2879,4,FALSE),"Not found"))</f>
        <v>8</v>
      </c>
      <c r="L415" s="2">
        <f>(COUNTIF($C$2:$C415,$C415)=1)+0</f>
        <v>1</v>
      </c>
      <c r="M415" s="2">
        <f>IF(L415=1,RANK(I415,$I$2:$I$1209,0),"Alternate event")</f>
        <v>1006</v>
      </c>
      <c r="N415" s="2" t="str">
        <f t="shared" si="15"/>
        <v>Jett CARLINhammer-throw</v>
      </c>
      <c r="O415" t="str">
        <f>IF(COUNTIFS($N$2:$N$3997, N415)&gt;1, "Duplicate", "Unique")</f>
        <v>Unique</v>
      </c>
    </row>
    <row r="416" spans="1:15" x14ac:dyDescent="0.2">
      <c r="A416" s="2">
        <v>415</v>
      </c>
      <c r="B416" s="2">
        <f t="shared" si="16"/>
        <v>110</v>
      </c>
      <c r="C416" t="s">
        <v>207</v>
      </c>
      <c r="D416" t="s">
        <v>26</v>
      </c>
      <c r="E416" s="5">
        <v>33716</v>
      </c>
      <c r="F416" s="41">
        <f ca="1">DATEDIF(E416,TODAY(),"y")</f>
        <v>29</v>
      </c>
      <c r="G416" s="42" t="str">
        <f>IFERROR(VLOOKUP(C416&amp;D416,AUS_male_points_list!$A$3:$S$1048576,19,FALSE), IFERROR(VLOOKUP(C416&amp;D416,AUS_female_points_list!$A$3:$S$1048576,19,FALSE),""))</f>
        <v/>
      </c>
      <c r="I416" s="81">
        <f>IFERROR(VLOOKUP(C416&amp;D416,AUS_male_Toplist_21_22!$N$3:$Q$2969,2,FALSE),IFERROR(VLOOKUP(C416&amp;D416,AUS_female_Toplist_21_22!$N$3:$Q$2879,2,FALSE),"Not found"))</f>
        <v>1093</v>
      </c>
      <c r="J416" s="81">
        <f>IFERROR(VLOOKUP(C416&amp;D416,AUS_male_Toplist_21_22!$N$3:$Q$2969,3,FALSE),IFERROR(VLOOKUP(C416&amp;D416,AUS_female_Toplist_21_22!$N$3:$Q$2879,3,FALSE),"Not found"))</f>
        <v>81</v>
      </c>
      <c r="K416" s="2">
        <f>IFERROR(VLOOKUP(C416&amp;D416,AUS_male_Toplist_21_22!$N$3:$Q$2969,4,FALSE),IFERROR(VLOOKUP(C416&amp;D416,AUS_female_Toplist_21_22!$N$3:$Q$2879,4,FALSE),"Not found"))</f>
        <v>4</v>
      </c>
      <c r="L416" s="2">
        <f>(COUNTIF($C$2:$C416,$C416)=1)+0</f>
        <v>1</v>
      </c>
      <c r="M416" s="2">
        <f>IF(L416=1,RANK(I416,$I$2:$I$1209,0),"Alternate event")</f>
        <v>208</v>
      </c>
      <c r="N416" s="2" t="str">
        <f t="shared" si="15"/>
        <v>Anneliese RUBIE-RENSHAW400m</v>
      </c>
      <c r="O416" t="str">
        <f>IF(COUNTIFS($N$2:$N$3997, N416)&gt;1, "Duplicate", "Unique")</f>
        <v>Unique</v>
      </c>
    </row>
    <row r="417" spans="1:15" x14ac:dyDescent="0.2">
      <c r="A417" s="2">
        <v>416</v>
      </c>
      <c r="B417" s="2">
        <f t="shared" si="16"/>
        <v>110</v>
      </c>
      <c r="C417" t="s">
        <v>509</v>
      </c>
      <c r="D417" t="s">
        <v>25</v>
      </c>
      <c r="E417" s="5">
        <v>35795</v>
      </c>
      <c r="F417" s="41">
        <f ca="1">DATEDIF(E417,TODAY(),"y")</f>
        <v>24</v>
      </c>
      <c r="G417" s="42" t="str">
        <f>IFERROR(VLOOKUP(C417&amp;D417,AUS_male_points_list!$A$3:$S$1048576,19,FALSE), IFERROR(VLOOKUP(C417&amp;D417,AUS_female_points_list!$A$3:$S$1048576,19,FALSE),""))</f>
        <v/>
      </c>
      <c r="I417" s="81">
        <f>IFERROR(VLOOKUP(C417&amp;D417,AUS_male_Toplist_21_22!$N$3:$Q$2969,2,FALSE),IFERROR(VLOOKUP(C417&amp;D417,AUS_female_Toplist_21_22!$N$3:$Q$2879,2,FALSE),"Not found"))</f>
        <v>1102</v>
      </c>
      <c r="J417" s="81">
        <f>IFERROR(VLOOKUP(C417&amp;D417,AUS_male_Toplist_21_22!$N$3:$Q$2969,3,FALSE),IFERROR(VLOOKUP(C417&amp;D417,AUS_female_Toplist_21_22!$N$3:$Q$2879,3,FALSE),"Not found"))</f>
        <v>81</v>
      </c>
      <c r="K417" s="2">
        <f>IFERROR(VLOOKUP(C417&amp;D417,AUS_male_Toplist_21_22!$N$3:$Q$2969,4,FALSE),IFERROR(VLOOKUP(C417&amp;D417,AUS_female_Toplist_21_22!$N$3:$Q$2879,4,FALSE),"Not found"))</f>
        <v>5</v>
      </c>
      <c r="L417" s="2">
        <f>(COUNTIF($C$2:$C417,$C417)=1)+0</f>
        <v>0</v>
      </c>
      <c r="M417" s="2" t="str">
        <f>IF(L417=1,RANK(I417,$I$2:$I$1209,0),"Alternate event")</f>
        <v>Alternate event</v>
      </c>
      <c r="N417" s="2" t="str">
        <f t="shared" si="15"/>
        <v>Rohan BROWNING200m</v>
      </c>
      <c r="O417" t="str">
        <f>IF(COUNTIFS($N$2:$N$3997, N417)&gt;1, "Duplicate", "Unique")</f>
        <v>Unique</v>
      </c>
    </row>
    <row r="418" spans="1:15" x14ac:dyDescent="0.2">
      <c r="A418" s="2">
        <v>417</v>
      </c>
      <c r="B418" s="2">
        <f t="shared" si="16"/>
        <v>110</v>
      </c>
      <c r="C418" t="s">
        <v>463</v>
      </c>
      <c r="D418" t="s">
        <v>40</v>
      </c>
      <c r="E418" s="5">
        <v>38170</v>
      </c>
      <c r="F418" s="41">
        <f ca="1">DATEDIF(E418,TODAY(),"y")</f>
        <v>17</v>
      </c>
      <c r="G418" s="42" t="str">
        <f>IFERROR(VLOOKUP(C418&amp;D418,AUS_male_points_list!$A$3:$S$1048576,19,FALSE), IFERROR(VLOOKUP(C418&amp;D418,AUS_female_points_list!$A$3:$S$1048576,19,FALSE),""))</f>
        <v/>
      </c>
      <c r="I418" s="81">
        <f>IFERROR(VLOOKUP(C418&amp;D418,AUS_male_Toplist_21_22!$N$3:$Q$2969,2,FALSE),IFERROR(VLOOKUP(C418&amp;D418,AUS_female_Toplist_21_22!$N$3:$Q$2879,2,FALSE),"Not found"))</f>
        <v>857</v>
      </c>
      <c r="J418" s="81">
        <f>IFERROR(VLOOKUP(C418&amp;D418,AUS_male_Toplist_21_22!$N$3:$Q$2969,3,FALSE),IFERROR(VLOOKUP(C418&amp;D418,AUS_female_Toplist_21_22!$N$3:$Q$2879,3,FALSE),"Not found"))</f>
        <v>81</v>
      </c>
      <c r="K418" s="2">
        <f>IFERROR(VLOOKUP(C418&amp;D418,AUS_male_Toplist_21_22!$N$3:$Q$2969,4,FALSE),IFERROR(VLOOKUP(C418&amp;D418,AUS_female_Toplist_21_22!$N$3:$Q$2879,4,FALSE),"Not found"))</f>
        <v>11</v>
      </c>
      <c r="L418" s="2">
        <f>(COUNTIF($C$2:$C418,$C418)=1)+0</f>
        <v>1</v>
      </c>
      <c r="M418" s="2">
        <f>IF(L418=1,RANK(I418,$I$2:$I$1209,0),"Alternate event")</f>
        <v>1025</v>
      </c>
      <c r="N418" s="2" t="str">
        <f t="shared" si="15"/>
        <v>Kajsa SHIELDdiscus-throw</v>
      </c>
      <c r="O418" t="str">
        <f>IF(COUNTIFS($N$2:$N$3997, N418)&gt;1, "Duplicate", "Unique")</f>
        <v>Unique</v>
      </c>
    </row>
    <row r="419" spans="1:15" x14ac:dyDescent="0.2">
      <c r="A419" s="2">
        <v>418</v>
      </c>
      <c r="B419" s="2">
        <f t="shared" si="16"/>
        <v>110</v>
      </c>
      <c r="C419" t="s">
        <v>401</v>
      </c>
      <c r="D419" t="s">
        <v>38</v>
      </c>
      <c r="E419" s="5">
        <v>36741</v>
      </c>
      <c r="F419" s="41">
        <f ca="1">DATEDIF(E419,TODAY(),"y")</f>
        <v>21</v>
      </c>
      <c r="G419" s="42" t="str">
        <f>IFERROR(VLOOKUP(C419&amp;D419,AUS_male_points_list!$A$3:$S$1048576,19,FALSE), IFERROR(VLOOKUP(C419&amp;D419,AUS_female_points_list!$A$3:$S$1048576,19,FALSE),""))</f>
        <v/>
      </c>
      <c r="I419" s="81">
        <f>IFERROR(VLOOKUP(C419&amp;D419,AUS_male_Toplist_21_22!$N$3:$Q$2969,2,FALSE),IFERROR(VLOOKUP(C419&amp;D419,AUS_female_Toplist_21_22!$N$3:$Q$2879,2,FALSE),"Not found"))</f>
        <v>983</v>
      </c>
      <c r="J419" s="81">
        <f>IFERROR(VLOOKUP(C419&amp;D419,AUS_male_Toplist_21_22!$N$3:$Q$2969,3,FALSE),IFERROR(VLOOKUP(C419&amp;D419,AUS_female_Toplist_21_22!$N$3:$Q$2879,3,FALSE),"Not found"))</f>
        <v>81</v>
      </c>
      <c r="K419" s="2">
        <f>IFERROR(VLOOKUP(C419&amp;D419,AUS_male_Toplist_21_22!$N$3:$Q$2969,4,FALSE),IFERROR(VLOOKUP(C419&amp;D419,AUS_female_Toplist_21_22!$N$3:$Q$2879,4,FALSE),"Not found"))</f>
        <v>13</v>
      </c>
      <c r="L419" s="2">
        <f>(COUNTIF($C$2:$C419,$C419)=1)+0</f>
        <v>1</v>
      </c>
      <c r="M419" s="2">
        <f>IF(L419=1,RANK(I419,$I$2:$I$1209,0),"Alternate event")</f>
        <v>704</v>
      </c>
      <c r="N419" s="2" t="str">
        <f t="shared" si="15"/>
        <v>Tahla PONTtriple-jump</v>
      </c>
      <c r="O419" t="str">
        <f>IF(COUNTIFS($N$2:$N$3997, N419)&gt;1, "Duplicate", "Unique")</f>
        <v>Unique</v>
      </c>
    </row>
    <row r="420" spans="1:15" x14ac:dyDescent="0.2">
      <c r="A420" s="2">
        <v>419</v>
      </c>
      <c r="B420" s="2">
        <f t="shared" si="16"/>
        <v>110</v>
      </c>
      <c r="C420" t="s">
        <v>740</v>
      </c>
      <c r="D420" t="s">
        <v>37</v>
      </c>
      <c r="E420" s="5">
        <v>36459</v>
      </c>
      <c r="F420" s="41">
        <f ca="1">DATEDIF(E420,TODAY(),"y")</f>
        <v>22</v>
      </c>
      <c r="G420" s="42" t="str">
        <f>IFERROR(VLOOKUP(C420&amp;D420,AUS_male_points_list!$A$3:$S$1048576,19,FALSE), IFERROR(VLOOKUP(C420&amp;D420,AUS_female_points_list!$A$3:$S$1048576,19,FALSE),""))</f>
        <v/>
      </c>
      <c r="I420" s="81">
        <f>IFERROR(VLOOKUP(C420&amp;D420,AUS_male_Toplist_21_22!$N$3:$Q$2969,2,FALSE),IFERROR(VLOOKUP(C420&amp;D420,AUS_female_Toplist_21_22!$N$3:$Q$2879,2,FALSE),"Not found"))</f>
        <v>1065</v>
      </c>
      <c r="J420" s="81">
        <f>IFERROR(VLOOKUP(C420&amp;D420,AUS_male_Toplist_21_22!$N$3:$Q$2969,3,FALSE),IFERROR(VLOOKUP(C420&amp;D420,AUS_female_Toplist_21_22!$N$3:$Q$2879,3,FALSE),"Not found"))</f>
        <v>81</v>
      </c>
      <c r="K420" s="2">
        <f>IFERROR(VLOOKUP(C420&amp;D420,AUS_male_Toplist_21_22!$N$3:$Q$2969,4,FALSE),IFERROR(VLOOKUP(C420&amp;D420,AUS_female_Toplist_21_22!$N$3:$Q$2879,4,FALSE),"Not found"))</f>
        <v>14</v>
      </c>
      <c r="L420" s="2">
        <f>(COUNTIF($C$2:$C420,$C420)=1)+0</f>
        <v>1</v>
      </c>
      <c r="M420" s="2">
        <f>IF(L420=1,RANK(I420,$I$2:$I$1209,0),"Alternate event")</f>
        <v>302</v>
      </c>
      <c r="N420" s="2" t="str">
        <f t="shared" si="15"/>
        <v>William FREYERlong-jump</v>
      </c>
      <c r="O420" t="str">
        <f>IF(COUNTIFS($N$2:$N$3997, N420)&gt;1, "Duplicate", "Unique")</f>
        <v>Unique</v>
      </c>
    </row>
    <row r="421" spans="1:15" x14ac:dyDescent="0.2">
      <c r="A421" s="2">
        <v>420</v>
      </c>
      <c r="B421" s="2">
        <f t="shared" si="16"/>
        <v>110</v>
      </c>
      <c r="C421" t="s">
        <v>1138</v>
      </c>
      <c r="D421" t="s">
        <v>36</v>
      </c>
      <c r="E421" s="5">
        <v>34427</v>
      </c>
      <c r="F421" s="41">
        <f ca="1">DATEDIF(E421,TODAY(),"y")</f>
        <v>27</v>
      </c>
      <c r="G421" s="42" t="str">
        <f>IFERROR(VLOOKUP(C421&amp;D421,AUS_male_points_list!$A$3:$S$1048576,19,FALSE), IFERROR(VLOOKUP(C421&amp;D421,AUS_female_points_list!$A$3:$S$1048576,19,FALSE),""))</f>
        <v/>
      </c>
      <c r="I421" s="81">
        <f>IFERROR(VLOOKUP(C421&amp;D421,AUS_male_Toplist_21_22!$N$3:$Q$2969,2,FALSE),IFERROR(VLOOKUP(C421&amp;D421,AUS_female_Toplist_21_22!$N$3:$Q$2879,2,FALSE),"Not found"))</f>
        <v>926</v>
      </c>
      <c r="J421" s="81">
        <f>IFERROR(VLOOKUP(C421&amp;D421,AUS_male_Toplist_21_22!$N$3:$Q$2969,3,FALSE),IFERROR(VLOOKUP(C421&amp;D421,AUS_female_Toplist_21_22!$N$3:$Q$2879,3,FALSE),"Not found"))</f>
        <v>81</v>
      </c>
      <c r="K421" s="2">
        <f>IFERROR(VLOOKUP(C421&amp;D421,AUS_male_Toplist_21_22!$N$3:$Q$2969,4,FALSE),IFERROR(VLOOKUP(C421&amp;D421,AUS_female_Toplist_21_22!$N$3:$Q$2879,4,FALSE),"Not found"))</f>
        <v>19</v>
      </c>
      <c r="L421" s="2">
        <f>(COUNTIF($C$2:$C421,$C421)=1)+0</f>
        <v>1</v>
      </c>
      <c r="M421" s="2">
        <f>IF(L421=1,RANK(I421,$I$2:$I$1209,0),"Alternate event")</f>
        <v>903</v>
      </c>
      <c r="N421" s="2" t="str">
        <f t="shared" si="15"/>
        <v>Brodie CROSSpole-vault</v>
      </c>
      <c r="O421" t="str">
        <f>IF(COUNTIFS($N$2:$N$3997, N421)&gt;1, "Duplicate", "Unique")</f>
        <v>Unique</v>
      </c>
    </row>
    <row r="422" spans="1:15" x14ac:dyDescent="0.2">
      <c r="A422" s="2">
        <v>421</v>
      </c>
      <c r="B422" s="2">
        <f t="shared" si="16"/>
        <v>110</v>
      </c>
      <c r="C422" t="s">
        <v>1101</v>
      </c>
      <c r="D422" t="s">
        <v>36</v>
      </c>
      <c r="E422" s="5">
        <v>0</v>
      </c>
      <c r="F422" s="41">
        <f ca="1">DATEDIF(E422,TODAY(),"y")</f>
        <v>122</v>
      </c>
      <c r="G422" s="42" t="str">
        <f>IFERROR(VLOOKUP(C422&amp;D422,AUS_male_points_list!$A$3:$S$1048576,19,FALSE), IFERROR(VLOOKUP(C422&amp;D422,AUS_female_points_list!$A$3:$S$1048576,19,FALSE),""))</f>
        <v/>
      </c>
      <c r="I422" s="81">
        <f>IFERROR(VLOOKUP(C422&amp;D422,AUS_male_Toplist_21_22!$N$3:$Q$2969,2,FALSE),IFERROR(VLOOKUP(C422&amp;D422,AUS_female_Toplist_21_22!$N$3:$Q$2879,2,FALSE),"Not found"))</f>
        <v>926</v>
      </c>
      <c r="J422" s="81">
        <f>IFERROR(VLOOKUP(C422&amp;D422,AUS_male_Toplist_21_22!$N$3:$Q$2969,3,FALSE),IFERROR(VLOOKUP(C422&amp;D422,AUS_female_Toplist_21_22!$N$3:$Q$2879,3,FALSE),"Not found"))</f>
        <v>81</v>
      </c>
      <c r="K422" s="2">
        <f>IFERROR(VLOOKUP(C422&amp;D422,AUS_male_Toplist_21_22!$N$3:$Q$2969,4,FALSE),IFERROR(VLOOKUP(C422&amp;D422,AUS_female_Toplist_21_22!$N$3:$Q$2879,4,FALSE),"Not found"))</f>
        <v>19</v>
      </c>
      <c r="L422" s="2">
        <f>(COUNTIF($C$2:$C422,$C422)=1)+0</f>
        <v>1</v>
      </c>
      <c r="M422" s="2">
        <f>IF(L422=1,RANK(I422,$I$2:$I$1209,0),"Alternate event")</f>
        <v>903</v>
      </c>
      <c r="N422" s="2" t="str">
        <f t="shared" si="15"/>
        <v>Tom COGHLANpole-vault</v>
      </c>
      <c r="O422" t="str">
        <f>IF(COUNTIFS($N$2:$N$3997, N422)&gt;1, "Duplicate", "Unique")</f>
        <v>Unique</v>
      </c>
    </row>
    <row r="423" spans="1:15" x14ac:dyDescent="0.2">
      <c r="A423" s="2">
        <v>422</v>
      </c>
      <c r="B423" s="2">
        <f t="shared" si="16"/>
        <v>110</v>
      </c>
      <c r="C423" t="s">
        <v>444</v>
      </c>
      <c r="D423" t="s">
        <v>36</v>
      </c>
      <c r="E423" s="5">
        <v>38001</v>
      </c>
      <c r="F423" s="41">
        <f ca="1">DATEDIF(E423,TODAY(),"y")</f>
        <v>18</v>
      </c>
      <c r="G423" s="42" t="str">
        <f>IFERROR(VLOOKUP(C423&amp;D423,AUS_male_points_list!$A$3:$S$1048576,19,FALSE), IFERROR(VLOOKUP(C423&amp;D423,AUS_female_points_list!$A$3:$S$1048576,19,FALSE),""))</f>
        <v/>
      </c>
      <c r="I423" s="81">
        <f>IFERROR(VLOOKUP(C423&amp;D423,AUS_male_Toplist_21_22!$N$3:$Q$2969,2,FALSE),IFERROR(VLOOKUP(C423&amp;D423,AUS_female_Toplist_21_22!$N$3:$Q$2879,2,FALSE),"Not found"))</f>
        <v>853</v>
      </c>
      <c r="J423" s="81">
        <f>IFERROR(VLOOKUP(C423&amp;D423,AUS_male_Toplist_21_22!$N$3:$Q$2969,3,FALSE),IFERROR(VLOOKUP(C423&amp;D423,AUS_female_Toplist_21_22!$N$3:$Q$2879,3,FALSE),"Not found"))</f>
        <v>81</v>
      </c>
      <c r="K423" s="2">
        <f>IFERROR(VLOOKUP(C423&amp;D423,AUS_male_Toplist_21_22!$N$3:$Q$2969,4,FALSE),IFERROR(VLOOKUP(C423&amp;D423,AUS_female_Toplist_21_22!$N$3:$Q$2879,4,FALSE),"Not found"))</f>
        <v>24</v>
      </c>
      <c r="L423" s="2">
        <f>(COUNTIF($C$2:$C423,$C423)=1)+0</f>
        <v>1</v>
      </c>
      <c r="M423" s="2">
        <f>IF(L423=1,RANK(I423,$I$2:$I$1209,0),"Alternate event")</f>
        <v>1027</v>
      </c>
      <c r="N423" s="2" t="str">
        <f t="shared" si="15"/>
        <v>Lara WITTEYpole-vault</v>
      </c>
      <c r="O423" t="str">
        <f>IF(COUNTIFS($N$2:$N$3997, N423)&gt;1, "Duplicate", "Unique")</f>
        <v>Unique</v>
      </c>
    </row>
    <row r="424" spans="1:15" x14ac:dyDescent="0.2">
      <c r="A424" s="2">
        <v>423</v>
      </c>
      <c r="B424" s="2">
        <f t="shared" si="16"/>
        <v>110</v>
      </c>
      <c r="C424" t="s">
        <v>185</v>
      </c>
      <c r="D424" t="s">
        <v>2</v>
      </c>
      <c r="E424" s="5">
        <v>35826</v>
      </c>
      <c r="F424" s="41">
        <f ca="1">DATEDIF(E424,TODAY(),"y")</f>
        <v>24</v>
      </c>
      <c r="G424" s="42" t="str">
        <f>IFERROR(VLOOKUP(C424&amp;D424,AUS_male_points_list!$A$3:$S$1048576,19,FALSE), IFERROR(VLOOKUP(C424&amp;D424,AUS_female_points_list!$A$3:$S$1048576,19,FALSE),""))</f>
        <v/>
      </c>
      <c r="I424" s="81">
        <f>IFERROR(VLOOKUP(C424&amp;D424,AUS_male_Toplist_21_22!$N$3:$Q$2969,2,FALSE),IFERROR(VLOOKUP(C424&amp;D424,AUS_female_Toplist_21_22!$N$3:$Q$2879,2,FALSE),"Not found"))</f>
        <v>1106</v>
      </c>
      <c r="J424" s="81">
        <f>IFERROR(VLOOKUP(C424&amp;D424,AUS_male_Toplist_21_22!$N$3:$Q$2969,3,FALSE),IFERROR(VLOOKUP(C424&amp;D424,AUS_female_Toplist_21_22!$N$3:$Q$2879,3,FALSE),"Not found"))</f>
        <v>82</v>
      </c>
      <c r="K424" s="2">
        <f>IFERROR(VLOOKUP(C424&amp;D424,AUS_male_Toplist_21_22!$N$3:$Q$2969,4,FALSE),IFERROR(VLOOKUP(C424&amp;D424,AUS_female_Toplist_21_22!$N$3:$Q$2879,4,FALSE),"Not found"))</f>
        <v>8</v>
      </c>
      <c r="L424" s="2">
        <f>(COUNTIF($C$2:$C424,$C424)=1)+0</f>
        <v>0</v>
      </c>
      <c r="M424" s="2" t="str">
        <f>IF(L424=1,RANK(I424,$I$2:$I$1209,0),"Alternate event")</f>
        <v>Alternate event</v>
      </c>
      <c r="N424" s="2" t="str">
        <f t="shared" si="15"/>
        <v>Jacinta BEECHER100m</v>
      </c>
      <c r="O424" t="str">
        <f>IF(COUNTIFS($N$2:$N$3997, N424)&gt;1, "Duplicate", "Unique")</f>
        <v>Unique</v>
      </c>
    </row>
    <row r="425" spans="1:15" x14ac:dyDescent="0.2">
      <c r="A425" s="2">
        <v>424</v>
      </c>
      <c r="B425" s="2">
        <f t="shared" si="16"/>
        <v>110</v>
      </c>
      <c r="C425" t="s">
        <v>369</v>
      </c>
      <c r="D425" t="s">
        <v>38</v>
      </c>
      <c r="E425" s="5">
        <v>35173</v>
      </c>
      <c r="F425" s="41">
        <f ca="1">DATEDIF(E425,TODAY(),"y")</f>
        <v>25</v>
      </c>
      <c r="G425" s="42" t="str">
        <f>IFERROR(VLOOKUP(C425&amp;D425,AUS_male_points_list!$A$3:$S$1048576,19,FALSE), IFERROR(VLOOKUP(C425&amp;D425,AUS_female_points_list!$A$3:$S$1048576,19,FALSE),""))</f>
        <v/>
      </c>
      <c r="I425" s="81">
        <f>IFERROR(VLOOKUP(C425&amp;D425,AUS_male_Toplist_21_22!$N$3:$Q$2969,2,FALSE),IFERROR(VLOOKUP(C425&amp;D425,AUS_female_Toplist_21_22!$N$3:$Q$2879,2,FALSE),"Not found"))</f>
        <v>981</v>
      </c>
      <c r="J425" s="81">
        <f>IFERROR(VLOOKUP(C425&amp;D425,AUS_male_Toplist_21_22!$N$3:$Q$2969,3,FALSE),IFERROR(VLOOKUP(C425&amp;D425,AUS_female_Toplist_21_22!$N$3:$Q$2879,3,FALSE),"Not found"))</f>
        <v>82</v>
      </c>
      <c r="K425" s="2">
        <f>IFERROR(VLOOKUP(C425&amp;D425,AUS_male_Toplist_21_22!$N$3:$Q$2969,4,FALSE),IFERROR(VLOOKUP(C425&amp;D425,AUS_female_Toplist_21_22!$N$3:$Q$2879,4,FALSE),"Not found"))</f>
        <v>14</v>
      </c>
      <c r="L425" s="2">
        <f>(COUNTIF($C$2:$C425,$C425)=1)+0</f>
        <v>0</v>
      </c>
      <c r="M425" s="2" t="str">
        <f>IF(L425=1,RANK(I425,$I$2:$I$1209,0),"Alternate event")</f>
        <v>Alternate event</v>
      </c>
      <c r="N425" s="2" t="str">
        <f t="shared" si="15"/>
        <v>Jessie HARPERtriple-jump</v>
      </c>
      <c r="O425" t="str">
        <f>IF(COUNTIFS($N$2:$N$3997, N425)&gt;1, "Duplicate", "Unique")</f>
        <v>Unique</v>
      </c>
    </row>
    <row r="426" spans="1:15" x14ac:dyDescent="0.2">
      <c r="A426" s="2">
        <v>425</v>
      </c>
      <c r="B426" s="2">
        <f t="shared" si="16"/>
        <v>110</v>
      </c>
      <c r="C426" t="s">
        <v>247</v>
      </c>
      <c r="D426" t="s">
        <v>27</v>
      </c>
      <c r="E426" s="5">
        <v>38256</v>
      </c>
      <c r="F426" s="41">
        <f ca="1">DATEDIF(E426,TODAY(),"y")</f>
        <v>17</v>
      </c>
      <c r="G426" s="42" t="str">
        <f>IFERROR(VLOOKUP(C426&amp;D426,AUS_male_points_list!$A$3:$S$1048576,19,FALSE), IFERROR(VLOOKUP(C426&amp;D426,AUS_female_points_list!$A$3:$S$1048576,19,FALSE),""))</f>
        <v/>
      </c>
      <c r="I426" s="81">
        <f>IFERROR(VLOOKUP(C426&amp;D426,AUS_male_Toplist_21_22!$N$3:$Q$2969,2,FALSE),IFERROR(VLOOKUP(C426&amp;D426,AUS_female_Toplist_21_22!$N$3:$Q$2879,2,FALSE),"Not found"))</f>
        <v>1094</v>
      </c>
      <c r="J426" s="81">
        <f>IFERROR(VLOOKUP(C426&amp;D426,AUS_male_Toplist_21_22!$N$3:$Q$2969,3,FALSE),IFERROR(VLOOKUP(C426&amp;D426,AUS_female_Toplist_21_22!$N$3:$Q$2879,3,FALSE),"Not found"))</f>
        <v>82</v>
      </c>
      <c r="K426" s="2">
        <f>IFERROR(VLOOKUP(C426&amp;D426,AUS_male_Toplist_21_22!$N$3:$Q$2969,4,FALSE),IFERROR(VLOOKUP(C426&amp;D426,AUS_female_Toplist_21_22!$N$3:$Q$2879,4,FALSE),"Not found"))</f>
        <v>15</v>
      </c>
      <c r="L426" s="2">
        <f>(COUNTIF($C$2:$C426,$C426)=1)+0</f>
        <v>1</v>
      </c>
      <c r="M426" s="2">
        <f>IF(L426=1,RANK(I426,$I$2:$I$1209,0),"Alternate event")</f>
        <v>203</v>
      </c>
      <c r="N426" s="2" t="str">
        <f t="shared" si="15"/>
        <v>Hayley KITCHING800m</v>
      </c>
      <c r="O426" t="str">
        <f>IF(COUNTIFS($N$2:$N$3997, N426)&gt;1, "Duplicate", "Unique")</f>
        <v>Unique</v>
      </c>
    </row>
    <row r="427" spans="1:15" x14ac:dyDescent="0.2">
      <c r="A427" s="2">
        <v>426</v>
      </c>
      <c r="B427" s="2">
        <f t="shared" si="16"/>
        <v>110</v>
      </c>
      <c r="C427" t="s">
        <v>688</v>
      </c>
      <c r="D427" t="s">
        <v>30</v>
      </c>
      <c r="E427" s="5">
        <v>31691</v>
      </c>
      <c r="F427" s="41">
        <f ca="1">DATEDIF(E427,TODAY(),"y")</f>
        <v>35</v>
      </c>
      <c r="G427" s="42" t="str">
        <f>IFERROR(VLOOKUP(C427&amp;D427,AUS_male_points_list!$A$3:$S$1048576,19,FALSE), IFERROR(VLOOKUP(C427&amp;D427,AUS_female_points_list!$A$3:$S$1048576,19,FALSE),""))</f>
        <v/>
      </c>
      <c r="I427" s="81">
        <f>IFERROR(VLOOKUP(C427&amp;D427,AUS_male_Toplist_21_22!$N$3:$Q$2969,2,FALSE),IFERROR(VLOOKUP(C427&amp;D427,AUS_female_Toplist_21_22!$N$3:$Q$2879,2,FALSE),"Not found"))</f>
        <v>1106</v>
      </c>
      <c r="J427" s="81">
        <f>IFERROR(VLOOKUP(C427&amp;D427,AUS_male_Toplist_21_22!$N$3:$Q$2969,3,FALSE),IFERROR(VLOOKUP(C427&amp;D427,AUS_female_Toplist_21_22!$N$3:$Q$2879,3,FALSE),"Not found"))</f>
        <v>83</v>
      </c>
      <c r="K427" s="2">
        <f>IFERROR(VLOOKUP(C427&amp;D427,AUS_male_Toplist_21_22!$N$3:$Q$2969,4,FALSE),IFERROR(VLOOKUP(C427&amp;D427,AUS_female_Toplist_21_22!$N$3:$Q$2879,4,FALSE),"Not found"))</f>
        <v>5</v>
      </c>
      <c r="L427" s="2">
        <f>(COUNTIF($C$2:$C427,$C427)=1)+0</f>
        <v>0</v>
      </c>
      <c r="M427" s="2" t="str">
        <f>IF(L427=1,RANK(I427,$I$2:$I$1209,0),"Alternate event")</f>
        <v>Alternate event</v>
      </c>
      <c r="N427" s="2" t="str">
        <f t="shared" si="15"/>
        <v>David MCNEILL10000m</v>
      </c>
      <c r="O427" t="str">
        <f>IF(COUNTIFS($N$2:$N$3997, N427)&gt;1, "Duplicate", "Unique")</f>
        <v>Unique</v>
      </c>
    </row>
    <row r="428" spans="1:15" x14ac:dyDescent="0.2">
      <c r="A428" s="2">
        <v>427</v>
      </c>
      <c r="B428" s="2">
        <f t="shared" si="16"/>
        <v>110</v>
      </c>
      <c r="C428" t="s">
        <v>792</v>
      </c>
      <c r="D428" t="s">
        <v>40</v>
      </c>
      <c r="E428" s="5">
        <v>35930</v>
      </c>
      <c r="F428" s="41">
        <f ca="1">DATEDIF(E428,TODAY(),"y")</f>
        <v>23</v>
      </c>
      <c r="G428" s="42" t="str">
        <f>IFERROR(VLOOKUP(C428&amp;D428,AUS_male_points_list!$A$3:$S$1048576,19,FALSE), IFERROR(VLOOKUP(C428&amp;D428,AUS_female_points_list!$A$3:$S$1048576,19,FALSE),""))</f>
        <v/>
      </c>
      <c r="I428" s="81">
        <f>IFERROR(VLOOKUP(C428&amp;D428,AUS_male_Toplist_21_22!$N$3:$Q$2969,2,FALSE),IFERROR(VLOOKUP(C428&amp;D428,AUS_female_Toplist_21_22!$N$3:$Q$2879,2,FALSE),"Not found"))</f>
        <v>917</v>
      </c>
      <c r="J428" s="81">
        <f>IFERROR(VLOOKUP(C428&amp;D428,AUS_male_Toplist_21_22!$N$3:$Q$2969,3,FALSE),IFERROR(VLOOKUP(C428&amp;D428,AUS_female_Toplist_21_22!$N$3:$Q$2879,3,FALSE),"Not found"))</f>
        <v>83</v>
      </c>
      <c r="K428" s="2">
        <f>IFERROR(VLOOKUP(C428&amp;D428,AUS_male_Toplist_21_22!$N$3:$Q$2969,4,FALSE),IFERROR(VLOOKUP(C428&amp;D428,AUS_female_Toplist_21_22!$N$3:$Q$2879,4,FALSE),"Not found"))</f>
        <v>6</v>
      </c>
      <c r="L428" s="2">
        <f>(COUNTIF($C$2:$C428,$C428)=1)+0</f>
        <v>1</v>
      </c>
      <c r="M428" s="2">
        <f>IF(L428=1,RANK(I428,$I$2:$I$1209,0),"Alternate event")</f>
        <v>936</v>
      </c>
      <c r="N428" s="2" t="str">
        <f t="shared" si="15"/>
        <v>Nicholas DYSONdiscus-throw</v>
      </c>
      <c r="O428" t="str">
        <f>IF(COUNTIFS($N$2:$N$3997, N428)&gt;1, "Duplicate", "Unique")</f>
        <v>Unique</v>
      </c>
    </row>
    <row r="429" spans="1:15" x14ac:dyDescent="0.2">
      <c r="A429" s="2">
        <v>428</v>
      </c>
      <c r="B429" s="2">
        <f t="shared" si="16"/>
        <v>110</v>
      </c>
      <c r="C429" t="s">
        <v>774</v>
      </c>
      <c r="D429" t="s">
        <v>35</v>
      </c>
      <c r="E429" s="5">
        <v>38035</v>
      </c>
      <c r="F429" s="41">
        <f ca="1">DATEDIF(E429,TODAY(),"y")</f>
        <v>18</v>
      </c>
      <c r="G429" s="42" t="str">
        <f>IFERROR(VLOOKUP(C429&amp;D429,AUS_male_points_list!$A$3:$S$1048576,19,FALSE), IFERROR(VLOOKUP(C429&amp;D429,AUS_female_points_list!$A$3:$S$1048576,19,FALSE),""))</f>
        <v/>
      </c>
      <c r="I429" s="81">
        <f>IFERROR(VLOOKUP(C429&amp;D429,AUS_male_Toplist_21_22!$N$3:$Q$2969,2,FALSE),IFERROR(VLOOKUP(C429&amp;D429,AUS_female_Toplist_21_22!$N$3:$Q$2879,2,FALSE),"Not found"))</f>
        <v>1002</v>
      </c>
      <c r="J429" s="81">
        <f>IFERROR(VLOOKUP(C429&amp;D429,AUS_male_Toplist_21_22!$N$3:$Q$2969,3,FALSE),IFERROR(VLOOKUP(C429&amp;D429,AUS_female_Toplist_21_22!$N$3:$Q$2879,3,FALSE),"Not found"))</f>
        <v>83</v>
      </c>
      <c r="K429" s="2">
        <f>IFERROR(VLOOKUP(C429&amp;D429,AUS_male_Toplist_21_22!$N$3:$Q$2969,4,FALSE),IFERROR(VLOOKUP(C429&amp;D429,AUS_female_Toplist_21_22!$N$3:$Q$2879,4,FALSE),"Not found"))</f>
        <v>11</v>
      </c>
      <c r="L429" s="2">
        <f>(COUNTIF($C$2:$C429,$C429)=1)+0</f>
        <v>1</v>
      </c>
      <c r="M429" s="2">
        <f>IF(L429=1,RANK(I429,$I$2:$I$1209,0),"Alternate event")</f>
        <v>598</v>
      </c>
      <c r="N429" s="2" t="str">
        <f t="shared" si="15"/>
        <v>Darcy HOLMEShigh-jump</v>
      </c>
      <c r="O429" t="str">
        <f>IF(COUNTIFS($N$2:$N$3997, N429)&gt;1, "Duplicate", "Unique")</f>
        <v>Unique</v>
      </c>
    </row>
    <row r="430" spans="1:15" x14ac:dyDescent="0.2">
      <c r="A430" s="2">
        <v>429</v>
      </c>
      <c r="B430" s="2">
        <f t="shared" si="16"/>
        <v>110</v>
      </c>
      <c r="C430" t="s">
        <v>775</v>
      </c>
      <c r="D430" t="s">
        <v>35</v>
      </c>
      <c r="E430" s="5">
        <v>38388</v>
      </c>
      <c r="F430" s="41">
        <f ca="1">DATEDIF(E430,TODAY(),"y")</f>
        <v>17</v>
      </c>
      <c r="G430" s="42" t="str">
        <f>IFERROR(VLOOKUP(C430&amp;D430,AUS_male_points_list!$A$3:$S$1048576,19,FALSE), IFERROR(VLOOKUP(C430&amp;D430,AUS_female_points_list!$A$3:$S$1048576,19,FALSE),""))</f>
        <v/>
      </c>
      <c r="I430" s="81">
        <f>IFERROR(VLOOKUP(C430&amp;D430,AUS_male_Toplist_21_22!$N$3:$Q$2969,2,FALSE),IFERROR(VLOOKUP(C430&amp;D430,AUS_female_Toplist_21_22!$N$3:$Q$2879,2,FALSE),"Not found"))</f>
        <v>1002</v>
      </c>
      <c r="J430" s="81">
        <f>IFERROR(VLOOKUP(C430&amp;D430,AUS_male_Toplist_21_22!$N$3:$Q$2969,3,FALSE),IFERROR(VLOOKUP(C430&amp;D430,AUS_female_Toplist_21_22!$N$3:$Q$2879,3,FALSE),"Not found"))</f>
        <v>83</v>
      </c>
      <c r="K430" s="2">
        <f>IFERROR(VLOOKUP(C430&amp;D430,AUS_male_Toplist_21_22!$N$3:$Q$2969,4,FALSE),IFERROR(VLOOKUP(C430&amp;D430,AUS_female_Toplist_21_22!$N$3:$Q$2879,4,FALSE),"Not found"))</f>
        <v>11</v>
      </c>
      <c r="L430" s="2">
        <f>(COUNTIF($C$2:$C430,$C430)=1)+0</f>
        <v>1</v>
      </c>
      <c r="M430" s="2">
        <f>IF(L430=1,RANK(I430,$I$2:$I$1209,0),"Alternate event")</f>
        <v>598</v>
      </c>
      <c r="N430" s="2" t="str">
        <f t="shared" si="15"/>
        <v>Lachlan O'KEEFEhigh-jump</v>
      </c>
      <c r="O430" t="str">
        <f>IF(COUNTIFS($N$2:$N$3997, N430)&gt;1, "Duplicate", "Unique")</f>
        <v>Unique</v>
      </c>
    </row>
    <row r="431" spans="1:15" x14ac:dyDescent="0.2">
      <c r="A431" s="2">
        <v>430</v>
      </c>
      <c r="B431" s="2">
        <f t="shared" si="16"/>
        <v>110</v>
      </c>
      <c r="C431" t="s">
        <v>772</v>
      </c>
      <c r="D431" t="s">
        <v>35</v>
      </c>
      <c r="E431" s="5">
        <v>36840</v>
      </c>
      <c r="F431" s="41">
        <f ca="1">DATEDIF(E431,TODAY(),"y")</f>
        <v>21</v>
      </c>
      <c r="G431" s="42" t="str">
        <f>IFERROR(VLOOKUP(C431&amp;D431,AUS_male_points_list!$A$3:$S$1048576,19,FALSE), IFERROR(VLOOKUP(C431&amp;D431,AUS_female_points_list!$A$3:$S$1048576,19,FALSE),""))</f>
        <v/>
      </c>
      <c r="I431" s="81">
        <f>IFERROR(VLOOKUP(C431&amp;D431,AUS_male_Toplist_21_22!$N$3:$Q$2969,2,FALSE),IFERROR(VLOOKUP(C431&amp;D431,AUS_female_Toplist_21_22!$N$3:$Q$2879,2,FALSE),"Not found"))</f>
        <v>1002</v>
      </c>
      <c r="J431" s="81">
        <f>IFERROR(VLOOKUP(C431&amp;D431,AUS_male_Toplist_21_22!$N$3:$Q$2969,3,FALSE),IFERROR(VLOOKUP(C431&amp;D431,AUS_female_Toplist_21_22!$N$3:$Q$2879,3,FALSE),"Not found"))</f>
        <v>83</v>
      </c>
      <c r="K431" s="2">
        <f>IFERROR(VLOOKUP(C431&amp;D431,AUS_male_Toplist_21_22!$N$3:$Q$2969,4,FALSE),IFERROR(VLOOKUP(C431&amp;D431,AUS_female_Toplist_21_22!$N$3:$Q$2879,4,FALSE),"Not found"))</f>
        <v>11</v>
      </c>
      <c r="L431" s="2">
        <f>(COUNTIF($C$2:$C431,$C431)=1)+0</f>
        <v>1</v>
      </c>
      <c r="M431" s="2">
        <f>IF(L431=1,RANK(I431,$I$2:$I$1209,0),"Alternate event")</f>
        <v>598</v>
      </c>
      <c r="N431" s="2" t="str">
        <f t="shared" si="15"/>
        <v>Sean SZALEKhigh-jump</v>
      </c>
      <c r="O431" t="str">
        <f>IF(COUNTIFS($N$2:$N$3997, N431)&gt;1, "Duplicate", "Unique")</f>
        <v>Unique</v>
      </c>
    </row>
    <row r="432" spans="1:15" x14ac:dyDescent="0.2">
      <c r="A432" s="2">
        <v>431</v>
      </c>
      <c r="B432" s="2">
        <f t="shared" si="16"/>
        <v>110</v>
      </c>
      <c r="C432" t="s">
        <v>771</v>
      </c>
      <c r="D432" t="s">
        <v>35</v>
      </c>
      <c r="E432" s="5">
        <v>37047</v>
      </c>
      <c r="F432" s="41">
        <f ca="1">DATEDIF(E432,TODAY(),"y")</f>
        <v>20</v>
      </c>
      <c r="G432" s="42" t="str">
        <f>IFERROR(VLOOKUP(C432&amp;D432,AUS_male_points_list!$A$3:$S$1048576,19,FALSE), IFERROR(VLOOKUP(C432&amp;D432,AUS_female_points_list!$A$3:$S$1048576,19,FALSE),""))</f>
        <v/>
      </c>
      <c r="I432" s="81">
        <f>IFERROR(VLOOKUP(C432&amp;D432,AUS_male_Toplist_21_22!$N$3:$Q$2969,2,FALSE),IFERROR(VLOOKUP(C432&amp;D432,AUS_female_Toplist_21_22!$N$3:$Q$2879,2,FALSE),"Not found"))</f>
        <v>1002</v>
      </c>
      <c r="J432" s="81">
        <f>IFERROR(VLOOKUP(C432&amp;D432,AUS_male_Toplist_21_22!$N$3:$Q$2969,3,FALSE),IFERROR(VLOOKUP(C432&amp;D432,AUS_female_Toplist_21_22!$N$3:$Q$2879,3,FALSE),"Not found"))</f>
        <v>83</v>
      </c>
      <c r="K432" s="2">
        <f>IFERROR(VLOOKUP(C432&amp;D432,AUS_male_Toplist_21_22!$N$3:$Q$2969,4,FALSE),IFERROR(VLOOKUP(C432&amp;D432,AUS_female_Toplist_21_22!$N$3:$Q$2879,4,FALSE),"Not found"))</f>
        <v>11</v>
      </c>
      <c r="L432" s="2">
        <f>(COUNTIF($C$2:$C432,$C432)=1)+0</f>
        <v>1</v>
      </c>
      <c r="M432" s="2">
        <f>IF(L432=1,RANK(I432,$I$2:$I$1209,0),"Alternate event")</f>
        <v>598</v>
      </c>
      <c r="N432" s="2" t="str">
        <f t="shared" si="15"/>
        <v>Nicholas KOLLIAShigh-jump</v>
      </c>
      <c r="O432" t="str">
        <f>IF(COUNTIFS($N$2:$N$3997, N432)&gt;1, "Duplicate", "Unique")</f>
        <v>Unique</v>
      </c>
    </row>
    <row r="433" spans="1:15" x14ac:dyDescent="0.2">
      <c r="A433" s="2">
        <v>432</v>
      </c>
      <c r="B433" s="2">
        <f t="shared" si="16"/>
        <v>110</v>
      </c>
      <c r="C433" t="s">
        <v>1137</v>
      </c>
      <c r="D433" t="s">
        <v>35</v>
      </c>
      <c r="E433" s="5">
        <v>37333</v>
      </c>
      <c r="F433" s="41">
        <f ca="1">DATEDIF(E433,TODAY(),"y")</f>
        <v>19</v>
      </c>
      <c r="G433" s="42" t="str">
        <f>IFERROR(VLOOKUP(C433&amp;D433,AUS_male_points_list!$A$3:$S$1048576,19,FALSE), IFERROR(VLOOKUP(C433&amp;D433,AUS_female_points_list!$A$3:$S$1048576,19,FALSE),""))</f>
        <v/>
      </c>
      <c r="I433" s="81">
        <f>IFERROR(VLOOKUP(C433&amp;D433,AUS_male_Toplist_21_22!$N$3:$Q$2969,2,FALSE),IFERROR(VLOOKUP(C433&amp;D433,AUS_female_Toplist_21_22!$N$3:$Q$2879,2,FALSE),"Not found"))</f>
        <v>1002</v>
      </c>
      <c r="J433" s="81">
        <f>IFERROR(VLOOKUP(C433&amp;D433,AUS_male_Toplist_21_22!$N$3:$Q$2969,3,FALSE),IFERROR(VLOOKUP(C433&amp;D433,AUS_female_Toplist_21_22!$N$3:$Q$2879,3,FALSE),"Not found"))</f>
        <v>83</v>
      </c>
      <c r="K433" s="2">
        <f>IFERROR(VLOOKUP(C433&amp;D433,AUS_male_Toplist_21_22!$N$3:$Q$2969,4,FALSE),IFERROR(VLOOKUP(C433&amp;D433,AUS_female_Toplist_21_22!$N$3:$Q$2879,4,FALSE),"Not found"))</f>
        <v>11</v>
      </c>
      <c r="L433" s="2">
        <f>(COUNTIF($C$2:$C433,$C433)=1)+0</f>
        <v>1</v>
      </c>
      <c r="M433" s="2">
        <f>IF(L433=1,RANK(I433,$I$2:$I$1209,0),"Alternate event")</f>
        <v>598</v>
      </c>
      <c r="N433" s="2" t="str">
        <f t="shared" si="15"/>
        <v>Jonathan TITMARSHhigh-jump</v>
      </c>
      <c r="O433" t="str">
        <f>IF(COUNTIFS($N$2:$N$3997, N433)&gt;1, "Duplicate", "Unique")</f>
        <v>Unique</v>
      </c>
    </row>
    <row r="434" spans="1:15" x14ac:dyDescent="0.2">
      <c r="A434" s="2">
        <v>433</v>
      </c>
      <c r="B434" s="2">
        <f t="shared" si="16"/>
        <v>110</v>
      </c>
      <c r="C434" t="s">
        <v>342</v>
      </c>
      <c r="D434" t="s">
        <v>37</v>
      </c>
      <c r="E434" s="5">
        <v>34623</v>
      </c>
      <c r="F434" s="41">
        <f ca="1">DATEDIF(E434,TODAY(),"y")</f>
        <v>27</v>
      </c>
      <c r="G434" s="42" t="str">
        <f>IFERROR(VLOOKUP(C434&amp;D434,AUS_male_points_list!$A$3:$S$1048576,19,FALSE), IFERROR(VLOOKUP(C434&amp;D434,AUS_female_points_list!$A$3:$S$1048576,19,FALSE),""))</f>
        <v/>
      </c>
      <c r="I434" s="81">
        <f>IFERROR(VLOOKUP(C434&amp;D434,AUS_male_Toplist_21_22!$N$3:$Q$2969,2,FALSE),IFERROR(VLOOKUP(C434&amp;D434,AUS_female_Toplist_21_22!$N$3:$Q$2879,2,FALSE),"Not found"))</f>
        <v>1025</v>
      </c>
      <c r="J434" s="81">
        <f>IFERROR(VLOOKUP(C434&amp;D434,AUS_male_Toplist_21_22!$N$3:$Q$2969,3,FALSE),IFERROR(VLOOKUP(C434&amp;D434,AUS_female_Toplist_21_22!$N$3:$Q$2879,3,FALSE),"Not found"))</f>
        <v>83</v>
      </c>
      <c r="K434" s="2">
        <f>IFERROR(VLOOKUP(C434&amp;D434,AUS_male_Toplist_21_22!$N$3:$Q$2969,4,FALSE),IFERROR(VLOOKUP(C434&amp;D434,AUS_female_Toplist_21_22!$N$3:$Q$2879,4,FALSE),"Not found"))</f>
        <v>12</v>
      </c>
      <c r="L434" s="2">
        <f>(COUNTIF($C$2:$C434,$C434)=1)+0</f>
        <v>0</v>
      </c>
      <c r="M434" s="2" t="str">
        <f>IF(L434=1,RANK(I434,$I$2:$I$1209,0),"Alternate event")</f>
        <v>Alternate event</v>
      </c>
      <c r="N434" s="2" t="str">
        <f t="shared" si="15"/>
        <v>Taneille CRASElong-jump</v>
      </c>
      <c r="O434" t="str">
        <f>IF(COUNTIFS($N$2:$N$3997, N434)&gt;1, "Duplicate", "Unique")</f>
        <v>Unique</v>
      </c>
    </row>
    <row r="435" spans="1:15" x14ac:dyDescent="0.2">
      <c r="A435" s="2">
        <v>434</v>
      </c>
      <c r="B435" s="2">
        <f t="shared" si="16"/>
        <v>110</v>
      </c>
      <c r="C435" t="s">
        <v>734</v>
      </c>
      <c r="D435" t="s">
        <v>2</v>
      </c>
      <c r="E435" s="5">
        <v>35258</v>
      </c>
      <c r="F435" s="41">
        <f ca="1">DATEDIF(E435,TODAY(),"y")</f>
        <v>25</v>
      </c>
      <c r="G435" s="42" t="str">
        <f>IFERROR(VLOOKUP(C435&amp;D435,AUS_male_points_list!$A$3:$S$1048576,19,FALSE), IFERROR(VLOOKUP(C435&amp;D435,AUS_female_points_list!$A$3:$S$1048576,19,FALSE),""))</f>
        <v/>
      </c>
      <c r="I435" s="81">
        <f>IFERROR(VLOOKUP(C435&amp;D435,AUS_male_Toplist_21_22!$N$3:$Q$2969,2,FALSE),IFERROR(VLOOKUP(C435&amp;D435,AUS_female_Toplist_21_22!$N$3:$Q$2879,2,FALSE),"Not found"))</f>
        <v>1115</v>
      </c>
      <c r="J435" s="81">
        <f>IFERROR(VLOOKUP(C435&amp;D435,AUS_male_Toplist_21_22!$N$3:$Q$2969,3,FALSE),IFERROR(VLOOKUP(C435&amp;D435,AUS_female_Toplist_21_22!$N$3:$Q$2879,3,FALSE),"Not found"))</f>
        <v>84</v>
      </c>
      <c r="K435" s="2">
        <f>IFERROR(VLOOKUP(C435&amp;D435,AUS_male_Toplist_21_22!$N$3:$Q$2969,4,FALSE),IFERROR(VLOOKUP(C435&amp;D435,AUS_female_Toplist_21_22!$N$3:$Q$2879,4,FALSE),"Not found"))</f>
        <v>4</v>
      </c>
      <c r="L435" s="2">
        <f>(COUNTIF($C$2:$C435,$C435)=1)+0</f>
        <v>0</v>
      </c>
      <c r="M435" s="2" t="str">
        <f>IF(L435=1,RANK(I435,$I$2:$I$1209,0),"Alternate event")</f>
        <v>Alternate event</v>
      </c>
      <c r="N435" s="2" t="str">
        <f t="shared" si="15"/>
        <v>Christopher MITREVSKI100m</v>
      </c>
      <c r="O435" t="str">
        <f>IF(COUNTIFS($N$2:$N$3997, N435)&gt;1, "Duplicate", "Unique")</f>
        <v>Unique</v>
      </c>
    </row>
    <row r="436" spans="1:15" x14ac:dyDescent="0.2">
      <c r="A436" s="2">
        <v>435</v>
      </c>
      <c r="B436" s="2">
        <f t="shared" si="16"/>
        <v>110</v>
      </c>
      <c r="C436" t="s">
        <v>594</v>
      </c>
      <c r="D436" t="s">
        <v>33</v>
      </c>
      <c r="E436" s="5">
        <v>36226</v>
      </c>
      <c r="F436" s="41">
        <f ca="1">DATEDIF(E436,TODAY(),"y")</f>
        <v>23</v>
      </c>
      <c r="G436" s="42" t="str">
        <f>IFERROR(VLOOKUP(C436&amp;D436,AUS_male_points_list!$A$3:$S$1048576,19,FALSE), IFERROR(VLOOKUP(C436&amp;D436,AUS_female_points_list!$A$3:$S$1048576,19,FALSE),""))</f>
        <v/>
      </c>
      <c r="I436" s="81">
        <f>IFERROR(VLOOKUP(C436&amp;D436,AUS_male_Toplist_21_22!$N$3:$Q$2969,2,FALSE),IFERROR(VLOOKUP(C436&amp;D436,AUS_female_Toplist_21_22!$N$3:$Q$2879,2,FALSE),"Not found"))</f>
        <v>1053</v>
      </c>
      <c r="J436" s="81">
        <f>IFERROR(VLOOKUP(C436&amp;D436,AUS_male_Toplist_21_22!$N$3:$Q$2969,3,FALSE),IFERROR(VLOOKUP(C436&amp;D436,AUS_female_Toplist_21_22!$N$3:$Q$2879,3,FALSE),"Not found"))</f>
        <v>84</v>
      </c>
      <c r="K436" s="2">
        <f>IFERROR(VLOOKUP(C436&amp;D436,AUS_male_Toplist_21_22!$N$3:$Q$2969,4,FALSE),IFERROR(VLOOKUP(C436&amp;D436,AUS_female_Toplist_21_22!$N$3:$Q$2879,4,FALSE),"Not found"))</f>
        <v>6</v>
      </c>
      <c r="L436" s="2">
        <f>(COUNTIF($C$2:$C436,$C436)=1)+0</f>
        <v>1</v>
      </c>
      <c r="M436" s="2">
        <f>IF(L436=1,RANK(I436,$I$2:$I$1209,0),"Alternate event")</f>
        <v>337</v>
      </c>
      <c r="N436" s="2" t="str">
        <f t="shared" si="15"/>
        <v>Harvey MURRANT400mh</v>
      </c>
      <c r="O436" t="str">
        <f>IF(COUNTIFS($N$2:$N$3997, N436)&gt;1, "Duplicate", "Unique")</f>
        <v>Unique</v>
      </c>
    </row>
    <row r="437" spans="1:15" x14ac:dyDescent="0.2">
      <c r="A437" s="2">
        <v>436</v>
      </c>
      <c r="B437" s="2">
        <f t="shared" si="16"/>
        <v>110</v>
      </c>
      <c r="C437" t="s">
        <v>960</v>
      </c>
      <c r="D437" t="s">
        <v>33</v>
      </c>
      <c r="E437" s="5">
        <v>35071</v>
      </c>
      <c r="F437" s="41">
        <f ca="1">DATEDIF(E437,TODAY(),"y")</f>
        <v>26</v>
      </c>
      <c r="G437" s="42" t="str">
        <f>IFERROR(VLOOKUP(C437&amp;D437,AUS_male_points_list!$A$3:$S$1048576,19,FALSE), IFERROR(VLOOKUP(C437&amp;D437,AUS_female_points_list!$A$3:$S$1048576,19,FALSE),""))</f>
        <v/>
      </c>
      <c r="I437" s="81">
        <f>IFERROR(VLOOKUP(C437&amp;D437,AUS_male_Toplist_21_22!$N$3:$Q$2969,2,FALSE),IFERROR(VLOOKUP(C437&amp;D437,AUS_female_Toplist_21_22!$N$3:$Q$2879,2,FALSE),"Not found"))</f>
        <v>1024</v>
      </c>
      <c r="J437" s="81">
        <f>IFERROR(VLOOKUP(C437&amp;D437,AUS_male_Toplist_21_22!$N$3:$Q$2969,3,FALSE),IFERROR(VLOOKUP(C437&amp;D437,AUS_female_Toplist_21_22!$N$3:$Q$2879,3,FALSE),"Not found"))</f>
        <v>84</v>
      </c>
      <c r="K437" s="2">
        <f>IFERROR(VLOOKUP(C437&amp;D437,AUS_male_Toplist_21_22!$N$3:$Q$2969,4,FALSE),IFERROR(VLOOKUP(C437&amp;D437,AUS_female_Toplist_21_22!$N$3:$Q$2879,4,FALSE),"Not found"))</f>
        <v>10</v>
      </c>
      <c r="L437" s="2">
        <f>(COUNTIF($C$2:$C437,$C437)=1)+0</f>
        <v>1</v>
      </c>
      <c r="M437" s="2">
        <f>IF(L437=1,RANK(I437,$I$2:$I$1209,0),"Alternate event")</f>
        <v>459</v>
      </c>
      <c r="N437" s="2" t="str">
        <f t="shared" si="15"/>
        <v>Daniela ROMAN400mh</v>
      </c>
      <c r="O437" t="str">
        <f>IF(COUNTIFS($N$2:$N$3997, N437)&gt;1, "Duplicate", "Unique")</f>
        <v>Unique</v>
      </c>
    </row>
    <row r="438" spans="1:15" x14ac:dyDescent="0.2">
      <c r="A438" s="2">
        <v>437</v>
      </c>
      <c r="B438" s="2">
        <f t="shared" si="16"/>
        <v>110</v>
      </c>
      <c r="C438" t="s">
        <v>303</v>
      </c>
      <c r="D438" s="5" t="s">
        <v>34</v>
      </c>
      <c r="E438" s="5">
        <v>37286</v>
      </c>
      <c r="F438" s="41">
        <f ca="1">DATEDIF(E438,TODAY(),"y")</f>
        <v>20</v>
      </c>
      <c r="G438" s="42" t="str">
        <f>IFERROR(VLOOKUP(C438&amp;D438,AUS_male_points_list!$A$3:$S$1048576,19,FALSE), IFERROR(VLOOKUP(C438&amp;D438,AUS_female_points_list!$A$3:$S$1048576,19,FALSE),""))</f>
        <v/>
      </c>
      <c r="I438" s="81">
        <f>IFERROR(VLOOKUP(C438&amp;D438,AUS_male_Toplist_21_22!$N$3:$Q$2969,2,FALSE),IFERROR(VLOOKUP(C438&amp;D438,AUS_female_Toplist_21_22!$N$3:$Q$2879,2,FALSE),"Not found"))</f>
        <v>1025</v>
      </c>
      <c r="J438" s="81">
        <f>IFERROR(VLOOKUP(C438&amp;D438,AUS_male_Toplist_21_22!$N$3:$Q$2969,3,FALSE),IFERROR(VLOOKUP(C438&amp;D438,AUS_female_Toplist_21_22!$N$3:$Q$2879,3,FALSE),"Not found"))</f>
        <v>85</v>
      </c>
      <c r="K438" s="2">
        <f>IFERROR(VLOOKUP(C438&amp;D438,AUS_male_Toplist_21_22!$N$3:$Q$2969,4,FALSE),IFERROR(VLOOKUP(C438&amp;D438,AUS_female_Toplist_21_22!$N$3:$Q$2879,4,FALSE),"Not found"))</f>
        <v>16</v>
      </c>
      <c r="L438" s="2">
        <f>(COUNTIF($C$2:$C438,$C438)=1)+0</f>
        <v>1</v>
      </c>
      <c r="M438" s="2">
        <f>IF(L438=1,RANK(I438,$I$2:$I$1209,0),"Alternate event")</f>
        <v>452</v>
      </c>
      <c r="N438" s="2" t="str">
        <f t="shared" si="15"/>
        <v>Sophie COUGHLIN3000msc</v>
      </c>
      <c r="O438" t="str">
        <f>IF(COUNTIFS($N$2:$N$3997, N438)&gt;1, "Duplicate", "Unique")</f>
        <v>Unique</v>
      </c>
    </row>
    <row r="439" spans="1:15" x14ac:dyDescent="0.2">
      <c r="A439" s="2">
        <v>438</v>
      </c>
      <c r="B439" s="2">
        <f t="shared" si="16"/>
        <v>110</v>
      </c>
      <c r="C439" t="s">
        <v>524</v>
      </c>
      <c r="D439" t="s">
        <v>25</v>
      </c>
      <c r="E439" s="5">
        <v>36566</v>
      </c>
      <c r="F439" s="41">
        <f ca="1">DATEDIF(E439,TODAY(),"y")</f>
        <v>22</v>
      </c>
      <c r="G439" s="42" t="str">
        <f>IFERROR(VLOOKUP(C439&amp;D439,AUS_male_points_list!$A$3:$S$1048576,19,FALSE), IFERROR(VLOOKUP(C439&amp;D439,AUS_female_points_list!$A$3:$S$1048576,19,FALSE),""))</f>
        <v/>
      </c>
      <c r="I439" s="81">
        <f>IFERROR(VLOOKUP(C439&amp;D439,AUS_male_Toplist_21_22!$N$3:$Q$2969,2,FALSE),IFERROR(VLOOKUP(C439&amp;D439,AUS_female_Toplist_21_22!$N$3:$Q$2879,2,FALSE),"Not found"))</f>
        <v>1099</v>
      </c>
      <c r="J439" s="81">
        <f>IFERROR(VLOOKUP(C439&amp;D439,AUS_male_Toplist_21_22!$N$3:$Q$2969,3,FALSE),IFERROR(VLOOKUP(C439&amp;D439,AUS_female_Toplist_21_22!$N$3:$Q$2879,3,FALSE),"Not found"))</f>
        <v>86</v>
      </c>
      <c r="K439" s="2">
        <f>IFERROR(VLOOKUP(C439&amp;D439,AUS_male_Toplist_21_22!$N$3:$Q$2969,4,FALSE),IFERROR(VLOOKUP(C439&amp;D439,AUS_female_Toplist_21_22!$N$3:$Q$2879,4,FALSE),"Not found"))</f>
        <v>6</v>
      </c>
      <c r="L439" s="2">
        <f>(COUNTIF($C$2:$C439,$C439)=1)+0</f>
        <v>1</v>
      </c>
      <c r="M439" s="2">
        <f>IF(L439=1,RANK(I439,$I$2:$I$1209,0),"Alternate event")</f>
        <v>185</v>
      </c>
      <c r="N439" s="2" t="str">
        <f t="shared" si="15"/>
        <v>Christopher IUS200m</v>
      </c>
      <c r="O439" t="str">
        <f>IF(COUNTIFS($N$2:$N$3997, N439)&gt;1, "Duplicate", "Unique")</f>
        <v>Unique</v>
      </c>
    </row>
    <row r="440" spans="1:15" x14ac:dyDescent="0.2">
      <c r="A440" s="2">
        <v>439</v>
      </c>
      <c r="B440" s="2">
        <f t="shared" si="16"/>
        <v>110</v>
      </c>
      <c r="C440" t="s">
        <v>614</v>
      </c>
      <c r="D440" t="s">
        <v>27</v>
      </c>
      <c r="E440" s="5">
        <v>38240</v>
      </c>
      <c r="F440" s="41">
        <f ca="1">DATEDIF(E440,TODAY(),"y")</f>
        <v>17</v>
      </c>
      <c r="G440" s="42" t="str">
        <f>IFERROR(VLOOKUP(C440&amp;D440,AUS_male_points_list!$A$3:$S$1048576,19,FALSE), IFERROR(VLOOKUP(C440&amp;D440,AUS_female_points_list!$A$3:$S$1048576,19,FALSE),""))</f>
        <v/>
      </c>
      <c r="I440" s="81">
        <f>IFERROR(VLOOKUP(C440&amp;D440,AUS_male_Toplist_21_22!$N$3:$Q$2969,2,FALSE),IFERROR(VLOOKUP(C440&amp;D440,AUS_female_Toplist_21_22!$N$3:$Q$2879,2,FALSE),"Not found"))</f>
        <v>1096</v>
      </c>
      <c r="J440" s="81">
        <f>IFERROR(VLOOKUP(C440&amp;D440,AUS_male_Toplist_21_22!$N$3:$Q$2969,3,FALSE),IFERROR(VLOOKUP(C440&amp;D440,AUS_female_Toplist_21_22!$N$3:$Q$2879,3,FALSE),"Not found"))</f>
        <v>86</v>
      </c>
      <c r="K440" s="2">
        <f>IFERROR(VLOOKUP(C440&amp;D440,AUS_male_Toplist_21_22!$N$3:$Q$2969,4,FALSE),IFERROR(VLOOKUP(C440&amp;D440,AUS_female_Toplist_21_22!$N$3:$Q$2879,4,FALSE),"Not found"))</f>
        <v>7</v>
      </c>
      <c r="L440" s="2">
        <f>(COUNTIF($C$2:$C440,$C440)=1)+0</f>
        <v>1</v>
      </c>
      <c r="M440" s="2">
        <f>IF(L440=1,RANK(I440,$I$2:$I$1209,0),"Alternate event")</f>
        <v>191</v>
      </c>
      <c r="N440" s="2" t="str">
        <f t="shared" si="15"/>
        <v>Charlie JEFFRESON800m</v>
      </c>
      <c r="O440" t="str">
        <f>IF(COUNTIFS($N$2:$N$3997, N440)&gt;1, "Duplicate", "Unique")</f>
        <v>Unique</v>
      </c>
    </row>
    <row r="441" spans="1:15" x14ac:dyDescent="0.2">
      <c r="A441" s="2">
        <v>440</v>
      </c>
      <c r="B441" s="2">
        <f t="shared" si="16"/>
        <v>110</v>
      </c>
      <c r="C441" t="s">
        <v>689</v>
      </c>
      <c r="D441" t="s">
        <v>29</v>
      </c>
      <c r="E441" s="5">
        <v>36253</v>
      </c>
      <c r="F441" s="41">
        <f ca="1">DATEDIF(E441,TODAY(),"y")</f>
        <v>22</v>
      </c>
      <c r="G441" s="42" t="str">
        <f>IFERROR(VLOOKUP(C441&amp;D441,AUS_male_points_list!$A$3:$S$1048576,19,FALSE), IFERROR(VLOOKUP(C441&amp;D441,AUS_female_points_list!$A$3:$S$1048576,19,FALSE),""))</f>
        <v/>
      </c>
      <c r="I441" s="81">
        <f>IFERROR(VLOOKUP(C441&amp;D441,AUS_male_Toplist_21_22!$N$3:$Q$2969,2,FALSE),IFERROR(VLOOKUP(C441&amp;D441,AUS_female_Toplist_21_22!$N$3:$Q$2879,2,FALSE),"Not found"))</f>
        <v>1099</v>
      </c>
      <c r="J441" s="81">
        <f>IFERROR(VLOOKUP(C441&amp;D441,AUS_male_Toplist_21_22!$N$3:$Q$2969,3,FALSE),IFERROR(VLOOKUP(C441&amp;D441,AUS_female_Toplist_21_22!$N$3:$Q$2879,3,FALSE),"Not found"))</f>
        <v>86</v>
      </c>
      <c r="K441" s="2">
        <f>IFERROR(VLOOKUP(C441&amp;D441,AUS_male_Toplist_21_22!$N$3:$Q$2969,4,FALSE),IFERROR(VLOOKUP(C441&amp;D441,AUS_female_Toplist_21_22!$N$3:$Q$2879,4,FALSE),"Not found"))</f>
        <v>9</v>
      </c>
      <c r="L441" s="2">
        <f>(COUNTIF($C$2:$C441,$C441)=1)+0</f>
        <v>0</v>
      </c>
      <c r="M441" s="2" t="str">
        <f>IF(L441=1,RANK(I441,$I$2:$I$1209,0),"Alternate event")</f>
        <v>Alternate event</v>
      </c>
      <c r="N441" s="2" t="str">
        <f t="shared" ref="N441:N504" si="17">C441&amp;D441</f>
        <v>Zachary FACIONI5000m</v>
      </c>
      <c r="O441" t="str">
        <f>IF(COUNTIFS($N$2:$N$3997, N441)&gt;1, "Duplicate", "Unique")</f>
        <v>Unique</v>
      </c>
    </row>
    <row r="442" spans="1:15" x14ac:dyDescent="0.2">
      <c r="A442" s="2">
        <v>441</v>
      </c>
      <c r="B442" s="2">
        <f t="shared" si="16"/>
        <v>110</v>
      </c>
      <c r="C442" t="s">
        <v>324</v>
      </c>
      <c r="D442" t="s">
        <v>30</v>
      </c>
      <c r="E442" s="5">
        <v>36358</v>
      </c>
      <c r="F442" s="41">
        <f ca="1">DATEDIF(E442,TODAY(),"y")</f>
        <v>22</v>
      </c>
      <c r="G442" s="42" t="str">
        <f>IFERROR(VLOOKUP(C442&amp;D442,AUS_male_points_list!$A$3:$S$1048576,19,FALSE), IFERROR(VLOOKUP(C442&amp;D442,AUS_female_points_list!$A$3:$S$1048576,19,FALSE),""))</f>
        <v/>
      </c>
      <c r="I442" s="81">
        <f>IFERROR(VLOOKUP(C442&amp;D442,AUS_male_Toplist_21_22!$N$3:$Q$2969,2,FALSE),IFERROR(VLOOKUP(C442&amp;D442,AUS_female_Toplist_21_22!$N$3:$Q$2879,2,FALSE),"Not found"))</f>
        <v>1064</v>
      </c>
      <c r="J442" s="81">
        <f>IFERROR(VLOOKUP(C442&amp;D442,AUS_male_Toplist_21_22!$N$3:$Q$2969,3,FALSE),IFERROR(VLOOKUP(C442&amp;D442,AUS_female_Toplist_21_22!$N$3:$Q$2879,3,FALSE),"Not found"))</f>
        <v>86</v>
      </c>
      <c r="K442" s="2">
        <f>IFERROR(VLOOKUP(C442&amp;D442,AUS_male_Toplist_21_22!$N$3:$Q$2969,4,FALSE),IFERROR(VLOOKUP(C442&amp;D442,AUS_female_Toplist_21_22!$N$3:$Q$2879,4,FALSE),"Not found"))</f>
        <v>12</v>
      </c>
      <c r="L442" s="2">
        <f>(COUNTIF($C$2:$C442,$C442)=1)+0</f>
        <v>1</v>
      </c>
      <c r="M442" s="2">
        <f>IF(L442=1,RANK(I442,$I$2:$I$1209,0),"Alternate event")</f>
        <v>305</v>
      </c>
      <c r="N442" s="2" t="str">
        <f t="shared" si="17"/>
        <v>Clio OZANNE-JAQUES10000m</v>
      </c>
      <c r="O442" t="str">
        <f>IF(COUNTIFS($N$2:$N$3997, N442)&gt;1, "Duplicate", "Unique")</f>
        <v>Unique</v>
      </c>
    </row>
    <row r="443" spans="1:15" x14ac:dyDescent="0.2">
      <c r="A443" s="2">
        <v>442</v>
      </c>
      <c r="B443" s="2">
        <f t="shared" si="16"/>
        <v>110</v>
      </c>
      <c r="C443" t="s">
        <v>742</v>
      </c>
      <c r="D443" t="s">
        <v>37</v>
      </c>
      <c r="E443" s="5">
        <v>37470</v>
      </c>
      <c r="F443" s="41">
        <f ca="1">DATEDIF(E443,TODAY(),"y")</f>
        <v>19</v>
      </c>
      <c r="G443" s="42" t="str">
        <f>IFERROR(VLOOKUP(C443&amp;D443,AUS_male_points_list!$A$3:$S$1048576,19,FALSE), IFERROR(VLOOKUP(C443&amp;D443,AUS_female_points_list!$A$3:$S$1048576,19,FALSE),""))</f>
        <v/>
      </c>
      <c r="I443" s="81">
        <f>IFERROR(VLOOKUP(C443&amp;D443,AUS_male_Toplist_21_22!$N$3:$Q$2969,2,FALSE),IFERROR(VLOOKUP(C443&amp;D443,AUS_female_Toplist_21_22!$N$3:$Q$2879,2,FALSE),"Not found"))</f>
        <v>1060</v>
      </c>
      <c r="J443" s="81">
        <f>IFERROR(VLOOKUP(C443&amp;D443,AUS_male_Toplist_21_22!$N$3:$Q$2969,3,FALSE),IFERROR(VLOOKUP(C443&amp;D443,AUS_female_Toplist_21_22!$N$3:$Q$2879,3,FALSE),"Not found"))</f>
        <v>86</v>
      </c>
      <c r="K443" s="2">
        <f>IFERROR(VLOOKUP(C443&amp;D443,AUS_male_Toplist_21_22!$N$3:$Q$2969,4,FALSE),IFERROR(VLOOKUP(C443&amp;D443,AUS_female_Toplist_21_22!$N$3:$Q$2879,4,FALSE),"Not found"))</f>
        <v>15</v>
      </c>
      <c r="L443" s="2">
        <f>(COUNTIF($C$2:$C443,$C443)=1)+0</f>
        <v>1</v>
      </c>
      <c r="M443" s="2">
        <f>IF(L443=1,RANK(I443,$I$2:$I$1209,0),"Alternate event")</f>
        <v>320</v>
      </c>
      <c r="N443" s="2" t="str">
        <f t="shared" si="17"/>
        <v>Amiru CHANDRASENAlong-jump</v>
      </c>
      <c r="O443" t="str">
        <f>IF(COUNTIFS($N$2:$N$3997, N443)&gt;1, "Duplicate", "Unique")</f>
        <v>Unique</v>
      </c>
    </row>
    <row r="444" spans="1:15" x14ac:dyDescent="0.2">
      <c r="A444" s="2">
        <v>443</v>
      </c>
      <c r="B444" s="2">
        <f t="shared" si="16"/>
        <v>110</v>
      </c>
      <c r="C444" t="s">
        <v>586</v>
      </c>
      <c r="D444" t="s">
        <v>26</v>
      </c>
      <c r="E444" s="5">
        <v>34079</v>
      </c>
      <c r="F444" s="41">
        <f ca="1">DATEDIF(E444,TODAY(),"y")</f>
        <v>28</v>
      </c>
      <c r="G444" s="42" t="str">
        <f>IFERROR(VLOOKUP(C444&amp;D444,AUS_male_points_list!$A$3:$S$1048576,19,FALSE), IFERROR(VLOOKUP(C444&amp;D444,AUS_female_points_list!$A$3:$S$1048576,19,FALSE),""))</f>
        <v/>
      </c>
      <c r="I444" s="81">
        <f>IFERROR(VLOOKUP(C444&amp;D444,AUS_male_Toplist_21_22!$N$3:$Q$2969,2,FALSE),IFERROR(VLOOKUP(C444&amp;D444,AUS_female_Toplist_21_22!$N$3:$Q$2879,2,FALSE),"Not found"))</f>
        <v>1097</v>
      </c>
      <c r="J444" s="81">
        <f>IFERROR(VLOOKUP(C444&amp;D444,AUS_male_Toplist_21_22!$N$3:$Q$2969,3,FALSE),IFERROR(VLOOKUP(C444&amp;D444,AUS_female_Toplist_21_22!$N$3:$Q$2879,3,FALSE),"Not found"))</f>
        <v>87</v>
      </c>
      <c r="K444" s="2">
        <f>IFERROR(VLOOKUP(C444&amp;D444,AUS_male_Toplist_21_22!$N$3:$Q$2969,4,FALSE),IFERROR(VLOOKUP(C444&amp;D444,AUS_female_Toplist_21_22!$N$3:$Q$2879,4,FALSE),"Not found"))</f>
        <v>4</v>
      </c>
      <c r="L444" s="2">
        <f>(COUNTIF($C$2:$C444,$C444)=1)+0</f>
        <v>1</v>
      </c>
      <c r="M444" s="2">
        <f>IF(L444=1,RANK(I444,$I$2:$I$1209,0),"Alternate event")</f>
        <v>188</v>
      </c>
      <c r="N444" s="2" t="str">
        <f t="shared" si="17"/>
        <v>Ian HALPIN400m</v>
      </c>
      <c r="O444" t="str">
        <f>IF(COUNTIFS($N$2:$N$3997, N444)&gt;1, "Duplicate", "Unique")</f>
        <v>Unique</v>
      </c>
    </row>
    <row r="445" spans="1:15" x14ac:dyDescent="0.2">
      <c r="A445" s="2">
        <v>444</v>
      </c>
      <c r="B445" s="2">
        <f t="shared" si="16"/>
        <v>110</v>
      </c>
      <c r="C445" t="s">
        <v>761</v>
      </c>
      <c r="D445" t="s">
        <v>38</v>
      </c>
      <c r="E445" s="5">
        <v>35917</v>
      </c>
      <c r="F445" s="41">
        <f ca="1">DATEDIF(E445,TODAY(),"y")</f>
        <v>23</v>
      </c>
      <c r="G445" s="42" t="str">
        <f>IFERROR(VLOOKUP(C445&amp;D445,AUS_male_points_list!$A$3:$S$1048576,19,FALSE), IFERROR(VLOOKUP(C445&amp;D445,AUS_female_points_list!$A$3:$S$1048576,19,FALSE),""))</f>
        <v/>
      </c>
      <c r="I445" s="81">
        <f>IFERROR(VLOOKUP(C445&amp;D445,AUS_male_Toplist_21_22!$N$3:$Q$2969,2,FALSE),IFERROR(VLOOKUP(C445&amp;D445,AUS_female_Toplist_21_22!$N$3:$Q$2879,2,FALSE),"Not found"))</f>
        <v>1019</v>
      </c>
      <c r="J445" s="81">
        <f>IFERROR(VLOOKUP(C445&amp;D445,AUS_male_Toplist_21_22!$N$3:$Q$2969,3,FALSE),IFERROR(VLOOKUP(C445&amp;D445,AUS_female_Toplist_21_22!$N$3:$Q$2879,3,FALSE),"Not found"))</f>
        <v>88</v>
      </c>
      <c r="K445" s="2">
        <f>IFERROR(VLOOKUP(C445&amp;D445,AUS_male_Toplist_21_22!$N$3:$Q$2969,4,FALSE),IFERROR(VLOOKUP(C445&amp;D445,AUS_female_Toplist_21_22!$N$3:$Q$2879,4,FALSE),"Not found"))</f>
        <v>8</v>
      </c>
      <c r="L445" s="2">
        <f>(COUNTIF($C$2:$C445,$C445)=1)+0</f>
        <v>1</v>
      </c>
      <c r="M445" s="2">
        <f>IF(L445=1,RANK(I445,$I$2:$I$1209,0),"Alternate event")</f>
        <v>494</v>
      </c>
      <c r="N445" s="2" t="str">
        <f t="shared" si="17"/>
        <v>Grant SZALEKtriple-jump</v>
      </c>
      <c r="O445" t="str">
        <f>IF(COUNTIFS($N$2:$N$3997, N445)&gt;1, "Duplicate", "Unique")</f>
        <v>Unique</v>
      </c>
    </row>
    <row r="446" spans="1:15" x14ac:dyDescent="0.2">
      <c r="A446" s="2">
        <v>445</v>
      </c>
      <c r="B446" s="2">
        <f t="shared" si="16"/>
        <v>110</v>
      </c>
      <c r="C446" t="s">
        <v>268</v>
      </c>
      <c r="D446" t="s">
        <v>34</v>
      </c>
      <c r="E446" s="5">
        <v>37741</v>
      </c>
      <c r="F446" s="41">
        <f ca="1">DATEDIF(E446,TODAY(),"y")</f>
        <v>18</v>
      </c>
      <c r="G446" s="42" t="str">
        <f>IFERROR(VLOOKUP(C446&amp;D446,AUS_male_points_list!$A$3:$S$1048576,19,FALSE), IFERROR(VLOOKUP(C446&amp;D446,AUS_female_points_list!$A$3:$S$1048576,19,FALSE),""))</f>
        <v/>
      </c>
      <c r="I446" s="81">
        <f>IFERROR(VLOOKUP(C446&amp;D446,AUS_male_Toplist_21_22!$N$3:$Q$2969,2,FALSE),IFERROR(VLOOKUP(C446&amp;D446,AUS_female_Toplist_21_22!$N$3:$Q$2879,2,FALSE),"Not found"))</f>
        <v>1020</v>
      </c>
      <c r="J446" s="81">
        <f>IFERROR(VLOOKUP(C446&amp;D446,AUS_male_Toplist_21_22!$N$3:$Q$2969,3,FALSE),IFERROR(VLOOKUP(C446&amp;D446,AUS_female_Toplist_21_22!$N$3:$Q$2879,3,FALSE),"Not found"))</f>
        <v>89</v>
      </c>
      <c r="K446" s="2">
        <f>IFERROR(VLOOKUP(C446&amp;D446,AUS_male_Toplist_21_22!$N$3:$Q$2969,4,FALSE),IFERROR(VLOOKUP(C446&amp;D446,AUS_female_Toplist_21_22!$N$3:$Q$2879,4,FALSE),"Not found"))</f>
        <v>17</v>
      </c>
      <c r="L446" s="2">
        <f>(COUNTIF($C$2:$C446,$C446)=1)+0</f>
        <v>1</v>
      </c>
      <c r="M446" s="2">
        <f>IF(L446=1,RANK(I446,$I$2:$I$1209,0),"Alternate event")</f>
        <v>488</v>
      </c>
      <c r="N446" s="2" t="str">
        <f t="shared" si="17"/>
        <v>Emily MORDEN3000msc</v>
      </c>
      <c r="O446" t="str">
        <f>IF(COUNTIFS($N$2:$N$3997, N446)&gt;1, "Duplicate", "Unique")</f>
        <v>Unique</v>
      </c>
    </row>
    <row r="447" spans="1:15" x14ac:dyDescent="0.2">
      <c r="A447" s="2">
        <v>446</v>
      </c>
      <c r="B447" s="2">
        <f t="shared" si="16"/>
        <v>110</v>
      </c>
      <c r="C447" t="s">
        <v>1130</v>
      </c>
      <c r="D447" t="s">
        <v>30</v>
      </c>
      <c r="E447" s="5">
        <v>35727</v>
      </c>
      <c r="F447" s="41">
        <f ca="1">DATEDIF(E447,TODAY(),"y")</f>
        <v>24</v>
      </c>
      <c r="G447" s="42" t="str">
        <f>IFERROR(VLOOKUP(C447&amp;D447,AUS_male_points_list!$A$3:$S$1048576,19,FALSE), IFERROR(VLOOKUP(C447&amp;D447,AUS_female_points_list!$A$3:$S$1048576,19,FALSE),""))</f>
        <v/>
      </c>
      <c r="I447" s="81">
        <f>IFERROR(VLOOKUP(C447&amp;D447,AUS_male_Toplist_21_22!$N$3:$Q$2969,2,FALSE),IFERROR(VLOOKUP(C447&amp;D447,AUS_female_Toplist_21_22!$N$3:$Q$2879,2,FALSE),"Not found"))</f>
        <v>1095</v>
      </c>
      <c r="J447" s="81">
        <f>IFERROR(VLOOKUP(C447&amp;D447,AUS_male_Toplist_21_22!$N$3:$Q$2969,3,FALSE),IFERROR(VLOOKUP(C447&amp;D447,AUS_female_Toplist_21_22!$N$3:$Q$2879,3,FALSE),"Not found"))</f>
        <v>90</v>
      </c>
      <c r="K447" s="2">
        <f>IFERROR(VLOOKUP(C447&amp;D447,AUS_male_Toplist_21_22!$N$3:$Q$2969,4,FALSE),IFERROR(VLOOKUP(C447&amp;D447,AUS_female_Toplist_21_22!$N$3:$Q$2879,4,FALSE),"Not found"))</f>
        <v>6</v>
      </c>
      <c r="L447" s="2">
        <f>(COUNTIF($C$2:$C447,$C447)=1)+0</f>
        <v>1</v>
      </c>
      <c r="M447" s="2">
        <f>IF(L447=1,RANK(I447,$I$2:$I$1209,0),"Alternate event")</f>
        <v>195</v>
      </c>
      <c r="N447" s="2" t="str">
        <f t="shared" si="17"/>
        <v>Edward GODDARD10000m</v>
      </c>
      <c r="O447" t="str">
        <f>IF(COUNTIFS($N$2:$N$3997, N447)&gt;1, "Duplicate", "Unique")</f>
        <v>Unique</v>
      </c>
    </row>
    <row r="448" spans="1:15" x14ac:dyDescent="0.2">
      <c r="A448" s="2">
        <v>447</v>
      </c>
      <c r="B448" s="2">
        <f t="shared" si="16"/>
        <v>110</v>
      </c>
      <c r="C448" t="s">
        <v>1114</v>
      </c>
      <c r="D448" t="s">
        <v>41</v>
      </c>
      <c r="E448" s="5">
        <v>35041</v>
      </c>
      <c r="F448" s="41">
        <f ca="1">DATEDIF(E448,TODAY(),"y")</f>
        <v>26</v>
      </c>
      <c r="G448" s="42" t="str">
        <f>IFERROR(VLOOKUP(C448&amp;D448,AUS_male_points_list!$A$3:$S$1048576,19,FALSE), IFERROR(VLOOKUP(C448&amp;D448,AUS_female_points_list!$A$3:$S$1048576,19,FALSE),""))</f>
        <v/>
      </c>
      <c r="I448" s="81">
        <f>IFERROR(VLOOKUP(C448&amp;D448,AUS_male_Toplist_21_22!$N$3:$Q$2969,2,FALSE),IFERROR(VLOOKUP(C448&amp;D448,AUS_female_Toplist_21_22!$N$3:$Q$2879,2,FALSE),"Not found"))</f>
        <v>957</v>
      </c>
      <c r="J448" s="81">
        <f>IFERROR(VLOOKUP(C448&amp;D448,AUS_male_Toplist_21_22!$N$3:$Q$2969,3,FALSE),IFERROR(VLOOKUP(C448&amp;D448,AUS_female_Toplist_21_22!$N$3:$Q$2879,3,FALSE),"Not found"))</f>
        <v>90</v>
      </c>
      <c r="K448" s="2">
        <f>IFERROR(VLOOKUP(C448&amp;D448,AUS_male_Toplist_21_22!$N$3:$Q$2969,4,FALSE),IFERROR(VLOOKUP(C448&amp;D448,AUS_female_Toplist_21_22!$N$3:$Q$2879,4,FALSE),"Not found"))</f>
        <v>10</v>
      </c>
      <c r="L448" s="2">
        <f>(COUNTIF($C$2:$C448,$C448)=1)+0</f>
        <v>1</v>
      </c>
      <c r="M448" s="2">
        <f>IF(L448=1,RANK(I448,$I$2:$I$1209,0),"Alternate event")</f>
        <v>809</v>
      </c>
      <c r="N448" s="2" t="str">
        <f t="shared" si="17"/>
        <v>Saxon WARDjavelin-throw</v>
      </c>
      <c r="O448" t="str">
        <f>IF(COUNTIFS($N$2:$N$3997, N448)&gt;1, "Duplicate", "Unique")</f>
        <v>Unique</v>
      </c>
    </row>
    <row r="449" spans="1:15" x14ac:dyDescent="0.2">
      <c r="A449" s="2">
        <v>448</v>
      </c>
      <c r="B449" s="2">
        <f t="shared" si="16"/>
        <v>110</v>
      </c>
      <c r="C449" t="s">
        <v>461</v>
      </c>
      <c r="D449" t="s">
        <v>40</v>
      </c>
      <c r="E449" s="5">
        <v>44732</v>
      </c>
      <c r="F449" s="41" t="e">
        <f ca="1">DATEDIF(E449,TODAY(),"y")</f>
        <v>#NUM!</v>
      </c>
      <c r="G449" s="42" t="str">
        <f>IFERROR(VLOOKUP(C449&amp;D449,AUS_male_points_list!$A$3:$S$1048576,19,FALSE), IFERROR(VLOOKUP(C449&amp;D449,AUS_female_points_list!$A$3:$S$1048576,19,FALSE),""))</f>
        <v/>
      </c>
      <c r="I449" s="81">
        <f>IFERROR(VLOOKUP(C449&amp;D449,AUS_male_Toplist_21_22!$N$3:$Q$2969,2,FALSE),IFERROR(VLOOKUP(C449&amp;D449,AUS_female_Toplist_21_22!$N$3:$Q$2879,2,FALSE),"Not found"))</f>
        <v>848</v>
      </c>
      <c r="J449" s="81">
        <f>IFERROR(VLOOKUP(C449&amp;D449,AUS_male_Toplist_21_22!$N$3:$Q$2969,3,FALSE),IFERROR(VLOOKUP(C449&amp;D449,AUS_female_Toplist_21_22!$N$3:$Q$2879,3,FALSE),"Not found"))</f>
        <v>90</v>
      </c>
      <c r="K449" s="2">
        <f>IFERROR(VLOOKUP(C449&amp;D449,AUS_male_Toplist_21_22!$N$3:$Q$2969,4,FALSE),IFERROR(VLOOKUP(C449&amp;D449,AUS_female_Toplist_21_22!$N$3:$Q$2879,4,FALSE),"Not found"))</f>
        <v>12</v>
      </c>
      <c r="L449" s="2">
        <f>(COUNTIF($C$2:$C449,$C449)=1)+0</f>
        <v>1</v>
      </c>
      <c r="M449" s="2">
        <f>IF(L449=1,RANK(I449,$I$2:$I$1209,0),"Alternate event")</f>
        <v>1033</v>
      </c>
      <c r="N449" s="2" t="str">
        <f t="shared" si="17"/>
        <v>Charlize GOODYdiscus-throw</v>
      </c>
      <c r="O449" t="str">
        <f>IF(COUNTIFS($N$2:$N$3997, N449)&gt;1, "Duplicate", "Unique")</f>
        <v>Unique</v>
      </c>
    </row>
    <row r="450" spans="1:15" x14ac:dyDescent="0.2">
      <c r="A450" s="2">
        <v>449</v>
      </c>
      <c r="B450" s="2">
        <f t="shared" si="16"/>
        <v>110</v>
      </c>
      <c r="C450" t="s">
        <v>348</v>
      </c>
      <c r="D450" t="s">
        <v>37</v>
      </c>
      <c r="E450" s="5">
        <v>34525</v>
      </c>
      <c r="F450" s="41">
        <f ca="1">DATEDIF(E450,TODAY(),"y")</f>
        <v>27</v>
      </c>
      <c r="G450" s="42" t="str">
        <f>IFERROR(VLOOKUP(C450&amp;D450,AUS_male_points_list!$A$3:$S$1048576,19,FALSE), IFERROR(VLOOKUP(C450&amp;D450,AUS_female_points_list!$A$3:$S$1048576,19,FALSE),""))</f>
        <v/>
      </c>
      <c r="I450" s="81">
        <f>IFERROR(VLOOKUP(C450&amp;D450,AUS_male_Toplist_21_22!$N$3:$Q$2969,2,FALSE),IFERROR(VLOOKUP(C450&amp;D450,AUS_female_Toplist_21_22!$N$3:$Q$2879,2,FALSE),"Not found"))</f>
        <v>1020</v>
      </c>
      <c r="J450" s="81">
        <f>IFERROR(VLOOKUP(C450&amp;D450,AUS_male_Toplist_21_22!$N$3:$Q$2969,3,FALSE),IFERROR(VLOOKUP(C450&amp;D450,AUS_female_Toplist_21_22!$N$3:$Q$2879,3,FALSE),"Not found"))</f>
        <v>90</v>
      </c>
      <c r="K450" s="2">
        <f>IFERROR(VLOOKUP(C450&amp;D450,AUS_male_Toplist_21_22!$N$3:$Q$2969,4,FALSE),IFERROR(VLOOKUP(C450&amp;D450,AUS_female_Toplist_21_22!$N$3:$Q$2879,4,FALSE),"Not found"))</f>
        <v>13</v>
      </c>
      <c r="L450" s="2">
        <f>(COUNTIF($C$2:$C450,$C450)=1)+0</f>
        <v>0</v>
      </c>
      <c r="M450" s="2" t="str">
        <f>IF(L450=1,RANK(I450,$I$2:$I$1209,0),"Alternate event")</f>
        <v>Alternate event</v>
      </c>
      <c r="N450" s="2" t="str">
        <f t="shared" si="17"/>
        <v>Margaret GAYENlong-jump</v>
      </c>
      <c r="O450" t="str">
        <f>IF(COUNTIFS($N$2:$N$3997, N450)&gt;1, "Duplicate", "Unique")</f>
        <v>Unique</v>
      </c>
    </row>
    <row r="451" spans="1:15" x14ac:dyDescent="0.2">
      <c r="A451" s="2">
        <v>450</v>
      </c>
      <c r="B451" s="2">
        <f t="shared" ref="B451:B514" si="18">IF(AND(L451=1,K451&lt;=3),B450+1,B450)</f>
        <v>110</v>
      </c>
      <c r="C451" t="s">
        <v>371</v>
      </c>
      <c r="D451" t="s">
        <v>37</v>
      </c>
      <c r="E451" s="5">
        <v>36551</v>
      </c>
      <c r="F451" s="41">
        <f ca="1">DATEDIF(E451,TODAY(),"y")</f>
        <v>22</v>
      </c>
      <c r="G451" s="42" t="str">
        <f>IFERROR(VLOOKUP(C451&amp;D451,AUS_male_points_list!$A$3:$S$1048576,19,FALSE), IFERROR(VLOOKUP(C451&amp;D451,AUS_female_points_list!$A$3:$S$1048576,19,FALSE),""))</f>
        <v/>
      </c>
      <c r="I451" s="81">
        <f>IFERROR(VLOOKUP(C451&amp;D451,AUS_male_Toplist_21_22!$N$3:$Q$2969,2,FALSE),IFERROR(VLOOKUP(C451&amp;D451,AUS_female_Toplist_21_22!$N$3:$Q$2879,2,FALSE),"Not found"))</f>
        <v>1020</v>
      </c>
      <c r="J451" s="81">
        <f>IFERROR(VLOOKUP(C451&amp;D451,AUS_male_Toplist_21_22!$N$3:$Q$2969,3,FALSE),IFERROR(VLOOKUP(C451&amp;D451,AUS_female_Toplist_21_22!$N$3:$Q$2879,3,FALSE),"Not found"))</f>
        <v>90</v>
      </c>
      <c r="K451" s="2">
        <f>IFERROR(VLOOKUP(C451&amp;D451,AUS_male_Toplist_21_22!$N$3:$Q$2969,4,FALSE),IFERROR(VLOOKUP(C451&amp;D451,AUS_female_Toplist_21_22!$N$3:$Q$2879,4,FALSE),"Not found"))</f>
        <v>13</v>
      </c>
      <c r="L451" s="2">
        <f>(COUNTIF($C$2:$C451,$C451)=1)+0</f>
        <v>1</v>
      </c>
      <c r="M451" s="2">
        <f>IF(L451=1,RANK(I451,$I$2:$I$1209,0),"Alternate event")</f>
        <v>488</v>
      </c>
      <c r="N451" s="2" t="str">
        <f t="shared" si="17"/>
        <v>Bethany KRANENDONKlong-jump</v>
      </c>
      <c r="O451" t="str">
        <f>IF(COUNTIFS($N$2:$N$3997, N451)&gt;1, "Duplicate", "Unique")</f>
        <v>Unique</v>
      </c>
    </row>
    <row r="452" spans="1:15" x14ac:dyDescent="0.2">
      <c r="A452" s="2">
        <v>451</v>
      </c>
      <c r="B452" s="2">
        <f t="shared" si="18"/>
        <v>110</v>
      </c>
      <c r="C452" t="s">
        <v>349</v>
      </c>
      <c r="D452" t="s">
        <v>38</v>
      </c>
      <c r="E452" s="5">
        <v>37927</v>
      </c>
      <c r="F452" s="41">
        <f ca="1">DATEDIF(E452,TODAY(),"y")</f>
        <v>18</v>
      </c>
      <c r="G452" s="42" t="str">
        <f>IFERROR(VLOOKUP(C452&amp;D452,AUS_male_points_list!$A$3:$S$1048576,19,FALSE), IFERROR(VLOOKUP(C452&amp;D452,AUS_female_points_list!$A$3:$S$1048576,19,FALSE),""))</f>
        <v/>
      </c>
      <c r="I452" s="81">
        <f>IFERROR(VLOOKUP(C452&amp;D452,AUS_male_Toplist_21_22!$N$3:$Q$2969,2,FALSE),IFERROR(VLOOKUP(C452&amp;D452,AUS_female_Toplist_21_22!$N$3:$Q$2879,2,FALSE),"Not found"))</f>
        <v>974</v>
      </c>
      <c r="J452" s="81">
        <f>IFERROR(VLOOKUP(C452&amp;D452,AUS_male_Toplist_21_22!$N$3:$Q$2969,3,FALSE),IFERROR(VLOOKUP(C452&amp;D452,AUS_female_Toplist_21_22!$N$3:$Q$2879,3,FALSE),"Not found"))</f>
        <v>90</v>
      </c>
      <c r="K452" s="2">
        <f>IFERROR(VLOOKUP(C452&amp;D452,AUS_male_Toplist_21_22!$N$3:$Q$2969,4,FALSE),IFERROR(VLOOKUP(C452&amp;D452,AUS_female_Toplist_21_22!$N$3:$Q$2879,4,FALSE),"Not found"))</f>
        <v>15</v>
      </c>
      <c r="L452" s="2">
        <f>(COUNTIF($C$2:$C452,$C452)=1)+0</f>
        <v>1</v>
      </c>
      <c r="M452" s="2">
        <f>IF(L452=1,RANK(I452,$I$2:$I$1209,0),"Alternate event")</f>
        <v>746</v>
      </c>
      <c r="N452" s="2" t="str">
        <f t="shared" si="17"/>
        <v>Tara WYLLIEtriple-jump</v>
      </c>
      <c r="O452" t="str">
        <f>IF(COUNTIFS($N$2:$N$3997, N452)&gt;1, "Duplicate", "Unique")</f>
        <v>Unique</v>
      </c>
    </row>
    <row r="453" spans="1:15" x14ac:dyDescent="0.2">
      <c r="A453" s="2">
        <v>452</v>
      </c>
      <c r="B453" s="2">
        <f t="shared" si="18"/>
        <v>110</v>
      </c>
      <c r="C453" t="s">
        <v>996</v>
      </c>
      <c r="D453" t="s">
        <v>41</v>
      </c>
      <c r="E453" s="5">
        <v>37650</v>
      </c>
      <c r="F453" s="41">
        <f ca="1">DATEDIF(E453,TODAY(),"y")</f>
        <v>19</v>
      </c>
      <c r="G453" s="42" t="str">
        <f>IFERROR(VLOOKUP(C453&amp;D453,AUS_male_points_list!$A$3:$S$1048576,19,FALSE), IFERROR(VLOOKUP(C453&amp;D453,AUS_female_points_list!$A$3:$S$1048576,19,FALSE),""))</f>
        <v/>
      </c>
      <c r="I453" s="81">
        <f>IFERROR(VLOOKUP(C453&amp;D453,AUS_male_Toplist_21_22!$N$3:$Q$2969,2,FALSE),IFERROR(VLOOKUP(C453&amp;D453,AUS_female_Toplist_21_22!$N$3:$Q$2879,2,FALSE),"Not found"))</f>
        <v>812</v>
      </c>
      <c r="J453" s="81">
        <f>IFERROR(VLOOKUP(C453&amp;D453,AUS_male_Toplist_21_22!$N$3:$Q$2969,3,FALSE),IFERROR(VLOOKUP(C453&amp;D453,AUS_female_Toplist_21_22!$N$3:$Q$2879,3,FALSE),"Not found"))</f>
        <v>90</v>
      </c>
      <c r="K453" s="2">
        <f>IFERROR(VLOOKUP(C453&amp;D453,AUS_male_Toplist_21_22!$N$3:$Q$2969,4,FALSE),IFERROR(VLOOKUP(C453&amp;D453,AUS_female_Toplist_21_22!$N$3:$Q$2879,4,FALSE),"Not found"))</f>
        <v>17</v>
      </c>
      <c r="L453" s="2">
        <f>(COUNTIF($C$2:$C453,$C453)=1)+0</f>
        <v>1</v>
      </c>
      <c r="M453" s="2">
        <f>IF(L453=1,RANK(I453,$I$2:$I$1209,0),"Alternate event")</f>
        <v>1063</v>
      </c>
      <c r="N453" s="2" t="str">
        <f t="shared" si="17"/>
        <v>Teya SAVILLEjavelin-throw</v>
      </c>
      <c r="O453" t="str">
        <f>IF(COUNTIFS($N$2:$N$3997, N453)&gt;1, "Duplicate", "Unique")</f>
        <v>Unique</v>
      </c>
    </row>
    <row r="454" spans="1:15" x14ac:dyDescent="0.2">
      <c r="A454" s="2">
        <v>453</v>
      </c>
      <c r="B454" s="2">
        <f t="shared" si="18"/>
        <v>110</v>
      </c>
      <c r="C454" t="s">
        <v>914</v>
      </c>
      <c r="D454" t="s">
        <v>28</v>
      </c>
      <c r="E454" s="5">
        <v>35404</v>
      </c>
      <c r="F454" s="41">
        <f ca="1">DATEDIF(E454,TODAY(),"y")</f>
        <v>25</v>
      </c>
      <c r="G454" s="42" t="str">
        <f>IFERROR(VLOOKUP(C454&amp;D454,AUS_male_points_list!$A$3:$S$1048576,19,FALSE), IFERROR(VLOOKUP(C454&amp;D454,AUS_female_points_list!$A$3:$S$1048576,19,FALSE),""))</f>
        <v/>
      </c>
      <c r="I454" s="81">
        <f>IFERROR(VLOOKUP(C454&amp;D454,AUS_male_Toplist_21_22!$N$3:$Q$2969,2,FALSE),IFERROR(VLOOKUP(C454&amp;D454,AUS_female_Toplist_21_22!$N$3:$Q$2879,2,FALSE),"Not found"))</f>
        <v>1092</v>
      </c>
      <c r="J454" s="81">
        <f>IFERROR(VLOOKUP(C454&amp;D454,AUS_male_Toplist_21_22!$N$3:$Q$2969,3,FALSE),IFERROR(VLOOKUP(C454&amp;D454,AUS_female_Toplist_21_22!$N$3:$Q$2879,3,FALSE),"Not found"))</f>
        <v>90</v>
      </c>
      <c r="K454" s="2">
        <f>IFERROR(VLOOKUP(C454&amp;D454,AUS_male_Toplist_21_22!$N$3:$Q$2969,4,FALSE),IFERROR(VLOOKUP(C454&amp;D454,AUS_female_Toplist_21_22!$N$3:$Q$2879,4,FALSE),"Not found"))</f>
        <v>19</v>
      </c>
      <c r="L454" s="2">
        <f>(COUNTIF($C$2:$C454,$C454)=1)+0</f>
        <v>0</v>
      </c>
      <c r="M454" s="2" t="str">
        <f>IF(L454=1,RANK(I454,$I$2:$I$1209,0),"Alternate event")</f>
        <v>Alternate event</v>
      </c>
      <c r="N454" s="2" t="str">
        <f t="shared" si="17"/>
        <v>Georgia GRIFFITH1500m</v>
      </c>
      <c r="O454" t="str">
        <f>IF(COUNTIFS($N$2:$N$3997, N454)&gt;1, "Duplicate", "Unique")</f>
        <v>Unique</v>
      </c>
    </row>
    <row r="455" spans="1:15" x14ac:dyDescent="0.2">
      <c r="A455" s="2">
        <v>454</v>
      </c>
      <c r="B455" s="2">
        <f t="shared" si="18"/>
        <v>110</v>
      </c>
      <c r="C455" t="s">
        <v>816</v>
      </c>
      <c r="D455" t="s">
        <v>36</v>
      </c>
      <c r="E455" s="5">
        <v>36975</v>
      </c>
      <c r="F455" s="41">
        <f ca="1">DATEDIF(E455,TODAY(),"y")</f>
        <v>20</v>
      </c>
      <c r="G455" s="42" t="str">
        <f>IFERROR(VLOOKUP(C455&amp;D455,AUS_male_points_list!$A$3:$S$1048576,19,FALSE), IFERROR(VLOOKUP(C455&amp;D455,AUS_female_points_list!$A$3:$S$1048576,19,FALSE),""))</f>
        <v/>
      </c>
      <c r="I455" s="81">
        <f>IFERROR(VLOOKUP(C455&amp;D455,AUS_male_Toplist_21_22!$N$3:$Q$2969,2,FALSE),IFERROR(VLOOKUP(C455&amp;D455,AUS_female_Toplist_21_22!$N$3:$Q$2879,2,FALSE),"Not found"))</f>
        <v>913</v>
      </c>
      <c r="J455" s="81">
        <f>IFERROR(VLOOKUP(C455&amp;D455,AUS_male_Toplist_21_22!$N$3:$Q$2969,3,FALSE),IFERROR(VLOOKUP(C455&amp;D455,AUS_female_Toplist_21_22!$N$3:$Q$2879,3,FALSE),"Not found"))</f>
        <v>90</v>
      </c>
      <c r="K455" s="2">
        <f>IFERROR(VLOOKUP(C455&amp;D455,AUS_male_Toplist_21_22!$N$3:$Q$2969,4,FALSE),IFERROR(VLOOKUP(C455&amp;D455,AUS_female_Toplist_21_22!$N$3:$Q$2879,4,FALSE),"Not found"))</f>
        <v>21</v>
      </c>
      <c r="L455" s="2">
        <f>(COUNTIF($C$2:$C455,$C455)=1)+0</f>
        <v>0</v>
      </c>
      <c r="M455" s="2" t="str">
        <f>IF(L455=1,RANK(I455,$I$2:$I$1209,0),"Alternate event")</f>
        <v>Alternate event</v>
      </c>
      <c r="N455" s="2" t="str">
        <f t="shared" si="17"/>
        <v>Sebastian REYNEKEpole-vault</v>
      </c>
      <c r="O455" t="str">
        <f>IF(COUNTIFS($N$2:$N$3997, N455)&gt;1, "Duplicate", "Unique")</f>
        <v>Unique</v>
      </c>
    </row>
    <row r="456" spans="1:15" x14ac:dyDescent="0.2">
      <c r="A456" s="2">
        <v>455</v>
      </c>
      <c r="B456" s="2">
        <f t="shared" si="18"/>
        <v>110</v>
      </c>
      <c r="C456" t="s">
        <v>1139</v>
      </c>
      <c r="D456" t="s">
        <v>36</v>
      </c>
      <c r="E456" s="5">
        <v>36932</v>
      </c>
      <c r="F456" s="41">
        <f ca="1">DATEDIF(E456,TODAY(),"y")</f>
        <v>21</v>
      </c>
      <c r="G456" s="42" t="str">
        <f>IFERROR(VLOOKUP(C456&amp;D456,AUS_male_points_list!$A$3:$S$1048576,19,FALSE), IFERROR(VLOOKUP(C456&amp;D456,AUS_female_points_list!$A$3:$S$1048576,19,FALSE),""))</f>
        <v/>
      </c>
      <c r="I456" s="81">
        <f>IFERROR(VLOOKUP(C456&amp;D456,AUS_male_Toplist_21_22!$N$3:$Q$2969,2,FALSE),IFERROR(VLOOKUP(C456&amp;D456,AUS_female_Toplist_21_22!$N$3:$Q$2879,2,FALSE),"Not found"))</f>
        <v>913</v>
      </c>
      <c r="J456" s="81">
        <f>IFERROR(VLOOKUP(C456&amp;D456,AUS_male_Toplist_21_22!$N$3:$Q$2969,3,FALSE),IFERROR(VLOOKUP(C456&amp;D456,AUS_female_Toplist_21_22!$N$3:$Q$2879,3,FALSE),"Not found"))</f>
        <v>90</v>
      </c>
      <c r="K456" s="2">
        <f>IFERROR(VLOOKUP(C456&amp;D456,AUS_male_Toplist_21_22!$N$3:$Q$2969,4,FALSE),IFERROR(VLOOKUP(C456&amp;D456,AUS_female_Toplist_21_22!$N$3:$Q$2879,4,FALSE),"Not found"))</f>
        <v>21</v>
      </c>
      <c r="L456" s="2">
        <f>(COUNTIF($C$2:$C456,$C456)=1)+0</f>
        <v>1</v>
      </c>
      <c r="M456" s="2">
        <f>IF(L456=1,RANK(I456,$I$2:$I$1209,0),"Alternate event")</f>
        <v>947</v>
      </c>
      <c r="N456" s="2" t="str">
        <f t="shared" si="17"/>
        <v>Nickolai SIMMONSpole-vault</v>
      </c>
      <c r="O456" t="str">
        <f>IF(COUNTIFS($N$2:$N$3997, N456)&gt;1, "Duplicate", "Unique")</f>
        <v>Unique</v>
      </c>
    </row>
    <row r="457" spans="1:15" x14ac:dyDescent="0.2">
      <c r="A457" s="2">
        <v>456</v>
      </c>
      <c r="B457" s="2">
        <f t="shared" si="18"/>
        <v>110</v>
      </c>
      <c r="C457" t="s">
        <v>1099</v>
      </c>
      <c r="D457" s="6" t="s">
        <v>36</v>
      </c>
      <c r="E457" s="5">
        <v>38061</v>
      </c>
      <c r="F457" s="41">
        <f ca="1">DATEDIF(E457,TODAY(),"y")</f>
        <v>18</v>
      </c>
      <c r="G457" s="42" t="str">
        <f>IFERROR(VLOOKUP(C457&amp;D457,AUS_male_points_list!$A$3:$S$1048576,19,FALSE), IFERROR(VLOOKUP(C457&amp;D457,AUS_female_points_list!$A$3:$S$1048576,19,FALSE),""))</f>
        <v/>
      </c>
      <c r="I457" s="81">
        <f>IFERROR(VLOOKUP(C457&amp;D457,AUS_male_Toplist_21_22!$N$3:$Q$2969,2,FALSE),IFERROR(VLOOKUP(C457&amp;D457,AUS_female_Toplist_21_22!$N$3:$Q$2879,2,FALSE),"Not found"))</f>
        <v>913</v>
      </c>
      <c r="J457" s="81">
        <f>IFERROR(VLOOKUP(C457&amp;D457,AUS_male_Toplist_21_22!$N$3:$Q$2969,3,FALSE),IFERROR(VLOOKUP(C457&amp;D457,AUS_female_Toplist_21_22!$N$3:$Q$2879,3,FALSE),"Not found"))</f>
        <v>90</v>
      </c>
      <c r="K457" s="2">
        <f>IFERROR(VLOOKUP(C457&amp;D457,AUS_male_Toplist_21_22!$N$3:$Q$2969,4,FALSE),IFERROR(VLOOKUP(C457&amp;D457,AUS_female_Toplist_21_22!$N$3:$Q$2879,4,FALSE),"Not found"))</f>
        <v>21</v>
      </c>
      <c r="L457" s="2">
        <f>(COUNTIF($C$2:$C457,$C457)=1)+0</f>
        <v>1</v>
      </c>
      <c r="M457" s="2">
        <f>IF(L457=1,RANK(I457,$I$2:$I$1209,0),"Alternate event")</f>
        <v>947</v>
      </c>
      <c r="N457" s="2" t="str">
        <f t="shared" si="17"/>
        <v>Andre DI MEDIOpole-vault</v>
      </c>
      <c r="O457" t="str">
        <f>IF(COUNTIFS($N$2:$N$3997, N457)&gt;1, "Duplicate", "Unique")</f>
        <v>Unique</v>
      </c>
    </row>
    <row r="458" spans="1:15" x14ac:dyDescent="0.2">
      <c r="A458" s="2">
        <v>457</v>
      </c>
      <c r="B458" s="2">
        <f t="shared" si="18"/>
        <v>110</v>
      </c>
      <c r="C458" t="s">
        <v>1104</v>
      </c>
      <c r="D458" t="s">
        <v>36</v>
      </c>
      <c r="E458" s="5">
        <v>37441</v>
      </c>
      <c r="F458" s="41">
        <f ca="1">DATEDIF(E458,TODAY(),"y")</f>
        <v>19</v>
      </c>
      <c r="G458" s="42" t="str">
        <f>IFERROR(VLOOKUP(C458&amp;D458,AUS_male_points_list!$A$3:$S$1048576,19,FALSE), IFERROR(VLOOKUP(C458&amp;D458,AUS_female_points_list!$A$3:$S$1048576,19,FALSE),""))</f>
        <v/>
      </c>
      <c r="I458" s="81">
        <f>IFERROR(VLOOKUP(C458&amp;D458,AUS_male_Toplist_21_22!$N$3:$Q$2969,2,FALSE),IFERROR(VLOOKUP(C458&amp;D458,AUS_female_Toplist_21_22!$N$3:$Q$2879,2,FALSE),"Not found"))</f>
        <v>913</v>
      </c>
      <c r="J458" s="81">
        <f>IFERROR(VLOOKUP(C458&amp;D458,AUS_male_Toplist_21_22!$N$3:$Q$2969,3,FALSE),IFERROR(VLOOKUP(C458&amp;D458,AUS_female_Toplist_21_22!$N$3:$Q$2879,3,FALSE),"Not found"))</f>
        <v>90</v>
      </c>
      <c r="K458" s="2">
        <f>IFERROR(VLOOKUP(C458&amp;D458,AUS_male_Toplist_21_22!$N$3:$Q$2969,4,FALSE),IFERROR(VLOOKUP(C458&amp;D458,AUS_female_Toplist_21_22!$N$3:$Q$2879,4,FALSE),"Not found"))</f>
        <v>21</v>
      </c>
      <c r="L458" s="2">
        <f>(COUNTIF($C$2:$C458,$C458)=1)+0</f>
        <v>1</v>
      </c>
      <c r="M458" s="2">
        <f>IF(L458=1,RANK(I458,$I$2:$I$1209,0),"Alternate event")</f>
        <v>947</v>
      </c>
      <c r="N458" s="2" t="str">
        <f t="shared" si="17"/>
        <v>Ethan PRINCENA-WHITEpole-vault</v>
      </c>
      <c r="O458" t="str">
        <f>IF(COUNTIFS($N$2:$N$3997, N458)&gt;1, "Duplicate", "Unique")</f>
        <v>Unique</v>
      </c>
    </row>
    <row r="459" spans="1:15" x14ac:dyDescent="0.2">
      <c r="A459" s="2">
        <v>458</v>
      </c>
      <c r="B459" s="2">
        <f t="shared" si="18"/>
        <v>110</v>
      </c>
      <c r="C459" t="s">
        <v>1031</v>
      </c>
      <c r="D459" t="s">
        <v>36</v>
      </c>
      <c r="E459" s="5">
        <v>30438</v>
      </c>
      <c r="F459" s="41">
        <f ca="1">DATEDIF(E459,TODAY(),"y")</f>
        <v>38</v>
      </c>
      <c r="G459" s="42" t="str">
        <f>IFERROR(VLOOKUP(C459&amp;D459,AUS_male_points_list!$A$3:$S$1048576,19,FALSE), IFERROR(VLOOKUP(C459&amp;D459,AUS_female_points_list!$A$3:$S$1048576,19,FALSE),""))</f>
        <v/>
      </c>
      <c r="I459" s="81">
        <f>IFERROR(VLOOKUP(C459&amp;D459,AUS_male_Toplist_21_22!$N$3:$Q$2969,2,FALSE),IFERROR(VLOOKUP(C459&amp;D459,AUS_female_Toplist_21_22!$N$3:$Q$2879,2,FALSE),"Not found"))</f>
        <v>838</v>
      </c>
      <c r="J459" s="81">
        <f>IFERROR(VLOOKUP(C459&amp;D459,AUS_male_Toplist_21_22!$N$3:$Q$2969,3,FALSE),IFERROR(VLOOKUP(C459&amp;D459,AUS_female_Toplist_21_22!$N$3:$Q$2879,3,FALSE),"Not found"))</f>
        <v>90</v>
      </c>
      <c r="K459" s="2">
        <f>IFERROR(VLOOKUP(C459&amp;D459,AUS_male_Toplist_21_22!$N$3:$Q$2969,4,FALSE),IFERROR(VLOOKUP(C459&amp;D459,AUS_female_Toplist_21_22!$N$3:$Q$2879,4,FALSE),"Not found"))</f>
        <v>25</v>
      </c>
      <c r="L459" s="2">
        <f>(COUNTIF($C$2:$C459,$C459)=1)+0</f>
        <v>1</v>
      </c>
      <c r="M459" s="2">
        <f>IF(L459=1,RANK(I459,$I$2:$I$1209,0),"Alternate event")</f>
        <v>1044</v>
      </c>
      <c r="N459" s="2" t="str">
        <f t="shared" si="17"/>
        <v>Katherine IANNELLOpole-vault</v>
      </c>
      <c r="O459" t="str">
        <f>IF(COUNTIFS($N$2:$N$3997, N459)&gt;1, "Duplicate", "Unique")</f>
        <v>Unique</v>
      </c>
    </row>
    <row r="460" spans="1:15" x14ac:dyDescent="0.2">
      <c r="A460" s="2">
        <v>459</v>
      </c>
      <c r="B460" s="2">
        <f t="shared" si="18"/>
        <v>110</v>
      </c>
      <c r="C460" t="s">
        <v>1032</v>
      </c>
      <c r="D460" t="s">
        <v>36</v>
      </c>
      <c r="E460" s="5">
        <v>38346</v>
      </c>
      <c r="F460" s="41">
        <f ca="1">DATEDIF(E460,TODAY(),"y")</f>
        <v>17</v>
      </c>
      <c r="G460" s="42" t="str">
        <f>IFERROR(VLOOKUP(C460&amp;D460,AUS_male_points_list!$A$3:$S$1048576,19,FALSE), IFERROR(VLOOKUP(C460&amp;D460,AUS_female_points_list!$A$3:$S$1048576,19,FALSE),""))</f>
        <v/>
      </c>
      <c r="I460" s="81">
        <f>IFERROR(VLOOKUP(C460&amp;D460,AUS_male_Toplist_21_22!$N$3:$Q$2969,2,FALSE),IFERROR(VLOOKUP(C460&amp;D460,AUS_female_Toplist_21_22!$N$3:$Q$2879,2,FALSE),"Not found"))</f>
        <v>838</v>
      </c>
      <c r="J460" s="81">
        <f>IFERROR(VLOOKUP(C460&amp;D460,AUS_male_Toplist_21_22!$N$3:$Q$2969,3,FALSE),IFERROR(VLOOKUP(C460&amp;D460,AUS_female_Toplist_21_22!$N$3:$Q$2879,3,FALSE),"Not found"))</f>
        <v>90</v>
      </c>
      <c r="K460" s="2">
        <f>IFERROR(VLOOKUP(C460&amp;D460,AUS_male_Toplist_21_22!$N$3:$Q$2969,4,FALSE),IFERROR(VLOOKUP(C460&amp;D460,AUS_female_Toplist_21_22!$N$3:$Q$2879,4,FALSE),"Not found"))</f>
        <v>25</v>
      </c>
      <c r="L460" s="2">
        <f>(COUNTIF($C$2:$C460,$C460)=1)+0</f>
        <v>1</v>
      </c>
      <c r="M460" s="2">
        <f>IF(L460=1,RANK(I460,$I$2:$I$1209,0),"Alternate event")</f>
        <v>1044</v>
      </c>
      <c r="N460" s="2" t="str">
        <f t="shared" si="17"/>
        <v>Amelia MCDONALDpole-vault</v>
      </c>
      <c r="O460" t="str">
        <f>IF(COUNTIFS($N$2:$N$3997, N460)&gt;1, "Duplicate", "Unique")</f>
        <v>Unique</v>
      </c>
    </row>
    <row r="461" spans="1:15" x14ac:dyDescent="0.2">
      <c r="A461" s="2">
        <v>460</v>
      </c>
      <c r="B461" s="2">
        <f t="shared" si="18"/>
        <v>110</v>
      </c>
      <c r="C461" t="s">
        <v>978</v>
      </c>
      <c r="D461" t="s">
        <v>36</v>
      </c>
      <c r="E461" s="5">
        <v>35316</v>
      </c>
      <c r="F461" s="41">
        <f ca="1">DATEDIF(E461,TODAY(),"y")</f>
        <v>25</v>
      </c>
      <c r="G461" s="42" t="str">
        <f>IFERROR(VLOOKUP(C461&amp;D461,AUS_male_points_list!$A$3:$S$1048576,19,FALSE), IFERROR(VLOOKUP(C461&amp;D461,AUS_female_points_list!$A$3:$S$1048576,19,FALSE),""))</f>
        <v/>
      </c>
      <c r="I461" s="81">
        <f>IFERROR(VLOOKUP(C461&amp;D461,AUS_male_Toplist_21_22!$N$3:$Q$2969,2,FALSE),IFERROR(VLOOKUP(C461&amp;D461,AUS_female_Toplist_21_22!$N$3:$Q$2879,2,FALSE),"Not found"))</f>
        <v>838</v>
      </c>
      <c r="J461" s="81">
        <f>IFERROR(VLOOKUP(C461&amp;D461,AUS_male_Toplist_21_22!$N$3:$Q$2969,3,FALSE),IFERROR(VLOOKUP(C461&amp;D461,AUS_female_Toplist_21_22!$N$3:$Q$2879,3,FALSE),"Not found"))</f>
        <v>90</v>
      </c>
      <c r="K461" s="2">
        <f>IFERROR(VLOOKUP(C461&amp;D461,AUS_male_Toplist_21_22!$N$3:$Q$2969,4,FALSE),IFERROR(VLOOKUP(C461&amp;D461,AUS_female_Toplist_21_22!$N$3:$Q$2879,4,FALSE),"Not found"))</f>
        <v>25</v>
      </c>
      <c r="L461" s="2">
        <f>(COUNTIF($C$2:$C461,$C461)=1)+0</f>
        <v>1</v>
      </c>
      <c r="M461" s="2">
        <f>IF(L461=1,RANK(I461,$I$2:$I$1209,0),"Alternate event")</f>
        <v>1044</v>
      </c>
      <c r="N461" s="2" t="str">
        <f t="shared" si="17"/>
        <v>Megan SEVEpole-vault</v>
      </c>
      <c r="O461" t="str">
        <f>IF(COUNTIFS($N$2:$N$3997, N461)&gt;1, "Duplicate", "Unique")</f>
        <v>Unique</v>
      </c>
    </row>
    <row r="462" spans="1:15" x14ac:dyDescent="0.2">
      <c r="A462" s="2">
        <v>461</v>
      </c>
      <c r="B462" s="2">
        <f t="shared" si="18"/>
        <v>110</v>
      </c>
      <c r="C462" t="s">
        <v>453</v>
      </c>
      <c r="D462" t="s">
        <v>39</v>
      </c>
      <c r="E462" s="5">
        <v>37360</v>
      </c>
      <c r="F462" s="41">
        <f ca="1">DATEDIF(E462,TODAY(),"y")</f>
        <v>19</v>
      </c>
      <c r="G462" s="42" t="str">
        <f>IFERROR(VLOOKUP(C462&amp;D462,AUS_male_points_list!$A$3:$S$1048576,19,FALSE), IFERROR(VLOOKUP(C462&amp;D462,AUS_female_points_list!$A$3:$S$1048576,19,FALSE),""))</f>
        <v/>
      </c>
      <c r="I462" s="81">
        <f>IFERROR(VLOOKUP(C462&amp;D462,AUS_male_Toplist_21_22!$N$3:$Q$2969,2,FALSE),IFERROR(VLOOKUP(C462&amp;D462,AUS_female_Toplist_21_22!$N$3:$Q$2879,2,FALSE),"Not found"))</f>
        <v>837</v>
      </c>
      <c r="J462" s="81">
        <f>IFERROR(VLOOKUP(C462&amp;D462,AUS_male_Toplist_21_22!$N$3:$Q$2969,3,FALSE),IFERROR(VLOOKUP(C462&amp;D462,AUS_female_Toplist_21_22!$N$3:$Q$2879,3,FALSE),"Not found"))</f>
        <v>91</v>
      </c>
      <c r="K462" s="2">
        <f>IFERROR(VLOOKUP(C462&amp;D462,AUS_male_Toplist_21_22!$N$3:$Q$2969,4,FALSE),IFERROR(VLOOKUP(C462&amp;D462,AUS_female_Toplist_21_22!$N$3:$Q$2879,4,FALSE),"Not found"))</f>
        <v>7</v>
      </c>
      <c r="L462" s="2">
        <f>(COUNTIF($C$2:$C462,$C462)=1)+0</f>
        <v>0</v>
      </c>
      <c r="M462" s="2" t="str">
        <f>IF(L462=1,RANK(I462,$I$2:$I$1209,0),"Alternate event")</f>
        <v>Alternate event</v>
      </c>
      <c r="N462" s="2" t="str">
        <f t="shared" si="17"/>
        <v>Sally SHOKRYshot-put</v>
      </c>
      <c r="O462" t="str">
        <f>IF(COUNTIFS($N$2:$N$3997, N462)&gt;1, "Duplicate", "Unique")</f>
        <v>Unique</v>
      </c>
    </row>
    <row r="463" spans="1:15" x14ac:dyDescent="0.2">
      <c r="A463" s="2">
        <v>462</v>
      </c>
      <c r="B463" s="2">
        <f t="shared" si="18"/>
        <v>110</v>
      </c>
      <c r="C463" t="s">
        <v>1024</v>
      </c>
      <c r="D463" t="s">
        <v>30</v>
      </c>
      <c r="E463" s="5">
        <v>1992</v>
      </c>
      <c r="F463" s="41">
        <f ca="1">DATEDIF(E463,TODAY(),"y")</f>
        <v>116</v>
      </c>
      <c r="G463" s="42" t="str">
        <f>IFERROR(VLOOKUP(C463&amp;D463,AUS_male_points_list!$A$3:$S$1048576,19,FALSE), IFERROR(VLOOKUP(C463&amp;D463,AUS_female_points_list!$A$3:$S$1048576,19,FALSE),""))</f>
        <v/>
      </c>
      <c r="I463" s="81">
        <f>IFERROR(VLOOKUP(C463&amp;D463,AUS_male_Toplist_21_22!$N$3:$Q$2969,2,FALSE),IFERROR(VLOOKUP(C463&amp;D463,AUS_female_Toplist_21_22!$N$3:$Q$2879,2,FALSE),"Not found"))</f>
        <v>1052</v>
      </c>
      <c r="J463" s="81">
        <f>IFERROR(VLOOKUP(C463&amp;D463,AUS_male_Toplist_21_22!$N$3:$Q$2969,3,FALSE),IFERROR(VLOOKUP(C463&amp;D463,AUS_female_Toplist_21_22!$N$3:$Q$2879,3,FALSE),"Not found"))</f>
        <v>91</v>
      </c>
      <c r="K463" s="2">
        <f>IFERROR(VLOOKUP(C463&amp;D463,AUS_male_Toplist_21_22!$N$3:$Q$2969,4,FALSE),IFERROR(VLOOKUP(C463&amp;D463,AUS_female_Toplist_21_22!$N$3:$Q$2879,4,FALSE),"Not found"))</f>
        <v>13</v>
      </c>
      <c r="L463" s="2">
        <f>(COUNTIF($C$2:$C463,$C463)=1)+0</f>
        <v>1</v>
      </c>
      <c r="M463" s="2">
        <f>IF(L463=1,RANK(I463,$I$2:$I$1209,0),"Alternate event")</f>
        <v>346</v>
      </c>
      <c r="N463" s="2" t="str">
        <f t="shared" si="17"/>
        <v>Sinead NOONAN10000m</v>
      </c>
      <c r="O463" t="str">
        <f>IF(COUNTIFS($N$2:$N$3997, N463)&gt;1, "Duplicate", "Unique")</f>
        <v>Unique</v>
      </c>
    </row>
    <row r="464" spans="1:15" x14ac:dyDescent="0.2">
      <c r="A464" s="2">
        <v>463</v>
      </c>
      <c r="B464" s="2">
        <f t="shared" si="18"/>
        <v>110</v>
      </c>
      <c r="C464" t="s">
        <v>997</v>
      </c>
      <c r="D464" t="s">
        <v>41</v>
      </c>
      <c r="E464" s="5">
        <v>33047</v>
      </c>
      <c r="F464" s="41">
        <f ca="1">DATEDIF(E464,TODAY(),"y")</f>
        <v>31</v>
      </c>
      <c r="G464" s="42" t="str">
        <f>IFERROR(VLOOKUP(C464&amp;D464,AUS_male_points_list!$A$3:$S$1048576,19,FALSE), IFERROR(VLOOKUP(C464&amp;D464,AUS_female_points_list!$A$3:$S$1048576,19,FALSE),""))</f>
        <v/>
      </c>
      <c r="I464" s="81">
        <f>IFERROR(VLOOKUP(C464&amp;D464,AUS_male_Toplist_21_22!$N$3:$Q$2969,2,FALSE),IFERROR(VLOOKUP(C464&amp;D464,AUS_female_Toplist_21_22!$N$3:$Q$2879,2,FALSE),"Not found"))</f>
        <v>811</v>
      </c>
      <c r="J464" s="81">
        <f>IFERROR(VLOOKUP(C464&amp;D464,AUS_male_Toplist_21_22!$N$3:$Q$2969,3,FALSE),IFERROR(VLOOKUP(C464&amp;D464,AUS_female_Toplist_21_22!$N$3:$Q$2879,3,FALSE),"Not found"))</f>
        <v>91</v>
      </c>
      <c r="K464" s="2">
        <f>IFERROR(VLOOKUP(C464&amp;D464,AUS_male_Toplist_21_22!$N$3:$Q$2969,4,FALSE),IFERROR(VLOOKUP(C464&amp;D464,AUS_female_Toplist_21_22!$N$3:$Q$2879,4,FALSE),"Not found"))</f>
        <v>18</v>
      </c>
      <c r="L464" s="2">
        <f>(COUNTIF($C$2:$C464,$C464)=1)+0</f>
        <v>1</v>
      </c>
      <c r="M464" s="2">
        <f>IF(L464=1,RANK(I464,$I$2:$I$1209,0),"Alternate event")</f>
        <v>1064</v>
      </c>
      <c r="N464" s="2" t="str">
        <f t="shared" si="17"/>
        <v>Karen CLARKEjavelin-throw</v>
      </c>
      <c r="O464" t="str">
        <f>IF(COUNTIFS($N$2:$N$3997, N464)&gt;1, "Duplicate", "Unique")</f>
        <v>Unique</v>
      </c>
    </row>
    <row r="465" spans="1:15" x14ac:dyDescent="0.2">
      <c r="A465" s="2">
        <v>464</v>
      </c>
      <c r="B465" s="2">
        <f t="shared" si="18"/>
        <v>110</v>
      </c>
      <c r="C465" t="s">
        <v>1055</v>
      </c>
      <c r="D465" t="s">
        <v>28</v>
      </c>
      <c r="E465" s="5">
        <v>37660</v>
      </c>
      <c r="F465" s="41">
        <f ca="1">DATEDIF(E465,TODAY(),"y")</f>
        <v>19</v>
      </c>
      <c r="G465" s="42" t="str">
        <f>IFERROR(VLOOKUP(C465&amp;D465,AUS_male_points_list!$A$3:$S$1048576,19,FALSE), IFERROR(VLOOKUP(C465&amp;D465,AUS_female_points_list!$A$3:$S$1048576,19,FALSE),""))</f>
        <v/>
      </c>
      <c r="I465" s="81">
        <f>IFERROR(VLOOKUP(C465&amp;D465,AUS_male_Toplist_21_22!$N$3:$Q$2969,2,FALSE),IFERROR(VLOOKUP(C465&amp;D465,AUS_female_Toplist_21_22!$N$3:$Q$2879,2,FALSE),"Not found"))</f>
        <v>1096</v>
      </c>
      <c r="J465" s="81">
        <f>IFERROR(VLOOKUP(C465&amp;D465,AUS_male_Toplist_21_22!$N$3:$Q$2969,3,FALSE),IFERROR(VLOOKUP(C465&amp;D465,AUS_female_Toplist_21_22!$N$3:$Q$2879,3,FALSE),"Not found"))</f>
        <v>91</v>
      </c>
      <c r="K465" s="2">
        <f>IFERROR(VLOOKUP(C465&amp;D465,AUS_male_Toplist_21_22!$N$3:$Q$2969,4,FALSE),IFERROR(VLOOKUP(C465&amp;D465,AUS_female_Toplist_21_22!$N$3:$Q$2879,4,FALSE),"Not found"))</f>
        <v>19</v>
      </c>
      <c r="L465" s="2">
        <f>(COUNTIF($C$2:$C465,$C465)=1)+0</f>
        <v>1</v>
      </c>
      <c r="M465" s="2">
        <f>IF(L465=1,RANK(I465,$I$2:$I$1209,0),"Alternate event")</f>
        <v>191</v>
      </c>
      <c r="N465" s="2" t="str">
        <f t="shared" si="17"/>
        <v>Tomas PALFREY1500m</v>
      </c>
      <c r="O465" t="str">
        <f>IF(COUNTIFS($N$2:$N$3997, N465)&gt;1, "Duplicate", "Unique")</f>
        <v>Unique</v>
      </c>
    </row>
    <row r="466" spans="1:15" x14ac:dyDescent="0.2">
      <c r="A466" s="2">
        <v>465</v>
      </c>
      <c r="B466" s="2">
        <f t="shared" si="18"/>
        <v>110</v>
      </c>
      <c r="C466" t="s">
        <v>653</v>
      </c>
      <c r="D466" t="s">
        <v>29</v>
      </c>
      <c r="E466" s="5">
        <v>32989</v>
      </c>
      <c r="F466" s="41">
        <f ca="1">DATEDIF(E466,TODAY(),"y")</f>
        <v>31</v>
      </c>
      <c r="G466" s="42" t="str">
        <f>IFERROR(VLOOKUP(C466&amp;D466,AUS_male_points_list!$A$3:$S$1048576,19,FALSE), IFERROR(VLOOKUP(C466&amp;D466,AUS_female_points_list!$A$3:$S$1048576,19,FALSE),""))</f>
        <v/>
      </c>
      <c r="I466" s="81">
        <f>IFERROR(VLOOKUP(C466&amp;D466,AUS_male_Toplist_21_22!$N$3:$Q$2969,2,FALSE),IFERROR(VLOOKUP(C466&amp;D466,AUS_female_Toplist_21_22!$N$3:$Q$2879,2,FALSE),"Not found"))</f>
        <v>1090</v>
      </c>
      <c r="J466" s="81">
        <f>IFERROR(VLOOKUP(C466&amp;D466,AUS_male_Toplist_21_22!$N$3:$Q$2969,3,FALSE),IFERROR(VLOOKUP(C466&amp;D466,AUS_female_Toplist_21_22!$N$3:$Q$2879,3,FALSE),"Not found"))</f>
        <v>92</v>
      </c>
      <c r="K466" s="2">
        <f>IFERROR(VLOOKUP(C466&amp;D466,AUS_male_Toplist_21_22!$N$3:$Q$2969,4,FALSE),IFERROR(VLOOKUP(C466&amp;D466,AUS_female_Toplist_21_22!$N$3:$Q$2879,4,FALSE),"Not found"))</f>
        <v>10</v>
      </c>
      <c r="L466" s="2">
        <f>(COUNTIF($C$2:$C466,$C466)=1)+0</f>
        <v>0</v>
      </c>
      <c r="M466" s="2" t="str">
        <f>IF(L466=1,RANK(I466,$I$2:$I$1209,0),"Alternate event")</f>
        <v>Alternate event</v>
      </c>
      <c r="N466" s="2" t="str">
        <f t="shared" si="17"/>
        <v>Ryan GREGSON5000m</v>
      </c>
      <c r="O466" t="str">
        <f>IF(COUNTIFS($N$2:$N$3997, N466)&gt;1, "Duplicate", "Unique")</f>
        <v>Unique</v>
      </c>
    </row>
    <row r="467" spans="1:15" x14ac:dyDescent="0.2">
      <c r="A467" s="2">
        <v>466</v>
      </c>
      <c r="B467" s="2">
        <f t="shared" si="18"/>
        <v>110</v>
      </c>
      <c r="C467" t="s">
        <v>946</v>
      </c>
      <c r="D467" t="s">
        <v>29</v>
      </c>
      <c r="E467" s="5">
        <v>30757</v>
      </c>
      <c r="F467" s="41">
        <f ca="1">DATEDIF(E467,TODAY(),"y")</f>
        <v>38</v>
      </c>
      <c r="G467" s="42" t="str">
        <f>IFERROR(VLOOKUP(C467&amp;D467,AUS_male_points_list!$A$3:$S$1048576,19,FALSE), IFERROR(VLOOKUP(C467&amp;D467,AUS_female_points_list!$A$3:$S$1048576,19,FALSE),""))</f>
        <v/>
      </c>
      <c r="I467" s="81">
        <f>IFERROR(VLOOKUP(C467&amp;D467,AUS_male_Toplist_21_22!$N$3:$Q$2969,2,FALSE),IFERROR(VLOOKUP(C467&amp;D467,AUS_female_Toplist_21_22!$N$3:$Q$2879,2,FALSE),"Not found"))</f>
        <v>1078</v>
      </c>
      <c r="J467" s="81">
        <f>IFERROR(VLOOKUP(C467&amp;D467,AUS_male_Toplist_21_22!$N$3:$Q$2969,3,FALSE),IFERROR(VLOOKUP(C467&amp;D467,AUS_female_Toplist_21_22!$N$3:$Q$2879,3,FALSE),"Not found"))</f>
        <v>92</v>
      </c>
      <c r="K467" s="2">
        <f>IFERROR(VLOOKUP(C467&amp;D467,AUS_male_Toplist_21_22!$N$3:$Q$2969,4,FALSE),IFERROR(VLOOKUP(C467&amp;D467,AUS_female_Toplist_21_22!$N$3:$Q$2879,4,FALSE),"Not found"))</f>
        <v>14</v>
      </c>
      <c r="L467" s="2">
        <f>(COUNTIF($C$2:$C467,$C467)=1)+0</f>
        <v>1</v>
      </c>
      <c r="M467" s="2">
        <f>IF(L467=1,RANK(I467,$I$2:$I$1209,0),"Alternate event")</f>
        <v>256</v>
      </c>
      <c r="N467" s="2" t="str">
        <f t="shared" si="17"/>
        <v>Marnie PONTON5000m</v>
      </c>
      <c r="O467" t="str">
        <f>IF(COUNTIFS($N$2:$N$3997, N467)&gt;1, "Duplicate", "Unique")</f>
        <v>Unique</v>
      </c>
    </row>
    <row r="468" spans="1:15" x14ac:dyDescent="0.2">
      <c r="A468" s="2">
        <v>467</v>
      </c>
      <c r="B468" s="2">
        <f t="shared" si="18"/>
        <v>110</v>
      </c>
      <c r="C468" t="s">
        <v>913</v>
      </c>
      <c r="D468" t="s">
        <v>27</v>
      </c>
      <c r="E468" s="5">
        <v>35582</v>
      </c>
      <c r="F468" s="41">
        <f ca="1">DATEDIF(E468,TODAY(),"y")</f>
        <v>24</v>
      </c>
      <c r="G468" s="42" t="str">
        <f>IFERROR(VLOOKUP(C468&amp;D468,AUS_male_points_list!$A$3:$S$1048576,19,FALSE), IFERROR(VLOOKUP(C468&amp;D468,AUS_female_points_list!$A$3:$S$1048576,19,FALSE),""))</f>
        <v/>
      </c>
      <c r="I468" s="81">
        <f>IFERROR(VLOOKUP(C468&amp;D468,AUS_male_Toplist_21_22!$N$3:$Q$2969,2,FALSE),IFERROR(VLOOKUP(C468&amp;D468,AUS_female_Toplist_21_22!$N$3:$Q$2879,2,FALSE),"Not found"))</f>
        <v>1086</v>
      </c>
      <c r="J468" s="81">
        <f>IFERROR(VLOOKUP(C468&amp;D468,AUS_male_Toplist_21_22!$N$3:$Q$2969,3,FALSE),IFERROR(VLOOKUP(C468&amp;D468,AUS_female_Toplist_21_22!$N$3:$Q$2879,3,FALSE),"Not found"))</f>
        <v>92</v>
      </c>
      <c r="K468" s="2">
        <f>IFERROR(VLOOKUP(C468&amp;D468,AUS_male_Toplist_21_22!$N$3:$Q$2969,4,FALSE),IFERROR(VLOOKUP(C468&amp;D468,AUS_female_Toplist_21_22!$N$3:$Q$2879,4,FALSE),"Not found"))</f>
        <v>16</v>
      </c>
      <c r="L468" s="2">
        <f>(COUNTIF($C$2:$C468,$C468)=1)+0</f>
        <v>1</v>
      </c>
      <c r="M468" s="2">
        <f>IF(L468=1,RANK(I468,$I$2:$I$1209,0),"Alternate event")</f>
        <v>235</v>
      </c>
      <c r="N468" s="2" t="str">
        <f t="shared" si="17"/>
        <v>Emma PHILIPPE800m</v>
      </c>
      <c r="O468" t="str">
        <f>IF(COUNTIFS($N$2:$N$3997, N468)&gt;1, "Duplicate", "Unique")</f>
        <v>Unique</v>
      </c>
    </row>
    <row r="469" spans="1:15" x14ac:dyDescent="0.2">
      <c r="A469" s="2">
        <v>468</v>
      </c>
      <c r="B469" s="2">
        <f t="shared" si="18"/>
        <v>110</v>
      </c>
      <c r="C469" t="s">
        <v>747</v>
      </c>
      <c r="D469" t="s">
        <v>37</v>
      </c>
      <c r="E469" s="5">
        <v>37777</v>
      </c>
      <c r="F469" s="41">
        <f ca="1">DATEDIF(E469,TODAY(),"y")</f>
        <v>18</v>
      </c>
      <c r="G469" s="42" t="str">
        <f>IFERROR(VLOOKUP(C469&amp;D469,AUS_male_points_list!$A$3:$S$1048576,19,FALSE), IFERROR(VLOOKUP(C469&amp;D469,AUS_female_points_list!$A$3:$S$1048576,19,FALSE),""))</f>
        <v/>
      </c>
      <c r="I469" s="81">
        <f>IFERROR(VLOOKUP(C469&amp;D469,AUS_male_Toplist_21_22!$N$3:$Q$2969,2,FALSE),IFERROR(VLOOKUP(C469&amp;D469,AUS_female_Toplist_21_22!$N$3:$Q$2879,2,FALSE),"Not found"))</f>
        <v>1053</v>
      </c>
      <c r="J469" s="81">
        <f>IFERROR(VLOOKUP(C469&amp;D469,AUS_male_Toplist_21_22!$N$3:$Q$2969,3,FALSE),IFERROR(VLOOKUP(C469&amp;D469,AUS_female_Toplist_21_22!$N$3:$Q$2879,3,FALSE),"Not found"))</f>
        <v>92</v>
      </c>
      <c r="K469" s="2">
        <f>IFERROR(VLOOKUP(C469&amp;D469,AUS_male_Toplist_21_22!$N$3:$Q$2969,4,FALSE),IFERROR(VLOOKUP(C469&amp;D469,AUS_female_Toplist_21_22!$N$3:$Q$2879,4,FALSE),"Not found"))</f>
        <v>16</v>
      </c>
      <c r="L469" s="2">
        <f>(COUNTIF($C$2:$C469,$C469)=1)+0</f>
        <v>0</v>
      </c>
      <c r="M469" s="2" t="str">
        <f>IF(L469=1,RANK(I469,$I$2:$I$1209,0),"Alternate event")</f>
        <v>Alternate event</v>
      </c>
      <c r="N469" s="2" t="str">
        <f t="shared" si="17"/>
        <v>Aiden HINSONlong-jump</v>
      </c>
      <c r="O469" t="str">
        <f>IF(COUNTIFS($N$2:$N$3997, N469)&gt;1, "Duplicate", "Unique")</f>
        <v>Unique</v>
      </c>
    </row>
    <row r="470" spans="1:15" x14ac:dyDescent="0.2">
      <c r="A470" s="2">
        <v>469</v>
      </c>
      <c r="B470" s="2">
        <f t="shared" si="18"/>
        <v>110</v>
      </c>
      <c r="C470" t="s">
        <v>1005</v>
      </c>
      <c r="D470" t="s">
        <v>41</v>
      </c>
      <c r="E470" s="5">
        <v>36176</v>
      </c>
      <c r="F470" s="41">
        <f ca="1">DATEDIF(E470,TODAY(),"y")</f>
        <v>23</v>
      </c>
      <c r="G470" s="42" t="str">
        <f>IFERROR(VLOOKUP(C470&amp;D470,AUS_male_points_list!$A$3:$S$1048576,19,FALSE), IFERROR(VLOOKUP(C470&amp;D470,AUS_female_points_list!$A$3:$S$1048576,19,FALSE),""))</f>
        <v/>
      </c>
      <c r="I470" s="81">
        <f>IFERROR(VLOOKUP(C470&amp;D470,AUS_male_Toplist_21_22!$N$3:$Q$2969,2,FALSE),IFERROR(VLOOKUP(C470&amp;D470,AUS_female_Toplist_21_22!$N$3:$Q$2879,2,FALSE),"Not found"))</f>
        <v>810</v>
      </c>
      <c r="J470" s="81">
        <f>IFERROR(VLOOKUP(C470&amp;D470,AUS_male_Toplist_21_22!$N$3:$Q$2969,3,FALSE),IFERROR(VLOOKUP(C470&amp;D470,AUS_female_Toplist_21_22!$N$3:$Q$2879,3,FALSE),"Not found"))</f>
        <v>92</v>
      </c>
      <c r="K470" s="2">
        <f>IFERROR(VLOOKUP(C470&amp;D470,AUS_male_Toplist_21_22!$N$3:$Q$2969,4,FALSE),IFERROR(VLOOKUP(C470&amp;D470,AUS_female_Toplist_21_22!$N$3:$Q$2879,4,FALSE),"Not found"))</f>
        <v>19</v>
      </c>
      <c r="L470" s="2">
        <f>(COUNTIF($C$2:$C470,$C470)=1)+0</f>
        <v>1</v>
      </c>
      <c r="M470" s="2">
        <f>IF(L470=1,RANK(I470,$I$2:$I$1209,0),"Alternate event")</f>
        <v>1066</v>
      </c>
      <c r="N470" s="2" t="str">
        <f t="shared" si="17"/>
        <v>Emma BUTLERjavelin-throw</v>
      </c>
      <c r="O470" t="str">
        <f>IF(COUNTIFS($N$2:$N$3997, N470)&gt;1, "Duplicate", "Unique")</f>
        <v>Unique</v>
      </c>
    </row>
    <row r="471" spans="1:15" x14ac:dyDescent="0.2">
      <c r="A471" s="2">
        <v>470</v>
      </c>
      <c r="B471" s="2">
        <f t="shared" si="18"/>
        <v>110</v>
      </c>
      <c r="C471" t="s">
        <v>655</v>
      </c>
      <c r="D471" t="s">
        <v>28</v>
      </c>
      <c r="E471" s="5">
        <v>36759</v>
      </c>
      <c r="F471" s="41">
        <f ca="1">DATEDIF(E471,TODAY(),"y")</f>
        <v>21</v>
      </c>
      <c r="G471" s="42" t="str">
        <f>IFERROR(VLOOKUP(C471&amp;D471,AUS_male_points_list!$A$3:$S$1048576,19,FALSE), IFERROR(VLOOKUP(C471&amp;D471,AUS_female_points_list!$A$3:$S$1048576,19,FALSE),""))</f>
        <v/>
      </c>
      <c r="I471" s="81">
        <f>IFERROR(VLOOKUP(C471&amp;D471,AUS_male_Toplist_21_22!$N$3:$Q$2969,2,FALSE),IFERROR(VLOOKUP(C471&amp;D471,AUS_female_Toplist_21_22!$N$3:$Q$2879,2,FALSE),"Not found"))</f>
        <v>1095</v>
      </c>
      <c r="J471" s="81">
        <f>IFERROR(VLOOKUP(C471&amp;D471,AUS_male_Toplist_21_22!$N$3:$Q$2969,3,FALSE),IFERROR(VLOOKUP(C471&amp;D471,AUS_female_Toplist_21_22!$N$3:$Q$2879,3,FALSE),"Not found"))</f>
        <v>92</v>
      </c>
      <c r="K471" s="2">
        <f>IFERROR(VLOOKUP(C471&amp;D471,AUS_male_Toplist_21_22!$N$3:$Q$2969,4,FALSE),IFERROR(VLOOKUP(C471&amp;D471,AUS_female_Toplist_21_22!$N$3:$Q$2879,4,FALSE),"Not found"))</f>
        <v>20</v>
      </c>
      <c r="L471" s="2">
        <f>(COUNTIF($C$2:$C471,$C471)=1)+0</f>
        <v>1</v>
      </c>
      <c r="M471" s="2">
        <f>IF(L471=1,RANK(I471,$I$2:$I$1209,0),"Alternate event")</f>
        <v>195</v>
      </c>
      <c r="N471" s="2" t="str">
        <f t="shared" si="17"/>
        <v>Jackson SHARP1500m</v>
      </c>
      <c r="O471" t="str">
        <f>IF(COUNTIFS($N$2:$N$3997, N471)&gt;1, "Duplicate", "Unique")</f>
        <v>Unique</v>
      </c>
    </row>
    <row r="472" spans="1:15" x14ac:dyDescent="0.2">
      <c r="A472" s="2">
        <v>471</v>
      </c>
      <c r="B472" s="2">
        <f t="shared" si="18"/>
        <v>110</v>
      </c>
      <c r="C472" t="s">
        <v>274</v>
      </c>
      <c r="D472" t="s">
        <v>29</v>
      </c>
      <c r="E472" s="5">
        <v>32903</v>
      </c>
      <c r="F472" s="41">
        <f ca="1">DATEDIF(E472,TODAY(),"y")</f>
        <v>32</v>
      </c>
      <c r="G472" s="42" t="str">
        <f>IFERROR(VLOOKUP(C472&amp;D472,AUS_male_points_list!$A$3:$S$1048576,19,FALSE), IFERROR(VLOOKUP(C472&amp;D472,AUS_female_points_list!$A$3:$S$1048576,19,FALSE),""))</f>
        <v/>
      </c>
      <c r="I472" s="81">
        <f>IFERROR(VLOOKUP(C472&amp;D472,AUS_male_Toplist_21_22!$N$3:$Q$2969,2,FALSE),IFERROR(VLOOKUP(C472&amp;D472,AUS_female_Toplist_21_22!$N$3:$Q$2879,2,FALSE),"Not found"))</f>
        <v>1077</v>
      </c>
      <c r="J472" s="81">
        <f>IFERROR(VLOOKUP(C472&amp;D472,AUS_male_Toplist_21_22!$N$3:$Q$2969,3,FALSE),IFERROR(VLOOKUP(C472&amp;D472,AUS_female_Toplist_21_22!$N$3:$Q$2879,3,FALSE),"Not found"))</f>
        <v>93</v>
      </c>
      <c r="K472" s="2">
        <f>IFERROR(VLOOKUP(C472&amp;D472,AUS_male_Toplist_21_22!$N$3:$Q$2969,4,FALSE),IFERROR(VLOOKUP(C472&amp;D472,AUS_female_Toplist_21_22!$N$3:$Q$2879,4,FALSE),"Not found"))</f>
        <v>15</v>
      </c>
      <c r="L472" s="2">
        <f>(COUNTIF($C$2:$C472,$C472)=1)+0</f>
        <v>0</v>
      </c>
      <c r="M472" s="2" t="str">
        <f>IF(L472=1,RANK(I472,$I$2:$I$1209,0),"Alternate event")</f>
        <v>Alternate event</v>
      </c>
      <c r="N472" s="2" t="str">
        <f t="shared" si="17"/>
        <v>Melissa DUNCAN5000m</v>
      </c>
      <c r="O472" t="str">
        <f>IF(COUNTIFS($N$2:$N$3997, N472)&gt;1, "Duplicate", "Unique")</f>
        <v>Unique</v>
      </c>
    </row>
    <row r="473" spans="1:15" x14ac:dyDescent="0.2">
      <c r="A473" s="2">
        <v>472</v>
      </c>
      <c r="B473" s="2">
        <f t="shared" si="18"/>
        <v>110</v>
      </c>
      <c r="C473" t="s">
        <v>301</v>
      </c>
      <c r="D473" t="s">
        <v>34</v>
      </c>
      <c r="E473" s="5">
        <v>1999</v>
      </c>
      <c r="F473" s="41">
        <f ca="1">DATEDIF(E473,TODAY(),"y")</f>
        <v>116</v>
      </c>
      <c r="G473" s="42" t="str">
        <f>IFERROR(VLOOKUP(C473&amp;D473,AUS_male_points_list!$A$3:$S$1048576,19,FALSE), IFERROR(VLOOKUP(C473&amp;D473,AUS_female_points_list!$A$3:$S$1048576,19,FALSE),""))</f>
        <v/>
      </c>
      <c r="I473" s="81">
        <f>IFERROR(VLOOKUP(C473&amp;D473,AUS_male_Toplist_21_22!$N$3:$Q$2969,2,FALSE),IFERROR(VLOOKUP(C473&amp;D473,AUS_female_Toplist_21_22!$N$3:$Q$2879,2,FALSE),"Not found"))</f>
        <v>1017</v>
      </c>
      <c r="J473" s="81">
        <f>IFERROR(VLOOKUP(C473&amp;D473,AUS_male_Toplist_21_22!$N$3:$Q$2969,3,FALSE),IFERROR(VLOOKUP(C473&amp;D473,AUS_female_Toplist_21_22!$N$3:$Q$2879,3,FALSE),"Not found"))</f>
        <v>93</v>
      </c>
      <c r="K473" s="2">
        <f>IFERROR(VLOOKUP(C473&amp;D473,AUS_male_Toplist_21_22!$N$3:$Q$2969,4,FALSE),IFERROR(VLOOKUP(C473&amp;D473,AUS_female_Toplist_21_22!$N$3:$Q$2879,4,FALSE),"Not found"))</f>
        <v>18</v>
      </c>
      <c r="L473" s="2">
        <f>(COUNTIF($C$2:$C473,$C473)=1)+0</f>
        <v>1</v>
      </c>
      <c r="M473" s="2">
        <f>IF(L473=1,RANK(I473,$I$2:$I$1209,0),"Alternate event")</f>
        <v>504</v>
      </c>
      <c r="N473" s="2" t="str">
        <f t="shared" si="17"/>
        <v>Hannah PREEO3000msc</v>
      </c>
      <c r="O473" t="str">
        <f>IF(COUNTIFS($N$2:$N$3997, N473)&gt;1, "Duplicate", "Unique")</f>
        <v>Unique</v>
      </c>
    </row>
    <row r="474" spans="1:15" x14ac:dyDescent="0.2">
      <c r="A474" s="2">
        <v>473</v>
      </c>
      <c r="B474" s="2">
        <f t="shared" si="18"/>
        <v>110</v>
      </c>
      <c r="C474" t="s">
        <v>1022</v>
      </c>
      <c r="D474" t="s">
        <v>28</v>
      </c>
      <c r="E474" s="5">
        <v>31249</v>
      </c>
      <c r="F474" s="41">
        <f ca="1">DATEDIF(E474,TODAY(),"y")</f>
        <v>36</v>
      </c>
      <c r="G474" s="42" t="str">
        <f>IFERROR(VLOOKUP(C474&amp;D474,AUS_male_points_list!$A$3:$S$1048576,19,FALSE), IFERROR(VLOOKUP(C474&amp;D474,AUS_female_points_list!$A$3:$S$1048576,19,FALSE),""))</f>
        <v/>
      </c>
      <c r="I474" s="81">
        <f>IFERROR(VLOOKUP(C474&amp;D474,AUS_male_Toplist_21_22!$N$3:$Q$2969,2,FALSE),IFERROR(VLOOKUP(C474&amp;D474,AUS_female_Toplist_21_22!$N$3:$Q$2879,2,FALSE),"Not found"))</f>
        <v>1091</v>
      </c>
      <c r="J474" s="81">
        <f>IFERROR(VLOOKUP(C474&amp;D474,AUS_male_Toplist_21_22!$N$3:$Q$2969,3,FALSE),IFERROR(VLOOKUP(C474&amp;D474,AUS_female_Toplist_21_22!$N$3:$Q$2879,3,FALSE),"Not found"))</f>
        <v>93</v>
      </c>
      <c r="K474" s="2">
        <f>IFERROR(VLOOKUP(C474&amp;D474,AUS_male_Toplist_21_22!$N$3:$Q$2969,4,FALSE),IFERROR(VLOOKUP(C474&amp;D474,AUS_female_Toplist_21_22!$N$3:$Q$2879,4,FALSE),"Not found"))</f>
        <v>20</v>
      </c>
      <c r="L474" s="2">
        <f>(COUNTIF($C$2:$C474,$C474)=1)+0</f>
        <v>0</v>
      </c>
      <c r="M474" s="2" t="str">
        <f>IF(L474=1,RANK(I474,$I$2:$I$1209,0),"Alternate event")</f>
        <v>Alternate event</v>
      </c>
      <c r="N474" s="2" t="str">
        <f t="shared" si="17"/>
        <v>Lauren REID1500m</v>
      </c>
      <c r="O474" t="str">
        <f>IF(COUNTIFS($N$2:$N$3997, N474)&gt;1, "Duplicate", "Unique")</f>
        <v>Unique</v>
      </c>
    </row>
    <row r="475" spans="1:15" x14ac:dyDescent="0.2">
      <c r="A475" s="2">
        <v>474</v>
      </c>
      <c r="B475" s="2">
        <f t="shared" si="18"/>
        <v>110</v>
      </c>
      <c r="C475" t="s">
        <v>279</v>
      </c>
      <c r="D475" t="s">
        <v>28</v>
      </c>
      <c r="E475" s="5">
        <v>38433</v>
      </c>
      <c r="F475" s="41">
        <f ca="1">DATEDIF(E475,TODAY(),"y")</f>
        <v>16</v>
      </c>
      <c r="G475" s="42" t="str">
        <f>IFERROR(VLOOKUP(C475&amp;D475,AUS_male_points_list!$A$3:$S$1048576,19,FALSE), IFERROR(VLOOKUP(C475&amp;D475,AUS_female_points_list!$A$3:$S$1048576,19,FALSE),""))</f>
        <v/>
      </c>
      <c r="I475" s="81">
        <f>IFERROR(VLOOKUP(C475&amp;D475,AUS_male_Toplist_21_22!$N$3:$Q$2969,2,FALSE),IFERROR(VLOOKUP(C475&amp;D475,AUS_female_Toplist_21_22!$N$3:$Q$2879,2,FALSE),"Not found"))</f>
        <v>1091</v>
      </c>
      <c r="J475" s="81">
        <f>IFERROR(VLOOKUP(C475&amp;D475,AUS_male_Toplist_21_22!$N$3:$Q$2969,3,FALSE),IFERROR(VLOOKUP(C475&amp;D475,AUS_female_Toplist_21_22!$N$3:$Q$2879,3,FALSE),"Not found"))</f>
        <v>93</v>
      </c>
      <c r="K475" s="2">
        <f>IFERROR(VLOOKUP(C475&amp;D475,AUS_male_Toplist_21_22!$N$3:$Q$2969,4,FALSE),IFERROR(VLOOKUP(C475&amp;D475,AUS_female_Toplist_21_22!$N$3:$Q$2879,4,FALSE),"Not found"))</f>
        <v>20</v>
      </c>
      <c r="L475" s="2">
        <f>(COUNTIF($C$2:$C475,$C475)=1)+0</f>
        <v>1</v>
      </c>
      <c r="M475" s="2">
        <f>IF(L475=1,RANK(I475,$I$2:$I$1209,0),"Alternate event")</f>
        <v>214</v>
      </c>
      <c r="N475" s="2" t="str">
        <f t="shared" si="17"/>
        <v>Amy BUNNAGE1500m</v>
      </c>
      <c r="O475" t="str">
        <f>IF(COUNTIFS($N$2:$N$3997, N475)&gt;1, "Duplicate", "Unique")</f>
        <v>Unique</v>
      </c>
    </row>
    <row r="476" spans="1:15" x14ac:dyDescent="0.2">
      <c r="A476" s="2">
        <v>475</v>
      </c>
      <c r="B476" s="2">
        <f t="shared" si="18"/>
        <v>110</v>
      </c>
      <c r="C476" t="s">
        <v>887</v>
      </c>
      <c r="D476" t="s">
        <v>82</v>
      </c>
      <c r="E476" s="5">
        <v>1984</v>
      </c>
      <c r="F476" s="41">
        <f ca="1">DATEDIF(E476,TODAY(),"y")</f>
        <v>116</v>
      </c>
      <c r="G476" s="42" t="str">
        <f>IFERROR(VLOOKUP(C476&amp;D476,AUS_male_points_list!$A$3:$S$1048576,19,FALSE), IFERROR(VLOOKUP(C476&amp;D476,AUS_female_points_list!$A$3:$S$1048576,19,FALSE),""))</f>
        <v/>
      </c>
      <c r="I476" s="81">
        <f>IFERROR(VLOOKUP(C476&amp;D476,AUS_male_Toplist_21_22!$N$3:$Q$2969,2,FALSE),IFERROR(VLOOKUP(C476&amp;D476,AUS_female_Toplist_21_22!$N$3:$Q$2879,2,FALSE),"Not found"))</f>
        <v>1001</v>
      </c>
      <c r="J476" s="81">
        <f>IFERROR(VLOOKUP(C476&amp;D476,AUS_male_Toplist_21_22!$N$3:$Q$2969,3,FALSE),IFERROR(VLOOKUP(C476&amp;D476,AUS_female_Toplist_21_22!$N$3:$Q$2879,3,FALSE),"Not found"))</f>
        <v>94</v>
      </c>
      <c r="K476" s="2">
        <f>IFERROR(VLOOKUP(C476&amp;D476,AUS_male_Toplist_21_22!$N$3:$Q$2969,4,FALSE),IFERROR(VLOOKUP(C476&amp;D476,AUS_female_Toplist_21_22!$N$3:$Q$2879,4,FALSE),"Not found"))</f>
        <v>5</v>
      </c>
      <c r="L476" s="2">
        <f>(COUNTIF($C$2:$C476,$C476)=1)+0</f>
        <v>1</v>
      </c>
      <c r="M476" s="2">
        <f>IF(L476=1,RANK(I476,$I$2:$I$1209,0),"Alternate event")</f>
        <v>608</v>
      </c>
      <c r="N476" s="2" t="str">
        <f t="shared" si="17"/>
        <v>Melissah GIBSONmarathon</v>
      </c>
      <c r="O476" t="str">
        <f>IF(COUNTIFS($N$2:$N$3997, N476)&gt;1, "Duplicate", "Unique")</f>
        <v>Unique</v>
      </c>
    </row>
    <row r="477" spans="1:15" x14ac:dyDescent="0.2">
      <c r="A477" s="2">
        <v>476</v>
      </c>
      <c r="B477" s="2">
        <f t="shared" si="18"/>
        <v>110</v>
      </c>
      <c r="C477" t="s">
        <v>516</v>
      </c>
      <c r="D477" t="s">
        <v>25</v>
      </c>
      <c r="E477" s="5">
        <v>36491</v>
      </c>
      <c r="F477" s="41">
        <f ca="1">DATEDIF(E477,TODAY(),"y")</f>
        <v>22</v>
      </c>
      <c r="G477" s="42" t="str">
        <f>IFERROR(VLOOKUP(C477&amp;D477,AUS_male_points_list!$A$3:$S$1048576,19,FALSE), IFERROR(VLOOKUP(C477&amp;D477,AUS_female_points_list!$A$3:$S$1048576,19,FALSE),""))</f>
        <v/>
      </c>
      <c r="I477" s="81">
        <f>IFERROR(VLOOKUP(C477&amp;D477,AUS_male_Toplist_21_22!$N$3:$Q$2969,2,FALSE),IFERROR(VLOOKUP(C477&amp;D477,AUS_female_Toplist_21_22!$N$3:$Q$2879,2,FALSE),"Not found"))</f>
        <v>1094</v>
      </c>
      <c r="J477" s="81">
        <f>IFERROR(VLOOKUP(C477&amp;D477,AUS_male_Toplist_21_22!$N$3:$Q$2969,3,FALSE),IFERROR(VLOOKUP(C477&amp;D477,AUS_female_Toplist_21_22!$N$3:$Q$2879,3,FALSE),"Not found"))</f>
        <v>94</v>
      </c>
      <c r="K477" s="2">
        <f>IFERROR(VLOOKUP(C477&amp;D477,AUS_male_Toplist_21_22!$N$3:$Q$2969,4,FALSE),IFERROR(VLOOKUP(C477&amp;D477,AUS_female_Toplist_21_22!$N$3:$Q$2879,4,FALSE),"Not found"))</f>
        <v>7</v>
      </c>
      <c r="L477" s="2">
        <f>(COUNTIF($C$2:$C477,$C477)=1)+0</f>
        <v>1</v>
      </c>
      <c r="M477" s="2">
        <f>IF(L477=1,RANK(I477,$I$2:$I$1209,0),"Alternate event")</f>
        <v>203</v>
      </c>
      <c r="N477" s="2" t="str">
        <f t="shared" si="17"/>
        <v>Joshua AZZOPARDI200m</v>
      </c>
      <c r="O477" t="str">
        <f>IF(COUNTIFS($N$2:$N$3997, N477)&gt;1, "Duplicate", "Unique")</f>
        <v>Unique</v>
      </c>
    </row>
    <row r="478" spans="1:15" x14ac:dyDescent="0.2">
      <c r="A478" s="2">
        <v>477</v>
      </c>
      <c r="B478" s="2">
        <f t="shared" si="18"/>
        <v>110</v>
      </c>
      <c r="C478" t="s">
        <v>110</v>
      </c>
      <c r="D478" t="s">
        <v>2</v>
      </c>
      <c r="E478" s="5">
        <v>36383</v>
      </c>
      <c r="F478" s="41">
        <f ca="1">DATEDIF(E478,TODAY(),"y")</f>
        <v>22</v>
      </c>
      <c r="G478" s="42" t="str">
        <f>IFERROR(VLOOKUP(C478&amp;D478,AUS_male_points_list!$A$3:$S$1048576,19,FALSE), IFERROR(VLOOKUP(C478&amp;D478,AUS_female_points_list!$A$3:$S$1048576,19,FALSE),""))</f>
        <v/>
      </c>
      <c r="I478" s="81">
        <f>IFERROR(VLOOKUP(C478&amp;D478,AUS_male_Toplist_21_22!$N$3:$Q$2969,2,FALSE),IFERROR(VLOOKUP(C478&amp;D478,AUS_female_Toplist_21_22!$N$3:$Q$2879,2,FALSE),"Not found"))</f>
        <v>1099</v>
      </c>
      <c r="J478" s="81">
        <f>IFERROR(VLOOKUP(C478&amp;D478,AUS_male_Toplist_21_22!$N$3:$Q$2969,3,FALSE),IFERROR(VLOOKUP(C478&amp;D478,AUS_female_Toplist_21_22!$N$3:$Q$2879,3,FALSE),"Not found"))</f>
        <v>94</v>
      </c>
      <c r="K478" s="2">
        <f>IFERROR(VLOOKUP(C478&amp;D478,AUS_male_Toplist_21_22!$N$3:$Q$2969,4,FALSE),IFERROR(VLOOKUP(C478&amp;D478,AUS_female_Toplist_21_22!$N$3:$Q$2879,4,FALSE),"Not found"))</f>
        <v>9</v>
      </c>
      <c r="L478" s="2">
        <f>(COUNTIF($C$2:$C478,$C478)=1)+0</f>
        <v>0</v>
      </c>
      <c r="M478" s="2" t="str">
        <f>IF(L478=1,RANK(I478,$I$2:$I$1209,0),"Alternate event")</f>
        <v>Alternate event</v>
      </c>
      <c r="N478" s="2" t="str">
        <f t="shared" si="17"/>
        <v>Celeste MUCCI100m</v>
      </c>
      <c r="O478" t="str">
        <f>IF(COUNTIFS($N$2:$N$3997, N478)&gt;1, "Duplicate", "Unique")</f>
        <v>Unique</v>
      </c>
    </row>
    <row r="479" spans="1:15" x14ac:dyDescent="0.2">
      <c r="A479" s="2">
        <v>478</v>
      </c>
      <c r="B479" s="2">
        <f t="shared" si="18"/>
        <v>110</v>
      </c>
      <c r="C479" t="s">
        <v>1135</v>
      </c>
      <c r="D479" t="s">
        <v>37</v>
      </c>
      <c r="E479" s="5">
        <v>35164</v>
      </c>
      <c r="F479" s="41">
        <f ca="1">DATEDIF(E479,TODAY(),"y")</f>
        <v>25</v>
      </c>
      <c r="G479" s="42" t="str">
        <f>IFERROR(VLOOKUP(C479&amp;D479,AUS_male_points_list!$A$3:$S$1048576,19,FALSE), IFERROR(VLOOKUP(C479&amp;D479,AUS_female_points_list!$A$3:$S$1048576,19,FALSE),""))</f>
        <v/>
      </c>
      <c r="I479" s="81">
        <f>IFERROR(VLOOKUP(C479&amp;D479,AUS_male_Toplist_21_22!$N$3:$Q$2969,2,FALSE),IFERROR(VLOOKUP(C479&amp;D479,AUS_female_Toplist_21_22!$N$3:$Q$2879,2,FALSE),"Not found"))</f>
        <v>1051</v>
      </c>
      <c r="J479" s="81">
        <f>IFERROR(VLOOKUP(C479&amp;D479,AUS_male_Toplist_21_22!$N$3:$Q$2969,3,FALSE),IFERROR(VLOOKUP(C479&amp;D479,AUS_female_Toplist_21_22!$N$3:$Q$2879,3,FALSE),"Not found"))</f>
        <v>94</v>
      </c>
      <c r="K479" s="2">
        <f>IFERROR(VLOOKUP(C479&amp;D479,AUS_male_Toplist_21_22!$N$3:$Q$2969,4,FALSE),IFERROR(VLOOKUP(C479&amp;D479,AUS_female_Toplist_21_22!$N$3:$Q$2879,4,FALSE),"Not found"))</f>
        <v>17</v>
      </c>
      <c r="L479" s="2">
        <f>(COUNTIF($C$2:$C479,$C479)=1)+0</f>
        <v>1</v>
      </c>
      <c r="M479" s="2">
        <f>IF(L479=1,RANK(I479,$I$2:$I$1209,0),"Alternate event")</f>
        <v>349</v>
      </c>
      <c r="N479" s="2" t="str">
        <f t="shared" si="17"/>
        <v>Henry SMITHlong-jump</v>
      </c>
      <c r="O479" t="str">
        <f>IF(COUNTIFS($N$2:$N$3997, N479)&gt;1, "Duplicate", "Unique")</f>
        <v>Unique</v>
      </c>
    </row>
    <row r="480" spans="1:15" x14ac:dyDescent="0.2">
      <c r="A480" s="2">
        <v>479</v>
      </c>
      <c r="B480" s="2">
        <f t="shared" si="18"/>
        <v>110</v>
      </c>
      <c r="C480" t="s">
        <v>300</v>
      </c>
      <c r="D480" t="s">
        <v>34</v>
      </c>
      <c r="E480" s="5">
        <v>37253</v>
      </c>
      <c r="F480" s="41">
        <f ca="1">DATEDIF(E480,TODAY(),"y")</f>
        <v>20</v>
      </c>
      <c r="G480" s="42" t="str">
        <f>IFERROR(VLOOKUP(C480&amp;D480,AUS_male_points_list!$A$3:$S$1048576,19,FALSE), IFERROR(VLOOKUP(C480&amp;D480,AUS_female_points_list!$A$3:$S$1048576,19,FALSE),""))</f>
        <v/>
      </c>
      <c r="I480" s="81">
        <f>IFERROR(VLOOKUP(C480&amp;D480,AUS_male_Toplist_21_22!$N$3:$Q$2969,2,FALSE),IFERROR(VLOOKUP(C480&amp;D480,AUS_female_Toplist_21_22!$N$3:$Q$2879,2,FALSE),"Not found"))</f>
        <v>1016</v>
      </c>
      <c r="J480" s="81">
        <f>IFERROR(VLOOKUP(C480&amp;D480,AUS_male_Toplist_21_22!$N$3:$Q$2969,3,FALSE),IFERROR(VLOOKUP(C480&amp;D480,AUS_female_Toplist_21_22!$N$3:$Q$2879,3,FALSE),"Not found"))</f>
        <v>94</v>
      </c>
      <c r="K480" s="2">
        <f>IFERROR(VLOOKUP(C480&amp;D480,AUS_male_Toplist_21_22!$N$3:$Q$2969,4,FALSE),IFERROR(VLOOKUP(C480&amp;D480,AUS_female_Toplist_21_22!$N$3:$Q$2879,4,FALSE),"Not found"))</f>
        <v>19</v>
      </c>
      <c r="L480" s="2">
        <f>(COUNTIF($C$2:$C480,$C480)=1)+0</f>
        <v>1</v>
      </c>
      <c r="M480" s="2">
        <f>IF(L480=1,RANK(I480,$I$2:$I$1209,0),"Alternate event")</f>
        <v>509</v>
      </c>
      <c r="N480" s="2" t="str">
        <f t="shared" si="17"/>
        <v>Brooke MULLINS3000msc</v>
      </c>
      <c r="O480" t="str">
        <f>IF(COUNTIFS($N$2:$N$3997, N480)&gt;1, "Duplicate", "Unique")</f>
        <v>Unique</v>
      </c>
    </row>
    <row r="481" spans="1:15" x14ac:dyDescent="0.2">
      <c r="A481" s="2">
        <v>480</v>
      </c>
      <c r="B481" s="2">
        <f t="shared" si="18"/>
        <v>110</v>
      </c>
      <c r="C481" t="s">
        <v>708</v>
      </c>
      <c r="D481" t="s">
        <v>29</v>
      </c>
      <c r="E481" s="5">
        <v>35052</v>
      </c>
      <c r="F481" s="41">
        <f ca="1">DATEDIF(E481,TODAY(),"y")</f>
        <v>26</v>
      </c>
      <c r="G481" s="42" t="str">
        <f>IFERROR(VLOOKUP(C481&amp;D481,AUS_male_points_list!$A$3:$S$1048576,19,FALSE), IFERROR(VLOOKUP(C481&amp;D481,AUS_female_points_list!$A$3:$S$1048576,19,FALSE),""))</f>
        <v/>
      </c>
      <c r="I481" s="81">
        <f>IFERROR(VLOOKUP(C481&amp;D481,AUS_male_Toplist_21_22!$N$3:$Q$2969,2,FALSE),IFERROR(VLOOKUP(C481&amp;D481,AUS_female_Toplist_21_22!$N$3:$Q$2879,2,FALSE),"Not found"))</f>
        <v>1086</v>
      </c>
      <c r="J481" s="81">
        <f>IFERROR(VLOOKUP(C481&amp;D481,AUS_male_Toplist_21_22!$N$3:$Q$2969,3,FALSE),IFERROR(VLOOKUP(C481&amp;D481,AUS_female_Toplist_21_22!$N$3:$Q$2879,3,FALSE),"Not found"))</f>
        <v>95</v>
      </c>
      <c r="K481" s="2">
        <f>IFERROR(VLOOKUP(C481&amp;D481,AUS_male_Toplist_21_22!$N$3:$Q$2969,4,FALSE),IFERROR(VLOOKUP(C481&amp;D481,AUS_female_Toplist_21_22!$N$3:$Q$2879,4,FALSE),"Not found"))</f>
        <v>11</v>
      </c>
      <c r="L481" s="2">
        <f>(COUNTIF($C$2:$C481,$C481)=1)+0</f>
        <v>0</v>
      </c>
      <c r="M481" s="2" t="str">
        <f>IF(L481=1,RANK(I481,$I$2:$I$1209,0),"Alternate event")</f>
        <v>Alternate event</v>
      </c>
      <c r="N481" s="2" t="str">
        <f t="shared" si="17"/>
        <v>Jack RAYNER5000m</v>
      </c>
      <c r="O481" t="str">
        <f>IF(COUNTIFS($N$2:$N$3997, N481)&gt;1, "Duplicate", "Unique")</f>
        <v>Unique</v>
      </c>
    </row>
    <row r="482" spans="1:15" x14ac:dyDescent="0.2">
      <c r="A482" s="2">
        <v>481</v>
      </c>
      <c r="B482" s="2">
        <f t="shared" si="18"/>
        <v>110</v>
      </c>
      <c r="C482" t="s">
        <v>457</v>
      </c>
      <c r="D482" t="s">
        <v>40</v>
      </c>
      <c r="E482" s="5">
        <v>36121</v>
      </c>
      <c r="F482" s="41">
        <f ca="1">DATEDIF(E482,TODAY(),"y")</f>
        <v>23</v>
      </c>
      <c r="G482" s="42" t="str">
        <f>IFERROR(VLOOKUP(C482&amp;D482,AUS_male_points_list!$A$3:$S$1048576,19,FALSE), IFERROR(VLOOKUP(C482&amp;D482,AUS_female_points_list!$A$3:$S$1048576,19,FALSE),""))</f>
        <v/>
      </c>
      <c r="I482" s="81">
        <f>IFERROR(VLOOKUP(C482&amp;D482,AUS_male_Toplist_21_22!$N$3:$Q$2969,2,FALSE),IFERROR(VLOOKUP(C482&amp;D482,AUS_female_Toplist_21_22!$N$3:$Q$2879,2,FALSE),"Not found"))</f>
        <v>839</v>
      </c>
      <c r="J482" s="81">
        <f>IFERROR(VLOOKUP(C482&amp;D482,AUS_male_Toplist_21_22!$N$3:$Q$2969,3,FALSE),IFERROR(VLOOKUP(C482&amp;D482,AUS_female_Toplist_21_22!$N$3:$Q$2879,3,FALSE),"Not found"))</f>
        <v>95</v>
      </c>
      <c r="K482" s="2">
        <f>IFERROR(VLOOKUP(C482&amp;D482,AUS_male_Toplist_21_22!$N$3:$Q$2969,4,FALSE),IFERROR(VLOOKUP(C482&amp;D482,AUS_female_Toplist_21_22!$N$3:$Q$2879,4,FALSE),"Not found"))</f>
        <v>13</v>
      </c>
      <c r="L482" s="2">
        <f>(COUNTIF($C$2:$C482,$C482)=1)+0</f>
        <v>1</v>
      </c>
      <c r="M482" s="2">
        <f>IF(L482=1,RANK(I482,$I$2:$I$1209,0),"Alternate event")</f>
        <v>1042</v>
      </c>
      <c r="N482" s="2" t="str">
        <f t="shared" si="17"/>
        <v>Samantha PEACEdiscus-throw</v>
      </c>
      <c r="O482" t="str">
        <f>IF(COUNTIFS($N$2:$N$3997, N482)&gt;1, "Duplicate", "Unique")</f>
        <v>Unique</v>
      </c>
    </row>
    <row r="483" spans="1:15" x14ac:dyDescent="0.2">
      <c r="A483" s="2">
        <v>482</v>
      </c>
      <c r="B483" s="2">
        <f t="shared" si="18"/>
        <v>110</v>
      </c>
      <c r="C483" t="s">
        <v>724</v>
      </c>
      <c r="D483" t="s">
        <v>37</v>
      </c>
      <c r="E483" s="5">
        <v>34712</v>
      </c>
      <c r="F483" s="41">
        <f ca="1">DATEDIF(E483,TODAY(),"y")</f>
        <v>27</v>
      </c>
      <c r="G483" s="42" t="str">
        <f>IFERROR(VLOOKUP(C483&amp;D483,AUS_male_points_list!$A$3:$S$1048576,19,FALSE), IFERROR(VLOOKUP(C483&amp;D483,AUS_female_points_list!$A$3:$S$1048576,19,FALSE),""))</f>
        <v/>
      </c>
      <c r="I483" s="81">
        <f>IFERROR(VLOOKUP(C483&amp;D483,AUS_male_Toplist_21_22!$N$3:$Q$2969,2,FALSE),IFERROR(VLOOKUP(C483&amp;D483,AUS_female_Toplist_21_22!$N$3:$Q$2879,2,FALSE),"Not found"))</f>
        <v>1049</v>
      </c>
      <c r="J483" s="81">
        <f>IFERROR(VLOOKUP(C483&amp;D483,AUS_male_Toplist_21_22!$N$3:$Q$2969,3,FALSE),IFERROR(VLOOKUP(C483&amp;D483,AUS_female_Toplist_21_22!$N$3:$Q$2879,3,FALSE),"Not found"))</f>
        <v>95</v>
      </c>
      <c r="K483" s="2">
        <f>IFERROR(VLOOKUP(C483&amp;D483,AUS_male_Toplist_21_22!$N$3:$Q$2969,4,FALSE),IFERROR(VLOOKUP(C483&amp;D483,AUS_female_Toplist_21_22!$N$3:$Q$2879,4,FALSE),"Not found"))</f>
        <v>18</v>
      </c>
      <c r="L483" s="2">
        <f>(COUNTIF($C$2:$C483,$C483)=1)+0</f>
        <v>0</v>
      </c>
      <c r="M483" s="2" t="str">
        <f>IF(L483=1,RANK(I483,$I$2:$I$1209,0),"Alternate event")</f>
        <v>Alternate event</v>
      </c>
      <c r="N483" s="2" t="str">
        <f t="shared" si="17"/>
        <v>Cedric DUBLERlong-jump</v>
      </c>
      <c r="O483" t="str">
        <f>IF(COUNTIFS($N$2:$N$3997, N483)&gt;1, "Duplicate", "Unique")</f>
        <v>Unique</v>
      </c>
    </row>
    <row r="484" spans="1:15" x14ac:dyDescent="0.2">
      <c r="A484" s="2">
        <v>483</v>
      </c>
      <c r="B484" s="2">
        <f t="shared" si="18"/>
        <v>110</v>
      </c>
      <c r="C484" t="s">
        <v>1128</v>
      </c>
      <c r="D484" t="s">
        <v>28</v>
      </c>
      <c r="E484" s="5">
        <v>35308</v>
      </c>
      <c r="F484" s="41">
        <f ca="1">DATEDIF(E484,TODAY(),"y")</f>
        <v>25</v>
      </c>
      <c r="G484" s="42" t="str">
        <f>IFERROR(VLOOKUP(C484&amp;D484,AUS_male_points_list!$A$3:$S$1048576,19,FALSE), IFERROR(VLOOKUP(C484&amp;D484,AUS_female_points_list!$A$3:$S$1048576,19,FALSE),""))</f>
        <v/>
      </c>
      <c r="I484" s="81">
        <f>IFERROR(VLOOKUP(C484&amp;D484,AUS_male_Toplist_21_22!$N$3:$Q$2969,2,FALSE),IFERROR(VLOOKUP(C484&amp;D484,AUS_female_Toplist_21_22!$N$3:$Q$2879,2,FALSE),"Not found"))</f>
        <v>1094</v>
      </c>
      <c r="J484" s="81">
        <f>IFERROR(VLOOKUP(C484&amp;D484,AUS_male_Toplist_21_22!$N$3:$Q$2969,3,FALSE),IFERROR(VLOOKUP(C484&amp;D484,AUS_female_Toplist_21_22!$N$3:$Q$2879,3,FALSE),"Not found"))</f>
        <v>95</v>
      </c>
      <c r="K484" s="2">
        <f>IFERROR(VLOOKUP(C484&amp;D484,AUS_male_Toplist_21_22!$N$3:$Q$2969,4,FALSE),IFERROR(VLOOKUP(C484&amp;D484,AUS_female_Toplist_21_22!$N$3:$Q$2879,4,FALSE),"Not found"))</f>
        <v>21</v>
      </c>
      <c r="L484" s="2">
        <f>(COUNTIF($C$2:$C484,$C484)=1)+0</f>
        <v>1</v>
      </c>
      <c r="M484" s="2">
        <f>IF(L484=1,RANK(I484,$I$2:$I$1209,0),"Alternate event")</f>
        <v>203</v>
      </c>
      <c r="N484" s="2" t="str">
        <f t="shared" si="17"/>
        <v>Cameron GRIFFITH1500m</v>
      </c>
      <c r="O484" t="str">
        <f>IF(COUNTIFS($N$2:$N$3997, N484)&gt;1, "Duplicate", "Unique")</f>
        <v>Unique</v>
      </c>
    </row>
    <row r="485" spans="1:15" x14ac:dyDescent="0.2">
      <c r="A485" s="2">
        <v>484</v>
      </c>
      <c r="B485" s="2">
        <f t="shared" si="18"/>
        <v>110</v>
      </c>
      <c r="C485" t="s">
        <v>1058</v>
      </c>
      <c r="D485" t="s">
        <v>34</v>
      </c>
      <c r="E485" s="5">
        <v>36237</v>
      </c>
      <c r="F485" s="41">
        <f ca="1">DATEDIF(E485,TODAY(),"y")</f>
        <v>22</v>
      </c>
      <c r="G485" s="42" t="str">
        <f>IFERROR(VLOOKUP(C485&amp;D485,AUS_male_points_list!$A$3:$S$1048576,19,FALSE), IFERROR(VLOOKUP(C485&amp;D485,AUS_female_points_list!$A$3:$S$1048576,19,FALSE),""))</f>
        <v/>
      </c>
      <c r="I485" s="81">
        <f>IFERROR(VLOOKUP(C485&amp;D485,AUS_male_Toplist_21_22!$N$3:$Q$2969,2,FALSE),IFERROR(VLOOKUP(C485&amp;D485,AUS_female_Toplist_21_22!$N$3:$Q$2879,2,FALSE),"Not found"))</f>
        <v>1022</v>
      </c>
      <c r="J485" s="81">
        <f>IFERROR(VLOOKUP(C485&amp;D485,AUS_male_Toplist_21_22!$N$3:$Q$2969,3,FALSE),IFERROR(VLOOKUP(C485&amp;D485,AUS_female_Toplist_21_22!$N$3:$Q$2879,3,FALSE),"Not found"))</f>
        <v>96</v>
      </c>
      <c r="K485" s="2">
        <f>IFERROR(VLOOKUP(C485&amp;D485,AUS_male_Toplist_21_22!$N$3:$Q$2969,4,FALSE),IFERROR(VLOOKUP(C485&amp;D485,AUS_female_Toplist_21_22!$N$3:$Q$2879,4,FALSE),"Not found"))</f>
        <v>9</v>
      </c>
      <c r="L485" s="2">
        <f>(COUNTIF($C$2:$C485,$C485)=1)+0</f>
        <v>1</v>
      </c>
      <c r="M485" s="2">
        <f>IF(L485=1,RANK(I485,$I$2:$I$1209,0),"Alternate event")</f>
        <v>474</v>
      </c>
      <c r="N485" s="2" t="str">
        <f t="shared" si="17"/>
        <v>Luke GRAVES3000msc</v>
      </c>
      <c r="O485" t="str">
        <f>IF(COUNTIFS($N$2:$N$3997, N485)&gt;1, "Duplicate", "Unique")</f>
        <v>Unique</v>
      </c>
    </row>
    <row r="486" spans="1:15" x14ac:dyDescent="0.2">
      <c r="A486" s="2">
        <v>485</v>
      </c>
      <c r="B486" s="2">
        <f t="shared" si="18"/>
        <v>110</v>
      </c>
      <c r="C486" t="s">
        <v>559</v>
      </c>
      <c r="D486" t="s">
        <v>26</v>
      </c>
      <c r="E486" s="5">
        <v>34998</v>
      </c>
      <c r="F486" s="41">
        <f ca="1">DATEDIF(E486,TODAY(),"y")</f>
        <v>26</v>
      </c>
      <c r="G486" s="42" t="str">
        <f>IFERROR(VLOOKUP(C486&amp;D486,AUS_male_points_list!$A$3:$S$1048576,19,FALSE), IFERROR(VLOOKUP(C486&amp;D486,AUS_female_points_list!$A$3:$S$1048576,19,FALSE),""))</f>
        <v/>
      </c>
      <c r="I486" s="81">
        <f>IFERROR(VLOOKUP(C486&amp;D486,AUS_male_Toplist_21_22!$N$3:$Q$2969,2,FALSE),IFERROR(VLOOKUP(C486&amp;D486,AUS_female_Toplist_21_22!$N$3:$Q$2879,2,FALSE),"Not found"))</f>
        <v>1093</v>
      </c>
      <c r="J486" s="81">
        <f>IFERROR(VLOOKUP(C486&amp;D486,AUS_male_Toplist_21_22!$N$3:$Q$2969,3,FALSE),IFERROR(VLOOKUP(C486&amp;D486,AUS_female_Toplist_21_22!$N$3:$Q$2879,3,FALSE),"Not found"))</f>
        <v>97</v>
      </c>
      <c r="K486" s="2">
        <f>IFERROR(VLOOKUP(C486&amp;D486,AUS_male_Toplist_21_22!$N$3:$Q$2969,4,FALSE),IFERROR(VLOOKUP(C486&amp;D486,AUS_female_Toplist_21_22!$N$3:$Q$2879,4,FALSE),"Not found"))</f>
        <v>5</v>
      </c>
      <c r="L486" s="2">
        <f>(COUNTIF($C$2:$C486,$C486)=1)+0</f>
        <v>0</v>
      </c>
      <c r="M486" s="2" t="str">
        <f>IF(L486=1,RANK(I486,$I$2:$I$1209,0),"Alternate event")</f>
        <v>Alternate event</v>
      </c>
      <c r="N486" s="2" t="str">
        <f t="shared" si="17"/>
        <v>Connor DIFFEY400m</v>
      </c>
      <c r="O486" t="str">
        <f>IF(COUNTIFS($N$2:$N$3997, N486)&gt;1, "Duplicate", "Unique")</f>
        <v>Unique</v>
      </c>
    </row>
    <row r="487" spans="1:15" x14ac:dyDescent="0.2">
      <c r="A487" s="2">
        <v>486</v>
      </c>
      <c r="B487" s="2">
        <f t="shared" si="18"/>
        <v>110</v>
      </c>
      <c r="C487" t="s">
        <v>450</v>
      </c>
      <c r="D487" t="s">
        <v>39</v>
      </c>
      <c r="E487" s="5">
        <v>33247</v>
      </c>
      <c r="F487" s="41">
        <f ca="1">DATEDIF(E487,TODAY(),"y")</f>
        <v>31</v>
      </c>
      <c r="G487" s="42" t="str">
        <f>IFERROR(VLOOKUP(C487&amp;D487,AUS_male_points_list!$A$3:$S$1048576,19,FALSE), IFERROR(VLOOKUP(C487&amp;D487,AUS_female_points_list!$A$3:$S$1048576,19,FALSE),""))</f>
        <v/>
      </c>
      <c r="I487" s="81">
        <f>IFERROR(VLOOKUP(C487&amp;D487,AUS_male_Toplist_21_22!$N$3:$Q$2969,2,FALSE),IFERROR(VLOOKUP(C487&amp;D487,AUS_female_Toplist_21_22!$N$3:$Q$2879,2,FALSE),"Not found"))</f>
        <v>828</v>
      </c>
      <c r="J487" s="81">
        <f>IFERROR(VLOOKUP(C487&amp;D487,AUS_male_Toplist_21_22!$N$3:$Q$2969,3,FALSE),IFERROR(VLOOKUP(C487&amp;D487,AUS_female_Toplist_21_22!$N$3:$Q$2879,3,FALSE),"Not found"))</f>
        <v>97</v>
      </c>
      <c r="K487" s="2">
        <f>IFERROR(VLOOKUP(C487&amp;D487,AUS_male_Toplist_21_22!$N$3:$Q$2969,4,FALSE),IFERROR(VLOOKUP(C487&amp;D487,AUS_female_Toplist_21_22!$N$3:$Q$2879,4,FALSE),"Not found"))</f>
        <v>8</v>
      </c>
      <c r="L487" s="2">
        <f>(COUNTIF($C$2:$C487,$C487)=1)+0</f>
        <v>0</v>
      </c>
      <c r="M487" s="2" t="str">
        <f>IF(L487=1,RANK(I487,$I$2:$I$1209,0),"Alternate event")</f>
        <v>Alternate event</v>
      </c>
      <c r="N487" s="2" t="str">
        <f t="shared" si="17"/>
        <v>Kimberly MULHALLshot-put</v>
      </c>
      <c r="O487" t="str">
        <f>IF(COUNTIFS($N$2:$N$3997, N487)&gt;1, "Duplicate", "Unique")</f>
        <v>Unique</v>
      </c>
    </row>
    <row r="488" spans="1:15" x14ac:dyDescent="0.2">
      <c r="A488" s="2">
        <v>487</v>
      </c>
      <c r="B488" s="2">
        <f t="shared" si="18"/>
        <v>110</v>
      </c>
      <c r="C488" t="s">
        <v>478</v>
      </c>
      <c r="D488" t="s">
        <v>42</v>
      </c>
      <c r="E488" s="5">
        <v>37463</v>
      </c>
      <c r="F488" s="41">
        <f ca="1">DATEDIF(E488,TODAY(),"y")</f>
        <v>19</v>
      </c>
      <c r="G488" s="42" t="str">
        <f>IFERROR(VLOOKUP(C488&amp;D488,AUS_male_points_list!$A$3:$S$1048576,19,FALSE), IFERROR(VLOOKUP(C488&amp;D488,AUS_female_points_list!$A$3:$S$1048576,19,FALSE),""))</f>
        <v/>
      </c>
      <c r="I488" s="81">
        <f>IFERROR(VLOOKUP(C488&amp;D488,AUS_male_Toplist_21_22!$N$3:$Q$2969,2,FALSE),IFERROR(VLOOKUP(C488&amp;D488,AUS_female_Toplist_21_22!$N$3:$Q$2879,2,FALSE),"Not found"))</f>
        <v>828</v>
      </c>
      <c r="J488" s="81">
        <f>IFERROR(VLOOKUP(C488&amp;D488,AUS_male_Toplist_21_22!$N$3:$Q$2969,3,FALSE),IFERROR(VLOOKUP(C488&amp;D488,AUS_female_Toplist_21_22!$N$3:$Q$2879,3,FALSE),"Not found"))</f>
        <v>97</v>
      </c>
      <c r="K488" s="2">
        <f>IFERROR(VLOOKUP(C488&amp;D488,AUS_male_Toplist_21_22!$N$3:$Q$2969,4,FALSE),IFERROR(VLOOKUP(C488&amp;D488,AUS_female_Toplist_21_22!$N$3:$Q$2879,4,FALSE),"Not found"))</f>
        <v>9</v>
      </c>
      <c r="L488" s="2">
        <f>(COUNTIF($C$2:$C488,$C488)=1)+0</f>
        <v>1</v>
      </c>
      <c r="M488" s="2">
        <f>IF(L488=1,RANK(I488,$I$2:$I$1209,0),"Alternate event")</f>
        <v>1055</v>
      </c>
      <c r="N488" s="2" t="str">
        <f t="shared" si="17"/>
        <v>Aliyah CANEPAhammer-throw</v>
      </c>
      <c r="O488" t="str">
        <f>IF(COUNTIFS($N$2:$N$3997, N488)&gt;1, "Duplicate", "Unique")</f>
        <v>Unique</v>
      </c>
    </row>
    <row r="489" spans="1:15" x14ac:dyDescent="0.2">
      <c r="A489" s="2">
        <v>488</v>
      </c>
      <c r="B489" s="2">
        <f t="shared" si="18"/>
        <v>110</v>
      </c>
      <c r="C489" t="s">
        <v>338</v>
      </c>
      <c r="D489" t="s">
        <v>2</v>
      </c>
      <c r="E489" s="5">
        <v>33543</v>
      </c>
      <c r="F489" s="41">
        <f ca="1">DATEDIF(E489,TODAY(),"y")</f>
        <v>30</v>
      </c>
      <c r="G489" s="42" t="str">
        <f>IFERROR(VLOOKUP(C489&amp;D489,AUS_male_points_list!$A$3:$S$1048576,19,FALSE), IFERROR(VLOOKUP(C489&amp;D489,AUS_female_points_list!$A$3:$S$1048576,19,FALSE),""))</f>
        <v/>
      </c>
      <c r="I489" s="81">
        <f>IFERROR(VLOOKUP(C489&amp;D489,AUS_male_Toplist_21_22!$N$3:$Q$2969,2,FALSE),IFERROR(VLOOKUP(C489&amp;D489,AUS_female_Toplist_21_22!$N$3:$Q$2879,2,FALSE),"Not found"))</f>
        <v>1097</v>
      </c>
      <c r="J489" s="81">
        <f>IFERROR(VLOOKUP(C489&amp;D489,AUS_male_Toplist_21_22!$N$3:$Q$2969,3,FALSE),IFERROR(VLOOKUP(C489&amp;D489,AUS_female_Toplist_21_22!$N$3:$Q$2879,3,FALSE),"Not found"))</f>
        <v>97</v>
      </c>
      <c r="K489" s="2">
        <f>IFERROR(VLOOKUP(C489&amp;D489,AUS_male_Toplist_21_22!$N$3:$Q$2969,4,FALSE),IFERROR(VLOOKUP(C489&amp;D489,AUS_female_Toplist_21_22!$N$3:$Q$2879,4,FALSE),"Not found"))</f>
        <v>10</v>
      </c>
      <c r="L489" s="2">
        <f>(COUNTIF($C$2:$C489,$C489)=1)+0</f>
        <v>0</v>
      </c>
      <c r="M489" s="2" t="str">
        <f>IF(L489=1,RANK(I489,$I$2:$I$1209,0),"Alternate event")</f>
        <v>Alternate event</v>
      </c>
      <c r="N489" s="2" t="str">
        <f t="shared" si="17"/>
        <v>Brianna BEAHAN100m</v>
      </c>
      <c r="O489" t="str">
        <f>IF(COUNTIFS($N$2:$N$3997, N489)&gt;1, "Duplicate", "Unique")</f>
        <v>Unique</v>
      </c>
    </row>
    <row r="490" spans="1:15" x14ac:dyDescent="0.2">
      <c r="A490" s="2">
        <v>489</v>
      </c>
      <c r="B490" s="2">
        <f t="shared" si="18"/>
        <v>110</v>
      </c>
      <c r="C490" t="s">
        <v>310</v>
      </c>
      <c r="D490" t="s">
        <v>30</v>
      </c>
      <c r="E490" s="5">
        <v>35618</v>
      </c>
      <c r="F490" s="41">
        <f ca="1">DATEDIF(E490,TODAY(),"y")</f>
        <v>24</v>
      </c>
      <c r="G490" s="42" t="str">
        <f>IFERROR(VLOOKUP(C490&amp;D490,AUS_male_points_list!$A$3:$S$1048576,19,FALSE), IFERROR(VLOOKUP(C490&amp;D490,AUS_female_points_list!$A$3:$S$1048576,19,FALSE),""))</f>
        <v/>
      </c>
      <c r="I490" s="81">
        <f>IFERROR(VLOOKUP(C490&amp;D490,AUS_male_Toplist_21_22!$N$3:$Q$2969,2,FALSE),IFERROR(VLOOKUP(C490&amp;D490,AUS_female_Toplist_21_22!$N$3:$Q$2879,2,FALSE),"Not found"))</f>
        <v>1045</v>
      </c>
      <c r="J490" s="81">
        <f>IFERROR(VLOOKUP(C490&amp;D490,AUS_male_Toplist_21_22!$N$3:$Q$2969,3,FALSE),IFERROR(VLOOKUP(C490&amp;D490,AUS_female_Toplist_21_22!$N$3:$Q$2879,3,FALSE),"Not found"))</f>
        <v>97</v>
      </c>
      <c r="K490" s="2">
        <f>IFERROR(VLOOKUP(C490&amp;D490,AUS_male_Toplist_21_22!$N$3:$Q$2969,4,FALSE),IFERROR(VLOOKUP(C490&amp;D490,AUS_female_Toplist_21_22!$N$3:$Q$2879,4,FALSE),"Not found"))</f>
        <v>14</v>
      </c>
      <c r="L490" s="2">
        <f>(COUNTIF($C$2:$C490,$C490)=1)+0</f>
        <v>0</v>
      </c>
      <c r="M490" s="2" t="str">
        <f>IF(L490=1,RANK(I490,$I$2:$I$1209,0),"Alternate event")</f>
        <v>Alternate event</v>
      </c>
      <c r="N490" s="2" t="str">
        <f t="shared" si="17"/>
        <v>Caitlin ADAMS10000m</v>
      </c>
      <c r="O490" t="str">
        <f>IF(COUNTIFS($N$2:$N$3997, N490)&gt;1, "Duplicate", "Unique")</f>
        <v>Unique</v>
      </c>
    </row>
    <row r="491" spans="1:15" x14ac:dyDescent="0.2">
      <c r="A491" s="2">
        <v>490</v>
      </c>
      <c r="B491" s="2">
        <f t="shared" si="18"/>
        <v>110</v>
      </c>
      <c r="C491" t="s">
        <v>195</v>
      </c>
      <c r="D491" t="s">
        <v>29</v>
      </c>
      <c r="E491" s="5">
        <v>35243</v>
      </c>
      <c r="F491" s="41">
        <f ca="1">DATEDIF(E491,TODAY(),"y")</f>
        <v>25</v>
      </c>
      <c r="G491" s="42" t="str">
        <f>IFERROR(VLOOKUP(C491&amp;D491,AUS_male_points_list!$A$3:$S$1048576,19,FALSE), IFERROR(VLOOKUP(C491&amp;D491,AUS_female_points_list!$A$3:$S$1048576,19,FALSE),""))</f>
        <v/>
      </c>
      <c r="I491" s="81">
        <f>IFERROR(VLOOKUP(C491&amp;D491,AUS_male_Toplist_21_22!$N$3:$Q$2969,2,FALSE),IFERROR(VLOOKUP(C491&amp;D491,AUS_female_Toplist_21_22!$N$3:$Q$2879,2,FALSE),"Not found"))</f>
        <v>1074</v>
      </c>
      <c r="J491" s="81">
        <f>IFERROR(VLOOKUP(C491&amp;D491,AUS_male_Toplist_21_22!$N$3:$Q$2969,3,FALSE),IFERROR(VLOOKUP(C491&amp;D491,AUS_female_Toplist_21_22!$N$3:$Q$2879,3,FALSE),"Not found"))</f>
        <v>97</v>
      </c>
      <c r="K491" s="2">
        <f>IFERROR(VLOOKUP(C491&amp;D491,AUS_male_Toplist_21_22!$N$3:$Q$2969,4,FALSE),IFERROR(VLOOKUP(C491&amp;D491,AUS_female_Toplist_21_22!$N$3:$Q$2879,4,FALSE),"Not found"))</f>
        <v>16</v>
      </c>
      <c r="L491" s="2">
        <f>(COUNTIF($C$2:$C491,$C491)=1)+0</f>
        <v>0</v>
      </c>
      <c r="M491" s="2" t="str">
        <f>IF(L491=1,RANK(I491,$I$2:$I$1209,0),"Alternate event")</f>
        <v>Alternate event</v>
      </c>
      <c r="N491" s="2" t="str">
        <f t="shared" si="17"/>
        <v>Paige CAMPBELL5000m</v>
      </c>
      <c r="O491" t="str">
        <f>IF(COUNTIFS($N$2:$N$3997, N491)&gt;1, "Duplicate", "Unique")</f>
        <v>Unique</v>
      </c>
    </row>
    <row r="492" spans="1:15" x14ac:dyDescent="0.2">
      <c r="A492" s="2">
        <v>491</v>
      </c>
      <c r="B492" s="2">
        <f t="shared" si="18"/>
        <v>110</v>
      </c>
      <c r="C492" t="s">
        <v>916</v>
      </c>
      <c r="D492" t="s">
        <v>27</v>
      </c>
      <c r="E492" s="5">
        <v>37172</v>
      </c>
      <c r="F492" s="41">
        <f ca="1">DATEDIF(E492,TODAY(),"y")</f>
        <v>20</v>
      </c>
      <c r="G492" s="42" t="str">
        <f>IFERROR(VLOOKUP(C492&amp;D492,AUS_male_points_list!$A$3:$S$1048576,19,FALSE), IFERROR(VLOOKUP(C492&amp;D492,AUS_female_points_list!$A$3:$S$1048576,19,FALSE),""))</f>
        <v/>
      </c>
      <c r="I492" s="81">
        <f>IFERROR(VLOOKUP(C492&amp;D492,AUS_male_Toplist_21_22!$N$3:$Q$2969,2,FALSE),IFERROR(VLOOKUP(C492&amp;D492,AUS_female_Toplist_21_22!$N$3:$Q$2879,2,FALSE),"Not found"))</f>
        <v>1081</v>
      </c>
      <c r="J492" s="81">
        <f>IFERROR(VLOOKUP(C492&amp;D492,AUS_male_Toplist_21_22!$N$3:$Q$2969,3,FALSE),IFERROR(VLOOKUP(C492&amp;D492,AUS_female_Toplist_21_22!$N$3:$Q$2879,3,FALSE),"Not found"))</f>
        <v>97</v>
      </c>
      <c r="K492" s="2">
        <f>IFERROR(VLOOKUP(C492&amp;D492,AUS_male_Toplist_21_22!$N$3:$Q$2969,4,FALSE),IFERROR(VLOOKUP(C492&amp;D492,AUS_female_Toplist_21_22!$N$3:$Q$2879,4,FALSE),"Not found"))</f>
        <v>17</v>
      </c>
      <c r="L492" s="2">
        <f>(COUNTIF($C$2:$C492,$C492)=1)+0</f>
        <v>1</v>
      </c>
      <c r="M492" s="2">
        <f>IF(L492=1,RANK(I492,$I$2:$I$1209,0),"Alternate event")</f>
        <v>247</v>
      </c>
      <c r="N492" s="2" t="str">
        <f t="shared" si="17"/>
        <v>Rose PITTMAN800m</v>
      </c>
      <c r="O492" t="str">
        <f>IF(COUNTIFS($N$2:$N$3997, N492)&gt;1, "Duplicate", "Unique")</f>
        <v>Unique</v>
      </c>
    </row>
    <row r="493" spans="1:15" x14ac:dyDescent="0.2">
      <c r="A493" s="2">
        <v>492</v>
      </c>
      <c r="B493" s="2">
        <f t="shared" si="18"/>
        <v>110</v>
      </c>
      <c r="C493" t="s">
        <v>727</v>
      </c>
      <c r="D493" t="s">
        <v>31</v>
      </c>
      <c r="E493" s="5">
        <v>35651</v>
      </c>
      <c r="F493" s="41">
        <f ca="1">DATEDIF(E493,TODAY(),"y")</f>
        <v>24</v>
      </c>
      <c r="G493" s="42" t="str">
        <f>IFERROR(VLOOKUP(C493&amp;D493,AUS_male_points_list!$A$3:$S$1048576,19,FALSE), IFERROR(VLOOKUP(C493&amp;D493,AUS_female_points_list!$A$3:$S$1048576,19,FALSE),""))</f>
        <v/>
      </c>
      <c r="I493" s="81">
        <f>IFERROR(VLOOKUP(C493&amp;D493,AUS_male_Toplist_21_22!$N$3:$Q$2969,2,FALSE),IFERROR(VLOOKUP(C493&amp;D493,AUS_female_Toplist_21_22!$N$3:$Q$2879,2,FALSE),"Not found"))</f>
        <v>1002</v>
      </c>
      <c r="J493" s="81">
        <f>IFERROR(VLOOKUP(C493&amp;D493,AUS_male_Toplist_21_22!$N$3:$Q$2969,3,FALSE),IFERROR(VLOOKUP(C493&amp;D493,AUS_female_Toplist_21_22!$N$3:$Q$2879,3,FALSE),"Not found"))</f>
        <v>98</v>
      </c>
      <c r="K493" s="2">
        <f>IFERROR(VLOOKUP(C493&amp;D493,AUS_male_Toplist_21_22!$N$3:$Q$2969,4,FALSE),IFERROR(VLOOKUP(C493&amp;D493,AUS_female_Toplist_21_22!$N$3:$Q$2879,4,FALSE),"Not found"))</f>
        <v>8</v>
      </c>
      <c r="L493" s="2">
        <f>(COUNTIF($C$2:$C493,$C493)=1)+0</f>
        <v>0</v>
      </c>
      <c r="M493" s="2" t="str">
        <f>IF(L493=1,RANK(I493,$I$2:$I$1209,0),"Alternate event")</f>
        <v>Alternate event</v>
      </c>
      <c r="N493" s="2" t="str">
        <f t="shared" si="17"/>
        <v>Alec DIAMOND110mh</v>
      </c>
      <c r="O493" t="str">
        <f>IF(COUNTIFS($N$2:$N$3997, N493)&gt;1, "Duplicate", "Unique")</f>
        <v>Unique</v>
      </c>
    </row>
    <row r="494" spans="1:15" x14ac:dyDescent="0.2">
      <c r="A494" s="2">
        <v>493</v>
      </c>
      <c r="B494" s="2">
        <f t="shared" si="18"/>
        <v>110</v>
      </c>
      <c r="C494" t="s">
        <v>375</v>
      </c>
      <c r="D494" t="s">
        <v>37</v>
      </c>
      <c r="E494" s="5">
        <v>38072</v>
      </c>
      <c r="F494" s="41">
        <f ca="1">DATEDIF(E494,TODAY(),"y")</f>
        <v>17</v>
      </c>
      <c r="G494" s="42" t="str">
        <f>IFERROR(VLOOKUP(C494&amp;D494,AUS_male_points_list!$A$3:$S$1048576,19,FALSE), IFERROR(VLOOKUP(C494&amp;D494,AUS_female_points_list!$A$3:$S$1048576,19,FALSE),""))</f>
        <v/>
      </c>
      <c r="I494" s="81">
        <f>IFERROR(VLOOKUP(C494&amp;D494,AUS_male_Toplist_21_22!$N$3:$Q$2969,2,FALSE),IFERROR(VLOOKUP(C494&amp;D494,AUS_female_Toplist_21_22!$N$3:$Q$2879,2,FALSE),"Not found"))</f>
        <v>1018</v>
      </c>
      <c r="J494" s="81">
        <f>IFERROR(VLOOKUP(C494&amp;D494,AUS_male_Toplist_21_22!$N$3:$Q$2969,3,FALSE),IFERROR(VLOOKUP(C494&amp;D494,AUS_female_Toplist_21_22!$N$3:$Q$2879,3,FALSE),"Not found"))</f>
        <v>98</v>
      </c>
      <c r="K494" s="2">
        <f>IFERROR(VLOOKUP(C494&amp;D494,AUS_male_Toplist_21_22!$N$3:$Q$2969,4,FALSE),IFERROR(VLOOKUP(C494&amp;D494,AUS_female_Toplist_21_22!$N$3:$Q$2879,4,FALSE),"Not found"))</f>
        <v>15</v>
      </c>
      <c r="L494" s="2">
        <f>(COUNTIF($C$2:$C494,$C494)=1)+0</f>
        <v>1</v>
      </c>
      <c r="M494" s="2">
        <f>IF(L494=1,RANK(I494,$I$2:$I$1209,0),"Alternate event")</f>
        <v>499</v>
      </c>
      <c r="N494" s="2" t="str">
        <f t="shared" si="17"/>
        <v>Abbie FRENCHlong-jump</v>
      </c>
      <c r="O494" t="str">
        <f>IF(COUNTIFS($N$2:$N$3997, N494)&gt;1, "Duplicate", "Unique")</f>
        <v>Unique</v>
      </c>
    </row>
    <row r="495" spans="1:15" x14ac:dyDescent="0.2">
      <c r="A495" s="2">
        <v>494</v>
      </c>
      <c r="B495" s="2">
        <f t="shared" si="18"/>
        <v>110</v>
      </c>
      <c r="C495" t="s">
        <v>744</v>
      </c>
      <c r="D495" t="s">
        <v>37</v>
      </c>
      <c r="E495" s="5">
        <v>37460</v>
      </c>
      <c r="F495" s="41">
        <f ca="1">DATEDIF(E495,TODAY(),"y")</f>
        <v>19</v>
      </c>
      <c r="G495" s="42" t="str">
        <f>IFERROR(VLOOKUP(C495&amp;D495,AUS_male_points_list!$A$3:$S$1048576,19,FALSE), IFERROR(VLOOKUP(C495&amp;D495,AUS_female_points_list!$A$3:$S$1048576,19,FALSE),""))</f>
        <v/>
      </c>
      <c r="I495" s="81">
        <f>IFERROR(VLOOKUP(C495&amp;D495,AUS_male_Toplist_21_22!$N$3:$Q$2969,2,FALSE),IFERROR(VLOOKUP(C495&amp;D495,AUS_female_Toplist_21_22!$N$3:$Q$2879,2,FALSE),"Not found"))</f>
        <v>1047</v>
      </c>
      <c r="J495" s="81">
        <f>IFERROR(VLOOKUP(C495&amp;D495,AUS_male_Toplist_21_22!$N$3:$Q$2969,3,FALSE),IFERROR(VLOOKUP(C495&amp;D495,AUS_female_Toplist_21_22!$N$3:$Q$2879,3,FALSE),"Not found"))</f>
        <v>98</v>
      </c>
      <c r="K495" s="2">
        <f>IFERROR(VLOOKUP(C495&amp;D495,AUS_male_Toplist_21_22!$N$3:$Q$2969,4,FALSE),IFERROR(VLOOKUP(C495&amp;D495,AUS_female_Toplist_21_22!$N$3:$Q$2879,4,FALSE),"Not found"))</f>
        <v>19</v>
      </c>
      <c r="L495" s="2">
        <f>(COUNTIF($C$2:$C495,$C495)=1)+0</f>
        <v>1</v>
      </c>
      <c r="M495" s="2">
        <f>IF(L495=1,RANK(I495,$I$2:$I$1209,0),"Alternate event")</f>
        <v>364</v>
      </c>
      <c r="N495" s="2" t="str">
        <f t="shared" si="17"/>
        <v>Liam FAIRWEATHERlong-jump</v>
      </c>
      <c r="O495" t="str">
        <f>IF(COUNTIFS($N$2:$N$3997, N495)&gt;1, "Duplicate", "Unique")</f>
        <v>Unique</v>
      </c>
    </row>
    <row r="496" spans="1:15" x14ac:dyDescent="0.2">
      <c r="A496" s="2">
        <v>495</v>
      </c>
      <c r="B496" s="2">
        <f t="shared" si="18"/>
        <v>110</v>
      </c>
      <c r="C496" t="s">
        <v>194</v>
      </c>
      <c r="D496" t="s">
        <v>26</v>
      </c>
      <c r="E496" s="5">
        <v>32780</v>
      </c>
      <c r="F496" s="41">
        <f ca="1">DATEDIF(E496,TODAY(),"y")</f>
        <v>32</v>
      </c>
      <c r="G496" s="42" t="str">
        <f>IFERROR(VLOOKUP(C496&amp;D496,AUS_male_points_list!$A$3:$S$1048576,19,FALSE), IFERROR(VLOOKUP(C496&amp;D496,AUS_female_points_list!$A$3:$S$1048576,19,FALSE),""))</f>
        <v/>
      </c>
      <c r="I496" s="81">
        <f>IFERROR(VLOOKUP(C496&amp;D496,AUS_male_Toplist_21_22!$N$3:$Q$2969,2,FALSE),IFERROR(VLOOKUP(C496&amp;D496,AUS_female_Toplist_21_22!$N$3:$Q$2879,2,FALSE),"Not found"))</f>
        <v>1079</v>
      </c>
      <c r="J496" s="81">
        <f>IFERROR(VLOOKUP(C496&amp;D496,AUS_male_Toplist_21_22!$N$3:$Q$2969,3,FALSE),IFERROR(VLOOKUP(C496&amp;D496,AUS_female_Toplist_21_22!$N$3:$Q$2879,3,FALSE),"Not found"))</f>
        <v>99</v>
      </c>
      <c r="K496" s="2">
        <f>IFERROR(VLOOKUP(C496&amp;D496,AUS_male_Toplist_21_22!$N$3:$Q$2969,4,FALSE),IFERROR(VLOOKUP(C496&amp;D496,AUS_female_Toplist_21_22!$N$3:$Q$2879,4,FALSE),"Not found"))</f>
        <v>5</v>
      </c>
      <c r="L496" s="2">
        <f>(COUNTIF($C$2:$C496,$C496)=1)+0</f>
        <v>1</v>
      </c>
      <c r="M496" s="2">
        <f>IF(L496=1,RANK(I496,$I$2:$I$1209,0),"Alternate event")</f>
        <v>252</v>
      </c>
      <c r="N496" s="2" t="str">
        <f t="shared" si="17"/>
        <v>Kendra HUBBARD400m</v>
      </c>
      <c r="O496" t="str">
        <f>IF(COUNTIFS($N$2:$N$3997, N496)&gt;1, "Duplicate", "Unique")</f>
        <v>Unique</v>
      </c>
    </row>
    <row r="497" spans="1:15" x14ac:dyDescent="0.2">
      <c r="A497" s="2">
        <v>496</v>
      </c>
      <c r="B497" s="2">
        <f t="shared" si="18"/>
        <v>110</v>
      </c>
      <c r="C497" t="s">
        <v>730</v>
      </c>
      <c r="D497" t="s">
        <v>33</v>
      </c>
      <c r="E497" s="5">
        <v>34494</v>
      </c>
      <c r="F497" s="41">
        <f ca="1">DATEDIF(E497,TODAY(),"y")</f>
        <v>27</v>
      </c>
      <c r="G497" s="42" t="str">
        <f>IFERROR(VLOOKUP(C497&amp;D497,AUS_male_points_list!$A$3:$S$1048576,19,FALSE), IFERROR(VLOOKUP(C497&amp;D497,AUS_female_points_list!$A$3:$S$1048576,19,FALSE),""))</f>
        <v/>
      </c>
      <c r="I497" s="81">
        <f>IFERROR(VLOOKUP(C497&amp;D497,AUS_male_Toplist_21_22!$N$3:$Q$2969,2,FALSE),IFERROR(VLOOKUP(C497&amp;D497,AUS_female_Toplist_21_22!$N$3:$Q$2879,2,FALSE),"Not found"))</f>
        <v>1037</v>
      </c>
      <c r="J497" s="81">
        <f>IFERROR(VLOOKUP(C497&amp;D497,AUS_male_Toplist_21_22!$N$3:$Q$2969,3,FALSE),IFERROR(VLOOKUP(C497&amp;D497,AUS_female_Toplist_21_22!$N$3:$Q$2879,3,FALSE),"Not found"))</f>
        <v>99</v>
      </c>
      <c r="K497" s="2">
        <f>IFERROR(VLOOKUP(C497&amp;D497,AUS_male_Toplist_21_22!$N$3:$Q$2969,4,FALSE),IFERROR(VLOOKUP(C497&amp;D497,AUS_female_Toplist_21_22!$N$3:$Q$2879,4,FALSE),"Not found"))</f>
        <v>7</v>
      </c>
      <c r="L497" s="2">
        <f>(COUNTIF($C$2:$C497,$C497)=1)+0</f>
        <v>1</v>
      </c>
      <c r="M497" s="2">
        <f>IF(L497=1,RANK(I497,$I$2:$I$1209,0),"Alternate event")</f>
        <v>401</v>
      </c>
      <c r="N497" s="2" t="str">
        <f t="shared" si="17"/>
        <v>Luke MAJOR400mh</v>
      </c>
      <c r="O497" t="str">
        <f>IF(COUNTIFS($N$2:$N$3997, N497)&gt;1, "Duplicate", "Unique")</f>
        <v>Unique</v>
      </c>
    </row>
    <row r="498" spans="1:15" x14ac:dyDescent="0.2">
      <c r="A498" s="2">
        <v>497</v>
      </c>
      <c r="B498" s="2">
        <f t="shared" si="18"/>
        <v>110</v>
      </c>
      <c r="C498" t="s">
        <v>477</v>
      </c>
      <c r="D498" t="s">
        <v>42</v>
      </c>
      <c r="E498" s="5">
        <v>36420</v>
      </c>
      <c r="F498" s="41">
        <f ca="1">DATEDIF(E498,TODAY(),"y")</f>
        <v>22</v>
      </c>
      <c r="G498" s="42" t="str">
        <f>IFERROR(VLOOKUP(C498&amp;D498,AUS_male_points_list!$A$3:$S$1048576,19,FALSE), IFERROR(VLOOKUP(C498&amp;D498,AUS_female_points_list!$A$3:$S$1048576,19,FALSE),""))</f>
        <v/>
      </c>
      <c r="I498" s="81">
        <f>IFERROR(VLOOKUP(C498&amp;D498,AUS_male_Toplist_21_22!$N$3:$Q$2969,2,FALSE),IFERROR(VLOOKUP(C498&amp;D498,AUS_female_Toplist_21_22!$N$3:$Q$2879,2,FALSE),"Not found"))</f>
        <v>826</v>
      </c>
      <c r="J498" s="81">
        <f>IFERROR(VLOOKUP(C498&amp;D498,AUS_male_Toplist_21_22!$N$3:$Q$2969,3,FALSE),IFERROR(VLOOKUP(C498&amp;D498,AUS_female_Toplist_21_22!$N$3:$Q$2879,3,FALSE),"Not found"))</f>
        <v>99</v>
      </c>
      <c r="K498" s="2">
        <f>IFERROR(VLOOKUP(C498&amp;D498,AUS_male_Toplist_21_22!$N$3:$Q$2969,4,FALSE),IFERROR(VLOOKUP(C498&amp;D498,AUS_female_Toplist_21_22!$N$3:$Q$2879,4,FALSE),"Not found"))</f>
        <v>10</v>
      </c>
      <c r="L498" s="2">
        <f>(COUNTIF($C$2:$C498,$C498)=1)+0</f>
        <v>1</v>
      </c>
      <c r="M498" s="2">
        <f>IF(L498=1,RANK(I498,$I$2:$I$1209,0),"Alternate event")</f>
        <v>1057</v>
      </c>
      <c r="N498" s="2" t="str">
        <f t="shared" si="17"/>
        <v>Caitlyn HESTERhammer-throw</v>
      </c>
      <c r="O498" t="str">
        <f>IF(COUNTIFS($N$2:$N$3997, N498)&gt;1, "Duplicate", "Unique")</f>
        <v>Unique</v>
      </c>
    </row>
    <row r="499" spans="1:15" x14ac:dyDescent="0.2">
      <c r="A499" s="2">
        <v>498</v>
      </c>
      <c r="B499" s="2">
        <f t="shared" si="18"/>
        <v>110</v>
      </c>
      <c r="C499" t="s">
        <v>516</v>
      </c>
      <c r="D499" t="s">
        <v>2</v>
      </c>
      <c r="E499" s="5">
        <v>36491</v>
      </c>
      <c r="F499" s="41">
        <f ca="1">DATEDIF(E499,TODAY(),"y")</f>
        <v>22</v>
      </c>
      <c r="G499" s="42" t="str">
        <f>IFERROR(VLOOKUP(C499&amp;D499,AUS_male_points_list!$A$3:$S$1048576,19,FALSE), IFERROR(VLOOKUP(C499&amp;D499,AUS_female_points_list!$A$3:$S$1048576,19,FALSE),""))</f>
        <v/>
      </c>
      <c r="I499" s="81">
        <f>IFERROR(VLOOKUP(C499&amp;D499,AUS_male_Toplist_21_22!$N$3:$Q$2969,2,FALSE),IFERROR(VLOOKUP(C499&amp;D499,AUS_female_Toplist_21_22!$N$3:$Q$2879,2,FALSE),"Not found"))</f>
        <v>1105</v>
      </c>
      <c r="J499" s="81">
        <f>IFERROR(VLOOKUP(C499&amp;D499,AUS_male_Toplist_21_22!$N$3:$Q$2969,3,FALSE),IFERROR(VLOOKUP(C499&amp;D499,AUS_female_Toplist_21_22!$N$3:$Q$2879,3,FALSE),"Not found"))</f>
        <v>100</v>
      </c>
      <c r="K499" s="2">
        <f>IFERROR(VLOOKUP(C499&amp;D499,AUS_male_Toplist_21_22!$N$3:$Q$2969,4,FALSE),IFERROR(VLOOKUP(C499&amp;D499,AUS_female_Toplist_21_22!$N$3:$Q$2879,4,FALSE),"Not found"))</f>
        <v>5</v>
      </c>
      <c r="L499" s="2">
        <f>(COUNTIF($C$2:$C499,$C499)=1)+0</f>
        <v>0</v>
      </c>
      <c r="M499" s="2" t="str">
        <f>IF(L499=1,RANK(I499,$I$2:$I$1209,0),"Alternate event")</f>
        <v>Alternate event</v>
      </c>
      <c r="N499" s="2" t="str">
        <f t="shared" si="17"/>
        <v>Joshua AZZOPARDI100m</v>
      </c>
      <c r="O499" t="str">
        <f>IF(COUNTIFS($N$2:$N$3997, N499)&gt;1, "Duplicate", "Unique")</f>
        <v>Unique</v>
      </c>
    </row>
    <row r="500" spans="1:15" x14ac:dyDescent="0.2">
      <c r="A500" s="2">
        <v>499</v>
      </c>
      <c r="B500" s="2">
        <f t="shared" si="18"/>
        <v>110</v>
      </c>
      <c r="C500" t="s">
        <v>725</v>
      </c>
      <c r="D500" t="s">
        <v>40</v>
      </c>
      <c r="E500" s="5">
        <v>34302</v>
      </c>
      <c r="F500" s="41">
        <f ca="1">DATEDIF(E500,TODAY(),"y")</f>
        <v>28</v>
      </c>
      <c r="G500" s="42" t="str">
        <f>IFERROR(VLOOKUP(C500&amp;D500,AUS_male_points_list!$A$3:$S$1048576,19,FALSE), IFERROR(VLOOKUP(C500&amp;D500,AUS_female_points_list!$A$3:$S$1048576,19,FALSE),""))</f>
        <v/>
      </c>
      <c r="I500" s="81">
        <f>IFERROR(VLOOKUP(C500&amp;D500,AUS_male_Toplist_21_22!$N$3:$Q$2969,2,FALSE),IFERROR(VLOOKUP(C500&amp;D500,AUS_female_Toplist_21_22!$N$3:$Q$2879,2,FALSE),"Not found"))</f>
        <v>900</v>
      </c>
      <c r="J500" s="81">
        <f>IFERROR(VLOOKUP(C500&amp;D500,AUS_male_Toplist_21_22!$N$3:$Q$2969,3,FALSE),IFERROR(VLOOKUP(C500&amp;D500,AUS_female_Toplist_21_22!$N$3:$Q$2879,3,FALSE),"Not found"))</f>
        <v>100</v>
      </c>
      <c r="K500" s="2">
        <f>IFERROR(VLOOKUP(C500&amp;D500,AUS_male_Toplist_21_22!$N$3:$Q$2969,4,FALSE),IFERROR(VLOOKUP(C500&amp;D500,AUS_female_Toplist_21_22!$N$3:$Q$2879,4,FALSE),"Not found"))</f>
        <v>7</v>
      </c>
      <c r="L500" s="2">
        <f>(COUNTIF($C$2:$C500,$C500)=1)+0</f>
        <v>0</v>
      </c>
      <c r="M500" s="2" t="str">
        <f>IF(L500=1,RANK(I500,$I$2:$I$1209,0),"Alternate event")</f>
        <v>Alternate event</v>
      </c>
      <c r="N500" s="2" t="str">
        <f t="shared" si="17"/>
        <v>Daniel GOLUBOVICdiscus-throw</v>
      </c>
      <c r="O500" t="str">
        <f>IF(COUNTIFS($N$2:$N$3997, N500)&gt;1, "Duplicate", "Unique")</f>
        <v>Unique</v>
      </c>
    </row>
    <row r="501" spans="1:15" x14ac:dyDescent="0.2">
      <c r="A501" s="2">
        <v>500</v>
      </c>
      <c r="B501" s="2">
        <f t="shared" si="18"/>
        <v>110</v>
      </c>
      <c r="C501" t="s">
        <v>106</v>
      </c>
      <c r="D501" t="s">
        <v>2</v>
      </c>
      <c r="E501" s="5">
        <v>37913</v>
      </c>
      <c r="F501" s="41">
        <f ca="1">DATEDIF(E501,TODAY(),"y")</f>
        <v>18</v>
      </c>
      <c r="G501" s="42" t="str">
        <f>IFERROR(VLOOKUP(C501&amp;D501,AUS_male_points_list!$A$3:$S$1048576,19,FALSE), IFERROR(VLOOKUP(C501&amp;D501,AUS_female_points_list!$A$3:$S$1048576,19,FALSE),""))</f>
        <v/>
      </c>
      <c r="I501" s="81">
        <f>IFERROR(VLOOKUP(C501&amp;D501,AUS_male_Toplist_21_22!$N$3:$Q$2969,2,FALSE),IFERROR(VLOOKUP(C501&amp;D501,AUS_female_Toplist_21_22!$N$3:$Q$2879,2,FALSE),"Not found"))</f>
        <v>1095</v>
      </c>
      <c r="J501" s="81">
        <f>IFERROR(VLOOKUP(C501&amp;D501,AUS_male_Toplist_21_22!$N$3:$Q$2969,3,FALSE),IFERROR(VLOOKUP(C501&amp;D501,AUS_female_Toplist_21_22!$N$3:$Q$2879,3,FALSE),"Not found"))</f>
        <v>100</v>
      </c>
      <c r="K501" s="2">
        <f>IFERROR(VLOOKUP(C501&amp;D501,AUS_male_Toplist_21_22!$N$3:$Q$2969,4,FALSE),IFERROR(VLOOKUP(C501&amp;D501,AUS_female_Toplist_21_22!$N$3:$Q$2879,4,FALSE),"Not found"))</f>
        <v>11</v>
      </c>
      <c r="L501" s="2">
        <f>(COUNTIF($C$2:$C501,$C501)=1)+0</f>
        <v>1</v>
      </c>
      <c r="M501" s="2">
        <f>IF(L501=1,RANK(I501,$I$2:$I$1209,0),"Alternate event")</f>
        <v>195</v>
      </c>
      <c r="N501" s="2" t="str">
        <f t="shared" si="17"/>
        <v>Taylah CRUTTENDEN100m</v>
      </c>
      <c r="O501" t="str">
        <f>IF(COUNTIFS($N$2:$N$3997, N501)&gt;1, "Duplicate", "Unique")</f>
        <v>Unique</v>
      </c>
    </row>
    <row r="502" spans="1:15" x14ac:dyDescent="0.2">
      <c r="A502" s="2">
        <v>501</v>
      </c>
      <c r="B502" s="2">
        <f t="shared" si="18"/>
        <v>110</v>
      </c>
      <c r="C502" t="s">
        <v>302</v>
      </c>
      <c r="D502" t="s">
        <v>34</v>
      </c>
      <c r="E502" s="5">
        <v>37663</v>
      </c>
      <c r="F502" s="41">
        <f ca="1">DATEDIF(E502,TODAY(),"y")</f>
        <v>19</v>
      </c>
      <c r="G502" s="42" t="str">
        <f>IFERROR(VLOOKUP(C502&amp;D502,AUS_male_points_list!$A$3:$S$1048576,19,FALSE), IFERROR(VLOOKUP(C502&amp;D502,AUS_female_points_list!$A$3:$S$1048576,19,FALSE),""))</f>
        <v/>
      </c>
      <c r="I502" s="81">
        <f>IFERROR(VLOOKUP(C502&amp;D502,AUS_male_Toplist_21_22!$N$3:$Q$2969,2,FALSE),IFERROR(VLOOKUP(C502&amp;D502,AUS_female_Toplist_21_22!$N$3:$Q$2879,2,FALSE),"Not found"))</f>
        <v>1001</v>
      </c>
      <c r="J502" s="81">
        <f>IFERROR(VLOOKUP(C502&amp;D502,AUS_male_Toplist_21_22!$N$3:$Q$2969,3,FALSE),IFERROR(VLOOKUP(C502&amp;D502,AUS_female_Toplist_21_22!$N$3:$Q$2879,3,FALSE),"Not found"))</f>
        <v>100</v>
      </c>
      <c r="K502" s="2">
        <f>IFERROR(VLOOKUP(C502&amp;D502,AUS_male_Toplist_21_22!$N$3:$Q$2969,4,FALSE),IFERROR(VLOOKUP(C502&amp;D502,AUS_female_Toplist_21_22!$N$3:$Q$2879,4,FALSE),"Not found"))</f>
        <v>20</v>
      </c>
      <c r="L502" s="2">
        <f>(COUNTIF($C$2:$C502,$C502)=1)+0</f>
        <v>1</v>
      </c>
      <c r="M502" s="2">
        <f>IF(L502=1,RANK(I502,$I$2:$I$1209,0),"Alternate event")</f>
        <v>608</v>
      </c>
      <c r="N502" s="2" t="str">
        <f t="shared" si="17"/>
        <v>Laura MCKILLOP3000msc</v>
      </c>
      <c r="O502" t="str">
        <f>IF(COUNTIFS($N$2:$N$3997, N502)&gt;1, "Duplicate", "Unique")</f>
        <v>Unique</v>
      </c>
    </row>
    <row r="503" spans="1:15" x14ac:dyDescent="0.2">
      <c r="A503" s="2">
        <v>502</v>
      </c>
      <c r="B503" s="2">
        <f t="shared" si="18"/>
        <v>110</v>
      </c>
      <c r="C503" t="s">
        <v>1029</v>
      </c>
      <c r="D503" s="6" t="s">
        <v>35</v>
      </c>
      <c r="E503" s="5">
        <v>38217</v>
      </c>
      <c r="F503" s="41">
        <f ca="1">DATEDIF(E503,TODAY(),"y")</f>
        <v>17</v>
      </c>
      <c r="G503" s="42" t="str">
        <f>IFERROR(VLOOKUP(C503&amp;D503,AUS_male_points_list!$A$3:$S$1048576,19,FALSE), IFERROR(VLOOKUP(C503&amp;D503,AUS_female_points_list!$A$3:$S$1048576,19,FALSE),""))</f>
        <v/>
      </c>
      <c r="I503" s="81">
        <f>IFERROR(VLOOKUP(C503&amp;D503,AUS_male_Toplist_21_22!$N$3:$Q$2969,2,FALSE),IFERROR(VLOOKUP(C503&amp;D503,AUS_female_Toplist_21_22!$N$3:$Q$2879,2,FALSE),"Not found"))</f>
        <v>965</v>
      </c>
      <c r="J503" s="81">
        <f>IFERROR(VLOOKUP(C503&amp;D503,AUS_male_Toplist_21_22!$N$3:$Q$2969,3,FALSE),IFERROR(VLOOKUP(C503&amp;D503,AUS_female_Toplist_21_22!$N$3:$Q$2879,3,FALSE),"Not found"))</f>
        <v>100</v>
      </c>
      <c r="K503" s="2">
        <f>IFERROR(VLOOKUP(C503&amp;D503,AUS_male_Toplist_21_22!$N$3:$Q$2969,4,FALSE),IFERROR(VLOOKUP(C503&amp;D503,AUS_female_Toplist_21_22!$N$3:$Q$2879,4,FALSE),"Not found"))</f>
        <v>21</v>
      </c>
      <c r="L503" s="2">
        <f>(COUNTIF($C$2:$C503,$C503)=1)+0</f>
        <v>1</v>
      </c>
      <c r="M503" s="2">
        <f>IF(L503=1,RANK(I503,$I$2:$I$1209,0),"Alternate event")</f>
        <v>781</v>
      </c>
      <c r="N503" s="2" t="str">
        <f t="shared" si="17"/>
        <v>Eloise TOLSTOFFhigh-jump</v>
      </c>
      <c r="O503" t="str">
        <f>IF(COUNTIFS($N$2:$N$3997, N503)&gt;1, "Duplicate", "Unique")</f>
        <v>Unique</v>
      </c>
    </row>
    <row r="504" spans="1:15" x14ac:dyDescent="0.2">
      <c r="A504" s="2">
        <v>503</v>
      </c>
      <c r="B504" s="2">
        <f t="shared" si="18"/>
        <v>110</v>
      </c>
      <c r="C504" t="s">
        <v>157</v>
      </c>
      <c r="D504" t="s">
        <v>35</v>
      </c>
      <c r="E504" s="5">
        <v>38952</v>
      </c>
      <c r="F504" s="41">
        <f ca="1">DATEDIF(E504,TODAY(),"y")</f>
        <v>15</v>
      </c>
      <c r="G504" s="42" t="str">
        <f>IFERROR(VLOOKUP(C504&amp;D504,AUS_male_points_list!$A$3:$S$1048576,19,FALSE), IFERROR(VLOOKUP(C504&amp;D504,AUS_female_points_list!$A$3:$S$1048576,19,FALSE),""))</f>
        <v/>
      </c>
      <c r="I504" s="81">
        <f>IFERROR(VLOOKUP(C504&amp;D504,AUS_male_Toplist_21_22!$N$3:$Q$2969,2,FALSE),IFERROR(VLOOKUP(C504&amp;D504,AUS_female_Toplist_21_22!$N$3:$Q$2879,2,FALSE),"Not found"))</f>
        <v>965</v>
      </c>
      <c r="J504" s="81">
        <f>IFERROR(VLOOKUP(C504&amp;D504,AUS_male_Toplist_21_22!$N$3:$Q$2969,3,FALSE),IFERROR(VLOOKUP(C504&amp;D504,AUS_female_Toplist_21_22!$N$3:$Q$2879,3,FALSE),"Not found"))</f>
        <v>100</v>
      </c>
      <c r="K504" s="2">
        <f>IFERROR(VLOOKUP(C504&amp;D504,AUS_male_Toplist_21_22!$N$3:$Q$2969,4,FALSE),IFERROR(VLOOKUP(C504&amp;D504,AUS_female_Toplist_21_22!$N$3:$Q$2879,4,FALSE),"Not found"))</f>
        <v>21</v>
      </c>
      <c r="L504" s="2">
        <f>(COUNTIF($C$2:$C504,$C504)=1)+0</f>
        <v>0</v>
      </c>
      <c r="M504" s="2" t="str">
        <f>IF(L504=1,RANK(I504,$I$2:$I$1209,0),"Alternate event")</f>
        <v>Alternate event</v>
      </c>
      <c r="N504" s="2" t="str">
        <f t="shared" si="17"/>
        <v>Delta AMIDZOVSKIhigh-jump</v>
      </c>
      <c r="O504" t="str">
        <f>IF(COUNTIFS($N$2:$N$3997, N504)&gt;1, "Duplicate", "Unique")</f>
        <v>Unique</v>
      </c>
    </row>
    <row r="505" spans="1:15" x14ac:dyDescent="0.2">
      <c r="A505" s="2">
        <v>504</v>
      </c>
      <c r="B505" s="2">
        <f t="shared" si="18"/>
        <v>110</v>
      </c>
      <c r="C505" t="s">
        <v>1030</v>
      </c>
      <c r="D505" t="s">
        <v>35</v>
      </c>
      <c r="E505" s="5">
        <v>44671</v>
      </c>
      <c r="F505" s="41" t="e">
        <f ca="1">DATEDIF(E505,TODAY(),"y")</f>
        <v>#NUM!</v>
      </c>
      <c r="G505" s="42" t="str">
        <f>IFERROR(VLOOKUP(C505&amp;D505,AUS_male_points_list!$A$3:$S$1048576,19,FALSE), IFERROR(VLOOKUP(C505&amp;D505,AUS_female_points_list!$A$3:$S$1048576,19,FALSE),""))</f>
        <v/>
      </c>
      <c r="I505" s="81">
        <f>IFERROR(VLOOKUP(C505&amp;D505,AUS_male_Toplist_21_22!$N$3:$Q$2969,2,FALSE),IFERROR(VLOOKUP(C505&amp;D505,AUS_female_Toplist_21_22!$N$3:$Q$2879,2,FALSE),"Not found"))</f>
        <v>965</v>
      </c>
      <c r="J505" s="81">
        <f>IFERROR(VLOOKUP(C505&amp;D505,AUS_male_Toplist_21_22!$N$3:$Q$2969,3,FALSE),IFERROR(VLOOKUP(C505&amp;D505,AUS_female_Toplist_21_22!$N$3:$Q$2879,3,FALSE),"Not found"))</f>
        <v>100</v>
      </c>
      <c r="K505" s="2">
        <f>IFERROR(VLOOKUP(C505&amp;D505,AUS_male_Toplist_21_22!$N$3:$Q$2969,4,FALSE),IFERROR(VLOOKUP(C505&amp;D505,AUS_female_Toplist_21_22!$N$3:$Q$2879,4,FALSE),"Not found"))</f>
        <v>21</v>
      </c>
      <c r="L505" s="2">
        <f>(COUNTIF($C$2:$C505,$C505)=1)+0</f>
        <v>1</v>
      </c>
      <c r="M505" s="2">
        <f>IF(L505=1,RANK(I505,$I$2:$I$1209,0),"Alternate event")</f>
        <v>781</v>
      </c>
      <c r="N505" s="2" t="str">
        <f t="shared" ref="N505:N568" si="19">C505&amp;D505</f>
        <v>Francesca PEACOCKhigh-jump</v>
      </c>
      <c r="O505" t="str">
        <f>IF(COUNTIFS($N$2:$N$3997, N505)&gt;1, "Duplicate", "Unique")</f>
        <v>Unique</v>
      </c>
    </row>
    <row r="506" spans="1:15" x14ac:dyDescent="0.2">
      <c r="A506" s="2">
        <v>505</v>
      </c>
      <c r="B506" s="2">
        <f t="shared" si="18"/>
        <v>110</v>
      </c>
      <c r="C506" t="s">
        <v>1140</v>
      </c>
      <c r="D506" t="s">
        <v>36</v>
      </c>
      <c r="E506" s="5">
        <v>35629</v>
      </c>
      <c r="F506" s="41">
        <f ca="1">DATEDIF(E506,TODAY(),"y")</f>
        <v>24</v>
      </c>
      <c r="G506" s="42" t="str">
        <f>IFERROR(VLOOKUP(C506&amp;D506,AUS_male_points_list!$A$3:$S$1048576,19,FALSE), IFERROR(VLOOKUP(C506&amp;D506,AUS_female_points_list!$A$3:$S$1048576,19,FALSE),""))</f>
        <v/>
      </c>
      <c r="I506" s="81">
        <f>IFERROR(VLOOKUP(C506&amp;D506,AUS_male_Toplist_21_22!$N$3:$Q$2969,2,FALSE),IFERROR(VLOOKUP(C506&amp;D506,AUS_female_Toplist_21_22!$N$3:$Q$2879,2,FALSE),"Not found"))</f>
        <v>900</v>
      </c>
      <c r="J506" s="81">
        <f>IFERROR(VLOOKUP(C506&amp;D506,AUS_male_Toplist_21_22!$N$3:$Q$2969,3,FALSE),IFERROR(VLOOKUP(C506&amp;D506,AUS_female_Toplist_21_22!$N$3:$Q$2879,3,FALSE),"Not found"))</f>
        <v>100</v>
      </c>
      <c r="K506" s="2">
        <f>IFERROR(VLOOKUP(C506&amp;D506,AUS_male_Toplist_21_22!$N$3:$Q$2969,4,FALSE),IFERROR(VLOOKUP(C506&amp;D506,AUS_female_Toplist_21_22!$N$3:$Q$2879,4,FALSE),"Not found"))</f>
        <v>25</v>
      </c>
      <c r="L506" s="2">
        <f>(COUNTIF($C$2:$C506,$C506)=1)+0</f>
        <v>1</v>
      </c>
      <c r="M506" s="2">
        <f>IF(L506=1,RANK(I506,$I$2:$I$1209,0),"Alternate event")</f>
        <v>969</v>
      </c>
      <c r="N506" s="2" t="str">
        <f t="shared" si="19"/>
        <v>Alexander CHANpole-vault</v>
      </c>
      <c r="O506" t="str">
        <f>IF(COUNTIFS($N$2:$N$3997, N506)&gt;1, "Duplicate", "Unique")</f>
        <v>Unique</v>
      </c>
    </row>
    <row r="507" spans="1:15" x14ac:dyDescent="0.2">
      <c r="A507" s="2">
        <v>506</v>
      </c>
      <c r="B507" s="2">
        <f t="shared" si="18"/>
        <v>110</v>
      </c>
      <c r="C507" t="s">
        <v>1141</v>
      </c>
      <c r="D507" t="s">
        <v>36</v>
      </c>
      <c r="E507" s="5">
        <v>32055</v>
      </c>
      <c r="F507" s="41">
        <f ca="1">DATEDIF(E507,TODAY(),"y")</f>
        <v>34</v>
      </c>
      <c r="G507" s="42" t="str">
        <f>IFERROR(VLOOKUP(C507&amp;D507,AUS_male_points_list!$A$3:$S$1048576,19,FALSE), IFERROR(VLOOKUP(C507&amp;D507,AUS_female_points_list!$A$3:$S$1048576,19,FALSE),""))</f>
        <v/>
      </c>
      <c r="I507" s="81">
        <f>IFERROR(VLOOKUP(C507&amp;D507,AUS_male_Toplist_21_22!$N$3:$Q$2969,2,FALSE),IFERROR(VLOOKUP(C507&amp;D507,AUS_female_Toplist_21_22!$N$3:$Q$2879,2,FALSE),"Not found"))</f>
        <v>900</v>
      </c>
      <c r="J507" s="81">
        <f>IFERROR(VLOOKUP(C507&amp;D507,AUS_male_Toplist_21_22!$N$3:$Q$2969,3,FALSE),IFERROR(VLOOKUP(C507&amp;D507,AUS_female_Toplist_21_22!$N$3:$Q$2879,3,FALSE),"Not found"))</f>
        <v>100</v>
      </c>
      <c r="K507" s="2">
        <f>IFERROR(VLOOKUP(C507&amp;D507,AUS_male_Toplist_21_22!$N$3:$Q$2969,4,FALSE),IFERROR(VLOOKUP(C507&amp;D507,AUS_female_Toplist_21_22!$N$3:$Q$2879,4,FALSE),"Not found"))</f>
        <v>25</v>
      </c>
      <c r="L507" s="2">
        <f>(COUNTIF($C$2:$C507,$C507)=1)+0</f>
        <v>1</v>
      </c>
      <c r="M507" s="2">
        <f>IF(L507=1,RANK(I507,$I$2:$I$1209,0),"Alternate event")</f>
        <v>969</v>
      </c>
      <c r="N507" s="2" t="str">
        <f t="shared" si="19"/>
        <v>Anthony SYMONSpole-vault</v>
      </c>
      <c r="O507" t="str">
        <f>IF(COUNTIFS($N$2:$N$3997, N507)&gt;1, "Duplicate", "Unique")</f>
        <v>Unique</v>
      </c>
    </row>
    <row r="508" spans="1:15" x14ac:dyDescent="0.2">
      <c r="A508" s="2">
        <v>507</v>
      </c>
      <c r="B508" s="2">
        <f t="shared" si="18"/>
        <v>110</v>
      </c>
      <c r="C508" t="s">
        <v>1142</v>
      </c>
      <c r="D508" t="s">
        <v>36</v>
      </c>
      <c r="E508" s="5">
        <v>38175</v>
      </c>
      <c r="F508" s="41">
        <f ca="1">DATEDIF(E508,TODAY(),"y")</f>
        <v>17</v>
      </c>
      <c r="G508" s="42" t="str">
        <f>IFERROR(VLOOKUP(C508&amp;D508,AUS_male_points_list!$A$3:$S$1048576,19,FALSE), IFERROR(VLOOKUP(C508&amp;D508,AUS_female_points_list!$A$3:$S$1048576,19,FALSE),""))</f>
        <v/>
      </c>
      <c r="I508" s="81">
        <f>IFERROR(VLOOKUP(C508&amp;D508,AUS_male_Toplist_21_22!$N$3:$Q$2969,2,FALSE),IFERROR(VLOOKUP(C508&amp;D508,AUS_female_Toplist_21_22!$N$3:$Q$2879,2,FALSE),"Not found"))</f>
        <v>900</v>
      </c>
      <c r="J508" s="81">
        <f>IFERROR(VLOOKUP(C508&amp;D508,AUS_male_Toplist_21_22!$N$3:$Q$2969,3,FALSE),IFERROR(VLOOKUP(C508&amp;D508,AUS_female_Toplist_21_22!$N$3:$Q$2879,3,FALSE),"Not found"))</f>
        <v>100</v>
      </c>
      <c r="K508" s="2">
        <f>IFERROR(VLOOKUP(C508&amp;D508,AUS_male_Toplist_21_22!$N$3:$Q$2969,4,FALSE),IFERROR(VLOOKUP(C508&amp;D508,AUS_female_Toplist_21_22!$N$3:$Q$2879,4,FALSE),"Not found"))</f>
        <v>25</v>
      </c>
      <c r="L508" s="2">
        <f>(COUNTIF($C$2:$C508,$C508)=1)+0</f>
        <v>1</v>
      </c>
      <c r="M508" s="2">
        <f>IF(L508=1,RANK(I508,$I$2:$I$1209,0),"Alternate event")</f>
        <v>969</v>
      </c>
      <c r="N508" s="2" t="str">
        <f t="shared" si="19"/>
        <v>Aiden PRINCENA-WHITEpole-vault</v>
      </c>
      <c r="O508" t="str">
        <f>IF(COUNTIFS($N$2:$N$3997, N508)&gt;1, "Duplicate", "Unique")</f>
        <v>Unique</v>
      </c>
    </row>
    <row r="509" spans="1:15" x14ac:dyDescent="0.2">
      <c r="A509" s="2">
        <v>508</v>
      </c>
      <c r="B509" s="2">
        <f t="shared" si="18"/>
        <v>110</v>
      </c>
      <c r="C509" t="s">
        <v>465</v>
      </c>
      <c r="D509" t="s">
        <v>39</v>
      </c>
      <c r="E509" s="5">
        <v>37230</v>
      </c>
      <c r="F509" s="41">
        <f ca="1">DATEDIF(E509,TODAY(),"y")</f>
        <v>20</v>
      </c>
      <c r="G509" s="42" t="str">
        <f>IFERROR(VLOOKUP(C509&amp;D509,AUS_male_points_list!$A$3:$S$1048576,19,FALSE), IFERROR(VLOOKUP(C509&amp;D509,AUS_female_points_list!$A$3:$S$1048576,19,FALSE),""))</f>
        <v/>
      </c>
      <c r="I509" s="81">
        <f>IFERROR(VLOOKUP(C509&amp;D509,AUS_male_Toplist_21_22!$N$3:$Q$2969,2,FALSE),IFERROR(VLOOKUP(C509&amp;D509,AUS_female_Toplist_21_22!$N$3:$Q$2879,2,FALSE),"Not found"))</f>
        <v>821</v>
      </c>
      <c r="J509" s="81">
        <f>IFERROR(VLOOKUP(C509&amp;D509,AUS_male_Toplist_21_22!$N$3:$Q$2969,3,FALSE),IFERROR(VLOOKUP(C509&amp;D509,AUS_female_Toplist_21_22!$N$3:$Q$2879,3,FALSE),"Not found"))</f>
        <v>101</v>
      </c>
      <c r="K509" s="2">
        <f>IFERROR(VLOOKUP(C509&amp;D509,AUS_male_Toplist_21_22!$N$3:$Q$2969,4,FALSE),IFERROR(VLOOKUP(C509&amp;D509,AUS_female_Toplist_21_22!$N$3:$Q$2879,4,FALSE),"Not found"))</f>
        <v>9</v>
      </c>
      <c r="L509" s="2">
        <f>(COUNTIF($C$2:$C509,$C509)=1)+0</f>
        <v>1</v>
      </c>
      <c r="M509" s="2">
        <f>IF(L509=1,RANK(I509,$I$2:$I$1209,0),"Alternate event")</f>
        <v>1061</v>
      </c>
      <c r="N509" s="2" t="str">
        <f t="shared" si="19"/>
        <v>Sinead DU TOITshot-put</v>
      </c>
      <c r="O509" t="str">
        <f>IF(COUNTIFS($N$2:$N$3997, N509)&gt;1, "Duplicate", "Unique")</f>
        <v>Unique</v>
      </c>
    </row>
    <row r="510" spans="1:15" x14ac:dyDescent="0.2">
      <c r="A510" s="2">
        <v>509</v>
      </c>
      <c r="B510" s="2">
        <f t="shared" si="18"/>
        <v>110</v>
      </c>
      <c r="C510" t="s">
        <v>1116</v>
      </c>
      <c r="D510" t="s">
        <v>41</v>
      </c>
      <c r="E510" s="5">
        <v>36890</v>
      </c>
      <c r="F510" s="41">
        <f ca="1">DATEDIF(E510,TODAY(),"y")</f>
        <v>21</v>
      </c>
      <c r="G510" s="42" t="str">
        <f>IFERROR(VLOOKUP(C510&amp;D510,AUS_male_points_list!$A$3:$S$1048576,19,FALSE), IFERROR(VLOOKUP(C510&amp;D510,AUS_female_points_list!$A$3:$S$1048576,19,FALSE),""))</f>
        <v/>
      </c>
      <c r="I510" s="81">
        <f>IFERROR(VLOOKUP(C510&amp;D510,AUS_male_Toplist_21_22!$N$3:$Q$2969,2,FALSE),IFERROR(VLOOKUP(C510&amp;D510,AUS_female_Toplist_21_22!$N$3:$Q$2879,2,FALSE),"Not found"))</f>
        <v>934</v>
      </c>
      <c r="J510" s="81">
        <f>IFERROR(VLOOKUP(C510&amp;D510,AUS_male_Toplist_21_22!$N$3:$Q$2969,3,FALSE),IFERROR(VLOOKUP(C510&amp;D510,AUS_female_Toplist_21_22!$N$3:$Q$2879,3,FALSE),"Not found"))</f>
        <v>101</v>
      </c>
      <c r="K510" s="2">
        <f>IFERROR(VLOOKUP(C510&amp;D510,AUS_male_Toplist_21_22!$N$3:$Q$2969,4,FALSE),IFERROR(VLOOKUP(C510&amp;D510,AUS_female_Toplist_21_22!$N$3:$Q$2879,4,FALSE),"Not found"))</f>
        <v>11</v>
      </c>
      <c r="L510" s="2">
        <f>(COUNTIF($C$2:$C510,$C510)=1)+0</f>
        <v>1</v>
      </c>
      <c r="M510" s="2">
        <f>IF(L510=1,RANK(I510,$I$2:$I$1209,0),"Alternate event")</f>
        <v>882</v>
      </c>
      <c r="N510" s="2" t="str">
        <f t="shared" si="19"/>
        <v>Oscar SULLIVANjavelin-throw</v>
      </c>
      <c r="O510" t="str">
        <f>IF(COUNTIFS($N$2:$N$3997, N510)&gt;1, "Duplicate", "Unique")</f>
        <v>Unique</v>
      </c>
    </row>
    <row r="511" spans="1:15" x14ac:dyDescent="0.2">
      <c r="A511" s="2">
        <v>510</v>
      </c>
      <c r="B511" s="2">
        <f t="shared" si="18"/>
        <v>110</v>
      </c>
      <c r="C511" t="s">
        <v>376</v>
      </c>
      <c r="D511" t="s">
        <v>37</v>
      </c>
      <c r="E511" s="5">
        <v>36877</v>
      </c>
      <c r="F511" s="41">
        <f ca="1">DATEDIF(E511,TODAY(),"y")</f>
        <v>21</v>
      </c>
      <c r="G511" s="42" t="str">
        <f>IFERROR(VLOOKUP(C511&amp;D511,AUS_male_points_list!$A$3:$S$1048576,19,FALSE), IFERROR(VLOOKUP(C511&amp;D511,AUS_female_points_list!$A$3:$S$1048576,19,FALSE),""))</f>
        <v/>
      </c>
      <c r="I511" s="81">
        <f>IFERROR(VLOOKUP(C511&amp;D511,AUS_male_Toplist_21_22!$N$3:$Q$2969,2,FALSE),IFERROR(VLOOKUP(C511&amp;D511,AUS_female_Toplist_21_22!$N$3:$Q$2879,2,FALSE),"Not found"))</f>
        <v>1016</v>
      </c>
      <c r="J511" s="81">
        <f>IFERROR(VLOOKUP(C511&amp;D511,AUS_male_Toplist_21_22!$N$3:$Q$2969,3,FALSE),IFERROR(VLOOKUP(C511&amp;D511,AUS_female_Toplist_21_22!$N$3:$Q$2879,3,FALSE),"Not found"))</f>
        <v>101</v>
      </c>
      <c r="K511" s="2">
        <f>IFERROR(VLOOKUP(C511&amp;D511,AUS_male_Toplist_21_22!$N$3:$Q$2969,4,FALSE),IFERROR(VLOOKUP(C511&amp;D511,AUS_female_Toplist_21_22!$N$3:$Q$2879,4,FALSE),"Not found"))</f>
        <v>16</v>
      </c>
      <c r="L511" s="2">
        <f>(COUNTIF($C$2:$C511,$C511)=1)+0</f>
        <v>0</v>
      </c>
      <c r="M511" s="2" t="str">
        <f>IF(L511=1,RANK(I511,$I$2:$I$1209,0),"Alternate event")</f>
        <v>Alternate event</v>
      </c>
      <c r="N511" s="2" t="str">
        <f t="shared" si="19"/>
        <v>Caitlin BLACKMANlong-jump</v>
      </c>
      <c r="O511" t="str">
        <f>IF(COUNTIFS($N$2:$N$3997, N511)&gt;1, "Duplicate", "Unique")</f>
        <v>Unique</v>
      </c>
    </row>
    <row r="512" spans="1:15" x14ac:dyDescent="0.2">
      <c r="A512" s="2">
        <v>511</v>
      </c>
      <c r="B512" s="2">
        <f t="shared" si="18"/>
        <v>110</v>
      </c>
      <c r="C512" t="s">
        <v>374</v>
      </c>
      <c r="D512" t="s">
        <v>37</v>
      </c>
      <c r="E512" s="5">
        <v>38437</v>
      </c>
      <c r="F512" s="41">
        <f ca="1">DATEDIF(E512,TODAY(),"y")</f>
        <v>16</v>
      </c>
      <c r="G512" s="42" t="str">
        <f>IFERROR(VLOOKUP(C512&amp;D512,AUS_male_points_list!$A$3:$S$1048576,19,FALSE), IFERROR(VLOOKUP(C512&amp;D512,AUS_female_points_list!$A$3:$S$1048576,19,FALSE),""))</f>
        <v/>
      </c>
      <c r="I512" s="81">
        <f>IFERROR(VLOOKUP(C512&amp;D512,AUS_male_Toplist_21_22!$N$3:$Q$2969,2,FALSE),IFERROR(VLOOKUP(C512&amp;D512,AUS_female_Toplist_21_22!$N$3:$Q$2879,2,FALSE),"Not found"))</f>
        <v>1016</v>
      </c>
      <c r="J512" s="81">
        <f>IFERROR(VLOOKUP(C512&amp;D512,AUS_male_Toplist_21_22!$N$3:$Q$2969,3,FALSE),IFERROR(VLOOKUP(C512&amp;D512,AUS_female_Toplist_21_22!$N$3:$Q$2879,3,FALSE),"Not found"))</f>
        <v>101</v>
      </c>
      <c r="K512" s="2">
        <f>IFERROR(VLOOKUP(C512&amp;D512,AUS_male_Toplist_21_22!$N$3:$Q$2969,4,FALSE),IFERROR(VLOOKUP(C512&amp;D512,AUS_female_Toplist_21_22!$N$3:$Q$2879,4,FALSE),"Not found"))</f>
        <v>16</v>
      </c>
      <c r="L512" s="2">
        <f>(COUNTIF($C$2:$C512,$C512)=1)+0</f>
        <v>0</v>
      </c>
      <c r="M512" s="2" t="str">
        <f>IF(L512=1,RANK(I512,$I$2:$I$1209,0),"Alternate event")</f>
        <v>Alternate event</v>
      </c>
      <c r="N512" s="2" t="str">
        <f t="shared" si="19"/>
        <v>Mia SCERRIlong-jump</v>
      </c>
      <c r="O512" t="str">
        <f>IF(COUNTIFS($N$2:$N$3997, N512)&gt;1, "Duplicate", "Unique")</f>
        <v>Unique</v>
      </c>
    </row>
    <row r="513" spans="1:15" x14ac:dyDescent="0.2">
      <c r="A513" s="2">
        <v>512</v>
      </c>
      <c r="B513" s="2">
        <f t="shared" si="18"/>
        <v>110</v>
      </c>
      <c r="C513" t="s">
        <v>246</v>
      </c>
      <c r="D513" t="s">
        <v>27</v>
      </c>
      <c r="E513" s="5">
        <v>38037</v>
      </c>
      <c r="F513" s="41">
        <f ca="1">DATEDIF(E513,TODAY(),"y")</f>
        <v>18</v>
      </c>
      <c r="G513" s="42" t="str">
        <f>IFERROR(VLOOKUP(C513&amp;D513,AUS_male_points_list!$A$3:$S$1048576,19,FALSE), IFERROR(VLOOKUP(C513&amp;D513,AUS_female_points_list!$A$3:$S$1048576,19,FALSE),""))</f>
        <v/>
      </c>
      <c r="I513" s="81">
        <f>IFERROR(VLOOKUP(C513&amp;D513,AUS_male_Toplist_21_22!$N$3:$Q$2969,2,FALSE),IFERROR(VLOOKUP(C513&amp;D513,AUS_female_Toplist_21_22!$N$3:$Q$2879,2,FALSE),"Not found"))</f>
        <v>1080</v>
      </c>
      <c r="J513" s="81">
        <f>IFERROR(VLOOKUP(C513&amp;D513,AUS_male_Toplist_21_22!$N$3:$Q$2969,3,FALSE),IFERROR(VLOOKUP(C513&amp;D513,AUS_female_Toplist_21_22!$N$3:$Q$2879,3,FALSE),"Not found"))</f>
        <v>101</v>
      </c>
      <c r="K513" s="2">
        <f>IFERROR(VLOOKUP(C513&amp;D513,AUS_male_Toplist_21_22!$N$3:$Q$2969,4,FALSE),IFERROR(VLOOKUP(C513&amp;D513,AUS_female_Toplist_21_22!$N$3:$Q$2879,4,FALSE),"Not found"))</f>
        <v>18</v>
      </c>
      <c r="L513" s="2">
        <f>(COUNTIF($C$2:$C513,$C513)=1)+0</f>
        <v>1</v>
      </c>
      <c r="M513" s="2">
        <f>IF(L513=1,RANK(I513,$I$2:$I$1209,0),"Alternate event")</f>
        <v>249</v>
      </c>
      <c r="N513" s="2" t="str">
        <f t="shared" si="19"/>
        <v>Montana MONK800m</v>
      </c>
      <c r="O513" t="str">
        <f>IF(COUNTIFS($N$2:$N$3997, N513)&gt;1, "Duplicate", "Unique")</f>
        <v>Unique</v>
      </c>
    </row>
    <row r="514" spans="1:15" x14ac:dyDescent="0.2">
      <c r="A514" s="2">
        <v>513</v>
      </c>
      <c r="B514" s="2">
        <f t="shared" si="18"/>
        <v>110</v>
      </c>
      <c r="C514" t="s">
        <v>519</v>
      </c>
      <c r="D514" t="s">
        <v>26</v>
      </c>
      <c r="E514" s="5">
        <v>36598</v>
      </c>
      <c r="F514" s="41">
        <f ca="1">DATEDIF(E514,TODAY(),"y")</f>
        <v>22</v>
      </c>
      <c r="G514" s="42" t="str">
        <f>IFERROR(VLOOKUP(C514&amp;D514,AUS_male_points_list!$A$3:$S$1048576,19,FALSE), IFERROR(VLOOKUP(C514&amp;D514,AUS_female_points_list!$A$3:$S$1048576,19,FALSE),""))</f>
        <v/>
      </c>
      <c r="I514" s="81">
        <f>IFERROR(VLOOKUP(C514&amp;D514,AUS_male_Toplist_21_22!$N$3:$Q$2969,2,FALSE),IFERROR(VLOOKUP(C514&amp;D514,AUS_female_Toplist_21_22!$N$3:$Q$2879,2,FALSE),"Not found"))</f>
        <v>1092</v>
      </c>
      <c r="J514" s="81">
        <f>IFERROR(VLOOKUP(C514&amp;D514,AUS_male_Toplist_21_22!$N$3:$Q$2969,3,FALSE),IFERROR(VLOOKUP(C514&amp;D514,AUS_female_Toplist_21_22!$N$3:$Q$2879,3,FALSE),"Not found"))</f>
        <v>102</v>
      </c>
      <c r="K514" s="2">
        <f>IFERROR(VLOOKUP(C514&amp;D514,AUS_male_Toplist_21_22!$N$3:$Q$2969,4,FALSE),IFERROR(VLOOKUP(C514&amp;D514,AUS_female_Toplist_21_22!$N$3:$Q$2879,4,FALSE),"Not found"))</f>
        <v>6</v>
      </c>
      <c r="L514" s="2">
        <f>(COUNTIF($C$2:$C514,$C514)=1)+0</f>
        <v>0</v>
      </c>
      <c r="M514" s="2" t="str">
        <f>IF(L514=1,RANK(I514,$I$2:$I$1209,0),"Alternate event")</f>
        <v>Alternate event</v>
      </c>
      <c r="N514" s="2" t="str">
        <f t="shared" si="19"/>
        <v>Ashley MOLONEY400m</v>
      </c>
      <c r="O514" t="str">
        <f>IF(COUNTIFS($N$2:$N$3997, N514)&gt;1, "Duplicate", "Unique")</f>
        <v>Unique</v>
      </c>
    </row>
    <row r="515" spans="1:15" x14ac:dyDescent="0.2">
      <c r="A515" s="2">
        <v>514</v>
      </c>
      <c r="B515" s="2">
        <f t="shared" ref="B515:B578" si="20">IF(AND(L515=1,K515&lt;=3),B514+1,B514)</f>
        <v>110</v>
      </c>
      <c r="C515" t="s">
        <v>560</v>
      </c>
      <c r="D515" t="s">
        <v>25</v>
      </c>
      <c r="E515" s="5">
        <v>33641</v>
      </c>
      <c r="F515" s="41">
        <f ca="1">DATEDIF(E515,TODAY(),"y")</f>
        <v>30</v>
      </c>
      <c r="G515" s="42" t="str">
        <f>IFERROR(VLOOKUP(C515&amp;D515,AUS_male_points_list!$A$3:$S$1048576,19,FALSE), IFERROR(VLOOKUP(C515&amp;D515,AUS_female_points_list!$A$3:$S$1048576,19,FALSE),""))</f>
        <v/>
      </c>
      <c r="I515" s="81">
        <f>IFERROR(VLOOKUP(C515&amp;D515,AUS_male_Toplist_21_22!$N$3:$Q$2969,2,FALSE),IFERROR(VLOOKUP(C515&amp;D515,AUS_female_Toplist_21_22!$N$3:$Q$2879,2,FALSE),"Not found"))</f>
        <v>1091</v>
      </c>
      <c r="J515" s="81">
        <f>IFERROR(VLOOKUP(C515&amp;D515,AUS_male_Toplist_21_22!$N$3:$Q$2969,3,FALSE),IFERROR(VLOOKUP(C515&amp;D515,AUS_female_Toplist_21_22!$N$3:$Q$2879,3,FALSE),"Not found"))</f>
        <v>102</v>
      </c>
      <c r="K515" s="2">
        <f>IFERROR(VLOOKUP(C515&amp;D515,AUS_male_Toplist_21_22!$N$3:$Q$2969,4,FALSE),IFERROR(VLOOKUP(C515&amp;D515,AUS_female_Toplist_21_22!$N$3:$Q$2879,4,FALSE),"Not found"))</f>
        <v>8</v>
      </c>
      <c r="L515" s="2">
        <f>(COUNTIF($C$2:$C515,$C515)=1)+0</f>
        <v>0</v>
      </c>
      <c r="M515" s="2" t="str">
        <f>IF(L515=1,RANK(I515,$I$2:$I$1209,0),"Alternate event")</f>
        <v>Alternate event</v>
      </c>
      <c r="N515" s="2" t="str">
        <f t="shared" si="19"/>
        <v>Alex BECK200m</v>
      </c>
      <c r="O515" t="str">
        <f>IF(COUNTIFS($N$2:$N$3997, N515)&gt;1, "Duplicate", "Unique")</f>
        <v>Unique</v>
      </c>
    </row>
    <row r="516" spans="1:15" x14ac:dyDescent="0.2">
      <c r="A516" s="2">
        <v>515</v>
      </c>
      <c r="B516" s="2">
        <f t="shared" si="20"/>
        <v>110</v>
      </c>
      <c r="C516" t="s">
        <v>108</v>
      </c>
      <c r="D516" t="s">
        <v>25</v>
      </c>
      <c r="E516" s="5">
        <v>35895</v>
      </c>
      <c r="F516" s="41">
        <f ca="1">DATEDIF(E516,TODAY(),"y")</f>
        <v>23</v>
      </c>
      <c r="G516" s="42" t="str">
        <f>IFERROR(VLOOKUP(C516&amp;D516,AUS_male_points_list!$A$3:$S$1048576,19,FALSE), IFERROR(VLOOKUP(C516&amp;D516,AUS_female_points_list!$A$3:$S$1048576,19,FALSE),""))</f>
        <v/>
      </c>
      <c r="I516" s="81">
        <f>IFERROR(VLOOKUP(C516&amp;D516,AUS_male_Toplist_21_22!$N$3:$Q$2969,2,FALSE),IFERROR(VLOOKUP(C516&amp;D516,AUS_female_Toplist_21_22!$N$3:$Q$2879,2,FALSE),"Not found"))</f>
        <v>1079</v>
      </c>
      <c r="J516" s="81">
        <f>IFERROR(VLOOKUP(C516&amp;D516,AUS_male_Toplist_21_22!$N$3:$Q$2969,3,FALSE),IFERROR(VLOOKUP(C516&amp;D516,AUS_female_Toplist_21_22!$N$3:$Q$2879,3,FALSE),"Not found"))</f>
        <v>102</v>
      </c>
      <c r="K516" s="2">
        <f>IFERROR(VLOOKUP(C516&amp;D516,AUS_male_Toplist_21_22!$N$3:$Q$2969,4,FALSE),IFERROR(VLOOKUP(C516&amp;D516,AUS_female_Toplist_21_22!$N$3:$Q$2879,4,FALSE),"Not found"))</f>
        <v>8</v>
      </c>
      <c r="L516" s="2">
        <f>(COUNTIF($C$2:$C516,$C516)=1)+0</f>
        <v>1</v>
      </c>
      <c r="M516" s="2">
        <f>IF(L516=1,RANK(I516,$I$2:$I$1209,0),"Alternate event")</f>
        <v>252</v>
      </c>
      <c r="N516" s="2" t="str">
        <f t="shared" si="19"/>
        <v>Sophia FIGHERA200m</v>
      </c>
      <c r="O516" t="str">
        <f>IF(COUNTIFS($N$2:$N$3997, N516)&gt;1, "Duplicate", "Unique")</f>
        <v>Unique</v>
      </c>
    </row>
    <row r="517" spans="1:15" x14ac:dyDescent="0.2">
      <c r="A517" s="2">
        <v>516</v>
      </c>
      <c r="B517" s="2">
        <f t="shared" si="20"/>
        <v>110</v>
      </c>
      <c r="C517" t="s">
        <v>1129</v>
      </c>
      <c r="D517" t="s">
        <v>34</v>
      </c>
      <c r="E517" s="5">
        <v>34062</v>
      </c>
      <c r="F517" s="41">
        <f ca="1">DATEDIF(E517,TODAY(),"y")</f>
        <v>28</v>
      </c>
      <c r="G517" s="42" t="str">
        <f>IFERROR(VLOOKUP(C517&amp;D517,AUS_male_points_list!$A$3:$S$1048576,19,FALSE), IFERROR(VLOOKUP(C517&amp;D517,AUS_female_points_list!$A$3:$S$1048576,19,FALSE),""))</f>
        <v/>
      </c>
      <c r="I517" s="81">
        <f>IFERROR(VLOOKUP(C517&amp;D517,AUS_male_Toplist_21_22!$N$3:$Q$2969,2,FALSE),IFERROR(VLOOKUP(C517&amp;D517,AUS_female_Toplist_21_22!$N$3:$Q$2879,2,FALSE),"Not found"))</f>
        <v>1017</v>
      </c>
      <c r="J517" s="81">
        <f>IFERROR(VLOOKUP(C517&amp;D517,AUS_male_Toplist_21_22!$N$3:$Q$2969,3,FALSE),IFERROR(VLOOKUP(C517&amp;D517,AUS_female_Toplist_21_22!$N$3:$Q$2879,3,FALSE),"Not found"))</f>
        <v>102</v>
      </c>
      <c r="K517" s="2">
        <f>IFERROR(VLOOKUP(C517&amp;D517,AUS_male_Toplist_21_22!$N$3:$Q$2969,4,FALSE),IFERROR(VLOOKUP(C517&amp;D517,AUS_female_Toplist_21_22!$N$3:$Q$2879,4,FALSE),"Not found"))</f>
        <v>10</v>
      </c>
      <c r="L517" s="2">
        <f>(COUNTIF($C$2:$C517,$C517)=1)+0</f>
        <v>1</v>
      </c>
      <c r="M517" s="2">
        <f>IF(L517=1,RANK(I517,$I$2:$I$1209,0),"Alternate event")</f>
        <v>504</v>
      </c>
      <c r="N517" s="2" t="str">
        <f t="shared" si="19"/>
        <v>William AUSTIN-CRAY3000msc</v>
      </c>
      <c r="O517" t="str">
        <f>IF(COUNTIFS($N$2:$N$3997, N517)&gt;1, "Duplicate", "Unique")</f>
        <v>Unique</v>
      </c>
    </row>
    <row r="518" spans="1:15" x14ac:dyDescent="0.2">
      <c r="A518" s="2">
        <v>517</v>
      </c>
      <c r="B518" s="2">
        <f t="shared" si="20"/>
        <v>110</v>
      </c>
      <c r="C518" t="s">
        <v>304</v>
      </c>
      <c r="D518" t="s">
        <v>34</v>
      </c>
      <c r="E518" s="5">
        <v>37805</v>
      </c>
      <c r="F518" s="41">
        <f ca="1">DATEDIF(E518,TODAY(),"y")</f>
        <v>18</v>
      </c>
      <c r="G518" s="42" t="str">
        <f>IFERROR(VLOOKUP(C518&amp;D518,AUS_male_points_list!$A$3:$S$1048576,19,FALSE), IFERROR(VLOOKUP(C518&amp;D518,AUS_female_points_list!$A$3:$S$1048576,19,FALSE),""))</f>
        <v/>
      </c>
      <c r="I518" s="81">
        <f>IFERROR(VLOOKUP(C518&amp;D518,AUS_male_Toplist_21_22!$N$3:$Q$2969,2,FALSE),IFERROR(VLOOKUP(C518&amp;D518,AUS_female_Toplist_21_22!$N$3:$Q$2879,2,FALSE),"Not found"))</f>
        <v>996</v>
      </c>
      <c r="J518" s="81">
        <f>IFERROR(VLOOKUP(C518&amp;D518,AUS_male_Toplist_21_22!$N$3:$Q$2969,3,FALSE),IFERROR(VLOOKUP(C518&amp;D518,AUS_female_Toplist_21_22!$N$3:$Q$2879,3,FALSE),"Not found"))</f>
        <v>102</v>
      </c>
      <c r="K518" s="2">
        <f>IFERROR(VLOOKUP(C518&amp;D518,AUS_male_Toplist_21_22!$N$3:$Q$2969,4,FALSE),IFERROR(VLOOKUP(C518&amp;D518,AUS_female_Toplist_21_22!$N$3:$Q$2879,4,FALSE),"Not found"))</f>
        <v>21</v>
      </c>
      <c r="L518" s="2">
        <f>(COUNTIF($C$2:$C518,$C518)=1)+0</f>
        <v>1</v>
      </c>
      <c r="M518" s="2">
        <f>IF(L518=1,RANK(I518,$I$2:$I$1209,0),"Alternate event")</f>
        <v>628</v>
      </c>
      <c r="N518" s="2" t="str">
        <f t="shared" si="19"/>
        <v>Abigail THOMAS3000msc</v>
      </c>
      <c r="O518" t="str">
        <f>IF(COUNTIFS($N$2:$N$3997, N518)&gt;1, "Duplicate", "Unique")</f>
        <v>Unique</v>
      </c>
    </row>
    <row r="519" spans="1:15" x14ac:dyDescent="0.2">
      <c r="A519" s="2">
        <v>518</v>
      </c>
      <c r="B519" s="2">
        <f t="shared" si="20"/>
        <v>110</v>
      </c>
      <c r="C519" t="s">
        <v>1033</v>
      </c>
      <c r="D519" t="s">
        <v>36</v>
      </c>
      <c r="E519" s="5">
        <v>44701</v>
      </c>
      <c r="F519" s="41" t="e">
        <f ca="1">DATEDIF(E519,TODAY(),"y")</f>
        <v>#NUM!</v>
      </c>
      <c r="G519" s="42" t="str">
        <f>IFERROR(VLOOKUP(C519&amp;D519,AUS_male_points_list!$A$3:$S$1048576,19,FALSE), IFERROR(VLOOKUP(C519&amp;D519,AUS_female_points_list!$A$3:$S$1048576,19,FALSE),""))</f>
        <v/>
      </c>
      <c r="I519" s="81">
        <f>IFERROR(VLOOKUP(C519&amp;D519,AUS_male_Toplist_21_22!$N$3:$Q$2969,2,FALSE),IFERROR(VLOOKUP(C519&amp;D519,AUS_female_Toplist_21_22!$N$3:$Q$2879,2,FALSE),"Not found"))</f>
        <v>825</v>
      </c>
      <c r="J519" s="81">
        <f>IFERROR(VLOOKUP(C519&amp;D519,AUS_male_Toplist_21_22!$N$3:$Q$2969,3,FALSE),IFERROR(VLOOKUP(C519&amp;D519,AUS_female_Toplist_21_22!$N$3:$Q$2879,3,FALSE),"Not found"))</f>
        <v>102</v>
      </c>
      <c r="K519" s="2">
        <f>IFERROR(VLOOKUP(C519&amp;D519,AUS_male_Toplist_21_22!$N$3:$Q$2969,4,FALSE),IFERROR(VLOOKUP(C519&amp;D519,AUS_female_Toplist_21_22!$N$3:$Q$2879,4,FALSE),"Not found"))</f>
        <v>28</v>
      </c>
      <c r="L519" s="2">
        <f>(COUNTIF($C$2:$C519,$C519)=1)+0</f>
        <v>1</v>
      </c>
      <c r="M519" s="2">
        <f>IF(L519=1,RANK(I519,$I$2:$I$1209,0),"Alternate event")</f>
        <v>1059</v>
      </c>
      <c r="N519" s="2" t="str">
        <f t="shared" si="19"/>
        <v>Zoe LAURENSONpole-vault</v>
      </c>
      <c r="O519" t="str">
        <f>IF(COUNTIFS($N$2:$N$3997, N519)&gt;1, "Duplicate", "Unique")</f>
        <v>Unique</v>
      </c>
    </row>
    <row r="520" spans="1:15" x14ac:dyDescent="0.2">
      <c r="A520" s="2">
        <v>519</v>
      </c>
      <c r="B520" s="2">
        <f t="shared" si="20"/>
        <v>110</v>
      </c>
      <c r="C520" t="s">
        <v>119</v>
      </c>
      <c r="D520" t="s">
        <v>26</v>
      </c>
      <c r="E520" s="5">
        <v>36241</v>
      </c>
      <c r="F520" s="41">
        <f ca="1">DATEDIF(E520,TODAY(),"y")</f>
        <v>22</v>
      </c>
      <c r="G520" s="42" t="str">
        <f>IFERROR(VLOOKUP(C520&amp;D520,AUS_male_points_list!$A$3:$S$1048576,19,FALSE), IFERROR(VLOOKUP(C520&amp;D520,AUS_female_points_list!$A$3:$S$1048576,19,FALSE),""))</f>
        <v/>
      </c>
      <c r="I520" s="81">
        <f>IFERROR(VLOOKUP(C520&amp;D520,AUS_male_Toplist_21_22!$N$3:$Q$2969,2,FALSE),IFERROR(VLOOKUP(C520&amp;D520,AUS_female_Toplist_21_22!$N$3:$Q$2879,2,FALSE),"Not found"))</f>
        <v>1077</v>
      </c>
      <c r="J520" s="81">
        <f>IFERROR(VLOOKUP(C520&amp;D520,AUS_male_Toplist_21_22!$N$3:$Q$2969,3,FALSE),IFERROR(VLOOKUP(C520&amp;D520,AUS_female_Toplist_21_22!$N$3:$Q$2879,3,FALSE),"Not found"))</f>
        <v>103</v>
      </c>
      <c r="K520" s="2">
        <f>IFERROR(VLOOKUP(C520&amp;D520,AUS_male_Toplist_21_22!$N$3:$Q$2969,4,FALSE),IFERROR(VLOOKUP(C520&amp;D520,AUS_female_Toplist_21_22!$N$3:$Q$2879,4,FALSE),"Not found"))</f>
        <v>6</v>
      </c>
      <c r="L520" s="2">
        <f>(COUNTIF($C$2:$C520,$C520)=1)+0</f>
        <v>1</v>
      </c>
      <c r="M520" s="2">
        <f>IF(L520=1,RANK(I520,$I$2:$I$1209,0),"Alternate event")</f>
        <v>261</v>
      </c>
      <c r="N520" s="2" t="str">
        <f t="shared" si="19"/>
        <v>Helen PRETORIUS400m</v>
      </c>
      <c r="O520" t="str">
        <f>IF(COUNTIFS($N$2:$N$3997, N520)&gt;1, "Duplicate", "Unique")</f>
        <v>Unique</v>
      </c>
    </row>
    <row r="521" spans="1:15" x14ac:dyDescent="0.2">
      <c r="A521" s="2">
        <v>520</v>
      </c>
      <c r="B521" s="2">
        <f t="shared" si="20"/>
        <v>110</v>
      </c>
      <c r="C521" t="s">
        <v>521</v>
      </c>
      <c r="D521" t="s">
        <v>26</v>
      </c>
      <c r="E521" s="5">
        <v>37908</v>
      </c>
      <c r="F521" s="41">
        <f ca="1">DATEDIF(E521,TODAY(),"y")</f>
        <v>18</v>
      </c>
      <c r="G521" s="42" t="str">
        <f>IFERROR(VLOOKUP(C521&amp;D521,AUS_male_points_list!$A$3:$S$1048576,19,FALSE), IFERROR(VLOOKUP(C521&amp;D521,AUS_female_points_list!$A$3:$S$1048576,19,FALSE),""))</f>
        <v/>
      </c>
      <c r="I521" s="81">
        <f>IFERROR(VLOOKUP(C521&amp;D521,AUS_male_Toplist_21_22!$N$3:$Q$2969,2,FALSE),IFERROR(VLOOKUP(C521&amp;D521,AUS_female_Toplist_21_22!$N$3:$Q$2879,2,FALSE),"Not found"))</f>
        <v>1091</v>
      </c>
      <c r="J521" s="81">
        <f>IFERROR(VLOOKUP(C521&amp;D521,AUS_male_Toplist_21_22!$N$3:$Q$2969,3,FALSE),IFERROR(VLOOKUP(C521&amp;D521,AUS_female_Toplist_21_22!$N$3:$Q$2879,3,FALSE),"Not found"))</f>
        <v>103</v>
      </c>
      <c r="K521" s="2">
        <f>IFERROR(VLOOKUP(C521&amp;D521,AUS_male_Toplist_21_22!$N$3:$Q$2969,4,FALSE),IFERROR(VLOOKUP(C521&amp;D521,AUS_female_Toplist_21_22!$N$3:$Q$2879,4,FALSE),"Not found"))</f>
        <v>7</v>
      </c>
      <c r="L521" s="2">
        <f>(COUNTIF($C$2:$C521,$C521)=1)+0</f>
        <v>0</v>
      </c>
      <c r="M521" s="2" t="str">
        <f>IF(L521=1,RANK(I521,$I$2:$I$1209,0),"Alternate event")</f>
        <v>Alternate event</v>
      </c>
      <c r="N521" s="2" t="str">
        <f t="shared" si="19"/>
        <v>Aidan MURPHY400m</v>
      </c>
      <c r="O521" t="str">
        <f>IF(COUNTIFS($N$2:$N$3997, N521)&gt;1, "Duplicate", "Unique")</f>
        <v>Unique</v>
      </c>
    </row>
    <row r="522" spans="1:15" x14ac:dyDescent="0.2">
      <c r="A522" s="2">
        <v>521</v>
      </c>
      <c r="B522" s="2">
        <f t="shared" si="20"/>
        <v>110</v>
      </c>
      <c r="C522" t="s">
        <v>612</v>
      </c>
      <c r="D522" t="s">
        <v>27</v>
      </c>
      <c r="E522" s="5">
        <v>36386</v>
      </c>
      <c r="F522" s="41">
        <f ca="1">DATEDIF(E522,TODAY(),"y")</f>
        <v>22</v>
      </c>
      <c r="G522" s="42" t="str">
        <f>IFERROR(VLOOKUP(C522&amp;D522,AUS_male_points_list!$A$3:$S$1048576,19,FALSE), IFERROR(VLOOKUP(C522&amp;D522,AUS_female_points_list!$A$3:$S$1048576,19,FALSE),""))</f>
        <v/>
      </c>
      <c r="I522" s="81">
        <f>IFERROR(VLOOKUP(C522&amp;D522,AUS_male_Toplist_21_22!$N$3:$Q$2969,2,FALSE),IFERROR(VLOOKUP(C522&amp;D522,AUS_female_Toplist_21_22!$N$3:$Q$2879,2,FALSE),"Not found"))</f>
        <v>1085</v>
      </c>
      <c r="J522" s="81">
        <f>IFERROR(VLOOKUP(C522&amp;D522,AUS_male_Toplist_21_22!$N$3:$Q$2969,3,FALSE),IFERROR(VLOOKUP(C522&amp;D522,AUS_female_Toplist_21_22!$N$3:$Q$2879,3,FALSE),"Not found"))</f>
        <v>103</v>
      </c>
      <c r="K522" s="2">
        <f>IFERROR(VLOOKUP(C522&amp;D522,AUS_male_Toplist_21_22!$N$3:$Q$2969,4,FALSE),IFERROR(VLOOKUP(C522&amp;D522,AUS_female_Toplist_21_22!$N$3:$Q$2879,4,FALSE),"Not found"))</f>
        <v>8</v>
      </c>
      <c r="L522" s="2">
        <f>(COUNTIF($C$2:$C522,$C522)=1)+0</f>
        <v>1</v>
      </c>
      <c r="M522" s="2">
        <f>IF(L522=1,RANK(I522,$I$2:$I$1209,0),"Alternate event")</f>
        <v>239</v>
      </c>
      <c r="N522" s="2" t="str">
        <f t="shared" si="19"/>
        <v>Lachlan RAPER800m</v>
      </c>
      <c r="O522" t="str">
        <f>IF(COUNTIFS($N$2:$N$3997, N522)&gt;1, "Duplicate", "Unique")</f>
        <v>Unique</v>
      </c>
    </row>
    <row r="523" spans="1:15" x14ac:dyDescent="0.2">
      <c r="A523" s="2">
        <v>522</v>
      </c>
      <c r="B523" s="2">
        <f t="shared" si="20"/>
        <v>110</v>
      </c>
      <c r="C523" t="s">
        <v>120</v>
      </c>
      <c r="D523" t="s">
        <v>25</v>
      </c>
      <c r="E523" s="5">
        <v>36346</v>
      </c>
      <c r="F523" s="41">
        <f ca="1">DATEDIF(E523,TODAY(),"y")</f>
        <v>22</v>
      </c>
      <c r="G523" s="42" t="str">
        <f>IFERROR(VLOOKUP(C523&amp;D523,AUS_male_points_list!$A$3:$S$1048576,19,FALSE), IFERROR(VLOOKUP(C523&amp;D523,AUS_female_points_list!$A$3:$S$1048576,19,FALSE),""))</f>
        <v/>
      </c>
      <c r="I523" s="81">
        <f>IFERROR(VLOOKUP(C523&amp;D523,AUS_male_Toplist_21_22!$N$3:$Q$2969,2,FALSE),IFERROR(VLOOKUP(C523&amp;D523,AUS_female_Toplist_21_22!$N$3:$Q$2879,2,FALSE),"Not found"))</f>
        <v>1075</v>
      </c>
      <c r="J523" s="81">
        <f>IFERROR(VLOOKUP(C523&amp;D523,AUS_male_Toplist_21_22!$N$3:$Q$2969,3,FALSE),IFERROR(VLOOKUP(C523&amp;D523,AUS_female_Toplist_21_22!$N$3:$Q$2879,3,FALSE),"Not found"))</f>
        <v>103</v>
      </c>
      <c r="K523" s="2">
        <f>IFERROR(VLOOKUP(C523&amp;D523,AUS_male_Toplist_21_22!$N$3:$Q$2969,4,FALSE),IFERROR(VLOOKUP(C523&amp;D523,AUS_female_Toplist_21_22!$N$3:$Q$2879,4,FALSE),"Not found"))</f>
        <v>9</v>
      </c>
      <c r="L523" s="2">
        <f>(COUNTIF($C$2:$C523,$C523)=1)+0</f>
        <v>1</v>
      </c>
      <c r="M523" s="2">
        <f>IF(L523=1,RANK(I523,$I$2:$I$1209,0),"Alternate event")</f>
        <v>269</v>
      </c>
      <c r="N523" s="2" t="str">
        <f t="shared" si="19"/>
        <v>Bronte CARROLL200m</v>
      </c>
      <c r="O523" t="str">
        <f>IF(COUNTIFS($N$2:$N$3997, N523)&gt;1, "Duplicate", "Unique")</f>
        <v>Unique</v>
      </c>
    </row>
    <row r="524" spans="1:15" x14ac:dyDescent="0.2">
      <c r="A524" s="2">
        <v>523</v>
      </c>
      <c r="B524" s="2">
        <f t="shared" si="20"/>
        <v>110</v>
      </c>
      <c r="C524" t="s">
        <v>343</v>
      </c>
      <c r="D524" t="s">
        <v>32</v>
      </c>
      <c r="E524" s="5">
        <v>36567</v>
      </c>
      <c r="F524" s="41">
        <f ca="1">DATEDIF(E524,TODAY(),"y")</f>
        <v>22</v>
      </c>
      <c r="G524" s="42" t="str">
        <f>IFERROR(VLOOKUP(C524&amp;D524,AUS_male_points_list!$A$3:$S$1048576,19,FALSE), IFERROR(VLOOKUP(C524&amp;D524,AUS_female_points_list!$A$3:$S$1048576,19,FALSE),""))</f>
        <v/>
      </c>
      <c r="I524" s="81">
        <f>IFERROR(VLOOKUP(C524&amp;D524,AUS_male_Toplist_21_22!$N$3:$Q$2969,2,FALSE),IFERROR(VLOOKUP(C524&amp;D524,AUS_female_Toplist_21_22!$N$3:$Q$2879,2,FALSE),"Not found"))</f>
        <v>1045</v>
      </c>
      <c r="J524" s="81">
        <f>IFERROR(VLOOKUP(C524&amp;D524,AUS_male_Toplist_21_22!$N$3:$Q$2969,3,FALSE),IFERROR(VLOOKUP(C524&amp;D524,AUS_female_Toplist_21_22!$N$3:$Q$2879,3,FALSE),"Not found"))</f>
        <v>103</v>
      </c>
      <c r="K524" s="2">
        <f>IFERROR(VLOOKUP(C524&amp;D524,AUS_male_Toplist_21_22!$N$3:$Q$2969,4,FALSE),IFERROR(VLOOKUP(C524&amp;D524,AUS_female_Toplist_21_22!$N$3:$Q$2879,4,FALSE),"Not found"))</f>
        <v>10</v>
      </c>
      <c r="L524" s="2">
        <f>(COUNTIF($C$2:$C524,$C524)=1)+0</f>
        <v>1</v>
      </c>
      <c r="M524" s="2">
        <f>IF(L524=1,RANK(I524,$I$2:$I$1209,0),"Alternate event")</f>
        <v>374</v>
      </c>
      <c r="N524" s="2" t="str">
        <f t="shared" si="19"/>
        <v>Lateisha WILLIS100mh</v>
      </c>
      <c r="O524" t="str">
        <f>IF(COUNTIFS($N$2:$N$3997, N524)&gt;1, "Duplicate", "Unique")</f>
        <v>Unique</v>
      </c>
    </row>
    <row r="525" spans="1:15" x14ac:dyDescent="0.2">
      <c r="A525" s="2">
        <v>524</v>
      </c>
      <c r="B525" s="2">
        <f t="shared" si="20"/>
        <v>110</v>
      </c>
      <c r="C525" t="s">
        <v>724</v>
      </c>
      <c r="D525" t="s">
        <v>35</v>
      </c>
      <c r="E525" s="5">
        <v>34712</v>
      </c>
      <c r="F525" s="41">
        <f ca="1">DATEDIF(E525,TODAY(),"y")</f>
        <v>27</v>
      </c>
      <c r="G525" s="42" t="str">
        <f>IFERROR(VLOOKUP(C525&amp;D525,AUS_male_points_list!$A$3:$S$1048576,19,FALSE), IFERROR(VLOOKUP(C525&amp;D525,AUS_female_points_list!$A$3:$S$1048576,19,FALSE),""))</f>
        <v/>
      </c>
      <c r="I525" s="81">
        <f>IFERROR(VLOOKUP(C525&amp;D525,AUS_male_Toplist_21_22!$N$3:$Q$2969,2,FALSE),IFERROR(VLOOKUP(C525&amp;D525,AUS_female_Toplist_21_22!$N$3:$Q$2879,2,FALSE),"Not found"))</f>
        <v>993</v>
      </c>
      <c r="J525" s="81">
        <f>IFERROR(VLOOKUP(C525&amp;D525,AUS_male_Toplist_21_22!$N$3:$Q$2969,3,FALSE),IFERROR(VLOOKUP(C525&amp;D525,AUS_female_Toplist_21_22!$N$3:$Q$2879,3,FALSE),"Not found"))</f>
        <v>103</v>
      </c>
      <c r="K525" s="2">
        <f>IFERROR(VLOOKUP(C525&amp;D525,AUS_male_Toplist_21_22!$N$3:$Q$2969,4,FALSE),IFERROR(VLOOKUP(C525&amp;D525,AUS_female_Toplist_21_22!$N$3:$Q$2879,4,FALSE),"Not found"))</f>
        <v>16</v>
      </c>
      <c r="L525" s="2">
        <f>(COUNTIF($C$2:$C525,$C525)=1)+0</f>
        <v>0</v>
      </c>
      <c r="M525" s="2" t="str">
        <f>IF(L525=1,RANK(I525,$I$2:$I$1209,0),"Alternate event")</f>
        <v>Alternate event</v>
      </c>
      <c r="N525" s="2" t="str">
        <f t="shared" si="19"/>
        <v>Cedric DUBLERhigh-jump</v>
      </c>
      <c r="O525" t="str">
        <f>IF(COUNTIFS($N$2:$N$3997, N525)&gt;1, "Duplicate", "Unique")</f>
        <v>Unique</v>
      </c>
    </row>
    <row r="526" spans="1:15" x14ac:dyDescent="0.2">
      <c r="A526" s="2">
        <v>525</v>
      </c>
      <c r="B526" s="2">
        <f t="shared" si="20"/>
        <v>110</v>
      </c>
      <c r="C526" t="s">
        <v>773</v>
      </c>
      <c r="D526" t="s">
        <v>35</v>
      </c>
      <c r="E526" s="5">
        <v>38317</v>
      </c>
      <c r="F526" s="41">
        <f ca="1">DATEDIF(E526,TODAY(),"y")</f>
        <v>17</v>
      </c>
      <c r="G526" s="42" t="str">
        <f>IFERROR(VLOOKUP(C526&amp;D526,AUS_male_points_list!$A$3:$S$1048576,19,FALSE), IFERROR(VLOOKUP(C526&amp;D526,AUS_female_points_list!$A$3:$S$1048576,19,FALSE),""))</f>
        <v/>
      </c>
      <c r="I526" s="81">
        <f>IFERROR(VLOOKUP(C526&amp;D526,AUS_male_Toplist_21_22!$N$3:$Q$2969,2,FALSE),IFERROR(VLOOKUP(C526&amp;D526,AUS_female_Toplist_21_22!$N$3:$Q$2879,2,FALSE),"Not found"))</f>
        <v>993</v>
      </c>
      <c r="J526" s="81">
        <f>IFERROR(VLOOKUP(C526&amp;D526,AUS_male_Toplist_21_22!$N$3:$Q$2969,3,FALSE),IFERROR(VLOOKUP(C526&amp;D526,AUS_female_Toplist_21_22!$N$3:$Q$2879,3,FALSE),"Not found"))</f>
        <v>103</v>
      </c>
      <c r="K526" s="2">
        <f>IFERROR(VLOOKUP(C526&amp;D526,AUS_male_Toplist_21_22!$N$3:$Q$2969,4,FALSE),IFERROR(VLOOKUP(C526&amp;D526,AUS_female_Toplist_21_22!$N$3:$Q$2879,4,FALSE),"Not found"))</f>
        <v>16</v>
      </c>
      <c r="L526" s="2">
        <f>(COUNTIF($C$2:$C526,$C526)=1)+0</f>
        <v>1</v>
      </c>
      <c r="M526" s="2">
        <f>IF(L526=1,RANK(I526,$I$2:$I$1209,0),"Alternate event")</f>
        <v>650</v>
      </c>
      <c r="N526" s="2" t="str">
        <f t="shared" si="19"/>
        <v>Alex PERINhigh-jump</v>
      </c>
      <c r="O526" t="str">
        <f>IF(COUNTIFS($N$2:$N$3997, N526)&gt;1, "Duplicate", "Unique")</f>
        <v>Unique</v>
      </c>
    </row>
    <row r="527" spans="1:15" x14ac:dyDescent="0.2">
      <c r="A527" s="2">
        <v>526</v>
      </c>
      <c r="B527" s="2">
        <f t="shared" si="20"/>
        <v>110</v>
      </c>
      <c r="C527" t="s">
        <v>243</v>
      </c>
      <c r="D527" t="s">
        <v>27</v>
      </c>
      <c r="E527" s="5">
        <v>37260</v>
      </c>
      <c r="F527" s="41">
        <f ca="1">DATEDIF(E527,TODAY(),"y")</f>
        <v>20</v>
      </c>
      <c r="G527" s="42" t="str">
        <f>IFERROR(VLOOKUP(C527&amp;D527,AUS_male_points_list!$A$3:$S$1048576,19,FALSE), IFERROR(VLOOKUP(C527&amp;D527,AUS_female_points_list!$A$3:$S$1048576,19,FALSE),""))</f>
        <v/>
      </c>
      <c r="I527" s="81">
        <f>IFERROR(VLOOKUP(C527&amp;D527,AUS_male_Toplist_21_22!$N$3:$Q$2969,2,FALSE),IFERROR(VLOOKUP(C527&amp;D527,AUS_female_Toplist_21_22!$N$3:$Q$2879,2,FALSE),"Not found"))</f>
        <v>1078</v>
      </c>
      <c r="J527" s="81">
        <f>IFERROR(VLOOKUP(C527&amp;D527,AUS_male_Toplist_21_22!$N$3:$Q$2969,3,FALSE),IFERROR(VLOOKUP(C527&amp;D527,AUS_female_Toplist_21_22!$N$3:$Q$2879,3,FALSE),"Not found"))</f>
        <v>103</v>
      </c>
      <c r="K527" s="2">
        <f>IFERROR(VLOOKUP(C527&amp;D527,AUS_male_Toplist_21_22!$N$3:$Q$2969,4,FALSE),IFERROR(VLOOKUP(C527&amp;D527,AUS_female_Toplist_21_22!$N$3:$Q$2879,4,FALSE),"Not found"))</f>
        <v>19</v>
      </c>
      <c r="L527" s="2">
        <f>(COUNTIF($C$2:$C527,$C527)=1)+0</f>
        <v>1</v>
      </c>
      <c r="M527" s="2">
        <f>IF(L527=1,RANK(I527,$I$2:$I$1209,0),"Alternate event")</f>
        <v>256</v>
      </c>
      <c r="N527" s="2" t="str">
        <f t="shared" si="19"/>
        <v>Gigi MACCAGNINI800m</v>
      </c>
      <c r="O527" t="str">
        <f>IF(COUNTIFS($N$2:$N$3997, N527)&gt;1, "Duplicate", "Unique")</f>
        <v>Unique</v>
      </c>
    </row>
    <row r="528" spans="1:15" x14ac:dyDescent="0.2">
      <c r="A528" s="2">
        <v>527</v>
      </c>
      <c r="B528" s="2">
        <f t="shared" si="20"/>
        <v>110</v>
      </c>
      <c r="C528" t="s">
        <v>690</v>
      </c>
      <c r="D528" t="s">
        <v>30</v>
      </c>
      <c r="E528" s="5">
        <v>33338</v>
      </c>
      <c r="F528" s="41">
        <f ca="1">DATEDIF(E528,TODAY(),"y")</f>
        <v>30</v>
      </c>
      <c r="G528" s="42" t="str">
        <f>IFERROR(VLOOKUP(C528&amp;D528,AUS_male_points_list!$A$3:$S$1048576,19,FALSE), IFERROR(VLOOKUP(C528&amp;D528,AUS_female_points_list!$A$3:$S$1048576,19,FALSE),""))</f>
        <v/>
      </c>
      <c r="I528" s="81">
        <f>IFERROR(VLOOKUP(C528&amp;D528,AUS_male_Toplist_21_22!$N$3:$Q$2969,2,FALSE),IFERROR(VLOOKUP(C528&amp;D528,AUS_female_Toplist_21_22!$N$3:$Q$2879,2,FALSE),"Not found"))</f>
        <v>1078</v>
      </c>
      <c r="J528" s="81">
        <f>IFERROR(VLOOKUP(C528&amp;D528,AUS_male_Toplist_21_22!$N$3:$Q$2969,3,FALSE),IFERROR(VLOOKUP(C528&amp;D528,AUS_female_Toplist_21_22!$N$3:$Q$2879,3,FALSE),"Not found"))</f>
        <v>104</v>
      </c>
      <c r="K528" s="2">
        <f>IFERROR(VLOOKUP(C528&amp;D528,AUS_male_Toplist_21_22!$N$3:$Q$2969,4,FALSE),IFERROR(VLOOKUP(C528&amp;D528,AUS_female_Toplist_21_22!$N$3:$Q$2879,4,FALSE),"Not found"))</f>
        <v>7</v>
      </c>
      <c r="L528" s="2">
        <f>(COUNTIF($C$2:$C528,$C528)=1)+0</f>
        <v>1</v>
      </c>
      <c r="M528" s="2">
        <f>IF(L528=1,RANK(I528,$I$2:$I$1209,0),"Alternate event")</f>
        <v>256</v>
      </c>
      <c r="N528" s="2" t="str">
        <f t="shared" si="19"/>
        <v>Andrew BUCHANAN10000m</v>
      </c>
      <c r="O528" t="str">
        <f>IF(COUNTIFS($N$2:$N$3997, N528)&gt;1, "Duplicate", "Unique")</f>
        <v>Unique</v>
      </c>
    </row>
    <row r="529" spans="1:15" x14ac:dyDescent="0.2">
      <c r="A529" s="2">
        <v>528</v>
      </c>
      <c r="B529" s="2">
        <f t="shared" si="20"/>
        <v>110</v>
      </c>
      <c r="C529" t="s">
        <v>354</v>
      </c>
      <c r="D529" t="s">
        <v>26</v>
      </c>
      <c r="E529" s="5">
        <v>34582</v>
      </c>
      <c r="F529" s="41">
        <f ca="1">DATEDIF(E529,TODAY(),"y")</f>
        <v>27</v>
      </c>
      <c r="G529" s="42" t="str">
        <f>IFERROR(VLOOKUP(C529&amp;D529,AUS_male_points_list!$A$3:$S$1048576,19,FALSE), IFERROR(VLOOKUP(C529&amp;D529,AUS_female_points_list!$A$3:$S$1048576,19,FALSE),""))</f>
        <v/>
      </c>
      <c r="I529" s="81">
        <f>IFERROR(VLOOKUP(C529&amp;D529,AUS_male_Toplist_21_22!$N$3:$Q$2969,2,FALSE),IFERROR(VLOOKUP(C529&amp;D529,AUS_female_Toplist_21_22!$N$3:$Q$2879,2,FALSE),"Not found"))</f>
        <v>1076</v>
      </c>
      <c r="J529" s="81">
        <f>IFERROR(VLOOKUP(C529&amp;D529,AUS_male_Toplist_21_22!$N$3:$Q$2969,3,FALSE),IFERROR(VLOOKUP(C529&amp;D529,AUS_female_Toplist_21_22!$N$3:$Q$2879,3,FALSE),"Not found"))</f>
        <v>104</v>
      </c>
      <c r="K529" s="2">
        <f>IFERROR(VLOOKUP(C529&amp;D529,AUS_male_Toplist_21_22!$N$3:$Q$2969,4,FALSE),IFERROR(VLOOKUP(C529&amp;D529,AUS_female_Toplist_21_22!$N$3:$Q$2879,4,FALSE),"Not found"))</f>
        <v>7</v>
      </c>
      <c r="L529" s="2">
        <f>(COUNTIF($C$2:$C529,$C529)=1)+0</f>
        <v>0</v>
      </c>
      <c r="M529" s="2" t="str">
        <f>IF(L529=1,RANK(I529,$I$2:$I$1209,0),"Alternate event")</f>
        <v>Alternate event</v>
      </c>
      <c r="N529" s="2" t="str">
        <f t="shared" si="19"/>
        <v>Sarah CARLI400m</v>
      </c>
      <c r="O529" t="str">
        <f>IF(COUNTIFS($N$2:$N$3997, N529)&gt;1, "Duplicate", "Unique")</f>
        <v>Unique</v>
      </c>
    </row>
    <row r="530" spans="1:15" x14ac:dyDescent="0.2">
      <c r="A530" s="2">
        <v>529</v>
      </c>
      <c r="B530" s="2">
        <f t="shared" si="20"/>
        <v>110</v>
      </c>
      <c r="C530" t="s">
        <v>1131</v>
      </c>
      <c r="D530" t="s">
        <v>31</v>
      </c>
      <c r="E530" s="5">
        <v>36559</v>
      </c>
      <c r="F530" s="41">
        <f ca="1">DATEDIF(E530,TODAY(),"y")</f>
        <v>22</v>
      </c>
      <c r="G530" s="42" t="str">
        <f>IFERROR(VLOOKUP(C530&amp;D530,AUS_male_points_list!$A$3:$S$1048576,19,FALSE), IFERROR(VLOOKUP(C530&amp;D530,AUS_female_points_list!$A$3:$S$1048576,19,FALSE),""))</f>
        <v/>
      </c>
      <c r="I530" s="81">
        <f>IFERROR(VLOOKUP(C530&amp;D530,AUS_male_Toplist_21_22!$N$3:$Q$2969,2,FALSE),IFERROR(VLOOKUP(C530&amp;D530,AUS_female_Toplist_21_22!$N$3:$Q$2879,2,FALSE),"Not found"))</f>
        <v>992</v>
      </c>
      <c r="J530" s="81">
        <f>IFERROR(VLOOKUP(C530&amp;D530,AUS_male_Toplist_21_22!$N$3:$Q$2969,3,FALSE),IFERROR(VLOOKUP(C530&amp;D530,AUS_female_Toplist_21_22!$N$3:$Q$2879,3,FALSE),"Not found"))</f>
        <v>104</v>
      </c>
      <c r="K530" s="2">
        <f>IFERROR(VLOOKUP(C530&amp;D530,AUS_male_Toplist_21_22!$N$3:$Q$2969,4,FALSE),IFERROR(VLOOKUP(C530&amp;D530,AUS_female_Toplist_21_22!$N$3:$Q$2879,4,FALSE),"Not found"))</f>
        <v>9</v>
      </c>
      <c r="L530" s="2">
        <f>(COUNTIF($C$2:$C530,$C530)=1)+0</f>
        <v>1</v>
      </c>
      <c r="M530" s="2">
        <f>IF(L530=1,RANK(I530,$I$2:$I$1209,0),"Alternate event")</f>
        <v>656</v>
      </c>
      <c r="N530" s="2" t="str">
        <f t="shared" si="19"/>
        <v>Adriaan PELSER110mh</v>
      </c>
      <c r="O530" t="str">
        <f>IF(COUNTIFS($N$2:$N$3997, N530)&gt;1, "Duplicate", "Unique")</f>
        <v>Unique</v>
      </c>
    </row>
    <row r="531" spans="1:15" x14ac:dyDescent="0.2">
      <c r="A531" s="2">
        <v>530</v>
      </c>
      <c r="B531" s="2">
        <f t="shared" si="20"/>
        <v>110</v>
      </c>
      <c r="C531" t="s">
        <v>1132</v>
      </c>
      <c r="D531" t="s">
        <v>31</v>
      </c>
      <c r="E531" s="5">
        <v>37483</v>
      </c>
      <c r="F531" s="41">
        <f ca="1">DATEDIF(E531,TODAY(),"y")</f>
        <v>19</v>
      </c>
      <c r="G531" s="42" t="str">
        <f>IFERROR(VLOOKUP(C531&amp;D531,AUS_male_points_list!$A$3:$S$1048576,19,FALSE), IFERROR(VLOOKUP(C531&amp;D531,AUS_female_points_list!$A$3:$S$1048576,19,FALSE),""))</f>
        <v/>
      </c>
      <c r="I531" s="81">
        <f>IFERROR(VLOOKUP(C531&amp;D531,AUS_male_Toplist_21_22!$N$3:$Q$2969,2,FALSE),IFERROR(VLOOKUP(C531&amp;D531,AUS_female_Toplist_21_22!$N$3:$Q$2879,2,FALSE),"Not found"))</f>
        <v>992</v>
      </c>
      <c r="J531" s="81">
        <f>IFERROR(VLOOKUP(C531&amp;D531,AUS_male_Toplist_21_22!$N$3:$Q$2969,3,FALSE),IFERROR(VLOOKUP(C531&amp;D531,AUS_female_Toplist_21_22!$N$3:$Q$2879,3,FALSE),"Not found"))</f>
        <v>104</v>
      </c>
      <c r="K531" s="2">
        <f>IFERROR(VLOOKUP(C531&amp;D531,AUS_male_Toplist_21_22!$N$3:$Q$2969,4,FALSE),IFERROR(VLOOKUP(C531&amp;D531,AUS_female_Toplist_21_22!$N$3:$Q$2879,4,FALSE),"Not found"))</f>
        <v>9</v>
      </c>
      <c r="L531" s="2">
        <f>(COUNTIF($C$2:$C531,$C531)=1)+0</f>
        <v>1</v>
      </c>
      <c r="M531" s="2">
        <f>IF(L531=1,RANK(I531,$I$2:$I$1209,0),"Alternate event")</f>
        <v>656</v>
      </c>
      <c r="N531" s="2" t="str">
        <f t="shared" si="19"/>
        <v>Colby EDDOWES110mh</v>
      </c>
      <c r="O531" t="str">
        <f>IF(COUNTIFS($N$2:$N$3997, N531)&gt;1, "Duplicate", "Unique")</f>
        <v>Unique</v>
      </c>
    </row>
    <row r="532" spans="1:15" x14ac:dyDescent="0.2">
      <c r="A532" s="2">
        <v>531</v>
      </c>
      <c r="B532" s="2">
        <f t="shared" si="20"/>
        <v>110</v>
      </c>
      <c r="C532" t="s">
        <v>1070</v>
      </c>
      <c r="D532" t="s">
        <v>29</v>
      </c>
      <c r="E532" s="5">
        <v>33637</v>
      </c>
      <c r="F532" s="41">
        <f ca="1">DATEDIF(E532,TODAY(),"y")</f>
        <v>30</v>
      </c>
      <c r="G532" s="42" t="str">
        <f>IFERROR(VLOOKUP(C532&amp;D532,AUS_male_points_list!$A$3:$S$1048576,19,FALSE), IFERROR(VLOOKUP(C532&amp;D532,AUS_female_points_list!$A$3:$S$1048576,19,FALSE),""))</f>
        <v/>
      </c>
      <c r="I532" s="81">
        <f>IFERROR(VLOOKUP(C532&amp;D532,AUS_male_Toplist_21_22!$N$3:$Q$2969,2,FALSE),IFERROR(VLOOKUP(C532&amp;D532,AUS_female_Toplist_21_22!$N$3:$Q$2879,2,FALSE),"Not found"))</f>
        <v>1080</v>
      </c>
      <c r="J532" s="81">
        <f>IFERROR(VLOOKUP(C532&amp;D532,AUS_male_Toplist_21_22!$N$3:$Q$2969,3,FALSE),IFERROR(VLOOKUP(C532&amp;D532,AUS_female_Toplist_21_22!$N$3:$Q$2879,3,FALSE),"Not found"))</f>
        <v>104</v>
      </c>
      <c r="K532" s="2">
        <f>IFERROR(VLOOKUP(C532&amp;D532,AUS_male_Toplist_21_22!$N$3:$Q$2969,4,FALSE),IFERROR(VLOOKUP(C532&amp;D532,AUS_female_Toplist_21_22!$N$3:$Q$2879,4,FALSE),"Not found"))</f>
        <v>12</v>
      </c>
      <c r="L532" s="2">
        <f>(COUNTIF($C$2:$C532,$C532)=1)+0</f>
        <v>1</v>
      </c>
      <c r="M532" s="2">
        <f>IF(L532=1,RANK(I532,$I$2:$I$1209,0),"Alternate event")</f>
        <v>249</v>
      </c>
      <c r="N532" s="2" t="str">
        <f t="shared" si="19"/>
        <v>Sam MCENTEE5000m</v>
      </c>
      <c r="O532" t="str">
        <f>IF(COUNTIFS($N$2:$N$3997, N532)&gt;1, "Duplicate", "Unique")</f>
        <v>Unique</v>
      </c>
    </row>
    <row r="533" spans="1:15" x14ac:dyDescent="0.2">
      <c r="A533" s="2">
        <v>532</v>
      </c>
      <c r="B533" s="2">
        <f t="shared" si="20"/>
        <v>110</v>
      </c>
      <c r="C533" t="s">
        <v>134</v>
      </c>
      <c r="D533" t="s">
        <v>25</v>
      </c>
      <c r="E533" s="5">
        <v>36571</v>
      </c>
      <c r="F533" s="41">
        <f ca="1">DATEDIF(E533,TODAY(),"y")</f>
        <v>22</v>
      </c>
      <c r="G533" s="42" t="str">
        <f>IFERROR(VLOOKUP(C533&amp;D533,AUS_male_points_list!$A$3:$S$1048576,19,FALSE), IFERROR(VLOOKUP(C533&amp;D533,AUS_female_points_list!$A$3:$S$1048576,19,FALSE),""))</f>
        <v/>
      </c>
      <c r="I533" s="81">
        <f>IFERROR(VLOOKUP(C533&amp;D533,AUS_male_Toplist_21_22!$N$3:$Q$2969,2,FALSE),IFERROR(VLOOKUP(C533&amp;D533,AUS_female_Toplist_21_22!$N$3:$Q$2879,2,FALSE),"Not found"))</f>
        <v>1069</v>
      </c>
      <c r="J533" s="81">
        <f>IFERROR(VLOOKUP(C533&amp;D533,AUS_male_Toplist_21_22!$N$3:$Q$2969,3,FALSE),IFERROR(VLOOKUP(C533&amp;D533,AUS_female_Toplist_21_22!$N$3:$Q$2879,3,FALSE),"Not found"))</f>
        <v>105</v>
      </c>
      <c r="K533" s="2">
        <f>IFERROR(VLOOKUP(C533&amp;D533,AUS_male_Toplist_21_22!$N$3:$Q$2969,4,FALSE),IFERROR(VLOOKUP(C533&amp;D533,AUS_female_Toplist_21_22!$N$3:$Q$2879,4,FALSE),"Not found"))</f>
        <v>10</v>
      </c>
      <c r="L533" s="2">
        <f>(COUNTIF($C$2:$C533,$C533)=1)+0</f>
        <v>1</v>
      </c>
      <c r="M533" s="2">
        <f>IF(L533=1,RANK(I533,$I$2:$I$1209,0),"Alternate event")</f>
        <v>292</v>
      </c>
      <c r="N533" s="2" t="str">
        <f t="shared" si="19"/>
        <v>Jessie ANDREW200m</v>
      </c>
      <c r="O533" t="str">
        <f>IF(COUNTIFS($N$2:$N$3997, N533)&gt;1, "Duplicate", "Unique")</f>
        <v>Unique</v>
      </c>
    </row>
    <row r="534" spans="1:15" x14ac:dyDescent="0.2">
      <c r="A534" s="2">
        <v>533</v>
      </c>
      <c r="B534" s="2">
        <f t="shared" si="20"/>
        <v>110</v>
      </c>
      <c r="C534" t="s">
        <v>157</v>
      </c>
      <c r="D534" t="s">
        <v>32</v>
      </c>
      <c r="E534" s="5">
        <v>38952</v>
      </c>
      <c r="F534" s="41">
        <f ca="1">DATEDIF(E534,TODAY(),"y")</f>
        <v>15</v>
      </c>
      <c r="G534" s="42" t="str">
        <f>IFERROR(VLOOKUP(C534&amp;D534,AUS_male_points_list!$A$3:$S$1048576,19,FALSE), IFERROR(VLOOKUP(C534&amp;D534,AUS_female_points_list!$A$3:$S$1048576,19,FALSE),""))</f>
        <v/>
      </c>
      <c r="I534" s="81">
        <f>IFERROR(VLOOKUP(C534&amp;D534,AUS_male_Toplist_21_22!$N$3:$Q$2969,2,FALSE),IFERROR(VLOOKUP(C534&amp;D534,AUS_female_Toplist_21_22!$N$3:$Q$2879,2,FALSE),"Not found"))</f>
        <v>1027</v>
      </c>
      <c r="J534" s="81">
        <f>IFERROR(VLOOKUP(C534&amp;D534,AUS_male_Toplist_21_22!$N$3:$Q$2969,3,FALSE),IFERROR(VLOOKUP(C534&amp;D534,AUS_female_Toplist_21_22!$N$3:$Q$2879,3,FALSE),"Not found"))</f>
        <v>105</v>
      </c>
      <c r="K534" s="2">
        <f>IFERROR(VLOOKUP(C534&amp;D534,AUS_male_Toplist_21_22!$N$3:$Q$2969,4,FALSE),IFERROR(VLOOKUP(C534&amp;D534,AUS_female_Toplist_21_22!$N$3:$Q$2879,4,FALSE),"Not found"))</f>
        <v>11</v>
      </c>
      <c r="L534" s="2">
        <f>(COUNTIF($C$2:$C534,$C534)=1)+0</f>
        <v>0</v>
      </c>
      <c r="M534" s="2" t="str">
        <f>IF(L534=1,RANK(I534,$I$2:$I$1209,0),"Alternate event")</f>
        <v>Alternate event</v>
      </c>
      <c r="N534" s="2" t="str">
        <f t="shared" si="19"/>
        <v>Delta AMIDZOVSKI100mh</v>
      </c>
      <c r="O534" t="str">
        <f>IF(COUNTIFS($N$2:$N$3997, N534)&gt;1, "Duplicate", "Unique")</f>
        <v>Unique</v>
      </c>
    </row>
    <row r="535" spans="1:15" x14ac:dyDescent="0.2">
      <c r="A535" s="2">
        <v>534</v>
      </c>
      <c r="B535" s="2">
        <f t="shared" si="20"/>
        <v>110</v>
      </c>
      <c r="C535" t="s">
        <v>710</v>
      </c>
      <c r="D535" t="s">
        <v>29</v>
      </c>
      <c r="E535" s="5">
        <v>34577</v>
      </c>
      <c r="F535" s="41">
        <f ca="1">DATEDIF(E535,TODAY(),"y")</f>
        <v>27</v>
      </c>
      <c r="G535" s="42" t="str">
        <f>IFERROR(VLOOKUP(C535&amp;D535,AUS_male_points_list!$A$3:$S$1048576,19,FALSE), IFERROR(VLOOKUP(C535&amp;D535,AUS_female_points_list!$A$3:$S$1048576,19,FALSE),""))</f>
        <v/>
      </c>
      <c r="I535" s="81">
        <f>IFERROR(VLOOKUP(C535&amp;D535,AUS_male_Toplist_21_22!$N$3:$Q$2969,2,FALSE),IFERROR(VLOOKUP(C535&amp;D535,AUS_female_Toplist_21_22!$N$3:$Q$2879,2,FALSE),"Not found"))</f>
        <v>1075</v>
      </c>
      <c r="J535" s="81">
        <f>IFERROR(VLOOKUP(C535&amp;D535,AUS_male_Toplist_21_22!$N$3:$Q$2969,3,FALSE),IFERROR(VLOOKUP(C535&amp;D535,AUS_female_Toplist_21_22!$N$3:$Q$2879,3,FALSE),"Not found"))</f>
        <v>105</v>
      </c>
      <c r="K535" s="2">
        <f>IFERROR(VLOOKUP(C535&amp;D535,AUS_male_Toplist_21_22!$N$3:$Q$2969,4,FALSE),IFERROR(VLOOKUP(C535&amp;D535,AUS_female_Toplist_21_22!$N$3:$Q$2879,4,FALSE),"Not found"))</f>
        <v>13</v>
      </c>
      <c r="L535" s="2">
        <f>(COUNTIF($C$2:$C535,$C535)=1)+0</f>
        <v>1</v>
      </c>
      <c r="M535" s="2">
        <f>IF(L535=1,RANK(I535,$I$2:$I$1209,0),"Alternate event")</f>
        <v>269</v>
      </c>
      <c r="N535" s="2" t="str">
        <f t="shared" si="19"/>
        <v>Jack BRUCE5000m</v>
      </c>
      <c r="O535" t="str">
        <f>IF(COUNTIFS($N$2:$N$3997, N535)&gt;1, "Duplicate", "Unique")</f>
        <v>Unique</v>
      </c>
    </row>
    <row r="536" spans="1:15" x14ac:dyDescent="0.2">
      <c r="A536" s="2">
        <v>535</v>
      </c>
      <c r="B536" s="2">
        <f t="shared" si="20"/>
        <v>110</v>
      </c>
      <c r="C536" t="s">
        <v>317</v>
      </c>
      <c r="D536" t="s">
        <v>30</v>
      </c>
      <c r="E536" s="5">
        <v>31156</v>
      </c>
      <c r="F536" s="41">
        <f ca="1">DATEDIF(E536,TODAY(),"y")</f>
        <v>36</v>
      </c>
      <c r="G536" s="42" t="str">
        <f>IFERROR(VLOOKUP(C536&amp;D536,AUS_male_points_list!$A$3:$S$1048576,19,FALSE), IFERROR(VLOOKUP(C536&amp;D536,AUS_female_points_list!$A$3:$S$1048576,19,FALSE),""))</f>
        <v/>
      </c>
      <c r="I536" s="81">
        <f>IFERROR(VLOOKUP(C536&amp;D536,AUS_male_Toplist_21_22!$N$3:$Q$2969,2,FALSE),IFERROR(VLOOKUP(C536&amp;D536,AUS_female_Toplist_21_22!$N$3:$Q$2879,2,FALSE),"Not found"))</f>
        <v>1018</v>
      </c>
      <c r="J536" s="81">
        <f>IFERROR(VLOOKUP(C536&amp;D536,AUS_male_Toplist_21_22!$N$3:$Q$2969,3,FALSE),IFERROR(VLOOKUP(C536&amp;D536,AUS_female_Toplist_21_22!$N$3:$Q$2879,3,FALSE),"Not found"))</f>
        <v>105</v>
      </c>
      <c r="K536" s="2">
        <f>IFERROR(VLOOKUP(C536&amp;D536,AUS_male_Toplist_21_22!$N$3:$Q$2969,4,FALSE),IFERROR(VLOOKUP(C536&amp;D536,AUS_female_Toplist_21_22!$N$3:$Q$2879,4,FALSE),"Not found"))</f>
        <v>15</v>
      </c>
      <c r="L536" s="2">
        <f>(COUNTIF($C$2:$C536,$C536)=1)+0</f>
        <v>1</v>
      </c>
      <c r="M536" s="2">
        <f>IF(L536=1,RANK(I536,$I$2:$I$1209,0),"Alternate event")</f>
        <v>499</v>
      </c>
      <c r="N536" s="2" t="str">
        <f t="shared" si="19"/>
        <v>Sarah KLEIN10000m</v>
      </c>
      <c r="O536" t="str">
        <f>IF(COUNTIFS($N$2:$N$3997, N536)&gt;1, "Duplicate", "Unique")</f>
        <v>Unique</v>
      </c>
    </row>
    <row r="537" spans="1:15" x14ac:dyDescent="0.2">
      <c r="A537" s="2">
        <v>536</v>
      </c>
      <c r="B537" s="2">
        <f t="shared" si="20"/>
        <v>110</v>
      </c>
      <c r="C537" t="s">
        <v>242</v>
      </c>
      <c r="D537" t="s">
        <v>27</v>
      </c>
      <c r="E537" s="5">
        <v>34494</v>
      </c>
      <c r="F537" s="41">
        <f ca="1">DATEDIF(E537,TODAY(),"y")</f>
        <v>27</v>
      </c>
      <c r="G537" s="42" t="str">
        <f>IFERROR(VLOOKUP(C537&amp;D537,AUS_male_points_list!$A$3:$S$1048576,19,FALSE), IFERROR(VLOOKUP(C537&amp;D537,AUS_female_points_list!$A$3:$S$1048576,19,FALSE),""))</f>
        <v/>
      </c>
      <c r="I537" s="81">
        <f>IFERROR(VLOOKUP(C537&amp;D537,AUS_male_Toplist_21_22!$N$3:$Q$2969,2,FALSE),IFERROR(VLOOKUP(C537&amp;D537,AUS_female_Toplist_21_22!$N$3:$Q$2879,2,FALSE),"Not found"))</f>
        <v>1076</v>
      </c>
      <c r="J537" s="81">
        <f>IFERROR(VLOOKUP(C537&amp;D537,AUS_male_Toplist_21_22!$N$3:$Q$2969,3,FALSE),IFERROR(VLOOKUP(C537&amp;D537,AUS_female_Toplist_21_22!$N$3:$Q$2879,3,FALSE),"Not found"))</f>
        <v>105</v>
      </c>
      <c r="K537" s="2">
        <f>IFERROR(VLOOKUP(C537&amp;D537,AUS_male_Toplist_21_22!$N$3:$Q$2969,4,FALSE),IFERROR(VLOOKUP(C537&amp;D537,AUS_female_Toplist_21_22!$N$3:$Q$2879,4,FALSE),"Not found"))</f>
        <v>20</v>
      </c>
      <c r="L537" s="2">
        <f>(COUNTIF($C$2:$C537,$C537)=1)+0</f>
        <v>0</v>
      </c>
      <c r="M537" s="2" t="str">
        <f>IF(L537=1,RANK(I537,$I$2:$I$1209,0),"Alternate event")</f>
        <v>Alternate event</v>
      </c>
      <c r="N537" s="2" t="str">
        <f t="shared" si="19"/>
        <v>Amy ROBINSON800m</v>
      </c>
      <c r="O537" t="str">
        <f>IF(COUNTIFS($N$2:$N$3997, N537)&gt;1, "Duplicate", "Unique")</f>
        <v>Unique</v>
      </c>
    </row>
    <row r="538" spans="1:15" x14ac:dyDescent="0.2">
      <c r="A538" s="2">
        <v>537</v>
      </c>
      <c r="B538" s="2">
        <f t="shared" si="20"/>
        <v>110</v>
      </c>
      <c r="C538" t="s">
        <v>743</v>
      </c>
      <c r="D538" t="s">
        <v>37</v>
      </c>
      <c r="E538" s="5">
        <v>37317</v>
      </c>
      <c r="F538" s="41">
        <f ca="1">DATEDIF(E538,TODAY(),"y")</f>
        <v>20</v>
      </c>
      <c r="G538" s="42" t="str">
        <f>IFERROR(VLOOKUP(C538&amp;D538,AUS_male_points_list!$A$3:$S$1048576,19,FALSE), IFERROR(VLOOKUP(C538&amp;D538,AUS_female_points_list!$A$3:$S$1048576,19,FALSE),""))</f>
        <v/>
      </c>
      <c r="I538" s="81">
        <f>IFERROR(VLOOKUP(C538&amp;D538,AUS_male_Toplist_21_22!$N$3:$Q$2969,2,FALSE),IFERROR(VLOOKUP(C538&amp;D538,AUS_female_Toplist_21_22!$N$3:$Q$2879,2,FALSE),"Not found"))</f>
        <v>1042</v>
      </c>
      <c r="J538" s="81">
        <f>IFERROR(VLOOKUP(C538&amp;D538,AUS_male_Toplist_21_22!$N$3:$Q$2969,3,FALSE),IFERROR(VLOOKUP(C538&amp;D538,AUS_female_Toplist_21_22!$N$3:$Q$2879,3,FALSE),"Not found"))</f>
        <v>105</v>
      </c>
      <c r="K538" s="2">
        <f>IFERROR(VLOOKUP(C538&amp;D538,AUS_male_Toplist_21_22!$N$3:$Q$2969,4,FALSE),IFERROR(VLOOKUP(C538&amp;D538,AUS_female_Toplist_21_22!$N$3:$Q$2879,4,FALSE),"Not found"))</f>
        <v>20</v>
      </c>
      <c r="L538" s="2">
        <f>(COUNTIF($C$2:$C538,$C538)=1)+0</f>
        <v>0</v>
      </c>
      <c r="M538" s="2" t="str">
        <f>IF(L538=1,RANK(I538,$I$2:$I$1209,0),"Alternate event")</f>
        <v>Alternate event</v>
      </c>
      <c r="N538" s="2" t="str">
        <f t="shared" si="19"/>
        <v>Dylan JAMESlong-jump</v>
      </c>
      <c r="O538" t="str">
        <f>IF(COUNTIFS($N$2:$N$3997, N538)&gt;1, "Duplicate", "Unique")</f>
        <v>Unique</v>
      </c>
    </row>
    <row r="539" spans="1:15" x14ac:dyDescent="0.2">
      <c r="A539" s="2">
        <v>538</v>
      </c>
      <c r="B539" s="2">
        <f t="shared" si="20"/>
        <v>110</v>
      </c>
      <c r="C539" t="s">
        <v>512</v>
      </c>
      <c r="D539" t="s">
        <v>2</v>
      </c>
      <c r="E539" s="5">
        <v>36725</v>
      </c>
      <c r="F539" s="41">
        <f ca="1">DATEDIF(E539,TODAY(),"y")</f>
        <v>21</v>
      </c>
      <c r="G539" s="42" t="str">
        <f>IFERROR(VLOOKUP(C539&amp;D539,AUS_male_points_list!$A$3:$S$1048576,19,FALSE), IFERROR(VLOOKUP(C539&amp;D539,AUS_female_points_list!$A$3:$S$1048576,19,FALSE),""))</f>
        <v/>
      </c>
      <c r="I539" s="81">
        <f>IFERROR(VLOOKUP(C539&amp;D539,AUS_male_Toplist_21_22!$N$3:$Q$2969,2,FALSE),IFERROR(VLOOKUP(C539&amp;D539,AUS_female_Toplist_21_22!$N$3:$Q$2879,2,FALSE),"Not found"))</f>
        <v>1102</v>
      </c>
      <c r="J539" s="81">
        <f>IFERROR(VLOOKUP(C539&amp;D539,AUS_male_Toplist_21_22!$N$3:$Q$2969,3,FALSE),IFERROR(VLOOKUP(C539&amp;D539,AUS_female_Toplist_21_22!$N$3:$Q$2879,3,FALSE),"Not found"))</f>
        <v>106</v>
      </c>
      <c r="K539" s="2">
        <f>IFERROR(VLOOKUP(C539&amp;D539,AUS_male_Toplist_21_22!$N$3:$Q$2969,4,FALSE),IFERROR(VLOOKUP(C539&amp;D539,AUS_female_Toplist_21_22!$N$3:$Q$2879,4,FALSE),"Not found"))</f>
        <v>6</v>
      </c>
      <c r="L539" s="2">
        <f>(COUNTIF($C$2:$C539,$C539)=1)+0</f>
        <v>1</v>
      </c>
      <c r="M539" s="2">
        <f>IF(L539=1,RANK(I539,$I$2:$I$1209,0),"Alternate event")</f>
        <v>178</v>
      </c>
      <c r="N539" s="2" t="str">
        <f t="shared" si="19"/>
        <v>Jake DORAN100m</v>
      </c>
      <c r="O539" t="str">
        <f>IF(COUNTIFS($N$2:$N$3997, N539)&gt;1, "Duplicate", "Unique")</f>
        <v>Unique</v>
      </c>
    </row>
    <row r="540" spans="1:15" x14ac:dyDescent="0.2">
      <c r="A540" s="2">
        <v>539</v>
      </c>
      <c r="B540" s="2">
        <f t="shared" si="20"/>
        <v>110</v>
      </c>
      <c r="C540" t="s">
        <v>711</v>
      </c>
      <c r="D540" t="s">
        <v>30</v>
      </c>
      <c r="E540" s="5">
        <v>31659</v>
      </c>
      <c r="F540" s="41">
        <f ca="1">DATEDIF(E540,TODAY(),"y")</f>
        <v>35</v>
      </c>
      <c r="G540" s="42" t="str">
        <f>IFERROR(VLOOKUP(C540&amp;D540,AUS_male_points_list!$A$3:$S$1048576,19,FALSE), IFERROR(VLOOKUP(C540&amp;D540,AUS_female_points_list!$A$3:$S$1048576,19,FALSE),""))</f>
        <v/>
      </c>
      <c r="I540" s="81">
        <f>IFERROR(VLOOKUP(C540&amp;D540,AUS_male_Toplist_21_22!$N$3:$Q$2969,2,FALSE),IFERROR(VLOOKUP(C540&amp;D540,AUS_female_Toplist_21_22!$N$3:$Q$2879,2,FALSE),"Not found"))</f>
        <v>1062</v>
      </c>
      <c r="J540" s="81">
        <f>IFERROR(VLOOKUP(C540&amp;D540,AUS_male_Toplist_21_22!$N$3:$Q$2969,3,FALSE),IFERROR(VLOOKUP(C540&amp;D540,AUS_female_Toplist_21_22!$N$3:$Q$2879,3,FALSE),"Not found"))</f>
        <v>106</v>
      </c>
      <c r="K540" s="2">
        <f>IFERROR(VLOOKUP(C540&amp;D540,AUS_male_Toplist_21_22!$N$3:$Q$2969,4,FALSE),IFERROR(VLOOKUP(C540&amp;D540,AUS_female_Toplist_21_22!$N$3:$Q$2879,4,FALSE),"Not found"))</f>
        <v>8</v>
      </c>
      <c r="L540" s="2">
        <f>(COUNTIF($C$2:$C540,$C540)=1)+0</f>
        <v>1</v>
      </c>
      <c r="M540" s="2">
        <f>IF(L540=1,RANK(I540,$I$2:$I$1209,0),"Alternate event")</f>
        <v>313</v>
      </c>
      <c r="N540" s="2" t="str">
        <f t="shared" si="19"/>
        <v>Liam ADAMS10000m</v>
      </c>
      <c r="O540" t="str">
        <f>IF(COUNTIFS($N$2:$N$3997, N540)&gt;1, "Duplicate", "Unique")</f>
        <v>Unique</v>
      </c>
    </row>
    <row r="541" spans="1:15" x14ac:dyDescent="0.2">
      <c r="A541" s="2">
        <v>540</v>
      </c>
      <c r="B541" s="2">
        <f t="shared" si="20"/>
        <v>110</v>
      </c>
      <c r="C541" t="s">
        <v>512</v>
      </c>
      <c r="D541" t="s">
        <v>25</v>
      </c>
      <c r="E541" s="5">
        <v>36725</v>
      </c>
      <c r="F541" s="41">
        <f ca="1">DATEDIF(E541,TODAY(),"y")</f>
        <v>21</v>
      </c>
      <c r="G541" s="42" t="str">
        <f>IFERROR(VLOOKUP(C541&amp;D541,AUS_male_points_list!$A$3:$S$1048576,19,FALSE), IFERROR(VLOOKUP(C541&amp;D541,AUS_female_points_list!$A$3:$S$1048576,19,FALSE),""))</f>
        <v/>
      </c>
      <c r="I541" s="81">
        <f>IFERROR(VLOOKUP(C541&amp;D541,AUS_male_Toplist_21_22!$N$3:$Q$2969,2,FALSE),IFERROR(VLOOKUP(C541&amp;D541,AUS_female_Toplist_21_22!$N$3:$Q$2879,2,FALSE),"Not found"))</f>
        <v>1090</v>
      </c>
      <c r="J541" s="81">
        <f>IFERROR(VLOOKUP(C541&amp;D541,AUS_male_Toplist_21_22!$N$3:$Q$2969,3,FALSE),IFERROR(VLOOKUP(C541&amp;D541,AUS_female_Toplist_21_22!$N$3:$Q$2879,3,FALSE),"Not found"))</f>
        <v>106</v>
      </c>
      <c r="K541" s="2">
        <f>IFERROR(VLOOKUP(C541&amp;D541,AUS_male_Toplist_21_22!$N$3:$Q$2969,4,FALSE),IFERROR(VLOOKUP(C541&amp;D541,AUS_female_Toplist_21_22!$N$3:$Q$2879,4,FALSE),"Not found"))</f>
        <v>9</v>
      </c>
      <c r="L541" s="2">
        <f>(COUNTIF($C$2:$C541,$C541)=1)+0</f>
        <v>0</v>
      </c>
      <c r="M541" s="2" t="str">
        <f>IF(L541=1,RANK(I541,$I$2:$I$1209,0),"Alternate event")</f>
        <v>Alternate event</v>
      </c>
      <c r="N541" s="2" t="str">
        <f t="shared" si="19"/>
        <v>Jake DORAN200m</v>
      </c>
      <c r="O541" t="str">
        <f>IF(COUNTIFS($N$2:$N$3997, N541)&gt;1, "Duplicate", "Unique")</f>
        <v>Unique</v>
      </c>
    </row>
    <row r="542" spans="1:15" x14ac:dyDescent="0.2">
      <c r="A542" s="2">
        <v>541</v>
      </c>
      <c r="B542" s="2">
        <f t="shared" si="20"/>
        <v>110</v>
      </c>
      <c r="C542" t="s">
        <v>1071</v>
      </c>
      <c r="D542" t="s">
        <v>29</v>
      </c>
      <c r="E542" s="5">
        <v>34395</v>
      </c>
      <c r="F542" s="41">
        <f ca="1">DATEDIF(E542,TODAY(),"y")</f>
        <v>28</v>
      </c>
      <c r="G542" s="42" t="str">
        <f>IFERROR(VLOOKUP(C542&amp;D542,AUS_male_points_list!$A$3:$S$1048576,19,FALSE), IFERROR(VLOOKUP(C542&amp;D542,AUS_female_points_list!$A$3:$S$1048576,19,FALSE),""))</f>
        <v/>
      </c>
      <c r="I542" s="81">
        <f>IFERROR(VLOOKUP(C542&amp;D542,AUS_male_Toplist_21_22!$N$3:$Q$2969,2,FALSE),IFERROR(VLOOKUP(C542&amp;D542,AUS_female_Toplist_21_22!$N$3:$Q$2879,2,FALSE),"Not found"))</f>
        <v>1071</v>
      </c>
      <c r="J542" s="81">
        <f>IFERROR(VLOOKUP(C542&amp;D542,AUS_male_Toplist_21_22!$N$3:$Q$2969,3,FALSE),IFERROR(VLOOKUP(C542&amp;D542,AUS_female_Toplist_21_22!$N$3:$Q$2879,3,FALSE),"Not found"))</f>
        <v>106</v>
      </c>
      <c r="K542" s="2">
        <f>IFERROR(VLOOKUP(C542&amp;D542,AUS_male_Toplist_21_22!$N$3:$Q$2969,4,FALSE),IFERROR(VLOOKUP(C542&amp;D542,AUS_female_Toplist_21_22!$N$3:$Q$2879,4,FALSE),"Not found"))</f>
        <v>14</v>
      </c>
      <c r="L542" s="2">
        <f>(COUNTIF($C$2:$C542,$C542)=1)+0</f>
        <v>1</v>
      </c>
      <c r="M542" s="2">
        <f>IF(L542=1,RANK(I542,$I$2:$I$1209,0),"Alternate event")</f>
        <v>284</v>
      </c>
      <c r="N542" s="2" t="str">
        <f t="shared" si="19"/>
        <v>Joel TOBIN-WHITE5000m</v>
      </c>
      <c r="O542" t="str">
        <f>IF(COUNTIFS($N$2:$N$3997, N542)&gt;1, "Duplicate", "Unique")</f>
        <v>Unique</v>
      </c>
    </row>
    <row r="543" spans="1:15" x14ac:dyDescent="0.2">
      <c r="A543" s="2">
        <v>542</v>
      </c>
      <c r="B543" s="2">
        <f t="shared" si="20"/>
        <v>110</v>
      </c>
      <c r="C543" t="s">
        <v>458</v>
      </c>
      <c r="D543" s="5" t="s">
        <v>40</v>
      </c>
      <c r="E543" s="5">
        <v>36148</v>
      </c>
      <c r="F543" s="41">
        <f ca="1">DATEDIF(E543,TODAY(),"y")</f>
        <v>23</v>
      </c>
      <c r="G543" s="42" t="str">
        <f>IFERROR(VLOOKUP(C543&amp;D543,AUS_male_points_list!$A$3:$S$1048576,19,FALSE), IFERROR(VLOOKUP(C543&amp;D543,AUS_female_points_list!$A$3:$S$1048576,19,FALSE),""))</f>
        <v/>
      </c>
      <c r="I543" s="81">
        <f>IFERROR(VLOOKUP(C543&amp;D543,AUS_male_Toplist_21_22!$N$3:$Q$2969,2,FALSE),IFERROR(VLOOKUP(C543&amp;D543,AUS_female_Toplist_21_22!$N$3:$Q$2879,2,FALSE),"Not found"))</f>
        <v>826</v>
      </c>
      <c r="J543" s="81">
        <f>IFERROR(VLOOKUP(C543&amp;D543,AUS_male_Toplist_21_22!$N$3:$Q$2969,3,FALSE),IFERROR(VLOOKUP(C543&amp;D543,AUS_female_Toplist_21_22!$N$3:$Q$2879,3,FALSE),"Not found"))</f>
        <v>106</v>
      </c>
      <c r="K543" s="2">
        <f>IFERROR(VLOOKUP(C543&amp;D543,AUS_male_Toplist_21_22!$N$3:$Q$2969,4,FALSE),IFERROR(VLOOKUP(C543&amp;D543,AUS_female_Toplist_21_22!$N$3:$Q$2879,4,FALSE),"Not found"))</f>
        <v>14</v>
      </c>
      <c r="L543" s="2">
        <f>(COUNTIF($C$2:$C543,$C543)=1)+0</f>
        <v>1</v>
      </c>
      <c r="M543" s="2">
        <f>IF(L543=1,RANK(I543,$I$2:$I$1209,0),"Alternate event")</f>
        <v>1057</v>
      </c>
      <c r="N543" s="2" t="str">
        <f t="shared" si="19"/>
        <v>Jessica SIVIOURdiscus-throw</v>
      </c>
      <c r="O543" t="str">
        <f>IF(COUNTIFS($N$2:$N$3997, N543)&gt;1, "Duplicate", "Unique")</f>
        <v>Unique</v>
      </c>
    </row>
    <row r="544" spans="1:15" x14ac:dyDescent="0.2">
      <c r="A544" s="2">
        <v>543</v>
      </c>
      <c r="B544" s="2">
        <f t="shared" si="20"/>
        <v>110</v>
      </c>
      <c r="C544" t="s">
        <v>815</v>
      </c>
      <c r="D544" t="s">
        <v>36</v>
      </c>
      <c r="E544" s="5">
        <v>34493</v>
      </c>
      <c r="F544" s="41">
        <f ca="1">DATEDIF(E544,TODAY(),"y")</f>
        <v>27</v>
      </c>
      <c r="G544" s="42" t="str">
        <f>IFERROR(VLOOKUP(C544&amp;D544,AUS_male_points_list!$A$3:$S$1048576,19,FALSE), IFERROR(VLOOKUP(C544&amp;D544,AUS_female_points_list!$A$3:$S$1048576,19,FALSE),""))</f>
        <v/>
      </c>
      <c r="I544" s="81">
        <f>IFERROR(VLOOKUP(C544&amp;D544,AUS_male_Toplist_21_22!$N$3:$Q$2969,2,FALSE),IFERROR(VLOOKUP(C544&amp;D544,AUS_female_Toplist_21_22!$N$3:$Q$2879,2,FALSE),"Not found"))</f>
        <v>886</v>
      </c>
      <c r="J544" s="81">
        <f>IFERROR(VLOOKUP(C544&amp;D544,AUS_male_Toplist_21_22!$N$3:$Q$2969,3,FALSE),IFERROR(VLOOKUP(C544&amp;D544,AUS_female_Toplist_21_22!$N$3:$Q$2879,3,FALSE),"Not found"))</f>
        <v>106</v>
      </c>
      <c r="K544" s="2">
        <f>IFERROR(VLOOKUP(C544&amp;D544,AUS_male_Toplist_21_22!$N$3:$Q$2969,4,FALSE),IFERROR(VLOOKUP(C544&amp;D544,AUS_female_Toplist_21_22!$N$3:$Q$2879,4,FALSE),"Not found"))</f>
        <v>28</v>
      </c>
      <c r="L544" s="2">
        <f>(COUNTIF($C$2:$C544,$C544)=1)+0</f>
        <v>0</v>
      </c>
      <c r="M544" s="2" t="str">
        <f>IF(L544=1,RANK(I544,$I$2:$I$1209,0),"Alternate event")</f>
        <v>Alternate event</v>
      </c>
      <c r="N544" s="2" t="str">
        <f t="shared" si="19"/>
        <v>David BROCKpole-vault</v>
      </c>
      <c r="O544" t="str">
        <f>IF(COUNTIFS($N$2:$N$3997, N544)&gt;1, "Duplicate", "Unique")</f>
        <v>Unique</v>
      </c>
    </row>
    <row r="545" spans="1:15" x14ac:dyDescent="0.2">
      <c r="A545" s="2">
        <v>544</v>
      </c>
      <c r="B545" s="2">
        <f t="shared" si="20"/>
        <v>110</v>
      </c>
      <c r="C545" t="s">
        <v>1100</v>
      </c>
      <c r="D545" t="s">
        <v>36</v>
      </c>
      <c r="E545" s="5">
        <v>1999</v>
      </c>
      <c r="F545" s="41">
        <f ca="1">DATEDIF(E545,TODAY(),"y")</f>
        <v>116</v>
      </c>
      <c r="G545" s="42" t="str">
        <f>IFERROR(VLOOKUP(C545&amp;D545,AUS_male_points_list!$A$3:$S$1048576,19,FALSE), IFERROR(VLOOKUP(C545&amp;D545,AUS_female_points_list!$A$3:$S$1048576,19,FALSE),""))</f>
        <v/>
      </c>
      <c r="I545" s="81">
        <f>IFERROR(VLOOKUP(C545&amp;D545,AUS_male_Toplist_21_22!$N$3:$Q$2969,2,FALSE),IFERROR(VLOOKUP(C545&amp;D545,AUS_female_Toplist_21_22!$N$3:$Q$2879,2,FALSE),"Not found"))</f>
        <v>886</v>
      </c>
      <c r="J545" s="81">
        <f>IFERROR(VLOOKUP(C545&amp;D545,AUS_male_Toplist_21_22!$N$3:$Q$2969,3,FALSE),IFERROR(VLOOKUP(C545&amp;D545,AUS_female_Toplist_21_22!$N$3:$Q$2879,3,FALSE),"Not found"))</f>
        <v>106</v>
      </c>
      <c r="K545" s="2">
        <f>IFERROR(VLOOKUP(C545&amp;D545,AUS_male_Toplist_21_22!$N$3:$Q$2969,4,FALSE),IFERROR(VLOOKUP(C545&amp;D545,AUS_female_Toplist_21_22!$N$3:$Q$2879,4,FALSE),"Not found"))</f>
        <v>28</v>
      </c>
      <c r="L545" s="2">
        <f>(COUNTIF($C$2:$C545,$C545)=1)+0</f>
        <v>1</v>
      </c>
      <c r="M545" s="2">
        <f>IF(L545=1,RANK(I545,$I$2:$I$1209,0),"Alternate event")</f>
        <v>984</v>
      </c>
      <c r="N545" s="2" t="str">
        <f t="shared" si="19"/>
        <v>Samuel MCDONALDpole-vault</v>
      </c>
      <c r="O545" t="str">
        <f>IF(COUNTIFS($N$2:$N$3997, N545)&gt;1, "Duplicate", "Unique")</f>
        <v>Unique</v>
      </c>
    </row>
    <row r="546" spans="1:15" x14ac:dyDescent="0.2">
      <c r="A546" s="2">
        <v>545</v>
      </c>
      <c r="B546" s="2">
        <f t="shared" si="20"/>
        <v>110</v>
      </c>
      <c r="C546" t="s">
        <v>1102</v>
      </c>
      <c r="D546" t="s">
        <v>36</v>
      </c>
      <c r="E546" s="5">
        <v>36899</v>
      </c>
      <c r="F546" s="41">
        <f ca="1">DATEDIF(E546,TODAY(),"y")</f>
        <v>21</v>
      </c>
      <c r="G546" s="42" t="str">
        <f>IFERROR(VLOOKUP(C546&amp;D546,AUS_male_points_list!$A$3:$S$1048576,19,FALSE), IFERROR(VLOOKUP(C546&amp;D546,AUS_female_points_list!$A$3:$S$1048576,19,FALSE),""))</f>
        <v/>
      </c>
      <c r="I546" s="81">
        <f>IFERROR(VLOOKUP(C546&amp;D546,AUS_male_Toplist_21_22!$N$3:$Q$2969,2,FALSE),IFERROR(VLOOKUP(C546&amp;D546,AUS_female_Toplist_21_22!$N$3:$Q$2879,2,FALSE),"Not found"))</f>
        <v>886</v>
      </c>
      <c r="J546" s="81">
        <f>IFERROR(VLOOKUP(C546&amp;D546,AUS_male_Toplist_21_22!$N$3:$Q$2969,3,FALSE),IFERROR(VLOOKUP(C546&amp;D546,AUS_female_Toplist_21_22!$N$3:$Q$2879,3,FALSE),"Not found"))</f>
        <v>106</v>
      </c>
      <c r="K546" s="2">
        <f>IFERROR(VLOOKUP(C546&amp;D546,AUS_male_Toplist_21_22!$N$3:$Q$2969,4,FALSE),IFERROR(VLOOKUP(C546&amp;D546,AUS_female_Toplist_21_22!$N$3:$Q$2879,4,FALSE),"Not found"))</f>
        <v>28</v>
      </c>
      <c r="L546" s="2">
        <f>(COUNTIF($C$2:$C546,$C546)=1)+0</f>
        <v>1</v>
      </c>
      <c r="M546" s="2">
        <f>IF(L546=1,RANK(I546,$I$2:$I$1209,0),"Alternate event")</f>
        <v>984</v>
      </c>
      <c r="N546" s="2" t="str">
        <f t="shared" si="19"/>
        <v>Ben JAMESpole-vault</v>
      </c>
      <c r="O546" t="str">
        <f>IF(COUNTIFS($N$2:$N$3997, N546)&gt;1, "Duplicate", "Unique")</f>
        <v>Unique</v>
      </c>
    </row>
    <row r="547" spans="1:15" x14ac:dyDescent="0.2">
      <c r="A547" s="2">
        <v>546</v>
      </c>
      <c r="B547" s="2">
        <f t="shared" si="20"/>
        <v>110</v>
      </c>
      <c r="C547" t="s">
        <v>1105</v>
      </c>
      <c r="D547" t="s">
        <v>36</v>
      </c>
      <c r="E547" s="5">
        <v>0</v>
      </c>
      <c r="F547" s="41">
        <f ca="1">DATEDIF(E547,TODAY(),"y")</f>
        <v>122</v>
      </c>
      <c r="G547" s="42" t="str">
        <f>IFERROR(VLOOKUP(C547&amp;D547,AUS_male_points_list!$A$3:$S$1048576,19,FALSE), IFERROR(VLOOKUP(C547&amp;D547,AUS_female_points_list!$A$3:$S$1048576,19,FALSE),""))</f>
        <v/>
      </c>
      <c r="I547" s="81">
        <f>IFERROR(VLOOKUP(C547&amp;D547,AUS_male_Toplist_21_22!$N$3:$Q$2969,2,FALSE),IFERROR(VLOOKUP(C547&amp;D547,AUS_female_Toplist_21_22!$N$3:$Q$2879,2,FALSE),"Not found"))</f>
        <v>886</v>
      </c>
      <c r="J547" s="81">
        <f>IFERROR(VLOOKUP(C547&amp;D547,AUS_male_Toplist_21_22!$N$3:$Q$2969,3,FALSE),IFERROR(VLOOKUP(C547&amp;D547,AUS_female_Toplist_21_22!$N$3:$Q$2879,3,FALSE),"Not found"))</f>
        <v>106</v>
      </c>
      <c r="K547" s="2">
        <f>IFERROR(VLOOKUP(C547&amp;D547,AUS_male_Toplist_21_22!$N$3:$Q$2969,4,FALSE),IFERROR(VLOOKUP(C547&amp;D547,AUS_female_Toplist_21_22!$N$3:$Q$2879,4,FALSE),"Not found"))</f>
        <v>28</v>
      </c>
      <c r="L547" s="2">
        <f>(COUNTIF($C$2:$C547,$C547)=1)+0</f>
        <v>1</v>
      </c>
      <c r="M547" s="2">
        <f>IF(L547=1,RANK(I547,$I$2:$I$1209,0),"Alternate event")</f>
        <v>984</v>
      </c>
      <c r="N547" s="2" t="str">
        <f t="shared" si="19"/>
        <v>Jade GUGLIELMINOpole-vault</v>
      </c>
      <c r="O547" t="str">
        <f>IF(COUNTIFS($N$2:$N$3997, N547)&gt;1, "Duplicate", "Unique")</f>
        <v>Unique</v>
      </c>
    </row>
    <row r="548" spans="1:15" x14ac:dyDescent="0.2">
      <c r="A548" s="2">
        <v>547</v>
      </c>
      <c r="B548" s="2">
        <f t="shared" si="20"/>
        <v>110</v>
      </c>
      <c r="C548" t="s">
        <v>731</v>
      </c>
      <c r="D548" t="s">
        <v>33</v>
      </c>
      <c r="E548" s="5">
        <v>35241</v>
      </c>
      <c r="F548" s="41">
        <f ca="1">DATEDIF(E548,TODAY(),"y")</f>
        <v>25</v>
      </c>
      <c r="G548" s="42" t="str">
        <f>IFERROR(VLOOKUP(C548&amp;D548,AUS_male_points_list!$A$3:$S$1048576,19,FALSE), IFERROR(VLOOKUP(C548&amp;D548,AUS_female_points_list!$A$3:$S$1048576,19,FALSE),""))</f>
        <v/>
      </c>
      <c r="I548" s="81">
        <f>IFERROR(VLOOKUP(C548&amp;D548,AUS_male_Toplist_21_22!$N$3:$Q$2969,2,FALSE),IFERROR(VLOOKUP(C548&amp;D548,AUS_female_Toplist_21_22!$N$3:$Q$2879,2,FALSE),"Not found"))</f>
        <v>1027</v>
      </c>
      <c r="J548" s="81">
        <f>IFERROR(VLOOKUP(C548&amp;D548,AUS_male_Toplist_21_22!$N$3:$Q$2969,3,FALSE),IFERROR(VLOOKUP(C548&amp;D548,AUS_female_Toplist_21_22!$N$3:$Q$2879,3,FALSE),"Not found"))</f>
        <v>107</v>
      </c>
      <c r="K548" s="2">
        <f>IFERROR(VLOOKUP(C548&amp;D548,AUS_male_Toplist_21_22!$N$3:$Q$2969,4,FALSE),IFERROR(VLOOKUP(C548&amp;D548,AUS_female_Toplist_21_22!$N$3:$Q$2879,4,FALSE),"Not found"))</f>
        <v>8</v>
      </c>
      <c r="L548" s="2">
        <f>(COUNTIF($C$2:$C548,$C548)=1)+0</f>
        <v>1</v>
      </c>
      <c r="M548" s="2">
        <f>IF(L548=1,RANK(I548,$I$2:$I$1209,0),"Alternate event")</f>
        <v>439</v>
      </c>
      <c r="N548" s="2" t="str">
        <f t="shared" si="19"/>
        <v>Bryce COLLINS400mh</v>
      </c>
      <c r="O548" t="str">
        <f>IF(COUNTIFS($N$2:$N$3997, N548)&gt;1, "Duplicate", "Unique")</f>
        <v>Unique</v>
      </c>
    </row>
    <row r="549" spans="1:15" x14ac:dyDescent="0.2">
      <c r="A549" s="2">
        <v>548</v>
      </c>
      <c r="B549" s="2">
        <f t="shared" si="20"/>
        <v>110</v>
      </c>
      <c r="C549" t="s">
        <v>1071</v>
      </c>
      <c r="D549" t="s">
        <v>30</v>
      </c>
      <c r="E549" s="5">
        <v>34395</v>
      </c>
      <c r="F549" s="41">
        <f ca="1">DATEDIF(E549,TODAY(),"y")</f>
        <v>28</v>
      </c>
      <c r="G549" s="42" t="str">
        <f>IFERROR(VLOOKUP(C549&amp;D549,AUS_male_points_list!$A$3:$S$1048576,19,FALSE), IFERROR(VLOOKUP(C549&amp;D549,AUS_female_points_list!$A$3:$S$1048576,19,FALSE),""))</f>
        <v/>
      </c>
      <c r="I549" s="81">
        <f>IFERROR(VLOOKUP(C549&amp;D549,AUS_male_Toplist_21_22!$N$3:$Q$2969,2,FALSE),IFERROR(VLOOKUP(C549&amp;D549,AUS_female_Toplist_21_22!$N$3:$Q$2879,2,FALSE),"Not found"))</f>
        <v>1059</v>
      </c>
      <c r="J549" s="81">
        <f>IFERROR(VLOOKUP(C549&amp;D549,AUS_male_Toplist_21_22!$N$3:$Q$2969,3,FALSE),IFERROR(VLOOKUP(C549&amp;D549,AUS_female_Toplist_21_22!$N$3:$Q$2879,3,FALSE),"Not found"))</f>
        <v>107</v>
      </c>
      <c r="K549" s="2">
        <f>IFERROR(VLOOKUP(C549&amp;D549,AUS_male_Toplist_21_22!$N$3:$Q$2969,4,FALSE),IFERROR(VLOOKUP(C549&amp;D549,AUS_female_Toplist_21_22!$N$3:$Q$2879,4,FALSE),"Not found"))</f>
        <v>9</v>
      </c>
      <c r="L549" s="2">
        <f>(COUNTIF($C$2:$C549,$C549)=1)+0</f>
        <v>0</v>
      </c>
      <c r="M549" s="2" t="str">
        <f>IF(L549=1,RANK(I549,$I$2:$I$1209,0),"Alternate event")</f>
        <v>Alternate event</v>
      </c>
      <c r="N549" s="2" t="str">
        <f t="shared" si="19"/>
        <v>Joel TOBIN-WHITE10000m</v>
      </c>
      <c r="O549" t="str">
        <f>IF(COUNTIFS($N$2:$N$3997, N549)&gt;1, "Duplicate", "Unique")</f>
        <v>Unique</v>
      </c>
    </row>
    <row r="550" spans="1:15" x14ac:dyDescent="0.2">
      <c r="A550" s="2">
        <v>549</v>
      </c>
      <c r="B550" s="2">
        <f t="shared" si="20"/>
        <v>110</v>
      </c>
      <c r="C550" t="s">
        <v>118</v>
      </c>
      <c r="D550" t="s">
        <v>25</v>
      </c>
      <c r="E550" s="5">
        <v>36241</v>
      </c>
      <c r="F550" s="41">
        <f ca="1">DATEDIF(E550,TODAY(),"y")</f>
        <v>22</v>
      </c>
      <c r="G550" s="42" t="str">
        <f>IFERROR(VLOOKUP(C550&amp;D550,AUS_male_points_list!$A$3:$S$1048576,19,FALSE), IFERROR(VLOOKUP(C550&amp;D550,AUS_female_points_list!$A$3:$S$1048576,19,FALSE),""))</f>
        <v/>
      </c>
      <c r="I550" s="81">
        <f>IFERROR(VLOOKUP(C550&amp;D550,AUS_male_Toplist_21_22!$N$3:$Q$2969,2,FALSE),IFERROR(VLOOKUP(C550&amp;D550,AUS_female_Toplist_21_22!$N$3:$Q$2879,2,FALSE),"Not found"))</f>
        <v>1068</v>
      </c>
      <c r="J550" s="81">
        <f>IFERROR(VLOOKUP(C550&amp;D550,AUS_male_Toplist_21_22!$N$3:$Q$2969,3,FALSE),IFERROR(VLOOKUP(C550&amp;D550,AUS_female_Toplist_21_22!$N$3:$Q$2879,3,FALSE),"Not found"))</f>
        <v>107</v>
      </c>
      <c r="K550" s="2">
        <f>IFERROR(VLOOKUP(C550&amp;D550,AUS_male_Toplist_21_22!$N$3:$Q$2969,4,FALSE),IFERROR(VLOOKUP(C550&amp;D550,AUS_female_Toplist_21_22!$N$3:$Q$2879,4,FALSE),"Not found"))</f>
        <v>11</v>
      </c>
      <c r="L550" s="2">
        <f>(COUNTIF($C$2:$C550,$C550)=1)+0</f>
        <v>1</v>
      </c>
      <c r="M550" s="2">
        <f>IF(L550=1,RANK(I550,$I$2:$I$1209,0),"Alternate event")</f>
        <v>295</v>
      </c>
      <c r="N550" s="2" t="str">
        <f t="shared" si="19"/>
        <v>Nana Adoma OWUSU-AFRIYIE200m</v>
      </c>
      <c r="O550" t="str">
        <f>IF(COUNTIFS($N$2:$N$3997, N550)&gt;1, "Duplicate", "Unique")</f>
        <v>Unique</v>
      </c>
    </row>
    <row r="551" spans="1:15" x14ac:dyDescent="0.2">
      <c r="A551" s="2">
        <v>550</v>
      </c>
      <c r="B551" s="2">
        <f t="shared" si="20"/>
        <v>110</v>
      </c>
      <c r="C551" t="s">
        <v>479</v>
      </c>
      <c r="D551" t="s">
        <v>42</v>
      </c>
      <c r="E551" s="5">
        <v>37723</v>
      </c>
      <c r="F551" s="41">
        <f ca="1">DATEDIF(E551,TODAY(),"y")</f>
        <v>18</v>
      </c>
      <c r="G551" s="42" t="str">
        <f>IFERROR(VLOOKUP(C551&amp;D551,AUS_male_points_list!$A$3:$S$1048576,19,FALSE), IFERROR(VLOOKUP(C551&amp;D551,AUS_female_points_list!$A$3:$S$1048576,19,FALSE),""))</f>
        <v/>
      </c>
      <c r="I551" s="81">
        <f>IFERROR(VLOOKUP(C551&amp;D551,AUS_male_Toplist_21_22!$N$3:$Q$2969,2,FALSE),IFERROR(VLOOKUP(C551&amp;D551,AUS_female_Toplist_21_22!$N$3:$Q$2879,2,FALSE),"Not found"))</f>
        <v>792</v>
      </c>
      <c r="J551" s="81">
        <f>IFERROR(VLOOKUP(C551&amp;D551,AUS_male_Toplist_21_22!$N$3:$Q$2969,3,FALSE),IFERROR(VLOOKUP(C551&amp;D551,AUS_female_Toplist_21_22!$N$3:$Q$2879,3,FALSE),"Not found"))</f>
        <v>107</v>
      </c>
      <c r="K551" s="2">
        <f>IFERROR(VLOOKUP(C551&amp;D551,AUS_male_Toplist_21_22!$N$3:$Q$2969,4,FALSE),IFERROR(VLOOKUP(C551&amp;D551,AUS_female_Toplist_21_22!$N$3:$Q$2879,4,FALSE),"Not found"))</f>
        <v>11</v>
      </c>
      <c r="L551" s="2">
        <f>(COUNTIF($C$2:$C551,$C551)=1)+0</f>
        <v>1</v>
      </c>
      <c r="M551" s="2">
        <f>IF(L551=1,RANK(I551,$I$2:$I$1209,0),"Alternate event")</f>
        <v>1080</v>
      </c>
      <c r="N551" s="2" t="str">
        <f t="shared" si="19"/>
        <v>Renee HARDYhammer-throw</v>
      </c>
      <c r="O551" t="str">
        <f>IF(COUNTIFS($N$2:$N$3997, N551)&gt;1, "Duplicate", "Unique")</f>
        <v>Unique</v>
      </c>
    </row>
    <row r="552" spans="1:15" x14ac:dyDescent="0.2">
      <c r="A552" s="2">
        <v>551</v>
      </c>
      <c r="B552" s="2">
        <f t="shared" si="20"/>
        <v>110</v>
      </c>
      <c r="C552" t="s">
        <v>693</v>
      </c>
      <c r="D552" t="s">
        <v>29</v>
      </c>
      <c r="E552" s="5">
        <v>36549</v>
      </c>
      <c r="F552" s="41">
        <f ca="1">DATEDIF(E552,TODAY(),"y")</f>
        <v>22</v>
      </c>
      <c r="G552" s="42" t="str">
        <f>IFERROR(VLOOKUP(C552&amp;D552,AUS_male_points_list!$A$3:$S$1048576,19,FALSE), IFERROR(VLOOKUP(C552&amp;D552,AUS_female_points_list!$A$3:$S$1048576,19,FALSE),""))</f>
        <v/>
      </c>
      <c r="I552" s="81">
        <f>IFERROR(VLOOKUP(C552&amp;D552,AUS_male_Toplist_21_22!$N$3:$Q$2969,2,FALSE),IFERROR(VLOOKUP(C552&amp;D552,AUS_female_Toplist_21_22!$N$3:$Q$2879,2,FALSE),"Not found"))</f>
        <v>1070</v>
      </c>
      <c r="J552" s="81">
        <f>IFERROR(VLOOKUP(C552&amp;D552,AUS_male_Toplist_21_22!$N$3:$Q$2969,3,FALSE),IFERROR(VLOOKUP(C552&amp;D552,AUS_female_Toplist_21_22!$N$3:$Q$2879,3,FALSE),"Not found"))</f>
        <v>107</v>
      </c>
      <c r="K552" s="2">
        <f>IFERROR(VLOOKUP(C552&amp;D552,AUS_male_Toplist_21_22!$N$3:$Q$2969,4,FALSE),IFERROR(VLOOKUP(C552&amp;D552,AUS_female_Toplist_21_22!$N$3:$Q$2879,4,FALSE),"Not found"))</f>
        <v>15</v>
      </c>
      <c r="L552" s="2">
        <f>(COUNTIF($C$2:$C552,$C552)=1)+0</f>
        <v>1</v>
      </c>
      <c r="M552" s="2">
        <f>IF(L552=1,RANK(I552,$I$2:$I$1209,0),"Alternate event")</f>
        <v>289</v>
      </c>
      <c r="N552" s="2" t="str">
        <f t="shared" si="19"/>
        <v>Isaac HEYNE5000m</v>
      </c>
      <c r="O552" t="str">
        <f>IF(COUNTIFS($N$2:$N$3997, N552)&gt;1, "Duplicate", "Unique")</f>
        <v>Unique</v>
      </c>
    </row>
    <row r="553" spans="1:15" x14ac:dyDescent="0.2">
      <c r="A553" s="2">
        <v>552</v>
      </c>
      <c r="B553" s="2">
        <f t="shared" si="20"/>
        <v>110</v>
      </c>
      <c r="C553" t="s">
        <v>998</v>
      </c>
      <c r="D553" t="s">
        <v>41</v>
      </c>
      <c r="E553" s="5">
        <v>44671</v>
      </c>
      <c r="F553" s="41" t="e">
        <f ca="1">DATEDIF(E553,TODAY(),"y")</f>
        <v>#NUM!</v>
      </c>
      <c r="G553" s="42" t="str">
        <f>IFERROR(VLOOKUP(C553&amp;D553,AUS_male_points_list!$A$3:$S$1048576,19,FALSE), IFERROR(VLOOKUP(C553&amp;D553,AUS_female_points_list!$A$3:$S$1048576,19,FALSE),""))</f>
        <v/>
      </c>
      <c r="I553" s="81">
        <f>IFERROR(VLOOKUP(C553&amp;D553,AUS_male_Toplist_21_22!$N$3:$Q$2969,2,FALSE),IFERROR(VLOOKUP(C553&amp;D553,AUS_female_Toplist_21_22!$N$3:$Q$2879,2,FALSE),"Not found"))</f>
        <v>802</v>
      </c>
      <c r="J553" s="81">
        <f>IFERROR(VLOOKUP(C553&amp;D553,AUS_male_Toplist_21_22!$N$3:$Q$2969,3,FALSE),IFERROR(VLOOKUP(C553&amp;D553,AUS_female_Toplist_21_22!$N$3:$Q$2879,3,FALSE),"Not found"))</f>
        <v>107</v>
      </c>
      <c r="K553" s="2">
        <f>IFERROR(VLOOKUP(C553&amp;D553,AUS_male_Toplist_21_22!$N$3:$Q$2969,4,FALSE),IFERROR(VLOOKUP(C553&amp;D553,AUS_female_Toplist_21_22!$N$3:$Q$2879,4,FALSE),"Not found"))</f>
        <v>20</v>
      </c>
      <c r="L553" s="2">
        <f>(COUNTIF($C$2:$C553,$C553)=1)+0</f>
        <v>1</v>
      </c>
      <c r="M553" s="2">
        <f>IF(L553=1,RANK(I553,$I$2:$I$1209,0),"Alternate event")</f>
        <v>1073</v>
      </c>
      <c r="N553" s="2" t="str">
        <f t="shared" si="19"/>
        <v>Angelina TIGNANIjavelin-throw</v>
      </c>
      <c r="O553" t="str">
        <f>IF(COUNTIFS($N$2:$N$3997, N553)&gt;1, "Duplicate", "Unique")</f>
        <v>Unique</v>
      </c>
    </row>
    <row r="554" spans="1:15" x14ac:dyDescent="0.2">
      <c r="A554" s="2">
        <v>553</v>
      </c>
      <c r="B554" s="2">
        <f t="shared" si="20"/>
        <v>110</v>
      </c>
      <c r="C554" t="s">
        <v>1038</v>
      </c>
      <c r="D554" s="5" t="s">
        <v>41</v>
      </c>
      <c r="E554" s="5">
        <v>44640</v>
      </c>
      <c r="F554" s="41" t="e">
        <f ca="1">DATEDIF(E554,TODAY(),"y")</f>
        <v>#NUM!</v>
      </c>
      <c r="G554" s="42" t="str">
        <f>IFERROR(VLOOKUP(C554&amp;D554,AUS_male_points_list!$A$3:$S$1048576,19,FALSE), IFERROR(VLOOKUP(C554&amp;D554,AUS_female_points_list!$A$3:$S$1048576,19,FALSE),""))</f>
        <v/>
      </c>
      <c r="I554" s="81">
        <f>IFERROR(VLOOKUP(C554&amp;D554,AUS_male_Toplist_21_22!$N$3:$Q$2969,2,FALSE),IFERROR(VLOOKUP(C554&amp;D554,AUS_female_Toplist_21_22!$N$3:$Q$2879,2,FALSE),"Not found"))</f>
        <v>802</v>
      </c>
      <c r="J554" s="81">
        <f>IFERROR(VLOOKUP(C554&amp;D554,AUS_male_Toplist_21_22!$N$3:$Q$2969,3,FALSE),IFERROR(VLOOKUP(C554&amp;D554,AUS_female_Toplist_21_22!$N$3:$Q$2879,3,FALSE),"Not found"))</f>
        <v>107</v>
      </c>
      <c r="K554" s="2">
        <f>IFERROR(VLOOKUP(C554&amp;D554,AUS_male_Toplist_21_22!$N$3:$Q$2969,4,FALSE),IFERROR(VLOOKUP(C554&amp;D554,AUS_female_Toplist_21_22!$N$3:$Q$2879,4,FALSE),"Not found"))</f>
        <v>20</v>
      </c>
      <c r="L554" s="2">
        <f>(COUNTIF($C$2:$C554,$C554)=1)+0</f>
        <v>1</v>
      </c>
      <c r="M554" s="2">
        <f>IF(L554=1,RANK(I554,$I$2:$I$1209,0),"Alternate event")</f>
        <v>1073</v>
      </c>
      <c r="N554" s="2" t="str">
        <f t="shared" si="19"/>
        <v>Ashleigh SITCHEFFjavelin-throw</v>
      </c>
      <c r="O554" t="str">
        <f>IF(COUNTIFS($N$2:$N$3997, N554)&gt;1, "Duplicate", "Unique")</f>
        <v>Unique</v>
      </c>
    </row>
    <row r="555" spans="1:15" x14ac:dyDescent="0.2">
      <c r="A555" s="2">
        <v>554</v>
      </c>
      <c r="B555" s="2">
        <f t="shared" si="20"/>
        <v>110</v>
      </c>
      <c r="C555" t="s">
        <v>446</v>
      </c>
      <c r="D555" t="s">
        <v>36</v>
      </c>
      <c r="E555" s="5">
        <v>38800</v>
      </c>
      <c r="F555" s="41">
        <f ca="1">DATEDIF(E555,TODAY(),"y")</f>
        <v>15</v>
      </c>
      <c r="G555" s="42" t="str">
        <f>IFERROR(VLOOKUP(C555&amp;D555,AUS_male_points_list!$A$3:$S$1048576,19,FALSE), IFERROR(VLOOKUP(C555&amp;D555,AUS_female_points_list!$A$3:$S$1048576,19,FALSE),""))</f>
        <v/>
      </c>
      <c r="I555" s="81">
        <f>IFERROR(VLOOKUP(C555&amp;D555,AUS_male_Toplist_21_22!$N$3:$Q$2969,2,FALSE),IFERROR(VLOOKUP(C555&amp;D555,AUS_female_Toplist_21_22!$N$3:$Q$2879,2,FALSE),"Not found"))</f>
        <v>807</v>
      </c>
      <c r="J555" s="81">
        <f>IFERROR(VLOOKUP(C555&amp;D555,AUS_male_Toplist_21_22!$N$3:$Q$2969,3,FALSE),IFERROR(VLOOKUP(C555&amp;D555,AUS_female_Toplist_21_22!$N$3:$Q$2879,3,FALSE),"Not found"))</f>
        <v>107</v>
      </c>
      <c r="K555" s="2">
        <f>IFERROR(VLOOKUP(C555&amp;D555,AUS_male_Toplist_21_22!$N$3:$Q$2969,4,FALSE),IFERROR(VLOOKUP(C555&amp;D555,AUS_female_Toplist_21_22!$N$3:$Q$2879,4,FALSE),"Not found"))</f>
        <v>29</v>
      </c>
      <c r="L555" s="2">
        <f>(COUNTIF($C$2:$C555,$C555)=1)+0</f>
        <v>1</v>
      </c>
      <c r="M555" s="2">
        <f>IF(L555=1,RANK(I555,$I$2:$I$1209,0),"Alternate event")</f>
        <v>1067</v>
      </c>
      <c r="N555" s="2" t="str">
        <f t="shared" si="19"/>
        <v>Haneefa RANEpole-vault</v>
      </c>
      <c r="O555" t="str">
        <f>IF(COUNTIFS($N$2:$N$3997, N555)&gt;1, "Duplicate", "Unique")</f>
        <v>Unique</v>
      </c>
    </row>
    <row r="556" spans="1:15" x14ac:dyDescent="0.2">
      <c r="A556" s="2">
        <v>555</v>
      </c>
      <c r="B556" s="2">
        <f t="shared" si="20"/>
        <v>110</v>
      </c>
      <c r="C556" t="s">
        <v>979</v>
      </c>
      <c r="D556" t="s">
        <v>36</v>
      </c>
      <c r="E556" s="5">
        <v>44732</v>
      </c>
      <c r="F556" s="41" t="e">
        <f ca="1">DATEDIF(E556,TODAY(),"y")</f>
        <v>#NUM!</v>
      </c>
      <c r="G556" s="42" t="str">
        <f>IFERROR(VLOOKUP(C556&amp;D556,AUS_male_points_list!$A$3:$S$1048576,19,FALSE), IFERROR(VLOOKUP(C556&amp;D556,AUS_female_points_list!$A$3:$S$1048576,19,FALSE),""))</f>
        <v/>
      </c>
      <c r="I556" s="81">
        <f>IFERROR(VLOOKUP(C556&amp;D556,AUS_male_Toplist_21_22!$N$3:$Q$2969,2,FALSE),IFERROR(VLOOKUP(C556&amp;D556,AUS_female_Toplist_21_22!$N$3:$Q$2879,2,FALSE),"Not found"))</f>
        <v>807</v>
      </c>
      <c r="J556" s="81">
        <f>IFERROR(VLOOKUP(C556&amp;D556,AUS_male_Toplist_21_22!$N$3:$Q$2969,3,FALSE),IFERROR(VLOOKUP(C556&amp;D556,AUS_female_Toplist_21_22!$N$3:$Q$2879,3,FALSE),"Not found"))</f>
        <v>107</v>
      </c>
      <c r="K556" s="2">
        <f>IFERROR(VLOOKUP(C556&amp;D556,AUS_male_Toplist_21_22!$N$3:$Q$2969,4,FALSE),IFERROR(VLOOKUP(C556&amp;D556,AUS_female_Toplist_21_22!$N$3:$Q$2879,4,FALSE),"Not found"))</f>
        <v>29</v>
      </c>
      <c r="L556" s="2">
        <f>(COUNTIF($C$2:$C556,$C556)=1)+0</f>
        <v>1</v>
      </c>
      <c r="M556" s="2">
        <f>IF(L556=1,RANK(I556,$I$2:$I$1209,0),"Alternate event")</f>
        <v>1067</v>
      </c>
      <c r="N556" s="2" t="str">
        <f t="shared" si="19"/>
        <v>Anais FITZPATRICKpole-vault</v>
      </c>
      <c r="O556" t="str">
        <f>IF(COUNTIFS($N$2:$N$3997, N556)&gt;1, "Duplicate", "Unique")</f>
        <v>Unique</v>
      </c>
    </row>
    <row r="557" spans="1:15" x14ac:dyDescent="0.2">
      <c r="A557" s="2">
        <v>556</v>
      </c>
      <c r="B557" s="2">
        <f t="shared" si="20"/>
        <v>110</v>
      </c>
      <c r="C557" t="s">
        <v>1034</v>
      </c>
      <c r="D557" t="s">
        <v>36</v>
      </c>
      <c r="E557" s="5">
        <v>37240</v>
      </c>
      <c r="F557" s="41">
        <f ca="1">DATEDIF(E557,TODAY(),"y")</f>
        <v>20</v>
      </c>
      <c r="G557" s="42" t="str">
        <f>IFERROR(VLOOKUP(C557&amp;D557,AUS_male_points_list!$A$3:$S$1048576,19,FALSE), IFERROR(VLOOKUP(C557&amp;D557,AUS_female_points_list!$A$3:$S$1048576,19,FALSE),""))</f>
        <v/>
      </c>
      <c r="I557" s="81">
        <f>IFERROR(VLOOKUP(C557&amp;D557,AUS_male_Toplist_21_22!$N$3:$Q$2969,2,FALSE),IFERROR(VLOOKUP(C557&amp;D557,AUS_female_Toplist_21_22!$N$3:$Q$2879,2,FALSE),"Not found"))</f>
        <v>807</v>
      </c>
      <c r="J557" s="81">
        <f>IFERROR(VLOOKUP(C557&amp;D557,AUS_male_Toplist_21_22!$N$3:$Q$2969,3,FALSE),IFERROR(VLOOKUP(C557&amp;D557,AUS_female_Toplist_21_22!$N$3:$Q$2879,3,FALSE),"Not found"))</f>
        <v>107</v>
      </c>
      <c r="K557" s="2">
        <f>IFERROR(VLOOKUP(C557&amp;D557,AUS_male_Toplist_21_22!$N$3:$Q$2969,4,FALSE),IFERROR(VLOOKUP(C557&amp;D557,AUS_female_Toplist_21_22!$N$3:$Q$2879,4,FALSE),"Not found"))</f>
        <v>29</v>
      </c>
      <c r="L557" s="2">
        <f>(COUNTIF($C$2:$C557,$C557)=1)+0</f>
        <v>1</v>
      </c>
      <c r="M557" s="2">
        <f>IF(L557=1,RANK(I557,$I$2:$I$1209,0),"Alternate event")</f>
        <v>1067</v>
      </c>
      <c r="N557" s="2" t="str">
        <f t="shared" si="19"/>
        <v>Sarah MELSOMpole-vault</v>
      </c>
      <c r="O557" t="str">
        <f>IF(COUNTIFS($N$2:$N$3997, N557)&gt;1, "Duplicate", "Unique")</f>
        <v>Unique</v>
      </c>
    </row>
    <row r="558" spans="1:15" x14ac:dyDescent="0.2">
      <c r="A558" s="2">
        <v>557</v>
      </c>
      <c r="B558" s="2">
        <f t="shared" si="20"/>
        <v>110</v>
      </c>
      <c r="C558" t="s">
        <v>1035</v>
      </c>
      <c r="D558" t="s">
        <v>36</v>
      </c>
      <c r="E558" s="5">
        <v>36992</v>
      </c>
      <c r="F558" s="41">
        <f ca="1">DATEDIF(E558,TODAY(),"y")</f>
        <v>20</v>
      </c>
      <c r="G558" s="42" t="str">
        <f>IFERROR(VLOOKUP(C558&amp;D558,AUS_male_points_list!$A$3:$S$1048576,19,FALSE), IFERROR(VLOOKUP(C558&amp;D558,AUS_female_points_list!$A$3:$S$1048576,19,FALSE),""))</f>
        <v/>
      </c>
      <c r="I558" s="81">
        <f>IFERROR(VLOOKUP(C558&amp;D558,AUS_male_Toplist_21_22!$N$3:$Q$2969,2,FALSE),IFERROR(VLOOKUP(C558&amp;D558,AUS_female_Toplist_21_22!$N$3:$Q$2879,2,FALSE),"Not found"))</f>
        <v>807</v>
      </c>
      <c r="J558" s="81">
        <f>IFERROR(VLOOKUP(C558&amp;D558,AUS_male_Toplist_21_22!$N$3:$Q$2969,3,FALSE),IFERROR(VLOOKUP(C558&amp;D558,AUS_female_Toplist_21_22!$N$3:$Q$2879,3,FALSE),"Not found"))</f>
        <v>107</v>
      </c>
      <c r="K558" s="2">
        <f>IFERROR(VLOOKUP(C558&amp;D558,AUS_male_Toplist_21_22!$N$3:$Q$2969,4,FALSE),IFERROR(VLOOKUP(C558&amp;D558,AUS_female_Toplist_21_22!$N$3:$Q$2879,4,FALSE),"Not found"))</f>
        <v>29</v>
      </c>
      <c r="L558" s="2">
        <f>(COUNTIF($C$2:$C558,$C558)=1)+0</f>
        <v>1</v>
      </c>
      <c r="M558" s="2">
        <f>IF(L558=1,RANK(I558,$I$2:$I$1209,0),"Alternate event")</f>
        <v>1067</v>
      </c>
      <c r="N558" s="2" t="str">
        <f t="shared" si="19"/>
        <v>Zoe AYRESpole-vault</v>
      </c>
      <c r="O558" t="str">
        <f>IF(COUNTIFS($N$2:$N$3997, N558)&gt;1, "Duplicate", "Unique")</f>
        <v>Unique</v>
      </c>
    </row>
    <row r="559" spans="1:15" x14ac:dyDescent="0.2">
      <c r="A559" s="2">
        <v>558</v>
      </c>
      <c r="B559" s="2">
        <f t="shared" si="20"/>
        <v>110</v>
      </c>
      <c r="C559" t="s">
        <v>515</v>
      </c>
      <c r="D559" t="s">
        <v>2</v>
      </c>
      <c r="E559" s="5">
        <v>35389</v>
      </c>
      <c r="F559" s="41">
        <f ca="1">DATEDIF(E559,TODAY(),"y")</f>
        <v>25</v>
      </c>
      <c r="G559" s="42" t="str">
        <f>IFERROR(VLOOKUP(C559&amp;D559,AUS_male_points_list!$A$3:$S$1048576,19,FALSE), IFERROR(VLOOKUP(C559&amp;D559,AUS_female_points_list!$A$3:$S$1048576,19,FALSE),""))</f>
        <v/>
      </c>
      <c r="I559" s="81">
        <f>IFERROR(VLOOKUP(C559&amp;D559,AUS_male_Toplist_21_22!$N$3:$Q$2969,2,FALSE),IFERROR(VLOOKUP(C559&amp;D559,AUS_female_Toplist_21_22!$N$3:$Q$2879,2,FALSE),"Not found"))</f>
        <v>1095</v>
      </c>
      <c r="J559" s="81">
        <f>IFERROR(VLOOKUP(C559&amp;D559,AUS_male_Toplist_21_22!$N$3:$Q$2969,3,FALSE),IFERROR(VLOOKUP(C559&amp;D559,AUS_female_Toplist_21_22!$N$3:$Q$2879,3,FALSE),"Not found"))</f>
        <v>108</v>
      </c>
      <c r="K559" s="2">
        <f>IFERROR(VLOOKUP(C559&amp;D559,AUS_male_Toplist_21_22!$N$3:$Q$2969,4,FALSE),IFERROR(VLOOKUP(C559&amp;D559,AUS_female_Toplist_21_22!$N$3:$Q$2879,4,FALSE),"Not found"))</f>
        <v>7</v>
      </c>
      <c r="L559" s="2">
        <f>(COUNTIF($C$2:$C559,$C559)=1)+0</f>
        <v>1</v>
      </c>
      <c r="M559" s="2">
        <f>IF(L559=1,RANK(I559,$I$2:$I$1209,0),"Alternate event")</f>
        <v>195</v>
      </c>
      <c r="N559" s="2" t="str">
        <f t="shared" si="19"/>
        <v>Jacob DESPARD100m</v>
      </c>
      <c r="O559" t="str">
        <f>IF(COUNTIFS($N$2:$N$3997, N559)&gt;1, "Duplicate", "Unique")</f>
        <v>Unique</v>
      </c>
    </row>
    <row r="560" spans="1:15" x14ac:dyDescent="0.2">
      <c r="A560" s="2">
        <v>559</v>
      </c>
      <c r="B560" s="2">
        <f t="shared" si="20"/>
        <v>110</v>
      </c>
      <c r="C560" t="s">
        <v>513</v>
      </c>
      <c r="D560" t="s">
        <v>2</v>
      </c>
      <c r="E560" s="5">
        <v>36427</v>
      </c>
      <c r="F560" s="41">
        <f ca="1">DATEDIF(E560,TODAY(),"y")</f>
        <v>22</v>
      </c>
      <c r="G560" s="42" t="str">
        <f>IFERROR(VLOOKUP(C560&amp;D560,AUS_male_points_list!$A$3:$S$1048576,19,FALSE), IFERROR(VLOOKUP(C560&amp;D560,AUS_female_points_list!$A$3:$S$1048576,19,FALSE),""))</f>
        <v/>
      </c>
      <c r="I560" s="81">
        <f>IFERROR(VLOOKUP(C560&amp;D560,AUS_male_Toplist_21_22!$N$3:$Q$2969,2,FALSE),IFERROR(VLOOKUP(C560&amp;D560,AUS_female_Toplist_21_22!$N$3:$Q$2879,2,FALSE),"Not found"))</f>
        <v>1095</v>
      </c>
      <c r="J560" s="81">
        <f>IFERROR(VLOOKUP(C560&amp;D560,AUS_male_Toplist_21_22!$N$3:$Q$2969,3,FALSE),IFERROR(VLOOKUP(C560&amp;D560,AUS_female_Toplist_21_22!$N$3:$Q$2879,3,FALSE),"Not found"))</f>
        <v>108</v>
      </c>
      <c r="K560" s="2">
        <f>IFERROR(VLOOKUP(C560&amp;D560,AUS_male_Toplist_21_22!$N$3:$Q$2969,4,FALSE),IFERROR(VLOOKUP(C560&amp;D560,AUS_female_Toplist_21_22!$N$3:$Q$2879,4,FALSE),"Not found"))</f>
        <v>7</v>
      </c>
      <c r="L560" s="2">
        <f>(COUNTIF($C$2:$C560,$C560)=1)+0</f>
        <v>1</v>
      </c>
      <c r="M560" s="2">
        <f>IF(L560=1,RANK(I560,$I$2:$I$1209,0),"Alternate event")</f>
        <v>195</v>
      </c>
      <c r="N560" s="2" t="str">
        <f t="shared" si="19"/>
        <v>Will ROBERTS100m</v>
      </c>
      <c r="O560" t="str">
        <f>IF(COUNTIFS($N$2:$N$3997, N560)&gt;1, "Duplicate", "Unique")</f>
        <v>Unique</v>
      </c>
    </row>
    <row r="561" spans="1:15" x14ac:dyDescent="0.2">
      <c r="A561" s="2">
        <v>560</v>
      </c>
      <c r="B561" s="2">
        <f t="shared" si="20"/>
        <v>110</v>
      </c>
      <c r="C561" t="s">
        <v>1087</v>
      </c>
      <c r="D561" t="s">
        <v>38</v>
      </c>
      <c r="E561" s="5">
        <v>36032</v>
      </c>
      <c r="F561" s="41">
        <f ca="1">DATEDIF(E561,TODAY(),"y")</f>
        <v>23</v>
      </c>
      <c r="G561" s="42" t="str">
        <f>IFERROR(VLOOKUP(C561&amp;D561,AUS_male_points_list!$A$3:$S$1048576,19,FALSE), IFERROR(VLOOKUP(C561&amp;D561,AUS_female_points_list!$A$3:$S$1048576,19,FALSE),""))</f>
        <v/>
      </c>
      <c r="I561" s="81">
        <f>IFERROR(VLOOKUP(C561&amp;D561,AUS_male_Toplist_21_22!$N$3:$Q$2969,2,FALSE),IFERROR(VLOOKUP(C561&amp;D561,AUS_female_Toplist_21_22!$N$3:$Q$2879,2,FALSE),"Not found"))</f>
        <v>999</v>
      </c>
      <c r="J561" s="81">
        <f>IFERROR(VLOOKUP(C561&amp;D561,AUS_male_Toplist_21_22!$N$3:$Q$2969,3,FALSE),IFERROR(VLOOKUP(C561&amp;D561,AUS_female_Toplist_21_22!$N$3:$Q$2879,3,FALSE),"Not found"))</f>
        <v>108</v>
      </c>
      <c r="K561" s="2">
        <f>IFERROR(VLOOKUP(C561&amp;D561,AUS_male_Toplist_21_22!$N$3:$Q$2969,4,FALSE),IFERROR(VLOOKUP(C561&amp;D561,AUS_female_Toplist_21_22!$N$3:$Q$2879,4,FALSE),"Not found"))</f>
        <v>9</v>
      </c>
      <c r="L561" s="2">
        <f>(COUNTIF($C$2:$C561,$C561)=1)+0</f>
        <v>1</v>
      </c>
      <c r="M561" s="2">
        <f>IF(L561=1,RANK(I561,$I$2:$I$1209,0),"Alternate event")</f>
        <v>616</v>
      </c>
      <c r="N561" s="2" t="str">
        <f t="shared" si="19"/>
        <v>Oluwapemi AKIN OJELABItriple-jump</v>
      </c>
      <c r="O561" t="str">
        <f>IF(COUNTIFS($N$2:$N$3997, N561)&gt;1, "Duplicate", "Unique")</f>
        <v>Unique</v>
      </c>
    </row>
    <row r="562" spans="1:15" x14ac:dyDescent="0.2">
      <c r="A562" s="2">
        <v>561</v>
      </c>
      <c r="B562" s="2">
        <f t="shared" si="20"/>
        <v>110</v>
      </c>
      <c r="C562" t="s">
        <v>666</v>
      </c>
      <c r="D562" t="s">
        <v>34</v>
      </c>
      <c r="E562" s="5">
        <v>35709</v>
      </c>
      <c r="F562" s="41">
        <f ca="1">DATEDIF(E562,TODAY(),"y")</f>
        <v>24</v>
      </c>
      <c r="G562" s="42" t="str">
        <f>IFERROR(VLOOKUP(C562&amp;D562,AUS_male_points_list!$A$3:$S$1048576,19,FALSE), IFERROR(VLOOKUP(C562&amp;D562,AUS_female_points_list!$A$3:$S$1048576,19,FALSE),""))</f>
        <v/>
      </c>
      <c r="I562" s="81">
        <f>IFERROR(VLOOKUP(C562&amp;D562,AUS_male_Toplist_21_22!$N$3:$Q$2969,2,FALSE),IFERROR(VLOOKUP(C562&amp;D562,AUS_female_Toplist_21_22!$N$3:$Q$2879,2,FALSE),"Not found"))</f>
        <v>1012</v>
      </c>
      <c r="J562" s="81">
        <f>IFERROR(VLOOKUP(C562&amp;D562,AUS_male_Toplist_21_22!$N$3:$Q$2969,3,FALSE),IFERROR(VLOOKUP(C562&amp;D562,AUS_female_Toplist_21_22!$N$3:$Q$2879,3,FALSE),"Not found"))</f>
        <v>108</v>
      </c>
      <c r="K562" s="2">
        <f>IFERROR(VLOOKUP(C562&amp;D562,AUS_male_Toplist_21_22!$N$3:$Q$2969,4,FALSE),IFERROR(VLOOKUP(C562&amp;D562,AUS_female_Toplist_21_22!$N$3:$Q$2879,4,FALSE),"Not found"))</f>
        <v>11</v>
      </c>
      <c r="L562" s="2">
        <f>(COUNTIF($C$2:$C562,$C562)=1)+0</f>
        <v>1</v>
      </c>
      <c r="M562" s="2">
        <f>IF(L562=1,RANK(I562,$I$2:$I$1209,0),"Alternate event")</f>
        <v>527</v>
      </c>
      <c r="N562" s="2" t="str">
        <f t="shared" si="19"/>
        <v>Liam CASHIN3000msc</v>
      </c>
      <c r="O562" t="str">
        <f>IF(COUNTIFS($N$2:$N$3997, N562)&gt;1, "Duplicate", "Unique")</f>
        <v>Unique</v>
      </c>
    </row>
    <row r="563" spans="1:15" x14ac:dyDescent="0.2">
      <c r="A563" s="2">
        <v>562</v>
      </c>
      <c r="B563" s="2">
        <f t="shared" si="20"/>
        <v>110</v>
      </c>
      <c r="C563" t="s">
        <v>1063</v>
      </c>
      <c r="D563" t="s">
        <v>29</v>
      </c>
      <c r="E563" s="5">
        <v>34848</v>
      </c>
      <c r="F563" s="41">
        <f ca="1">DATEDIF(E563,TODAY(),"y")</f>
        <v>26</v>
      </c>
      <c r="G563" s="42" t="str">
        <f>IFERROR(VLOOKUP(C563&amp;D563,AUS_male_points_list!$A$3:$S$1048576,19,FALSE), IFERROR(VLOOKUP(C563&amp;D563,AUS_female_points_list!$A$3:$S$1048576,19,FALSE),""))</f>
        <v/>
      </c>
      <c r="I563" s="81">
        <f>IFERROR(VLOOKUP(C563&amp;D563,AUS_male_Toplist_21_22!$N$3:$Q$2969,2,FALSE),IFERROR(VLOOKUP(C563&amp;D563,AUS_female_Toplist_21_22!$N$3:$Q$2879,2,FALSE),"Not found"))</f>
        <v>1066</v>
      </c>
      <c r="J563" s="81">
        <f>IFERROR(VLOOKUP(C563&amp;D563,AUS_male_Toplist_21_22!$N$3:$Q$2969,3,FALSE),IFERROR(VLOOKUP(C563&amp;D563,AUS_female_Toplist_21_22!$N$3:$Q$2879,3,FALSE),"Not found"))</f>
        <v>108</v>
      </c>
      <c r="K563" s="2">
        <f>IFERROR(VLOOKUP(C563&amp;D563,AUS_male_Toplist_21_22!$N$3:$Q$2969,4,FALSE),IFERROR(VLOOKUP(C563&amp;D563,AUS_female_Toplist_21_22!$N$3:$Q$2879,4,FALSE),"Not found"))</f>
        <v>16</v>
      </c>
      <c r="L563" s="2">
        <f>(COUNTIF($C$2:$C563,$C563)=1)+0</f>
        <v>1</v>
      </c>
      <c r="M563" s="2">
        <f>IF(L563=1,RANK(I563,$I$2:$I$1209,0),"Alternate event")</f>
        <v>300</v>
      </c>
      <c r="N563" s="2" t="str">
        <f t="shared" si="19"/>
        <v>Zak PATTERSON5000m</v>
      </c>
      <c r="O563" t="str">
        <f>IF(COUNTIFS($N$2:$N$3997, N563)&gt;1, "Duplicate", "Unique")</f>
        <v>Unique</v>
      </c>
    </row>
    <row r="564" spans="1:15" x14ac:dyDescent="0.2">
      <c r="A564" s="2">
        <v>563</v>
      </c>
      <c r="B564" s="2">
        <f t="shared" si="20"/>
        <v>110</v>
      </c>
      <c r="C564" t="s">
        <v>970</v>
      </c>
      <c r="D564" t="s">
        <v>38</v>
      </c>
      <c r="E564" s="5">
        <v>31858</v>
      </c>
      <c r="F564" s="41">
        <f ca="1">DATEDIF(E564,TODAY(),"y")</f>
        <v>34</v>
      </c>
      <c r="G564" s="42" t="str">
        <f>IFERROR(VLOOKUP(C564&amp;D564,AUS_male_points_list!$A$3:$S$1048576,19,FALSE), IFERROR(VLOOKUP(C564&amp;D564,AUS_female_points_list!$A$3:$S$1048576,19,FALSE),""))</f>
        <v/>
      </c>
      <c r="I564" s="81">
        <f>IFERROR(VLOOKUP(C564&amp;D564,AUS_male_Toplist_21_22!$N$3:$Q$2969,2,FALSE),IFERROR(VLOOKUP(C564&amp;D564,AUS_female_Toplist_21_22!$N$3:$Q$2879,2,FALSE),"Not found"))</f>
        <v>963</v>
      </c>
      <c r="J564" s="81">
        <f>IFERROR(VLOOKUP(C564&amp;D564,AUS_male_Toplist_21_22!$N$3:$Q$2969,3,FALSE),IFERROR(VLOOKUP(C564&amp;D564,AUS_female_Toplist_21_22!$N$3:$Q$2879,3,FALSE),"Not found"))</f>
        <v>108</v>
      </c>
      <c r="K564" s="2">
        <f>IFERROR(VLOOKUP(C564&amp;D564,AUS_male_Toplist_21_22!$N$3:$Q$2969,4,FALSE),IFERROR(VLOOKUP(C564&amp;D564,AUS_female_Toplist_21_22!$N$3:$Q$2879,4,FALSE),"Not found"))</f>
        <v>16</v>
      </c>
      <c r="L564" s="2">
        <f>(COUNTIF($C$2:$C564,$C564)=1)+0</f>
        <v>1</v>
      </c>
      <c r="M564" s="2">
        <f>IF(L564=1,RANK(I564,$I$2:$I$1209,0),"Alternate event")</f>
        <v>786</v>
      </c>
      <c r="N564" s="2" t="str">
        <f t="shared" si="19"/>
        <v>Linda LEVERTONtriple-jump</v>
      </c>
      <c r="O564" t="str">
        <f>IF(COUNTIFS($N$2:$N$3997, N564)&gt;1, "Duplicate", "Unique")</f>
        <v>Unique</v>
      </c>
    </row>
    <row r="565" spans="1:15" x14ac:dyDescent="0.2">
      <c r="A565" s="2">
        <v>564</v>
      </c>
      <c r="B565" s="2">
        <f t="shared" si="20"/>
        <v>110</v>
      </c>
      <c r="C565" t="s">
        <v>239</v>
      </c>
      <c r="D565" t="s">
        <v>28</v>
      </c>
      <c r="E565" s="5">
        <v>36472</v>
      </c>
      <c r="F565" s="41">
        <f ca="1">DATEDIF(E565,TODAY(),"y")</f>
        <v>22</v>
      </c>
      <c r="G565" s="42" t="str">
        <f>IFERROR(VLOOKUP(C565&amp;D565,AUS_male_points_list!$A$3:$S$1048576,19,FALSE), IFERROR(VLOOKUP(C565&amp;D565,AUS_female_points_list!$A$3:$S$1048576,19,FALSE),""))</f>
        <v/>
      </c>
      <c r="I565" s="81">
        <f>IFERROR(VLOOKUP(C565&amp;D565,AUS_male_Toplist_21_22!$N$3:$Q$2969,2,FALSE),IFERROR(VLOOKUP(C565&amp;D565,AUS_female_Toplist_21_22!$N$3:$Q$2879,2,FALSE),"Not found"))</f>
        <v>1083</v>
      </c>
      <c r="J565" s="81">
        <f>IFERROR(VLOOKUP(C565&amp;D565,AUS_male_Toplist_21_22!$N$3:$Q$2969,3,FALSE),IFERROR(VLOOKUP(C565&amp;D565,AUS_female_Toplist_21_22!$N$3:$Q$2879,3,FALSE),"Not found"))</f>
        <v>108</v>
      </c>
      <c r="K565" s="2">
        <f>IFERROR(VLOOKUP(C565&amp;D565,AUS_male_Toplist_21_22!$N$3:$Q$2969,4,FALSE),IFERROR(VLOOKUP(C565&amp;D565,AUS_female_Toplist_21_22!$N$3:$Q$2879,4,FALSE),"Not found"))</f>
        <v>22</v>
      </c>
      <c r="L565" s="2">
        <f>(COUNTIF($C$2:$C565,$C565)=1)+0</f>
        <v>0</v>
      </c>
      <c r="M565" s="2" t="str">
        <f>IF(L565=1,RANK(I565,$I$2:$I$1209,0),"Alternate event")</f>
        <v>Alternate event</v>
      </c>
      <c r="N565" s="2" t="str">
        <f t="shared" si="19"/>
        <v>Imogen BARRETT1500m</v>
      </c>
      <c r="O565" t="str">
        <f>IF(COUNTIFS($N$2:$N$3997, N565)&gt;1, "Duplicate", "Unique")</f>
        <v>Unique</v>
      </c>
    </row>
    <row r="566" spans="1:15" x14ac:dyDescent="0.2">
      <c r="A566" s="2">
        <v>565</v>
      </c>
      <c r="B566" s="2">
        <f t="shared" si="20"/>
        <v>110</v>
      </c>
      <c r="C566" t="s">
        <v>210</v>
      </c>
      <c r="D566" t="s">
        <v>26</v>
      </c>
      <c r="E566" s="5">
        <v>34394</v>
      </c>
      <c r="F566" s="41">
        <f ca="1">DATEDIF(E566,TODAY(),"y")</f>
        <v>28</v>
      </c>
      <c r="G566" s="42" t="str">
        <f>IFERROR(VLOOKUP(C566&amp;D566,AUS_male_points_list!$A$3:$S$1048576,19,FALSE), IFERROR(VLOOKUP(C566&amp;D566,AUS_female_points_list!$A$3:$S$1048576,19,FALSE),""))</f>
        <v/>
      </c>
      <c r="I566" s="81">
        <f>IFERROR(VLOOKUP(C566&amp;D566,AUS_male_Toplist_21_22!$N$3:$Q$2969,2,FALSE),IFERROR(VLOOKUP(C566&amp;D566,AUS_female_Toplist_21_22!$N$3:$Q$2879,2,FALSE),"Not found"))</f>
        <v>1070</v>
      </c>
      <c r="J566" s="81">
        <f>IFERROR(VLOOKUP(C566&amp;D566,AUS_male_Toplist_21_22!$N$3:$Q$2969,3,FALSE),IFERROR(VLOOKUP(C566&amp;D566,AUS_female_Toplist_21_22!$N$3:$Q$2879,3,FALSE),"Not found"))</f>
        <v>109</v>
      </c>
      <c r="K566" s="2">
        <f>IFERROR(VLOOKUP(C566&amp;D566,AUS_male_Toplist_21_22!$N$3:$Q$2969,4,FALSE),IFERROR(VLOOKUP(C566&amp;D566,AUS_female_Toplist_21_22!$N$3:$Q$2879,4,FALSE),"Not found"))</f>
        <v>8</v>
      </c>
      <c r="L566" s="2">
        <f>(COUNTIF($C$2:$C566,$C566)=1)+0</f>
        <v>0</v>
      </c>
      <c r="M566" s="2" t="str">
        <f>IF(L566=1,RANK(I566,$I$2:$I$1209,0),"Alternate event")</f>
        <v>Alternate event</v>
      </c>
      <c r="N566" s="2" t="str">
        <f t="shared" si="19"/>
        <v>Catriona BISSET400m</v>
      </c>
      <c r="O566" t="str">
        <f>IF(COUNTIFS($N$2:$N$3997, N566)&gt;1, "Duplicate", "Unique")</f>
        <v>Unique</v>
      </c>
    </row>
    <row r="567" spans="1:15" x14ac:dyDescent="0.2">
      <c r="A567" s="2">
        <v>566</v>
      </c>
      <c r="B567" s="2">
        <f t="shared" si="20"/>
        <v>110</v>
      </c>
      <c r="C567" t="s">
        <v>556</v>
      </c>
      <c r="D567" t="s">
        <v>25</v>
      </c>
      <c r="E567" s="5">
        <v>36678</v>
      </c>
      <c r="F567" s="41">
        <f ca="1">DATEDIF(E567,TODAY(),"y")</f>
        <v>21</v>
      </c>
      <c r="G567" s="42" t="str">
        <f>IFERROR(VLOOKUP(C567&amp;D567,AUS_male_points_list!$A$3:$S$1048576,19,FALSE), IFERROR(VLOOKUP(C567&amp;D567,AUS_female_points_list!$A$3:$S$1048576,19,FALSE),""))</f>
        <v/>
      </c>
      <c r="I567" s="81">
        <f>IFERROR(VLOOKUP(C567&amp;D567,AUS_male_Toplist_21_22!$N$3:$Q$2969,2,FALSE),IFERROR(VLOOKUP(C567&amp;D567,AUS_female_Toplist_21_22!$N$3:$Q$2879,2,FALSE),"Not found"))</f>
        <v>1088</v>
      </c>
      <c r="J567" s="81">
        <f>IFERROR(VLOOKUP(C567&amp;D567,AUS_male_Toplist_21_22!$N$3:$Q$2969,3,FALSE),IFERROR(VLOOKUP(C567&amp;D567,AUS_female_Toplist_21_22!$N$3:$Q$2879,3,FALSE),"Not found"))</f>
        <v>109</v>
      </c>
      <c r="K567" s="2">
        <f>IFERROR(VLOOKUP(C567&amp;D567,AUS_male_Toplist_21_22!$N$3:$Q$2969,4,FALSE),IFERROR(VLOOKUP(C567&amp;D567,AUS_female_Toplist_21_22!$N$3:$Q$2879,4,FALSE),"Not found"))</f>
        <v>10</v>
      </c>
      <c r="L567" s="2">
        <f>(COUNTIF($C$2:$C567,$C567)=1)+0</f>
        <v>1</v>
      </c>
      <c r="M567" s="2">
        <f>IF(L567=1,RANK(I567,$I$2:$I$1209,0),"Alternate event")</f>
        <v>231</v>
      </c>
      <c r="N567" s="2" t="str">
        <f t="shared" si="19"/>
        <v>Michael HANNA200m</v>
      </c>
      <c r="O567" t="str">
        <f>IF(COUNTIFS($N$2:$N$3997, N567)&gt;1, "Duplicate", "Unique")</f>
        <v>Unique</v>
      </c>
    </row>
    <row r="568" spans="1:15" x14ac:dyDescent="0.2">
      <c r="A568" s="2">
        <v>567</v>
      </c>
      <c r="B568" s="2">
        <f t="shared" si="20"/>
        <v>110</v>
      </c>
      <c r="C568" t="s">
        <v>103</v>
      </c>
      <c r="D568" t="s">
        <v>2</v>
      </c>
      <c r="E568" s="5">
        <v>34768</v>
      </c>
      <c r="F568" s="41">
        <f ca="1">DATEDIF(E568,TODAY(),"y")</f>
        <v>27</v>
      </c>
      <c r="G568" s="42" t="str">
        <f>IFERROR(VLOOKUP(C568&amp;D568,AUS_male_points_list!$A$3:$S$1048576,19,FALSE), IFERROR(VLOOKUP(C568&amp;D568,AUS_female_points_list!$A$3:$S$1048576,19,FALSE),""))</f>
        <v/>
      </c>
      <c r="I568" s="81">
        <f>IFERROR(VLOOKUP(C568&amp;D568,AUS_male_Toplist_21_22!$N$3:$Q$2969,2,FALSE),IFERROR(VLOOKUP(C568&amp;D568,AUS_female_Toplist_21_22!$N$3:$Q$2879,2,FALSE),"Not found"))</f>
        <v>1078</v>
      </c>
      <c r="J568" s="81">
        <f>IFERROR(VLOOKUP(C568&amp;D568,AUS_male_Toplist_21_22!$N$3:$Q$2969,3,FALSE),IFERROR(VLOOKUP(C568&amp;D568,AUS_female_Toplist_21_22!$N$3:$Q$2879,3,FALSE),"Not found"))</f>
        <v>109</v>
      </c>
      <c r="K568" s="2">
        <f>IFERROR(VLOOKUP(C568&amp;D568,AUS_male_Toplist_21_22!$N$3:$Q$2969,4,FALSE),IFERROR(VLOOKUP(C568&amp;D568,AUS_female_Toplist_21_22!$N$3:$Q$2879,4,FALSE),"Not found"))</f>
        <v>12</v>
      </c>
      <c r="L568" s="2">
        <f>(COUNTIF($C$2:$C568,$C568)=1)+0</f>
        <v>1</v>
      </c>
      <c r="M568" s="2">
        <f>IF(L568=1,RANK(I568,$I$2:$I$1209,0),"Alternate event")</f>
        <v>256</v>
      </c>
      <c r="N568" s="2" t="str">
        <f t="shared" si="19"/>
        <v>Naa ANANG100m</v>
      </c>
      <c r="O568" t="str">
        <f>IF(COUNTIFS($N$2:$N$3997, N568)&gt;1, "Duplicate", "Unique")</f>
        <v>Unique</v>
      </c>
    </row>
    <row r="569" spans="1:15" x14ac:dyDescent="0.2">
      <c r="A569" s="2">
        <v>568</v>
      </c>
      <c r="B569" s="2">
        <f t="shared" si="20"/>
        <v>110</v>
      </c>
      <c r="C569" t="s">
        <v>480</v>
      </c>
      <c r="D569" t="s">
        <v>42</v>
      </c>
      <c r="E569" s="5">
        <v>36823</v>
      </c>
      <c r="F569" s="41">
        <f ca="1">DATEDIF(E569,TODAY(),"y")</f>
        <v>21</v>
      </c>
      <c r="G569" s="42" t="str">
        <f>IFERROR(VLOOKUP(C569&amp;D569,AUS_male_points_list!$A$3:$S$1048576,19,FALSE), IFERROR(VLOOKUP(C569&amp;D569,AUS_female_points_list!$A$3:$S$1048576,19,FALSE),""))</f>
        <v/>
      </c>
      <c r="I569" s="81">
        <f>IFERROR(VLOOKUP(C569&amp;D569,AUS_male_Toplist_21_22!$N$3:$Q$2969,2,FALSE),IFERROR(VLOOKUP(C569&amp;D569,AUS_female_Toplist_21_22!$N$3:$Q$2879,2,FALSE),"Not found"))</f>
        <v>781</v>
      </c>
      <c r="J569" s="81">
        <f>IFERROR(VLOOKUP(C569&amp;D569,AUS_male_Toplist_21_22!$N$3:$Q$2969,3,FALSE),IFERROR(VLOOKUP(C569&amp;D569,AUS_female_Toplist_21_22!$N$3:$Q$2879,3,FALSE),"Not found"))</f>
        <v>109</v>
      </c>
      <c r="K569" s="2">
        <f>IFERROR(VLOOKUP(C569&amp;D569,AUS_male_Toplist_21_22!$N$3:$Q$2969,4,FALSE),IFERROR(VLOOKUP(C569&amp;D569,AUS_female_Toplist_21_22!$N$3:$Q$2879,4,FALSE),"Not found"))</f>
        <v>12</v>
      </c>
      <c r="L569" s="2">
        <f>(COUNTIF($C$2:$C569,$C569)=1)+0</f>
        <v>1</v>
      </c>
      <c r="M569" s="2">
        <f>IF(L569=1,RANK(I569,$I$2:$I$1209,0),"Alternate event")</f>
        <v>1091</v>
      </c>
      <c r="N569" s="2" t="str">
        <f t="shared" ref="N569:N632" si="21">C569&amp;D569</f>
        <v>Olivia GRAHAMhammer-throw</v>
      </c>
      <c r="O569" t="str">
        <f>IF(COUNTIFS($N$2:$N$3997, N569)&gt;1, "Duplicate", "Unique")</f>
        <v>Unique</v>
      </c>
    </row>
    <row r="570" spans="1:15" x14ac:dyDescent="0.2">
      <c r="A570" s="2">
        <v>569</v>
      </c>
      <c r="B570" s="2">
        <f t="shared" si="20"/>
        <v>110</v>
      </c>
      <c r="C570" t="s">
        <v>947</v>
      </c>
      <c r="D570" t="s">
        <v>29</v>
      </c>
      <c r="E570" s="5">
        <v>36150</v>
      </c>
      <c r="F570" s="41">
        <f ca="1">DATEDIF(E570,TODAY(),"y")</f>
        <v>23</v>
      </c>
      <c r="G570" s="42" t="str">
        <f>IFERROR(VLOOKUP(C570&amp;D570,AUS_male_points_list!$A$3:$S$1048576,19,FALSE), IFERROR(VLOOKUP(C570&amp;D570,AUS_female_points_list!$A$3:$S$1048576,19,FALSE),""))</f>
        <v/>
      </c>
      <c r="I570" s="81">
        <f>IFERROR(VLOOKUP(C570&amp;D570,AUS_male_Toplist_21_22!$N$3:$Q$2969,2,FALSE),IFERROR(VLOOKUP(C570&amp;D570,AUS_female_Toplist_21_22!$N$3:$Q$2879,2,FALSE),"Not found"))</f>
        <v>1064</v>
      </c>
      <c r="J570" s="81">
        <f>IFERROR(VLOOKUP(C570&amp;D570,AUS_male_Toplist_21_22!$N$3:$Q$2969,3,FALSE),IFERROR(VLOOKUP(C570&amp;D570,AUS_female_Toplist_21_22!$N$3:$Q$2879,3,FALSE),"Not found"))</f>
        <v>109</v>
      </c>
      <c r="K570" s="2">
        <f>IFERROR(VLOOKUP(C570&amp;D570,AUS_male_Toplist_21_22!$N$3:$Q$2969,4,FALSE),IFERROR(VLOOKUP(C570&amp;D570,AUS_female_Toplist_21_22!$N$3:$Q$2879,4,FALSE),"Not found"))</f>
        <v>17</v>
      </c>
      <c r="L570" s="2">
        <f>(COUNTIF($C$2:$C570,$C570)=1)+0</f>
        <v>1</v>
      </c>
      <c r="M570" s="2">
        <f>IF(L570=1,RANK(I570,$I$2:$I$1209,0),"Alternate event")</f>
        <v>305</v>
      </c>
      <c r="N570" s="2" t="str">
        <f t="shared" si="21"/>
        <v>Cara WOOLNOUGH5000m</v>
      </c>
      <c r="O570" t="str">
        <f>IF(COUNTIFS($N$2:$N$3997, N570)&gt;1, "Duplicate", "Unique")</f>
        <v>Unique</v>
      </c>
    </row>
    <row r="571" spans="1:15" x14ac:dyDescent="0.2">
      <c r="A571" s="2">
        <v>570</v>
      </c>
      <c r="B571" s="2">
        <f t="shared" si="20"/>
        <v>110</v>
      </c>
      <c r="C571" t="s">
        <v>678</v>
      </c>
      <c r="D571" t="s">
        <v>29</v>
      </c>
      <c r="E571" s="5">
        <v>34818</v>
      </c>
      <c r="F571" s="41">
        <f ca="1">DATEDIF(E571,TODAY(),"y")</f>
        <v>26</v>
      </c>
      <c r="G571" s="42" t="str">
        <f>IFERROR(VLOOKUP(C571&amp;D571,AUS_male_points_list!$A$3:$S$1048576,19,FALSE), IFERROR(VLOOKUP(C571&amp;D571,AUS_female_points_list!$A$3:$S$1048576,19,FALSE),""))</f>
        <v/>
      </c>
      <c r="I571" s="81">
        <f>IFERROR(VLOOKUP(C571&amp;D571,AUS_male_Toplist_21_22!$N$3:$Q$2969,2,FALSE),IFERROR(VLOOKUP(C571&amp;D571,AUS_female_Toplist_21_22!$N$3:$Q$2879,2,FALSE),"Not found"))</f>
        <v>1054</v>
      </c>
      <c r="J571" s="81">
        <f>IFERROR(VLOOKUP(C571&amp;D571,AUS_male_Toplist_21_22!$N$3:$Q$2969,3,FALSE),IFERROR(VLOOKUP(C571&amp;D571,AUS_female_Toplist_21_22!$N$3:$Q$2879,3,FALSE),"Not found"))</f>
        <v>109</v>
      </c>
      <c r="K571" s="2">
        <f>IFERROR(VLOOKUP(C571&amp;D571,AUS_male_Toplist_21_22!$N$3:$Q$2969,4,FALSE),IFERROR(VLOOKUP(C571&amp;D571,AUS_female_Toplist_21_22!$N$3:$Q$2879,4,FALSE),"Not found"))</f>
        <v>17</v>
      </c>
      <c r="L571" s="2">
        <f>(COUNTIF($C$2:$C571,$C571)=1)+0</f>
        <v>0</v>
      </c>
      <c r="M571" s="2" t="str">
        <f>IF(L571=1,RANK(I571,$I$2:$I$1209,0),"Alternate event")</f>
        <v>Alternate event</v>
      </c>
      <c r="N571" s="2" t="str">
        <f t="shared" si="21"/>
        <v>Matthew CLARKE5000m</v>
      </c>
      <c r="O571" t="str">
        <f>IF(COUNTIFS($N$2:$N$3997, N571)&gt;1, "Duplicate", "Unique")</f>
        <v>Unique</v>
      </c>
    </row>
    <row r="572" spans="1:15" x14ac:dyDescent="0.2">
      <c r="A572" s="2">
        <v>571</v>
      </c>
      <c r="B572" s="2">
        <f t="shared" si="20"/>
        <v>110</v>
      </c>
      <c r="C572" t="s">
        <v>272</v>
      </c>
      <c r="D572" t="s">
        <v>27</v>
      </c>
      <c r="E572" s="5">
        <v>35529</v>
      </c>
      <c r="F572" s="41">
        <f ca="1">DATEDIF(E572,TODAY(),"y")</f>
        <v>24</v>
      </c>
      <c r="G572" s="42" t="str">
        <f>IFERROR(VLOOKUP(C572&amp;D572,AUS_male_points_list!$A$3:$S$1048576,19,FALSE), IFERROR(VLOOKUP(C572&amp;D572,AUS_female_points_list!$A$3:$S$1048576,19,FALSE),""))</f>
        <v/>
      </c>
      <c r="I572" s="81">
        <f>IFERROR(VLOOKUP(C572&amp;D572,AUS_male_Toplist_21_22!$N$3:$Q$2969,2,FALSE),IFERROR(VLOOKUP(C572&amp;D572,AUS_female_Toplist_21_22!$N$3:$Q$2879,2,FALSE),"Not found"))</f>
        <v>1074</v>
      </c>
      <c r="J572" s="81">
        <f>IFERROR(VLOOKUP(C572&amp;D572,AUS_male_Toplist_21_22!$N$3:$Q$2969,3,FALSE),IFERROR(VLOOKUP(C572&amp;D572,AUS_female_Toplist_21_22!$N$3:$Q$2879,3,FALSE),"Not found"))</f>
        <v>109</v>
      </c>
      <c r="K572" s="2">
        <f>IFERROR(VLOOKUP(C572&amp;D572,AUS_male_Toplist_21_22!$N$3:$Q$2969,4,FALSE),IFERROR(VLOOKUP(C572&amp;D572,AUS_female_Toplist_21_22!$N$3:$Q$2879,4,FALSE),"Not found"))</f>
        <v>21</v>
      </c>
      <c r="L572" s="2">
        <f>(COUNTIF($C$2:$C572,$C572)=1)+0</f>
        <v>0</v>
      </c>
      <c r="M572" s="2" t="str">
        <f>IF(L572=1,RANK(I572,$I$2:$I$1209,0),"Alternate event")</f>
        <v>Alternate event</v>
      </c>
      <c r="N572" s="2" t="str">
        <f t="shared" si="21"/>
        <v>Maudie SKYRING800m</v>
      </c>
      <c r="O572" t="str">
        <f>IF(COUNTIFS($N$2:$N$3997, N572)&gt;1, "Duplicate", "Unique")</f>
        <v>Unique</v>
      </c>
    </row>
    <row r="573" spans="1:15" x14ac:dyDescent="0.2">
      <c r="A573" s="2">
        <v>572</v>
      </c>
      <c r="B573" s="2">
        <f t="shared" si="20"/>
        <v>110</v>
      </c>
      <c r="C573" t="s">
        <v>938</v>
      </c>
      <c r="D573" t="s">
        <v>34</v>
      </c>
      <c r="E573" s="5">
        <v>36247</v>
      </c>
      <c r="F573" s="41">
        <f ca="1">DATEDIF(E573,TODAY(),"y")</f>
        <v>22</v>
      </c>
      <c r="G573" s="42" t="str">
        <f>IFERROR(VLOOKUP(C573&amp;D573,AUS_male_points_list!$A$3:$S$1048576,19,FALSE), IFERROR(VLOOKUP(C573&amp;D573,AUS_female_points_list!$A$3:$S$1048576,19,FALSE),""))</f>
        <v/>
      </c>
      <c r="I573" s="81">
        <f>IFERROR(VLOOKUP(C573&amp;D573,AUS_male_Toplist_21_22!$N$3:$Q$2969,2,FALSE),IFERROR(VLOOKUP(C573&amp;D573,AUS_female_Toplist_21_22!$N$3:$Q$2879,2,FALSE),"Not found"))</f>
        <v>986</v>
      </c>
      <c r="J573" s="81">
        <f>IFERROR(VLOOKUP(C573&amp;D573,AUS_male_Toplist_21_22!$N$3:$Q$2969,3,FALSE),IFERROR(VLOOKUP(C573&amp;D573,AUS_female_Toplist_21_22!$N$3:$Q$2879,3,FALSE),"Not found"))</f>
        <v>109</v>
      </c>
      <c r="K573" s="2">
        <f>IFERROR(VLOOKUP(C573&amp;D573,AUS_male_Toplist_21_22!$N$3:$Q$2969,4,FALSE),IFERROR(VLOOKUP(C573&amp;D573,AUS_female_Toplist_21_22!$N$3:$Q$2879,4,FALSE),"Not found"))</f>
        <v>22</v>
      </c>
      <c r="L573" s="2">
        <f>(COUNTIF($C$2:$C573,$C573)=1)+0</f>
        <v>1</v>
      </c>
      <c r="M573" s="2">
        <f>IF(L573=1,RANK(I573,$I$2:$I$1209,0),"Alternate event")</f>
        <v>684</v>
      </c>
      <c r="N573" s="2" t="str">
        <f t="shared" si="21"/>
        <v>Kelsie Jae VICKERY3000msc</v>
      </c>
      <c r="O573" t="str">
        <f>IF(COUNTIFS($N$2:$N$3997, N573)&gt;1, "Duplicate", "Unique")</f>
        <v>Unique</v>
      </c>
    </row>
    <row r="574" spans="1:15" x14ac:dyDescent="0.2">
      <c r="A574" s="2">
        <v>573</v>
      </c>
      <c r="B574" s="2">
        <f t="shared" si="20"/>
        <v>110</v>
      </c>
      <c r="C574" t="s">
        <v>521</v>
      </c>
      <c r="D574" t="s">
        <v>2</v>
      </c>
      <c r="E574" s="5">
        <v>37908</v>
      </c>
      <c r="F574" s="41">
        <f ca="1">DATEDIF(E574,TODAY(),"y")</f>
        <v>18</v>
      </c>
      <c r="G574" s="42" t="str">
        <f>IFERROR(VLOOKUP(C574&amp;D574,AUS_male_points_list!$A$3:$S$1048576,19,FALSE), IFERROR(VLOOKUP(C574&amp;D574,AUS_female_points_list!$A$3:$S$1048576,19,FALSE),""))</f>
        <v/>
      </c>
      <c r="I574" s="81">
        <f>IFERROR(VLOOKUP(C574&amp;D574,AUS_male_Toplist_21_22!$N$3:$Q$2969,2,FALSE),IFERROR(VLOOKUP(C574&amp;D574,AUS_female_Toplist_21_22!$N$3:$Q$2879,2,FALSE),"Not found"))</f>
        <v>1089</v>
      </c>
      <c r="J574" s="81">
        <f>IFERROR(VLOOKUP(C574&amp;D574,AUS_male_Toplist_21_22!$N$3:$Q$2969,3,FALSE),IFERROR(VLOOKUP(C574&amp;D574,AUS_female_Toplist_21_22!$N$3:$Q$2879,3,FALSE),"Not found"))</f>
        <v>110</v>
      </c>
      <c r="K574" s="2">
        <f>IFERROR(VLOOKUP(C574&amp;D574,AUS_male_Toplist_21_22!$N$3:$Q$2969,4,FALSE),IFERROR(VLOOKUP(C574&amp;D574,AUS_female_Toplist_21_22!$N$3:$Q$2879,4,FALSE),"Not found"))</f>
        <v>9</v>
      </c>
      <c r="L574" s="2">
        <f>(COUNTIF($C$2:$C574,$C574)=1)+0</f>
        <v>0</v>
      </c>
      <c r="M574" s="2" t="str">
        <f>IF(L574=1,RANK(I574,$I$2:$I$1209,0),"Alternate event")</f>
        <v>Alternate event</v>
      </c>
      <c r="N574" s="2" t="str">
        <f t="shared" si="21"/>
        <v>Aidan MURPHY100m</v>
      </c>
      <c r="O574" t="str">
        <f>IF(COUNTIFS($N$2:$N$3997, N574)&gt;1, "Duplicate", "Unique")</f>
        <v>Unique</v>
      </c>
    </row>
    <row r="575" spans="1:15" x14ac:dyDescent="0.2">
      <c r="A575" s="2">
        <v>574</v>
      </c>
      <c r="B575" s="2">
        <f t="shared" si="20"/>
        <v>110</v>
      </c>
      <c r="C575" t="s">
        <v>524</v>
      </c>
      <c r="D575" t="s">
        <v>2</v>
      </c>
      <c r="E575" s="5">
        <v>36566</v>
      </c>
      <c r="F575" s="41">
        <f ca="1">DATEDIF(E575,TODAY(),"y")</f>
        <v>22</v>
      </c>
      <c r="G575" s="42" t="str">
        <f>IFERROR(VLOOKUP(C575&amp;D575,AUS_male_points_list!$A$3:$S$1048576,19,FALSE), IFERROR(VLOOKUP(C575&amp;D575,AUS_female_points_list!$A$3:$S$1048576,19,FALSE),""))</f>
        <v/>
      </c>
      <c r="I575" s="81">
        <f>IFERROR(VLOOKUP(C575&amp;D575,AUS_male_Toplist_21_22!$N$3:$Q$2969,2,FALSE),IFERROR(VLOOKUP(C575&amp;D575,AUS_female_Toplist_21_22!$N$3:$Q$2879,2,FALSE),"Not found"))</f>
        <v>1089</v>
      </c>
      <c r="J575" s="81">
        <f>IFERROR(VLOOKUP(C575&amp;D575,AUS_male_Toplist_21_22!$N$3:$Q$2969,3,FALSE),IFERROR(VLOOKUP(C575&amp;D575,AUS_female_Toplist_21_22!$N$3:$Q$2879,3,FALSE),"Not found"))</f>
        <v>110</v>
      </c>
      <c r="K575" s="2">
        <f>IFERROR(VLOOKUP(C575&amp;D575,AUS_male_Toplist_21_22!$N$3:$Q$2969,4,FALSE),IFERROR(VLOOKUP(C575&amp;D575,AUS_female_Toplist_21_22!$N$3:$Q$2879,4,FALSE),"Not found"))</f>
        <v>9</v>
      </c>
      <c r="L575" s="2">
        <f>(COUNTIF($C$2:$C575,$C575)=1)+0</f>
        <v>0</v>
      </c>
      <c r="M575" s="2" t="str">
        <f>IF(L575=1,RANK(I575,$I$2:$I$1209,0),"Alternate event")</f>
        <v>Alternate event</v>
      </c>
      <c r="N575" s="2" t="str">
        <f t="shared" si="21"/>
        <v>Christopher IUS100m</v>
      </c>
      <c r="O575" t="str">
        <f>IF(COUNTIFS($N$2:$N$3997, N575)&gt;1, "Duplicate", "Unique")</f>
        <v>Unique</v>
      </c>
    </row>
    <row r="576" spans="1:15" x14ac:dyDescent="0.2">
      <c r="A576" s="2">
        <v>575</v>
      </c>
      <c r="B576" s="2">
        <f t="shared" si="20"/>
        <v>110</v>
      </c>
      <c r="C576" t="s">
        <v>471</v>
      </c>
      <c r="D576" t="s">
        <v>39</v>
      </c>
      <c r="E576" s="5">
        <v>36319</v>
      </c>
      <c r="F576" s="41">
        <f ca="1">DATEDIF(E576,TODAY(),"y")</f>
        <v>22</v>
      </c>
      <c r="G576" s="42" t="str">
        <f>IFERROR(VLOOKUP(C576&amp;D576,AUS_male_points_list!$A$3:$S$1048576,19,FALSE), IFERROR(VLOOKUP(C576&amp;D576,AUS_female_points_list!$A$3:$S$1048576,19,FALSE),""))</f>
        <v/>
      </c>
      <c r="I576" s="81">
        <f>IFERROR(VLOOKUP(C576&amp;D576,AUS_male_Toplist_21_22!$N$3:$Q$2969,2,FALSE),IFERROR(VLOOKUP(C576&amp;D576,AUS_female_Toplist_21_22!$N$3:$Q$2879,2,FALSE),"Not found"))</f>
        <v>803</v>
      </c>
      <c r="J576" s="81">
        <f>IFERROR(VLOOKUP(C576&amp;D576,AUS_male_Toplist_21_22!$N$3:$Q$2969,3,FALSE),IFERROR(VLOOKUP(C576&amp;D576,AUS_female_Toplist_21_22!$N$3:$Q$2879,3,FALSE),"Not found"))</f>
        <v>110</v>
      </c>
      <c r="K576" s="2">
        <f>IFERROR(VLOOKUP(C576&amp;D576,AUS_male_Toplist_21_22!$N$3:$Q$2969,4,FALSE),IFERROR(VLOOKUP(C576&amp;D576,AUS_female_Toplist_21_22!$N$3:$Q$2879,4,FALSE),"Not found"))</f>
        <v>10</v>
      </c>
      <c r="L576" s="2">
        <f>(COUNTIF($C$2:$C576,$C576)=1)+0</f>
        <v>1</v>
      </c>
      <c r="M576" s="2">
        <f>IF(L576=1,RANK(I576,$I$2:$I$1209,0),"Alternate event")</f>
        <v>1072</v>
      </c>
      <c r="N576" s="2" t="str">
        <f t="shared" si="21"/>
        <v>Sarah THORPEshot-put</v>
      </c>
      <c r="O576" t="str">
        <f>IF(COUNTIFS($N$2:$N$3997, N576)&gt;1, "Duplicate", "Unique")</f>
        <v>Unique</v>
      </c>
    </row>
    <row r="577" spans="1:15" x14ac:dyDescent="0.2">
      <c r="A577" s="2">
        <v>576</v>
      </c>
      <c r="B577" s="2">
        <f t="shared" si="20"/>
        <v>110</v>
      </c>
      <c r="C577" t="s">
        <v>993</v>
      </c>
      <c r="D577" t="s">
        <v>42</v>
      </c>
      <c r="E577" s="5">
        <v>32420</v>
      </c>
      <c r="F577" s="41">
        <f ca="1">DATEDIF(E577,TODAY(),"y")</f>
        <v>33</v>
      </c>
      <c r="G577" s="42" t="str">
        <f>IFERROR(VLOOKUP(C577&amp;D577,AUS_male_points_list!$A$3:$S$1048576,19,FALSE), IFERROR(VLOOKUP(C577&amp;D577,AUS_female_points_list!$A$3:$S$1048576,19,FALSE),""))</f>
        <v/>
      </c>
      <c r="I577" s="81">
        <f>IFERROR(VLOOKUP(C577&amp;D577,AUS_male_Toplist_21_22!$N$3:$Q$2969,2,FALSE),IFERROR(VLOOKUP(C577&amp;D577,AUS_female_Toplist_21_22!$N$3:$Q$2879,2,FALSE),"Not found"))</f>
        <v>777</v>
      </c>
      <c r="J577" s="81">
        <f>IFERROR(VLOOKUP(C577&amp;D577,AUS_male_Toplist_21_22!$N$3:$Q$2969,3,FALSE),IFERROR(VLOOKUP(C577&amp;D577,AUS_female_Toplist_21_22!$N$3:$Q$2879,3,FALSE),"Not found"))</f>
        <v>110</v>
      </c>
      <c r="K577" s="2">
        <f>IFERROR(VLOOKUP(C577&amp;D577,AUS_male_Toplist_21_22!$N$3:$Q$2969,4,FALSE),IFERROR(VLOOKUP(C577&amp;D577,AUS_female_Toplist_21_22!$N$3:$Q$2879,4,FALSE),"Not found"))</f>
        <v>13</v>
      </c>
      <c r="L577" s="2">
        <f>(COUNTIF($C$2:$C577,$C577)=1)+0</f>
        <v>1</v>
      </c>
      <c r="M577" s="2">
        <f>IF(L577=1,RANK(I577,$I$2:$I$1209,0),"Alternate event")</f>
        <v>1095</v>
      </c>
      <c r="N577" s="2" t="str">
        <f t="shared" si="21"/>
        <v>Natalie DEBELJUHhammer-throw</v>
      </c>
      <c r="O577" t="str">
        <f>IF(COUNTIFS($N$2:$N$3997, N577)&gt;1, "Duplicate", "Unique")</f>
        <v>Unique</v>
      </c>
    </row>
    <row r="578" spans="1:15" x14ac:dyDescent="0.2">
      <c r="A578" s="2">
        <v>577</v>
      </c>
      <c r="B578" s="2">
        <f t="shared" si="20"/>
        <v>110</v>
      </c>
      <c r="C578" t="s">
        <v>328</v>
      </c>
      <c r="D578" t="s">
        <v>30</v>
      </c>
      <c r="E578" s="5">
        <v>44581</v>
      </c>
      <c r="F578" s="41">
        <f ca="1">DATEDIF(E578,TODAY(),"y")</f>
        <v>0</v>
      </c>
      <c r="G578" s="42" t="str">
        <f>IFERROR(VLOOKUP(C578&amp;D578,AUS_male_points_list!$A$3:$S$1048576,19,FALSE), IFERROR(VLOOKUP(C578&amp;D578,AUS_female_points_list!$A$3:$S$1048576,19,FALSE),""))</f>
        <v/>
      </c>
      <c r="I578" s="81">
        <f>IFERROR(VLOOKUP(C578&amp;D578,AUS_male_Toplist_21_22!$N$3:$Q$2969,2,FALSE),IFERROR(VLOOKUP(C578&amp;D578,AUS_female_Toplist_21_22!$N$3:$Q$2879,2,FALSE),"Not found"))</f>
        <v>978</v>
      </c>
      <c r="J578" s="81">
        <f>IFERROR(VLOOKUP(C578&amp;D578,AUS_male_Toplist_21_22!$N$3:$Q$2969,3,FALSE),IFERROR(VLOOKUP(C578&amp;D578,AUS_female_Toplist_21_22!$N$3:$Q$2879,3,FALSE),"Not found"))</f>
        <v>110</v>
      </c>
      <c r="K578" s="2">
        <f>IFERROR(VLOOKUP(C578&amp;D578,AUS_male_Toplist_21_22!$N$3:$Q$2969,4,FALSE),IFERROR(VLOOKUP(C578&amp;D578,AUS_female_Toplist_21_22!$N$3:$Q$2879,4,FALSE),"Not found"))</f>
        <v>16</v>
      </c>
      <c r="L578" s="2">
        <f>(COUNTIF($C$2:$C578,$C578)=1)+0</f>
        <v>1</v>
      </c>
      <c r="M578" s="2">
        <f>IF(L578=1,RANK(I578,$I$2:$I$1209,0),"Alternate event")</f>
        <v>731</v>
      </c>
      <c r="N578" s="2" t="str">
        <f t="shared" si="21"/>
        <v>Jessica NOBLE10000m</v>
      </c>
      <c r="O578" t="str">
        <f>IF(COUNTIFS($N$2:$N$3997, N578)&gt;1, "Duplicate", "Unique")</f>
        <v>Unique</v>
      </c>
    </row>
    <row r="579" spans="1:15" x14ac:dyDescent="0.2">
      <c r="A579" s="2">
        <v>578</v>
      </c>
      <c r="B579" s="2">
        <f t="shared" ref="B579:B642" si="22">IF(AND(L579=1,K579&lt;=3),B578+1,B578)</f>
        <v>110</v>
      </c>
      <c r="C579" t="s">
        <v>691</v>
      </c>
      <c r="D579" t="s">
        <v>29</v>
      </c>
      <c r="E579" s="5">
        <v>37332</v>
      </c>
      <c r="F579" s="41">
        <f ca="1">DATEDIF(E579,TODAY(),"y")</f>
        <v>20</v>
      </c>
      <c r="G579" s="42" t="str">
        <f>IFERROR(VLOOKUP(C579&amp;D579,AUS_male_points_list!$A$3:$S$1048576,19,FALSE), IFERROR(VLOOKUP(C579&amp;D579,AUS_female_points_list!$A$3:$S$1048576,19,FALSE),""))</f>
        <v/>
      </c>
      <c r="I579" s="81">
        <f>IFERROR(VLOOKUP(C579&amp;D579,AUS_male_Toplist_21_22!$N$3:$Q$2969,2,FALSE),IFERROR(VLOOKUP(C579&amp;D579,AUS_female_Toplist_21_22!$N$3:$Q$2879,2,FALSE),"Not found"))</f>
        <v>1049</v>
      </c>
      <c r="J579" s="81">
        <f>IFERROR(VLOOKUP(C579&amp;D579,AUS_male_Toplist_21_22!$N$3:$Q$2969,3,FALSE),IFERROR(VLOOKUP(C579&amp;D579,AUS_female_Toplist_21_22!$N$3:$Q$2879,3,FALSE),"Not found"))</f>
        <v>110</v>
      </c>
      <c r="K579" s="2">
        <f>IFERROR(VLOOKUP(C579&amp;D579,AUS_male_Toplist_21_22!$N$3:$Q$2969,4,FALSE),IFERROR(VLOOKUP(C579&amp;D579,AUS_female_Toplist_21_22!$N$3:$Q$2879,4,FALSE),"Not found"))</f>
        <v>18</v>
      </c>
      <c r="L579" s="2">
        <f>(COUNTIF($C$2:$C579,$C579)=1)+0</f>
        <v>1</v>
      </c>
      <c r="M579" s="2">
        <f>IF(L579=1,RANK(I579,$I$2:$I$1209,0),"Alternate event")</f>
        <v>358</v>
      </c>
      <c r="N579" s="2" t="str">
        <f t="shared" si="21"/>
        <v>Jude THOMAS5000m</v>
      </c>
      <c r="O579" t="str">
        <f>IF(COUNTIFS($N$2:$N$3997, N579)&gt;1, "Duplicate", "Unique")</f>
        <v>Unique</v>
      </c>
    </row>
    <row r="580" spans="1:15" x14ac:dyDescent="0.2">
      <c r="A580" s="2">
        <v>579</v>
      </c>
      <c r="B580" s="2">
        <f t="shared" si="22"/>
        <v>110</v>
      </c>
      <c r="C580" t="s">
        <v>378</v>
      </c>
      <c r="D580" s="5" t="s">
        <v>37</v>
      </c>
      <c r="E580" s="5">
        <v>37801</v>
      </c>
      <c r="F580" s="41">
        <f ca="1">DATEDIF(E580,TODAY(),"y")</f>
        <v>18</v>
      </c>
      <c r="G580" s="42" t="str">
        <f>IFERROR(VLOOKUP(C580&amp;D580,AUS_male_points_list!$A$3:$S$1048576,19,FALSE), IFERROR(VLOOKUP(C580&amp;D580,AUS_female_points_list!$A$3:$S$1048576,19,FALSE),""))</f>
        <v/>
      </c>
      <c r="I580" s="81">
        <f>IFERROR(VLOOKUP(C580&amp;D580,AUS_male_Toplist_21_22!$N$3:$Q$2969,2,FALSE),IFERROR(VLOOKUP(C580&amp;D580,AUS_female_Toplist_21_22!$N$3:$Q$2879,2,FALSE),"Not found"))</f>
        <v>1003</v>
      </c>
      <c r="J580" s="81">
        <f>IFERROR(VLOOKUP(C580&amp;D580,AUS_male_Toplist_21_22!$N$3:$Q$2969,3,FALSE),IFERROR(VLOOKUP(C580&amp;D580,AUS_female_Toplist_21_22!$N$3:$Q$2879,3,FALSE),"Not found"))</f>
        <v>110</v>
      </c>
      <c r="K580" s="2">
        <f>IFERROR(VLOOKUP(C580&amp;D580,AUS_male_Toplist_21_22!$N$3:$Q$2969,4,FALSE),IFERROR(VLOOKUP(C580&amp;D580,AUS_female_Toplist_21_22!$N$3:$Q$2879,4,FALSE),"Not found"))</f>
        <v>18</v>
      </c>
      <c r="L580" s="2">
        <f>(COUNTIF($C$2:$C580,$C580)=1)+0</f>
        <v>1</v>
      </c>
      <c r="M580" s="2">
        <f>IF(L580=1,RANK(I580,$I$2:$I$1209,0),"Alternate event")</f>
        <v>590</v>
      </c>
      <c r="N580" s="2" t="str">
        <f t="shared" si="21"/>
        <v>Alyssa LOWElong-jump</v>
      </c>
      <c r="O580" t="str">
        <f>IF(COUNTIFS($N$2:$N$3997, N580)&gt;1, "Duplicate", "Unique")</f>
        <v>Unique</v>
      </c>
    </row>
    <row r="581" spans="1:15" x14ac:dyDescent="0.2">
      <c r="A581" s="2">
        <v>580</v>
      </c>
      <c r="B581" s="2">
        <f t="shared" si="22"/>
        <v>110</v>
      </c>
      <c r="C581" t="s">
        <v>939</v>
      </c>
      <c r="D581" t="s">
        <v>34</v>
      </c>
      <c r="E581" s="5">
        <v>38176</v>
      </c>
      <c r="F581" s="41">
        <f ca="1">DATEDIF(E581,TODAY(),"y")</f>
        <v>17</v>
      </c>
      <c r="G581" s="42" t="str">
        <f>IFERROR(VLOOKUP(C581&amp;D581,AUS_male_points_list!$A$3:$S$1048576,19,FALSE), IFERROR(VLOOKUP(C581&amp;D581,AUS_female_points_list!$A$3:$S$1048576,19,FALSE),""))</f>
        <v/>
      </c>
      <c r="I581" s="81">
        <f>IFERROR(VLOOKUP(C581&amp;D581,AUS_male_Toplist_21_22!$N$3:$Q$2969,2,FALSE),IFERROR(VLOOKUP(C581&amp;D581,AUS_female_Toplist_21_22!$N$3:$Q$2879,2,FALSE),"Not found"))</f>
        <v>977</v>
      </c>
      <c r="J581" s="81">
        <f>IFERROR(VLOOKUP(C581&amp;D581,AUS_male_Toplist_21_22!$N$3:$Q$2969,3,FALSE),IFERROR(VLOOKUP(C581&amp;D581,AUS_female_Toplist_21_22!$N$3:$Q$2879,3,FALSE),"Not found"))</f>
        <v>110</v>
      </c>
      <c r="K581" s="2">
        <f>IFERROR(VLOOKUP(C581&amp;D581,AUS_male_Toplist_21_22!$N$3:$Q$2969,4,FALSE),IFERROR(VLOOKUP(C581&amp;D581,AUS_female_Toplist_21_22!$N$3:$Q$2879,4,FALSE),"Not found"))</f>
        <v>23</v>
      </c>
      <c r="L581" s="2">
        <f>(COUNTIF($C$2:$C581,$C581)=1)+0</f>
        <v>1</v>
      </c>
      <c r="M581" s="2">
        <f>IF(L581=1,RANK(I581,$I$2:$I$1209,0),"Alternate event")</f>
        <v>738</v>
      </c>
      <c r="N581" s="2" t="str">
        <f t="shared" si="21"/>
        <v>Abbie BUTLER3000msc</v>
      </c>
      <c r="O581" t="str">
        <f>IF(COUNTIFS($N$2:$N$3997, N581)&gt;1, "Duplicate", "Unique")</f>
        <v>Unique</v>
      </c>
    </row>
    <row r="582" spans="1:15" x14ac:dyDescent="0.2">
      <c r="A582" s="2">
        <v>581</v>
      </c>
      <c r="B582" s="2">
        <f t="shared" si="22"/>
        <v>110</v>
      </c>
      <c r="C582" t="s">
        <v>623</v>
      </c>
      <c r="D582" t="s">
        <v>27</v>
      </c>
      <c r="E582" s="5">
        <v>32416</v>
      </c>
      <c r="F582" s="41">
        <f ca="1">DATEDIF(E582,TODAY(),"y")</f>
        <v>33</v>
      </c>
      <c r="G582" s="42" t="str">
        <f>IFERROR(VLOOKUP(C582&amp;D582,AUS_male_points_list!$A$3:$S$1048576,19,FALSE), IFERROR(VLOOKUP(C582&amp;D582,AUS_female_points_list!$A$3:$S$1048576,19,FALSE),""))</f>
        <v/>
      </c>
      <c r="I582" s="81">
        <f>IFERROR(VLOOKUP(C582&amp;D582,AUS_male_Toplist_21_22!$N$3:$Q$2969,2,FALSE),IFERROR(VLOOKUP(C582&amp;D582,AUS_female_Toplist_21_22!$N$3:$Q$2879,2,FALSE),"Not found"))</f>
        <v>1073</v>
      </c>
      <c r="J582" s="81">
        <f>IFERROR(VLOOKUP(C582&amp;D582,AUS_male_Toplist_21_22!$N$3:$Q$2969,3,FALSE),IFERROR(VLOOKUP(C582&amp;D582,AUS_female_Toplist_21_22!$N$3:$Q$2879,3,FALSE),"Not found"))</f>
        <v>111</v>
      </c>
      <c r="K582" s="2">
        <f>IFERROR(VLOOKUP(C582&amp;D582,AUS_male_Toplist_21_22!$N$3:$Q$2969,4,FALSE),IFERROR(VLOOKUP(C582&amp;D582,AUS_female_Toplist_21_22!$N$3:$Q$2879,4,FALSE),"Not found"))</f>
        <v>9</v>
      </c>
      <c r="L582" s="2">
        <f>(COUNTIF($C$2:$C582,$C582)=1)+0</f>
        <v>1</v>
      </c>
      <c r="M582" s="2">
        <f>IF(L582=1,RANK(I582,$I$2:$I$1209,0),"Alternate event")</f>
        <v>278</v>
      </c>
      <c r="N582" s="2" t="str">
        <f t="shared" si="21"/>
        <v>Dylan STENSON800m</v>
      </c>
      <c r="O582" t="str">
        <f>IF(COUNTIFS($N$2:$N$3997, N582)&gt;1, "Duplicate", "Unique")</f>
        <v>Unique</v>
      </c>
    </row>
    <row r="583" spans="1:15" x14ac:dyDescent="0.2">
      <c r="A583" s="2">
        <v>582</v>
      </c>
      <c r="B583" s="2">
        <f t="shared" si="22"/>
        <v>110</v>
      </c>
      <c r="C583" t="s">
        <v>1055</v>
      </c>
      <c r="D583" s="5" t="s">
        <v>27</v>
      </c>
      <c r="E583" s="5">
        <v>37660</v>
      </c>
      <c r="F583" s="41">
        <f ca="1">DATEDIF(E583,TODAY(),"y")</f>
        <v>19</v>
      </c>
      <c r="G583" s="42" t="str">
        <f>IFERROR(VLOOKUP(C583&amp;D583,AUS_male_points_list!$A$3:$S$1048576,19,FALSE), IFERROR(VLOOKUP(C583&amp;D583,AUS_female_points_list!$A$3:$S$1048576,19,FALSE),""))</f>
        <v/>
      </c>
      <c r="I583" s="81">
        <f>IFERROR(VLOOKUP(C583&amp;D583,AUS_male_Toplist_21_22!$N$3:$Q$2969,2,FALSE),IFERROR(VLOOKUP(C583&amp;D583,AUS_female_Toplist_21_22!$N$3:$Q$2879,2,FALSE),"Not found"))</f>
        <v>1073</v>
      </c>
      <c r="J583" s="81">
        <f>IFERROR(VLOOKUP(C583&amp;D583,AUS_male_Toplist_21_22!$N$3:$Q$2969,3,FALSE),IFERROR(VLOOKUP(C583&amp;D583,AUS_female_Toplist_21_22!$N$3:$Q$2879,3,FALSE),"Not found"))</f>
        <v>111</v>
      </c>
      <c r="K583" s="2">
        <f>IFERROR(VLOOKUP(C583&amp;D583,AUS_male_Toplist_21_22!$N$3:$Q$2969,4,FALSE),IFERROR(VLOOKUP(C583&amp;D583,AUS_female_Toplist_21_22!$N$3:$Q$2879,4,FALSE),"Not found"))</f>
        <v>9</v>
      </c>
      <c r="L583" s="2">
        <f>(COUNTIF($C$2:$C583,$C583)=1)+0</f>
        <v>0</v>
      </c>
      <c r="M583" s="2" t="str">
        <f>IF(L583=1,RANK(I583,$I$2:$I$1209,0),"Alternate event")</f>
        <v>Alternate event</v>
      </c>
      <c r="N583" s="2" t="str">
        <f t="shared" si="21"/>
        <v>Tomas PALFREY800m</v>
      </c>
      <c r="O583" t="str">
        <f>IF(COUNTIFS($N$2:$N$3997, N583)&gt;1, "Duplicate", "Unique")</f>
        <v>Unique</v>
      </c>
    </row>
    <row r="584" spans="1:15" x14ac:dyDescent="0.2">
      <c r="A584" s="2">
        <v>583</v>
      </c>
      <c r="B584" s="2">
        <f t="shared" si="22"/>
        <v>110</v>
      </c>
      <c r="C584" t="s">
        <v>114</v>
      </c>
      <c r="D584" t="s">
        <v>25</v>
      </c>
      <c r="E584" s="5">
        <v>36999</v>
      </c>
      <c r="F584" s="41">
        <f ca="1">DATEDIF(E584,TODAY(),"y")</f>
        <v>20</v>
      </c>
      <c r="G584" s="42" t="str">
        <f>IFERROR(VLOOKUP(C584&amp;D584,AUS_male_points_list!$A$3:$S$1048576,19,FALSE), IFERROR(VLOOKUP(C584&amp;D584,AUS_female_points_list!$A$3:$S$1048576,19,FALSE),""))</f>
        <v/>
      </c>
      <c r="I584" s="81">
        <f>IFERROR(VLOOKUP(C584&amp;D584,AUS_male_Toplist_21_22!$N$3:$Q$2969,2,FALSE),IFERROR(VLOOKUP(C584&amp;D584,AUS_female_Toplist_21_22!$N$3:$Q$2879,2,FALSE),"Not found"))</f>
        <v>1063</v>
      </c>
      <c r="J584" s="81">
        <f>IFERROR(VLOOKUP(C584&amp;D584,AUS_male_Toplist_21_22!$N$3:$Q$2969,3,FALSE),IFERROR(VLOOKUP(C584&amp;D584,AUS_female_Toplist_21_22!$N$3:$Q$2879,3,FALSE),"Not found"))</f>
        <v>111</v>
      </c>
      <c r="K584" s="2">
        <f>IFERROR(VLOOKUP(C584&amp;D584,AUS_male_Toplist_21_22!$N$3:$Q$2969,4,FALSE),IFERROR(VLOOKUP(C584&amp;D584,AUS_female_Toplist_21_22!$N$3:$Q$2879,4,FALSE),"Not found"))</f>
        <v>12</v>
      </c>
      <c r="L584" s="2">
        <f>(COUNTIF($C$2:$C584,$C584)=1)+0</f>
        <v>0</v>
      </c>
      <c r="M584" s="2" t="str">
        <f>IF(L584=1,RANK(I584,$I$2:$I$1209,0),"Alternate event")</f>
        <v>Alternate event</v>
      </c>
      <c r="N584" s="2" t="str">
        <f t="shared" si="21"/>
        <v>Mia GROSS200m</v>
      </c>
      <c r="O584" t="str">
        <f>IF(COUNTIFS($N$2:$N$3997, N584)&gt;1, "Duplicate", "Unique")</f>
        <v>Unique</v>
      </c>
    </row>
    <row r="585" spans="1:15" x14ac:dyDescent="0.2">
      <c r="A585" s="2">
        <v>584</v>
      </c>
      <c r="B585" s="2">
        <f t="shared" si="22"/>
        <v>110</v>
      </c>
      <c r="C585" t="s">
        <v>1062</v>
      </c>
      <c r="D585" t="s">
        <v>34</v>
      </c>
      <c r="E585" s="5">
        <v>38330</v>
      </c>
      <c r="F585" s="41">
        <f ca="1">DATEDIF(E585,TODAY(),"y")</f>
        <v>17</v>
      </c>
      <c r="G585" s="42" t="str">
        <f>IFERROR(VLOOKUP(C585&amp;D585,AUS_male_points_list!$A$3:$S$1048576,19,FALSE), IFERROR(VLOOKUP(C585&amp;D585,AUS_female_points_list!$A$3:$S$1048576,19,FALSE),""))</f>
        <v/>
      </c>
      <c r="I585" s="81">
        <f>IFERROR(VLOOKUP(C585&amp;D585,AUS_male_Toplist_21_22!$N$3:$Q$2969,2,FALSE),IFERROR(VLOOKUP(C585&amp;D585,AUS_female_Toplist_21_22!$N$3:$Q$2879,2,FALSE),"Not found"))</f>
        <v>1004</v>
      </c>
      <c r="J585" s="81">
        <f>IFERROR(VLOOKUP(C585&amp;D585,AUS_male_Toplist_21_22!$N$3:$Q$2969,3,FALSE),IFERROR(VLOOKUP(C585&amp;D585,AUS_female_Toplist_21_22!$N$3:$Q$2879,3,FALSE),"Not found"))</f>
        <v>111</v>
      </c>
      <c r="K585" s="2">
        <f>IFERROR(VLOOKUP(C585&amp;D585,AUS_male_Toplist_21_22!$N$3:$Q$2969,4,FALSE),IFERROR(VLOOKUP(C585&amp;D585,AUS_female_Toplist_21_22!$N$3:$Q$2879,4,FALSE),"Not found"))</f>
        <v>12</v>
      </c>
      <c r="L585" s="2">
        <f>(COUNTIF($C$2:$C585,$C585)=1)+0</f>
        <v>1</v>
      </c>
      <c r="M585" s="2">
        <f>IF(L585=1,RANK(I585,$I$2:$I$1209,0),"Alternate event")</f>
        <v>578</v>
      </c>
      <c r="N585" s="2" t="str">
        <f t="shared" si="21"/>
        <v>Archie NOAKES3000msc</v>
      </c>
      <c r="O585" t="str">
        <f>IF(COUNTIFS($N$2:$N$3997, N585)&gt;1, "Duplicate", "Unique")</f>
        <v>Unique</v>
      </c>
    </row>
    <row r="586" spans="1:15" x14ac:dyDescent="0.2">
      <c r="A586" s="2">
        <v>585</v>
      </c>
      <c r="B586" s="2">
        <f t="shared" si="22"/>
        <v>110</v>
      </c>
      <c r="C586" t="s">
        <v>112</v>
      </c>
      <c r="D586" t="s">
        <v>2</v>
      </c>
      <c r="E586" s="5">
        <v>37754</v>
      </c>
      <c r="F586" s="41">
        <f ca="1">DATEDIF(E586,TODAY(),"y")</f>
        <v>18</v>
      </c>
      <c r="G586" s="42" t="str">
        <f>IFERROR(VLOOKUP(C586&amp;D586,AUS_male_points_list!$A$3:$S$1048576,19,FALSE), IFERROR(VLOOKUP(C586&amp;D586,AUS_female_points_list!$A$3:$S$1048576,19,FALSE),""))</f>
        <v/>
      </c>
      <c r="I586" s="81">
        <f>IFERROR(VLOOKUP(C586&amp;D586,AUS_male_Toplist_21_22!$N$3:$Q$2969,2,FALSE),IFERROR(VLOOKUP(C586&amp;D586,AUS_female_Toplist_21_22!$N$3:$Q$2879,2,FALSE),"Not found"))</f>
        <v>1075</v>
      </c>
      <c r="J586" s="81">
        <f>IFERROR(VLOOKUP(C586&amp;D586,AUS_male_Toplist_21_22!$N$3:$Q$2969,3,FALSE),IFERROR(VLOOKUP(C586&amp;D586,AUS_female_Toplist_21_22!$N$3:$Q$2879,3,FALSE),"Not found"))</f>
        <v>111</v>
      </c>
      <c r="K586" s="2">
        <f>IFERROR(VLOOKUP(C586&amp;D586,AUS_male_Toplist_21_22!$N$3:$Q$2969,4,FALSE),IFERROR(VLOOKUP(C586&amp;D586,AUS_female_Toplist_21_22!$N$3:$Q$2879,4,FALSE),"Not found"))</f>
        <v>13</v>
      </c>
      <c r="L586" s="2">
        <f>(COUNTIF($C$2:$C586,$C586)=1)+0</f>
        <v>1</v>
      </c>
      <c r="M586" s="2">
        <f>IF(L586=1,RANK(I586,$I$2:$I$1209,0),"Alternate event")</f>
        <v>269</v>
      </c>
      <c r="N586" s="2" t="str">
        <f t="shared" si="21"/>
        <v>Hayley REYNOLDS100m</v>
      </c>
      <c r="O586" t="str">
        <f>IF(COUNTIFS($N$2:$N$3997, N586)&gt;1, "Duplicate", "Unique")</f>
        <v>Unique</v>
      </c>
    </row>
    <row r="587" spans="1:15" x14ac:dyDescent="0.2">
      <c r="A587" s="2">
        <v>586</v>
      </c>
      <c r="B587" s="2">
        <f t="shared" si="22"/>
        <v>110</v>
      </c>
      <c r="C587" t="s">
        <v>195</v>
      </c>
      <c r="D587" t="s">
        <v>30</v>
      </c>
      <c r="E587" s="5">
        <v>35243</v>
      </c>
      <c r="F587" s="41">
        <f ca="1">DATEDIF(E587,TODAY(),"y")</f>
        <v>25</v>
      </c>
      <c r="G587" s="42" t="str">
        <f>IFERROR(VLOOKUP(C587&amp;D587,AUS_male_points_list!$A$3:$S$1048576,19,FALSE), IFERROR(VLOOKUP(C587&amp;D587,AUS_female_points_list!$A$3:$S$1048576,19,FALSE),""))</f>
        <v/>
      </c>
      <c r="I587" s="81">
        <f>IFERROR(VLOOKUP(C587&amp;D587,AUS_male_Toplist_21_22!$N$3:$Q$2969,2,FALSE),IFERROR(VLOOKUP(C587&amp;D587,AUS_female_Toplist_21_22!$N$3:$Q$2879,2,FALSE),"Not found"))</f>
        <v>974</v>
      </c>
      <c r="J587" s="81">
        <f>IFERROR(VLOOKUP(C587&amp;D587,AUS_male_Toplist_21_22!$N$3:$Q$2969,3,FALSE),IFERROR(VLOOKUP(C587&amp;D587,AUS_female_Toplist_21_22!$N$3:$Q$2879,3,FALSE),"Not found"))</f>
        <v>111</v>
      </c>
      <c r="K587" s="2">
        <f>IFERROR(VLOOKUP(C587&amp;D587,AUS_male_Toplist_21_22!$N$3:$Q$2969,4,FALSE),IFERROR(VLOOKUP(C587&amp;D587,AUS_female_Toplist_21_22!$N$3:$Q$2879,4,FALSE),"Not found"))</f>
        <v>17</v>
      </c>
      <c r="L587" s="2">
        <f>(COUNTIF($C$2:$C587,$C587)=1)+0</f>
        <v>0</v>
      </c>
      <c r="M587" s="2" t="str">
        <f>IF(L587=1,RANK(I587,$I$2:$I$1209,0),"Alternate event")</f>
        <v>Alternate event</v>
      </c>
      <c r="N587" s="2" t="str">
        <f t="shared" si="21"/>
        <v>Paige CAMPBELL10000m</v>
      </c>
      <c r="O587" t="str">
        <f>IF(COUNTIFS($N$2:$N$3997, N587)&gt;1, "Duplicate", "Unique")</f>
        <v>Unique</v>
      </c>
    </row>
    <row r="588" spans="1:15" x14ac:dyDescent="0.2">
      <c r="A588" s="2">
        <v>587</v>
      </c>
      <c r="B588" s="2">
        <f t="shared" si="22"/>
        <v>110</v>
      </c>
      <c r="C588" t="s">
        <v>659</v>
      </c>
      <c r="D588" t="s">
        <v>29</v>
      </c>
      <c r="E588" s="5">
        <v>34199</v>
      </c>
      <c r="F588" s="41">
        <f ca="1">DATEDIF(E588,TODAY(),"y")</f>
        <v>28</v>
      </c>
      <c r="G588" s="42" t="str">
        <f>IFERROR(VLOOKUP(C588&amp;D588,AUS_male_points_list!$A$3:$S$1048576,19,FALSE), IFERROR(VLOOKUP(C588&amp;D588,AUS_female_points_list!$A$3:$S$1048576,19,FALSE),""))</f>
        <v/>
      </c>
      <c r="I588" s="81">
        <f>IFERROR(VLOOKUP(C588&amp;D588,AUS_male_Toplist_21_22!$N$3:$Q$2969,2,FALSE),IFERROR(VLOOKUP(C588&amp;D588,AUS_female_Toplist_21_22!$N$3:$Q$2879,2,FALSE),"Not found"))</f>
        <v>1048</v>
      </c>
      <c r="J588" s="81">
        <f>IFERROR(VLOOKUP(C588&amp;D588,AUS_male_Toplist_21_22!$N$3:$Q$2969,3,FALSE),IFERROR(VLOOKUP(C588&amp;D588,AUS_female_Toplist_21_22!$N$3:$Q$2879,3,FALSE),"Not found"))</f>
        <v>111</v>
      </c>
      <c r="K588" s="2">
        <f>IFERROR(VLOOKUP(C588&amp;D588,AUS_male_Toplist_21_22!$N$3:$Q$2969,4,FALSE),IFERROR(VLOOKUP(C588&amp;D588,AUS_female_Toplist_21_22!$N$3:$Q$2879,4,FALSE),"Not found"))</f>
        <v>19</v>
      </c>
      <c r="L588" s="2">
        <f>(COUNTIF($C$2:$C588,$C588)=1)+0</f>
        <v>1</v>
      </c>
      <c r="M588" s="2">
        <f>IF(L588=1,RANK(I588,$I$2:$I$1209,0),"Alternate event")</f>
        <v>363</v>
      </c>
      <c r="N588" s="2" t="str">
        <f t="shared" si="21"/>
        <v>Andre WARING5000m</v>
      </c>
      <c r="O588" t="str">
        <f>IF(COUNTIFS($N$2:$N$3997, N588)&gt;1, "Duplicate", "Unique")</f>
        <v>Unique</v>
      </c>
    </row>
    <row r="589" spans="1:15" x14ac:dyDescent="0.2">
      <c r="A589" s="2">
        <v>588</v>
      </c>
      <c r="B589" s="2">
        <f t="shared" si="22"/>
        <v>110</v>
      </c>
      <c r="C589" t="s">
        <v>240</v>
      </c>
      <c r="D589" s="5" t="s">
        <v>27</v>
      </c>
      <c r="E589" s="5">
        <v>37449</v>
      </c>
      <c r="F589" s="41">
        <f ca="1">DATEDIF(E589,TODAY(),"y")</f>
        <v>19</v>
      </c>
      <c r="G589" s="42" t="str">
        <f>IFERROR(VLOOKUP(C589&amp;D589,AUS_male_points_list!$A$3:$S$1048576,19,FALSE), IFERROR(VLOOKUP(C589&amp;D589,AUS_female_points_list!$A$3:$S$1048576,19,FALSE),""))</f>
        <v/>
      </c>
      <c r="I589" s="81">
        <f>IFERROR(VLOOKUP(C589&amp;D589,AUS_male_Toplist_21_22!$N$3:$Q$2969,2,FALSE),IFERROR(VLOOKUP(C589&amp;D589,AUS_female_Toplist_21_22!$N$3:$Q$2879,2,FALSE),"Not found"))</f>
        <v>1073</v>
      </c>
      <c r="J589" s="81">
        <f>IFERROR(VLOOKUP(C589&amp;D589,AUS_male_Toplist_21_22!$N$3:$Q$2969,3,FALSE),IFERROR(VLOOKUP(C589&amp;D589,AUS_female_Toplist_21_22!$N$3:$Q$2879,3,FALSE),"Not found"))</f>
        <v>111</v>
      </c>
      <c r="K589" s="2">
        <f>IFERROR(VLOOKUP(C589&amp;D589,AUS_male_Toplist_21_22!$N$3:$Q$2969,4,FALSE),IFERROR(VLOOKUP(C589&amp;D589,AUS_female_Toplist_21_22!$N$3:$Q$2879,4,FALSE),"Not found"))</f>
        <v>22</v>
      </c>
      <c r="L589" s="2">
        <f>(COUNTIF($C$2:$C589,$C589)=1)+0</f>
        <v>1</v>
      </c>
      <c r="M589" s="2">
        <f>IF(L589=1,RANK(I589,$I$2:$I$1209,0),"Alternate event")</f>
        <v>278</v>
      </c>
      <c r="N589" s="2" t="str">
        <f t="shared" si="21"/>
        <v>Matilda RYAN800m</v>
      </c>
      <c r="O589" t="str">
        <f>IF(COUNTIFS($N$2:$N$3997, N589)&gt;1, "Duplicate", "Unique")</f>
        <v>Unique</v>
      </c>
    </row>
    <row r="590" spans="1:15" x14ac:dyDescent="0.2">
      <c r="A590" s="2">
        <v>589</v>
      </c>
      <c r="B590" s="2">
        <f t="shared" si="22"/>
        <v>110</v>
      </c>
      <c r="C590" t="s">
        <v>999</v>
      </c>
      <c r="D590" t="s">
        <v>41</v>
      </c>
      <c r="E590" s="5">
        <v>44671</v>
      </c>
      <c r="F590" s="41" t="e">
        <f ca="1">DATEDIF(E590,TODAY(),"y")</f>
        <v>#NUM!</v>
      </c>
      <c r="G590" s="42" t="str">
        <f>IFERROR(VLOOKUP(C590&amp;D590,AUS_male_points_list!$A$3:$S$1048576,19,FALSE), IFERROR(VLOOKUP(C590&amp;D590,AUS_female_points_list!$A$3:$S$1048576,19,FALSE),""))</f>
        <v/>
      </c>
      <c r="I590" s="81">
        <f>IFERROR(VLOOKUP(C590&amp;D590,AUS_male_Toplist_21_22!$N$3:$Q$2969,2,FALSE),IFERROR(VLOOKUP(C590&amp;D590,AUS_female_Toplist_21_22!$N$3:$Q$2879,2,FALSE),"Not found"))</f>
        <v>796</v>
      </c>
      <c r="J590" s="81">
        <f>IFERROR(VLOOKUP(C590&amp;D590,AUS_male_Toplist_21_22!$N$3:$Q$2969,3,FALSE),IFERROR(VLOOKUP(C590&amp;D590,AUS_female_Toplist_21_22!$N$3:$Q$2879,3,FALSE),"Not found"))</f>
        <v>111</v>
      </c>
      <c r="K590" s="2">
        <f>IFERROR(VLOOKUP(C590&amp;D590,AUS_male_Toplist_21_22!$N$3:$Q$2969,4,FALSE),IFERROR(VLOOKUP(C590&amp;D590,AUS_female_Toplist_21_22!$N$3:$Q$2879,4,FALSE),"Not found"))</f>
        <v>22</v>
      </c>
      <c r="L590" s="2">
        <f>(COUNTIF($C$2:$C590,$C590)=1)+0</f>
        <v>1</v>
      </c>
      <c r="M590" s="2">
        <f>IF(L590=1,RANK(I590,$I$2:$I$1209,0),"Alternate event")</f>
        <v>1076</v>
      </c>
      <c r="N590" s="2" t="str">
        <f t="shared" si="21"/>
        <v>Jade PATCHINGjavelin-throw</v>
      </c>
      <c r="O590" t="str">
        <f>IF(COUNTIFS($N$2:$N$3997, N590)&gt;1, "Duplicate", "Unique")</f>
        <v>Unique</v>
      </c>
    </row>
    <row r="591" spans="1:15" x14ac:dyDescent="0.2">
      <c r="A591" s="2">
        <v>590</v>
      </c>
      <c r="B591" s="2">
        <f t="shared" si="22"/>
        <v>110</v>
      </c>
      <c r="C591" t="s">
        <v>1106</v>
      </c>
      <c r="D591" t="s">
        <v>40</v>
      </c>
      <c r="E591" s="5">
        <v>37680</v>
      </c>
      <c r="F591" s="41">
        <f ca="1">DATEDIF(E591,TODAY(),"y")</f>
        <v>19</v>
      </c>
      <c r="G591" s="42" t="str">
        <f>IFERROR(VLOOKUP(C591&amp;D591,AUS_male_points_list!$A$3:$S$1048576,19,FALSE), IFERROR(VLOOKUP(C591&amp;D591,AUS_female_points_list!$A$3:$S$1048576,19,FALSE),""))</f>
        <v/>
      </c>
      <c r="I591" s="81">
        <f>IFERROR(VLOOKUP(C591&amp;D591,AUS_male_Toplist_21_22!$N$3:$Q$2969,2,FALSE),IFERROR(VLOOKUP(C591&amp;D591,AUS_female_Toplist_21_22!$N$3:$Q$2879,2,FALSE),"Not found"))</f>
        <v>876</v>
      </c>
      <c r="J591" s="81">
        <f>IFERROR(VLOOKUP(C591&amp;D591,AUS_male_Toplist_21_22!$N$3:$Q$2969,3,FALSE),IFERROR(VLOOKUP(C591&amp;D591,AUS_female_Toplist_21_22!$N$3:$Q$2879,3,FALSE),"Not found"))</f>
        <v>112</v>
      </c>
      <c r="K591" s="2">
        <f>IFERROR(VLOOKUP(C591&amp;D591,AUS_male_Toplist_21_22!$N$3:$Q$2969,4,FALSE),IFERROR(VLOOKUP(C591&amp;D591,AUS_female_Toplist_21_22!$N$3:$Q$2879,4,FALSE),"Not found"))</f>
        <v>8</v>
      </c>
      <c r="L591" s="2">
        <f>(COUNTIF($C$2:$C591,$C591)=1)+0</f>
        <v>1</v>
      </c>
      <c r="M591" s="2">
        <f>IF(L591=1,RANK(I591,$I$2:$I$1209,0),"Alternate event")</f>
        <v>1004</v>
      </c>
      <c r="N591" s="2" t="str">
        <f t="shared" si="21"/>
        <v>Etienne ROUSSEAUdiscus-throw</v>
      </c>
      <c r="O591" t="str">
        <f>IF(COUNTIFS($N$2:$N$3997, N591)&gt;1, "Duplicate", "Unique")</f>
        <v>Unique</v>
      </c>
    </row>
    <row r="592" spans="1:15" x14ac:dyDescent="0.2">
      <c r="A592" s="2">
        <v>591</v>
      </c>
      <c r="B592" s="2">
        <f t="shared" si="22"/>
        <v>110</v>
      </c>
      <c r="C592" t="s">
        <v>517</v>
      </c>
      <c r="D592" t="s">
        <v>2</v>
      </c>
      <c r="E592" s="5">
        <v>34035</v>
      </c>
      <c r="F592" s="41">
        <f ca="1">DATEDIF(E592,TODAY(),"y")</f>
        <v>29</v>
      </c>
      <c r="G592" s="42" t="str">
        <f>IFERROR(VLOOKUP(C592&amp;D592,AUS_male_points_list!$A$3:$S$1048576,19,FALSE), IFERROR(VLOOKUP(C592&amp;D592,AUS_female_points_list!$A$3:$S$1048576,19,FALSE),""))</f>
        <v/>
      </c>
      <c r="I592" s="81">
        <f>IFERROR(VLOOKUP(C592&amp;D592,AUS_male_Toplist_21_22!$N$3:$Q$2969,2,FALSE),IFERROR(VLOOKUP(C592&amp;D592,AUS_female_Toplist_21_22!$N$3:$Q$2879,2,FALSE),"Not found"))</f>
        <v>1085</v>
      </c>
      <c r="J592" s="81">
        <f>IFERROR(VLOOKUP(C592&amp;D592,AUS_male_Toplist_21_22!$N$3:$Q$2969,3,FALSE),IFERROR(VLOOKUP(C592&amp;D592,AUS_female_Toplist_21_22!$N$3:$Q$2879,3,FALSE),"Not found"))</f>
        <v>112</v>
      </c>
      <c r="K592" s="2">
        <f>IFERROR(VLOOKUP(C592&amp;D592,AUS_male_Toplist_21_22!$N$3:$Q$2969,4,FALSE),IFERROR(VLOOKUP(C592&amp;D592,AUS_female_Toplist_21_22!$N$3:$Q$2879,4,FALSE),"Not found"))</f>
        <v>11</v>
      </c>
      <c r="L592" s="2">
        <f>(COUNTIF($C$2:$C592,$C592)=1)+0</f>
        <v>0</v>
      </c>
      <c r="M592" s="2" t="str">
        <f>IF(L592=1,RANK(I592,$I$2:$I$1209,0),"Alternate event")</f>
        <v>Alternate event</v>
      </c>
      <c r="N592" s="2" t="str">
        <f t="shared" si="21"/>
        <v>Alex HARTMANN100m</v>
      </c>
      <c r="O592" t="str">
        <f>IF(COUNTIFS($N$2:$N$3997, N592)&gt;1, "Duplicate", "Unique")</f>
        <v>Unique</v>
      </c>
    </row>
    <row r="593" spans="1:15" x14ac:dyDescent="0.2">
      <c r="A593" s="2">
        <v>592</v>
      </c>
      <c r="B593" s="2">
        <f t="shared" si="22"/>
        <v>110</v>
      </c>
      <c r="C593" t="s">
        <v>522</v>
      </c>
      <c r="D593" t="s">
        <v>25</v>
      </c>
      <c r="E593" s="5">
        <v>35423</v>
      </c>
      <c r="F593" s="41">
        <f ca="1">DATEDIF(E593,TODAY(),"y")</f>
        <v>25</v>
      </c>
      <c r="G593" s="42" t="str">
        <f>IFERROR(VLOOKUP(C593&amp;D593,AUS_male_points_list!$A$3:$S$1048576,19,FALSE), IFERROR(VLOOKUP(C593&amp;D593,AUS_female_points_list!$A$3:$S$1048576,19,FALSE),""))</f>
        <v/>
      </c>
      <c r="I593" s="81">
        <f>IFERROR(VLOOKUP(C593&amp;D593,AUS_male_Toplist_21_22!$N$3:$Q$2969,2,FALSE),IFERROR(VLOOKUP(C593&amp;D593,AUS_female_Toplist_21_22!$N$3:$Q$2879,2,FALSE),"Not found"))</f>
        <v>1079</v>
      </c>
      <c r="J593" s="81">
        <f>IFERROR(VLOOKUP(C593&amp;D593,AUS_male_Toplist_21_22!$N$3:$Q$2969,3,FALSE),IFERROR(VLOOKUP(C593&amp;D593,AUS_female_Toplist_21_22!$N$3:$Q$2879,3,FALSE),"Not found"))</f>
        <v>112</v>
      </c>
      <c r="K593" s="2">
        <f>IFERROR(VLOOKUP(C593&amp;D593,AUS_male_Toplist_21_22!$N$3:$Q$2969,4,FALSE),IFERROR(VLOOKUP(C593&amp;D593,AUS_female_Toplist_21_22!$N$3:$Q$2879,4,FALSE),"Not found"))</f>
        <v>11</v>
      </c>
      <c r="L593" s="2">
        <f>(COUNTIF($C$2:$C593,$C593)=1)+0</f>
        <v>1</v>
      </c>
      <c r="M593" s="2">
        <f>IF(L593=1,RANK(I593,$I$2:$I$1209,0),"Alternate event")</f>
        <v>252</v>
      </c>
      <c r="N593" s="2" t="str">
        <f t="shared" si="21"/>
        <v>Michael ROMANIN200m</v>
      </c>
      <c r="O593" t="str">
        <f>IF(COUNTIFS($N$2:$N$3997, N593)&gt;1, "Duplicate", "Unique")</f>
        <v>Unique</v>
      </c>
    </row>
    <row r="594" spans="1:15" x14ac:dyDescent="0.2">
      <c r="A594" s="2">
        <v>593</v>
      </c>
      <c r="B594" s="2">
        <f t="shared" si="22"/>
        <v>110</v>
      </c>
      <c r="C594" t="s">
        <v>360</v>
      </c>
      <c r="D594" t="s">
        <v>33</v>
      </c>
      <c r="E594" s="5">
        <v>36893</v>
      </c>
      <c r="F594" s="41">
        <f ca="1">DATEDIF(E594,TODAY(),"y")</f>
        <v>21</v>
      </c>
      <c r="G594" s="42" t="str">
        <f>IFERROR(VLOOKUP(C594&amp;D594,AUS_male_points_list!$A$3:$S$1048576,19,FALSE), IFERROR(VLOOKUP(C594&amp;D594,AUS_female_points_list!$A$3:$S$1048576,19,FALSE),""))</f>
        <v/>
      </c>
      <c r="I594" s="81">
        <f>IFERROR(VLOOKUP(C594&amp;D594,AUS_male_Toplist_21_22!$N$3:$Q$2969,2,FALSE),IFERROR(VLOOKUP(C594&amp;D594,AUS_female_Toplist_21_22!$N$3:$Q$2879,2,FALSE),"Not found"))</f>
        <v>1005</v>
      </c>
      <c r="J594" s="81">
        <f>IFERROR(VLOOKUP(C594&amp;D594,AUS_male_Toplist_21_22!$N$3:$Q$2969,3,FALSE),IFERROR(VLOOKUP(C594&amp;D594,AUS_female_Toplist_21_22!$N$3:$Q$2879,3,FALSE),"Not found"))</f>
        <v>112</v>
      </c>
      <c r="K594" s="2">
        <f>IFERROR(VLOOKUP(C594&amp;D594,AUS_male_Toplist_21_22!$N$3:$Q$2969,4,FALSE),IFERROR(VLOOKUP(C594&amp;D594,AUS_female_Toplist_21_22!$N$3:$Q$2879,4,FALSE),"Not found"))</f>
        <v>11</v>
      </c>
      <c r="L594" s="2">
        <f>(COUNTIF($C$2:$C594,$C594)=1)+0</f>
        <v>1</v>
      </c>
      <c r="M594" s="2">
        <f>IF(L594=1,RANK(I594,$I$2:$I$1209,0),"Alternate event")</f>
        <v>569</v>
      </c>
      <c r="N594" s="2" t="str">
        <f t="shared" si="21"/>
        <v>Susie DOUGLAS400mh</v>
      </c>
      <c r="O594" t="str">
        <f>IF(COUNTIFS($N$2:$N$3997, N594)&gt;1, "Duplicate", "Unique")</f>
        <v>Unique</v>
      </c>
    </row>
    <row r="595" spans="1:15" x14ac:dyDescent="0.2">
      <c r="A595" s="2">
        <v>594</v>
      </c>
      <c r="B595" s="2">
        <f t="shared" si="22"/>
        <v>110</v>
      </c>
      <c r="C595" t="s">
        <v>347</v>
      </c>
      <c r="D595" t="s">
        <v>32</v>
      </c>
      <c r="E595" s="5">
        <v>37340</v>
      </c>
      <c r="F595" s="41">
        <f ca="1">DATEDIF(E595,TODAY(),"y")</f>
        <v>19</v>
      </c>
      <c r="G595" s="42" t="str">
        <f>IFERROR(VLOOKUP(C595&amp;D595,AUS_male_points_list!$A$3:$S$1048576,19,FALSE), IFERROR(VLOOKUP(C595&amp;D595,AUS_female_points_list!$A$3:$S$1048576,19,FALSE),""))</f>
        <v/>
      </c>
      <c r="I595" s="81">
        <f>IFERROR(VLOOKUP(C595&amp;D595,AUS_male_Toplist_21_22!$N$3:$Q$2969,2,FALSE),IFERROR(VLOOKUP(C595&amp;D595,AUS_female_Toplist_21_22!$N$3:$Q$2879,2,FALSE),"Not found"))</f>
        <v>997</v>
      </c>
      <c r="J595" s="81">
        <f>IFERROR(VLOOKUP(C595&amp;D595,AUS_male_Toplist_21_22!$N$3:$Q$2969,3,FALSE),IFERROR(VLOOKUP(C595&amp;D595,AUS_female_Toplist_21_22!$N$3:$Q$2879,3,FALSE),"Not found"))</f>
        <v>112</v>
      </c>
      <c r="K595" s="2">
        <f>IFERROR(VLOOKUP(C595&amp;D595,AUS_male_Toplist_21_22!$N$3:$Q$2969,4,FALSE),IFERROR(VLOOKUP(C595&amp;D595,AUS_female_Toplist_21_22!$N$3:$Q$2879,4,FALSE),"Not found"))</f>
        <v>12</v>
      </c>
      <c r="L595" s="2">
        <f>(COUNTIF($C$2:$C595,$C595)=1)+0</f>
        <v>1</v>
      </c>
      <c r="M595" s="2">
        <f>IF(L595=1,RANK(I595,$I$2:$I$1209,0),"Alternate event")</f>
        <v>625</v>
      </c>
      <c r="N595" s="2" t="str">
        <f t="shared" si="21"/>
        <v>Sophia CIBEI100mh</v>
      </c>
      <c r="O595" t="str">
        <f>IF(COUNTIFS($N$2:$N$3997, N595)&gt;1, "Duplicate", "Unique")</f>
        <v>Unique</v>
      </c>
    </row>
    <row r="596" spans="1:15" x14ac:dyDescent="0.2">
      <c r="A596" s="2">
        <v>595</v>
      </c>
      <c r="B596" s="2">
        <f t="shared" si="22"/>
        <v>110</v>
      </c>
      <c r="C596" t="s">
        <v>714</v>
      </c>
      <c r="D596" t="s">
        <v>29</v>
      </c>
      <c r="E596" s="5">
        <v>35060</v>
      </c>
      <c r="F596" s="41">
        <f ca="1">DATEDIF(E596,TODAY(),"y")</f>
        <v>26</v>
      </c>
      <c r="G596" s="42" t="str">
        <f>IFERROR(VLOOKUP(C596&amp;D596,AUS_male_points_list!$A$3:$S$1048576,19,FALSE), IFERROR(VLOOKUP(C596&amp;D596,AUS_female_points_list!$A$3:$S$1048576,19,FALSE),""))</f>
        <v/>
      </c>
      <c r="I596" s="81">
        <f>IFERROR(VLOOKUP(C596&amp;D596,AUS_male_Toplist_21_22!$N$3:$Q$2969,2,FALSE),IFERROR(VLOOKUP(C596&amp;D596,AUS_female_Toplist_21_22!$N$3:$Q$2879,2,FALSE),"Not found"))</f>
        <v>1047</v>
      </c>
      <c r="J596" s="81">
        <f>IFERROR(VLOOKUP(C596&amp;D596,AUS_male_Toplist_21_22!$N$3:$Q$2969,3,FALSE),IFERROR(VLOOKUP(C596&amp;D596,AUS_female_Toplist_21_22!$N$3:$Q$2879,3,FALSE),"Not found"))</f>
        <v>112</v>
      </c>
      <c r="K596" s="2">
        <f>IFERROR(VLOOKUP(C596&amp;D596,AUS_male_Toplist_21_22!$N$3:$Q$2969,4,FALSE),IFERROR(VLOOKUP(C596&amp;D596,AUS_female_Toplist_21_22!$N$3:$Q$2879,4,FALSE),"Not found"))</f>
        <v>20</v>
      </c>
      <c r="L596" s="2">
        <f>(COUNTIF($C$2:$C596,$C596)=1)+0</f>
        <v>1</v>
      </c>
      <c r="M596" s="2">
        <f>IF(L596=1,RANK(I596,$I$2:$I$1209,0),"Alternate event")</f>
        <v>364</v>
      </c>
      <c r="N596" s="2" t="str">
        <f t="shared" si="21"/>
        <v>Riley COCKS5000m</v>
      </c>
      <c r="O596" t="str">
        <f>IF(COUNTIFS($N$2:$N$3997, N596)&gt;1, "Duplicate", "Unique")</f>
        <v>Unique</v>
      </c>
    </row>
    <row r="597" spans="1:15" x14ac:dyDescent="0.2">
      <c r="A597" s="2">
        <v>596</v>
      </c>
      <c r="B597" s="2">
        <f t="shared" si="22"/>
        <v>110</v>
      </c>
      <c r="C597" t="s">
        <v>412</v>
      </c>
      <c r="D597" s="5" t="s">
        <v>41</v>
      </c>
      <c r="E597" s="5">
        <v>35434</v>
      </c>
      <c r="F597" s="41">
        <f ca="1">DATEDIF(E597,TODAY(),"y")</f>
        <v>25</v>
      </c>
      <c r="G597" s="42" t="str">
        <f>IFERROR(VLOOKUP(C597&amp;D597,AUS_male_points_list!$A$3:$S$1048576,19,FALSE), IFERROR(VLOOKUP(C597&amp;D597,AUS_female_points_list!$A$3:$S$1048576,19,FALSE),""))</f>
        <v/>
      </c>
      <c r="I597" s="81">
        <f>IFERROR(VLOOKUP(C597&amp;D597,AUS_male_Toplist_21_22!$N$3:$Q$2969,2,FALSE),IFERROR(VLOOKUP(C597&amp;D597,AUS_female_Toplist_21_22!$N$3:$Q$2879,2,FALSE),"Not found"))</f>
        <v>795</v>
      </c>
      <c r="J597" s="81">
        <f>IFERROR(VLOOKUP(C597&amp;D597,AUS_male_Toplist_21_22!$N$3:$Q$2969,3,FALSE),IFERROR(VLOOKUP(C597&amp;D597,AUS_female_Toplist_21_22!$N$3:$Q$2879,3,FALSE),"Not found"))</f>
        <v>112</v>
      </c>
      <c r="K597" s="2">
        <f>IFERROR(VLOOKUP(C597&amp;D597,AUS_male_Toplist_21_22!$N$3:$Q$2969,4,FALSE),IFERROR(VLOOKUP(C597&amp;D597,AUS_female_Toplist_21_22!$N$3:$Q$2879,4,FALSE),"Not found"))</f>
        <v>23</v>
      </c>
      <c r="L597" s="2">
        <f>(COUNTIF($C$2:$C597,$C597)=1)+0</f>
        <v>0</v>
      </c>
      <c r="M597" s="2" t="str">
        <f>IF(L597=1,RANK(I597,$I$2:$I$1209,0),"Alternate event")</f>
        <v>Alternate event</v>
      </c>
      <c r="N597" s="2" t="str">
        <f t="shared" si="21"/>
        <v>Alysha BURNETTjavelin-throw</v>
      </c>
      <c r="O597" t="str">
        <f>IF(COUNTIFS($N$2:$N$3997, N597)&gt;1, "Duplicate", "Unique")</f>
        <v>Unique</v>
      </c>
    </row>
    <row r="598" spans="1:15" x14ac:dyDescent="0.2">
      <c r="A598" s="2">
        <v>597</v>
      </c>
      <c r="B598" s="2">
        <f t="shared" si="22"/>
        <v>110</v>
      </c>
      <c r="C598" t="s">
        <v>565</v>
      </c>
      <c r="D598" t="s">
        <v>26</v>
      </c>
      <c r="E598" s="5">
        <v>36818</v>
      </c>
      <c r="F598" s="41">
        <f ca="1">DATEDIF(E598,TODAY(),"y")</f>
        <v>21</v>
      </c>
      <c r="G598" s="42" t="str">
        <f>IFERROR(VLOOKUP(C598&amp;D598,AUS_male_points_list!$A$3:$S$1048576,19,FALSE), IFERROR(VLOOKUP(C598&amp;D598,AUS_female_points_list!$A$3:$S$1048576,19,FALSE),""))</f>
        <v/>
      </c>
      <c r="I598" s="81">
        <f>IFERROR(VLOOKUP(C598&amp;D598,AUS_male_Toplist_21_22!$N$3:$Q$2969,2,FALSE),IFERROR(VLOOKUP(C598&amp;D598,AUS_female_Toplist_21_22!$N$3:$Q$2879,2,FALSE),"Not found"))</f>
        <v>1075</v>
      </c>
      <c r="J598" s="81">
        <f>IFERROR(VLOOKUP(C598&amp;D598,AUS_male_Toplist_21_22!$N$3:$Q$2969,3,FALSE),IFERROR(VLOOKUP(C598&amp;D598,AUS_female_Toplist_21_22!$N$3:$Q$2879,3,FALSE),"Not found"))</f>
        <v>113</v>
      </c>
      <c r="K598" s="2">
        <f>IFERROR(VLOOKUP(C598&amp;D598,AUS_male_Toplist_21_22!$N$3:$Q$2969,4,FALSE),IFERROR(VLOOKUP(C598&amp;D598,AUS_female_Toplist_21_22!$N$3:$Q$2879,4,FALSE),"Not found"))</f>
        <v>8</v>
      </c>
      <c r="L598" s="2">
        <f>(COUNTIF($C$2:$C598,$C598)=1)+0</f>
        <v>1</v>
      </c>
      <c r="M598" s="2">
        <f>IF(L598=1,RANK(I598,$I$2:$I$1209,0),"Alternate event")</f>
        <v>269</v>
      </c>
      <c r="N598" s="2" t="str">
        <f t="shared" si="21"/>
        <v>Tom WILLEMS400m</v>
      </c>
      <c r="O598" t="str">
        <f>IF(COUNTIFS($N$2:$N$3997, N598)&gt;1, "Duplicate", "Unique")</f>
        <v>Unique</v>
      </c>
    </row>
    <row r="599" spans="1:15" x14ac:dyDescent="0.2">
      <c r="A599" s="2">
        <v>598</v>
      </c>
      <c r="B599" s="2">
        <f t="shared" si="22"/>
        <v>110</v>
      </c>
      <c r="C599" t="s">
        <v>515</v>
      </c>
      <c r="D599" s="5" t="s">
        <v>25</v>
      </c>
      <c r="E599" s="5">
        <v>35389</v>
      </c>
      <c r="F599" s="41">
        <f ca="1">DATEDIF(E599,TODAY(),"y")</f>
        <v>25</v>
      </c>
      <c r="G599" s="42" t="str">
        <f>IFERROR(VLOOKUP(C599&amp;D599,AUS_male_points_list!$A$3:$S$1048576,19,FALSE), IFERROR(VLOOKUP(C599&amp;D599,AUS_female_points_list!$A$3:$S$1048576,19,FALSE),""))</f>
        <v/>
      </c>
      <c r="I599" s="81">
        <f>IFERROR(VLOOKUP(C599&amp;D599,AUS_male_Toplist_21_22!$N$3:$Q$2969,2,FALSE),IFERROR(VLOOKUP(C599&amp;D599,AUS_female_Toplist_21_22!$N$3:$Q$2879,2,FALSE),"Not found"))</f>
        <v>1076</v>
      </c>
      <c r="J599" s="81">
        <f>IFERROR(VLOOKUP(C599&amp;D599,AUS_male_Toplist_21_22!$N$3:$Q$2969,3,FALSE),IFERROR(VLOOKUP(C599&amp;D599,AUS_female_Toplist_21_22!$N$3:$Q$2879,3,FALSE),"Not found"))</f>
        <v>113</v>
      </c>
      <c r="K599" s="2">
        <f>IFERROR(VLOOKUP(C599&amp;D599,AUS_male_Toplist_21_22!$N$3:$Q$2969,4,FALSE),IFERROR(VLOOKUP(C599&amp;D599,AUS_female_Toplist_21_22!$N$3:$Q$2879,4,FALSE),"Not found"))</f>
        <v>12</v>
      </c>
      <c r="L599" s="2">
        <f>(COUNTIF($C$2:$C599,$C599)=1)+0</f>
        <v>0</v>
      </c>
      <c r="M599" s="2" t="str">
        <f>IF(L599=1,RANK(I599,$I$2:$I$1209,0),"Alternate event")</f>
        <v>Alternate event</v>
      </c>
      <c r="N599" s="2" t="str">
        <f t="shared" si="21"/>
        <v>Jacob DESPARD200m</v>
      </c>
      <c r="O599" t="str">
        <f>IF(COUNTIFS($N$2:$N$3997, N599)&gt;1, "Duplicate", "Unique")</f>
        <v>Unique</v>
      </c>
    </row>
    <row r="600" spans="1:15" x14ac:dyDescent="0.2">
      <c r="A600" s="2">
        <v>599</v>
      </c>
      <c r="B600" s="2">
        <f t="shared" si="22"/>
        <v>110</v>
      </c>
      <c r="C600" t="s">
        <v>912</v>
      </c>
      <c r="D600" t="s">
        <v>25</v>
      </c>
      <c r="E600" s="5">
        <v>36331</v>
      </c>
      <c r="F600" s="41">
        <f ca="1">DATEDIF(E600,TODAY(),"y")</f>
        <v>22</v>
      </c>
      <c r="G600" s="42" t="str">
        <f>IFERROR(VLOOKUP(C600&amp;D600,AUS_male_points_list!$A$3:$S$1048576,19,FALSE), IFERROR(VLOOKUP(C600&amp;D600,AUS_female_points_list!$A$3:$S$1048576,19,FALSE),""))</f>
        <v/>
      </c>
      <c r="I600" s="81">
        <f>IFERROR(VLOOKUP(C600&amp;D600,AUS_male_Toplist_21_22!$N$3:$Q$2969,2,FALSE),IFERROR(VLOOKUP(C600&amp;D600,AUS_female_Toplist_21_22!$N$3:$Q$2879,2,FALSE),"Not found"))</f>
        <v>1055</v>
      </c>
      <c r="J600" s="81">
        <f>IFERROR(VLOOKUP(C600&amp;D600,AUS_male_Toplist_21_22!$N$3:$Q$2969,3,FALSE),IFERROR(VLOOKUP(C600&amp;D600,AUS_female_Toplist_21_22!$N$3:$Q$2879,3,FALSE),"Not found"))</f>
        <v>113</v>
      </c>
      <c r="K600" s="2">
        <f>IFERROR(VLOOKUP(C600&amp;D600,AUS_male_Toplist_21_22!$N$3:$Q$2969,4,FALSE),IFERROR(VLOOKUP(C600&amp;D600,AUS_female_Toplist_21_22!$N$3:$Q$2879,4,FALSE),"Not found"))</f>
        <v>13</v>
      </c>
      <c r="L600" s="2">
        <f>(COUNTIF($C$2:$C600,$C600)=1)+0</f>
        <v>1</v>
      </c>
      <c r="M600" s="2">
        <f>IF(L600=1,RANK(I600,$I$2:$I$1209,0),"Alternate event")</f>
        <v>333</v>
      </c>
      <c r="N600" s="2" t="str">
        <f t="shared" si="21"/>
        <v>Kysha PRACIAK200m</v>
      </c>
      <c r="O600" t="str">
        <f>IF(COUNTIFS($N$2:$N$3997, N600)&gt;1, "Duplicate", "Unique")</f>
        <v>Unique</v>
      </c>
    </row>
    <row r="601" spans="1:15" x14ac:dyDescent="0.2">
      <c r="A601" s="2">
        <v>600</v>
      </c>
      <c r="B601" s="2">
        <f t="shared" si="22"/>
        <v>110</v>
      </c>
      <c r="C601" t="s">
        <v>685</v>
      </c>
      <c r="D601" t="s">
        <v>34</v>
      </c>
      <c r="E601" s="5">
        <v>33601</v>
      </c>
      <c r="F601" s="41">
        <f ca="1">DATEDIF(E601,TODAY(),"y")</f>
        <v>30</v>
      </c>
      <c r="G601" s="42" t="str">
        <f>IFERROR(VLOOKUP(C601&amp;D601,AUS_male_points_list!$A$3:$S$1048576,19,FALSE), IFERROR(VLOOKUP(C601&amp;D601,AUS_female_points_list!$A$3:$S$1048576,19,FALSE),""))</f>
        <v/>
      </c>
      <c r="I601" s="81">
        <f>IFERROR(VLOOKUP(C601&amp;D601,AUS_male_Toplist_21_22!$N$3:$Q$2969,2,FALSE),IFERROR(VLOOKUP(C601&amp;D601,AUS_female_Toplist_21_22!$N$3:$Q$2879,2,FALSE),"Not found"))</f>
        <v>978</v>
      </c>
      <c r="J601" s="81">
        <f>IFERROR(VLOOKUP(C601&amp;D601,AUS_male_Toplist_21_22!$N$3:$Q$2969,3,FALSE),IFERROR(VLOOKUP(C601&amp;D601,AUS_female_Toplist_21_22!$N$3:$Q$2879,3,FALSE),"Not found"))</f>
        <v>113</v>
      </c>
      <c r="K601" s="2">
        <f>IFERROR(VLOOKUP(C601&amp;D601,AUS_male_Toplist_21_22!$N$3:$Q$2969,4,FALSE),IFERROR(VLOOKUP(C601&amp;D601,AUS_female_Toplist_21_22!$N$3:$Q$2879,4,FALSE),"Not found"))</f>
        <v>13</v>
      </c>
      <c r="L601" s="2">
        <f>(COUNTIF($C$2:$C601,$C601)=1)+0</f>
        <v>1</v>
      </c>
      <c r="M601" s="2">
        <f>IF(L601=1,RANK(I601,$I$2:$I$1209,0),"Alternate event")</f>
        <v>731</v>
      </c>
      <c r="N601" s="2" t="str">
        <f t="shared" si="21"/>
        <v>Christopher DALE3000msc</v>
      </c>
      <c r="O601" t="str">
        <f>IF(COUNTIFS($N$2:$N$3997, N601)&gt;1, "Duplicate", "Unique")</f>
        <v>Unique</v>
      </c>
    </row>
    <row r="602" spans="1:15" x14ac:dyDescent="0.2">
      <c r="A602" s="2">
        <v>601</v>
      </c>
      <c r="B602" s="2">
        <f t="shared" si="22"/>
        <v>110</v>
      </c>
      <c r="C602" t="s">
        <v>992</v>
      </c>
      <c r="D602" t="s">
        <v>42</v>
      </c>
      <c r="E602" s="5">
        <v>37301</v>
      </c>
      <c r="F602" s="41">
        <f ca="1">DATEDIF(E602,TODAY(),"y")</f>
        <v>20</v>
      </c>
      <c r="G602" s="42" t="str">
        <f>IFERROR(VLOOKUP(C602&amp;D602,AUS_male_points_list!$A$3:$S$1048576,19,FALSE), IFERROR(VLOOKUP(C602&amp;D602,AUS_female_points_list!$A$3:$S$1048576,19,FALSE),""))</f>
        <v/>
      </c>
      <c r="I602" s="81">
        <f>IFERROR(VLOOKUP(C602&amp;D602,AUS_male_Toplist_21_22!$N$3:$Q$2969,2,FALSE),IFERROR(VLOOKUP(C602&amp;D602,AUS_female_Toplist_21_22!$N$3:$Q$2879,2,FALSE),"Not found"))</f>
        <v>773</v>
      </c>
      <c r="J602" s="81">
        <f>IFERROR(VLOOKUP(C602&amp;D602,AUS_male_Toplist_21_22!$N$3:$Q$2969,3,FALSE),IFERROR(VLOOKUP(C602&amp;D602,AUS_female_Toplist_21_22!$N$3:$Q$2879,3,FALSE),"Not found"))</f>
        <v>113</v>
      </c>
      <c r="K602" s="2">
        <f>IFERROR(VLOOKUP(C602&amp;D602,AUS_male_Toplist_21_22!$N$3:$Q$2969,4,FALSE),IFERROR(VLOOKUP(C602&amp;D602,AUS_female_Toplist_21_22!$N$3:$Q$2879,4,FALSE),"Not found"))</f>
        <v>14</v>
      </c>
      <c r="L602" s="2">
        <f>(COUNTIF($C$2:$C602,$C602)=1)+0</f>
        <v>1</v>
      </c>
      <c r="M602" s="2">
        <f>IF(L602=1,RANK(I602,$I$2:$I$1209,0),"Alternate event")</f>
        <v>1098</v>
      </c>
      <c r="N602" s="2" t="str">
        <f t="shared" si="21"/>
        <v>Rachel HOSIEhammer-throw</v>
      </c>
      <c r="O602" t="str">
        <f>IF(COUNTIFS($N$2:$N$3997, N602)&gt;1, "Duplicate", "Unique")</f>
        <v>Unique</v>
      </c>
    </row>
    <row r="603" spans="1:15" x14ac:dyDescent="0.2">
      <c r="A603" s="2">
        <v>602</v>
      </c>
      <c r="B603" s="2">
        <f t="shared" si="22"/>
        <v>110</v>
      </c>
      <c r="C603" t="s">
        <v>967</v>
      </c>
      <c r="D603" t="s">
        <v>38</v>
      </c>
      <c r="E603" s="5">
        <v>44701</v>
      </c>
      <c r="F603" s="41" t="e">
        <f ca="1">DATEDIF(E603,TODAY(),"y")</f>
        <v>#NUM!</v>
      </c>
      <c r="G603" s="42" t="str">
        <f>IFERROR(VLOOKUP(C603&amp;D603,AUS_male_points_list!$A$3:$S$1048576,19,FALSE), IFERROR(VLOOKUP(C603&amp;D603,AUS_female_points_list!$A$3:$S$1048576,19,FALSE),""))</f>
        <v/>
      </c>
      <c r="I603" s="81">
        <f>IFERROR(VLOOKUP(C603&amp;D603,AUS_male_Toplist_21_22!$N$3:$Q$2969,2,FALSE),IFERROR(VLOOKUP(C603&amp;D603,AUS_female_Toplist_21_22!$N$3:$Q$2879,2,FALSE),"Not found"))</f>
        <v>933</v>
      </c>
      <c r="J603" s="81">
        <f>IFERROR(VLOOKUP(C603&amp;D603,AUS_male_Toplist_21_22!$N$3:$Q$2969,3,FALSE),IFERROR(VLOOKUP(C603&amp;D603,AUS_female_Toplist_21_22!$N$3:$Q$2879,3,FALSE),"Not found"))</f>
        <v>113</v>
      </c>
      <c r="K603" s="2">
        <f>IFERROR(VLOOKUP(C603&amp;D603,AUS_male_Toplist_21_22!$N$3:$Q$2969,4,FALSE),IFERROR(VLOOKUP(C603&amp;D603,AUS_female_Toplist_21_22!$N$3:$Q$2879,4,FALSE),"Not found"))</f>
        <v>17</v>
      </c>
      <c r="L603" s="2">
        <f>(COUNTIF($C$2:$C603,$C603)=1)+0</f>
        <v>1</v>
      </c>
      <c r="M603" s="2">
        <f>IF(L603=1,RANK(I603,$I$2:$I$1209,0),"Alternate event")</f>
        <v>884</v>
      </c>
      <c r="N603" s="2" t="str">
        <f t="shared" si="21"/>
        <v>Sophie ZARAFAtriple-jump</v>
      </c>
      <c r="O603" t="str">
        <f>IF(COUNTIFS($N$2:$N$3997, N603)&gt;1, "Duplicate", "Unique")</f>
        <v>Unique</v>
      </c>
    </row>
    <row r="604" spans="1:15" x14ac:dyDescent="0.2">
      <c r="A604" s="2">
        <v>603</v>
      </c>
      <c r="B604" s="2">
        <f t="shared" si="22"/>
        <v>110</v>
      </c>
      <c r="C604" t="s">
        <v>293</v>
      </c>
      <c r="D604" t="s">
        <v>28</v>
      </c>
      <c r="E604" s="5">
        <v>35559</v>
      </c>
      <c r="F604" s="41">
        <f ca="1">DATEDIF(E604,TODAY(),"y")</f>
        <v>24</v>
      </c>
      <c r="G604" s="42" t="str">
        <f>IFERROR(VLOOKUP(C604&amp;D604,AUS_male_points_list!$A$3:$S$1048576,19,FALSE), IFERROR(VLOOKUP(C604&amp;D604,AUS_female_points_list!$A$3:$S$1048576,19,FALSE),""))</f>
        <v/>
      </c>
      <c r="I604" s="81">
        <f>IFERROR(VLOOKUP(C604&amp;D604,AUS_male_Toplist_21_22!$N$3:$Q$2969,2,FALSE),IFERROR(VLOOKUP(C604&amp;D604,AUS_female_Toplist_21_22!$N$3:$Q$2879,2,FALSE),"Not found"))</f>
        <v>1066</v>
      </c>
      <c r="J604" s="81">
        <f>IFERROR(VLOOKUP(C604&amp;D604,AUS_male_Toplist_21_22!$N$3:$Q$2969,3,FALSE),IFERROR(VLOOKUP(C604&amp;D604,AUS_female_Toplist_21_22!$N$3:$Q$2879,3,FALSE),"Not found"))</f>
        <v>113</v>
      </c>
      <c r="K604" s="2">
        <f>IFERROR(VLOOKUP(C604&amp;D604,AUS_male_Toplist_21_22!$N$3:$Q$2969,4,FALSE),IFERROR(VLOOKUP(C604&amp;D604,AUS_female_Toplist_21_22!$N$3:$Q$2879,4,FALSE),"Not found"))</f>
        <v>23</v>
      </c>
      <c r="L604" s="2">
        <f>(COUNTIF($C$2:$C604,$C604)=1)+0</f>
        <v>0</v>
      </c>
      <c r="M604" s="2" t="str">
        <f>IF(L604=1,RANK(I604,$I$2:$I$1209,0),"Alternate event")</f>
        <v>Alternate event</v>
      </c>
      <c r="N604" s="2" t="str">
        <f t="shared" si="21"/>
        <v>Georgia WINKCUP1500m</v>
      </c>
      <c r="O604" t="str">
        <f>IF(COUNTIFS($N$2:$N$3997, N604)&gt;1, "Duplicate", "Unique")</f>
        <v>Unique</v>
      </c>
    </row>
    <row r="605" spans="1:15" x14ac:dyDescent="0.2">
      <c r="A605" s="2">
        <v>604</v>
      </c>
      <c r="B605" s="2">
        <f t="shared" si="22"/>
        <v>110</v>
      </c>
      <c r="C605" t="s">
        <v>940</v>
      </c>
      <c r="D605" t="s">
        <v>34</v>
      </c>
      <c r="E605" s="5">
        <v>38600</v>
      </c>
      <c r="F605" s="41">
        <f ca="1">DATEDIF(E605,TODAY(),"y")</f>
        <v>16</v>
      </c>
      <c r="G605" s="42" t="str">
        <f>IFERROR(VLOOKUP(C605&amp;D605,AUS_male_points_list!$A$3:$S$1048576,19,FALSE), IFERROR(VLOOKUP(C605&amp;D605,AUS_female_points_list!$A$3:$S$1048576,19,FALSE),""))</f>
        <v/>
      </c>
      <c r="I605" s="81">
        <f>IFERROR(VLOOKUP(C605&amp;D605,AUS_male_Toplist_21_22!$N$3:$Q$2969,2,FALSE),IFERROR(VLOOKUP(C605&amp;D605,AUS_female_Toplist_21_22!$N$3:$Q$2879,2,FALSE),"Not found"))</f>
        <v>965</v>
      </c>
      <c r="J605" s="81">
        <f>IFERROR(VLOOKUP(C605&amp;D605,AUS_male_Toplist_21_22!$N$3:$Q$2969,3,FALSE),IFERROR(VLOOKUP(C605&amp;D605,AUS_female_Toplist_21_22!$N$3:$Q$2879,3,FALSE),"Not found"))</f>
        <v>113</v>
      </c>
      <c r="K605" s="2">
        <f>IFERROR(VLOOKUP(C605&amp;D605,AUS_male_Toplist_21_22!$N$3:$Q$2969,4,FALSE),IFERROR(VLOOKUP(C605&amp;D605,AUS_female_Toplist_21_22!$N$3:$Q$2879,4,FALSE),"Not found"))</f>
        <v>24</v>
      </c>
      <c r="L605" s="2">
        <f>(COUNTIF($C$2:$C605,$C605)=1)+0</f>
        <v>1</v>
      </c>
      <c r="M605" s="2">
        <f>IF(L605=1,RANK(I605,$I$2:$I$1209,0),"Alternate event")</f>
        <v>781</v>
      </c>
      <c r="N605" s="2" t="str">
        <f t="shared" si="21"/>
        <v>Allegra MCGIVERN3000msc</v>
      </c>
      <c r="O605" t="str">
        <f>IF(COUNTIFS($N$2:$N$3997, N605)&gt;1, "Duplicate", "Unique")</f>
        <v>Unique</v>
      </c>
    </row>
    <row r="606" spans="1:15" x14ac:dyDescent="0.2">
      <c r="A606" s="2">
        <v>605</v>
      </c>
      <c r="B606" s="2">
        <f t="shared" si="22"/>
        <v>110</v>
      </c>
      <c r="C606" t="s">
        <v>812</v>
      </c>
      <c r="D606" t="s">
        <v>41</v>
      </c>
      <c r="E606" s="5">
        <v>37456</v>
      </c>
      <c r="F606" s="41">
        <f ca="1">DATEDIF(E606,TODAY(),"y")</f>
        <v>19</v>
      </c>
      <c r="G606" s="42" t="str">
        <f>IFERROR(VLOOKUP(C606&amp;D606,AUS_male_points_list!$A$3:$S$1048576,19,FALSE), IFERROR(VLOOKUP(C606&amp;D606,AUS_female_points_list!$A$3:$S$1048576,19,FALSE),""))</f>
        <v/>
      </c>
      <c r="I606" s="81">
        <f>IFERROR(VLOOKUP(C606&amp;D606,AUS_male_Toplist_21_22!$N$3:$Q$2969,2,FALSE),IFERROR(VLOOKUP(C606&amp;D606,AUS_female_Toplist_21_22!$N$3:$Q$2879,2,FALSE),"Not found"))</f>
        <v>908</v>
      </c>
      <c r="J606" s="81">
        <f>IFERROR(VLOOKUP(C606&amp;D606,AUS_male_Toplist_21_22!$N$3:$Q$2969,3,FALSE),IFERROR(VLOOKUP(C606&amp;D606,AUS_female_Toplist_21_22!$N$3:$Q$2879,3,FALSE),"Not found"))</f>
        <v>114</v>
      </c>
      <c r="K606" s="2">
        <f>IFERROR(VLOOKUP(C606&amp;D606,AUS_male_Toplist_21_22!$N$3:$Q$2969,4,FALSE),IFERROR(VLOOKUP(C606&amp;D606,AUS_female_Toplist_21_22!$N$3:$Q$2879,4,FALSE),"Not found"))</f>
        <v>12</v>
      </c>
      <c r="L606" s="2">
        <f>(COUNTIF($C$2:$C606,$C606)=1)+0</f>
        <v>1</v>
      </c>
      <c r="M606" s="2">
        <f>IF(L606=1,RANK(I606,$I$2:$I$1209,0),"Alternate event")</f>
        <v>960</v>
      </c>
      <c r="N606" s="2" t="str">
        <f t="shared" si="21"/>
        <v>Oliver BLACKBURNjavelin-throw</v>
      </c>
      <c r="O606" t="str">
        <f>IF(COUNTIFS($N$2:$N$3997, N606)&gt;1, "Duplicate", "Unique")</f>
        <v>Unique</v>
      </c>
    </row>
    <row r="607" spans="1:15" x14ac:dyDescent="0.2">
      <c r="A607" s="2">
        <v>606</v>
      </c>
      <c r="B607" s="2">
        <f t="shared" si="22"/>
        <v>110</v>
      </c>
      <c r="C607" t="s">
        <v>473</v>
      </c>
      <c r="D607" t="s">
        <v>32</v>
      </c>
      <c r="E607" s="5">
        <v>34986</v>
      </c>
      <c r="F607" s="41">
        <f ca="1">DATEDIF(E607,TODAY(),"y")</f>
        <v>26</v>
      </c>
      <c r="G607" s="42" t="str">
        <f>IFERROR(VLOOKUP(C607&amp;D607,AUS_male_points_list!$A$3:$S$1048576,19,FALSE), IFERROR(VLOOKUP(C607&amp;D607,AUS_female_points_list!$A$3:$S$1048576,19,FALSE),""))</f>
        <v/>
      </c>
      <c r="I607" s="81">
        <f>IFERROR(VLOOKUP(C607&amp;D607,AUS_male_Toplist_21_22!$N$3:$Q$2969,2,FALSE),IFERROR(VLOOKUP(C607&amp;D607,AUS_female_Toplist_21_22!$N$3:$Q$2879,2,FALSE),"Not found"))</f>
        <v>996</v>
      </c>
      <c r="J607" s="81">
        <f>IFERROR(VLOOKUP(C607&amp;D607,AUS_male_Toplist_21_22!$N$3:$Q$2969,3,FALSE),IFERROR(VLOOKUP(C607&amp;D607,AUS_female_Toplist_21_22!$N$3:$Q$2879,3,FALSE),"Not found"))</f>
        <v>114</v>
      </c>
      <c r="K607" s="2">
        <f>IFERROR(VLOOKUP(C607&amp;D607,AUS_male_Toplist_21_22!$N$3:$Q$2969,4,FALSE),IFERROR(VLOOKUP(C607&amp;D607,AUS_female_Toplist_21_22!$N$3:$Q$2879,4,FALSE),"Not found"))</f>
        <v>13</v>
      </c>
      <c r="L607" s="2">
        <f>(COUNTIF($C$2:$C607,$C607)=1)+0</f>
        <v>0</v>
      </c>
      <c r="M607" s="2" t="str">
        <f>IF(L607=1,RANK(I607,$I$2:$I$1209,0),"Alternate event")</f>
        <v>Alternate event</v>
      </c>
      <c r="N607" s="2" t="str">
        <f t="shared" si="21"/>
        <v>Tori WEST100mh</v>
      </c>
      <c r="O607" t="str">
        <f>IF(COUNTIFS($N$2:$N$3997, N607)&gt;1, "Duplicate", "Unique")</f>
        <v>Unique</v>
      </c>
    </row>
    <row r="608" spans="1:15" x14ac:dyDescent="0.2">
      <c r="A608" s="2">
        <v>607</v>
      </c>
      <c r="B608" s="2">
        <f t="shared" si="22"/>
        <v>110</v>
      </c>
      <c r="C608" t="s">
        <v>954</v>
      </c>
      <c r="D608" t="s">
        <v>32</v>
      </c>
      <c r="E608" s="5">
        <v>0</v>
      </c>
      <c r="F608" s="41">
        <f ca="1">DATEDIF(E608,TODAY(),"y")</f>
        <v>122</v>
      </c>
      <c r="G608" s="42" t="str">
        <f>IFERROR(VLOOKUP(C608&amp;D608,AUS_male_points_list!$A$3:$S$1048576,19,FALSE), IFERROR(VLOOKUP(C608&amp;D608,AUS_female_points_list!$A$3:$S$1048576,19,FALSE),""))</f>
        <v/>
      </c>
      <c r="I608" s="81">
        <f>IFERROR(VLOOKUP(C608&amp;D608,AUS_male_Toplist_21_22!$N$3:$Q$2969,2,FALSE),IFERROR(VLOOKUP(C608&amp;D608,AUS_female_Toplist_21_22!$N$3:$Q$2879,2,FALSE),"Not found"))</f>
        <v>996</v>
      </c>
      <c r="J608" s="81">
        <f>IFERROR(VLOOKUP(C608&amp;D608,AUS_male_Toplist_21_22!$N$3:$Q$2969,3,FALSE),IFERROR(VLOOKUP(C608&amp;D608,AUS_female_Toplist_21_22!$N$3:$Q$2879,3,FALSE),"Not found"))</f>
        <v>114</v>
      </c>
      <c r="K608" s="2">
        <f>IFERROR(VLOOKUP(C608&amp;D608,AUS_male_Toplist_21_22!$N$3:$Q$2969,4,FALSE),IFERROR(VLOOKUP(C608&amp;D608,AUS_female_Toplist_21_22!$N$3:$Q$2879,4,FALSE),"Not found"))</f>
        <v>13</v>
      </c>
      <c r="L608" s="2">
        <f>(COUNTIF($C$2:$C608,$C608)=1)+0</f>
        <v>1</v>
      </c>
      <c r="M608" s="2">
        <f>IF(L608=1,RANK(I608,$I$2:$I$1209,0),"Alternate event")</f>
        <v>628</v>
      </c>
      <c r="N608" s="2" t="str">
        <f t="shared" si="21"/>
        <v>Emily BRITTON100mh</v>
      </c>
      <c r="O608" t="str">
        <f>IF(COUNTIFS($N$2:$N$3997, N608)&gt;1, "Duplicate", "Unique")</f>
        <v>Unique</v>
      </c>
    </row>
    <row r="609" spans="1:15" x14ac:dyDescent="0.2">
      <c r="A609" s="2">
        <v>608</v>
      </c>
      <c r="B609" s="2">
        <f t="shared" si="22"/>
        <v>110</v>
      </c>
      <c r="C609" t="s">
        <v>109</v>
      </c>
      <c r="D609" t="s">
        <v>2</v>
      </c>
      <c r="E609" s="5">
        <v>36580</v>
      </c>
      <c r="F609" s="41">
        <f ca="1">DATEDIF(E609,TODAY(),"y")</f>
        <v>22</v>
      </c>
      <c r="G609" s="42" t="str">
        <f>IFERROR(VLOOKUP(C609&amp;D609,AUS_male_points_list!$A$3:$S$1048576,19,FALSE), IFERROR(VLOOKUP(C609&amp;D609,AUS_female_points_list!$A$3:$S$1048576,19,FALSE),""))</f>
        <v/>
      </c>
      <c r="I609" s="81">
        <f>IFERROR(VLOOKUP(C609&amp;D609,AUS_male_Toplist_21_22!$N$3:$Q$2969,2,FALSE),IFERROR(VLOOKUP(C609&amp;D609,AUS_female_Toplist_21_22!$N$3:$Q$2879,2,FALSE),"Not found"))</f>
        <v>1068</v>
      </c>
      <c r="J609" s="81">
        <f>IFERROR(VLOOKUP(C609&amp;D609,AUS_male_Toplist_21_22!$N$3:$Q$2969,3,FALSE),IFERROR(VLOOKUP(C609&amp;D609,AUS_female_Toplist_21_22!$N$3:$Q$2879,3,FALSE),"Not found"))</f>
        <v>114</v>
      </c>
      <c r="K609" s="2">
        <f>IFERROR(VLOOKUP(C609&amp;D609,AUS_male_Toplist_21_22!$N$3:$Q$2969,4,FALSE),IFERROR(VLOOKUP(C609&amp;D609,AUS_female_Toplist_21_22!$N$3:$Q$2879,4,FALSE),"Not found"))</f>
        <v>14</v>
      </c>
      <c r="L609" s="2">
        <f>(COUNTIF($C$2:$C609,$C609)=1)+0</f>
        <v>0</v>
      </c>
      <c r="M609" s="2" t="str">
        <f>IF(L609=1,RANK(I609,$I$2:$I$1209,0),"Alternate event")</f>
        <v>Alternate event</v>
      </c>
      <c r="N609" s="2" t="str">
        <f t="shared" si="21"/>
        <v>Kristie EDWARDS100m</v>
      </c>
      <c r="O609" t="str">
        <f>IF(COUNTIFS($N$2:$N$3997, N609)&gt;1, "Duplicate", "Unique")</f>
        <v>Unique</v>
      </c>
    </row>
    <row r="610" spans="1:15" x14ac:dyDescent="0.2">
      <c r="A610" s="2">
        <v>609</v>
      </c>
      <c r="B610" s="2">
        <f t="shared" si="22"/>
        <v>110</v>
      </c>
      <c r="C610" t="s">
        <v>459</v>
      </c>
      <c r="D610" t="s">
        <v>40</v>
      </c>
      <c r="E610" s="5">
        <v>36466</v>
      </c>
      <c r="F610" s="41">
        <f ca="1">DATEDIF(E610,TODAY(),"y")</f>
        <v>22</v>
      </c>
      <c r="G610" s="42" t="str">
        <f>IFERROR(VLOOKUP(C610&amp;D610,AUS_male_points_list!$A$3:$S$1048576,19,FALSE), IFERROR(VLOOKUP(C610&amp;D610,AUS_female_points_list!$A$3:$S$1048576,19,FALSE),""))</f>
        <v/>
      </c>
      <c r="I610" s="81">
        <f>IFERROR(VLOOKUP(C610&amp;D610,AUS_male_Toplist_21_22!$N$3:$Q$2969,2,FALSE),IFERROR(VLOOKUP(C610&amp;D610,AUS_female_Toplist_21_22!$N$3:$Q$2879,2,FALSE),"Not found"))</f>
        <v>815</v>
      </c>
      <c r="J610" s="81">
        <f>IFERROR(VLOOKUP(C610&amp;D610,AUS_male_Toplist_21_22!$N$3:$Q$2969,3,FALSE),IFERROR(VLOOKUP(C610&amp;D610,AUS_female_Toplist_21_22!$N$3:$Q$2879,3,FALSE),"Not found"))</f>
        <v>114</v>
      </c>
      <c r="K610" s="2">
        <f>IFERROR(VLOOKUP(C610&amp;D610,AUS_male_Toplist_21_22!$N$3:$Q$2969,4,FALSE),IFERROR(VLOOKUP(C610&amp;D610,AUS_female_Toplist_21_22!$N$3:$Q$2879,4,FALSE),"Not found"))</f>
        <v>15</v>
      </c>
      <c r="L610" s="2">
        <f>(COUNTIF($C$2:$C610,$C610)=1)+0</f>
        <v>1</v>
      </c>
      <c r="M610" s="2">
        <f>IF(L610=1,RANK(I610,$I$2:$I$1209,0),"Alternate event")</f>
        <v>1062</v>
      </c>
      <c r="N610" s="2" t="str">
        <f t="shared" si="21"/>
        <v>Sina WILDRAUTdiscus-throw</v>
      </c>
      <c r="O610" t="str">
        <f>IF(COUNTIFS($N$2:$N$3997, N610)&gt;1, "Duplicate", "Unique")</f>
        <v>Unique</v>
      </c>
    </row>
    <row r="611" spans="1:15" x14ac:dyDescent="0.2">
      <c r="A611" s="2">
        <v>610</v>
      </c>
      <c r="B611" s="2">
        <f t="shared" si="22"/>
        <v>110</v>
      </c>
      <c r="C611" t="s">
        <v>1086</v>
      </c>
      <c r="D611" t="s">
        <v>35</v>
      </c>
      <c r="E611" s="5">
        <v>37666</v>
      </c>
      <c r="F611" s="41">
        <f ca="1">DATEDIF(E611,TODAY(),"y")</f>
        <v>19</v>
      </c>
      <c r="G611" s="42" t="str">
        <f>IFERROR(VLOOKUP(C611&amp;D611,AUS_male_points_list!$A$3:$S$1048576,19,FALSE), IFERROR(VLOOKUP(C611&amp;D611,AUS_female_points_list!$A$3:$S$1048576,19,FALSE),""))</f>
        <v/>
      </c>
      <c r="I611" s="81">
        <f>IFERROR(VLOOKUP(C611&amp;D611,AUS_male_Toplist_21_22!$N$3:$Q$2969,2,FALSE),IFERROR(VLOOKUP(C611&amp;D611,AUS_female_Toplist_21_22!$N$3:$Q$2879,2,FALSE),"Not found"))</f>
        <v>958</v>
      </c>
      <c r="J611" s="81">
        <f>IFERROR(VLOOKUP(C611&amp;D611,AUS_male_Toplist_21_22!$N$3:$Q$2969,3,FALSE),IFERROR(VLOOKUP(C611&amp;D611,AUS_female_Toplist_21_22!$N$3:$Q$2879,3,FALSE),"Not found"))</f>
        <v>114</v>
      </c>
      <c r="K611" s="2">
        <f>IFERROR(VLOOKUP(C611&amp;D611,AUS_male_Toplist_21_22!$N$3:$Q$2969,4,FALSE),IFERROR(VLOOKUP(C611&amp;D611,AUS_female_Toplist_21_22!$N$3:$Q$2879,4,FALSE),"Not found"))</f>
        <v>18</v>
      </c>
      <c r="L611" s="2">
        <f>(COUNTIF($C$2:$C611,$C611)=1)+0</f>
        <v>1</v>
      </c>
      <c r="M611" s="2">
        <f>IF(L611=1,RANK(I611,$I$2:$I$1209,0),"Alternate event")</f>
        <v>804</v>
      </c>
      <c r="N611" s="2" t="str">
        <f t="shared" si="21"/>
        <v>Ethan PETCOShigh-jump</v>
      </c>
      <c r="O611" t="str">
        <f>IF(COUNTIFS($N$2:$N$3997, N611)&gt;1, "Duplicate", "Unique")</f>
        <v>Unique</v>
      </c>
    </row>
    <row r="612" spans="1:15" x14ac:dyDescent="0.2">
      <c r="A612" s="2">
        <v>611</v>
      </c>
      <c r="B612" s="2">
        <f t="shared" si="22"/>
        <v>110</v>
      </c>
      <c r="C612" t="s">
        <v>1095</v>
      </c>
      <c r="D612" t="s">
        <v>35</v>
      </c>
      <c r="E612" s="5">
        <v>44640</v>
      </c>
      <c r="F612" s="41" t="e">
        <f ca="1">DATEDIF(E612,TODAY(),"y")</f>
        <v>#NUM!</v>
      </c>
      <c r="G612" s="42" t="str">
        <f>IFERROR(VLOOKUP(C612&amp;D612,AUS_male_points_list!$A$3:$S$1048576,19,FALSE), IFERROR(VLOOKUP(C612&amp;D612,AUS_female_points_list!$A$3:$S$1048576,19,FALSE),""))</f>
        <v/>
      </c>
      <c r="I612" s="81">
        <f>IFERROR(VLOOKUP(C612&amp;D612,AUS_male_Toplist_21_22!$N$3:$Q$2969,2,FALSE),IFERROR(VLOOKUP(C612&amp;D612,AUS_female_Toplist_21_22!$N$3:$Q$2879,2,FALSE),"Not found"))</f>
        <v>958</v>
      </c>
      <c r="J612" s="81">
        <f>IFERROR(VLOOKUP(C612&amp;D612,AUS_male_Toplist_21_22!$N$3:$Q$2969,3,FALSE),IFERROR(VLOOKUP(C612&amp;D612,AUS_female_Toplist_21_22!$N$3:$Q$2879,3,FALSE),"Not found"))</f>
        <v>114</v>
      </c>
      <c r="K612" s="2">
        <f>IFERROR(VLOOKUP(C612&amp;D612,AUS_male_Toplist_21_22!$N$3:$Q$2969,4,FALSE),IFERROR(VLOOKUP(C612&amp;D612,AUS_female_Toplist_21_22!$N$3:$Q$2879,4,FALSE),"Not found"))</f>
        <v>18</v>
      </c>
      <c r="L612" s="2">
        <f>(COUNTIF($C$2:$C612,$C612)=1)+0</f>
        <v>1</v>
      </c>
      <c r="M612" s="2">
        <f>IF(L612=1,RANK(I612,$I$2:$I$1209,0),"Alternate event")</f>
        <v>804</v>
      </c>
      <c r="N612" s="2" t="str">
        <f t="shared" si="21"/>
        <v>Zane PATERSONhigh-jump</v>
      </c>
      <c r="O612" t="str">
        <f>IF(COUNTIFS($N$2:$N$3997, N612)&gt;1, "Duplicate", "Unique")</f>
        <v>Unique</v>
      </c>
    </row>
    <row r="613" spans="1:15" x14ac:dyDescent="0.2">
      <c r="A613" s="2">
        <v>612</v>
      </c>
      <c r="B613" s="2">
        <f t="shared" si="22"/>
        <v>110</v>
      </c>
      <c r="C613" t="s">
        <v>696</v>
      </c>
      <c r="D613" t="s">
        <v>29</v>
      </c>
      <c r="E613" s="5">
        <v>34767</v>
      </c>
      <c r="F613" s="41">
        <f ca="1">DATEDIF(E613,TODAY(),"y")</f>
        <v>27</v>
      </c>
      <c r="G613" s="42" t="str">
        <f>IFERROR(VLOOKUP(C613&amp;D613,AUS_male_points_list!$A$3:$S$1048576,19,FALSE), IFERROR(VLOOKUP(C613&amp;D613,AUS_female_points_list!$A$3:$S$1048576,19,FALSE),""))</f>
        <v/>
      </c>
      <c r="I613" s="81">
        <f>IFERROR(VLOOKUP(C613&amp;D613,AUS_male_Toplist_21_22!$N$3:$Q$2969,2,FALSE),IFERROR(VLOOKUP(C613&amp;D613,AUS_female_Toplist_21_22!$N$3:$Q$2879,2,FALSE),"Not found"))</f>
        <v>1046</v>
      </c>
      <c r="J613" s="81">
        <f>IFERROR(VLOOKUP(C613&amp;D613,AUS_male_Toplist_21_22!$N$3:$Q$2969,3,FALSE),IFERROR(VLOOKUP(C613&amp;D613,AUS_female_Toplist_21_22!$N$3:$Q$2879,3,FALSE),"Not found"))</f>
        <v>114</v>
      </c>
      <c r="K613" s="2">
        <f>IFERROR(VLOOKUP(C613&amp;D613,AUS_male_Toplist_21_22!$N$3:$Q$2969,4,FALSE),IFERROR(VLOOKUP(C613&amp;D613,AUS_female_Toplist_21_22!$N$3:$Q$2879,4,FALSE),"Not found"))</f>
        <v>21</v>
      </c>
      <c r="L613" s="2">
        <f>(COUNTIF($C$2:$C613,$C613)=1)+0</f>
        <v>1</v>
      </c>
      <c r="M613" s="2">
        <f>IF(L613=1,RANK(I613,$I$2:$I$1209,0),"Alternate event")</f>
        <v>370</v>
      </c>
      <c r="N613" s="2" t="str">
        <f t="shared" si="21"/>
        <v>Adrian POTTER5000m</v>
      </c>
      <c r="O613" t="str">
        <f>IF(COUNTIFS($N$2:$N$3997, N613)&gt;1, "Duplicate", "Unique")</f>
        <v>Unique</v>
      </c>
    </row>
    <row r="614" spans="1:15" x14ac:dyDescent="0.2">
      <c r="A614" s="2">
        <v>613</v>
      </c>
      <c r="B614" s="2">
        <f t="shared" si="22"/>
        <v>110</v>
      </c>
      <c r="C614" t="s">
        <v>758</v>
      </c>
      <c r="D614" t="s">
        <v>37</v>
      </c>
      <c r="E614" s="5">
        <v>35623</v>
      </c>
      <c r="F614" s="41">
        <f ca="1">DATEDIF(E614,TODAY(),"y")</f>
        <v>24</v>
      </c>
      <c r="G614" s="42" t="str">
        <f>IFERROR(VLOOKUP(C614&amp;D614,AUS_male_points_list!$A$3:$S$1048576,19,FALSE), IFERROR(VLOOKUP(C614&amp;D614,AUS_female_points_list!$A$3:$S$1048576,19,FALSE),""))</f>
        <v/>
      </c>
      <c r="I614" s="81">
        <f>IFERROR(VLOOKUP(C614&amp;D614,AUS_male_Toplist_21_22!$N$3:$Q$2969,2,FALSE),IFERROR(VLOOKUP(C614&amp;D614,AUS_female_Toplist_21_22!$N$3:$Q$2879,2,FALSE),"Not found"))</f>
        <v>1027</v>
      </c>
      <c r="J614" s="81">
        <f>IFERROR(VLOOKUP(C614&amp;D614,AUS_male_Toplist_21_22!$N$3:$Q$2969,3,FALSE),IFERROR(VLOOKUP(C614&amp;D614,AUS_female_Toplist_21_22!$N$3:$Q$2879,3,FALSE),"Not found"))</f>
        <v>114</v>
      </c>
      <c r="K614" s="2">
        <f>IFERROR(VLOOKUP(C614&amp;D614,AUS_male_Toplist_21_22!$N$3:$Q$2969,4,FALSE),IFERROR(VLOOKUP(C614&amp;D614,AUS_female_Toplist_21_22!$N$3:$Q$2879,4,FALSE),"Not found"))</f>
        <v>21</v>
      </c>
      <c r="L614" s="2">
        <f>(COUNTIF($C$2:$C614,$C614)=1)+0</f>
        <v>0</v>
      </c>
      <c r="M614" s="2" t="str">
        <f>IF(L614=1,RANK(I614,$I$2:$I$1209,0),"Alternate event")</f>
        <v>Alternate event</v>
      </c>
      <c r="N614" s="2" t="str">
        <f t="shared" si="21"/>
        <v>Shemaiah JAMESlong-jump</v>
      </c>
      <c r="O614" t="str">
        <f>IF(COUNTIFS($N$2:$N$3997, N614)&gt;1, "Duplicate", "Unique")</f>
        <v>Unique</v>
      </c>
    </row>
    <row r="615" spans="1:15" x14ac:dyDescent="0.2">
      <c r="A615" s="2">
        <v>614</v>
      </c>
      <c r="B615" s="2">
        <f t="shared" si="22"/>
        <v>110</v>
      </c>
      <c r="C615" t="s">
        <v>882</v>
      </c>
      <c r="D615" t="s">
        <v>35</v>
      </c>
      <c r="E615" s="5">
        <v>33610</v>
      </c>
      <c r="F615" s="41">
        <f ca="1">DATEDIF(E615,TODAY(),"y")</f>
        <v>30</v>
      </c>
      <c r="G615" s="42" t="str">
        <f>IFERROR(VLOOKUP(C615&amp;D615,AUS_male_points_list!$A$3:$S$1048576,19,FALSE), IFERROR(VLOOKUP(C615&amp;D615,AUS_female_points_list!$A$3:$S$1048576,19,FALSE),""))</f>
        <v/>
      </c>
      <c r="I615" s="81">
        <f>IFERROR(VLOOKUP(C615&amp;D615,AUS_male_Toplist_21_22!$N$3:$Q$2969,2,FALSE),IFERROR(VLOOKUP(C615&amp;D615,AUS_female_Toplist_21_22!$N$3:$Q$2879,2,FALSE),"Not found"))</f>
        <v>955</v>
      </c>
      <c r="J615" s="81">
        <f>IFERROR(VLOOKUP(C615&amp;D615,AUS_male_Toplist_21_22!$N$3:$Q$2969,3,FALSE),IFERROR(VLOOKUP(C615&amp;D615,AUS_female_Toplist_21_22!$N$3:$Q$2879,3,FALSE),"Not found"))</f>
        <v>114</v>
      </c>
      <c r="K615" s="2">
        <f>IFERROR(VLOOKUP(C615&amp;D615,AUS_male_Toplist_21_22!$N$3:$Q$2969,4,FALSE),IFERROR(VLOOKUP(C615&amp;D615,AUS_female_Toplist_21_22!$N$3:$Q$2879,4,FALSE),"Not found"))</f>
        <v>24</v>
      </c>
      <c r="L615" s="2">
        <f>(COUNTIF($C$2:$C615,$C615)=1)+0</f>
        <v>1</v>
      </c>
      <c r="M615" s="2">
        <f>IF(L615=1,RANK(I615,$I$2:$I$1209,0),"Alternate event")</f>
        <v>815</v>
      </c>
      <c r="N615" s="2" t="str">
        <f t="shared" si="21"/>
        <v>Denise SNYDERhigh-jump</v>
      </c>
      <c r="O615" t="str">
        <f>IF(COUNTIFS($N$2:$N$3997, N615)&gt;1, "Duplicate", "Unique")</f>
        <v>Unique</v>
      </c>
    </row>
    <row r="616" spans="1:15" x14ac:dyDescent="0.2">
      <c r="A616" s="2">
        <v>615</v>
      </c>
      <c r="B616" s="2">
        <f t="shared" si="22"/>
        <v>110</v>
      </c>
      <c r="C616" t="s">
        <v>798</v>
      </c>
      <c r="D616" t="s">
        <v>39</v>
      </c>
      <c r="E616" s="5">
        <v>32443</v>
      </c>
      <c r="F616" s="41">
        <f ca="1">DATEDIF(E616,TODAY(),"y")</f>
        <v>33</v>
      </c>
      <c r="G616" s="42" t="str">
        <f>IFERROR(VLOOKUP(C616&amp;D616,AUS_male_points_list!$A$3:$S$1048576,19,FALSE), IFERROR(VLOOKUP(C616&amp;D616,AUS_female_points_list!$A$3:$S$1048576,19,FALSE),""))</f>
        <v/>
      </c>
      <c r="I616" s="81">
        <f>IFERROR(VLOOKUP(C616&amp;D616,AUS_male_Toplist_21_22!$N$3:$Q$2969,2,FALSE),IFERROR(VLOOKUP(C616&amp;D616,AUS_female_Toplist_21_22!$N$3:$Q$2879,2,FALSE),"Not found"))</f>
        <v>877</v>
      </c>
      <c r="J616" s="81">
        <f>IFERROR(VLOOKUP(C616&amp;D616,AUS_male_Toplist_21_22!$N$3:$Q$2969,3,FALSE),IFERROR(VLOOKUP(C616&amp;D616,AUS_female_Toplist_21_22!$N$3:$Q$2879,3,FALSE),"Not found"))</f>
        <v>115</v>
      </c>
      <c r="K616" s="2">
        <f>IFERROR(VLOOKUP(C616&amp;D616,AUS_male_Toplist_21_22!$N$3:$Q$2969,4,FALSE),IFERROR(VLOOKUP(C616&amp;D616,AUS_female_Toplist_21_22!$N$3:$Q$2879,4,FALSE),"Not found"))</f>
        <v>7</v>
      </c>
      <c r="L616" s="2">
        <f>(COUNTIF($C$2:$C616,$C616)=1)+0</f>
        <v>1</v>
      </c>
      <c r="M616" s="2">
        <f>IF(L616=1,RANK(I616,$I$2:$I$1209,0),"Alternate event")</f>
        <v>1001</v>
      </c>
      <c r="N616" s="2" t="str">
        <f t="shared" si="21"/>
        <v>Shane CARSTAIRSshot-put</v>
      </c>
      <c r="O616" t="str">
        <f>IF(COUNTIFS($N$2:$N$3997, N616)&gt;1, "Duplicate", "Unique")</f>
        <v>Unique</v>
      </c>
    </row>
    <row r="617" spans="1:15" x14ac:dyDescent="0.2">
      <c r="A617" s="2">
        <v>616</v>
      </c>
      <c r="B617" s="2">
        <f t="shared" si="22"/>
        <v>110</v>
      </c>
      <c r="C617" t="s">
        <v>562</v>
      </c>
      <c r="D617" t="s">
        <v>25</v>
      </c>
      <c r="E617" s="5">
        <v>36109</v>
      </c>
      <c r="F617" s="41">
        <f ca="1">DATEDIF(E617,TODAY(),"y")</f>
        <v>23</v>
      </c>
      <c r="G617" s="42" t="str">
        <f>IFERROR(VLOOKUP(C617&amp;D617,AUS_male_points_list!$A$3:$S$1048576,19,FALSE), IFERROR(VLOOKUP(C617&amp;D617,AUS_female_points_list!$A$3:$S$1048576,19,FALSE),""))</f>
        <v/>
      </c>
      <c r="I617" s="81">
        <f>IFERROR(VLOOKUP(C617&amp;D617,AUS_male_Toplist_21_22!$N$3:$Q$2969,2,FALSE),IFERROR(VLOOKUP(C617&amp;D617,AUS_female_Toplist_21_22!$N$3:$Q$2879,2,FALSE),"Not found"))</f>
        <v>1063</v>
      </c>
      <c r="J617" s="81">
        <f>IFERROR(VLOOKUP(C617&amp;D617,AUS_male_Toplist_21_22!$N$3:$Q$2969,3,FALSE),IFERROR(VLOOKUP(C617&amp;D617,AUS_female_Toplist_21_22!$N$3:$Q$2879,3,FALSE),"Not found"))</f>
        <v>115</v>
      </c>
      <c r="K617" s="2">
        <f>IFERROR(VLOOKUP(C617&amp;D617,AUS_male_Toplist_21_22!$N$3:$Q$2969,4,FALSE),IFERROR(VLOOKUP(C617&amp;D617,AUS_female_Toplist_21_22!$N$3:$Q$2879,4,FALSE),"Not found"))</f>
        <v>13</v>
      </c>
      <c r="L617" s="2">
        <f>(COUNTIF($C$2:$C617,$C617)=1)+0</f>
        <v>1</v>
      </c>
      <c r="M617" s="2">
        <f>IF(L617=1,RANK(I617,$I$2:$I$1209,0),"Alternate event")</f>
        <v>309</v>
      </c>
      <c r="N617" s="2" t="str">
        <f t="shared" si="21"/>
        <v>Dhruv RODRIGUES-CHICO200m</v>
      </c>
      <c r="O617" t="str">
        <f>IF(COUNTIFS($N$2:$N$3997, N617)&gt;1, "Duplicate", "Unique")</f>
        <v>Unique</v>
      </c>
    </row>
    <row r="618" spans="1:15" x14ac:dyDescent="0.2">
      <c r="A618" s="2">
        <v>617</v>
      </c>
      <c r="B618" s="2">
        <f t="shared" si="22"/>
        <v>110</v>
      </c>
      <c r="C618" t="s">
        <v>326</v>
      </c>
      <c r="D618" t="s">
        <v>29</v>
      </c>
      <c r="E618" s="5">
        <v>34621</v>
      </c>
      <c r="F618" s="41">
        <f ca="1">DATEDIF(E618,TODAY(),"y")</f>
        <v>27</v>
      </c>
      <c r="G618" s="42" t="str">
        <f>IFERROR(VLOOKUP(C618&amp;D618,AUS_male_points_list!$A$3:$S$1048576,19,FALSE), IFERROR(VLOOKUP(C618&amp;D618,AUS_female_points_list!$A$3:$S$1048576,19,FALSE),""))</f>
        <v/>
      </c>
      <c r="I618" s="81">
        <f>IFERROR(VLOOKUP(C618&amp;D618,AUS_male_Toplist_21_22!$N$3:$Q$2969,2,FALSE),IFERROR(VLOOKUP(C618&amp;D618,AUS_female_Toplist_21_22!$N$3:$Q$2879,2,FALSE),"Not found"))</f>
        <v>1039</v>
      </c>
      <c r="J618" s="81">
        <f>IFERROR(VLOOKUP(C618&amp;D618,AUS_male_Toplist_21_22!$N$3:$Q$2969,3,FALSE),IFERROR(VLOOKUP(C618&amp;D618,AUS_female_Toplist_21_22!$N$3:$Q$2879,3,FALSE),"Not found"))</f>
        <v>115</v>
      </c>
      <c r="K618" s="2">
        <f>IFERROR(VLOOKUP(C618&amp;D618,AUS_male_Toplist_21_22!$N$3:$Q$2969,4,FALSE),IFERROR(VLOOKUP(C618&amp;D618,AUS_female_Toplist_21_22!$N$3:$Q$2879,4,FALSE),"Not found"))</f>
        <v>18</v>
      </c>
      <c r="L618" s="2">
        <f>(COUNTIF($C$2:$C618,$C618)=1)+0</f>
        <v>1</v>
      </c>
      <c r="M618" s="2">
        <f>IF(L618=1,RANK(I618,$I$2:$I$1209,0),"Alternate event")</f>
        <v>398</v>
      </c>
      <c r="N618" s="2" t="str">
        <f t="shared" si="21"/>
        <v>Emily RYAN5000m</v>
      </c>
      <c r="O618" t="str">
        <f>IF(COUNTIFS($N$2:$N$3997, N618)&gt;1, "Duplicate", "Unique")</f>
        <v>Unique</v>
      </c>
    </row>
    <row r="619" spans="1:15" x14ac:dyDescent="0.2">
      <c r="A619" s="2">
        <v>618</v>
      </c>
      <c r="B619" s="2">
        <f t="shared" si="22"/>
        <v>110</v>
      </c>
      <c r="C619" t="s">
        <v>326</v>
      </c>
      <c r="D619" t="s">
        <v>30</v>
      </c>
      <c r="E619" s="5">
        <v>34621</v>
      </c>
      <c r="F619" s="41">
        <f ca="1">DATEDIF(E619,TODAY(),"y")</f>
        <v>27</v>
      </c>
      <c r="G619" s="42" t="str">
        <f>IFERROR(VLOOKUP(C619&amp;D619,AUS_male_points_list!$A$3:$S$1048576,19,FALSE), IFERROR(VLOOKUP(C619&amp;D619,AUS_female_points_list!$A$3:$S$1048576,19,FALSE),""))</f>
        <v/>
      </c>
      <c r="I619" s="81">
        <f>IFERROR(VLOOKUP(C619&amp;D619,AUS_male_Toplist_21_22!$N$3:$Q$2969,2,FALSE),IFERROR(VLOOKUP(C619&amp;D619,AUS_female_Toplist_21_22!$N$3:$Q$2879,2,FALSE),"Not found"))</f>
        <v>969</v>
      </c>
      <c r="J619" s="81">
        <f>IFERROR(VLOOKUP(C619&amp;D619,AUS_male_Toplist_21_22!$N$3:$Q$2969,3,FALSE),IFERROR(VLOOKUP(C619&amp;D619,AUS_female_Toplist_21_22!$N$3:$Q$2879,3,FALSE),"Not found"))</f>
        <v>115</v>
      </c>
      <c r="K619" s="2">
        <f>IFERROR(VLOOKUP(C619&amp;D619,AUS_male_Toplist_21_22!$N$3:$Q$2969,4,FALSE),IFERROR(VLOOKUP(C619&amp;D619,AUS_female_Toplist_21_22!$N$3:$Q$2879,4,FALSE),"Not found"))</f>
        <v>18</v>
      </c>
      <c r="L619" s="2">
        <f>(COUNTIF($C$2:$C619,$C619)=1)+0</f>
        <v>0</v>
      </c>
      <c r="M619" s="2" t="str">
        <f>IF(L619=1,RANK(I619,$I$2:$I$1209,0),"Alternate event")</f>
        <v>Alternate event</v>
      </c>
      <c r="N619" s="2" t="str">
        <f t="shared" si="21"/>
        <v>Emily RYAN10000m</v>
      </c>
      <c r="O619" t="str">
        <f>IF(COUNTIFS($N$2:$N$3997, N619)&gt;1, "Duplicate", "Unique")</f>
        <v>Unique</v>
      </c>
    </row>
    <row r="620" spans="1:15" x14ac:dyDescent="0.2">
      <c r="A620" s="2">
        <v>619</v>
      </c>
      <c r="B620" s="2">
        <f t="shared" si="22"/>
        <v>110</v>
      </c>
      <c r="C620" t="s">
        <v>409</v>
      </c>
      <c r="D620" t="s">
        <v>38</v>
      </c>
      <c r="E620" s="5">
        <v>36837</v>
      </c>
      <c r="F620" s="41">
        <f ca="1">DATEDIF(E620,TODAY(),"y")</f>
        <v>21</v>
      </c>
      <c r="G620" s="42" t="str">
        <f>IFERROR(VLOOKUP(C620&amp;D620,AUS_male_points_list!$A$3:$S$1048576,19,FALSE), IFERROR(VLOOKUP(C620&amp;D620,AUS_female_points_list!$A$3:$S$1048576,19,FALSE),""))</f>
        <v/>
      </c>
      <c r="I620" s="81">
        <f>IFERROR(VLOOKUP(C620&amp;D620,AUS_male_Toplist_21_22!$N$3:$Q$2969,2,FALSE),IFERROR(VLOOKUP(C620&amp;D620,AUS_female_Toplist_21_22!$N$3:$Q$2879,2,FALSE),"Not found"))</f>
        <v>929</v>
      </c>
      <c r="J620" s="81">
        <f>IFERROR(VLOOKUP(C620&amp;D620,AUS_male_Toplist_21_22!$N$3:$Q$2969,3,FALSE),IFERROR(VLOOKUP(C620&amp;D620,AUS_female_Toplist_21_22!$N$3:$Q$2879,3,FALSE),"Not found"))</f>
        <v>115</v>
      </c>
      <c r="K620" s="2">
        <f>IFERROR(VLOOKUP(C620&amp;D620,AUS_male_Toplist_21_22!$N$3:$Q$2969,4,FALSE),IFERROR(VLOOKUP(C620&amp;D620,AUS_female_Toplist_21_22!$N$3:$Q$2879,4,FALSE),"Not found"))</f>
        <v>18</v>
      </c>
      <c r="L620" s="2">
        <f>(COUNTIF($C$2:$C620,$C620)=1)+0</f>
        <v>1</v>
      </c>
      <c r="M620" s="2">
        <f>IF(L620=1,RANK(I620,$I$2:$I$1209,0),"Alternate event")</f>
        <v>895</v>
      </c>
      <c r="N620" s="2" t="str">
        <f t="shared" si="21"/>
        <v>Kaelah ELVISHtriple-jump</v>
      </c>
      <c r="O620" t="str">
        <f>IF(COUNTIFS($N$2:$N$3997, N620)&gt;1, "Duplicate", "Unique")</f>
        <v>Unique</v>
      </c>
    </row>
    <row r="621" spans="1:15" x14ac:dyDescent="0.2">
      <c r="A621" s="2">
        <v>620</v>
      </c>
      <c r="B621" s="2">
        <f t="shared" si="22"/>
        <v>110</v>
      </c>
      <c r="C621" t="s">
        <v>168</v>
      </c>
      <c r="D621" t="s">
        <v>37</v>
      </c>
      <c r="E621" s="5">
        <v>37801</v>
      </c>
      <c r="F621" s="41">
        <f ca="1">DATEDIF(E621,TODAY(),"y")</f>
        <v>18</v>
      </c>
      <c r="G621" s="42" t="str">
        <f>IFERROR(VLOOKUP(C621&amp;D621,AUS_male_points_list!$A$3:$S$1048576,19,FALSE), IFERROR(VLOOKUP(C621&amp;D621,AUS_female_points_list!$A$3:$S$1048576,19,FALSE),""))</f>
        <v/>
      </c>
      <c r="I621" s="81">
        <f>IFERROR(VLOOKUP(C621&amp;D621,AUS_male_Toplist_21_22!$N$3:$Q$2969,2,FALSE),IFERROR(VLOOKUP(C621&amp;D621,AUS_female_Toplist_21_22!$N$3:$Q$2879,2,FALSE),"Not found"))</f>
        <v>994</v>
      </c>
      <c r="J621" s="81">
        <f>IFERROR(VLOOKUP(C621&amp;D621,AUS_male_Toplist_21_22!$N$3:$Q$2969,3,FALSE),IFERROR(VLOOKUP(C621&amp;D621,AUS_female_Toplist_21_22!$N$3:$Q$2879,3,FALSE),"Not found"))</f>
        <v>115</v>
      </c>
      <c r="K621" s="2">
        <f>IFERROR(VLOOKUP(C621&amp;D621,AUS_male_Toplist_21_22!$N$3:$Q$2969,4,FALSE),IFERROR(VLOOKUP(C621&amp;D621,AUS_female_Toplist_21_22!$N$3:$Q$2879,4,FALSE),"Not found"))</f>
        <v>19</v>
      </c>
      <c r="L621" s="2">
        <f>(COUNTIF($C$2:$C621,$C621)=1)+0</f>
        <v>0</v>
      </c>
      <c r="M621" s="2" t="str">
        <f>IF(L621=1,RANK(I621,$I$2:$I$1209,0),"Alternate event")</f>
        <v>Alternate event</v>
      </c>
      <c r="N621" s="2" t="str">
        <f t="shared" si="21"/>
        <v>Emelia SURCHlong-jump</v>
      </c>
      <c r="O621" t="str">
        <f>IF(COUNTIFS($N$2:$N$3997, N621)&gt;1, "Duplicate", "Unique")</f>
        <v>Unique</v>
      </c>
    </row>
    <row r="622" spans="1:15" x14ac:dyDescent="0.2">
      <c r="A622" s="2">
        <v>621</v>
      </c>
      <c r="B622" s="2">
        <f t="shared" si="22"/>
        <v>110</v>
      </c>
      <c r="C622" t="s">
        <v>5011</v>
      </c>
      <c r="D622" t="s">
        <v>28</v>
      </c>
      <c r="E622" s="5">
        <v>38439</v>
      </c>
      <c r="F622" s="41">
        <f ca="1">DATEDIF(E622,TODAY(),"y")</f>
        <v>16</v>
      </c>
      <c r="G622" s="42" t="str">
        <f>IFERROR(VLOOKUP(C622&amp;D622,AUS_male_points_list!$A$3:$S$1048576,19,FALSE), IFERROR(VLOOKUP(C622&amp;D622,AUS_female_points_list!$A$3:$S$1048576,19,FALSE),""))</f>
        <v/>
      </c>
      <c r="I622" s="81">
        <f>IFERROR(VLOOKUP(C622&amp;D622,AUS_male_Toplist_21_22!$N$3:$Q$2969,2,FALSE),IFERROR(VLOOKUP(C622&amp;D622,AUS_female_Toplist_21_22!$N$3:$Q$2879,2,FALSE),"Not found"))</f>
        <v>1053</v>
      </c>
      <c r="J622" s="81">
        <f>IFERROR(VLOOKUP(C622&amp;D622,AUS_male_Toplist_21_22!$N$3:$Q$2969,3,FALSE),IFERROR(VLOOKUP(C622&amp;D622,AUS_female_Toplist_21_22!$N$3:$Q$2879,3,FALSE),"Not found"))</f>
        <v>115</v>
      </c>
      <c r="K622" s="2">
        <f>IFERROR(VLOOKUP(C622&amp;D622,AUS_male_Toplist_21_22!$N$3:$Q$2969,4,FALSE),IFERROR(VLOOKUP(C622&amp;D622,AUS_female_Toplist_21_22!$N$3:$Q$2879,4,FALSE),"Not found"))</f>
        <v>22</v>
      </c>
      <c r="L622" s="2">
        <f>(COUNTIF($C$2:$C622,$C622)=1)+0</f>
        <v>1</v>
      </c>
      <c r="M622" s="2">
        <f>IF(L622=1,RANK(I622,$I$2:$I$1209,0),"Alternate event")</f>
        <v>337</v>
      </c>
      <c r="N622" s="2" t="str">
        <f t="shared" si="21"/>
        <v>Peyton CRAIG1500m</v>
      </c>
      <c r="O622" t="str">
        <f>IF(COUNTIFS($N$2:$N$3997, N622)&gt;1, "Duplicate", "Unique")</f>
        <v>Unique</v>
      </c>
    </row>
    <row r="623" spans="1:15" x14ac:dyDescent="0.2">
      <c r="A623" s="2">
        <v>622</v>
      </c>
      <c r="B623" s="2">
        <f t="shared" si="22"/>
        <v>110</v>
      </c>
      <c r="C623" t="s">
        <v>745</v>
      </c>
      <c r="D623" t="s">
        <v>37</v>
      </c>
      <c r="E623" s="5">
        <v>0</v>
      </c>
      <c r="F623" s="41">
        <f ca="1">DATEDIF(E623,TODAY(),"y")</f>
        <v>122</v>
      </c>
      <c r="G623" s="42" t="str">
        <f>IFERROR(VLOOKUP(C623&amp;D623,AUS_male_points_list!$A$3:$S$1048576,19,FALSE), IFERROR(VLOOKUP(C623&amp;D623,AUS_female_points_list!$A$3:$S$1048576,19,FALSE),""))</f>
        <v/>
      </c>
      <c r="I623" s="81">
        <f>IFERROR(VLOOKUP(C623&amp;D623,AUS_male_Toplist_21_22!$N$3:$Q$2969,2,FALSE),IFERROR(VLOOKUP(C623&amp;D623,AUS_female_Toplist_21_22!$N$3:$Q$2879,2,FALSE),"Not found"))</f>
        <v>1025</v>
      </c>
      <c r="J623" s="81">
        <f>IFERROR(VLOOKUP(C623&amp;D623,AUS_male_Toplist_21_22!$N$3:$Q$2969,3,FALSE),IFERROR(VLOOKUP(C623&amp;D623,AUS_female_Toplist_21_22!$N$3:$Q$2879,3,FALSE),"Not found"))</f>
        <v>115</v>
      </c>
      <c r="K623" s="2">
        <f>IFERROR(VLOOKUP(C623&amp;D623,AUS_male_Toplist_21_22!$N$3:$Q$2969,4,FALSE),IFERROR(VLOOKUP(C623&amp;D623,AUS_female_Toplist_21_22!$N$3:$Q$2879,4,FALSE),"Not found"))</f>
        <v>22</v>
      </c>
      <c r="L623" s="2">
        <f>(COUNTIF($C$2:$C623,$C623)=1)+0</f>
        <v>1</v>
      </c>
      <c r="M623" s="2">
        <f>IF(L623=1,RANK(I623,$I$2:$I$1209,0),"Alternate event")</f>
        <v>452</v>
      </c>
      <c r="N623" s="2" t="str">
        <f t="shared" si="21"/>
        <v>Blake SHAWlong-jump</v>
      </c>
      <c r="O623" t="str">
        <f>IF(COUNTIFS($N$2:$N$3997, N623)&gt;1, "Duplicate", "Unique")</f>
        <v>Unique</v>
      </c>
    </row>
    <row r="624" spans="1:15" x14ac:dyDescent="0.2">
      <c r="A624" s="2">
        <v>623</v>
      </c>
      <c r="B624" s="2">
        <f t="shared" si="22"/>
        <v>110</v>
      </c>
      <c r="C624" t="s">
        <v>249</v>
      </c>
      <c r="D624" t="s">
        <v>28</v>
      </c>
      <c r="E624" s="5">
        <v>37944</v>
      </c>
      <c r="F624" s="41">
        <f ca="1">DATEDIF(E624,TODAY(),"y")</f>
        <v>18</v>
      </c>
      <c r="G624" s="42" t="str">
        <f>IFERROR(VLOOKUP(C624&amp;D624,AUS_male_points_list!$A$3:$S$1048576,19,FALSE), IFERROR(VLOOKUP(C624&amp;D624,AUS_female_points_list!$A$3:$S$1048576,19,FALSE),""))</f>
        <v/>
      </c>
      <c r="I624" s="81">
        <f>IFERROR(VLOOKUP(C624&amp;D624,AUS_male_Toplist_21_22!$N$3:$Q$2969,2,FALSE),IFERROR(VLOOKUP(C624&amp;D624,AUS_female_Toplist_21_22!$N$3:$Q$2879,2,FALSE),"Not found"))</f>
        <v>1062</v>
      </c>
      <c r="J624" s="81">
        <f>IFERROR(VLOOKUP(C624&amp;D624,AUS_male_Toplist_21_22!$N$3:$Q$2969,3,FALSE),IFERROR(VLOOKUP(C624&amp;D624,AUS_female_Toplist_21_22!$N$3:$Q$2879,3,FALSE),"Not found"))</f>
        <v>115</v>
      </c>
      <c r="K624" s="2">
        <f>IFERROR(VLOOKUP(C624&amp;D624,AUS_male_Toplist_21_22!$N$3:$Q$2969,4,FALSE),IFERROR(VLOOKUP(C624&amp;D624,AUS_female_Toplist_21_22!$N$3:$Q$2879,4,FALSE),"Not found"))</f>
        <v>24</v>
      </c>
      <c r="L624" s="2">
        <f>(COUNTIF($C$2:$C624,$C624)=1)+0</f>
        <v>1</v>
      </c>
      <c r="M624" s="2">
        <f>IF(L624=1,RANK(I624,$I$2:$I$1209,0),"Alternate event")</f>
        <v>313</v>
      </c>
      <c r="N624" s="2" t="str">
        <f t="shared" si="21"/>
        <v>Nicola HOGG1500m</v>
      </c>
      <c r="O624" t="str">
        <f>IF(COUNTIFS($N$2:$N$3997, N624)&gt;1, "Duplicate", "Unique")</f>
        <v>Unique</v>
      </c>
    </row>
    <row r="625" spans="1:15" x14ac:dyDescent="0.2">
      <c r="A625" s="2">
        <v>624</v>
      </c>
      <c r="B625" s="2">
        <f t="shared" si="22"/>
        <v>110</v>
      </c>
      <c r="C625" t="s">
        <v>5154</v>
      </c>
      <c r="D625" t="s">
        <v>36</v>
      </c>
      <c r="E625" s="5">
        <v>37361</v>
      </c>
      <c r="F625" s="41">
        <f ca="1">DATEDIF(E625,TODAY(),"y")</f>
        <v>19</v>
      </c>
      <c r="G625" s="42" t="str">
        <f>IFERROR(VLOOKUP(C625&amp;D625,AUS_male_points_list!$A$3:$S$1048576,19,FALSE), IFERROR(VLOOKUP(C625&amp;D625,AUS_female_points_list!$A$3:$S$1048576,19,FALSE),""))</f>
        <v/>
      </c>
      <c r="I625" s="81">
        <f>IFERROR(VLOOKUP(C625&amp;D625,AUS_male_Toplist_21_22!$N$3:$Q$2969,2,FALSE),IFERROR(VLOOKUP(C625&amp;D625,AUS_female_Toplist_21_22!$N$3:$Q$2879,2,FALSE),"Not found"))</f>
        <v>859</v>
      </c>
      <c r="J625" s="81">
        <f>IFERROR(VLOOKUP(C625&amp;D625,AUS_male_Toplist_21_22!$N$3:$Q$2969,3,FALSE),IFERROR(VLOOKUP(C625&amp;D625,AUS_female_Toplist_21_22!$N$3:$Q$2879,3,FALSE),"Not found"))</f>
        <v>115</v>
      </c>
      <c r="K625" s="2">
        <f>IFERROR(VLOOKUP(C625&amp;D625,AUS_male_Toplist_21_22!$N$3:$Q$2969,4,FALSE),IFERROR(VLOOKUP(C625&amp;D625,AUS_female_Toplist_21_22!$N$3:$Q$2879,4,FALSE),"Not found"))</f>
        <v>32</v>
      </c>
      <c r="L625" s="2">
        <f>(COUNTIF($C$2:$C625,$C625)=1)+0</f>
        <v>1</v>
      </c>
      <c r="M625" s="2">
        <f>IF(L625=1,RANK(I625,$I$2:$I$1209,0),"Alternate event")</f>
        <v>1020</v>
      </c>
      <c r="N625" s="2" t="str">
        <f t="shared" si="21"/>
        <v>Riley HIGGINSpole-vault</v>
      </c>
      <c r="O625" t="str">
        <f>IF(COUNTIFS($N$2:$N$3997, N625)&gt;1, "Duplicate", "Unique")</f>
        <v>Unique</v>
      </c>
    </row>
    <row r="626" spans="1:15" x14ac:dyDescent="0.2">
      <c r="A626" s="2">
        <v>625</v>
      </c>
      <c r="B626" s="2">
        <f t="shared" si="22"/>
        <v>110</v>
      </c>
      <c r="C626" t="s">
        <v>1103</v>
      </c>
      <c r="D626" t="s">
        <v>36</v>
      </c>
      <c r="E626" s="5">
        <v>44701</v>
      </c>
      <c r="F626" s="41" t="e">
        <f ca="1">DATEDIF(E626,TODAY(),"y")</f>
        <v>#NUM!</v>
      </c>
      <c r="G626" s="42" t="str">
        <f>IFERROR(VLOOKUP(C626&amp;D626,AUS_male_points_list!$A$3:$S$1048576,19,FALSE), IFERROR(VLOOKUP(C626&amp;D626,AUS_female_points_list!$A$3:$S$1048576,19,FALSE),""))</f>
        <v/>
      </c>
      <c r="I626" s="81">
        <f>IFERROR(VLOOKUP(C626&amp;D626,AUS_male_Toplist_21_22!$N$3:$Q$2969,2,FALSE),IFERROR(VLOOKUP(C626&amp;D626,AUS_female_Toplist_21_22!$N$3:$Q$2879,2,FALSE),"Not found"))</f>
        <v>859</v>
      </c>
      <c r="J626" s="81">
        <f>IFERROR(VLOOKUP(C626&amp;D626,AUS_male_Toplist_21_22!$N$3:$Q$2969,3,FALSE),IFERROR(VLOOKUP(C626&amp;D626,AUS_female_Toplist_21_22!$N$3:$Q$2879,3,FALSE),"Not found"))</f>
        <v>115</v>
      </c>
      <c r="K626" s="2">
        <f>IFERROR(VLOOKUP(C626&amp;D626,AUS_male_Toplist_21_22!$N$3:$Q$2969,4,FALSE),IFERROR(VLOOKUP(C626&amp;D626,AUS_female_Toplist_21_22!$N$3:$Q$2879,4,FALSE),"Not found"))</f>
        <v>32</v>
      </c>
      <c r="L626" s="2">
        <f>(COUNTIF($C$2:$C626,$C626)=1)+0</f>
        <v>1</v>
      </c>
      <c r="M626" s="2">
        <f>IF(L626=1,RANK(I626,$I$2:$I$1209,0),"Alternate event")</f>
        <v>1020</v>
      </c>
      <c r="N626" s="2" t="str">
        <f t="shared" si="21"/>
        <v>Jack WHITESIDEpole-vault</v>
      </c>
      <c r="O626" t="str">
        <f>IF(COUNTIFS($N$2:$N$3997, N626)&gt;1, "Duplicate", "Unique")</f>
        <v>Unique</v>
      </c>
    </row>
    <row r="627" spans="1:15" x14ac:dyDescent="0.2">
      <c r="A627" s="2">
        <v>626</v>
      </c>
      <c r="B627" s="2">
        <f t="shared" si="22"/>
        <v>110</v>
      </c>
      <c r="C627" t="s">
        <v>588</v>
      </c>
      <c r="D627" t="s">
        <v>26</v>
      </c>
      <c r="E627" s="5">
        <v>37766</v>
      </c>
      <c r="F627" s="41">
        <f ca="1">DATEDIF(E627,TODAY(),"y")</f>
        <v>18</v>
      </c>
      <c r="G627" s="42" t="str">
        <f>IFERROR(VLOOKUP(C627&amp;D627,AUS_male_points_list!$A$3:$S$1048576,19,FALSE), IFERROR(VLOOKUP(C627&amp;D627,AUS_female_points_list!$A$3:$S$1048576,19,FALSE),""))</f>
        <v/>
      </c>
      <c r="I627" s="81">
        <f>IFERROR(VLOOKUP(C627&amp;D627,AUS_male_Toplist_21_22!$N$3:$Q$2969,2,FALSE),IFERROR(VLOOKUP(C627&amp;D627,AUS_female_Toplist_21_22!$N$3:$Q$2879,2,FALSE),"Not found"))</f>
        <v>1071</v>
      </c>
      <c r="J627" s="81">
        <f>IFERROR(VLOOKUP(C627&amp;D627,AUS_male_Toplist_21_22!$N$3:$Q$2969,3,FALSE),IFERROR(VLOOKUP(C627&amp;D627,AUS_female_Toplist_21_22!$N$3:$Q$2879,3,FALSE),"Not found"))</f>
        <v>116</v>
      </c>
      <c r="K627" s="2">
        <f>IFERROR(VLOOKUP(C627&amp;D627,AUS_male_Toplist_21_22!$N$3:$Q$2969,4,FALSE),IFERROR(VLOOKUP(C627&amp;D627,AUS_female_Toplist_21_22!$N$3:$Q$2879,4,FALSE),"Not found"))</f>
        <v>9</v>
      </c>
      <c r="L627" s="2">
        <f>(COUNTIF($C$2:$C627,$C627)=1)+0</f>
        <v>1</v>
      </c>
      <c r="M627" s="2">
        <f>IF(L627=1,RANK(I627,$I$2:$I$1209,0),"Alternate event")</f>
        <v>284</v>
      </c>
      <c r="N627" s="2" t="str">
        <f t="shared" si="21"/>
        <v>Joshua ATKINSON400m</v>
      </c>
      <c r="O627" t="str">
        <f>IF(COUNTIFS($N$2:$N$3997, N627)&gt;1, "Duplicate", "Unique")</f>
        <v>Unique</v>
      </c>
    </row>
    <row r="628" spans="1:15" x14ac:dyDescent="0.2">
      <c r="A628" s="2">
        <v>627</v>
      </c>
      <c r="B628" s="2">
        <f t="shared" si="22"/>
        <v>110</v>
      </c>
      <c r="C628" t="s">
        <v>209</v>
      </c>
      <c r="D628" t="s">
        <v>26</v>
      </c>
      <c r="E628" s="5">
        <v>35897</v>
      </c>
      <c r="F628" s="41">
        <f ca="1">DATEDIF(E628,TODAY(),"y")</f>
        <v>23</v>
      </c>
      <c r="G628" s="42" t="str">
        <f>IFERROR(VLOOKUP(C628&amp;D628,AUS_male_points_list!$A$3:$S$1048576,19,FALSE), IFERROR(VLOOKUP(C628&amp;D628,AUS_female_points_list!$A$3:$S$1048576,19,FALSE),""))</f>
        <v/>
      </c>
      <c r="I628" s="81">
        <f>IFERROR(VLOOKUP(C628&amp;D628,AUS_male_Toplist_21_22!$N$3:$Q$2969,2,FALSE),IFERROR(VLOOKUP(C628&amp;D628,AUS_female_Toplist_21_22!$N$3:$Q$2879,2,FALSE),"Not found"))</f>
        <v>1058</v>
      </c>
      <c r="J628" s="81">
        <f>IFERROR(VLOOKUP(C628&amp;D628,AUS_male_Toplist_21_22!$N$3:$Q$2969,3,FALSE),IFERROR(VLOOKUP(C628&amp;D628,AUS_female_Toplist_21_22!$N$3:$Q$2879,3,FALSE),"Not found"))</f>
        <v>116</v>
      </c>
      <c r="K628" s="2">
        <f>IFERROR(VLOOKUP(C628&amp;D628,AUS_male_Toplist_21_22!$N$3:$Q$2969,4,FALSE),IFERROR(VLOOKUP(C628&amp;D628,AUS_female_Toplist_21_22!$N$3:$Q$2879,4,FALSE),"Not found"))</f>
        <v>9</v>
      </c>
      <c r="L628" s="2">
        <f>(COUNTIF($C$2:$C628,$C628)=1)+0</f>
        <v>1</v>
      </c>
      <c r="M628" s="2">
        <f>IF(L628=1,RANK(I628,$I$2:$I$1209,0),"Alternate event")</f>
        <v>325</v>
      </c>
      <c r="N628" s="2" t="str">
        <f t="shared" si="21"/>
        <v>Jessica THORNTON400m</v>
      </c>
      <c r="O628" t="str">
        <f>IF(COUNTIFS($N$2:$N$3997, N628)&gt;1, "Duplicate", "Unique")</f>
        <v>Unique</v>
      </c>
    </row>
    <row r="629" spans="1:15" x14ac:dyDescent="0.2">
      <c r="A629" s="2">
        <v>628</v>
      </c>
      <c r="B629" s="2">
        <f t="shared" si="22"/>
        <v>110</v>
      </c>
      <c r="C629" t="s">
        <v>470</v>
      </c>
      <c r="D629" t="s">
        <v>39</v>
      </c>
      <c r="E629" s="5">
        <v>37422</v>
      </c>
      <c r="F629" s="41">
        <f ca="1">DATEDIF(E629,TODAY(),"y")</f>
        <v>19</v>
      </c>
      <c r="G629" s="42" t="str">
        <f>IFERROR(VLOOKUP(C629&amp;D629,AUS_male_points_list!$A$3:$S$1048576,19,FALSE), IFERROR(VLOOKUP(C629&amp;D629,AUS_female_points_list!$A$3:$S$1048576,19,FALSE),""))</f>
        <v/>
      </c>
      <c r="I629" s="81">
        <f>IFERROR(VLOOKUP(C629&amp;D629,AUS_male_Toplist_21_22!$N$3:$Q$2969,2,FALSE),IFERROR(VLOOKUP(C629&amp;D629,AUS_female_Toplist_21_22!$N$3:$Q$2879,2,FALSE),"Not found"))</f>
        <v>795</v>
      </c>
      <c r="J629" s="81">
        <f>IFERROR(VLOOKUP(C629&amp;D629,AUS_male_Toplist_21_22!$N$3:$Q$2969,3,FALSE),IFERROR(VLOOKUP(C629&amp;D629,AUS_female_Toplist_21_22!$N$3:$Q$2879,3,FALSE),"Not found"))</f>
        <v>116</v>
      </c>
      <c r="K629" s="2">
        <f>IFERROR(VLOOKUP(C629&amp;D629,AUS_male_Toplist_21_22!$N$3:$Q$2969,4,FALSE),IFERROR(VLOOKUP(C629&amp;D629,AUS_female_Toplist_21_22!$N$3:$Q$2879,4,FALSE),"Not found"))</f>
        <v>11</v>
      </c>
      <c r="L629" s="2">
        <f>(COUNTIF($C$2:$C629,$C629)=1)+0</f>
        <v>0</v>
      </c>
      <c r="M629" s="2" t="str">
        <f>IF(L629=1,RANK(I629,$I$2:$I$1209,0),"Alternate event")</f>
        <v>Alternate event</v>
      </c>
      <c r="N629" s="2" t="str">
        <f t="shared" si="21"/>
        <v>Alysha PEARSONshot-put</v>
      </c>
      <c r="O629" t="str">
        <f>IF(COUNTIFS($N$2:$N$3997, N629)&gt;1, "Duplicate", "Unique")</f>
        <v>Unique</v>
      </c>
    </row>
    <row r="630" spans="1:15" x14ac:dyDescent="0.2">
      <c r="A630" s="2">
        <v>629</v>
      </c>
      <c r="B630" s="2">
        <f t="shared" si="22"/>
        <v>110</v>
      </c>
      <c r="C630" t="s">
        <v>107</v>
      </c>
      <c r="D630" t="s">
        <v>2</v>
      </c>
      <c r="E630" s="5">
        <v>37030</v>
      </c>
      <c r="F630" s="41">
        <f ca="1">DATEDIF(E630,TODAY(),"y")</f>
        <v>20</v>
      </c>
      <c r="G630" s="42" t="str">
        <f>IFERROR(VLOOKUP(C630&amp;D630,AUS_male_points_list!$A$3:$S$1048576,19,FALSE), IFERROR(VLOOKUP(C630&amp;D630,AUS_female_points_list!$A$3:$S$1048576,19,FALSE),""))</f>
        <v/>
      </c>
      <c r="I630" s="81">
        <f>IFERROR(VLOOKUP(C630&amp;D630,AUS_male_Toplist_21_22!$N$3:$Q$2969,2,FALSE),IFERROR(VLOOKUP(C630&amp;D630,AUS_female_Toplist_21_22!$N$3:$Q$2879,2,FALSE),"Not found"))</f>
        <v>1065</v>
      </c>
      <c r="J630" s="81">
        <f>IFERROR(VLOOKUP(C630&amp;D630,AUS_male_Toplist_21_22!$N$3:$Q$2969,3,FALSE),IFERROR(VLOOKUP(C630&amp;D630,AUS_female_Toplist_21_22!$N$3:$Q$2879,3,FALSE),"Not found"))</f>
        <v>116</v>
      </c>
      <c r="K630" s="2">
        <f>IFERROR(VLOOKUP(C630&amp;D630,AUS_male_Toplist_21_22!$N$3:$Q$2969,4,FALSE),IFERROR(VLOOKUP(C630&amp;D630,AUS_female_Toplist_21_22!$N$3:$Q$2879,4,FALSE),"Not found"))</f>
        <v>15</v>
      </c>
      <c r="L630" s="2">
        <f>(COUNTIF($C$2:$C630,$C630)=1)+0</f>
        <v>0</v>
      </c>
      <c r="M630" s="2" t="str">
        <f>IF(L630=1,RANK(I630,$I$2:$I$1209,0),"Alternate event")</f>
        <v>Alternate event</v>
      </c>
      <c r="N630" s="2" t="str">
        <f t="shared" si="21"/>
        <v>Monique QUIRK100m</v>
      </c>
      <c r="O630" t="str">
        <f>IF(COUNTIFS($N$2:$N$3997, N630)&gt;1, "Duplicate", "Unique")</f>
        <v>Unique</v>
      </c>
    </row>
    <row r="631" spans="1:15" x14ac:dyDescent="0.2">
      <c r="A631" s="2">
        <v>630</v>
      </c>
      <c r="B631" s="2">
        <f t="shared" si="22"/>
        <v>110</v>
      </c>
      <c r="C631" t="s">
        <v>331</v>
      </c>
      <c r="D631" t="s">
        <v>30</v>
      </c>
      <c r="E631" s="5">
        <v>0</v>
      </c>
      <c r="F631" s="41">
        <f ca="1">DATEDIF(E631,TODAY(),"y")</f>
        <v>122</v>
      </c>
      <c r="G631" s="42" t="str">
        <f>IFERROR(VLOOKUP(C631&amp;D631,AUS_male_points_list!$A$3:$S$1048576,19,FALSE), IFERROR(VLOOKUP(C631&amp;D631,AUS_female_points_list!$A$3:$S$1048576,19,FALSE),""))</f>
        <v/>
      </c>
      <c r="I631" s="81">
        <f>IFERROR(VLOOKUP(C631&amp;D631,AUS_male_Toplist_21_22!$N$3:$Q$2969,2,FALSE),IFERROR(VLOOKUP(C631&amp;D631,AUS_female_Toplist_21_22!$N$3:$Q$2879,2,FALSE),"Not found"))</f>
        <v>968</v>
      </c>
      <c r="J631" s="81">
        <f>IFERROR(VLOOKUP(C631&amp;D631,AUS_male_Toplist_21_22!$N$3:$Q$2969,3,FALSE),IFERROR(VLOOKUP(C631&amp;D631,AUS_female_Toplist_21_22!$N$3:$Q$2879,3,FALSE),"Not found"))</f>
        <v>116</v>
      </c>
      <c r="K631" s="2">
        <f>IFERROR(VLOOKUP(C631&amp;D631,AUS_male_Toplist_21_22!$N$3:$Q$2969,4,FALSE),IFERROR(VLOOKUP(C631&amp;D631,AUS_female_Toplist_21_22!$N$3:$Q$2879,4,FALSE),"Not found"))</f>
        <v>19</v>
      </c>
      <c r="L631" s="2">
        <f>(COUNTIF($C$2:$C631,$C631)=1)+0</f>
        <v>1</v>
      </c>
      <c r="M631" s="2">
        <f>IF(L631=1,RANK(I631,$I$2:$I$1209,0),"Alternate event")</f>
        <v>769</v>
      </c>
      <c r="N631" s="2" t="str">
        <f t="shared" si="21"/>
        <v>Regina JENSEN10000m</v>
      </c>
      <c r="O631" t="str">
        <f>IF(COUNTIFS($N$2:$N$3997, N631)&gt;1, "Duplicate", "Unique")</f>
        <v>Unique</v>
      </c>
    </row>
    <row r="632" spans="1:15" x14ac:dyDescent="0.2">
      <c r="A632" s="2">
        <v>631</v>
      </c>
      <c r="B632" s="2">
        <f t="shared" si="22"/>
        <v>110</v>
      </c>
      <c r="C632" t="s">
        <v>971</v>
      </c>
      <c r="D632" t="s">
        <v>38</v>
      </c>
      <c r="E632" s="5">
        <v>37001</v>
      </c>
      <c r="F632" s="41">
        <f ca="1">DATEDIF(E632,TODAY(),"y")</f>
        <v>20</v>
      </c>
      <c r="G632" s="42" t="str">
        <f>IFERROR(VLOOKUP(C632&amp;D632,AUS_male_points_list!$A$3:$S$1048576,19,FALSE), IFERROR(VLOOKUP(C632&amp;D632,AUS_female_points_list!$A$3:$S$1048576,19,FALSE),""))</f>
        <v/>
      </c>
      <c r="I632" s="81">
        <f>IFERROR(VLOOKUP(C632&amp;D632,AUS_male_Toplist_21_22!$N$3:$Q$2969,2,FALSE),IFERROR(VLOOKUP(C632&amp;D632,AUS_female_Toplist_21_22!$N$3:$Q$2879,2,FALSE),"Not found"))</f>
        <v>926</v>
      </c>
      <c r="J632" s="81">
        <f>IFERROR(VLOOKUP(C632&amp;D632,AUS_male_Toplist_21_22!$N$3:$Q$2969,3,FALSE),IFERROR(VLOOKUP(C632&amp;D632,AUS_female_Toplist_21_22!$N$3:$Q$2879,3,FALSE),"Not found"))</f>
        <v>116</v>
      </c>
      <c r="K632" s="2">
        <f>IFERROR(VLOOKUP(C632&amp;D632,AUS_male_Toplist_21_22!$N$3:$Q$2969,4,FALSE),IFERROR(VLOOKUP(C632&amp;D632,AUS_female_Toplist_21_22!$N$3:$Q$2879,4,FALSE),"Not found"))</f>
        <v>19</v>
      </c>
      <c r="L632" s="2">
        <f>(COUNTIF($C$2:$C632,$C632)=1)+0</f>
        <v>1</v>
      </c>
      <c r="M632" s="2">
        <f>IF(L632=1,RANK(I632,$I$2:$I$1209,0),"Alternate event")</f>
        <v>903</v>
      </c>
      <c r="N632" s="2" t="str">
        <f t="shared" si="21"/>
        <v>Eloise MILLINGTONtriple-jump</v>
      </c>
      <c r="O632" t="str">
        <f>IF(COUNTIFS($N$2:$N$3997, N632)&gt;1, "Duplicate", "Unique")</f>
        <v>Unique</v>
      </c>
    </row>
    <row r="633" spans="1:15" x14ac:dyDescent="0.2">
      <c r="A633" s="2">
        <v>632</v>
      </c>
      <c r="B633" s="2">
        <f t="shared" si="22"/>
        <v>110</v>
      </c>
      <c r="C633" t="s">
        <v>972</v>
      </c>
      <c r="D633" t="s">
        <v>38</v>
      </c>
      <c r="E633" s="5">
        <v>44701</v>
      </c>
      <c r="F633" s="41" t="e">
        <f ca="1">DATEDIF(E633,TODAY(),"y")</f>
        <v>#NUM!</v>
      </c>
      <c r="G633" s="42" t="str">
        <f>IFERROR(VLOOKUP(C633&amp;D633,AUS_male_points_list!$A$3:$S$1048576,19,FALSE), IFERROR(VLOOKUP(C633&amp;D633,AUS_female_points_list!$A$3:$S$1048576,19,FALSE),""))</f>
        <v/>
      </c>
      <c r="I633" s="81">
        <f>IFERROR(VLOOKUP(C633&amp;D633,AUS_male_Toplist_21_22!$N$3:$Q$2969,2,FALSE),IFERROR(VLOOKUP(C633&amp;D633,AUS_female_Toplist_21_22!$N$3:$Q$2879,2,FALSE),"Not found"))</f>
        <v>926</v>
      </c>
      <c r="J633" s="81">
        <f>IFERROR(VLOOKUP(C633&amp;D633,AUS_male_Toplist_21_22!$N$3:$Q$2969,3,FALSE),IFERROR(VLOOKUP(C633&amp;D633,AUS_female_Toplist_21_22!$N$3:$Q$2879,3,FALSE),"Not found"))</f>
        <v>116</v>
      </c>
      <c r="K633" s="2">
        <f>IFERROR(VLOOKUP(C633&amp;D633,AUS_male_Toplist_21_22!$N$3:$Q$2969,4,FALSE),IFERROR(VLOOKUP(C633&amp;D633,AUS_female_Toplist_21_22!$N$3:$Q$2879,4,FALSE),"Not found"))</f>
        <v>19</v>
      </c>
      <c r="L633" s="2">
        <f>(COUNTIF($C$2:$C633,$C633)=1)+0</f>
        <v>1</v>
      </c>
      <c r="M633" s="2">
        <f>IF(L633=1,RANK(I633,$I$2:$I$1209,0),"Alternate event")</f>
        <v>903</v>
      </c>
      <c r="N633" s="2" t="str">
        <f t="shared" ref="N633:N696" si="23">C633&amp;D633</f>
        <v>Nancy AGOSTINOtriple-jump</v>
      </c>
      <c r="O633" t="str">
        <f>IF(COUNTIFS($N$2:$N$3997, N633)&gt;1, "Duplicate", "Unique")</f>
        <v>Unique</v>
      </c>
    </row>
    <row r="634" spans="1:15" x14ac:dyDescent="0.2">
      <c r="A634" s="2">
        <v>633</v>
      </c>
      <c r="B634" s="2">
        <f t="shared" si="22"/>
        <v>110</v>
      </c>
      <c r="C634" t="s">
        <v>711</v>
      </c>
      <c r="D634" t="s">
        <v>29</v>
      </c>
      <c r="E634" s="5">
        <v>31659</v>
      </c>
      <c r="F634" s="41">
        <f ca="1">DATEDIF(E634,TODAY(),"y")</f>
        <v>35</v>
      </c>
      <c r="G634" s="42" t="str">
        <f>IFERROR(VLOOKUP(C634&amp;D634,AUS_male_points_list!$A$3:$S$1048576,19,FALSE), IFERROR(VLOOKUP(C634&amp;D634,AUS_female_points_list!$A$3:$S$1048576,19,FALSE),""))</f>
        <v/>
      </c>
      <c r="I634" s="81">
        <f>IFERROR(VLOOKUP(C634&amp;D634,AUS_male_Toplist_21_22!$N$3:$Q$2969,2,FALSE),IFERROR(VLOOKUP(C634&amp;D634,AUS_female_Toplist_21_22!$N$3:$Q$2879,2,FALSE),"Not found"))</f>
        <v>1044</v>
      </c>
      <c r="J634" s="81">
        <f>IFERROR(VLOOKUP(C634&amp;D634,AUS_male_Toplist_21_22!$N$3:$Q$2969,3,FALSE),IFERROR(VLOOKUP(C634&amp;D634,AUS_female_Toplist_21_22!$N$3:$Q$2879,3,FALSE),"Not found"))</f>
        <v>116</v>
      </c>
      <c r="K634" s="2">
        <f>IFERROR(VLOOKUP(C634&amp;D634,AUS_male_Toplist_21_22!$N$3:$Q$2969,4,FALSE),IFERROR(VLOOKUP(C634&amp;D634,AUS_female_Toplist_21_22!$N$3:$Q$2879,4,FALSE),"Not found"))</f>
        <v>22</v>
      </c>
      <c r="L634" s="2">
        <f>(COUNTIF($C$2:$C634,$C634)=1)+0</f>
        <v>0</v>
      </c>
      <c r="M634" s="2" t="str">
        <f>IF(L634=1,RANK(I634,$I$2:$I$1209,0),"Alternate event")</f>
        <v>Alternate event</v>
      </c>
      <c r="N634" s="2" t="str">
        <f t="shared" si="23"/>
        <v>Liam ADAMS5000m</v>
      </c>
      <c r="O634" t="str">
        <f>IF(COUNTIFS($N$2:$N$3997, N634)&gt;1, "Duplicate", "Unique")</f>
        <v>Unique</v>
      </c>
    </row>
    <row r="635" spans="1:15" x14ac:dyDescent="0.2">
      <c r="A635" s="2">
        <v>634</v>
      </c>
      <c r="B635" s="2">
        <f t="shared" si="22"/>
        <v>110</v>
      </c>
      <c r="C635" t="s">
        <v>244</v>
      </c>
      <c r="D635" t="s">
        <v>27</v>
      </c>
      <c r="E635" s="5">
        <v>36886</v>
      </c>
      <c r="F635" s="41">
        <f ca="1">DATEDIF(E635,TODAY(),"y")</f>
        <v>21</v>
      </c>
      <c r="G635" s="42" t="str">
        <f>IFERROR(VLOOKUP(C635&amp;D635,AUS_male_points_list!$A$3:$S$1048576,19,FALSE), IFERROR(VLOOKUP(C635&amp;D635,AUS_female_points_list!$A$3:$S$1048576,19,FALSE),""))</f>
        <v/>
      </c>
      <c r="I635" s="81">
        <f>IFERROR(VLOOKUP(C635&amp;D635,AUS_male_Toplist_21_22!$N$3:$Q$2969,2,FALSE),IFERROR(VLOOKUP(C635&amp;D635,AUS_female_Toplist_21_22!$N$3:$Q$2879,2,FALSE),"Not found"))</f>
        <v>1068</v>
      </c>
      <c r="J635" s="81">
        <f>IFERROR(VLOOKUP(C635&amp;D635,AUS_male_Toplist_21_22!$N$3:$Q$2969,3,FALSE),IFERROR(VLOOKUP(C635&amp;D635,AUS_female_Toplist_21_22!$N$3:$Q$2879,3,FALSE),"Not found"))</f>
        <v>116</v>
      </c>
      <c r="K635" s="2">
        <f>IFERROR(VLOOKUP(C635&amp;D635,AUS_male_Toplist_21_22!$N$3:$Q$2969,4,FALSE),IFERROR(VLOOKUP(C635&amp;D635,AUS_female_Toplist_21_22!$N$3:$Q$2879,4,FALSE),"Not found"))</f>
        <v>23</v>
      </c>
      <c r="L635" s="2">
        <f>(COUNTIF($C$2:$C635,$C635)=1)+0</f>
        <v>1</v>
      </c>
      <c r="M635" s="2">
        <f>IF(L635=1,RANK(I635,$I$2:$I$1209,0),"Alternate event")</f>
        <v>295</v>
      </c>
      <c r="N635" s="2" t="str">
        <f t="shared" si="23"/>
        <v>Carley THOMAS800m</v>
      </c>
      <c r="O635" t="str">
        <f>IF(COUNTIFS($N$2:$N$3997, N635)&gt;1, "Duplicate", "Unique")</f>
        <v>Unique</v>
      </c>
    </row>
    <row r="636" spans="1:15" x14ac:dyDescent="0.2">
      <c r="A636" s="2">
        <v>635</v>
      </c>
      <c r="B636" s="2">
        <f t="shared" si="22"/>
        <v>110</v>
      </c>
      <c r="C636" t="s">
        <v>1000</v>
      </c>
      <c r="D636" t="s">
        <v>41</v>
      </c>
      <c r="E636" s="5">
        <v>37864</v>
      </c>
      <c r="F636" s="41">
        <f ca="1">DATEDIF(E636,TODAY(),"y")</f>
        <v>18</v>
      </c>
      <c r="G636" s="42" t="str">
        <f>IFERROR(VLOOKUP(C636&amp;D636,AUS_male_points_list!$A$3:$S$1048576,19,FALSE), IFERROR(VLOOKUP(C636&amp;D636,AUS_female_points_list!$A$3:$S$1048576,19,FALSE),""))</f>
        <v/>
      </c>
      <c r="I636" s="81">
        <f>IFERROR(VLOOKUP(C636&amp;D636,AUS_male_Toplist_21_22!$N$3:$Q$2969,2,FALSE),IFERROR(VLOOKUP(C636&amp;D636,AUS_female_Toplist_21_22!$N$3:$Q$2879,2,FALSE),"Not found"))</f>
        <v>773</v>
      </c>
      <c r="J636" s="81">
        <f>IFERROR(VLOOKUP(C636&amp;D636,AUS_male_Toplist_21_22!$N$3:$Q$2969,3,FALSE),IFERROR(VLOOKUP(C636&amp;D636,AUS_female_Toplist_21_22!$N$3:$Q$2879,3,FALSE),"Not found"))</f>
        <v>116</v>
      </c>
      <c r="K636" s="2">
        <f>IFERROR(VLOOKUP(C636&amp;D636,AUS_male_Toplist_21_22!$N$3:$Q$2969,4,FALSE),IFERROR(VLOOKUP(C636&amp;D636,AUS_female_Toplist_21_22!$N$3:$Q$2879,4,FALSE),"Not found"))</f>
        <v>24</v>
      </c>
      <c r="L636" s="2">
        <f>(COUNTIF($C$2:$C636,$C636)=1)+0</f>
        <v>1</v>
      </c>
      <c r="M636" s="2">
        <f>IF(L636=1,RANK(I636,$I$2:$I$1209,0),"Alternate event")</f>
        <v>1098</v>
      </c>
      <c r="N636" s="2" t="str">
        <f t="shared" si="23"/>
        <v>Emma COTGROVEjavelin-throw</v>
      </c>
      <c r="O636" t="str">
        <f>IF(COUNTIFS($N$2:$N$3997, N636)&gt;1, "Duplicate", "Unique")</f>
        <v>Unique</v>
      </c>
    </row>
    <row r="637" spans="1:15" x14ac:dyDescent="0.2">
      <c r="A637" s="2">
        <v>636</v>
      </c>
      <c r="B637" s="2">
        <f t="shared" si="22"/>
        <v>110</v>
      </c>
      <c r="C637" t="s">
        <v>277</v>
      </c>
      <c r="D637" t="s">
        <v>28</v>
      </c>
      <c r="E637" s="5">
        <v>34873</v>
      </c>
      <c r="F637" s="41">
        <f ca="1">DATEDIF(E637,TODAY(),"y")</f>
        <v>26</v>
      </c>
      <c r="G637" s="42" t="str">
        <f>IFERROR(VLOOKUP(C637&amp;D637,AUS_male_points_list!$A$3:$S$1048576,19,FALSE), IFERROR(VLOOKUP(C637&amp;D637,AUS_female_points_list!$A$3:$S$1048576,19,FALSE),""))</f>
        <v/>
      </c>
      <c r="I637" s="81">
        <f>IFERROR(VLOOKUP(C637&amp;D637,AUS_male_Toplist_21_22!$N$3:$Q$2969,2,FALSE),IFERROR(VLOOKUP(C637&amp;D637,AUS_female_Toplist_21_22!$N$3:$Q$2879,2,FALSE),"Not found"))</f>
        <v>1057</v>
      </c>
      <c r="J637" s="81">
        <f>IFERROR(VLOOKUP(C637&amp;D637,AUS_male_Toplist_21_22!$N$3:$Q$2969,3,FALSE),IFERROR(VLOOKUP(C637&amp;D637,AUS_female_Toplist_21_22!$N$3:$Q$2879,3,FALSE),"Not found"))</f>
        <v>116</v>
      </c>
      <c r="K637" s="2">
        <f>IFERROR(VLOOKUP(C637&amp;D637,AUS_male_Toplist_21_22!$N$3:$Q$2969,4,FALSE),IFERROR(VLOOKUP(C637&amp;D637,AUS_female_Toplist_21_22!$N$3:$Q$2879,4,FALSE),"Not found"))</f>
        <v>25</v>
      </c>
      <c r="L637" s="2">
        <f>(COUNTIF($C$2:$C637,$C637)=1)+0</f>
        <v>1</v>
      </c>
      <c r="M637" s="2">
        <f>IF(L637=1,RANK(I637,$I$2:$I$1209,0),"Alternate event")</f>
        <v>329</v>
      </c>
      <c r="N637" s="2" t="str">
        <f t="shared" si="23"/>
        <v>Kate SPENCER1500m</v>
      </c>
      <c r="O637" t="str">
        <f>IF(COUNTIFS($N$2:$N$3997, N637)&gt;1, "Duplicate", "Unique")</f>
        <v>Unique</v>
      </c>
    </row>
    <row r="638" spans="1:15" x14ac:dyDescent="0.2">
      <c r="A638" s="2">
        <v>637</v>
      </c>
      <c r="B638" s="2">
        <f t="shared" si="22"/>
        <v>110</v>
      </c>
      <c r="C638" t="s">
        <v>306</v>
      </c>
      <c r="D638" t="s">
        <v>34</v>
      </c>
      <c r="E638" s="5">
        <v>44612</v>
      </c>
      <c r="F638" s="41">
        <f ca="1">DATEDIF(E638,TODAY(),"y")</f>
        <v>0</v>
      </c>
      <c r="G638" s="42" t="str">
        <f>IFERROR(VLOOKUP(C638&amp;D638,AUS_male_points_list!$A$3:$S$1048576,19,FALSE), IFERROR(VLOOKUP(C638&amp;D638,AUS_female_points_list!$A$3:$S$1048576,19,FALSE),""))</f>
        <v/>
      </c>
      <c r="I638" s="81">
        <f>IFERROR(VLOOKUP(C638&amp;D638,AUS_male_Toplist_21_22!$N$3:$Q$2969,2,FALSE),IFERROR(VLOOKUP(C638&amp;D638,AUS_female_Toplist_21_22!$N$3:$Q$2879,2,FALSE),"Not found"))</f>
        <v>942</v>
      </c>
      <c r="J638" s="81">
        <f>IFERROR(VLOOKUP(C638&amp;D638,AUS_male_Toplist_21_22!$N$3:$Q$2969,3,FALSE),IFERROR(VLOOKUP(C638&amp;D638,AUS_female_Toplist_21_22!$N$3:$Q$2879,3,FALSE),"Not found"))</f>
        <v>116</v>
      </c>
      <c r="K638" s="2">
        <f>IFERROR(VLOOKUP(C638&amp;D638,AUS_male_Toplist_21_22!$N$3:$Q$2969,4,FALSE),IFERROR(VLOOKUP(C638&amp;D638,AUS_female_Toplist_21_22!$N$3:$Q$2879,4,FALSE),"Not found"))</f>
        <v>25</v>
      </c>
      <c r="L638" s="2">
        <f>(COUNTIF($C$2:$C638,$C638)=1)+0</f>
        <v>1</v>
      </c>
      <c r="M638" s="2">
        <f>IF(L638=1,RANK(I638,$I$2:$I$1209,0),"Alternate event")</f>
        <v>854</v>
      </c>
      <c r="N638" s="2" t="str">
        <f t="shared" si="23"/>
        <v>Ellaby HANSEN3000msc</v>
      </c>
      <c r="O638" t="str">
        <f>IF(COUNTIFS($N$2:$N$3997, N638)&gt;1, "Duplicate", "Unique")</f>
        <v>Unique</v>
      </c>
    </row>
    <row r="639" spans="1:15" x14ac:dyDescent="0.2">
      <c r="A639" s="2">
        <v>638</v>
      </c>
      <c r="B639" s="2">
        <f t="shared" si="22"/>
        <v>110</v>
      </c>
      <c r="C639" t="s">
        <v>799</v>
      </c>
      <c r="D639" t="s">
        <v>39</v>
      </c>
      <c r="E639" s="5">
        <v>32225</v>
      </c>
      <c r="F639" s="41">
        <f ca="1">DATEDIF(E639,TODAY(),"y")</f>
        <v>33</v>
      </c>
      <c r="G639" s="42" t="str">
        <f>IFERROR(VLOOKUP(C639&amp;D639,AUS_male_points_list!$A$3:$S$1048576,19,FALSE), IFERROR(VLOOKUP(C639&amp;D639,AUS_female_points_list!$A$3:$S$1048576,19,FALSE),""))</f>
        <v/>
      </c>
      <c r="I639" s="81">
        <f>IFERROR(VLOOKUP(C639&amp;D639,AUS_male_Toplist_21_22!$N$3:$Q$2969,2,FALSE),IFERROR(VLOOKUP(C639&amp;D639,AUS_female_Toplist_21_22!$N$3:$Q$2879,2,FALSE),"Not found"))</f>
        <v>863</v>
      </c>
      <c r="J639" s="81">
        <f>IFERROR(VLOOKUP(C639&amp;D639,AUS_male_Toplist_21_22!$N$3:$Q$2969,3,FALSE),IFERROR(VLOOKUP(C639&amp;D639,AUS_female_Toplist_21_22!$N$3:$Q$2879,3,FALSE),"Not found"))</f>
        <v>117</v>
      </c>
      <c r="K639" s="2">
        <f>IFERROR(VLOOKUP(C639&amp;D639,AUS_male_Toplist_21_22!$N$3:$Q$2969,4,FALSE),IFERROR(VLOOKUP(C639&amp;D639,AUS_female_Toplist_21_22!$N$3:$Q$2879,4,FALSE),"Not found"))</f>
        <v>8</v>
      </c>
      <c r="L639" s="2">
        <f>(COUNTIF($C$2:$C639,$C639)=1)+0</f>
        <v>1</v>
      </c>
      <c r="M639" s="2">
        <f>IF(L639=1,RANK(I639,$I$2:$I$1209,0),"Alternate event")</f>
        <v>1017</v>
      </c>
      <c r="N639" s="2" t="str">
        <f t="shared" si="23"/>
        <v>Todd HODGETTSshot-put</v>
      </c>
      <c r="O639" t="str">
        <f>IF(COUNTIFS($N$2:$N$3997, N639)&gt;1, "Duplicate", "Unique")</f>
        <v>Unique</v>
      </c>
    </row>
    <row r="640" spans="1:15" x14ac:dyDescent="0.2">
      <c r="A640" s="2">
        <v>639</v>
      </c>
      <c r="B640" s="2">
        <f t="shared" si="22"/>
        <v>110</v>
      </c>
      <c r="C640" t="s">
        <v>233</v>
      </c>
      <c r="D640" t="s">
        <v>33</v>
      </c>
      <c r="E640" s="5">
        <v>37876</v>
      </c>
      <c r="F640" s="41">
        <f ca="1">DATEDIF(E640,TODAY(),"y")</f>
        <v>18</v>
      </c>
      <c r="G640" s="42" t="str">
        <f>IFERROR(VLOOKUP(C640&amp;D640,AUS_male_points_list!$A$3:$S$1048576,19,FALSE), IFERROR(VLOOKUP(C640&amp;D640,AUS_female_points_list!$A$3:$S$1048576,19,FALSE),""))</f>
        <v/>
      </c>
      <c r="I640" s="81">
        <f>IFERROR(VLOOKUP(C640&amp;D640,AUS_male_Toplist_21_22!$N$3:$Q$2969,2,FALSE),IFERROR(VLOOKUP(C640&amp;D640,AUS_female_Toplist_21_22!$N$3:$Q$2879,2,FALSE),"Not found"))</f>
        <v>996</v>
      </c>
      <c r="J640" s="81">
        <f>IFERROR(VLOOKUP(C640&amp;D640,AUS_male_Toplist_21_22!$N$3:$Q$2969,3,FALSE),IFERROR(VLOOKUP(C640&amp;D640,AUS_female_Toplist_21_22!$N$3:$Q$2879,3,FALSE),"Not found"))</f>
        <v>117</v>
      </c>
      <c r="K640" s="2">
        <f>IFERROR(VLOOKUP(C640&amp;D640,AUS_male_Toplist_21_22!$N$3:$Q$2969,4,FALSE),IFERROR(VLOOKUP(C640&amp;D640,AUS_female_Toplist_21_22!$N$3:$Q$2879,4,FALSE),"Not found"))</f>
        <v>12</v>
      </c>
      <c r="L640" s="2">
        <f>(COUNTIF($C$2:$C640,$C640)=1)+0</f>
        <v>1</v>
      </c>
      <c r="M640" s="2">
        <f>IF(L640=1,RANK(I640,$I$2:$I$1209,0),"Alternate event")</f>
        <v>628</v>
      </c>
      <c r="N640" s="2" t="str">
        <f t="shared" si="23"/>
        <v>Ashley SPENCER400mh</v>
      </c>
      <c r="O640" t="str">
        <f>IF(COUNTIFS($N$2:$N$3997, N640)&gt;1, "Duplicate", "Unique")</f>
        <v>Unique</v>
      </c>
    </row>
    <row r="641" spans="1:15" x14ac:dyDescent="0.2">
      <c r="A641" s="2">
        <v>640</v>
      </c>
      <c r="B641" s="2">
        <f t="shared" si="22"/>
        <v>110</v>
      </c>
      <c r="C641" t="s">
        <v>1117</v>
      </c>
      <c r="D641" t="s">
        <v>41</v>
      </c>
      <c r="E641" s="5">
        <v>35200</v>
      </c>
      <c r="F641" s="41">
        <f ca="1">DATEDIF(E641,TODAY(),"y")</f>
        <v>25</v>
      </c>
      <c r="G641" s="42" t="str">
        <f>IFERROR(VLOOKUP(C641&amp;D641,AUS_male_points_list!$A$3:$S$1048576,19,FALSE), IFERROR(VLOOKUP(C641&amp;D641,AUS_female_points_list!$A$3:$S$1048576,19,FALSE),""))</f>
        <v/>
      </c>
      <c r="I641" s="81">
        <f>IFERROR(VLOOKUP(C641&amp;D641,AUS_male_Toplist_21_22!$N$3:$Q$2969,2,FALSE),IFERROR(VLOOKUP(C641&amp;D641,AUS_female_Toplist_21_22!$N$3:$Q$2879,2,FALSE),"Not found"))</f>
        <v>895</v>
      </c>
      <c r="J641" s="81">
        <f>IFERROR(VLOOKUP(C641&amp;D641,AUS_male_Toplist_21_22!$N$3:$Q$2969,3,FALSE),IFERROR(VLOOKUP(C641&amp;D641,AUS_female_Toplist_21_22!$N$3:$Q$2879,3,FALSE),"Not found"))</f>
        <v>117</v>
      </c>
      <c r="K641" s="2">
        <f>IFERROR(VLOOKUP(C641&amp;D641,AUS_male_Toplist_21_22!$N$3:$Q$2969,4,FALSE),IFERROR(VLOOKUP(C641&amp;D641,AUS_female_Toplist_21_22!$N$3:$Q$2879,4,FALSE),"Not found"))</f>
        <v>13</v>
      </c>
      <c r="L641" s="2">
        <f>(COUNTIF($C$2:$C641,$C641)=1)+0</f>
        <v>1</v>
      </c>
      <c r="M641" s="2">
        <f>IF(L641=1,RANK(I641,$I$2:$I$1209,0),"Alternate event")</f>
        <v>980</v>
      </c>
      <c r="N641" s="2" t="str">
        <f t="shared" si="23"/>
        <v>Rhys STEINjavelin-throw</v>
      </c>
      <c r="O641" t="str">
        <f>IF(COUNTIFS($N$2:$N$3997, N641)&gt;1, "Duplicate", "Unique")</f>
        <v>Unique</v>
      </c>
    </row>
    <row r="642" spans="1:15" x14ac:dyDescent="0.2">
      <c r="A642" s="2">
        <v>641</v>
      </c>
      <c r="B642" s="2">
        <f t="shared" si="22"/>
        <v>110</v>
      </c>
      <c r="C642" t="s">
        <v>116</v>
      </c>
      <c r="D642" t="s">
        <v>2</v>
      </c>
      <c r="E642" s="5">
        <v>33924</v>
      </c>
      <c r="F642" s="41">
        <f ca="1">DATEDIF(E642,TODAY(),"y")</f>
        <v>29</v>
      </c>
      <c r="G642" s="42" t="str">
        <f>IFERROR(VLOOKUP(C642&amp;D642,AUS_male_points_list!$A$3:$S$1048576,19,FALSE), IFERROR(VLOOKUP(C642&amp;D642,AUS_female_points_list!$A$3:$S$1048576,19,FALSE),""))</f>
        <v/>
      </c>
      <c r="I642" s="81">
        <f>IFERROR(VLOOKUP(C642&amp;D642,AUS_male_Toplist_21_22!$N$3:$Q$2969,2,FALSE),IFERROR(VLOOKUP(C642&amp;D642,AUS_female_Toplist_21_22!$N$3:$Q$2879,2,FALSE),"Not found"))</f>
        <v>1060</v>
      </c>
      <c r="J642" s="81">
        <f>IFERROR(VLOOKUP(C642&amp;D642,AUS_male_Toplist_21_22!$N$3:$Q$2969,3,FALSE),IFERROR(VLOOKUP(C642&amp;D642,AUS_female_Toplist_21_22!$N$3:$Q$2879,3,FALSE),"Not found"))</f>
        <v>117</v>
      </c>
      <c r="K642" s="2">
        <f>IFERROR(VLOOKUP(C642&amp;D642,AUS_male_Toplist_21_22!$N$3:$Q$2969,4,FALSE),IFERROR(VLOOKUP(C642&amp;D642,AUS_female_Toplist_21_22!$N$3:$Q$2879,4,FALSE),"Not found"))</f>
        <v>16</v>
      </c>
      <c r="L642" s="2">
        <f>(COUNTIF($C$2:$C642,$C642)=1)+0</f>
        <v>1</v>
      </c>
      <c r="M642" s="2">
        <f>IF(L642=1,RANK(I642,$I$2:$I$1209,0),"Alternate event")</f>
        <v>320</v>
      </c>
      <c r="N642" s="2" t="str">
        <f t="shared" si="23"/>
        <v>Morgan GAFFNEY100m</v>
      </c>
      <c r="O642" t="str">
        <f>IF(COUNTIFS($N$2:$N$3997, N642)&gt;1, "Duplicate", "Unique")</f>
        <v>Unique</v>
      </c>
    </row>
    <row r="643" spans="1:15" x14ac:dyDescent="0.2">
      <c r="A643" s="2">
        <v>642</v>
      </c>
      <c r="B643" s="2">
        <f t="shared" ref="B643:B706" si="24">IF(AND(L643=1,K643&lt;=3),B642+1,B642)</f>
        <v>110</v>
      </c>
      <c r="C643" t="s">
        <v>115</v>
      </c>
      <c r="D643" t="s">
        <v>2</v>
      </c>
      <c r="E643" s="5">
        <v>37673</v>
      </c>
      <c r="F643" s="41">
        <f ca="1">DATEDIF(E643,TODAY(),"y")</f>
        <v>19</v>
      </c>
      <c r="G643" s="42" t="str">
        <f>IFERROR(VLOOKUP(C643&amp;D643,AUS_male_points_list!$A$3:$S$1048576,19,FALSE), IFERROR(VLOOKUP(C643&amp;D643,AUS_female_points_list!$A$3:$S$1048576,19,FALSE),""))</f>
        <v/>
      </c>
      <c r="I643" s="81">
        <f>IFERROR(VLOOKUP(C643&amp;D643,AUS_male_Toplist_21_22!$N$3:$Q$2969,2,FALSE),IFERROR(VLOOKUP(C643&amp;D643,AUS_female_Toplist_21_22!$N$3:$Q$2879,2,FALSE),"Not found"))</f>
        <v>1060</v>
      </c>
      <c r="J643" s="81">
        <f>IFERROR(VLOOKUP(C643&amp;D643,AUS_male_Toplist_21_22!$N$3:$Q$2969,3,FALSE),IFERROR(VLOOKUP(C643&amp;D643,AUS_female_Toplist_21_22!$N$3:$Q$2879,3,FALSE),"Not found"))</f>
        <v>117</v>
      </c>
      <c r="K643" s="2">
        <f>IFERROR(VLOOKUP(C643&amp;D643,AUS_male_Toplist_21_22!$N$3:$Q$2969,4,FALSE),IFERROR(VLOOKUP(C643&amp;D643,AUS_female_Toplist_21_22!$N$3:$Q$2879,4,FALSE),"Not found"))</f>
        <v>16</v>
      </c>
      <c r="L643" s="2">
        <f>(COUNTIF($C$2:$C643,$C643)=1)+0</f>
        <v>1</v>
      </c>
      <c r="M643" s="2">
        <f>IF(L643=1,RANK(I643,$I$2:$I$1209,0),"Alternate event")</f>
        <v>320</v>
      </c>
      <c r="N643" s="2" t="str">
        <f t="shared" si="23"/>
        <v>Olivia MATZER100m</v>
      </c>
      <c r="O643" t="str">
        <f>IF(COUNTIFS($N$2:$N$3997, N643)&gt;1, "Duplicate", "Unique")</f>
        <v>Unique</v>
      </c>
    </row>
    <row r="644" spans="1:15" x14ac:dyDescent="0.2">
      <c r="A644" s="2">
        <v>643</v>
      </c>
      <c r="B644" s="2">
        <f t="shared" si="24"/>
        <v>110</v>
      </c>
      <c r="C644" t="s">
        <v>464</v>
      </c>
      <c r="D644" t="s">
        <v>40</v>
      </c>
      <c r="E644" s="5">
        <v>0</v>
      </c>
      <c r="F644" s="41">
        <f ca="1">DATEDIF(E644,TODAY(),"y")</f>
        <v>122</v>
      </c>
      <c r="G644" s="42" t="str">
        <f>IFERROR(VLOOKUP(C644&amp;D644,AUS_male_points_list!$A$3:$S$1048576,19,FALSE), IFERROR(VLOOKUP(C644&amp;D644,AUS_female_points_list!$A$3:$S$1048576,19,FALSE),""))</f>
        <v/>
      </c>
      <c r="I644" s="81">
        <f>IFERROR(VLOOKUP(C644&amp;D644,AUS_male_Toplist_21_22!$N$3:$Q$2969,2,FALSE),IFERROR(VLOOKUP(C644&amp;D644,AUS_female_Toplist_21_22!$N$3:$Q$2879,2,FALSE),"Not found"))</f>
        <v>806</v>
      </c>
      <c r="J644" s="81">
        <f>IFERROR(VLOOKUP(C644&amp;D644,AUS_male_Toplist_21_22!$N$3:$Q$2969,3,FALSE),IFERROR(VLOOKUP(C644&amp;D644,AUS_female_Toplist_21_22!$N$3:$Q$2879,3,FALSE),"Not found"))</f>
        <v>117</v>
      </c>
      <c r="K644" s="2">
        <f>IFERROR(VLOOKUP(C644&amp;D644,AUS_male_Toplist_21_22!$N$3:$Q$2969,4,FALSE),IFERROR(VLOOKUP(C644&amp;D644,AUS_female_Toplist_21_22!$N$3:$Q$2879,4,FALSE),"Not found"))</f>
        <v>16</v>
      </c>
      <c r="L644" s="2">
        <f>(COUNTIF($C$2:$C644,$C644)=1)+0</f>
        <v>1</v>
      </c>
      <c r="M644" s="2">
        <f>IF(L644=1,RANK(I644,$I$2:$I$1209,0),"Alternate event")</f>
        <v>1071</v>
      </c>
      <c r="N644" s="2" t="str">
        <f t="shared" si="23"/>
        <v>Chelsy WAYNEdiscus-throw</v>
      </c>
      <c r="O644" t="str">
        <f>IF(COUNTIFS($N$2:$N$3997, N644)&gt;1, "Duplicate", "Unique")</f>
        <v>Unique</v>
      </c>
    </row>
    <row r="645" spans="1:15" x14ac:dyDescent="0.2">
      <c r="A645" s="2">
        <v>644</v>
      </c>
      <c r="B645" s="2">
        <f t="shared" si="24"/>
        <v>110</v>
      </c>
      <c r="C645" t="s">
        <v>171</v>
      </c>
      <c r="D645" t="s">
        <v>37</v>
      </c>
      <c r="E645" s="5">
        <v>37970</v>
      </c>
      <c r="F645" s="41">
        <f ca="1">DATEDIF(E645,TODAY(),"y")</f>
        <v>18</v>
      </c>
      <c r="G645" s="42" t="str">
        <f>IFERROR(VLOOKUP(C645&amp;D645,AUS_male_points_list!$A$3:$S$1048576,19,FALSE), IFERROR(VLOOKUP(C645&amp;D645,AUS_female_points_list!$A$3:$S$1048576,19,FALSE),""))</f>
        <v/>
      </c>
      <c r="I645" s="81">
        <f>IFERROR(VLOOKUP(C645&amp;D645,AUS_male_Toplist_21_22!$N$3:$Q$2969,2,FALSE),IFERROR(VLOOKUP(C645&amp;D645,AUS_female_Toplist_21_22!$N$3:$Q$2879,2,FALSE),"Not found"))</f>
        <v>985</v>
      </c>
      <c r="J645" s="81">
        <f>IFERROR(VLOOKUP(C645&amp;D645,AUS_male_Toplist_21_22!$N$3:$Q$2969,3,FALSE),IFERROR(VLOOKUP(C645&amp;D645,AUS_female_Toplist_21_22!$N$3:$Q$2879,3,FALSE),"Not found"))</f>
        <v>117</v>
      </c>
      <c r="K645" s="2">
        <f>IFERROR(VLOOKUP(C645&amp;D645,AUS_male_Toplist_21_22!$N$3:$Q$2969,4,FALSE),IFERROR(VLOOKUP(C645&amp;D645,AUS_female_Toplist_21_22!$N$3:$Q$2879,4,FALSE),"Not found"))</f>
        <v>20</v>
      </c>
      <c r="L645" s="2">
        <f>(COUNTIF($C$2:$C645,$C645)=1)+0</f>
        <v>1</v>
      </c>
      <c r="M645" s="2">
        <f>IF(L645=1,RANK(I645,$I$2:$I$1209,0),"Alternate event")</f>
        <v>689</v>
      </c>
      <c r="N645" s="2" t="str">
        <f t="shared" si="23"/>
        <v>Alessia WYNNElong-jump</v>
      </c>
      <c r="O645" t="str">
        <f>IF(COUNTIFS($N$2:$N$3997, N645)&gt;1, "Duplicate", "Unique")</f>
        <v>Unique</v>
      </c>
    </row>
    <row r="646" spans="1:15" x14ac:dyDescent="0.2">
      <c r="A646" s="2">
        <v>645</v>
      </c>
      <c r="B646" s="2">
        <f t="shared" si="24"/>
        <v>110</v>
      </c>
      <c r="C646" t="s">
        <v>952</v>
      </c>
      <c r="D646" t="s">
        <v>30</v>
      </c>
      <c r="E646" s="5">
        <v>33360</v>
      </c>
      <c r="F646" s="41">
        <f ca="1">DATEDIF(E646,TODAY(),"y")</f>
        <v>30</v>
      </c>
      <c r="G646" s="42" t="str">
        <f>IFERROR(VLOOKUP(C646&amp;D646,AUS_male_points_list!$A$3:$S$1048576,19,FALSE), IFERROR(VLOOKUP(C646&amp;D646,AUS_female_points_list!$A$3:$S$1048576,19,FALSE),""))</f>
        <v/>
      </c>
      <c r="I646" s="81">
        <f>IFERROR(VLOOKUP(C646&amp;D646,AUS_male_Toplist_21_22!$N$3:$Q$2969,2,FALSE),IFERROR(VLOOKUP(C646&amp;D646,AUS_female_Toplist_21_22!$N$3:$Q$2879,2,FALSE),"Not found"))</f>
        <v>963</v>
      </c>
      <c r="J646" s="81">
        <f>IFERROR(VLOOKUP(C646&amp;D646,AUS_male_Toplist_21_22!$N$3:$Q$2969,3,FALSE),IFERROR(VLOOKUP(C646&amp;D646,AUS_female_Toplist_21_22!$N$3:$Q$2879,3,FALSE),"Not found"))</f>
        <v>117</v>
      </c>
      <c r="K646" s="2">
        <f>IFERROR(VLOOKUP(C646&amp;D646,AUS_male_Toplist_21_22!$N$3:$Q$2969,4,FALSE),IFERROR(VLOOKUP(C646&amp;D646,AUS_female_Toplist_21_22!$N$3:$Q$2879,4,FALSE),"Not found"))</f>
        <v>20</v>
      </c>
      <c r="L646" s="2">
        <f>(COUNTIF($C$2:$C646,$C646)=1)+0</f>
        <v>1</v>
      </c>
      <c r="M646" s="2">
        <f>IF(L646=1,RANK(I646,$I$2:$I$1209,0),"Alternate event")</f>
        <v>786</v>
      </c>
      <c r="N646" s="2" t="str">
        <f t="shared" si="23"/>
        <v>Whitney SHARPE10000m</v>
      </c>
      <c r="O646" t="str">
        <f>IF(COUNTIFS($N$2:$N$3997, N646)&gt;1, "Duplicate", "Unique")</f>
        <v>Unique</v>
      </c>
    </row>
    <row r="647" spans="1:15" x14ac:dyDescent="0.2">
      <c r="A647" s="2">
        <v>646</v>
      </c>
      <c r="B647" s="2">
        <f t="shared" si="24"/>
        <v>110</v>
      </c>
      <c r="C647" t="s">
        <v>1082</v>
      </c>
      <c r="D647" t="s">
        <v>37</v>
      </c>
      <c r="E647" s="5">
        <v>36636</v>
      </c>
      <c r="F647" s="41">
        <f ca="1">DATEDIF(E647,TODAY(),"y")</f>
        <v>21</v>
      </c>
      <c r="G647" s="42" t="str">
        <f>IFERROR(VLOOKUP(C647&amp;D647,AUS_male_points_list!$A$3:$S$1048576,19,FALSE), IFERROR(VLOOKUP(C647&amp;D647,AUS_female_points_list!$A$3:$S$1048576,19,FALSE),""))</f>
        <v/>
      </c>
      <c r="I647" s="81">
        <f>IFERROR(VLOOKUP(C647&amp;D647,AUS_male_Toplist_21_22!$N$3:$Q$2969,2,FALSE),IFERROR(VLOOKUP(C647&amp;D647,AUS_female_Toplist_21_22!$N$3:$Q$2879,2,FALSE),"Not found"))</f>
        <v>1004</v>
      </c>
      <c r="J647" s="81">
        <f>IFERROR(VLOOKUP(C647&amp;D647,AUS_male_Toplist_21_22!$N$3:$Q$2969,3,FALSE),IFERROR(VLOOKUP(C647&amp;D647,AUS_female_Toplist_21_22!$N$3:$Q$2879,3,FALSE),"Not found"))</f>
        <v>117</v>
      </c>
      <c r="K647" s="2">
        <f>IFERROR(VLOOKUP(C647&amp;D647,AUS_male_Toplist_21_22!$N$3:$Q$2969,4,FALSE),IFERROR(VLOOKUP(C647&amp;D647,AUS_female_Toplist_21_22!$N$3:$Q$2879,4,FALSE),"Not found"))</f>
        <v>23</v>
      </c>
      <c r="L647" s="2">
        <f>(COUNTIF($C$2:$C647,$C647)=1)+0</f>
        <v>1</v>
      </c>
      <c r="M647" s="2">
        <f>IF(L647=1,RANK(I647,$I$2:$I$1209,0),"Alternate event")</f>
        <v>578</v>
      </c>
      <c r="N647" s="2" t="str">
        <f t="shared" si="23"/>
        <v>Tristan SCHEIRSlong-jump</v>
      </c>
      <c r="O647" t="str">
        <f>IF(COUNTIFS($N$2:$N$3997, N647)&gt;1, "Duplicate", "Unique")</f>
        <v>Unique</v>
      </c>
    </row>
    <row r="648" spans="1:15" x14ac:dyDescent="0.2">
      <c r="A648" s="2">
        <v>647</v>
      </c>
      <c r="B648" s="2">
        <f t="shared" si="24"/>
        <v>110</v>
      </c>
      <c r="C648" t="s">
        <v>1526</v>
      </c>
      <c r="D648" t="s">
        <v>35</v>
      </c>
      <c r="E648" s="5">
        <v>44732</v>
      </c>
      <c r="F648" s="41" t="e">
        <f ca="1">DATEDIF(E648,TODAY(),"y")</f>
        <v>#NUM!</v>
      </c>
      <c r="G648" s="42" t="str">
        <f>IFERROR(VLOOKUP(C648&amp;D648,AUS_male_points_list!$A$3:$S$1048576,19,FALSE), IFERROR(VLOOKUP(C648&amp;D648,AUS_female_points_list!$A$3:$S$1048576,19,FALSE),""))</f>
        <v/>
      </c>
      <c r="I648" s="81">
        <f>IFERROR(VLOOKUP(C648&amp;D648,AUS_male_Toplist_21_22!$N$3:$Q$2969,2,FALSE),IFERROR(VLOOKUP(C648&amp;D648,AUS_female_Toplist_21_22!$N$3:$Q$2879,2,FALSE),"Not found"))</f>
        <v>945</v>
      </c>
      <c r="J648" s="81">
        <f>IFERROR(VLOOKUP(C648&amp;D648,AUS_male_Toplist_21_22!$N$3:$Q$2969,3,FALSE),IFERROR(VLOOKUP(C648&amp;D648,AUS_female_Toplist_21_22!$N$3:$Q$2879,3,FALSE),"Not found"))</f>
        <v>117</v>
      </c>
      <c r="K648" s="2">
        <f>IFERROR(VLOOKUP(C648&amp;D648,AUS_male_Toplist_21_22!$N$3:$Q$2969,4,FALSE),IFERROR(VLOOKUP(C648&amp;D648,AUS_female_Toplist_21_22!$N$3:$Q$2879,4,FALSE),"Not found"))</f>
        <v>25</v>
      </c>
      <c r="L648" s="2">
        <f>(COUNTIF($C$2:$C648,$C648)=1)+0</f>
        <v>1</v>
      </c>
      <c r="M648" s="2">
        <f>IF(L648=1,RANK(I648,$I$2:$I$1209,0),"Alternate event")</f>
        <v>840</v>
      </c>
      <c r="N648" s="2" t="str">
        <f t="shared" si="23"/>
        <v>Vanessa APELhigh-jump</v>
      </c>
      <c r="O648" t="str">
        <f>IF(COUNTIFS($N$2:$N$3997, N648)&gt;1, "Duplicate", "Unique")</f>
        <v>Unique</v>
      </c>
    </row>
    <row r="649" spans="1:15" x14ac:dyDescent="0.2">
      <c r="A649" s="2">
        <v>648</v>
      </c>
      <c r="B649" s="2">
        <f t="shared" si="24"/>
        <v>110</v>
      </c>
      <c r="C649" t="s">
        <v>941</v>
      </c>
      <c r="D649" t="s">
        <v>34</v>
      </c>
      <c r="E649" s="5">
        <v>37799</v>
      </c>
      <c r="F649" s="41">
        <f ca="1">DATEDIF(E649,TODAY(),"y")</f>
        <v>18</v>
      </c>
      <c r="G649" s="42" t="str">
        <f>IFERROR(VLOOKUP(C649&amp;D649,AUS_male_points_list!$A$3:$S$1048576,19,FALSE), IFERROR(VLOOKUP(C649&amp;D649,AUS_female_points_list!$A$3:$S$1048576,19,FALSE),""))</f>
        <v/>
      </c>
      <c r="I649" s="81">
        <f>IFERROR(VLOOKUP(C649&amp;D649,AUS_male_Toplist_21_22!$N$3:$Q$2969,2,FALSE),IFERROR(VLOOKUP(C649&amp;D649,AUS_female_Toplist_21_22!$N$3:$Q$2879,2,FALSE),"Not found"))</f>
        <v>937</v>
      </c>
      <c r="J649" s="81">
        <f>IFERROR(VLOOKUP(C649&amp;D649,AUS_male_Toplist_21_22!$N$3:$Q$2969,3,FALSE),IFERROR(VLOOKUP(C649&amp;D649,AUS_female_Toplist_21_22!$N$3:$Q$2879,3,FALSE),"Not found"))</f>
        <v>117</v>
      </c>
      <c r="K649" s="2">
        <f>IFERROR(VLOOKUP(C649&amp;D649,AUS_male_Toplist_21_22!$N$3:$Q$2969,4,FALSE),IFERROR(VLOOKUP(C649&amp;D649,AUS_female_Toplist_21_22!$N$3:$Q$2879,4,FALSE),"Not found"))</f>
        <v>26</v>
      </c>
      <c r="L649" s="2">
        <f>(COUNTIF($C$2:$C649,$C649)=1)+0</f>
        <v>1</v>
      </c>
      <c r="M649" s="2">
        <f>IF(L649=1,RANK(I649,$I$2:$I$1209,0),"Alternate event")</f>
        <v>874</v>
      </c>
      <c r="N649" s="2" t="str">
        <f t="shared" si="23"/>
        <v>Caitlin SLOBEDMAN3000msc</v>
      </c>
      <c r="O649" t="str">
        <f>IF(COUNTIFS($N$2:$N$3997, N649)&gt;1, "Duplicate", "Unique")</f>
        <v>Unique</v>
      </c>
    </row>
    <row r="650" spans="1:15" x14ac:dyDescent="0.2">
      <c r="A650" s="2">
        <v>649</v>
      </c>
      <c r="B650" s="2">
        <f t="shared" si="24"/>
        <v>110</v>
      </c>
      <c r="C650" t="s">
        <v>604</v>
      </c>
      <c r="D650" s="5" t="s">
        <v>33</v>
      </c>
      <c r="E650" s="5">
        <v>36333</v>
      </c>
      <c r="F650" s="41">
        <f ca="1">DATEDIF(E650,TODAY(),"y")</f>
        <v>22</v>
      </c>
      <c r="G650" s="42" t="str">
        <f>IFERROR(VLOOKUP(C650&amp;D650,AUS_male_points_list!$A$3:$S$1048576,19,FALSE), IFERROR(VLOOKUP(C650&amp;D650,AUS_female_points_list!$A$3:$S$1048576,19,FALSE),""))</f>
        <v/>
      </c>
      <c r="I650" s="81">
        <f>IFERROR(VLOOKUP(C650&amp;D650,AUS_male_Toplist_21_22!$N$3:$Q$2969,2,FALSE),IFERROR(VLOOKUP(C650&amp;D650,AUS_female_Toplist_21_22!$N$3:$Q$2879,2,FALSE),"Not found"))</f>
        <v>1010</v>
      </c>
      <c r="J650" s="81">
        <f>IFERROR(VLOOKUP(C650&amp;D650,AUS_male_Toplist_21_22!$N$3:$Q$2969,3,FALSE),IFERROR(VLOOKUP(C650&amp;D650,AUS_female_Toplist_21_22!$N$3:$Q$2879,3,FALSE),"Not found"))</f>
        <v>118</v>
      </c>
      <c r="K650" s="2">
        <f>IFERROR(VLOOKUP(C650&amp;D650,AUS_male_Toplist_21_22!$N$3:$Q$2969,4,FALSE),IFERROR(VLOOKUP(C650&amp;D650,AUS_female_Toplist_21_22!$N$3:$Q$2879,4,FALSE),"Not found"))</f>
        <v>9</v>
      </c>
      <c r="L650" s="2">
        <f>(COUNTIF($C$2:$C650,$C650)=1)+0</f>
        <v>1</v>
      </c>
      <c r="M650" s="2">
        <f>IF(L650=1,RANK(I650,$I$2:$I$1209,0),"Alternate event")</f>
        <v>538</v>
      </c>
      <c r="N650" s="2" t="str">
        <f t="shared" si="23"/>
        <v>Michael TSOTSOS400mh</v>
      </c>
      <c r="O650" t="str">
        <f>IF(COUNTIFS($N$2:$N$3997, N650)&gt;1, "Duplicate", "Unique")</f>
        <v>Unique</v>
      </c>
    </row>
    <row r="651" spans="1:15" x14ac:dyDescent="0.2">
      <c r="A651" s="2">
        <v>650</v>
      </c>
      <c r="B651" s="2">
        <f t="shared" si="24"/>
        <v>110</v>
      </c>
      <c r="C651" t="s">
        <v>211</v>
      </c>
      <c r="D651" t="s">
        <v>26</v>
      </c>
      <c r="E651" s="5">
        <v>37885</v>
      </c>
      <c r="F651" s="41">
        <f ca="1">DATEDIF(E651,TODAY(),"y")</f>
        <v>18</v>
      </c>
      <c r="G651" s="42" t="str">
        <f>IFERROR(VLOOKUP(C651&amp;D651,AUS_male_points_list!$A$3:$S$1048576,19,FALSE), IFERROR(VLOOKUP(C651&amp;D651,AUS_female_points_list!$A$3:$S$1048576,19,FALSE),""))</f>
        <v/>
      </c>
      <c r="I651" s="81">
        <f>IFERROR(VLOOKUP(C651&amp;D651,AUS_male_Toplist_21_22!$N$3:$Q$2969,2,FALSE),IFERROR(VLOOKUP(C651&amp;D651,AUS_female_Toplist_21_22!$N$3:$Q$2879,2,FALSE),"Not found"))</f>
        <v>1056</v>
      </c>
      <c r="J651" s="81">
        <f>IFERROR(VLOOKUP(C651&amp;D651,AUS_male_Toplist_21_22!$N$3:$Q$2969,3,FALSE),IFERROR(VLOOKUP(C651&amp;D651,AUS_female_Toplist_21_22!$N$3:$Q$2879,3,FALSE),"Not found"))</f>
        <v>118</v>
      </c>
      <c r="K651" s="2">
        <f>IFERROR(VLOOKUP(C651&amp;D651,AUS_male_Toplist_21_22!$N$3:$Q$2969,4,FALSE),IFERROR(VLOOKUP(C651&amp;D651,AUS_female_Toplist_21_22!$N$3:$Q$2879,4,FALSE),"Not found"))</f>
        <v>10</v>
      </c>
      <c r="L651" s="2">
        <f>(COUNTIF($C$2:$C651,$C651)=1)+0</f>
        <v>1</v>
      </c>
      <c r="M651" s="2">
        <f>IF(L651=1,RANK(I651,$I$2:$I$1209,0),"Alternate event")</f>
        <v>332</v>
      </c>
      <c r="N651" s="2" t="str">
        <f t="shared" si="23"/>
        <v>Jasmin GUTHRIE400m</v>
      </c>
      <c r="O651" t="str">
        <f>IF(COUNTIFS($N$2:$N$3997, N651)&gt;1, "Duplicate", "Unique")</f>
        <v>Unique</v>
      </c>
    </row>
    <row r="652" spans="1:15" x14ac:dyDescent="0.2">
      <c r="A652" s="2">
        <v>651</v>
      </c>
      <c r="B652" s="2">
        <f t="shared" si="24"/>
        <v>110</v>
      </c>
      <c r="C652" t="s">
        <v>627</v>
      </c>
      <c r="D652" t="s">
        <v>27</v>
      </c>
      <c r="E652" s="5">
        <v>33853</v>
      </c>
      <c r="F652" s="41">
        <f ca="1">DATEDIF(E652,TODAY(),"y")</f>
        <v>29</v>
      </c>
      <c r="G652" s="42" t="str">
        <f>IFERROR(VLOOKUP(C652&amp;D652,AUS_male_points_list!$A$3:$S$1048576,19,FALSE), IFERROR(VLOOKUP(C652&amp;D652,AUS_female_points_list!$A$3:$S$1048576,19,FALSE),""))</f>
        <v/>
      </c>
      <c r="I652" s="81">
        <f>IFERROR(VLOOKUP(C652&amp;D652,AUS_male_Toplist_21_22!$N$3:$Q$2969,2,FALSE),IFERROR(VLOOKUP(C652&amp;D652,AUS_female_Toplist_21_22!$N$3:$Q$2879,2,FALSE),"Not found"))</f>
        <v>1059</v>
      </c>
      <c r="J652" s="81">
        <f>IFERROR(VLOOKUP(C652&amp;D652,AUS_male_Toplist_21_22!$N$3:$Q$2969,3,FALSE),IFERROR(VLOOKUP(C652&amp;D652,AUS_female_Toplist_21_22!$N$3:$Q$2879,3,FALSE),"Not found"))</f>
        <v>118</v>
      </c>
      <c r="K652" s="2">
        <f>IFERROR(VLOOKUP(C652&amp;D652,AUS_male_Toplist_21_22!$N$3:$Q$2969,4,FALSE),IFERROR(VLOOKUP(C652&amp;D652,AUS_female_Toplist_21_22!$N$3:$Q$2879,4,FALSE),"Not found"))</f>
        <v>11</v>
      </c>
      <c r="L652" s="2">
        <f>(COUNTIF($C$2:$C652,$C652)=1)+0</f>
        <v>1</v>
      </c>
      <c r="M652" s="2">
        <f>IF(L652=1,RANK(I652,$I$2:$I$1209,0),"Alternate event")</f>
        <v>323</v>
      </c>
      <c r="N652" s="2" t="str">
        <f t="shared" si="23"/>
        <v>Harry MAY800m</v>
      </c>
      <c r="O652" t="str">
        <f>IF(COUNTIFS($N$2:$N$3997, N652)&gt;1, "Duplicate", "Unique")</f>
        <v>Unique</v>
      </c>
    </row>
    <row r="653" spans="1:15" x14ac:dyDescent="0.2">
      <c r="A653" s="2">
        <v>652</v>
      </c>
      <c r="B653" s="2">
        <f t="shared" si="24"/>
        <v>110</v>
      </c>
      <c r="C653" t="s">
        <v>138</v>
      </c>
      <c r="D653" t="s">
        <v>25</v>
      </c>
      <c r="E653" s="5">
        <v>35755</v>
      </c>
      <c r="F653" s="41">
        <f ca="1">DATEDIF(E653,TODAY(),"y")</f>
        <v>24</v>
      </c>
      <c r="G653" s="42" t="str">
        <f>IFERROR(VLOOKUP(C653&amp;D653,AUS_male_points_list!$A$3:$S$1048576,19,FALSE), IFERROR(VLOOKUP(C653&amp;D653,AUS_female_points_list!$A$3:$S$1048576,19,FALSE),""))</f>
        <v/>
      </c>
      <c r="I653" s="81">
        <f>IFERROR(VLOOKUP(C653&amp;D653,AUS_male_Toplist_21_22!$N$3:$Q$2969,2,FALSE),IFERROR(VLOOKUP(C653&amp;D653,AUS_female_Toplist_21_22!$N$3:$Q$2879,2,FALSE),"Not found"))</f>
        <v>1047</v>
      </c>
      <c r="J653" s="81">
        <f>IFERROR(VLOOKUP(C653&amp;D653,AUS_male_Toplist_21_22!$N$3:$Q$2969,3,FALSE),IFERROR(VLOOKUP(C653&amp;D653,AUS_female_Toplist_21_22!$N$3:$Q$2879,3,FALSE),"Not found"))</f>
        <v>118</v>
      </c>
      <c r="K653" s="2">
        <f>IFERROR(VLOOKUP(C653&amp;D653,AUS_male_Toplist_21_22!$N$3:$Q$2969,4,FALSE),IFERROR(VLOOKUP(C653&amp;D653,AUS_female_Toplist_21_22!$N$3:$Q$2879,4,FALSE),"Not found"))</f>
        <v>14</v>
      </c>
      <c r="L653" s="2">
        <f>(COUNTIF($C$2:$C653,$C653)=1)+0</f>
        <v>1</v>
      </c>
      <c r="M653" s="2">
        <f>IF(L653=1,RANK(I653,$I$2:$I$1209,0),"Alternate event")</f>
        <v>364</v>
      </c>
      <c r="N653" s="2" t="str">
        <f t="shared" si="23"/>
        <v>Katie SMEE200m</v>
      </c>
      <c r="O653" t="str">
        <f>IF(COUNTIFS($N$2:$N$3997, N653)&gt;1, "Duplicate", "Unique")</f>
        <v>Unique</v>
      </c>
    </row>
    <row r="654" spans="1:15" x14ac:dyDescent="0.2">
      <c r="A654" s="2">
        <v>653</v>
      </c>
      <c r="B654" s="2">
        <f t="shared" si="24"/>
        <v>110</v>
      </c>
      <c r="C654" t="s">
        <v>956</v>
      </c>
      <c r="D654" t="s">
        <v>32</v>
      </c>
      <c r="E654" s="5">
        <v>38038</v>
      </c>
      <c r="F654" s="41">
        <f ca="1">DATEDIF(E654,TODAY(),"y")</f>
        <v>18</v>
      </c>
      <c r="G654" s="42" t="str">
        <f>IFERROR(VLOOKUP(C654&amp;D654,AUS_male_points_list!$A$3:$S$1048576,19,FALSE), IFERROR(VLOOKUP(C654&amp;D654,AUS_female_points_list!$A$3:$S$1048576,19,FALSE),""))</f>
        <v/>
      </c>
      <c r="I654" s="81">
        <f>IFERROR(VLOOKUP(C654&amp;D654,AUS_male_Toplist_21_22!$N$3:$Q$2969,2,FALSE),IFERROR(VLOOKUP(C654&amp;D654,AUS_female_Toplist_21_22!$N$3:$Q$2879,2,FALSE),"Not found"))</f>
        <v>993</v>
      </c>
      <c r="J654" s="81">
        <f>IFERROR(VLOOKUP(C654&amp;D654,AUS_male_Toplist_21_22!$N$3:$Q$2969,3,FALSE),IFERROR(VLOOKUP(C654&amp;D654,AUS_female_Toplist_21_22!$N$3:$Q$2879,3,FALSE),"Not found"))</f>
        <v>118</v>
      </c>
      <c r="K654" s="2">
        <f>IFERROR(VLOOKUP(C654&amp;D654,AUS_male_Toplist_21_22!$N$3:$Q$2969,4,FALSE),IFERROR(VLOOKUP(C654&amp;D654,AUS_female_Toplist_21_22!$N$3:$Q$2879,4,FALSE),"Not found"))</f>
        <v>15</v>
      </c>
      <c r="L654" s="2">
        <f>(COUNTIF($C$2:$C654,$C654)=1)+0</f>
        <v>1</v>
      </c>
      <c r="M654" s="2">
        <f>IF(L654=1,RANK(I654,$I$2:$I$1209,0),"Alternate event")</f>
        <v>650</v>
      </c>
      <c r="N654" s="2" t="str">
        <f t="shared" si="23"/>
        <v>Georgia FICHARDT100mh</v>
      </c>
      <c r="O654" t="str">
        <f>IF(COUNTIFS($N$2:$N$3997, N654)&gt;1, "Duplicate", "Unique")</f>
        <v>Unique</v>
      </c>
    </row>
    <row r="655" spans="1:15" x14ac:dyDescent="0.2">
      <c r="A655" s="2">
        <v>654</v>
      </c>
      <c r="B655" s="2">
        <f t="shared" si="24"/>
        <v>110</v>
      </c>
      <c r="C655" t="s">
        <v>455</v>
      </c>
      <c r="D655" t="s">
        <v>42</v>
      </c>
      <c r="E655" s="5">
        <v>44701</v>
      </c>
      <c r="F655" s="41" t="e">
        <f ca="1">DATEDIF(E655,TODAY(),"y")</f>
        <v>#NUM!</v>
      </c>
      <c r="G655" s="42" t="str">
        <f>IFERROR(VLOOKUP(C655&amp;D655,AUS_male_points_list!$A$3:$S$1048576,19,FALSE), IFERROR(VLOOKUP(C655&amp;D655,AUS_female_points_list!$A$3:$S$1048576,19,FALSE),""))</f>
        <v/>
      </c>
      <c r="I655" s="81">
        <f>IFERROR(VLOOKUP(C655&amp;D655,AUS_male_Toplist_21_22!$N$3:$Q$2969,2,FALSE),IFERROR(VLOOKUP(C655&amp;D655,AUS_female_Toplist_21_22!$N$3:$Q$2879,2,FALSE),"Not found"))</f>
        <v>749</v>
      </c>
      <c r="J655" s="81">
        <f>IFERROR(VLOOKUP(C655&amp;D655,AUS_male_Toplist_21_22!$N$3:$Q$2969,3,FALSE),IFERROR(VLOOKUP(C655&amp;D655,AUS_female_Toplist_21_22!$N$3:$Q$2879,3,FALSE),"Not found"))</f>
        <v>118</v>
      </c>
      <c r="K655" s="2">
        <f>IFERROR(VLOOKUP(C655&amp;D655,AUS_male_Toplist_21_22!$N$3:$Q$2969,4,FALSE),IFERROR(VLOOKUP(C655&amp;D655,AUS_female_Toplist_21_22!$N$3:$Q$2879,4,FALSE),"Not found"))</f>
        <v>15</v>
      </c>
      <c r="L655" s="2">
        <f>(COUNTIF($C$2:$C655,$C655)=1)+0</f>
        <v>0</v>
      </c>
      <c r="M655" s="2" t="str">
        <f>IF(L655=1,RANK(I655,$I$2:$I$1209,0),"Alternate event")</f>
        <v>Alternate event</v>
      </c>
      <c r="N655" s="2" t="str">
        <f t="shared" si="23"/>
        <v>Hannah EDWARDShammer-throw</v>
      </c>
      <c r="O655" t="str">
        <f>IF(COUNTIFS($N$2:$N$3997, N655)&gt;1, "Duplicate", "Unique")</f>
        <v>Unique</v>
      </c>
    </row>
    <row r="656" spans="1:15" x14ac:dyDescent="0.2">
      <c r="A656" s="2">
        <v>655</v>
      </c>
      <c r="B656" s="2">
        <f t="shared" si="24"/>
        <v>110</v>
      </c>
      <c r="C656" t="s">
        <v>473</v>
      </c>
      <c r="D656" t="s">
        <v>35</v>
      </c>
      <c r="E656" s="5">
        <v>34986</v>
      </c>
      <c r="F656" s="41">
        <f ca="1">DATEDIF(E656,TODAY(),"y")</f>
        <v>26</v>
      </c>
      <c r="G656" s="42" t="str">
        <f>IFERROR(VLOOKUP(C656&amp;D656,AUS_male_points_list!$A$3:$S$1048576,19,FALSE), IFERROR(VLOOKUP(C656&amp;D656,AUS_female_points_list!$A$3:$S$1048576,19,FALSE),""))</f>
        <v/>
      </c>
      <c r="I656" s="81">
        <f>IFERROR(VLOOKUP(C656&amp;D656,AUS_male_Toplist_21_22!$N$3:$Q$2969,2,FALSE),IFERROR(VLOOKUP(C656&amp;D656,AUS_female_Toplist_21_22!$N$3:$Q$2879,2,FALSE),"Not found"))</f>
        <v>936</v>
      </c>
      <c r="J656" s="81">
        <f>IFERROR(VLOOKUP(C656&amp;D656,AUS_male_Toplist_21_22!$N$3:$Q$2969,3,FALSE),IFERROR(VLOOKUP(C656&amp;D656,AUS_female_Toplist_21_22!$N$3:$Q$2879,3,FALSE),"Not found"))</f>
        <v>118</v>
      </c>
      <c r="K656" s="2">
        <f>IFERROR(VLOOKUP(C656&amp;D656,AUS_male_Toplist_21_22!$N$3:$Q$2969,4,FALSE),IFERROR(VLOOKUP(C656&amp;D656,AUS_female_Toplist_21_22!$N$3:$Q$2879,4,FALSE),"Not found"))</f>
        <v>26</v>
      </c>
      <c r="L656" s="2">
        <f>(COUNTIF($C$2:$C656,$C656)=1)+0</f>
        <v>0</v>
      </c>
      <c r="M656" s="2" t="str">
        <f>IF(L656=1,RANK(I656,$I$2:$I$1209,0),"Alternate event")</f>
        <v>Alternate event</v>
      </c>
      <c r="N656" s="2" t="str">
        <f t="shared" si="23"/>
        <v>Tori WESThigh-jump</v>
      </c>
      <c r="O656" t="str">
        <f>IF(COUNTIFS($N$2:$N$3997, N656)&gt;1, "Duplicate", "Unique")</f>
        <v>Unique</v>
      </c>
    </row>
    <row r="657" spans="1:15" x14ac:dyDescent="0.2">
      <c r="A657" s="2">
        <v>656</v>
      </c>
      <c r="B657" s="2">
        <f t="shared" si="24"/>
        <v>110</v>
      </c>
      <c r="C657" t="s">
        <v>305</v>
      </c>
      <c r="D657" t="s">
        <v>34</v>
      </c>
      <c r="E657" s="5">
        <v>33318</v>
      </c>
      <c r="F657" s="41">
        <f ca="1">DATEDIF(E657,TODAY(),"y")</f>
        <v>30</v>
      </c>
      <c r="G657" s="42" t="str">
        <f>IFERROR(VLOOKUP(C657&amp;D657,AUS_male_points_list!$A$3:$S$1048576,19,FALSE), IFERROR(VLOOKUP(C657&amp;D657,AUS_female_points_list!$A$3:$S$1048576,19,FALSE),""))</f>
        <v/>
      </c>
      <c r="I657" s="81">
        <f>IFERROR(VLOOKUP(C657&amp;D657,AUS_male_Toplist_21_22!$N$3:$Q$2969,2,FALSE),IFERROR(VLOOKUP(C657&amp;D657,AUS_female_Toplist_21_22!$N$3:$Q$2879,2,FALSE),"Not found"))</f>
        <v>931</v>
      </c>
      <c r="J657" s="81">
        <f>IFERROR(VLOOKUP(C657&amp;D657,AUS_male_Toplist_21_22!$N$3:$Q$2969,3,FALSE),IFERROR(VLOOKUP(C657&amp;D657,AUS_female_Toplist_21_22!$N$3:$Q$2879,3,FALSE),"Not found"))</f>
        <v>118</v>
      </c>
      <c r="K657" s="2">
        <f>IFERROR(VLOOKUP(C657&amp;D657,AUS_male_Toplist_21_22!$N$3:$Q$2969,4,FALSE),IFERROR(VLOOKUP(C657&amp;D657,AUS_female_Toplist_21_22!$N$3:$Q$2879,4,FALSE),"Not found"))</f>
        <v>27</v>
      </c>
      <c r="L657" s="2">
        <f>(COUNTIF($C$2:$C657,$C657)=1)+0</f>
        <v>1</v>
      </c>
      <c r="M657" s="2">
        <f>IF(L657=1,RANK(I657,$I$2:$I$1209,0),"Alternate event")</f>
        <v>891</v>
      </c>
      <c r="N657" s="2" t="str">
        <f t="shared" si="23"/>
        <v>Stephanie KONDOGONIS3000msc</v>
      </c>
      <c r="O657" t="str">
        <f>IF(COUNTIFS($N$2:$N$3997, N657)&gt;1, "Duplicate", "Unique")</f>
        <v>Unique</v>
      </c>
    </row>
    <row r="658" spans="1:15" x14ac:dyDescent="0.2">
      <c r="A658" s="2">
        <v>657</v>
      </c>
      <c r="B658" s="2">
        <f t="shared" si="24"/>
        <v>110</v>
      </c>
      <c r="C658" t="s">
        <v>1106</v>
      </c>
      <c r="D658" t="s">
        <v>39</v>
      </c>
      <c r="E658" s="5">
        <v>37680</v>
      </c>
      <c r="F658" s="41">
        <f ca="1">DATEDIF(E658,TODAY(),"y")</f>
        <v>19</v>
      </c>
      <c r="G658" s="42" t="str">
        <f>IFERROR(VLOOKUP(C658&amp;D658,AUS_male_points_list!$A$3:$S$1048576,19,FALSE), IFERROR(VLOOKUP(C658&amp;D658,AUS_female_points_list!$A$3:$S$1048576,19,FALSE),""))</f>
        <v/>
      </c>
      <c r="I658" s="81">
        <f>IFERROR(VLOOKUP(C658&amp;D658,AUS_male_Toplist_21_22!$N$3:$Q$2969,2,FALSE),IFERROR(VLOOKUP(C658&amp;D658,AUS_female_Toplist_21_22!$N$3:$Q$2879,2,FALSE),"Not found"))</f>
        <v>860</v>
      </c>
      <c r="J658" s="81">
        <f>IFERROR(VLOOKUP(C658&amp;D658,AUS_male_Toplist_21_22!$N$3:$Q$2969,3,FALSE),IFERROR(VLOOKUP(C658&amp;D658,AUS_female_Toplist_21_22!$N$3:$Q$2879,3,FALSE),"Not found"))</f>
        <v>119</v>
      </c>
      <c r="K658" s="2">
        <f>IFERROR(VLOOKUP(C658&amp;D658,AUS_male_Toplist_21_22!$N$3:$Q$2969,4,FALSE),IFERROR(VLOOKUP(C658&amp;D658,AUS_female_Toplist_21_22!$N$3:$Q$2879,4,FALSE),"Not found"))</f>
        <v>9</v>
      </c>
      <c r="L658" s="2">
        <f>(COUNTIF($C$2:$C658,$C658)=1)+0</f>
        <v>0</v>
      </c>
      <c r="M658" s="2" t="str">
        <f>IF(L658=1,RANK(I658,$I$2:$I$1209,0),"Alternate event")</f>
        <v>Alternate event</v>
      </c>
      <c r="N658" s="2" t="str">
        <f t="shared" si="23"/>
        <v>Etienne ROUSSEAUshot-put</v>
      </c>
      <c r="O658" t="str">
        <f>IF(COUNTIFS($N$2:$N$3997, N658)&gt;1, "Duplicate", "Unique")</f>
        <v>Unique</v>
      </c>
    </row>
    <row r="659" spans="1:15" x14ac:dyDescent="0.2">
      <c r="A659" s="2">
        <v>658</v>
      </c>
      <c r="B659" s="2">
        <f t="shared" si="24"/>
        <v>110</v>
      </c>
      <c r="C659" t="s">
        <v>568</v>
      </c>
      <c r="D659" t="s">
        <v>26</v>
      </c>
      <c r="E659" s="5">
        <v>37561</v>
      </c>
      <c r="F659" s="41">
        <f ca="1">DATEDIF(E659,TODAY(),"y")</f>
        <v>19</v>
      </c>
      <c r="G659" s="42" t="str">
        <f>IFERROR(VLOOKUP(C659&amp;D659,AUS_male_points_list!$A$3:$S$1048576,19,FALSE), IFERROR(VLOOKUP(C659&amp;D659,AUS_female_points_list!$A$3:$S$1048576,19,FALSE),""))</f>
        <v/>
      </c>
      <c r="I659" s="81">
        <f>IFERROR(VLOOKUP(C659&amp;D659,AUS_male_Toplist_21_22!$N$3:$Q$2969,2,FALSE),IFERROR(VLOOKUP(C659&amp;D659,AUS_female_Toplist_21_22!$N$3:$Q$2879,2,FALSE),"Not found"))</f>
        <v>1061</v>
      </c>
      <c r="J659" s="81">
        <f>IFERROR(VLOOKUP(C659&amp;D659,AUS_male_Toplist_21_22!$N$3:$Q$2969,3,FALSE),IFERROR(VLOOKUP(C659&amp;D659,AUS_female_Toplist_21_22!$N$3:$Q$2879,3,FALSE),"Not found"))</f>
        <v>119</v>
      </c>
      <c r="K659" s="2">
        <f>IFERROR(VLOOKUP(C659&amp;D659,AUS_male_Toplist_21_22!$N$3:$Q$2969,4,FALSE),IFERROR(VLOOKUP(C659&amp;D659,AUS_female_Toplist_21_22!$N$3:$Q$2879,4,FALSE),"Not found"))</f>
        <v>10</v>
      </c>
      <c r="L659" s="2">
        <f>(COUNTIF($C$2:$C659,$C659)=1)+0</f>
        <v>1</v>
      </c>
      <c r="M659" s="2">
        <f>IF(L659=1,RANK(I659,$I$2:$I$1209,0),"Alternate event")</f>
        <v>317</v>
      </c>
      <c r="N659" s="2" t="str">
        <f t="shared" si="23"/>
        <v>Nicholas DONALDSON400m</v>
      </c>
      <c r="O659" t="str">
        <f>IF(COUNTIFS($N$2:$N$3997, N659)&gt;1, "Duplicate", "Unique")</f>
        <v>Unique</v>
      </c>
    </row>
    <row r="660" spans="1:15" x14ac:dyDescent="0.2">
      <c r="A660" s="2">
        <v>659</v>
      </c>
      <c r="B660" s="2">
        <f t="shared" si="24"/>
        <v>110</v>
      </c>
      <c r="C660" t="s">
        <v>1074</v>
      </c>
      <c r="D660" t="s">
        <v>31</v>
      </c>
      <c r="E660" s="5">
        <v>36285</v>
      </c>
      <c r="F660" s="41">
        <f ca="1">DATEDIF(E660,TODAY(),"y")</f>
        <v>22</v>
      </c>
      <c r="G660" s="42" t="str">
        <f>IFERROR(VLOOKUP(C660&amp;D660,AUS_male_points_list!$A$3:$S$1048576,19,FALSE), IFERROR(VLOOKUP(C660&amp;D660,AUS_female_points_list!$A$3:$S$1048576,19,FALSE),""))</f>
        <v/>
      </c>
      <c r="I660" s="81">
        <f>IFERROR(VLOOKUP(C660&amp;D660,AUS_male_Toplist_21_22!$N$3:$Q$2969,2,FALSE),IFERROR(VLOOKUP(C660&amp;D660,AUS_female_Toplist_21_22!$N$3:$Q$2879,2,FALSE),"Not found"))</f>
        <v>933</v>
      </c>
      <c r="J660" s="81">
        <f>IFERROR(VLOOKUP(C660&amp;D660,AUS_male_Toplist_21_22!$N$3:$Q$2969,3,FALSE),IFERROR(VLOOKUP(C660&amp;D660,AUS_female_Toplist_21_22!$N$3:$Q$2879,3,FALSE),"Not found"))</f>
        <v>119</v>
      </c>
      <c r="K660" s="2">
        <f>IFERROR(VLOOKUP(C660&amp;D660,AUS_male_Toplist_21_22!$N$3:$Q$2969,4,FALSE),IFERROR(VLOOKUP(C660&amp;D660,AUS_female_Toplist_21_22!$N$3:$Q$2879,4,FALSE),"Not found"))</f>
        <v>11</v>
      </c>
      <c r="L660" s="2">
        <f>(COUNTIF($C$2:$C660,$C660)=1)+0</f>
        <v>0</v>
      </c>
      <c r="M660" s="2" t="str">
        <f>IF(L660=1,RANK(I660,$I$2:$I$1209,0),"Alternate event")</f>
        <v>Alternate event</v>
      </c>
      <c r="N660" s="2" t="str">
        <f t="shared" si="23"/>
        <v>Dean PASTRELLO110mh</v>
      </c>
      <c r="O660" t="str">
        <f>IF(COUNTIFS($N$2:$N$3997, N660)&gt;1, "Duplicate", "Unique")</f>
        <v>Unique</v>
      </c>
    </row>
    <row r="661" spans="1:15" x14ac:dyDescent="0.2">
      <c r="A661" s="2">
        <v>660</v>
      </c>
      <c r="B661" s="2">
        <f t="shared" si="24"/>
        <v>110</v>
      </c>
      <c r="C661" t="s">
        <v>532</v>
      </c>
      <c r="D661" t="s">
        <v>2</v>
      </c>
      <c r="E661" s="5">
        <v>37759</v>
      </c>
      <c r="F661" s="41">
        <f ca="1">DATEDIF(E661,TODAY(),"y")</f>
        <v>18</v>
      </c>
      <c r="G661" s="42" t="str">
        <f>IFERROR(VLOOKUP(C661&amp;D661,AUS_male_points_list!$A$3:$S$1048576,19,FALSE), IFERROR(VLOOKUP(C661&amp;D661,AUS_female_points_list!$A$3:$S$1048576,19,FALSE),""))</f>
        <v/>
      </c>
      <c r="I661" s="81">
        <f>IFERROR(VLOOKUP(C661&amp;D661,AUS_male_Toplist_21_22!$N$3:$Q$2969,2,FALSE),IFERROR(VLOOKUP(C661&amp;D661,AUS_female_Toplist_21_22!$N$3:$Q$2879,2,FALSE),"Not found"))</f>
        <v>1070</v>
      </c>
      <c r="J661" s="81">
        <f>IFERROR(VLOOKUP(C661&amp;D661,AUS_male_Toplist_21_22!$N$3:$Q$2969,3,FALSE),IFERROR(VLOOKUP(C661&amp;D661,AUS_female_Toplist_21_22!$N$3:$Q$2879,3,FALSE),"Not found"))</f>
        <v>119</v>
      </c>
      <c r="K661" s="2">
        <f>IFERROR(VLOOKUP(C661&amp;D661,AUS_male_Toplist_21_22!$N$3:$Q$2969,4,FALSE),IFERROR(VLOOKUP(C661&amp;D661,AUS_female_Toplist_21_22!$N$3:$Q$2879,4,FALSE),"Not found"))</f>
        <v>12</v>
      </c>
      <c r="L661" s="2">
        <f>(COUNTIF($C$2:$C661,$C661)=1)+0</f>
        <v>1</v>
      </c>
      <c r="M661" s="2">
        <f>IF(L661=1,RANK(I661,$I$2:$I$1209,0),"Alternate event")</f>
        <v>289</v>
      </c>
      <c r="N661" s="2" t="str">
        <f t="shared" si="23"/>
        <v>Jai GORDON100m</v>
      </c>
      <c r="O661" t="str">
        <f>IF(COUNTIFS($N$2:$N$3997, N661)&gt;1, "Duplicate", "Unique")</f>
        <v>Unique</v>
      </c>
    </row>
    <row r="662" spans="1:15" x14ac:dyDescent="0.2">
      <c r="A662" s="2">
        <v>661</v>
      </c>
      <c r="B662" s="2">
        <f t="shared" si="24"/>
        <v>110</v>
      </c>
      <c r="C662" t="s">
        <v>1049</v>
      </c>
      <c r="D662" t="s">
        <v>25</v>
      </c>
      <c r="E662" s="5">
        <v>35798</v>
      </c>
      <c r="F662" s="41">
        <f ca="1">DATEDIF(E662,TODAY(),"y")</f>
        <v>24</v>
      </c>
      <c r="G662" s="42" t="str">
        <f>IFERROR(VLOOKUP(C662&amp;D662,AUS_male_points_list!$A$3:$S$1048576,19,FALSE), IFERROR(VLOOKUP(C662&amp;D662,AUS_female_points_list!$A$3:$S$1048576,19,FALSE),""))</f>
        <v/>
      </c>
      <c r="I662" s="81">
        <f>IFERROR(VLOOKUP(C662&amp;D662,AUS_male_Toplist_21_22!$N$3:$Q$2969,2,FALSE),IFERROR(VLOOKUP(C662&amp;D662,AUS_female_Toplist_21_22!$N$3:$Q$2879,2,FALSE),"Not found"))</f>
        <v>1057</v>
      </c>
      <c r="J662" s="81">
        <f>IFERROR(VLOOKUP(C662&amp;D662,AUS_male_Toplist_21_22!$N$3:$Q$2969,3,FALSE),IFERROR(VLOOKUP(C662&amp;D662,AUS_female_Toplist_21_22!$N$3:$Q$2879,3,FALSE),"Not found"))</f>
        <v>119</v>
      </c>
      <c r="K662" s="2">
        <f>IFERROR(VLOOKUP(C662&amp;D662,AUS_male_Toplist_21_22!$N$3:$Q$2969,4,FALSE),IFERROR(VLOOKUP(C662&amp;D662,AUS_female_Toplist_21_22!$N$3:$Q$2879,4,FALSE),"Not found"))</f>
        <v>14</v>
      </c>
      <c r="L662" s="2">
        <f>(COUNTIF($C$2:$C662,$C662)=1)+0</f>
        <v>1</v>
      </c>
      <c r="M662" s="2">
        <f>IF(L662=1,RANK(I662,$I$2:$I$1209,0),"Alternate event")</f>
        <v>329</v>
      </c>
      <c r="N662" s="2" t="str">
        <f t="shared" si="23"/>
        <v>Thomas WILSON200m</v>
      </c>
      <c r="O662" t="str">
        <f>IF(COUNTIFS($N$2:$N$3997, N662)&gt;1, "Duplicate", "Unique")</f>
        <v>Unique</v>
      </c>
    </row>
    <row r="663" spans="1:15" x14ac:dyDescent="0.2">
      <c r="A663" s="2">
        <v>662</v>
      </c>
      <c r="B663" s="2">
        <f t="shared" si="24"/>
        <v>110</v>
      </c>
      <c r="C663" t="s">
        <v>1067</v>
      </c>
      <c r="D663" s="6" t="s">
        <v>34</v>
      </c>
      <c r="E663" s="5">
        <v>33837</v>
      </c>
      <c r="F663" s="41">
        <f ca="1">DATEDIF(E663,TODAY(),"y")</f>
        <v>29</v>
      </c>
      <c r="G663" s="42" t="str">
        <f>IFERROR(VLOOKUP(C663&amp;D663,AUS_male_points_list!$A$3:$S$1048576,19,FALSE), IFERROR(VLOOKUP(C663&amp;D663,AUS_female_points_list!$A$3:$S$1048576,19,FALSE),""))</f>
        <v/>
      </c>
      <c r="I663" s="81">
        <f>IFERROR(VLOOKUP(C663&amp;D663,AUS_male_Toplist_21_22!$N$3:$Q$2969,2,FALSE),IFERROR(VLOOKUP(C663&amp;D663,AUS_female_Toplist_21_22!$N$3:$Q$2879,2,FALSE),"Not found"))</f>
        <v>948</v>
      </c>
      <c r="J663" s="81">
        <f>IFERROR(VLOOKUP(C663&amp;D663,AUS_male_Toplist_21_22!$N$3:$Q$2969,3,FALSE),IFERROR(VLOOKUP(C663&amp;D663,AUS_female_Toplist_21_22!$N$3:$Q$2879,3,FALSE),"Not found"))</f>
        <v>119</v>
      </c>
      <c r="K663" s="2">
        <f>IFERROR(VLOOKUP(C663&amp;D663,AUS_male_Toplist_21_22!$N$3:$Q$2969,4,FALSE),IFERROR(VLOOKUP(C663&amp;D663,AUS_female_Toplist_21_22!$N$3:$Q$2879,4,FALSE),"Not found"))</f>
        <v>14</v>
      </c>
      <c r="L663" s="2">
        <f>(COUNTIF($C$2:$C663,$C663)=1)+0</f>
        <v>0</v>
      </c>
      <c r="M663" s="2" t="str">
        <f>IF(L663=1,RANK(I663,$I$2:$I$1209,0),"Alternate event")</f>
        <v>Alternate event</v>
      </c>
      <c r="N663" s="2" t="str">
        <f t="shared" si="23"/>
        <v>Jordan WILLIAMSZ3000msc</v>
      </c>
      <c r="O663" t="str">
        <f>IF(COUNTIFS($N$2:$N$3997, N663)&gt;1, "Duplicate", "Unique")</f>
        <v>Unique</v>
      </c>
    </row>
    <row r="664" spans="1:15" x14ac:dyDescent="0.2">
      <c r="A664" s="2">
        <v>663</v>
      </c>
      <c r="B664" s="2">
        <f t="shared" si="24"/>
        <v>110</v>
      </c>
      <c r="C664" t="s">
        <v>130</v>
      </c>
      <c r="D664" t="s">
        <v>25</v>
      </c>
      <c r="E664" s="5">
        <v>34243</v>
      </c>
      <c r="F664" s="41">
        <f ca="1">DATEDIF(E664,TODAY(),"y")</f>
        <v>28</v>
      </c>
      <c r="G664" s="42" t="str">
        <f>IFERROR(VLOOKUP(C664&amp;D664,AUS_male_points_list!$A$3:$S$1048576,19,FALSE), IFERROR(VLOOKUP(C664&amp;D664,AUS_female_points_list!$A$3:$S$1048576,19,FALSE),""))</f>
        <v/>
      </c>
      <c r="I664" s="81">
        <f>IFERROR(VLOOKUP(C664&amp;D664,AUS_male_Toplist_21_22!$N$3:$Q$2969,2,FALSE),IFERROR(VLOOKUP(C664&amp;D664,AUS_female_Toplist_21_22!$N$3:$Q$2879,2,FALSE),"Not found"))</f>
        <v>1045</v>
      </c>
      <c r="J664" s="81">
        <f>IFERROR(VLOOKUP(C664&amp;D664,AUS_male_Toplist_21_22!$N$3:$Q$2969,3,FALSE),IFERROR(VLOOKUP(C664&amp;D664,AUS_female_Toplist_21_22!$N$3:$Q$2879,3,FALSE),"Not found"))</f>
        <v>119</v>
      </c>
      <c r="K664" s="2">
        <f>IFERROR(VLOOKUP(C664&amp;D664,AUS_male_Toplist_21_22!$N$3:$Q$2969,4,FALSE),IFERROR(VLOOKUP(C664&amp;D664,AUS_female_Toplist_21_22!$N$3:$Q$2879,4,FALSE),"Not found"))</f>
        <v>15</v>
      </c>
      <c r="L664" s="2">
        <f>(COUNTIF($C$2:$C664,$C664)=1)+0</f>
        <v>1</v>
      </c>
      <c r="M664" s="2">
        <f>IF(L664=1,RANK(I664,$I$2:$I$1209,0),"Alternate event")</f>
        <v>374</v>
      </c>
      <c r="N664" s="2" t="str">
        <f t="shared" si="23"/>
        <v>Stephanie POWER200m</v>
      </c>
      <c r="O664" t="str">
        <f>IF(COUNTIFS($N$2:$N$3997, N664)&gt;1, "Duplicate", "Unique")</f>
        <v>Unique</v>
      </c>
    </row>
    <row r="665" spans="1:15" x14ac:dyDescent="0.2">
      <c r="A665" s="2">
        <v>664</v>
      </c>
      <c r="B665" s="2">
        <f t="shared" si="24"/>
        <v>110</v>
      </c>
      <c r="C665" t="s">
        <v>168</v>
      </c>
      <c r="D665" t="s">
        <v>32</v>
      </c>
      <c r="E665" s="5">
        <v>37801</v>
      </c>
      <c r="F665" s="41">
        <f ca="1">DATEDIF(E665,TODAY(),"y")</f>
        <v>18</v>
      </c>
      <c r="G665" s="42" t="str">
        <f>IFERROR(VLOOKUP(C665&amp;D665,AUS_male_points_list!$A$3:$S$1048576,19,FALSE), IFERROR(VLOOKUP(C665&amp;D665,AUS_female_points_list!$A$3:$S$1048576,19,FALSE),""))</f>
        <v/>
      </c>
      <c r="I665" s="81">
        <f>IFERROR(VLOOKUP(C665&amp;D665,AUS_male_Toplist_21_22!$N$3:$Q$2969,2,FALSE),IFERROR(VLOOKUP(C665&amp;D665,AUS_female_Toplist_21_22!$N$3:$Q$2879,2,FALSE),"Not found"))</f>
        <v>991</v>
      </c>
      <c r="J665" s="81">
        <f>IFERROR(VLOOKUP(C665&amp;D665,AUS_male_Toplist_21_22!$N$3:$Q$2969,3,FALSE),IFERROR(VLOOKUP(C665&amp;D665,AUS_female_Toplist_21_22!$N$3:$Q$2879,3,FALSE),"Not found"))</f>
        <v>119</v>
      </c>
      <c r="K665" s="2">
        <f>IFERROR(VLOOKUP(C665&amp;D665,AUS_male_Toplist_21_22!$N$3:$Q$2969,4,FALSE),IFERROR(VLOOKUP(C665&amp;D665,AUS_female_Toplist_21_22!$N$3:$Q$2879,4,FALSE),"Not found"))</f>
        <v>16</v>
      </c>
      <c r="L665" s="2">
        <f>(COUNTIF($C$2:$C665,$C665)=1)+0</f>
        <v>0</v>
      </c>
      <c r="M665" s="2" t="str">
        <f>IF(L665=1,RANK(I665,$I$2:$I$1209,0),"Alternate event")</f>
        <v>Alternate event</v>
      </c>
      <c r="N665" s="2" t="str">
        <f t="shared" si="23"/>
        <v>Emelia SURCH100mh</v>
      </c>
      <c r="O665" t="str">
        <f>IF(COUNTIFS($N$2:$N$3997, N665)&gt;1, "Duplicate", "Unique")</f>
        <v>Unique</v>
      </c>
    </row>
    <row r="666" spans="1:15" x14ac:dyDescent="0.2">
      <c r="A666" s="2">
        <v>665</v>
      </c>
      <c r="B666" s="2">
        <f t="shared" si="24"/>
        <v>110</v>
      </c>
      <c r="C666" t="s">
        <v>317</v>
      </c>
      <c r="D666" t="s">
        <v>29</v>
      </c>
      <c r="E666" s="5">
        <v>31156</v>
      </c>
      <c r="F666" s="41">
        <f ca="1">DATEDIF(E666,TODAY(),"y")</f>
        <v>36</v>
      </c>
      <c r="G666" s="42" t="str">
        <f>IFERROR(VLOOKUP(C666&amp;D666,AUS_male_points_list!$A$3:$S$1048576,19,FALSE), IFERROR(VLOOKUP(C666&amp;D666,AUS_female_points_list!$A$3:$S$1048576,19,FALSE),""))</f>
        <v/>
      </c>
      <c r="I666" s="81">
        <f>IFERROR(VLOOKUP(C666&amp;D666,AUS_male_Toplist_21_22!$N$3:$Q$2969,2,FALSE),IFERROR(VLOOKUP(C666&amp;D666,AUS_female_Toplist_21_22!$N$3:$Q$2879,2,FALSE),"Not found"))</f>
        <v>1027</v>
      </c>
      <c r="J666" s="81">
        <f>IFERROR(VLOOKUP(C666&amp;D666,AUS_male_Toplist_21_22!$N$3:$Q$2969,3,FALSE),IFERROR(VLOOKUP(C666&amp;D666,AUS_female_Toplist_21_22!$N$3:$Q$2879,3,FALSE),"Not found"))</f>
        <v>119</v>
      </c>
      <c r="K666" s="2">
        <f>IFERROR(VLOOKUP(C666&amp;D666,AUS_male_Toplist_21_22!$N$3:$Q$2969,4,FALSE),IFERROR(VLOOKUP(C666&amp;D666,AUS_female_Toplist_21_22!$N$3:$Q$2879,4,FALSE),"Not found"))</f>
        <v>19</v>
      </c>
      <c r="L666" s="2">
        <f>(COUNTIF($C$2:$C666,$C666)=1)+0</f>
        <v>0</v>
      </c>
      <c r="M666" s="2" t="str">
        <f>IF(L666=1,RANK(I666,$I$2:$I$1209,0),"Alternate event")</f>
        <v>Alternate event</v>
      </c>
      <c r="N666" s="2" t="str">
        <f t="shared" si="23"/>
        <v>Sarah KLEIN5000m</v>
      </c>
      <c r="O666" t="str">
        <f>IF(COUNTIFS($N$2:$N$3997, N666)&gt;1, "Duplicate", "Unique")</f>
        <v>Unique</v>
      </c>
    </row>
    <row r="667" spans="1:15" x14ac:dyDescent="0.2">
      <c r="A667" s="2">
        <v>666</v>
      </c>
      <c r="B667" s="2">
        <f t="shared" si="24"/>
        <v>110</v>
      </c>
      <c r="C667" t="s">
        <v>296</v>
      </c>
      <c r="D667" t="s">
        <v>29</v>
      </c>
      <c r="E667" s="5">
        <v>34875</v>
      </c>
      <c r="F667" s="41">
        <f ca="1">DATEDIF(E667,TODAY(),"y")</f>
        <v>26</v>
      </c>
      <c r="G667" s="42" t="str">
        <f>IFERROR(VLOOKUP(C667&amp;D667,AUS_male_points_list!$A$3:$S$1048576,19,FALSE), IFERROR(VLOOKUP(C667&amp;D667,AUS_female_points_list!$A$3:$S$1048576,19,FALSE),""))</f>
        <v/>
      </c>
      <c r="I667" s="81">
        <f>IFERROR(VLOOKUP(C667&amp;D667,AUS_male_Toplist_21_22!$N$3:$Q$2969,2,FALSE),IFERROR(VLOOKUP(C667&amp;D667,AUS_female_Toplist_21_22!$N$3:$Q$2879,2,FALSE),"Not found"))</f>
        <v>1027</v>
      </c>
      <c r="J667" s="81">
        <f>IFERROR(VLOOKUP(C667&amp;D667,AUS_male_Toplist_21_22!$N$3:$Q$2969,3,FALSE),IFERROR(VLOOKUP(C667&amp;D667,AUS_female_Toplist_21_22!$N$3:$Q$2879,3,FALSE),"Not found"))</f>
        <v>119</v>
      </c>
      <c r="K667" s="2">
        <f>IFERROR(VLOOKUP(C667&amp;D667,AUS_male_Toplist_21_22!$N$3:$Q$2969,4,FALSE),IFERROR(VLOOKUP(C667&amp;D667,AUS_female_Toplist_21_22!$N$3:$Q$2879,4,FALSE),"Not found"))</f>
        <v>19</v>
      </c>
      <c r="L667" s="2">
        <f>(COUNTIF($C$2:$C667,$C667)=1)+0</f>
        <v>0</v>
      </c>
      <c r="M667" s="2" t="str">
        <f>IF(L667=1,RANK(I667,$I$2:$I$1209,0),"Alternate event")</f>
        <v>Alternate event</v>
      </c>
      <c r="N667" s="2" t="str">
        <f t="shared" si="23"/>
        <v>Stella RADFORD5000m</v>
      </c>
      <c r="O667" t="str">
        <f>IF(COUNTIFS($N$2:$N$3997, N667)&gt;1, "Duplicate", "Unique")</f>
        <v>Unique</v>
      </c>
    </row>
    <row r="668" spans="1:15" x14ac:dyDescent="0.2">
      <c r="A668" s="2">
        <v>667</v>
      </c>
      <c r="B668" s="2">
        <f t="shared" si="24"/>
        <v>110</v>
      </c>
      <c r="C668" t="s">
        <v>1705</v>
      </c>
      <c r="D668" t="s">
        <v>41</v>
      </c>
      <c r="E668" s="5">
        <v>44671</v>
      </c>
      <c r="F668" s="41" t="e">
        <f ca="1">DATEDIF(E668,TODAY(),"y")</f>
        <v>#NUM!</v>
      </c>
      <c r="G668" s="42" t="str">
        <f>IFERROR(VLOOKUP(C668&amp;D668,AUS_male_points_list!$A$3:$S$1048576,19,FALSE), IFERROR(VLOOKUP(C668&amp;D668,AUS_female_points_list!$A$3:$S$1048576,19,FALSE),""))</f>
        <v/>
      </c>
      <c r="I668" s="81">
        <f>IFERROR(VLOOKUP(C668&amp;D668,AUS_male_Toplist_21_22!$N$3:$Q$2969,2,FALSE),IFERROR(VLOOKUP(C668&amp;D668,AUS_female_Toplist_21_22!$N$3:$Q$2879,2,FALSE),"Not found"))</f>
        <v>762</v>
      </c>
      <c r="J668" s="81">
        <f>IFERROR(VLOOKUP(C668&amp;D668,AUS_male_Toplist_21_22!$N$3:$Q$2969,3,FALSE),IFERROR(VLOOKUP(C668&amp;D668,AUS_female_Toplist_21_22!$N$3:$Q$2879,3,FALSE),"Not found"))</f>
        <v>119</v>
      </c>
      <c r="K668" s="2">
        <f>IFERROR(VLOOKUP(C668&amp;D668,AUS_male_Toplist_21_22!$N$3:$Q$2969,4,FALSE),IFERROR(VLOOKUP(C668&amp;D668,AUS_female_Toplist_21_22!$N$3:$Q$2879,4,FALSE),"Not found"))</f>
        <v>25</v>
      </c>
      <c r="L668" s="2">
        <f>(COUNTIF($C$2:$C668,$C668)=1)+0</f>
        <v>1</v>
      </c>
      <c r="M668" s="2">
        <f>IF(L668=1,RANK(I668,$I$2:$I$1209,0),"Alternate event")</f>
        <v>1103</v>
      </c>
      <c r="N668" s="2" t="str">
        <f t="shared" si="23"/>
        <v>Bianca PACKERjavelin-throw</v>
      </c>
      <c r="O668" t="str">
        <f>IF(COUNTIFS($N$2:$N$3997, N668)&gt;1, "Duplicate", "Unique")</f>
        <v>Unique</v>
      </c>
    </row>
    <row r="669" spans="1:15" x14ac:dyDescent="0.2">
      <c r="A669" s="2">
        <v>668</v>
      </c>
      <c r="B669" s="2">
        <f t="shared" si="24"/>
        <v>110</v>
      </c>
      <c r="C669" t="s">
        <v>247</v>
      </c>
      <c r="D669" t="s">
        <v>28</v>
      </c>
      <c r="E669" s="5">
        <v>38256</v>
      </c>
      <c r="F669" s="41">
        <f ca="1">DATEDIF(E669,TODAY(),"y")</f>
        <v>17</v>
      </c>
      <c r="G669" s="42" t="str">
        <f>IFERROR(VLOOKUP(C669&amp;D669,AUS_male_points_list!$A$3:$S$1048576,19,FALSE), IFERROR(VLOOKUP(C669&amp;D669,AUS_female_points_list!$A$3:$S$1048576,19,FALSE),""))</f>
        <v/>
      </c>
      <c r="I669" s="81">
        <f>IFERROR(VLOOKUP(C669&amp;D669,AUS_male_Toplist_21_22!$N$3:$Q$2969,2,FALSE),IFERROR(VLOOKUP(C669&amp;D669,AUS_female_Toplist_21_22!$N$3:$Q$2879,2,FALSE),"Not found"))</f>
        <v>1050</v>
      </c>
      <c r="J669" s="81">
        <f>IFERROR(VLOOKUP(C669&amp;D669,AUS_male_Toplist_21_22!$N$3:$Q$2969,3,FALSE),IFERROR(VLOOKUP(C669&amp;D669,AUS_female_Toplist_21_22!$N$3:$Q$2879,3,FALSE),"Not found"))</f>
        <v>119</v>
      </c>
      <c r="K669" s="2">
        <f>IFERROR(VLOOKUP(C669&amp;D669,AUS_male_Toplist_21_22!$N$3:$Q$2969,4,FALSE),IFERROR(VLOOKUP(C669&amp;D669,AUS_female_Toplist_21_22!$N$3:$Q$2879,4,FALSE),"Not found"))</f>
        <v>26</v>
      </c>
      <c r="L669" s="2">
        <f>(COUNTIF($C$2:$C669,$C669)=1)+0</f>
        <v>0</v>
      </c>
      <c r="M669" s="2" t="str">
        <f>IF(L669=1,RANK(I669,$I$2:$I$1209,0),"Alternate event")</f>
        <v>Alternate event</v>
      </c>
      <c r="N669" s="2" t="str">
        <f t="shared" si="23"/>
        <v>Hayley KITCHING1500m</v>
      </c>
      <c r="O669" t="str">
        <f>IF(COUNTIFS($N$2:$N$3997, N669)&gt;1, "Duplicate", "Unique")</f>
        <v>Unique</v>
      </c>
    </row>
    <row r="670" spans="1:15" x14ac:dyDescent="0.2">
      <c r="A670" s="2">
        <v>669</v>
      </c>
      <c r="B670" s="2">
        <f t="shared" si="24"/>
        <v>110</v>
      </c>
      <c r="C670" t="s">
        <v>562</v>
      </c>
      <c r="D670" t="s">
        <v>2</v>
      </c>
      <c r="E670" s="5">
        <v>36109</v>
      </c>
      <c r="F670" s="41">
        <f ca="1">DATEDIF(E670,TODAY(),"y")</f>
        <v>23</v>
      </c>
      <c r="G670" s="42" t="str">
        <f>IFERROR(VLOOKUP(C670&amp;D670,AUS_male_points_list!$A$3:$S$1048576,19,FALSE), IFERROR(VLOOKUP(C670&amp;D670,AUS_female_points_list!$A$3:$S$1048576,19,FALSE),""))</f>
        <v/>
      </c>
      <c r="I670" s="81">
        <f>IFERROR(VLOOKUP(C670&amp;D670,AUS_male_Toplist_21_22!$N$3:$Q$2969,2,FALSE),IFERROR(VLOOKUP(C670&amp;D670,AUS_female_Toplist_21_22!$N$3:$Q$2879,2,FALSE),"Not found"))</f>
        <v>1069</v>
      </c>
      <c r="J670" s="81">
        <f>IFERROR(VLOOKUP(C670&amp;D670,AUS_male_Toplist_21_22!$N$3:$Q$2969,3,FALSE),IFERROR(VLOOKUP(C670&amp;D670,AUS_female_Toplist_21_22!$N$3:$Q$2879,3,FALSE),"Not found"))</f>
        <v>120</v>
      </c>
      <c r="K670" s="2">
        <f>IFERROR(VLOOKUP(C670&amp;D670,AUS_male_Toplist_21_22!$N$3:$Q$2969,4,FALSE),IFERROR(VLOOKUP(C670&amp;D670,AUS_female_Toplist_21_22!$N$3:$Q$2879,4,FALSE),"Not found"))</f>
        <v>13</v>
      </c>
      <c r="L670" s="2">
        <f>(COUNTIF($C$2:$C670,$C670)=1)+0</f>
        <v>0</v>
      </c>
      <c r="M670" s="2" t="str">
        <f>IF(L670=1,RANK(I670,$I$2:$I$1209,0),"Alternate event")</f>
        <v>Alternate event</v>
      </c>
      <c r="N670" s="2" t="str">
        <f t="shared" si="23"/>
        <v>Dhruv RODRIGUES-CHICO100m</v>
      </c>
      <c r="O670" t="str">
        <f>IF(COUNTIFS($N$2:$N$3997, N670)&gt;1, "Duplicate", "Unique")</f>
        <v>Unique</v>
      </c>
    </row>
    <row r="671" spans="1:15" x14ac:dyDescent="0.2">
      <c r="A671" s="2">
        <v>670</v>
      </c>
      <c r="B671" s="2">
        <f t="shared" si="24"/>
        <v>110</v>
      </c>
      <c r="C671" t="s">
        <v>364</v>
      </c>
      <c r="D671" t="s">
        <v>33</v>
      </c>
      <c r="E671" s="5">
        <v>37829</v>
      </c>
      <c r="F671" s="41">
        <f ca="1">DATEDIF(E671,TODAY(),"y")</f>
        <v>18</v>
      </c>
      <c r="G671" s="42" t="str">
        <f>IFERROR(VLOOKUP(C671&amp;D671,AUS_male_points_list!$A$3:$S$1048576,19,FALSE), IFERROR(VLOOKUP(C671&amp;D671,AUS_female_points_list!$A$3:$S$1048576,19,FALSE),""))</f>
        <v/>
      </c>
      <c r="I671" s="81">
        <f>IFERROR(VLOOKUP(C671&amp;D671,AUS_male_Toplist_21_22!$N$3:$Q$2969,2,FALSE),IFERROR(VLOOKUP(C671&amp;D671,AUS_female_Toplist_21_22!$N$3:$Q$2879,2,FALSE),"Not found"))</f>
        <v>988</v>
      </c>
      <c r="J671" s="81">
        <f>IFERROR(VLOOKUP(C671&amp;D671,AUS_male_Toplist_21_22!$N$3:$Q$2969,3,FALSE),IFERROR(VLOOKUP(C671&amp;D671,AUS_female_Toplist_21_22!$N$3:$Q$2879,3,FALSE),"Not found"))</f>
        <v>120</v>
      </c>
      <c r="K671" s="2">
        <f>IFERROR(VLOOKUP(C671&amp;D671,AUS_male_Toplist_21_22!$N$3:$Q$2969,4,FALSE),IFERROR(VLOOKUP(C671&amp;D671,AUS_female_Toplist_21_22!$N$3:$Q$2879,4,FALSE),"Not found"))</f>
        <v>13</v>
      </c>
      <c r="L671" s="2">
        <f>(COUNTIF($C$2:$C671,$C671)=1)+0</f>
        <v>1</v>
      </c>
      <c r="M671" s="2">
        <f>IF(L671=1,RANK(I671,$I$2:$I$1209,0),"Alternate event")</f>
        <v>676</v>
      </c>
      <c r="N671" s="2" t="str">
        <f t="shared" si="23"/>
        <v>Paige ELVEY400mh</v>
      </c>
      <c r="O671" t="str">
        <f>IF(COUNTIFS($N$2:$N$3997, N671)&gt;1, "Duplicate", "Unique")</f>
        <v>Unique</v>
      </c>
    </row>
    <row r="672" spans="1:15" x14ac:dyDescent="0.2">
      <c r="A672" s="2">
        <v>671</v>
      </c>
      <c r="B672" s="2">
        <f t="shared" si="24"/>
        <v>110</v>
      </c>
      <c r="C672" t="s">
        <v>528</v>
      </c>
      <c r="D672" t="s">
        <v>25</v>
      </c>
      <c r="E672" s="5">
        <v>37054</v>
      </c>
      <c r="F672" s="41">
        <f ca="1">DATEDIF(E672,TODAY(),"y")</f>
        <v>20</v>
      </c>
      <c r="G672" s="42" t="str">
        <f>IFERROR(VLOOKUP(C672&amp;D672,AUS_male_points_list!$A$3:$S$1048576,19,FALSE), IFERROR(VLOOKUP(C672&amp;D672,AUS_female_points_list!$A$3:$S$1048576,19,FALSE),""))</f>
        <v/>
      </c>
      <c r="I672" s="81">
        <f>IFERROR(VLOOKUP(C672&amp;D672,AUS_male_Toplist_21_22!$N$3:$Q$2969,2,FALSE),IFERROR(VLOOKUP(C672&amp;D672,AUS_female_Toplist_21_22!$N$3:$Q$2879,2,FALSE),"Not found"))</f>
        <v>1053</v>
      </c>
      <c r="J672" s="81">
        <f>IFERROR(VLOOKUP(C672&amp;D672,AUS_male_Toplist_21_22!$N$3:$Q$2969,3,FALSE),IFERROR(VLOOKUP(C672&amp;D672,AUS_female_Toplist_21_22!$N$3:$Q$2879,3,FALSE),"Not found"))</f>
        <v>120</v>
      </c>
      <c r="K672" s="2">
        <f>IFERROR(VLOOKUP(C672&amp;D672,AUS_male_Toplist_21_22!$N$3:$Q$2969,4,FALSE),IFERROR(VLOOKUP(C672&amp;D672,AUS_female_Toplist_21_22!$N$3:$Q$2879,4,FALSE),"Not found"))</f>
        <v>15</v>
      </c>
      <c r="L672" s="2">
        <f>(COUNTIF($C$2:$C672,$C672)=1)+0</f>
        <v>1</v>
      </c>
      <c r="M672" s="2">
        <f>IF(L672=1,RANK(I672,$I$2:$I$1209,0),"Alternate event")</f>
        <v>337</v>
      </c>
      <c r="N672" s="2" t="str">
        <f t="shared" si="23"/>
        <v>Jagga PYBUS200m</v>
      </c>
      <c r="O672" t="str">
        <f>IF(COUNTIFS($N$2:$N$3997, N672)&gt;1, "Duplicate", "Unique")</f>
        <v>Unique</v>
      </c>
    </row>
    <row r="673" spans="1:15" x14ac:dyDescent="0.2">
      <c r="A673" s="2">
        <v>672</v>
      </c>
      <c r="B673" s="2">
        <f t="shared" si="24"/>
        <v>110</v>
      </c>
      <c r="C673" t="s">
        <v>345</v>
      </c>
      <c r="D673" t="s">
        <v>32</v>
      </c>
      <c r="E673" s="5">
        <v>37351</v>
      </c>
      <c r="F673" s="41">
        <f ca="1">DATEDIF(E673,TODAY(),"y")</f>
        <v>19</v>
      </c>
      <c r="G673" s="42" t="str">
        <f>IFERROR(VLOOKUP(C673&amp;D673,AUS_male_points_list!$A$3:$S$1048576,19,FALSE), IFERROR(VLOOKUP(C673&amp;D673,AUS_female_points_list!$A$3:$S$1048576,19,FALSE),""))</f>
        <v/>
      </c>
      <c r="I673" s="81">
        <f>IFERROR(VLOOKUP(C673&amp;D673,AUS_male_Toplist_21_22!$N$3:$Q$2969,2,FALSE),IFERROR(VLOOKUP(C673&amp;D673,AUS_female_Toplist_21_22!$N$3:$Q$2879,2,FALSE),"Not found"))</f>
        <v>989</v>
      </c>
      <c r="J673" s="81">
        <f>IFERROR(VLOOKUP(C673&amp;D673,AUS_male_Toplist_21_22!$N$3:$Q$2969,3,FALSE),IFERROR(VLOOKUP(C673&amp;D673,AUS_female_Toplist_21_22!$N$3:$Q$2879,3,FALSE),"Not found"))</f>
        <v>120</v>
      </c>
      <c r="K673" s="2">
        <f>IFERROR(VLOOKUP(C673&amp;D673,AUS_male_Toplist_21_22!$N$3:$Q$2969,4,FALSE),IFERROR(VLOOKUP(C673&amp;D673,AUS_female_Toplist_21_22!$N$3:$Q$2879,4,FALSE),"Not found"))</f>
        <v>17</v>
      </c>
      <c r="L673" s="2">
        <f>(COUNTIF($C$2:$C673,$C673)=1)+0</f>
        <v>1</v>
      </c>
      <c r="M673" s="2">
        <f>IF(L673=1,RANK(I673,$I$2:$I$1209,0),"Alternate event")</f>
        <v>671</v>
      </c>
      <c r="N673" s="2" t="str">
        <f t="shared" si="23"/>
        <v>Nicolette D'ONOFRIO100mh</v>
      </c>
      <c r="O673" t="str">
        <f>IF(COUNTIFS($N$2:$N$3997, N673)&gt;1, "Duplicate", "Unique")</f>
        <v>Unique</v>
      </c>
    </row>
    <row r="674" spans="1:15" x14ac:dyDescent="0.2">
      <c r="A674" s="2">
        <v>673</v>
      </c>
      <c r="B674" s="2">
        <f t="shared" si="24"/>
        <v>110</v>
      </c>
      <c r="C674" t="s">
        <v>108</v>
      </c>
      <c r="D674" t="s">
        <v>2</v>
      </c>
      <c r="E674" s="5">
        <v>35895</v>
      </c>
      <c r="F674" s="41">
        <f ca="1">DATEDIF(E674,TODAY(),"y")</f>
        <v>23</v>
      </c>
      <c r="G674" s="42" t="str">
        <f>IFERROR(VLOOKUP(C674&amp;D674,AUS_male_points_list!$A$3:$S$1048576,19,FALSE), IFERROR(VLOOKUP(C674&amp;D674,AUS_female_points_list!$A$3:$S$1048576,19,FALSE),""))</f>
        <v/>
      </c>
      <c r="I674" s="81">
        <f>IFERROR(VLOOKUP(C674&amp;D674,AUS_male_Toplist_21_22!$N$3:$Q$2969,2,FALSE),IFERROR(VLOOKUP(C674&amp;D674,AUS_female_Toplist_21_22!$N$3:$Q$2879,2,FALSE),"Not found"))</f>
        <v>1058</v>
      </c>
      <c r="J674" s="81">
        <f>IFERROR(VLOOKUP(C674&amp;D674,AUS_male_Toplist_21_22!$N$3:$Q$2969,3,FALSE),IFERROR(VLOOKUP(C674&amp;D674,AUS_female_Toplist_21_22!$N$3:$Q$2879,3,FALSE),"Not found"))</f>
        <v>120</v>
      </c>
      <c r="K674" s="2">
        <f>IFERROR(VLOOKUP(C674&amp;D674,AUS_male_Toplist_21_22!$N$3:$Q$2969,4,FALSE),IFERROR(VLOOKUP(C674&amp;D674,AUS_female_Toplist_21_22!$N$3:$Q$2879,4,FALSE),"Not found"))</f>
        <v>18</v>
      </c>
      <c r="L674" s="2">
        <f>(COUNTIF($C$2:$C674,$C674)=1)+0</f>
        <v>0</v>
      </c>
      <c r="M674" s="2" t="str">
        <f>IF(L674=1,RANK(I674,$I$2:$I$1209,0),"Alternate event")</f>
        <v>Alternate event</v>
      </c>
      <c r="N674" s="2" t="str">
        <f t="shared" si="23"/>
        <v>Sophia FIGHERA100m</v>
      </c>
      <c r="O674" t="str">
        <f>IF(COUNTIFS($N$2:$N$3997, N674)&gt;1, "Duplicate", "Unique")</f>
        <v>Unique</v>
      </c>
    </row>
    <row r="675" spans="1:15" x14ac:dyDescent="0.2">
      <c r="A675" s="2">
        <v>674</v>
      </c>
      <c r="B675" s="2">
        <f t="shared" si="24"/>
        <v>110</v>
      </c>
      <c r="C675" t="s">
        <v>384</v>
      </c>
      <c r="D675" t="s">
        <v>37</v>
      </c>
      <c r="E675" s="5">
        <v>34710</v>
      </c>
      <c r="F675" s="41">
        <f ca="1">DATEDIF(E675,TODAY(),"y")</f>
        <v>27</v>
      </c>
      <c r="G675" s="42" t="str">
        <f>IFERROR(VLOOKUP(C675&amp;D675,AUS_male_points_list!$A$3:$S$1048576,19,FALSE), IFERROR(VLOOKUP(C675&amp;D675,AUS_female_points_list!$A$3:$S$1048576,19,FALSE),""))</f>
        <v/>
      </c>
      <c r="I675" s="81">
        <f>IFERROR(VLOOKUP(C675&amp;D675,AUS_male_Toplist_21_22!$N$3:$Q$2969,2,FALSE),IFERROR(VLOOKUP(C675&amp;D675,AUS_female_Toplist_21_22!$N$3:$Q$2879,2,FALSE),"Not found"))</f>
        <v>975</v>
      </c>
      <c r="J675" s="81">
        <f>IFERROR(VLOOKUP(C675&amp;D675,AUS_male_Toplist_21_22!$N$3:$Q$2969,3,FALSE),IFERROR(VLOOKUP(C675&amp;D675,AUS_female_Toplist_21_22!$N$3:$Q$2879,3,FALSE),"Not found"))</f>
        <v>120</v>
      </c>
      <c r="K675" s="2">
        <f>IFERROR(VLOOKUP(C675&amp;D675,AUS_male_Toplist_21_22!$N$3:$Q$2969,4,FALSE),IFERROR(VLOOKUP(C675&amp;D675,AUS_female_Toplist_21_22!$N$3:$Q$2879,4,FALSE),"Not found"))</f>
        <v>21</v>
      </c>
      <c r="L675" s="2">
        <f>(COUNTIF($C$2:$C675,$C675)=1)+0</f>
        <v>1</v>
      </c>
      <c r="M675" s="2">
        <f>IF(L675=1,RANK(I675,$I$2:$I$1209,0),"Alternate event")</f>
        <v>745</v>
      </c>
      <c r="N675" s="2" t="str">
        <f t="shared" si="23"/>
        <v>Brittany BURKITTlong-jump</v>
      </c>
      <c r="O675" t="str">
        <f>IF(COUNTIFS($N$2:$N$3997, N675)&gt;1, "Duplicate", "Unique")</f>
        <v>Unique</v>
      </c>
    </row>
    <row r="676" spans="1:15" x14ac:dyDescent="0.2">
      <c r="A676" s="2">
        <v>675</v>
      </c>
      <c r="B676" s="2">
        <f t="shared" si="24"/>
        <v>110</v>
      </c>
      <c r="C676" t="s">
        <v>1058</v>
      </c>
      <c r="D676" t="s">
        <v>28</v>
      </c>
      <c r="E676" s="5">
        <v>36237</v>
      </c>
      <c r="F676" s="41">
        <f ca="1">DATEDIF(E676,TODAY(),"y")</f>
        <v>22</v>
      </c>
      <c r="G676" s="42" t="str">
        <f>IFERROR(VLOOKUP(C676&amp;D676,AUS_male_points_list!$A$3:$S$1048576,19,FALSE), IFERROR(VLOOKUP(C676&amp;D676,AUS_female_points_list!$A$3:$S$1048576,19,FALSE),""))</f>
        <v/>
      </c>
      <c r="I676" s="81">
        <f>IFERROR(VLOOKUP(C676&amp;D676,AUS_male_Toplist_21_22!$N$3:$Q$2969,2,FALSE),IFERROR(VLOOKUP(C676&amp;D676,AUS_female_Toplist_21_22!$N$3:$Q$2879,2,FALSE),"Not found"))</f>
        <v>1041</v>
      </c>
      <c r="J676" s="81">
        <f>IFERROR(VLOOKUP(C676&amp;D676,AUS_male_Toplist_21_22!$N$3:$Q$2969,3,FALSE),IFERROR(VLOOKUP(C676&amp;D676,AUS_female_Toplist_21_22!$N$3:$Q$2879,3,FALSE),"Not found"))</f>
        <v>120</v>
      </c>
      <c r="K676" s="2">
        <f>IFERROR(VLOOKUP(C676&amp;D676,AUS_male_Toplist_21_22!$N$3:$Q$2969,4,FALSE),IFERROR(VLOOKUP(C676&amp;D676,AUS_female_Toplist_21_22!$N$3:$Q$2879,4,FALSE),"Not found"))</f>
        <v>23</v>
      </c>
      <c r="L676" s="2">
        <f>(COUNTIF($C$2:$C676,$C676)=1)+0</f>
        <v>0</v>
      </c>
      <c r="M676" s="2" t="str">
        <f>IF(L676=1,RANK(I676,$I$2:$I$1209,0),"Alternate event")</f>
        <v>Alternate event</v>
      </c>
      <c r="N676" s="2" t="str">
        <f t="shared" si="23"/>
        <v>Luke GRAVES1500m</v>
      </c>
      <c r="O676" t="str">
        <f>IF(COUNTIFS($N$2:$N$3997, N676)&gt;1, "Duplicate", "Unique")</f>
        <v>Unique</v>
      </c>
    </row>
    <row r="677" spans="1:15" x14ac:dyDescent="0.2">
      <c r="A677" s="2">
        <v>676</v>
      </c>
      <c r="B677" s="2">
        <f t="shared" si="24"/>
        <v>110</v>
      </c>
      <c r="C677" t="s">
        <v>698</v>
      </c>
      <c r="D677" t="s">
        <v>29</v>
      </c>
      <c r="E677" s="5">
        <v>36044</v>
      </c>
      <c r="F677" s="41">
        <f ca="1">DATEDIF(E677,TODAY(),"y")</f>
        <v>23</v>
      </c>
      <c r="G677" s="42" t="str">
        <f>IFERROR(VLOOKUP(C677&amp;D677,AUS_male_points_list!$A$3:$S$1048576,19,FALSE), IFERROR(VLOOKUP(C677&amp;D677,AUS_female_points_list!$A$3:$S$1048576,19,FALSE),""))</f>
        <v/>
      </c>
      <c r="I677" s="81">
        <f>IFERROR(VLOOKUP(C677&amp;D677,AUS_male_Toplist_21_22!$N$3:$Q$2969,2,FALSE),IFERROR(VLOOKUP(C677&amp;D677,AUS_female_Toplist_21_22!$N$3:$Q$2879,2,FALSE),"Not found"))</f>
        <v>1034</v>
      </c>
      <c r="J677" s="81">
        <f>IFERROR(VLOOKUP(C677&amp;D677,AUS_male_Toplist_21_22!$N$3:$Q$2969,3,FALSE),IFERROR(VLOOKUP(C677&amp;D677,AUS_female_Toplist_21_22!$N$3:$Q$2879,3,FALSE),"Not found"))</f>
        <v>120</v>
      </c>
      <c r="K677" s="2">
        <f>IFERROR(VLOOKUP(C677&amp;D677,AUS_male_Toplist_21_22!$N$3:$Q$2969,4,FALSE),IFERROR(VLOOKUP(C677&amp;D677,AUS_female_Toplist_21_22!$N$3:$Q$2879,4,FALSE),"Not found"))</f>
        <v>23</v>
      </c>
      <c r="L677" s="2">
        <f>(COUNTIF($C$2:$C677,$C677)=1)+0</f>
        <v>1</v>
      </c>
      <c r="M677" s="2">
        <f>IF(L677=1,RANK(I677,$I$2:$I$1209,0),"Alternate event")</f>
        <v>415</v>
      </c>
      <c r="N677" s="2" t="str">
        <f t="shared" si="23"/>
        <v>Tim VINCENT5000m</v>
      </c>
      <c r="O677" t="str">
        <f>IF(COUNTIFS($N$2:$N$3997, N677)&gt;1, "Duplicate", "Unique")</f>
        <v>Unique</v>
      </c>
    </row>
    <row r="678" spans="1:15" x14ac:dyDescent="0.2">
      <c r="A678" s="2">
        <v>677</v>
      </c>
      <c r="B678" s="2">
        <f t="shared" si="24"/>
        <v>110</v>
      </c>
      <c r="C678" t="s">
        <v>902</v>
      </c>
      <c r="D678" t="s">
        <v>29</v>
      </c>
      <c r="E678" s="5">
        <v>34300</v>
      </c>
      <c r="F678" s="41">
        <f ca="1">DATEDIF(E678,TODAY(),"y")</f>
        <v>28</v>
      </c>
      <c r="G678" s="42" t="str">
        <f>IFERROR(VLOOKUP(C678&amp;D678,AUS_male_points_list!$A$3:$S$1048576,19,FALSE), IFERROR(VLOOKUP(C678&amp;D678,AUS_female_points_list!$A$3:$S$1048576,19,FALSE),""))</f>
        <v/>
      </c>
      <c r="I678" s="81">
        <f>IFERROR(VLOOKUP(C678&amp;D678,AUS_male_Toplist_21_22!$N$3:$Q$2969,2,FALSE),IFERROR(VLOOKUP(C678&amp;D678,AUS_female_Toplist_21_22!$N$3:$Q$2879,2,FALSE),"Not found"))</f>
        <v>1034</v>
      </c>
      <c r="J678" s="81">
        <f>IFERROR(VLOOKUP(C678&amp;D678,AUS_male_Toplist_21_22!$N$3:$Q$2969,3,FALSE),IFERROR(VLOOKUP(C678&amp;D678,AUS_female_Toplist_21_22!$N$3:$Q$2879,3,FALSE),"Not found"))</f>
        <v>120</v>
      </c>
      <c r="K678" s="2">
        <f>IFERROR(VLOOKUP(C678&amp;D678,AUS_male_Toplist_21_22!$N$3:$Q$2969,4,FALSE),IFERROR(VLOOKUP(C678&amp;D678,AUS_female_Toplist_21_22!$N$3:$Q$2879,4,FALSE),"Not found"))</f>
        <v>23</v>
      </c>
      <c r="L678" s="2">
        <f>(COUNTIF($C$2:$C678,$C678)=1)+0</f>
        <v>0</v>
      </c>
      <c r="M678" s="2" t="str">
        <f>IF(L678=1,RANK(I678,$I$2:$I$1209,0),"Alternate event")</f>
        <v>Alternate event</v>
      </c>
      <c r="N678" s="2" t="str">
        <f t="shared" si="23"/>
        <v>James HANSEN5000m</v>
      </c>
      <c r="O678" t="str">
        <f>IF(COUNTIFS($N$2:$N$3997, N678)&gt;1, "Duplicate", "Unique")</f>
        <v>Unique</v>
      </c>
    </row>
    <row r="679" spans="1:15" x14ac:dyDescent="0.2">
      <c r="A679" s="2">
        <v>678</v>
      </c>
      <c r="B679" s="2">
        <f t="shared" si="24"/>
        <v>110</v>
      </c>
      <c r="C679" t="s">
        <v>944</v>
      </c>
      <c r="D679" t="s">
        <v>34</v>
      </c>
      <c r="E679" s="5">
        <v>37027</v>
      </c>
      <c r="F679" s="41">
        <f ca="1">DATEDIF(E679,TODAY(),"y")</f>
        <v>20</v>
      </c>
      <c r="G679" s="42" t="str">
        <f>IFERROR(VLOOKUP(C679&amp;D679,AUS_male_points_list!$A$3:$S$1048576,19,FALSE), IFERROR(VLOOKUP(C679&amp;D679,AUS_female_points_list!$A$3:$S$1048576,19,FALSE),""))</f>
        <v/>
      </c>
      <c r="I679" s="81">
        <f>IFERROR(VLOOKUP(C679&amp;D679,AUS_male_Toplist_21_22!$N$3:$Q$2969,2,FALSE),IFERROR(VLOOKUP(C679&amp;D679,AUS_female_Toplist_21_22!$N$3:$Q$2879,2,FALSE),"Not found"))</f>
        <v>919</v>
      </c>
      <c r="J679" s="81">
        <f>IFERROR(VLOOKUP(C679&amp;D679,AUS_male_Toplist_21_22!$N$3:$Q$2969,3,FALSE),IFERROR(VLOOKUP(C679&amp;D679,AUS_female_Toplist_21_22!$N$3:$Q$2879,3,FALSE),"Not found"))</f>
        <v>120</v>
      </c>
      <c r="K679" s="2">
        <f>IFERROR(VLOOKUP(C679&amp;D679,AUS_male_Toplist_21_22!$N$3:$Q$2969,4,FALSE),IFERROR(VLOOKUP(C679&amp;D679,AUS_female_Toplist_21_22!$N$3:$Q$2879,4,FALSE),"Not found"))</f>
        <v>28</v>
      </c>
      <c r="L679" s="2">
        <f>(COUNTIF($C$2:$C679,$C679)=1)+0</f>
        <v>1</v>
      </c>
      <c r="M679" s="2">
        <f>IF(L679=1,RANK(I679,$I$2:$I$1209,0),"Alternate event")</f>
        <v>930</v>
      </c>
      <c r="N679" s="2" t="str">
        <f t="shared" si="23"/>
        <v>Sophie GOCHER3000msc</v>
      </c>
      <c r="O679" t="str">
        <f>IF(COUNTIFS($N$2:$N$3997, N679)&gt;1, "Duplicate", "Unique")</f>
        <v>Unique</v>
      </c>
    </row>
    <row r="680" spans="1:15" x14ac:dyDescent="0.2">
      <c r="A680" s="2">
        <v>679</v>
      </c>
      <c r="B680" s="2">
        <f t="shared" si="24"/>
        <v>110</v>
      </c>
      <c r="C680" t="s">
        <v>1107</v>
      </c>
      <c r="D680" t="s">
        <v>40</v>
      </c>
      <c r="E680" s="5">
        <v>38095</v>
      </c>
      <c r="F680" s="41">
        <f ca="1">DATEDIF(E680,TODAY(),"y")</f>
        <v>17</v>
      </c>
      <c r="G680" s="42" t="str">
        <f>IFERROR(VLOOKUP(C680&amp;D680,AUS_male_points_list!$A$3:$S$1048576,19,FALSE), IFERROR(VLOOKUP(C680&amp;D680,AUS_female_points_list!$A$3:$S$1048576,19,FALSE),""))</f>
        <v/>
      </c>
      <c r="I680" s="81">
        <f>IFERROR(VLOOKUP(C680&amp;D680,AUS_male_Toplist_21_22!$N$3:$Q$2969,2,FALSE),IFERROR(VLOOKUP(C680&amp;D680,AUS_female_Toplist_21_22!$N$3:$Q$2879,2,FALSE),"Not found"))</f>
        <v>858</v>
      </c>
      <c r="J680" s="81">
        <f>IFERROR(VLOOKUP(C680&amp;D680,AUS_male_Toplist_21_22!$N$3:$Q$2969,3,FALSE),IFERROR(VLOOKUP(C680&amp;D680,AUS_female_Toplist_21_22!$N$3:$Q$2879,3,FALSE),"Not found"))</f>
        <v>121</v>
      </c>
      <c r="K680" s="2">
        <f>IFERROR(VLOOKUP(C680&amp;D680,AUS_male_Toplist_21_22!$N$3:$Q$2969,4,FALSE),IFERROR(VLOOKUP(C680&amp;D680,AUS_female_Toplist_21_22!$N$3:$Q$2879,4,FALSE),"Not found"))</f>
        <v>9</v>
      </c>
      <c r="L680" s="2">
        <f>(COUNTIF($C$2:$C680,$C680)=1)+0</f>
        <v>1</v>
      </c>
      <c r="M680" s="2">
        <f>IF(L680=1,RANK(I680,$I$2:$I$1209,0),"Alternate event")</f>
        <v>1023</v>
      </c>
      <c r="N680" s="2" t="str">
        <f t="shared" si="23"/>
        <v>Darcy MILLERdiscus-throw</v>
      </c>
      <c r="O680" t="str">
        <f>IF(COUNTIFS($N$2:$N$3997, N680)&gt;1, "Duplicate", "Unique")</f>
        <v>Unique</v>
      </c>
    </row>
    <row r="681" spans="1:15" x14ac:dyDescent="0.2">
      <c r="A681" s="2">
        <v>680</v>
      </c>
      <c r="B681" s="2">
        <f t="shared" si="24"/>
        <v>110</v>
      </c>
      <c r="C681" t="s">
        <v>1054</v>
      </c>
      <c r="D681" t="s">
        <v>33</v>
      </c>
      <c r="E681" s="5">
        <v>35496</v>
      </c>
      <c r="F681" s="41">
        <f ca="1">DATEDIF(E681,TODAY(),"y")</f>
        <v>25</v>
      </c>
      <c r="G681" s="42" t="str">
        <f>IFERROR(VLOOKUP(C681&amp;D681,AUS_male_points_list!$A$3:$S$1048576,19,FALSE), IFERROR(VLOOKUP(C681&amp;D681,AUS_female_points_list!$A$3:$S$1048576,19,FALSE),""))</f>
        <v/>
      </c>
      <c r="I681" s="81">
        <f>IFERROR(VLOOKUP(C681&amp;D681,AUS_male_Toplist_21_22!$N$3:$Q$2969,2,FALSE),IFERROR(VLOOKUP(C681&amp;D681,AUS_female_Toplist_21_22!$N$3:$Q$2879,2,FALSE),"Not found"))</f>
        <v>995</v>
      </c>
      <c r="J681" s="81">
        <f>IFERROR(VLOOKUP(C681&amp;D681,AUS_male_Toplist_21_22!$N$3:$Q$2969,3,FALSE),IFERROR(VLOOKUP(C681&amp;D681,AUS_female_Toplist_21_22!$N$3:$Q$2879,3,FALSE),"Not found"))</f>
        <v>121</v>
      </c>
      <c r="K681" s="2">
        <f>IFERROR(VLOOKUP(C681&amp;D681,AUS_male_Toplist_21_22!$N$3:$Q$2969,4,FALSE),IFERROR(VLOOKUP(C681&amp;D681,AUS_female_Toplist_21_22!$N$3:$Q$2879,4,FALSE),"Not found"))</f>
        <v>10</v>
      </c>
      <c r="L681" s="2">
        <f>(COUNTIF($C$2:$C681,$C681)=1)+0</f>
        <v>1</v>
      </c>
      <c r="M681" s="2">
        <f>IF(L681=1,RANK(I681,$I$2:$I$1209,0),"Alternate event")</f>
        <v>634</v>
      </c>
      <c r="N681" s="2" t="str">
        <f t="shared" si="23"/>
        <v>Matthew CROWE400mh</v>
      </c>
      <c r="O681" t="str">
        <f>IF(COUNTIFS($N$2:$N$3997, N681)&gt;1, "Duplicate", "Unique")</f>
        <v>Unique</v>
      </c>
    </row>
    <row r="682" spans="1:15" x14ac:dyDescent="0.2">
      <c r="A682" s="2">
        <v>681</v>
      </c>
      <c r="B682" s="2">
        <f t="shared" si="24"/>
        <v>110</v>
      </c>
      <c r="C682" t="s">
        <v>5141</v>
      </c>
      <c r="D682" t="s">
        <v>38</v>
      </c>
      <c r="E682" s="5">
        <v>34064</v>
      </c>
      <c r="F682" s="41">
        <f ca="1">DATEDIF(E682,TODAY(),"y")</f>
        <v>28</v>
      </c>
      <c r="G682" s="42" t="str">
        <f>IFERROR(VLOOKUP(C682&amp;D682,AUS_male_points_list!$A$3:$S$1048576,19,FALSE), IFERROR(VLOOKUP(C682&amp;D682,AUS_female_points_list!$A$3:$S$1048576,19,FALSE),""))</f>
        <v/>
      </c>
      <c r="I682" s="81">
        <f>IFERROR(VLOOKUP(C682&amp;D682,AUS_male_Toplist_21_22!$N$3:$Q$2969,2,FALSE),IFERROR(VLOOKUP(C682&amp;D682,AUS_female_Toplist_21_22!$N$3:$Q$2879,2,FALSE),"Not found"))</f>
        <v>930</v>
      </c>
      <c r="J682" s="81">
        <f>IFERROR(VLOOKUP(C682&amp;D682,AUS_male_Toplist_21_22!$N$3:$Q$2969,3,FALSE),IFERROR(VLOOKUP(C682&amp;D682,AUS_female_Toplist_21_22!$N$3:$Q$2879,3,FALSE),"Not found"))</f>
        <v>121</v>
      </c>
      <c r="K682" s="2">
        <f>IFERROR(VLOOKUP(C682&amp;D682,AUS_male_Toplist_21_22!$N$3:$Q$2969,4,FALSE),IFERROR(VLOOKUP(C682&amp;D682,AUS_female_Toplist_21_22!$N$3:$Q$2879,4,FALSE),"Not found"))</f>
        <v>10</v>
      </c>
      <c r="L682" s="2">
        <f>(COUNTIF($C$2:$C682,$C682)=1)+0</f>
        <v>1</v>
      </c>
      <c r="M682" s="2">
        <f>IF(L682=1,RANK(I682,$I$2:$I$1209,0),"Alternate event")</f>
        <v>893</v>
      </c>
      <c r="N682" s="2" t="str">
        <f t="shared" si="23"/>
        <v>Tetteh ANANGtriple-jump</v>
      </c>
      <c r="O682" t="str">
        <f>IF(COUNTIFS($N$2:$N$3997, N682)&gt;1, "Duplicate", "Unique")</f>
        <v>Unique</v>
      </c>
    </row>
    <row r="683" spans="1:15" x14ac:dyDescent="0.2">
      <c r="A683" s="2">
        <v>682</v>
      </c>
      <c r="B683" s="2">
        <f t="shared" si="24"/>
        <v>110</v>
      </c>
      <c r="C683" t="s">
        <v>726</v>
      </c>
      <c r="D683" t="s">
        <v>31</v>
      </c>
      <c r="E683" s="5">
        <v>35896</v>
      </c>
      <c r="F683" s="41">
        <f ca="1">DATEDIF(E683,TODAY(),"y")</f>
        <v>23</v>
      </c>
      <c r="G683" s="42" t="str">
        <f>IFERROR(VLOOKUP(C683&amp;D683,AUS_male_points_list!$A$3:$S$1048576,19,FALSE), IFERROR(VLOOKUP(C683&amp;D683,AUS_female_points_list!$A$3:$S$1048576,19,FALSE),""))</f>
        <v/>
      </c>
      <c r="I683" s="81">
        <f>IFERROR(VLOOKUP(C683&amp;D683,AUS_male_Toplist_21_22!$N$3:$Q$2969,2,FALSE),IFERROR(VLOOKUP(C683&amp;D683,AUS_female_Toplist_21_22!$N$3:$Q$2879,2,FALSE),"Not found"))</f>
        <v>920</v>
      </c>
      <c r="J683" s="81">
        <f>IFERROR(VLOOKUP(C683&amp;D683,AUS_male_Toplist_21_22!$N$3:$Q$2969,3,FALSE),IFERROR(VLOOKUP(C683&amp;D683,AUS_female_Toplist_21_22!$N$3:$Q$2879,3,FALSE),"Not found"))</f>
        <v>121</v>
      </c>
      <c r="K683" s="2">
        <f>IFERROR(VLOOKUP(C683&amp;D683,AUS_male_Toplist_21_22!$N$3:$Q$2969,4,FALSE),IFERROR(VLOOKUP(C683&amp;D683,AUS_female_Toplist_21_22!$N$3:$Q$2879,4,FALSE),"Not found"))</f>
        <v>12</v>
      </c>
      <c r="L683" s="2">
        <f>(COUNTIF($C$2:$C683,$C683)=1)+0</f>
        <v>1</v>
      </c>
      <c r="M683" s="2">
        <f>IF(L683=1,RANK(I683,$I$2:$I$1209,0),"Alternate event")</f>
        <v>929</v>
      </c>
      <c r="N683" s="2" t="str">
        <f t="shared" si="23"/>
        <v>Ryan NEALE110mh</v>
      </c>
      <c r="O683" t="str">
        <f>IF(COUNTIFS($N$2:$N$3997, N683)&gt;1, "Duplicate", "Unique")</f>
        <v>Unique</v>
      </c>
    </row>
    <row r="684" spans="1:15" x14ac:dyDescent="0.2">
      <c r="A684" s="2">
        <v>683</v>
      </c>
      <c r="B684" s="2">
        <f t="shared" si="24"/>
        <v>110</v>
      </c>
      <c r="C684" t="s">
        <v>909</v>
      </c>
      <c r="D684" t="s">
        <v>39</v>
      </c>
      <c r="E684" s="5">
        <v>34418</v>
      </c>
      <c r="F684" s="41">
        <f ca="1">DATEDIF(E684,TODAY(),"y")</f>
        <v>27</v>
      </c>
      <c r="G684" s="42" t="str">
        <f>IFERROR(VLOOKUP(C684&amp;D684,AUS_male_points_list!$A$3:$S$1048576,19,FALSE), IFERROR(VLOOKUP(C684&amp;D684,AUS_female_points_list!$A$3:$S$1048576,19,FALSE),""))</f>
        <v/>
      </c>
      <c r="I684" s="81">
        <f>IFERROR(VLOOKUP(C684&amp;D684,AUS_male_Toplist_21_22!$N$3:$Q$2969,2,FALSE),IFERROR(VLOOKUP(C684&amp;D684,AUS_female_Toplist_21_22!$N$3:$Q$2879,2,FALSE),"Not found"))</f>
        <v>789</v>
      </c>
      <c r="J684" s="81">
        <f>IFERROR(VLOOKUP(C684&amp;D684,AUS_male_Toplist_21_22!$N$3:$Q$2969,3,FALSE),IFERROR(VLOOKUP(C684&amp;D684,AUS_female_Toplist_21_22!$N$3:$Q$2879,3,FALSE),"Not found"))</f>
        <v>121</v>
      </c>
      <c r="K684" s="2">
        <f>IFERROR(VLOOKUP(C684&amp;D684,AUS_male_Toplist_21_22!$N$3:$Q$2969,4,FALSE),IFERROR(VLOOKUP(C684&amp;D684,AUS_female_Toplist_21_22!$N$3:$Q$2879,4,FALSE),"Not found"))</f>
        <v>12</v>
      </c>
      <c r="L684" s="2">
        <f>(COUNTIF($C$2:$C684,$C684)=1)+0</f>
        <v>1</v>
      </c>
      <c r="M684" s="2">
        <f>IF(L684=1,RANK(I684,$I$2:$I$1209,0),"Alternate event")</f>
        <v>1082</v>
      </c>
      <c r="N684" s="2" t="str">
        <f t="shared" si="23"/>
        <v>Rebecca LODGEshot-put</v>
      </c>
      <c r="O684" t="str">
        <f>IF(COUNTIFS($N$2:$N$3997, N684)&gt;1, "Duplicate", "Unique")</f>
        <v>Unique</v>
      </c>
    </row>
    <row r="685" spans="1:15" x14ac:dyDescent="0.2">
      <c r="A685" s="2">
        <v>684</v>
      </c>
      <c r="B685" s="2">
        <f t="shared" si="24"/>
        <v>110</v>
      </c>
      <c r="C685" t="s">
        <v>277</v>
      </c>
      <c r="D685" t="s">
        <v>29</v>
      </c>
      <c r="E685" s="5">
        <v>34873</v>
      </c>
      <c r="F685" s="41">
        <f ca="1">DATEDIF(E685,TODAY(),"y")</f>
        <v>26</v>
      </c>
      <c r="G685" s="42" t="str">
        <f>IFERROR(VLOOKUP(C685&amp;D685,AUS_male_points_list!$A$3:$S$1048576,19,FALSE), IFERROR(VLOOKUP(C685&amp;D685,AUS_female_points_list!$A$3:$S$1048576,19,FALSE),""))</f>
        <v/>
      </c>
      <c r="I685" s="81">
        <f>IFERROR(VLOOKUP(C685&amp;D685,AUS_male_Toplist_21_22!$N$3:$Q$2969,2,FALSE),IFERROR(VLOOKUP(C685&amp;D685,AUS_female_Toplist_21_22!$N$3:$Q$2879,2,FALSE),"Not found"))</f>
        <v>1025</v>
      </c>
      <c r="J685" s="81">
        <f>IFERROR(VLOOKUP(C685&amp;D685,AUS_male_Toplist_21_22!$N$3:$Q$2969,3,FALSE),IFERROR(VLOOKUP(C685&amp;D685,AUS_female_Toplist_21_22!$N$3:$Q$2879,3,FALSE),"Not found"))</f>
        <v>121</v>
      </c>
      <c r="K685" s="2">
        <f>IFERROR(VLOOKUP(C685&amp;D685,AUS_male_Toplist_21_22!$N$3:$Q$2969,4,FALSE),IFERROR(VLOOKUP(C685&amp;D685,AUS_female_Toplist_21_22!$N$3:$Q$2879,4,FALSE),"Not found"))</f>
        <v>21</v>
      </c>
      <c r="L685" s="2">
        <f>(COUNTIF($C$2:$C685,$C685)=1)+0</f>
        <v>0</v>
      </c>
      <c r="M685" s="2" t="str">
        <f>IF(L685=1,RANK(I685,$I$2:$I$1209,0),"Alternate event")</f>
        <v>Alternate event</v>
      </c>
      <c r="N685" s="2" t="str">
        <f t="shared" si="23"/>
        <v>Kate SPENCER5000m</v>
      </c>
      <c r="O685" t="str">
        <f>IF(COUNTIFS($N$2:$N$3997, N685)&gt;1, "Duplicate", "Unique")</f>
        <v>Unique</v>
      </c>
    </row>
    <row r="686" spans="1:15" x14ac:dyDescent="0.2">
      <c r="A686" s="2">
        <v>685</v>
      </c>
      <c r="B686" s="2">
        <f t="shared" si="24"/>
        <v>110</v>
      </c>
      <c r="C686" t="s">
        <v>332</v>
      </c>
      <c r="D686" t="s">
        <v>30</v>
      </c>
      <c r="E686" s="5">
        <v>1981</v>
      </c>
      <c r="F686" s="41">
        <f ca="1">DATEDIF(E686,TODAY(),"y")</f>
        <v>116</v>
      </c>
      <c r="G686" s="42" t="str">
        <f>IFERROR(VLOOKUP(C686&amp;D686,AUS_male_points_list!$A$3:$S$1048576,19,FALSE), IFERROR(VLOOKUP(C686&amp;D686,AUS_female_points_list!$A$3:$S$1048576,19,FALSE),""))</f>
        <v/>
      </c>
      <c r="I686" s="81">
        <f>IFERROR(VLOOKUP(C686&amp;D686,AUS_male_Toplist_21_22!$N$3:$Q$2969,2,FALSE),IFERROR(VLOOKUP(C686&amp;D686,AUS_female_Toplist_21_22!$N$3:$Q$2879,2,FALSE),"Not found"))</f>
        <v>923</v>
      </c>
      <c r="J686" s="81">
        <f>IFERROR(VLOOKUP(C686&amp;D686,AUS_male_Toplist_21_22!$N$3:$Q$2969,3,FALSE),IFERROR(VLOOKUP(C686&amp;D686,AUS_female_Toplist_21_22!$N$3:$Q$2879,3,FALSE),"Not found"))</f>
        <v>121</v>
      </c>
      <c r="K686" s="2">
        <f>IFERROR(VLOOKUP(C686&amp;D686,AUS_male_Toplist_21_22!$N$3:$Q$2969,4,FALSE),IFERROR(VLOOKUP(C686&amp;D686,AUS_female_Toplist_21_22!$N$3:$Q$2879,4,FALSE),"Not found"))</f>
        <v>21</v>
      </c>
      <c r="L686" s="2">
        <f>(COUNTIF($C$2:$C686,$C686)=1)+0</f>
        <v>1</v>
      </c>
      <c r="M686" s="2">
        <f>IF(L686=1,RANK(I686,$I$2:$I$1209,0),"Alternate event")</f>
        <v>918</v>
      </c>
      <c r="N686" s="2" t="str">
        <f t="shared" si="23"/>
        <v>Vanessa WILSON10000m</v>
      </c>
      <c r="O686" t="str">
        <f>IF(COUNTIFS($N$2:$N$3997, N686)&gt;1, "Duplicate", "Unique")</f>
        <v>Unique</v>
      </c>
    </row>
    <row r="687" spans="1:15" x14ac:dyDescent="0.2">
      <c r="A687" s="2">
        <v>686</v>
      </c>
      <c r="B687" s="2">
        <f t="shared" si="24"/>
        <v>110</v>
      </c>
      <c r="C687" t="s">
        <v>403</v>
      </c>
      <c r="D687" s="5" t="s">
        <v>38</v>
      </c>
      <c r="E687" s="5">
        <v>35923</v>
      </c>
      <c r="F687" s="41">
        <f ca="1">DATEDIF(E687,TODAY(),"y")</f>
        <v>23</v>
      </c>
      <c r="G687" s="42" t="str">
        <f>IFERROR(VLOOKUP(C687&amp;D687,AUS_male_points_list!$A$3:$S$1048576,19,FALSE), IFERROR(VLOOKUP(C687&amp;D687,AUS_female_points_list!$A$3:$S$1048576,19,FALSE),""))</f>
        <v/>
      </c>
      <c r="I687" s="81">
        <f>IFERROR(VLOOKUP(C687&amp;D687,AUS_male_Toplist_21_22!$N$3:$Q$2969,2,FALSE),IFERROR(VLOOKUP(C687&amp;D687,AUS_female_Toplist_21_22!$N$3:$Q$2879,2,FALSE),"Not found"))</f>
        <v>921</v>
      </c>
      <c r="J687" s="81">
        <f>IFERROR(VLOOKUP(C687&amp;D687,AUS_male_Toplist_21_22!$N$3:$Q$2969,3,FALSE),IFERROR(VLOOKUP(C687&amp;D687,AUS_female_Toplist_21_22!$N$3:$Q$2879,3,FALSE),"Not found"))</f>
        <v>121</v>
      </c>
      <c r="K687" s="2">
        <f>IFERROR(VLOOKUP(C687&amp;D687,AUS_male_Toplist_21_22!$N$3:$Q$2969,4,FALSE),IFERROR(VLOOKUP(C687&amp;D687,AUS_female_Toplist_21_22!$N$3:$Q$2879,4,FALSE),"Not found"))</f>
        <v>21</v>
      </c>
      <c r="L687" s="2">
        <f>(COUNTIF($C$2:$C687,$C687)=1)+0</f>
        <v>1</v>
      </c>
      <c r="M687" s="2">
        <f>IF(L687=1,RANK(I687,$I$2:$I$1209,0),"Alternate event")</f>
        <v>926</v>
      </c>
      <c r="N687" s="2" t="str">
        <f t="shared" si="23"/>
        <v>Zara KECAtriple-jump</v>
      </c>
      <c r="O687" t="str">
        <f>IF(COUNTIFS($N$2:$N$3997, N687)&gt;1, "Duplicate", "Unique")</f>
        <v>Unique</v>
      </c>
    </row>
    <row r="688" spans="1:15" x14ac:dyDescent="0.2">
      <c r="A688" s="2">
        <v>687</v>
      </c>
      <c r="B688" s="2">
        <f t="shared" si="24"/>
        <v>110</v>
      </c>
      <c r="C688" t="s">
        <v>814</v>
      </c>
      <c r="D688" t="s">
        <v>39</v>
      </c>
      <c r="E688" s="5">
        <v>35543</v>
      </c>
      <c r="F688" s="41">
        <f ca="1">DATEDIF(E688,TODAY(),"y")</f>
        <v>24</v>
      </c>
      <c r="G688" s="42" t="str">
        <f>IFERROR(VLOOKUP(C688&amp;D688,AUS_male_points_list!$A$3:$S$1048576,19,FALSE), IFERROR(VLOOKUP(C688&amp;D688,AUS_female_points_list!$A$3:$S$1048576,19,FALSE),""))</f>
        <v/>
      </c>
      <c r="I688" s="81">
        <f>IFERROR(VLOOKUP(C688&amp;D688,AUS_male_Toplist_21_22!$N$3:$Q$2969,2,FALSE),IFERROR(VLOOKUP(C688&amp;D688,AUS_female_Toplist_21_22!$N$3:$Q$2879,2,FALSE),"Not found"))</f>
        <v>854</v>
      </c>
      <c r="J688" s="81">
        <f>IFERROR(VLOOKUP(C688&amp;D688,AUS_male_Toplist_21_22!$N$3:$Q$2969,3,FALSE),IFERROR(VLOOKUP(C688&amp;D688,AUS_female_Toplist_21_22!$N$3:$Q$2879,3,FALSE),"Not found"))</f>
        <v>122</v>
      </c>
      <c r="K688" s="2">
        <f>IFERROR(VLOOKUP(C688&amp;D688,AUS_male_Toplist_21_22!$N$3:$Q$2969,4,FALSE),IFERROR(VLOOKUP(C688&amp;D688,AUS_female_Toplist_21_22!$N$3:$Q$2879,4,FALSE),"Not found"))</f>
        <v>10</v>
      </c>
      <c r="L688" s="2">
        <f>(COUNTIF($C$2:$C688,$C688)=1)+0</f>
        <v>0</v>
      </c>
      <c r="M688" s="2" t="str">
        <f>IF(L688=1,RANK(I688,$I$2:$I$1209,0),"Alternate event")</f>
        <v>Alternate event</v>
      </c>
      <c r="N688" s="2" t="str">
        <f t="shared" si="23"/>
        <v>Christian PAYNTERshot-put</v>
      </c>
      <c r="O688" t="str">
        <f>IF(COUNTIFS($N$2:$N$3997, N688)&gt;1, "Duplicate", "Unique")</f>
        <v>Unique</v>
      </c>
    </row>
    <row r="689" spans="1:15" x14ac:dyDescent="0.2">
      <c r="A689" s="2">
        <v>688</v>
      </c>
      <c r="B689" s="2">
        <f t="shared" si="24"/>
        <v>110</v>
      </c>
      <c r="C689" t="s">
        <v>1082</v>
      </c>
      <c r="D689" t="s">
        <v>38</v>
      </c>
      <c r="E689" s="5">
        <v>36636</v>
      </c>
      <c r="F689" s="41">
        <f ca="1">DATEDIF(E689,TODAY(),"y")</f>
        <v>21</v>
      </c>
      <c r="G689" s="42" t="str">
        <f>IFERROR(VLOOKUP(C689&amp;D689,AUS_male_points_list!$A$3:$S$1048576,19,FALSE), IFERROR(VLOOKUP(C689&amp;D689,AUS_female_points_list!$A$3:$S$1048576,19,FALSE),""))</f>
        <v/>
      </c>
      <c r="I689" s="81">
        <f>IFERROR(VLOOKUP(C689&amp;D689,AUS_male_Toplist_21_22!$N$3:$Q$2969,2,FALSE),IFERROR(VLOOKUP(C689&amp;D689,AUS_female_Toplist_21_22!$N$3:$Q$2879,2,FALSE),"Not found"))</f>
        <v>928</v>
      </c>
      <c r="J689" s="81">
        <f>IFERROR(VLOOKUP(C689&amp;D689,AUS_male_Toplist_21_22!$N$3:$Q$2969,3,FALSE),IFERROR(VLOOKUP(C689&amp;D689,AUS_female_Toplist_21_22!$N$3:$Q$2879,3,FALSE),"Not found"))</f>
        <v>122</v>
      </c>
      <c r="K689" s="2">
        <f>IFERROR(VLOOKUP(C689&amp;D689,AUS_male_Toplist_21_22!$N$3:$Q$2969,4,FALSE),IFERROR(VLOOKUP(C689&amp;D689,AUS_female_Toplist_21_22!$N$3:$Q$2879,4,FALSE),"Not found"))</f>
        <v>11</v>
      </c>
      <c r="L689" s="2">
        <f>(COUNTIF($C$2:$C689,$C689)=1)+0</f>
        <v>0</v>
      </c>
      <c r="M689" s="2" t="str">
        <f>IF(L689=1,RANK(I689,$I$2:$I$1209,0),"Alternate event")</f>
        <v>Alternate event</v>
      </c>
      <c r="N689" s="2" t="str">
        <f t="shared" si="23"/>
        <v>Tristan SCHEIRStriple-jump</v>
      </c>
      <c r="O689" t="str">
        <f>IF(COUNTIFS($N$2:$N$3997, N689)&gt;1, "Duplicate", "Unique")</f>
        <v>Unique</v>
      </c>
    </row>
    <row r="690" spans="1:15" x14ac:dyDescent="0.2">
      <c r="A690" s="2">
        <v>689</v>
      </c>
      <c r="B690" s="2">
        <f t="shared" si="24"/>
        <v>110</v>
      </c>
      <c r="C690" t="s">
        <v>452</v>
      </c>
      <c r="D690" t="s">
        <v>39</v>
      </c>
      <c r="E690" s="5">
        <v>38571</v>
      </c>
      <c r="F690" s="41">
        <f ca="1">DATEDIF(E690,TODAY(),"y")</f>
        <v>16</v>
      </c>
      <c r="G690" s="42" t="str">
        <f>IFERROR(VLOOKUP(C690&amp;D690,AUS_male_points_list!$A$3:$S$1048576,19,FALSE), IFERROR(VLOOKUP(C690&amp;D690,AUS_female_points_list!$A$3:$S$1048576,19,FALSE),""))</f>
        <v/>
      </c>
      <c r="I690" s="81">
        <f>IFERROR(VLOOKUP(C690&amp;D690,AUS_male_Toplist_21_22!$N$3:$Q$2969,2,FALSE),IFERROR(VLOOKUP(C690&amp;D690,AUS_female_Toplist_21_22!$N$3:$Q$2879,2,FALSE),"Not found"))</f>
        <v>788</v>
      </c>
      <c r="J690" s="81">
        <f>IFERROR(VLOOKUP(C690&amp;D690,AUS_male_Toplist_21_22!$N$3:$Q$2969,3,FALSE),IFERROR(VLOOKUP(C690&amp;D690,AUS_female_Toplist_21_22!$N$3:$Q$2879,3,FALSE),"Not found"))</f>
        <v>122</v>
      </c>
      <c r="K690" s="2">
        <f>IFERROR(VLOOKUP(C690&amp;D690,AUS_male_Toplist_21_22!$N$3:$Q$2969,4,FALSE),IFERROR(VLOOKUP(C690&amp;D690,AUS_female_Toplist_21_22!$N$3:$Q$2879,4,FALSE),"Not found"))</f>
        <v>13</v>
      </c>
      <c r="L690" s="2">
        <f>(COUNTIF($C$2:$C690,$C690)=1)+0</f>
        <v>0</v>
      </c>
      <c r="M690" s="2" t="str">
        <f>IF(L690=1,RANK(I690,$I$2:$I$1209,0),"Alternate event")</f>
        <v>Alternate event</v>
      </c>
      <c r="N690" s="2" t="str">
        <f t="shared" si="23"/>
        <v>Marley RAIKIWASAshot-put</v>
      </c>
      <c r="O690" t="str">
        <f>IF(COUNTIFS($N$2:$N$3997, N690)&gt;1, "Duplicate", "Unique")</f>
        <v>Unique</v>
      </c>
    </row>
    <row r="691" spans="1:15" x14ac:dyDescent="0.2">
      <c r="A691" s="2">
        <v>690</v>
      </c>
      <c r="B691" s="2">
        <f t="shared" si="24"/>
        <v>110</v>
      </c>
      <c r="C691" t="s">
        <v>359</v>
      </c>
      <c r="D691" t="s">
        <v>33</v>
      </c>
      <c r="E691" s="5">
        <v>35755</v>
      </c>
      <c r="F691" s="41">
        <f ca="1">DATEDIF(E691,TODAY(),"y")</f>
        <v>24</v>
      </c>
      <c r="G691" s="42" t="str">
        <f>IFERROR(VLOOKUP(C691&amp;D691,AUS_male_points_list!$A$3:$S$1048576,19,FALSE), IFERROR(VLOOKUP(C691&amp;D691,AUS_female_points_list!$A$3:$S$1048576,19,FALSE),""))</f>
        <v/>
      </c>
      <c r="I691" s="81">
        <f>IFERROR(VLOOKUP(C691&amp;D691,AUS_male_Toplist_21_22!$N$3:$Q$2969,2,FALSE),IFERROR(VLOOKUP(C691&amp;D691,AUS_female_Toplist_21_22!$N$3:$Q$2879,2,FALSE),"Not found"))</f>
        <v>983</v>
      </c>
      <c r="J691" s="81">
        <f>IFERROR(VLOOKUP(C691&amp;D691,AUS_male_Toplist_21_22!$N$3:$Q$2969,3,FALSE),IFERROR(VLOOKUP(C691&amp;D691,AUS_female_Toplist_21_22!$N$3:$Q$2879,3,FALSE),"Not found"))</f>
        <v>122</v>
      </c>
      <c r="K691" s="2">
        <f>IFERROR(VLOOKUP(C691&amp;D691,AUS_male_Toplist_21_22!$N$3:$Q$2969,4,FALSE),IFERROR(VLOOKUP(C691&amp;D691,AUS_female_Toplist_21_22!$N$3:$Q$2879,4,FALSE),"Not found"))</f>
        <v>14</v>
      </c>
      <c r="L691" s="2">
        <f>(COUNTIF($C$2:$C691,$C691)=1)+0</f>
        <v>1</v>
      </c>
      <c r="M691" s="2">
        <f>IF(L691=1,RANK(I691,$I$2:$I$1209,0),"Alternate event")</f>
        <v>704</v>
      </c>
      <c r="N691" s="2" t="str">
        <f t="shared" si="23"/>
        <v>Susie SEITARIDIS400mh</v>
      </c>
      <c r="O691" t="str">
        <f>IF(COUNTIFS($N$2:$N$3997, N691)&gt;1, "Duplicate", "Unique")</f>
        <v>Unique</v>
      </c>
    </row>
    <row r="692" spans="1:15" x14ac:dyDescent="0.2">
      <c r="A692" s="2">
        <v>691</v>
      </c>
      <c r="B692" s="2">
        <f t="shared" si="24"/>
        <v>110</v>
      </c>
      <c r="C692" t="s">
        <v>554</v>
      </c>
      <c r="D692" t="s">
        <v>25</v>
      </c>
      <c r="E692" s="5">
        <v>44671</v>
      </c>
      <c r="F692" s="41" t="e">
        <f ca="1">DATEDIF(E692,TODAY(),"y")</f>
        <v>#NUM!</v>
      </c>
      <c r="G692" s="42" t="str">
        <f>IFERROR(VLOOKUP(C692&amp;D692,AUS_male_points_list!$A$3:$S$1048576,19,FALSE), IFERROR(VLOOKUP(C692&amp;D692,AUS_female_points_list!$A$3:$S$1048576,19,FALSE),""))</f>
        <v/>
      </c>
      <c r="I692" s="81">
        <f>IFERROR(VLOOKUP(C692&amp;D692,AUS_male_Toplist_21_22!$N$3:$Q$2969,2,FALSE),IFERROR(VLOOKUP(C692&amp;D692,AUS_female_Toplist_21_22!$N$3:$Q$2879,2,FALSE),"Not found"))</f>
        <v>1051</v>
      </c>
      <c r="J692" s="81">
        <f>IFERROR(VLOOKUP(C692&amp;D692,AUS_male_Toplist_21_22!$N$3:$Q$2969,3,FALSE),IFERROR(VLOOKUP(C692&amp;D692,AUS_female_Toplist_21_22!$N$3:$Q$2879,3,FALSE),"Not found"))</f>
        <v>122</v>
      </c>
      <c r="K692" s="2">
        <f>IFERROR(VLOOKUP(C692&amp;D692,AUS_male_Toplist_21_22!$N$3:$Q$2969,4,FALSE),IFERROR(VLOOKUP(C692&amp;D692,AUS_female_Toplist_21_22!$N$3:$Q$2879,4,FALSE),"Not found"))</f>
        <v>16</v>
      </c>
      <c r="L692" s="2">
        <f>(COUNTIF($C$2:$C692,$C692)=1)+0</f>
        <v>1</v>
      </c>
      <c r="M692" s="2">
        <f>IF(L692=1,RANK(I692,$I$2:$I$1209,0),"Alternate event")</f>
        <v>349</v>
      </c>
      <c r="N692" s="2" t="str">
        <f t="shared" si="23"/>
        <v>Cooper SHERMAN200m</v>
      </c>
      <c r="O692" t="str">
        <f>IF(COUNTIFS($N$2:$N$3997, N692)&gt;1, "Duplicate", "Unique")</f>
        <v>Unique</v>
      </c>
    </row>
    <row r="693" spans="1:15" x14ac:dyDescent="0.2">
      <c r="A693" s="2">
        <v>692</v>
      </c>
      <c r="B693" s="2">
        <f t="shared" si="24"/>
        <v>110</v>
      </c>
      <c r="C693" t="s">
        <v>994</v>
      </c>
      <c r="D693" t="s">
        <v>42</v>
      </c>
      <c r="E693" s="5">
        <v>36922</v>
      </c>
      <c r="F693" s="41">
        <f ca="1">DATEDIF(E693,TODAY(),"y")</f>
        <v>21</v>
      </c>
      <c r="G693" s="42" t="str">
        <f>IFERROR(VLOOKUP(C693&amp;D693,AUS_male_points_list!$A$3:$S$1048576,19,FALSE), IFERROR(VLOOKUP(C693&amp;D693,AUS_female_points_list!$A$3:$S$1048576,19,FALSE),""))</f>
        <v/>
      </c>
      <c r="I693" s="81">
        <f>IFERROR(VLOOKUP(C693&amp;D693,AUS_male_Toplist_21_22!$N$3:$Q$2969,2,FALSE),IFERROR(VLOOKUP(C693&amp;D693,AUS_female_Toplist_21_22!$N$3:$Q$2879,2,FALSE),"Not found"))</f>
        <v>729</v>
      </c>
      <c r="J693" s="81">
        <f>IFERROR(VLOOKUP(C693&amp;D693,AUS_male_Toplist_21_22!$N$3:$Q$2969,3,FALSE),IFERROR(VLOOKUP(C693&amp;D693,AUS_female_Toplist_21_22!$N$3:$Q$2879,3,FALSE),"Not found"))</f>
        <v>122</v>
      </c>
      <c r="K693" s="2">
        <f>IFERROR(VLOOKUP(C693&amp;D693,AUS_male_Toplist_21_22!$N$3:$Q$2969,4,FALSE),IFERROR(VLOOKUP(C693&amp;D693,AUS_female_Toplist_21_22!$N$3:$Q$2879,4,FALSE),"Not found"))</f>
        <v>16</v>
      </c>
      <c r="L693" s="2">
        <f>(COUNTIF($C$2:$C693,$C693)=1)+0</f>
        <v>1</v>
      </c>
      <c r="M693" s="2">
        <f>IF(L693=1,RANK(I693,$I$2:$I$1209,0),"Alternate event")</f>
        <v>1124</v>
      </c>
      <c r="N693" s="2" t="str">
        <f t="shared" si="23"/>
        <v>Julia DIREENhammer-throw</v>
      </c>
      <c r="O693" t="str">
        <f>IF(COUNTIFS($N$2:$N$3997, N693)&gt;1, "Duplicate", "Unique")</f>
        <v>Unique</v>
      </c>
    </row>
    <row r="694" spans="1:15" x14ac:dyDescent="0.2">
      <c r="A694" s="2">
        <v>693</v>
      </c>
      <c r="B694" s="2">
        <f t="shared" si="24"/>
        <v>110</v>
      </c>
      <c r="C694" t="s">
        <v>958</v>
      </c>
      <c r="D694" t="s">
        <v>32</v>
      </c>
      <c r="E694" s="5">
        <v>36481</v>
      </c>
      <c r="F694" s="41">
        <f ca="1">DATEDIF(E694,TODAY(),"y")</f>
        <v>22</v>
      </c>
      <c r="G694" s="42" t="str">
        <f>IFERROR(VLOOKUP(C694&amp;D694,AUS_male_points_list!$A$3:$S$1048576,19,FALSE), IFERROR(VLOOKUP(C694&amp;D694,AUS_female_points_list!$A$3:$S$1048576,19,FALSE),""))</f>
        <v/>
      </c>
      <c r="I694" s="81">
        <f>IFERROR(VLOOKUP(C694&amp;D694,AUS_male_Toplist_21_22!$N$3:$Q$2969,2,FALSE),IFERROR(VLOOKUP(C694&amp;D694,AUS_female_Toplist_21_22!$N$3:$Q$2879,2,FALSE),"Not found"))</f>
        <v>981</v>
      </c>
      <c r="J694" s="81">
        <f>IFERROR(VLOOKUP(C694&amp;D694,AUS_male_Toplist_21_22!$N$3:$Q$2969,3,FALSE),IFERROR(VLOOKUP(C694&amp;D694,AUS_female_Toplist_21_22!$N$3:$Q$2879,3,FALSE),"Not found"))</f>
        <v>122</v>
      </c>
      <c r="K694" s="2">
        <f>IFERROR(VLOOKUP(C694&amp;D694,AUS_male_Toplist_21_22!$N$3:$Q$2969,4,FALSE),IFERROR(VLOOKUP(C694&amp;D694,AUS_female_Toplist_21_22!$N$3:$Q$2879,4,FALSE),"Not found"))</f>
        <v>18</v>
      </c>
      <c r="L694" s="2">
        <f>(COUNTIF($C$2:$C694,$C694)=1)+0</f>
        <v>1</v>
      </c>
      <c r="M694" s="2">
        <f>IF(L694=1,RANK(I694,$I$2:$I$1209,0),"Alternate event")</f>
        <v>715</v>
      </c>
      <c r="N694" s="2" t="str">
        <f t="shared" si="23"/>
        <v>Abbey BADROCK100mh</v>
      </c>
      <c r="O694" t="str">
        <f>IF(COUNTIFS($N$2:$N$3997, N694)&gt;1, "Duplicate", "Unique")</f>
        <v>Unique</v>
      </c>
    </row>
    <row r="695" spans="1:15" x14ac:dyDescent="0.2">
      <c r="A695" s="2">
        <v>694</v>
      </c>
      <c r="B695" s="2">
        <f t="shared" si="24"/>
        <v>110</v>
      </c>
      <c r="C695" t="s">
        <v>118</v>
      </c>
      <c r="D695" t="s">
        <v>2</v>
      </c>
      <c r="E695" s="5">
        <v>36241</v>
      </c>
      <c r="F695" s="41">
        <f ca="1">DATEDIF(E695,TODAY(),"y")</f>
        <v>22</v>
      </c>
      <c r="G695" s="42" t="str">
        <f>IFERROR(VLOOKUP(C695&amp;D695,AUS_male_points_list!$A$3:$S$1048576,19,FALSE), IFERROR(VLOOKUP(C695&amp;D695,AUS_female_points_list!$A$3:$S$1048576,19,FALSE),""))</f>
        <v/>
      </c>
      <c r="I695" s="81">
        <f>IFERROR(VLOOKUP(C695&amp;D695,AUS_male_Toplist_21_22!$N$3:$Q$2969,2,FALSE),IFERROR(VLOOKUP(C695&amp;D695,AUS_female_Toplist_21_22!$N$3:$Q$2879,2,FALSE),"Not found"))</f>
        <v>1053</v>
      </c>
      <c r="J695" s="81">
        <f>IFERROR(VLOOKUP(C695&amp;D695,AUS_male_Toplist_21_22!$N$3:$Q$2969,3,FALSE),IFERROR(VLOOKUP(C695&amp;D695,AUS_female_Toplist_21_22!$N$3:$Q$2879,3,FALSE),"Not found"))</f>
        <v>122</v>
      </c>
      <c r="K695" s="2">
        <f>IFERROR(VLOOKUP(C695&amp;D695,AUS_male_Toplist_21_22!$N$3:$Q$2969,4,FALSE),IFERROR(VLOOKUP(C695&amp;D695,AUS_female_Toplist_21_22!$N$3:$Q$2879,4,FALSE),"Not found"))</f>
        <v>19</v>
      </c>
      <c r="L695" s="2">
        <f>(COUNTIF($C$2:$C695,$C695)=1)+0</f>
        <v>0</v>
      </c>
      <c r="M695" s="2" t="str">
        <f>IF(L695=1,RANK(I695,$I$2:$I$1209,0),"Alternate event")</f>
        <v>Alternate event</v>
      </c>
      <c r="N695" s="2" t="str">
        <f t="shared" si="23"/>
        <v>Nana Adoma OWUSU-AFRIYIE100m</v>
      </c>
      <c r="O695" t="str">
        <f>IF(COUNTIFS($N$2:$N$3997, N695)&gt;1, "Duplicate", "Unique")</f>
        <v>Unique</v>
      </c>
    </row>
    <row r="696" spans="1:15" x14ac:dyDescent="0.2">
      <c r="A696" s="2">
        <v>695</v>
      </c>
      <c r="B696" s="2">
        <f t="shared" si="24"/>
        <v>110</v>
      </c>
      <c r="C696" t="s">
        <v>953</v>
      </c>
      <c r="D696" t="s">
        <v>29</v>
      </c>
      <c r="E696" s="5">
        <v>32957</v>
      </c>
      <c r="F696" s="41">
        <f ca="1">DATEDIF(E696,TODAY(),"y")</f>
        <v>31</v>
      </c>
      <c r="G696" s="42" t="str">
        <f>IFERROR(VLOOKUP(C696&amp;D696,AUS_male_points_list!$A$3:$S$1048576,19,FALSE), IFERROR(VLOOKUP(C696&amp;D696,AUS_female_points_list!$A$3:$S$1048576,19,FALSE),""))</f>
        <v/>
      </c>
      <c r="I696" s="81">
        <f>IFERROR(VLOOKUP(C696&amp;D696,AUS_male_Toplist_21_22!$N$3:$Q$2969,2,FALSE),IFERROR(VLOOKUP(C696&amp;D696,AUS_female_Toplist_21_22!$N$3:$Q$2879,2,FALSE),"Not found"))</f>
        <v>1024</v>
      </c>
      <c r="J696" s="81">
        <f>IFERROR(VLOOKUP(C696&amp;D696,AUS_male_Toplist_21_22!$N$3:$Q$2969,3,FALSE),IFERROR(VLOOKUP(C696&amp;D696,AUS_female_Toplist_21_22!$N$3:$Q$2879,3,FALSE),"Not found"))</f>
        <v>122</v>
      </c>
      <c r="K696" s="2">
        <f>IFERROR(VLOOKUP(C696&amp;D696,AUS_male_Toplist_21_22!$N$3:$Q$2969,4,FALSE),IFERROR(VLOOKUP(C696&amp;D696,AUS_female_Toplist_21_22!$N$3:$Q$2879,4,FALSE),"Not found"))</f>
        <v>22</v>
      </c>
      <c r="L696" s="2">
        <f>(COUNTIF($C$2:$C696,$C696)=1)+0</f>
        <v>1</v>
      </c>
      <c r="M696" s="2">
        <f>IF(L696=1,RANK(I696,$I$2:$I$1209,0),"Alternate event")</f>
        <v>459</v>
      </c>
      <c r="N696" s="2" t="str">
        <f t="shared" si="23"/>
        <v>Brooke WILLIAMS5000m</v>
      </c>
      <c r="O696" t="str">
        <f>IF(COUNTIFS($N$2:$N$3997, N696)&gt;1, "Duplicate", "Unique")</f>
        <v>Unique</v>
      </c>
    </row>
    <row r="697" spans="1:15" x14ac:dyDescent="0.2">
      <c r="A697" s="2">
        <v>696</v>
      </c>
      <c r="B697" s="2">
        <f t="shared" si="24"/>
        <v>110</v>
      </c>
      <c r="C697" t="s">
        <v>880</v>
      </c>
      <c r="D697" t="s">
        <v>38</v>
      </c>
      <c r="E697" s="5">
        <v>44701</v>
      </c>
      <c r="F697" s="41" t="e">
        <f ca="1">DATEDIF(E697,TODAY(),"y")</f>
        <v>#NUM!</v>
      </c>
      <c r="G697" s="42" t="str">
        <f>IFERROR(VLOOKUP(C697&amp;D697,AUS_male_points_list!$A$3:$S$1048576,19,FALSE), IFERROR(VLOOKUP(C697&amp;D697,AUS_female_points_list!$A$3:$S$1048576,19,FALSE),""))</f>
        <v/>
      </c>
      <c r="I697" s="81">
        <f>IFERROR(VLOOKUP(C697&amp;D697,AUS_male_Toplist_21_22!$N$3:$Q$2969,2,FALSE),IFERROR(VLOOKUP(C697&amp;D697,AUS_female_Toplist_21_22!$N$3:$Q$2879,2,FALSE),"Not found"))</f>
        <v>919</v>
      </c>
      <c r="J697" s="81">
        <f>IFERROR(VLOOKUP(C697&amp;D697,AUS_male_Toplist_21_22!$N$3:$Q$2969,3,FALSE),IFERROR(VLOOKUP(C697&amp;D697,AUS_female_Toplist_21_22!$N$3:$Q$2879,3,FALSE),"Not found"))</f>
        <v>122</v>
      </c>
      <c r="K697" s="2">
        <f>IFERROR(VLOOKUP(C697&amp;D697,AUS_male_Toplist_21_22!$N$3:$Q$2969,4,FALSE),IFERROR(VLOOKUP(C697&amp;D697,AUS_female_Toplist_21_22!$N$3:$Q$2879,4,FALSE),"Not found"))</f>
        <v>22</v>
      </c>
      <c r="L697" s="2">
        <f>(COUNTIF($C$2:$C697,$C697)=1)+0</f>
        <v>1</v>
      </c>
      <c r="M697" s="2">
        <f>IF(L697=1,RANK(I697,$I$2:$I$1209,0),"Alternate event")</f>
        <v>930</v>
      </c>
      <c r="N697" s="2" t="str">
        <f t="shared" ref="N697:N760" si="25">C697&amp;D697</f>
        <v>Katherine BAYNEStriple-jump</v>
      </c>
      <c r="O697" t="str">
        <f>IF(COUNTIFS($N$2:$N$3997, N697)&gt;1, "Duplicate", "Unique")</f>
        <v>Unique</v>
      </c>
    </row>
    <row r="698" spans="1:15" x14ac:dyDescent="0.2">
      <c r="A698" s="2">
        <v>697</v>
      </c>
      <c r="B698" s="2">
        <f t="shared" si="24"/>
        <v>110</v>
      </c>
      <c r="C698" t="s">
        <v>906</v>
      </c>
      <c r="D698" t="s">
        <v>28</v>
      </c>
      <c r="E698" s="5">
        <v>44640</v>
      </c>
      <c r="F698" s="41" t="e">
        <f ca="1">DATEDIF(E698,TODAY(),"y")</f>
        <v>#NUM!</v>
      </c>
      <c r="G698" s="42" t="str">
        <f>IFERROR(VLOOKUP(C698&amp;D698,AUS_male_points_list!$A$3:$S$1048576,19,FALSE), IFERROR(VLOOKUP(C698&amp;D698,AUS_female_points_list!$A$3:$S$1048576,19,FALSE),""))</f>
        <v/>
      </c>
      <c r="I698" s="81">
        <f>IFERROR(VLOOKUP(C698&amp;D698,AUS_male_Toplist_21_22!$N$3:$Q$2969,2,FALSE),IFERROR(VLOOKUP(C698&amp;D698,AUS_female_Toplist_21_22!$N$3:$Q$2879,2,FALSE),"Not found"))</f>
        <v>1036</v>
      </c>
      <c r="J698" s="81">
        <f>IFERROR(VLOOKUP(C698&amp;D698,AUS_male_Toplist_21_22!$N$3:$Q$2969,3,FALSE),IFERROR(VLOOKUP(C698&amp;D698,AUS_female_Toplist_21_22!$N$3:$Q$2879,3,FALSE),"Not found"))</f>
        <v>122</v>
      </c>
      <c r="K698" s="2">
        <f>IFERROR(VLOOKUP(C698&amp;D698,AUS_male_Toplist_21_22!$N$3:$Q$2969,4,FALSE),IFERROR(VLOOKUP(C698&amp;D698,AUS_female_Toplist_21_22!$N$3:$Q$2879,4,FALSE),"Not found"))</f>
        <v>24</v>
      </c>
      <c r="L698" s="2">
        <f>(COUNTIF($C$2:$C698,$C698)=1)+0</f>
        <v>1</v>
      </c>
      <c r="M698" s="2">
        <f>IF(L698=1,RANK(I698,$I$2:$I$1209,0),"Alternate event")</f>
        <v>404</v>
      </c>
      <c r="N698" s="2" t="str">
        <f t="shared" si="25"/>
        <v>Patrick CANTLON1500m</v>
      </c>
      <c r="O698" t="str">
        <f>IF(COUNTIFS($N$2:$N$3997, N698)&gt;1, "Duplicate", "Unique")</f>
        <v>Unique</v>
      </c>
    </row>
    <row r="699" spans="1:15" x14ac:dyDescent="0.2">
      <c r="A699" s="2">
        <v>698</v>
      </c>
      <c r="B699" s="2">
        <f t="shared" si="24"/>
        <v>110</v>
      </c>
      <c r="C699" t="s">
        <v>665</v>
      </c>
      <c r="D699" t="s">
        <v>28</v>
      </c>
      <c r="E699" s="5">
        <v>36009</v>
      </c>
      <c r="F699" s="41">
        <f ca="1">DATEDIF(E699,TODAY(),"y")</f>
        <v>23</v>
      </c>
      <c r="G699" s="42" t="str">
        <f>IFERROR(VLOOKUP(C699&amp;D699,AUS_male_points_list!$A$3:$S$1048576,19,FALSE), IFERROR(VLOOKUP(C699&amp;D699,AUS_female_points_list!$A$3:$S$1048576,19,FALSE),""))</f>
        <v/>
      </c>
      <c r="I699" s="81">
        <f>IFERROR(VLOOKUP(C699&amp;D699,AUS_male_Toplist_21_22!$N$3:$Q$2969,2,FALSE),IFERROR(VLOOKUP(C699&amp;D699,AUS_female_Toplist_21_22!$N$3:$Q$2879,2,FALSE),"Not found"))</f>
        <v>1036</v>
      </c>
      <c r="J699" s="81">
        <f>IFERROR(VLOOKUP(C699&amp;D699,AUS_male_Toplist_21_22!$N$3:$Q$2969,3,FALSE),IFERROR(VLOOKUP(C699&amp;D699,AUS_female_Toplist_21_22!$N$3:$Q$2879,3,FALSE),"Not found"))</f>
        <v>122</v>
      </c>
      <c r="K699" s="2">
        <f>IFERROR(VLOOKUP(C699&amp;D699,AUS_male_Toplist_21_22!$N$3:$Q$2969,4,FALSE),IFERROR(VLOOKUP(C699&amp;D699,AUS_female_Toplist_21_22!$N$3:$Q$2879,4,FALSE),"Not found"))</f>
        <v>24</v>
      </c>
      <c r="L699" s="2">
        <f>(COUNTIF($C$2:$C699,$C699)=1)+0</f>
        <v>1</v>
      </c>
      <c r="M699" s="2">
        <f>IF(L699=1,RANK(I699,$I$2:$I$1209,0),"Alternate event")</f>
        <v>404</v>
      </c>
      <c r="N699" s="2" t="str">
        <f t="shared" si="25"/>
        <v>Stefan MUSIC1500m</v>
      </c>
      <c r="O699" t="str">
        <f>IF(COUNTIFS($N$2:$N$3997, N699)&gt;1, "Duplicate", "Unique")</f>
        <v>Unique</v>
      </c>
    </row>
    <row r="700" spans="1:15" x14ac:dyDescent="0.2">
      <c r="A700" s="2">
        <v>699</v>
      </c>
      <c r="B700" s="2">
        <f t="shared" si="24"/>
        <v>110</v>
      </c>
      <c r="C700" t="s">
        <v>692</v>
      </c>
      <c r="D700" t="s">
        <v>29</v>
      </c>
      <c r="E700" s="5">
        <v>1999</v>
      </c>
      <c r="F700" s="41">
        <f ca="1">DATEDIF(E700,TODAY(),"y")</f>
        <v>116</v>
      </c>
      <c r="G700" s="42" t="str">
        <f>IFERROR(VLOOKUP(C700&amp;D700,AUS_male_points_list!$A$3:$S$1048576,19,FALSE), IFERROR(VLOOKUP(C700&amp;D700,AUS_female_points_list!$A$3:$S$1048576,19,FALSE),""))</f>
        <v/>
      </c>
      <c r="I700" s="81">
        <f>IFERROR(VLOOKUP(C700&amp;D700,AUS_male_Toplist_21_22!$N$3:$Q$2969,2,FALSE),IFERROR(VLOOKUP(C700&amp;D700,AUS_female_Toplist_21_22!$N$3:$Q$2879,2,FALSE),"Not found"))</f>
        <v>1032</v>
      </c>
      <c r="J700" s="81">
        <f>IFERROR(VLOOKUP(C700&amp;D700,AUS_male_Toplist_21_22!$N$3:$Q$2969,3,FALSE),IFERROR(VLOOKUP(C700&amp;D700,AUS_female_Toplist_21_22!$N$3:$Q$2879,3,FALSE),"Not found"))</f>
        <v>122</v>
      </c>
      <c r="K700" s="2">
        <f>IFERROR(VLOOKUP(C700&amp;D700,AUS_male_Toplist_21_22!$N$3:$Q$2969,4,FALSE),IFERROR(VLOOKUP(C700&amp;D700,AUS_female_Toplist_21_22!$N$3:$Q$2879,4,FALSE),"Not found"))</f>
        <v>25</v>
      </c>
      <c r="L700" s="2">
        <f>(COUNTIF($C$2:$C700,$C700)=1)+0</f>
        <v>1</v>
      </c>
      <c r="M700" s="2">
        <f>IF(L700=1,RANK(I700,$I$2:$I$1209,0),"Alternate event")</f>
        <v>420</v>
      </c>
      <c r="N700" s="2" t="str">
        <f t="shared" si="25"/>
        <v>Haftu STRINTZOS5000m</v>
      </c>
      <c r="O700" t="str">
        <f>IF(COUNTIFS($N$2:$N$3997, N700)&gt;1, "Duplicate", "Unique")</f>
        <v>Unique</v>
      </c>
    </row>
    <row r="701" spans="1:15" x14ac:dyDescent="0.2">
      <c r="A701" s="2">
        <v>700</v>
      </c>
      <c r="B701" s="2">
        <f t="shared" si="24"/>
        <v>110</v>
      </c>
      <c r="C701" t="s">
        <v>1002</v>
      </c>
      <c r="D701" t="s">
        <v>41</v>
      </c>
      <c r="E701" s="5">
        <v>44671</v>
      </c>
      <c r="F701" s="41" t="e">
        <f ca="1">DATEDIF(E701,TODAY(),"y")</f>
        <v>#NUM!</v>
      </c>
      <c r="G701" s="42" t="str">
        <f>IFERROR(VLOOKUP(C701&amp;D701,AUS_male_points_list!$A$3:$S$1048576,19,FALSE), IFERROR(VLOOKUP(C701&amp;D701,AUS_female_points_list!$A$3:$S$1048576,19,FALSE),""))</f>
        <v/>
      </c>
      <c r="I701" s="81">
        <f>IFERROR(VLOOKUP(C701&amp;D701,AUS_male_Toplist_21_22!$N$3:$Q$2969,2,FALSE),IFERROR(VLOOKUP(C701&amp;D701,AUS_female_Toplist_21_22!$N$3:$Q$2879,2,FALSE),"Not found"))</f>
        <v>750</v>
      </c>
      <c r="J701" s="81">
        <f>IFERROR(VLOOKUP(C701&amp;D701,AUS_male_Toplist_21_22!$N$3:$Q$2969,3,FALSE),IFERROR(VLOOKUP(C701&amp;D701,AUS_female_Toplist_21_22!$N$3:$Q$2879,3,FALSE),"Not found"))</f>
        <v>122</v>
      </c>
      <c r="K701" s="2">
        <f>IFERROR(VLOOKUP(C701&amp;D701,AUS_male_Toplist_21_22!$N$3:$Q$2969,4,FALSE),IFERROR(VLOOKUP(C701&amp;D701,AUS_female_Toplist_21_22!$N$3:$Q$2879,4,FALSE),"Not found"))</f>
        <v>26</v>
      </c>
      <c r="L701" s="2">
        <f>(COUNTIF($C$2:$C701,$C701)=1)+0</f>
        <v>1</v>
      </c>
      <c r="M701" s="2">
        <f>IF(L701=1,RANK(I701,$I$2:$I$1209,0),"Alternate event")</f>
        <v>1110</v>
      </c>
      <c r="N701" s="2" t="str">
        <f t="shared" si="25"/>
        <v>Claudia LEGGEjavelin-throw</v>
      </c>
      <c r="O701" t="str">
        <f>IF(COUNTIFS($N$2:$N$3997, N701)&gt;1, "Duplicate", "Unique")</f>
        <v>Unique</v>
      </c>
    </row>
    <row r="702" spans="1:15" x14ac:dyDescent="0.2">
      <c r="A702" s="2">
        <v>701</v>
      </c>
      <c r="B702" s="2">
        <f t="shared" si="24"/>
        <v>110</v>
      </c>
      <c r="C702" t="s">
        <v>280</v>
      </c>
      <c r="D702" t="s">
        <v>28</v>
      </c>
      <c r="E702" s="5">
        <v>36601</v>
      </c>
      <c r="F702" s="41">
        <f ca="1">DATEDIF(E702,TODAY(),"y")</f>
        <v>22</v>
      </c>
      <c r="G702" s="42" t="str">
        <f>IFERROR(VLOOKUP(C702&amp;D702,AUS_male_points_list!$A$3:$S$1048576,19,FALSE), IFERROR(VLOOKUP(C702&amp;D702,AUS_female_points_list!$A$3:$S$1048576,19,FALSE),""))</f>
        <v/>
      </c>
      <c r="I702" s="81">
        <f>IFERROR(VLOOKUP(C702&amp;D702,AUS_male_Toplist_21_22!$N$3:$Q$2969,2,FALSE),IFERROR(VLOOKUP(C702&amp;D702,AUS_female_Toplist_21_22!$N$3:$Q$2879,2,FALSE),"Not found"))</f>
        <v>1042</v>
      </c>
      <c r="J702" s="81">
        <f>IFERROR(VLOOKUP(C702&amp;D702,AUS_male_Toplist_21_22!$N$3:$Q$2969,3,FALSE),IFERROR(VLOOKUP(C702&amp;D702,AUS_female_Toplist_21_22!$N$3:$Q$2879,3,FALSE),"Not found"))</f>
        <v>122</v>
      </c>
      <c r="K702" s="2">
        <f>IFERROR(VLOOKUP(C702&amp;D702,AUS_male_Toplist_21_22!$N$3:$Q$2969,4,FALSE),IFERROR(VLOOKUP(C702&amp;D702,AUS_female_Toplist_21_22!$N$3:$Q$2879,4,FALSE),"Not found"))</f>
        <v>27</v>
      </c>
      <c r="L702" s="2">
        <f>(COUNTIF($C$2:$C702,$C702)=1)+0</f>
        <v>1</v>
      </c>
      <c r="M702" s="2">
        <f>IF(L702=1,RANK(I702,$I$2:$I$1209,0),"Alternate event")</f>
        <v>387</v>
      </c>
      <c r="N702" s="2" t="str">
        <f t="shared" si="25"/>
        <v>Klara DESS1500m</v>
      </c>
      <c r="O702" t="str">
        <f>IF(COUNTIFS($N$2:$N$3997, N702)&gt;1, "Duplicate", "Unique")</f>
        <v>Unique</v>
      </c>
    </row>
    <row r="703" spans="1:15" x14ac:dyDescent="0.2">
      <c r="A703" s="2">
        <v>702</v>
      </c>
      <c r="B703" s="2">
        <f t="shared" si="24"/>
        <v>110</v>
      </c>
      <c r="C703" t="s">
        <v>942</v>
      </c>
      <c r="D703" t="s">
        <v>34</v>
      </c>
      <c r="E703" s="5">
        <v>36014</v>
      </c>
      <c r="F703" s="41">
        <f ca="1">DATEDIF(E703,TODAY(),"y")</f>
        <v>23</v>
      </c>
      <c r="G703" s="42" t="str">
        <f>IFERROR(VLOOKUP(C703&amp;D703,AUS_male_points_list!$A$3:$S$1048576,19,FALSE), IFERROR(VLOOKUP(C703&amp;D703,AUS_female_points_list!$A$3:$S$1048576,19,FALSE),""))</f>
        <v/>
      </c>
      <c r="I703" s="81">
        <f>IFERROR(VLOOKUP(C703&amp;D703,AUS_male_Toplist_21_22!$N$3:$Q$2969,2,FALSE),IFERROR(VLOOKUP(C703&amp;D703,AUS_female_Toplist_21_22!$N$3:$Q$2879,2,FALSE),"Not found"))</f>
        <v>913</v>
      </c>
      <c r="J703" s="81">
        <f>IFERROR(VLOOKUP(C703&amp;D703,AUS_male_Toplist_21_22!$N$3:$Q$2969,3,FALSE),IFERROR(VLOOKUP(C703&amp;D703,AUS_female_Toplist_21_22!$N$3:$Q$2879,3,FALSE),"Not found"))</f>
        <v>122</v>
      </c>
      <c r="K703" s="2">
        <f>IFERROR(VLOOKUP(C703&amp;D703,AUS_male_Toplist_21_22!$N$3:$Q$2969,4,FALSE),IFERROR(VLOOKUP(C703&amp;D703,AUS_female_Toplist_21_22!$N$3:$Q$2879,4,FALSE),"Not found"))</f>
        <v>29</v>
      </c>
      <c r="L703" s="2">
        <f>(COUNTIF($C$2:$C703,$C703)=1)+0</f>
        <v>1</v>
      </c>
      <c r="M703" s="2">
        <f>IF(L703=1,RANK(I703,$I$2:$I$1209,0),"Alternate event")</f>
        <v>947</v>
      </c>
      <c r="N703" s="2" t="str">
        <f t="shared" si="25"/>
        <v>Olivia TWINING3000msc</v>
      </c>
      <c r="O703" t="str">
        <f>IF(COUNTIFS($N$2:$N$3997, N703)&gt;1, "Duplicate", "Unique")</f>
        <v>Unique</v>
      </c>
    </row>
    <row r="704" spans="1:15" x14ac:dyDescent="0.2">
      <c r="A704" s="2">
        <v>703</v>
      </c>
      <c r="B704" s="2">
        <f t="shared" si="24"/>
        <v>110</v>
      </c>
      <c r="C704" t="s">
        <v>528</v>
      </c>
      <c r="D704" t="s">
        <v>2</v>
      </c>
      <c r="E704" s="5">
        <v>37054</v>
      </c>
      <c r="F704" s="41">
        <f ca="1">DATEDIF(E704,TODAY(),"y")</f>
        <v>20</v>
      </c>
      <c r="G704" s="42" t="str">
        <f>IFERROR(VLOOKUP(C704&amp;D704,AUS_male_points_list!$A$3:$S$1048576,19,FALSE), IFERROR(VLOOKUP(C704&amp;D704,AUS_female_points_list!$A$3:$S$1048576,19,FALSE),""))</f>
        <v/>
      </c>
      <c r="I704" s="81">
        <f>IFERROR(VLOOKUP(C704&amp;D704,AUS_male_Toplist_21_22!$N$3:$Q$2969,2,FALSE),IFERROR(VLOOKUP(C704&amp;D704,AUS_female_Toplist_21_22!$N$3:$Q$2879,2,FALSE),"Not found"))</f>
        <v>1063</v>
      </c>
      <c r="J704" s="81">
        <f>IFERROR(VLOOKUP(C704&amp;D704,AUS_male_Toplist_21_22!$N$3:$Q$2969,3,FALSE),IFERROR(VLOOKUP(C704&amp;D704,AUS_female_Toplist_21_22!$N$3:$Q$2879,3,FALSE),"Not found"))</f>
        <v>123</v>
      </c>
      <c r="K704" s="2">
        <f>IFERROR(VLOOKUP(C704&amp;D704,AUS_male_Toplist_21_22!$N$3:$Q$2969,4,FALSE),IFERROR(VLOOKUP(C704&amp;D704,AUS_female_Toplist_21_22!$N$3:$Q$2879,4,FALSE),"Not found"))</f>
        <v>14</v>
      </c>
      <c r="L704" s="2">
        <f>(COUNTIF($C$2:$C704,$C704)=1)+0</f>
        <v>0</v>
      </c>
      <c r="M704" s="2" t="str">
        <f>IF(L704=1,RANK(I704,$I$2:$I$1209,0),"Alternate event")</f>
        <v>Alternate event</v>
      </c>
      <c r="N704" s="2" t="str">
        <f t="shared" si="25"/>
        <v>Jagga PYBUS100m</v>
      </c>
      <c r="O704" t="str">
        <f>IF(COUNTIFS($N$2:$N$3997, N704)&gt;1, "Duplicate", "Unique")</f>
        <v>Unique</v>
      </c>
    </row>
    <row r="705" spans="1:15" x14ac:dyDescent="0.2">
      <c r="A705" s="2">
        <v>704</v>
      </c>
      <c r="B705" s="2">
        <f t="shared" si="24"/>
        <v>110</v>
      </c>
      <c r="C705" t="s">
        <v>961</v>
      </c>
      <c r="D705" t="s">
        <v>33</v>
      </c>
      <c r="E705" s="5">
        <v>44732</v>
      </c>
      <c r="F705" s="41" t="e">
        <f ca="1">DATEDIF(E705,TODAY(),"y")</f>
        <v>#NUM!</v>
      </c>
      <c r="G705" s="42" t="str">
        <f>IFERROR(VLOOKUP(C705&amp;D705,AUS_male_points_list!$A$3:$S$1048576,19,FALSE), IFERROR(VLOOKUP(C705&amp;D705,AUS_female_points_list!$A$3:$S$1048576,19,FALSE),""))</f>
        <v/>
      </c>
      <c r="I705" s="81">
        <f>IFERROR(VLOOKUP(C705&amp;D705,AUS_male_Toplist_21_22!$N$3:$Q$2969,2,FALSE),IFERROR(VLOOKUP(C705&amp;D705,AUS_female_Toplist_21_22!$N$3:$Q$2879,2,FALSE),"Not found"))</f>
        <v>982</v>
      </c>
      <c r="J705" s="81">
        <f>IFERROR(VLOOKUP(C705&amp;D705,AUS_male_Toplist_21_22!$N$3:$Q$2969,3,FALSE),IFERROR(VLOOKUP(C705&amp;D705,AUS_female_Toplist_21_22!$N$3:$Q$2879,3,FALSE),"Not found"))</f>
        <v>123</v>
      </c>
      <c r="K705" s="2">
        <f>IFERROR(VLOOKUP(C705&amp;D705,AUS_male_Toplist_21_22!$N$3:$Q$2969,4,FALSE),IFERROR(VLOOKUP(C705&amp;D705,AUS_female_Toplist_21_22!$N$3:$Q$2879,4,FALSE),"Not found"))</f>
        <v>15</v>
      </c>
      <c r="L705" s="2">
        <f>(COUNTIF($C$2:$C705,$C705)=1)+0</f>
        <v>1</v>
      </c>
      <c r="M705" s="2">
        <f>IF(L705=1,RANK(I705,$I$2:$I$1209,0),"Alternate event")</f>
        <v>710</v>
      </c>
      <c r="N705" s="2" t="str">
        <f t="shared" si="25"/>
        <v>Siena FARRELL400mh</v>
      </c>
      <c r="O705" t="str">
        <f>IF(COUNTIFS($N$2:$N$3997, N705)&gt;1, "Duplicate", "Unique")</f>
        <v>Unique</v>
      </c>
    </row>
    <row r="706" spans="1:15" x14ac:dyDescent="0.2">
      <c r="A706" s="2">
        <v>705</v>
      </c>
      <c r="B706" s="2">
        <f t="shared" si="24"/>
        <v>110</v>
      </c>
      <c r="C706" t="s">
        <v>116</v>
      </c>
      <c r="D706" t="s">
        <v>25</v>
      </c>
      <c r="E706" s="5">
        <v>33924</v>
      </c>
      <c r="F706" s="41">
        <f ca="1">DATEDIF(E706,TODAY(),"y")</f>
        <v>29</v>
      </c>
      <c r="G706" s="42" t="str">
        <f>IFERROR(VLOOKUP(C706&amp;D706,AUS_male_points_list!$A$3:$S$1048576,19,FALSE), IFERROR(VLOOKUP(C706&amp;D706,AUS_female_points_list!$A$3:$S$1048576,19,FALSE),""))</f>
        <v/>
      </c>
      <c r="I706" s="81">
        <f>IFERROR(VLOOKUP(C706&amp;D706,AUS_male_Toplist_21_22!$N$3:$Q$2969,2,FALSE),IFERROR(VLOOKUP(C706&amp;D706,AUS_female_Toplist_21_22!$N$3:$Q$2879,2,FALSE),"Not found"))</f>
        <v>1032</v>
      </c>
      <c r="J706" s="81">
        <f>IFERROR(VLOOKUP(C706&amp;D706,AUS_male_Toplist_21_22!$N$3:$Q$2969,3,FALSE),IFERROR(VLOOKUP(C706&amp;D706,AUS_female_Toplist_21_22!$N$3:$Q$2879,3,FALSE),"Not found"))</f>
        <v>123</v>
      </c>
      <c r="K706" s="2">
        <f>IFERROR(VLOOKUP(C706&amp;D706,AUS_male_Toplist_21_22!$N$3:$Q$2969,4,FALSE),IFERROR(VLOOKUP(C706&amp;D706,AUS_female_Toplist_21_22!$N$3:$Q$2879,4,FALSE),"Not found"))</f>
        <v>16</v>
      </c>
      <c r="L706" s="2">
        <f>(COUNTIF($C$2:$C706,$C706)=1)+0</f>
        <v>0</v>
      </c>
      <c r="M706" s="2" t="str">
        <f>IF(L706=1,RANK(I706,$I$2:$I$1209,0),"Alternate event")</f>
        <v>Alternate event</v>
      </c>
      <c r="N706" s="2" t="str">
        <f t="shared" si="25"/>
        <v>Morgan GAFFNEY200m</v>
      </c>
      <c r="O706" t="str">
        <f>IF(COUNTIFS($N$2:$N$3997, N706)&gt;1, "Duplicate", "Unique")</f>
        <v>Unique</v>
      </c>
    </row>
    <row r="707" spans="1:15" x14ac:dyDescent="0.2">
      <c r="A707" s="2">
        <v>706</v>
      </c>
      <c r="B707" s="2">
        <f t="shared" ref="B707:B770" si="26">IF(AND(L707=1,K707&lt;=3),B706+1,B706)</f>
        <v>110</v>
      </c>
      <c r="C707" t="s">
        <v>567</v>
      </c>
      <c r="D707" t="s">
        <v>25</v>
      </c>
      <c r="E707" s="5">
        <v>36355</v>
      </c>
      <c r="F707" s="41">
        <f ca="1">DATEDIF(E707,TODAY(),"y")</f>
        <v>22</v>
      </c>
      <c r="G707" s="42" t="str">
        <f>IFERROR(VLOOKUP(C707&amp;D707,AUS_male_points_list!$A$3:$S$1048576,19,FALSE), IFERROR(VLOOKUP(C707&amp;D707,AUS_female_points_list!$A$3:$S$1048576,19,FALSE),""))</f>
        <v/>
      </c>
      <c r="I707" s="81">
        <f>IFERROR(VLOOKUP(C707&amp;D707,AUS_male_Toplist_21_22!$N$3:$Q$2969,2,FALSE),IFERROR(VLOOKUP(C707&amp;D707,AUS_female_Toplist_21_22!$N$3:$Q$2879,2,FALSE),"Not found"))</f>
        <v>1049</v>
      </c>
      <c r="J707" s="81">
        <f>IFERROR(VLOOKUP(C707&amp;D707,AUS_male_Toplist_21_22!$N$3:$Q$2969,3,FALSE),IFERROR(VLOOKUP(C707&amp;D707,AUS_female_Toplist_21_22!$N$3:$Q$2879,3,FALSE),"Not found"))</f>
        <v>123</v>
      </c>
      <c r="K707" s="2">
        <f>IFERROR(VLOOKUP(C707&amp;D707,AUS_male_Toplist_21_22!$N$3:$Q$2969,4,FALSE),IFERROR(VLOOKUP(C707&amp;D707,AUS_female_Toplist_21_22!$N$3:$Q$2879,4,FALSE),"Not found"))</f>
        <v>17</v>
      </c>
      <c r="L707" s="2">
        <f>(COUNTIF($C$2:$C707,$C707)=1)+0</f>
        <v>0</v>
      </c>
      <c r="M707" s="2" t="str">
        <f>IF(L707=1,RANK(I707,$I$2:$I$1209,0),"Alternate event")</f>
        <v>Alternate event</v>
      </c>
      <c r="N707" s="2" t="str">
        <f t="shared" si="25"/>
        <v>Cameron SEARLE200m</v>
      </c>
      <c r="O707" t="str">
        <f>IF(COUNTIFS($N$2:$N$3997, N707)&gt;1, "Duplicate", "Unique")</f>
        <v>Unique</v>
      </c>
    </row>
    <row r="708" spans="1:15" x14ac:dyDescent="0.2">
      <c r="A708" s="2">
        <v>707</v>
      </c>
      <c r="B708" s="2">
        <f t="shared" si="26"/>
        <v>110</v>
      </c>
      <c r="C708" t="s">
        <v>462</v>
      </c>
      <c r="D708" t="s">
        <v>40</v>
      </c>
      <c r="E708" s="5">
        <v>44732</v>
      </c>
      <c r="F708" s="41" t="e">
        <f ca="1">DATEDIF(E708,TODAY(),"y")</f>
        <v>#NUM!</v>
      </c>
      <c r="G708" s="42" t="str">
        <f>IFERROR(VLOOKUP(C708&amp;D708,AUS_male_points_list!$A$3:$S$1048576,19,FALSE), IFERROR(VLOOKUP(C708&amp;D708,AUS_female_points_list!$A$3:$S$1048576,19,FALSE),""))</f>
        <v/>
      </c>
      <c r="I708" s="81">
        <f>IFERROR(VLOOKUP(C708&amp;D708,AUS_male_Toplist_21_22!$N$3:$Q$2969,2,FALSE),IFERROR(VLOOKUP(C708&amp;D708,AUS_female_Toplist_21_22!$N$3:$Q$2879,2,FALSE),"Not found"))</f>
        <v>788</v>
      </c>
      <c r="J708" s="81">
        <f>IFERROR(VLOOKUP(C708&amp;D708,AUS_male_Toplist_21_22!$N$3:$Q$2969,3,FALSE),IFERROR(VLOOKUP(C708&amp;D708,AUS_female_Toplist_21_22!$N$3:$Q$2879,3,FALSE),"Not found"))</f>
        <v>123</v>
      </c>
      <c r="K708" s="2">
        <f>IFERROR(VLOOKUP(C708&amp;D708,AUS_male_Toplist_21_22!$N$3:$Q$2969,4,FALSE),IFERROR(VLOOKUP(C708&amp;D708,AUS_female_Toplist_21_22!$N$3:$Q$2879,4,FALSE),"Not found"))</f>
        <v>17</v>
      </c>
      <c r="L708" s="2">
        <f>(COUNTIF($C$2:$C708,$C708)=1)+0</f>
        <v>1</v>
      </c>
      <c r="M708" s="2">
        <f>IF(L708=1,RANK(I708,$I$2:$I$1209,0),"Alternate event")</f>
        <v>1083</v>
      </c>
      <c r="N708" s="2" t="str">
        <f t="shared" si="25"/>
        <v>Azariah TUALAdiscus-throw</v>
      </c>
      <c r="O708" t="str">
        <f>IF(COUNTIFS($N$2:$N$3997, N708)&gt;1, "Duplicate", "Unique")</f>
        <v>Unique</v>
      </c>
    </row>
    <row r="709" spans="1:15" x14ac:dyDescent="0.2">
      <c r="A709" s="2">
        <v>708</v>
      </c>
      <c r="B709" s="2">
        <f t="shared" si="26"/>
        <v>110</v>
      </c>
      <c r="C709" t="s">
        <v>351</v>
      </c>
      <c r="D709" t="s">
        <v>32</v>
      </c>
      <c r="E709" s="5">
        <v>37267</v>
      </c>
      <c r="F709" s="41">
        <f ca="1">DATEDIF(E709,TODAY(),"y")</f>
        <v>20</v>
      </c>
      <c r="G709" s="42" t="str">
        <f>IFERROR(VLOOKUP(C709&amp;D709,AUS_male_points_list!$A$3:$S$1048576,19,FALSE), IFERROR(VLOOKUP(C709&amp;D709,AUS_female_points_list!$A$3:$S$1048576,19,FALSE),""))</f>
        <v/>
      </c>
      <c r="I709" s="81">
        <f>IFERROR(VLOOKUP(C709&amp;D709,AUS_male_Toplist_21_22!$N$3:$Q$2969,2,FALSE),IFERROR(VLOOKUP(C709&amp;D709,AUS_female_Toplist_21_22!$N$3:$Q$2879,2,FALSE),"Not found"))</f>
        <v>979</v>
      </c>
      <c r="J709" s="81">
        <f>IFERROR(VLOOKUP(C709&amp;D709,AUS_male_Toplist_21_22!$N$3:$Q$2969,3,FALSE),IFERROR(VLOOKUP(C709&amp;D709,AUS_female_Toplist_21_22!$N$3:$Q$2879,3,FALSE),"Not found"))</f>
        <v>123</v>
      </c>
      <c r="K709" s="2">
        <f>IFERROR(VLOOKUP(C709&amp;D709,AUS_male_Toplist_21_22!$N$3:$Q$2969,4,FALSE),IFERROR(VLOOKUP(C709&amp;D709,AUS_female_Toplist_21_22!$N$3:$Q$2879,4,FALSE),"Not found"))</f>
        <v>19</v>
      </c>
      <c r="L709" s="2">
        <f>(COUNTIF($C$2:$C709,$C709)=1)+0</f>
        <v>1</v>
      </c>
      <c r="M709" s="2">
        <f>IF(L709=1,RANK(I709,$I$2:$I$1209,0),"Alternate event")</f>
        <v>723</v>
      </c>
      <c r="N709" s="2" t="str">
        <f t="shared" si="25"/>
        <v>Keely BOYNE100mh</v>
      </c>
      <c r="O709" t="str">
        <f>IF(COUNTIFS($N$2:$N$3997, N709)&gt;1, "Duplicate", "Unique")</f>
        <v>Unique</v>
      </c>
    </row>
    <row r="710" spans="1:15" x14ac:dyDescent="0.2">
      <c r="A710" s="2">
        <v>709</v>
      </c>
      <c r="B710" s="2">
        <f t="shared" si="26"/>
        <v>110</v>
      </c>
      <c r="C710" t="s">
        <v>382</v>
      </c>
      <c r="D710" t="s">
        <v>37</v>
      </c>
      <c r="E710" s="5">
        <v>37421</v>
      </c>
      <c r="F710" s="41">
        <f ca="1">DATEDIF(E710,TODAY(),"y")</f>
        <v>19</v>
      </c>
      <c r="G710" s="42" t="str">
        <f>IFERROR(VLOOKUP(C710&amp;D710,AUS_male_points_list!$A$3:$S$1048576,19,FALSE), IFERROR(VLOOKUP(C710&amp;D710,AUS_female_points_list!$A$3:$S$1048576,19,FALSE),""))</f>
        <v/>
      </c>
      <c r="I710" s="81">
        <f>IFERROR(VLOOKUP(C710&amp;D710,AUS_male_Toplist_21_22!$N$3:$Q$2969,2,FALSE),IFERROR(VLOOKUP(C710&amp;D710,AUS_female_Toplist_21_22!$N$3:$Q$2879,2,FALSE),"Not found"))</f>
        <v>970</v>
      </c>
      <c r="J710" s="81">
        <f>IFERROR(VLOOKUP(C710&amp;D710,AUS_male_Toplist_21_22!$N$3:$Q$2969,3,FALSE),IFERROR(VLOOKUP(C710&amp;D710,AUS_female_Toplist_21_22!$N$3:$Q$2879,3,FALSE),"Not found"))</f>
        <v>123</v>
      </c>
      <c r="K710" s="2">
        <f>IFERROR(VLOOKUP(C710&amp;D710,AUS_male_Toplist_21_22!$N$3:$Q$2969,4,FALSE),IFERROR(VLOOKUP(C710&amp;D710,AUS_female_Toplist_21_22!$N$3:$Q$2879,4,FALSE),"Not found"))</f>
        <v>22</v>
      </c>
      <c r="L710" s="2">
        <f>(COUNTIF($C$2:$C710,$C710)=1)+0</f>
        <v>0</v>
      </c>
      <c r="M710" s="2" t="str">
        <f>IF(L710=1,RANK(I710,$I$2:$I$1209,0),"Alternate event")</f>
        <v>Alternate event</v>
      </c>
      <c r="N710" s="2" t="str">
        <f t="shared" si="25"/>
        <v>Emilaya ELLISlong-jump</v>
      </c>
      <c r="O710" t="str">
        <f>IF(COUNTIFS($N$2:$N$3997, N710)&gt;1, "Duplicate", "Unique")</f>
        <v>Unique</v>
      </c>
    </row>
    <row r="711" spans="1:15" x14ac:dyDescent="0.2">
      <c r="A711" s="2">
        <v>710</v>
      </c>
      <c r="B711" s="2">
        <f t="shared" si="26"/>
        <v>110</v>
      </c>
      <c r="C711" t="s">
        <v>328</v>
      </c>
      <c r="D711" t="s">
        <v>29</v>
      </c>
      <c r="E711" s="5">
        <v>44581</v>
      </c>
      <c r="F711" s="41">
        <f ca="1">DATEDIF(E711,TODAY(),"y")</f>
        <v>0</v>
      </c>
      <c r="G711" s="42" t="str">
        <f>IFERROR(VLOOKUP(C711&amp;D711,AUS_male_points_list!$A$3:$S$1048576,19,FALSE), IFERROR(VLOOKUP(C711&amp;D711,AUS_female_points_list!$A$3:$S$1048576,19,FALSE),""))</f>
        <v/>
      </c>
      <c r="I711" s="81">
        <f>IFERROR(VLOOKUP(C711&amp;D711,AUS_male_Toplist_21_22!$N$3:$Q$2969,2,FALSE),IFERROR(VLOOKUP(C711&amp;D711,AUS_female_Toplist_21_22!$N$3:$Q$2879,2,FALSE),"Not found"))</f>
        <v>1023</v>
      </c>
      <c r="J711" s="81">
        <f>IFERROR(VLOOKUP(C711&amp;D711,AUS_male_Toplist_21_22!$N$3:$Q$2969,3,FALSE),IFERROR(VLOOKUP(C711&amp;D711,AUS_female_Toplist_21_22!$N$3:$Q$2879,3,FALSE),"Not found"))</f>
        <v>123</v>
      </c>
      <c r="K711" s="2">
        <f>IFERROR(VLOOKUP(C711&amp;D711,AUS_male_Toplist_21_22!$N$3:$Q$2969,4,FALSE),IFERROR(VLOOKUP(C711&amp;D711,AUS_female_Toplist_21_22!$N$3:$Q$2879,4,FALSE),"Not found"))</f>
        <v>23</v>
      </c>
      <c r="L711" s="2">
        <f>(COUNTIF($C$2:$C711,$C711)=1)+0</f>
        <v>0</v>
      </c>
      <c r="M711" s="2" t="str">
        <f>IF(L711=1,RANK(I711,$I$2:$I$1209,0),"Alternate event")</f>
        <v>Alternate event</v>
      </c>
      <c r="N711" s="2" t="str">
        <f t="shared" si="25"/>
        <v>Jessica NOBLE5000m</v>
      </c>
      <c r="O711" t="str">
        <f>IF(COUNTIFS($N$2:$N$3997, N711)&gt;1, "Duplicate", "Unique")</f>
        <v>Unique</v>
      </c>
    </row>
    <row r="712" spans="1:15" x14ac:dyDescent="0.2">
      <c r="A712" s="2">
        <v>711</v>
      </c>
      <c r="B712" s="2">
        <f t="shared" si="26"/>
        <v>110</v>
      </c>
      <c r="C712" t="s">
        <v>961</v>
      </c>
      <c r="D712" t="s">
        <v>38</v>
      </c>
      <c r="E712" s="5">
        <v>44732</v>
      </c>
      <c r="F712" s="41" t="e">
        <f ca="1">DATEDIF(E712,TODAY(),"y")</f>
        <v>#NUM!</v>
      </c>
      <c r="G712" s="42" t="str">
        <f>IFERROR(VLOOKUP(C712&amp;D712,AUS_male_points_list!$A$3:$S$1048576,19,FALSE), IFERROR(VLOOKUP(C712&amp;D712,AUS_female_points_list!$A$3:$S$1048576,19,FALSE),""))</f>
        <v/>
      </c>
      <c r="I712" s="81">
        <f>IFERROR(VLOOKUP(C712&amp;D712,AUS_male_Toplist_21_22!$N$3:$Q$2969,2,FALSE),IFERROR(VLOOKUP(C712&amp;D712,AUS_female_Toplist_21_22!$N$3:$Q$2879,2,FALSE),"Not found"))</f>
        <v>918</v>
      </c>
      <c r="J712" s="81">
        <f>IFERROR(VLOOKUP(C712&amp;D712,AUS_male_Toplist_21_22!$N$3:$Q$2969,3,FALSE),IFERROR(VLOOKUP(C712&amp;D712,AUS_female_Toplist_21_22!$N$3:$Q$2879,3,FALSE),"Not found"))</f>
        <v>123</v>
      </c>
      <c r="K712" s="2">
        <f>IFERROR(VLOOKUP(C712&amp;D712,AUS_male_Toplist_21_22!$N$3:$Q$2969,4,FALSE),IFERROR(VLOOKUP(C712&amp;D712,AUS_female_Toplist_21_22!$N$3:$Q$2879,4,FALSE),"Not found"))</f>
        <v>23</v>
      </c>
      <c r="L712" s="2">
        <f>(COUNTIF($C$2:$C712,$C712)=1)+0</f>
        <v>0</v>
      </c>
      <c r="M712" s="2" t="str">
        <f>IF(L712=1,RANK(I712,$I$2:$I$1209,0),"Alternate event")</f>
        <v>Alternate event</v>
      </c>
      <c r="N712" s="2" t="str">
        <f t="shared" si="25"/>
        <v>Siena FARRELLtriple-jump</v>
      </c>
      <c r="O712" t="str">
        <f>IF(COUNTIFS($N$2:$N$3997, N712)&gt;1, "Duplicate", "Unique")</f>
        <v>Unique</v>
      </c>
    </row>
    <row r="713" spans="1:15" x14ac:dyDescent="0.2">
      <c r="A713" s="2">
        <v>712</v>
      </c>
      <c r="B713" s="2">
        <f t="shared" si="26"/>
        <v>110</v>
      </c>
      <c r="C713" t="s">
        <v>748</v>
      </c>
      <c r="D713" t="s">
        <v>37</v>
      </c>
      <c r="E713" s="5">
        <v>35786</v>
      </c>
      <c r="F713" s="41">
        <f ca="1">DATEDIF(E713,TODAY(),"y")</f>
        <v>24</v>
      </c>
      <c r="G713" s="42" t="str">
        <f>IFERROR(VLOOKUP(C713&amp;D713,AUS_male_points_list!$A$3:$S$1048576,19,FALSE), IFERROR(VLOOKUP(C713&amp;D713,AUS_female_points_list!$A$3:$S$1048576,19,FALSE),""))</f>
        <v/>
      </c>
      <c r="I713" s="81">
        <f>IFERROR(VLOOKUP(C713&amp;D713,AUS_male_Toplist_21_22!$N$3:$Q$2969,2,FALSE),IFERROR(VLOOKUP(C713&amp;D713,AUS_female_Toplist_21_22!$N$3:$Q$2879,2,FALSE),"Not found"))</f>
        <v>982</v>
      </c>
      <c r="J713" s="81">
        <f>IFERROR(VLOOKUP(C713&amp;D713,AUS_male_Toplist_21_22!$N$3:$Q$2969,3,FALSE),IFERROR(VLOOKUP(C713&amp;D713,AUS_female_Toplist_21_22!$N$3:$Q$2879,3,FALSE),"Not found"))</f>
        <v>123</v>
      </c>
      <c r="K713" s="2">
        <f>IFERROR(VLOOKUP(C713&amp;D713,AUS_male_Toplist_21_22!$N$3:$Q$2969,4,FALSE),IFERROR(VLOOKUP(C713&amp;D713,AUS_female_Toplist_21_22!$N$3:$Q$2879,4,FALSE),"Not found"))</f>
        <v>24</v>
      </c>
      <c r="L713" s="2">
        <f>(COUNTIF($C$2:$C713,$C713)=1)+0</f>
        <v>1</v>
      </c>
      <c r="M713" s="2">
        <f>IF(L713=1,RANK(I713,$I$2:$I$1209,0),"Alternate event")</f>
        <v>710</v>
      </c>
      <c r="N713" s="2" t="str">
        <f t="shared" si="25"/>
        <v>Mackenzie LIDDELOWlong-jump</v>
      </c>
      <c r="O713" t="str">
        <f>IF(COUNTIFS($N$2:$N$3997, N713)&gt;1, "Duplicate", "Unique")</f>
        <v>Unique</v>
      </c>
    </row>
    <row r="714" spans="1:15" x14ac:dyDescent="0.2">
      <c r="A714" s="2">
        <v>713</v>
      </c>
      <c r="B714" s="2">
        <f t="shared" si="26"/>
        <v>110</v>
      </c>
      <c r="C714" t="s">
        <v>1003</v>
      </c>
      <c r="D714" t="s">
        <v>41</v>
      </c>
      <c r="E714" s="5">
        <v>44701</v>
      </c>
      <c r="F714" s="41" t="e">
        <f ca="1">DATEDIF(E714,TODAY(),"y")</f>
        <v>#NUM!</v>
      </c>
      <c r="G714" s="42" t="str">
        <f>IFERROR(VLOOKUP(C714&amp;D714,AUS_male_points_list!$A$3:$S$1048576,19,FALSE), IFERROR(VLOOKUP(C714&amp;D714,AUS_female_points_list!$A$3:$S$1048576,19,FALSE),""))</f>
        <v/>
      </c>
      <c r="I714" s="81">
        <f>IFERROR(VLOOKUP(C714&amp;D714,AUS_male_Toplist_21_22!$N$3:$Q$2969,2,FALSE),IFERROR(VLOOKUP(C714&amp;D714,AUS_female_Toplist_21_22!$N$3:$Q$2879,2,FALSE),"Not found"))</f>
        <v>747</v>
      </c>
      <c r="J714" s="81">
        <f>IFERROR(VLOOKUP(C714&amp;D714,AUS_male_Toplist_21_22!$N$3:$Q$2969,3,FALSE),IFERROR(VLOOKUP(C714&amp;D714,AUS_female_Toplist_21_22!$N$3:$Q$2879,3,FALSE),"Not found"))</f>
        <v>123</v>
      </c>
      <c r="K714" s="2">
        <f>IFERROR(VLOOKUP(C714&amp;D714,AUS_male_Toplist_21_22!$N$3:$Q$2969,4,FALSE),IFERROR(VLOOKUP(C714&amp;D714,AUS_female_Toplist_21_22!$N$3:$Q$2879,4,FALSE),"Not found"))</f>
        <v>27</v>
      </c>
      <c r="L714" s="2">
        <f>(COUNTIF($C$2:$C714,$C714)=1)+0</f>
        <v>1</v>
      </c>
      <c r="M714" s="2">
        <f>IF(L714=1,RANK(I714,$I$2:$I$1209,0),"Alternate event")</f>
        <v>1113</v>
      </c>
      <c r="N714" s="2" t="str">
        <f t="shared" si="25"/>
        <v>Tiana PAVLOVICHjavelin-throw</v>
      </c>
      <c r="O714" t="str">
        <f>IF(COUNTIFS($N$2:$N$3997, N714)&gt;1, "Duplicate", "Unique")</f>
        <v>Unique</v>
      </c>
    </row>
    <row r="715" spans="1:15" x14ac:dyDescent="0.2">
      <c r="A715" s="2">
        <v>714</v>
      </c>
      <c r="B715" s="2">
        <f t="shared" si="26"/>
        <v>110</v>
      </c>
      <c r="C715" t="s">
        <v>278</v>
      </c>
      <c r="D715" t="s">
        <v>28</v>
      </c>
      <c r="E715" s="5">
        <v>36219</v>
      </c>
      <c r="F715" s="41">
        <f ca="1">DATEDIF(E715,TODAY(),"y")</f>
        <v>23</v>
      </c>
      <c r="G715" s="42" t="str">
        <f>IFERROR(VLOOKUP(C715&amp;D715,AUS_male_points_list!$A$3:$S$1048576,19,FALSE), IFERROR(VLOOKUP(C715&amp;D715,AUS_female_points_list!$A$3:$S$1048576,19,FALSE),""))</f>
        <v/>
      </c>
      <c r="I715" s="81">
        <f>IFERROR(VLOOKUP(C715&amp;D715,AUS_male_Toplist_21_22!$N$3:$Q$2969,2,FALSE),IFERROR(VLOOKUP(C715&amp;D715,AUS_female_Toplist_21_22!$N$3:$Q$2879,2,FALSE),"Not found"))</f>
        <v>1040</v>
      </c>
      <c r="J715" s="81">
        <f>IFERROR(VLOOKUP(C715&amp;D715,AUS_male_Toplist_21_22!$N$3:$Q$2969,3,FALSE),IFERROR(VLOOKUP(C715&amp;D715,AUS_female_Toplist_21_22!$N$3:$Q$2879,3,FALSE),"Not found"))</f>
        <v>123</v>
      </c>
      <c r="K715" s="2">
        <f>IFERROR(VLOOKUP(C715&amp;D715,AUS_male_Toplist_21_22!$N$3:$Q$2969,4,FALSE),IFERROR(VLOOKUP(C715&amp;D715,AUS_female_Toplist_21_22!$N$3:$Q$2879,4,FALSE),"Not found"))</f>
        <v>28</v>
      </c>
      <c r="L715" s="2">
        <f>(COUNTIF($C$2:$C715,$C715)=1)+0</f>
        <v>0</v>
      </c>
      <c r="M715" s="2" t="str">
        <f>IF(L715=1,RANK(I715,$I$2:$I$1209,0),"Alternate event")</f>
        <v>Alternate event</v>
      </c>
      <c r="N715" s="2" t="str">
        <f t="shared" si="25"/>
        <v>Brielle ERBACHER1500m</v>
      </c>
      <c r="O715" t="str">
        <f>IF(COUNTIFS($N$2:$N$3997, N715)&gt;1, "Duplicate", "Unique")</f>
        <v>Unique</v>
      </c>
    </row>
    <row r="716" spans="1:15" x14ac:dyDescent="0.2">
      <c r="A716" s="2">
        <v>715</v>
      </c>
      <c r="B716" s="2">
        <f t="shared" si="26"/>
        <v>110</v>
      </c>
      <c r="C716" t="s">
        <v>763</v>
      </c>
      <c r="D716" t="s">
        <v>38</v>
      </c>
      <c r="E716" s="5">
        <v>44612</v>
      </c>
      <c r="F716" s="41">
        <f ca="1">DATEDIF(E716,TODAY(),"y")</f>
        <v>0</v>
      </c>
      <c r="G716" s="42" t="str">
        <f>IFERROR(VLOOKUP(C716&amp;D716,AUS_male_points_list!$A$3:$S$1048576,19,FALSE), IFERROR(VLOOKUP(C716&amp;D716,AUS_female_points_list!$A$3:$S$1048576,19,FALSE),""))</f>
        <v/>
      </c>
      <c r="I716" s="81">
        <f>IFERROR(VLOOKUP(C716&amp;D716,AUS_male_Toplist_21_22!$N$3:$Q$2969,2,FALSE),IFERROR(VLOOKUP(C716&amp;D716,AUS_female_Toplist_21_22!$N$3:$Q$2879,2,FALSE),"Not found"))</f>
        <v>923</v>
      </c>
      <c r="J716" s="81">
        <f>IFERROR(VLOOKUP(C716&amp;D716,AUS_male_Toplist_21_22!$N$3:$Q$2969,3,FALSE),IFERROR(VLOOKUP(C716&amp;D716,AUS_female_Toplist_21_22!$N$3:$Q$2879,3,FALSE),"Not found"))</f>
        <v>124</v>
      </c>
      <c r="K716" s="2">
        <f>IFERROR(VLOOKUP(C716&amp;D716,AUS_male_Toplist_21_22!$N$3:$Q$2969,4,FALSE),IFERROR(VLOOKUP(C716&amp;D716,AUS_female_Toplist_21_22!$N$3:$Q$2879,4,FALSE),"Not found"))</f>
        <v>12</v>
      </c>
      <c r="L716" s="2">
        <f>(COUNTIF($C$2:$C716,$C716)=1)+0</f>
        <v>1</v>
      </c>
      <c r="M716" s="2">
        <f>IF(L716=1,RANK(I716,$I$2:$I$1209,0),"Alternate event")</f>
        <v>918</v>
      </c>
      <c r="N716" s="2" t="str">
        <f t="shared" si="25"/>
        <v>Ryan MARSHALLtriple-jump</v>
      </c>
      <c r="O716" t="str">
        <f>IF(COUNTIFS($N$2:$N$3997, N716)&gt;1, "Duplicate", "Unique")</f>
        <v>Unique</v>
      </c>
    </row>
    <row r="717" spans="1:15" x14ac:dyDescent="0.2">
      <c r="A717" s="2">
        <v>716</v>
      </c>
      <c r="B717" s="2">
        <f t="shared" si="26"/>
        <v>110</v>
      </c>
      <c r="C717" t="s">
        <v>813</v>
      </c>
      <c r="D717" t="s">
        <v>41</v>
      </c>
      <c r="E717" s="5">
        <v>44612</v>
      </c>
      <c r="F717" s="41">
        <f ca="1">DATEDIF(E717,TODAY(),"y")</f>
        <v>0</v>
      </c>
      <c r="G717" s="42" t="str">
        <f>IFERROR(VLOOKUP(C717&amp;D717,AUS_male_points_list!$A$3:$S$1048576,19,FALSE), IFERROR(VLOOKUP(C717&amp;D717,AUS_female_points_list!$A$3:$S$1048576,19,FALSE),""))</f>
        <v/>
      </c>
      <c r="I717" s="81">
        <f>IFERROR(VLOOKUP(C717&amp;D717,AUS_male_Toplist_21_22!$N$3:$Q$2969,2,FALSE),IFERROR(VLOOKUP(C717&amp;D717,AUS_female_Toplist_21_22!$N$3:$Q$2879,2,FALSE),"Not found"))</f>
        <v>885</v>
      </c>
      <c r="J717" s="81">
        <f>IFERROR(VLOOKUP(C717&amp;D717,AUS_male_Toplist_21_22!$N$3:$Q$2969,3,FALSE),IFERROR(VLOOKUP(C717&amp;D717,AUS_female_Toplist_21_22!$N$3:$Q$2879,3,FALSE),"Not found"))</f>
        <v>124</v>
      </c>
      <c r="K717" s="2">
        <f>IFERROR(VLOOKUP(C717&amp;D717,AUS_male_Toplist_21_22!$N$3:$Q$2969,4,FALSE),IFERROR(VLOOKUP(C717&amp;D717,AUS_female_Toplist_21_22!$N$3:$Q$2879,4,FALSE),"Not found"))</f>
        <v>14</v>
      </c>
      <c r="L717" s="2">
        <f>(COUNTIF($C$2:$C717,$C717)=1)+0</f>
        <v>1</v>
      </c>
      <c r="M717" s="2">
        <f>IF(L717=1,RANK(I717,$I$2:$I$1209,0),"Alternate event")</f>
        <v>989</v>
      </c>
      <c r="N717" s="2" t="str">
        <f t="shared" si="25"/>
        <v>Thomas HILDITCHjavelin-throw</v>
      </c>
      <c r="O717" t="str">
        <f>IF(COUNTIFS($N$2:$N$3997, N717)&gt;1, "Duplicate", "Unique")</f>
        <v>Unique</v>
      </c>
    </row>
    <row r="718" spans="1:15" x14ac:dyDescent="0.2">
      <c r="A718" s="2">
        <v>717</v>
      </c>
      <c r="B718" s="2">
        <f t="shared" si="26"/>
        <v>110</v>
      </c>
      <c r="C718" t="s">
        <v>188</v>
      </c>
      <c r="D718" t="s">
        <v>2</v>
      </c>
      <c r="E718" s="5">
        <v>38395</v>
      </c>
      <c r="F718" s="41">
        <f ca="1">DATEDIF(E718,TODAY(),"y")</f>
        <v>17</v>
      </c>
      <c r="G718" s="42" t="str">
        <f>IFERROR(VLOOKUP(C718&amp;D718,AUS_male_points_list!$A$3:$S$1048576,19,FALSE), IFERROR(VLOOKUP(C718&amp;D718,AUS_female_points_list!$A$3:$S$1048576,19,FALSE),""))</f>
        <v/>
      </c>
      <c r="I718" s="81">
        <f>IFERROR(VLOOKUP(C718&amp;D718,AUS_male_Toplist_21_22!$N$3:$Q$2969,2,FALSE),IFERROR(VLOOKUP(C718&amp;D718,AUS_female_Toplist_21_22!$N$3:$Q$2879,2,FALSE),"Not found"))</f>
        <v>1052</v>
      </c>
      <c r="J718" s="81">
        <f>IFERROR(VLOOKUP(C718&amp;D718,AUS_male_Toplist_21_22!$N$3:$Q$2969,3,FALSE),IFERROR(VLOOKUP(C718&amp;D718,AUS_female_Toplist_21_22!$N$3:$Q$2879,3,FALSE),"Not found"))</f>
        <v>124</v>
      </c>
      <c r="K718" s="2">
        <f>IFERROR(VLOOKUP(C718&amp;D718,AUS_male_Toplist_21_22!$N$3:$Q$2969,4,FALSE),IFERROR(VLOOKUP(C718&amp;D718,AUS_female_Toplist_21_22!$N$3:$Q$2879,4,FALSE),"Not found"))</f>
        <v>20</v>
      </c>
      <c r="L718" s="2">
        <f>(COUNTIF($C$2:$C718,$C718)=1)+0</f>
        <v>1</v>
      </c>
      <c r="M718" s="2">
        <f>IF(L718=1,RANK(I718,$I$2:$I$1209,0),"Alternate event")</f>
        <v>346</v>
      </c>
      <c r="N718" s="2" t="str">
        <f t="shared" si="25"/>
        <v>Olivia Rose INKSTER100m</v>
      </c>
      <c r="O718" t="str">
        <f>IF(COUNTIFS($N$2:$N$3997, N718)&gt;1, "Duplicate", "Unique")</f>
        <v>Unique</v>
      </c>
    </row>
    <row r="719" spans="1:15" x14ac:dyDescent="0.2">
      <c r="A719" s="2">
        <v>718</v>
      </c>
      <c r="B719" s="2">
        <f t="shared" si="26"/>
        <v>110</v>
      </c>
      <c r="C719" t="s">
        <v>953</v>
      </c>
      <c r="D719" t="s">
        <v>30</v>
      </c>
      <c r="E719" s="5">
        <v>32957</v>
      </c>
      <c r="F719" s="41">
        <f ca="1">DATEDIF(E719,TODAY(),"y")</f>
        <v>31</v>
      </c>
      <c r="G719" s="42" t="str">
        <f>IFERROR(VLOOKUP(C719&amp;D719,AUS_male_points_list!$A$3:$S$1048576,19,FALSE), IFERROR(VLOOKUP(C719&amp;D719,AUS_female_points_list!$A$3:$S$1048576,19,FALSE),""))</f>
        <v/>
      </c>
      <c r="I719" s="81">
        <f>IFERROR(VLOOKUP(C719&amp;D719,AUS_male_Toplist_21_22!$N$3:$Q$2969,2,FALSE),IFERROR(VLOOKUP(C719&amp;D719,AUS_female_Toplist_21_22!$N$3:$Q$2879,2,FALSE),"Not found"))</f>
        <v>906</v>
      </c>
      <c r="J719" s="81">
        <f>IFERROR(VLOOKUP(C719&amp;D719,AUS_male_Toplist_21_22!$N$3:$Q$2969,3,FALSE),IFERROR(VLOOKUP(C719&amp;D719,AUS_female_Toplist_21_22!$N$3:$Q$2879,3,FALSE),"Not found"))</f>
        <v>124</v>
      </c>
      <c r="K719" s="2">
        <f>IFERROR(VLOOKUP(C719&amp;D719,AUS_male_Toplist_21_22!$N$3:$Q$2969,4,FALSE),IFERROR(VLOOKUP(C719&amp;D719,AUS_female_Toplist_21_22!$N$3:$Q$2879,4,FALSE),"Not found"))</f>
        <v>22</v>
      </c>
      <c r="L719" s="2">
        <f>(COUNTIF($C$2:$C719,$C719)=1)+0</f>
        <v>0</v>
      </c>
      <c r="M719" s="2" t="str">
        <f>IF(L719=1,RANK(I719,$I$2:$I$1209,0),"Alternate event")</f>
        <v>Alternate event</v>
      </c>
      <c r="N719" s="2" t="str">
        <f t="shared" si="25"/>
        <v>Brooke WILLIAMS10000m</v>
      </c>
      <c r="O719" t="str">
        <f>IF(COUNTIFS($N$2:$N$3997, N719)&gt;1, "Duplicate", "Unique")</f>
        <v>Unique</v>
      </c>
    </row>
    <row r="720" spans="1:15" x14ac:dyDescent="0.2">
      <c r="A720" s="2">
        <v>719</v>
      </c>
      <c r="B720" s="2">
        <f t="shared" si="26"/>
        <v>110</v>
      </c>
      <c r="C720" t="s">
        <v>917</v>
      </c>
      <c r="D720" t="s">
        <v>27</v>
      </c>
      <c r="E720" s="5">
        <v>32800</v>
      </c>
      <c r="F720" s="41">
        <f ca="1">DATEDIF(E720,TODAY(),"y")</f>
        <v>32</v>
      </c>
      <c r="G720" s="42" t="str">
        <f>IFERROR(VLOOKUP(C720&amp;D720,AUS_male_points_list!$A$3:$S$1048576,19,FALSE), IFERROR(VLOOKUP(C720&amp;D720,AUS_female_points_list!$A$3:$S$1048576,19,FALSE),""))</f>
        <v/>
      </c>
      <c r="I720" s="81">
        <f>IFERROR(VLOOKUP(C720&amp;D720,AUS_male_Toplist_21_22!$N$3:$Q$2969,2,FALSE),IFERROR(VLOOKUP(C720&amp;D720,AUS_female_Toplist_21_22!$N$3:$Q$2879,2,FALSE),"Not found"))</f>
        <v>1042</v>
      </c>
      <c r="J720" s="81">
        <f>IFERROR(VLOOKUP(C720&amp;D720,AUS_male_Toplist_21_22!$N$3:$Q$2969,3,FALSE),IFERROR(VLOOKUP(C720&amp;D720,AUS_female_Toplist_21_22!$N$3:$Q$2879,3,FALSE),"Not found"))</f>
        <v>124</v>
      </c>
      <c r="K720" s="2">
        <f>IFERROR(VLOOKUP(C720&amp;D720,AUS_male_Toplist_21_22!$N$3:$Q$2969,4,FALSE),IFERROR(VLOOKUP(C720&amp;D720,AUS_female_Toplist_21_22!$N$3:$Q$2879,4,FALSE),"Not found"))</f>
        <v>24</v>
      </c>
      <c r="L720" s="2">
        <f>(COUNTIF($C$2:$C720,$C720)=1)+0</f>
        <v>1</v>
      </c>
      <c r="M720" s="2">
        <f>IF(L720=1,RANK(I720,$I$2:$I$1209,0),"Alternate event")</f>
        <v>387</v>
      </c>
      <c r="N720" s="2" t="str">
        <f t="shared" si="25"/>
        <v>Lora ROFF800m</v>
      </c>
      <c r="O720" t="str">
        <f>IF(COUNTIFS($N$2:$N$3997, N720)&gt;1, "Duplicate", "Unique")</f>
        <v>Unique</v>
      </c>
    </row>
    <row r="721" spans="1:15" x14ac:dyDescent="0.2">
      <c r="A721" s="2">
        <v>720</v>
      </c>
      <c r="B721" s="2">
        <f t="shared" si="26"/>
        <v>110</v>
      </c>
      <c r="C721" t="s">
        <v>826</v>
      </c>
      <c r="D721" t="s">
        <v>29</v>
      </c>
      <c r="E721" s="5">
        <v>32277</v>
      </c>
      <c r="F721" s="41">
        <f ca="1">DATEDIF(E721,TODAY(),"y")</f>
        <v>33</v>
      </c>
      <c r="G721" s="42" t="str">
        <f>IFERROR(VLOOKUP(C721&amp;D721,AUS_male_points_list!$A$3:$S$1048576,19,FALSE), IFERROR(VLOOKUP(C721&amp;D721,AUS_female_points_list!$A$3:$S$1048576,19,FALSE),""))</f>
        <v/>
      </c>
      <c r="I721" s="81">
        <f>IFERROR(VLOOKUP(C721&amp;D721,AUS_male_Toplist_21_22!$N$3:$Q$2969,2,FALSE),IFERROR(VLOOKUP(C721&amp;D721,AUS_female_Toplist_21_22!$N$3:$Q$2879,2,FALSE),"Not found"))</f>
        <v>1026</v>
      </c>
      <c r="J721" s="81">
        <f>IFERROR(VLOOKUP(C721&amp;D721,AUS_male_Toplist_21_22!$N$3:$Q$2969,3,FALSE),IFERROR(VLOOKUP(C721&amp;D721,AUS_female_Toplist_21_22!$N$3:$Q$2879,3,FALSE),"Not found"))</f>
        <v>124</v>
      </c>
      <c r="K721" s="2">
        <f>IFERROR(VLOOKUP(C721&amp;D721,AUS_male_Toplist_21_22!$N$3:$Q$2969,4,FALSE),IFERROR(VLOOKUP(C721&amp;D721,AUS_female_Toplist_21_22!$N$3:$Q$2879,4,FALSE),"Not found"))</f>
        <v>26</v>
      </c>
      <c r="L721" s="2">
        <f>(COUNTIF($C$2:$C721,$C721)=1)+0</f>
        <v>1</v>
      </c>
      <c r="M721" s="2">
        <f>IF(L721=1,RANK(I721,$I$2:$I$1209,0),"Alternate event")</f>
        <v>446</v>
      </c>
      <c r="N721" s="2" t="str">
        <f t="shared" si="25"/>
        <v>Michael ROEGER5000m</v>
      </c>
      <c r="O721" t="str">
        <f>IF(COUNTIFS($N$2:$N$3997, N721)&gt;1, "Duplicate", "Unique")</f>
        <v>Unique</v>
      </c>
    </row>
    <row r="722" spans="1:15" x14ac:dyDescent="0.2">
      <c r="A722" s="2">
        <v>721</v>
      </c>
      <c r="B722" s="2">
        <f t="shared" si="26"/>
        <v>110</v>
      </c>
      <c r="C722" t="s">
        <v>973</v>
      </c>
      <c r="D722" t="s">
        <v>35</v>
      </c>
      <c r="E722" s="5">
        <v>0</v>
      </c>
      <c r="F722" s="41">
        <f ca="1">DATEDIF(E722,TODAY(),"y")</f>
        <v>122</v>
      </c>
      <c r="G722" s="42" t="str">
        <f>IFERROR(VLOOKUP(C722&amp;D722,AUS_male_points_list!$A$3:$S$1048576,19,FALSE), IFERROR(VLOOKUP(C722&amp;D722,AUS_female_points_list!$A$3:$S$1048576,19,FALSE),""))</f>
        <v/>
      </c>
      <c r="I722" s="81">
        <f>IFERROR(VLOOKUP(C722&amp;D722,AUS_male_Toplist_21_22!$N$3:$Q$2969,2,FALSE),IFERROR(VLOOKUP(C722&amp;D722,AUS_female_Toplist_21_22!$N$3:$Q$2879,2,FALSE),"Not found"))</f>
        <v>926</v>
      </c>
      <c r="J722" s="81">
        <f>IFERROR(VLOOKUP(C722&amp;D722,AUS_male_Toplist_21_22!$N$3:$Q$2969,3,FALSE),IFERROR(VLOOKUP(C722&amp;D722,AUS_female_Toplist_21_22!$N$3:$Q$2879,3,FALSE),"Not found"))</f>
        <v>124</v>
      </c>
      <c r="K722" s="2">
        <f>IFERROR(VLOOKUP(C722&amp;D722,AUS_male_Toplist_21_22!$N$3:$Q$2969,4,FALSE),IFERROR(VLOOKUP(C722&amp;D722,AUS_female_Toplist_21_22!$N$3:$Q$2879,4,FALSE),"Not found"))</f>
        <v>27</v>
      </c>
      <c r="L722" s="2">
        <f>(COUNTIF($C$2:$C722,$C722)=1)+0</f>
        <v>0</v>
      </c>
      <c r="M722" s="2" t="str">
        <f>IF(L722=1,RANK(I722,$I$2:$I$1209,0),"Alternate event")</f>
        <v>Alternate event</v>
      </c>
      <c r="N722" s="2" t="str">
        <f t="shared" si="25"/>
        <v>Tiana SOLLEYhigh-jump</v>
      </c>
      <c r="O722" t="str">
        <f>IF(COUNTIFS($N$2:$N$3997, N722)&gt;1, "Duplicate", "Unique")</f>
        <v>Unique</v>
      </c>
    </row>
    <row r="723" spans="1:15" x14ac:dyDescent="0.2">
      <c r="A723" s="2">
        <v>722</v>
      </c>
      <c r="B723" s="2">
        <f t="shared" si="26"/>
        <v>110</v>
      </c>
      <c r="C723" t="s">
        <v>423</v>
      </c>
      <c r="D723" t="s">
        <v>35</v>
      </c>
      <c r="E723" s="5">
        <v>44732</v>
      </c>
      <c r="F723" s="41" t="e">
        <f ca="1">DATEDIF(E723,TODAY(),"y")</f>
        <v>#NUM!</v>
      </c>
      <c r="G723" s="42" t="str">
        <f>IFERROR(VLOOKUP(C723&amp;D723,AUS_male_points_list!$A$3:$S$1048576,19,FALSE), IFERROR(VLOOKUP(C723&amp;D723,AUS_female_points_list!$A$3:$S$1048576,19,FALSE),""))</f>
        <v/>
      </c>
      <c r="I723" s="81">
        <f>IFERROR(VLOOKUP(C723&amp;D723,AUS_male_Toplist_21_22!$N$3:$Q$2969,2,FALSE),IFERROR(VLOOKUP(C723&amp;D723,AUS_female_Toplist_21_22!$N$3:$Q$2879,2,FALSE),"Not found"))</f>
        <v>926</v>
      </c>
      <c r="J723" s="81">
        <f>IFERROR(VLOOKUP(C723&amp;D723,AUS_male_Toplist_21_22!$N$3:$Q$2969,3,FALSE),IFERROR(VLOOKUP(C723&amp;D723,AUS_female_Toplist_21_22!$N$3:$Q$2879,3,FALSE),"Not found"))</f>
        <v>124</v>
      </c>
      <c r="K723" s="2">
        <f>IFERROR(VLOOKUP(C723&amp;D723,AUS_male_Toplist_21_22!$N$3:$Q$2969,4,FALSE),IFERROR(VLOOKUP(C723&amp;D723,AUS_female_Toplist_21_22!$N$3:$Q$2879,4,FALSE),"Not found"))</f>
        <v>27</v>
      </c>
      <c r="L723" s="2">
        <f>(COUNTIF($C$2:$C723,$C723)=1)+0</f>
        <v>1</v>
      </c>
      <c r="M723" s="2">
        <f>IF(L723=1,RANK(I723,$I$2:$I$1209,0),"Alternate event")</f>
        <v>903</v>
      </c>
      <c r="N723" s="2" t="str">
        <f t="shared" si="25"/>
        <v>Zoe PEACOCKhigh-jump</v>
      </c>
      <c r="O723" t="str">
        <f>IF(COUNTIFS($N$2:$N$3997, N723)&gt;1, "Duplicate", "Unique")</f>
        <v>Unique</v>
      </c>
    </row>
    <row r="724" spans="1:15" x14ac:dyDescent="0.2">
      <c r="A724" s="2">
        <v>723</v>
      </c>
      <c r="B724" s="2">
        <f t="shared" si="26"/>
        <v>110</v>
      </c>
      <c r="C724" t="s">
        <v>974</v>
      </c>
      <c r="D724" t="s">
        <v>35</v>
      </c>
      <c r="E724" s="5">
        <v>44612</v>
      </c>
      <c r="F724" s="41">
        <f ca="1">DATEDIF(E724,TODAY(),"y")</f>
        <v>0</v>
      </c>
      <c r="G724" s="42" t="str">
        <f>IFERROR(VLOOKUP(C724&amp;D724,AUS_male_points_list!$A$3:$S$1048576,19,FALSE), IFERROR(VLOOKUP(C724&amp;D724,AUS_female_points_list!$A$3:$S$1048576,19,FALSE),""))</f>
        <v/>
      </c>
      <c r="I724" s="81">
        <f>IFERROR(VLOOKUP(C724&amp;D724,AUS_male_Toplist_21_22!$N$3:$Q$2969,2,FALSE),IFERROR(VLOOKUP(C724&amp;D724,AUS_female_Toplist_21_22!$N$3:$Q$2879,2,FALSE),"Not found"))</f>
        <v>926</v>
      </c>
      <c r="J724" s="81">
        <f>IFERROR(VLOOKUP(C724&amp;D724,AUS_male_Toplist_21_22!$N$3:$Q$2969,3,FALSE),IFERROR(VLOOKUP(C724&amp;D724,AUS_female_Toplist_21_22!$N$3:$Q$2879,3,FALSE),"Not found"))</f>
        <v>124</v>
      </c>
      <c r="K724" s="2">
        <f>IFERROR(VLOOKUP(C724&amp;D724,AUS_male_Toplist_21_22!$N$3:$Q$2969,4,FALSE),IFERROR(VLOOKUP(C724&amp;D724,AUS_female_Toplist_21_22!$N$3:$Q$2879,4,FALSE),"Not found"))</f>
        <v>27</v>
      </c>
      <c r="L724" s="2">
        <f>(COUNTIF($C$2:$C724,$C724)=1)+0</f>
        <v>1</v>
      </c>
      <c r="M724" s="2">
        <f>IF(L724=1,RANK(I724,$I$2:$I$1209,0),"Alternate event")</f>
        <v>903</v>
      </c>
      <c r="N724" s="2" t="str">
        <f t="shared" si="25"/>
        <v>Elizabeth STAPLEShigh-jump</v>
      </c>
      <c r="O724" t="str">
        <f>IF(COUNTIFS($N$2:$N$3997, N724)&gt;1, "Duplicate", "Unique")</f>
        <v>Unique</v>
      </c>
    </row>
    <row r="725" spans="1:15" x14ac:dyDescent="0.2">
      <c r="A725" s="2">
        <v>724</v>
      </c>
      <c r="B725" s="2">
        <f t="shared" si="26"/>
        <v>110</v>
      </c>
      <c r="C725" t="s">
        <v>5234</v>
      </c>
      <c r="D725" t="s">
        <v>35</v>
      </c>
      <c r="E725" s="5">
        <v>32198</v>
      </c>
      <c r="F725" s="41">
        <f ca="1">DATEDIF(E725,TODAY(),"y")</f>
        <v>34</v>
      </c>
      <c r="G725" s="42" t="str">
        <f>IFERROR(VLOOKUP(C725&amp;D725,AUS_male_points_list!$A$3:$S$1048576,19,FALSE), IFERROR(VLOOKUP(C725&amp;D725,AUS_female_points_list!$A$3:$S$1048576,19,FALSE),""))</f>
        <v/>
      </c>
      <c r="I725" s="81">
        <f>IFERROR(VLOOKUP(C725&amp;D725,AUS_male_Toplist_21_22!$N$3:$Q$2969,2,FALSE),IFERROR(VLOOKUP(C725&amp;D725,AUS_female_Toplist_21_22!$N$3:$Q$2879,2,FALSE),"Not found"))</f>
        <v>926</v>
      </c>
      <c r="J725" s="81">
        <f>IFERROR(VLOOKUP(C725&amp;D725,AUS_male_Toplist_21_22!$N$3:$Q$2969,3,FALSE),IFERROR(VLOOKUP(C725&amp;D725,AUS_female_Toplist_21_22!$N$3:$Q$2879,3,FALSE),"Not found"))</f>
        <v>124</v>
      </c>
      <c r="K725" s="2">
        <f>IFERROR(VLOOKUP(C725&amp;D725,AUS_male_Toplist_21_22!$N$3:$Q$2969,4,FALSE),IFERROR(VLOOKUP(C725&amp;D725,AUS_female_Toplist_21_22!$N$3:$Q$2879,4,FALSE),"Not found"))</f>
        <v>27</v>
      </c>
      <c r="L725" s="2">
        <f>(COUNTIF($C$2:$C725,$C725)=1)+0</f>
        <v>1</v>
      </c>
      <c r="M725" s="2">
        <f>IF(L725=1,RANK(I725,$I$2:$I$1209,0),"Alternate event")</f>
        <v>903</v>
      </c>
      <c r="N725" s="2" t="str">
        <f t="shared" si="25"/>
        <v>Ashleigh REIDhigh-jump</v>
      </c>
      <c r="O725" t="str">
        <f>IF(COUNTIFS($N$2:$N$3997, N725)&gt;1, "Duplicate", "Unique")</f>
        <v>Unique</v>
      </c>
    </row>
    <row r="726" spans="1:15" x14ac:dyDescent="0.2">
      <c r="A726" s="2">
        <v>725</v>
      </c>
      <c r="B726" s="2">
        <f t="shared" si="26"/>
        <v>110</v>
      </c>
      <c r="C726" t="s">
        <v>213</v>
      </c>
      <c r="D726" t="s">
        <v>26</v>
      </c>
      <c r="E726" s="5">
        <v>36496</v>
      </c>
      <c r="F726" s="41">
        <f ca="1">DATEDIF(E726,TODAY(),"y")</f>
        <v>22</v>
      </c>
      <c r="G726" s="42" t="str">
        <f>IFERROR(VLOOKUP(C726&amp;D726,AUS_male_points_list!$A$3:$S$1048576,19,FALSE), IFERROR(VLOOKUP(C726&amp;D726,AUS_female_points_list!$A$3:$S$1048576,19,FALSE),""))</f>
        <v/>
      </c>
      <c r="I726" s="81">
        <f>IFERROR(VLOOKUP(C726&amp;D726,AUS_male_Toplist_21_22!$N$3:$Q$2969,2,FALSE),IFERROR(VLOOKUP(C726&amp;D726,AUS_female_Toplist_21_22!$N$3:$Q$2879,2,FALSE),"Not found"))</f>
        <v>1049</v>
      </c>
      <c r="J726" s="81">
        <f>IFERROR(VLOOKUP(C726&amp;D726,AUS_male_Toplist_21_22!$N$3:$Q$2969,3,FALSE),IFERROR(VLOOKUP(C726&amp;D726,AUS_female_Toplist_21_22!$N$3:$Q$2879,3,FALSE),"Not found"))</f>
        <v>125</v>
      </c>
      <c r="K726" s="2">
        <f>IFERROR(VLOOKUP(C726&amp;D726,AUS_male_Toplist_21_22!$N$3:$Q$2969,4,FALSE),IFERROR(VLOOKUP(C726&amp;D726,AUS_female_Toplist_21_22!$N$3:$Q$2879,4,FALSE),"Not found"))</f>
        <v>11</v>
      </c>
      <c r="L726" s="2">
        <f>(COUNTIF($C$2:$C726,$C726)=1)+0</f>
        <v>0</v>
      </c>
      <c r="M726" s="2" t="str">
        <f>IF(L726=1,RANK(I726,$I$2:$I$1209,0),"Alternate event")</f>
        <v>Alternate event</v>
      </c>
      <c r="N726" s="2" t="str">
        <f t="shared" si="25"/>
        <v>Tess KIRSOPP-COLE400m</v>
      </c>
      <c r="O726" t="str">
        <f>IF(COUNTIFS($N$2:$N$3997, N726)&gt;1, "Duplicate", "Unique")</f>
        <v>Unique</v>
      </c>
    </row>
    <row r="727" spans="1:15" x14ac:dyDescent="0.2">
      <c r="A727" s="2">
        <v>726</v>
      </c>
      <c r="B727" s="2">
        <f t="shared" si="26"/>
        <v>110</v>
      </c>
      <c r="C727" t="s">
        <v>1088</v>
      </c>
      <c r="D727" t="s">
        <v>38</v>
      </c>
      <c r="E727" s="5">
        <v>44671</v>
      </c>
      <c r="F727" s="41" t="e">
        <f ca="1">DATEDIF(E727,TODAY(),"y")</f>
        <v>#NUM!</v>
      </c>
      <c r="G727" s="42" t="str">
        <f>IFERROR(VLOOKUP(C727&amp;D727,AUS_male_points_list!$A$3:$S$1048576,19,FALSE), IFERROR(VLOOKUP(C727&amp;D727,AUS_female_points_list!$A$3:$S$1048576,19,FALSE),""))</f>
        <v/>
      </c>
      <c r="I727" s="81">
        <f>IFERROR(VLOOKUP(C727&amp;D727,AUS_male_Toplist_21_22!$N$3:$Q$2969,2,FALSE),IFERROR(VLOOKUP(C727&amp;D727,AUS_female_Toplist_21_22!$N$3:$Q$2879,2,FALSE),"Not found"))</f>
        <v>922</v>
      </c>
      <c r="J727" s="81">
        <f>IFERROR(VLOOKUP(C727&amp;D727,AUS_male_Toplist_21_22!$N$3:$Q$2969,3,FALSE),IFERROR(VLOOKUP(C727&amp;D727,AUS_female_Toplist_21_22!$N$3:$Q$2879,3,FALSE),"Not found"))</f>
        <v>125</v>
      </c>
      <c r="K727" s="2">
        <f>IFERROR(VLOOKUP(C727&amp;D727,AUS_male_Toplist_21_22!$N$3:$Q$2969,4,FALSE),IFERROR(VLOOKUP(C727&amp;D727,AUS_female_Toplist_21_22!$N$3:$Q$2879,4,FALSE),"Not found"))</f>
        <v>13</v>
      </c>
      <c r="L727" s="2">
        <f>(COUNTIF($C$2:$C727,$C727)=1)+0</f>
        <v>1</v>
      </c>
      <c r="M727" s="2">
        <f>IF(L727=1,RANK(I727,$I$2:$I$1209,0),"Alternate event")</f>
        <v>924</v>
      </c>
      <c r="N727" s="2" t="str">
        <f t="shared" si="25"/>
        <v>Kipchumba LANGATtriple-jump</v>
      </c>
      <c r="O727" t="str">
        <f>IF(COUNTIFS($N$2:$N$3997, N727)&gt;1, "Duplicate", "Unique")</f>
        <v>Unique</v>
      </c>
    </row>
    <row r="728" spans="1:15" x14ac:dyDescent="0.2">
      <c r="A728" s="2">
        <v>727</v>
      </c>
      <c r="B728" s="2">
        <f t="shared" si="26"/>
        <v>110</v>
      </c>
      <c r="C728" t="s">
        <v>472</v>
      </c>
      <c r="D728" s="5" t="s">
        <v>39</v>
      </c>
      <c r="E728" s="5">
        <v>37823</v>
      </c>
      <c r="F728" s="41">
        <f ca="1">DATEDIF(E728,TODAY(),"y")</f>
        <v>18</v>
      </c>
      <c r="G728" s="42" t="str">
        <f>IFERROR(VLOOKUP(C728&amp;D728,AUS_male_points_list!$A$3:$S$1048576,19,FALSE), IFERROR(VLOOKUP(C728&amp;D728,AUS_female_points_list!$A$3:$S$1048576,19,FALSE),""))</f>
        <v/>
      </c>
      <c r="I728" s="81">
        <f>IFERROR(VLOOKUP(C728&amp;D728,AUS_male_Toplist_21_22!$N$3:$Q$2969,2,FALSE),IFERROR(VLOOKUP(C728&amp;D728,AUS_female_Toplist_21_22!$N$3:$Q$2879,2,FALSE),"Not found"))</f>
        <v>786</v>
      </c>
      <c r="J728" s="81">
        <f>IFERROR(VLOOKUP(C728&amp;D728,AUS_male_Toplist_21_22!$N$3:$Q$2969,3,FALSE),IFERROR(VLOOKUP(C728&amp;D728,AUS_female_Toplist_21_22!$N$3:$Q$2879,3,FALSE),"Not found"))</f>
        <v>125</v>
      </c>
      <c r="K728" s="2">
        <f>IFERROR(VLOOKUP(C728&amp;D728,AUS_male_Toplist_21_22!$N$3:$Q$2969,4,FALSE),IFERROR(VLOOKUP(C728&amp;D728,AUS_female_Toplist_21_22!$N$3:$Q$2879,4,FALSE),"Not found"))</f>
        <v>14</v>
      </c>
      <c r="L728" s="2">
        <f>(COUNTIF($C$2:$C728,$C728)=1)+0</f>
        <v>1</v>
      </c>
      <c r="M728" s="2">
        <f>IF(L728=1,RANK(I728,$I$2:$I$1209,0),"Alternate event")</f>
        <v>1086</v>
      </c>
      <c r="N728" s="2" t="str">
        <f t="shared" si="25"/>
        <v>Tahlee FERGUSONshot-put</v>
      </c>
      <c r="O728" t="str">
        <f>IF(COUNTIFS($N$2:$N$3997, N728)&gt;1, "Duplicate", "Unique")</f>
        <v>Unique</v>
      </c>
    </row>
    <row r="729" spans="1:15" x14ac:dyDescent="0.2">
      <c r="A729" s="2">
        <v>728</v>
      </c>
      <c r="B729" s="2">
        <f t="shared" si="26"/>
        <v>110</v>
      </c>
      <c r="C729" t="s">
        <v>514</v>
      </c>
      <c r="D729" s="5" t="s">
        <v>2</v>
      </c>
      <c r="E729" s="5">
        <v>34127</v>
      </c>
      <c r="F729" s="41">
        <f ca="1">DATEDIF(E729,TODAY(),"y")</f>
        <v>28</v>
      </c>
      <c r="G729" s="42" t="str">
        <f>IFERROR(VLOOKUP(C729&amp;D729,AUS_male_points_list!$A$3:$S$1048576,19,FALSE), IFERROR(VLOOKUP(C729&amp;D729,AUS_female_points_list!$A$3:$S$1048576,19,FALSE),""))</f>
        <v/>
      </c>
      <c r="I729" s="81">
        <f>IFERROR(VLOOKUP(C729&amp;D729,AUS_male_Toplist_21_22!$N$3:$Q$2969,2,FALSE),IFERROR(VLOOKUP(C729&amp;D729,AUS_female_Toplist_21_22!$N$3:$Q$2879,2,FALSE),"Not found"))</f>
        <v>1053</v>
      </c>
      <c r="J729" s="81">
        <f>IFERROR(VLOOKUP(C729&amp;D729,AUS_male_Toplist_21_22!$N$3:$Q$2969,3,FALSE),IFERROR(VLOOKUP(C729&amp;D729,AUS_female_Toplist_21_22!$N$3:$Q$2879,3,FALSE),"Not found"))</f>
        <v>125</v>
      </c>
      <c r="K729" s="2">
        <f>IFERROR(VLOOKUP(C729&amp;D729,AUS_male_Toplist_21_22!$N$3:$Q$2969,4,FALSE),IFERROR(VLOOKUP(C729&amp;D729,AUS_female_Toplist_21_22!$N$3:$Q$2879,4,FALSE),"Not found"))</f>
        <v>15</v>
      </c>
      <c r="L729" s="2">
        <f>(COUNTIF($C$2:$C729,$C729)=1)+0</f>
        <v>1</v>
      </c>
      <c r="M729" s="2">
        <f>IF(L729=1,RANK(I729,$I$2:$I$1209,0),"Alternate event")</f>
        <v>337</v>
      </c>
      <c r="N729" s="2" t="str">
        <f t="shared" si="25"/>
        <v>Simon GREIG100m</v>
      </c>
      <c r="O729" t="str">
        <f>IF(COUNTIFS($N$2:$N$3997, N729)&gt;1, "Duplicate", "Unique")</f>
        <v>Unique</v>
      </c>
    </row>
    <row r="730" spans="1:15" x14ac:dyDescent="0.2">
      <c r="A730" s="2">
        <v>729</v>
      </c>
      <c r="B730" s="2">
        <f t="shared" si="26"/>
        <v>110</v>
      </c>
      <c r="C730" t="s">
        <v>531</v>
      </c>
      <c r="D730" t="s">
        <v>2</v>
      </c>
      <c r="E730" s="5">
        <v>35908</v>
      </c>
      <c r="F730" s="41">
        <f ca="1">DATEDIF(E730,TODAY(),"y")</f>
        <v>23</v>
      </c>
      <c r="G730" s="42" t="str">
        <f>IFERROR(VLOOKUP(C730&amp;D730,AUS_male_points_list!$A$3:$S$1048576,19,FALSE), IFERROR(VLOOKUP(C730&amp;D730,AUS_female_points_list!$A$3:$S$1048576,19,FALSE),""))</f>
        <v/>
      </c>
      <c r="I730" s="81">
        <f>IFERROR(VLOOKUP(C730&amp;D730,AUS_male_Toplist_21_22!$N$3:$Q$2969,2,FALSE),IFERROR(VLOOKUP(C730&amp;D730,AUS_female_Toplist_21_22!$N$3:$Q$2879,2,FALSE),"Not found"))</f>
        <v>1053</v>
      </c>
      <c r="J730" s="81">
        <f>IFERROR(VLOOKUP(C730&amp;D730,AUS_male_Toplist_21_22!$N$3:$Q$2969,3,FALSE),IFERROR(VLOOKUP(C730&amp;D730,AUS_female_Toplist_21_22!$N$3:$Q$2879,3,FALSE),"Not found"))</f>
        <v>125</v>
      </c>
      <c r="K730" s="2">
        <f>IFERROR(VLOOKUP(C730&amp;D730,AUS_male_Toplist_21_22!$N$3:$Q$2969,4,FALSE),IFERROR(VLOOKUP(C730&amp;D730,AUS_female_Toplist_21_22!$N$3:$Q$2879,4,FALSE),"Not found"))</f>
        <v>15</v>
      </c>
      <c r="L730" s="2">
        <f>(COUNTIF($C$2:$C730,$C730)=1)+0</f>
        <v>1</v>
      </c>
      <c r="M730" s="2">
        <f>IF(L730=1,RANK(I730,$I$2:$I$1209,0),"Alternate event")</f>
        <v>337</v>
      </c>
      <c r="N730" s="2" t="str">
        <f t="shared" si="25"/>
        <v>Carl COOREY-EWINGS100m</v>
      </c>
      <c r="O730" t="str">
        <f>IF(COUNTIFS($N$2:$N$3997, N730)&gt;1, "Duplicate", "Unique")</f>
        <v>Unique</v>
      </c>
    </row>
    <row r="731" spans="1:15" x14ac:dyDescent="0.2">
      <c r="A731" s="2">
        <v>730</v>
      </c>
      <c r="B731" s="2">
        <f t="shared" si="26"/>
        <v>110</v>
      </c>
      <c r="C731" t="s">
        <v>124</v>
      </c>
      <c r="D731" t="s">
        <v>25</v>
      </c>
      <c r="E731" s="5">
        <v>38870</v>
      </c>
      <c r="F731" s="41">
        <f ca="1">DATEDIF(E731,TODAY(),"y")</f>
        <v>15</v>
      </c>
      <c r="G731" s="42" t="str">
        <f>IFERROR(VLOOKUP(C731&amp;D731,AUS_male_points_list!$A$3:$S$1048576,19,FALSE), IFERROR(VLOOKUP(C731&amp;D731,AUS_female_points_list!$A$3:$S$1048576,19,FALSE),""))</f>
        <v/>
      </c>
      <c r="I731" s="81">
        <f>IFERROR(VLOOKUP(C731&amp;D731,AUS_male_Toplist_21_22!$N$3:$Q$2969,2,FALSE),IFERROR(VLOOKUP(C731&amp;D731,AUS_female_Toplist_21_22!$N$3:$Q$2879,2,FALSE),"Not found"))</f>
        <v>1030</v>
      </c>
      <c r="J731" s="81">
        <f>IFERROR(VLOOKUP(C731&amp;D731,AUS_male_Toplist_21_22!$N$3:$Q$2969,3,FALSE),IFERROR(VLOOKUP(C731&amp;D731,AUS_female_Toplist_21_22!$N$3:$Q$2879,3,FALSE),"Not found"))</f>
        <v>125</v>
      </c>
      <c r="K731" s="2">
        <f>IFERROR(VLOOKUP(C731&amp;D731,AUS_male_Toplist_21_22!$N$3:$Q$2969,4,FALSE),IFERROR(VLOOKUP(C731&amp;D731,AUS_female_Toplist_21_22!$N$3:$Q$2879,4,FALSE),"Not found"))</f>
        <v>17</v>
      </c>
      <c r="L731" s="2">
        <f>(COUNTIF($C$2:$C731,$C731)=1)+0</f>
        <v>1</v>
      </c>
      <c r="M731" s="2">
        <f>IF(L731=1,RANK(I731,$I$2:$I$1209,0),"Alternate event")</f>
        <v>429</v>
      </c>
      <c r="N731" s="2" t="str">
        <f t="shared" si="25"/>
        <v>Olivia DODDS200m</v>
      </c>
      <c r="O731" t="str">
        <f>IF(COUNTIFS($N$2:$N$3997, N731)&gt;1, "Duplicate", "Unique")</f>
        <v>Unique</v>
      </c>
    </row>
    <row r="732" spans="1:15" x14ac:dyDescent="0.2">
      <c r="A732" s="2">
        <v>731</v>
      </c>
      <c r="B732" s="2">
        <f t="shared" si="26"/>
        <v>110</v>
      </c>
      <c r="C732" t="s">
        <v>1048</v>
      </c>
      <c r="D732" t="s">
        <v>25</v>
      </c>
      <c r="E732" s="5">
        <v>35243</v>
      </c>
      <c r="F732" s="41">
        <f ca="1">DATEDIF(E732,TODAY(),"y")</f>
        <v>25</v>
      </c>
      <c r="G732" s="42" t="str">
        <f>IFERROR(VLOOKUP(C732&amp;D732,AUS_male_points_list!$A$3:$S$1048576,19,FALSE), IFERROR(VLOOKUP(C732&amp;D732,AUS_female_points_list!$A$3:$S$1048576,19,FALSE),""))</f>
        <v/>
      </c>
      <c r="I732" s="81">
        <f>IFERROR(VLOOKUP(C732&amp;D732,AUS_male_Toplist_21_22!$N$3:$Q$2969,2,FALSE),IFERROR(VLOOKUP(C732&amp;D732,AUS_female_Toplist_21_22!$N$3:$Q$2879,2,FALSE),"Not found"))</f>
        <v>1047</v>
      </c>
      <c r="J732" s="81">
        <f>IFERROR(VLOOKUP(C732&amp;D732,AUS_male_Toplist_21_22!$N$3:$Q$2969,3,FALSE),IFERROR(VLOOKUP(C732&amp;D732,AUS_female_Toplist_21_22!$N$3:$Q$2879,3,FALSE),"Not found"))</f>
        <v>125</v>
      </c>
      <c r="K732" s="2">
        <f>IFERROR(VLOOKUP(C732&amp;D732,AUS_male_Toplist_21_22!$N$3:$Q$2969,4,FALSE),IFERROR(VLOOKUP(C732&amp;D732,AUS_female_Toplist_21_22!$N$3:$Q$2879,4,FALSE),"Not found"))</f>
        <v>18</v>
      </c>
      <c r="L732" s="2">
        <f>(COUNTIF($C$2:$C732,$C732)=1)+0</f>
        <v>1</v>
      </c>
      <c r="M732" s="2">
        <f>IF(L732=1,RANK(I732,$I$2:$I$1209,0),"Alternate event")</f>
        <v>364</v>
      </c>
      <c r="N732" s="2" t="str">
        <f t="shared" si="25"/>
        <v>Anas ABU-GANABA200m</v>
      </c>
      <c r="O732" t="str">
        <f>IF(COUNTIFS($N$2:$N$3997, N732)&gt;1, "Duplicate", "Unique")</f>
        <v>Unique</v>
      </c>
    </row>
    <row r="733" spans="1:15" x14ac:dyDescent="0.2">
      <c r="A733" s="2">
        <v>732</v>
      </c>
      <c r="B733" s="2">
        <f t="shared" si="26"/>
        <v>110</v>
      </c>
      <c r="C733" t="s">
        <v>1608</v>
      </c>
      <c r="D733" t="s">
        <v>40</v>
      </c>
      <c r="E733" s="5">
        <v>44701</v>
      </c>
      <c r="F733" s="41" t="e">
        <f ca="1">DATEDIF(E733,TODAY(),"y")</f>
        <v>#NUM!</v>
      </c>
      <c r="G733" s="42" t="str">
        <f>IFERROR(VLOOKUP(C733&amp;D733,AUS_male_points_list!$A$3:$S$1048576,19,FALSE), IFERROR(VLOOKUP(C733&amp;D733,AUS_female_points_list!$A$3:$S$1048576,19,FALSE),""))</f>
        <v/>
      </c>
      <c r="I733" s="81">
        <f>IFERROR(VLOOKUP(C733&amp;D733,AUS_male_Toplist_21_22!$N$3:$Q$2969,2,FALSE),IFERROR(VLOOKUP(C733&amp;D733,AUS_female_Toplist_21_22!$N$3:$Q$2879,2,FALSE),"Not found"))</f>
        <v>787</v>
      </c>
      <c r="J733" s="81">
        <f>IFERROR(VLOOKUP(C733&amp;D733,AUS_male_Toplist_21_22!$N$3:$Q$2969,3,FALSE),IFERROR(VLOOKUP(C733&amp;D733,AUS_female_Toplist_21_22!$N$3:$Q$2879,3,FALSE),"Not found"))</f>
        <v>125</v>
      </c>
      <c r="K733" s="2">
        <f>IFERROR(VLOOKUP(C733&amp;D733,AUS_male_Toplist_21_22!$N$3:$Q$2969,4,FALSE),IFERROR(VLOOKUP(C733&amp;D733,AUS_female_Toplist_21_22!$N$3:$Q$2879,4,FALSE),"Not found"))</f>
        <v>18</v>
      </c>
      <c r="L733" s="2">
        <f>(COUNTIF($C$2:$C733,$C733)=1)+0</f>
        <v>1</v>
      </c>
      <c r="M733" s="2">
        <f>IF(L733=1,RANK(I733,$I$2:$I$1209,0),"Alternate event")</f>
        <v>1085</v>
      </c>
      <c r="N733" s="2" t="str">
        <f t="shared" si="25"/>
        <v>Molly GOETZdiscus-throw</v>
      </c>
      <c r="O733" t="str">
        <f>IF(COUNTIFS($N$2:$N$3997, N733)&gt;1, "Duplicate", "Unique")</f>
        <v>Unique</v>
      </c>
    </row>
    <row r="734" spans="1:15" x14ac:dyDescent="0.2">
      <c r="A734" s="2">
        <v>733</v>
      </c>
      <c r="B734" s="2">
        <f t="shared" si="26"/>
        <v>110</v>
      </c>
      <c r="C734" t="s">
        <v>171</v>
      </c>
      <c r="D734" t="s">
        <v>32</v>
      </c>
      <c r="E734" s="5">
        <v>37970</v>
      </c>
      <c r="F734" s="41">
        <f ca="1">DATEDIF(E734,TODAY(),"y")</f>
        <v>18</v>
      </c>
      <c r="G734" s="42" t="str">
        <f>IFERROR(VLOOKUP(C734&amp;D734,AUS_male_points_list!$A$3:$S$1048576,19,FALSE), IFERROR(VLOOKUP(C734&amp;D734,AUS_female_points_list!$A$3:$S$1048576,19,FALSE),""))</f>
        <v/>
      </c>
      <c r="I734" s="81">
        <f>IFERROR(VLOOKUP(C734&amp;D734,AUS_male_Toplist_21_22!$N$3:$Q$2969,2,FALSE),IFERROR(VLOOKUP(C734&amp;D734,AUS_female_Toplist_21_22!$N$3:$Q$2879,2,FALSE),"Not found"))</f>
        <v>978</v>
      </c>
      <c r="J734" s="81">
        <f>IFERROR(VLOOKUP(C734&amp;D734,AUS_male_Toplist_21_22!$N$3:$Q$2969,3,FALSE),IFERROR(VLOOKUP(C734&amp;D734,AUS_female_Toplist_21_22!$N$3:$Q$2879,3,FALSE),"Not found"))</f>
        <v>125</v>
      </c>
      <c r="K734" s="2">
        <f>IFERROR(VLOOKUP(C734&amp;D734,AUS_male_Toplist_21_22!$N$3:$Q$2969,4,FALSE),IFERROR(VLOOKUP(C734&amp;D734,AUS_female_Toplist_21_22!$N$3:$Q$2879,4,FALSE),"Not found"))</f>
        <v>20</v>
      </c>
      <c r="L734" s="2">
        <f>(COUNTIF($C$2:$C734,$C734)=1)+0</f>
        <v>0</v>
      </c>
      <c r="M734" s="2" t="str">
        <f>IF(L734=1,RANK(I734,$I$2:$I$1209,0),"Alternate event")</f>
        <v>Alternate event</v>
      </c>
      <c r="N734" s="2" t="str">
        <f t="shared" si="25"/>
        <v>Alessia WYNNE100mh</v>
      </c>
      <c r="O734" t="str">
        <f>IF(COUNTIFS($N$2:$N$3997, N734)&gt;1, "Duplicate", "Unique")</f>
        <v>Unique</v>
      </c>
    </row>
    <row r="735" spans="1:15" x14ac:dyDescent="0.2">
      <c r="A735" s="2">
        <v>734</v>
      </c>
      <c r="B735" s="2">
        <f t="shared" si="26"/>
        <v>110</v>
      </c>
      <c r="C735" t="s">
        <v>948</v>
      </c>
      <c r="D735" t="s">
        <v>29</v>
      </c>
      <c r="E735" s="5">
        <v>44640</v>
      </c>
      <c r="F735" s="41" t="e">
        <f ca="1">DATEDIF(E735,TODAY(),"y")</f>
        <v>#NUM!</v>
      </c>
      <c r="G735" s="42" t="str">
        <f>IFERROR(VLOOKUP(C735&amp;D735,AUS_male_points_list!$A$3:$S$1048576,19,FALSE), IFERROR(VLOOKUP(C735&amp;D735,AUS_female_points_list!$A$3:$S$1048576,19,FALSE),""))</f>
        <v/>
      </c>
      <c r="I735" s="81">
        <f>IFERROR(VLOOKUP(C735&amp;D735,AUS_male_Toplist_21_22!$N$3:$Q$2969,2,FALSE),IFERROR(VLOOKUP(C735&amp;D735,AUS_female_Toplist_21_22!$N$3:$Q$2879,2,FALSE),"Not found"))</f>
        <v>1020</v>
      </c>
      <c r="J735" s="81">
        <f>IFERROR(VLOOKUP(C735&amp;D735,AUS_male_Toplist_21_22!$N$3:$Q$2969,3,FALSE),IFERROR(VLOOKUP(C735&amp;D735,AUS_female_Toplist_21_22!$N$3:$Q$2879,3,FALSE),"Not found"))</f>
        <v>125</v>
      </c>
      <c r="K735" s="2">
        <f>IFERROR(VLOOKUP(C735&amp;D735,AUS_male_Toplist_21_22!$N$3:$Q$2969,4,FALSE),IFERROR(VLOOKUP(C735&amp;D735,AUS_female_Toplist_21_22!$N$3:$Q$2879,4,FALSE),"Not found"))</f>
        <v>24</v>
      </c>
      <c r="L735" s="2">
        <f>(COUNTIF($C$2:$C735,$C735)=1)+0</f>
        <v>1</v>
      </c>
      <c r="M735" s="2">
        <f>IF(L735=1,RANK(I735,$I$2:$I$1209,0),"Alternate event")</f>
        <v>488</v>
      </c>
      <c r="N735" s="2" t="str">
        <f t="shared" si="25"/>
        <v>Laura RODERICK5000m</v>
      </c>
      <c r="O735" t="str">
        <f>IF(COUNTIFS($N$2:$N$3997, N735)&gt;1, "Duplicate", "Unique")</f>
        <v>Unique</v>
      </c>
    </row>
    <row r="736" spans="1:15" x14ac:dyDescent="0.2">
      <c r="A736" s="2">
        <v>735</v>
      </c>
      <c r="B736" s="2">
        <f t="shared" si="26"/>
        <v>110</v>
      </c>
      <c r="C736" t="s">
        <v>1083</v>
      </c>
      <c r="D736" t="s">
        <v>37</v>
      </c>
      <c r="E736" s="5">
        <v>36798</v>
      </c>
      <c r="F736" s="41">
        <f ca="1">DATEDIF(E736,TODAY(),"y")</f>
        <v>21</v>
      </c>
      <c r="G736" s="42" t="str">
        <f>IFERROR(VLOOKUP(C736&amp;D736,AUS_male_points_list!$A$3:$S$1048576,19,FALSE), IFERROR(VLOOKUP(C736&amp;D736,AUS_female_points_list!$A$3:$S$1048576,19,FALSE),""))</f>
        <v/>
      </c>
      <c r="I736" s="81">
        <f>IFERROR(VLOOKUP(C736&amp;D736,AUS_male_Toplist_21_22!$N$3:$Q$2969,2,FALSE),IFERROR(VLOOKUP(C736&amp;D736,AUS_female_Toplist_21_22!$N$3:$Q$2879,2,FALSE),"Not found"))</f>
        <v>978</v>
      </c>
      <c r="J736" s="81">
        <f>IFERROR(VLOOKUP(C736&amp;D736,AUS_male_Toplist_21_22!$N$3:$Q$2969,3,FALSE),IFERROR(VLOOKUP(C736&amp;D736,AUS_female_Toplist_21_22!$N$3:$Q$2879,3,FALSE),"Not found"))</f>
        <v>125</v>
      </c>
      <c r="K736" s="2">
        <f>IFERROR(VLOOKUP(C736&amp;D736,AUS_male_Toplist_21_22!$N$3:$Q$2969,4,FALSE),IFERROR(VLOOKUP(C736&amp;D736,AUS_female_Toplist_21_22!$N$3:$Q$2879,4,FALSE),"Not found"))</f>
        <v>25</v>
      </c>
      <c r="L736" s="2">
        <f>(COUNTIF($C$2:$C736,$C736)=1)+0</f>
        <v>1</v>
      </c>
      <c r="M736" s="2">
        <f>IF(L736=1,RANK(I736,$I$2:$I$1209,0),"Alternate event")</f>
        <v>731</v>
      </c>
      <c r="N736" s="2" t="str">
        <f t="shared" si="25"/>
        <v>Thomas PITTSlong-jump</v>
      </c>
      <c r="O736" t="str">
        <f>IF(COUNTIFS($N$2:$N$3997, N736)&gt;1, "Duplicate", "Unique")</f>
        <v>Unique</v>
      </c>
    </row>
    <row r="737" spans="1:15" x14ac:dyDescent="0.2">
      <c r="A737" s="2">
        <v>736</v>
      </c>
      <c r="B737" s="2">
        <f t="shared" si="26"/>
        <v>110</v>
      </c>
      <c r="C737" t="s">
        <v>5013</v>
      </c>
      <c r="D737" t="s">
        <v>37</v>
      </c>
      <c r="E737" s="5">
        <v>36888</v>
      </c>
      <c r="F737" s="41">
        <f ca="1">DATEDIF(E737,TODAY(),"y")</f>
        <v>21</v>
      </c>
      <c r="G737" s="42" t="str">
        <f>IFERROR(VLOOKUP(C737&amp;D737,AUS_male_points_list!$A$3:$S$1048576,19,FALSE), IFERROR(VLOOKUP(C737&amp;D737,AUS_female_points_list!$A$3:$S$1048576,19,FALSE),""))</f>
        <v/>
      </c>
      <c r="I737" s="81">
        <f>IFERROR(VLOOKUP(C737&amp;D737,AUS_male_Toplist_21_22!$N$3:$Q$2969,2,FALSE),IFERROR(VLOOKUP(C737&amp;D737,AUS_female_Toplist_21_22!$N$3:$Q$2879,2,FALSE),"Not found"))</f>
        <v>978</v>
      </c>
      <c r="J737" s="81">
        <f>IFERROR(VLOOKUP(C737&amp;D737,AUS_male_Toplist_21_22!$N$3:$Q$2969,3,FALSE),IFERROR(VLOOKUP(C737&amp;D737,AUS_female_Toplist_21_22!$N$3:$Q$2879,3,FALSE),"Not found"))</f>
        <v>125</v>
      </c>
      <c r="K737" s="2">
        <f>IFERROR(VLOOKUP(C737&amp;D737,AUS_male_Toplist_21_22!$N$3:$Q$2969,4,FALSE),IFERROR(VLOOKUP(C737&amp;D737,AUS_female_Toplist_21_22!$N$3:$Q$2879,4,FALSE),"Not found"))</f>
        <v>25</v>
      </c>
      <c r="L737" s="2">
        <f>(COUNTIF($C$2:$C737,$C737)=1)+0</f>
        <v>1</v>
      </c>
      <c r="M737" s="2">
        <f>IF(L737=1,RANK(I737,$I$2:$I$1209,0),"Alternate event")</f>
        <v>731</v>
      </c>
      <c r="N737" s="2" t="str">
        <f t="shared" si="25"/>
        <v>Patrick KROPPlong-jump</v>
      </c>
      <c r="O737" t="str">
        <f>IF(COUNTIFS($N$2:$N$3997, N737)&gt;1, "Duplicate", "Unique")</f>
        <v>Unique</v>
      </c>
    </row>
    <row r="738" spans="1:15" x14ac:dyDescent="0.2">
      <c r="A738" s="2">
        <v>737</v>
      </c>
      <c r="B738" s="2">
        <f t="shared" si="26"/>
        <v>110</v>
      </c>
      <c r="C738" t="s">
        <v>690</v>
      </c>
      <c r="D738" t="s">
        <v>29</v>
      </c>
      <c r="E738" s="5">
        <v>33338</v>
      </c>
      <c r="F738" s="41">
        <f ca="1">DATEDIF(E738,TODAY(),"y")</f>
        <v>30</v>
      </c>
      <c r="G738" s="42" t="str">
        <f>IFERROR(VLOOKUP(C738&amp;D738,AUS_male_points_list!$A$3:$S$1048576,19,FALSE), IFERROR(VLOOKUP(C738&amp;D738,AUS_female_points_list!$A$3:$S$1048576,19,FALSE),""))</f>
        <v/>
      </c>
      <c r="I738" s="81">
        <f>IFERROR(VLOOKUP(C738&amp;D738,AUS_male_Toplist_21_22!$N$3:$Q$2969,2,FALSE),IFERROR(VLOOKUP(C738&amp;D738,AUS_female_Toplist_21_22!$N$3:$Q$2879,2,FALSE),"Not found"))</f>
        <v>1024</v>
      </c>
      <c r="J738" s="81">
        <f>IFERROR(VLOOKUP(C738&amp;D738,AUS_male_Toplist_21_22!$N$3:$Q$2969,3,FALSE),IFERROR(VLOOKUP(C738&amp;D738,AUS_female_Toplist_21_22!$N$3:$Q$2879,3,FALSE),"Not found"))</f>
        <v>125</v>
      </c>
      <c r="K738" s="2">
        <f>IFERROR(VLOOKUP(C738&amp;D738,AUS_male_Toplist_21_22!$N$3:$Q$2969,4,FALSE),IFERROR(VLOOKUP(C738&amp;D738,AUS_female_Toplist_21_22!$N$3:$Q$2879,4,FALSE),"Not found"))</f>
        <v>27</v>
      </c>
      <c r="L738" s="2">
        <f>(COUNTIF($C$2:$C738,$C738)=1)+0</f>
        <v>0</v>
      </c>
      <c r="M738" s="2" t="str">
        <f>IF(L738=1,RANK(I738,$I$2:$I$1209,0),"Alternate event")</f>
        <v>Alternate event</v>
      </c>
      <c r="N738" s="2" t="str">
        <f t="shared" si="25"/>
        <v>Andrew BUCHANAN5000m</v>
      </c>
      <c r="O738" t="str">
        <f>IF(COUNTIFS($N$2:$N$3997, N738)&gt;1, "Duplicate", "Unique")</f>
        <v>Unique</v>
      </c>
    </row>
    <row r="739" spans="1:15" x14ac:dyDescent="0.2">
      <c r="A739" s="2">
        <v>738</v>
      </c>
      <c r="B739" s="2">
        <f t="shared" si="26"/>
        <v>110</v>
      </c>
      <c r="C739" t="s">
        <v>943</v>
      </c>
      <c r="D739" t="s">
        <v>34</v>
      </c>
      <c r="E739" s="5">
        <v>44671</v>
      </c>
      <c r="F739" s="41" t="e">
        <f ca="1">DATEDIF(E739,TODAY(),"y")</f>
        <v>#NUM!</v>
      </c>
      <c r="G739" s="42" t="str">
        <f>IFERROR(VLOOKUP(C739&amp;D739,AUS_male_points_list!$A$3:$S$1048576,19,FALSE), IFERROR(VLOOKUP(C739&amp;D739,AUS_female_points_list!$A$3:$S$1048576,19,FALSE),""))</f>
        <v/>
      </c>
      <c r="I739" s="81">
        <f>IFERROR(VLOOKUP(C739&amp;D739,AUS_male_Toplist_21_22!$N$3:$Q$2969,2,FALSE),IFERROR(VLOOKUP(C739&amp;D739,AUS_female_Toplist_21_22!$N$3:$Q$2879,2,FALSE),"Not found"))</f>
        <v>899</v>
      </c>
      <c r="J739" s="81">
        <f>IFERROR(VLOOKUP(C739&amp;D739,AUS_male_Toplist_21_22!$N$3:$Q$2969,3,FALSE),IFERROR(VLOOKUP(C739&amp;D739,AUS_female_Toplist_21_22!$N$3:$Q$2879,3,FALSE),"Not found"))</f>
        <v>125</v>
      </c>
      <c r="K739" s="2">
        <f>IFERROR(VLOOKUP(C739&amp;D739,AUS_male_Toplist_21_22!$N$3:$Q$2969,4,FALSE),IFERROR(VLOOKUP(C739&amp;D739,AUS_female_Toplist_21_22!$N$3:$Q$2879,4,FALSE),"Not found"))</f>
        <v>30</v>
      </c>
      <c r="L739" s="2">
        <f>(COUNTIF($C$2:$C739,$C739)=1)+0</f>
        <v>1</v>
      </c>
      <c r="M739" s="2">
        <f>IF(L739=1,RANK(I739,$I$2:$I$1209,0),"Alternate event")</f>
        <v>973</v>
      </c>
      <c r="N739" s="2" t="str">
        <f t="shared" si="25"/>
        <v>Ellie Rose GLANDS3000msc</v>
      </c>
      <c r="O739" t="str">
        <f>IF(COUNTIFS($N$2:$N$3997, N739)&gt;1, "Duplicate", "Unique")</f>
        <v>Unique</v>
      </c>
    </row>
    <row r="740" spans="1:15" x14ac:dyDescent="0.2">
      <c r="A740" s="2">
        <v>739</v>
      </c>
      <c r="B740" s="2">
        <f t="shared" si="26"/>
        <v>110</v>
      </c>
      <c r="C740" t="s">
        <v>814</v>
      </c>
      <c r="D740" t="s">
        <v>41</v>
      </c>
      <c r="E740" s="5">
        <v>35543</v>
      </c>
      <c r="F740" s="41">
        <f ca="1">DATEDIF(E740,TODAY(),"y")</f>
        <v>24</v>
      </c>
      <c r="G740" s="42" t="str">
        <f>IFERROR(VLOOKUP(C740&amp;D740,AUS_male_points_list!$A$3:$S$1048576,19,FALSE), IFERROR(VLOOKUP(C740&amp;D740,AUS_female_points_list!$A$3:$S$1048576,19,FALSE),""))</f>
        <v/>
      </c>
      <c r="I740" s="81">
        <f>IFERROR(VLOOKUP(C740&amp;D740,AUS_male_Toplist_21_22!$N$3:$Q$2969,2,FALSE),IFERROR(VLOOKUP(C740&amp;D740,AUS_female_Toplist_21_22!$N$3:$Q$2879,2,FALSE),"Not found"))</f>
        <v>880</v>
      </c>
      <c r="J740" s="81">
        <f>IFERROR(VLOOKUP(C740&amp;D740,AUS_male_Toplist_21_22!$N$3:$Q$2969,3,FALSE),IFERROR(VLOOKUP(C740&amp;D740,AUS_female_Toplist_21_22!$N$3:$Q$2879,3,FALSE),"Not found"))</f>
        <v>126</v>
      </c>
      <c r="K740" s="2">
        <f>IFERROR(VLOOKUP(C740&amp;D740,AUS_male_Toplist_21_22!$N$3:$Q$2969,4,FALSE),IFERROR(VLOOKUP(C740&amp;D740,AUS_female_Toplist_21_22!$N$3:$Q$2879,4,FALSE),"Not found"))</f>
        <v>15</v>
      </c>
      <c r="L740" s="2">
        <f>(COUNTIF($C$2:$C740,$C740)=1)+0</f>
        <v>0</v>
      </c>
      <c r="M740" s="2" t="str">
        <f>IF(L740=1,RANK(I740,$I$2:$I$1209,0),"Alternate event")</f>
        <v>Alternate event</v>
      </c>
      <c r="N740" s="2" t="str">
        <f t="shared" si="25"/>
        <v>Christian PAYNTERjavelin-throw</v>
      </c>
      <c r="O740" t="str">
        <f>IF(COUNTIFS($N$2:$N$3997, N740)&gt;1, "Duplicate", "Unique")</f>
        <v>Unique</v>
      </c>
    </row>
    <row r="741" spans="1:15" x14ac:dyDescent="0.2">
      <c r="A741" s="2">
        <v>740</v>
      </c>
      <c r="B741" s="2">
        <f t="shared" si="26"/>
        <v>110</v>
      </c>
      <c r="C741" t="s">
        <v>980</v>
      </c>
      <c r="D741" t="s">
        <v>40</v>
      </c>
      <c r="E741" s="5">
        <v>38733</v>
      </c>
      <c r="F741" s="41">
        <f ca="1">DATEDIF(E741,TODAY(),"y")</f>
        <v>16</v>
      </c>
      <c r="G741" s="42" t="str">
        <f>IFERROR(VLOOKUP(C741&amp;D741,AUS_male_points_list!$A$3:$S$1048576,19,FALSE), IFERROR(VLOOKUP(C741&amp;D741,AUS_female_points_list!$A$3:$S$1048576,19,FALSE),""))</f>
        <v/>
      </c>
      <c r="I741" s="81">
        <f>IFERROR(VLOOKUP(C741&amp;D741,AUS_male_Toplist_21_22!$N$3:$Q$2969,2,FALSE),IFERROR(VLOOKUP(C741&amp;D741,AUS_female_Toplist_21_22!$N$3:$Q$2879,2,FALSE),"Not found"))</f>
        <v>786</v>
      </c>
      <c r="J741" s="81">
        <f>IFERROR(VLOOKUP(C741&amp;D741,AUS_male_Toplist_21_22!$N$3:$Q$2969,3,FALSE),IFERROR(VLOOKUP(C741&amp;D741,AUS_female_Toplist_21_22!$N$3:$Q$2879,3,FALSE),"Not found"))</f>
        <v>126</v>
      </c>
      <c r="K741" s="2">
        <f>IFERROR(VLOOKUP(C741&amp;D741,AUS_male_Toplist_21_22!$N$3:$Q$2969,4,FALSE),IFERROR(VLOOKUP(C741&amp;D741,AUS_female_Toplist_21_22!$N$3:$Q$2879,4,FALSE),"Not found"))</f>
        <v>19</v>
      </c>
      <c r="L741" s="2">
        <f>(COUNTIF($C$2:$C741,$C741)=1)+0</f>
        <v>1</v>
      </c>
      <c r="M741" s="2">
        <f>IF(L741=1,RANK(I741,$I$2:$I$1209,0),"Alternate event")</f>
        <v>1086</v>
      </c>
      <c r="N741" s="2" t="str">
        <f t="shared" si="25"/>
        <v>Xylavene BEALEdiscus-throw</v>
      </c>
      <c r="O741" t="str">
        <f>IF(COUNTIFS($N$2:$N$3997, N741)&gt;1, "Duplicate", "Unique")</f>
        <v>Unique</v>
      </c>
    </row>
    <row r="742" spans="1:15" x14ac:dyDescent="0.2">
      <c r="A742" s="2">
        <v>741</v>
      </c>
      <c r="B742" s="2">
        <f t="shared" si="26"/>
        <v>110</v>
      </c>
      <c r="C742" t="s">
        <v>814</v>
      </c>
      <c r="D742" t="s">
        <v>35</v>
      </c>
      <c r="E742" s="5">
        <v>35543</v>
      </c>
      <c r="F742" s="41">
        <f ca="1">DATEDIF(E742,TODAY(),"y")</f>
        <v>24</v>
      </c>
      <c r="G742" s="42" t="str">
        <f>IFERROR(VLOOKUP(C742&amp;D742,AUS_male_points_list!$A$3:$S$1048576,19,FALSE), IFERROR(VLOOKUP(C742&amp;D742,AUS_female_points_list!$A$3:$S$1048576,19,FALSE),""))</f>
        <v/>
      </c>
      <c r="I742" s="81">
        <f>IFERROR(VLOOKUP(C742&amp;D742,AUS_male_Toplist_21_22!$N$3:$Q$2969,2,FALSE),IFERROR(VLOOKUP(C742&amp;D742,AUS_female_Toplist_21_22!$N$3:$Q$2879,2,FALSE),"Not found"))</f>
        <v>932</v>
      </c>
      <c r="J742" s="81">
        <f>IFERROR(VLOOKUP(C742&amp;D742,AUS_male_Toplist_21_22!$N$3:$Q$2969,3,FALSE),IFERROR(VLOOKUP(C742&amp;D742,AUS_female_Toplist_21_22!$N$3:$Q$2879,3,FALSE),"Not found"))</f>
        <v>126</v>
      </c>
      <c r="K742" s="2">
        <f>IFERROR(VLOOKUP(C742&amp;D742,AUS_male_Toplist_21_22!$N$3:$Q$2969,4,FALSE),IFERROR(VLOOKUP(C742&amp;D742,AUS_female_Toplist_21_22!$N$3:$Q$2879,4,FALSE),"Not found"))</f>
        <v>20</v>
      </c>
      <c r="L742" s="2">
        <f>(COUNTIF($C$2:$C742,$C742)=1)+0</f>
        <v>0</v>
      </c>
      <c r="M742" s="2" t="str">
        <f>IF(L742=1,RANK(I742,$I$2:$I$1209,0),"Alternate event")</f>
        <v>Alternate event</v>
      </c>
      <c r="N742" s="2" t="str">
        <f t="shared" si="25"/>
        <v>Christian PAYNTERhigh-jump</v>
      </c>
      <c r="O742" t="str">
        <f>IF(COUNTIFS($N$2:$N$3997, N742)&gt;1, "Duplicate", "Unique")</f>
        <v>Unique</v>
      </c>
    </row>
    <row r="743" spans="1:15" x14ac:dyDescent="0.2">
      <c r="A743" s="2">
        <v>742</v>
      </c>
      <c r="B743" s="2">
        <f t="shared" si="26"/>
        <v>110</v>
      </c>
      <c r="C743" t="s">
        <v>955</v>
      </c>
      <c r="D743" t="s">
        <v>32</v>
      </c>
      <c r="E743" s="5">
        <v>0</v>
      </c>
      <c r="F743" s="41">
        <f ca="1">DATEDIF(E743,TODAY(),"y")</f>
        <v>122</v>
      </c>
      <c r="G743" s="42" t="str">
        <f>IFERROR(VLOOKUP(C743&amp;D743,AUS_male_points_list!$A$3:$S$1048576,19,FALSE), IFERROR(VLOOKUP(C743&amp;D743,AUS_female_points_list!$A$3:$S$1048576,19,FALSE),""))</f>
        <v/>
      </c>
      <c r="I743" s="81">
        <f>IFERROR(VLOOKUP(C743&amp;D743,AUS_male_Toplist_21_22!$N$3:$Q$2969,2,FALSE),IFERROR(VLOOKUP(C743&amp;D743,AUS_female_Toplist_21_22!$N$3:$Q$2879,2,FALSE),"Not found"))</f>
        <v>977</v>
      </c>
      <c r="J743" s="81">
        <f>IFERROR(VLOOKUP(C743&amp;D743,AUS_male_Toplist_21_22!$N$3:$Q$2969,3,FALSE),IFERROR(VLOOKUP(C743&amp;D743,AUS_female_Toplist_21_22!$N$3:$Q$2879,3,FALSE),"Not found"))</f>
        <v>126</v>
      </c>
      <c r="K743" s="2">
        <f>IFERROR(VLOOKUP(C743&amp;D743,AUS_male_Toplist_21_22!$N$3:$Q$2969,4,FALSE),IFERROR(VLOOKUP(C743&amp;D743,AUS_female_Toplist_21_22!$N$3:$Q$2879,4,FALSE),"Not found"))</f>
        <v>21</v>
      </c>
      <c r="L743" s="2">
        <f>(COUNTIF($C$2:$C743,$C743)=1)+0</f>
        <v>1</v>
      </c>
      <c r="M743" s="2">
        <f>IF(L743=1,RANK(I743,$I$2:$I$1209,0),"Alternate event")</f>
        <v>738</v>
      </c>
      <c r="N743" s="2" t="str">
        <f t="shared" si="25"/>
        <v>Alexandra RICHARDS100mh</v>
      </c>
      <c r="O743" t="str">
        <f>IF(COUNTIFS($N$2:$N$3997, N743)&gt;1, "Duplicate", "Unique")</f>
        <v>Unique</v>
      </c>
    </row>
    <row r="744" spans="1:15" x14ac:dyDescent="0.2">
      <c r="A744" s="2">
        <v>743</v>
      </c>
      <c r="B744" s="2">
        <f t="shared" si="26"/>
        <v>110</v>
      </c>
      <c r="C744" t="s">
        <v>693</v>
      </c>
      <c r="D744" t="s">
        <v>28</v>
      </c>
      <c r="E744" s="5">
        <v>36549</v>
      </c>
      <c r="F744" s="41">
        <f ca="1">DATEDIF(E744,TODAY(),"y")</f>
        <v>22</v>
      </c>
      <c r="G744" s="42" t="str">
        <f>IFERROR(VLOOKUP(C744&amp;D744,AUS_male_points_list!$A$3:$S$1048576,19,FALSE), IFERROR(VLOOKUP(C744&amp;D744,AUS_female_points_list!$A$3:$S$1048576,19,FALSE),""))</f>
        <v/>
      </c>
      <c r="I744" s="81">
        <f>IFERROR(VLOOKUP(C744&amp;D744,AUS_male_Toplist_21_22!$N$3:$Q$2969,2,FALSE),IFERROR(VLOOKUP(C744&amp;D744,AUS_female_Toplist_21_22!$N$3:$Q$2879,2,FALSE),"Not found"))</f>
        <v>1031</v>
      </c>
      <c r="J744" s="81">
        <f>IFERROR(VLOOKUP(C744&amp;D744,AUS_male_Toplist_21_22!$N$3:$Q$2969,3,FALSE),IFERROR(VLOOKUP(C744&amp;D744,AUS_female_Toplist_21_22!$N$3:$Q$2879,3,FALSE),"Not found"))</f>
        <v>126</v>
      </c>
      <c r="K744" s="2">
        <f>IFERROR(VLOOKUP(C744&amp;D744,AUS_male_Toplist_21_22!$N$3:$Q$2969,4,FALSE),IFERROR(VLOOKUP(C744&amp;D744,AUS_female_Toplist_21_22!$N$3:$Q$2879,4,FALSE),"Not found"))</f>
        <v>26</v>
      </c>
      <c r="L744" s="2">
        <f>(COUNTIF($C$2:$C744,$C744)=1)+0</f>
        <v>0</v>
      </c>
      <c r="M744" s="2" t="str">
        <f>IF(L744=1,RANK(I744,$I$2:$I$1209,0),"Alternate event")</f>
        <v>Alternate event</v>
      </c>
      <c r="N744" s="2" t="str">
        <f t="shared" si="25"/>
        <v>Isaac HEYNE1500m</v>
      </c>
      <c r="O744" t="str">
        <f>IF(COUNTIFS($N$2:$N$3997, N744)&gt;1, "Duplicate", "Unique")</f>
        <v>Unique</v>
      </c>
    </row>
    <row r="745" spans="1:15" x14ac:dyDescent="0.2">
      <c r="A745" s="2">
        <v>744</v>
      </c>
      <c r="B745" s="2">
        <f t="shared" si="26"/>
        <v>110</v>
      </c>
      <c r="C745" t="s">
        <v>1004</v>
      </c>
      <c r="D745" t="s">
        <v>41</v>
      </c>
      <c r="E745" s="5">
        <v>37708</v>
      </c>
      <c r="F745" s="41">
        <f ca="1">DATEDIF(E745,TODAY(),"y")</f>
        <v>18</v>
      </c>
      <c r="G745" s="42" t="str">
        <f>IFERROR(VLOOKUP(C745&amp;D745,AUS_male_points_list!$A$3:$S$1048576,19,FALSE), IFERROR(VLOOKUP(C745&amp;D745,AUS_female_points_list!$A$3:$S$1048576,19,FALSE),""))</f>
        <v/>
      </c>
      <c r="I745" s="81">
        <f>IFERROR(VLOOKUP(C745&amp;D745,AUS_male_Toplist_21_22!$N$3:$Q$2969,2,FALSE),IFERROR(VLOOKUP(C745&amp;D745,AUS_female_Toplist_21_22!$N$3:$Q$2879,2,FALSE),"Not found"))</f>
        <v>739</v>
      </c>
      <c r="J745" s="81">
        <f>IFERROR(VLOOKUP(C745&amp;D745,AUS_male_Toplist_21_22!$N$3:$Q$2969,3,FALSE),IFERROR(VLOOKUP(C745&amp;D745,AUS_female_Toplist_21_22!$N$3:$Q$2879,3,FALSE),"Not found"))</f>
        <v>126</v>
      </c>
      <c r="K745" s="2">
        <f>IFERROR(VLOOKUP(C745&amp;D745,AUS_male_Toplist_21_22!$N$3:$Q$2969,4,FALSE),IFERROR(VLOOKUP(C745&amp;D745,AUS_female_Toplist_21_22!$N$3:$Q$2879,4,FALSE),"Not found"))</f>
        <v>28</v>
      </c>
      <c r="L745" s="2">
        <f>(COUNTIF($C$2:$C745,$C745)=1)+0</f>
        <v>1</v>
      </c>
      <c r="M745" s="2">
        <f>IF(L745=1,RANK(I745,$I$2:$I$1209,0),"Alternate event")</f>
        <v>1120</v>
      </c>
      <c r="N745" s="2" t="str">
        <f t="shared" si="25"/>
        <v>Elly READjavelin-throw</v>
      </c>
      <c r="O745" t="str">
        <f>IF(COUNTIFS($N$2:$N$3997, N745)&gt;1, "Duplicate", "Unique")</f>
        <v>Unique</v>
      </c>
    </row>
    <row r="746" spans="1:15" x14ac:dyDescent="0.2">
      <c r="A746" s="2">
        <v>745</v>
      </c>
      <c r="B746" s="2">
        <f t="shared" si="26"/>
        <v>110</v>
      </c>
      <c r="C746" t="s">
        <v>867</v>
      </c>
      <c r="D746" t="s">
        <v>33</v>
      </c>
      <c r="E746" s="5">
        <v>36957</v>
      </c>
      <c r="F746" s="41">
        <f ca="1">DATEDIF(E746,TODAY(),"y")</f>
        <v>21</v>
      </c>
      <c r="G746" s="42" t="str">
        <f>IFERROR(VLOOKUP(C746&amp;D746,AUS_male_points_list!$A$3:$S$1048576,19,FALSE), IFERROR(VLOOKUP(C746&amp;D746,AUS_female_points_list!$A$3:$S$1048576,19,FALSE),""))</f>
        <v/>
      </c>
      <c r="I746" s="81">
        <f>IFERROR(VLOOKUP(C746&amp;D746,AUS_male_Toplist_21_22!$N$3:$Q$2969,2,FALSE),IFERROR(VLOOKUP(C746&amp;D746,AUS_female_Toplist_21_22!$N$3:$Q$2879,2,FALSE),"Not found"))</f>
        <v>983</v>
      </c>
      <c r="J746" s="81">
        <f>IFERROR(VLOOKUP(C746&amp;D746,AUS_male_Toplist_21_22!$N$3:$Q$2969,3,FALSE),IFERROR(VLOOKUP(C746&amp;D746,AUS_female_Toplist_21_22!$N$3:$Q$2879,3,FALSE),"Not found"))</f>
        <v>127</v>
      </c>
      <c r="K746" s="2">
        <f>IFERROR(VLOOKUP(C746&amp;D746,AUS_male_Toplist_21_22!$N$3:$Q$2969,4,FALSE),IFERROR(VLOOKUP(C746&amp;D746,AUS_female_Toplist_21_22!$N$3:$Q$2879,4,FALSE),"Not found"))</f>
        <v>11</v>
      </c>
      <c r="L746" s="2">
        <f>(COUNTIF($C$2:$C746,$C746)=1)+0</f>
        <v>0</v>
      </c>
      <c r="M746" s="2" t="str">
        <f>IF(L746=1,RANK(I746,$I$2:$I$1209,0),"Alternate event")</f>
        <v>Alternate event</v>
      </c>
      <c r="N746" s="2" t="str">
        <f t="shared" si="25"/>
        <v>Sam HURWOOD400mh</v>
      </c>
      <c r="O746" t="str">
        <f>IF(COUNTIFS($N$2:$N$3997, N746)&gt;1, "Duplicate", "Unique")</f>
        <v>Unique</v>
      </c>
    </row>
    <row r="747" spans="1:15" x14ac:dyDescent="0.2">
      <c r="A747" s="2">
        <v>746</v>
      </c>
      <c r="B747" s="2">
        <f t="shared" si="26"/>
        <v>110</v>
      </c>
      <c r="C747" t="s">
        <v>622</v>
      </c>
      <c r="D747" t="s">
        <v>27</v>
      </c>
      <c r="E747" s="5">
        <v>35196</v>
      </c>
      <c r="F747" s="41">
        <f ca="1">DATEDIF(E747,TODAY(),"y")</f>
        <v>25</v>
      </c>
      <c r="G747" s="42" t="str">
        <f>IFERROR(VLOOKUP(C747&amp;D747,AUS_male_points_list!$A$3:$S$1048576,19,FALSE), IFERROR(VLOOKUP(C747&amp;D747,AUS_female_points_list!$A$3:$S$1048576,19,FALSE),""))</f>
        <v/>
      </c>
      <c r="I747" s="81">
        <f>IFERROR(VLOOKUP(C747&amp;D747,AUS_male_Toplist_21_22!$N$3:$Q$2969,2,FALSE),IFERROR(VLOOKUP(C747&amp;D747,AUS_female_Toplist_21_22!$N$3:$Q$2879,2,FALSE),"Not found"))</f>
        <v>1047</v>
      </c>
      <c r="J747" s="81">
        <f>IFERROR(VLOOKUP(C747&amp;D747,AUS_male_Toplist_21_22!$N$3:$Q$2969,3,FALSE),IFERROR(VLOOKUP(C747&amp;D747,AUS_female_Toplist_21_22!$N$3:$Q$2879,3,FALSE),"Not found"))</f>
        <v>127</v>
      </c>
      <c r="K747" s="2">
        <f>IFERROR(VLOOKUP(C747&amp;D747,AUS_male_Toplist_21_22!$N$3:$Q$2969,4,FALSE),IFERROR(VLOOKUP(C747&amp;D747,AUS_female_Toplist_21_22!$N$3:$Q$2879,4,FALSE),"Not found"))</f>
        <v>12</v>
      </c>
      <c r="L747" s="2">
        <f>(COUNTIF($C$2:$C747,$C747)=1)+0</f>
        <v>1</v>
      </c>
      <c r="M747" s="2">
        <f>IF(L747=1,RANK(I747,$I$2:$I$1209,0),"Alternate event")</f>
        <v>364</v>
      </c>
      <c r="N747" s="2" t="str">
        <f t="shared" si="25"/>
        <v>Riley MCGOWN800m</v>
      </c>
      <c r="O747" t="str">
        <f>IF(COUNTIFS($N$2:$N$3997, N747)&gt;1, "Duplicate", "Unique")</f>
        <v>Unique</v>
      </c>
    </row>
    <row r="748" spans="1:15" x14ac:dyDescent="0.2">
      <c r="A748" s="2">
        <v>747</v>
      </c>
      <c r="B748" s="2">
        <f t="shared" si="26"/>
        <v>110</v>
      </c>
      <c r="C748" t="s">
        <v>1089</v>
      </c>
      <c r="D748" t="s">
        <v>38</v>
      </c>
      <c r="E748" s="5">
        <v>44640</v>
      </c>
      <c r="F748" s="41" t="e">
        <f ca="1">DATEDIF(E748,TODAY(),"y")</f>
        <v>#NUM!</v>
      </c>
      <c r="G748" s="42" t="str">
        <f>IFERROR(VLOOKUP(C748&amp;D748,AUS_male_points_list!$A$3:$S$1048576,19,FALSE), IFERROR(VLOOKUP(C748&amp;D748,AUS_female_points_list!$A$3:$S$1048576,19,FALSE),""))</f>
        <v/>
      </c>
      <c r="I748" s="81">
        <f>IFERROR(VLOOKUP(C748&amp;D748,AUS_male_Toplist_21_22!$N$3:$Q$2969,2,FALSE),IFERROR(VLOOKUP(C748&amp;D748,AUS_female_Toplist_21_22!$N$3:$Q$2879,2,FALSE),"Not found"))</f>
        <v>913</v>
      </c>
      <c r="J748" s="81">
        <f>IFERROR(VLOOKUP(C748&amp;D748,AUS_male_Toplist_21_22!$N$3:$Q$2969,3,FALSE),IFERROR(VLOOKUP(C748&amp;D748,AUS_female_Toplist_21_22!$N$3:$Q$2879,3,FALSE),"Not found"))</f>
        <v>127</v>
      </c>
      <c r="K748" s="2">
        <f>IFERROR(VLOOKUP(C748&amp;D748,AUS_male_Toplist_21_22!$N$3:$Q$2969,4,FALSE),IFERROR(VLOOKUP(C748&amp;D748,AUS_female_Toplist_21_22!$N$3:$Q$2879,4,FALSE),"Not found"))</f>
        <v>14</v>
      </c>
      <c r="L748" s="2">
        <f>(COUNTIF($C$2:$C748,$C748)=1)+0</f>
        <v>1</v>
      </c>
      <c r="M748" s="2">
        <f>IF(L748=1,RANK(I748,$I$2:$I$1209,0),"Alternate event")</f>
        <v>947</v>
      </c>
      <c r="N748" s="2" t="str">
        <f t="shared" si="25"/>
        <v>Finn MURPHYtriple-jump</v>
      </c>
      <c r="O748" t="str">
        <f>IF(COUNTIFS($N$2:$N$3997, N748)&gt;1, "Duplicate", "Unique")</f>
        <v>Unique</v>
      </c>
    </row>
    <row r="749" spans="1:15" x14ac:dyDescent="0.2">
      <c r="A749" s="2">
        <v>748</v>
      </c>
      <c r="B749" s="2">
        <f t="shared" si="26"/>
        <v>110</v>
      </c>
      <c r="C749" t="s">
        <v>878</v>
      </c>
      <c r="D749" t="s">
        <v>33</v>
      </c>
      <c r="E749" s="5">
        <v>44640</v>
      </c>
      <c r="F749" s="41" t="e">
        <f ca="1">DATEDIF(E749,TODAY(),"y")</f>
        <v>#NUM!</v>
      </c>
      <c r="G749" s="42" t="str">
        <f>IFERROR(VLOOKUP(C749&amp;D749,AUS_male_points_list!$A$3:$S$1048576,19,FALSE), IFERROR(VLOOKUP(C749&amp;D749,AUS_female_points_list!$A$3:$S$1048576,19,FALSE),""))</f>
        <v/>
      </c>
      <c r="I749" s="81">
        <f>IFERROR(VLOOKUP(C749&amp;D749,AUS_male_Toplist_21_22!$N$3:$Q$2969,2,FALSE),IFERROR(VLOOKUP(C749&amp;D749,AUS_female_Toplist_21_22!$N$3:$Q$2879,2,FALSE),"Not found"))</f>
        <v>962</v>
      </c>
      <c r="J749" s="81">
        <f>IFERROR(VLOOKUP(C749&amp;D749,AUS_male_Toplist_21_22!$N$3:$Q$2969,3,FALSE),IFERROR(VLOOKUP(C749&amp;D749,AUS_female_Toplist_21_22!$N$3:$Q$2879,3,FALSE),"Not found"))</f>
        <v>127</v>
      </c>
      <c r="K749" s="2">
        <f>IFERROR(VLOOKUP(C749&amp;D749,AUS_male_Toplist_21_22!$N$3:$Q$2969,4,FALSE),IFERROR(VLOOKUP(C749&amp;D749,AUS_female_Toplist_21_22!$N$3:$Q$2879,4,FALSE),"Not found"))</f>
        <v>16</v>
      </c>
      <c r="L749" s="2">
        <f>(COUNTIF($C$2:$C749,$C749)=1)+0</f>
        <v>1</v>
      </c>
      <c r="M749" s="2">
        <f>IF(L749=1,RANK(I749,$I$2:$I$1209,0),"Alternate event")</f>
        <v>790</v>
      </c>
      <c r="N749" s="2" t="str">
        <f t="shared" si="25"/>
        <v>Marianna KONOPKA400mh</v>
      </c>
      <c r="O749" t="str">
        <f>IF(COUNTIFS($N$2:$N$3997, N749)&gt;1, "Duplicate", "Unique")</f>
        <v>Unique</v>
      </c>
    </row>
    <row r="750" spans="1:15" x14ac:dyDescent="0.2">
      <c r="A750" s="2">
        <v>749</v>
      </c>
      <c r="B750" s="2">
        <f t="shared" si="26"/>
        <v>110</v>
      </c>
      <c r="C750" t="s">
        <v>363</v>
      </c>
      <c r="D750" t="s">
        <v>33</v>
      </c>
      <c r="E750" s="5">
        <v>36612</v>
      </c>
      <c r="F750" s="41">
        <f ca="1">DATEDIF(E750,TODAY(),"y")</f>
        <v>21</v>
      </c>
      <c r="G750" s="42" t="str">
        <f>IFERROR(VLOOKUP(C750&amp;D750,AUS_male_points_list!$A$3:$S$1048576,19,FALSE), IFERROR(VLOOKUP(C750&amp;D750,AUS_female_points_list!$A$3:$S$1048576,19,FALSE),""))</f>
        <v/>
      </c>
      <c r="I750" s="81">
        <f>IFERROR(VLOOKUP(C750&amp;D750,AUS_male_Toplist_21_22!$N$3:$Q$2969,2,FALSE),IFERROR(VLOOKUP(C750&amp;D750,AUS_female_Toplist_21_22!$N$3:$Q$2879,2,FALSE),"Not found"))</f>
        <v>962</v>
      </c>
      <c r="J750" s="81">
        <f>IFERROR(VLOOKUP(C750&amp;D750,AUS_male_Toplist_21_22!$N$3:$Q$2969,3,FALSE),IFERROR(VLOOKUP(C750&amp;D750,AUS_female_Toplist_21_22!$N$3:$Q$2879,3,FALSE),"Not found"))</f>
        <v>127</v>
      </c>
      <c r="K750" s="2">
        <f>IFERROR(VLOOKUP(C750&amp;D750,AUS_male_Toplist_21_22!$N$3:$Q$2969,4,FALSE),IFERROR(VLOOKUP(C750&amp;D750,AUS_female_Toplist_21_22!$N$3:$Q$2879,4,FALSE),"Not found"))</f>
        <v>16</v>
      </c>
      <c r="L750" s="2">
        <f>(COUNTIF($C$2:$C750,$C750)=1)+0</f>
        <v>1</v>
      </c>
      <c r="M750" s="2">
        <f>IF(L750=1,RANK(I750,$I$2:$I$1209,0),"Alternate event")</f>
        <v>790</v>
      </c>
      <c r="N750" s="2" t="str">
        <f t="shared" si="25"/>
        <v>Scarlett PYE400mh</v>
      </c>
      <c r="O750" t="str">
        <f>IF(COUNTIFS($N$2:$N$3997, N750)&gt;1, "Duplicate", "Unique")</f>
        <v>Unique</v>
      </c>
    </row>
    <row r="751" spans="1:15" x14ac:dyDescent="0.2">
      <c r="A751" s="2">
        <v>750</v>
      </c>
      <c r="B751" s="2">
        <f t="shared" si="26"/>
        <v>110</v>
      </c>
      <c r="C751" t="s">
        <v>958</v>
      </c>
      <c r="D751" t="s">
        <v>33</v>
      </c>
      <c r="E751" s="5">
        <v>36481</v>
      </c>
      <c r="F751" s="41">
        <f ca="1">DATEDIF(E751,TODAY(),"y")</f>
        <v>22</v>
      </c>
      <c r="G751" s="42" t="str">
        <f>IFERROR(VLOOKUP(C751&amp;D751,AUS_male_points_list!$A$3:$S$1048576,19,FALSE), IFERROR(VLOOKUP(C751&amp;D751,AUS_female_points_list!$A$3:$S$1048576,19,FALSE),""))</f>
        <v/>
      </c>
      <c r="I751" s="81">
        <f>IFERROR(VLOOKUP(C751&amp;D751,AUS_male_Toplist_21_22!$N$3:$Q$2969,2,FALSE),IFERROR(VLOOKUP(C751&amp;D751,AUS_female_Toplist_21_22!$N$3:$Q$2879,2,FALSE),"Not found"))</f>
        <v>962</v>
      </c>
      <c r="J751" s="81">
        <f>IFERROR(VLOOKUP(C751&amp;D751,AUS_male_Toplist_21_22!$N$3:$Q$2969,3,FALSE),IFERROR(VLOOKUP(C751&amp;D751,AUS_female_Toplist_21_22!$N$3:$Q$2879,3,FALSE),"Not found"))</f>
        <v>127</v>
      </c>
      <c r="K751" s="2">
        <f>IFERROR(VLOOKUP(C751&amp;D751,AUS_male_Toplist_21_22!$N$3:$Q$2969,4,FALSE),IFERROR(VLOOKUP(C751&amp;D751,AUS_female_Toplist_21_22!$N$3:$Q$2879,4,FALSE),"Not found"))</f>
        <v>16</v>
      </c>
      <c r="L751" s="2">
        <f>(COUNTIF($C$2:$C751,$C751)=1)+0</f>
        <v>0</v>
      </c>
      <c r="M751" s="2" t="str">
        <f>IF(L751=1,RANK(I751,$I$2:$I$1209,0),"Alternate event")</f>
        <v>Alternate event</v>
      </c>
      <c r="N751" s="2" t="str">
        <f t="shared" si="25"/>
        <v>Abbey BADROCK400mh</v>
      </c>
      <c r="O751" t="str">
        <f>IF(COUNTIFS($N$2:$N$3997, N751)&gt;1, "Duplicate", "Unique")</f>
        <v>Unique</v>
      </c>
    </row>
    <row r="752" spans="1:15" x14ac:dyDescent="0.2">
      <c r="A752" s="2">
        <v>751</v>
      </c>
      <c r="B752" s="2">
        <f t="shared" si="26"/>
        <v>110</v>
      </c>
      <c r="C752" t="s">
        <v>1044</v>
      </c>
      <c r="D752" t="s">
        <v>25</v>
      </c>
      <c r="E752" s="5">
        <v>36251</v>
      </c>
      <c r="F752" s="41">
        <f ca="1">DATEDIF(E752,TODAY(),"y")</f>
        <v>22</v>
      </c>
      <c r="G752" s="42" t="str">
        <f>IFERROR(VLOOKUP(C752&amp;D752,AUS_male_points_list!$A$3:$S$1048576,19,FALSE), IFERROR(VLOOKUP(C752&amp;D752,AUS_female_points_list!$A$3:$S$1048576,19,FALSE),""))</f>
        <v/>
      </c>
      <c r="I752" s="81">
        <f>IFERROR(VLOOKUP(C752&amp;D752,AUS_male_Toplist_21_22!$N$3:$Q$2969,2,FALSE),IFERROR(VLOOKUP(C752&amp;D752,AUS_female_Toplist_21_22!$N$3:$Q$2879,2,FALSE),"Not found"))</f>
        <v>1046</v>
      </c>
      <c r="J752" s="81">
        <f>IFERROR(VLOOKUP(C752&amp;D752,AUS_male_Toplist_21_22!$N$3:$Q$2969,3,FALSE),IFERROR(VLOOKUP(C752&amp;D752,AUS_female_Toplist_21_22!$N$3:$Q$2879,3,FALSE),"Not found"))</f>
        <v>127</v>
      </c>
      <c r="K752" s="2">
        <f>IFERROR(VLOOKUP(C752&amp;D752,AUS_male_Toplist_21_22!$N$3:$Q$2969,4,FALSE),IFERROR(VLOOKUP(C752&amp;D752,AUS_female_Toplist_21_22!$N$3:$Q$2879,4,FALSE),"Not found"))</f>
        <v>19</v>
      </c>
      <c r="L752" s="2">
        <f>(COUNTIF($C$2:$C752,$C752)=1)+0</f>
        <v>1</v>
      </c>
      <c r="M752" s="2">
        <f>IF(L752=1,RANK(I752,$I$2:$I$1209,0),"Alternate event")</f>
        <v>370</v>
      </c>
      <c r="N752" s="2" t="str">
        <f t="shared" si="25"/>
        <v>Harrison HUNT200m</v>
      </c>
      <c r="O752" t="str">
        <f>IF(COUNTIFS($N$2:$N$3997, N752)&gt;1, "Duplicate", "Unique")</f>
        <v>Unique</v>
      </c>
    </row>
    <row r="753" spans="1:15" x14ac:dyDescent="0.2">
      <c r="A753" s="2">
        <v>752</v>
      </c>
      <c r="B753" s="2">
        <f t="shared" si="26"/>
        <v>110</v>
      </c>
      <c r="C753" t="s">
        <v>981</v>
      </c>
      <c r="D753" t="s">
        <v>40</v>
      </c>
      <c r="E753" s="5">
        <v>36832</v>
      </c>
      <c r="F753" s="41">
        <f ca="1">DATEDIF(E753,TODAY(),"y")</f>
        <v>21</v>
      </c>
      <c r="G753" s="42" t="str">
        <f>IFERROR(VLOOKUP(C753&amp;D753,AUS_male_points_list!$A$3:$S$1048576,19,FALSE), IFERROR(VLOOKUP(C753&amp;D753,AUS_female_points_list!$A$3:$S$1048576,19,FALSE),""))</f>
        <v/>
      </c>
      <c r="I753" s="81">
        <f>IFERROR(VLOOKUP(C753&amp;D753,AUS_male_Toplist_21_22!$N$3:$Q$2969,2,FALSE),IFERROR(VLOOKUP(C753&amp;D753,AUS_female_Toplist_21_22!$N$3:$Q$2879,2,FALSE),"Not found"))</f>
        <v>781</v>
      </c>
      <c r="J753" s="81">
        <f>IFERROR(VLOOKUP(C753&amp;D753,AUS_male_Toplist_21_22!$N$3:$Q$2969,3,FALSE),IFERROR(VLOOKUP(C753&amp;D753,AUS_female_Toplist_21_22!$N$3:$Q$2879,3,FALSE),"Not found"))</f>
        <v>127</v>
      </c>
      <c r="K753" s="2">
        <f>IFERROR(VLOOKUP(C753&amp;D753,AUS_male_Toplist_21_22!$N$3:$Q$2969,4,FALSE),IFERROR(VLOOKUP(C753&amp;D753,AUS_female_Toplist_21_22!$N$3:$Q$2879,4,FALSE),"Not found"))</f>
        <v>20</v>
      </c>
      <c r="L753" s="2">
        <f>(COUNTIF($C$2:$C753,$C753)=1)+0</f>
        <v>1</v>
      </c>
      <c r="M753" s="2">
        <f>IF(L753=1,RANK(I753,$I$2:$I$1209,0),"Alternate event")</f>
        <v>1091</v>
      </c>
      <c r="N753" s="2" t="str">
        <f t="shared" si="25"/>
        <v>Lucy REIMERdiscus-throw</v>
      </c>
      <c r="O753" t="str">
        <f>IF(COUNTIFS($N$2:$N$3997, N753)&gt;1, "Duplicate", "Unique")</f>
        <v>Unique</v>
      </c>
    </row>
    <row r="754" spans="1:15" x14ac:dyDescent="0.2">
      <c r="A754" s="2">
        <v>753</v>
      </c>
      <c r="B754" s="2">
        <f t="shared" si="26"/>
        <v>110</v>
      </c>
      <c r="C754" t="s">
        <v>957</v>
      </c>
      <c r="D754" t="s">
        <v>32</v>
      </c>
      <c r="E754" s="5">
        <v>44701</v>
      </c>
      <c r="F754" s="41" t="e">
        <f ca="1">DATEDIF(E754,TODAY(),"y")</f>
        <v>#NUM!</v>
      </c>
      <c r="G754" s="42" t="str">
        <f>IFERROR(VLOOKUP(C754&amp;D754,AUS_male_points_list!$A$3:$S$1048576,19,FALSE), IFERROR(VLOOKUP(C754&amp;D754,AUS_female_points_list!$A$3:$S$1048576,19,FALSE),""))</f>
        <v/>
      </c>
      <c r="I754" s="81">
        <f>IFERROR(VLOOKUP(C754&amp;D754,AUS_male_Toplist_21_22!$N$3:$Q$2969,2,FALSE),IFERROR(VLOOKUP(C754&amp;D754,AUS_female_Toplist_21_22!$N$3:$Q$2879,2,FALSE),"Not found"))</f>
        <v>972</v>
      </c>
      <c r="J754" s="81">
        <f>IFERROR(VLOOKUP(C754&amp;D754,AUS_male_Toplist_21_22!$N$3:$Q$2969,3,FALSE),IFERROR(VLOOKUP(C754&amp;D754,AUS_female_Toplist_21_22!$N$3:$Q$2879,3,FALSE),"Not found"))</f>
        <v>127</v>
      </c>
      <c r="K754" s="2">
        <f>IFERROR(VLOOKUP(C754&amp;D754,AUS_male_Toplist_21_22!$N$3:$Q$2969,4,FALSE),IFERROR(VLOOKUP(C754&amp;D754,AUS_female_Toplist_21_22!$N$3:$Q$2879,4,FALSE),"Not found"))</f>
        <v>22</v>
      </c>
      <c r="L754" s="2">
        <f>(COUNTIF($C$2:$C754,$C754)=1)+0</f>
        <v>1</v>
      </c>
      <c r="M754" s="2">
        <f>IF(L754=1,RANK(I754,$I$2:$I$1209,0),"Alternate event")</f>
        <v>759</v>
      </c>
      <c r="N754" s="2" t="str">
        <f t="shared" si="25"/>
        <v>Ebony NEWTON100mh</v>
      </c>
      <c r="O754" t="str">
        <f>IF(COUNTIFS($N$2:$N$3997, N754)&gt;1, "Duplicate", "Unique")</f>
        <v>Unique</v>
      </c>
    </row>
    <row r="755" spans="1:15" x14ac:dyDescent="0.2">
      <c r="A755" s="2">
        <v>754</v>
      </c>
      <c r="B755" s="2">
        <f t="shared" si="26"/>
        <v>110</v>
      </c>
      <c r="C755" t="s">
        <v>218</v>
      </c>
      <c r="D755" t="s">
        <v>27</v>
      </c>
      <c r="E755" s="5">
        <v>44762</v>
      </c>
      <c r="F755" s="41" t="e">
        <f ca="1">DATEDIF(E755,TODAY(),"y")</f>
        <v>#NUM!</v>
      </c>
      <c r="G755" s="42" t="str">
        <f>IFERROR(VLOOKUP(C755&amp;D755,AUS_male_points_list!$A$3:$S$1048576,19,FALSE), IFERROR(VLOOKUP(C755&amp;D755,AUS_female_points_list!$A$3:$S$1048576,19,FALSE),""))</f>
        <v/>
      </c>
      <c r="I755" s="81">
        <f>IFERROR(VLOOKUP(C755&amp;D755,AUS_male_Toplist_21_22!$N$3:$Q$2969,2,FALSE),IFERROR(VLOOKUP(C755&amp;D755,AUS_female_Toplist_21_22!$N$3:$Q$2879,2,FALSE),"Not found"))</f>
        <v>1037</v>
      </c>
      <c r="J755" s="81">
        <f>IFERROR(VLOOKUP(C755&amp;D755,AUS_male_Toplist_21_22!$N$3:$Q$2969,3,FALSE),IFERROR(VLOOKUP(C755&amp;D755,AUS_female_Toplist_21_22!$N$3:$Q$2879,3,FALSE),"Not found"))</f>
        <v>127</v>
      </c>
      <c r="K755" s="2">
        <f>IFERROR(VLOOKUP(C755&amp;D755,AUS_male_Toplist_21_22!$N$3:$Q$2969,4,FALSE),IFERROR(VLOOKUP(C755&amp;D755,AUS_female_Toplist_21_22!$N$3:$Q$2879,4,FALSE),"Not found"))</f>
        <v>25</v>
      </c>
      <c r="L755" s="2">
        <f>(COUNTIF($C$2:$C755,$C755)=1)+0</f>
        <v>1</v>
      </c>
      <c r="M755" s="2">
        <f>IF(L755=1,RANK(I755,$I$2:$I$1209,0),"Alternate event")</f>
        <v>401</v>
      </c>
      <c r="N755" s="2" t="str">
        <f t="shared" si="25"/>
        <v>Ivy BOOTHROYD800m</v>
      </c>
      <c r="O755" t="str">
        <f>IF(COUNTIFS($N$2:$N$3997, N755)&gt;1, "Duplicate", "Unique")</f>
        <v>Unique</v>
      </c>
    </row>
    <row r="756" spans="1:15" x14ac:dyDescent="0.2">
      <c r="A756" s="2">
        <v>755</v>
      </c>
      <c r="B756" s="2">
        <f t="shared" si="26"/>
        <v>110</v>
      </c>
      <c r="C756" t="s">
        <v>701</v>
      </c>
      <c r="D756" t="s">
        <v>28</v>
      </c>
      <c r="E756" s="5">
        <v>37387</v>
      </c>
      <c r="F756" s="41">
        <f ca="1">DATEDIF(E756,TODAY(),"y")</f>
        <v>19</v>
      </c>
      <c r="G756" s="42" t="str">
        <f>IFERROR(VLOOKUP(C756&amp;D756,AUS_male_points_list!$A$3:$S$1048576,19,FALSE), IFERROR(VLOOKUP(C756&amp;D756,AUS_female_points_list!$A$3:$S$1048576,19,FALSE),""))</f>
        <v/>
      </c>
      <c r="I756" s="81">
        <f>IFERROR(VLOOKUP(C756&amp;D756,AUS_male_Toplist_21_22!$N$3:$Q$2969,2,FALSE),IFERROR(VLOOKUP(C756&amp;D756,AUS_female_Toplist_21_22!$N$3:$Q$2879,2,FALSE),"Not found"))</f>
        <v>1030</v>
      </c>
      <c r="J756" s="81">
        <f>IFERROR(VLOOKUP(C756&amp;D756,AUS_male_Toplist_21_22!$N$3:$Q$2969,3,FALSE),IFERROR(VLOOKUP(C756&amp;D756,AUS_female_Toplist_21_22!$N$3:$Q$2879,3,FALSE),"Not found"))</f>
        <v>127</v>
      </c>
      <c r="K756" s="2">
        <f>IFERROR(VLOOKUP(C756&amp;D756,AUS_male_Toplist_21_22!$N$3:$Q$2969,4,FALSE),IFERROR(VLOOKUP(C756&amp;D756,AUS_female_Toplist_21_22!$N$3:$Q$2879,4,FALSE),"Not found"))</f>
        <v>27</v>
      </c>
      <c r="L756" s="2">
        <f>(COUNTIF($C$2:$C756,$C756)=1)+0</f>
        <v>1</v>
      </c>
      <c r="M756" s="2">
        <f>IF(L756=1,RANK(I756,$I$2:$I$1209,0),"Alternate event")</f>
        <v>429</v>
      </c>
      <c r="N756" s="2" t="str">
        <f t="shared" si="25"/>
        <v>Sam CLIFFORD1500m</v>
      </c>
      <c r="O756" t="str">
        <f>IF(COUNTIFS($N$2:$N$3997, N756)&gt;1, "Duplicate", "Unique")</f>
        <v>Unique</v>
      </c>
    </row>
    <row r="757" spans="1:15" x14ac:dyDescent="0.2">
      <c r="A757" s="2">
        <v>756</v>
      </c>
      <c r="B757" s="2">
        <f t="shared" si="26"/>
        <v>110</v>
      </c>
      <c r="C757" t="s">
        <v>310</v>
      </c>
      <c r="D757" t="s">
        <v>28</v>
      </c>
      <c r="E757" s="5">
        <v>35618</v>
      </c>
      <c r="F757" s="41">
        <f ca="1">DATEDIF(E757,TODAY(),"y")</f>
        <v>24</v>
      </c>
      <c r="G757" s="42" t="str">
        <f>IFERROR(VLOOKUP(C757&amp;D757,AUS_male_points_list!$A$3:$S$1048576,19,FALSE), IFERROR(VLOOKUP(C757&amp;D757,AUS_female_points_list!$A$3:$S$1048576,19,FALSE),""))</f>
        <v/>
      </c>
      <c r="I757" s="81">
        <f>IFERROR(VLOOKUP(C757&amp;D757,AUS_male_Toplist_21_22!$N$3:$Q$2969,2,FALSE),IFERROR(VLOOKUP(C757&amp;D757,AUS_female_Toplist_21_22!$N$3:$Q$2879,2,FALSE),"Not found"))</f>
        <v>1026</v>
      </c>
      <c r="J757" s="81">
        <f>IFERROR(VLOOKUP(C757&amp;D757,AUS_male_Toplist_21_22!$N$3:$Q$2969,3,FALSE),IFERROR(VLOOKUP(C757&amp;D757,AUS_female_Toplist_21_22!$N$3:$Q$2879,3,FALSE),"Not found"))</f>
        <v>127</v>
      </c>
      <c r="K757" s="2">
        <f>IFERROR(VLOOKUP(C757&amp;D757,AUS_male_Toplist_21_22!$N$3:$Q$2969,4,FALSE),IFERROR(VLOOKUP(C757&amp;D757,AUS_female_Toplist_21_22!$N$3:$Q$2879,4,FALSE),"Not found"))</f>
        <v>29</v>
      </c>
      <c r="L757" s="2">
        <f>(COUNTIF($C$2:$C757,$C757)=1)+0</f>
        <v>0</v>
      </c>
      <c r="M757" s="2" t="str">
        <f>IF(L757=1,RANK(I757,$I$2:$I$1209,0),"Alternate event")</f>
        <v>Alternate event</v>
      </c>
      <c r="N757" s="2" t="str">
        <f t="shared" si="25"/>
        <v>Caitlin ADAMS1500m</v>
      </c>
      <c r="O757" t="str">
        <f>IF(COUNTIFS($N$2:$N$3997, N757)&gt;1, "Duplicate", "Unique")</f>
        <v>Unique</v>
      </c>
    </row>
    <row r="758" spans="1:15" x14ac:dyDescent="0.2">
      <c r="A758" s="2">
        <v>757</v>
      </c>
      <c r="B758" s="2">
        <f t="shared" si="26"/>
        <v>110</v>
      </c>
      <c r="C758" t="s">
        <v>945</v>
      </c>
      <c r="D758" t="s">
        <v>34</v>
      </c>
      <c r="E758" s="5">
        <v>44671</v>
      </c>
      <c r="F758" s="41" t="e">
        <f ca="1">DATEDIF(E758,TODAY(),"y")</f>
        <v>#NUM!</v>
      </c>
      <c r="G758" s="42" t="str">
        <f>IFERROR(VLOOKUP(C758&amp;D758,AUS_male_points_list!$A$3:$S$1048576,19,FALSE), IFERROR(VLOOKUP(C758&amp;D758,AUS_female_points_list!$A$3:$S$1048576,19,FALSE),""))</f>
        <v/>
      </c>
      <c r="I758" s="81">
        <f>IFERROR(VLOOKUP(C758&amp;D758,AUS_male_Toplist_21_22!$N$3:$Q$2969,2,FALSE),IFERROR(VLOOKUP(C758&amp;D758,AUS_female_Toplist_21_22!$N$3:$Q$2879,2,FALSE),"Not found"))</f>
        <v>877</v>
      </c>
      <c r="J758" s="81">
        <f>IFERROR(VLOOKUP(C758&amp;D758,AUS_male_Toplist_21_22!$N$3:$Q$2969,3,FALSE),IFERROR(VLOOKUP(C758&amp;D758,AUS_female_Toplist_21_22!$N$3:$Q$2879,3,FALSE),"Not found"))</f>
        <v>127</v>
      </c>
      <c r="K758" s="2">
        <f>IFERROR(VLOOKUP(C758&amp;D758,AUS_male_Toplist_21_22!$N$3:$Q$2969,4,FALSE),IFERROR(VLOOKUP(C758&amp;D758,AUS_female_Toplist_21_22!$N$3:$Q$2879,4,FALSE),"Not found"))</f>
        <v>31</v>
      </c>
      <c r="L758" s="2">
        <f>(COUNTIF($C$2:$C758,$C758)=1)+0</f>
        <v>1</v>
      </c>
      <c r="M758" s="2">
        <f>IF(L758=1,RANK(I758,$I$2:$I$1209,0),"Alternate event")</f>
        <v>1001</v>
      </c>
      <c r="N758" s="2" t="str">
        <f t="shared" si="25"/>
        <v>Matilda STRUGNELL3000msc</v>
      </c>
      <c r="O758" t="str">
        <f>IF(COUNTIFS($N$2:$N$3997, N758)&gt;1, "Duplicate", "Unique")</f>
        <v>Unique</v>
      </c>
    </row>
    <row r="759" spans="1:15" x14ac:dyDescent="0.2">
      <c r="A759" s="2">
        <v>758</v>
      </c>
      <c r="B759" s="2">
        <f t="shared" si="26"/>
        <v>110</v>
      </c>
      <c r="C759" t="s">
        <v>678</v>
      </c>
      <c r="D759" t="s">
        <v>30</v>
      </c>
      <c r="E759" s="5">
        <v>34818</v>
      </c>
      <c r="F759" s="41">
        <f ca="1">DATEDIF(E759,TODAY(),"y")</f>
        <v>26</v>
      </c>
      <c r="G759" s="42" t="str">
        <f>IFERROR(VLOOKUP(C759&amp;D759,AUS_male_points_list!$A$3:$S$1048576,19,FALSE), IFERROR(VLOOKUP(C759&amp;D759,AUS_female_points_list!$A$3:$S$1048576,19,FALSE),""))</f>
        <v/>
      </c>
      <c r="I759" s="81">
        <f>IFERROR(VLOOKUP(C759&amp;D759,AUS_male_Toplist_21_22!$N$3:$Q$2969,2,FALSE),IFERROR(VLOOKUP(C759&amp;D759,AUS_female_Toplist_21_22!$N$3:$Q$2879,2,FALSE),"Not found"))</f>
        <v>1003</v>
      </c>
      <c r="J759" s="81">
        <f>IFERROR(VLOOKUP(C759&amp;D759,AUS_male_Toplist_21_22!$N$3:$Q$2969,3,FALSE),IFERROR(VLOOKUP(C759&amp;D759,AUS_female_Toplist_21_22!$N$3:$Q$2879,3,FALSE),"Not found"))</f>
        <v>128</v>
      </c>
      <c r="K759" s="2">
        <f>IFERROR(VLOOKUP(C759&amp;D759,AUS_male_Toplist_21_22!$N$3:$Q$2969,4,FALSE),IFERROR(VLOOKUP(C759&amp;D759,AUS_female_Toplist_21_22!$N$3:$Q$2879,4,FALSE),"Not found"))</f>
        <v>10</v>
      </c>
      <c r="L759" s="2">
        <f>(COUNTIF($C$2:$C759,$C759)=1)+0</f>
        <v>0</v>
      </c>
      <c r="M759" s="2" t="str">
        <f>IF(L759=1,RANK(I759,$I$2:$I$1209,0),"Alternate event")</f>
        <v>Alternate event</v>
      </c>
      <c r="N759" s="2" t="str">
        <f t="shared" si="25"/>
        <v>Matthew CLARKE10000m</v>
      </c>
      <c r="O759" t="str">
        <f>IF(COUNTIFS($N$2:$N$3997, N759)&gt;1, "Duplicate", "Unique")</f>
        <v>Unique</v>
      </c>
    </row>
    <row r="760" spans="1:15" x14ac:dyDescent="0.2">
      <c r="A760" s="2">
        <v>759</v>
      </c>
      <c r="B760" s="2">
        <f t="shared" si="26"/>
        <v>110</v>
      </c>
      <c r="C760" t="s">
        <v>725</v>
      </c>
      <c r="D760" t="s">
        <v>39</v>
      </c>
      <c r="E760" s="5">
        <v>34302</v>
      </c>
      <c r="F760" s="41">
        <f ca="1">DATEDIF(E760,TODAY(),"y")</f>
        <v>28</v>
      </c>
      <c r="G760" s="42" t="str">
        <f>IFERROR(VLOOKUP(C760&amp;D760,AUS_male_points_list!$A$3:$S$1048576,19,FALSE), IFERROR(VLOOKUP(C760&amp;D760,AUS_female_points_list!$A$3:$S$1048576,19,FALSE),""))</f>
        <v/>
      </c>
      <c r="I760" s="81">
        <f>IFERROR(VLOOKUP(C760&amp;D760,AUS_male_Toplist_21_22!$N$3:$Q$2969,2,FALSE),IFERROR(VLOOKUP(C760&amp;D760,AUS_female_Toplist_21_22!$N$3:$Q$2879,2,FALSE),"Not found"))</f>
        <v>842</v>
      </c>
      <c r="J760" s="81">
        <f>IFERROR(VLOOKUP(C760&amp;D760,AUS_male_Toplist_21_22!$N$3:$Q$2969,3,FALSE),IFERROR(VLOOKUP(C760&amp;D760,AUS_female_Toplist_21_22!$N$3:$Q$2879,3,FALSE),"Not found"))</f>
        <v>128</v>
      </c>
      <c r="K760" s="2">
        <f>IFERROR(VLOOKUP(C760&amp;D760,AUS_male_Toplist_21_22!$N$3:$Q$2969,4,FALSE),IFERROR(VLOOKUP(C760&amp;D760,AUS_female_Toplist_21_22!$N$3:$Q$2879,4,FALSE),"Not found"))</f>
        <v>11</v>
      </c>
      <c r="L760" s="2">
        <f>(COUNTIF($C$2:$C760,$C760)=1)+0</f>
        <v>0</v>
      </c>
      <c r="M760" s="2" t="str">
        <f>IF(L760=1,RANK(I760,$I$2:$I$1209,0),"Alternate event")</f>
        <v>Alternate event</v>
      </c>
      <c r="N760" s="2" t="str">
        <f t="shared" si="25"/>
        <v>Daniel GOLUBOVICshot-put</v>
      </c>
      <c r="O760" t="str">
        <f>IF(COUNTIFS($N$2:$N$3997, N760)&gt;1, "Duplicate", "Unique")</f>
        <v>Unique</v>
      </c>
    </row>
    <row r="761" spans="1:15" x14ac:dyDescent="0.2">
      <c r="A761" s="2">
        <v>760</v>
      </c>
      <c r="B761" s="2">
        <f t="shared" si="26"/>
        <v>110</v>
      </c>
      <c r="C761" t="s">
        <v>732</v>
      </c>
      <c r="D761" t="s">
        <v>33</v>
      </c>
      <c r="E761" s="5">
        <v>37167</v>
      </c>
      <c r="F761" s="41">
        <f ca="1">DATEDIF(E761,TODAY(),"y")</f>
        <v>20</v>
      </c>
      <c r="G761" s="42" t="str">
        <f>IFERROR(VLOOKUP(C761&amp;D761,AUS_male_points_list!$A$3:$S$1048576,19,FALSE), IFERROR(VLOOKUP(C761&amp;D761,AUS_female_points_list!$A$3:$S$1048576,19,FALSE),""))</f>
        <v/>
      </c>
      <c r="I761" s="81">
        <f>IFERROR(VLOOKUP(C761&amp;D761,AUS_male_Toplist_21_22!$N$3:$Q$2969,2,FALSE),IFERROR(VLOOKUP(C761&amp;D761,AUS_female_Toplist_21_22!$N$3:$Q$2879,2,FALSE),"Not found"))</f>
        <v>982</v>
      </c>
      <c r="J761" s="81">
        <f>IFERROR(VLOOKUP(C761&amp;D761,AUS_male_Toplist_21_22!$N$3:$Q$2969,3,FALSE),IFERROR(VLOOKUP(C761&amp;D761,AUS_female_Toplist_21_22!$N$3:$Q$2879,3,FALSE),"Not found"))</f>
        <v>128</v>
      </c>
      <c r="K761" s="2">
        <f>IFERROR(VLOOKUP(C761&amp;D761,AUS_male_Toplist_21_22!$N$3:$Q$2969,4,FALSE),IFERROR(VLOOKUP(C761&amp;D761,AUS_female_Toplist_21_22!$N$3:$Q$2879,4,FALSE),"Not found"))</f>
        <v>12</v>
      </c>
      <c r="L761" s="2">
        <f>(COUNTIF($C$2:$C761,$C761)=1)+0</f>
        <v>1</v>
      </c>
      <c r="M761" s="2">
        <f>IF(L761=1,RANK(I761,$I$2:$I$1209,0),"Alternate event")</f>
        <v>710</v>
      </c>
      <c r="N761" s="2" t="str">
        <f t="shared" ref="N761:N824" si="27">C761&amp;D761</f>
        <v>Thomas HUNT400mh</v>
      </c>
      <c r="O761" t="str">
        <f>IF(COUNTIFS($N$2:$N$3997, N761)&gt;1, "Duplicate", "Unique")</f>
        <v>Unique</v>
      </c>
    </row>
    <row r="762" spans="1:15" x14ac:dyDescent="0.2">
      <c r="A762" s="2">
        <v>761</v>
      </c>
      <c r="B762" s="2">
        <f t="shared" si="26"/>
        <v>110</v>
      </c>
      <c r="C762" t="s">
        <v>1091</v>
      </c>
      <c r="D762" t="s">
        <v>38</v>
      </c>
      <c r="E762" s="5">
        <v>35155</v>
      </c>
      <c r="F762" s="41">
        <f ca="1">DATEDIF(E762,TODAY(),"y")</f>
        <v>25</v>
      </c>
      <c r="G762" s="42" t="str">
        <f>IFERROR(VLOOKUP(C762&amp;D762,AUS_male_points_list!$A$3:$S$1048576,19,FALSE), IFERROR(VLOOKUP(C762&amp;D762,AUS_female_points_list!$A$3:$S$1048576,19,FALSE),""))</f>
        <v/>
      </c>
      <c r="I762" s="81">
        <f>IFERROR(VLOOKUP(C762&amp;D762,AUS_male_Toplist_21_22!$N$3:$Q$2969,2,FALSE),IFERROR(VLOOKUP(C762&amp;D762,AUS_female_Toplist_21_22!$N$3:$Q$2879,2,FALSE),"Not found"))</f>
        <v>904</v>
      </c>
      <c r="J762" s="81">
        <f>IFERROR(VLOOKUP(C762&amp;D762,AUS_male_Toplist_21_22!$N$3:$Q$2969,3,FALSE),IFERROR(VLOOKUP(C762&amp;D762,AUS_female_Toplist_21_22!$N$3:$Q$2879,3,FALSE),"Not found"))</f>
        <v>128</v>
      </c>
      <c r="K762" s="2">
        <f>IFERROR(VLOOKUP(C762&amp;D762,AUS_male_Toplist_21_22!$N$3:$Q$2969,4,FALSE),IFERROR(VLOOKUP(C762&amp;D762,AUS_female_Toplist_21_22!$N$3:$Q$2879,4,FALSE),"Not found"))</f>
        <v>15</v>
      </c>
      <c r="L762" s="2">
        <f>(COUNTIF($C$2:$C762,$C762)=1)+0</f>
        <v>1</v>
      </c>
      <c r="M762" s="2">
        <f>IF(L762=1,RANK(I762,$I$2:$I$1209,0),"Alternate event")</f>
        <v>963</v>
      </c>
      <c r="N762" s="2" t="str">
        <f t="shared" si="27"/>
        <v>Cameron PAPPAStriple-jump</v>
      </c>
      <c r="O762" t="str">
        <f>IF(COUNTIFS($N$2:$N$3997, N762)&gt;1, "Duplicate", "Unique")</f>
        <v>Unique</v>
      </c>
    </row>
    <row r="763" spans="1:15" x14ac:dyDescent="0.2">
      <c r="A763" s="2">
        <v>762</v>
      </c>
      <c r="B763" s="2">
        <f t="shared" si="26"/>
        <v>110</v>
      </c>
      <c r="C763" t="s">
        <v>523</v>
      </c>
      <c r="D763" s="5" t="s">
        <v>2</v>
      </c>
      <c r="E763" s="5">
        <v>37986</v>
      </c>
      <c r="F763" s="41">
        <f ca="1">DATEDIF(E763,TODAY(),"y")</f>
        <v>18</v>
      </c>
      <c r="G763" s="42" t="str">
        <f>IFERROR(VLOOKUP(C763&amp;D763,AUS_male_points_list!$A$3:$S$1048576,19,FALSE), IFERROR(VLOOKUP(C763&amp;D763,AUS_female_points_list!$A$3:$S$1048576,19,FALSE),""))</f>
        <v/>
      </c>
      <c r="I763" s="81">
        <f>IFERROR(VLOOKUP(C763&amp;D763,AUS_male_Toplist_21_22!$N$3:$Q$2969,2,FALSE),IFERROR(VLOOKUP(C763&amp;D763,AUS_female_Toplist_21_22!$N$3:$Q$2879,2,FALSE),"Not found"))</f>
        <v>1051</v>
      </c>
      <c r="J763" s="81">
        <f>IFERROR(VLOOKUP(C763&amp;D763,AUS_male_Toplist_21_22!$N$3:$Q$2969,3,FALSE),IFERROR(VLOOKUP(C763&amp;D763,AUS_female_Toplist_21_22!$N$3:$Q$2879,3,FALSE),"Not found"))</f>
        <v>128</v>
      </c>
      <c r="K763" s="2">
        <f>IFERROR(VLOOKUP(C763&amp;D763,AUS_male_Toplist_21_22!$N$3:$Q$2969,4,FALSE),IFERROR(VLOOKUP(C763&amp;D763,AUS_female_Toplist_21_22!$N$3:$Q$2879,4,FALSE),"Not found"))</f>
        <v>17</v>
      </c>
      <c r="L763" s="2">
        <f>(COUNTIF($C$2:$C763,$C763)=1)+0</f>
        <v>0</v>
      </c>
      <c r="M763" s="2" t="str">
        <f>IF(L763=1,RANK(I763,$I$2:$I$1209,0),"Alternate event")</f>
        <v>Alternate event</v>
      </c>
      <c r="N763" s="2" t="str">
        <f t="shared" si="27"/>
        <v>Calab LAW100m</v>
      </c>
      <c r="O763" t="str">
        <f>IF(COUNTIFS($N$2:$N$3997, N763)&gt;1, "Duplicate", "Unique")</f>
        <v>Unique</v>
      </c>
    </row>
    <row r="764" spans="1:15" x14ac:dyDescent="0.2">
      <c r="A764" s="2">
        <v>763</v>
      </c>
      <c r="B764" s="2">
        <f t="shared" si="26"/>
        <v>110</v>
      </c>
      <c r="C764" t="s">
        <v>121</v>
      </c>
      <c r="D764" s="5" t="s">
        <v>2</v>
      </c>
      <c r="E764" s="5">
        <v>38462</v>
      </c>
      <c r="F764" s="41">
        <f ca="1">DATEDIF(E764,TODAY(),"y")</f>
        <v>16</v>
      </c>
      <c r="G764" s="42" t="str">
        <f>IFERROR(VLOOKUP(C764&amp;D764,AUS_male_points_list!$A$3:$S$1048576,19,FALSE), IFERROR(VLOOKUP(C764&amp;D764,AUS_female_points_list!$A$3:$S$1048576,19,FALSE),""))</f>
        <v/>
      </c>
      <c r="I764" s="81">
        <f>IFERROR(VLOOKUP(C764&amp;D764,AUS_male_Toplist_21_22!$N$3:$Q$2969,2,FALSE),IFERROR(VLOOKUP(C764&amp;D764,AUS_female_Toplist_21_22!$N$3:$Q$2879,2,FALSE),"Not found"))</f>
        <v>1046</v>
      </c>
      <c r="J764" s="81">
        <f>IFERROR(VLOOKUP(C764&amp;D764,AUS_male_Toplist_21_22!$N$3:$Q$2969,3,FALSE),IFERROR(VLOOKUP(C764&amp;D764,AUS_female_Toplist_21_22!$N$3:$Q$2879,3,FALSE),"Not found"))</f>
        <v>128</v>
      </c>
      <c r="K764" s="2">
        <f>IFERROR(VLOOKUP(C764&amp;D764,AUS_male_Toplist_21_22!$N$3:$Q$2969,4,FALSE),IFERROR(VLOOKUP(C764&amp;D764,AUS_female_Toplist_21_22!$N$3:$Q$2879,4,FALSE),"Not found"))</f>
        <v>21</v>
      </c>
      <c r="L764" s="2">
        <f>(COUNTIF($C$2:$C764,$C764)=1)+0</f>
        <v>1</v>
      </c>
      <c r="M764" s="2">
        <f>IF(L764=1,RANK(I764,$I$2:$I$1209,0),"Alternate event")</f>
        <v>370</v>
      </c>
      <c r="N764" s="2" t="str">
        <f t="shared" si="27"/>
        <v>Aleksandra STOILOVA100m</v>
      </c>
      <c r="O764" t="str">
        <f>IF(COUNTIFS($N$2:$N$3997, N764)&gt;1, "Duplicate", "Unique")</f>
        <v>Unique</v>
      </c>
    </row>
    <row r="765" spans="1:15" x14ac:dyDescent="0.2">
      <c r="A765" s="2">
        <v>764</v>
      </c>
      <c r="B765" s="2">
        <f t="shared" si="26"/>
        <v>110</v>
      </c>
      <c r="C765" t="s">
        <v>1096</v>
      </c>
      <c r="D765" t="s">
        <v>35</v>
      </c>
      <c r="E765" s="5">
        <v>38075</v>
      </c>
      <c r="F765" s="41">
        <f ca="1">DATEDIF(E765,TODAY(),"y")</f>
        <v>17</v>
      </c>
      <c r="G765" s="42" t="str">
        <f>IFERROR(VLOOKUP(C765&amp;D765,AUS_male_points_list!$A$3:$S$1048576,19,FALSE), IFERROR(VLOOKUP(C765&amp;D765,AUS_female_points_list!$A$3:$S$1048576,19,FALSE),""))</f>
        <v/>
      </c>
      <c r="I765" s="81">
        <f>IFERROR(VLOOKUP(C765&amp;D765,AUS_male_Toplist_21_22!$N$3:$Q$2969,2,FALSE),IFERROR(VLOOKUP(C765&amp;D765,AUS_female_Toplist_21_22!$N$3:$Q$2879,2,FALSE),"Not found"))</f>
        <v>923</v>
      </c>
      <c r="J765" s="81">
        <f>IFERROR(VLOOKUP(C765&amp;D765,AUS_male_Toplist_21_22!$N$3:$Q$2969,3,FALSE),IFERROR(VLOOKUP(C765&amp;D765,AUS_female_Toplist_21_22!$N$3:$Q$2879,3,FALSE),"Not found"))</f>
        <v>128</v>
      </c>
      <c r="K765" s="2">
        <f>IFERROR(VLOOKUP(C765&amp;D765,AUS_male_Toplist_21_22!$N$3:$Q$2969,4,FALSE),IFERROR(VLOOKUP(C765&amp;D765,AUS_female_Toplist_21_22!$N$3:$Q$2879,4,FALSE),"Not found"))</f>
        <v>21</v>
      </c>
      <c r="L765" s="2">
        <f>(COUNTIF($C$2:$C765,$C765)=1)+0</f>
        <v>1</v>
      </c>
      <c r="M765" s="2">
        <f>IF(L765=1,RANK(I765,$I$2:$I$1209,0),"Alternate event")</f>
        <v>918</v>
      </c>
      <c r="N765" s="2" t="str">
        <f t="shared" si="27"/>
        <v>Jackson MCMENAMINhigh-jump</v>
      </c>
      <c r="O765" t="str">
        <f>IF(COUNTIFS($N$2:$N$3997, N765)&gt;1, "Duplicate", "Unique")</f>
        <v>Unique</v>
      </c>
    </row>
    <row r="766" spans="1:15" x14ac:dyDescent="0.2">
      <c r="A766" s="2">
        <v>765</v>
      </c>
      <c r="B766" s="2">
        <f t="shared" si="26"/>
        <v>110</v>
      </c>
      <c r="C766" t="s">
        <v>982</v>
      </c>
      <c r="D766" t="s">
        <v>40</v>
      </c>
      <c r="E766" s="5">
        <v>44701</v>
      </c>
      <c r="F766" s="41" t="e">
        <f ca="1">DATEDIF(E766,TODAY(),"y")</f>
        <v>#NUM!</v>
      </c>
      <c r="G766" s="42" t="str">
        <f>IFERROR(VLOOKUP(C766&amp;D766,AUS_male_points_list!$A$3:$S$1048576,19,FALSE), IFERROR(VLOOKUP(C766&amp;D766,AUS_female_points_list!$A$3:$S$1048576,19,FALSE),""))</f>
        <v/>
      </c>
      <c r="I766" s="81">
        <f>IFERROR(VLOOKUP(C766&amp;D766,AUS_male_Toplist_21_22!$N$3:$Q$2969,2,FALSE),IFERROR(VLOOKUP(C766&amp;D766,AUS_female_Toplist_21_22!$N$3:$Q$2879,2,FALSE),"Not found"))</f>
        <v>780</v>
      </c>
      <c r="J766" s="81">
        <f>IFERROR(VLOOKUP(C766&amp;D766,AUS_male_Toplist_21_22!$N$3:$Q$2969,3,FALSE),IFERROR(VLOOKUP(C766&amp;D766,AUS_female_Toplist_21_22!$N$3:$Q$2879,3,FALSE),"Not found"))</f>
        <v>128</v>
      </c>
      <c r="K766" s="2">
        <f>IFERROR(VLOOKUP(C766&amp;D766,AUS_male_Toplist_21_22!$N$3:$Q$2969,4,FALSE),IFERROR(VLOOKUP(C766&amp;D766,AUS_female_Toplist_21_22!$N$3:$Q$2879,4,FALSE),"Not found"))</f>
        <v>21</v>
      </c>
      <c r="L766" s="2">
        <f>(COUNTIF($C$2:$C766,$C766)=1)+0</f>
        <v>1</v>
      </c>
      <c r="M766" s="2">
        <f>IF(L766=1,RANK(I766,$I$2:$I$1209,0),"Alternate event")</f>
        <v>1093</v>
      </c>
      <c r="N766" s="2" t="str">
        <f t="shared" si="27"/>
        <v>Zoe DANIELSdiscus-throw</v>
      </c>
      <c r="O766" t="str">
        <f>IF(COUNTIFS($N$2:$N$3997, N766)&gt;1, "Duplicate", "Unique")</f>
        <v>Unique</v>
      </c>
    </row>
    <row r="767" spans="1:15" x14ac:dyDescent="0.2">
      <c r="A767" s="2">
        <v>766</v>
      </c>
      <c r="B767" s="2">
        <f t="shared" si="26"/>
        <v>110</v>
      </c>
      <c r="C767" t="s">
        <v>389</v>
      </c>
      <c r="D767" t="s">
        <v>37</v>
      </c>
      <c r="E767" s="5">
        <v>37132</v>
      </c>
      <c r="F767" s="41">
        <f ca="1">DATEDIF(E767,TODAY(),"y")</f>
        <v>20</v>
      </c>
      <c r="G767" s="42" t="str">
        <f>IFERROR(VLOOKUP(C767&amp;D767,AUS_male_points_list!$A$3:$S$1048576,19,FALSE), IFERROR(VLOOKUP(C767&amp;D767,AUS_female_points_list!$A$3:$S$1048576,19,FALSE),""))</f>
        <v/>
      </c>
      <c r="I767" s="81">
        <f>IFERROR(VLOOKUP(C767&amp;D767,AUS_male_Toplist_21_22!$N$3:$Q$2969,2,FALSE),IFERROR(VLOOKUP(C767&amp;D767,AUS_female_Toplist_21_22!$N$3:$Q$2879,2,FALSE),"Not found"))</f>
        <v>955</v>
      </c>
      <c r="J767" s="81">
        <f>IFERROR(VLOOKUP(C767&amp;D767,AUS_male_Toplist_21_22!$N$3:$Q$2969,3,FALSE),IFERROR(VLOOKUP(C767&amp;D767,AUS_female_Toplist_21_22!$N$3:$Q$2879,3,FALSE),"Not found"))</f>
        <v>128</v>
      </c>
      <c r="K767" s="2">
        <f>IFERROR(VLOOKUP(C767&amp;D767,AUS_male_Toplist_21_22!$N$3:$Q$2969,4,FALSE),IFERROR(VLOOKUP(C767&amp;D767,AUS_female_Toplist_21_22!$N$3:$Q$2879,4,FALSE),"Not found"))</f>
        <v>23</v>
      </c>
      <c r="L767" s="2">
        <f>(COUNTIF($C$2:$C767,$C767)=1)+0</f>
        <v>1</v>
      </c>
      <c r="M767" s="2">
        <f>IF(L767=1,RANK(I767,$I$2:$I$1209,0),"Alternate event")</f>
        <v>815</v>
      </c>
      <c r="N767" s="2" t="str">
        <f t="shared" si="27"/>
        <v>Montana DJATSCHENKOlong-jump</v>
      </c>
      <c r="O767" t="str">
        <f>IF(COUNTIFS($N$2:$N$3997, N767)&gt;1, "Duplicate", "Unique")</f>
        <v>Unique</v>
      </c>
    </row>
    <row r="768" spans="1:15" x14ac:dyDescent="0.2">
      <c r="A768" s="2">
        <v>767</v>
      </c>
      <c r="B768" s="2">
        <f t="shared" si="26"/>
        <v>110</v>
      </c>
      <c r="C768" t="s">
        <v>875</v>
      </c>
      <c r="D768" s="5" t="s">
        <v>29</v>
      </c>
      <c r="E768" s="5">
        <v>1997</v>
      </c>
      <c r="F768" s="41">
        <f ca="1">DATEDIF(E768,TODAY(),"y")</f>
        <v>116</v>
      </c>
      <c r="G768" s="42" t="str">
        <f>IFERROR(VLOOKUP(C768&amp;D768,AUS_male_points_list!$A$3:$S$1048576,19,FALSE), IFERROR(VLOOKUP(C768&amp;D768,AUS_female_points_list!$A$3:$S$1048576,19,FALSE),""))</f>
        <v/>
      </c>
      <c r="I768" s="81">
        <f>IFERROR(VLOOKUP(C768&amp;D768,AUS_male_Toplist_21_22!$N$3:$Q$2969,2,FALSE),IFERROR(VLOOKUP(C768&amp;D768,AUS_female_Toplist_21_22!$N$3:$Q$2879,2,FALSE),"Not found"))</f>
        <v>1017</v>
      </c>
      <c r="J768" s="81">
        <f>IFERROR(VLOOKUP(C768&amp;D768,AUS_male_Toplist_21_22!$N$3:$Q$2969,3,FALSE),IFERROR(VLOOKUP(C768&amp;D768,AUS_female_Toplist_21_22!$N$3:$Q$2879,3,FALSE),"Not found"))</f>
        <v>128</v>
      </c>
      <c r="K768" s="2">
        <f>IFERROR(VLOOKUP(C768&amp;D768,AUS_male_Toplist_21_22!$N$3:$Q$2969,4,FALSE),IFERROR(VLOOKUP(C768&amp;D768,AUS_female_Toplist_21_22!$N$3:$Q$2879,4,FALSE),"Not found"))</f>
        <v>25</v>
      </c>
      <c r="L768" s="2">
        <f>(COUNTIF($C$2:$C768,$C768)=1)+0</f>
        <v>1</v>
      </c>
      <c r="M768" s="2">
        <f>IF(L768=1,RANK(I768,$I$2:$I$1209,0),"Alternate event")</f>
        <v>504</v>
      </c>
      <c r="N768" s="2" t="str">
        <f t="shared" si="27"/>
        <v>Jessica PASCOE5000m</v>
      </c>
      <c r="O768" t="str">
        <f>IF(COUNTIFS($N$2:$N$3997, N768)&gt;1, "Duplicate", "Unique")</f>
        <v>Unique</v>
      </c>
    </row>
    <row r="769" spans="1:15" x14ac:dyDescent="0.2">
      <c r="A769" s="2">
        <v>768</v>
      </c>
      <c r="B769" s="2">
        <f t="shared" si="26"/>
        <v>110</v>
      </c>
      <c r="C769" t="s">
        <v>280</v>
      </c>
      <c r="D769" t="s">
        <v>27</v>
      </c>
      <c r="E769" s="5">
        <v>36601</v>
      </c>
      <c r="F769" s="41">
        <f ca="1">DATEDIF(E769,TODAY(),"y")</f>
        <v>22</v>
      </c>
      <c r="G769" s="42" t="str">
        <f>IFERROR(VLOOKUP(C769&amp;D769,AUS_male_points_list!$A$3:$S$1048576,19,FALSE), IFERROR(VLOOKUP(C769&amp;D769,AUS_female_points_list!$A$3:$S$1048576,19,FALSE),""))</f>
        <v/>
      </c>
      <c r="I769" s="81">
        <f>IFERROR(VLOOKUP(C769&amp;D769,AUS_male_Toplist_21_22!$N$3:$Q$2969,2,FALSE),IFERROR(VLOOKUP(C769&amp;D769,AUS_female_Toplist_21_22!$N$3:$Q$2879,2,FALSE),"Not found"))</f>
        <v>1036</v>
      </c>
      <c r="J769" s="81">
        <f>IFERROR(VLOOKUP(C769&amp;D769,AUS_male_Toplist_21_22!$N$3:$Q$2969,3,FALSE),IFERROR(VLOOKUP(C769&amp;D769,AUS_female_Toplist_21_22!$N$3:$Q$2879,3,FALSE),"Not found"))</f>
        <v>128</v>
      </c>
      <c r="K769" s="2">
        <f>IFERROR(VLOOKUP(C769&amp;D769,AUS_male_Toplist_21_22!$N$3:$Q$2969,4,FALSE),IFERROR(VLOOKUP(C769&amp;D769,AUS_female_Toplist_21_22!$N$3:$Q$2879,4,FALSE),"Not found"))</f>
        <v>26</v>
      </c>
      <c r="L769" s="2">
        <f>(COUNTIF($C$2:$C769,$C769)=1)+0</f>
        <v>0</v>
      </c>
      <c r="M769" s="2" t="str">
        <f>IF(L769=1,RANK(I769,$I$2:$I$1209,0),"Alternate event")</f>
        <v>Alternate event</v>
      </c>
      <c r="N769" s="2" t="str">
        <f t="shared" si="27"/>
        <v>Klara DESS800m</v>
      </c>
      <c r="O769" t="str">
        <f>IF(COUNTIFS($N$2:$N$3997, N769)&gt;1, "Duplicate", "Unique")</f>
        <v>Unique</v>
      </c>
    </row>
    <row r="770" spans="1:15" x14ac:dyDescent="0.2">
      <c r="A770" s="2">
        <v>769</v>
      </c>
      <c r="B770" s="2">
        <f t="shared" si="26"/>
        <v>110</v>
      </c>
      <c r="C770" t="s">
        <v>750</v>
      </c>
      <c r="D770" t="s">
        <v>37</v>
      </c>
      <c r="E770" s="5">
        <v>36116</v>
      </c>
      <c r="F770" s="41">
        <f ca="1">DATEDIF(E770,TODAY(),"y")</f>
        <v>23</v>
      </c>
      <c r="G770" s="42" t="str">
        <f>IFERROR(VLOOKUP(C770&amp;D770,AUS_male_points_list!$A$3:$S$1048576,19,FALSE), IFERROR(VLOOKUP(C770&amp;D770,AUS_female_points_list!$A$3:$S$1048576,19,FALSE),""))</f>
        <v/>
      </c>
      <c r="I770" s="81">
        <f>IFERROR(VLOOKUP(C770&amp;D770,AUS_male_Toplist_21_22!$N$3:$Q$2969,2,FALSE),IFERROR(VLOOKUP(C770&amp;D770,AUS_female_Toplist_21_22!$N$3:$Q$2879,2,FALSE),"Not found"))</f>
        <v>977</v>
      </c>
      <c r="J770" s="81">
        <f>IFERROR(VLOOKUP(C770&amp;D770,AUS_male_Toplist_21_22!$N$3:$Q$2969,3,FALSE),IFERROR(VLOOKUP(C770&amp;D770,AUS_female_Toplist_21_22!$N$3:$Q$2879,3,FALSE),"Not found"))</f>
        <v>128</v>
      </c>
      <c r="K770" s="2">
        <f>IFERROR(VLOOKUP(C770&amp;D770,AUS_male_Toplist_21_22!$N$3:$Q$2969,4,FALSE),IFERROR(VLOOKUP(C770&amp;D770,AUS_female_Toplist_21_22!$N$3:$Q$2879,4,FALSE),"Not found"))</f>
        <v>27</v>
      </c>
      <c r="L770" s="2">
        <f>(COUNTIF($C$2:$C770,$C770)=1)+0</f>
        <v>1</v>
      </c>
      <c r="M770" s="2">
        <f>IF(L770=1,RANK(I770,$I$2:$I$1209,0),"Alternate event")</f>
        <v>738</v>
      </c>
      <c r="N770" s="2" t="str">
        <f t="shared" si="27"/>
        <v>Benan OZTORUNlong-jump</v>
      </c>
      <c r="O770" t="str">
        <f>IF(COUNTIFS($N$2:$N$3997, N770)&gt;1, "Duplicate", "Unique")</f>
        <v>Unique</v>
      </c>
    </row>
    <row r="771" spans="1:15" x14ac:dyDescent="0.2">
      <c r="A771" s="2">
        <v>770</v>
      </c>
      <c r="B771" s="2">
        <f t="shared" ref="B771:B834" si="28">IF(AND(L771=1,K771&lt;=3),B770+1,B770)</f>
        <v>110</v>
      </c>
      <c r="C771" t="s">
        <v>903</v>
      </c>
      <c r="D771" t="s">
        <v>28</v>
      </c>
      <c r="E771" s="5">
        <v>36793</v>
      </c>
      <c r="F771" s="41">
        <f ca="1">DATEDIF(E771,TODAY(),"y")</f>
        <v>21</v>
      </c>
      <c r="G771" s="42" t="str">
        <f>IFERROR(VLOOKUP(C771&amp;D771,AUS_male_points_list!$A$3:$S$1048576,19,FALSE), IFERROR(VLOOKUP(C771&amp;D771,AUS_female_points_list!$A$3:$S$1048576,19,FALSE),""))</f>
        <v/>
      </c>
      <c r="I771" s="81">
        <f>IFERROR(VLOOKUP(C771&amp;D771,AUS_male_Toplist_21_22!$N$3:$Q$2969,2,FALSE),IFERROR(VLOOKUP(C771&amp;D771,AUS_female_Toplist_21_22!$N$3:$Q$2879,2,FALSE),"Not found"))</f>
        <v>1028</v>
      </c>
      <c r="J771" s="81">
        <f>IFERROR(VLOOKUP(C771&amp;D771,AUS_male_Toplist_21_22!$N$3:$Q$2969,3,FALSE),IFERROR(VLOOKUP(C771&amp;D771,AUS_female_Toplist_21_22!$N$3:$Q$2879,3,FALSE),"Not found"))</f>
        <v>128</v>
      </c>
      <c r="K771" s="2">
        <f>IFERROR(VLOOKUP(C771&amp;D771,AUS_male_Toplist_21_22!$N$3:$Q$2969,4,FALSE),IFERROR(VLOOKUP(C771&amp;D771,AUS_female_Toplist_21_22!$N$3:$Q$2879,4,FALSE),"Not found"))</f>
        <v>28</v>
      </c>
      <c r="L771" s="2">
        <f>(COUNTIF($C$2:$C771,$C771)=1)+0</f>
        <v>1</v>
      </c>
      <c r="M771" s="2">
        <f>IF(L771=1,RANK(I771,$I$2:$I$1209,0),"Alternate event")</f>
        <v>436</v>
      </c>
      <c r="N771" s="2" t="str">
        <f t="shared" si="27"/>
        <v>Williams LEWIS1500m</v>
      </c>
      <c r="O771" t="str">
        <f>IF(COUNTIFS($N$2:$N$3997, N771)&gt;1, "Duplicate", "Unique")</f>
        <v>Unique</v>
      </c>
    </row>
    <row r="772" spans="1:15" x14ac:dyDescent="0.2">
      <c r="A772" s="2">
        <v>771</v>
      </c>
      <c r="B772" s="2">
        <f t="shared" si="28"/>
        <v>110</v>
      </c>
      <c r="C772" t="s">
        <v>463</v>
      </c>
      <c r="D772" t="s">
        <v>41</v>
      </c>
      <c r="E772" s="5">
        <v>38170</v>
      </c>
      <c r="F772" s="41">
        <f ca="1">DATEDIF(E772,TODAY(),"y")</f>
        <v>17</v>
      </c>
      <c r="G772" s="42" t="str">
        <f>IFERROR(VLOOKUP(C772&amp;D772,AUS_male_points_list!$A$3:$S$1048576,19,FALSE), IFERROR(VLOOKUP(C772&amp;D772,AUS_female_points_list!$A$3:$S$1048576,19,FALSE),""))</f>
        <v/>
      </c>
      <c r="I772" s="81">
        <f>IFERROR(VLOOKUP(C772&amp;D772,AUS_male_Toplist_21_22!$N$3:$Q$2969,2,FALSE),IFERROR(VLOOKUP(C772&amp;D772,AUS_female_Toplist_21_22!$N$3:$Q$2879,2,FALSE),"Not found"))</f>
        <v>732</v>
      </c>
      <c r="J772" s="81">
        <f>IFERROR(VLOOKUP(C772&amp;D772,AUS_male_Toplist_21_22!$N$3:$Q$2969,3,FALSE),IFERROR(VLOOKUP(C772&amp;D772,AUS_female_Toplist_21_22!$N$3:$Q$2879,3,FALSE),"Not found"))</f>
        <v>128</v>
      </c>
      <c r="K772" s="2">
        <f>IFERROR(VLOOKUP(C772&amp;D772,AUS_male_Toplist_21_22!$N$3:$Q$2969,4,FALSE),IFERROR(VLOOKUP(C772&amp;D772,AUS_female_Toplist_21_22!$N$3:$Q$2879,4,FALSE),"Not found"))</f>
        <v>29</v>
      </c>
      <c r="L772" s="2">
        <f>(COUNTIF($C$2:$C772,$C772)=1)+0</f>
        <v>0</v>
      </c>
      <c r="M772" s="2" t="str">
        <f>IF(L772=1,RANK(I772,$I$2:$I$1209,0),"Alternate event")</f>
        <v>Alternate event</v>
      </c>
      <c r="N772" s="2" t="str">
        <f t="shared" si="27"/>
        <v>Kajsa SHIELDjavelin-throw</v>
      </c>
      <c r="O772" t="str">
        <f>IF(COUNTIFS($N$2:$N$3997, N772)&gt;1, "Duplicate", "Unique")</f>
        <v>Unique</v>
      </c>
    </row>
    <row r="773" spans="1:15" x14ac:dyDescent="0.2">
      <c r="A773" s="2">
        <v>772</v>
      </c>
      <c r="B773" s="2">
        <f t="shared" si="28"/>
        <v>110</v>
      </c>
      <c r="C773" t="s">
        <v>5204</v>
      </c>
      <c r="D773" t="s">
        <v>34</v>
      </c>
      <c r="E773" s="5">
        <v>44671</v>
      </c>
      <c r="F773" s="41" t="e">
        <f ca="1">DATEDIF(E773,TODAY(),"y")</f>
        <v>#NUM!</v>
      </c>
      <c r="G773" s="42" t="str">
        <f>IFERROR(VLOOKUP(C773&amp;D773,AUS_male_points_list!$A$3:$S$1048576,19,FALSE), IFERROR(VLOOKUP(C773&amp;D773,AUS_female_points_list!$A$3:$S$1048576,19,FALSE),""))</f>
        <v/>
      </c>
      <c r="I773" s="81">
        <f>IFERROR(VLOOKUP(C773&amp;D773,AUS_male_Toplist_21_22!$N$3:$Q$2969,2,FALSE),IFERROR(VLOOKUP(C773&amp;D773,AUS_female_Toplist_21_22!$N$3:$Q$2879,2,FALSE),"Not found"))</f>
        <v>868</v>
      </c>
      <c r="J773" s="81">
        <f>IFERROR(VLOOKUP(C773&amp;D773,AUS_male_Toplist_21_22!$N$3:$Q$2969,3,FALSE),IFERROR(VLOOKUP(C773&amp;D773,AUS_female_Toplist_21_22!$N$3:$Q$2879,3,FALSE),"Not found"))</f>
        <v>128</v>
      </c>
      <c r="K773" s="2">
        <f>IFERROR(VLOOKUP(C773&amp;D773,AUS_male_Toplist_21_22!$N$3:$Q$2969,4,FALSE),IFERROR(VLOOKUP(C773&amp;D773,AUS_female_Toplist_21_22!$N$3:$Q$2879,4,FALSE),"Not found"))</f>
        <v>32</v>
      </c>
      <c r="L773" s="2">
        <f>(COUNTIF($C$2:$C773,$C773)=1)+0</f>
        <v>1</v>
      </c>
      <c r="M773" s="2">
        <f>IF(L773=1,RANK(I773,$I$2:$I$1209,0),"Alternate event")</f>
        <v>1007</v>
      </c>
      <c r="N773" s="2" t="str">
        <f t="shared" si="27"/>
        <v>Olivia BOYD3000msc</v>
      </c>
      <c r="O773" t="str">
        <f>IF(COUNTIFS($N$2:$N$3997, N773)&gt;1, "Duplicate", "Unique")</f>
        <v>Unique</v>
      </c>
    </row>
    <row r="774" spans="1:15" x14ac:dyDescent="0.2">
      <c r="A774" s="2">
        <v>773</v>
      </c>
      <c r="B774" s="2">
        <f t="shared" si="28"/>
        <v>110</v>
      </c>
      <c r="C774" t="s">
        <v>1109</v>
      </c>
      <c r="D774" t="s">
        <v>39</v>
      </c>
      <c r="E774" s="5">
        <v>36910</v>
      </c>
      <c r="F774" s="41">
        <f ca="1">DATEDIF(E774,TODAY(),"y")</f>
        <v>21</v>
      </c>
      <c r="G774" s="42" t="str">
        <f>IFERROR(VLOOKUP(C774&amp;D774,AUS_male_points_list!$A$3:$S$1048576,19,FALSE), IFERROR(VLOOKUP(C774&amp;D774,AUS_female_points_list!$A$3:$S$1048576,19,FALSE),""))</f>
        <v/>
      </c>
      <c r="I774" s="81">
        <f>IFERROR(VLOOKUP(C774&amp;D774,AUS_male_Toplist_21_22!$N$3:$Q$2969,2,FALSE),IFERROR(VLOOKUP(C774&amp;D774,AUS_female_Toplist_21_22!$N$3:$Q$2879,2,FALSE),"Not found"))</f>
        <v>841</v>
      </c>
      <c r="J774" s="81">
        <f>IFERROR(VLOOKUP(C774&amp;D774,AUS_male_Toplist_21_22!$N$3:$Q$2969,3,FALSE),IFERROR(VLOOKUP(C774&amp;D774,AUS_female_Toplist_21_22!$N$3:$Q$2879,3,FALSE),"Not found"))</f>
        <v>129</v>
      </c>
      <c r="K774" s="2">
        <f>IFERROR(VLOOKUP(C774&amp;D774,AUS_male_Toplist_21_22!$N$3:$Q$2969,4,FALSE),IFERROR(VLOOKUP(C774&amp;D774,AUS_female_Toplist_21_22!$N$3:$Q$2879,4,FALSE),"Not found"))</f>
        <v>12</v>
      </c>
      <c r="L774" s="2">
        <f>(COUNTIF($C$2:$C774,$C774)=1)+0</f>
        <v>1</v>
      </c>
      <c r="M774" s="2">
        <f>IF(L774=1,RANK(I774,$I$2:$I$1209,0),"Alternate event")</f>
        <v>1040</v>
      </c>
      <c r="N774" s="2" t="str">
        <f t="shared" si="27"/>
        <v>Fox OBSTshot-put</v>
      </c>
      <c r="O774" t="str">
        <f>IF(COUNTIFS($N$2:$N$3997, N774)&gt;1, "Duplicate", "Unique")</f>
        <v>Unique</v>
      </c>
    </row>
    <row r="775" spans="1:15" x14ac:dyDescent="0.2">
      <c r="A775" s="2">
        <v>774</v>
      </c>
      <c r="B775" s="2">
        <f t="shared" si="28"/>
        <v>110</v>
      </c>
      <c r="C775" t="s">
        <v>1068</v>
      </c>
      <c r="D775" s="5" t="s">
        <v>34</v>
      </c>
      <c r="E775" s="5">
        <v>34994</v>
      </c>
      <c r="F775" s="41">
        <f ca="1">DATEDIF(E775,TODAY(),"y")</f>
        <v>26</v>
      </c>
      <c r="G775" s="42" t="str">
        <f>IFERROR(VLOOKUP(C775&amp;D775,AUS_male_points_list!$A$3:$S$1048576,19,FALSE), IFERROR(VLOOKUP(C775&amp;D775,AUS_female_points_list!$A$3:$S$1048576,19,FALSE),""))</f>
        <v/>
      </c>
      <c r="I775" s="81">
        <f>IFERROR(VLOOKUP(C775&amp;D775,AUS_male_Toplist_21_22!$N$3:$Q$2969,2,FALSE),IFERROR(VLOOKUP(C775&amp;D775,AUS_female_Toplist_21_22!$N$3:$Q$2879,2,FALSE),"Not found"))</f>
        <v>923</v>
      </c>
      <c r="J775" s="81">
        <f>IFERROR(VLOOKUP(C775&amp;D775,AUS_male_Toplist_21_22!$N$3:$Q$2969,3,FALSE),IFERROR(VLOOKUP(C775&amp;D775,AUS_female_Toplist_21_22!$N$3:$Q$2879,3,FALSE),"Not found"))</f>
        <v>129</v>
      </c>
      <c r="K775" s="2">
        <f>IFERROR(VLOOKUP(C775&amp;D775,AUS_male_Toplist_21_22!$N$3:$Q$2969,4,FALSE),IFERROR(VLOOKUP(C775&amp;D775,AUS_female_Toplist_21_22!$N$3:$Q$2879,4,FALSE),"Not found"))</f>
        <v>15</v>
      </c>
      <c r="L775" s="2">
        <f>(COUNTIF($C$2:$C775,$C775)=1)+0</f>
        <v>1</v>
      </c>
      <c r="M775" s="2">
        <f>IF(L775=1,RANK(I775,$I$2:$I$1209,0),"Alternate event")</f>
        <v>918</v>
      </c>
      <c r="N775" s="2" t="str">
        <f t="shared" si="27"/>
        <v>Toby O'BRIEN3000msc</v>
      </c>
      <c r="O775" t="str">
        <f>IF(COUNTIFS($N$2:$N$3997, N775)&gt;1, "Duplicate", "Unique")</f>
        <v>Unique</v>
      </c>
    </row>
    <row r="776" spans="1:15" x14ac:dyDescent="0.2">
      <c r="A776" s="2">
        <v>775</v>
      </c>
      <c r="B776" s="2">
        <f t="shared" si="28"/>
        <v>110</v>
      </c>
      <c r="C776" t="s">
        <v>886</v>
      </c>
      <c r="D776" t="s">
        <v>39</v>
      </c>
      <c r="E776" s="5">
        <v>38000</v>
      </c>
      <c r="F776" s="41">
        <f ca="1">DATEDIF(E776,TODAY(),"y")</f>
        <v>18</v>
      </c>
      <c r="G776" s="42" t="str">
        <f>IFERROR(VLOOKUP(C776&amp;D776,AUS_male_points_list!$A$3:$S$1048576,19,FALSE), IFERROR(VLOOKUP(C776&amp;D776,AUS_female_points_list!$A$3:$S$1048576,19,FALSE),""))</f>
        <v/>
      </c>
      <c r="I776" s="81">
        <f>IFERROR(VLOOKUP(C776&amp;D776,AUS_male_Toplist_21_22!$N$3:$Q$2969,2,FALSE),IFERROR(VLOOKUP(C776&amp;D776,AUS_female_Toplist_21_22!$N$3:$Q$2879,2,FALSE),"Not found"))</f>
        <v>778</v>
      </c>
      <c r="J776" s="81">
        <f>IFERROR(VLOOKUP(C776&amp;D776,AUS_male_Toplist_21_22!$N$3:$Q$2969,3,FALSE),IFERROR(VLOOKUP(C776&amp;D776,AUS_female_Toplist_21_22!$N$3:$Q$2879,3,FALSE),"Not found"))</f>
        <v>129</v>
      </c>
      <c r="K776" s="2">
        <f>IFERROR(VLOOKUP(C776&amp;D776,AUS_male_Toplist_21_22!$N$3:$Q$2969,4,FALSE),IFERROR(VLOOKUP(C776&amp;D776,AUS_female_Toplist_21_22!$N$3:$Q$2879,4,FALSE),"Not found"))</f>
        <v>15</v>
      </c>
      <c r="L776" s="2">
        <f>(COUNTIF($C$2:$C776,$C776)=1)+0</f>
        <v>1</v>
      </c>
      <c r="M776" s="2">
        <f>IF(L776=1,RANK(I776,$I$2:$I$1209,0),"Alternate event")</f>
        <v>1094</v>
      </c>
      <c r="N776" s="2" t="str">
        <f t="shared" si="27"/>
        <v>Isabella HIPPELshot-put</v>
      </c>
      <c r="O776" t="str">
        <f>IF(COUNTIFS($N$2:$N$3997, N776)&gt;1, "Duplicate", "Unique")</f>
        <v>Unique</v>
      </c>
    </row>
    <row r="777" spans="1:15" x14ac:dyDescent="0.2">
      <c r="A777" s="2">
        <v>776</v>
      </c>
      <c r="B777" s="2">
        <f t="shared" si="28"/>
        <v>110</v>
      </c>
      <c r="C777" t="s">
        <v>1044</v>
      </c>
      <c r="D777" s="5" t="s">
        <v>2</v>
      </c>
      <c r="E777" s="5">
        <v>36251</v>
      </c>
      <c r="F777" s="41">
        <f ca="1">DATEDIF(E777,TODAY(),"y")</f>
        <v>22</v>
      </c>
      <c r="G777" s="42" t="str">
        <f>IFERROR(VLOOKUP(C777&amp;D777,AUS_male_points_list!$A$3:$S$1048576,19,FALSE), IFERROR(VLOOKUP(C777&amp;D777,AUS_female_points_list!$A$3:$S$1048576,19,FALSE),""))</f>
        <v/>
      </c>
      <c r="I777" s="81">
        <f>IFERROR(VLOOKUP(C777&amp;D777,AUS_male_Toplist_21_22!$N$3:$Q$2969,2,FALSE),IFERROR(VLOOKUP(C777&amp;D777,AUS_female_Toplist_21_22!$N$3:$Q$2879,2,FALSE),"Not found"))</f>
        <v>1050</v>
      </c>
      <c r="J777" s="81">
        <f>IFERROR(VLOOKUP(C777&amp;D777,AUS_male_Toplist_21_22!$N$3:$Q$2969,3,FALSE),IFERROR(VLOOKUP(C777&amp;D777,AUS_female_Toplist_21_22!$N$3:$Q$2879,3,FALSE),"Not found"))</f>
        <v>129</v>
      </c>
      <c r="K777" s="2">
        <f>IFERROR(VLOOKUP(C777&amp;D777,AUS_male_Toplist_21_22!$N$3:$Q$2969,4,FALSE),IFERROR(VLOOKUP(C777&amp;D777,AUS_female_Toplist_21_22!$N$3:$Q$2879,4,FALSE),"Not found"))</f>
        <v>18</v>
      </c>
      <c r="L777" s="2">
        <f>(COUNTIF($C$2:$C777,$C777)=1)+0</f>
        <v>0</v>
      </c>
      <c r="M777" s="2" t="str">
        <f>IF(L777=1,RANK(I777,$I$2:$I$1209,0),"Alternate event")</f>
        <v>Alternate event</v>
      </c>
      <c r="N777" s="2" t="str">
        <f t="shared" si="27"/>
        <v>Harrison HUNT100m</v>
      </c>
      <c r="O777" t="str">
        <f>IF(COUNTIFS($N$2:$N$3997, N777)&gt;1, "Duplicate", "Unique")</f>
        <v>Unique</v>
      </c>
    </row>
    <row r="778" spans="1:15" x14ac:dyDescent="0.2">
      <c r="A778" s="2">
        <v>777</v>
      </c>
      <c r="B778" s="2">
        <f t="shared" si="28"/>
        <v>110</v>
      </c>
      <c r="C778" t="s">
        <v>518</v>
      </c>
      <c r="D778" t="s">
        <v>2</v>
      </c>
      <c r="E778" s="5">
        <v>35634</v>
      </c>
      <c r="F778" s="41">
        <f ca="1">DATEDIF(E778,TODAY(),"y")</f>
        <v>24</v>
      </c>
      <c r="G778" s="42" t="str">
        <f>IFERROR(VLOOKUP(C778&amp;D778,AUS_male_points_list!$A$3:$S$1048576,19,FALSE), IFERROR(VLOOKUP(C778&amp;D778,AUS_female_points_list!$A$3:$S$1048576,19,FALSE),""))</f>
        <v/>
      </c>
      <c r="I778" s="81">
        <f>IFERROR(VLOOKUP(C778&amp;D778,AUS_male_Toplist_21_22!$N$3:$Q$2969,2,FALSE),IFERROR(VLOOKUP(C778&amp;D778,AUS_female_Toplist_21_22!$N$3:$Q$2879,2,FALSE),"Not found"))</f>
        <v>1050</v>
      </c>
      <c r="J778" s="81">
        <f>IFERROR(VLOOKUP(C778&amp;D778,AUS_male_Toplist_21_22!$N$3:$Q$2969,3,FALSE),IFERROR(VLOOKUP(C778&amp;D778,AUS_female_Toplist_21_22!$N$3:$Q$2879,3,FALSE),"Not found"))</f>
        <v>129</v>
      </c>
      <c r="K778" s="2">
        <f>IFERROR(VLOOKUP(C778&amp;D778,AUS_male_Toplist_21_22!$N$3:$Q$2969,4,FALSE),IFERROR(VLOOKUP(C778&amp;D778,AUS_female_Toplist_21_22!$N$3:$Q$2879,4,FALSE),"Not found"))</f>
        <v>18</v>
      </c>
      <c r="L778" s="2">
        <f>(COUNTIF($C$2:$C778,$C778)=1)+0</f>
        <v>1</v>
      </c>
      <c r="M778" s="2">
        <f>IF(L778=1,RANK(I778,$I$2:$I$1209,0),"Alternate event")</f>
        <v>353</v>
      </c>
      <c r="N778" s="2" t="str">
        <f t="shared" si="27"/>
        <v>Zach HOLDSWORTH100m</v>
      </c>
      <c r="O778" t="str">
        <f>IF(COUNTIFS($N$2:$N$3997, N778)&gt;1, "Duplicate", "Unique")</f>
        <v>Unique</v>
      </c>
    </row>
    <row r="779" spans="1:15" x14ac:dyDescent="0.2">
      <c r="A779" s="2">
        <v>778</v>
      </c>
      <c r="B779" s="2">
        <f t="shared" si="28"/>
        <v>110</v>
      </c>
      <c r="C779" t="s">
        <v>513</v>
      </c>
      <c r="D779" t="s">
        <v>25</v>
      </c>
      <c r="E779" s="5">
        <v>36427</v>
      </c>
      <c r="F779" s="41">
        <f ca="1">DATEDIF(E779,TODAY(),"y")</f>
        <v>22</v>
      </c>
      <c r="G779" s="42" t="str">
        <f>IFERROR(VLOOKUP(C779&amp;D779,AUS_male_points_list!$A$3:$S$1048576,19,FALSE), IFERROR(VLOOKUP(C779&amp;D779,AUS_female_points_list!$A$3:$S$1048576,19,FALSE),""))</f>
        <v/>
      </c>
      <c r="I779" s="81">
        <f>IFERROR(VLOOKUP(C779&amp;D779,AUS_male_Toplist_21_22!$N$3:$Q$2969,2,FALSE),IFERROR(VLOOKUP(C779&amp;D779,AUS_female_Toplist_21_22!$N$3:$Q$2879,2,FALSE),"Not found"))</f>
        <v>1043</v>
      </c>
      <c r="J779" s="81">
        <f>IFERROR(VLOOKUP(C779&amp;D779,AUS_male_Toplist_21_22!$N$3:$Q$2969,3,FALSE),IFERROR(VLOOKUP(C779&amp;D779,AUS_female_Toplist_21_22!$N$3:$Q$2879,3,FALSE),"Not found"))</f>
        <v>129</v>
      </c>
      <c r="K779" s="2">
        <f>IFERROR(VLOOKUP(C779&amp;D779,AUS_male_Toplist_21_22!$N$3:$Q$2969,4,FALSE),IFERROR(VLOOKUP(C779&amp;D779,AUS_female_Toplist_21_22!$N$3:$Q$2879,4,FALSE),"Not found"))</f>
        <v>20</v>
      </c>
      <c r="L779" s="2">
        <f>(COUNTIF($C$2:$C779,$C779)=1)+0</f>
        <v>0</v>
      </c>
      <c r="M779" s="2" t="str">
        <f>IF(L779=1,RANK(I779,$I$2:$I$1209,0),"Alternate event")</f>
        <v>Alternate event</v>
      </c>
      <c r="N779" s="2" t="str">
        <f t="shared" si="27"/>
        <v>Will ROBERTS200m</v>
      </c>
      <c r="O779" t="str">
        <f>IF(COUNTIFS($N$2:$N$3997, N779)&gt;1, "Duplicate", "Unique")</f>
        <v>Unique</v>
      </c>
    </row>
    <row r="780" spans="1:15" x14ac:dyDescent="0.2">
      <c r="A780" s="2">
        <v>779</v>
      </c>
      <c r="B780" s="2">
        <f t="shared" si="28"/>
        <v>110</v>
      </c>
      <c r="C780" t="s">
        <v>1084</v>
      </c>
      <c r="D780" t="s">
        <v>37</v>
      </c>
      <c r="E780" s="5">
        <v>36544</v>
      </c>
      <c r="F780" s="41">
        <f ca="1">DATEDIF(E780,TODAY(),"y")</f>
        <v>22</v>
      </c>
      <c r="G780" s="42" t="str">
        <f>IFERROR(VLOOKUP(C780&amp;D780,AUS_male_points_list!$A$3:$S$1048576,19,FALSE), IFERROR(VLOOKUP(C780&amp;D780,AUS_female_points_list!$A$3:$S$1048576,19,FALSE),""))</f>
        <v/>
      </c>
      <c r="I780" s="81">
        <f>IFERROR(VLOOKUP(C780&amp;D780,AUS_male_Toplist_21_22!$N$3:$Q$2969,2,FALSE),IFERROR(VLOOKUP(C780&amp;D780,AUS_female_Toplist_21_22!$N$3:$Q$2879,2,FALSE),"Not found"))</f>
        <v>976</v>
      </c>
      <c r="J780" s="81">
        <f>IFERROR(VLOOKUP(C780&amp;D780,AUS_male_Toplist_21_22!$N$3:$Q$2969,3,FALSE),IFERROR(VLOOKUP(C780&amp;D780,AUS_female_Toplist_21_22!$N$3:$Q$2879,3,FALSE),"Not found"))</f>
        <v>129</v>
      </c>
      <c r="K780" s="2">
        <f>IFERROR(VLOOKUP(C780&amp;D780,AUS_male_Toplist_21_22!$N$3:$Q$2969,4,FALSE),IFERROR(VLOOKUP(C780&amp;D780,AUS_female_Toplist_21_22!$N$3:$Q$2879,4,FALSE),"Not found"))</f>
        <v>28</v>
      </c>
      <c r="L780" s="2">
        <f>(COUNTIF($C$2:$C780,$C780)=1)+0</f>
        <v>1</v>
      </c>
      <c r="M780" s="2">
        <f>IF(L780=1,RANK(I780,$I$2:$I$1209,0),"Alternate event")</f>
        <v>742</v>
      </c>
      <c r="N780" s="2" t="str">
        <f t="shared" si="27"/>
        <v>Ryan HATCHlong-jump</v>
      </c>
      <c r="O780" t="str">
        <f>IF(COUNTIFS($N$2:$N$3997, N780)&gt;1, "Duplicate", "Unique")</f>
        <v>Unique</v>
      </c>
    </row>
    <row r="781" spans="1:15" x14ac:dyDescent="0.2">
      <c r="A781" s="2">
        <v>780</v>
      </c>
      <c r="B781" s="2">
        <f t="shared" si="28"/>
        <v>110</v>
      </c>
      <c r="C781" t="s">
        <v>609</v>
      </c>
      <c r="D781" t="s">
        <v>27</v>
      </c>
      <c r="E781" s="5">
        <v>35327</v>
      </c>
      <c r="F781" s="41">
        <f ca="1">DATEDIF(E781,TODAY(),"y")</f>
        <v>25</v>
      </c>
      <c r="G781" s="42" t="str">
        <f>IFERROR(VLOOKUP(C781&amp;D781,AUS_male_points_list!$A$3:$S$1048576,19,FALSE), IFERROR(VLOOKUP(C781&amp;D781,AUS_female_points_list!$A$3:$S$1048576,19,FALSE),""))</f>
        <v/>
      </c>
      <c r="I781" s="81">
        <f>IFERROR(VLOOKUP(C781&amp;D781,AUS_male_Toplist_21_22!$N$3:$Q$2969,2,FALSE),IFERROR(VLOOKUP(C781&amp;D781,AUS_female_Toplist_21_22!$N$3:$Q$2879,2,FALSE),"Not found"))</f>
        <v>1045</v>
      </c>
      <c r="J781" s="81">
        <f>IFERROR(VLOOKUP(C781&amp;D781,AUS_male_Toplist_21_22!$N$3:$Q$2969,3,FALSE),IFERROR(VLOOKUP(C781&amp;D781,AUS_female_Toplist_21_22!$N$3:$Q$2879,3,FALSE),"Not found"))</f>
        <v>130</v>
      </c>
      <c r="K781" s="2">
        <f>IFERROR(VLOOKUP(C781&amp;D781,AUS_male_Toplist_21_22!$N$3:$Q$2969,4,FALSE),IFERROR(VLOOKUP(C781&amp;D781,AUS_female_Toplist_21_22!$N$3:$Q$2879,4,FALSE),"Not found"))</f>
        <v>13</v>
      </c>
      <c r="L781" s="2">
        <f>(COUNTIF($C$2:$C781,$C781)=1)+0</f>
        <v>1</v>
      </c>
      <c r="M781" s="2">
        <f>IF(L781=1,RANK(I781,$I$2:$I$1209,0),"Alternate event")</f>
        <v>374</v>
      </c>
      <c r="N781" s="2" t="str">
        <f t="shared" si="27"/>
        <v>Mason COHEN800m</v>
      </c>
      <c r="O781" t="str">
        <f>IF(COUNTIFS($N$2:$N$3997, N781)&gt;1, "Duplicate", "Unique")</f>
        <v>Unique</v>
      </c>
    </row>
    <row r="782" spans="1:15" x14ac:dyDescent="0.2">
      <c r="A782" s="2">
        <v>781</v>
      </c>
      <c r="B782" s="2">
        <f t="shared" si="28"/>
        <v>110</v>
      </c>
      <c r="C782" t="s">
        <v>762</v>
      </c>
      <c r="D782" t="s">
        <v>38</v>
      </c>
      <c r="E782" s="5">
        <v>36901</v>
      </c>
      <c r="F782" s="41">
        <f ca="1">DATEDIF(E782,TODAY(),"y")</f>
        <v>21</v>
      </c>
      <c r="G782" s="42" t="str">
        <f>IFERROR(VLOOKUP(C782&amp;D782,AUS_male_points_list!$A$3:$S$1048576,19,FALSE), IFERROR(VLOOKUP(C782&amp;D782,AUS_female_points_list!$A$3:$S$1048576,19,FALSE),""))</f>
        <v/>
      </c>
      <c r="I782" s="81">
        <f>IFERROR(VLOOKUP(C782&amp;D782,AUS_male_Toplist_21_22!$N$3:$Q$2969,2,FALSE),IFERROR(VLOOKUP(C782&amp;D782,AUS_female_Toplist_21_22!$N$3:$Q$2879,2,FALSE),"Not found"))</f>
        <v>902</v>
      </c>
      <c r="J782" s="81">
        <f>IFERROR(VLOOKUP(C782&amp;D782,AUS_male_Toplist_21_22!$N$3:$Q$2969,3,FALSE),IFERROR(VLOOKUP(C782&amp;D782,AUS_female_Toplist_21_22!$N$3:$Q$2879,3,FALSE),"Not found"))</f>
        <v>130</v>
      </c>
      <c r="K782" s="2">
        <f>IFERROR(VLOOKUP(C782&amp;D782,AUS_male_Toplist_21_22!$N$3:$Q$2969,4,FALSE),IFERROR(VLOOKUP(C782&amp;D782,AUS_female_Toplist_21_22!$N$3:$Q$2879,4,FALSE),"Not found"))</f>
        <v>16</v>
      </c>
      <c r="L782" s="2">
        <f>(COUNTIF($C$2:$C782,$C782)=1)+0</f>
        <v>1</v>
      </c>
      <c r="M782" s="2">
        <f>IF(L782=1,RANK(I782,$I$2:$I$1209,0),"Alternate event")</f>
        <v>966</v>
      </c>
      <c r="N782" s="2" t="str">
        <f t="shared" si="27"/>
        <v>Angus WOODtriple-jump</v>
      </c>
      <c r="O782" t="str">
        <f>IF(COUNTIFS($N$2:$N$3997, N782)&gt;1, "Duplicate", "Unique")</f>
        <v>Unique</v>
      </c>
    </row>
    <row r="783" spans="1:15" x14ac:dyDescent="0.2">
      <c r="A783" s="2">
        <v>782</v>
      </c>
      <c r="B783" s="2">
        <f t="shared" si="28"/>
        <v>110</v>
      </c>
      <c r="C783" t="s">
        <v>348</v>
      </c>
      <c r="D783" t="s">
        <v>32</v>
      </c>
      <c r="E783" s="5">
        <v>34525</v>
      </c>
      <c r="F783" s="41">
        <f ca="1">DATEDIF(E783,TODAY(),"y")</f>
        <v>27</v>
      </c>
      <c r="G783" s="42" t="str">
        <f>IFERROR(VLOOKUP(C783&amp;D783,AUS_male_points_list!$A$3:$S$1048576,19,FALSE), IFERROR(VLOOKUP(C783&amp;D783,AUS_female_points_list!$A$3:$S$1048576,19,FALSE),""))</f>
        <v/>
      </c>
      <c r="I783" s="81">
        <f>IFERROR(VLOOKUP(C783&amp;D783,AUS_male_Toplist_21_22!$N$3:$Q$2969,2,FALSE),IFERROR(VLOOKUP(C783&amp;D783,AUS_female_Toplist_21_22!$N$3:$Q$2879,2,FALSE),"Not found"))</f>
        <v>968</v>
      </c>
      <c r="J783" s="81">
        <f>IFERROR(VLOOKUP(C783&amp;D783,AUS_male_Toplist_21_22!$N$3:$Q$2969,3,FALSE),IFERROR(VLOOKUP(C783&amp;D783,AUS_female_Toplist_21_22!$N$3:$Q$2879,3,FALSE),"Not found"))</f>
        <v>130</v>
      </c>
      <c r="K783" s="2">
        <f>IFERROR(VLOOKUP(C783&amp;D783,AUS_male_Toplist_21_22!$N$3:$Q$2969,4,FALSE),IFERROR(VLOOKUP(C783&amp;D783,AUS_female_Toplist_21_22!$N$3:$Q$2879,4,FALSE),"Not found"))</f>
        <v>23</v>
      </c>
      <c r="L783" s="2">
        <f>(COUNTIF($C$2:$C783,$C783)=1)+0</f>
        <v>0</v>
      </c>
      <c r="M783" s="2" t="str">
        <f>IF(L783=1,RANK(I783,$I$2:$I$1209,0),"Alternate event")</f>
        <v>Alternate event</v>
      </c>
      <c r="N783" s="2" t="str">
        <f t="shared" si="27"/>
        <v>Margaret GAYEN100mh</v>
      </c>
      <c r="O783" t="str">
        <f>IF(COUNTIFS($N$2:$N$3997, N783)&gt;1, "Duplicate", "Unique")</f>
        <v>Unique</v>
      </c>
    </row>
    <row r="784" spans="1:15" x14ac:dyDescent="0.2">
      <c r="A784" s="2">
        <v>783</v>
      </c>
      <c r="B784" s="2">
        <f t="shared" si="28"/>
        <v>110</v>
      </c>
      <c r="C784" t="s">
        <v>241</v>
      </c>
      <c r="D784" t="s">
        <v>27</v>
      </c>
      <c r="E784" s="5">
        <v>37404</v>
      </c>
      <c r="F784" s="41">
        <f ca="1">DATEDIF(E784,TODAY(),"y")</f>
        <v>19</v>
      </c>
      <c r="G784" s="42" t="str">
        <f>IFERROR(VLOOKUP(C784&amp;D784,AUS_male_points_list!$A$3:$S$1048576,19,FALSE), IFERROR(VLOOKUP(C784&amp;D784,AUS_female_points_list!$A$3:$S$1048576,19,FALSE),""))</f>
        <v/>
      </c>
      <c r="I784" s="81">
        <f>IFERROR(VLOOKUP(C784&amp;D784,AUS_male_Toplist_21_22!$N$3:$Q$2969,2,FALSE),IFERROR(VLOOKUP(C784&amp;D784,AUS_female_Toplist_21_22!$N$3:$Q$2879,2,FALSE),"Not found"))</f>
        <v>1035</v>
      </c>
      <c r="J784" s="81">
        <f>IFERROR(VLOOKUP(C784&amp;D784,AUS_male_Toplist_21_22!$N$3:$Q$2969,3,FALSE),IFERROR(VLOOKUP(C784&amp;D784,AUS_female_Toplist_21_22!$N$3:$Q$2879,3,FALSE),"Not found"))</f>
        <v>130</v>
      </c>
      <c r="K784" s="2">
        <f>IFERROR(VLOOKUP(C784&amp;D784,AUS_male_Toplist_21_22!$N$3:$Q$2969,4,FALSE),IFERROR(VLOOKUP(C784&amp;D784,AUS_female_Toplist_21_22!$N$3:$Q$2879,4,FALSE),"Not found"))</f>
        <v>27</v>
      </c>
      <c r="L784" s="2">
        <f>(COUNTIF($C$2:$C784,$C784)=1)+0</f>
        <v>0</v>
      </c>
      <c r="M784" s="2" t="str">
        <f>IF(L784=1,RANK(I784,$I$2:$I$1209,0),"Alternate event")</f>
        <v>Alternate event</v>
      </c>
      <c r="N784" s="2" t="str">
        <f t="shared" si="27"/>
        <v>Jaylah HANCOCK-CAMERON800m</v>
      </c>
      <c r="O784" t="str">
        <f>IF(COUNTIFS($N$2:$N$3997, N784)&gt;1, "Duplicate", "Unique")</f>
        <v>Unique</v>
      </c>
    </row>
    <row r="785" spans="1:15" x14ac:dyDescent="0.2">
      <c r="A785" s="2">
        <v>784</v>
      </c>
      <c r="B785" s="2">
        <f t="shared" si="28"/>
        <v>110</v>
      </c>
      <c r="C785" t="s">
        <v>905</v>
      </c>
      <c r="D785" t="s">
        <v>28</v>
      </c>
      <c r="E785" s="5">
        <v>44732</v>
      </c>
      <c r="F785" s="41" t="e">
        <f ca="1">DATEDIF(E785,TODAY(),"y")</f>
        <v>#NUM!</v>
      </c>
      <c r="G785" s="42" t="str">
        <f>IFERROR(VLOOKUP(C785&amp;D785,AUS_male_points_list!$A$3:$S$1048576,19,FALSE), IFERROR(VLOOKUP(C785&amp;D785,AUS_female_points_list!$A$3:$S$1048576,19,FALSE),""))</f>
        <v/>
      </c>
      <c r="I785" s="81">
        <f>IFERROR(VLOOKUP(C785&amp;D785,AUS_male_Toplist_21_22!$N$3:$Q$2969,2,FALSE),IFERROR(VLOOKUP(C785&amp;D785,AUS_female_Toplist_21_22!$N$3:$Q$2879,2,FALSE),"Not found"))</f>
        <v>1024</v>
      </c>
      <c r="J785" s="81">
        <f>IFERROR(VLOOKUP(C785&amp;D785,AUS_male_Toplist_21_22!$N$3:$Q$2969,3,FALSE),IFERROR(VLOOKUP(C785&amp;D785,AUS_female_Toplist_21_22!$N$3:$Q$2879,3,FALSE),"Not found"))</f>
        <v>130</v>
      </c>
      <c r="K785" s="2">
        <f>IFERROR(VLOOKUP(C785&amp;D785,AUS_male_Toplist_21_22!$N$3:$Q$2969,4,FALSE),IFERROR(VLOOKUP(C785&amp;D785,AUS_female_Toplist_21_22!$N$3:$Q$2879,4,FALSE),"Not found"))</f>
        <v>29</v>
      </c>
      <c r="L785" s="2">
        <f>(COUNTIF($C$2:$C785,$C785)=1)+0</f>
        <v>1</v>
      </c>
      <c r="M785" s="2">
        <f>IF(L785=1,RANK(I785,$I$2:$I$1209,0),"Alternate event")</f>
        <v>459</v>
      </c>
      <c r="N785" s="2" t="str">
        <f t="shared" si="27"/>
        <v>Cameron MYERS1500m</v>
      </c>
      <c r="O785" t="str">
        <f>IF(COUNTIFS($N$2:$N$3997, N785)&gt;1, "Duplicate", "Unique")</f>
        <v>Unique</v>
      </c>
    </row>
    <row r="786" spans="1:15" x14ac:dyDescent="0.2">
      <c r="A786" s="2">
        <v>785</v>
      </c>
      <c r="B786" s="2">
        <f t="shared" si="28"/>
        <v>110</v>
      </c>
      <c r="C786" t="s">
        <v>924</v>
      </c>
      <c r="D786" t="s">
        <v>28</v>
      </c>
      <c r="E786" s="5">
        <v>37937</v>
      </c>
      <c r="F786" s="41">
        <f ca="1">DATEDIF(E786,TODAY(),"y")</f>
        <v>18</v>
      </c>
      <c r="G786" s="42" t="str">
        <f>IFERROR(VLOOKUP(C786&amp;D786,AUS_male_points_list!$A$3:$S$1048576,19,FALSE), IFERROR(VLOOKUP(C786&amp;D786,AUS_female_points_list!$A$3:$S$1048576,19,FALSE),""))</f>
        <v/>
      </c>
      <c r="I786" s="81">
        <f>IFERROR(VLOOKUP(C786&amp;D786,AUS_male_Toplist_21_22!$N$3:$Q$2969,2,FALSE),IFERROR(VLOOKUP(C786&amp;D786,AUS_female_Toplist_21_22!$N$3:$Q$2879,2,FALSE),"Not found"))</f>
        <v>1015</v>
      </c>
      <c r="J786" s="81">
        <f>IFERROR(VLOOKUP(C786&amp;D786,AUS_male_Toplist_21_22!$N$3:$Q$2969,3,FALSE),IFERROR(VLOOKUP(C786&amp;D786,AUS_female_Toplist_21_22!$N$3:$Q$2879,3,FALSE),"Not found"))</f>
        <v>130</v>
      </c>
      <c r="K786" s="2">
        <f>IFERROR(VLOOKUP(C786&amp;D786,AUS_male_Toplist_21_22!$N$3:$Q$2969,4,FALSE),IFERROR(VLOOKUP(C786&amp;D786,AUS_female_Toplist_21_22!$N$3:$Q$2879,4,FALSE),"Not found"))</f>
        <v>30</v>
      </c>
      <c r="L786" s="2">
        <f>(COUNTIF($C$2:$C786,$C786)=1)+0</f>
        <v>1</v>
      </c>
      <c r="M786" s="2">
        <f>IF(L786=1,RANK(I786,$I$2:$I$1209,0),"Alternate event")</f>
        <v>514</v>
      </c>
      <c r="N786" s="2" t="str">
        <f t="shared" si="27"/>
        <v>Sarah SCHIFFMANN1500m</v>
      </c>
      <c r="O786" t="str">
        <f>IF(COUNTIFS($N$2:$N$3997, N786)&gt;1, "Duplicate", "Unique")</f>
        <v>Unique</v>
      </c>
    </row>
    <row r="787" spans="1:15" x14ac:dyDescent="0.2">
      <c r="A787" s="2">
        <v>786</v>
      </c>
      <c r="B787" s="2">
        <f t="shared" si="28"/>
        <v>110</v>
      </c>
      <c r="C787" t="s">
        <v>1006</v>
      </c>
      <c r="D787" t="s">
        <v>41</v>
      </c>
      <c r="E787" s="5">
        <v>36410</v>
      </c>
      <c r="F787" s="41">
        <f ca="1">DATEDIF(E787,TODAY(),"y")</f>
        <v>22</v>
      </c>
      <c r="G787" s="42" t="str">
        <f>IFERROR(VLOOKUP(C787&amp;D787,AUS_male_points_list!$A$3:$S$1048576,19,FALSE), IFERROR(VLOOKUP(C787&amp;D787,AUS_female_points_list!$A$3:$S$1048576,19,FALSE),""))</f>
        <v/>
      </c>
      <c r="I787" s="81">
        <f>IFERROR(VLOOKUP(C787&amp;D787,AUS_male_Toplist_21_22!$N$3:$Q$2969,2,FALSE),IFERROR(VLOOKUP(C787&amp;D787,AUS_female_Toplist_21_22!$N$3:$Q$2879,2,FALSE),"Not found"))</f>
        <v>729</v>
      </c>
      <c r="J787" s="81">
        <f>IFERROR(VLOOKUP(C787&amp;D787,AUS_male_Toplist_21_22!$N$3:$Q$2969,3,FALSE),IFERROR(VLOOKUP(C787&amp;D787,AUS_female_Toplist_21_22!$N$3:$Q$2879,3,FALSE),"Not found"))</f>
        <v>130</v>
      </c>
      <c r="K787" s="2">
        <f>IFERROR(VLOOKUP(C787&amp;D787,AUS_male_Toplist_21_22!$N$3:$Q$2969,4,FALSE),IFERROR(VLOOKUP(C787&amp;D787,AUS_female_Toplist_21_22!$N$3:$Q$2879,4,FALSE),"Not found"))</f>
        <v>30</v>
      </c>
      <c r="L787" s="2">
        <f>(COUNTIF($C$2:$C787,$C787)=1)+0</f>
        <v>1</v>
      </c>
      <c r="M787" s="2">
        <f>IF(L787=1,RANK(I787,$I$2:$I$1209,0),"Alternate event")</f>
        <v>1124</v>
      </c>
      <c r="N787" s="2" t="str">
        <f t="shared" si="27"/>
        <v>Chloe METCALFjavelin-throw</v>
      </c>
      <c r="O787" t="str">
        <f>IF(COUNTIFS($N$2:$N$3997, N787)&gt;1, "Duplicate", "Unique")</f>
        <v>Unique</v>
      </c>
    </row>
    <row r="788" spans="1:15" x14ac:dyDescent="0.2">
      <c r="A788" s="2">
        <v>787</v>
      </c>
      <c r="B788" s="2">
        <f t="shared" si="28"/>
        <v>110</v>
      </c>
      <c r="C788" t="s">
        <v>596</v>
      </c>
      <c r="D788" t="s">
        <v>26</v>
      </c>
      <c r="E788" s="5">
        <v>36946</v>
      </c>
      <c r="F788" s="41">
        <f ca="1">DATEDIF(E788,TODAY(),"y")</f>
        <v>21</v>
      </c>
      <c r="G788" s="42" t="str">
        <f>IFERROR(VLOOKUP(C788&amp;D788,AUS_male_points_list!$A$3:$S$1048576,19,FALSE), IFERROR(VLOOKUP(C788&amp;D788,AUS_female_points_list!$A$3:$S$1048576,19,FALSE),""))</f>
        <v/>
      </c>
      <c r="I788" s="81">
        <f>IFERROR(VLOOKUP(C788&amp;D788,AUS_male_Toplist_21_22!$N$3:$Q$2969,2,FALSE),IFERROR(VLOOKUP(C788&amp;D788,AUS_female_Toplist_21_22!$N$3:$Q$2879,2,FALSE),"Not found"))</f>
        <v>1050</v>
      </c>
      <c r="J788" s="81">
        <f>IFERROR(VLOOKUP(C788&amp;D788,AUS_male_Toplist_21_22!$N$3:$Q$2969,3,FALSE),IFERROR(VLOOKUP(C788&amp;D788,AUS_female_Toplist_21_22!$N$3:$Q$2879,3,FALSE),"Not found"))</f>
        <v>131</v>
      </c>
      <c r="K788" s="2">
        <f>IFERROR(VLOOKUP(C788&amp;D788,AUS_male_Toplist_21_22!$N$3:$Q$2969,4,FALSE),IFERROR(VLOOKUP(C788&amp;D788,AUS_female_Toplist_21_22!$N$3:$Q$2879,4,FALSE),"Not found"))</f>
        <v>11</v>
      </c>
      <c r="L788" s="2">
        <f>(COUNTIF($C$2:$C788,$C788)=1)+0</f>
        <v>1</v>
      </c>
      <c r="M788" s="2">
        <f>IF(L788=1,RANK(I788,$I$2:$I$1209,0),"Alternate event")</f>
        <v>353</v>
      </c>
      <c r="N788" s="2" t="str">
        <f t="shared" si="27"/>
        <v>Callum RORISON400m</v>
      </c>
      <c r="O788" t="str">
        <f>IF(COUNTIFS($N$2:$N$3997, N788)&gt;1, "Duplicate", "Unique")</f>
        <v>Unique</v>
      </c>
    </row>
    <row r="789" spans="1:15" x14ac:dyDescent="0.2">
      <c r="A789" s="2">
        <v>788</v>
      </c>
      <c r="B789" s="2">
        <f t="shared" si="28"/>
        <v>110</v>
      </c>
      <c r="C789" t="s">
        <v>591</v>
      </c>
      <c r="D789" t="s">
        <v>26</v>
      </c>
      <c r="E789" s="5">
        <v>35845</v>
      </c>
      <c r="F789" s="41">
        <f ca="1">DATEDIF(E789,TODAY(),"y")</f>
        <v>24</v>
      </c>
      <c r="G789" s="42" t="str">
        <f>IFERROR(VLOOKUP(C789&amp;D789,AUS_male_points_list!$A$3:$S$1048576,19,FALSE), IFERROR(VLOOKUP(C789&amp;D789,AUS_female_points_list!$A$3:$S$1048576,19,FALSE),""))</f>
        <v/>
      </c>
      <c r="I789" s="81">
        <f>IFERROR(VLOOKUP(C789&amp;D789,AUS_male_Toplist_21_22!$N$3:$Q$2969,2,FALSE),IFERROR(VLOOKUP(C789&amp;D789,AUS_female_Toplist_21_22!$N$3:$Q$2879,2,FALSE),"Not found"))</f>
        <v>1050</v>
      </c>
      <c r="J789" s="81">
        <f>IFERROR(VLOOKUP(C789&amp;D789,AUS_male_Toplist_21_22!$N$3:$Q$2969,3,FALSE),IFERROR(VLOOKUP(C789&amp;D789,AUS_female_Toplist_21_22!$N$3:$Q$2879,3,FALSE),"Not found"))</f>
        <v>131</v>
      </c>
      <c r="K789" s="2">
        <f>IFERROR(VLOOKUP(C789&amp;D789,AUS_male_Toplist_21_22!$N$3:$Q$2969,4,FALSE),IFERROR(VLOOKUP(C789&amp;D789,AUS_female_Toplist_21_22!$N$3:$Q$2879,4,FALSE),"Not found"))</f>
        <v>11</v>
      </c>
      <c r="L789" s="2">
        <f>(COUNTIF($C$2:$C789,$C789)=1)+0</f>
        <v>0</v>
      </c>
      <c r="M789" s="2" t="str">
        <f>IF(L789=1,RANK(I789,$I$2:$I$1209,0),"Alternate event")</f>
        <v>Alternate event</v>
      </c>
      <c r="N789" s="2" t="str">
        <f t="shared" si="27"/>
        <v>Conor FRY400m</v>
      </c>
      <c r="O789" t="str">
        <f>IF(COUNTIFS($N$2:$N$3997, N789)&gt;1, "Duplicate", "Unique")</f>
        <v>Unique</v>
      </c>
    </row>
    <row r="790" spans="1:15" x14ac:dyDescent="0.2">
      <c r="A790" s="2">
        <v>789</v>
      </c>
      <c r="B790" s="2">
        <f t="shared" si="28"/>
        <v>110</v>
      </c>
      <c r="C790" t="s">
        <v>913</v>
      </c>
      <c r="D790" s="5" t="s">
        <v>26</v>
      </c>
      <c r="E790" s="5">
        <v>35582</v>
      </c>
      <c r="F790" s="41">
        <f ca="1">DATEDIF(E790,TODAY(),"y")</f>
        <v>24</v>
      </c>
      <c r="G790" s="42" t="str">
        <f>IFERROR(VLOOKUP(C790&amp;D790,AUS_male_points_list!$A$3:$S$1048576,19,FALSE), IFERROR(VLOOKUP(C790&amp;D790,AUS_female_points_list!$A$3:$S$1048576,19,FALSE),""))</f>
        <v/>
      </c>
      <c r="I790" s="81">
        <f>IFERROR(VLOOKUP(C790&amp;D790,AUS_male_Toplist_21_22!$N$3:$Q$2969,2,FALSE),IFERROR(VLOOKUP(C790&amp;D790,AUS_female_Toplist_21_22!$N$3:$Q$2879,2,FALSE),"Not found"))</f>
        <v>1040</v>
      </c>
      <c r="J790" s="81">
        <f>IFERROR(VLOOKUP(C790&amp;D790,AUS_male_Toplist_21_22!$N$3:$Q$2969,3,FALSE),IFERROR(VLOOKUP(C790&amp;D790,AUS_female_Toplist_21_22!$N$3:$Q$2879,3,FALSE),"Not found"))</f>
        <v>131</v>
      </c>
      <c r="K790" s="2">
        <f>IFERROR(VLOOKUP(C790&amp;D790,AUS_male_Toplist_21_22!$N$3:$Q$2969,4,FALSE),IFERROR(VLOOKUP(C790&amp;D790,AUS_female_Toplist_21_22!$N$3:$Q$2879,4,FALSE),"Not found"))</f>
        <v>12</v>
      </c>
      <c r="L790" s="2">
        <f>(COUNTIF($C$2:$C790,$C790)=1)+0</f>
        <v>0</v>
      </c>
      <c r="M790" s="2" t="str">
        <f>IF(L790=1,RANK(I790,$I$2:$I$1209,0),"Alternate event")</f>
        <v>Alternate event</v>
      </c>
      <c r="N790" s="2" t="str">
        <f t="shared" si="27"/>
        <v>Emma PHILIPPE400m</v>
      </c>
      <c r="O790" t="str">
        <f>IF(COUNTIFS($N$2:$N$3997, N790)&gt;1, "Duplicate", "Unique")</f>
        <v>Unique</v>
      </c>
    </row>
    <row r="791" spans="1:15" x14ac:dyDescent="0.2">
      <c r="A791" s="2">
        <v>790</v>
      </c>
      <c r="B791" s="2">
        <f t="shared" si="28"/>
        <v>110</v>
      </c>
      <c r="C791" t="s">
        <v>617</v>
      </c>
      <c r="D791" t="s">
        <v>27</v>
      </c>
      <c r="E791" s="5">
        <v>36638</v>
      </c>
      <c r="F791" s="41">
        <f ca="1">DATEDIF(E791,TODAY(),"y")</f>
        <v>21</v>
      </c>
      <c r="G791" s="42" t="str">
        <f>IFERROR(VLOOKUP(C791&amp;D791,AUS_male_points_list!$A$3:$S$1048576,19,FALSE), IFERROR(VLOOKUP(C791&amp;D791,AUS_female_points_list!$A$3:$S$1048576,19,FALSE),""))</f>
        <v/>
      </c>
      <c r="I791" s="81">
        <f>IFERROR(VLOOKUP(C791&amp;D791,AUS_male_Toplist_21_22!$N$3:$Q$2969,2,FALSE),IFERROR(VLOOKUP(C791&amp;D791,AUS_female_Toplist_21_22!$N$3:$Q$2879,2,FALSE),"Not found"))</f>
        <v>1042</v>
      </c>
      <c r="J791" s="81">
        <f>IFERROR(VLOOKUP(C791&amp;D791,AUS_male_Toplist_21_22!$N$3:$Q$2969,3,FALSE),IFERROR(VLOOKUP(C791&amp;D791,AUS_female_Toplist_21_22!$N$3:$Q$2879,3,FALSE),"Not found"))</f>
        <v>131</v>
      </c>
      <c r="K791" s="2">
        <f>IFERROR(VLOOKUP(C791&amp;D791,AUS_male_Toplist_21_22!$N$3:$Q$2969,4,FALSE),IFERROR(VLOOKUP(C791&amp;D791,AUS_female_Toplist_21_22!$N$3:$Q$2879,4,FALSE),"Not found"))</f>
        <v>14</v>
      </c>
      <c r="L791" s="2">
        <f>(COUNTIF($C$2:$C791,$C791)=1)+0</f>
        <v>1</v>
      </c>
      <c r="M791" s="2">
        <f>IF(L791=1,RANK(I791,$I$2:$I$1209,0),"Alternate event")</f>
        <v>387</v>
      </c>
      <c r="N791" s="2" t="str">
        <f t="shared" si="27"/>
        <v>Thomas MOORCROFT800m</v>
      </c>
      <c r="O791" t="str">
        <f>IF(COUNTIFS($N$2:$N$3997, N791)&gt;1, "Duplicate", "Unique")</f>
        <v>Unique</v>
      </c>
    </row>
    <row r="792" spans="1:15" x14ac:dyDescent="0.2">
      <c r="A792" s="2">
        <v>791</v>
      </c>
      <c r="B792" s="2">
        <f t="shared" si="28"/>
        <v>110</v>
      </c>
      <c r="C792" t="s">
        <v>618</v>
      </c>
      <c r="D792" t="s">
        <v>27</v>
      </c>
      <c r="E792" s="5">
        <v>37232</v>
      </c>
      <c r="F792" s="41">
        <f ca="1">DATEDIF(E792,TODAY(),"y")</f>
        <v>20</v>
      </c>
      <c r="G792" s="42" t="str">
        <f>IFERROR(VLOOKUP(C792&amp;D792,AUS_male_points_list!$A$3:$S$1048576,19,FALSE), IFERROR(VLOOKUP(C792&amp;D792,AUS_female_points_list!$A$3:$S$1048576,19,FALSE),""))</f>
        <v/>
      </c>
      <c r="I792" s="81">
        <f>IFERROR(VLOOKUP(C792&amp;D792,AUS_male_Toplist_21_22!$N$3:$Q$2969,2,FALSE),IFERROR(VLOOKUP(C792&amp;D792,AUS_female_Toplist_21_22!$N$3:$Q$2879,2,FALSE),"Not found"))</f>
        <v>1042</v>
      </c>
      <c r="J792" s="81">
        <f>IFERROR(VLOOKUP(C792&amp;D792,AUS_male_Toplist_21_22!$N$3:$Q$2969,3,FALSE),IFERROR(VLOOKUP(C792&amp;D792,AUS_female_Toplist_21_22!$N$3:$Q$2879,3,FALSE),"Not found"))</f>
        <v>131</v>
      </c>
      <c r="K792" s="2">
        <f>IFERROR(VLOOKUP(C792&amp;D792,AUS_male_Toplist_21_22!$N$3:$Q$2969,4,FALSE),IFERROR(VLOOKUP(C792&amp;D792,AUS_female_Toplist_21_22!$N$3:$Q$2879,4,FALSE),"Not found"))</f>
        <v>14</v>
      </c>
      <c r="L792" s="2">
        <f>(COUNTIF($C$2:$C792,$C792)=1)+0</f>
        <v>1</v>
      </c>
      <c r="M792" s="2">
        <f>IF(L792=1,RANK(I792,$I$2:$I$1209,0),"Alternate event")</f>
        <v>387</v>
      </c>
      <c r="N792" s="2" t="str">
        <f t="shared" si="27"/>
        <v>Luke SHAW800m</v>
      </c>
      <c r="O792" t="str">
        <f>IF(COUNTIFS($N$2:$N$3997, N792)&gt;1, "Duplicate", "Unique")</f>
        <v>Unique</v>
      </c>
    </row>
    <row r="793" spans="1:15" x14ac:dyDescent="0.2">
      <c r="A793" s="2">
        <v>792</v>
      </c>
      <c r="B793" s="2">
        <f t="shared" si="28"/>
        <v>110</v>
      </c>
      <c r="C793" t="s">
        <v>5160</v>
      </c>
      <c r="D793" t="s">
        <v>41</v>
      </c>
      <c r="E793" s="5">
        <v>44671</v>
      </c>
      <c r="F793" s="41" t="e">
        <f ca="1">DATEDIF(E793,TODAY(),"y")</f>
        <v>#NUM!</v>
      </c>
      <c r="G793" s="42" t="str">
        <f>IFERROR(VLOOKUP(C793&amp;D793,AUS_male_points_list!$A$3:$S$1048576,19,FALSE), IFERROR(VLOOKUP(C793&amp;D793,AUS_female_points_list!$A$3:$S$1048576,19,FALSE),""))</f>
        <v/>
      </c>
      <c r="I793" s="81">
        <f>IFERROR(VLOOKUP(C793&amp;D793,AUS_male_Toplist_21_22!$N$3:$Q$2969,2,FALSE),IFERROR(VLOOKUP(C793&amp;D793,AUS_female_Toplist_21_22!$N$3:$Q$2879,2,FALSE),"Not found"))</f>
        <v>858</v>
      </c>
      <c r="J793" s="81">
        <f>IFERROR(VLOOKUP(C793&amp;D793,AUS_male_Toplist_21_22!$N$3:$Q$2969,3,FALSE),IFERROR(VLOOKUP(C793&amp;D793,AUS_female_Toplist_21_22!$N$3:$Q$2879,3,FALSE),"Not found"))</f>
        <v>131</v>
      </c>
      <c r="K793" s="2">
        <f>IFERROR(VLOOKUP(C793&amp;D793,AUS_male_Toplist_21_22!$N$3:$Q$2969,4,FALSE),IFERROR(VLOOKUP(C793&amp;D793,AUS_female_Toplist_21_22!$N$3:$Q$2879,4,FALSE),"Not found"))</f>
        <v>16</v>
      </c>
      <c r="L793" s="2">
        <f>(COUNTIF($C$2:$C793,$C793)=1)+0</f>
        <v>1</v>
      </c>
      <c r="M793" s="2">
        <f>IF(L793=1,RANK(I793,$I$2:$I$1209,0),"Alternate event")</f>
        <v>1023</v>
      </c>
      <c r="N793" s="2" t="str">
        <f t="shared" si="27"/>
        <v>Luke STACHOWICZjavelin-throw</v>
      </c>
      <c r="O793" t="str">
        <f>IF(COUNTIFS($N$2:$N$3997, N793)&gt;1, "Duplicate", "Unique")</f>
        <v>Unique</v>
      </c>
    </row>
    <row r="794" spans="1:15" x14ac:dyDescent="0.2">
      <c r="A794" s="2">
        <v>793</v>
      </c>
      <c r="B794" s="2">
        <f t="shared" si="28"/>
        <v>110</v>
      </c>
      <c r="C794" t="s">
        <v>1083</v>
      </c>
      <c r="D794" t="s">
        <v>38</v>
      </c>
      <c r="E794" s="5">
        <v>36798</v>
      </c>
      <c r="F794" s="41">
        <f ca="1">DATEDIF(E794,TODAY(),"y")</f>
        <v>21</v>
      </c>
      <c r="G794" s="42" t="str">
        <f>IFERROR(VLOOKUP(C794&amp;D794,AUS_male_points_list!$A$3:$S$1048576,19,FALSE), IFERROR(VLOOKUP(C794&amp;D794,AUS_female_points_list!$A$3:$S$1048576,19,FALSE),""))</f>
        <v/>
      </c>
      <c r="I794" s="81">
        <f>IFERROR(VLOOKUP(C794&amp;D794,AUS_male_Toplist_21_22!$N$3:$Q$2969,2,FALSE),IFERROR(VLOOKUP(C794&amp;D794,AUS_female_Toplist_21_22!$N$3:$Q$2879,2,FALSE),"Not found"))</f>
        <v>898</v>
      </c>
      <c r="J794" s="81">
        <f>IFERROR(VLOOKUP(C794&amp;D794,AUS_male_Toplist_21_22!$N$3:$Q$2969,3,FALSE),IFERROR(VLOOKUP(C794&amp;D794,AUS_female_Toplist_21_22!$N$3:$Q$2879,3,FALSE),"Not found"))</f>
        <v>131</v>
      </c>
      <c r="K794" s="2">
        <f>IFERROR(VLOOKUP(C794&amp;D794,AUS_male_Toplist_21_22!$N$3:$Q$2969,4,FALSE),IFERROR(VLOOKUP(C794&amp;D794,AUS_female_Toplist_21_22!$N$3:$Q$2879,4,FALSE),"Not found"))</f>
        <v>17</v>
      </c>
      <c r="L794" s="2">
        <f>(COUNTIF($C$2:$C794,$C794)=1)+0</f>
        <v>0</v>
      </c>
      <c r="M794" s="2" t="str">
        <f>IF(L794=1,RANK(I794,$I$2:$I$1209,0),"Alternate event")</f>
        <v>Alternate event</v>
      </c>
      <c r="N794" s="2" t="str">
        <f t="shared" si="27"/>
        <v>Thomas PITTStriple-jump</v>
      </c>
      <c r="O794" t="str">
        <f>IF(COUNTIFS($N$2:$N$3997, N794)&gt;1, "Duplicate", "Unique")</f>
        <v>Unique</v>
      </c>
    </row>
    <row r="795" spans="1:15" x14ac:dyDescent="0.2">
      <c r="A795" s="2">
        <v>794</v>
      </c>
      <c r="B795" s="2">
        <f t="shared" si="28"/>
        <v>110</v>
      </c>
      <c r="C795" t="s">
        <v>115</v>
      </c>
      <c r="D795" t="s">
        <v>25</v>
      </c>
      <c r="E795" s="5">
        <v>37673</v>
      </c>
      <c r="F795" s="41">
        <f ca="1">DATEDIF(E795,TODAY(),"y")</f>
        <v>19</v>
      </c>
      <c r="G795" s="42" t="str">
        <f>IFERROR(VLOOKUP(C795&amp;D795,AUS_male_points_list!$A$3:$S$1048576,19,FALSE), IFERROR(VLOOKUP(C795&amp;D795,AUS_female_points_list!$A$3:$S$1048576,19,FALSE),""))</f>
        <v/>
      </c>
      <c r="I795" s="81">
        <f>IFERROR(VLOOKUP(C795&amp;D795,AUS_male_Toplist_21_22!$N$3:$Q$2969,2,FALSE),IFERROR(VLOOKUP(C795&amp;D795,AUS_female_Toplist_21_22!$N$3:$Q$2879,2,FALSE),"Not found"))</f>
        <v>1023</v>
      </c>
      <c r="J795" s="81">
        <f>IFERROR(VLOOKUP(C795&amp;D795,AUS_male_Toplist_21_22!$N$3:$Q$2969,3,FALSE),IFERROR(VLOOKUP(C795&amp;D795,AUS_female_Toplist_21_22!$N$3:$Q$2879,3,FALSE),"Not found"))</f>
        <v>131</v>
      </c>
      <c r="K795" s="2">
        <f>IFERROR(VLOOKUP(C795&amp;D795,AUS_male_Toplist_21_22!$N$3:$Q$2969,4,FALSE),IFERROR(VLOOKUP(C795&amp;D795,AUS_female_Toplist_21_22!$N$3:$Q$2879,4,FALSE),"Not found"))</f>
        <v>18</v>
      </c>
      <c r="L795" s="2">
        <f>(COUNTIF($C$2:$C795,$C795)=1)+0</f>
        <v>0</v>
      </c>
      <c r="M795" s="2" t="str">
        <f>IF(L795=1,RANK(I795,$I$2:$I$1209,0),"Alternate event")</f>
        <v>Alternate event</v>
      </c>
      <c r="N795" s="2" t="str">
        <f t="shared" si="27"/>
        <v>Olivia MATZER200m</v>
      </c>
      <c r="O795" t="str">
        <f>IF(COUNTIFS($N$2:$N$3997, N795)&gt;1, "Duplicate", "Unique")</f>
        <v>Unique</v>
      </c>
    </row>
    <row r="796" spans="1:15" x14ac:dyDescent="0.2">
      <c r="A796" s="2">
        <v>795</v>
      </c>
      <c r="B796" s="2">
        <f t="shared" si="28"/>
        <v>110</v>
      </c>
      <c r="C796" t="s">
        <v>962</v>
      </c>
      <c r="D796" t="s">
        <v>33</v>
      </c>
      <c r="E796" s="5">
        <v>37469</v>
      </c>
      <c r="F796" s="41">
        <f ca="1">DATEDIF(E796,TODAY(),"y")</f>
        <v>19</v>
      </c>
      <c r="G796" s="42" t="str">
        <f>IFERROR(VLOOKUP(C796&amp;D796,AUS_male_points_list!$A$3:$S$1048576,19,FALSE), IFERROR(VLOOKUP(C796&amp;D796,AUS_female_points_list!$A$3:$S$1048576,19,FALSE),""))</f>
        <v/>
      </c>
      <c r="I796" s="81">
        <f>IFERROR(VLOOKUP(C796&amp;D796,AUS_male_Toplist_21_22!$N$3:$Q$2969,2,FALSE),IFERROR(VLOOKUP(C796&amp;D796,AUS_female_Toplist_21_22!$N$3:$Q$2879,2,FALSE),"Not found"))</f>
        <v>957</v>
      </c>
      <c r="J796" s="81">
        <f>IFERROR(VLOOKUP(C796&amp;D796,AUS_male_Toplist_21_22!$N$3:$Q$2969,3,FALSE),IFERROR(VLOOKUP(C796&amp;D796,AUS_female_Toplist_21_22!$N$3:$Q$2879,3,FALSE),"Not found"))</f>
        <v>131</v>
      </c>
      <c r="K796" s="2">
        <f>IFERROR(VLOOKUP(C796&amp;D796,AUS_male_Toplist_21_22!$N$3:$Q$2969,4,FALSE),IFERROR(VLOOKUP(C796&amp;D796,AUS_female_Toplist_21_22!$N$3:$Q$2879,4,FALSE),"Not found"))</f>
        <v>19</v>
      </c>
      <c r="L796" s="2">
        <f>(COUNTIF($C$2:$C796,$C796)=1)+0</f>
        <v>1</v>
      </c>
      <c r="M796" s="2">
        <f>IF(L796=1,RANK(I796,$I$2:$I$1209,0),"Alternate event")</f>
        <v>809</v>
      </c>
      <c r="N796" s="2" t="str">
        <f t="shared" si="27"/>
        <v>Fletcher DAY400mh</v>
      </c>
      <c r="O796" t="str">
        <f>IF(COUNTIFS($N$2:$N$3997, N796)&gt;1, "Duplicate", "Unique")</f>
        <v>Unique</v>
      </c>
    </row>
    <row r="797" spans="1:15" x14ac:dyDescent="0.2">
      <c r="A797" s="2">
        <v>796</v>
      </c>
      <c r="B797" s="2">
        <f t="shared" si="28"/>
        <v>110</v>
      </c>
      <c r="C797" t="s">
        <v>538</v>
      </c>
      <c r="D797" t="s">
        <v>25</v>
      </c>
      <c r="E797" s="5">
        <v>44640</v>
      </c>
      <c r="F797" s="41" t="e">
        <f ca="1">DATEDIF(E797,TODAY(),"y")</f>
        <v>#NUM!</v>
      </c>
      <c r="G797" s="42" t="str">
        <f>IFERROR(VLOOKUP(C797&amp;D797,AUS_male_points_list!$A$3:$S$1048576,19,FALSE), IFERROR(VLOOKUP(C797&amp;D797,AUS_female_points_list!$A$3:$S$1048576,19,FALSE),""))</f>
        <v/>
      </c>
      <c r="I797" s="81">
        <f>IFERROR(VLOOKUP(C797&amp;D797,AUS_male_Toplist_21_22!$N$3:$Q$2969,2,FALSE),IFERROR(VLOOKUP(C797&amp;D797,AUS_female_Toplist_21_22!$N$3:$Q$2879,2,FALSE),"Not found"))</f>
        <v>1038</v>
      </c>
      <c r="J797" s="81">
        <f>IFERROR(VLOOKUP(C797&amp;D797,AUS_male_Toplist_21_22!$N$3:$Q$2969,3,FALSE),IFERROR(VLOOKUP(C797&amp;D797,AUS_female_Toplist_21_22!$N$3:$Q$2879,3,FALSE),"Not found"))</f>
        <v>131</v>
      </c>
      <c r="K797" s="2">
        <f>IFERROR(VLOOKUP(C797&amp;D797,AUS_male_Toplist_21_22!$N$3:$Q$2969,4,FALSE),IFERROR(VLOOKUP(C797&amp;D797,AUS_female_Toplist_21_22!$N$3:$Q$2879,4,FALSE),"Not found"))</f>
        <v>21</v>
      </c>
      <c r="L797" s="2">
        <f>(COUNTIF($C$2:$C797,$C797)=1)+0</f>
        <v>1</v>
      </c>
      <c r="M797" s="2">
        <f>IF(L797=1,RANK(I797,$I$2:$I$1209,0),"Alternate event")</f>
        <v>399</v>
      </c>
      <c r="N797" s="2" t="str">
        <f t="shared" si="27"/>
        <v>Connor BOND200m</v>
      </c>
      <c r="O797" t="str">
        <f>IF(COUNTIFS($N$2:$N$3997, N797)&gt;1, "Duplicate", "Unique")</f>
        <v>Unique</v>
      </c>
    </row>
    <row r="798" spans="1:15" x14ac:dyDescent="0.2">
      <c r="A798" s="2">
        <v>797</v>
      </c>
      <c r="B798" s="2">
        <f t="shared" si="28"/>
        <v>110</v>
      </c>
      <c r="C798" t="s">
        <v>125</v>
      </c>
      <c r="D798" t="s">
        <v>2</v>
      </c>
      <c r="E798" s="5">
        <v>44671</v>
      </c>
      <c r="F798" s="41" t="e">
        <f ca="1">DATEDIF(E798,TODAY(),"y")</f>
        <v>#NUM!</v>
      </c>
      <c r="G798" s="42" t="str">
        <f>IFERROR(VLOOKUP(C798&amp;D798,AUS_male_points_list!$A$3:$S$1048576,19,FALSE), IFERROR(VLOOKUP(C798&amp;D798,AUS_female_points_list!$A$3:$S$1048576,19,FALSE),""))</f>
        <v/>
      </c>
      <c r="I798" s="81">
        <f>IFERROR(VLOOKUP(C798&amp;D798,AUS_male_Toplist_21_22!$N$3:$Q$2969,2,FALSE),IFERROR(VLOOKUP(C798&amp;D798,AUS_female_Toplist_21_22!$N$3:$Q$2879,2,FALSE),"Not found"))</f>
        <v>1041</v>
      </c>
      <c r="J798" s="81">
        <f>IFERROR(VLOOKUP(C798&amp;D798,AUS_male_Toplist_21_22!$N$3:$Q$2969,3,FALSE),IFERROR(VLOOKUP(C798&amp;D798,AUS_female_Toplist_21_22!$N$3:$Q$2879,3,FALSE),"Not found"))</f>
        <v>131</v>
      </c>
      <c r="K798" s="2">
        <f>IFERROR(VLOOKUP(C798&amp;D798,AUS_male_Toplist_21_22!$N$3:$Q$2969,4,FALSE),IFERROR(VLOOKUP(C798&amp;D798,AUS_female_Toplist_21_22!$N$3:$Q$2879,4,FALSE),"Not found"))</f>
        <v>22</v>
      </c>
      <c r="L798" s="2">
        <f>(COUNTIF($C$2:$C798,$C798)=1)+0</f>
        <v>1</v>
      </c>
      <c r="M798" s="2">
        <f>IF(L798=1,RANK(I798,$I$2:$I$1209,0),"Alternate event")</f>
        <v>392</v>
      </c>
      <c r="N798" s="2" t="str">
        <f t="shared" si="27"/>
        <v>Georgia HARRIS100m</v>
      </c>
      <c r="O798" t="str">
        <f>IF(COUNTIFS($N$2:$N$3997, N798)&gt;1, "Duplicate", "Unique")</f>
        <v>Unique</v>
      </c>
    </row>
    <row r="799" spans="1:15" x14ac:dyDescent="0.2">
      <c r="A799" s="2">
        <v>798</v>
      </c>
      <c r="B799" s="2">
        <f t="shared" si="28"/>
        <v>110</v>
      </c>
      <c r="C799" t="s">
        <v>391</v>
      </c>
      <c r="D799" t="s">
        <v>37</v>
      </c>
      <c r="E799" s="5">
        <v>44671</v>
      </c>
      <c r="F799" s="41" t="e">
        <f ca="1">DATEDIF(E799,TODAY(),"y")</f>
        <v>#NUM!</v>
      </c>
      <c r="G799" s="42" t="str">
        <f>IFERROR(VLOOKUP(C799&amp;D799,AUS_male_points_list!$A$3:$S$1048576,19,FALSE), IFERROR(VLOOKUP(C799&amp;D799,AUS_female_points_list!$A$3:$S$1048576,19,FALSE),""))</f>
        <v/>
      </c>
      <c r="I799" s="81">
        <f>IFERROR(VLOOKUP(C799&amp;D799,AUS_male_Toplist_21_22!$N$3:$Q$2969,2,FALSE),IFERROR(VLOOKUP(C799&amp;D799,AUS_female_Toplist_21_22!$N$3:$Q$2879,2,FALSE),"Not found"))</f>
        <v>951</v>
      </c>
      <c r="J799" s="81">
        <f>IFERROR(VLOOKUP(C799&amp;D799,AUS_male_Toplist_21_22!$N$3:$Q$2969,3,FALSE),IFERROR(VLOOKUP(C799&amp;D799,AUS_female_Toplist_21_22!$N$3:$Q$2879,3,FALSE),"Not found"))</f>
        <v>131</v>
      </c>
      <c r="K799" s="2">
        <f>IFERROR(VLOOKUP(C799&amp;D799,AUS_male_Toplist_21_22!$N$3:$Q$2969,4,FALSE),IFERROR(VLOOKUP(C799&amp;D799,AUS_female_Toplist_21_22!$N$3:$Q$2879,4,FALSE),"Not found"))</f>
        <v>24</v>
      </c>
      <c r="L799" s="2">
        <f>(COUNTIF($C$2:$C799,$C799)=1)+0</f>
        <v>1</v>
      </c>
      <c r="M799" s="2">
        <f>IF(L799=1,RANK(I799,$I$2:$I$1209,0),"Alternate event")</f>
        <v>824</v>
      </c>
      <c r="N799" s="2" t="str">
        <f t="shared" si="27"/>
        <v>Sophie KAVANAGHlong-jump</v>
      </c>
      <c r="O799" t="str">
        <f>IF(COUNTIFS($N$2:$N$3997, N799)&gt;1, "Duplicate", "Unique")</f>
        <v>Unique</v>
      </c>
    </row>
    <row r="800" spans="1:15" x14ac:dyDescent="0.2">
      <c r="A800" s="2">
        <v>799</v>
      </c>
      <c r="B800" s="2">
        <f t="shared" si="28"/>
        <v>110</v>
      </c>
      <c r="C800" t="s">
        <v>379</v>
      </c>
      <c r="D800" t="s">
        <v>37</v>
      </c>
      <c r="E800" s="5">
        <v>44701</v>
      </c>
      <c r="F800" s="41" t="e">
        <f ca="1">DATEDIF(E800,TODAY(),"y")</f>
        <v>#NUM!</v>
      </c>
      <c r="G800" s="42" t="str">
        <f>IFERROR(VLOOKUP(C800&amp;D800,AUS_male_points_list!$A$3:$S$1048576,19,FALSE), IFERROR(VLOOKUP(C800&amp;D800,AUS_female_points_list!$A$3:$S$1048576,19,FALSE),""))</f>
        <v/>
      </c>
      <c r="I800" s="81">
        <f>IFERROR(VLOOKUP(C800&amp;D800,AUS_male_Toplist_21_22!$N$3:$Q$2969,2,FALSE),IFERROR(VLOOKUP(C800&amp;D800,AUS_female_Toplist_21_22!$N$3:$Q$2879,2,FALSE),"Not found"))</f>
        <v>951</v>
      </c>
      <c r="J800" s="81">
        <f>IFERROR(VLOOKUP(C800&amp;D800,AUS_male_Toplist_21_22!$N$3:$Q$2969,3,FALSE),IFERROR(VLOOKUP(C800&amp;D800,AUS_female_Toplist_21_22!$N$3:$Q$2879,3,FALSE),"Not found"))</f>
        <v>131</v>
      </c>
      <c r="K800" s="2">
        <f>IFERROR(VLOOKUP(C800&amp;D800,AUS_male_Toplist_21_22!$N$3:$Q$2969,4,FALSE),IFERROR(VLOOKUP(C800&amp;D800,AUS_female_Toplist_21_22!$N$3:$Q$2879,4,FALSE),"Not found"))</f>
        <v>24</v>
      </c>
      <c r="L800" s="2">
        <f>(COUNTIF($C$2:$C800,$C800)=1)+0</f>
        <v>1</v>
      </c>
      <c r="M800" s="2">
        <f>IF(L800=1,RANK(I800,$I$2:$I$1209,0),"Alternate event")</f>
        <v>824</v>
      </c>
      <c r="N800" s="2" t="str">
        <f t="shared" si="27"/>
        <v>Sienna BONDlong-jump</v>
      </c>
      <c r="O800" t="str">
        <f>IF(COUNTIFS($N$2:$N$3997, N800)&gt;1, "Duplicate", "Unique")</f>
        <v>Unique</v>
      </c>
    </row>
    <row r="801" spans="1:15" x14ac:dyDescent="0.2">
      <c r="A801" s="2">
        <v>800</v>
      </c>
      <c r="B801" s="2">
        <f t="shared" si="28"/>
        <v>110</v>
      </c>
      <c r="C801" t="s">
        <v>381</v>
      </c>
      <c r="D801" s="5" t="s">
        <v>37</v>
      </c>
      <c r="E801" s="5">
        <v>44701</v>
      </c>
      <c r="F801" s="41" t="e">
        <f ca="1">DATEDIF(E801,TODAY(),"y")</f>
        <v>#NUM!</v>
      </c>
      <c r="G801" s="42" t="str">
        <f>IFERROR(VLOOKUP(C801&amp;D801,AUS_male_points_list!$A$3:$S$1048576,19,FALSE), IFERROR(VLOOKUP(C801&amp;D801,AUS_female_points_list!$A$3:$S$1048576,19,FALSE),""))</f>
        <v/>
      </c>
      <c r="I801" s="81">
        <f>IFERROR(VLOOKUP(C801&amp;D801,AUS_male_Toplist_21_22!$N$3:$Q$2969,2,FALSE),IFERROR(VLOOKUP(C801&amp;D801,AUS_female_Toplist_21_22!$N$3:$Q$2879,2,FALSE),"Not found"))</f>
        <v>951</v>
      </c>
      <c r="J801" s="81">
        <f>IFERROR(VLOOKUP(C801&amp;D801,AUS_male_Toplist_21_22!$N$3:$Q$2969,3,FALSE),IFERROR(VLOOKUP(C801&amp;D801,AUS_female_Toplist_21_22!$N$3:$Q$2879,3,FALSE),"Not found"))</f>
        <v>131</v>
      </c>
      <c r="K801" s="2">
        <f>IFERROR(VLOOKUP(C801&amp;D801,AUS_male_Toplist_21_22!$N$3:$Q$2969,4,FALSE),IFERROR(VLOOKUP(C801&amp;D801,AUS_female_Toplist_21_22!$N$3:$Q$2879,4,FALSE),"Not found"))</f>
        <v>24</v>
      </c>
      <c r="L801" s="2">
        <f>(COUNTIF($C$2:$C801,$C801)=1)+0</f>
        <v>0</v>
      </c>
      <c r="M801" s="2" t="str">
        <f>IF(L801=1,RANK(I801,$I$2:$I$1209,0),"Alternate event")</f>
        <v>Alternate event</v>
      </c>
      <c r="N801" s="2" t="str">
        <f t="shared" si="27"/>
        <v>Brianna LEUNGlong-jump</v>
      </c>
      <c r="O801" t="str">
        <f>IF(COUNTIFS($N$2:$N$3997, N801)&gt;1, "Duplicate", "Unique")</f>
        <v>Unique</v>
      </c>
    </row>
    <row r="802" spans="1:15" x14ac:dyDescent="0.2">
      <c r="A802" s="2">
        <v>801</v>
      </c>
      <c r="B802" s="2">
        <f t="shared" si="28"/>
        <v>110</v>
      </c>
      <c r="C802" t="s">
        <v>1163</v>
      </c>
      <c r="D802" t="s">
        <v>28</v>
      </c>
      <c r="E802" s="5">
        <v>37714</v>
      </c>
      <c r="F802" s="41">
        <f ca="1">DATEDIF(E802,TODAY(),"y")</f>
        <v>18</v>
      </c>
      <c r="G802" s="42" t="str">
        <f>IFERROR(VLOOKUP(C802&amp;D802,AUS_male_points_list!$A$3:$S$1048576,19,FALSE), IFERROR(VLOOKUP(C802&amp;D802,AUS_female_points_list!$A$3:$S$1048576,19,FALSE),""))</f>
        <v/>
      </c>
      <c r="I802" s="81">
        <f>IFERROR(VLOOKUP(C802&amp;D802,AUS_male_Toplist_21_22!$N$3:$Q$2969,2,FALSE),IFERROR(VLOOKUP(C802&amp;D802,AUS_female_Toplist_21_22!$N$3:$Q$2879,2,FALSE),"Not found"))</f>
        <v>1017</v>
      </c>
      <c r="J802" s="81">
        <f>IFERROR(VLOOKUP(C802&amp;D802,AUS_male_Toplist_21_22!$N$3:$Q$2969,3,FALSE),IFERROR(VLOOKUP(C802&amp;D802,AUS_female_Toplist_21_22!$N$3:$Q$2879,3,FALSE),"Not found"))</f>
        <v>131</v>
      </c>
      <c r="K802" s="2">
        <f>IFERROR(VLOOKUP(C802&amp;D802,AUS_male_Toplist_21_22!$N$3:$Q$2969,4,FALSE),IFERROR(VLOOKUP(C802&amp;D802,AUS_female_Toplist_21_22!$N$3:$Q$2879,4,FALSE),"Not found"))</f>
        <v>30</v>
      </c>
      <c r="L802" s="2">
        <f>(COUNTIF($C$2:$C802,$C802)=1)+0</f>
        <v>1</v>
      </c>
      <c r="M802" s="2">
        <f>IF(L802=1,RANK(I802,$I$2:$I$1209,0),"Alternate event")</f>
        <v>504</v>
      </c>
      <c r="N802" s="2" t="str">
        <f t="shared" si="27"/>
        <v>Daniel KELLY1500m</v>
      </c>
      <c r="O802" t="str">
        <f>IF(COUNTIFS($N$2:$N$3997, N802)&gt;1, "Duplicate", "Unique")</f>
        <v>Unique</v>
      </c>
    </row>
    <row r="803" spans="1:15" x14ac:dyDescent="0.2">
      <c r="A803" s="2">
        <v>802</v>
      </c>
      <c r="B803" s="2">
        <f t="shared" si="28"/>
        <v>110</v>
      </c>
      <c r="C803" t="s">
        <v>264</v>
      </c>
      <c r="D803" s="5" t="s">
        <v>28</v>
      </c>
      <c r="E803" s="5">
        <v>44732</v>
      </c>
      <c r="F803" s="41" t="e">
        <f ca="1">DATEDIF(E803,TODAY(),"y")</f>
        <v>#NUM!</v>
      </c>
      <c r="G803" s="42" t="str">
        <f>IFERROR(VLOOKUP(C803&amp;D803,AUS_male_points_list!$A$3:$S$1048576,19,FALSE), IFERROR(VLOOKUP(C803&amp;D803,AUS_female_points_list!$A$3:$S$1048576,19,FALSE),""))</f>
        <v/>
      </c>
      <c r="I803" s="81">
        <f>IFERROR(VLOOKUP(C803&amp;D803,AUS_male_Toplist_21_22!$N$3:$Q$2969,2,FALSE),IFERROR(VLOOKUP(C803&amp;D803,AUS_female_Toplist_21_22!$N$3:$Q$2879,2,FALSE),"Not found"))</f>
        <v>1014</v>
      </c>
      <c r="J803" s="81">
        <f>IFERROR(VLOOKUP(C803&amp;D803,AUS_male_Toplist_21_22!$N$3:$Q$2969,3,FALSE),IFERROR(VLOOKUP(C803&amp;D803,AUS_female_Toplist_21_22!$N$3:$Q$2879,3,FALSE),"Not found"))</f>
        <v>131</v>
      </c>
      <c r="K803" s="2">
        <f>IFERROR(VLOOKUP(C803&amp;D803,AUS_male_Toplist_21_22!$N$3:$Q$2969,4,FALSE),IFERROR(VLOOKUP(C803&amp;D803,AUS_female_Toplist_21_22!$N$3:$Q$2879,4,FALSE),"Not found"))</f>
        <v>31</v>
      </c>
      <c r="L803" s="2">
        <f>(COUNTIF($C$2:$C803,$C803)=1)+0</f>
        <v>1</v>
      </c>
      <c r="M803" s="2">
        <f>IF(L803=1,RANK(I803,$I$2:$I$1209,0),"Alternate event")</f>
        <v>521</v>
      </c>
      <c r="N803" s="2" t="str">
        <f t="shared" si="27"/>
        <v>Daisy SUDHOLZ1500m</v>
      </c>
      <c r="O803" t="str">
        <f>IF(COUNTIFS($N$2:$N$3997, N803)&gt;1, "Duplicate", "Unique")</f>
        <v>Unique</v>
      </c>
    </row>
    <row r="804" spans="1:15" x14ac:dyDescent="0.2">
      <c r="A804" s="2">
        <v>803</v>
      </c>
      <c r="B804" s="2">
        <f t="shared" si="28"/>
        <v>110</v>
      </c>
      <c r="C804" t="s">
        <v>294</v>
      </c>
      <c r="D804" t="s">
        <v>28</v>
      </c>
      <c r="E804" s="5">
        <v>36196</v>
      </c>
      <c r="F804" s="41">
        <f ca="1">DATEDIF(E804,TODAY(),"y")</f>
        <v>23</v>
      </c>
      <c r="G804" s="42" t="str">
        <f>IFERROR(VLOOKUP(C804&amp;D804,AUS_male_points_list!$A$3:$S$1048576,19,FALSE), IFERROR(VLOOKUP(C804&amp;D804,AUS_female_points_list!$A$3:$S$1048576,19,FALSE),""))</f>
        <v/>
      </c>
      <c r="I804" s="81">
        <f>IFERROR(VLOOKUP(C804&amp;D804,AUS_male_Toplist_21_22!$N$3:$Q$2969,2,FALSE),IFERROR(VLOOKUP(C804&amp;D804,AUS_female_Toplist_21_22!$N$3:$Q$2879,2,FALSE),"Not found"))</f>
        <v>1014</v>
      </c>
      <c r="J804" s="81">
        <f>IFERROR(VLOOKUP(C804&amp;D804,AUS_male_Toplist_21_22!$N$3:$Q$2969,3,FALSE),IFERROR(VLOOKUP(C804&amp;D804,AUS_female_Toplist_21_22!$N$3:$Q$2879,3,FALSE),"Not found"))</f>
        <v>131</v>
      </c>
      <c r="K804" s="2">
        <f>IFERROR(VLOOKUP(C804&amp;D804,AUS_male_Toplist_21_22!$N$3:$Q$2969,4,FALSE),IFERROR(VLOOKUP(C804&amp;D804,AUS_female_Toplist_21_22!$N$3:$Q$2879,4,FALSE),"Not found"))</f>
        <v>31</v>
      </c>
      <c r="L804" s="2">
        <f>(COUNTIF($C$2:$C804,$C804)=1)+0</f>
        <v>0</v>
      </c>
      <c r="M804" s="2" t="str">
        <f>IF(L804=1,RANK(I804,$I$2:$I$1209,0),"Alternate event")</f>
        <v>Alternate event</v>
      </c>
      <c r="N804" s="2" t="str">
        <f t="shared" si="27"/>
        <v>Cara FEAIN-RYAN1500m</v>
      </c>
      <c r="O804" t="str">
        <f>IF(COUNTIFS($N$2:$N$3997, N804)&gt;1, "Duplicate", "Unique")</f>
        <v>Unique</v>
      </c>
    </row>
    <row r="805" spans="1:15" x14ac:dyDescent="0.2">
      <c r="A805" s="2">
        <v>804</v>
      </c>
      <c r="B805" s="2">
        <f t="shared" si="28"/>
        <v>110</v>
      </c>
      <c r="C805" t="s">
        <v>469</v>
      </c>
      <c r="D805" t="s">
        <v>39</v>
      </c>
      <c r="E805" s="5">
        <v>38336</v>
      </c>
      <c r="F805" s="41">
        <f ca="1">DATEDIF(E805,TODAY(),"y")</f>
        <v>17</v>
      </c>
      <c r="G805" s="42" t="str">
        <f>IFERROR(VLOOKUP(C805&amp;D805,AUS_male_points_list!$A$3:$S$1048576,19,FALSE), IFERROR(VLOOKUP(C805&amp;D805,AUS_female_points_list!$A$3:$S$1048576,19,FALSE),""))</f>
        <v/>
      </c>
      <c r="I805" s="81">
        <f>IFERROR(VLOOKUP(C805&amp;D805,AUS_male_Toplist_21_22!$N$3:$Q$2969,2,FALSE),IFERROR(VLOOKUP(C805&amp;D805,AUS_female_Toplist_21_22!$N$3:$Q$2879,2,FALSE),"Not found"))</f>
        <v>774</v>
      </c>
      <c r="J805" s="81">
        <f>IFERROR(VLOOKUP(C805&amp;D805,AUS_male_Toplist_21_22!$N$3:$Q$2969,3,FALSE),IFERROR(VLOOKUP(C805&amp;D805,AUS_female_Toplist_21_22!$N$3:$Q$2879,3,FALSE),"Not found"))</f>
        <v>132</v>
      </c>
      <c r="K805" s="2">
        <f>IFERROR(VLOOKUP(C805&amp;D805,AUS_male_Toplist_21_22!$N$3:$Q$2969,4,FALSE),IFERROR(VLOOKUP(C805&amp;D805,AUS_female_Toplist_21_22!$N$3:$Q$2879,4,FALSE),"Not found"))</f>
        <v>16</v>
      </c>
      <c r="L805" s="2">
        <f>(COUNTIF($C$2:$C805,$C805)=1)+0</f>
        <v>1</v>
      </c>
      <c r="M805" s="2">
        <f>IF(L805=1,RANK(I805,$I$2:$I$1209,0),"Alternate event")</f>
        <v>1097</v>
      </c>
      <c r="N805" s="2" t="str">
        <f t="shared" si="27"/>
        <v>Kaitlyn COULTERshot-put</v>
      </c>
      <c r="O805" t="str">
        <f>IF(COUNTIFS($N$2:$N$3997, N805)&gt;1, "Duplicate", "Unique")</f>
        <v>Unique</v>
      </c>
    </row>
    <row r="806" spans="1:15" x14ac:dyDescent="0.2">
      <c r="A806" s="2">
        <v>805</v>
      </c>
      <c r="B806" s="2">
        <f t="shared" si="28"/>
        <v>110</v>
      </c>
      <c r="C806" t="s">
        <v>522</v>
      </c>
      <c r="D806" t="s">
        <v>2</v>
      </c>
      <c r="E806" s="5">
        <v>35423</v>
      </c>
      <c r="F806" s="41">
        <f ca="1">DATEDIF(E806,TODAY(),"y")</f>
        <v>25</v>
      </c>
      <c r="G806" s="42" t="str">
        <f>IFERROR(VLOOKUP(C806&amp;D806,AUS_male_points_list!$A$3:$S$1048576,19,FALSE), IFERROR(VLOOKUP(C806&amp;D806,AUS_female_points_list!$A$3:$S$1048576,19,FALSE),""))</f>
        <v/>
      </c>
      <c r="I806" s="81">
        <f>IFERROR(VLOOKUP(C806&amp;D806,AUS_male_Toplist_21_22!$N$3:$Q$2969,2,FALSE),IFERROR(VLOOKUP(C806&amp;D806,AUS_female_Toplist_21_22!$N$3:$Q$2879,2,FALSE),"Not found"))</f>
        <v>1047</v>
      </c>
      <c r="J806" s="81">
        <f>IFERROR(VLOOKUP(C806&amp;D806,AUS_male_Toplist_21_22!$N$3:$Q$2969,3,FALSE),IFERROR(VLOOKUP(C806&amp;D806,AUS_female_Toplist_21_22!$N$3:$Q$2879,3,FALSE),"Not found"))</f>
        <v>132</v>
      </c>
      <c r="K806" s="2">
        <f>IFERROR(VLOOKUP(C806&amp;D806,AUS_male_Toplist_21_22!$N$3:$Q$2969,4,FALSE),IFERROR(VLOOKUP(C806&amp;D806,AUS_female_Toplist_21_22!$N$3:$Q$2879,4,FALSE),"Not found"))</f>
        <v>20</v>
      </c>
      <c r="L806" s="2">
        <f>(COUNTIF($C$2:$C806,$C806)=1)+0</f>
        <v>0</v>
      </c>
      <c r="M806" s="2" t="str">
        <f>IF(L806=1,RANK(I806,$I$2:$I$1209,0),"Alternate event")</f>
        <v>Alternate event</v>
      </c>
      <c r="N806" s="2" t="str">
        <f t="shared" si="27"/>
        <v>Michael ROMANIN100m</v>
      </c>
      <c r="O806" t="str">
        <f>IF(COUNTIFS($N$2:$N$3997, N806)&gt;1, "Duplicate", "Unique")</f>
        <v>Unique</v>
      </c>
    </row>
    <row r="807" spans="1:15" x14ac:dyDescent="0.2">
      <c r="A807" s="2">
        <v>806</v>
      </c>
      <c r="B807" s="2">
        <f t="shared" si="28"/>
        <v>110</v>
      </c>
      <c r="C807" t="s">
        <v>752</v>
      </c>
      <c r="D807" t="s">
        <v>37</v>
      </c>
      <c r="E807" s="5">
        <v>34731</v>
      </c>
      <c r="F807" s="41">
        <f ca="1">DATEDIF(E807,TODAY(),"y")</f>
        <v>27</v>
      </c>
      <c r="G807" s="42" t="str">
        <f>IFERROR(VLOOKUP(C807&amp;D807,AUS_male_points_list!$A$3:$S$1048576,19,FALSE), IFERROR(VLOOKUP(C807&amp;D807,AUS_female_points_list!$A$3:$S$1048576,19,FALSE),""))</f>
        <v/>
      </c>
      <c r="I807" s="81">
        <f>IFERROR(VLOOKUP(C807&amp;D807,AUS_male_Toplist_21_22!$N$3:$Q$2969,2,FALSE),IFERROR(VLOOKUP(C807&amp;D807,AUS_female_Toplist_21_22!$N$3:$Q$2879,2,FALSE),"Not found"))</f>
        <v>969</v>
      </c>
      <c r="J807" s="81">
        <f>IFERROR(VLOOKUP(C807&amp;D807,AUS_male_Toplist_21_22!$N$3:$Q$2969,3,FALSE),IFERROR(VLOOKUP(C807&amp;D807,AUS_female_Toplist_21_22!$N$3:$Q$2879,3,FALSE),"Not found"))</f>
        <v>132</v>
      </c>
      <c r="K807" s="2">
        <f>IFERROR(VLOOKUP(C807&amp;D807,AUS_male_Toplist_21_22!$N$3:$Q$2969,4,FALSE),IFERROR(VLOOKUP(C807&amp;D807,AUS_female_Toplist_21_22!$N$3:$Q$2879,4,FALSE),"Not found"))</f>
        <v>29</v>
      </c>
      <c r="L807" s="2">
        <f>(COUNTIF($C$2:$C807,$C807)=1)+0</f>
        <v>1</v>
      </c>
      <c r="M807" s="2">
        <f>IF(L807=1,RANK(I807,$I$2:$I$1209,0),"Alternate event")</f>
        <v>765</v>
      </c>
      <c r="N807" s="2" t="str">
        <f t="shared" si="27"/>
        <v>Nicholas VAN GELDERlong-jump</v>
      </c>
      <c r="O807" t="str">
        <f>IF(COUNTIFS($N$2:$N$3997, N807)&gt;1, "Duplicate", "Unique")</f>
        <v>Unique</v>
      </c>
    </row>
    <row r="808" spans="1:15" x14ac:dyDescent="0.2">
      <c r="A808" s="2">
        <v>807</v>
      </c>
      <c r="B808" s="2">
        <f t="shared" si="28"/>
        <v>110</v>
      </c>
      <c r="C808" t="s">
        <v>749</v>
      </c>
      <c r="D808" t="s">
        <v>37</v>
      </c>
      <c r="E808" s="5">
        <v>44640</v>
      </c>
      <c r="F808" s="41" t="e">
        <f ca="1">DATEDIF(E808,TODAY(),"y")</f>
        <v>#NUM!</v>
      </c>
      <c r="G808" s="42" t="str">
        <f>IFERROR(VLOOKUP(C808&amp;D808,AUS_male_points_list!$A$3:$S$1048576,19,FALSE), IFERROR(VLOOKUP(C808&amp;D808,AUS_female_points_list!$A$3:$S$1048576,19,FALSE),""))</f>
        <v/>
      </c>
      <c r="I808" s="81">
        <f>IFERROR(VLOOKUP(C808&amp;D808,AUS_male_Toplist_21_22!$N$3:$Q$2969,2,FALSE),IFERROR(VLOOKUP(C808&amp;D808,AUS_female_Toplist_21_22!$N$3:$Q$2879,2,FALSE),"Not found"))</f>
        <v>969</v>
      </c>
      <c r="J808" s="81">
        <f>IFERROR(VLOOKUP(C808&amp;D808,AUS_male_Toplist_21_22!$N$3:$Q$2969,3,FALSE),IFERROR(VLOOKUP(C808&amp;D808,AUS_female_Toplist_21_22!$N$3:$Q$2879,3,FALSE),"Not found"))</f>
        <v>132</v>
      </c>
      <c r="K808" s="2">
        <f>IFERROR(VLOOKUP(C808&amp;D808,AUS_male_Toplist_21_22!$N$3:$Q$2969,4,FALSE),IFERROR(VLOOKUP(C808&amp;D808,AUS_female_Toplist_21_22!$N$3:$Q$2879,4,FALSE),"Not found"))</f>
        <v>29</v>
      </c>
      <c r="L808" s="2">
        <f>(COUNTIF($C$2:$C808,$C808)=1)+0</f>
        <v>1</v>
      </c>
      <c r="M808" s="2">
        <f>IF(L808=1,RANK(I808,$I$2:$I$1209,0),"Alternate event")</f>
        <v>765</v>
      </c>
      <c r="N808" s="2" t="str">
        <f t="shared" si="27"/>
        <v>Jacob HRISTIANOPOULOSlong-jump</v>
      </c>
      <c r="O808" t="str">
        <f>IF(COUNTIFS($N$2:$N$3997, N808)&gt;1, "Duplicate", "Unique")</f>
        <v>Unique</v>
      </c>
    </row>
    <row r="809" spans="1:15" x14ac:dyDescent="0.2">
      <c r="A809" s="2">
        <v>808</v>
      </c>
      <c r="B809" s="2">
        <f t="shared" si="28"/>
        <v>110</v>
      </c>
      <c r="C809" t="s">
        <v>1075</v>
      </c>
      <c r="D809" t="s">
        <v>33</v>
      </c>
      <c r="E809" s="5">
        <v>44671</v>
      </c>
      <c r="F809" s="41" t="e">
        <f ca="1">DATEDIF(E809,TODAY(),"y")</f>
        <v>#NUM!</v>
      </c>
      <c r="G809" s="42" t="str">
        <f>IFERROR(VLOOKUP(C809&amp;D809,AUS_male_points_list!$A$3:$S$1048576,19,FALSE), IFERROR(VLOOKUP(C809&amp;D809,AUS_female_points_list!$A$3:$S$1048576,19,FALSE),""))</f>
        <v/>
      </c>
      <c r="I809" s="81">
        <f>IFERROR(VLOOKUP(C809&amp;D809,AUS_male_Toplist_21_22!$N$3:$Q$2969,2,FALSE),IFERROR(VLOOKUP(C809&amp;D809,AUS_female_Toplist_21_22!$N$3:$Q$2879,2,FALSE),"Not found"))</f>
        <v>967</v>
      </c>
      <c r="J809" s="81">
        <f>IFERROR(VLOOKUP(C809&amp;D809,AUS_male_Toplist_21_22!$N$3:$Q$2969,3,FALSE),IFERROR(VLOOKUP(C809&amp;D809,AUS_female_Toplist_21_22!$N$3:$Q$2879,3,FALSE),"Not found"))</f>
        <v>133</v>
      </c>
      <c r="K809" s="2">
        <f>IFERROR(VLOOKUP(C809&amp;D809,AUS_male_Toplist_21_22!$N$3:$Q$2969,4,FALSE),IFERROR(VLOOKUP(C809&amp;D809,AUS_female_Toplist_21_22!$N$3:$Q$2879,4,FALSE),"Not found"))</f>
        <v>13</v>
      </c>
      <c r="L809" s="2">
        <f>(COUNTIF($C$2:$C809,$C809)=1)+0</f>
        <v>1</v>
      </c>
      <c r="M809" s="2">
        <f>IF(L809=1,RANK(I809,$I$2:$I$1209,0),"Alternate event")</f>
        <v>776</v>
      </c>
      <c r="N809" s="2" t="str">
        <f t="shared" si="27"/>
        <v>Hugo HANAK400mh</v>
      </c>
      <c r="O809" t="str">
        <f>IF(COUNTIFS($N$2:$N$3997, N809)&gt;1, "Duplicate", "Unique")</f>
        <v>Unique</v>
      </c>
    </row>
    <row r="810" spans="1:15" x14ac:dyDescent="0.2">
      <c r="A810" s="2">
        <v>809</v>
      </c>
      <c r="B810" s="2">
        <f t="shared" si="28"/>
        <v>110</v>
      </c>
      <c r="C810" t="s">
        <v>1110</v>
      </c>
      <c r="D810" s="5" t="s">
        <v>39</v>
      </c>
      <c r="E810" s="5">
        <v>44701</v>
      </c>
      <c r="F810" s="41" t="e">
        <f ca="1">DATEDIF(E810,TODAY(),"y")</f>
        <v>#NUM!</v>
      </c>
      <c r="G810" s="42" t="str">
        <f>IFERROR(VLOOKUP(C810&amp;D810,AUS_male_points_list!$A$3:$S$1048576,19,FALSE), IFERROR(VLOOKUP(C810&amp;D810,AUS_female_points_list!$A$3:$S$1048576,19,FALSE),""))</f>
        <v/>
      </c>
      <c r="I810" s="81">
        <f>IFERROR(VLOOKUP(C810&amp;D810,AUS_male_Toplist_21_22!$N$3:$Q$2969,2,FALSE),IFERROR(VLOOKUP(C810&amp;D810,AUS_female_Toplist_21_22!$N$3:$Q$2879,2,FALSE),"Not found"))</f>
        <v>839</v>
      </c>
      <c r="J810" s="81">
        <f>IFERROR(VLOOKUP(C810&amp;D810,AUS_male_Toplist_21_22!$N$3:$Q$2969,3,FALSE),IFERROR(VLOOKUP(C810&amp;D810,AUS_female_Toplist_21_22!$N$3:$Q$2879,3,FALSE),"Not found"))</f>
        <v>133</v>
      </c>
      <c r="K810" s="2">
        <f>IFERROR(VLOOKUP(C810&amp;D810,AUS_male_Toplist_21_22!$N$3:$Q$2969,4,FALSE),IFERROR(VLOOKUP(C810&amp;D810,AUS_female_Toplist_21_22!$N$3:$Q$2879,4,FALSE),"Not found"))</f>
        <v>13</v>
      </c>
      <c r="L810" s="2">
        <f>(COUNTIF($C$2:$C810,$C810)=1)+0</f>
        <v>1</v>
      </c>
      <c r="M810" s="2">
        <f>IF(L810=1,RANK(I810,$I$2:$I$1209,0),"Alternate event")</f>
        <v>1042</v>
      </c>
      <c r="N810" s="2" t="str">
        <f t="shared" si="27"/>
        <v>Robert MARCHESI-SCOTTshot-put</v>
      </c>
      <c r="O810" t="str">
        <f>IF(COUNTIFS($N$2:$N$3997, N810)&gt;1, "Duplicate", "Unique")</f>
        <v>Unique</v>
      </c>
    </row>
    <row r="811" spans="1:15" x14ac:dyDescent="0.2">
      <c r="A811" s="2">
        <v>810</v>
      </c>
      <c r="B811" s="2">
        <f t="shared" si="28"/>
        <v>110</v>
      </c>
      <c r="C811" t="s">
        <v>1065</v>
      </c>
      <c r="D811" t="s">
        <v>34</v>
      </c>
      <c r="E811" s="5">
        <v>35217</v>
      </c>
      <c r="F811" s="41">
        <f ca="1">DATEDIF(E811,TODAY(),"y")</f>
        <v>25</v>
      </c>
      <c r="G811" s="42" t="str">
        <f>IFERROR(VLOOKUP(C811&amp;D811,AUS_male_points_list!$A$3:$S$1048576,19,FALSE), IFERROR(VLOOKUP(C811&amp;D811,AUS_female_points_list!$A$3:$S$1048576,19,FALSE),""))</f>
        <v/>
      </c>
      <c r="I811" s="81">
        <f>IFERROR(VLOOKUP(C811&amp;D811,AUS_male_Toplist_21_22!$N$3:$Q$2969,2,FALSE),IFERROR(VLOOKUP(C811&amp;D811,AUS_female_Toplist_21_22!$N$3:$Q$2879,2,FALSE),"Not found"))</f>
        <v>912</v>
      </c>
      <c r="J811" s="81">
        <f>IFERROR(VLOOKUP(C811&amp;D811,AUS_male_Toplist_21_22!$N$3:$Q$2969,3,FALSE),IFERROR(VLOOKUP(C811&amp;D811,AUS_female_Toplist_21_22!$N$3:$Q$2879,3,FALSE),"Not found"))</f>
        <v>133</v>
      </c>
      <c r="K811" s="2">
        <f>IFERROR(VLOOKUP(C811&amp;D811,AUS_male_Toplist_21_22!$N$3:$Q$2969,4,FALSE),IFERROR(VLOOKUP(C811&amp;D811,AUS_female_Toplist_21_22!$N$3:$Q$2879,4,FALSE),"Not found"))</f>
        <v>16</v>
      </c>
      <c r="L811" s="2">
        <f>(COUNTIF($C$2:$C811,$C811)=1)+0</f>
        <v>1</v>
      </c>
      <c r="M811" s="2">
        <f>IF(L811=1,RANK(I811,$I$2:$I$1209,0),"Alternate event")</f>
        <v>953</v>
      </c>
      <c r="N811" s="2" t="str">
        <f t="shared" si="27"/>
        <v>Nathan PEARCE3000msc</v>
      </c>
      <c r="O811" t="str">
        <f>IF(COUNTIFS($N$2:$N$3997, N811)&gt;1, "Duplicate", "Unique")</f>
        <v>Unique</v>
      </c>
    </row>
    <row r="812" spans="1:15" x14ac:dyDescent="0.2">
      <c r="A812" s="2">
        <v>811</v>
      </c>
      <c r="B812" s="2">
        <f t="shared" si="28"/>
        <v>110</v>
      </c>
      <c r="C812" t="s">
        <v>1090</v>
      </c>
      <c r="D812" t="s">
        <v>38</v>
      </c>
      <c r="E812" s="5">
        <v>44640</v>
      </c>
      <c r="F812" s="41" t="e">
        <f ca="1">DATEDIF(E812,TODAY(),"y")</f>
        <v>#NUM!</v>
      </c>
      <c r="G812" s="42" t="str">
        <f>IFERROR(VLOOKUP(C812&amp;D812,AUS_male_points_list!$A$3:$S$1048576,19,FALSE), IFERROR(VLOOKUP(C812&amp;D812,AUS_female_points_list!$A$3:$S$1048576,19,FALSE),""))</f>
        <v/>
      </c>
      <c r="I812" s="81">
        <f>IFERROR(VLOOKUP(C812&amp;D812,AUS_male_Toplist_21_22!$N$3:$Q$2969,2,FALSE),IFERROR(VLOOKUP(C812&amp;D812,AUS_female_Toplist_21_22!$N$3:$Q$2879,2,FALSE),"Not found"))</f>
        <v>891</v>
      </c>
      <c r="J812" s="81">
        <f>IFERROR(VLOOKUP(C812&amp;D812,AUS_male_Toplist_21_22!$N$3:$Q$2969,3,FALSE),IFERROR(VLOOKUP(C812&amp;D812,AUS_female_Toplist_21_22!$N$3:$Q$2879,3,FALSE),"Not found"))</f>
        <v>133</v>
      </c>
      <c r="K812" s="2">
        <f>IFERROR(VLOOKUP(C812&amp;D812,AUS_male_Toplist_21_22!$N$3:$Q$2969,4,FALSE),IFERROR(VLOOKUP(C812&amp;D812,AUS_female_Toplist_21_22!$N$3:$Q$2879,4,FALSE),"Not found"))</f>
        <v>18</v>
      </c>
      <c r="L812" s="2">
        <f>(COUNTIF($C$2:$C812,$C812)=1)+0</f>
        <v>1</v>
      </c>
      <c r="M812" s="2">
        <f>IF(L812=1,RANK(I812,$I$2:$I$1209,0),"Alternate event")</f>
        <v>982</v>
      </c>
      <c r="N812" s="2" t="str">
        <f t="shared" si="27"/>
        <v>Joshua HWABAtriple-jump</v>
      </c>
      <c r="O812" t="str">
        <f>IF(COUNTIFS($N$2:$N$3997, N812)&gt;1, "Duplicate", "Unique")</f>
        <v>Unique</v>
      </c>
    </row>
    <row r="813" spans="1:15" x14ac:dyDescent="0.2">
      <c r="A813" s="2">
        <v>812</v>
      </c>
      <c r="B813" s="2">
        <f t="shared" si="28"/>
        <v>110</v>
      </c>
      <c r="C813" t="s">
        <v>365</v>
      </c>
      <c r="D813" t="s">
        <v>33</v>
      </c>
      <c r="E813" s="5">
        <v>37873</v>
      </c>
      <c r="F813" s="41">
        <f ca="1">DATEDIF(E813,TODAY(),"y")</f>
        <v>18</v>
      </c>
      <c r="G813" s="42" t="str">
        <f>IFERROR(VLOOKUP(C813&amp;D813,AUS_male_points_list!$A$3:$S$1048576,19,FALSE), IFERROR(VLOOKUP(C813&amp;D813,AUS_female_points_list!$A$3:$S$1048576,19,FALSE),""))</f>
        <v/>
      </c>
      <c r="I813" s="81">
        <f>IFERROR(VLOOKUP(C813&amp;D813,AUS_male_Toplist_21_22!$N$3:$Q$2969,2,FALSE),IFERROR(VLOOKUP(C813&amp;D813,AUS_female_Toplist_21_22!$N$3:$Q$2879,2,FALSE),"Not found"))</f>
        <v>952</v>
      </c>
      <c r="J813" s="81">
        <f>IFERROR(VLOOKUP(C813&amp;D813,AUS_male_Toplist_21_22!$N$3:$Q$2969,3,FALSE),IFERROR(VLOOKUP(C813&amp;D813,AUS_female_Toplist_21_22!$N$3:$Q$2879,3,FALSE),"Not found"))</f>
        <v>133</v>
      </c>
      <c r="K813" s="2">
        <f>IFERROR(VLOOKUP(C813&amp;D813,AUS_male_Toplist_21_22!$N$3:$Q$2969,4,FALSE),IFERROR(VLOOKUP(C813&amp;D813,AUS_female_Toplist_21_22!$N$3:$Q$2879,4,FALSE),"Not found"))</f>
        <v>20</v>
      </c>
      <c r="L813" s="2">
        <f>(COUNTIF($C$2:$C813,$C813)=1)+0</f>
        <v>1</v>
      </c>
      <c r="M813" s="2">
        <f>IF(L813=1,RANK(I813,$I$2:$I$1209,0),"Alternate event")</f>
        <v>822</v>
      </c>
      <c r="N813" s="2" t="str">
        <f t="shared" si="27"/>
        <v>Claudia CHAPMAN400mh</v>
      </c>
      <c r="O813" t="str">
        <f>IF(COUNTIFS($N$2:$N$3997, N813)&gt;1, "Duplicate", "Unique")</f>
        <v>Unique</v>
      </c>
    </row>
    <row r="814" spans="1:15" x14ac:dyDescent="0.2">
      <c r="A814" s="2">
        <v>813</v>
      </c>
      <c r="B814" s="2">
        <f t="shared" si="28"/>
        <v>110</v>
      </c>
      <c r="C814" t="s">
        <v>5238</v>
      </c>
      <c r="D814" t="s">
        <v>40</v>
      </c>
      <c r="E814" s="5">
        <v>0</v>
      </c>
      <c r="F814" s="41">
        <f ca="1">DATEDIF(E814,TODAY(),"y")</f>
        <v>122</v>
      </c>
      <c r="G814" s="42" t="str">
        <f>IFERROR(VLOOKUP(C814&amp;D814,AUS_male_points_list!$A$3:$S$1048576,19,FALSE), IFERROR(VLOOKUP(C814&amp;D814,AUS_female_points_list!$A$3:$S$1048576,19,FALSE),""))</f>
        <v/>
      </c>
      <c r="I814" s="81">
        <f>IFERROR(VLOOKUP(C814&amp;D814,AUS_male_Toplist_21_22!$N$3:$Q$2969,2,FALSE),IFERROR(VLOOKUP(C814&amp;D814,AUS_female_Toplist_21_22!$N$3:$Q$2879,2,FALSE),"Not found"))</f>
        <v>770</v>
      </c>
      <c r="J814" s="81">
        <f>IFERROR(VLOOKUP(C814&amp;D814,AUS_male_Toplist_21_22!$N$3:$Q$2969,3,FALSE),IFERROR(VLOOKUP(C814&amp;D814,AUS_female_Toplist_21_22!$N$3:$Q$2879,3,FALSE),"Not found"))</f>
        <v>133</v>
      </c>
      <c r="K814" s="2">
        <f>IFERROR(VLOOKUP(C814&amp;D814,AUS_male_Toplist_21_22!$N$3:$Q$2969,4,FALSE),IFERROR(VLOOKUP(C814&amp;D814,AUS_female_Toplist_21_22!$N$3:$Q$2879,4,FALSE),"Not found"))</f>
        <v>22</v>
      </c>
      <c r="L814" s="2">
        <f>(COUNTIF($C$2:$C814,$C814)=1)+0</f>
        <v>1</v>
      </c>
      <c r="M814" s="2">
        <f>IF(L814=1,RANK(I814,$I$2:$I$1209,0),"Alternate event")</f>
        <v>1100</v>
      </c>
      <c r="N814" s="2" t="str">
        <f t="shared" si="27"/>
        <v>RileyJay HENRY-PURCELLdiscus-throw</v>
      </c>
      <c r="O814" t="str">
        <f>IF(COUNTIFS($N$2:$N$3997, N814)&gt;1, "Duplicate", "Unique")</f>
        <v>Unique</v>
      </c>
    </row>
    <row r="815" spans="1:15" x14ac:dyDescent="0.2">
      <c r="A815" s="2">
        <v>814</v>
      </c>
      <c r="B815" s="2">
        <f t="shared" si="28"/>
        <v>110</v>
      </c>
      <c r="C815" t="s">
        <v>252</v>
      </c>
      <c r="D815" t="s">
        <v>27</v>
      </c>
      <c r="E815" s="5">
        <v>33563</v>
      </c>
      <c r="F815" s="41">
        <f ca="1">DATEDIF(E815,TODAY(),"y")</f>
        <v>30</v>
      </c>
      <c r="G815" s="42" t="str">
        <f>IFERROR(VLOOKUP(C815&amp;D815,AUS_male_points_list!$A$3:$S$1048576,19,FALSE), IFERROR(VLOOKUP(C815&amp;D815,AUS_female_points_list!$A$3:$S$1048576,19,FALSE),""))</f>
        <v/>
      </c>
      <c r="I815" s="81">
        <f>IFERROR(VLOOKUP(C815&amp;D815,AUS_male_Toplist_21_22!$N$3:$Q$2969,2,FALSE),IFERROR(VLOOKUP(C815&amp;D815,AUS_female_Toplist_21_22!$N$3:$Q$2879,2,FALSE),"Not found"))</f>
        <v>1026</v>
      </c>
      <c r="J815" s="81">
        <f>IFERROR(VLOOKUP(C815&amp;D815,AUS_male_Toplist_21_22!$N$3:$Q$2969,3,FALSE),IFERROR(VLOOKUP(C815&amp;D815,AUS_female_Toplist_21_22!$N$3:$Q$2879,3,FALSE),"Not found"))</f>
        <v>133</v>
      </c>
      <c r="K815" s="2">
        <f>IFERROR(VLOOKUP(C815&amp;D815,AUS_male_Toplist_21_22!$N$3:$Q$2969,4,FALSE),IFERROR(VLOOKUP(C815&amp;D815,AUS_female_Toplist_21_22!$N$3:$Q$2879,4,FALSE),"Not found"))</f>
        <v>28</v>
      </c>
      <c r="L815" s="2">
        <f>(COUNTIF($C$2:$C815,$C815)=1)+0</f>
        <v>1</v>
      </c>
      <c r="M815" s="2">
        <f>IF(L815=1,RANK(I815,$I$2:$I$1209,0),"Alternate event")</f>
        <v>446</v>
      </c>
      <c r="N815" s="2" t="str">
        <f t="shared" si="27"/>
        <v>Davina SMITH800m</v>
      </c>
      <c r="O815" t="str">
        <f>IF(COUNTIFS($N$2:$N$3997, N815)&gt;1, "Duplicate", "Unique")</f>
        <v>Unique</v>
      </c>
    </row>
    <row r="816" spans="1:15" x14ac:dyDescent="0.2">
      <c r="A816" s="2">
        <v>815</v>
      </c>
      <c r="B816" s="2">
        <f t="shared" si="28"/>
        <v>110</v>
      </c>
      <c r="C816" t="s">
        <v>328</v>
      </c>
      <c r="D816" t="s">
        <v>28</v>
      </c>
      <c r="E816" s="5">
        <v>44581</v>
      </c>
      <c r="F816" s="41">
        <f ca="1">DATEDIF(E816,TODAY(),"y")</f>
        <v>0</v>
      </c>
      <c r="G816" s="42" t="str">
        <f>IFERROR(VLOOKUP(C816&amp;D816,AUS_male_points_list!$A$3:$S$1048576,19,FALSE), IFERROR(VLOOKUP(C816&amp;D816,AUS_female_points_list!$A$3:$S$1048576,19,FALSE),""))</f>
        <v/>
      </c>
      <c r="I816" s="81">
        <f>IFERROR(VLOOKUP(C816&amp;D816,AUS_male_Toplist_21_22!$N$3:$Q$2969,2,FALSE),IFERROR(VLOOKUP(C816&amp;D816,AUS_female_Toplist_21_22!$N$3:$Q$2879,2,FALSE),"Not found"))</f>
        <v>1012</v>
      </c>
      <c r="J816" s="81">
        <f>IFERROR(VLOOKUP(C816&amp;D816,AUS_male_Toplist_21_22!$N$3:$Q$2969,3,FALSE),IFERROR(VLOOKUP(C816&amp;D816,AUS_female_Toplist_21_22!$N$3:$Q$2879,3,FALSE),"Not found"))</f>
        <v>133</v>
      </c>
      <c r="K816" s="2">
        <f>IFERROR(VLOOKUP(C816&amp;D816,AUS_male_Toplist_21_22!$N$3:$Q$2969,4,FALSE),IFERROR(VLOOKUP(C816&amp;D816,AUS_female_Toplist_21_22!$N$3:$Q$2879,4,FALSE),"Not found"))</f>
        <v>33</v>
      </c>
      <c r="L816" s="2">
        <f>(COUNTIF($C$2:$C816,$C816)=1)+0</f>
        <v>0</v>
      </c>
      <c r="M816" s="2" t="str">
        <f>IF(L816=1,RANK(I816,$I$2:$I$1209,0),"Alternate event")</f>
        <v>Alternate event</v>
      </c>
      <c r="N816" s="2" t="str">
        <f t="shared" si="27"/>
        <v>Jessica NOBLE1500m</v>
      </c>
      <c r="O816" t="str">
        <f>IF(COUNTIFS($N$2:$N$3997, N816)&gt;1, "Duplicate", "Unique")</f>
        <v>Unique</v>
      </c>
    </row>
    <row r="817" spans="1:15" x14ac:dyDescent="0.2">
      <c r="A817" s="2">
        <v>816</v>
      </c>
      <c r="B817" s="2">
        <f t="shared" si="28"/>
        <v>110</v>
      </c>
      <c r="C817" t="s">
        <v>710</v>
      </c>
      <c r="D817" t="s">
        <v>30</v>
      </c>
      <c r="E817" s="5">
        <v>34577</v>
      </c>
      <c r="F817" s="41">
        <f ca="1">DATEDIF(E817,TODAY(),"y")</f>
        <v>27</v>
      </c>
      <c r="G817" s="42" t="str">
        <f>IFERROR(VLOOKUP(C817&amp;D817,AUS_male_points_list!$A$3:$S$1048576,19,FALSE), IFERROR(VLOOKUP(C817&amp;D817,AUS_female_points_list!$A$3:$S$1048576,19,FALSE),""))</f>
        <v/>
      </c>
      <c r="I817" s="81">
        <f>IFERROR(VLOOKUP(C817&amp;D817,AUS_male_Toplist_21_22!$N$3:$Q$2969,2,FALSE),IFERROR(VLOOKUP(C817&amp;D817,AUS_female_Toplist_21_22!$N$3:$Q$2879,2,FALSE),"Not found"))</f>
        <v>993</v>
      </c>
      <c r="J817" s="81">
        <f>IFERROR(VLOOKUP(C817&amp;D817,AUS_male_Toplist_21_22!$N$3:$Q$2969,3,FALSE),IFERROR(VLOOKUP(C817&amp;D817,AUS_female_Toplist_21_22!$N$3:$Q$2879,3,FALSE),"Not found"))</f>
        <v>134</v>
      </c>
      <c r="K817" s="2">
        <f>IFERROR(VLOOKUP(C817&amp;D817,AUS_male_Toplist_21_22!$N$3:$Q$2969,4,FALSE),IFERROR(VLOOKUP(C817&amp;D817,AUS_female_Toplist_21_22!$N$3:$Q$2879,4,FALSE),"Not found"))</f>
        <v>11</v>
      </c>
      <c r="L817" s="2">
        <f>(COUNTIF($C$2:$C817,$C817)=1)+0</f>
        <v>0</v>
      </c>
      <c r="M817" s="2" t="str">
        <f>IF(L817=1,RANK(I817,$I$2:$I$1209,0),"Alternate event")</f>
        <v>Alternate event</v>
      </c>
      <c r="N817" s="2" t="str">
        <f t="shared" si="27"/>
        <v>Jack BRUCE10000m</v>
      </c>
      <c r="O817" t="str">
        <f>IF(COUNTIFS($N$2:$N$3997, N817)&gt;1, "Duplicate", "Unique")</f>
        <v>Unique</v>
      </c>
    </row>
    <row r="818" spans="1:15" x14ac:dyDescent="0.2">
      <c r="A818" s="2">
        <v>817</v>
      </c>
      <c r="B818" s="2">
        <f t="shared" si="28"/>
        <v>110</v>
      </c>
      <c r="C818" t="s">
        <v>1111</v>
      </c>
      <c r="D818" t="s">
        <v>39</v>
      </c>
      <c r="E818" s="5">
        <v>37932</v>
      </c>
      <c r="F818" s="41">
        <f ca="1">DATEDIF(E818,TODAY(),"y")</f>
        <v>18</v>
      </c>
      <c r="G818" s="42" t="str">
        <f>IFERROR(VLOOKUP(C818&amp;D818,AUS_male_points_list!$A$3:$S$1048576,19,FALSE), IFERROR(VLOOKUP(C818&amp;D818,AUS_female_points_list!$A$3:$S$1048576,19,FALSE),""))</f>
        <v/>
      </c>
      <c r="I818" s="81">
        <f>IFERROR(VLOOKUP(C818&amp;D818,AUS_male_Toplist_21_22!$N$3:$Q$2969,2,FALSE),IFERROR(VLOOKUP(C818&amp;D818,AUS_female_Toplist_21_22!$N$3:$Q$2879,2,FALSE),"Not found"))</f>
        <v>838</v>
      </c>
      <c r="J818" s="81">
        <f>IFERROR(VLOOKUP(C818&amp;D818,AUS_male_Toplist_21_22!$N$3:$Q$2969,3,FALSE),IFERROR(VLOOKUP(C818&amp;D818,AUS_female_Toplist_21_22!$N$3:$Q$2879,3,FALSE),"Not found"))</f>
        <v>134</v>
      </c>
      <c r="K818" s="2">
        <f>IFERROR(VLOOKUP(C818&amp;D818,AUS_male_Toplist_21_22!$N$3:$Q$2969,4,FALSE),IFERROR(VLOOKUP(C818&amp;D818,AUS_female_Toplist_21_22!$N$3:$Q$2879,4,FALSE),"Not found"))</f>
        <v>14</v>
      </c>
      <c r="L818" s="2">
        <f>(COUNTIF($C$2:$C818,$C818)=1)+0</f>
        <v>1</v>
      </c>
      <c r="M818" s="2">
        <f>IF(L818=1,RANK(I818,$I$2:$I$1209,0),"Alternate event")</f>
        <v>1044</v>
      </c>
      <c r="N818" s="2" t="str">
        <f t="shared" si="27"/>
        <v>Jason PARMAXIDISshot-put</v>
      </c>
      <c r="O818" t="str">
        <f>IF(COUNTIFS($N$2:$N$3997, N818)&gt;1, "Duplicate", "Unique")</f>
        <v>Unique</v>
      </c>
    </row>
    <row r="819" spans="1:15" x14ac:dyDescent="0.2">
      <c r="A819" s="2">
        <v>818</v>
      </c>
      <c r="B819" s="2">
        <f t="shared" si="28"/>
        <v>110</v>
      </c>
      <c r="C819" t="s">
        <v>985</v>
      </c>
      <c r="D819" t="s">
        <v>39</v>
      </c>
      <c r="E819" s="5">
        <v>38350</v>
      </c>
      <c r="F819" s="41">
        <f ca="1">DATEDIF(E819,TODAY(),"y")</f>
        <v>17</v>
      </c>
      <c r="G819" s="42" t="str">
        <f>IFERROR(VLOOKUP(C819&amp;D819,AUS_male_points_list!$A$3:$S$1048576,19,FALSE), IFERROR(VLOOKUP(C819&amp;D819,AUS_female_points_list!$A$3:$S$1048576,19,FALSE),""))</f>
        <v/>
      </c>
      <c r="I819" s="81">
        <f>IFERROR(VLOOKUP(C819&amp;D819,AUS_male_Toplist_21_22!$N$3:$Q$2969,2,FALSE),IFERROR(VLOOKUP(C819&amp;D819,AUS_female_Toplist_21_22!$N$3:$Q$2879,2,FALSE),"Not found"))</f>
        <v>766</v>
      </c>
      <c r="J819" s="81">
        <f>IFERROR(VLOOKUP(C819&amp;D819,AUS_male_Toplist_21_22!$N$3:$Q$2969,3,FALSE),IFERROR(VLOOKUP(C819&amp;D819,AUS_female_Toplist_21_22!$N$3:$Q$2879,3,FALSE),"Not found"))</f>
        <v>134</v>
      </c>
      <c r="K819" s="2">
        <f>IFERROR(VLOOKUP(C819&amp;D819,AUS_male_Toplist_21_22!$N$3:$Q$2969,4,FALSE),IFERROR(VLOOKUP(C819&amp;D819,AUS_female_Toplist_21_22!$N$3:$Q$2879,4,FALSE),"Not found"))</f>
        <v>17</v>
      </c>
      <c r="L819" s="2">
        <f>(COUNTIF($C$2:$C819,$C819)=1)+0</f>
        <v>1</v>
      </c>
      <c r="M819" s="2">
        <f>IF(L819=1,RANK(I819,$I$2:$I$1209,0),"Alternate event")</f>
        <v>1101</v>
      </c>
      <c r="N819" s="2" t="str">
        <f t="shared" si="27"/>
        <v>Jessica STEFANOVICshot-put</v>
      </c>
      <c r="O819" t="str">
        <f>IF(COUNTIFS($N$2:$N$3997, N819)&gt;1, "Duplicate", "Unique")</f>
        <v>Unique</v>
      </c>
    </row>
    <row r="820" spans="1:15" x14ac:dyDescent="0.2">
      <c r="A820" s="2">
        <v>819</v>
      </c>
      <c r="B820" s="2">
        <f t="shared" si="28"/>
        <v>110</v>
      </c>
      <c r="C820" t="s">
        <v>1097</v>
      </c>
      <c r="D820" t="s">
        <v>35</v>
      </c>
      <c r="E820" s="5">
        <v>37236</v>
      </c>
      <c r="F820" s="41">
        <f ca="1">DATEDIF(E820,TODAY(),"y")</f>
        <v>20</v>
      </c>
      <c r="G820" s="42" t="str">
        <f>IFERROR(VLOOKUP(C820&amp;D820,AUS_male_points_list!$A$3:$S$1048576,19,FALSE), IFERROR(VLOOKUP(C820&amp;D820,AUS_female_points_list!$A$3:$S$1048576,19,FALSE),""))</f>
        <v/>
      </c>
      <c r="I820" s="81">
        <f>IFERROR(VLOOKUP(C820&amp;D820,AUS_male_Toplist_21_22!$N$3:$Q$2969,2,FALSE),IFERROR(VLOOKUP(C820&amp;D820,AUS_female_Toplist_21_22!$N$3:$Q$2879,2,FALSE),"Not found"))</f>
        <v>914</v>
      </c>
      <c r="J820" s="81">
        <f>IFERROR(VLOOKUP(C820&amp;D820,AUS_male_Toplist_21_22!$N$3:$Q$2969,3,FALSE),IFERROR(VLOOKUP(C820&amp;D820,AUS_female_Toplist_21_22!$N$3:$Q$2879,3,FALSE),"Not found"))</f>
        <v>134</v>
      </c>
      <c r="K820" s="2">
        <f>IFERROR(VLOOKUP(C820&amp;D820,AUS_male_Toplist_21_22!$N$3:$Q$2969,4,FALSE),IFERROR(VLOOKUP(C820&amp;D820,AUS_female_Toplist_21_22!$N$3:$Q$2879,4,FALSE),"Not found"))</f>
        <v>22</v>
      </c>
      <c r="L820" s="2">
        <f>(COUNTIF($C$2:$C820,$C820)=1)+0</f>
        <v>1</v>
      </c>
      <c r="M820" s="2">
        <f>IF(L820=1,RANK(I820,$I$2:$I$1209,0),"Alternate event")</f>
        <v>940</v>
      </c>
      <c r="N820" s="2" t="str">
        <f t="shared" si="27"/>
        <v>Liam TULLYhigh-jump</v>
      </c>
      <c r="O820" t="str">
        <f>IF(COUNTIFS($N$2:$N$3997, N820)&gt;1, "Duplicate", "Unique")</f>
        <v>Unique</v>
      </c>
    </row>
    <row r="821" spans="1:15" x14ac:dyDescent="0.2">
      <c r="A821" s="2">
        <v>820</v>
      </c>
      <c r="B821" s="2">
        <f t="shared" si="28"/>
        <v>110</v>
      </c>
      <c r="C821" t="s">
        <v>3362</v>
      </c>
      <c r="D821" t="s">
        <v>35</v>
      </c>
      <c r="E821" s="5">
        <v>0</v>
      </c>
      <c r="F821" s="41">
        <f ca="1">DATEDIF(E821,TODAY(),"y")</f>
        <v>122</v>
      </c>
      <c r="G821" s="42" t="str">
        <f>IFERROR(VLOOKUP(C821&amp;D821,AUS_male_points_list!$A$3:$S$1048576,19,FALSE), IFERROR(VLOOKUP(C821&amp;D821,AUS_female_points_list!$A$3:$S$1048576,19,FALSE),""))</f>
        <v/>
      </c>
      <c r="I821" s="81">
        <f>IFERROR(VLOOKUP(C821&amp;D821,AUS_male_Toplist_21_22!$N$3:$Q$2969,2,FALSE),IFERROR(VLOOKUP(C821&amp;D821,AUS_female_Toplist_21_22!$N$3:$Q$2879,2,FALSE),"Not found"))</f>
        <v>914</v>
      </c>
      <c r="J821" s="81">
        <f>IFERROR(VLOOKUP(C821&amp;D821,AUS_male_Toplist_21_22!$N$3:$Q$2969,3,FALSE),IFERROR(VLOOKUP(C821&amp;D821,AUS_female_Toplist_21_22!$N$3:$Q$2879,3,FALSE),"Not found"))</f>
        <v>134</v>
      </c>
      <c r="K821" s="2">
        <f>IFERROR(VLOOKUP(C821&amp;D821,AUS_male_Toplist_21_22!$N$3:$Q$2969,4,FALSE),IFERROR(VLOOKUP(C821&amp;D821,AUS_female_Toplist_21_22!$N$3:$Q$2879,4,FALSE),"Not found"))</f>
        <v>22</v>
      </c>
      <c r="L821" s="2">
        <f>(COUNTIF($C$2:$C821,$C821)=1)+0</f>
        <v>1</v>
      </c>
      <c r="M821" s="2">
        <f>IF(L821=1,RANK(I821,$I$2:$I$1209,0),"Alternate event")</f>
        <v>940</v>
      </c>
      <c r="N821" s="2" t="str">
        <f t="shared" si="27"/>
        <v>Bradley CARRUTHERShigh-jump</v>
      </c>
      <c r="O821" t="str">
        <f>IF(COUNTIFS($N$2:$N$3997, N821)&gt;1, "Duplicate", "Unique")</f>
        <v>Unique</v>
      </c>
    </row>
    <row r="822" spans="1:15" x14ac:dyDescent="0.2">
      <c r="A822" s="2">
        <v>821</v>
      </c>
      <c r="B822" s="2">
        <f t="shared" si="28"/>
        <v>110</v>
      </c>
      <c r="C822" t="s">
        <v>249</v>
      </c>
      <c r="D822" t="s">
        <v>27</v>
      </c>
      <c r="E822" s="5">
        <v>37944</v>
      </c>
      <c r="F822" s="41">
        <f ca="1">DATEDIF(E822,TODAY(),"y")</f>
        <v>18</v>
      </c>
      <c r="G822" s="42" t="str">
        <f>IFERROR(VLOOKUP(C822&amp;D822,AUS_male_points_list!$A$3:$S$1048576,19,FALSE), IFERROR(VLOOKUP(C822&amp;D822,AUS_female_points_list!$A$3:$S$1048576,19,FALSE),""))</f>
        <v/>
      </c>
      <c r="I822" s="81">
        <f>IFERROR(VLOOKUP(C822&amp;D822,AUS_male_Toplist_21_22!$N$3:$Q$2969,2,FALSE),IFERROR(VLOOKUP(C822&amp;D822,AUS_female_Toplist_21_22!$N$3:$Q$2879,2,FALSE),"Not found"))</f>
        <v>1024</v>
      </c>
      <c r="J822" s="81">
        <f>IFERROR(VLOOKUP(C822&amp;D822,AUS_male_Toplist_21_22!$N$3:$Q$2969,3,FALSE),IFERROR(VLOOKUP(C822&amp;D822,AUS_female_Toplist_21_22!$N$3:$Q$2879,3,FALSE),"Not found"))</f>
        <v>134</v>
      </c>
      <c r="K822" s="2">
        <f>IFERROR(VLOOKUP(C822&amp;D822,AUS_male_Toplist_21_22!$N$3:$Q$2969,4,FALSE),IFERROR(VLOOKUP(C822&amp;D822,AUS_female_Toplist_21_22!$N$3:$Q$2879,4,FALSE),"Not found"))</f>
        <v>29</v>
      </c>
      <c r="L822" s="2">
        <f>(COUNTIF($C$2:$C822,$C822)=1)+0</f>
        <v>0</v>
      </c>
      <c r="M822" s="2" t="str">
        <f>IF(L822=1,RANK(I822,$I$2:$I$1209,0),"Alternate event")</f>
        <v>Alternate event</v>
      </c>
      <c r="N822" s="2" t="str">
        <f t="shared" si="27"/>
        <v>Nicola HOGG800m</v>
      </c>
      <c r="O822" t="str">
        <f>IF(COUNTIFS($N$2:$N$3997, N822)&gt;1, "Duplicate", "Unique")</f>
        <v>Unique</v>
      </c>
    </row>
    <row r="823" spans="1:15" x14ac:dyDescent="0.2">
      <c r="A823" s="2">
        <v>822</v>
      </c>
      <c r="B823" s="2">
        <f t="shared" si="28"/>
        <v>110</v>
      </c>
      <c r="C823" t="s">
        <v>1537</v>
      </c>
      <c r="D823" t="s">
        <v>35</v>
      </c>
      <c r="E823" s="5">
        <v>44732</v>
      </c>
      <c r="F823" s="41" t="e">
        <f ca="1">DATEDIF(E823,TODAY(),"y")</f>
        <v>#NUM!</v>
      </c>
      <c r="G823" s="42" t="str">
        <f>IFERROR(VLOOKUP(C823&amp;D823,AUS_male_points_list!$A$3:$S$1048576,19,FALSE), IFERROR(VLOOKUP(C823&amp;D823,AUS_female_points_list!$A$3:$S$1048576,19,FALSE),""))</f>
        <v/>
      </c>
      <c r="I823" s="81">
        <f>IFERROR(VLOOKUP(C823&amp;D823,AUS_male_Toplist_21_22!$N$3:$Q$2969,2,FALSE),IFERROR(VLOOKUP(C823&amp;D823,AUS_female_Toplist_21_22!$N$3:$Q$2879,2,FALSE),"Not found"))</f>
        <v>916</v>
      </c>
      <c r="J823" s="81">
        <f>IFERROR(VLOOKUP(C823&amp;D823,AUS_male_Toplist_21_22!$N$3:$Q$2969,3,FALSE),IFERROR(VLOOKUP(C823&amp;D823,AUS_female_Toplist_21_22!$N$3:$Q$2879,3,FALSE),"Not found"))</f>
        <v>134</v>
      </c>
      <c r="K823" s="2">
        <f>IFERROR(VLOOKUP(C823&amp;D823,AUS_male_Toplist_21_22!$N$3:$Q$2969,4,FALSE),IFERROR(VLOOKUP(C823&amp;D823,AUS_female_Toplist_21_22!$N$3:$Q$2879,4,FALSE),"Not found"))</f>
        <v>31</v>
      </c>
      <c r="L823" s="2">
        <f>(COUNTIF($C$2:$C823,$C823)=1)+0</f>
        <v>1</v>
      </c>
      <c r="M823" s="2">
        <f>IF(L823=1,RANK(I823,$I$2:$I$1209,0),"Alternate event")</f>
        <v>937</v>
      </c>
      <c r="N823" s="2" t="str">
        <f t="shared" si="27"/>
        <v>Viktorija CALUSIChigh-jump</v>
      </c>
      <c r="O823" t="str">
        <f>IF(COUNTIFS($N$2:$N$3997, N823)&gt;1, "Duplicate", "Unique")</f>
        <v>Unique</v>
      </c>
    </row>
    <row r="824" spans="1:15" x14ac:dyDescent="0.2">
      <c r="A824" s="2">
        <v>823</v>
      </c>
      <c r="B824" s="2">
        <f t="shared" si="28"/>
        <v>110</v>
      </c>
      <c r="C824" t="s">
        <v>923</v>
      </c>
      <c r="D824" t="s">
        <v>28</v>
      </c>
      <c r="E824" s="5">
        <v>44732</v>
      </c>
      <c r="F824" s="41" t="e">
        <f ca="1">DATEDIF(E824,TODAY(),"y")</f>
        <v>#NUM!</v>
      </c>
      <c r="G824" s="42" t="str">
        <f>IFERROR(VLOOKUP(C824&amp;D824,AUS_male_points_list!$A$3:$S$1048576,19,FALSE), IFERROR(VLOOKUP(C824&amp;D824,AUS_female_points_list!$A$3:$S$1048576,19,FALSE),""))</f>
        <v/>
      </c>
      <c r="I824" s="81">
        <f>IFERROR(VLOOKUP(C824&amp;D824,AUS_male_Toplist_21_22!$N$3:$Q$2969,2,FALSE),IFERROR(VLOOKUP(C824&amp;D824,AUS_female_Toplist_21_22!$N$3:$Q$2879,2,FALSE),"Not found"))</f>
        <v>1010</v>
      </c>
      <c r="J824" s="81">
        <f>IFERROR(VLOOKUP(C824&amp;D824,AUS_male_Toplist_21_22!$N$3:$Q$2969,3,FALSE),IFERROR(VLOOKUP(C824&amp;D824,AUS_female_Toplist_21_22!$N$3:$Q$2879,3,FALSE),"Not found"))</f>
        <v>134</v>
      </c>
      <c r="K824" s="2">
        <f>IFERROR(VLOOKUP(C824&amp;D824,AUS_male_Toplist_21_22!$N$3:$Q$2969,4,FALSE),IFERROR(VLOOKUP(C824&amp;D824,AUS_female_Toplist_21_22!$N$3:$Q$2879,4,FALSE),"Not found"))</f>
        <v>34</v>
      </c>
      <c r="L824" s="2">
        <f>(COUNTIF($C$2:$C824,$C824)=1)+0</f>
        <v>1</v>
      </c>
      <c r="M824" s="2">
        <f>IF(L824=1,RANK(I824,$I$2:$I$1209,0),"Alternate event")</f>
        <v>538</v>
      </c>
      <c r="N824" s="2" t="str">
        <f t="shared" si="27"/>
        <v>Gabrielle VINCENT1500m</v>
      </c>
      <c r="O824" t="str">
        <f>IF(COUNTIFS($N$2:$N$3997, N824)&gt;1, "Duplicate", "Unique")</f>
        <v>Unique</v>
      </c>
    </row>
    <row r="825" spans="1:15" x14ac:dyDescent="0.2">
      <c r="A825" s="2">
        <v>824</v>
      </c>
      <c r="B825" s="2">
        <f t="shared" si="28"/>
        <v>110</v>
      </c>
      <c r="C825" t="s">
        <v>195</v>
      </c>
      <c r="D825" t="s">
        <v>26</v>
      </c>
      <c r="E825" s="5">
        <v>38439</v>
      </c>
      <c r="F825" s="41">
        <f ca="1">DATEDIF(E825,TODAY(),"y")</f>
        <v>16</v>
      </c>
      <c r="G825" s="42" t="str">
        <f>IFERROR(VLOOKUP(C825&amp;D825,AUS_male_points_list!$A$3:$S$1048576,19,FALSE), IFERROR(VLOOKUP(C825&amp;D825,AUS_female_points_list!$A$3:$S$1048576,19,FALSE),""))</f>
        <v/>
      </c>
      <c r="I825" s="81">
        <f>IFERROR(VLOOKUP(C825&amp;D825,AUS_male_Toplist_21_22!$N$3:$Q$2969,2,FALSE),IFERROR(VLOOKUP(C825&amp;D825,AUS_female_Toplist_21_22!$N$3:$Q$2879,2,FALSE),"Not found"))</f>
        <v>1037</v>
      </c>
      <c r="J825" s="81">
        <f>IFERROR(VLOOKUP(C825&amp;D825,AUS_male_Toplist_21_22!$N$3:$Q$2969,3,FALSE),IFERROR(VLOOKUP(C825&amp;D825,AUS_female_Toplist_21_22!$N$3:$Q$2879,3,FALSE),"Not found"))</f>
        <v>135</v>
      </c>
      <c r="K825" s="2">
        <f>IFERROR(VLOOKUP(C825&amp;D825,AUS_male_Toplist_21_22!$N$3:$Q$2969,4,FALSE),IFERROR(VLOOKUP(C825&amp;D825,AUS_female_Toplist_21_22!$N$3:$Q$2879,4,FALSE),"Not found"))</f>
        <v>13</v>
      </c>
      <c r="L825" s="2">
        <f>(COUNTIF($C$2:$C825,$C825)=1)+0</f>
        <v>0</v>
      </c>
      <c r="M825" s="2" t="str">
        <f>IF(L825=1,RANK(I825,$I$2:$I$1209,0),"Alternate event")</f>
        <v>Alternate event</v>
      </c>
      <c r="N825" s="2" t="str">
        <f t="shared" ref="N825:N888" si="29">C825&amp;D825</f>
        <v>Paige CAMPBELL400m</v>
      </c>
      <c r="O825" t="str">
        <f>IF(COUNTIFS($N$2:$N$3997, N825)&gt;1, "Duplicate", "Unique")</f>
        <v>Unique</v>
      </c>
    </row>
    <row r="826" spans="1:15" x14ac:dyDescent="0.2">
      <c r="A826" s="2">
        <v>825</v>
      </c>
      <c r="B826" s="2">
        <f t="shared" si="28"/>
        <v>110</v>
      </c>
      <c r="C826" t="s">
        <v>862</v>
      </c>
      <c r="D826" t="s">
        <v>27</v>
      </c>
      <c r="E826" s="5">
        <v>36760</v>
      </c>
      <c r="F826" s="41">
        <f ca="1">DATEDIF(E826,TODAY(),"y")</f>
        <v>21</v>
      </c>
      <c r="G826" s="42" t="str">
        <f>IFERROR(VLOOKUP(C826&amp;D826,AUS_male_points_list!$A$3:$S$1048576,19,FALSE), IFERROR(VLOOKUP(C826&amp;D826,AUS_female_points_list!$A$3:$S$1048576,19,FALSE),""))</f>
        <v/>
      </c>
      <c r="I826" s="81">
        <f>IFERROR(VLOOKUP(C826&amp;D826,AUS_male_Toplist_21_22!$N$3:$Q$2969,2,FALSE),IFERROR(VLOOKUP(C826&amp;D826,AUS_female_Toplist_21_22!$N$3:$Q$2879,2,FALSE),"Not found"))</f>
        <v>1035</v>
      </c>
      <c r="J826" s="81">
        <f>IFERROR(VLOOKUP(C826&amp;D826,AUS_male_Toplist_21_22!$N$3:$Q$2969,3,FALSE),IFERROR(VLOOKUP(C826&amp;D826,AUS_female_Toplist_21_22!$N$3:$Q$2879,3,FALSE),"Not found"))</f>
        <v>135</v>
      </c>
      <c r="K826" s="2">
        <f>IFERROR(VLOOKUP(C826&amp;D826,AUS_male_Toplist_21_22!$N$3:$Q$2969,4,FALSE),IFERROR(VLOOKUP(C826&amp;D826,AUS_female_Toplist_21_22!$N$3:$Q$2879,4,FALSE),"Not found"))</f>
        <v>16</v>
      </c>
      <c r="L826" s="2">
        <f>(COUNTIF($C$2:$C826,$C826)=1)+0</f>
        <v>1</v>
      </c>
      <c r="M826" s="2">
        <f>IF(L826=1,RANK(I826,$I$2:$I$1209,0),"Alternate event")</f>
        <v>410</v>
      </c>
      <c r="N826" s="2" t="str">
        <f t="shared" si="29"/>
        <v>Luke BURROWS800m</v>
      </c>
      <c r="O826" t="str">
        <f>IF(COUNTIFS($N$2:$N$3997, N826)&gt;1, "Duplicate", "Unique")</f>
        <v>Unique</v>
      </c>
    </row>
    <row r="827" spans="1:15" x14ac:dyDescent="0.2">
      <c r="A827" s="2">
        <v>826</v>
      </c>
      <c r="B827" s="2">
        <f t="shared" si="28"/>
        <v>110</v>
      </c>
      <c r="C827" t="s">
        <v>126</v>
      </c>
      <c r="D827" t="s">
        <v>25</v>
      </c>
      <c r="E827" s="5">
        <v>34415</v>
      </c>
      <c r="F827" s="41">
        <f ca="1">DATEDIF(E827,TODAY(),"y")</f>
        <v>27</v>
      </c>
      <c r="G827" s="42" t="str">
        <f>IFERROR(VLOOKUP(C827&amp;D827,AUS_male_points_list!$A$3:$S$1048576,19,FALSE), IFERROR(VLOOKUP(C827&amp;D827,AUS_female_points_list!$A$3:$S$1048576,19,FALSE),""))</f>
        <v/>
      </c>
      <c r="I827" s="81">
        <f>IFERROR(VLOOKUP(C827&amp;D827,AUS_male_Toplist_21_22!$N$3:$Q$2969,2,FALSE),IFERROR(VLOOKUP(C827&amp;D827,AUS_female_Toplist_21_22!$N$3:$Q$2879,2,FALSE),"Not found"))</f>
        <v>1022</v>
      </c>
      <c r="J827" s="81">
        <f>IFERROR(VLOOKUP(C827&amp;D827,AUS_male_Toplist_21_22!$N$3:$Q$2969,3,FALSE),IFERROR(VLOOKUP(C827&amp;D827,AUS_female_Toplist_21_22!$N$3:$Q$2879,3,FALSE),"Not found"))</f>
        <v>135</v>
      </c>
      <c r="K827" s="2">
        <f>IFERROR(VLOOKUP(C827&amp;D827,AUS_male_Toplist_21_22!$N$3:$Q$2969,4,FALSE),IFERROR(VLOOKUP(C827&amp;D827,AUS_female_Toplist_21_22!$N$3:$Q$2879,4,FALSE),"Not found"))</f>
        <v>19</v>
      </c>
      <c r="L827" s="2">
        <f>(COUNTIF($C$2:$C827,$C827)=1)+0</f>
        <v>1</v>
      </c>
      <c r="M827" s="2">
        <f>IF(L827=1,RANK(I827,$I$2:$I$1209,0),"Alternate event")</f>
        <v>474</v>
      </c>
      <c r="N827" s="2" t="str">
        <f t="shared" si="29"/>
        <v>Kelly MCANDREW200m</v>
      </c>
      <c r="O827" t="str">
        <f>IF(COUNTIFS($N$2:$N$3997, N827)&gt;1, "Duplicate", "Unique")</f>
        <v>Unique</v>
      </c>
    </row>
    <row r="828" spans="1:15" x14ac:dyDescent="0.2">
      <c r="A828" s="2">
        <v>827</v>
      </c>
      <c r="B828" s="2">
        <f t="shared" si="28"/>
        <v>110</v>
      </c>
      <c r="C828" t="s">
        <v>385</v>
      </c>
      <c r="D828" t="s">
        <v>37</v>
      </c>
      <c r="E828" s="5">
        <v>37803</v>
      </c>
      <c r="F828" s="41">
        <f ca="1">DATEDIF(E828,TODAY(),"y")</f>
        <v>18</v>
      </c>
      <c r="G828" s="42" t="str">
        <f>IFERROR(VLOOKUP(C828&amp;D828,AUS_male_points_list!$A$3:$S$1048576,19,FALSE), IFERROR(VLOOKUP(C828&amp;D828,AUS_female_points_list!$A$3:$S$1048576,19,FALSE),""))</f>
        <v/>
      </c>
      <c r="I828" s="81">
        <f>IFERROR(VLOOKUP(C828&amp;D828,AUS_male_Toplist_21_22!$N$3:$Q$2969,2,FALSE),IFERROR(VLOOKUP(C828&amp;D828,AUS_female_Toplist_21_22!$N$3:$Q$2879,2,FALSE),"Not found"))</f>
        <v>949</v>
      </c>
      <c r="J828" s="81">
        <f>IFERROR(VLOOKUP(C828&amp;D828,AUS_male_Toplist_21_22!$N$3:$Q$2969,3,FALSE),IFERROR(VLOOKUP(C828&amp;D828,AUS_female_Toplist_21_22!$N$3:$Q$2879,3,FALSE),"Not found"))</f>
        <v>135</v>
      </c>
      <c r="K828" s="2">
        <f>IFERROR(VLOOKUP(C828&amp;D828,AUS_male_Toplist_21_22!$N$3:$Q$2969,4,FALSE),IFERROR(VLOOKUP(C828&amp;D828,AUS_female_Toplist_21_22!$N$3:$Q$2879,4,FALSE),"Not found"))</f>
        <v>27</v>
      </c>
      <c r="L828" s="2">
        <f>(COUNTIF($C$2:$C828,$C828)=1)+0</f>
        <v>1</v>
      </c>
      <c r="M828" s="2">
        <f>IF(L828=1,RANK(I828,$I$2:$I$1209,0),"Alternate event")</f>
        <v>832</v>
      </c>
      <c r="N828" s="2" t="str">
        <f t="shared" si="29"/>
        <v>Claire ROBERTSlong-jump</v>
      </c>
      <c r="O828" t="str">
        <f>IF(COUNTIFS($N$2:$N$3997, N828)&gt;1, "Duplicate", "Unique")</f>
        <v>Unique</v>
      </c>
    </row>
    <row r="829" spans="1:15" x14ac:dyDescent="0.2">
      <c r="A829" s="2">
        <v>828</v>
      </c>
      <c r="B829" s="2">
        <f t="shared" si="28"/>
        <v>110</v>
      </c>
      <c r="C829" t="s">
        <v>1118</v>
      </c>
      <c r="D829" t="s">
        <v>41</v>
      </c>
      <c r="E829" s="5">
        <v>1999</v>
      </c>
      <c r="F829" s="41">
        <f ca="1">DATEDIF(E829,TODAY(),"y")</f>
        <v>116</v>
      </c>
      <c r="G829" s="42" t="str">
        <f>IFERROR(VLOOKUP(C829&amp;D829,AUS_male_points_list!$A$3:$S$1048576,19,FALSE), IFERROR(VLOOKUP(C829&amp;D829,AUS_female_points_list!$A$3:$S$1048576,19,FALSE),""))</f>
        <v/>
      </c>
      <c r="I829" s="81">
        <f>IFERROR(VLOOKUP(C829&amp;D829,AUS_male_Toplist_21_22!$N$3:$Q$2969,2,FALSE),IFERROR(VLOOKUP(C829&amp;D829,AUS_female_Toplist_21_22!$N$3:$Q$2879,2,FALSE),"Not found"))</f>
        <v>848</v>
      </c>
      <c r="J829" s="81">
        <f>IFERROR(VLOOKUP(C829&amp;D829,AUS_male_Toplist_21_22!$N$3:$Q$2969,3,FALSE),IFERROR(VLOOKUP(C829&amp;D829,AUS_female_Toplist_21_22!$N$3:$Q$2879,3,FALSE),"Not found"))</f>
        <v>136</v>
      </c>
      <c r="K829" s="2">
        <f>IFERROR(VLOOKUP(C829&amp;D829,AUS_male_Toplist_21_22!$N$3:$Q$2969,4,FALSE),IFERROR(VLOOKUP(C829&amp;D829,AUS_female_Toplist_21_22!$N$3:$Q$2879,4,FALSE),"Not found"))</f>
        <v>17</v>
      </c>
      <c r="L829" s="2">
        <f>(COUNTIF($C$2:$C829,$C829)=1)+0</f>
        <v>1</v>
      </c>
      <c r="M829" s="2">
        <f>IF(L829=1,RANK(I829,$I$2:$I$1209,0),"Alternate event")</f>
        <v>1033</v>
      </c>
      <c r="N829" s="2" t="str">
        <f t="shared" si="29"/>
        <v>Janno VAN DER LINDEjavelin-throw</v>
      </c>
      <c r="O829" t="str">
        <f>IF(COUNTIFS($N$2:$N$3997, N829)&gt;1, "Duplicate", "Unique")</f>
        <v>Unique</v>
      </c>
    </row>
    <row r="830" spans="1:15" x14ac:dyDescent="0.2">
      <c r="A830" s="2">
        <v>829</v>
      </c>
      <c r="B830" s="2">
        <f t="shared" si="28"/>
        <v>110</v>
      </c>
      <c r="C830" t="s">
        <v>702</v>
      </c>
      <c r="D830" t="s">
        <v>29</v>
      </c>
      <c r="E830" s="5">
        <v>33862</v>
      </c>
      <c r="F830" s="41">
        <f ca="1">DATEDIF(E830,TODAY(),"y")</f>
        <v>29</v>
      </c>
      <c r="G830" s="42" t="str">
        <f>IFERROR(VLOOKUP(C830&amp;D830,AUS_male_points_list!$A$3:$S$1048576,19,FALSE), IFERROR(VLOOKUP(C830&amp;D830,AUS_female_points_list!$A$3:$S$1048576,19,FALSE),""))</f>
        <v/>
      </c>
      <c r="I830" s="81">
        <f>IFERROR(VLOOKUP(C830&amp;D830,AUS_male_Toplist_21_22!$N$3:$Q$2969,2,FALSE),IFERROR(VLOOKUP(C830&amp;D830,AUS_female_Toplist_21_22!$N$3:$Q$2879,2,FALSE),"Not found"))</f>
        <v>1001</v>
      </c>
      <c r="J830" s="81">
        <f>IFERROR(VLOOKUP(C830&amp;D830,AUS_male_Toplist_21_22!$N$3:$Q$2969,3,FALSE),IFERROR(VLOOKUP(C830&amp;D830,AUS_female_Toplist_21_22!$N$3:$Q$2879,3,FALSE),"Not found"))</f>
        <v>136</v>
      </c>
      <c r="K830" s="2">
        <f>IFERROR(VLOOKUP(C830&amp;D830,AUS_male_Toplist_21_22!$N$3:$Q$2969,4,FALSE),IFERROR(VLOOKUP(C830&amp;D830,AUS_female_Toplist_21_22!$N$3:$Q$2879,4,FALSE),"Not found"))</f>
        <v>28</v>
      </c>
      <c r="L830" s="2">
        <f>(COUNTIF($C$2:$C830,$C830)=1)+0</f>
        <v>1</v>
      </c>
      <c r="M830" s="2">
        <f>IF(L830=1,RANK(I830,$I$2:$I$1209,0),"Alternate event")</f>
        <v>608</v>
      </c>
      <c r="N830" s="2" t="str">
        <f t="shared" si="29"/>
        <v>Kieren PERKINS5000m</v>
      </c>
      <c r="O830" t="str">
        <f>IF(COUNTIFS($N$2:$N$3997, N830)&gt;1, "Duplicate", "Unique")</f>
        <v>Unique</v>
      </c>
    </row>
    <row r="831" spans="1:15" x14ac:dyDescent="0.2">
      <c r="A831" s="2">
        <v>830</v>
      </c>
      <c r="B831" s="2">
        <f t="shared" si="28"/>
        <v>110</v>
      </c>
      <c r="C831" t="s">
        <v>281</v>
      </c>
      <c r="D831" t="s">
        <v>28</v>
      </c>
      <c r="E831" s="5">
        <v>38018</v>
      </c>
      <c r="F831" s="41">
        <f ca="1">DATEDIF(E831,TODAY(),"y")</f>
        <v>18</v>
      </c>
      <c r="G831" s="42" t="str">
        <f>IFERROR(VLOOKUP(C831&amp;D831,AUS_male_points_list!$A$3:$S$1048576,19,FALSE), IFERROR(VLOOKUP(C831&amp;D831,AUS_female_points_list!$A$3:$S$1048576,19,FALSE),""))</f>
        <v/>
      </c>
      <c r="I831" s="81">
        <f>IFERROR(VLOOKUP(C831&amp;D831,AUS_male_Toplist_21_22!$N$3:$Q$2969,2,FALSE),IFERROR(VLOOKUP(C831&amp;D831,AUS_female_Toplist_21_22!$N$3:$Q$2879,2,FALSE),"Not found"))</f>
        <v>1009</v>
      </c>
      <c r="J831" s="81">
        <f>IFERROR(VLOOKUP(C831&amp;D831,AUS_male_Toplist_21_22!$N$3:$Q$2969,3,FALSE),IFERROR(VLOOKUP(C831&amp;D831,AUS_female_Toplist_21_22!$N$3:$Q$2879,3,FALSE),"Not found"))</f>
        <v>136</v>
      </c>
      <c r="K831" s="2">
        <f>IFERROR(VLOOKUP(C831&amp;D831,AUS_male_Toplist_21_22!$N$3:$Q$2969,4,FALSE),IFERROR(VLOOKUP(C831&amp;D831,AUS_female_Toplist_21_22!$N$3:$Q$2879,4,FALSE),"Not found"))</f>
        <v>35</v>
      </c>
      <c r="L831" s="2">
        <f>(COUNTIF($C$2:$C831,$C831)=1)+0</f>
        <v>1</v>
      </c>
      <c r="M831" s="2">
        <f>IF(L831=1,RANK(I831,$I$2:$I$1209,0),"Alternate event")</f>
        <v>541</v>
      </c>
      <c r="N831" s="2" t="str">
        <f t="shared" si="29"/>
        <v>Lucinda ROURKE1500m</v>
      </c>
      <c r="O831" t="str">
        <f>IF(COUNTIFS($N$2:$N$3997, N831)&gt;1, "Duplicate", "Unique")</f>
        <v>Unique</v>
      </c>
    </row>
    <row r="832" spans="1:15" x14ac:dyDescent="0.2">
      <c r="A832" s="2">
        <v>831</v>
      </c>
      <c r="B832" s="2">
        <f t="shared" si="28"/>
        <v>110</v>
      </c>
      <c r="C832" t="s">
        <v>659</v>
      </c>
      <c r="D832" t="s">
        <v>30</v>
      </c>
      <c r="E832" s="5">
        <v>34199</v>
      </c>
      <c r="F832" s="41">
        <f ca="1">DATEDIF(E832,TODAY(),"y")</f>
        <v>28</v>
      </c>
      <c r="G832" s="42" t="str">
        <f>IFERROR(VLOOKUP(C832&amp;D832,AUS_male_points_list!$A$3:$S$1048576,19,FALSE), IFERROR(VLOOKUP(C832&amp;D832,AUS_female_points_list!$A$3:$S$1048576,19,FALSE),""))</f>
        <v/>
      </c>
      <c r="I832" s="81">
        <f>IFERROR(VLOOKUP(C832&amp;D832,AUS_male_Toplist_21_22!$N$3:$Q$2969,2,FALSE),IFERROR(VLOOKUP(C832&amp;D832,AUS_female_Toplist_21_22!$N$3:$Q$2879,2,FALSE),"Not found"))</f>
        <v>990</v>
      </c>
      <c r="J832" s="81">
        <f>IFERROR(VLOOKUP(C832&amp;D832,AUS_male_Toplist_21_22!$N$3:$Q$2969,3,FALSE),IFERROR(VLOOKUP(C832&amp;D832,AUS_female_Toplist_21_22!$N$3:$Q$2879,3,FALSE),"Not found"))</f>
        <v>137</v>
      </c>
      <c r="K832" s="2">
        <f>IFERROR(VLOOKUP(C832&amp;D832,AUS_male_Toplist_21_22!$N$3:$Q$2969,4,FALSE),IFERROR(VLOOKUP(C832&amp;D832,AUS_female_Toplist_21_22!$N$3:$Q$2879,4,FALSE),"Not found"))</f>
        <v>12</v>
      </c>
      <c r="L832" s="2">
        <f>(COUNTIF($C$2:$C832,$C832)=1)+0</f>
        <v>0</v>
      </c>
      <c r="M832" s="2" t="str">
        <f>IF(L832=1,RANK(I832,$I$2:$I$1209,0),"Alternate event")</f>
        <v>Alternate event</v>
      </c>
      <c r="N832" s="2" t="str">
        <f t="shared" si="29"/>
        <v>Andre WARING10000m</v>
      </c>
      <c r="O832" t="str">
        <f>IF(COUNTIFS($N$2:$N$3997, N832)&gt;1, "Duplicate", "Unique")</f>
        <v>Unique</v>
      </c>
    </row>
    <row r="833" spans="1:15" x14ac:dyDescent="0.2">
      <c r="A833" s="2">
        <v>832</v>
      </c>
      <c r="B833" s="2">
        <f t="shared" si="28"/>
        <v>110</v>
      </c>
      <c r="C833" t="s">
        <v>585</v>
      </c>
      <c r="D833" t="s">
        <v>26</v>
      </c>
      <c r="E833" s="5">
        <v>36456</v>
      </c>
      <c r="F833" s="41">
        <f ca="1">DATEDIF(E833,TODAY(),"y")</f>
        <v>22</v>
      </c>
      <c r="G833" s="42" t="str">
        <f>IFERROR(VLOOKUP(C833&amp;D833,AUS_male_points_list!$A$3:$S$1048576,19,FALSE), IFERROR(VLOOKUP(C833&amp;D833,AUS_female_points_list!$A$3:$S$1048576,19,FALSE),""))</f>
        <v/>
      </c>
      <c r="I833" s="81">
        <f>IFERROR(VLOOKUP(C833&amp;D833,AUS_male_Toplist_21_22!$N$3:$Q$2969,2,FALSE),IFERROR(VLOOKUP(C833&amp;D833,AUS_female_Toplist_21_22!$N$3:$Q$2879,2,FALSE),"Not found"))</f>
        <v>1044</v>
      </c>
      <c r="J833" s="81">
        <f>IFERROR(VLOOKUP(C833&amp;D833,AUS_male_Toplist_21_22!$N$3:$Q$2969,3,FALSE),IFERROR(VLOOKUP(C833&amp;D833,AUS_female_Toplist_21_22!$N$3:$Q$2879,3,FALSE),"Not found"))</f>
        <v>137</v>
      </c>
      <c r="K833" s="2">
        <f>IFERROR(VLOOKUP(C833&amp;D833,AUS_male_Toplist_21_22!$N$3:$Q$2969,4,FALSE),IFERROR(VLOOKUP(C833&amp;D833,AUS_female_Toplist_21_22!$N$3:$Q$2879,4,FALSE),"Not found"))</f>
        <v>13</v>
      </c>
      <c r="L833" s="2">
        <f>(COUNTIF($C$2:$C833,$C833)=1)+0</f>
        <v>1</v>
      </c>
      <c r="M833" s="2">
        <f>IF(L833=1,RANK(I833,$I$2:$I$1209,0),"Alternate event")</f>
        <v>378</v>
      </c>
      <c r="N833" s="2" t="str">
        <f t="shared" si="29"/>
        <v>Tyler GUNN400m</v>
      </c>
      <c r="O833" t="str">
        <f>IF(COUNTIFS($N$2:$N$3997, N833)&gt;1, "Duplicate", "Unique")</f>
        <v>Unique</v>
      </c>
    </row>
    <row r="834" spans="1:15" x14ac:dyDescent="0.2">
      <c r="A834" s="2">
        <v>833</v>
      </c>
      <c r="B834" s="2">
        <f t="shared" si="28"/>
        <v>110</v>
      </c>
      <c r="C834" t="s">
        <v>1076</v>
      </c>
      <c r="D834" t="s">
        <v>33</v>
      </c>
      <c r="E834" s="5">
        <v>37252</v>
      </c>
      <c r="F834" s="41">
        <f ca="1">DATEDIF(E834,TODAY(),"y")</f>
        <v>20</v>
      </c>
      <c r="G834" s="42" t="str">
        <f>IFERROR(VLOOKUP(C834&amp;D834,AUS_male_points_list!$A$3:$S$1048576,19,FALSE), IFERROR(VLOOKUP(C834&amp;D834,AUS_female_points_list!$A$3:$S$1048576,19,FALSE),""))</f>
        <v/>
      </c>
      <c r="I834" s="81">
        <f>IFERROR(VLOOKUP(C834&amp;D834,AUS_male_Toplist_21_22!$N$3:$Q$2969,2,FALSE),IFERROR(VLOOKUP(C834&amp;D834,AUS_female_Toplist_21_22!$N$3:$Q$2879,2,FALSE),"Not found"))</f>
        <v>959</v>
      </c>
      <c r="J834" s="81">
        <f>IFERROR(VLOOKUP(C834&amp;D834,AUS_male_Toplist_21_22!$N$3:$Q$2969,3,FALSE),IFERROR(VLOOKUP(C834&amp;D834,AUS_female_Toplist_21_22!$N$3:$Q$2879,3,FALSE),"Not found"))</f>
        <v>137</v>
      </c>
      <c r="K834" s="2">
        <f>IFERROR(VLOOKUP(C834&amp;D834,AUS_male_Toplist_21_22!$N$3:$Q$2969,4,FALSE),IFERROR(VLOOKUP(C834&amp;D834,AUS_female_Toplist_21_22!$N$3:$Q$2879,4,FALSE),"Not found"))</f>
        <v>14</v>
      </c>
      <c r="L834" s="2">
        <f>(COUNTIF($C$2:$C834,$C834)=1)+0</f>
        <v>1</v>
      </c>
      <c r="M834" s="2">
        <f>IF(L834=1,RANK(I834,$I$2:$I$1209,0),"Alternate event")</f>
        <v>803</v>
      </c>
      <c r="N834" s="2" t="str">
        <f t="shared" si="29"/>
        <v>Jack MCFADDEN400mh</v>
      </c>
      <c r="O834" t="str">
        <f>IF(COUNTIFS($N$2:$N$3997, N834)&gt;1, "Duplicate", "Unique")</f>
        <v>Unique</v>
      </c>
    </row>
    <row r="835" spans="1:15" x14ac:dyDescent="0.2">
      <c r="A835" s="2">
        <v>834</v>
      </c>
      <c r="B835" s="2">
        <f t="shared" ref="B835:B898" si="30">IF(AND(L835=1,K835&lt;=3),B834+1,B834)</f>
        <v>110</v>
      </c>
      <c r="C835" t="s">
        <v>908</v>
      </c>
      <c r="D835" t="s">
        <v>41</v>
      </c>
      <c r="E835" s="5">
        <v>36850</v>
      </c>
      <c r="F835" s="41">
        <f ca="1">DATEDIF(E835,TODAY(),"y")</f>
        <v>21</v>
      </c>
      <c r="G835" s="42" t="str">
        <f>IFERROR(VLOOKUP(C835&amp;D835,AUS_male_points_list!$A$3:$S$1048576,19,FALSE), IFERROR(VLOOKUP(C835&amp;D835,AUS_female_points_list!$A$3:$S$1048576,19,FALSE),""))</f>
        <v/>
      </c>
      <c r="I835" s="81">
        <f>IFERROR(VLOOKUP(C835&amp;D835,AUS_male_Toplist_21_22!$N$3:$Q$2969,2,FALSE),IFERROR(VLOOKUP(C835&amp;D835,AUS_female_Toplist_21_22!$N$3:$Q$2879,2,FALSE),"Not found"))</f>
        <v>847</v>
      </c>
      <c r="J835" s="81">
        <f>IFERROR(VLOOKUP(C835&amp;D835,AUS_male_Toplist_21_22!$N$3:$Q$2969,3,FALSE),IFERROR(VLOOKUP(C835&amp;D835,AUS_female_Toplist_21_22!$N$3:$Q$2879,3,FALSE),"Not found"))</f>
        <v>137</v>
      </c>
      <c r="K835" s="2">
        <f>IFERROR(VLOOKUP(C835&amp;D835,AUS_male_Toplist_21_22!$N$3:$Q$2969,4,FALSE),IFERROR(VLOOKUP(C835&amp;D835,AUS_female_Toplist_21_22!$N$3:$Q$2879,4,FALSE),"Not found"))</f>
        <v>18</v>
      </c>
      <c r="L835" s="2">
        <f>(COUNTIF($C$2:$C835,$C835)=1)+0</f>
        <v>1</v>
      </c>
      <c r="M835" s="2">
        <f>IF(L835=1,RANK(I835,$I$2:$I$1209,0),"Alternate event")</f>
        <v>1035</v>
      </c>
      <c r="N835" s="2" t="str">
        <f t="shared" si="29"/>
        <v>Jonathan BELLjavelin-throw</v>
      </c>
      <c r="O835" t="str">
        <f>IF(COUNTIFS($N$2:$N$3997, N835)&gt;1, "Duplicate", "Unique")</f>
        <v>Unique</v>
      </c>
    </row>
    <row r="836" spans="1:15" x14ac:dyDescent="0.2">
      <c r="A836" s="2">
        <v>835</v>
      </c>
      <c r="B836" s="2">
        <f t="shared" si="30"/>
        <v>110</v>
      </c>
      <c r="C836" t="s">
        <v>754</v>
      </c>
      <c r="D836" t="s">
        <v>38</v>
      </c>
      <c r="E836" s="5">
        <v>34106</v>
      </c>
      <c r="F836" s="41">
        <f ca="1">DATEDIF(E836,TODAY(),"y")</f>
        <v>28</v>
      </c>
      <c r="G836" s="42" t="str">
        <f>IFERROR(VLOOKUP(C836&amp;D836,AUS_male_points_list!$A$3:$S$1048576,19,FALSE), IFERROR(VLOOKUP(C836&amp;D836,AUS_female_points_list!$A$3:$S$1048576,19,FALSE),""))</f>
        <v/>
      </c>
      <c r="I836" s="81">
        <f>IFERROR(VLOOKUP(C836&amp;D836,AUS_male_Toplist_21_22!$N$3:$Q$2969,2,FALSE),IFERROR(VLOOKUP(C836&amp;D836,AUS_female_Toplist_21_22!$N$3:$Q$2879,2,FALSE),"Not found"))</f>
        <v>884</v>
      </c>
      <c r="J836" s="81">
        <f>IFERROR(VLOOKUP(C836&amp;D836,AUS_male_Toplist_21_22!$N$3:$Q$2969,3,FALSE),IFERROR(VLOOKUP(C836&amp;D836,AUS_female_Toplist_21_22!$N$3:$Q$2879,3,FALSE),"Not found"))</f>
        <v>137</v>
      </c>
      <c r="K836" s="2">
        <f>IFERROR(VLOOKUP(C836&amp;D836,AUS_male_Toplist_21_22!$N$3:$Q$2969,4,FALSE),IFERROR(VLOOKUP(C836&amp;D836,AUS_female_Toplist_21_22!$N$3:$Q$2879,4,FALSE),"Not found"))</f>
        <v>19</v>
      </c>
      <c r="L836" s="2">
        <f>(COUNTIF($C$2:$C836,$C836)=1)+0</f>
        <v>1</v>
      </c>
      <c r="M836" s="2">
        <f>IF(L836=1,RANK(I836,$I$2:$I$1209,0),"Alternate event")</f>
        <v>990</v>
      </c>
      <c r="N836" s="2" t="str">
        <f t="shared" si="29"/>
        <v>Brandon CLARKtriple-jump</v>
      </c>
      <c r="O836" t="str">
        <f>IF(COUNTIFS($N$2:$N$3997, N836)&gt;1, "Duplicate", "Unique")</f>
        <v>Unique</v>
      </c>
    </row>
    <row r="837" spans="1:15" x14ac:dyDescent="0.2">
      <c r="A837" s="2">
        <v>836</v>
      </c>
      <c r="B837" s="2">
        <f t="shared" si="30"/>
        <v>110</v>
      </c>
      <c r="C837" t="s">
        <v>124</v>
      </c>
      <c r="D837" t="s">
        <v>2</v>
      </c>
      <c r="E837" s="5">
        <v>38870</v>
      </c>
      <c r="F837" s="41">
        <f ca="1">DATEDIF(E837,TODAY(),"y")</f>
        <v>15</v>
      </c>
      <c r="G837" s="42" t="str">
        <f>IFERROR(VLOOKUP(C837&amp;D837,AUS_male_points_list!$A$3:$S$1048576,19,FALSE), IFERROR(VLOOKUP(C837&amp;D837,AUS_female_points_list!$A$3:$S$1048576,19,FALSE),""))</f>
        <v/>
      </c>
      <c r="I837" s="81">
        <f>IFERROR(VLOOKUP(C837&amp;D837,AUS_male_Toplist_21_22!$N$3:$Q$2969,2,FALSE),IFERROR(VLOOKUP(C837&amp;D837,AUS_female_Toplist_21_22!$N$3:$Q$2879,2,FALSE),"Not found"))</f>
        <v>1036</v>
      </c>
      <c r="J837" s="81">
        <f>IFERROR(VLOOKUP(C837&amp;D837,AUS_male_Toplist_21_22!$N$3:$Q$2969,3,FALSE),IFERROR(VLOOKUP(C837&amp;D837,AUS_female_Toplist_21_22!$N$3:$Q$2879,3,FALSE),"Not found"))</f>
        <v>137</v>
      </c>
      <c r="K837" s="2">
        <f>IFERROR(VLOOKUP(C837&amp;D837,AUS_male_Toplist_21_22!$N$3:$Q$2969,4,FALSE),IFERROR(VLOOKUP(C837&amp;D837,AUS_female_Toplist_21_22!$N$3:$Q$2879,4,FALSE),"Not found"))</f>
        <v>23</v>
      </c>
      <c r="L837" s="2">
        <f>(COUNTIF($C$2:$C837,$C837)=1)+0</f>
        <v>0</v>
      </c>
      <c r="M837" s="2" t="str">
        <f>IF(L837=1,RANK(I837,$I$2:$I$1209,0),"Alternate event")</f>
        <v>Alternate event</v>
      </c>
      <c r="N837" s="2" t="str">
        <f t="shared" si="29"/>
        <v>Olivia DODDS100m</v>
      </c>
      <c r="O837" t="str">
        <f>IF(COUNTIFS($N$2:$N$3997, N837)&gt;1, "Duplicate", "Unique")</f>
        <v>Unique</v>
      </c>
    </row>
    <row r="838" spans="1:15" x14ac:dyDescent="0.2">
      <c r="A838" s="2">
        <v>837</v>
      </c>
      <c r="B838" s="2">
        <f t="shared" si="30"/>
        <v>110</v>
      </c>
      <c r="C838" t="s">
        <v>138</v>
      </c>
      <c r="D838" t="s">
        <v>2</v>
      </c>
      <c r="E838" s="5">
        <v>35755</v>
      </c>
      <c r="F838" s="41">
        <f ca="1">DATEDIF(E838,TODAY(),"y")</f>
        <v>24</v>
      </c>
      <c r="G838" s="42" t="str">
        <f>IFERROR(VLOOKUP(C838&amp;D838,AUS_male_points_list!$A$3:$S$1048576,19,FALSE), IFERROR(VLOOKUP(C838&amp;D838,AUS_female_points_list!$A$3:$S$1048576,19,FALSE),""))</f>
        <v/>
      </c>
      <c r="I838" s="81">
        <f>IFERROR(VLOOKUP(C838&amp;D838,AUS_male_Toplist_21_22!$N$3:$Q$2969,2,FALSE),IFERROR(VLOOKUP(C838&amp;D838,AUS_female_Toplist_21_22!$N$3:$Q$2879,2,FALSE),"Not found"))</f>
        <v>1036</v>
      </c>
      <c r="J838" s="81">
        <f>IFERROR(VLOOKUP(C838&amp;D838,AUS_male_Toplist_21_22!$N$3:$Q$2969,3,FALSE),IFERROR(VLOOKUP(C838&amp;D838,AUS_female_Toplist_21_22!$N$3:$Q$2879,3,FALSE),"Not found"))</f>
        <v>137</v>
      </c>
      <c r="K838" s="2">
        <f>IFERROR(VLOOKUP(C838&amp;D838,AUS_male_Toplist_21_22!$N$3:$Q$2969,4,FALSE),IFERROR(VLOOKUP(C838&amp;D838,AUS_female_Toplist_21_22!$N$3:$Q$2879,4,FALSE),"Not found"))</f>
        <v>23</v>
      </c>
      <c r="L838" s="2">
        <f>(COUNTIF($C$2:$C838,$C838)=1)+0</f>
        <v>0</v>
      </c>
      <c r="M838" s="2" t="str">
        <f>IF(L838=1,RANK(I838,$I$2:$I$1209,0),"Alternate event")</f>
        <v>Alternate event</v>
      </c>
      <c r="N838" s="2" t="str">
        <f t="shared" si="29"/>
        <v>Katie SMEE100m</v>
      </c>
      <c r="O838" t="str">
        <f>IF(COUNTIFS($N$2:$N$3997, N838)&gt;1, "Duplicate", "Unique")</f>
        <v>Unique</v>
      </c>
    </row>
    <row r="839" spans="1:15" x14ac:dyDescent="0.2">
      <c r="A839" s="2">
        <v>838</v>
      </c>
      <c r="B839" s="2">
        <f t="shared" si="30"/>
        <v>110</v>
      </c>
      <c r="C839" t="s">
        <v>959</v>
      </c>
      <c r="D839" t="s">
        <v>32</v>
      </c>
      <c r="E839" s="5">
        <v>35294</v>
      </c>
      <c r="F839" s="41">
        <f ca="1">DATEDIF(E839,TODAY(),"y")</f>
        <v>25</v>
      </c>
      <c r="G839" s="42" t="str">
        <f>IFERROR(VLOOKUP(C839&amp;D839,AUS_male_points_list!$A$3:$S$1048576,19,FALSE), IFERROR(VLOOKUP(C839&amp;D839,AUS_female_points_list!$A$3:$S$1048576,19,FALSE),""))</f>
        <v/>
      </c>
      <c r="I839" s="81">
        <f>IFERROR(VLOOKUP(C839&amp;D839,AUS_male_Toplist_21_22!$N$3:$Q$2969,2,FALSE),IFERROR(VLOOKUP(C839&amp;D839,AUS_female_Toplist_21_22!$N$3:$Q$2879,2,FALSE),"Not found"))</f>
        <v>943</v>
      </c>
      <c r="J839" s="81">
        <f>IFERROR(VLOOKUP(C839&amp;D839,AUS_male_Toplist_21_22!$N$3:$Q$2969,3,FALSE),IFERROR(VLOOKUP(C839&amp;D839,AUS_female_Toplist_21_22!$N$3:$Q$2879,3,FALSE),"Not found"))</f>
        <v>137</v>
      </c>
      <c r="K839" s="2">
        <f>IFERROR(VLOOKUP(C839&amp;D839,AUS_male_Toplist_21_22!$N$3:$Q$2969,4,FALSE),IFERROR(VLOOKUP(C839&amp;D839,AUS_female_Toplist_21_22!$N$3:$Q$2879,4,FALSE),"Not found"))</f>
        <v>24</v>
      </c>
      <c r="L839" s="2">
        <f>(COUNTIF($C$2:$C839,$C839)=1)+0</f>
        <v>1</v>
      </c>
      <c r="M839" s="2">
        <f>IF(L839=1,RANK(I839,$I$2:$I$1209,0),"Alternate event")</f>
        <v>849</v>
      </c>
      <c r="N839" s="2" t="str">
        <f t="shared" si="29"/>
        <v>Shauna HERBST100mh</v>
      </c>
      <c r="O839" t="str">
        <f>IF(COUNTIFS($N$2:$N$3997, N839)&gt;1, "Duplicate", "Unique")</f>
        <v>Unique</v>
      </c>
    </row>
    <row r="840" spans="1:15" x14ac:dyDescent="0.2">
      <c r="A840" s="2">
        <v>839</v>
      </c>
      <c r="B840" s="2">
        <f t="shared" si="30"/>
        <v>110</v>
      </c>
      <c r="C840" t="s">
        <v>1085</v>
      </c>
      <c r="D840" t="s">
        <v>37</v>
      </c>
      <c r="E840" s="5">
        <v>34342</v>
      </c>
      <c r="F840" s="41">
        <f ca="1">DATEDIF(E840,TODAY(),"y")</f>
        <v>28</v>
      </c>
      <c r="G840" s="42" t="str">
        <f>IFERROR(VLOOKUP(C840&amp;D840,AUS_male_points_list!$A$3:$S$1048576,19,FALSE), IFERROR(VLOOKUP(C840&amp;D840,AUS_female_points_list!$A$3:$S$1048576,19,FALSE),""))</f>
        <v/>
      </c>
      <c r="I840" s="81">
        <f>IFERROR(VLOOKUP(C840&amp;D840,AUS_male_Toplist_21_22!$N$3:$Q$2969,2,FALSE),IFERROR(VLOOKUP(C840&amp;D840,AUS_female_Toplist_21_22!$N$3:$Q$2879,2,FALSE),"Not found"))</f>
        <v>958</v>
      </c>
      <c r="J840" s="81">
        <f>IFERROR(VLOOKUP(C840&amp;D840,AUS_male_Toplist_21_22!$N$3:$Q$2969,3,FALSE),IFERROR(VLOOKUP(C840&amp;D840,AUS_female_Toplist_21_22!$N$3:$Q$2879,3,FALSE),"Not found"))</f>
        <v>137</v>
      </c>
      <c r="K840" s="2">
        <f>IFERROR(VLOOKUP(C840&amp;D840,AUS_male_Toplist_21_22!$N$3:$Q$2969,4,FALSE),IFERROR(VLOOKUP(C840&amp;D840,AUS_female_Toplist_21_22!$N$3:$Q$2879,4,FALSE),"Not found"))</f>
        <v>31</v>
      </c>
      <c r="L840" s="2">
        <f>(COUNTIF($C$2:$C840,$C840)=1)+0</f>
        <v>1</v>
      </c>
      <c r="M840" s="2">
        <f>IF(L840=1,RANK(I840,$I$2:$I$1209,0),"Alternate event")</f>
        <v>804</v>
      </c>
      <c r="N840" s="2" t="str">
        <f t="shared" si="29"/>
        <v>Angus GOULDlong-jump</v>
      </c>
      <c r="O840" t="str">
        <f>IF(COUNTIFS($N$2:$N$3997, N840)&gt;1, "Duplicate", "Unique")</f>
        <v>Unique</v>
      </c>
    </row>
    <row r="841" spans="1:15" x14ac:dyDescent="0.2">
      <c r="A841" s="2">
        <v>840</v>
      </c>
      <c r="B841" s="2">
        <f t="shared" si="30"/>
        <v>110</v>
      </c>
      <c r="C841" t="s">
        <v>1086</v>
      </c>
      <c r="D841" t="s">
        <v>37</v>
      </c>
      <c r="E841" s="5">
        <v>37666</v>
      </c>
      <c r="F841" s="41">
        <f ca="1">DATEDIF(E841,TODAY(),"y")</f>
        <v>19</v>
      </c>
      <c r="G841" s="42" t="str">
        <f>IFERROR(VLOOKUP(C841&amp;D841,AUS_male_points_list!$A$3:$S$1048576,19,FALSE), IFERROR(VLOOKUP(C841&amp;D841,AUS_female_points_list!$A$3:$S$1048576,19,FALSE),""))</f>
        <v/>
      </c>
      <c r="I841" s="81">
        <f>IFERROR(VLOOKUP(C841&amp;D841,AUS_male_Toplist_21_22!$N$3:$Q$2969,2,FALSE),IFERROR(VLOOKUP(C841&amp;D841,AUS_female_Toplist_21_22!$N$3:$Q$2879,2,FALSE),"Not found"))</f>
        <v>958</v>
      </c>
      <c r="J841" s="81">
        <f>IFERROR(VLOOKUP(C841&amp;D841,AUS_male_Toplist_21_22!$N$3:$Q$2969,3,FALSE),IFERROR(VLOOKUP(C841&amp;D841,AUS_female_Toplist_21_22!$N$3:$Q$2879,3,FALSE),"Not found"))</f>
        <v>137</v>
      </c>
      <c r="K841" s="2">
        <f>IFERROR(VLOOKUP(C841&amp;D841,AUS_male_Toplist_21_22!$N$3:$Q$2969,4,FALSE),IFERROR(VLOOKUP(C841&amp;D841,AUS_female_Toplist_21_22!$N$3:$Q$2879,4,FALSE),"Not found"))</f>
        <v>31</v>
      </c>
      <c r="L841" s="2">
        <f>(COUNTIF($C$2:$C841,$C841)=1)+0</f>
        <v>0</v>
      </c>
      <c r="M841" s="2" t="str">
        <f>IF(L841=1,RANK(I841,$I$2:$I$1209,0),"Alternate event")</f>
        <v>Alternate event</v>
      </c>
      <c r="N841" s="2" t="str">
        <f t="shared" si="29"/>
        <v>Ethan PETCOSlong-jump</v>
      </c>
      <c r="O841" t="str">
        <f>IF(COUNTIFS($N$2:$N$3997, N841)&gt;1, "Duplicate", "Unique")</f>
        <v>Unique</v>
      </c>
    </row>
    <row r="842" spans="1:15" x14ac:dyDescent="0.2">
      <c r="A842" s="2">
        <v>841</v>
      </c>
      <c r="B842" s="2">
        <f t="shared" si="30"/>
        <v>110</v>
      </c>
      <c r="C842" t="s">
        <v>754</v>
      </c>
      <c r="D842" t="s">
        <v>37</v>
      </c>
      <c r="E842" s="5">
        <v>34106</v>
      </c>
      <c r="F842" s="41">
        <f ca="1">DATEDIF(E842,TODAY(),"y")</f>
        <v>28</v>
      </c>
      <c r="G842" s="42" t="str">
        <f>IFERROR(VLOOKUP(C842&amp;D842,AUS_male_points_list!$A$3:$S$1048576,19,FALSE), IFERROR(VLOOKUP(C842&amp;D842,AUS_female_points_list!$A$3:$S$1048576,19,FALSE),""))</f>
        <v/>
      </c>
      <c r="I842" s="81">
        <f>IFERROR(VLOOKUP(C842&amp;D842,AUS_male_Toplist_21_22!$N$3:$Q$2969,2,FALSE),IFERROR(VLOOKUP(C842&amp;D842,AUS_female_Toplist_21_22!$N$3:$Q$2879,2,FALSE),"Not found"))</f>
        <v>958</v>
      </c>
      <c r="J842" s="81">
        <f>IFERROR(VLOOKUP(C842&amp;D842,AUS_male_Toplist_21_22!$N$3:$Q$2969,3,FALSE),IFERROR(VLOOKUP(C842&amp;D842,AUS_female_Toplist_21_22!$N$3:$Q$2879,3,FALSE),"Not found"))</f>
        <v>137</v>
      </c>
      <c r="K842" s="2">
        <f>IFERROR(VLOOKUP(C842&amp;D842,AUS_male_Toplist_21_22!$N$3:$Q$2969,4,FALSE),IFERROR(VLOOKUP(C842&amp;D842,AUS_female_Toplist_21_22!$N$3:$Q$2879,4,FALSE),"Not found"))</f>
        <v>31</v>
      </c>
      <c r="L842" s="2">
        <f>(COUNTIF($C$2:$C842,$C842)=1)+0</f>
        <v>0</v>
      </c>
      <c r="M842" s="2" t="str">
        <f>IF(L842=1,RANK(I842,$I$2:$I$1209,0),"Alternate event")</f>
        <v>Alternate event</v>
      </c>
      <c r="N842" s="2" t="str">
        <f t="shared" si="29"/>
        <v>Brandon CLARKlong-jump</v>
      </c>
      <c r="O842" t="str">
        <f>IF(COUNTIFS($N$2:$N$3997, N842)&gt;1, "Duplicate", "Unique")</f>
        <v>Unique</v>
      </c>
    </row>
    <row r="843" spans="1:15" x14ac:dyDescent="0.2">
      <c r="A843" s="2">
        <v>842</v>
      </c>
      <c r="B843" s="2">
        <f t="shared" si="30"/>
        <v>110</v>
      </c>
      <c r="C843" t="s">
        <v>195</v>
      </c>
      <c r="D843" t="s">
        <v>28</v>
      </c>
      <c r="E843" s="5">
        <v>35243</v>
      </c>
      <c r="F843" s="41">
        <f ca="1">DATEDIF(E843,TODAY(),"y")</f>
        <v>25</v>
      </c>
      <c r="G843" s="42" t="str">
        <f>IFERROR(VLOOKUP(C843&amp;D843,AUS_male_points_list!$A$3:$S$1048576,19,FALSE), IFERROR(VLOOKUP(C843&amp;D843,AUS_female_points_list!$A$3:$S$1048576,19,FALSE),""))</f>
        <v/>
      </c>
      <c r="I843" s="81">
        <f>IFERROR(VLOOKUP(C843&amp;D843,AUS_male_Toplist_21_22!$N$3:$Q$2969,2,FALSE),IFERROR(VLOOKUP(C843&amp;D843,AUS_female_Toplist_21_22!$N$3:$Q$2879,2,FALSE),"Not found"))</f>
        <v>1006</v>
      </c>
      <c r="J843" s="81">
        <f>IFERROR(VLOOKUP(C843&amp;D843,AUS_male_Toplist_21_22!$N$3:$Q$2969,3,FALSE),IFERROR(VLOOKUP(C843&amp;D843,AUS_female_Toplist_21_22!$N$3:$Q$2879,3,FALSE),"Not found"))</f>
        <v>137</v>
      </c>
      <c r="K843" s="2">
        <f>IFERROR(VLOOKUP(C843&amp;D843,AUS_male_Toplist_21_22!$N$3:$Q$2969,4,FALSE),IFERROR(VLOOKUP(C843&amp;D843,AUS_female_Toplist_21_22!$N$3:$Q$2879,4,FALSE),"Not found"))</f>
        <v>36</v>
      </c>
      <c r="L843" s="2">
        <f>(COUNTIF($C$2:$C843,$C843)=1)+0</f>
        <v>0</v>
      </c>
      <c r="M843" s="2" t="str">
        <f>IF(L843=1,RANK(I843,$I$2:$I$1209,0),"Alternate event")</f>
        <v>Alternate event</v>
      </c>
      <c r="N843" s="2" t="str">
        <f t="shared" si="29"/>
        <v>Paige CAMPBELL1500m</v>
      </c>
      <c r="O843" t="str">
        <f>IF(COUNTIFS($N$2:$N$3997, N843)&gt;1, "Duplicate", "Unique")</f>
        <v>Unique</v>
      </c>
    </row>
    <row r="844" spans="1:15" x14ac:dyDescent="0.2">
      <c r="A844" s="2">
        <v>843</v>
      </c>
      <c r="B844" s="2">
        <f t="shared" si="30"/>
        <v>110</v>
      </c>
      <c r="C844" t="s">
        <v>980</v>
      </c>
      <c r="D844" t="s">
        <v>39</v>
      </c>
      <c r="E844" s="5">
        <v>38733</v>
      </c>
      <c r="F844" s="41">
        <f ca="1">DATEDIF(E844,TODAY(),"y")</f>
        <v>16</v>
      </c>
      <c r="G844" s="42" t="str">
        <f>IFERROR(VLOOKUP(C844&amp;D844,AUS_male_points_list!$A$3:$S$1048576,19,FALSE), IFERROR(VLOOKUP(C844&amp;D844,AUS_female_points_list!$A$3:$S$1048576,19,FALSE),""))</f>
        <v/>
      </c>
      <c r="I844" s="81">
        <f>IFERROR(VLOOKUP(C844&amp;D844,AUS_male_Toplist_21_22!$N$3:$Q$2969,2,FALSE),IFERROR(VLOOKUP(C844&amp;D844,AUS_female_Toplist_21_22!$N$3:$Q$2879,2,FALSE),"Not found"))</f>
        <v>760</v>
      </c>
      <c r="J844" s="81">
        <f>IFERROR(VLOOKUP(C844&amp;D844,AUS_male_Toplist_21_22!$N$3:$Q$2969,3,FALSE),IFERROR(VLOOKUP(C844&amp;D844,AUS_female_Toplist_21_22!$N$3:$Q$2879,3,FALSE),"Not found"))</f>
        <v>138</v>
      </c>
      <c r="K844" s="2">
        <f>IFERROR(VLOOKUP(C844&amp;D844,AUS_male_Toplist_21_22!$N$3:$Q$2969,4,FALSE),IFERROR(VLOOKUP(C844&amp;D844,AUS_female_Toplist_21_22!$N$3:$Q$2879,4,FALSE),"Not found"))</f>
        <v>18</v>
      </c>
      <c r="L844" s="2">
        <f>(COUNTIF($C$2:$C844,$C844)=1)+0</f>
        <v>0</v>
      </c>
      <c r="M844" s="2" t="str">
        <f>IF(L844=1,RANK(I844,$I$2:$I$1209,0),"Alternate event")</f>
        <v>Alternate event</v>
      </c>
      <c r="N844" s="2" t="str">
        <f t="shared" si="29"/>
        <v>Xylavene BEALEshot-put</v>
      </c>
      <c r="O844" t="str">
        <f>IF(COUNTIFS($N$2:$N$3997, N844)&gt;1, "Duplicate", "Unique")</f>
        <v>Unique</v>
      </c>
    </row>
    <row r="845" spans="1:15" x14ac:dyDescent="0.2">
      <c r="A845" s="2">
        <v>844</v>
      </c>
      <c r="B845" s="2">
        <f t="shared" si="30"/>
        <v>110</v>
      </c>
      <c r="C845" t="s">
        <v>473</v>
      </c>
      <c r="D845" t="s">
        <v>39</v>
      </c>
      <c r="E845" s="5">
        <v>34986</v>
      </c>
      <c r="F845" s="41">
        <f ca="1">DATEDIF(E845,TODAY(),"y")</f>
        <v>26</v>
      </c>
      <c r="G845" s="42" t="str">
        <f>IFERROR(VLOOKUP(C845&amp;D845,AUS_male_points_list!$A$3:$S$1048576,19,FALSE), IFERROR(VLOOKUP(C845&amp;D845,AUS_female_points_list!$A$3:$S$1048576,19,FALSE),""))</f>
        <v/>
      </c>
      <c r="I845" s="81">
        <f>IFERROR(VLOOKUP(C845&amp;D845,AUS_male_Toplist_21_22!$N$3:$Q$2969,2,FALSE),IFERROR(VLOOKUP(C845&amp;D845,AUS_female_Toplist_21_22!$N$3:$Q$2879,2,FALSE),"Not found"))</f>
        <v>760</v>
      </c>
      <c r="J845" s="81">
        <f>IFERROR(VLOOKUP(C845&amp;D845,AUS_male_Toplist_21_22!$N$3:$Q$2969,3,FALSE),IFERROR(VLOOKUP(C845&amp;D845,AUS_female_Toplist_21_22!$N$3:$Q$2879,3,FALSE),"Not found"))</f>
        <v>138</v>
      </c>
      <c r="K845" s="2">
        <f>IFERROR(VLOOKUP(C845&amp;D845,AUS_male_Toplist_21_22!$N$3:$Q$2969,4,FALSE),IFERROR(VLOOKUP(C845&amp;D845,AUS_female_Toplist_21_22!$N$3:$Q$2879,4,FALSE),"Not found"))</f>
        <v>18</v>
      </c>
      <c r="L845" s="2">
        <f>(COUNTIF($C$2:$C845,$C845)=1)+0</f>
        <v>0</v>
      </c>
      <c r="M845" s="2" t="str">
        <f>IF(L845=1,RANK(I845,$I$2:$I$1209,0),"Alternate event")</f>
        <v>Alternate event</v>
      </c>
      <c r="N845" s="2" t="str">
        <f t="shared" si="29"/>
        <v>Tori WESTshot-put</v>
      </c>
      <c r="O845" t="str">
        <f>IF(COUNTIFS($N$2:$N$3997, N845)&gt;1, "Duplicate", "Unique")</f>
        <v>Unique</v>
      </c>
    </row>
    <row r="846" spans="1:15" x14ac:dyDescent="0.2">
      <c r="A846" s="2">
        <v>845</v>
      </c>
      <c r="B846" s="2">
        <f t="shared" si="30"/>
        <v>110</v>
      </c>
      <c r="C846" t="s">
        <v>139</v>
      </c>
      <c r="D846" t="s">
        <v>25</v>
      </c>
      <c r="E846" s="5">
        <v>44671</v>
      </c>
      <c r="F846" s="41" t="e">
        <f ca="1">DATEDIF(E846,TODAY(),"y")</f>
        <v>#NUM!</v>
      </c>
      <c r="G846" s="42" t="str">
        <f>IFERROR(VLOOKUP(C846&amp;D846,AUS_male_points_list!$A$3:$S$1048576,19,FALSE), IFERROR(VLOOKUP(C846&amp;D846,AUS_female_points_list!$A$3:$S$1048576,19,FALSE),""))</f>
        <v/>
      </c>
      <c r="I846" s="81">
        <f>IFERROR(VLOOKUP(C846&amp;D846,AUS_male_Toplist_21_22!$N$3:$Q$2969,2,FALSE),IFERROR(VLOOKUP(C846&amp;D846,AUS_female_Toplist_21_22!$N$3:$Q$2879,2,FALSE),"Not found"))</f>
        <v>1021</v>
      </c>
      <c r="J846" s="81">
        <f>IFERROR(VLOOKUP(C846&amp;D846,AUS_male_Toplist_21_22!$N$3:$Q$2969,3,FALSE),IFERROR(VLOOKUP(C846&amp;D846,AUS_female_Toplist_21_22!$N$3:$Q$2879,3,FALSE),"Not found"))</f>
        <v>138</v>
      </c>
      <c r="K846" s="2">
        <f>IFERROR(VLOOKUP(C846&amp;D846,AUS_male_Toplist_21_22!$N$3:$Q$2969,4,FALSE),IFERROR(VLOOKUP(C846&amp;D846,AUS_female_Toplist_21_22!$N$3:$Q$2879,4,FALSE),"Not found"))</f>
        <v>20</v>
      </c>
      <c r="L846" s="2">
        <f>(COUNTIF($C$2:$C846,$C846)=1)+0</f>
        <v>1</v>
      </c>
      <c r="M846" s="2">
        <f>IF(L846=1,RANK(I846,$I$2:$I$1209,0),"Alternate event")</f>
        <v>478</v>
      </c>
      <c r="N846" s="2" t="str">
        <f t="shared" si="29"/>
        <v>Jordan MCMILLAN200m</v>
      </c>
      <c r="O846" t="str">
        <f>IF(COUNTIFS($N$2:$N$3997, N846)&gt;1, "Duplicate", "Unique")</f>
        <v>Unique</v>
      </c>
    </row>
    <row r="847" spans="1:15" x14ac:dyDescent="0.2">
      <c r="A847" s="2">
        <v>846</v>
      </c>
      <c r="B847" s="2">
        <f t="shared" si="30"/>
        <v>110</v>
      </c>
      <c r="C847" t="s">
        <v>566</v>
      </c>
      <c r="D847" t="s">
        <v>25</v>
      </c>
      <c r="E847" s="5">
        <v>35383</v>
      </c>
      <c r="F847" s="41">
        <f ca="1">DATEDIF(E847,TODAY(),"y")</f>
        <v>25</v>
      </c>
      <c r="G847" s="42" t="str">
        <f>IFERROR(VLOOKUP(C847&amp;D847,AUS_male_points_list!$A$3:$S$1048576,19,FALSE), IFERROR(VLOOKUP(C847&amp;D847,AUS_female_points_list!$A$3:$S$1048576,19,FALSE),""))</f>
        <v/>
      </c>
      <c r="I847" s="81">
        <f>IFERROR(VLOOKUP(C847&amp;D847,AUS_male_Toplist_21_22!$N$3:$Q$2969,2,FALSE),IFERROR(VLOOKUP(C847&amp;D847,AUS_female_Toplist_21_22!$N$3:$Q$2879,2,FALSE),"Not found"))</f>
        <v>1027</v>
      </c>
      <c r="J847" s="81">
        <f>IFERROR(VLOOKUP(C847&amp;D847,AUS_male_Toplist_21_22!$N$3:$Q$2969,3,FALSE),IFERROR(VLOOKUP(C847&amp;D847,AUS_female_Toplist_21_22!$N$3:$Q$2879,3,FALSE),"Not found"))</f>
        <v>138</v>
      </c>
      <c r="K847" s="2">
        <f>IFERROR(VLOOKUP(C847&amp;D847,AUS_male_Toplist_21_22!$N$3:$Q$2969,4,FALSE),IFERROR(VLOOKUP(C847&amp;D847,AUS_female_Toplist_21_22!$N$3:$Q$2879,4,FALSE),"Not found"))</f>
        <v>22</v>
      </c>
      <c r="L847" s="2">
        <f>(COUNTIF($C$2:$C847,$C847)=1)+0</f>
        <v>1</v>
      </c>
      <c r="M847" s="2">
        <f>IF(L847=1,RANK(I847,$I$2:$I$1209,0),"Alternate event")</f>
        <v>439</v>
      </c>
      <c r="N847" s="2" t="str">
        <f t="shared" si="29"/>
        <v>Duncan CAMERON200m</v>
      </c>
      <c r="O847" t="str">
        <f>IF(COUNTIFS($N$2:$N$3997, N847)&gt;1, "Duplicate", "Unique")</f>
        <v>Unique</v>
      </c>
    </row>
    <row r="848" spans="1:15" x14ac:dyDescent="0.2">
      <c r="A848" s="2">
        <v>847</v>
      </c>
      <c r="B848" s="2">
        <f t="shared" si="30"/>
        <v>110</v>
      </c>
      <c r="C848" t="s">
        <v>669</v>
      </c>
      <c r="D848" t="s">
        <v>28</v>
      </c>
      <c r="E848" s="5">
        <v>37826</v>
      </c>
      <c r="F848" s="41">
        <f ca="1">DATEDIF(E848,TODAY(),"y")</f>
        <v>18</v>
      </c>
      <c r="G848" s="42" t="str">
        <f>IFERROR(VLOOKUP(C848&amp;D848,AUS_male_points_list!$A$3:$S$1048576,19,FALSE), IFERROR(VLOOKUP(C848&amp;D848,AUS_female_points_list!$A$3:$S$1048576,19,FALSE),""))</f>
        <v/>
      </c>
      <c r="I848" s="81">
        <f>IFERROR(VLOOKUP(C848&amp;D848,AUS_male_Toplist_21_22!$N$3:$Q$2969,2,FALSE),IFERROR(VLOOKUP(C848&amp;D848,AUS_female_Toplist_21_22!$N$3:$Q$2879,2,FALSE),"Not found"))</f>
        <v>1011</v>
      </c>
      <c r="J848" s="81">
        <f>IFERROR(VLOOKUP(C848&amp;D848,AUS_male_Toplist_21_22!$N$3:$Q$2969,3,FALSE),IFERROR(VLOOKUP(C848&amp;D848,AUS_female_Toplist_21_22!$N$3:$Q$2879,3,FALSE),"Not found"))</f>
        <v>138</v>
      </c>
      <c r="K848" s="2">
        <f>IFERROR(VLOOKUP(C848&amp;D848,AUS_male_Toplist_21_22!$N$3:$Q$2969,4,FALSE),IFERROR(VLOOKUP(C848&amp;D848,AUS_female_Toplist_21_22!$N$3:$Q$2879,4,FALSE),"Not found"))</f>
        <v>31</v>
      </c>
      <c r="L848" s="2">
        <f>(COUNTIF($C$2:$C848,$C848)=1)+0</f>
        <v>1</v>
      </c>
      <c r="M848" s="2">
        <f>IF(L848=1,RANK(I848,$I$2:$I$1209,0),"Alternate event")</f>
        <v>530</v>
      </c>
      <c r="N848" s="2" t="str">
        <f t="shared" si="29"/>
        <v>Adam GODDARD1500m</v>
      </c>
      <c r="O848" t="str">
        <f>IF(COUNTIFS($N$2:$N$3997, N848)&gt;1, "Duplicate", "Unique")</f>
        <v>Unique</v>
      </c>
    </row>
    <row r="849" spans="1:15" x14ac:dyDescent="0.2">
      <c r="A849" s="2">
        <v>848</v>
      </c>
      <c r="B849" s="2">
        <f t="shared" si="30"/>
        <v>110</v>
      </c>
      <c r="C849" t="s">
        <v>122</v>
      </c>
      <c r="D849" s="5" t="s">
        <v>26</v>
      </c>
      <c r="E849" s="5">
        <v>33463</v>
      </c>
      <c r="F849" s="41">
        <f ca="1">DATEDIF(E849,TODAY(),"y")</f>
        <v>30</v>
      </c>
      <c r="G849" s="42" t="str">
        <f>IFERROR(VLOOKUP(C849&amp;D849,AUS_male_points_list!$A$3:$S$1048576,19,FALSE), IFERROR(VLOOKUP(C849&amp;D849,AUS_female_points_list!$A$3:$S$1048576,19,FALSE),""))</f>
        <v/>
      </c>
      <c r="I849" s="81">
        <f>IFERROR(VLOOKUP(C849&amp;D849,AUS_male_Toplist_21_22!$N$3:$Q$2969,2,FALSE),IFERROR(VLOOKUP(C849&amp;D849,AUS_female_Toplist_21_22!$N$3:$Q$2879,2,FALSE),"Not found"))</f>
        <v>1030</v>
      </c>
      <c r="J849" s="81">
        <f>IFERROR(VLOOKUP(C849&amp;D849,AUS_male_Toplist_21_22!$N$3:$Q$2969,3,FALSE),IFERROR(VLOOKUP(C849&amp;D849,AUS_female_Toplist_21_22!$N$3:$Q$2879,3,FALSE),"Not found"))</f>
        <v>139</v>
      </c>
      <c r="K849" s="2">
        <f>IFERROR(VLOOKUP(C849&amp;D849,AUS_male_Toplist_21_22!$N$3:$Q$2969,4,FALSE),IFERROR(VLOOKUP(C849&amp;D849,AUS_female_Toplist_21_22!$N$3:$Q$2879,4,FALSE),"Not found"))</f>
        <v>14</v>
      </c>
      <c r="L849" s="2">
        <f>(COUNTIF($C$2:$C849,$C849)=1)+0</f>
        <v>1</v>
      </c>
      <c r="M849" s="2">
        <f>IF(L849=1,RANK(I849,$I$2:$I$1209,0),"Alternate event")</f>
        <v>429</v>
      </c>
      <c r="N849" s="2" t="str">
        <f t="shared" si="29"/>
        <v>Ilana GRANDINE400m</v>
      </c>
      <c r="O849" t="str">
        <f>IF(COUNTIFS($N$2:$N$3997, N849)&gt;1, "Duplicate", "Unique")</f>
        <v>Unique</v>
      </c>
    </row>
    <row r="850" spans="1:15" x14ac:dyDescent="0.2">
      <c r="A850" s="2">
        <v>849</v>
      </c>
      <c r="B850" s="2">
        <f t="shared" si="30"/>
        <v>110</v>
      </c>
      <c r="C850" t="s">
        <v>733</v>
      </c>
      <c r="D850" t="s">
        <v>33</v>
      </c>
      <c r="E850" s="5">
        <v>37957</v>
      </c>
      <c r="F850" s="41">
        <f ca="1">DATEDIF(E850,TODAY(),"y")</f>
        <v>18</v>
      </c>
      <c r="G850" s="42" t="str">
        <f>IFERROR(VLOOKUP(C850&amp;D850,AUS_male_points_list!$A$3:$S$1048576,19,FALSE), IFERROR(VLOOKUP(C850&amp;D850,AUS_female_points_list!$A$3:$S$1048576,19,FALSE),""))</f>
        <v/>
      </c>
      <c r="I850" s="81">
        <f>IFERROR(VLOOKUP(C850&amp;D850,AUS_male_Toplist_21_22!$N$3:$Q$2969,2,FALSE),IFERROR(VLOOKUP(C850&amp;D850,AUS_female_Toplist_21_22!$N$3:$Q$2879,2,FALSE),"Not found"))</f>
        <v>949</v>
      </c>
      <c r="J850" s="81">
        <f>IFERROR(VLOOKUP(C850&amp;D850,AUS_male_Toplist_21_22!$N$3:$Q$2969,3,FALSE),IFERROR(VLOOKUP(C850&amp;D850,AUS_female_Toplist_21_22!$N$3:$Q$2879,3,FALSE),"Not found"))</f>
        <v>139</v>
      </c>
      <c r="K850" s="2">
        <f>IFERROR(VLOOKUP(C850&amp;D850,AUS_male_Toplist_21_22!$N$3:$Q$2969,4,FALSE),IFERROR(VLOOKUP(C850&amp;D850,AUS_female_Toplist_21_22!$N$3:$Q$2879,4,FALSE),"Not found"))</f>
        <v>15</v>
      </c>
      <c r="L850" s="2">
        <f>(COUNTIF($C$2:$C850,$C850)=1)+0</f>
        <v>1</v>
      </c>
      <c r="M850" s="2">
        <f>IF(L850=1,RANK(I850,$I$2:$I$1209,0),"Alternate event")</f>
        <v>832</v>
      </c>
      <c r="N850" s="2" t="str">
        <f t="shared" si="29"/>
        <v>Kyle BENNETT400mh</v>
      </c>
      <c r="O850" t="str">
        <f>IF(COUNTIFS($N$2:$N$3997, N850)&gt;1, "Duplicate", "Unique")</f>
        <v>Unique</v>
      </c>
    </row>
    <row r="851" spans="1:15" x14ac:dyDescent="0.2">
      <c r="A851" s="2">
        <v>850</v>
      </c>
      <c r="B851" s="2">
        <f t="shared" si="30"/>
        <v>110</v>
      </c>
      <c r="C851" t="s">
        <v>5277</v>
      </c>
      <c r="D851" t="s">
        <v>27</v>
      </c>
      <c r="E851" s="5">
        <v>36013</v>
      </c>
      <c r="F851" s="41">
        <f ca="1">DATEDIF(E851,TODAY(),"y")</f>
        <v>23</v>
      </c>
      <c r="G851" s="42" t="str">
        <f>IFERROR(VLOOKUP(C851&amp;D851,AUS_male_points_list!$A$3:$S$1048576,19,FALSE), IFERROR(VLOOKUP(C851&amp;D851,AUS_female_points_list!$A$3:$S$1048576,19,FALSE),""))</f>
        <v/>
      </c>
      <c r="I851" s="81">
        <f>IFERROR(VLOOKUP(C851&amp;D851,AUS_male_Toplist_21_22!$N$3:$Q$2969,2,FALSE),IFERROR(VLOOKUP(C851&amp;D851,AUS_female_Toplist_21_22!$N$3:$Q$2879,2,FALSE),"Not found"))</f>
        <v>1025</v>
      </c>
      <c r="J851" s="81">
        <f>IFERROR(VLOOKUP(C851&amp;D851,AUS_male_Toplist_21_22!$N$3:$Q$2969,3,FALSE),IFERROR(VLOOKUP(C851&amp;D851,AUS_female_Toplist_21_22!$N$3:$Q$2879,3,FALSE),"Not found"))</f>
        <v>139</v>
      </c>
      <c r="K851" s="2">
        <f>IFERROR(VLOOKUP(C851&amp;D851,AUS_male_Toplist_21_22!$N$3:$Q$2969,4,FALSE),IFERROR(VLOOKUP(C851&amp;D851,AUS_female_Toplist_21_22!$N$3:$Q$2879,4,FALSE),"Not found"))</f>
        <v>17</v>
      </c>
      <c r="L851" s="2">
        <f>(COUNTIF($C$2:$C851,$C851)=1)+0</f>
        <v>1</v>
      </c>
      <c r="M851" s="2">
        <f>IF(L851=1,RANK(I851,$I$2:$I$1209,0),"Alternate event")</f>
        <v>452</v>
      </c>
      <c r="N851" s="2" t="str">
        <f t="shared" si="29"/>
        <v>Jye PERROTT800m</v>
      </c>
      <c r="O851" t="str">
        <f>IF(COUNTIFS($N$2:$N$3997, N851)&gt;1, "Duplicate", "Unique")</f>
        <v>Unique</v>
      </c>
    </row>
    <row r="852" spans="1:15" x14ac:dyDescent="0.2">
      <c r="A852" s="2">
        <v>851</v>
      </c>
      <c r="B852" s="2">
        <f t="shared" si="30"/>
        <v>110</v>
      </c>
      <c r="C852" t="s">
        <v>748</v>
      </c>
      <c r="D852" s="5" t="s">
        <v>38</v>
      </c>
      <c r="E852" s="5">
        <v>35786</v>
      </c>
      <c r="F852" s="41">
        <f ca="1">DATEDIF(E852,TODAY(),"y")</f>
        <v>24</v>
      </c>
      <c r="G852" s="42" t="str">
        <f>IFERROR(VLOOKUP(C852&amp;D852,AUS_male_points_list!$A$3:$S$1048576,19,FALSE), IFERROR(VLOOKUP(C852&amp;D852,AUS_female_points_list!$A$3:$S$1048576,19,FALSE),""))</f>
        <v/>
      </c>
      <c r="I852" s="81">
        <f>IFERROR(VLOOKUP(C852&amp;D852,AUS_male_Toplist_21_22!$N$3:$Q$2969,2,FALSE),IFERROR(VLOOKUP(C852&amp;D852,AUS_female_Toplist_21_22!$N$3:$Q$2879,2,FALSE),"Not found"))</f>
        <v>882</v>
      </c>
      <c r="J852" s="81">
        <f>IFERROR(VLOOKUP(C852&amp;D852,AUS_male_Toplist_21_22!$N$3:$Q$2969,3,FALSE),IFERROR(VLOOKUP(C852&amp;D852,AUS_female_Toplist_21_22!$N$3:$Q$2879,3,FALSE),"Not found"))</f>
        <v>139</v>
      </c>
      <c r="K852" s="2">
        <f>IFERROR(VLOOKUP(C852&amp;D852,AUS_male_Toplist_21_22!$N$3:$Q$2969,4,FALSE),IFERROR(VLOOKUP(C852&amp;D852,AUS_female_Toplist_21_22!$N$3:$Q$2879,4,FALSE),"Not found"))</f>
        <v>20</v>
      </c>
      <c r="L852" s="2">
        <f>(COUNTIF($C$2:$C852,$C852)=1)+0</f>
        <v>0</v>
      </c>
      <c r="M852" s="2" t="str">
        <f>IF(L852=1,RANK(I852,$I$2:$I$1209,0),"Alternate event")</f>
        <v>Alternate event</v>
      </c>
      <c r="N852" s="2" t="str">
        <f t="shared" si="29"/>
        <v>Mackenzie LIDDELOWtriple-jump</v>
      </c>
      <c r="O852" t="str">
        <f>IF(COUNTIFS($N$2:$N$3997, N852)&gt;1, "Duplicate", "Unique")</f>
        <v>Unique</v>
      </c>
    </row>
    <row r="853" spans="1:15" x14ac:dyDescent="0.2">
      <c r="A853" s="2">
        <v>852</v>
      </c>
      <c r="B853" s="2">
        <f t="shared" si="30"/>
        <v>110</v>
      </c>
      <c r="C853" t="s">
        <v>1149</v>
      </c>
      <c r="D853" t="s">
        <v>33</v>
      </c>
      <c r="E853" s="5">
        <v>44701</v>
      </c>
      <c r="F853" s="41" t="e">
        <f ca="1">DATEDIF(E853,TODAY(),"y")</f>
        <v>#NUM!</v>
      </c>
      <c r="G853" s="42" t="str">
        <f>IFERROR(VLOOKUP(C853&amp;D853,AUS_male_points_list!$A$3:$S$1048576,19,FALSE), IFERROR(VLOOKUP(C853&amp;D853,AUS_female_points_list!$A$3:$S$1048576,19,FALSE),""))</f>
        <v/>
      </c>
      <c r="I853" s="81">
        <f>IFERROR(VLOOKUP(C853&amp;D853,AUS_male_Toplist_21_22!$N$3:$Q$2969,2,FALSE),IFERROR(VLOOKUP(C853&amp;D853,AUS_female_Toplist_21_22!$N$3:$Q$2879,2,FALSE),"Not found"))</f>
        <v>915</v>
      </c>
      <c r="J853" s="81">
        <f>IFERROR(VLOOKUP(C853&amp;D853,AUS_male_Toplist_21_22!$N$3:$Q$2969,3,FALSE),IFERROR(VLOOKUP(C853&amp;D853,AUS_female_Toplist_21_22!$N$3:$Q$2879,3,FALSE),"Not found"))</f>
        <v>139</v>
      </c>
      <c r="K853" s="2">
        <f>IFERROR(VLOOKUP(C853&amp;D853,AUS_male_Toplist_21_22!$N$3:$Q$2969,4,FALSE),IFERROR(VLOOKUP(C853&amp;D853,AUS_female_Toplist_21_22!$N$3:$Q$2879,4,FALSE),"Not found"))</f>
        <v>21</v>
      </c>
      <c r="L853" s="2">
        <f>(COUNTIF($C$2:$C853,$C853)=1)+0</f>
        <v>1</v>
      </c>
      <c r="M853" s="2">
        <f>IF(L853=1,RANK(I853,$I$2:$I$1209,0),"Alternate event")</f>
        <v>939</v>
      </c>
      <c r="N853" s="2" t="str">
        <f t="shared" si="29"/>
        <v>Alesha BENNETTS400mh</v>
      </c>
      <c r="O853" t="str">
        <f>IF(COUNTIFS($N$2:$N$3997, N853)&gt;1, "Duplicate", "Unique")</f>
        <v>Unique</v>
      </c>
    </row>
    <row r="854" spans="1:15" x14ac:dyDescent="0.2">
      <c r="A854" s="2">
        <v>853</v>
      </c>
      <c r="B854" s="2">
        <f t="shared" si="30"/>
        <v>110</v>
      </c>
      <c r="C854" t="s">
        <v>113</v>
      </c>
      <c r="D854" t="s">
        <v>2</v>
      </c>
      <c r="E854" s="5">
        <v>36685</v>
      </c>
      <c r="F854" s="41">
        <f ca="1">DATEDIF(E854,TODAY(),"y")</f>
        <v>21</v>
      </c>
      <c r="G854" s="42" t="str">
        <f>IFERROR(VLOOKUP(C854&amp;D854,AUS_male_points_list!$A$3:$S$1048576,19,FALSE), IFERROR(VLOOKUP(C854&amp;D854,AUS_female_points_list!$A$3:$S$1048576,19,FALSE),""))</f>
        <v/>
      </c>
      <c r="I854" s="81">
        <f>IFERROR(VLOOKUP(C854&amp;D854,AUS_male_Toplist_21_22!$N$3:$Q$2969,2,FALSE),IFERROR(VLOOKUP(C854&amp;D854,AUS_female_Toplist_21_22!$N$3:$Q$2879,2,FALSE),"Not found"))</f>
        <v>1032</v>
      </c>
      <c r="J854" s="81">
        <f>IFERROR(VLOOKUP(C854&amp;D854,AUS_male_Toplist_21_22!$N$3:$Q$2969,3,FALSE),IFERROR(VLOOKUP(C854&amp;D854,AUS_female_Toplist_21_22!$N$3:$Q$2879,3,FALSE),"Not found"))</f>
        <v>139</v>
      </c>
      <c r="K854" s="2">
        <f>IFERROR(VLOOKUP(C854&amp;D854,AUS_male_Toplist_21_22!$N$3:$Q$2969,4,FALSE),IFERROR(VLOOKUP(C854&amp;D854,AUS_female_Toplist_21_22!$N$3:$Q$2879,4,FALSE),"Not found"))</f>
        <v>25</v>
      </c>
      <c r="L854" s="2">
        <f>(COUNTIF($C$2:$C854,$C854)=1)+0</f>
        <v>1</v>
      </c>
      <c r="M854" s="2">
        <f>IF(L854=1,RANK(I854,$I$2:$I$1209,0),"Alternate event")</f>
        <v>420</v>
      </c>
      <c r="N854" s="2" t="str">
        <f t="shared" si="29"/>
        <v>Tamara HOTTEN100m</v>
      </c>
      <c r="O854" t="str">
        <f>IF(COUNTIFS($N$2:$N$3997, N854)&gt;1, "Duplicate", "Unique")</f>
        <v>Unique</v>
      </c>
    </row>
    <row r="855" spans="1:15" x14ac:dyDescent="0.2">
      <c r="A855" s="2">
        <v>854</v>
      </c>
      <c r="B855" s="2">
        <f t="shared" si="30"/>
        <v>110</v>
      </c>
      <c r="C855" t="s">
        <v>123</v>
      </c>
      <c r="D855" s="5" t="s">
        <v>2</v>
      </c>
      <c r="E855" s="5">
        <v>35585</v>
      </c>
      <c r="F855" s="41">
        <f ca="1">DATEDIF(E855,TODAY(),"y")</f>
        <v>24</v>
      </c>
      <c r="G855" s="42" t="str">
        <f>IFERROR(VLOOKUP(C855&amp;D855,AUS_male_points_list!$A$3:$S$1048576,19,FALSE), IFERROR(VLOOKUP(C855&amp;D855,AUS_female_points_list!$A$3:$S$1048576,19,FALSE),""))</f>
        <v/>
      </c>
      <c r="I855" s="81">
        <f>IFERROR(VLOOKUP(C855&amp;D855,AUS_male_Toplist_21_22!$N$3:$Q$2969,2,FALSE),IFERROR(VLOOKUP(C855&amp;D855,AUS_female_Toplist_21_22!$N$3:$Q$2879,2,FALSE),"Not found"))</f>
        <v>1032</v>
      </c>
      <c r="J855" s="81">
        <f>IFERROR(VLOOKUP(C855&amp;D855,AUS_male_Toplist_21_22!$N$3:$Q$2969,3,FALSE),IFERROR(VLOOKUP(C855&amp;D855,AUS_female_Toplist_21_22!$N$3:$Q$2879,3,FALSE),"Not found"))</f>
        <v>139</v>
      </c>
      <c r="K855" s="2">
        <f>IFERROR(VLOOKUP(C855&amp;D855,AUS_male_Toplist_21_22!$N$3:$Q$2969,4,FALSE),IFERROR(VLOOKUP(C855&amp;D855,AUS_female_Toplist_21_22!$N$3:$Q$2879,4,FALSE),"Not found"))</f>
        <v>25</v>
      </c>
      <c r="L855" s="2">
        <f>(COUNTIF($C$2:$C855,$C855)=1)+0</f>
        <v>1</v>
      </c>
      <c r="M855" s="2">
        <f>IF(L855=1,RANK(I855,$I$2:$I$1209,0),"Alternate event")</f>
        <v>420</v>
      </c>
      <c r="N855" s="2" t="str">
        <f t="shared" si="29"/>
        <v>Samantha GEDDES100m</v>
      </c>
      <c r="O855" t="str">
        <f>IF(COUNTIFS($N$2:$N$3997, N855)&gt;1, "Duplicate", "Unique")</f>
        <v>Unique</v>
      </c>
    </row>
    <row r="856" spans="1:15" x14ac:dyDescent="0.2">
      <c r="A856" s="2">
        <v>855</v>
      </c>
      <c r="B856" s="2">
        <f t="shared" si="30"/>
        <v>110</v>
      </c>
      <c r="C856" t="s">
        <v>925</v>
      </c>
      <c r="D856" t="s">
        <v>28</v>
      </c>
      <c r="E856" s="5">
        <v>34151</v>
      </c>
      <c r="F856" s="41">
        <f ca="1">DATEDIF(E856,TODAY(),"y")</f>
        <v>28</v>
      </c>
      <c r="G856" s="42" t="str">
        <f>IFERROR(VLOOKUP(C856&amp;D856,AUS_male_points_list!$A$3:$S$1048576,19,FALSE), IFERROR(VLOOKUP(C856&amp;D856,AUS_female_points_list!$A$3:$S$1048576,19,FALSE),""))</f>
        <v/>
      </c>
      <c r="I856" s="81">
        <f>IFERROR(VLOOKUP(C856&amp;D856,AUS_male_Toplist_21_22!$N$3:$Q$2969,2,FALSE),IFERROR(VLOOKUP(C856&amp;D856,AUS_female_Toplist_21_22!$N$3:$Q$2879,2,FALSE),"Not found"))</f>
        <v>1004</v>
      </c>
      <c r="J856" s="81">
        <f>IFERROR(VLOOKUP(C856&amp;D856,AUS_male_Toplist_21_22!$N$3:$Q$2969,3,FALSE),IFERROR(VLOOKUP(C856&amp;D856,AUS_female_Toplist_21_22!$N$3:$Q$2879,3,FALSE),"Not found"))</f>
        <v>139</v>
      </c>
      <c r="K856" s="2">
        <f>IFERROR(VLOOKUP(C856&amp;D856,AUS_male_Toplist_21_22!$N$3:$Q$2969,4,FALSE),IFERROR(VLOOKUP(C856&amp;D856,AUS_female_Toplist_21_22!$N$3:$Q$2879,4,FALSE),"Not found"))</f>
        <v>37</v>
      </c>
      <c r="L856" s="2">
        <f>(COUNTIF($C$2:$C856,$C856)=1)+0</f>
        <v>0</v>
      </c>
      <c r="M856" s="2" t="str">
        <f>IF(L856=1,RANK(I856,$I$2:$I$1209,0),"Alternate event")</f>
        <v>Alternate event</v>
      </c>
      <c r="N856" s="2" t="str">
        <f t="shared" si="29"/>
        <v>Rosie DONEGAN1500m</v>
      </c>
      <c r="O856" t="str">
        <f>IF(COUNTIFS($N$2:$N$3997, N856)&gt;1, "Duplicate", "Unique")</f>
        <v>Unique</v>
      </c>
    </row>
    <row r="857" spans="1:15" x14ac:dyDescent="0.2">
      <c r="A857" s="2">
        <v>856</v>
      </c>
      <c r="B857" s="2">
        <f t="shared" si="30"/>
        <v>110</v>
      </c>
      <c r="C857" t="s">
        <v>1119</v>
      </c>
      <c r="D857" t="s">
        <v>41</v>
      </c>
      <c r="E857" s="5">
        <v>36236</v>
      </c>
      <c r="F857" s="41">
        <f ca="1">DATEDIF(E857,TODAY(),"y")</f>
        <v>23</v>
      </c>
      <c r="G857" s="42" t="str">
        <f>IFERROR(VLOOKUP(C857&amp;D857,AUS_male_points_list!$A$3:$S$1048576,19,FALSE), IFERROR(VLOOKUP(C857&amp;D857,AUS_female_points_list!$A$3:$S$1048576,19,FALSE),""))</f>
        <v/>
      </c>
      <c r="I857" s="81">
        <f>IFERROR(VLOOKUP(C857&amp;D857,AUS_male_Toplist_21_22!$N$3:$Q$2969,2,FALSE),IFERROR(VLOOKUP(C857&amp;D857,AUS_female_Toplist_21_22!$N$3:$Q$2879,2,FALSE),"Not found"))</f>
        <v>843</v>
      </c>
      <c r="J857" s="81">
        <f>IFERROR(VLOOKUP(C857&amp;D857,AUS_male_Toplist_21_22!$N$3:$Q$2969,3,FALSE),IFERROR(VLOOKUP(C857&amp;D857,AUS_female_Toplist_21_22!$N$3:$Q$2879,3,FALSE),"Not found"))</f>
        <v>140</v>
      </c>
      <c r="K857" s="2">
        <f>IFERROR(VLOOKUP(C857&amp;D857,AUS_male_Toplist_21_22!$N$3:$Q$2969,4,FALSE),IFERROR(VLOOKUP(C857&amp;D857,AUS_female_Toplist_21_22!$N$3:$Q$2879,4,FALSE),"Not found"))</f>
        <v>19</v>
      </c>
      <c r="L857" s="2">
        <f>(COUNTIF($C$2:$C857,$C857)=1)+0</f>
        <v>1</v>
      </c>
      <c r="M857" s="2">
        <f>IF(L857=1,RANK(I857,$I$2:$I$1209,0),"Alternate event")</f>
        <v>1038</v>
      </c>
      <c r="N857" s="2" t="str">
        <f t="shared" si="29"/>
        <v>Jesse SCHELFHOUTjavelin-throw</v>
      </c>
      <c r="O857" t="str">
        <f>IF(COUNTIFS($N$2:$N$3997, N857)&gt;1, "Duplicate", "Unique")</f>
        <v>Unique</v>
      </c>
    </row>
    <row r="858" spans="1:15" x14ac:dyDescent="0.2">
      <c r="A858" s="2">
        <v>857</v>
      </c>
      <c r="B858" s="2">
        <f t="shared" si="30"/>
        <v>110</v>
      </c>
      <c r="C858" t="s">
        <v>119</v>
      </c>
      <c r="D858" t="s">
        <v>25</v>
      </c>
      <c r="E858" s="5">
        <v>36241</v>
      </c>
      <c r="F858" s="41">
        <f ca="1">DATEDIF(E858,TODAY(),"y")</f>
        <v>22</v>
      </c>
      <c r="G858" s="42" t="str">
        <f>IFERROR(VLOOKUP(C858&amp;D858,AUS_male_points_list!$A$3:$S$1048576,19,FALSE), IFERROR(VLOOKUP(C858&amp;D858,AUS_female_points_list!$A$3:$S$1048576,19,FALSE),""))</f>
        <v/>
      </c>
      <c r="I858" s="81">
        <f>IFERROR(VLOOKUP(C858&amp;D858,AUS_male_Toplist_21_22!$N$3:$Q$2969,2,FALSE),IFERROR(VLOOKUP(C858&amp;D858,AUS_female_Toplist_21_22!$N$3:$Q$2879,2,FALSE),"Not found"))</f>
        <v>1019</v>
      </c>
      <c r="J858" s="81">
        <f>IFERROR(VLOOKUP(C858&amp;D858,AUS_male_Toplist_21_22!$N$3:$Q$2969,3,FALSE),IFERROR(VLOOKUP(C858&amp;D858,AUS_female_Toplist_21_22!$N$3:$Q$2879,3,FALSE),"Not found"))</f>
        <v>140</v>
      </c>
      <c r="K858" s="2">
        <f>IFERROR(VLOOKUP(C858&amp;D858,AUS_male_Toplist_21_22!$N$3:$Q$2969,4,FALSE),IFERROR(VLOOKUP(C858&amp;D858,AUS_female_Toplist_21_22!$N$3:$Q$2879,4,FALSE),"Not found"))</f>
        <v>21</v>
      </c>
      <c r="L858" s="2">
        <f>(COUNTIF($C$2:$C858,$C858)=1)+0</f>
        <v>0</v>
      </c>
      <c r="M858" s="2" t="str">
        <f>IF(L858=1,RANK(I858,$I$2:$I$1209,0),"Alternate event")</f>
        <v>Alternate event</v>
      </c>
      <c r="N858" s="2" t="str">
        <f t="shared" si="29"/>
        <v>Helen PRETORIUS200m</v>
      </c>
      <c r="O858" t="str">
        <f>IF(COUNTIFS($N$2:$N$3997, N858)&gt;1, "Duplicate", "Unique")</f>
        <v>Unique</v>
      </c>
    </row>
    <row r="859" spans="1:15" x14ac:dyDescent="0.2">
      <c r="A859" s="2">
        <v>858</v>
      </c>
      <c r="B859" s="2">
        <f t="shared" si="30"/>
        <v>110</v>
      </c>
      <c r="C859" t="s">
        <v>125</v>
      </c>
      <c r="D859" t="s">
        <v>25</v>
      </c>
      <c r="E859" s="5">
        <v>44671</v>
      </c>
      <c r="F859" s="41" t="e">
        <f ca="1">DATEDIF(E859,TODAY(),"y")</f>
        <v>#NUM!</v>
      </c>
      <c r="G859" s="42" t="str">
        <f>IFERROR(VLOOKUP(C859&amp;D859,AUS_male_points_list!$A$3:$S$1048576,19,FALSE), IFERROR(VLOOKUP(C859&amp;D859,AUS_female_points_list!$A$3:$S$1048576,19,FALSE),""))</f>
        <v/>
      </c>
      <c r="I859" s="81">
        <f>IFERROR(VLOOKUP(C859&amp;D859,AUS_male_Toplist_21_22!$N$3:$Q$2969,2,FALSE),IFERROR(VLOOKUP(C859&amp;D859,AUS_female_Toplist_21_22!$N$3:$Q$2879,2,FALSE),"Not found"))</f>
        <v>1019</v>
      </c>
      <c r="J859" s="81">
        <f>IFERROR(VLOOKUP(C859&amp;D859,AUS_male_Toplist_21_22!$N$3:$Q$2969,3,FALSE),IFERROR(VLOOKUP(C859&amp;D859,AUS_female_Toplist_21_22!$N$3:$Q$2879,3,FALSE),"Not found"))</f>
        <v>140</v>
      </c>
      <c r="K859" s="2">
        <f>IFERROR(VLOOKUP(C859&amp;D859,AUS_male_Toplist_21_22!$N$3:$Q$2969,4,FALSE),IFERROR(VLOOKUP(C859&amp;D859,AUS_female_Toplist_21_22!$N$3:$Q$2879,4,FALSE),"Not found"))</f>
        <v>21</v>
      </c>
      <c r="L859" s="2">
        <f>(COUNTIF($C$2:$C859,$C859)=1)+0</f>
        <v>0</v>
      </c>
      <c r="M859" s="2" t="str">
        <f>IF(L859=1,RANK(I859,$I$2:$I$1209,0),"Alternate event")</f>
        <v>Alternate event</v>
      </c>
      <c r="N859" s="2" t="str">
        <f t="shared" si="29"/>
        <v>Georgia HARRIS200m</v>
      </c>
      <c r="O859" t="str">
        <f>IF(COUNTIFS($N$2:$N$3997, N859)&gt;1, "Duplicate", "Unique")</f>
        <v>Unique</v>
      </c>
    </row>
    <row r="860" spans="1:15" x14ac:dyDescent="0.2">
      <c r="A860" s="2">
        <v>859</v>
      </c>
      <c r="B860" s="2">
        <f t="shared" si="30"/>
        <v>110</v>
      </c>
      <c r="C860" t="s">
        <v>536</v>
      </c>
      <c r="D860" t="s">
        <v>25</v>
      </c>
      <c r="E860" s="5">
        <v>36381</v>
      </c>
      <c r="F860" s="41">
        <f ca="1">DATEDIF(E860,TODAY(),"y")</f>
        <v>22</v>
      </c>
      <c r="G860" s="42" t="str">
        <f>IFERROR(VLOOKUP(C860&amp;D860,AUS_male_points_list!$A$3:$S$1048576,19,FALSE), IFERROR(VLOOKUP(C860&amp;D860,AUS_female_points_list!$A$3:$S$1048576,19,FALSE),""))</f>
        <v/>
      </c>
      <c r="I860" s="81">
        <f>IFERROR(VLOOKUP(C860&amp;D860,AUS_male_Toplist_21_22!$N$3:$Q$2969,2,FALSE),IFERROR(VLOOKUP(C860&amp;D860,AUS_female_Toplist_21_22!$N$3:$Q$2879,2,FALSE),"Not found"))</f>
        <v>1025</v>
      </c>
      <c r="J860" s="81">
        <f>IFERROR(VLOOKUP(C860&amp;D860,AUS_male_Toplist_21_22!$N$3:$Q$2969,3,FALSE),IFERROR(VLOOKUP(C860&amp;D860,AUS_female_Toplist_21_22!$N$3:$Q$2879,3,FALSE),"Not found"))</f>
        <v>140</v>
      </c>
      <c r="K860" s="2">
        <f>IFERROR(VLOOKUP(C860&amp;D860,AUS_male_Toplist_21_22!$N$3:$Q$2969,4,FALSE),IFERROR(VLOOKUP(C860&amp;D860,AUS_female_Toplist_21_22!$N$3:$Q$2879,4,FALSE),"Not found"))</f>
        <v>23</v>
      </c>
      <c r="L860" s="2">
        <f>(COUNTIF($C$2:$C860,$C860)=1)+0</f>
        <v>1</v>
      </c>
      <c r="M860" s="2">
        <f>IF(L860=1,RANK(I860,$I$2:$I$1209,0),"Alternate event")</f>
        <v>452</v>
      </c>
      <c r="N860" s="2" t="str">
        <f t="shared" si="29"/>
        <v>Kyle NICOLUSSI200m</v>
      </c>
      <c r="O860" t="str">
        <f>IF(COUNTIFS($N$2:$N$3997, N860)&gt;1, "Duplicate", "Unique")</f>
        <v>Unique</v>
      </c>
    </row>
    <row r="861" spans="1:15" x14ac:dyDescent="0.2">
      <c r="A861" s="2">
        <v>860</v>
      </c>
      <c r="B861" s="2">
        <f t="shared" si="30"/>
        <v>110</v>
      </c>
      <c r="C861" t="s">
        <v>349</v>
      </c>
      <c r="D861" t="s">
        <v>32</v>
      </c>
      <c r="E861" s="5">
        <v>37927</v>
      </c>
      <c r="F861" s="41">
        <f ca="1">DATEDIF(E861,TODAY(),"y")</f>
        <v>18</v>
      </c>
      <c r="G861" s="42" t="str">
        <f>IFERROR(VLOOKUP(C861&amp;D861,AUS_male_points_list!$A$3:$S$1048576,19,FALSE), IFERROR(VLOOKUP(C861&amp;D861,AUS_female_points_list!$A$3:$S$1048576,19,FALSE),""))</f>
        <v/>
      </c>
      <c r="I861" s="81">
        <f>IFERROR(VLOOKUP(C861&amp;D861,AUS_male_Toplist_21_22!$N$3:$Q$2969,2,FALSE),IFERROR(VLOOKUP(C861&amp;D861,AUS_female_Toplist_21_22!$N$3:$Q$2879,2,FALSE),"Not found"))</f>
        <v>929</v>
      </c>
      <c r="J861" s="81">
        <f>IFERROR(VLOOKUP(C861&amp;D861,AUS_male_Toplist_21_22!$N$3:$Q$2969,3,FALSE),IFERROR(VLOOKUP(C861&amp;D861,AUS_female_Toplist_21_22!$N$3:$Q$2879,3,FALSE),"Not found"))</f>
        <v>140</v>
      </c>
      <c r="K861" s="2">
        <f>IFERROR(VLOOKUP(C861&amp;D861,AUS_male_Toplist_21_22!$N$3:$Q$2969,4,FALSE),IFERROR(VLOOKUP(C861&amp;D861,AUS_female_Toplist_21_22!$N$3:$Q$2879,4,FALSE),"Not found"))</f>
        <v>25</v>
      </c>
      <c r="L861" s="2">
        <f>(COUNTIF($C$2:$C861,$C861)=1)+0</f>
        <v>0</v>
      </c>
      <c r="M861" s="2" t="str">
        <f>IF(L861=1,RANK(I861,$I$2:$I$1209,0),"Alternate event")</f>
        <v>Alternate event</v>
      </c>
      <c r="N861" s="2" t="str">
        <f t="shared" si="29"/>
        <v>Tara WYLLIE100mh</v>
      </c>
      <c r="O861" t="str">
        <f>IF(COUNTIFS($N$2:$N$3997, N861)&gt;1, "Duplicate", "Unique")</f>
        <v>Unique</v>
      </c>
    </row>
    <row r="862" spans="1:15" x14ac:dyDescent="0.2">
      <c r="A862" s="2">
        <v>861</v>
      </c>
      <c r="B862" s="2">
        <f t="shared" si="30"/>
        <v>110</v>
      </c>
      <c r="C862" t="s">
        <v>949</v>
      </c>
      <c r="D862" t="s">
        <v>29</v>
      </c>
      <c r="E862" s="5">
        <v>36573</v>
      </c>
      <c r="F862" s="41">
        <f ca="1">DATEDIF(E862,TODAY(),"y")</f>
        <v>22</v>
      </c>
      <c r="G862" s="42" t="str">
        <f>IFERROR(VLOOKUP(C862&amp;D862,AUS_male_points_list!$A$3:$S$1048576,19,FALSE), IFERROR(VLOOKUP(C862&amp;D862,AUS_female_points_list!$A$3:$S$1048576,19,FALSE),""))</f>
        <v/>
      </c>
      <c r="I862" s="81">
        <f>IFERROR(VLOOKUP(C862&amp;D862,AUS_male_Toplist_21_22!$N$3:$Q$2969,2,FALSE),IFERROR(VLOOKUP(C862&amp;D862,AUS_female_Toplist_21_22!$N$3:$Q$2879,2,FALSE),"Not found"))</f>
        <v>987</v>
      </c>
      <c r="J862" s="81">
        <f>IFERROR(VLOOKUP(C862&amp;D862,AUS_male_Toplist_21_22!$N$3:$Q$2969,3,FALSE),IFERROR(VLOOKUP(C862&amp;D862,AUS_female_Toplist_21_22!$N$3:$Q$2879,3,FALSE),"Not found"))</f>
        <v>140</v>
      </c>
      <c r="K862" s="2">
        <f>IFERROR(VLOOKUP(C862&amp;D862,AUS_male_Toplist_21_22!$N$3:$Q$2969,4,FALSE),IFERROR(VLOOKUP(C862&amp;D862,AUS_female_Toplist_21_22!$N$3:$Q$2879,4,FALSE),"Not found"))</f>
        <v>26</v>
      </c>
      <c r="L862" s="2">
        <f>(COUNTIF($C$2:$C862,$C862)=1)+0</f>
        <v>1</v>
      </c>
      <c r="M862" s="2">
        <f>IF(L862=1,RANK(I862,$I$2:$I$1209,0),"Alternate event")</f>
        <v>681</v>
      </c>
      <c r="N862" s="2" t="str">
        <f t="shared" si="29"/>
        <v>Heidi DEMEO5000m</v>
      </c>
      <c r="O862" t="str">
        <f>IF(COUNTIFS($N$2:$N$3997, N862)&gt;1, "Duplicate", "Unique")</f>
        <v>Unique</v>
      </c>
    </row>
    <row r="863" spans="1:15" x14ac:dyDescent="0.2">
      <c r="A863" s="2">
        <v>862</v>
      </c>
      <c r="B863" s="2">
        <f t="shared" si="30"/>
        <v>110</v>
      </c>
      <c r="C863" t="s">
        <v>412</v>
      </c>
      <c r="D863" t="s">
        <v>37</v>
      </c>
      <c r="E863" s="5">
        <v>35434</v>
      </c>
      <c r="F863" s="41">
        <f ca="1">DATEDIF(E863,TODAY(),"y")</f>
        <v>25</v>
      </c>
      <c r="G863" s="42" t="str">
        <f>IFERROR(VLOOKUP(C863&amp;D863,AUS_male_points_list!$A$3:$S$1048576,19,FALSE), IFERROR(VLOOKUP(C863&amp;D863,AUS_female_points_list!$A$3:$S$1048576,19,FALSE),""))</f>
        <v/>
      </c>
      <c r="I863" s="81">
        <f>IFERROR(VLOOKUP(C863&amp;D863,AUS_male_Toplist_21_22!$N$3:$Q$2969,2,FALSE),IFERROR(VLOOKUP(C863&amp;D863,AUS_female_Toplist_21_22!$N$3:$Q$2879,2,FALSE),"Not found"))</f>
        <v>941</v>
      </c>
      <c r="J863" s="81">
        <f>IFERROR(VLOOKUP(C863&amp;D863,AUS_male_Toplist_21_22!$N$3:$Q$2969,3,FALSE),IFERROR(VLOOKUP(C863&amp;D863,AUS_female_Toplist_21_22!$N$3:$Q$2879,3,FALSE),"Not found"))</f>
        <v>140</v>
      </c>
      <c r="K863" s="2">
        <f>IFERROR(VLOOKUP(C863&amp;D863,AUS_male_Toplist_21_22!$N$3:$Q$2969,4,FALSE),IFERROR(VLOOKUP(C863&amp;D863,AUS_female_Toplist_21_22!$N$3:$Q$2879,4,FALSE),"Not found"))</f>
        <v>28</v>
      </c>
      <c r="L863" s="2">
        <f>(COUNTIF($C$2:$C863,$C863)=1)+0</f>
        <v>0</v>
      </c>
      <c r="M863" s="2" t="str">
        <f>IF(L863=1,RANK(I863,$I$2:$I$1209,0),"Alternate event")</f>
        <v>Alternate event</v>
      </c>
      <c r="N863" s="2" t="str">
        <f t="shared" si="29"/>
        <v>Alysha BURNETTlong-jump</v>
      </c>
      <c r="O863" t="str">
        <f>IF(COUNTIFS($N$2:$N$3997, N863)&gt;1, "Duplicate", "Unique")</f>
        <v>Unique</v>
      </c>
    </row>
    <row r="864" spans="1:15" x14ac:dyDescent="0.2">
      <c r="A864" s="2">
        <v>863</v>
      </c>
      <c r="B864" s="2">
        <f t="shared" si="30"/>
        <v>110</v>
      </c>
      <c r="C864" t="s">
        <v>966</v>
      </c>
      <c r="D864" t="s">
        <v>37</v>
      </c>
      <c r="E864" s="5">
        <v>44671</v>
      </c>
      <c r="F864" s="41" t="e">
        <f ca="1">DATEDIF(E864,TODAY(),"y")</f>
        <v>#NUM!</v>
      </c>
      <c r="G864" s="42" t="str">
        <f>IFERROR(VLOOKUP(C864&amp;D864,AUS_male_points_list!$A$3:$S$1048576,19,FALSE), IFERROR(VLOOKUP(C864&amp;D864,AUS_female_points_list!$A$3:$S$1048576,19,FALSE),""))</f>
        <v/>
      </c>
      <c r="I864" s="81">
        <f>IFERROR(VLOOKUP(C864&amp;D864,AUS_male_Toplist_21_22!$N$3:$Q$2969,2,FALSE),IFERROR(VLOOKUP(C864&amp;D864,AUS_female_Toplist_21_22!$N$3:$Q$2879,2,FALSE),"Not found"))</f>
        <v>941</v>
      </c>
      <c r="J864" s="81">
        <f>IFERROR(VLOOKUP(C864&amp;D864,AUS_male_Toplist_21_22!$N$3:$Q$2969,3,FALSE),IFERROR(VLOOKUP(C864&amp;D864,AUS_female_Toplist_21_22!$N$3:$Q$2879,3,FALSE),"Not found"))</f>
        <v>140</v>
      </c>
      <c r="K864" s="2">
        <f>IFERROR(VLOOKUP(C864&amp;D864,AUS_male_Toplist_21_22!$N$3:$Q$2969,4,FALSE),IFERROR(VLOOKUP(C864&amp;D864,AUS_female_Toplist_21_22!$N$3:$Q$2879,4,FALSE),"Not found"))</f>
        <v>28</v>
      </c>
      <c r="L864" s="2">
        <f>(COUNTIF($C$2:$C864,$C864)=1)+0</f>
        <v>1</v>
      </c>
      <c r="M864" s="2">
        <f>IF(L864=1,RANK(I864,$I$2:$I$1209,0),"Alternate event")</f>
        <v>858</v>
      </c>
      <c r="N864" s="2" t="str">
        <f t="shared" si="29"/>
        <v>Petra EDWARDSlong-jump</v>
      </c>
      <c r="O864" t="str">
        <f>IF(COUNTIFS($N$2:$N$3997, N864)&gt;1, "Duplicate", "Unique")</f>
        <v>Unique</v>
      </c>
    </row>
    <row r="865" spans="1:15" x14ac:dyDescent="0.2">
      <c r="A865" s="2">
        <v>864</v>
      </c>
      <c r="B865" s="2">
        <f t="shared" si="30"/>
        <v>110</v>
      </c>
      <c r="C865" t="s">
        <v>589</v>
      </c>
      <c r="D865" t="s">
        <v>26</v>
      </c>
      <c r="E865" s="5">
        <v>37488</v>
      </c>
      <c r="F865" s="41">
        <f ca="1">DATEDIF(E865,TODAY(),"y")</f>
        <v>19</v>
      </c>
      <c r="G865" s="42" t="str">
        <f>IFERROR(VLOOKUP(C865&amp;D865,AUS_male_points_list!$A$3:$S$1048576,19,FALSE), IFERROR(VLOOKUP(C865&amp;D865,AUS_female_points_list!$A$3:$S$1048576,19,FALSE),""))</f>
        <v/>
      </c>
      <c r="I865" s="81">
        <f>IFERROR(VLOOKUP(C865&amp;D865,AUS_male_Toplist_21_22!$N$3:$Q$2969,2,FALSE),IFERROR(VLOOKUP(C865&amp;D865,AUS_female_Toplist_21_22!$N$3:$Q$2879,2,FALSE),"Not found"))</f>
        <v>1035</v>
      </c>
      <c r="J865" s="81">
        <f>IFERROR(VLOOKUP(C865&amp;D865,AUS_male_Toplist_21_22!$N$3:$Q$2969,3,FALSE),IFERROR(VLOOKUP(C865&amp;D865,AUS_female_Toplist_21_22!$N$3:$Q$2879,3,FALSE),"Not found"))</f>
        <v>141</v>
      </c>
      <c r="K865" s="2">
        <f>IFERROR(VLOOKUP(C865&amp;D865,AUS_male_Toplist_21_22!$N$3:$Q$2969,4,FALSE),IFERROR(VLOOKUP(C865&amp;D865,AUS_female_Toplist_21_22!$N$3:$Q$2879,4,FALSE),"Not found"))</f>
        <v>14</v>
      </c>
      <c r="L865" s="2">
        <f>(COUNTIF($C$2:$C865,$C865)=1)+0</f>
        <v>1</v>
      </c>
      <c r="M865" s="2">
        <f>IF(L865=1,RANK(I865,$I$2:$I$1209,0),"Alternate event")</f>
        <v>410</v>
      </c>
      <c r="N865" s="2" t="str">
        <f t="shared" si="29"/>
        <v>Reece HOLDER400m</v>
      </c>
      <c r="O865" t="str">
        <f>IF(COUNTIFS($N$2:$N$3997, N865)&gt;1, "Duplicate", "Unique")</f>
        <v>Unique</v>
      </c>
    </row>
    <row r="866" spans="1:15" x14ac:dyDescent="0.2">
      <c r="A866" s="2">
        <v>865</v>
      </c>
      <c r="B866" s="2">
        <f t="shared" si="30"/>
        <v>110</v>
      </c>
      <c r="C866" t="s">
        <v>1056</v>
      </c>
      <c r="D866" t="s">
        <v>27</v>
      </c>
      <c r="E866" s="5">
        <v>35983</v>
      </c>
      <c r="F866" s="41">
        <f ca="1">DATEDIF(E866,TODAY(),"y")</f>
        <v>23</v>
      </c>
      <c r="G866" s="42" t="str">
        <f>IFERROR(VLOOKUP(C866&amp;D866,AUS_male_points_list!$A$3:$S$1048576,19,FALSE), IFERROR(VLOOKUP(C866&amp;D866,AUS_female_points_list!$A$3:$S$1048576,19,FALSE),""))</f>
        <v/>
      </c>
      <c r="I866" s="81">
        <f>IFERROR(VLOOKUP(C866&amp;D866,AUS_male_Toplist_21_22!$N$3:$Q$2969,2,FALSE),IFERROR(VLOOKUP(C866&amp;D866,AUS_female_Toplist_21_22!$N$3:$Q$2879,2,FALSE),"Not found"))</f>
        <v>1023</v>
      </c>
      <c r="J866" s="81">
        <f>IFERROR(VLOOKUP(C866&amp;D866,AUS_male_Toplist_21_22!$N$3:$Q$2969,3,FALSE),IFERROR(VLOOKUP(C866&amp;D866,AUS_female_Toplist_21_22!$N$3:$Q$2879,3,FALSE),"Not found"))</f>
        <v>141</v>
      </c>
      <c r="K866" s="2">
        <f>IFERROR(VLOOKUP(C866&amp;D866,AUS_male_Toplist_21_22!$N$3:$Q$2969,4,FALSE),IFERROR(VLOOKUP(C866&amp;D866,AUS_female_Toplist_21_22!$N$3:$Q$2879,4,FALSE),"Not found"))</f>
        <v>18</v>
      </c>
      <c r="L866" s="2">
        <f>(COUNTIF($C$2:$C866,$C866)=1)+0</f>
        <v>1</v>
      </c>
      <c r="M866" s="2">
        <f>IF(L866=1,RANK(I866,$I$2:$I$1209,0),"Alternate event")</f>
        <v>466</v>
      </c>
      <c r="N866" s="2" t="str">
        <f t="shared" si="29"/>
        <v>Joseph DENG800m</v>
      </c>
      <c r="O866" t="str">
        <f>IF(COUNTIFS($N$2:$N$3997, N866)&gt;1, "Duplicate", "Unique")</f>
        <v>Unique</v>
      </c>
    </row>
    <row r="867" spans="1:15" x14ac:dyDescent="0.2">
      <c r="A867" s="2">
        <v>866</v>
      </c>
      <c r="B867" s="2">
        <f t="shared" si="30"/>
        <v>110</v>
      </c>
      <c r="C867" t="s">
        <v>1120</v>
      </c>
      <c r="D867" t="s">
        <v>41</v>
      </c>
      <c r="E867" s="5">
        <v>38351</v>
      </c>
      <c r="F867" s="41">
        <f ca="1">DATEDIF(E867,TODAY(),"y")</f>
        <v>17</v>
      </c>
      <c r="G867" s="42" t="str">
        <f>IFERROR(VLOOKUP(C867&amp;D867,AUS_male_points_list!$A$3:$S$1048576,19,FALSE), IFERROR(VLOOKUP(C867&amp;D867,AUS_female_points_list!$A$3:$S$1048576,19,FALSE),""))</f>
        <v/>
      </c>
      <c r="I867" s="81">
        <f>IFERROR(VLOOKUP(C867&amp;D867,AUS_male_Toplist_21_22!$N$3:$Q$2969,2,FALSE),IFERROR(VLOOKUP(C867&amp;D867,AUS_female_Toplist_21_22!$N$3:$Q$2879,2,FALSE),"Not found"))</f>
        <v>841</v>
      </c>
      <c r="J867" s="81">
        <f>IFERROR(VLOOKUP(C867&amp;D867,AUS_male_Toplist_21_22!$N$3:$Q$2969,3,FALSE),IFERROR(VLOOKUP(C867&amp;D867,AUS_female_Toplist_21_22!$N$3:$Q$2879,3,FALSE),"Not found"))</f>
        <v>141</v>
      </c>
      <c r="K867" s="2">
        <f>IFERROR(VLOOKUP(C867&amp;D867,AUS_male_Toplist_21_22!$N$3:$Q$2969,4,FALSE),IFERROR(VLOOKUP(C867&amp;D867,AUS_female_Toplist_21_22!$N$3:$Q$2879,4,FALSE),"Not found"))</f>
        <v>20</v>
      </c>
      <c r="L867" s="2">
        <f>(COUNTIF($C$2:$C867,$C867)=1)+0</f>
        <v>1</v>
      </c>
      <c r="M867" s="2">
        <f>IF(L867=1,RANK(I867,$I$2:$I$1209,0),"Alternate event")</f>
        <v>1040</v>
      </c>
      <c r="N867" s="2" t="str">
        <f t="shared" si="29"/>
        <v>Jack GREAVESjavelin-throw</v>
      </c>
      <c r="O867" t="str">
        <f>IF(COUNTIFS($N$2:$N$3997, N867)&gt;1, "Duplicate", "Unique")</f>
        <v>Unique</v>
      </c>
    </row>
    <row r="868" spans="1:15" x14ac:dyDescent="0.2">
      <c r="A868" s="2">
        <v>867</v>
      </c>
      <c r="B868" s="2">
        <f t="shared" si="30"/>
        <v>110</v>
      </c>
      <c r="C868" t="s">
        <v>984</v>
      </c>
      <c r="D868" t="s">
        <v>39</v>
      </c>
      <c r="E868" s="5">
        <v>44671</v>
      </c>
      <c r="F868" s="41" t="e">
        <f ca="1">DATEDIF(E868,TODAY(),"y")</f>
        <v>#NUM!</v>
      </c>
      <c r="G868" s="42" t="str">
        <f>IFERROR(VLOOKUP(C868&amp;D868,AUS_male_points_list!$A$3:$S$1048576,19,FALSE), IFERROR(VLOOKUP(C868&amp;D868,AUS_female_points_list!$A$3:$S$1048576,19,FALSE),""))</f>
        <v/>
      </c>
      <c r="I868" s="81">
        <f>IFERROR(VLOOKUP(C868&amp;D868,AUS_male_Toplist_21_22!$N$3:$Q$2969,2,FALSE),IFERROR(VLOOKUP(C868&amp;D868,AUS_female_Toplist_21_22!$N$3:$Q$2879,2,FALSE),"Not found"))</f>
        <v>758</v>
      </c>
      <c r="J868" s="81">
        <f>IFERROR(VLOOKUP(C868&amp;D868,AUS_male_Toplist_21_22!$N$3:$Q$2969,3,FALSE),IFERROR(VLOOKUP(C868&amp;D868,AUS_female_Toplist_21_22!$N$3:$Q$2879,3,FALSE),"Not found"))</f>
        <v>141</v>
      </c>
      <c r="K868" s="2">
        <f>IFERROR(VLOOKUP(C868&amp;D868,AUS_male_Toplist_21_22!$N$3:$Q$2969,4,FALSE),IFERROR(VLOOKUP(C868&amp;D868,AUS_female_Toplist_21_22!$N$3:$Q$2879,4,FALSE),"Not found"))</f>
        <v>20</v>
      </c>
      <c r="L868" s="2">
        <f>(COUNTIF($C$2:$C868,$C868)=1)+0</f>
        <v>1</v>
      </c>
      <c r="M868" s="2">
        <f>IF(L868=1,RANK(I868,$I$2:$I$1209,0),"Alternate event")</f>
        <v>1106</v>
      </c>
      <c r="N868" s="2" t="str">
        <f t="shared" si="29"/>
        <v>Natalia LESZCZYNSKIshot-put</v>
      </c>
      <c r="O868" t="str">
        <f>IF(COUNTIFS($N$2:$N$3997, N868)&gt;1, "Duplicate", "Unique")</f>
        <v>Unique</v>
      </c>
    </row>
    <row r="869" spans="1:15" x14ac:dyDescent="0.2">
      <c r="A869" s="2">
        <v>868</v>
      </c>
      <c r="B869" s="2">
        <f t="shared" si="30"/>
        <v>110</v>
      </c>
      <c r="C869" t="s">
        <v>362</v>
      </c>
      <c r="D869" t="s">
        <v>33</v>
      </c>
      <c r="E869" s="5">
        <v>36258</v>
      </c>
      <c r="F869" s="41">
        <f ca="1">DATEDIF(E869,TODAY(),"y")</f>
        <v>22</v>
      </c>
      <c r="G869" s="42" t="str">
        <f>IFERROR(VLOOKUP(C869&amp;D869,AUS_male_points_list!$A$3:$S$1048576,19,FALSE), IFERROR(VLOOKUP(C869&amp;D869,AUS_female_points_list!$A$3:$S$1048576,19,FALSE),""))</f>
        <v/>
      </c>
      <c r="I869" s="81">
        <f>IFERROR(VLOOKUP(C869&amp;D869,AUS_male_Toplist_21_22!$N$3:$Q$2969,2,FALSE),IFERROR(VLOOKUP(C869&amp;D869,AUS_female_Toplist_21_22!$N$3:$Q$2879,2,FALSE),"Not found"))</f>
        <v>914</v>
      </c>
      <c r="J869" s="81">
        <f>IFERROR(VLOOKUP(C869&amp;D869,AUS_male_Toplist_21_22!$N$3:$Q$2969,3,FALSE),IFERROR(VLOOKUP(C869&amp;D869,AUS_female_Toplist_21_22!$N$3:$Q$2879,3,FALSE),"Not found"))</f>
        <v>141</v>
      </c>
      <c r="K869" s="2">
        <f>IFERROR(VLOOKUP(C869&amp;D869,AUS_male_Toplist_21_22!$N$3:$Q$2969,4,FALSE),IFERROR(VLOOKUP(C869&amp;D869,AUS_female_Toplist_21_22!$N$3:$Q$2879,4,FALSE),"Not found"))</f>
        <v>22</v>
      </c>
      <c r="L869" s="2">
        <f>(COUNTIF($C$2:$C869,$C869)=1)+0</f>
        <v>1</v>
      </c>
      <c r="M869" s="2">
        <f>IF(L869=1,RANK(I869,$I$2:$I$1209,0),"Alternate event")</f>
        <v>940</v>
      </c>
      <c r="N869" s="2" t="str">
        <f t="shared" si="29"/>
        <v>Nicole REYNOLDS400mh</v>
      </c>
      <c r="O869" t="str">
        <f>IF(COUNTIFS($N$2:$N$3997, N869)&gt;1, "Duplicate", "Unique")</f>
        <v>Unique</v>
      </c>
    </row>
    <row r="870" spans="1:15" x14ac:dyDescent="0.2">
      <c r="A870" s="2">
        <v>869</v>
      </c>
      <c r="B870" s="2">
        <f t="shared" si="30"/>
        <v>110</v>
      </c>
      <c r="C870" t="s">
        <v>378</v>
      </c>
      <c r="D870" t="s">
        <v>32</v>
      </c>
      <c r="E870" s="5">
        <v>37801</v>
      </c>
      <c r="F870" s="41">
        <f ca="1">DATEDIF(E870,TODAY(),"y")</f>
        <v>18</v>
      </c>
      <c r="G870" s="42" t="str">
        <f>IFERROR(VLOOKUP(C870&amp;D870,AUS_male_points_list!$A$3:$S$1048576,19,FALSE), IFERROR(VLOOKUP(C870&amp;D870,AUS_female_points_list!$A$3:$S$1048576,19,FALSE),""))</f>
        <v/>
      </c>
      <c r="I870" s="81">
        <f>IFERROR(VLOOKUP(C870&amp;D870,AUS_male_Toplist_21_22!$N$3:$Q$2969,2,FALSE),IFERROR(VLOOKUP(C870&amp;D870,AUS_female_Toplist_21_22!$N$3:$Q$2879,2,FALSE),"Not found"))</f>
        <v>925</v>
      </c>
      <c r="J870" s="81">
        <f>IFERROR(VLOOKUP(C870&amp;D870,AUS_male_Toplist_21_22!$N$3:$Q$2969,3,FALSE),IFERROR(VLOOKUP(C870&amp;D870,AUS_female_Toplist_21_22!$N$3:$Q$2879,3,FALSE),"Not found"))</f>
        <v>141</v>
      </c>
      <c r="K870" s="2">
        <f>IFERROR(VLOOKUP(C870&amp;D870,AUS_male_Toplist_21_22!$N$3:$Q$2969,4,FALSE),IFERROR(VLOOKUP(C870&amp;D870,AUS_female_Toplist_21_22!$N$3:$Q$2879,4,FALSE),"Not found"))</f>
        <v>26</v>
      </c>
      <c r="L870" s="2">
        <f>(COUNTIF($C$2:$C870,$C870)=1)+0</f>
        <v>0</v>
      </c>
      <c r="M870" s="2" t="str">
        <f>IF(L870=1,RANK(I870,$I$2:$I$1209,0),"Alternate event")</f>
        <v>Alternate event</v>
      </c>
      <c r="N870" s="2" t="str">
        <f t="shared" si="29"/>
        <v>Alyssa LOWE100mh</v>
      </c>
      <c r="O870" t="str">
        <f>IF(COUNTIFS($N$2:$N$3997, N870)&gt;1, "Duplicate", "Unique")</f>
        <v>Unique</v>
      </c>
    </row>
    <row r="871" spans="1:15" x14ac:dyDescent="0.2">
      <c r="A871" s="2">
        <v>870</v>
      </c>
      <c r="B871" s="2">
        <f t="shared" si="30"/>
        <v>110</v>
      </c>
      <c r="C871" t="s">
        <v>696</v>
      </c>
      <c r="D871" s="5" t="s">
        <v>28</v>
      </c>
      <c r="E871" s="5">
        <v>34767</v>
      </c>
      <c r="F871" s="41">
        <f ca="1">DATEDIF(E871,TODAY(),"y")</f>
        <v>27</v>
      </c>
      <c r="G871" s="42" t="str">
        <f>IFERROR(VLOOKUP(C871&amp;D871,AUS_male_points_list!$A$3:$S$1048576,19,FALSE), IFERROR(VLOOKUP(C871&amp;D871,AUS_female_points_list!$A$3:$S$1048576,19,FALSE),""))</f>
        <v/>
      </c>
      <c r="I871" s="81">
        <f>IFERROR(VLOOKUP(C871&amp;D871,AUS_male_Toplist_21_22!$N$3:$Q$2969,2,FALSE),IFERROR(VLOOKUP(C871&amp;D871,AUS_female_Toplist_21_22!$N$3:$Q$2879,2,FALSE),"Not found"))</f>
        <v>1008</v>
      </c>
      <c r="J871" s="81">
        <f>IFERROR(VLOOKUP(C871&amp;D871,AUS_male_Toplist_21_22!$N$3:$Q$2969,3,FALSE),IFERROR(VLOOKUP(C871&amp;D871,AUS_female_Toplist_21_22!$N$3:$Q$2879,3,FALSE),"Not found"))</f>
        <v>141</v>
      </c>
      <c r="K871" s="2">
        <f>IFERROR(VLOOKUP(C871&amp;D871,AUS_male_Toplist_21_22!$N$3:$Q$2969,4,FALSE),IFERROR(VLOOKUP(C871&amp;D871,AUS_female_Toplist_21_22!$N$3:$Q$2879,4,FALSE),"Not found"))</f>
        <v>32</v>
      </c>
      <c r="L871" s="2">
        <f>(COUNTIF($C$2:$C871,$C871)=1)+0</f>
        <v>0</v>
      </c>
      <c r="M871" s="2" t="str">
        <f>IF(L871=1,RANK(I871,$I$2:$I$1209,0),"Alternate event")</f>
        <v>Alternate event</v>
      </c>
      <c r="N871" s="2" t="str">
        <f t="shared" si="29"/>
        <v>Adrian POTTER1500m</v>
      </c>
      <c r="O871" t="str">
        <f>IF(COUNTIFS($N$2:$N$3997, N871)&gt;1, "Duplicate", "Unique")</f>
        <v>Unique</v>
      </c>
    </row>
    <row r="872" spans="1:15" x14ac:dyDescent="0.2">
      <c r="A872" s="2">
        <v>871</v>
      </c>
      <c r="B872" s="2">
        <f t="shared" si="30"/>
        <v>110</v>
      </c>
      <c r="C872" t="s">
        <v>986</v>
      </c>
      <c r="D872" t="s">
        <v>39</v>
      </c>
      <c r="E872" s="5">
        <v>44640</v>
      </c>
      <c r="F872" s="41" t="e">
        <f ca="1">DATEDIF(E872,TODAY(),"y")</f>
        <v>#NUM!</v>
      </c>
      <c r="G872" s="42" t="str">
        <f>IFERROR(VLOOKUP(C872&amp;D872,AUS_male_points_list!$A$3:$S$1048576,19,FALSE), IFERROR(VLOOKUP(C872&amp;D872,AUS_female_points_list!$A$3:$S$1048576,19,FALSE),""))</f>
        <v/>
      </c>
      <c r="I872" s="81">
        <f>IFERROR(VLOOKUP(C872&amp;D872,AUS_male_Toplist_21_22!$N$3:$Q$2969,2,FALSE),IFERROR(VLOOKUP(C872&amp;D872,AUS_female_Toplist_21_22!$N$3:$Q$2879,2,FALSE),"Not found"))</f>
        <v>755</v>
      </c>
      <c r="J872" s="81">
        <f>IFERROR(VLOOKUP(C872&amp;D872,AUS_male_Toplist_21_22!$N$3:$Q$2969,3,FALSE),IFERROR(VLOOKUP(C872&amp;D872,AUS_female_Toplist_21_22!$N$3:$Q$2879,3,FALSE),"Not found"))</f>
        <v>142</v>
      </c>
      <c r="K872" s="2">
        <f>IFERROR(VLOOKUP(C872&amp;D872,AUS_male_Toplist_21_22!$N$3:$Q$2969,4,FALSE),IFERROR(VLOOKUP(C872&amp;D872,AUS_female_Toplist_21_22!$N$3:$Q$2879,4,FALSE),"Not found"))</f>
        <v>21</v>
      </c>
      <c r="L872" s="2">
        <f>(COUNTIF($C$2:$C872,$C872)=1)+0</f>
        <v>1</v>
      </c>
      <c r="M872" s="2">
        <f>IF(L872=1,RANK(I872,$I$2:$I$1209,0),"Alternate event")</f>
        <v>1108</v>
      </c>
      <c r="N872" s="2" t="str">
        <f t="shared" si="29"/>
        <v>Alyssa KAPRANOVshot-put</v>
      </c>
      <c r="O872" t="str">
        <f>IF(COUNTIFS($N$2:$N$3997, N872)&gt;1, "Duplicate", "Unique")</f>
        <v>Unique</v>
      </c>
    </row>
    <row r="873" spans="1:15" x14ac:dyDescent="0.2">
      <c r="A873" s="2">
        <v>872</v>
      </c>
      <c r="B873" s="2">
        <f t="shared" si="30"/>
        <v>110</v>
      </c>
      <c r="C873" t="s">
        <v>188</v>
      </c>
      <c r="D873" t="s">
        <v>25</v>
      </c>
      <c r="E873" s="5">
        <v>38395</v>
      </c>
      <c r="F873" s="41">
        <f ca="1">DATEDIF(E873,TODAY(),"y")</f>
        <v>17</v>
      </c>
      <c r="G873" s="42" t="str">
        <f>IFERROR(VLOOKUP(C873&amp;D873,AUS_male_points_list!$A$3:$S$1048576,19,FALSE), IFERROR(VLOOKUP(C873&amp;D873,AUS_female_points_list!$A$3:$S$1048576,19,FALSE),""))</f>
        <v/>
      </c>
      <c r="I873" s="81">
        <f>IFERROR(VLOOKUP(C873&amp;D873,AUS_male_Toplist_21_22!$N$3:$Q$2969,2,FALSE),IFERROR(VLOOKUP(C873&amp;D873,AUS_female_Toplist_21_22!$N$3:$Q$2879,2,FALSE),"Not found"))</f>
        <v>1018</v>
      </c>
      <c r="J873" s="81">
        <f>IFERROR(VLOOKUP(C873&amp;D873,AUS_male_Toplist_21_22!$N$3:$Q$2969,3,FALSE),IFERROR(VLOOKUP(C873&amp;D873,AUS_female_Toplist_21_22!$N$3:$Q$2879,3,FALSE),"Not found"))</f>
        <v>142</v>
      </c>
      <c r="K873" s="2">
        <f>IFERROR(VLOOKUP(C873&amp;D873,AUS_male_Toplist_21_22!$N$3:$Q$2969,4,FALSE),IFERROR(VLOOKUP(C873&amp;D873,AUS_female_Toplist_21_22!$N$3:$Q$2879,4,FALSE),"Not found"))</f>
        <v>23</v>
      </c>
      <c r="L873" s="2">
        <f>(COUNTIF($C$2:$C873,$C873)=1)+0</f>
        <v>0</v>
      </c>
      <c r="M873" s="2" t="str">
        <f>IF(L873=1,RANK(I873,$I$2:$I$1209,0),"Alternate event")</f>
        <v>Alternate event</v>
      </c>
      <c r="N873" s="2" t="str">
        <f t="shared" si="29"/>
        <v>Olivia Rose INKSTER200m</v>
      </c>
      <c r="O873" t="str">
        <f>IF(COUNTIFS($N$2:$N$3997, N873)&gt;1, "Duplicate", "Unique")</f>
        <v>Unique</v>
      </c>
    </row>
    <row r="874" spans="1:15" x14ac:dyDescent="0.2">
      <c r="A874" s="2">
        <v>873</v>
      </c>
      <c r="B874" s="2">
        <f t="shared" si="30"/>
        <v>110</v>
      </c>
      <c r="C874" t="s">
        <v>465</v>
      </c>
      <c r="D874" t="s">
        <v>40</v>
      </c>
      <c r="E874" s="5">
        <v>37230</v>
      </c>
      <c r="F874" s="41">
        <f ca="1">DATEDIF(E874,TODAY(),"y")</f>
        <v>20</v>
      </c>
      <c r="G874" s="42" t="str">
        <f>IFERROR(VLOOKUP(C874&amp;D874,AUS_male_points_list!$A$3:$S$1048576,19,FALSE), IFERROR(VLOOKUP(C874&amp;D874,AUS_female_points_list!$A$3:$S$1048576,19,FALSE),""))</f>
        <v/>
      </c>
      <c r="I874" s="81">
        <f>IFERROR(VLOOKUP(C874&amp;D874,AUS_male_Toplist_21_22!$N$3:$Q$2969,2,FALSE),IFERROR(VLOOKUP(C874&amp;D874,AUS_female_Toplist_21_22!$N$3:$Q$2879,2,FALSE),"Not found"))</f>
        <v>757</v>
      </c>
      <c r="J874" s="81">
        <f>IFERROR(VLOOKUP(C874&amp;D874,AUS_male_Toplist_21_22!$N$3:$Q$2969,3,FALSE),IFERROR(VLOOKUP(C874&amp;D874,AUS_female_Toplist_21_22!$N$3:$Q$2879,3,FALSE),"Not found"))</f>
        <v>142</v>
      </c>
      <c r="K874" s="2">
        <f>IFERROR(VLOOKUP(C874&amp;D874,AUS_male_Toplist_21_22!$N$3:$Q$2969,4,FALSE),IFERROR(VLOOKUP(C874&amp;D874,AUS_female_Toplist_21_22!$N$3:$Q$2879,4,FALSE),"Not found"))</f>
        <v>23</v>
      </c>
      <c r="L874" s="2">
        <f>(COUNTIF($C$2:$C874,$C874)=1)+0</f>
        <v>0</v>
      </c>
      <c r="M874" s="2" t="str">
        <f>IF(L874=1,RANK(I874,$I$2:$I$1209,0),"Alternate event")</f>
        <v>Alternate event</v>
      </c>
      <c r="N874" s="2" t="str">
        <f t="shared" si="29"/>
        <v>Sinead DU TOITdiscus-throw</v>
      </c>
      <c r="O874" t="str">
        <f>IF(COUNTIFS($N$2:$N$3997, N874)&gt;1, "Duplicate", "Unique")</f>
        <v>Unique</v>
      </c>
    </row>
    <row r="875" spans="1:15" x14ac:dyDescent="0.2">
      <c r="A875" s="2">
        <v>874</v>
      </c>
      <c r="B875" s="2">
        <f t="shared" si="30"/>
        <v>110</v>
      </c>
      <c r="C875" t="s">
        <v>533</v>
      </c>
      <c r="D875" t="s">
        <v>25</v>
      </c>
      <c r="E875" s="5">
        <v>38290</v>
      </c>
      <c r="F875" s="41">
        <f ca="1">DATEDIF(E875,TODAY(),"y")</f>
        <v>17</v>
      </c>
      <c r="G875" s="42" t="str">
        <f>IFERROR(VLOOKUP(C875&amp;D875,AUS_male_points_list!$A$3:$S$1048576,19,FALSE), IFERROR(VLOOKUP(C875&amp;D875,AUS_female_points_list!$A$3:$S$1048576,19,FALSE),""))</f>
        <v/>
      </c>
      <c r="I875" s="81">
        <f>IFERROR(VLOOKUP(C875&amp;D875,AUS_male_Toplist_21_22!$N$3:$Q$2969,2,FALSE),IFERROR(VLOOKUP(C875&amp;D875,AUS_female_Toplist_21_22!$N$3:$Q$2879,2,FALSE),"Not found"))</f>
        <v>1024</v>
      </c>
      <c r="J875" s="81">
        <f>IFERROR(VLOOKUP(C875&amp;D875,AUS_male_Toplist_21_22!$N$3:$Q$2969,3,FALSE),IFERROR(VLOOKUP(C875&amp;D875,AUS_female_Toplist_21_22!$N$3:$Q$2879,3,FALSE),"Not found"))</f>
        <v>142</v>
      </c>
      <c r="K875" s="2">
        <f>IFERROR(VLOOKUP(C875&amp;D875,AUS_male_Toplist_21_22!$N$3:$Q$2969,4,FALSE),IFERROR(VLOOKUP(C875&amp;D875,AUS_female_Toplist_21_22!$N$3:$Q$2879,4,FALSE),"Not found"))</f>
        <v>24</v>
      </c>
      <c r="L875" s="2">
        <f>(COUNTIF($C$2:$C875,$C875)=1)+0</f>
        <v>1</v>
      </c>
      <c r="M875" s="2">
        <f>IF(L875=1,RANK(I875,$I$2:$I$1209,0),"Alternate event")</f>
        <v>459</v>
      </c>
      <c r="N875" s="2" t="str">
        <f t="shared" si="29"/>
        <v>Ryan TARRANT200m</v>
      </c>
      <c r="O875" t="str">
        <f>IF(COUNTIFS($N$2:$N$3997, N875)&gt;1, "Duplicate", "Unique")</f>
        <v>Unique</v>
      </c>
    </row>
    <row r="876" spans="1:15" x14ac:dyDescent="0.2">
      <c r="A876" s="2">
        <v>875</v>
      </c>
      <c r="B876" s="2">
        <f t="shared" si="30"/>
        <v>110</v>
      </c>
      <c r="C876" t="s">
        <v>492</v>
      </c>
      <c r="D876" t="s">
        <v>32</v>
      </c>
      <c r="E876" s="5">
        <v>35618</v>
      </c>
      <c r="F876" s="41">
        <f ca="1">DATEDIF(E876,TODAY(),"y")</f>
        <v>24</v>
      </c>
      <c r="G876" s="42" t="str">
        <f>IFERROR(VLOOKUP(C876&amp;D876,AUS_male_points_list!$A$3:$S$1048576,19,FALSE), IFERROR(VLOOKUP(C876&amp;D876,AUS_female_points_list!$A$3:$S$1048576,19,FALSE),""))</f>
        <v/>
      </c>
      <c r="I876" s="81">
        <f>IFERROR(VLOOKUP(C876&amp;D876,AUS_male_Toplist_21_22!$N$3:$Q$2969,2,FALSE),IFERROR(VLOOKUP(C876&amp;D876,AUS_female_Toplist_21_22!$N$3:$Q$2879,2,FALSE),"Not found"))</f>
        <v>923</v>
      </c>
      <c r="J876" s="81">
        <f>IFERROR(VLOOKUP(C876&amp;D876,AUS_male_Toplist_21_22!$N$3:$Q$2969,3,FALSE),IFERROR(VLOOKUP(C876&amp;D876,AUS_female_Toplist_21_22!$N$3:$Q$2879,3,FALSE),"Not found"))</f>
        <v>142</v>
      </c>
      <c r="K876" s="2">
        <f>IFERROR(VLOOKUP(C876&amp;D876,AUS_male_Toplist_21_22!$N$3:$Q$2969,4,FALSE),IFERROR(VLOOKUP(C876&amp;D876,AUS_female_Toplist_21_22!$N$3:$Q$2879,4,FALSE),"Not found"))</f>
        <v>27</v>
      </c>
      <c r="L876" s="2">
        <f>(COUNTIF($C$2:$C876,$C876)=1)+0</f>
        <v>0</v>
      </c>
      <c r="M876" s="2" t="str">
        <f>IF(L876=1,RANK(I876,$I$2:$I$1209,0),"Alternate event")</f>
        <v>Alternate event</v>
      </c>
      <c r="N876" s="2" t="str">
        <f t="shared" si="29"/>
        <v>Rachel LIMBURG100mh</v>
      </c>
      <c r="O876" t="str">
        <f>IF(COUNTIFS($N$2:$N$3997, N876)&gt;1, "Duplicate", "Unique")</f>
        <v>Unique</v>
      </c>
    </row>
    <row r="877" spans="1:15" x14ac:dyDescent="0.2">
      <c r="A877" s="2">
        <v>876</v>
      </c>
      <c r="B877" s="2">
        <f t="shared" si="30"/>
        <v>110</v>
      </c>
      <c r="C877" t="s">
        <v>1058</v>
      </c>
      <c r="D877" t="s">
        <v>29</v>
      </c>
      <c r="E877" s="5">
        <v>36237</v>
      </c>
      <c r="F877" s="41">
        <f ca="1">DATEDIF(E877,TODAY(),"y")</f>
        <v>22</v>
      </c>
      <c r="G877" s="42" t="str">
        <f>IFERROR(VLOOKUP(C877&amp;D877,AUS_male_points_list!$A$3:$S$1048576,19,FALSE), IFERROR(VLOOKUP(C877&amp;D877,AUS_female_points_list!$A$3:$S$1048576,19,FALSE),""))</f>
        <v/>
      </c>
      <c r="I877" s="81">
        <f>IFERROR(VLOOKUP(C877&amp;D877,AUS_male_Toplist_21_22!$N$3:$Q$2969,2,FALSE),IFERROR(VLOOKUP(C877&amp;D877,AUS_female_Toplist_21_22!$N$3:$Q$2879,2,FALSE),"Not found"))</f>
        <v>990</v>
      </c>
      <c r="J877" s="81">
        <f>IFERROR(VLOOKUP(C877&amp;D877,AUS_male_Toplist_21_22!$N$3:$Q$2969,3,FALSE),IFERROR(VLOOKUP(C877&amp;D877,AUS_female_Toplist_21_22!$N$3:$Q$2879,3,FALSE),"Not found"))</f>
        <v>142</v>
      </c>
      <c r="K877" s="2">
        <f>IFERROR(VLOOKUP(C877&amp;D877,AUS_male_Toplist_21_22!$N$3:$Q$2969,4,FALSE),IFERROR(VLOOKUP(C877&amp;D877,AUS_female_Toplist_21_22!$N$3:$Q$2879,4,FALSE),"Not found"))</f>
        <v>29</v>
      </c>
      <c r="L877" s="2">
        <f>(COUNTIF($C$2:$C877,$C877)=1)+0</f>
        <v>0</v>
      </c>
      <c r="M877" s="2" t="str">
        <f>IF(L877=1,RANK(I877,$I$2:$I$1209,0),"Alternate event")</f>
        <v>Alternate event</v>
      </c>
      <c r="N877" s="2" t="str">
        <f t="shared" si="29"/>
        <v>Luke GRAVES5000m</v>
      </c>
      <c r="O877" t="str">
        <f>IF(COUNTIFS($N$2:$N$3997, N877)&gt;1, "Duplicate", "Unique")</f>
        <v>Unique</v>
      </c>
    </row>
    <row r="878" spans="1:15" x14ac:dyDescent="0.2">
      <c r="A878" s="2">
        <v>877</v>
      </c>
      <c r="B878" s="2">
        <f t="shared" si="30"/>
        <v>110</v>
      </c>
      <c r="C878" t="s">
        <v>220</v>
      </c>
      <c r="D878" t="s">
        <v>27</v>
      </c>
      <c r="E878" s="5">
        <v>34830</v>
      </c>
      <c r="F878" s="41">
        <f ca="1">DATEDIF(E878,TODAY(),"y")</f>
        <v>26</v>
      </c>
      <c r="G878" s="42" t="str">
        <f>IFERROR(VLOOKUP(C878&amp;D878,AUS_male_points_list!$A$3:$S$1048576,19,FALSE), IFERROR(VLOOKUP(C878&amp;D878,AUS_female_points_list!$A$3:$S$1048576,19,FALSE),""))</f>
        <v/>
      </c>
      <c r="I878" s="81">
        <f>IFERROR(VLOOKUP(C878&amp;D878,AUS_male_Toplist_21_22!$N$3:$Q$2969,2,FALSE),IFERROR(VLOOKUP(C878&amp;D878,AUS_female_Toplist_21_22!$N$3:$Q$2879,2,FALSE),"Not found"))</f>
        <v>1015</v>
      </c>
      <c r="J878" s="81">
        <f>IFERROR(VLOOKUP(C878&amp;D878,AUS_male_Toplist_21_22!$N$3:$Q$2969,3,FALSE),IFERROR(VLOOKUP(C878&amp;D878,AUS_female_Toplist_21_22!$N$3:$Q$2879,3,FALSE),"Not found"))</f>
        <v>142</v>
      </c>
      <c r="K878" s="2">
        <f>IFERROR(VLOOKUP(C878&amp;D878,AUS_male_Toplist_21_22!$N$3:$Q$2969,4,FALSE),IFERROR(VLOOKUP(C878&amp;D878,AUS_female_Toplist_21_22!$N$3:$Q$2879,4,FALSE),"Not found"))</f>
        <v>30</v>
      </c>
      <c r="L878" s="2">
        <f>(COUNTIF($C$2:$C878,$C878)=1)+0</f>
        <v>1</v>
      </c>
      <c r="M878" s="2">
        <f>IF(L878=1,RANK(I878,$I$2:$I$1209,0),"Alternate event")</f>
        <v>514</v>
      </c>
      <c r="N878" s="2" t="str">
        <f t="shared" si="29"/>
        <v>Bethany HALMY800m</v>
      </c>
      <c r="O878" t="str">
        <f>IF(COUNTIFS($N$2:$N$3997, N878)&gt;1, "Duplicate", "Unique")</f>
        <v>Unique</v>
      </c>
    </row>
    <row r="879" spans="1:15" x14ac:dyDescent="0.2">
      <c r="A879" s="2">
        <v>878</v>
      </c>
      <c r="B879" s="2">
        <f t="shared" si="30"/>
        <v>110</v>
      </c>
      <c r="C879" t="s">
        <v>963</v>
      </c>
      <c r="D879" t="s">
        <v>37</v>
      </c>
      <c r="E879" s="5">
        <v>36469</v>
      </c>
      <c r="F879" s="41">
        <f ca="1">DATEDIF(E879,TODAY(),"y")</f>
        <v>22</v>
      </c>
      <c r="G879" s="42" t="str">
        <f>IFERROR(VLOOKUP(C879&amp;D879,AUS_male_points_list!$A$3:$S$1048576,19,FALSE), IFERROR(VLOOKUP(C879&amp;D879,AUS_female_points_list!$A$3:$S$1048576,19,FALSE),""))</f>
        <v/>
      </c>
      <c r="I879" s="81">
        <f>IFERROR(VLOOKUP(C879&amp;D879,AUS_male_Toplist_21_22!$N$3:$Q$2969,2,FALSE),IFERROR(VLOOKUP(C879&amp;D879,AUS_female_Toplist_21_22!$N$3:$Q$2879,2,FALSE),"Not found"))</f>
        <v>938</v>
      </c>
      <c r="J879" s="81">
        <f>IFERROR(VLOOKUP(C879&amp;D879,AUS_male_Toplist_21_22!$N$3:$Q$2969,3,FALSE),IFERROR(VLOOKUP(C879&amp;D879,AUS_female_Toplist_21_22!$N$3:$Q$2879,3,FALSE),"Not found"))</f>
        <v>142</v>
      </c>
      <c r="K879" s="2">
        <f>IFERROR(VLOOKUP(C879&amp;D879,AUS_male_Toplist_21_22!$N$3:$Q$2969,4,FALSE),IFERROR(VLOOKUP(C879&amp;D879,AUS_female_Toplist_21_22!$N$3:$Q$2879,4,FALSE),"Not found"))</f>
        <v>30</v>
      </c>
      <c r="L879" s="2">
        <f>(COUNTIF($C$2:$C879,$C879)=1)+0</f>
        <v>1</v>
      </c>
      <c r="M879" s="2">
        <f>IF(L879=1,RANK(I879,$I$2:$I$1209,0),"Alternate event")</f>
        <v>871</v>
      </c>
      <c r="N879" s="2" t="str">
        <f t="shared" si="29"/>
        <v>Grace BRENNANlong-jump</v>
      </c>
      <c r="O879" t="str">
        <f>IF(COUNTIFS($N$2:$N$3997, N879)&gt;1, "Duplicate", "Unique")</f>
        <v>Unique</v>
      </c>
    </row>
    <row r="880" spans="1:15" x14ac:dyDescent="0.2">
      <c r="A880" s="2">
        <v>879</v>
      </c>
      <c r="B880" s="2">
        <f t="shared" si="30"/>
        <v>110</v>
      </c>
      <c r="C880" t="s">
        <v>386</v>
      </c>
      <c r="D880" t="s">
        <v>37</v>
      </c>
      <c r="E880" s="5">
        <v>44640</v>
      </c>
      <c r="F880" s="41" t="e">
        <f ca="1">DATEDIF(E880,TODAY(),"y")</f>
        <v>#NUM!</v>
      </c>
      <c r="G880" s="42" t="str">
        <f>IFERROR(VLOOKUP(C880&amp;D880,AUS_male_points_list!$A$3:$S$1048576,19,FALSE), IFERROR(VLOOKUP(C880&amp;D880,AUS_female_points_list!$A$3:$S$1048576,19,FALSE),""))</f>
        <v/>
      </c>
      <c r="I880" s="81">
        <f>IFERROR(VLOOKUP(C880&amp;D880,AUS_male_Toplist_21_22!$N$3:$Q$2969,2,FALSE),IFERROR(VLOOKUP(C880&amp;D880,AUS_female_Toplist_21_22!$N$3:$Q$2879,2,FALSE),"Not found"))</f>
        <v>938</v>
      </c>
      <c r="J880" s="81">
        <f>IFERROR(VLOOKUP(C880&amp;D880,AUS_male_Toplist_21_22!$N$3:$Q$2969,3,FALSE),IFERROR(VLOOKUP(C880&amp;D880,AUS_female_Toplist_21_22!$N$3:$Q$2879,3,FALSE),"Not found"))</f>
        <v>142</v>
      </c>
      <c r="K880" s="2">
        <f>IFERROR(VLOOKUP(C880&amp;D880,AUS_male_Toplist_21_22!$N$3:$Q$2969,4,FALSE),IFERROR(VLOOKUP(C880&amp;D880,AUS_female_Toplist_21_22!$N$3:$Q$2879,4,FALSE),"Not found"))</f>
        <v>30</v>
      </c>
      <c r="L880" s="2">
        <f>(COUNTIF($C$2:$C880,$C880)=1)+0</f>
        <v>1</v>
      </c>
      <c r="M880" s="2">
        <f>IF(L880=1,RANK(I880,$I$2:$I$1209,0),"Alternate event")</f>
        <v>871</v>
      </c>
      <c r="N880" s="2" t="str">
        <f t="shared" si="29"/>
        <v>Lara CHECKlong-jump</v>
      </c>
      <c r="O880" t="str">
        <f>IF(COUNTIFS($N$2:$N$3997, N880)&gt;1, "Duplicate", "Unique")</f>
        <v>Unique</v>
      </c>
    </row>
    <row r="881" spans="1:15" x14ac:dyDescent="0.2">
      <c r="A881" s="2">
        <v>880</v>
      </c>
      <c r="B881" s="2">
        <f t="shared" si="30"/>
        <v>110</v>
      </c>
      <c r="C881" t="s">
        <v>388</v>
      </c>
      <c r="D881" t="s">
        <v>37</v>
      </c>
      <c r="E881" s="5">
        <v>33560</v>
      </c>
      <c r="F881" s="41">
        <f ca="1">DATEDIF(E881,TODAY(),"y")</f>
        <v>30</v>
      </c>
      <c r="G881" s="42" t="str">
        <f>IFERROR(VLOOKUP(C881&amp;D881,AUS_male_points_list!$A$3:$S$1048576,19,FALSE), IFERROR(VLOOKUP(C881&amp;D881,AUS_female_points_list!$A$3:$S$1048576,19,FALSE),""))</f>
        <v/>
      </c>
      <c r="I881" s="81">
        <f>IFERROR(VLOOKUP(C881&amp;D881,AUS_male_Toplist_21_22!$N$3:$Q$2969,2,FALSE),IFERROR(VLOOKUP(C881&amp;D881,AUS_female_Toplist_21_22!$N$3:$Q$2879,2,FALSE),"Not found"))</f>
        <v>938</v>
      </c>
      <c r="J881" s="81">
        <f>IFERROR(VLOOKUP(C881&amp;D881,AUS_male_Toplist_21_22!$N$3:$Q$2969,3,FALSE),IFERROR(VLOOKUP(C881&amp;D881,AUS_female_Toplist_21_22!$N$3:$Q$2879,3,FALSE),"Not found"))</f>
        <v>142</v>
      </c>
      <c r="K881" s="2">
        <f>IFERROR(VLOOKUP(C881&amp;D881,AUS_male_Toplist_21_22!$N$3:$Q$2969,4,FALSE),IFERROR(VLOOKUP(C881&amp;D881,AUS_female_Toplist_21_22!$N$3:$Q$2879,4,FALSE),"Not found"))</f>
        <v>30</v>
      </c>
      <c r="L881" s="2">
        <f>(COUNTIF($C$2:$C881,$C881)=1)+0</f>
        <v>1</v>
      </c>
      <c r="M881" s="2">
        <f>IF(L881=1,RANK(I881,$I$2:$I$1209,0),"Alternate event")</f>
        <v>871</v>
      </c>
      <c r="N881" s="2" t="str">
        <f t="shared" si="29"/>
        <v>Sinta WARDANAlong-jump</v>
      </c>
      <c r="O881" t="str">
        <f>IF(COUNTIFS($N$2:$N$3997, N881)&gt;1, "Duplicate", "Unique")</f>
        <v>Unique</v>
      </c>
    </row>
    <row r="882" spans="1:15" x14ac:dyDescent="0.2">
      <c r="A882" s="2">
        <v>881</v>
      </c>
      <c r="B882" s="2">
        <f t="shared" si="30"/>
        <v>110</v>
      </c>
      <c r="C882" t="s">
        <v>1059</v>
      </c>
      <c r="D882" t="s">
        <v>28</v>
      </c>
      <c r="E882" s="5">
        <v>38210</v>
      </c>
      <c r="F882" s="41">
        <f ca="1">DATEDIF(E882,TODAY(),"y")</f>
        <v>17</v>
      </c>
      <c r="G882" s="42" t="str">
        <f>IFERROR(VLOOKUP(C882&amp;D882,AUS_male_points_list!$A$3:$S$1048576,19,FALSE), IFERROR(VLOOKUP(C882&amp;D882,AUS_female_points_list!$A$3:$S$1048576,19,FALSE),""))</f>
        <v/>
      </c>
      <c r="I882" s="81">
        <f>IFERROR(VLOOKUP(C882&amp;D882,AUS_male_Toplist_21_22!$N$3:$Q$2969,2,FALSE),IFERROR(VLOOKUP(C882&amp;D882,AUS_female_Toplist_21_22!$N$3:$Q$2879,2,FALSE),"Not found"))</f>
        <v>1005</v>
      </c>
      <c r="J882" s="81">
        <f>IFERROR(VLOOKUP(C882&amp;D882,AUS_male_Toplist_21_22!$N$3:$Q$2969,3,FALSE),IFERROR(VLOOKUP(C882&amp;D882,AUS_female_Toplist_21_22!$N$3:$Q$2879,3,FALSE),"Not found"))</f>
        <v>142</v>
      </c>
      <c r="K882" s="2">
        <f>IFERROR(VLOOKUP(C882&amp;D882,AUS_male_Toplist_21_22!$N$3:$Q$2969,4,FALSE),IFERROR(VLOOKUP(C882&amp;D882,AUS_female_Toplist_21_22!$N$3:$Q$2879,4,FALSE),"Not found"))</f>
        <v>33</v>
      </c>
      <c r="L882" s="2">
        <f>(COUNTIF($C$2:$C882,$C882)=1)+0</f>
        <v>1</v>
      </c>
      <c r="M882" s="2">
        <f>IF(L882=1,RANK(I882,$I$2:$I$1209,0),"Alternate event")</f>
        <v>569</v>
      </c>
      <c r="N882" s="2" t="str">
        <f t="shared" si="29"/>
        <v>Bailey HABLER1500m</v>
      </c>
      <c r="O882" t="str">
        <f>IF(COUNTIFS($N$2:$N$3997, N882)&gt;1, "Duplicate", "Unique")</f>
        <v>Unique</v>
      </c>
    </row>
    <row r="883" spans="1:15" x14ac:dyDescent="0.2">
      <c r="A883" s="2">
        <v>882</v>
      </c>
      <c r="B883" s="2">
        <f t="shared" si="30"/>
        <v>110</v>
      </c>
      <c r="C883" t="s">
        <v>1074</v>
      </c>
      <c r="D883" t="s">
        <v>37</v>
      </c>
      <c r="E883" s="5">
        <v>36285</v>
      </c>
      <c r="F883" s="41">
        <f ca="1">DATEDIF(E883,TODAY(),"y")</f>
        <v>22</v>
      </c>
      <c r="G883" s="42" t="str">
        <f>IFERROR(VLOOKUP(C883&amp;D883,AUS_male_points_list!$A$3:$S$1048576,19,FALSE), IFERROR(VLOOKUP(C883&amp;D883,AUS_female_points_list!$A$3:$S$1048576,19,FALSE),""))</f>
        <v/>
      </c>
      <c r="I883" s="81">
        <f>IFERROR(VLOOKUP(C883&amp;D883,AUS_male_Toplist_21_22!$N$3:$Q$2969,2,FALSE),IFERROR(VLOOKUP(C883&amp;D883,AUS_female_Toplist_21_22!$N$3:$Q$2879,2,FALSE),"Not found"))</f>
        <v>950</v>
      </c>
      <c r="J883" s="81">
        <f>IFERROR(VLOOKUP(C883&amp;D883,AUS_male_Toplist_21_22!$N$3:$Q$2969,3,FALSE),IFERROR(VLOOKUP(C883&amp;D883,AUS_female_Toplist_21_22!$N$3:$Q$2879,3,FALSE),"Not found"))</f>
        <v>143</v>
      </c>
      <c r="K883" s="2">
        <f>IFERROR(VLOOKUP(C883&amp;D883,AUS_male_Toplist_21_22!$N$3:$Q$2969,4,FALSE),IFERROR(VLOOKUP(C883&amp;D883,AUS_female_Toplist_21_22!$N$3:$Q$2879,4,FALSE),"Not found"))</f>
        <v>34</v>
      </c>
      <c r="L883" s="2">
        <f>(COUNTIF($C$2:$C883,$C883)=1)+0</f>
        <v>0</v>
      </c>
      <c r="M883" s="2" t="str">
        <f>IF(L883=1,RANK(I883,$I$2:$I$1209,0),"Alternate event")</f>
        <v>Alternate event</v>
      </c>
      <c r="N883" s="2" t="str">
        <f t="shared" si="29"/>
        <v>Dean PASTRELLOlong-jump</v>
      </c>
      <c r="O883" t="str">
        <f>IF(COUNTIFS($N$2:$N$3997, N883)&gt;1, "Duplicate", "Unique")</f>
        <v>Unique</v>
      </c>
    </row>
    <row r="884" spans="1:15" x14ac:dyDescent="0.2">
      <c r="A884" s="2">
        <v>883</v>
      </c>
      <c r="B884" s="2">
        <f t="shared" si="30"/>
        <v>110</v>
      </c>
      <c r="C884" t="s">
        <v>746</v>
      </c>
      <c r="D884" t="s">
        <v>37</v>
      </c>
      <c r="E884" s="5">
        <v>35786</v>
      </c>
      <c r="F884" s="41">
        <f ca="1">DATEDIF(E884,TODAY(),"y")</f>
        <v>24</v>
      </c>
      <c r="G884" s="42" t="str">
        <f>IFERROR(VLOOKUP(C884&amp;D884,AUS_male_points_list!$A$3:$S$1048576,19,FALSE), IFERROR(VLOOKUP(C884&amp;D884,AUS_female_points_list!$A$3:$S$1048576,19,FALSE),""))</f>
        <v/>
      </c>
      <c r="I884" s="81">
        <f>IFERROR(VLOOKUP(C884&amp;D884,AUS_male_Toplist_21_22!$N$3:$Q$2969,2,FALSE),IFERROR(VLOOKUP(C884&amp;D884,AUS_female_Toplist_21_22!$N$3:$Q$2879,2,FALSE),"Not found"))</f>
        <v>950</v>
      </c>
      <c r="J884" s="81">
        <f>IFERROR(VLOOKUP(C884&amp;D884,AUS_male_Toplist_21_22!$N$3:$Q$2969,3,FALSE),IFERROR(VLOOKUP(C884&amp;D884,AUS_female_Toplist_21_22!$N$3:$Q$2879,3,FALSE),"Not found"))</f>
        <v>143</v>
      </c>
      <c r="K884" s="2">
        <f>IFERROR(VLOOKUP(C884&amp;D884,AUS_male_Toplist_21_22!$N$3:$Q$2969,4,FALSE),IFERROR(VLOOKUP(C884&amp;D884,AUS_female_Toplist_21_22!$N$3:$Q$2879,4,FALSE),"Not found"))</f>
        <v>34</v>
      </c>
      <c r="L884" s="2">
        <f>(COUNTIF($C$2:$C884,$C884)=1)+0</f>
        <v>1</v>
      </c>
      <c r="M884" s="2">
        <f>IF(L884=1,RANK(I884,$I$2:$I$1209,0),"Alternate event")</f>
        <v>829</v>
      </c>
      <c r="N884" s="2" t="str">
        <f t="shared" si="29"/>
        <v>Oli CALLAHANlong-jump</v>
      </c>
      <c r="O884" t="str">
        <f>IF(COUNTIFS($N$2:$N$3997, N884)&gt;1, "Duplicate", "Unique")</f>
        <v>Unique</v>
      </c>
    </row>
    <row r="885" spans="1:15" x14ac:dyDescent="0.2">
      <c r="A885" s="2">
        <v>884</v>
      </c>
      <c r="B885" s="2">
        <f t="shared" si="30"/>
        <v>110</v>
      </c>
      <c r="C885" t="s">
        <v>554</v>
      </c>
      <c r="D885" t="s">
        <v>26</v>
      </c>
      <c r="E885" s="5">
        <v>44671</v>
      </c>
      <c r="F885" s="41" t="e">
        <f ca="1">DATEDIF(E885,TODAY(),"y")</f>
        <v>#NUM!</v>
      </c>
      <c r="G885" s="42" t="str">
        <f>IFERROR(VLOOKUP(C885&amp;D885,AUS_male_points_list!$A$3:$S$1048576,19,FALSE), IFERROR(VLOOKUP(C885&amp;D885,AUS_female_points_list!$A$3:$S$1048576,19,FALSE),""))</f>
        <v/>
      </c>
      <c r="I885" s="81">
        <f>IFERROR(VLOOKUP(C885&amp;D885,AUS_male_Toplist_21_22!$N$3:$Q$2969,2,FALSE),IFERROR(VLOOKUP(C885&amp;D885,AUS_female_Toplist_21_22!$N$3:$Q$2879,2,FALSE),"Not found"))</f>
        <v>1032</v>
      </c>
      <c r="J885" s="81">
        <f>IFERROR(VLOOKUP(C885&amp;D885,AUS_male_Toplist_21_22!$N$3:$Q$2969,3,FALSE),IFERROR(VLOOKUP(C885&amp;D885,AUS_female_Toplist_21_22!$N$3:$Q$2879,3,FALSE),"Not found"))</f>
        <v>144</v>
      </c>
      <c r="K885" s="2">
        <f>IFERROR(VLOOKUP(C885&amp;D885,AUS_male_Toplist_21_22!$N$3:$Q$2969,4,FALSE),IFERROR(VLOOKUP(C885&amp;D885,AUS_female_Toplist_21_22!$N$3:$Q$2879,4,FALSE),"Not found"))</f>
        <v>15</v>
      </c>
      <c r="L885" s="2">
        <f>(COUNTIF($C$2:$C885,$C885)=1)+0</f>
        <v>0</v>
      </c>
      <c r="M885" s="2" t="str">
        <f>IF(L885=1,RANK(I885,$I$2:$I$1209,0),"Alternate event")</f>
        <v>Alternate event</v>
      </c>
      <c r="N885" s="2" t="str">
        <f t="shared" si="29"/>
        <v>Cooper SHERMAN400m</v>
      </c>
      <c r="O885" t="str">
        <f>IF(COUNTIFS($N$2:$N$3997, N885)&gt;1, "Duplicate", "Unique")</f>
        <v>Unique</v>
      </c>
    </row>
    <row r="886" spans="1:15" x14ac:dyDescent="0.2">
      <c r="A886" s="2">
        <v>885</v>
      </c>
      <c r="B886" s="2">
        <f t="shared" si="30"/>
        <v>110</v>
      </c>
      <c r="C886" t="s">
        <v>1069</v>
      </c>
      <c r="D886" t="s">
        <v>34</v>
      </c>
      <c r="E886" s="5">
        <v>0</v>
      </c>
      <c r="F886" s="41">
        <f ca="1">DATEDIF(E886,TODAY(),"y")</f>
        <v>122</v>
      </c>
      <c r="G886" s="42" t="str">
        <f>IFERROR(VLOOKUP(C886&amp;D886,AUS_male_points_list!$A$3:$S$1048576,19,FALSE), IFERROR(VLOOKUP(C886&amp;D886,AUS_female_points_list!$A$3:$S$1048576,19,FALSE),""))</f>
        <v/>
      </c>
      <c r="I886" s="81">
        <f>IFERROR(VLOOKUP(C886&amp;D886,AUS_male_Toplist_21_22!$N$3:$Q$2969,2,FALSE),IFERROR(VLOOKUP(C886&amp;D886,AUS_female_Toplist_21_22!$N$3:$Q$2879,2,FALSE),"Not found"))</f>
        <v>878</v>
      </c>
      <c r="J886" s="81">
        <f>IFERROR(VLOOKUP(C886&amp;D886,AUS_male_Toplist_21_22!$N$3:$Q$2969,3,FALSE),IFERROR(VLOOKUP(C886&amp;D886,AUS_female_Toplist_21_22!$N$3:$Q$2879,3,FALSE),"Not found"))</f>
        <v>144</v>
      </c>
      <c r="K886" s="2">
        <f>IFERROR(VLOOKUP(C886&amp;D886,AUS_male_Toplist_21_22!$N$3:$Q$2969,4,FALSE),IFERROR(VLOOKUP(C886&amp;D886,AUS_female_Toplist_21_22!$N$3:$Q$2879,4,FALSE),"Not found"))</f>
        <v>17</v>
      </c>
      <c r="L886" s="2">
        <f>(COUNTIF($C$2:$C886,$C886)=1)+0</f>
        <v>1</v>
      </c>
      <c r="M886" s="2">
        <f>IF(L886=1,RANK(I886,$I$2:$I$1209,0),"Alternate event")</f>
        <v>1000</v>
      </c>
      <c r="N886" s="2" t="str">
        <f t="shared" si="29"/>
        <v>Alexander KWA3000msc</v>
      </c>
      <c r="O886" t="str">
        <f>IF(COUNTIFS($N$2:$N$3997, N886)&gt;1, "Duplicate", "Unique")</f>
        <v>Unique</v>
      </c>
    </row>
    <row r="887" spans="1:15" x14ac:dyDescent="0.2">
      <c r="A887" s="2">
        <v>886</v>
      </c>
      <c r="B887" s="2">
        <f t="shared" si="30"/>
        <v>110</v>
      </c>
      <c r="C887" t="s">
        <v>533</v>
      </c>
      <c r="D887" t="s">
        <v>2</v>
      </c>
      <c r="E887" s="5">
        <v>38290</v>
      </c>
      <c r="F887" s="41">
        <f ca="1">DATEDIF(E887,TODAY(),"y")</f>
        <v>17</v>
      </c>
      <c r="G887" s="42" t="str">
        <f>IFERROR(VLOOKUP(C887&amp;D887,AUS_male_points_list!$A$3:$S$1048576,19,FALSE), IFERROR(VLOOKUP(C887&amp;D887,AUS_female_points_list!$A$3:$S$1048576,19,FALSE),""))</f>
        <v/>
      </c>
      <c r="I887" s="81">
        <f>IFERROR(VLOOKUP(C887&amp;D887,AUS_male_Toplist_21_22!$N$3:$Q$2969,2,FALSE),IFERROR(VLOOKUP(C887&amp;D887,AUS_female_Toplist_21_22!$N$3:$Q$2879,2,FALSE),"Not found"))</f>
        <v>1031</v>
      </c>
      <c r="J887" s="81">
        <f>IFERROR(VLOOKUP(C887&amp;D887,AUS_male_Toplist_21_22!$N$3:$Q$2969,3,FALSE),IFERROR(VLOOKUP(C887&amp;D887,AUS_female_Toplist_21_22!$N$3:$Q$2879,3,FALSE),"Not found"))</f>
        <v>144</v>
      </c>
      <c r="K887" s="2">
        <f>IFERROR(VLOOKUP(C887&amp;D887,AUS_male_Toplist_21_22!$N$3:$Q$2969,4,FALSE),IFERROR(VLOOKUP(C887&amp;D887,AUS_female_Toplist_21_22!$N$3:$Q$2879,4,FALSE),"Not found"))</f>
        <v>21</v>
      </c>
      <c r="L887" s="2">
        <f>(COUNTIF($C$2:$C887,$C887)=1)+0</f>
        <v>0</v>
      </c>
      <c r="M887" s="2" t="str">
        <f>IF(L887=1,RANK(I887,$I$2:$I$1209,0),"Alternate event")</f>
        <v>Alternate event</v>
      </c>
      <c r="N887" s="2" t="str">
        <f t="shared" si="29"/>
        <v>Ryan TARRANT100m</v>
      </c>
      <c r="O887" t="str">
        <f>IF(COUNTIFS($N$2:$N$3997, N887)&gt;1, "Duplicate", "Unique")</f>
        <v>Unique</v>
      </c>
    </row>
    <row r="888" spans="1:15" x14ac:dyDescent="0.2">
      <c r="A888" s="2">
        <v>887</v>
      </c>
      <c r="B888" s="2">
        <f t="shared" si="30"/>
        <v>110</v>
      </c>
      <c r="C888" t="s">
        <v>1093</v>
      </c>
      <c r="D888" t="s">
        <v>38</v>
      </c>
      <c r="E888" s="5">
        <v>44701</v>
      </c>
      <c r="F888" s="41" t="e">
        <f ca="1">DATEDIF(E888,TODAY(),"y")</f>
        <v>#NUM!</v>
      </c>
      <c r="G888" s="42" t="str">
        <f>IFERROR(VLOOKUP(C888&amp;D888,AUS_male_points_list!$A$3:$S$1048576,19,FALSE), IFERROR(VLOOKUP(C888&amp;D888,AUS_female_points_list!$A$3:$S$1048576,19,FALSE),""))</f>
        <v/>
      </c>
      <c r="I888" s="81">
        <f>IFERROR(VLOOKUP(C888&amp;D888,AUS_male_Toplist_21_22!$N$3:$Q$2969,2,FALSE),IFERROR(VLOOKUP(C888&amp;D888,AUS_female_Toplist_21_22!$N$3:$Q$2879,2,FALSE),"Not found"))</f>
        <v>872</v>
      </c>
      <c r="J888" s="81">
        <f>IFERROR(VLOOKUP(C888&amp;D888,AUS_male_Toplist_21_22!$N$3:$Q$2969,3,FALSE),IFERROR(VLOOKUP(C888&amp;D888,AUS_female_Toplist_21_22!$N$3:$Q$2879,3,FALSE),"Not found"))</f>
        <v>144</v>
      </c>
      <c r="K888" s="2">
        <f>IFERROR(VLOOKUP(C888&amp;D888,AUS_male_Toplist_21_22!$N$3:$Q$2969,4,FALSE),IFERROR(VLOOKUP(C888&amp;D888,AUS_female_Toplist_21_22!$N$3:$Q$2879,4,FALSE),"Not found"))</f>
        <v>21</v>
      </c>
      <c r="L888" s="2">
        <f>(COUNTIF($C$2:$C888,$C888)=1)+0</f>
        <v>1</v>
      </c>
      <c r="M888" s="2">
        <f>IF(L888=1,RANK(I888,$I$2:$I$1209,0),"Alternate event")</f>
        <v>1005</v>
      </c>
      <c r="N888" s="2" t="str">
        <f t="shared" si="29"/>
        <v>Nathan TAVERNERtriple-jump</v>
      </c>
      <c r="O888" t="str">
        <f>IF(COUNTIFS($N$2:$N$3997, N888)&gt;1, "Duplicate", "Unique")</f>
        <v>Unique</v>
      </c>
    </row>
    <row r="889" spans="1:15" x14ac:dyDescent="0.2">
      <c r="A889" s="2">
        <v>888</v>
      </c>
      <c r="B889" s="2">
        <f t="shared" si="30"/>
        <v>110</v>
      </c>
      <c r="C889" t="s">
        <v>5184</v>
      </c>
      <c r="D889" t="s">
        <v>25</v>
      </c>
      <c r="E889" s="5">
        <v>38196</v>
      </c>
      <c r="F889" s="41">
        <f ca="1">DATEDIF(E889,TODAY(),"y")</f>
        <v>17</v>
      </c>
      <c r="G889" s="42" t="str">
        <f>IFERROR(VLOOKUP(C889&amp;D889,AUS_male_points_list!$A$3:$S$1048576,19,FALSE), IFERROR(VLOOKUP(C889&amp;D889,AUS_female_points_list!$A$3:$S$1048576,19,FALSE),""))</f>
        <v/>
      </c>
      <c r="I889" s="81">
        <f>IFERROR(VLOOKUP(C889&amp;D889,AUS_male_Toplist_21_22!$N$3:$Q$2969,2,FALSE),IFERROR(VLOOKUP(C889&amp;D889,AUS_female_Toplist_21_22!$N$3:$Q$2879,2,FALSE),"Not found"))</f>
        <v>1016</v>
      </c>
      <c r="J889" s="81">
        <f>IFERROR(VLOOKUP(C889&amp;D889,AUS_male_Toplist_21_22!$N$3:$Q$2969,3,FALSE),IFERROR(VLOOKUP(C889&amp;D889,AUS_female_Toplist_21_22!$N$3:$Q$2879,3,FALSE),"Not found"))</f>
        <v>144</v>
      </c>
      <c r="K889" s="2">
        <f>IFERROR(VLOOKUP(C889&amp;D889,AUS_male_Toplist_21_22!$N$3:$Q$2969,4,FALSE),IFERROR(VLOOKUP(C889&amp;D889,AUS_female_Toplist_21_22!$N$3:$Q$2879,4,FALSE),"Not found"))</f>
        <v>24</v>
      </c>
      <c r="L889" s="2">
        <f>(COUNTIF($C$2:$C889,$C889)=1)+0</f>
        <v>1</v>
      </c>
      <c r="M889" s="2">
        <f>IF(L889=1,RANK(I889,$I$2:$I$1209,0),"Alternate event")</f>
        <v>509</v>
      </c>
      <c r="N889" s="2" t="str">
        <f t="shared" ref="N889:N952" si="31">C889&amp;D889</f>
        <v>Monique HANLON200m</v>
      </c>
      <c r="O889" t="str">
        <f>IF(COUNTIFS($N$2:$N$3997, N889)&gt;1, "Duplicate", "Unique")</f>
        <v>Unique</v>
      </c>
    </row>
    <row r="890" spans="1:15" x14ac:dyDescent="0.2">
      <c r="A890" s="2">
        <v>889</v>
      </c>
      <c r="B890" s="2">
        <f t="shared" si="30"/>
        <v>110</v>
      </c>
      <c r="C890" t="s">
        <v>1060</v>
      </c>
      <c r="D890" t="s">
        <v>28</v>
      </c>
      <c r="E890" s="5">
        <v>0</v>
      </c>
      <c r="F890" s="41">
        <f ca="1">DATEDIF(E890,TODAY(),"y")</f>
        <v>122</v>
      </c>
      <c r="G890" s="42" t="str">
        <f>IFERROR(VLOOKUP(C890&amp;D890,AUS_male_points_list!$A$3:$S$1048576,19,FALSE), IFERROR(VLOOKUP(C890&amp;D890,AUS_female_points_list!$A$3:$S$1048576,19,FALSE),""))</f>
        <v/>
      </c>
      <c r="I890" s="81">
        <f>IFERROR(VLOOKUP(C890&amp;D890,AUS_male_Toplist_21_22!$N$3:$Q$2969,2,FALSE),IFERROR(VLOOKUP(C890&amp;D890,AUS_female_Toplist_21_22!$N$3:$Q$2879,2,FALSE),"Not found"))</f>
        <v>1004</v>
      </c>
      <c r="J890" s="81">
        <f>IFERROR(VLOOKUP(C890&amp;D890,AUS_male_Toplist_21_22!$N$3:$Q$2969,3,FALSE),IFERROR(VLOOKUP(C890&amp;D890,AUS_female_Toplist_21_22!$N$3:$Q$2879,3,FALSE),"Not found"))</f>
        <v>144</v>
      </c>
      <c r="K890" s="2">
        <f>IFERROR(VLOOKUP(C890&amp;D890,AUS_male_Toplist_21_22!$N$3:$Q$2969,4,FALSE),IFERROR(VLOOKUP(C890&amp;D890,AUS_female_Toplist_21_22!$N$3:$Q$2879,4,FALSE),"Not found"))</f>
        <v>34</v>
      </c>
      <c r="L890" s="2">
        <f>(COUNTIF($C$2:$C890,$C890)=1)+0</f>
        <v>1</v>
      </c>
      <c r="M890" s="2">
        <f>IF(L890=1,RANK(I890,$I$2:$I$1209,0),"Alternate event")</f>
        <v>578</v>
      </c>
      <c r="N890" s="2" t="str">
        <f t="shared" si="31"/>
        <v>Ciaran RUSHTON1500m</v>
      </c>
      <c r="O890" t="str">
        <f>IF(COUNTIFS($N$2:$N$3997, N890)&gt;1, "Duplicate", "Unique")</f>
        <v>Unique</v>
      </c>
    </row>
    <row r="891" spans="1:15" x14ac:dyDescent="0.2">
      <c r="A891" s="2">
        <v>890</v>
      </c>
      <c r="B891" s="2">
        <f t="shared" si="30"/>
        <v>110</v>
      </c>
      <c r="C891" t="s">
        <v>904</v>
      </c>
      <c r="D891" t="s">
        <v>28</v>
      </c>
      <c r="E891" s="5">
        <v>0</v>
      </c>
      <c r="F891" s="41">
        <f ca="1">DATEDIF(E891,TODAY(),"y")</f>
        <v>122</v>
      </c>
      <c r="G891" s="42" t="str">
        <f>IFERROR(VLOOKUP(C891&amp;D891,AUS_male_points_list!$A$3:$S$1048576,19,FALSE), IFERROR(VLOOKUP(C891&amp;D891,AUS_female_points_list!$A$3:$S$1048576,19,FALSE),""))</f>
        <v/>
      </c>
      <c r="I891" s="81">
        <f>IFERROR(VLOOKUP(C891&amp;D891,AUS_male_Toplist_21_22!$N$3:$Q$2969,2,FALSE),IFERROR(VLOOKUP(C891&amp;D891,AUS_female_Toplist_21_22!$N$3:$Q$2879,2,FALSE),"Not found"))</f>
        <v>1004</v>
      </c>
      <c r="J891" s="81">
        <f>IFERROR(VLOOKUP(C891&amp;D891,AUS_male_Toplist_21_22!$N$3:$Q$2969,3,FALSE),IFERROR(VLOOKUP(C891&amp;D891,AUS_female_Toplist_21_22!$N$3:$Q$2879,3,FALSE),"Not found"))</f>
        <v>144</v>
      </c>
      <c r="K891" s="2">
        <f>IFERROR(VLOOKUP(C891&amp;D891,AUS_male_Toplist_21_22!$N$3:$Q$2969,4,FALSE),IFERROR(VLOOKUP(C891&amp;D891,AUS_female_Toplist_21_22!$N$3:$Q$2879,4,FALSE),"Not found"))</f>
        <v>34</v>
      </c>
      <c r="L891" s="2">
        <f>(COUNTIF($C$2:$C891,$C891)=1)+0</f>
        <v>1</v>
      </c>
      <c r="M891" s="2">
        <f>IF(L891=1,RANK(I891,$I$2:$I$1209,0),"Alternate event")</f>
        <v>578</v>
      </c>
      <c r="N891" s="2" t="str">
        <f t="shared" si="31"/>
        <v>Tom DAVIES1500m</v>
      </c>
      <c r="O891" t="str">
        <f>IF(COUNTIFS($N$2:$N$3997, N891)&gt;1, "Duplicate", "Unique")</f>
        <v>Unique</v>
      </c>
    </row>
    <row r="892" spans="1:15" x14ac:dyDescent="0.2">
      <c r="A892" s="2">
        <v>891</v>
      </c>
      <c r="B892" s="2">
        <f t="shared" si="30"/>
        <v>111</v>
      </c>
      <c r="C892" t="s">
        <v>828</v>
      </c>
      <c r="D892" t="s">
        <v>82</v>
      </c>
      <c r="E892" s="5">
        <v>31587</v>
      </c>
      <c r="F892" s="41">
        <f ca="1">DATEDIF(E892,TODAY(),"y")</f>
        <v>35</v>
      </c>
      <c r="G892" s="42" t="str">
        <f>IFERROR(VLOOKUP(C892&amp;D892,AUS_male_points_list!$A$3:$S$1048576,19,FALSE), IFERROR(VLOOKUP(C892&amp;D892,AUS_female_points_list!$A$3:$S$1048576,19,FALSE),""))</f>
        <v/>
      </c>
      <c r="I892" s="81">
        <f>IFERROR(VLOOKUP(C892&amp;D892,AUS_male_Toplist_21_22!$N$3:$Q$2969,2,FALSE),IFERROR(VLOOKUP(C892&amp;D892,AUS_female_Toplist_21_22!$N$3:$Q$2879,2,FALSE),"Not found"))</f>
        <v>919</v>
      </c>
      <c r="J892" s="81">
        <f>IFERROR(VLOOKUP(C892&amp;D892,AUS_male_Toplist_21_22!$N$3:$Q$2969,3,FALSE),IFERROR(VLOOKUP(C892&amp;D892,AUS_female_Toplist_21_22!$N$3:$Q$2879,3,FALSE),"Not found"))</f>
        <v>145</v>
      </c>
      <c r="K892" s="2">
        <f>IFERROR(VLOOKUP(C892&amp;D892,AUS_male_Toplist_21_22!$N$3:$Q$2969,4,FALSE),IFERROR(VLOOKUP(C892&amp;D892,AUS_female_Toplist_21_22!$N$3:$Q$2879,4,FALSE),"Not found"))</f>
        <v>1</v>
      </c>
      <c r="L892" s="2">
        <f>(COUNTIF($C$2:$C892,$C892)=1)+0</f>
        <v>1</v>
      </c>
      <c r="M892" s="2">
        <f>IF(L892=1,RANK(I892,$I$2:$I$1209,0),"Alternate event")</f>
        <v>930</v>
      </c>
      <c r="N892" s="2" t="str">
        <f t="shared" si="31"/>
        <v>Tom MIDDLETONmarathon</v>
      </c>
      <c r="O892" t="str">
        <f>IF(COUNTIFS($N$2:$N$3997, N892)&gt;1, "Duplicate", "Unique")</f>
        <v>Unique</v>
      </c>
    </row>
    <row r="893" spans="1:15" x14ac:dyDescent="0.2">
      <c r="A893" s="2">
        <v>892</v>
      </c>
      <c r="B893" s="2">
        <f t="shared" si="30"/>
        <v>111</v>
      </c>
      <c r="C893" t="s">
        <v>459</v>
      </c>
      <c r="D893" t="s">
        <v>39</v>
      </c>
      <c r="E893" s="5">
        <v>36466</v>
      </c>
      <c r="F893" s="41">
        <f ca="1">DATEDIF(E893,TODAY(),"y")</f>
        <v>22</v>
      </c>
      <c r="G893" s="42" t="str">
        <f>IFERROR(VLOOKUP(C893&amp;D893,AUS_male_points_list!$A$3:$S$1048576,19,FALSE), IFERROR(VLOOKUP(C893&amp;D893,AUS_female_points_list!$A$3:$S$1048576,19,FALSE),""))</f>
        <v/>
      </c>
      <c r="I893" s="81">
        <f>IFERROR(VLOOKUP(C893&amp;D893,AUS_male_Toplist_21_22!$N$3:$Q$2969,2,FALSE),IFERROR(VLOOKUP(C893&amp;D893,AUS_female_Toplist_21_22!$N$3:$Q$2879,2,FALSE),"Not found"))</f>
        <v>752</v>
      </c>
      <c r="J893" s="81">
        <f>IFERROR(VLOOKUP(C893&amp;D893,AUS_male_Toplist_21_22!$N$3:$Q$2969,3,FALSE),IFERROR(VLOOKUP(C893&amp;D893,AUS_female_Toplist_21_22!$N$3:$Q$2879,3,FALSE),"Not found"))</f>
        <v>145</v>
      </c>
      <c r="K893" s="2">
        <f>IFERROR(VLOOKUP(C893&amp;D893,AUS_male_Toplist_21_22!$N$3:$Q$2969,4,FALSE),IFERROR(VLOOKUP(C893&amp;D893,AUS_female_Toplist_21_22!$N$3:$Q$2879,4,FALSE),"Not found"))</f>
        <v>22</v>
      </c>
      <c r="L893" s="2">
        <f>(COUNTIF($C$2:$C893,$C893)=1)+0</f>
        <v>0</v>
      </c>
      <c r="M893" s="2" t="str">
        <f>IF(L893=1,RANK(I893,$I$2:$I$1209,0),"Alternate event")</f>
        <v>Alternate event</v>
      </c>
      <c r="N893" s="2" t="str">
        <f t="shared" si="31"/>
        <v>Sina WILDRAUTshot-put</v>
      </c>
      <c r="O893" t="str">
        <f>IF(COUNTIFS($N$2:$N$3997, N893)&gt;1, "Duplicate", "Unique")</f>
        <v>Unique</v>
      </c>
    </row>
    <row r="894" spans="1:15" x14ac:dyDescent="0.2">
      <c r="A894" s="2">
        <v>893</v>
      </c>
      <c r="B894" s="2">
        <f t="shared" si="30"/>
        <v>111</v>
      </c>
      <c r="C894" t="s">
        <v>569</v>
      </c>
      <c r="D894" t="s">
        <v>25</v>
      </c>
      <c r="E894" s="5">
        <v>44612</v>
      </c>
      <c r="F894" s="41">
        <f ca="1">DATEDIF(E894,TODAY(),"y")</f>
        <v>0</v>
      </c>
      <c r="G894" s="42" t="str">
        <f>IFERROR(VLOOKUP(C894&amp;D894,AUS_male_points_list!$A$3:$S$1048576,19,FALSE), IFERROR(VLOOKUP(C894&amp;D894,AUS_female_points_list!$A$3:$S$1048576,19,FALSE),""))</f>
        <v/>
      </c>
      <c r="I894" s="81">
        <f>IFERROR(VLOOKUP(C894&amp;D894,AUS_male_Toplist_21_22!$N$3:$Q$2969,2,FALSE),IFERROR(VLOOKUP(C894&amp;D894,AUS_female_Toplist_21_22!$N$3:$Q$2879,2,FALSE),"Not found"))</f>
        <v>1022</v>
      </c>
      <c r="J894" s="81">
        <f>IFERROR(VLOOKUP(C894&amp;D894,AUS_male_Toplist_21_22!$N$3:$Q$2969,3,FALSE),IFERROR(VLOOKUP(C894&amp;D894,AUS_female_Toplist_21_22!$N$3:$Q$2879,3,FALSE),"Not found"))</f>
        <v>145</v>
      </c>
      <c r="K894" s="2">
        <f>IFERROR(VLOOKUP(C894&amp;D894,AUS_male_Toplist_21_22!$N$3:$Q$2969,4,FALSE),IFERROR(VLOOKUP(C894&amp;D894,AUS_female_Toplist_21_22!$N$3:$Q$2879,4,FALSE),"Not found"))</f>
        <v>25</v>
      </c>
      <c r="L894" s="2">
        <f>(COUNTIF($C$2:$C894,$C894)=1)+0</f>
        <v>1</v>
      </c>
      <c r="M894" s="2">
        <f>IF(L894=1,RANK(I894,$I$2:$I$1209,0),"Alternate event")</f>
        <v>474</v>
      </c>
      <c r="N894" s="2" t="str">
        <f t="shared" si="31"/>
        <v>Andrew GOSCHNIK200m</v>
      </c>
      <c r="O894" t="str">
        <f>IF(COUNTIFS($N$2:$N$3997, N894)&gt;1, "Duplicate", "Unique")</f>
        <v>Unique</v>
      </c>
    </row>
    <row r="895" spans="1:15" x14ac:dyDescent="0.2">
      <c r="A895" s="2">
        <v>894</v>
      </c>
      <c r="B895" s="2">
        <f t="shared" si="30"/>
        <v>111</v>
      </c>
      <c r="C895" t="s">
        <v>1153</v>
      </c>
      <c r="D895" t="s">
        <v>25</v>
      </c>
      <c r="E895" s="5">
        <v>44762</v>
      </c>
      <c r="F895" s="41" t="e">
        <f ca="1">DATEDIF(E895,TODAY(),"y")</f>
        <v>#NUM!</v>
      </c>
      <c r="G895" s="42" t="str">
        <f>IFERROR(VLOOKUP(C895&amp;D895,AUS_male_points_list!$A$3:$S$1048576,19,FALSE), IFERROR(VLOOKUP(C895&amp;D895,AUS_female_points_list!$A$3:$S$1048576,19,FALSE),""))</f>
        <v/>
      </c>
      <c r="I895" s="81">
        <f>IFERROR(VLOOKUP(C895&amp;D895,AUS_male_Toplist_21_22!$N$3:$Q$2969,2,FALSE),IFERROR(VLOOKUP(C895&amp;D895,AUS_female_Toplist_21_22!$N$3:$Q$2879,2,FALSE),"Not found"))</f>
        <v>1015</v>
      </c>
      <c r="J895" s="81">
        <f>IFERROR(VLOOKUP(C895&amp;D895,AUS_male_Toplist_21_22!$N$3:$Q$2969,3,FALSE),IFERROR(VLOOKUP(C895&amp;D895,AUS_female_Toplist_21_22!$N$3:$Q$2879,3,FALSE),"Not found"))</f>
        <v>145</v>
      </c>
      <c r="K895" s="2">
        <f>IFERROR(VLOOKUP(C895&amp;D895,AUS_male_Toplist_21_22!$N$3:$Q$2969,4,FALSE),IFERROR(VLOOKUP(C895&amp;D895,AUS_female_Toplist_21_22!$N$3:$Q$2879,4,FALSE),"Not found"))</f>
        <v>25</v>
      </c>
      <c r="L895" s="2">
        <f>(COUNTIF($C$2:$C895,$C895)=1)+0</f>
        <v>1</v>
      </c>
      <c r="M895" s="2">
        <f>IF(L895=1,RANK(I895,$I$2:$I$1209,0),"Alternate event")</f>
        <v>514</v>
      </c>
      <c r="N895" s="2" t="str">
        <f t="shared" si="31"/>
        <v>Grace KRAUSE200m</v>
      </c>
      <c r="O895" t="str">
        <f>IF(COUNTIFS($N$2:$N$3997, N895)&gt;1, "Duplicate", "Unique")</f>
        <v>Unique</v>
      </c>
    </row>
    <row r="896" spans="1:15" x14ac:dyDescent="0.2">
      <c r="A896" s="2">
        <v>895</v>
      </c>
      <c r="B896" s="2">
        <f t="shared" si="30"/>
        <v>111</v>
      </c>
      <c r="C896" t="s">
        <v>1007</v>
      </c>
      <c r="D896" t="s">
        <v>41</v>
      </c>
      <c r="E896" s="5">
        <v>37210</v>
      </c>
      <c r="F896" s="41">
        <f ca="1">DATEDIF(E896,TODAY(),"y")</f>
        <v>20</v>
      </c>
      <c r="G896" s="42" t="str">
        <f>IFERROR(VLOOKUP(C896&amp;D896,AUS_male_points_list!$A$3:$S$1048576,19,FALSE), IFERROR(VLOOKUP(C896&amp;D896,AUS_female_points_list!$A$3:$S$1048576,19,FALSE),""))</f>
        <v/>
      </c>
      <c r="I896" s="81">
        <f>IFERROR(VLOOKUP(C896&amp;D896,AUS_male_Toplist_21_22!$N$3:$Q$2969,2,FALSE),IFERROR(VLOOKUP(C896&amp;D896,AUS_female_Toplist_21_22!$N$3:$Q$2879,2,FALSE),"Not found"))</f>
        <v>711</v>
      </c>
      <c r="J896" s="81">
        <f>IFERROR(VLOOKUP(C896&amp;D896,AUS_male_Toplist_21_22!$N$3:$Q$2969,3,FALSE),IFERROR(VLOOKUP(C896&amp;D896,AUS_female_Toplist_21_22!$N$3:$Q$2879,3,FALSE),"Not found"))</f>
        <v>145</v>
      </c>
      <c r="K896" s="2">
        <f>IFERROR(VLOOKUP(C896&amp;D896,AUS_male_Toplist_21_22!$N$3:$Q$2969,4,FALSE),IFERROR(VLOOKUP(C896&amp;D896,AUS_female_Toplist_21_22!$N$3:$Q$2879,4,FALSE),"Not found"))</f>
        <v>31</v>
      </c>
      <c r="L896" s="2">
        <f>(COUNTIF($C$2:$C896,$C896)=1)+0</f>
        <v>1</v>
      </c>
      <c r="M896" s="2">
        <f>IF(L896=1,RANK(I896,$I$2:$I$1209,0),"Alternate event")</f>
        <v>1130</v>
      </c>
      <c r="N896" s="2" t="str">
        <f t="shared" si="31"/>
        <v>Amie BOWREYjavelin-throw</v>
      </c>
      <c r="O896" t="str">
        <f>IF(COUNTIFS($N$2:$N$3997, N896)&gt;1, "Duplicate", "Unique")</f>
        <v>Unique</v>
      </c>
    </row>
    <row r="897" spans="1:15" x14ac:dyDescent="0.2">
      <c r="A897" s="2">
        <v>896</v>
      </c>
      <c r="B897" s="2">
        <f t="shared" si="30"/>
        <v>111</v>
      </c>
      <c r="C897" t="s">
        <v>383</v>
      </c>
      <c r="D897" t="s">
        <v>37</v>
      </c>
      <c r="E897" s="5">
        <v>35358</v>
      </c>
      <c r="F897" s="41">
        <f ca="1">DATEDIF(E897,TODAY(),"y")</f>
        <v>25</v>
      </c>
      <c r="G897" s="42" t="str">
        <f>IFERROR(VLOOKUP(C897&amp;D897,AUS_male_points_list!$A$3:$S$1048576,19,FALSE), IFERROR(VLOOKUP(C897&amp;D897,AUS_female_points_list!$A$3:$S$1048576,19,FALSE),""))</f>
        <v/>
      </c>
      <c r="I897" s="81">
        <f>IFERROR(VLOOKUP(C897&amp;D897,AUS_male_Toplist_21_22!$N$3:$Q$2969,2,FALSE),IFERROR(VLOOKUP(C897&amp;D897,AUS_female_Toplist_21_22!$N$3:$Q$2879,2,FALSE),"Not found"))</f>
        <v>936</v>
      </c>
      <c r="J897" s="81">
        <f>IFERROR(VLOOKUP(C897&amp;D897,AUS_male_Toplist_21_22!$N$3:$Q$2969,3,FALSE),IFERROR(VLOOKUP(C897&amp;D897,AUS_female_Toplist_21_22!$N$3:$Q$2879,3,FALSE),"Not found"))</f>
        <v>145</v>
      </c>
      <c r="K897" s="2">
        <f>IFERROR(VLOOKUP(C897&amp;D897,AUS_male_Toplist_21_22!$N$3:$Q$2969,4,FALSE),IFERROR(VLOOKUP(C897&amp;D897,AUS_female_Toplist_21_22!$N$3:$Q$2879,4,FALSE),"Not found"))</f>
        <v>33</v>
      </c>
      <c r="L897" s="2">
        <f>(COUNTIF($C$2:$C897,$C897)=1)+0</f>
        <v>0</v>
      </c>
      <c r="M897" s="2" t="str">
        <f>IF(L897=1,RANK(I897,$I$2:$I$1209,0),"Alternate event")</f>
        <v>Alternate event</v>
      </c>
      <c r="N897" s="2" t="str">
        <f t="shared" si="31"/>
        <v>Christine GAYENlong-jump</v>
      </c>
      <c r="O897" t="str">
        <f>IF(COUNTIFS($N$2:$N$3997, N897)&gt;1, "Duplicate", "Unique")</f>
        <v>Unique</v>
      </c>
    </row>
    <row r="898" spans="1:15" x14ac:dyDescent="0.2">
      <c r="A898" s="2">
        <v>897</v>
      </c>
      <c r="B898" s="2">
        <f t="shared" si="30"/>
        <v>111</v>
      </c>
      <c r="C898" t="s">
        <v>753</v>
      </c>
      <c r="D898" t="s">
        <v>37</v>
      </c>
      <c r="E898" s="5">
        <v>37117</v>
      </c>
      <c r="F898" s="41">
        <f ca="1">DATEDIF(E898,TODAY(),"y")</f>
        <v>20</v>
      </c>
      <c r="G898" s="42" t="str">
        <f>IFERROR(VLOOKUP(C898&amp;D898,AUS_male_points_list!$A$3:$S$1048576,19,FALSE), IFERROR(VLOOKUP(C898&amp;D898,AUS_female_points_list!$A$3:$S$1048576,19,FALSE),""))</f>
        <v/>
      </c>
      <c r="I898" s="81">
        <f>IFERROR(VLOOKUP(C898&amp;D898,AUS_male_Toplist_21_22!$N$3:$Q$2969,2,FALSE),IFERROR(VLOOKUP(C898&amp;D898,AUS_female_Toplist_21_22!$N$3:$Q$2879,2,FALSE),"Not found"))</f>
        <v>946</v>
      </c>
      <c r="J898" s="81">
        <f>IFERROR(VLOOKUP(C898&amp;D898,AUS_male_Toplist_21_22!$N$3:$Q$2969,3,FALSE),IFERROR(VLOOKUP(C898&amp;D898,AUS_female_Toplist_21_22!$N$3:$Q$2879,3,FALSE),"Not found"))</f>
        <v>145</v>
      </c>
      <c r="K898" s="2">
        <f>IFERROR(VLOOKUP(C898&amp;D898,AUS_male_Toplist_21_22!$N$3:$Q$2969,4,FALSE),IFERROR(VLOOKUP(C898&amp;D898,AUS_female_Toplist_21_22!$N$3:$Q$2879,4,FALSE),"Not found"))</f>
        <v>36</v>
      </c>
      <c r="L898" s="2">
        <f>(COUNTIF($C$2:$C898,$C898)=1)+0</f>
        <v>1</v>
      </c>
      <c r="M898" s="2">
        <f>IF(L898=1,RANK(I898,$I$2:$I$1209,0),"Alternate event")</f>
        <v>839</v>
      </c>
      <c r="N898" s="2" t="str">
        <f t="shared" si="31"/>
        <v>Liam MULLENlong-jump</v>
      </c>
      <c r="O898" t="str">
        <f>IF(COUNTIFS($N$2:$N$3997, N898)&gt;1, "Duplicate", "Unique")</f>
        <v>Unique</v>
      </c>
    </row>
    <row r="899" spans="1:15" x14ac:dyDescent="0.2">
      <c r="A899" s="2">
        <v>898</v>
      </c>
      <c r="B899" s="2">
        <f t="shared" ref="B899:B962" si="32">IF(AND(L899=1,K899&lt;=3),B898+1,B898)</f>
        <v>111</v>
      </c>
      <c r="C899" t="s">
        <v>918</v>
      </c>
      <c r="D899" t="s">
        <v>28</v>
      </c>
      <c r="E899" s="5">
        <v>36417</v>
      </c>
      <c r="F899" s="41">
        <f ca="1">DATEDIF(E899,TODAY(),"y")</f>
        <v>22</v>
      </c>
      <c r="G899" s="42" t="str">
        <f>IFERROR(VLOOKUP(C899&amp;D899,AUS_male_points_list!$A$3:$S$1048576,19,FALSE), IFERROR(VLOOKUP(C899&amp;D899,AUS_female_points_list!$A$3:$S$1048576,19,FALSE),""))</f>
        <v/>
      </c>
      <c r="I899" s="81">
        <f>IFERROR(VLOOKUP(C899&amp;D899,AUS_male_Toplist_21_22!$N$3:$Q$2969,2,FALSE),IFERROR(VLOOKUP(C899&amp;D899,AUS_female_Toplist_21_22!$N$3:$Q$2879,2,FALSE),"Not found"))</f>
        <v>994</v>
      </c>
      <c r="J899" s="81">
        <f>IFERROR(VLOOKUP(C899&amp;D899,AUS_male_Toplist_21_22!$N$3:$Q$2969,3,FALSE),IFERROR(VLOOKUP(C899&amp;D899,AUS_female_Toplist_21_22!$N$3:$Q$2879,3,FALSE),"Not found"))</f>
        <v>145</v>
      </c>
      <c r="K899" s="2">
        <f>IFERROR(VLOOKUP(C899&amp;D899,AUS_male_Toplist_21_22!$N$3:$Q$2969,4,FALSE),IFERROR(VLOOKUP(C899&amp;D899,AUS_female_Toplist_21_22!$N$3:$Q$2879,4,FALSE),"Not found"))</f>
        <v>38</v>
      </c>
      <c r="L899" s="2">
        <f>(COUNTIF($C$2:$C899,$C899)=1)+0</f>
        <v>1</v>
      </c>
      <c r="M899" s="2">
        <f>IF(L899=1,RANK(I899,$I$2:$I$1209,0),"Alternate event")</f>
        <v>641</v>
      </c>
      <c r="N899" s="2" t="str">
        <f t="shared" si="31"/>
        <v>Maddison CAULFIELD1500m</v>
      </c>
      <c r="O899" t="str">
        <f>IF(COUNTIFS($N$2:$N$3997, N899)&gt;1, "Duplicate", "Unique")</f>
        <v>Unique</v>
      </c>
    </row>
    <row r="900" spans="1:15" x14ac:dyDescent="0.2">
      <c r="A900" s="2">
        <v>899</v>
      </c>
      <c r="B900" s="2">
        <f t="shared" si="32"/>
        <v>111</v>
      </c>
      <c r="C900" t="s">
        <v>574</v>
      </c>
      <c r="D900" t="s">
        <v>26</v>
      </c>
      <c r="E900" s="5">
        <v>35932</v>
      </c>
      <c r="F900" s="41">
        <f ca="1">DATEDIF(E900,TODAY(),"y")</f>
        <v>23</v>
      </c>
      <c r="G900" s="42" t="str">
        <f>IFERROR(VLOOKUP(C900&amp;D900,AUS_male_points_list!$A$3:$S$1048576,19,FALSE), IFERROR(VLOOKUP(C900&amp;D900,AUS_female_points_list!$A$3:$S$1048576,19,FALSE),""))</f>
        <v/>
      </c>
      <c r="I900" s="81">
        <f>IFERROR(VLOOKUP(C900&amp;D900,AUS_male_Toplist_21_22!$N$3:$Q$2969,2,FALSE),IFERROR(VLOOKUP(C900&amp;D900,AUS_female_Toplist_21_22!$N$3:$Q$2879,2,FALSE),"Not found"))</f>
        <v>1029</v>
      </c>
      <c r="J900" s="81">
        <f>IFERROR(VLOOKUP(C900&amp;D900,AUS_male_Toplist_21_22!$N$3:$Q$2969,3,FALSE),IFERROR(VLOOKUP(C900&amp;D900,AUS_female_Toplist_21_22!$N$3:$Q$2879,3,FALSE),"Not found"))</f>
        <v>146</v>
      </c>
      <c r="K900" s="2">
        <f>IFERROR(VLOOKUP(C900&amp;D900,AUS_male_Toplist_21_22!$N$3:$Q$2969,4,FALSE),IFERROR(VLOOKUP(C900&amp;D900,AUS_female_Toplist_21_22!$N$3:$Q$2879,4,FALSE),"Not found"))</f>
        <v>16</v>
      </c>
      <c r="L900" s="2">
        <f>(COUNTIF($C$2:$C900,$C900)=1)+0</f>
        <v>1</v>
      </c>
      <c r="M900" s="2">
        <f>IF(L900=1,RANK(I900,$I$2:$I$1209,0),"Alternate event")</f>
        <v>434</v>
      </c>
      <c r="N900" s="2" t="str">
        <f t="shared" si="31"/>
        <v>Jaxon HAYMAN400m</v>
      </c>
      <c r="O900" t="str">
        <f>IF(COUNTIFS($N$2:$N$3997, N900)&gt;1, "Duplicate", "Unique")</f>
        <v>Unique</v>
      </c>
    </row>
    <row r="901" spans="1:15" x14ac:dyDescent="0.2">
      <c r="A901" s="2">
        <v>900</v>
      </c>
      <c r="B901" s="2">
        <f t="shared" si="32"/>
        <v>111</v>
      </c>
      <c r="C901" t="s">
        <v>3324</v>
      </c>
      <c r="D901" t="s">
        <v>38</v>
      </c>
      <c r="E901" s="5">
        <v>0</v>
      </c>
      <c r="F901" s="41">
        <f ca="1">DATEDIF(E901,TODAY(),"y")</f>
        <v>122</v>
      </c>
      <c r="G901" s="42" t="str">
        <f>IFERROR(VLOOKUP(C901&amp;D901,AUS_male_points_list!$A$3:$S$1048576,19,FALSE), IFERROR(VLOOKUP(C901&amp;D901,AUS_female_points_list!$A$3:$S$1048576,19,FALSE),""))</f>
        <v/>
      </c>
      <c r="I901" s="81">
        <f>IFERROR(VLOOKUP(C901&amp;D901,AUS_male_Toplist_21_22!$N$3:$Q$2969,2,FALSE),IFERROR(VLOOKUP(C901&amp;D901,AUS_female_Toplist_21_22!$N$3:$Q$2879,2,FALSE),"Not found"))</f>
        <v>868</v>
      </c>
      <c r="J901" s="81">
        <f>IFERROR(VLOOKUP(C901&amp;D901,AUS_male_Toplist_21_22!$N$3:$Q$2969,3,FALSE),IFERROR(VLOOKUP(C901&amp;D901,AUS_female_Toplist_21_22!$N$3:$Q$2879,3,FALSE),"Not found"))</f>
        <v>146</v>
      </c>
      <c r="K901" s="2">
        <f>IFERROR(VLOOKUP(C901&amp;D901,AUS_male_Toplist_21_22!$N$3:$Q$2969,4,FALSE),IFERROR(VLOOKUP(C901&amp;D901,AUS_female_Toplist_21_22!$N$3:$Q$2879,4,FALSE),"Not found"))</f>
        <v>22</v>
      </c>
      <c r="L901" s="2">
        <f>(COUNTIF($C$2:$C901,$C901)=1)+0</f>
        <v>1</v>
      </c>
      <c r="M901" s="2">
        <f>IF(L901=1,RANK(I901,$I$2:$I$1209,0),"Alternate event")</f>
        <v>1007</v>
      </c>
      <c r="N901" s="2" t="str">
        <f t="shared" si="31"/>
        <v>Uchenna EGBUtriple-jump</v>
      </c>
      <c r="O901" t="str">
        <f>IF(COUNTIFS($N$2:$N$3997, N901)&gt;1, "Duplicate", "Unique")</f>
        <v>Unique</v>
      </c>
    </row>
    <row r="902" spans="1:15" x14ac:dyDescent="0.2">
      <c r="A902" s="2">
        <v>901</v>
      </c>
      <c r="B902" s="2">
        <f t="shared" si="32"/>
        <v>111</v>
      </c>
      <c r="C902" t="s">
        <v>532</v>
      </c>
      <c r="D902" t="s">
        <v>25</v>
      </c>
      <c r="E902" s="5">
        <v>37759</v>
      </c>
      <c r="F902" s="41">
        <f ca="1">DATEDIF(E902,TODAY(),"y")</f>
        <v>18</v>
      </c>
      <c r="G902" s="42" t="str">
        <f>IFERROR(VLOOKUP(C902&amp;D902,AUS_male_points_list!$A$3:$S$1048576,19,FALSE), IFERROR(VLOOKUP(C902&amp;D902,AUS_female_points_list!$A$3:$S$1048576,19,FALSE),""))</f>
        <v/>
      </c>
      <c r="I902" s="81">
        <f>IFERROR(VLOOKUP(C902&amp;D902,AUS_male_Toplist_21_22!$N$3:$Q$2969,2,FALSE),IFERROR(VLOOKUP(C902&amp;D902,AUS_female_Toplist_21_22!$N$3:$Q$2879,2,FALSE),"Not found"))</f>
        <v>1021</v>
      </c>
      <c r="J902" s="81">
        <f>IFERROR(VLOOKUP(C902&amp;D902,AUS_male_Toplist_21_22!$N$3:$Q$2969,3,FALSE),IFERROR(VLOOKUP(C902&amp;D902,AUS_female_Toplist_21_22!$N$3:$Q$2879,3,FALSE),"Not found"))</f>
        <v>146</v>
      </c>
      <c r="K902" s="2">
        <f>IFERROR(VLOOKUP(C902&amp;D902,AUS_male_Toplist_21_22!$N$3:$Q$2969,4,FALSE),IFERROR(VLOOKUP(C902&amp;D902,AUS_female_Toplist_21_22!$N$3:$Q$2879,4,FALSE),"Not found"))</f>
        <v>26</v>
      </c>
      <c r="L902" s="2">
        <f>(COUNTIF($C$2:$C902,$C902)=1)+0</f>
        <v>0</v>
      </c>
      <c r="M902" s="2" t="str">
        <f>IF(L902=1,RANK(I902,$I$2:$I$1209,0),"Alternate event")</f>
        <v>Alternate event</v>
      </c>
      <c r="N902" s="2" t="str">
        <f t="shared" si="31"/>
        <v>Jai GORDON200m</v>
      </c>
      <c r="O902" t="str">
        <f>IF(COUNTIFS($N$2:$N$3997, N902)&gt;1, "Duplicate", "Unique")</f>
        <v>Unique</v>
      </c>
    </row>
    <row r="903" spans="1:15" x14ac:dyDescent="0.2">
      <c r="A903" s="2">
        <v>902</v>
      </c>
      <c r="B903" s="2">
        <f t="shared" si="32"/>
        <v>111</v>
      </c>
      <c r="C903" t="s">
        <v>965</v>
      </c>
      <c r="D903" s="5" t="s">
        <v>37</v>
      </c>
      <c r="E903" s="5">
        <v>44732</v>
      </c>
      <c r="F903" s="41" t="e">
        <f ca="1">DATEDIF(E903,TODAY(),"y")</f>
        <v>#NUM!</v>
      </c>
      <c r="G903" s="42" t="str">
        <f>IFERROR(VLOOKUP(C903&amp;D903,AUS_male_points_list!$A$3:$S$1048576,19,FALSE), IFERROR(VLOOKUP(C903&amp;D903,AUS_female_points_list!$A$3:$S$1048576,19,FALSE),""))</f>
        <v/>
      </c>
      <c r="I903" s="81">
        <f>IFERROR(VLOOKUP(C903&amp;D903,AUS_male_Toplist_21_22!$N$3:$Q$2969,2,FALSE),IFERROR(VLOOKUP(C903&amp;D903,AUS_female_Toplist_21_22!$N$3:$Q$2879,2,FALSE),"Not found"))</f>
        <v>933</v>
      </c>
      <c r="J903" s="81">
        <f>IFERROR(VLOOKUP(C903&amp;D903,AUS_male_Toplist_21_22!$N$3:$Q$2969,3,FALSE),IFERROR(VLOOKUP(C903&amp;D903,AUS_female_Toplist_21_22!$N$3:$Q$2879,3,FALSE),"Not found"))</f>
        <v>146</v>
      </c>
      <c r="K903" s="2">
        <f>IFERROR(VLOOKUP(C903&amp;D903,AUS_male_Toplist_21_22!$N$3:$Q$2969,4,FALSE),IFERROR(VLOOKUP(C903&amp;D903,AUS_female_Toplist_21_22!$N$3:$Q$2879,4,FALSE),"Not found"))</f>
        <v>34</v>
      </c>
      <c r="L903" s="2">
        <f>(COUNTIF($C$2:$C903,$C903)=1)+0</f>
        <v>1</v>
      </c>
      <c r="M903" s="2">
        <f>IF(L903=1,RANK(I903,$I$2:$I$1209,0),"Alternate event")</f>
        <v>884</v>
      </c>
      <c r="N903" s="2" t="str">
        <f t="shared" si="31"/>
        <v>Leila CROKERlong-jump</v>
      </c>
      <c r="O903" t="str">
        <f>IF(COUNTIFS($N$2:$N$3997, N903)&gt;1, "Duplicate", "Unique")</f>
        <v>Unique</v>
      </c>
    </row>
    <row r="904" spans="1:15" x14ac:dyDescent="0.2">
      <c r="A904" s="2">
        <v>903</v>
      </c>
      <c r="B904" s="2">
        <f t="shared" si="32"/>
        <v>111</v>
      </c>
      <c r="C904" t="s">
        <v>246</v>
      </c>
      <c r="D904" t="s">
        <v>28</v>
      </c>
      <c r="E904" s="5">
        <v>38037</v>
      </c>
      <c r="F904" s="41">
        <f ca="1">DATEDIF(E904,TODAY(),"y")</f>
        <v>18</v>
      </c>
      <c r="G904" s="42" t="str">
        <f>IFERROR(VLOOKUP(C904&amp;D904,AUS_male_points_list!$A$3:$S$1048576,19,FALSE), IFERROR(VLOOKUP(C904&amp;D904,AUS_female_points_list!$A$3:$S$1048576,19,FALSE),""))</f>
        <v/>
      </c>
      <c r="I904" s="81">
        <f>IFERROR(VLOOKUP(C904&amp;D904,AUS_male_Toplist_21_22!$N$3:$Q$2969,2,FALSE),IFERROR(VLOOKUP(C904&amp;D904,AUS_female_Toplist_21_22!$N$3:$Q$2879,2,FALSE),"Not found"))</f>
        <v>992</v>
      </c>
      <c r="J904" s="81">
        <f>IFERROR(VLOOKUP(C904&amp;D904,AUS_male_Toplist_21_22!$N$3:$Q$2969,3,FALSE),IFERROR(VLOOKUP(C904&amp;D904,AUS_female_Toplist_21_22!$N$3:$Q$2879,3,FALSE),"Not found"))</f>
        <v>146</v>
      </c>
      <c r="K904" s="2">
        <f>IFERROR(VLOOKUP(C904&amp;D904,AUS_male_Toplist_21_22!$N$3:$Q$2969,4,FALSE),IFERROR(VLOOKUP(C904&amp;D904,AUS_female_Toplist_21_22!$N$3:$Q$2879,4,FALSE),"Not found"))</f>
        <v>39</v>
      </c>
      <c r="L904" s="2">
        <f>(COUNTIF($C$2:$C904,$C904)=1)+0</f>
        <v>0</v>
      </c>
      <c r="M904" s="2" t="str">
        <f>IF(L904=1,RANK(I904,$I$2:$I$1209,0),"Alternate event")</f>
        <v>Alternate event</v>
      </c>
      <c r="N904" s="2" t="str">
        <f t="shared" si="31"/>
        <v>Montana MONK1500m</v>
      </c>
      <c r="O904" t="str">
        <f>IF(COUNTIFS($N$2:$N$3997, N904)&gt;1, "Duplicate", "Unique")</f>
        <v>Unique</v>
      </c>
    </row>
    <row r="905" spans="1:15" x14ac:dyDescent="0.2">
      <c r="A905" s="2">
        <v>904</v>
      </c>
      <c r="B905" s="2">
        <f t="shared" si="32"/>
        <v>111</v>
      </c>
      <c r="C905" t="s">
        <v>1121</v>
      </c>
      <c r="D905" t="s">
        <v>41</v>
      </c>
      <c r="E905" s="5">
        <v>34532</v>
      </c>
      <c r="F905" s="41">
        <f ca="1">DATEDIF(E905,TODAY(),"y")</f>
        <v>27</v>
      </c>
      <c r="G905" s="42" t="str">
        <f>IFERROR(VLOOKUP(C905&amp;D905,AUS_male_points_list!$A$3:$S$1048576,19,FALSE), IFERROR(VLOOKUP(C905&amp;D905,AUS_female_points_list!$A$3:$S$1048576,19,FALSE),""))</f>
        <v/>
      </c>
      <c r="I905" s="81">
        <f>IFERROR(VLOOKUP(C905&amp;D905,AUS_male_Toplist_21_22!$N$3:$Q$2969,2,FALSE),IFERROR(VLOOKUP(C905&amp;D905,AUS_female_Toplist_21_22!$N$3:$Q$2879,2,FALSE),"Not found"))</f>
        <v>833</v>
      </c>
      <c r="J905" s="81">
        <f>IFERROR(VLOOKUP(C905&amp;D905,AUS_male_Toplist_21_22!$N$3:$Q$2969,3,FALSE),IFERROR(VLOOKUP(C905&amp;D905,AUS_female_Toplist_21_22!$N$3:$Q$2879,3,FALSE),"Not found"))</f>
        <v>147</v>
      </c>
      <c r="K905" s="2">
        <f>IFERROR(VLOOKUP(C905&amp;D905,AUS_male_Toplist_21_22!$N$3:$Q$2969,4,FALSE),IFERROR(VLOOKUP(C905&amp;D905,AUS_female_Toplist_21_22!$N$3:$Q$2879,4,FALSE),"Not found"))</f>
        <v>21</v>
      </c>
      <c r="L905" s="2">
        <f>(COUNTIF($C$2:$C905,$C905)=1)+0</f>
        <v>1</v>
      </c>
      <c r="M905" s="2">
        <f>IF(L905=1,RANK(I905,$I$2:$I$1209,0),"Alternate event")</f>
        <v>1052</v>
      </c>
      <c r="N905" s="2" t="str">
        <f t="shared" si="31"/>
        <v>Luke CANNjavelin-throw</v>
      </c>
      <c r="O905" t="str">
        <f>IF(COUNTIFS($N$2:$N$3997, N905)&gt;1, "Duplicate", "Unique")</f>
        <v>Unique</v>
      </c>
    </row>
    <row r="906" spans="1:15" x14ac:dyDescent="0.2">
      <c r="A906" s="2">
        <v>905</v>
      </c>
      <c r="B906" s="2">
        <f t="shared" si="32"/>
        <v>111</v>
      </c>
      <c r="C906" t="s">
        <v>964</v>
      </c>
      <c r="D906" t="s">
        <v>37</v>
      </c>
      <c r="E906" s="5">
        <v>44732</v>
      </c>
      <c r="F906" s="41" t="e">
        <f ca="1">DATEDIF(E906,TODAY(),"y")</f>
        <v>#NUM!</v>
      </c>
      <c r="G906" s="42" t="str">
        <f>IFERROR(VLOOKUP(C906&amp;D906,AUS_male_points_list!$A$3:$S$1048576,19,FALSE), IFERROR(VLOOKUP(C906&amp;D906,AUS_female_points_list!$A$3:$S$1048576,19,FALSE),""))</f>
        <v/>
      </c>
      <c r="I906" s="81">
        <f>IFERROR(VLOOKUP(C906&amp;D906,AUS_male_Toplist_21_22!$N$3:$Q$2969,2,FALSE),IFERROR(VLOOKUP(C906&amp;D906,AUS_female_Toplist_21_22!$N$3:$Q$2879,2,FALSE),"Not found"))</f>
        <v>932</v>
      </c>
      <c r="J906" s="81">
        <f>IFERROR(VLOOKUP(C906&amp;D906,AUS_male_Toplist_21_22!$N$3:$Q$2969,3,FALSE),IFERROR(VLOOKUP(C906&amp;D906,AUS_female_Toplist_21_22!$N$3:$Q$2879,3,FALSE),"Not found"))</f>
        <v>147</v>
      </c>
      <c r="K906" s="2">
        <f>IFERROR(VLOOKUP(C906&amp;D906,AUS_male_Toplist_21_22!$N$3:$Q$2969,4,FALSE),IFERROR(VLOOKUP(C906&amp;D906,AUS_female_Toplist_21_22!$N$3:$Q$2879,4,FALSE),"Not found"))</f>
        <v>35</v>
      </c>
      <c r="L906" s="2">
        <f>(COUNTIF($C$2:$C906,$C906)=1)+0</f>
        <v>1</v>
      </c>
      <c r="M906" s="2">
        <f>IF(L906=1,RANK(I906,$I$2:$I$1209,0),"Alternate event")</f>
        <v>888</v>
      </c>
      <c r="N906" s="2" t="str">
        <f t="shared" si="31"/>
        <v>Kaitlin LIMlong-jump</v>
      </c>
      <c r="O906" t="str">
        <f>IF(COUNTIFS($N$2:$N$3997, N906)&gt;1, "Duplicate", "Unique")</f>
        <v>Unique</v>
      </c>
    </row>
    <row r="907" spans="1:15" x14ac:dyDescent="0.2">
      <c r="A907" s="2">
        <v>906</v>
      </c>
      <c r="B907" s="2">
        <f t="shared" si="32"/>
        <v>111</v>
      </c>
      <c r="C907" t="s">
        <v>392</v>
      </c>
      <c r="D907" t="s">
        <v>37</v>
      </c>
      <c r="E907" s="5">
        <v>38415</v>
      </c>
      <c r="F907" s="41">
        <f ca="1">DATEDIF(E907,TODAY(),"y")</f>
        <v>17</v>
      </c>
      <c r="G907" s="42" t="str">
        <f>IFERROR(VLOOKUP(C907&amp;D907,AUS_male_points_list!$A$3:$S$1048576,19,FALSE), IFERROR(VLOOKUP(C907&amp;D907,AUS_female_points_list!$A$3:$S$1048576,19,FALSE),""))</f>
        <v/>
      </c>
      <c r="I907" s="81">
        <f>IFERROR(VLOOKUP(C907&amp;D907,AUS_male_Toplist_21_22!$N$3:$Q$2969,2,FALSE),IFERROR(VLOOKUP(C907&amp;D907,AUS_female_Toplist_21_22!$N$3:$Q$2879,2,FALSE),"Not found"))</f>
        <v>932</v>
      </c>
      <c r="J907" s="81">
        <f>IFERROR(VLOOKUP(C907&amp;D907,AUS_male_Toplist_21_22!$N$3:$Q$2969,3,FALSE),IFERROR(VLOOKUP(C907&amp;D907,AUS_female_Toplist_21_22!$N$3:$Q$2879,3,FALSE),"Not found"))</f>
        <v>147</v>
      </c>
      <c r="K907" s="2">
        <f>IFERROR(VLOOKUP(C907&amp;D907,AUS_male_Toplist_21_22!$N$3:$Q$2969,4,FALSE),IFERROR(VLOOKUP(C907&amp;D907,AUS_female_Toplist_21_22!$N$3:$Q$2879,4,FALSE),"Not found"))</f>
        <v>35</v>
      </c>
      <c r="L907" s="2">
        <f>(COUNTIF($C$2:$C907,$C907)=1)+0</f>
        <v>0</v>
      </c>
      <c r="M907" s="2" t="str">
        <f>IF(L907=1,RANK(I907,$I$2:$I$1209,0),"Alternate event")</f>
        <v>Alternate event</v>
      </c>
      <c r="N907" s="2" t="str">
        <f t="shared" si="31"/>
        <v>Tiana BORASlong-jump</v>
      </c>
      <c r="O907" t="str">
        <f>IF(COUNTIFS($N$2:$N$3997, N907)&gt;1, "Duplicate", "Unique")</f>
        <v>Unique</v>
      </c>
    </row>
    <row r="908" spans="1:15" x14ac:dyDescent="0.2">
      <c r="A908" s="2">
        <v>907</v>
      </c>
      <c r="B908" s="2">
        <f t="shared" si="32"/>
        <v>111</v>
      </c>
      <c r="C908" t="s">
        <v>617</v>
      </c>
      <c r="D908" t="s">
        <v>28</v>
      </c>
      <c r="E908" s="5">
        <v>36638</v>
      </c>
      <c r="F908" s="41">
        <f ca="1">DATEDIF(E908,TODAY(),"y")</f>
        <v>21</v>
      </c>
      <c r="G908" s="42" t="str">
        <f>IFERROR(VLOOKUP(C908&amp;D908,AUS_male_points_list!$A$3:$S$1048576,19,FALSE), IFERROR(VLOOKUP(C908&amp;D908,AUS_female_points_list!$A$3:$S$1048576,19,FALSE),""))</f>
        <v/>
      </c>
      <c r="I908" s="81">
        <f>IFERROR(VLOOKUP(C908&amp;D908,AUS_male_Toplist_21_22!$N$3:$Q$2969,2,FALSE),IFERROR(VLOOKUP(C908&amp;D908,AUS_female_Toplist_21_22!$N$3:$Q$2879,2,FALSE),"Not found"))</f>
        <v>998</v>
      </c>
      <c r="J908" s="81">
        <f>IFERROR(VLOOKUP(C908&amp;D908,AUS_male_Toplist_21_22!$N$3:$Q$2969,3,FALSE),IFERROR(VLOOKUP(C908&amp;D908,AUS_female_Toplist_21_22!$N$3:$Q$2879,3,FALSE),"Not found"))</f>
        <v>147</v>
      </c>
      <c r="K908" s="2">
        <f>IFERROR(VLOOKUP(C908&amp;D908,AUS_male_Toplist_21_22!$N$3:$Q$2969,4,FALSE),IFERROR(VLOOKUP(C908&amp;D908,AUS_female_Toplist_21_22!$N$3:$Q$2879,4,FALSE),"Not found"))</f>
        <v>36</v>
      </c>
      <c r="L908" s="2">
        <f>(COUNTIF($C$2:$C908,$C908)=1)+0</f>
        <v>0</v>
      </c>
      <c r="M908" s="2" t="str">
        <f>IF(L908=1,RANK(I908,$I$2:$I$1209,0),"Alternate event")</f>
        <v>Alternate event</v>
      </c>
      <c r="N908" s="2" t="str">
        <f t="shared" si="31"/>
        <v>Thomas MOORCROFT1500m</v>
      </c>
      <c r="O908" t="str">
        <f>IF(COUNTIFS($N$2:$N$3997, N908)&gt;1, "Duplicate", "Unique")</f>
        <v>Unique</v>
      </c>
    </row>
    <row r="909" spans="1:15" x14ac:dyDescent="0.2">
      <c r="A909" s="2">
        <v>908</v>
      </c>
      <c r="B909" s="2">
        <f t="shared" si="32"/>
        <v>111</v>
      </c>
      <c r="C909" t="s">
        <v>5138</v>
      </c>
      <c r="D909" t="s">
        <v>37</v>
      </c>
      <c r="E909" s="5">
        <v>44701</v>
      </c>
      <c r="F909" s="41" t="e">
        <f ca="1">DATEDIF(E909,TODAY(),"y")</f>
        <v>#NUM!</v>
      </c>
      <c r="G909" s="42" t="str">
        <f>IFERROR(VLOOKUP(C909&amp;D909,AUS_male_points_list!$A$3:$S$1048576,19,FALSE), IFERROR(VLOOKUP(C909&amp;D909,AUS_female_points_list!$A$3:$S$1048576,19,FALSE),""))</f>
        <v/>
      </c>
      <c r="I909" s="81">
        <f>IFERROR(VLOOKUP(C909&amp;D909,AUS_male_Toplist_21_22!$N$3:$Q$2969,2,FALSE),IFERROR(VLOOKUP(C909&amp;D909,AUS_female_Toplist_21_22!$N$3:$Q$2879,2,FALSE),"Not found"))</f>
        <v>943</v>
      </c>
      <c r="J909" s="81">
        <f>IFERROR(VLOOKUP(C909&amp;D909,AUS_male_Toplist_21_22!$N$3:$Q$2969,3,FALSE),IFERROR(VLOOKUP(C909&amp;D909,AUS_female_Toplist_21_22!$N$3:$Q$2879,3,FALSE),"Not found"))</f>
        <v>147</v>
      </c>
      <c r="K909" s="2">
        <f>IFERROR(VLOOKUP(C909&amp;D909,AUS_male_Toplist_21_22!$N$3:$Q$2969,4,FALSE),IFERROR(VLOOKUP(C909&amp;D909,AUS_female_Toplist_21_22!$N$3:$Q$2879,4,FALSE),"Not found"))</f>
        <v>37</v>
      </c>
      <c r="L909" s="2">
        <f>(COUNTIF($C$2:$C909,$C909)=1)+0</f>
        <v>1</v>
      </c>
      <c r="M909" s="2">
        <f>IF(L909=1,RANK(I909,$I$2:$I$1209,0),"Alternate event")</f>
        <v>849</v>
      </c>
      <c r="N909" s="2" t="str">
        <f t="shared" si="31"/>
        <v>Harrison WEILlong-jump</v>
      </c>
      <c r="O909" t="str">
        <f>IF(COUNTIFS($N$2:$N$3997, N909)&gt;1, "Duplicate", "Unique")</f>
        <v>Unique</v>
      </c>
    </row>
    <row r="910" spans="1:15" x14ac:dyDescent="0.2">
      <c r="A910" s="2">
        <v>909</v>
      </c>
      <c r="B910" s="2">
        <f t="shared" si="32"/>
        <v>111</v>
      </c>
      <c r="C910" t="s">
        <v>1057</v>
      </c>
      <c r="D910" t="s">
        <v>27</v>
      </c>
      <c r="E910" s="5">
        <v>37218</v>
      </c>
      <c r="F910" s="41">
        <f ca="1">DATEDIF(E910,TODAY(),"y")</f>
        <v>20</v>
      </c>
      <c r="G910" s="42" t="str">
        <f>IFERROR(VLOOKUP(C910&amp;D910,AUS_male_points_list!$A$3:$S$1048576,19,FALSE), IFERROR(VLOOKUP(C910&amp;D910,AUS_female_points_list!$A$3:$S$1048576,19,FALSE),""))</f>
        <v/>
      </c>
      <c r="I910" s="81">
        <f>IFERROR(VLOOKUP(C910&amp;D910,AUS_male_Toplist_21_22!$N$3:$Q$2969,2,FALSE),IFERROR(VLOOKUP(C910&amp;D910,AUS_female_Toplist_21_22!$N$3:$Q$2879,2,FALSE),"Not found"))</f>
        <v>1015</v>
      </c>
      <c r="J910" s="81">
        <f>IFERROR(VLOOKUP(C910&amp;D910,AUS_male_Toplist_21_22!$N$3:$Q$2969,3,FALSE),IFERROR(VLOOKUP(C910&amp;D910,AUS_female_Toplist_21_22!$N$3:$Q$2879,3,FALSE),"Not found"))</f>
        <v>148</v>
      </c>
      <c r="K910" s="2">
        <f>IFERROR(VLOOKUP(C910&amp;D910,AUS_male_Toplist_21_22!$N$3:$Q$2969,4,FALSE),IFERROR(VLOOKUP(C910&amp;D910,AUS_female_Toplist_21_22!$N$3:$Q$2879,4,FALSE),"Not found"))</f>
        <v>19</v>
      </c>
      <c r="L910" s="2">
        <f>(COUNTIF($C$2:$C910,$C910)=1)+0</f>
        <v>1</v>
      </c>
      <c r="M910" s="2">
        <f>IF(L910=1,RANK(I910,$I$2:$I$1209,0),"Alternate event")</f>
        <v>514</v>
      </c>
      <c r="N910" s="2" t="str">
        <f t="shared" si="31"/>
        <v>Luke YOUNG800m</v>
      </c>
      <c r="O910" t="str">
        <f>IF(COUNTIFS($N$2:$N$3997, N910)&gt;1, "Duplicate", "Unique")</f>
        <v>Unique</v>
      </c>
    </row>
    <row r="911" spans="1:15" x14ac:dyDescent="0.2">
      <c r="A911" s="2">
        <v>910</v>
      </c>
      <c r="B911" s="2">
        <f t="shared" si="32"/>
        <v>111</v>
      </c>
      <c r="C911" t="s">
        <v>621</v>
      </c>
      <c r="D911" t="s">
        <v>27</v>
      </c>
      <c r="E911" s="5">
        <v>38532</v>
      </c>
      <c r="F911" s="41">
        <f ca="1">DATEDIF(E911,TODAY(),"y")</f>
        <v>16</v>
      </c>
      <c r="G911" s="42" t="str">
        <f>IFERROR(VLOOKUP(C911&amp;D911,AUS_male_points_list!$A$3:$S$1048576,19,FALSE), IFERROR(VLOOKUP(C911&amp;D911,AUS_female_points_list!$A$3:$S$1048576,19,FALSE),""))</f>
        <v/>
      </c>
      <c r="I911" s="81">
        <f>IFERROR(VLOOKUP(C911&amp;D911,AUS_male_Toplist_21_22!$N$3:$Q$2969,2,FALSE),IFERROR(VLOOKUP(C911&amp;D911,AUS_female_Toplist_21_22!$N$3:$Q$2879,2,FALSE),"Not found"))</f>
        <v>1015</v>
      </c>
      <c r="J911" s="81">
        <f>IFERROR(VLOOKUP(C911&amp;D911,AUS_male_Toplist_21_22!$N$3:$Q$2969,3,FALSE),IFERROR(VLOOKUP(C911&amp;D911,AUS_female_Toplist_21_22!$N$3:$Q$2879,3,FALSE),"Not found"))</f>
        <v>148</v>
      </c>
      <c r="K911" s="2">
        <f>IFERROR(VLOOKUP(C911&amp;D911,AUS_male_Toplist_21_22!$N$3:$Q$2969,4,FALSE),IFERROR(VLOOKUP(C911&amp;D911,AUS_female_Toplist_21_22!$N$3:$Q$2879,4,FALSE),"Not found"))</f>
        <v>19</v>
      </c>
      <c r="L911" s="2">
        <f>(COUNTIF($C$2:$C911,$C911)=1)+0</f>
        <v>1</v>
      </c>
      <c r="M911" s="2">
        <f>IF(L911=1,RANK(I911,$I$2:$I$1209,0),"Alternate event")</f>
        <v>514</v>
      </c>
      <c r="N911" s="2" t="str">
        <f t="shared" si="31"/>
        <v>Hayden TODD800m</v>
      </c>
      <c r="O911" t="str">
        <f>IF(COUNTIFS($N$2:$N$3997, N911)&gt;1, "Duplicate", "Unique")</f>
        <v>Unique</v>
      </c>
    </row>
    <row r="912" spans="1:15" x14ac:dyDescent="0.2">
      <c r="A912" s="2">
        <v>911</v>
      </c>
      <c r="B912" s="2">
        <f t="shared" si="32"/>
        <v>111</v>
      </c>
      <c r="C912" t="s">
        <v>538</v>
      </c>
      <c r="D912" t="s">
        <v>2</v>
      </c>
      <c r="E912" s="5">
        <v>44640</v>
      </c>
      <c r="F912" s="41" t="e">
        <f ca="1">DATEDIF(E912,TODAY(),"y")</f>
        <v>#NUM!</v>
      </c>
      <c r="G912" s="42" t="str">
        <f>IFERROR(VLOOKUP(C912&amp;D912,AUS_male_points_list!$A$3:$S$1048576,19,FALSE), IFERROR(VLOOKUP(C912&amp;D912,AUS_female_points_list!$A$3:$S$1048576,19,FALSE),""))</f>
        <v/>
      </c>
      <c r="I912" s="81">
        <f>IFERROR(VLOOKUP(C912&amp;D912,AUS_male_Toplist_21_22!$N$3:$Q$2969,2,FALSE),IFERROR(VLOOKUP(C912&amp;D912,AUS_female_Toplist_21_22!$N$3:$Q$2879,2,FALSE),"Not found"))</f>
        <v>1024</v>
      </c>
      <c r="J912" s="81">
        <f>IFERROR(VLOOKUP(C912&amp;D912,AUS_male_Toplist_21_22!$N$3:$Q$2969,3,FALSE),IFERROR(VLOOKUP(C912&amp;D912,AUS_female_Toplist_21_22!$N$3:$Q$2879,3,FALSE),"Not found"))</f>
        <v>148</v>
      </c>
      <c r="K912" s="2">
        <f>IFERROR(VLOOKUP(C912&amp;D912,AUS_male_Toplist_21_22!$N$3:$Q$2969,4,FALSE),IFERROR(VLOOKUP(C912&amp;D912,AUS_female_Toplist_21_22!$N$3:$Q$2879,4,FALSE),"Not found"))</f>
        <v>22</v>
      </c>
      <c r="L912" s="2">
        <f>(COUNTIF($C$2:$C912,$C912)=1)+0</f>
        <v>0</v>
      </c>
      <c r="M912" s="2" t="str">
        <f>IF(L912=1,RANK(I912,$I$2:$I$1209,0),"Alternate event")</f>
        <v>Alternate event</v>
      </c>
      <c r="N912" s="2" t="str">
        <f t="shared" si="31"/>
        <v>Connor BOND100m</v>
      </c>
      <c r="O912" t="str">
        <f>IF(COUNTIFS($N$2:$N$3997, N912)&gt;1, "Duplicate", "Unique")</f>
        <v>Unique</v>
      </c>
    </row>
    <row r="913" spans="1:15" x14ac:dyDescent="0.2">
      <c r="A913" s="2">
        <v>912</v>
      </c>
      <c r="B913" s="2">
        <f t="shared" si="32"/>
        <v>111</v>
      </c>
      <c r="C913" t="s">
        <v>1122</v>
      </c>
      <c r="D913" t="s">
        <v>41</v>
      </c>
      <c r="E913" s="5">
        <v>44671</v>
      </c>
      <c r="F913" s="41" t="e">
        <f ca="1">DATEDIF(E913,TODAY(),"y")</f>
        <v>#NUM!</v>
      </c>
      <c r="G913" s="42" t="str">
        <f>IFERROR(VLOOKUP(C913&amp;D913,AUS_male_points_list!$A$3:$S$1048576,19,FALSE), IFERROR(VLOOKUP(C913&amp;D913,AUS_female_points_list!$A$3:$S$1048576,19,FALSE),""))</f>
        <v/>
      </c>
      <c r="I913" s="81">
        <f>IFERROR(VLOOKUP(C913&amp;D913,AUS_male_Toplist_21_22!$N$3:$Q$2969,2,FALSE),IFERROR(VLOOKUP(C913&amp;D913,AUS_female_Toplist_21_22!$N$3:$Q$2879,2,FALSE),"Not found"))</f>
        <v>831</v>
      </c>
      <c r="J913" s="81">
        <f>IFERROR(VLOOKUP(C913&amp;D913,AUS_male_Toplist_21_22!$N$3:$Q$2969,3,FALSE),IFERROR(VLOOKUP(C913&amp;D913,AUS_female_Toplist_21_22!$N$3:$Q$2879,3,FALSE),"Not found"))</f>
        <v>148</v>
      </c>
      <c r="K913" s="2">
        <f>IFERROR(VLOOKUP(C913&amp;D913,AUS_male_Toplist_21_22!$N$3:$Q$2969,4,FALSE),IFERROR(VLOOKUP(C913&amp;D913,AUS_female_Toplist_21_22!$N$3:$Q$2879,4,FALSE),"Not found"))</f>
        <v>22</v>
      </c>
      <c r="L913" s="2">
        <f>(COUNTIF($C$2:$C913,$C913)=1)+0</f>
        <v>1</v>
      </c>
      <c r="M913" s="2">
        <f>IF(L913=1,RANK(I913,$I$2:$I$1209,0),"Alternate event")</f>
        <v>1053</v>
      </c>
      <c r="N913" s="2" t="str">
        <f t="shared" si="31"/>
        <v>Haddi EL SHORBAGYjavelin-throw</v>
      </c>
      <c r="O913" t="str">
        <f>IF(COUNTIFS($N$2:$N$3997, N913)&gt;1, "Duplicate", "Unique")</f>
        <v>Unique</v>
      </c>
    </row>
    <row r="914" spans="1:15" x14ac:dyDescent="0.2">
      <c r="A914" s="2">
        <v>913</v>
      </c>
      <c r="B914" s="2">
        <f t="shared" si="32"/>
        <v>111</v>
      </c>
      <c r="C914" t="s">
        <v>1092</v>
      </c>
      <c r="D914" t="s">
        <v>38</v>
      </c>
      <c r="E914" s="5">
        <v>44701</v>
      </c>
      <c r="F914" s="41" t="e">
        <f ca="1">DATEDIF(E914,TODAY(),"y")</f>
        <v>#NUM!</v>
      </c>
      <c r="G914" s="42" t="str">
        <f>IFERROR(VLOOKUP(C914&amp;D914,AUS_male_points_list!$A$3:$S$1048576,19,FALSE), IFERROR(VLOOKUP(C914&amp;D914,AUS_female_points_list!$A$3:$S$1048576,19,FALSE),""))</f>
        <v/>
      </c>
      <c r="I914" s="81">
        <f>IFERROR(VLOOKUP(C914&amp;D914,AUS_male_Toplist_21_22!$N$3:$Q$2969,2,FALSE),IFERROR(VLOOKUP(C914&amp;D914,AUS_female_Toplist_21_22!$N$3:$Q$2879,2,FALSE),"Not found"))</f>
        <v>864</v>
      </c>
      <c r="J914" s="81">
        <f>IFERROR(VLOOKUP(C914&amp;D914,AUS_male_Toplist_21_22!$N$3:$Q$2969,3,FALSE),IFERROR(VLOOKUP(C914&amp;D914,AUS_female_Toplist_21_22!$N$3:$Q$2879,3,FALSE),"Not found"))</f>
        <v>148</v>
      </c>
      <c r="K914" s="2">
        <f>IFERROR(VLOOKUP(C914&amp;D914,AUS_male_Toplist_21_22!$N$3:$Q$2969,4,FALSE),IFERROR(VLOOKUP(C914&amp;D914,AUS_female_Toplist_21_22!$N$3:$Q$2879,4,FALSE),"Not found"))</f>
        <v>23</v>
      </c>
      <c r="L914" s="2">
        <f>(COUNTIF($C$2:$C914,$C914)=1)+0</f>
        <v>1</v>
      </c>
      <c r="M914" s="2">
        <f>IF(L914=1,RANK(I914,$I$2:$I$1209,0),"Alternate event")</f>
        <v>1015</v>
      </c>
      <c r="N914" s="2" t="str">
        <f t="shared" si="31"/>
        <v>Devesh SRI DEENATHAYALANtriple-jump</v>
      </c>
      <c r="O914" t="str">
        <f>IF(COUNTIFS($N$2:$N$3997, N914)&gt;1, "Duplicate", "Unique")</f>
        <v>Unique</v>
      </c>
    </row>
    <row r="915" spans="1:15" x14ac:dyDescent="0.2">
      <c r="A915" s="2">
        <v>914</v>
      </c>
      <c r="B915" s="2">
        <f t="shared" si="32"/>
        <v>111</v>
      </c>
      <c r="C915" t="s">
        <v>106</v>
      </c>
      <c r="D915" t="s">
        <v>25</v>
      </c>
      <c r="E915" s="5">
        <v>37913</v>
      </c>
      <c r="F915" s="41">
        <f ca="1">DATEDIF(E915,TODAY(),"y")</f>
        <v>18</v>
      </c>
      <c r="G915" s="42" t="str">
        <f>IFERROR(VLOOKUP(C915&amp;D915,AUS_male_points_list!$A$3:$S$1048576,19,FALSE), IFERROR(VLOOKUP(C915&amp;D915,AUS_female_points_list!$A$3:$S$1048576,19,FALSE),""))</f>
        <v/>
      </c>
      <c r="I915" s="81">
        <f>IFERROR(VLOOKUP(C915&amp;D915,AUS_male_Toplist_21_22!$N$3:$Q$2969,2,FALSE),IFERROR(VLOOKUP(C915&amp;D915,AUS_female_Toplist_21_22!$N$3:$Q$2879,2,FALSE),"Not found"))</f>
        <v>1010</v>
      </c>
      <c r="J915" s="81">
        <f>IFERROR(VLOOKUP(C915&amp;D915,AUS_male_Toplist_21_22!$N$3:$Q$2969,3,FALSE),IFERROR(VLOOKUP(C915&amp;D915,AUS_female_Toplist_21_22!$N$3:$Q$2879,3,FALSE),"Not found"))</f>
        <v>148</v>
      </c>
      <c r="K915" s="2">
        <f>IFERROR(VLOOKUP(C915&amp;D915,AUS_male_Toplist_21_22!$N$3:$Q$2969,4,FALSE),IFERROR(VLOOKUP(C915&amp;D915,AUS_female_Toplist_21_22!$N$3:$Q$2879,4,FALSE),"Not found"))</f>
        <v>26</v>
      </c>
      <c r="L915" s="2">
        <f>(COUNTIF($C$2:$C915,$C915)=1)+0</f>
        <v>0</v>
      </c>
      <c r="M915" s="2" t="str">
        <f>IF(L915=1,RANK(I915,$I$2:$I$1209,0),"Alternate event")</f>
        <v>Alternate event</v>
      </c>
      <c r="N915" s="2" t="str">
        <f t="shared" si="31"/>
        <v>Taylah CRUTTENDEN200m</v>
      </c>
      <c r="O915" t="str">
        <f>IF(COUNTIFS($N$2:$N$3997, N915)&gt;1, "Duplicate", "Unique")</f>
        <v>Unique</v>
      </c>
    </row>
    <row r="916" spans="1:15" x14ac:dyDescent="0.2">
      <c r="A916" s="2">
        <v>915</v>
      </c>
      <c r="B916" s="2">
        <f t="shared" si="32"/>
        <v>111</v>
      </c>
      <c r="C916" t="s">
        <v>561</v>
      </c>
      <c r="D916" t="s">
        <v>25</v>
      </c>
      <c r="E916" s="5">
        <v>35153</v>
      </c>
      <c r="F916" s="41">
        <f ca="1">DATEDIF(E916,TODAY(),"y")</f>
        <v>25</v>
      </c>
      <c r="G916" s="42" t="str">
        <f>IFERROR(VLOOKUP(C916&amp;D916,AUS_male_points_list!$A$3:$S$1048576,19,FALSE), IFERROR(VLOOKUP(C916&amp;D916,AUS_female_points_list!$A$3:$S$1048576,19,FALSE),""))</f>
        <v/>
      </c>
      <c r="I916" s="81">
        <f>IFERROR(VLOOKUP(C916&amp;D916,AUS_male_Toplist_21_22!$N$3:$Q$2969,2,FALSE),IFERROR(VLOOKUP(C916&amp;D916,AUS_female_Toplist_21_22!$N$3:$Q$2879,2,FALSE),"Not found"))</f>
        <v>1018</v>
      </c>
      <c r="J916" s="81">
        <f>IFERROR(VLOOKUP(C916&amp;D916,AUS_male_Toplist_21_22!$N$3:$Q$2969,3,FALSE),IFERROR(VLOOKUP(C916&amp;D916,AUS_female_Toplist_21_22!$N$3:$Q$2879,3,FALSE),"Not found"))</f>
        <v>148</v>
      </c>
      <c r="K916" s="2">
        <f>IFERROR(VLOOKUP(C916&amp;D916,AUS_male_Toplist_21_22!$N$3:$Q$2969,4,FALSE),IFERROR(VLOOKUP(C916&amp;D916,AUS_female_Toplist_21_22!$N$3:$Q$2879,4,FALSE),"Not found"))</f>
        <v>27</v>
      </c>
      <c r="L916" s="2">
        <f>(COUNTIF($C$2:$C916,$C916)=1)+0</f>
        <v>1</v>
      </c>
      <c r="M916" s="2">
        <f>IF(L916=1,RANK(I916,$I$2:$I$1209,0),"Alternate event")</f>
        <v>499</v>
      </c>
      <c r="N916" s="2" t="str">
        <f t="shared" si="31"/>
        <v>Jordan SARMENTO200m</v>
      </c>
      <c r="O916" t="str">
        <f>IF(COUNTIFS($N$2:$N$3997, N916)&gt;1, "Duplicate", "Unique")</f>
        <v>Unique</v>
      </c>
    </row>
    <row r="917" spans="1:15" x14ac:dyDescent="0.2">
      <c r="A917" s="2">
        <v>916</v>
      </c>
      <c r="B917" s="2">
        <f t="shared" si="32"/>
        <v>111</v>
      </c>
      <c r="C917" t="s">
        <v>5049</v>
      </c>
      <c r="D917" t="s">
        <v>25</v>
      </c>
      <c r="E917" s="5">
        <v>35718</v>
      </c>
      <c r="F917" s="41">
        <f ca="1">DATEDIF(E917,TODAY(),"y")</f>
        <v>24</v>
      </c>
      <c r="G917" s="42" t="str">
        <f>IFERROR(VLOOKUP(C917&amp;D917,AUS_male_points_list!$A$3:$S$1048576,19,FALSE), IFERROR(VLOOKUP(C917&amp;D917,AUS_female_points_list!$A$3:$S$1048576,19,FALSE),""))</f>
        <v/>
      </c>
      <c r="I917" s="81">
        <f>IFERROR(VLOOKUP(C917&amp;D917,AUS_male_Toplist_21_22!$N$3:$Q$2969,2,FALSE),IFERROR(VLOOKUP(C917&amp;D917,AUS_female_Toplist_21_22!$N$3:$Q$2879,2,FALSE),"Not found"))</f>
        <v>1018</v>
      </c>
      <c r="J917" s="81">
        <f>IFERROR(VLOOKUP(C917&amp;D917,AUS_male_Toplist_21_22!$N$3:$Q$2969,3,FALSE),IFERROR(VLOOKUP(C917&amp;D917,AUS_female_Toplist_21_22!$N$3:$Q$2879,3,FALSE),"Not found"))</f>
        <v>148</v>
      </c>
      <c r="K917" s="2">
        <f>IFERROR(VLOOKUP(C917&amp;D917,AUS_male_Toplist_21_22!$N$3:$Q$2969,4,FALSE),IFERROR(VLOOKUP(C917&amp;D917,AUS_female_Toplist_21_22!$N$3:$Q$2879,4,FALSE),"Not found"))</f>
        <v>27</v>
      </c>
      <c r="L917" s="2">
        <f>(COUNTIF($C$2:$C917,$C917)=1)+0</f>
        <v>1</v>
      </c>
      <c r="M917" s="2">
        <f>IF(L917=1,RANK(I917,$I$2:$I$1209,0),"Alternate event")</f>
        <v>499</v>
      </c>
      <c r="N917" s="2" t="str">
        <f t="shared" si="31"/>
        <v>Teri FRAGIADAKIS200m</v>
      </c>
      <c r="O917" t="str">
        <f>IF(COUNTIFS($N$2:$N$3997, N917)&gt;1, "Duplicate", "Unique")</f>
        <v>Unique</v>
      </c>
    </row>
    <row r="918" spans="1:15" x14ac:dyDescent="0.2">
      <c r="A918" s="2">
        <v>917</v>
      </c>
      <c r="B918" s="2">
        <f t="shared" si="32"/>
        <v>111</v>
      </c>
      <c r="C918" t="s">
        <v>924</v>
      </c>
      <c r="D918" s="5" t="s">
        <v>27</v>
      </c>
      <c r="E918" s="5">
        <v>37937</v>
      </c>
      <c r="F918" s="41">
        <f ca="1">DATEDIF(E918,TODAY(),"y")</f>
        <v>18</v>
      </c>
      <c r="G918" s="42" t="str">
        <f>IFERROR(VLOOKUP(C918&amp;D918,AUS_male_points_list!$A$3:$S$1048576,19,FALSE), IFERROR(VLOOKUP(C918&amp;D918,AUS_female_points_list!$A$3:$S$1048576,19,FALSE),""))</f>
        <v/>
      </c>
      <c r="I918" s="81">
        <f>IFERROR(VLOOKUP(C918&amp;D918,AUS_male_Toplist_21_22!$N$3:$Q$2969,2,FALSE),IFERROR(VLOOKUP(C918&amp;D918,AUS_female_Toplist_21_22!$N$3:$Q$2879,2,FALSE),"Not found"))</f>
        <v>1004</v>
      </c>
      <c r="J918" s="81">
        <f>IFERROR(VLOOKUP(C918&amp;D918,AUS_male_Toplist_21_22!$N$3:$Q$2969,3,FALSE),IFERROR(VLOOKUP(C918&amp;D918,AUS_female_Toplist_21_22!$N$3:$Q$2879,3,FALSE),"Not found"))</f>
        <v>148</v>
      </c>
      <c r="K918" s="2">
        <f>IFERROR(VLOOKUP(C918&amp;D918,AUS_male_Toplist_21_22!$N$3:$Q$2969,4,FALSE),IFERROR(VLOOKUP(C918&amp;D918,AUS_female_Toplist_21_22!$N$3:$Q$2879,4,FALSE),"Not found"))</f>
        <v>31</v>
      </c>
      <c r="L918" s="2">
        <f>(COUNTIF($C$2:$C918,$C918)=1)+0</f>
        <v>0</v>
      </c>
      <c r="M918" s="2" t="str">
        <f>IF(L918=1,RANK(I918,$I$2:$I$1209,0),"Alternate event")</f>
        <v>Alternate event</v>
      </c>
      <c r="N918" s="2" t="str">
        <f t="shared" si="31"/>
        <v>Sarah SCHIFFMANN800m</v>
      </c>
      <c r="O918" t="str">
        <f>IF(COUNTIFS($N$2:$N$3997, N918)&gt;1, "Duplicate", "Unique")</f>
        <v>Unique</v>
      </c>
    </row>
    <row r="919" spans="1:15" x14ac:dyDescent="0.2">
      <c r="A919" s="2">
        <v>918</v>
      </c>
      <c r="B919" s="2">
        <f t="shared" si="32"/>
        <v>111</v>
      </c>
      <c r="C919" t="s">
        <v>948</v>
      </c>
      <c r="D919" t="s">
        <v>28</v>
      </c>
      <c r="E919" s="5">
        <v>44640</v>
      </c>
      <c r="F919" s="41" t="e">
        <f ca="1">DATEDIF(E919,TODAY(),"y")</f>
        <v>#NUM!</v>
      </c>
      <c r="G919" s="42" t="str">
        <f>IFERROR(VLOOKUP(C919&amp;D919,AUS_male_points_list!$A$3:$S$1048576,19,FALSE), IFERROR(VLOOKUP(C919&amp;D919,AUS_female_points_list!$A$3:$S$1048576,19,FALSE),""))</f>
        <v/>
      </c>
      <c r="I919" s="81">
        <f>IFERROR(VLOOKUP(C919&amp;D919,AUS_male_Toplist_21_22!$N$3:$Q$2969,2,FALSE),IFERROR(VLOOKUP(C919&amp;D919,AUS_female_Toplist_21_22!$N$3:$Q$2879,2,FALSE),"Not found"))</f>
        <v>989</v>
      </c>
      <c r="J919" s="81">
        <f>IFERROR(VLOOKUP(C919&amp;D919,AUS_male_Toplist_21_22!$N$3:$Q$2969,3,FALSE),IFERROR(VLOOKUP(C919&amp;D919,AUS_female_Toplist_21_22!$N$3:$Q$2879,3,FALSE),"Not found"))</f>
        <v>148</v>
      </c>
      <c r="K919" s="2">
        <f>IFERROR(VLOOKUP(C919&amp;D919,AUS_male_Toplist_21_22!$N$3:$Q$2969,4,FALSE),IFERROR(VLOOKUP(C919&amp;D919,AUS_female_Toplist_21_22!$N$3:$Q$2879,4,FALSE),"Not found"))</f>
        <v>40</v>
      </c>
      <c r="L919" s="2">
        <f>(COUNTIF($C$2:$C919,$C919)=1)+0</f>
        <v>0</v>
      </c>
      <c r="M919" s="2" t="str">
        <f>IF(L919=1,RANK(I919,$I$2:$I$1209,0),"Alternate event")</f>
        <v>Alternate event</v>
      </c>
      <c r="N919" s="2" t="str">
        <f t="shared" si="31"/>
        <v>Laura RODERICK1500m</v>
      </c>
      <c r="O919" t="str">
        <f>IF(COUNTIFS($N$2:$N$3997, N919)&gt;1, "Duplicate", "Unique")</f>
        <v>Unique</v>
      </c>
    </row>
    <row r="920" spans="1:15" x14ac:dyDescent="0.2">
      <c r="A920" s="2">
        <v>919</v>
      </c>
      <c r="B920" s="2">
        <f t="shared" si="32"/>
        <v>111</v>
      </c>
      <c r="C920" t="s">
        <v>5131</v>
      </c>
      <c r="D920" t="s">
        <v>33</v>
      </c>
      <c r="E920" s="5">
        <v>35324</v>
      </c>
      <c r="F920" s="41">
        <f ca="1">DATEDIF(E920,TODAY(),"y")</f>
        <v>25</v>
      </c>
      <c r="G920" s="42" t="str">
        <f>IFERROR(VLOOKUP(C920&amp;D920,AUS_male_points_list!$A$3:$S$1048576,19,FALSE), IFERROR(VLOOKUP(C920&amp;D920,AUS_female_points_list!$A$3:$S$1048576,19,FALSE),""))</f>
        <v/>
      </c>
      <c r="I920" s="81">
        <f>IFERROR(VLOOKUP(C920&amp;D920,AUS_male_Toplist_21_22!$N$3:$Q$2969,2,FALSE),IFERROR(VLOOKUP(C920&amp;D920,AUS_female_Toplist_21_22!$N$3:$Q$2879,2,FALSE),"Not found"))</f>
        <v>934</v>
      </c>
      <c r="J920" s="81">
        <f>IFERROR(VLOOKUP(C920&amp;D920,AUS_male_Toplist_21_22!$N$3:$Q$2969,3,FALSE),IFERROR(VLOOKUP(C920&amp;D920,AUS_female_Toplist_21_22!$N$3:$Q$2879,3,FALSE),"Not found"))</f>
        <v>149</v>
      </c>
      <c r="K920" s="2">
        <f>IFERROR(VLOOKUP(C920&amp;D920,AUS_male_Toplist_21_22!$N$3:$Q$2969,4,FALSE),IFERROR(VLOOKUP(C920&amp;D920,AUS_female_Toplist_21_22!$N$3:$Q$2879,4,FALSE),"Not found"))</f>
        <v>16</v>
      </c>
      <c r="L920" s="2">
        <f>(COUNTIF($C$2:$C920,$C920)=1)+0</f>
        <v>1</v>
      </c>
      <c r="M920" s="2">
        <f>IF(L920=1,RANK(I920,$I$2:$I$1209,0),"Alternate event")</f>
        <v>882</v>
      </c>
      <c r="N920" s="2" t="str">
        <f t="shared" si="31"/>
        <v>Noah ROGERS400mh</v>
      </c>
      <c r="O920" t="str">
        <f>IF(COUNTIFS($N$2:$N$3997, N920)&gt;1, "Duplicate", "Unique")</f>
        <v>Unique</v>
      </c>
    </row>
    <row r="921" spans="1:15" x14ac:dyDescent="0.2">
      <c r="A921" s="2">
        <v>920</v>
      </c>
      <c r="B921" s="2">
        <f t="shared" si="32"/>
        <v>111</v>
      </c>
      <c r="C921" t="s">
        <v>987</v>
      </c>
      <c r="D921" t="s">
        <v>39</v>
      </c>
      <c r="E921" s="5">
        <v>44732</v>
      </c>
      <c r="F921" s="41" t="e">
        <f ca="1">DATEDIF(E921,TODAY(),"y")</f>
        <v>#NUM!</v>
      </c>
      <c r="G921" s="42" t="str">
        <f>IFERROR(VLOOKUP(C921&amp;D921,AUS_male_points_list!$A$3:$S$1048576,19,FALSE), IFERROR(VLOOKUP(C921&amp;D921,AUS_female_points_list!$A$3:$S$1048576,19,FALSE),""))</f>
        <v/>
      </c>
      <c r="I921" s="81">
        <f>IFERROR(VLOOKUP(C921&amp;D921,AUS_male_Toplist_21_22!$N$3:$Q$2969,2,FALSE),IFERROR(VLOOKUP(C921&amp;D921,AUS_female_Toplist_21_22!$N$3:$Q$2879,2,FALSE),"Not found"))</f>
        <v>750</v>
      </c>
      <c r="J921" s="81">
        <f>IFERROR(VLOOKUP(C921&amp;D921,AUS_male_Toplist_21_22!$N$3:$Q$2969,3,FALSE),IFERROR(VLOOKUP(C921&amp;D921,AUS_female_Toplist_21_22!$N$3:$Q$2879,3,FALSE),"Not found"))</f>
        <v>149</v>
      </c>
      <c r="K921" s="2">
        <f>IFERROR(VLOOKUP(C921&amp;D921,AUS_male_Toplist_21_22!$N$3:$Q$2969,4,FALSE),IFERROR(VLOOKUP(C921&amp;D921,AUS_female_Toplist_21_22!$N$3:$Q$2879,4,FALSE),"Not found"))</f>
        <v>23</v>
      </c>
      <c r="L921" s="2">
        <f>(COUNTIF($C$2:$C921,$C921)=1)+0</f>
        <v>1</v>
      </c>
      <c r="M921" s="2">
        <f>IF(L921=1,RANK(I921,$I$2:$I$1209,0),"Alternate event")</f>
        <v>1110</v>
      </c>
      <c r="N921" s="2" t="str">
        <f t="shared" si="31"/>
        <v>Taylor LARSSONshot-put</v>
      </c>
      <c r="O921" t="str">
        <f>IF(COUNTIFS($N$2:$N$3997, N921)&gt;1, "Duplicate", "Unique")</f>
        <v>Unique</v>
      </c>
    </row>
    <row r="922" spans="1:15" x14ac:dyDescent="0.2">
      <c r="A922" s="2">
        <v>921</v>
      </c>
      <c r="B922" s="2">
        <f t="shared" si="32"/>
        <v>111</v>
      </c>
      <c r="C922" t="s">
        <v>120</v>
      </c>
      <c r="D922" t="s">
        <v>2</v>
      </c>
      <c r="E922" s="5">
        <v>36346</v>
      </c>
      <c r="F922" s="41">
        <f ca="1">DATEDIF(E922,TODAY(),"y")</f>
        <v>22</v>
      </c>
      <c r="G922" s="42" t="str">
        <f>IFERROR(VLOOKUP(C922&amp;D922,AUS_male_points_list!$A$3:$S$1048576,19,FALSE), IFERROR(VLOOKUP(C922&amp;D922,AUS_female_points_list!$A$3:$S$1048576,19,FALSE),""))</f>
        <v/>
      </c>
      <c r="I922" s="81">
        <f>IFERROR(VLOOKUP(C922&amp;D922,AUS_male_Toplist_21_22!$N$3:$Q$2969,2,FALSE),IFERROR(VLOOKUP(C922&amp;D922,AUS_female_Toplist_21_22!$N$3:$Q$2879,2,FALSE),"Not found"))</f>
        <v>1026</v>
      </c>
      <c r="J922" s="81">
        <f>IFERROR(VLOOKUP(C922&amp;D922,AUS_male_Toplist_21_22!$N$3:$Q$2969,3,FALSE),IFERROR(VLOOKUP(C922&amp;D922,AUS_female_Toplist_21_22!$N$3:$Q$2879,3,FALSE),"Not found"))</f>
        <v>149</v>
      </c>
      <c r="K922" s="2">
        <f>IFERROR(VLOOKUP(C922&amp;D922,AUS_male_Toplist_21_22!$N$3:$Q$2969,4,FALSE),IFERROR(VLOOKUP(C922&amp;D922,AUS_female_Toplist_21_22!$N$3:$Q$2879,4,FALSE),"Not found"))</f>
        <v>27</v>
      </c>
      <c r="L922" s="2">
        <f>(COUNTIF($C$2:$C922,$C922)=1)+0</f>
        <v>0</v>
      </c>
      <c r="M922" s="2" t="str">
        <f>IF(L922=1,RANK(I922,$I$2:$I$1209,0),"Alternate event")</f>
        <v>Alternate event</v>
      </c>
      <c r="N922" s="2" t="str">
        <f t="shared" si="31"/>
        <v>Bronte CARROLL100m</v>
      </c>
      <c r="O922" t="str">
        <f>IF(COUNTIFS($N$2:$N$3997, N922)&gt;1, "Duplicate", "Unique")</f>
        <v>Unique</v>
      </c>
    </row>
    <row r="923" spans="1:15" x14ac:dyDescent="0.2">
      <c r="A923" s="2">
        <v>922</v>
      </c>
      <c r="B923" s="2">
        <f t="shared" si="32"/>
        <v>111</v>
      </c>
      <c r="C923" t="s">
        <v>122</v>
      </c>
      <c r="D923" s="5" t="s">
        <v>2</v>
      </c>
      <c r="E923" s="5">
        <v>33463</v>
      </c>
      <c r="F923" s="41">
        <f ca="1">DATEDIF(E923,TODAY(),"y")</f>
        <v>30</v>
      </c>
      <c r="G923" s="42" t="str">
        <f>IFERROR(VLOOKUP(C923&amp;D923,AUS_male_points_list!$A$3:$S$1048576,19,FALSE), IFERROR(VLOOKUP(C923&amp;D923,AUS_female_points_list!$A$3:$S$1048576,19,FALSE),""))</f>
        <v/>
      </c>
      <c r="I923" s="81">
        <f>IFERROR(VLOOKUP(C923&amp;D923,AUS_male_Toplist_21_22!$N$3:$Q$2969,2,FALSE),IFERROR(VLOOKUP(C923&amp;D923,AUS_female_Toplist_21_22!$N$3:$Q$2879,2,FALSE),"Not found"))</f>
        <v>1026</v>
      </c>
      <c r="J923" s="81">
        <f>IFERROR(VLOOKUP(C923&amp;D923,AUS_male_Toplist_21_22!$N$3:$Q$2969,3,FALSE),IFERROR(VLOOKUP(C923&amp;D923,AUS_female_Toplist_21_22!$N$3:$Q$2879,3,FALSE),"Not found"))</f>
        <v>149</v>
      </c>
      <c r="K923" s="2">
        <f>IFERROR(VLOOKUP(C923&amp;D923,AUS_male_Toplist_21_22!$N$3:$Q$2969,4,FALSE),IFERROR(VLOOKUP(C923&amp;D923,AUS_female_Toplist_21_22!$N$3:$Q$2879,4,FALSE),"Not found"))</f>
        <v>27</v>
      </c>
      <c r="L923" s="2">
        <f>(COUNTIF($C$2:$C923,$C923)=1)+0</f>
        <v>0</v>
      </c>
      <c r="M923" s="2" t="str">
        <f>IF(L923=1,RANK(I923,$I$2:$I$1209,0),"Alternate event")</f>
        <v>Alternate event</v>
      </c>
      <c r="N923" s="2" t="str">
        <f t="shared" si="31"/>
        <v>Ilana GRANDINE100m</v>
      </c>
      <c r="O923" t="str">
        <f>IF(COUNTIFS($N$2:$N$3997, N923)&gt;1, "Duplicate", "Unique")</f>
        <v>Unique</v>
      </c>
    </row>
    <row r="924" spans="1:15" x14ac:dyDescent="0.2">
      <c r="A924" s="2">
        <v>923</v>
      </c>
      <c r="B924" s="2">
        <f t="shared" si="32"/>
        <v>111</v>
      </c>
      <c r="C924" t="s">
        <v>716</v>
      </c>
      <c r="D924" t="s">
        <v>29</v>
      </c>
      <c r="E924" s="5">
        <v>34473</v>
      </c>
      <c r="F924" s="41">
        <f ca="1">DATEDIF(E924,TODAY(),"y")</f>
        <v>27</v>
      </c>
      <c r="G924" s="42" t="str">
        <f>IFERROR(VLOOKUP(C924&amp;D924,AUS_male_points_list!$A$3:$S$1048576,19,FALSE), IFERROR(VLOOKUP(C924&amp;D924,AUS_female_points_list!$A$3:$S$1048576,19,FALSE),""))</f>
        <v/>
      </c>
      <c r="I924" s="81">
        <f>IFERROR(VLOOKUP(C924&amp;D924,AUS_male_Toplist_21_22!$N$3:$Q$2969,2,FALSE),IFERROR(VLOOKUP(C924&amp;D924,AUS_female_Toplist_21_22!$N$3:$Q$2879,2,FALSE),"Not found"))</f>
        <v>985</v>
      </c>
      <c r="J924" s="81">
        <f>IFERROR(VLOOKUP(C924&amp;D924,AUS_male_Toplist_21_22!$N$3:$Q$2969,3,FALSE),IFERROR(VLOOKUP(C924&amp;D924,AUS_female_Toplist_21_22!$N$3:$Q$2879,3,FALSE),"Not found"))</f>
        <v>149</v>
      </c>
      <c r="K924" s="2">
        <f>IFERROR(VLOOKUP(C924&amp;D924,AUS_male_Toplist_21_22!$N$3:$Q$2969,4,FALSE),IFERROR(VLOOKUP(C924&amp;D924,AUS_female_Toplist_21_22!$N$3:$Q$2879,4,FALSE),"Not found"))</f>
        <v>30</v>
      </c>
      <c r="L924" s="2">
        <f>(COUNTIF($C$2:$C924,$C924)=1)+0</f>
        <v>1</v>
      </c>
      <c r="M924" s="2">
        <f>IF(L924=1,RANK(I924,$I$2:$I$1209,0),"Alternate event")</f>
        <v>689</v>
      </c>
      <c r="N924" s="2" t="str">
        <f t="shared" si="31"/>
        <v>Jacob COCKS5000m</v>
      </c>
      <c r="O924" t="str">
        <f>IF(COUNTIFS($N$2:$N$3997, N924)&gt;1, "Duplicate", "Unique")</f>
        <v>Unique</v>
      </c>
    </row>
    <row r="925" spans="1:15" x14ac:dyDescent="0.2">
      <c r="A925" s="2">
        <v>924</v>
      </c>
      <c r="B925" s="2">
        <f t="shared" si="32"/>
        <v>111</v>
      </c>
      <c r="C925" t="s">
        <v>921</v>
      </c>
      <c r="D925" s="5" t="s">
        <v>28</v>
      </c>
      <c r="E925" s="5">
        <v>37989</v>
      </c>
      <c r="F925" s="41">
        <f ca="1">DATEDIF(E925,TODAY(),"y")</f>
        <v>18</v>
      </c>
      <c r="G925" s="42" t="str">
        <f>IFERROR(VLOOKUP(C925&amp;D925,AUS_male_points_list!$A$3:$S$1048576,19,FALSE), IFERROR(VLOOKUP(C925&amp;D925,AUS_female_points_list!$A$3:$S$1048576,19,FALSE),""))</f>
        <v/>
      </c>
      <c r="I925" s="81">
        <f>IFERROR(VLOOKUP(C925&amp;D925,AUS_male_Toplist_21_22!$N$3:$Q$2969,2,FALSE),IFERROR(VLOOKUP(C925&amp;D925,AUS_female_Toplist_21_22!$N$3:$Q$2879,2,FALSE),"Not found"))</f>
        <v>988</v>
      </c>
      <c r="J925" s="81">
        <f>IFERROR(VLOOKUP(C925&amp;D925,AUS_male_Toplist_21_22!$N$3:$Q$2969,3,FALSE),IFERROR(VLOOKUP(C925&amp;D925,AUS_female_Toplist_21_22!$N$3:$Q$2879,3,FALSE),"Not found"))</f>
        <v>149</v>
      </c>
      <c r="K925" s="2">
        <f>IFERROR(VLOOKUP(C925&amp;D925,AUS_male_Toplist_21_22!$N$3:$Q$2969,4,FALSE),IFERROR(VLOOKUP(C925&amp;D925,AUS_female_Toplist_21_22!$N$3:$Q$2879,4,FALSE),"Not found"))</f>
        <v>41</v>
      </c>
      <c r="L925" s="2">
        <f>(COUNTIF($C$2:$C925,$C925)=1)+0</f>
        <v>1</v>
      </c>
      <c r="M925" s="2">
        <f>IF(L925=1,RANK(I925,$I$2:$I$1209,0),"Alternate event")</f>
        <v>676</v>
      </c>
      <c r="N925" s="2" t="str">
        <f t="shared" si="31"/>
        <v>Keira MOORE1500m</v>
      </c>
      <c r="O925" t="str">
        <f>IF(COUNTIFS($N$2:$N$3997, N925)&gt;1, "Duplicate", "Unique")</f>
        <v>Unique</v>
      </c>
    </row>
    <row r="926" spans="1:15" x14ac:dyDescent="0.2">
      <c r="A926" s="2">
        <v>925</v>
      </c>
      <c r="B926" s="2">
        <f t="shared" si="32"/>
        <v>111</v>
      </c>
      <c r="C926" t="s">
        <v>1123</v>
      </c>
      <c r="D926" t="s">
        <v>41</v>
      </c>
      <c r="E926" s="5">
        <v>34176</v>
      </c>
      <c r="F926" s="41">
        <f ca="1">DATEDIF(E926,TODAY(),"y")</f>
        <v>28</v>
      </c>
      <c r="G926" s="42" t="str">
        <f>IFERROR(VLOOKUP(C926&amp;D926,AUS_male_points_list!$A$3:$S$1048576,19,FALSE), IFERROR(VLOOKUP(C926&amp;D926,AUS_female_points_list!$A$3:$S$1048576,19,FALSE),""))</f>
        <v/>
      </c>
      <c r="I926" s="81">
        <f>IFERROR(VLOOKUP(C926&amp;D926,AUS_male_Toplist_21_22!$N$3:$Q$2969,2,FALSE),IFERROR(VLOOKUP(C926&amp;D926,AUS_female_Toplist_21_22!$N$3:$Q$2879,2,FALSE),"Not found"))</f>
        <v>822</v>
      </c>
      <c r="J926" s="81">
        <f>IFERROR(VLOOKUP(C926&amp;D926,AUS_male_Toplist_21_22!$N$3:$Q$2969,3,FALSE),IFERROR(VLOOKUP(C926&amp;D926,AUS_female_Toplist_21_22!$N$3:$Q$2879,3,FALSE),"Not found"))</f>
        <v>150</v>
      </c>
      <c r="K926" s="2">
        <f>IFERROR(VLOOKUP(C926&amp;D926,AUS_male_Toplist_21_22!$N$3:$Q$2969,4,FALSE),IFERROR(VLOOKUP(C926&amp;D926,AUS_female_Toplist_21_22!$N$3:$Q$2879,4,FALSE),"Not found"))</f>
        <v>23</v>
      </c>
      <c r="L926" s="2">
        <f>(COUNTIF($C$2:$C926,$C926)=1)+0</f>
        <v>1</v>
      </c>
      <c r="M926" s="2">
        <f>IF(L926=1,RANK(I926,$I$2:$I$1209,0),"Alternate event")</f>
        <v>1060</v>
      </c>
      <c r="N926" s="2" t="str">
        <f t="shared" si="31"/>
        <v>Morgan WARDjavelin-throw</v>
      </c>
      <c r="O926" t="str">
        <f>IF(COUNTIFS($N$2:$N$3997, N926)&gt;1, "Duplicate", "Unique")</f>
        <v>Unique</v>
      </c>
    </row>
    <row r="927" spans="1:15" x14ac:dyDescent="0.2">
      <c r="A927" s="2">
        <v>926</v>
      </c>
      <c r="B927" s="2">
        <f t="shared" si="32"/>
        <v>111</v>
      </c>
      <c r="C927" t="s">
        <v>470</v>
      </c>
      <c r="D927" t="s">
        <v>40</v>
      </c>
      <c r="E927" s="5">
        <v>37422</v>
      </c>
      <c r="F927" s="41">
        <f ca="1">DATEDIF(E927,TODAY(),"y")</f>
        <v>19</v>
      </c>
      <c r="G927" s="42" t="str">
        <f>IFERROR(VLOOKUP(C927&amp;D927,AUS_male_points_list!$A$3:$S$1048576,19,FALSE), IFERROR(VLOOKUP(C927&amp;D927,AUS_female_points_list!$A$3:$S$1048576,19,FALSE),""))</f>
        <v/>
      </c>
      <c r="I927" s="81">
        <f>IFERROR(VLOOKUP(C927&amp;D927,AUS_male_Toplist_21_22!$N$3:$Q$2969,2,FALSE),IFERROR(VLOOKUP(C927&amp;D927,AUS_female_Toplist_21_22!$N$3:$Q$2879,2,FALSE),"Not found"))</f>
        <v>747</v>
      </c>
      <c r="J927" s="81">
        <f>IFERROR(VLOOKUP(C927&amp;D927,AUS_male_Toplist_21_22!$N$3:$Q$2969,3,FALSE),IFERROR(VLOOKUP(C927&amp;D927,AUS_female_Toplist_21_22!$N$3:$Q$2879,3,FALSE),"Not found"))</f>
        <v>150</v>
      </c>
      <c r="K927" s="2">
        <f>IFERROR(VLOOKUP(C927&amp;D927,AUS_male_Toplist_21_22!$N$3:$Q$2969,4,FALSE),IFERROR(VLOOKUP(C927&amp;D927,AUS_female_Toplist_21_22!$N$3:$Q$2879,4,FALSE),"Not found"))</f>
        <v>24</v>
      </c>
      <c r="L927" s="2">
        <f>(COUNTIF($C$2:$C927,$C927)=1)+0</f>
        <v>0</v>
      </c>
      <c r="M927" s="2" t="str">
        <f>IF(L927=1,RANK(I927,$I$2:$I$1209,0),"Alternate event")</f>
        <v>Alternate event</v>
      </c>
      <c r="N927" s="2" t="str">
        <f t="shared" si="31"/>
        <v>Alysha PEARSONdiscus-throw</v>
      </c>
      <c r="O927" t="str">
        <f>IF(COUNTIFS($N$2:$N$3997, N927)&gt;1, "Duplicate", "Unique")</f>
        <v>Unique</v>
      </c>
    </row>
    <row r="928" spans="1:15" x14ac:dyDescent="0.2">
      <c r="A928" s="2">
        <v>927</v>
      </c>
      <c r="B928" s="2">
        <f t="shared" si="32"/>
        <v>111</v>
      </c>
      <c r="C928" t="s">
        <v>187</v>
      </c>
      <c r="D928" t="s">
        <v>25</v>
      </c>
      <c r="E928" s="5">
        <v>37513</v>
      </c>
      <c r="F928" s="41">
        <f ca="1">DATEDIF(E928,TODAY(),"y")</f>
        <v>19</v>
      </c>
      <c r="G928" s="42" t="str">
        <f>IFERROR(VLOOKUP(C928&amp;D928,AUS_male_points_list!$A$3:$S$1048576,19,FALSE), IFERROR(VLOOKUP(C928&amp;D928,AUS_female_points_list!$A$3:$S$1048576,19,FALSE),""))</f>
        <v/>
      </c>
      <c r="I928" s="81">
        <f>IFERROR(VLOOKUP(C928&amp;D928,AUS_male_Toplist_21_22!$N$3:$Q$2969,2,FALSE),IFERROR(VLOOKUP(C928&amp;D928,AUS_female_Toplist_21_22!$N$3:$Q$2879,2,FALSE),"Not found"))</f>
        <v>1009</v>
      </c>
      <c r="J928" s="81">
        <f>IFERROR(VLOOKUP(C928&amp;D928,AUS_male_Toplist_21_22!$N$3:$Q$2969,3,FALSE),IFERROR(VLOOKUP(C928&amp;D928,AUS_female_Toplist_21_22!$N$3:$Q$2879,3,FALSE),"Not found"))</f>
        <v>150</v>
      </c>
      <c r="K928" s="2">
        <f>IFERROR(VLOOKUP(C928&amp;D928,AUS_male_Toplist_21_22!$N$3:$Q$2969,4,FALSE),IFERROR(VLOOKUP(C928&amp;D928,AUS_female_Toplist_21_22!$N$3:$Q$2879,4,FALSE),"Not found"))</f>
        <v>27</v>
      </c>
      <c r="L928" s="2">
        <f>(COUNTIF($C$2:$C928,$C928)=1)+0</f>
        <v>1</v>
      </c>
      <c r="M928" s="2">
        <f>IF(L928=1,RANK(I928,$I$2:$I$1209,0),"Alternate event")</f>
        <v>541</v>
      </c>
      <c r="N928" s="2" t="str">
        <f t="shared" si="31"/>
        <v>Caitlyn FERRIER200m</v>
      </c>
      <c r="O928" t="str">
        <f>IF(COUNTIFS($N$2:$N$3997, N928)&gt;1, "Duplicate", "Unique")</f>
        <v>Unique</v>
      </c>
    </row>
    <row r="929" spans="1:15" x14ac:dyDescent="0.2">
      <c r="A929" s="2">
        <v>928</v>
      </c>
      <c r="B929" s="2">
        <f t="shared" si="32"/>
        <v>111</v>
      </c>
      <c r="C929" t="s">
        <v>195</v>
      </c>
      <c r="D929" s="5" t="s">
        <v>25</v>
      </c>
      <c r="E929" s="5">
        <v>38439</v>
      </c>
      <c r="F929" s="41">
        <f ca="1">DATEDIF(E929,TODAY(),"y")</f>
        <v>16</v>
      </c>
      <c r="G929" s="42" t="str">
        <f>IFERROR(VLOOKUP(C929&amp;D929,AUS_male_points_list!$A$3:$S$1048576,19,FALSE), IFERROR(VLOOKUP(C929&amp;D929,AUS_female_points_list!$A$3:$S$1048576,19,FALSE),""))</f>
        <v/>
      </c>
      <c r="I929" s="81">
        <f>IFERROR(VLOOKUP(C929&amp;D929,AUS_male_Toplist_21_22!$N$3:$Q$2969,2,FALSE),IFERROR(VLOOKUP(C929&amp;D929,AUS_female_Toplist_21_22!$N$3:$Q$2879,2,FALSE),"Not found"))</f>
        <v>1009</v>
      </c>
      <c r="J929" s="81">
        <f>IFERROR(VLOOKUP(C929&amp;D929,AUS_male_Toplist_21_22!$N$3:$Q$2969,3,FALSE),IFERROR(VLOOKUP(C929&amp;D929,AUS_female_Toplist_21_22!$N$3:$Q$2879,3,FALSE),"Not found"))</f>
        <v>150</v>
      </c>
      <c r="K929" s="2">
        <f>IFERROR(VLOOKUP(C929&amp;D929,AUS_male_Toplist_21_22!$N$3:$Q$2969,4,FALSE),IFERROR(VLOOKUP(C929&amp;D929,AUS_female_Toplist_21_22!$N$3:$Q$2879,4,FALSE),"Not found"))</f>
        <v>27</v>
      </c>
      <c r="L929" s="2">
        <f>(COUNTIF($C$2:$C929,$C929)=1)+0</f>
        <v>0</v>
      </c>
      <c r="M929" s="2" t="str">
        <f>IF(L929=1,RANK(I929,$I$2:$I$1209,0),"Alternate event")</f>
        <v>Alternate event</v>
      </c>
      <c r="N929" s="2" t="str">
        <f t="shared" si="31"/>
        <v>Paige CAMPBELL200m</v>
      </c>
      <c r="O929" t="str">
        <f>IF(COUNTIFS($N$2:$N$3997, N929)&gt;1, "Duplicate", "Unique")</f>
        <v>Unique</v>
      </c>
    </row>
    <row r="930" spans="1:15" x14ac:dyDescent="0.2">
      <c r="A930" s="2">
        <v>929</v>
      </c>
      <c r="B930" s="2">
        <f t="shared" si="32"/>
        <v>111</v>
      </c>
      <c r="C930" t="s">
        <v>862</v>
      </c>
      <c r="D930" t="s">
        <v>28</v>
      </c>
      <c r="E930" s="5">
        <v>36760</v>
      </c>
      <c r="F930" s="41">
        <f ca="1">DATEDIF(E930,TODAY(),"y")</f>
        <v>21</v>
      </c>
      <c r="G930" s="42" t="str">
        <f>IFERROR(VLOOKUP(C930&amp;D930,AUS_male_points_list!$A$3:$S$1048576,19,FALSE), IFERROR(VLOOKUP(C930&amp;D930,AUS_female_points_list!$A$3:$S$1048576,19,FALSE),""))</f>
        <v/>
      </c>
      <c r="I930" s="81">
        <f>IFERROR(VLOOKUP(C930&amp;D930,AUS_male_Toplist_21_22!$N$3:$Q$2969,2,FALSE),IFERROR(VLOOKUP(C930&amp;D930,AUS_female_Toplist_21_22!$N$3:$Q$2879,2,FALSE),"Not found"))</f>
        <v>996</v>
      </c>
      <c r="J930" s="81">
        <f>IFERROR(VLOOKUP(C930&amp;D930,AUS_male_Toplist_21_22!$N$3:$Q$2969,3,FALSE),IFERROR(VLOOKUP(C930&amp;D930,AUS_female_Toplist_21_22!$N$3:$Q$2879,3,FALSE),"Not found"))</f>
        <v>150</v>
      </c>
      <c r="K930" s="2">
        <f>IFERROR(VLOOKUP(C930&amp;D930,AUS_male_Toplist_21_22!$N$3:$Q$2969,4,FALSE),IFERROR(VLOOKUP(C930&amp;D930,AUS_female_Toplist_21_22!$N$3:$Q$2879,4,FALSE),"Not found"))</f>
        <v>37</v>
      </c>
      <c r="L930" s="2">
        <f>(COUNTIF($C$2:$C930,$C930)=1)+0</f>
        <v>0</v>
      </c>
      <c r="M930" s="2" t="str">
        <f>IF(L930=1,RANK(I930,$I$2:$I$1209,0),"Alternate event")</f>
        <v>Alternate event</v>
      </c>
      <c r="N930" s="2" t="str">
        <f t="shared" si="31"/>
        <v>Luke BURROWS1500m</v>
      </c>
      <c r="O930" t="str">
        <f>IF(COUNTIFS($N$2:$N$3997, N930)&gt;1, "Duplicate", "Unique")</f>
        <v>Unique</v>
      </c>
    </row>
    <row r="931" spans="1:15" x14ac:dyDescent="0.2">
      <c r="A931" s="2">
        <v>930</v>
      </c>
      <c r="B931" s="2">
        <f t="shared" si="32"/>
        <v>111</v>
      </c>
      <c r="C931" t="s">
        <v>1057</v>
      </c>
      <c r="D931" t="s">
        <v>28</v>
      </c>
      <c r="E931" s="5">
        <v>37218</v>
      </c>
      <c r="F931" s="41">
        <f ca="1">DATEDIF(E931,TODAY(),"y")</f>
        <v>20</v>
      </c>
      <c r="G931" s="42" t="str">
        <f>IFERROR(VLOOKUP(C931&amp;D931,AUS_male_points_list!$A$3:$S$1048576,19,FALSE), IFERROR(VLOOKUP(C931&amp;D931,AUS_female_points_list!$A$3:$S$1048576,19,FALSE),""))</f>
        <v/>
      </c>
      <c r="I931" s="81">
        <f>IFERROR(VLOOKUP(C931&amp;D931,AUS_male_Toplist_21_22!$N$3:$Q$2969,2,FALSE),IFERROR(VLOOKUP(C931&amp;D931,AUS_female_Toplist_21_22!$N$3:$Q$2879,2,FALSE),"Not found"))</f>
        <v>996</v>
      </c>
      <c r="J931" s="81">
        <f>IFERROR(VLOOKUP(C931&amp;D931,AUS_male_Toplist_21_22!$N$3:$Q$2969,3,FALSE),IFERROR(VLOOKUP(C931&amp;D931,AUS_female_Toplist_21_22!$N$3:$Q$2879,3,FALSE),"Not found"))</f>
        <v>150</v>
      </c>
      <c r="K931" s="2">
        <f>IFERROR(VLOOKUP(C931&amp;D931,AUS_male_Toplist_21_22!$N$3:$Q$2969,4,FALSE),IFERROR(VLOOKUP(C931&amp;D931,AUS_female_Toplist_21_22!$N$3:$Q$2879,4,FALSE),"Not found"))</f>
        <v>37</v>
      </c>
      <c r="L931" s="2">
        <f>(COUNTIF($C$2:$C931,$C931)=1)+0</f>
        <v>0</v>
      </c>
      <c r="M931" s="2" t="str">
        <f>IF(L931=1,RANK(I931,$I$2:$I$1209,0),"Alternate event")</f>
        <v>Alternate event</v>
      </c>
      <c r="N931" s="2" t="str">
        <f t="shared" si="31"/>
        <v>Luke YOUNG1500m</v>
      </c>
      <c r="O931" t="str">
        <f>IF(COUNTIFS($N$2:$N$3997, N931)&gt;1, "Duplicate", "Unique")</f>
        <v>Unique</v>
      </c>
    </row>
    <row r="932" spans="1:15" x14ac:dyDescent="0.2">
      <c r="A932" s="2">
        <v>931</v>
      </c>
      <c r="B932" s="2">
        <f t="shared" si="32"/>
        <v>111</v>
      </c>
      <c r="C932" t="s">
        <v>871</v>
      </c>
      <c r="D932" t="s">
        <v>37</v>
      </c>
      <c r="E932" s="5">
        <v>44581</v>
      </c>
      <c r="F932" s="41">
        <f ca="1">DATEDIF(E932,TODAY(),"y")</f>
        <v>0</v>
      </c>
      <c r="G932" s="42" t="str">
        <f>IFERROR(VLOOKUP(C932&amp;D932,AUS_male_points_list!$A$3:$S$1048576,19,FALSE), IFERROR(VLOOKUP(C932&amp;D932,AUS_female_points_list!$A$3:$S$1048576,19,FALSE),""))</f>
        <v/>
      </c>
      <c r="I932" s="81">
        <f>IFERROR(VLOOKUP(C932&amp;D932,AUS_male_Toplist_21_22!$N$3:$Q$2969,2,FALSE),IFERROR(VLOOKUP(C932&amp;D932,AUS_female_Toplist_21_22!$N$3:$Q$2879,2,FALSE),"Not found"))</f>
        <v>929</v>
      </c>
      <c r="J932" s="81">
        <f>IFERROR(VLOOKUP(C932&amp;D932,AUS_male_Toplist_21_22!$N$3:$Q$2969,3,FALSE),IFERROR(VLOOKUP(C932&amp;D932,AUS_female_Toplist_21_22!$N$3:$Q$2879,3,FALSE),"Not found"))</f>
        <v>150</v>
      </c>
      <c r="K932" s="2">
        <f>IFERROR(VLOOKUP(C932&amp;D932,AUS_male_Toplist_21_22!$N$3:$Q$2969,4,FALSE),IFERROR(VLOOKUP(C932&amp;D932,AUS_female_Toplist_21_22!$N$3:$Q$2879,4,FALSE),"Not found"))</f>
        <v>37</v>
      </c>
      <c r="L932" s="2">
        <f>(COUNTIF($C$2:$C932,$C932)=1)+0</f>
        <v>1</v>
      </c>
      <c r="M932" s="2">
        <f>IF(L932=1,RANK(I932,$I$2:$I$1209,0),"Alternate event")</f>
        <v>895</v>
      </c>
      <c r="N932" s="2" t="str">
        <f t="shared" si="31"/>
        <v>Jade JOHNSTON-MITREVSKAlong-jump</v>
      </c>
      <c r="O932" t="str">
        <f>IF(COUNTIFS($N$2:$N$3997, N932)&gt;1, "Duplicate", "Unique")</f>
        <v>Unique</v>
      </c>
    </row>
    <row r="933" spans="1:15" x14ac:dyDescent="0.2">
      <c r="A933" s="2">
        <v>932</v>
      </c>
      <c r="B933" s="2">
        <f t="shared" si="32"/>
        <v>111</v>
      </c>
      <c r="C933" t="s">
        <v>983</v>
      </c>
      <c r="D933" t="s">
        <v>40</v>
      </c>
      <c r="E933" s="5">
        <v>44581</v>
      </c>
      <c r="F933" s="41">
        <f ca="1">DATEDIF(E933,TODAY(),"y")</f>
        <v>0</v>
      </c>
      <c r="G933" s="42" t="str">
        <f>IFERROR(VLOOKUP(C933&amp;D933,AUS_male_points_list!$A$3:$S$1048576,19,FALSE), IFERROR(VLOOKUP(C933&amp;D933,AUS_female_points_list!$A$3:$S$1048576,19,FALSE),""))</f>
        <v/>
      </c>
      <c r="I933" s="81">
        <f>IFERROR(VLOOKUP(C933&amp;D933,AUS_male_Toplist_21_22!$N$3:$Q$2969,2,FALSE),IFERROR(VLOOKUP(C933&amp;D933,AUS_female_Toplist_21_22!$N$3:$Q$2879,2,FALSE),"Not found"))</f>
        <v>746</v>
      </c>
      <c r="J933" s="81">
        <f>IFERROR(VLOOKUP(C933&amp;D933,AUS_male_Toplist_21_22!$N$3:$Q$2969,3,FALSE),IFERROR(VLOOKUP(C933&amp;D933,AUS_female_Toplist_21_22!$N$3:$Q$2879,3,FALSE),"Not found"))</f>
        <v>151</v>
      </c>
      <c r="K933" s="2">
        <f>IFERROR(VLOOKUP(C933&amp;D933,AUS_male_Toplist_21_22!$N$3:$Q$2969,4,FALSE),IFERROR(VLOOKUP(C933&amp;D933,AUS_female_Toplist_21_22!$N$3:$Q$2879,4,FALSE),"Not found"))</f>
        <v>25</v>
      </c>
      <c r="L933" s="2">
        <f>(COUNTIF($C$2:$C933,$C933)=1)+0</f>
        <v>1</v>
      </c>
      <c r="M933" s="2">
        <f>IF(L933=1,RANK(I933,$I$2:$I$1209,0),"Alternate event")</f>
        <v>1115</v>
      </c>
      <c r="N933" s="2" t="str">
        <f t="shared" si="31"/>
        <v>Amy POLIKOWSKIdiscus-throw</v>
      </c>
      <c r="O933" t="str">
        <f>IF(COUNTIFS($N$2:$N$3997, N933)&gt;1, "Duplicate", "Unique")</f>
        <v>Unique</v>
      </c>
    </row>
    <row r="934" spans="1:15" x14ac:dyDescent="0.2">
      <c r="A934" s="2">
        <v>933</v>
      </c>
      <c r="B934" s="2">
        <f t="shared" si="32"/>
        <v>111</v>
      </c>
      <c r="C934" t="s">
        <v>950</v>
      </c>
      <c r="D934" t="s">
        <v>29</v>
      </c>
      <c r="E934" s="5">
        <v>1992</v>
      </c>
      <c r="F934" s="41">
        <f ca="1">DATEDIF(E934,TODAY(),"y")</f>
        <v>116</v>
      </c>
      <c r="G934" s="42" t="str">
        <f>IFERROR(VLOOKUP(C934&amp;D934,AUS_male_points_list!$A$3:$S$1048576,19,FALSE), IFERROR(VLOOKUP(C934&amp;D934,AUS_female_points_list!$A$3:$S$1048576,19,FALSE),""))</f>
        <v/>
      </c>
      <c r="I934" s="81">
        <f>IFERROR(VLOOKUP(C934&amp;D934,AUS_male_Toplist_21_22!$N$3:$Q$2969,2,FALSE),IFERROR(VLOOKUP(C934&amp;D934,AUS_female_Toplist_21_22!$N$3:$Q$2879,2,FALSE),"Not found"))</f>
        <v>976</v>
      </c>
      <c r="J934" s="81">
        <f>IFERROR(VLOOKUP(C934&amp;D934,AUS_male_Toplist_21_22!$N$3:$Q$2969,3,FALSE),IFERROR(VLOOKUP(C934&amp;D934,AUS_female_Toplist_21_22!$N$3:$Q$2879,3,FALSE),"Not found"))</f>
        <v>151</v>
      </c>
      <c r="K934" s="2">
        <f>IFERROR(VLOOKUP(C934&amp;D934,AUS_male_Toplist_21_22!$N$3:$Q$2969,4,FALSE),IFERROR(VLOOKUP(C934&amp;D934,AUS_female_Toplist_21_22!$N$3:$Q$2879,4,FALSE),"Not found"))</f>
        <v>27</v>
      </c>
      <c r="L934" s="2">
        <f>(COUNTIF($C$2:$C934,$C934)=1)+0</f>
        <v>1</v>
      </c>
      <c r="M934" s="2">
        <f>IF(L934=1,RANK(I934,$I$2:$I$1209,0),"Alternate event")</f>
        <v>742</v>
      </c>
      <c r="N934" s="2" t="str">
        <f t="shared" si="31"/>
        <v>Amy CARRIG5000m</v>
      </c>
      <c r="O934" t="str">
        <f>IF(COUNTIFS($N$2:$N$3997, N934)&gt;1, "Duplicate", "Unique")</f>
        <v>Unique</v>
      </c>
    </row>
    <row r="935" spans="1:15" x14ac:dyDescent="0.2">
      <c r="A935" s="2">
        <v>934</v>
      </c>
      <c r="B935" s="2">
        <f t="shared" si="32"/>
        <v>111</v>
      </c>
      <c r="C935" t="s">
        <v>1150</v>
      </c>
      <c r="D935" t="s">
        <v>27</v>
      </c>
      <c r="E935" s="5">
        <v>44732</v>
      </c>
      <c r="F935" s="41" t="e">
        <f ca="1">DATEDIF(E935,TODAY(),"y")</f>
        <v>#NUM!</v>
      </c>
      <c r="G935" s="42" t="str">
        <f>IFERROR(VLOOKUP(C935&amp;D935,AUS_male_points_list!$A$3:$S$1048576,19,FALSE), IFERROR(VLOOKUP(C935&amp;D935,AUS_female_points_list!$A$3:$S$1048576,19,FALSE),""))</f>
        <v/>
      </c>
      <c r="I935" s="81">
        <f>IFERROR(VLOOKUP(C935&amp;D935,AUS_male_Toplist_21_22!$N$3:$Q$2969,2,FALSE),IFERROR(VLOOKUP(C935&amp;D935,AUS_female_Toplist_21_22!$N$3:$Q$2879,2,FALSE),"Not found"))</f>
        <v>1000</v>
      </c>
      <c r="J935" s="81">
        <f>IFERROR(VLOOKUP(C935&amp;D935,AUS_male_Toplist_21_22!$N$3:$Q$2969,3,FALSE),IFERROR(VLOOKUP(C935&amp;D935,AUS_female_Toplist_21_22!$N$3:$Q$2879,3,FALSE),"Not found"))</f>
        <v>151</v>
      </c>
      <c r="K935" s="2">
        <f>IFERROR(VLOOKUP(C935&amp;D935,AUS_male_Toplist_21_22!$N$3:$Q$2969,4,FALSE),IFERROR(VLOOKUP(C935&amp;D935,AUS_female_Toplist_21_22!$N$3:$Q$2879,4,FALSE),"Not found"))</f>
        <v>32</v>
      </c>
      <c r="L935" s="2">
        <f>(COUNTIF($C$2:$C935,$C935)=1)+0</f>
        <v>1</v>
      </c>
      <c r="M935" s="2">
        <f>IF(L935=1,RANK(I935,$I$2:$I$1209,0),"Alternate event")</f>
        <v>613</v>
      </c>
      <c r="N935" s="2" t="str">
        <f t="shared" si="31"/>
        <v>Ella PENMAN800m</v>
      </c>
      <c r="O935" t="str">
        <f>IF(COUNTIFS($N$2:$N$3997, N935)&gt;1, "Duplicate", "Unique")</f>
        <v>Unique</v>
      </c>
    </row>
    <row r="936" spans="1:15" x14ac:dyDescent="0.2">
      <c r="A936" s="2">
        <v>935</v>
      </c>
      <c r="B936" s="2">
        <f t="shared" si="32"/>
        <v>111</v>
      </c>
      <c r="C936" t="s">
        <v>393</v>
      </c>
      <c r="D936" t="s">
        <v>37</v>
      </c>
      <c r="E936" s="5">
        <v>28741</v>
      </c>
      <c r="F936" s="41">
        <f ca="1">DATEDIF(E936,TODAY(),"y")</f>
        <v>43</v>
      </c>
      <c r="G936" s="42" t="str">
        <f>IFERROR(VLOOKUP(C936&amp;D936,AUS_male_points_list!$A$3:$S$1048576,19,FALSE), IFERROR(VLOOKUP(C936&amp;D936,AUS_female_points_list!$A$3:$S$1048576,19,FALSE),""))</f>
        <v/>
      </c>
      <c r="I936" s="81">
        <f>IFERROR(VLOOKUP(C936&amp;D936,AUS_male_Toplist_21_22!$N$3:$Q$2969,2,FALSE),IFERROR(VLOOKUP(C936&amp;D936,AUS_female_Toplist_21_22!$N$3:$Q$2879,2,FALSE),"Not found"))</f>
        <v>927</v>
      </c>
      <c r="J936" s="81">
        <f>IFERROR(VLOOKUP(C936&amp;D936,AUS_male_Toplist_21_22!$N$3:$Q$2969,3,FALSE),IFERROR(VLOOKUP(C936&amp;D936,AUS_female_Toplist_21_22!$N$3:$Q$2879,3,FALSE),"Not found"))</f>
        <v>151</v>
      </c>
      <c r="K936" s="2">
        <f>IFERROR(VLOOKUP(C936&amp;D936,AUS_male_Toplist_21_22!$N$3:$Q$2969,4,FALSE),IFERROR(VLOOKUP(C936&amp;D936,AUS_female_Toplist_21_22!$N$3:$Q$2879,4,FALSE),"Not found"))</f>
        <v>38</v>
      </c>
      <c r="L936" s="2">
        <f>(COUNTIF($C$2:$C936,$C936)=1)+0</f>
        <v>1</v>
      </c>
      <c r="M936" s="2">
        <f>IF(L936=1,RANK(I936,$I$2:$I$1209,0),"Alternate event")</f>
        <v>900</v>
      </c>
      <c r="N936" s="2" t="str">
        <f t="shared" si="31"/>
        <v>Melissa FOSTERlong-jump</v>
      </c>
      <c r="O936" t="str">
        <f>IF(COUNTIFS($N$2:$N$3997, N936)&gt;1, "Duplicate", "Unique")</f>
        <v>Unique</v>
      </c>
    </row>
    <row r="937" spans="1:15" x14ac:dyDescent="0.2">
      <c r="A937" s="2">
        <v>936</v>
      </c>
      <c r="B937" s="2">
        <f t="shared" si="32"/>
        <v>111</v>
      </c>
      <c r="C937" t="s">
        <v>390</v>
      </c>
      <c r="D937" t="s">
        <v>37</v>
      </c>
      <c r="E937" s="5">
        <v>37286</v>
      </c>
      <c r="F937" s="41">
        <f ca="1">DATEDIF(E937,TODAY(),"y")</f>
        <v>20</v>
      </c>
      <c r="G937" s="42" t="str">
        <f>IFERROR(VLOOKUP(C937&amp;D937,AUS_male_points_list!$A$3:$S$1048576,19,FALSE), IFERROR(VLOOKUP(C937&amp;D937,AUS_female_points_list!$A$3:$S$1048576,19,FALSE),""))</f>
        <v/>
      </c>
      <c r="I937" s="81">
        <f>IFERROR(VLOOKUP(C937&amp;D937,AUS_male_Toplist_21_22!$N$3:$Q$2969,2,FALSE),IFERROR(VLOOKUP(C937&amp;D937,AUS_female_Toplist_21_22!$N$3:$Q$2879,2,FALSE),"Not found"))</f>
        <v>927</v>
      </c>
      <c r="J937" s="81">
        <f>IFERROR(VLOOKUP(C937&amp;D937,AUS_male_Toplist_21_22!$N$3:$Q$2969,3,FALSE),IFERROR(VLOOKUP(C937&amp;D937,AUS_female_Toplist_21_22!$N$3:$Q$2879,3,FALSE),"Not found"))</f>
        <v>151</v>
      </c>
      <c r="K937" s="2">
        <f>IFERROR(VLOOKUP(C937&amp;D937,AUS_male_Toplist_21_22!$N$3:$Q$2969,4,FALSE),IFERROR(VLOOKUP(C937&amp;D937,AUS_female_Toplist_21_22!$N$3:$Q$2879,4,FALSE),"Not found"))</f>
        <v>38</v>
      </c>
      <c r="L937" s="2">
        <f>(COUNTIF($C$2:$C937,$C937)=1)+0</f>
        <v>1</v>
      </c>
      <c r="M937" s="2">
        <f>IF(L937=1,RANK(I937,$I$2:$I$1209,0),"Alternate event")</f>
        <v>900</v>
      </c>
      <c r="N937" s="2" t="str">
        <f t="shared" si="31"/>
        <v>Francesca SUGIAMANlong-jump</v>
      </c>
      <c r="O937" t="str">
        <f>IF(COUNTIFS($N$2:$N$3997, N937)&gt;1, "Duplicate", "Unique")</f>
        <v>Unique</v>
      </c>
    </row>
    <row r="938" spans="1:15" x14ac:dyDescent="0.2">
      <c r="A938" s="2">
        <v>937</v>
      </c>
      <c r="B938" s="2">
        <f t="shared" si="32"/>
        <v>111</v>
      </c>
      <c r="C938" t="s">
        <v>875</v>
      </c>
      <c r="D938" t="s">
        <v>28</v>
      </c>
      <c r="E938" s="5">
        <v>1997</v>
      </c>
      <c r="F938" s="41">
        <f ca="1">DATEDIF(E938,TODAY(),"y")</f>
        <v>116</v>
      </c>
      <c r="G938" s="42" t="str">
        <f>IFERROR(VLOOKUP(C938&amp;D938,AUS_male_points_list!$A$3:$S$1048576,19,FALSE), IFERROR(VLOOKUP(C938&amp;D938,AUS_female_points_list!$A$3:$S$1048576,19,FALSE),""))</f>
        <v/>
      </c>
      <c r="I938" s="81">
        <f>IFERROR(VLOOKUP(C938&amp;D938,AUS_male_Toplist_21_22!$N$3:$Q$2969,2,FALSE),IFERROR(VLOOKUP(C938&amp;D938,AUS_female_Toplist_21_22!$N$3:$Q$2879,2,FALSE),"Not found"))</f>
        <v>984</v>
      </c>
      <c r="J938" s="81">
        <f>IFERROR(VLOOKUP(C938&amp;D938,AUS_male_Toplist_21_22!$N$3:$Q$2969,3,FALSE),IFERROR(VLOOKUP(C938&amp;D938,AUS_female_Toplist_21_22!$N$3:$Q$2879,3,FALSE),"Not found"))</f>
        <v>151</v>
      </c>
      <c r="K938" s="2">
        <f>IFERROR(VLOOKUP(C938&amp;D938,AUS_male_Toplist_21_22!$N$3:$Q$2969,4,FALSE),IFERROR(VLOOKUP(C938&amp;D938,AUS_female_Toplist_21_22!$N$3:$Q$2879,4,FALSE),"Not found"))</f>
        <v>42</v>
      </c>
      <c r="L938" s="2">
        <f>(COUNTIF($C$2:$C938,$C938)=1)+0</f>
        <v>0</v>
      </c>
      <c r="M938" s="2" t="str">
        <f>IF(L938=1,RANK(I938,$I$2:$I$1209,0),"Alternate event")</f>
        <v>Alternate event</v>
      </c>
      <c r="N938" s="2" t="str">
        <f t="shared" si="31"/>
        <v>Jessica PASCOE1500m</v>
      </c>
      <c r="O938" t="str">
        <f>IF(COUNTIFS($N$2:$N$3997, N938)&gt;1, "Duplicate", "Unique")</f>
        <v>Unique</v>
      </c>
    </row>
    <row r="939" spans="1:15" x14ac:dyDescent="0.2">
      <c r="A939" s="2">
        <v>938</v>
      </c>
      <c r="B939" s="2">
        <f t="shared" si="32"/>
        <v>111</v>
      </c>
      <c r="C939" t="s">
        <v>374</v>
      </c>
      <c r="D939" s="5" t="s">
        <v>39</v>
      </c>
      <c r="E939" s="5">
        <v>38437</v>
      </c>
      <c r="F939" s="41">
        <f ca="1">DATEDIF(E939,TODAY(),"y")</f>
        <v>16</v>
      </c>
      <c r="G939" s="42" t="str">
        <f>IFERROR(VLOOKUP(C939&amp;D939,AUS_male_points_list!$A$3:$S$1048576,19,FALSE), IFERROR(VLOOKUP(C939&amp;D939,AUS_female_points_list!$A$3:$S$1048576,19,FALSE),""))</f>
        <v/>
      </c>
      <c r="I939" s="81">
        <f>IFERROR(VLOOKUP(C939&amp;D939,AUS_male_Toplist_21_22!$N$3:$Q$2969,2,FALSE),IFERROR(VLOOKUP(C939&amp;D939,AUS_female_Toplist_21_22!$N$3:$Q$2879,2,FALSE),"Not found"))</f>
        <v>745</v>
      </c>
      <c r="J939" s="81">
        <f>IFERROR(VLOOKUP(C939&amp;D939,AUS_male_Toplist_21_22!$N$3:$Q$2969,3,FALSE),IFERROR(VLOOKUP(C939&amp;D939,AUS_female_Toplist_21_22!$N$3:$Q$2879,3,FALSE),"Not found"))</f>
        <v>152</v>
      </c>
      <c r="K939" s="2">
        <f>IFERROR(VLOOKUP(C939&amp;D939,AUS_male_Toplist_21_22!$N$3:$Q$2969,4,FALSE),IFERROR(VLOOKUP(C939&amp;D939,AUS_female_Toplist_21_22!$N$3:$Q$2879,4,FALSE),"Not found"))</f>
        <v>24</v>
      </c>
      <c r="L939" s="2">
        <f>(COUNTIF($C$2:$C939,$C939)=1)+0</f>
        <v>0</v>
      </c>
      <c r="M939" s="2" t="str">
        <f>IF(L939=1,RANK(I939,$I$2:$I$1209,0),"Alternate event")</f>
        <v>Alternate event</v>
      </c>
      <c r="N939" s="2" t="str">
        <f t="shared" si="31"/>
        <v>Mia SCERRIshot-put</v>
      </c>
      <c r="O939" t="str">
        <f>IF(COUNTIFS($N$2:$N$3997, N939)&gt;1, "Duplicate", "Unique")</f>
        <v>Unique</v>
      </c>
    </row>
    <row r="940" spans="1:15" x14ac:dyDescent="0.2">
      <c r="A940" s="2">
        <v>939</v>
      </c>
      <c r="B940" s="2">
        <f t="shared" si="32"/>
        <v>111</v>
      </c>
      <c r="C940" t="s">
        <v>119</v>
      </c>
      <c r="D940" t="s">
        <v>2</v>
      </c>
      <c r="E940" s="5">
        <v>36241</v>
      </c>
      <c r="F940" s="41">
        <f ca="1">DATEDIF(E940,TODAY(),"y")</f>
        <v>22</v>
      </c>
      <c r="G940" s="42" t="str">
        <f>IFERROR(VLOOKUP(C940&amp;D940,AUS_male_points_list!$A$3:$S$1048576,19,FALSE), IFERROR(VLOOKUP(C940&amp;D940,AUS_female_points_list!$A$3:$S$1048576,19,FALSE),""))</f>
        <v/>
      </c>
      <c r="I940" s="81">
        <f>IFERROR(VLOOKUP(C940&amp;D940,AUS_male_Toplist_21_22!$N$3:$Q$2969,2,FALSE),IFERROR(VLOOKUP(C940&amp;D940,AUS_female_Toplist_21_22!$N$3:$Q$2879,2,FALSE),"Not found"))</f>
        <v>1021</v>
      </c>
      <c r="J940" s="81">
        <f>IFERROR(VLOOKUP(C940&amp;D940,AUS_male_Toplist_21_22!$N$3:$Q$2969,3,FALSE),IFERROR(VLOOKUP(C940&amp;D940,AUS_female_Toplist_21_22!$N$3:$Q$2879,3,FALSE),"Not found"))</f>
        <v>152</v>
      </c>
      <c r="K940" s="2">
        <f>IFERROR(VLOOKUP(C940&amp;D940,AUS_male_Toplist_21_22!$N$3:$Q$2969,4,FALSE),IFERROR(VLOOKUP(C940&amp;D940,AUS_female_Toplist_21_22!$N$3:$Q$2879,4,FALSE),"Not found"))</f>
        <v>29</v>
      </c>
      <c r="L940" s="2">
        <f>(COUNTIF($C$2:$C940,$C940)=1)+0</f>
        <v>0</v>
      </c>
      <c r="M940" s="2" t="str">
        <f>IF(L940=1,RANK(I940,$I$2:$I$1209,0),"Alternate event")</f>
        <v>Alternate event</v>
      </c>
      <c r="N940" s="2" t="str">
        <f t="shared" si="31"/>
        <v>Helen PRETORIUS100m</v>
      </c>
      <c r="O940" t="str">
        <f>IF(COUNTIFS($N$2:$N$3997, N940)&gt;1, "Duplicate", "Unique")</f>
        <v>Unique</v>
      </c>
    </row>
    <row r="941" spans="1:15" x14ac:dyDescent="0.2">
      <c r="A941" s="2">
        <v>940</v>
      </c>
      <c r="B941" s="2">
        <f t="shared" si="32"/>
        <v>111</v>
      </c>
      <c r="C941" t="s">
        <v>133</v>
      </c>
      <c r="D941" t="s">
        <v>2</v>
      </c>
      <c r="E941" s="5">
        <v>1998</v>
      </c>
      <c r="F941" s="41">
        <f ca="1">DATEDIF(E941,TODAY(),"y")</f>
        <v>116</v>
      </c>
      <c r="G941" s="42" t="str">
        <f>IFERROR(VLOOKUP(C941&amp;D941,AUS_male_points_list!$A$3:$S$1048576,19,FALSE), IFERROR(VLOOKUP(C941&amp;D941,AUS_female_points_list!$A$3:$S$1048576,19,FALSE),""))</f>
        <v/>
      </c>
      <c r="I941" s="81">
        <f>IFERROR(VLOOKUP(C941&amp;D941,AUS_male_Toplist_21_22!$N$3:$Q$2969,2,FALSE),IFERROR(VLOOKUP(C941&amp;D941,AUS_female_Toplist_21_22!$N$3:$Q$2879,2,FALSE),"Not found"))</f>
        <v>1021</v>
      </c>
      <c r="J941" s="81">
        <f>IFERROR(VLOOKUP(C941&amp;D941,AUS_male_Toplist_21_22!$N$3:$Q$2969,3,FALSE),IFERROR(VLOOKUP(C941&amp;D941,AUS_female_Toplist_21_22!$N$3:$Q$2879,3,FALSE),"Not found"))</f>
        <v>152</v>
      </c>
      <c r="K941" s="2">
        <f>IFERROR(VLOOKUP(C941&amp;D941,AUS_male_Toplist_21_22!$N$3:$Q$2969,4,FALSE),IFERROR(VLOOKUP(C941&amp;D941,AUS_female_Toplist_21_22!$N$3:$Q$2879,4,FALSE),"Not found"))</f>
        <v>29</v>
      </c>
      <c r="L941" s="2">
        <f>(COUNTIF($C$2:$C941,$C941)=1)+0</f>
        <v>1</v>
      </c>
      <c r="M941" s="2">
        <f>IF(L941=1,RANK(I941,$I$2:$I$1209,0),"Alternate event")</f>
        <v>478</v>
      </c>
      <c r="N941" s="2" t="str">
        <f t="shared" si="31"/>
        <v>Sarah HEALEY100m</v>
      </c>
      <c r="O941" t="str">
        <f>IF(COUNTIFS($N$2:$N$3997, N941)&gt;1, "Duplicate", "Unique")</f>
        <v>Unique</v>
      </c>
    </row>
    <row r="942" spans="1:15" x14ac:dyDescent="0.2">
      <c r="A942" s="2">
        <v>941</v>
      </c>
      <c r="B942" s="2">
        <f t="shared" si="32"/>
        <v>111</v>
      </c>
      <c r="C942" t="s">
        <v>911</v>
      </c>
      <c r="D942" t="s">
        <v>2</v>
      </c>
      <c r="E942" s="5">
        <v>38645</v>
      </c>
      <c r="F942" s="41">
        <f ca="1">DATEDIF(E942,TODAY(),"y")</f>
        <v>16</v>
      </c>
      <c r="G942" s="42" t="str">
        <f>IFERROR(VLOOKUP(C942&amp;D942,AUS_male_points_list!$A$3:$S$1048576,19,FALSE), IFERROR(VLOOKUP(C942&amp;D942,AUS_female_points_list!$A$3:$S$1048576,19,FALSE),""))</f>
        <v/>
      </c>
      <c r="I942" s="81">
        <f>IFERROR(VLOOKUP(C942&amp;D942,AUS_male_Toplist_21_22!$N$3:$Q$2969,2,FALSE),IFERROR(VLOOKUP(C942&amp;D942,AUS_female_Toplist_21_22!$N$3:$Q$2879,2,FALSE),"Not found"))</f>
        <v>1021</v>
      </c>
      <c r="J942" s="81">
        <f>IFERROR(VLOOKUP(C942&amp;D942,AUS_male_Toplist_21_22!$N$3:$Q$2969,3,FALSE),IFERROR(VLOOKUP(C942&amp;D942,AUS_female_Toplist_21_22!$N$3:$Q$2879,3,FALSE),"Not found"))</f>
        <v>152</v>
      </c>
      <c r="K942" s="2">
        <f>IFERROR(VLOOKUP(C942&amp;D942,AUS_male_Toplist_21_22!$N$3:$Q$2969,4,FALSE),IFERROR(VLOOKUP(C942&amp;D942,AUS_female_Toplist_21_22!$N$3:$Q$2879,4,FALSE),"Not found"))</f>
        <v>29</v>
      </c>
      <c r="L942" s="2">
        <f>(COUNTIF($C$2:$C942,$C942)=1)+0</f>
        <v>1</v>
      </c>
      <c r="M942" s="2">
        <f>IF(L942=1,RANK(I942,$I$2:$I$1209,0),"Alternate event")</f>
        <v>478</v>
      </c>
      <c r="N942" s="2" t="str">
        <f t="shared" si="31"/>
        <v>Britney INGR100m</v>
      </c>
      <c r="O942" t="str">
        <f>IF(COUNTIFS($N$2:$N$3997, N942)&gt;1, "Duplicate", "Unique")</f>
        <v>Unique</v>
      </c>
    </row>
    <row r="943" spans="1:15" x14ac:dyDescent="0.2">
      <c r="A943" s="2">
        <v>942</v>
      </c>
      <c r="B943" s="2">
        <f t="shared" si="32"/>
        <v>111</v>
      </c>
      <c r="C943" t="s">
        <v>256</v>
      </c>
      <c r="D943" t="s">
        <v>27</v>
      </c>
      <c r="E943" s="5">
        <v>44671</v>
      </c>
      <c r="F943" s="41" t="e">
        <f ca="1">DATEDIF(E943,TODAY(),"y")</f>
        <v>#NUM!</v>
      </c>
      <c r="G943" s="42" t="str">
        <f>IFERROR(VLOOKUP(C943&amp;D943,AUS_male_points_list!$A$3:$S$1048576,19,FALSE), IFERROR(VLOOKUP(C943&amp;D943,AUS_female_points_list!$A$3:$S$1048576,19,FALSE),""))</f>
        <v/>
      </c>
      <c r="I943" s="81">
        <f>IFERROR(VLOOKUP(C943&amp;D943,AUS_male_Toplist_21_22!$N$3:$Q$2969,2,FALSE),IFERROR(VLOOKUP(C943&amp;D943,AUS_female_Toplist_21_22!$N$3:$Q$2879,2,FALSE),"Not found"))</f>
        <v>999</v>
      </c>
      <c r="J943" s="81">
        <f>IFERROR(VLOOKUP(C943&amp;D943,AUS_male_Toplist_21_22!$N$3:$Q$2969,3,FALSE),IFERROR(VLOOKUP(C943&amp;D943,AUS_female_Toplist_21_22!$N$3:$Q$2879,3,FALSE),"Not found"))</f>
        <v>152</v>
      </c>
      <c r="K943" s="2">
        <f>IFERROR(VLOOKUP(C943&amp;D943,AUS_male_Toplist_21_22!$N$3:$Q$2969,4,FALSE),IFERROR(VLOOKUP(C943&amp;D943,AUS_female_Toplist_21_22!$N$3:$Q$2879,4,FALSE),"Not found"))</f>
        <v>33</v>
      </c>
      <c r="L943" s="2">
        <f>(COUNTIF($C$2:$C943,$C943)=1)+0</f>
        <v>1</v>
      </c>
      <c r="M943" s="2">
        <f>IF(L943=1,RANK(I943,$I$2:$I$1209,0),"Alternate event")</f>
        <v>616</v>
      </c>
      <c r="N943" s="2" t="str">
        <f t="shared" si="31"/>
        <v>Bridget MCCORMACK800m</v>
      </c>
      <c r="O943" t="str">
        <f>IF(COUNTIFS($N$2:$N$3997, N943)&gt;1, "Duplicate", "Unique")</f>
        <v>Unique</v>
      </c>
    </row>
    <row r="944" spans="1:15" x14ac:dyDescent="0.2">
      <c r="A944" s="2">
        <v>943</v>
      </c>
      <c r="B944" s="2">
        <f t="shared" si="32"/>
        <v>111</v>
      </c>
      <c r="C944" t="s">
        <v>1066</v>
      </c>
      <c r="D944" t="s">
        <v>28</v>
      </c>
      <c r="E944" s="5">
        <v>38201</v>
      </c>
      <c r="F944" s="41">
        <f ca="1">DATEDIF(E944,TODAY(),"y")</f>
        <v>17</v>
      </c>
      <c r="G944" s="42" t="str">
        <f>IFERROR(VLOOKUP(C944&amp;D944,AUS_male_points_list!$A$3:$S$1048576,19,FALSE), IFERROR(VLOOKUP(C944&amp;D944,AUS_female_points_list!$A$3:$S$1048576,19,FALSE),""))</f>
        <v/>
      </c>
      <c r="I944" s="81">
        <f>IFERROR(VLOOKUP(C944&amp;D944,AUS_male_Toplist_21_22!$N$3:$Q$2969,2,FALSE),IFERROR(VLOOKUP(C944&amp;D944,AUS_female_Toplist_21_22!$N$3:$Q$2879,2,FALSE),"Not found"))</f>
        <v>995</v>
      </c>
      <c r="J944" s="81">
        <f>IFERROR(VLOOKUP(C944&amp;D944,AUS_male_Toplist_21_22!$N$3:$Q$2969,3,FALSE),IFERROR(VLOOKUP(C944&amp;D944,AUS_female_Toplist_21_22!$N$3:$Q$2879,3,FALSE),"Not found"))</f>
        <v>152</v>
      </c>
      <c r="K944" s="2">
        <f>IFERROR(VLOOKUP(C944&amp;D944,AUS_male_Toplist_21_22!$N$3:$Q$2969,4,FALSE),IFERROR(VLOOKUP(C944&amp;D944,AUS_female_Toplist_21_22!$N$3:$Q$2879,4,FALSE),"Not found"))</f>
        <v>39</v>
      </c>
      <c r="L944" s="2">
        <f>(COUNTIF($C$2:$C944,$C944)=1)+0</f>
        <v>1</v>
      </c>
      <c r="M944" s="2">
        <f>IF(L944=1,RANK(I944,$I$2:$I$1209,0),"Alternate event")</f>
        <v>634</v>
      </c>
      <c r="N944" s="2" t="str">
        <f t="shared" si="31"/>
        <v>Kane SHIELDS1500m</v>
      </c>
      <c r="O944" t="str">
        <f>IF(COUNTIFS($N$2:$N$3997, N944)&gt;1, "Duplicate", "Unique")</f>
        <v>Unique</v>
      </c>
    </row>
    <row r="945" spans="1:15" x14ac:dyDescent="0.2">
      <c r="A945" s="2">
        <v>944</v>
      </c>
      <c r="B945" s="2">
        <f t="shared" si="32"/>
        <v>111</v>
      </c>
      <c r="C945" t="s">
        <v>926</v>
      </c>
      <c r="D945" t="s">
        <v>28</v>
      </c>
      <c r="E945" s="5">
        <v>36653</v>
      </c>
      <c r="F945" s="41">
        <f ca="1">DATEDIF(E945,TODAY(),"y")</f>
        <v>21</v>
      </c>
      <c r="G945" s="42" t="str">
        <f>IFERROR(VLOOKUP(C945&amp;D945,AUS_male_points_list!$A$3:$S$1048576,19,FALSE), IFERROR(VLOOKUP(C945&amp;D945,AUS_female_points_list!$A$3:$S$1048576,19,FALSE),""))</f>
        <v/>
      </c>
      <c r="I945" s="81">
        <f>IFERROR(VLOOKUP(C945&amp;D945,AUS_male_Toplist_21_22!$N$3:$Q$2969,2,FALSE),IFERROR(VLOOKUP(C945&amp;D945,AUS_female_Toplist_21_22!$N$3:$Q$2879,2,FALSE),"Not found"))</f>
        <v>979</v>
      </c>
      <c r="J945" s="81">
        <f>IFERROR(VLOOKUP(C945&amp;D945,AUS_male_Toplist_21_22!$N$3:$Q$2969,3,FALSE),IFERROR(VLOOKUP(C945&amp;D945,AUS_female_Toplist_21_22!$N$3:$Q$2879,3,FALSE),"Not found"))</f>
        <v>152</v>
      </c>
      <c r="K945" s="2">
        <f>IFERROR(VLOOKUP(C945&amp;D945,AUS_male_Toplist_21_22!$N$3:$Q$2969,4,FALSE),IFERROR(VLOOKUP(C945&amp;D945,AUS_female_Toplist_21_22!$N$3:$Q$2879,4,FALSE),"Not found"))</f>
        <v>43</v>
      </c>
      <c r="L945" s="2">
        <f>(COUNTIF($C$2:$C945,$C945)=1)+0</f>
        <v>1</v>
      </c>
      <c r="M945" s="2">
        <f>IF(L945=1,RANK(I945,$I$2:$I$1209,0),"Alternate event")</f>
        <v>723</v>
      </c>
      <c r="N945" s="2" t="str">
        <f t="shared" si="31"/>
        <v>Emma HOGAN1500m</v>
      </c>
      <c r="O945" t="str">
        <f>IF(COUNTIFS($N$2:$N$3997, N945)&gt;1, "Duplicate", "Unique")</f>
        <v>Unique</v>
      </c>
    </row>
    <row r="946" spans="1:15" x14ac:dyDescent="0.2">
      <c r="A946" s="2">
        <v>945</v>
      </c>
      <c r="B946" s="2">
        <f t="shared" si="32"/>
        <v>111</v>
      </c>
      <c r="C946" t="s">
        <v>5132</v>
      </c>
      <c r="D946" t="s">
        <v>33</v>
      </c>
      <c r="E946" s="5">
        <v>36070</v>
      </c>
      <c r="F946" s="41">
        <f ca="1">DATEDIF(E946,TODAY(),"y")</f>
        <v>23</v>
      </c>
      <c r="G946" s="42" t="str">
        <f>IFERROR(VLOOKUP(C946&amp;D946,AUS_male_points_list!$A$3:$S$1048576,19,FALSE), IFERROR(VLOOKUP(C946&amp;D946,AUS_female_points_list!$A$3:$S$1048576,19,FALSE),""))</f>
        <v/>
      </c>
      <c r="I946" s="81">
        <f>IFERROR(VLOOKUP(C946&amp;D946,AUS_male_Toplist_21_22!$N$3:$Q$2969,2,FALSE),IFERROR(VLOOKUP(C946&amp;D946,AUS_female_Toplist_21_22!$N$3:$Q$2879,2,FALSE),"Not found"))</f>
        <v>928</v>
      </c>
      <c r="J946" s="81">
        <f>IFERROR(VLOOKUP(C946&amp;D946,AUS_male_Toplist_21_22!$N$3:$Q$2969,3,FALSE),IFERROR(VLOOKUP(C946&amp;D946,AUS_female_Toplist_21_22!$N$3:$Q$2879,3,FALSE),"Not found"))</f>
        <v>153</v>
      </c>
      <c r="K946" s="2">
        <f>IFERROR(VLOOKUP(C946&amp;D946,AUS_male_Toplist_21_22!$N$3:$Q$2969,4,FALSE),IFERROR(VLOOKUP(C946&amp;D946,AUS_female_Toplist_21_22!$N$3:$Q$2879,4,FALSE),"Not found"))</f>
        <v>17</v>
      </c>
      <c r="L946" s="2">
        <f>(COUNTIF($C$2:$C946,$C946)=1)+0</f>
        <v>1</v>
      </c>
      <c r="M946" s="2">
        <f>IF(L946=1,RANK(I946,$I$2:$I$1209,0),"Alternate event")</f>
        <v>898</v>
      </c>
      <c r="N946" s="2" t="str">
        <f t="shared" si="31"/>
        <v>Aaron JEFFERY400mh</v>
      </c>
      <c r="O946" t="str">
        <f>IF(COUNTIFS($N$2:$N$3997, N946)&gt;1, "Duplicate", "Unique")</f>
        <v>Unique</v>
      </c>
    </row>
    <row r="947" spans="1:15" x14ac:dyDescent="0.2">
      <c r="A947" s="2">
        <v>946</v>
      </c>
      <c r="B947" s="2">
        <f t="shared" si="32"/>
        <v>111</v>
      </c>
      <c r="C947" t="s">
        <v>1161</v>
      </c>
      <c r="D947" t="s">
        <v>27</v>
      </c>
      <c r="E947" s="5">
        <v>44640</v>
      </c>
      <c r="F947" s="41" t="e">
        <f ca="1">DATEDIF(E947,TODAY(),"y")</f>
        <v>#NUM!</v>
      </c>
      <c r="G947" s="42" t="str">
        <f>IFERROR(VLOOKUP(C947&amp;D947,AUS_male_points_list!$A$3:$S$1048576,19,FALSE), IFERROR(VLOOKUP(C947&amp;D947,AUS_female_points_list!$A$3:$S$1048576,19,FALSE),""))</f>
        <v/>
      </c>
      <c r="I947" s="81">
        <f>IFERROR(VLOOKUP(C947&amp;D947,AUS_male_Toplist_21_22!$N$3:$Q$2969,2,FALSE),IFERROR(VLOOKUP(C947&amp;D947,AUS_female_Toplist_21_22!$N$3:$Q$2879,2,FALSE),"Not found"))</f>
        <v>1008</v>
      </c>
      <c r="J947" s="81">
        <f>IFERROR(VLOOKUP(C947&amp;D947,AUS_male_Toplist_21_22!$N$3:$Q$2969,3,FALSE),IFERROR(VLOOKUP(C947&amp;D947,AUS_female_Toplist_21_22!$N$3:$Q$2879,3,FALSE),"Not found"))</f>
        <v>153</v>
      </c>
      <c r="K947" s="2">
        <f>IFERROR(VLOOKUP(C947&amp;D947,AUS_male_Toplist_21_22!$N$3:$Q$2969,4,FALSE),IFERROR(VLOOKUP(C947&amp;D947,AUS_female_Toplist_21_22!$N$3:$Q$2879,4,FALSE),"Not found"))</f>
        <v>21</v>
      </c>
      <c r="L947" s="2">
        <f>(COUNTIF($C$2:$C947,$C947)=1)+0</f>
        <v>1</v>
      </c>
      <c r="M947" s="2">
        <f>IF(L947=1,RANK(I947,$I$2:$I$1209,0),"Alternate event")</f>
        <v>546</v>
      </c>
      <c r="N947" s="2" t="str">
        <f t="shared" si="31"/>
        <v>Luke BOYES800m</v>
      </c>
      <c r="O947" t="str">
        <f>IF(COUNTIFS($N$2:$N$3997, N947)&gt;1, "Duplicate", "Unique")</f>
        <v>Unique</v>
      </c>
    </row>
    <row r="948" spans="1:15" x14ac:dyDescent="0.2">
      <c r="A948" s="2">
        <v>947</v>
      </c>
      <c r="B948" s="2">
        <f t="shared" si="32"/>
        <v>111</v>
      </c>
      <c r="C948" t="s">
        <v>303</v>
      </c>
      <c r="D948" t="s">
        <v>29</v>
      </c>
      <c r="E948" s="5">
        <v>37286</v>
      </c>
      <c r="F948" s="41">
        <f ca="1">DATEDIF(E948,TODAY(),"y")</f>
        <v>20</v>
      </c>
      <c r="G948" s="42" t="str">
        <f>IFERROR(VLOOKUP(C948&amp;D948,AUS_male_points_list!$A$3:$S$1048576,19,FALSE), IFERROR(VLOOKUP(C948&amp;D948,AUS_female_points_list!$A$3:$S$1048576,19,FALSE),""))</f>
        <v/>
      </c>
      <c r="I948" s="81">
        <f>IFERROR(VLOOKUP(C948&amp;D948,AUS_male_Toplist_21_22!$N$3:$Q$2969,2,FALSE),IFERROR(VLOOKUP(C948&amp;D948,AUS_female_Toplist_21_22!$N$3:$Q$2879,2,FALSE),"Not found"))</f>
        <v>974</v>
      </c>
      <c r="J948" s="81">
        <f>IFERROR(VLOOKUP(C948&amp;D948,AUS_male_Toplist_21_22!$N$3:$Q$2969,3,FALSE),IFERROR(VLOOKUP(C948&amp;D948,AUS_female_Toplist_21_22!$N$3:$Q$2879,3,FALSE),"Not found"))</f>
        <v>153</v>
      </c>
      <c r="K948" s="2">
        <f>IFERROR(VLOOKUP(C948&amp;D948,AUS_male_Toplist_21_22!$N$3:$Q$2969,4,FALSE),IFERROR(VLOOKUP(C948&amp;D948,AUS_female_Toplist_21_22!$N$3:$Q$2879,4,FALSE),"Not found"))</f>
        <v>28</v>
      </c>
      <c r="L948" s="2">
        <f>(COUNTIF($C$2:$C948,$C948)=1)+0</f>
        <v>0</v>
      </c>
      <c r="M948" s="2" t="str">
        <f>IF(L948=1,RANK(I948,$I$2:$I$1209,0),"Alternate event")</f>
        <v>Alternate event</v>
      </c>
      <c r="N948" s="2" t="str">
        <f t="shared" si="31"/>
        <v>Sophie COUGHLIN5000m</v>
      </c>
      <c r="O948" t="str">
        <f>IF(COUNTIFS($N$2:$N$3997, N948)&gt;1, "Duplicate", "Unique")</f>
        <v>Unique</v>
      </c>
    </row>
    <row r="949" spans="1:15" x14ac:dyDescent="0.2">
      <c r="A949" s="2">
        <v>948</v>
      </c>
      <c r="B949" s="2">
        <f t="shared" si="32"/>
        <v>111</v>
      </c>
      <c r="C949" t="s">
        <v>894</v>
      </c>
      <c r="D949" t="s">
        <v>25</v>
      </c>
      <c r="E949" s="5">
        <v>44581</v>
      </c>
      <c r="F949" s="41">
        <f ca="1">DATEDIF(E949,TODAY(),"y")</f>
        <v>0</v>
      </c>
      <c r="G949" s="42" t="str">
        <f>IFERROR(VLOOKUP(C949&amp;D949,AUS_male_points_list!$A$3:$S$1048576,19,FALSE), IFERROR(VLOOKUP(C949&amp;D949,AUS_female_points_list!$A$3:$S$1048576,19,FALSE),""))</f>
        <v/>
      </c>
      <c r="I949" s="81">
        <f>IFERROR(VLOOKUP(C949&amp;D949,AUS_male_Toplist_21_22!$N$3:$Q$2969,2,FALSE),IFERROR(VLOOKUP(C949&amp;D949,AUS_female_Toplist_21_22!$N$3:$Q$2879,2,FALSE),"Not found"))</f>
        <v>1014</v>
      </c>
      <c r="J949" s="81">
        <f>IFERROR(VLOOKUP(C949&amp;D949,AUS_male_Toplist_21_22!$N$3:$Q$2969,3,FALSE),IFERROR(VLOOKUP(C949&amp;D949,AUS_female_Toplist_21_22!$N$3:$Q$2879,3,FALSE),"Not found"))</f>
        <v>153</v>
      </c>
      <c r="K949" s="2">
        <f>IFERROR(VLOOKUP(C949&amp;D949,AUS_male_Toplist_21_22!$N$3:$Q$2969,4,FALSE),IFERROR(VLOOKUP(C949&amp;D949,AUS_female_Toplist_21_22!$N$3:$Q$2879,4,FALSE),"Not found"))</f>
        <v>29</v>
      </c>
      <c r="L949" s="2">
        <f>(COUNTIF($C$2:$C949,$C949)=1)+0</f>
        <v>1</v>
      </c>
      <c r="M949" s="2">
        <f>IF(L949=1,RANK(I949,$I$2:$I$1209,0),"Alternate event")</f>
        <v>521</v>
      </c>
      <c r="N949" s="2" t="str">
        <f t="shared" si="31"/>
        <v>Jesse MCKENNA200m</v>
      </c>
      <c r="O949" t="str">
        <f>IF(COUNTIFS($N$2:$N$3997, N949)&gt;1, "Duplicate", "Unique")</f>
        <v>Unique</v>
      </c>
    </row>
    <row r="950" spans="1:15" x14ac:dyDescent="0.2">
      <c r="A950" s="2">
        <v>949</v>
      </c>
      <c r="B950" s="2">
        <f t="shared" si="32"/>
        <v>111</v>
      </c>
      <c r="C950" t="s">
        <v>206</v>
      </c>
      <c r="D950" t="s">
        <v>25</v>
      </c>
      <c r="E950" s="5">
        <v>37624</v>
      </c>
      <c r="F950" s="41">
        <f ca="1">DATEDIF(E950,TODAY(),"y")</f>
        <v>19</v>
      </c>
      <c r="G950" s="42" t="str">
        <f>IFERROR(VLOOKUP(C950&amp;D950,AUS_male_points_list!$A$3:$S$1048576,19,FALSE), IFERROR(VLOOKUP(C950&amp;D950,AUS_female_points_list!$A$3:$S$1048576,19,FALSE),""))</f>
        <v/>
      </c>
      <c r="I950" s="81">
        <f>IFERROR(VLOOKUP(C950&amp;D950,AUS_male_Toplist_21_22!$N$3:$Q$2969,2,FALSE),IFERROR(VLOOKUP(C950&amp;D950,AUS_female_Toplist_21_22!$N$3:$Q$2879,2,FALSE),"Not found"))</f>
        <v>1008</v>
      </c>
      <c r="J950" s="81">
        <f>IFERROR(VLOOKUP(C950&amp;D950,AUS_male_Toplist_21_22!$N$3:$Q$2969,3,FALSE),IFERROR(VLOOKUP(C950&amp;D950,AUS_female_Toplist_21_22!$N$3:$Q$2879,3,FALSE),"Not found"))</f>
        <v>153</v>
      </c>
      <c r="K950" s="2">
        <f>IFERROR(VLOOKUP(C950&amp;D950,AUS_male_Toplist_21_22!$N$3:$Q$2969,4,FALSE),IFERROR(VLOOKUP(C950&amp;D950,AUS_female_Toplist_21_22!$N$3:$Q$2879,4,FALSE),"Not found"))</f>
        <v>29</v>
      </c>
      <c r="L950" s="2">
        <f>(COUNTIF($C$2:$C950,$C950)=1)+0</f>
        <v>0</v>
      </c>
      <c r="M950" s="2" t="str">
        <f>IF(L950=1,RANK(I950,$I$2:$I$1209,0),"Alternate event")</f>
        <v>Alternate event</v>
      </c>
      <c r="N950" s="2" t="str">
        <f t="shared" si="31"/>
        <v>Ellie BEER200m</v>
      </c>
      <c r="O950" t="str">
        <f>IF(COUNTIFS($N$2:$N$3997, N950)&gt;1, "Duplicate", "Unique")</f>
        <v>Unique</v>
      </c>
    </row>
    <row r="951" spans="1:15" x14ac:dyDescent="0.2">
      <c r="A951" s="2">
        <v>950</v>
      </c>
      <c r="B951" s="2">
        <f t="shared" si="32"/>
        <v>111</v>
      </c>
      <c r="C951" t="s">
        <v>866</v>
      </c>
      <c r="D951" t="s">
        <v>29</v>
      </c>
      <c r="E951" s="5">
        <v>44581</v>
      </c>
      <c r="F951" s="41">
        <f ca="1">DATEDIF(E951,TODAY(),"y")</f>
        <v>0</v>
      </c>
      <c r="G951" s="42" t="str">
        <f>IFERROR(VLOOKUP(C951&amp;D951,AUS_male_points_list!$A$3:$S$1048576,19,FALSE), IFERROR(VLOOKUP(C951&amp;D951,AUS_female_points_list!$A$3:$S$1048576,19,FALSE),""))</f>
        <v/>
      </c>
      <c r="I951" s="81">
        <f>IFERROR(VLOOKUP(C951&amp;D951,AUS_male_Toplist_21_22!$N$3:$Q$2969,2,FALSE),IFERROR(VLOOKUP(C951&amp;D951,AUS_female_Toplist_21_22!$N$3:$Q$2879,2,FALSE),"Not found"))</f>
        <v>983</v>
      </c>
      <c r="J951" s="81">
        <f>IFERROR(VLOOKUP(C951&amp;D951,AUS_male_Toplist_21_22!$N$3:$Q$2969,3,FALSE),IFERROR(VLOOKUP(C951&amp;D951,AUS_female_Toplist_21_22!$N$3:$Q$2879,3,FALSE),"Not found"))</f>
        <v>153</v>
      </c>
      <c r="K951" s="2">
        <f>IFERROR(VLOOKUP(C951&amp;D951,AUS_male_Toplist_21_22!$N$3:$Q$2969,4,FALSE),IFERROR(VLOOKUP(C951&amp;D951,AUS_female_Toplist_21_22!$N$3:$Q$2879,4,FALSE),"Not found"))</f>
        <v>31</v>
      </c>
      <c r="L951" s="2">
        <f>(COUNTIF($C$2:$C951,$C951)=1)+0</f>
        <v>1</v>
      </c>
      <c r="M951" s="2">
        <f>IF(L951=1,RANK(I951,$I$2:$I$1209,0),"Alternate event")</f>
        <v>704</v>
      </c>
      <c r="N951" s="2" t="str">
        <f t="shared" si="31"/>
        <v>Seth O'DONNELL5000m</v>
      </c>
      <c r="O951" t="str">
        <f>IF(COUNTIFS($N$2:$N$3997, N951)&gt;1, "Duplicate", "Unique")</f>
        <v>Unique</v>
      </c>
    </row>
    <row r="952" spans="1:15" x14ac:dyDescent="0.2">
      <c r="A952" s="2">
        <v>951</v>
      </c>
      <c r="B952" s="2">
        <f t="shared" si="32"/>
        <v>111</v>
      </c>
      <c r="C952" t="s">
        <v>255</v>
      </c>
      <c r="D952" t="s">
        <v>27</v>
      </c>
      <c r="E952" s="5">
        <v>37996</v>
      </c>
      <c r="F952" s="41">
        <f ca="1">DATEDIF(E952,TODAY(),"y")</f>
        <v>18</v>
      </c>
      <c r="G952" s="42" t="str">
        <f>IFERROR(VLOOKUP(C952&amp;D952,AUS_male_points_list!$A$3:$S$1048576,19,FALSE), IFERROR(VLOOKUP(C952&amp;D952,AUS_female_points_list!$A$3:$S$1048576,19,FALSE),""))</f>
        <v/>
      </c>
      <c r="I952" s="81">
        <f>IFERROR(VLOOKUP(C952&amp;D952,AUS_male_Toplist_21_22!$N$3:$Q$2969,2,FALSE),IFERROR(VLOOKUP(C952&amp;D952,AUS_female_Toplist_21_22!$N$3:$Q$2879,2,FALSE),"Not found"))</f>
        <v>998</v>
      </c>
      <c r="J952" s="81">
        <f>IFERROR(VLOOKUP(C952&amp;D952,AUS_male_Toplist_21_22!$N$3:$Q$2969,3,FALSE),IFERROR(VLOOKUP(C952&amp;D952,AUS_female_Toplist_21_22!$N$3:$Q$2879,3,FALSE),"Not found"))</f>
        <v>153</v>
      </c>
      <c r="K952" s="2">
        <f>IFERROR(VLOOKUP(C952&amp;D952,AUS_male_Toplist_21_22!$N$3:$Q$2969,4,FALSE),IFERROR(VLOOKUP(C952&amp;D952,AUS_female_Toplist_21_22!$N$3:$Q$2879,4,FALSE),"Not found"))</f>
        <v>34</v>
      </c>
      <c r="L952" s="2">
        <f>(COUNTIF($C$2:$C952,$C952)=1)+0</f>
        <v>1</v>
      </c>
      <c r="M952" s="2">
        <f>IF(L952=1,RANK(I952,$I$2:$I$1209,0),"Alternate event")</f>
        <v>622</v>
      </c>
      <c r="N952" s="2" t="str">
        <f t="shared" si="31"/>
        <v>Ava HONORE800m</v>
      </c>
      <c r="O952" t="str">
        <f>IF(COUNTIFS($N$2:$N$3997, N952)&gt;1, "Duplicate", "Unique")</f>
        <v>Unique</v>
      </c>
    </row>
    <row r="953" spans="1:15" x14ac:dyDescent="0.2">
      <c r="A953" s="2">
        <v>952</v>
      </c>
      <c r="B953" s="2">
        <f t="shared" si="32"/>
        <v>111</v>
      </c>
      <c r="C953" t="s">
        <v>1061</v>
      </c>
      <c r="D953" t="s">
        <v>28</v>
      </c>
      <c r="E953" s="5">
        <v>0</v>
      </c>
      <c r="F953" s="41">
        <f ca="1">DATEDIF(E953,TODAY(),"y")</f>
        <v>122</v>
      </c>
      <c r="G953" s="42" t="str">
        <f>IFERROR(VLOOKUP(C953&amp;D953,AUS_male_points_list!$A$3:$S$1048576,19,FALSE), IFERROR(VLOOKUP(C953&amp;D953,AUS_female_points_list!$A$3:$S$1048576,19,FALSE),""))</f>
        <v/>
      </c>
      <c r="I953" s="81">
        <f>IFERROR(VLOOKUP(C953&amp;D953,AUS_male_Toplist_21_22!$N$3:$Q$2969,2,FALSE),IFERROR(VLOOKUP(C953&amp;D953,AUS_female_Toplist_21_22!$N$3:$Q$2879,2,FALSE),"Not found"))</f>
        <v>992</v>
      </c>
      <c r="J953" s="81">
        <f>IFERROR(VLOOKUP(C953&amp;D953,AUS_male_Toplist_21_22!$N$3:$Q$2969,3,FALSE),IFERROR(VLOOKUP(C953&amp;D953,AUS_female_Toplist_21_22!$N$3:$Q$2879,3,FALSE),"Not found"))</f>
        <v>153</v>
      </c>
      <c r="K953" s="2">
        <f>IFERROR(VLOOKUP(C953&amp;D953,AUS_male_Toplist_21_22!$N$3:$Q$2969,4,FALSE),IFERROR(VLOOKUP(C953&amp;D953,AUS_female_Toplist_21_22!$N$3:$Q$2879,4,FALSE),"Not found"))</f>
        <v>40</v>
      </c>
      <c r="L953" s="2">
        <f>(COUNTIF($C$2:$C953,$C953)=1)+0</f>
        <v>1</v>
      </c>
      <c r="M953" s="2">
        <f>IF(L953=1,RANK(I953,$I$2:$I$1209,0),"Alternate event")</f>
        <v>656</v>
      </c>
      <c r="N953" s="2" t="str">
        <f t="shared" ref="N953:N1016" si="33">C953&amp;D953</f>
        <v>Connor WHITELEY1500m</v>
      </c>
      <c r="O953" t="str">
        <f>IF(COUNTIFS($N$2:$N$3997, N953)&gt;1, "Duplicate", "Unique")</f>
        <v>Unique</v>
      </c>
    </row>
    <row r="954" spans="1:15" x14ac:dyDescent="0.2">
      <c r="A954" s="2">
        <v>953</v>
      </c>
      <c r="B954" s="2">
        <f t="shared" si="32"/>
        <v>111</v>
      </c>
      <c r="C954" t="s">
        <v>719</v>
      </c>
      <c r="D954" t="s">
        <v>30</v>
      </c>
      <c r="E954" s="5">
        <v>35193</v>
      </c>
      <c r="F954" s="41">
        <f ca="1">DATEDIF(E954,TODAY(),"y")</f>
        <v>25</v>
      </c>
      <c r="G954" s="42" t="str">
        <f>IFERROR(VLOOKUP(C954&amp;D954,AUS_male_points_list!$A$3:$S$1048576,19,FALSE), IFERROR(VLOOKUP(C954&amp;D954,AUS_female_points_list!$A$3:$S$1048576,19,FALSE),""))</f>
        <v/>
      </c>
      <c r="I954" s="81">
        <f>IFERROR(VLOOKUP(C954&amp;D954,AUS_male_Toplist_21_22!$N$3:$Q$2969,2,FALSE),IFERROR(VLOOKUP(C954&amp;D954,AUS_female_Toplist_21_22!$N$3:$Q$2879,2,FALSE),"Not found"))</f>
        <v>962</v>
      </c>
      <c r="J954" s="81">
        <f>IFERROR(VLOOKUP(C954&amp;D954,AUS_male_Toplist_21_22!$N$3:$Q$2969,3,FALSE),IFERROR(VLOOKUP(C954&amp;D954,AUS_female_Toplist_21_22!$N$3:$Q$2879,3,FALSE),"Not found"))</f>
        <v>154</v>
      </c>
      <c r="K954" s="2">
        <f>IFERROR(VLOOKUP(C954&amp;D954,AUS_male_Toplist_21_22!$N$3:$Q$2969,4,FALSE),IFERROR(VLOOKUP(C954&amp;D954,AUS_female_Toplist_21_22!$N$3:$Q$2879,4,FALSE),"Not found"))</f>
        <v>13</v>
      </c>
      <c r="L954" s="2">
        <f>(COUNTIF($C$2:$C954,$C954)=1)+0</f>
        <v>1</v>
      </c>
      <c r="M954" s="2">
        <f>IF(L954=1,RANK(I954,$I$2:$I$1209,0),"Alternate event")</f>
        <v>790</v>
      </c>
      <c r="N954" s="2" t="str">
        <f t="shared" si="33"/>
        <v>Michael KERNAHAN10000m</v>
      </c>
      <c r="O954" t="str">
        <f>IF(COUNTIFS($N$2:$N$3997, N954)&gt;1, "Duplicate", "Unique")</f>
        <v>Unique</v>
      </c>
    </row>
    <row r="955" spans="1:15" x14ac:dyDescent="0.2">
      <c r="A955" s="2">
        <v>954</v>
      </c>
      <c r="B955" s="2">
        <f t="shared" si="32"/>
        <v>111</v>
      </c>
      <c r="C955" t="s">
        <v>1044</v>
      </c>
      <c r="D955" t="s">
        <v>26</v>
      </c>
      <c r="E955" s="5">
        <v>36251</v>
      </c>
      <c r="F955" s="41">
        <f ca="1">DATEDIF(E955,TODAY(),"y")</f>
        <v>22</v>
      </c>
      <c r="G955" s="42" t="str">
        <f>IFERROR(VLOOKUP(C955&amp;D955,AUS_male_points_list!$A$3:$S$1048576,19,FALSE), IFERROR(VLOOKUP(C955&amp;D955,AUS_female_points_list!$A$3:$S$1048576,19,FALSE),""))</f>
        <v/>
      </c>
      <c r="I955" s="81">
        <f>IFERROR(VLOOKUP(C955&amp;D955,AUS_male_Toplist_21_22!$N$3:$Q$2969,2,FALSE),IFERROR(VLOOKUP(C955&amp;D955,AUS_female_Toplist_21_22!$N$3:$Q$2879,2,FALSE),"Not found"))</f>
        <v>1020</v>
      </c>
      <c r="J955" s="81">
        <f>IFERROR(VLOOKUP(C955&amp;D955,AUS_male_Toplist_21_22!$N$3:$Q$2969,3,FALSE),IFERROR(VLOOKUP(C955&amp;D955,AUS_female_Toplist_21_22!$N$3:$Q$2879,3,FALSE),"Not found"))</f>
        <v>154</v>
      </c>
      <c r="K955" s="2">
        <f>IFERROR(VLOOKUP(C955&amp;D955,AUS_male_Toplist_21_22!$N$3:$Q$2969,4,FALSE),IFERROR(VLOOKUP(C955&amp;D955,AUS_female_Toplist_21_22!$N$3:$Q$2879,4,FALSE),"Not found"))</f>
        <v>17</v>
      </c>
      <c r="L955" s="2">
        <f>(COUNTIF($C$2:$C955,$C955)=1)+0</f>
        <v>0</v>
      </c>
      <c r="M955" s="2" t="str">
        <f>IF(L955=1,RANK(I955,$I$2:$I$1209,0),"Alternate event")</f>
        <v>Alternate event</v>
      </c>
      <c r="N955" s="2" t="str">
        <f t="shared" si="33"/>
        <v>Harrison HUNT400m</v>
      </c>
      <c r="O955" t="str">
        <f>IF(COUNTIFS($N$2:$N$3997, N955)&gt;1, "Duplicate", "Unique")</f>
        <v>Unique</v>
      </c>
    </row>
    <row r="956" spans="1:15" x14ac:dyDescent="0.2">
      <c r="A956" s="2">
        <v>955</v>
      </c>
      <c r="B956" s="2">
        <f t="shared" si="32"/>
        <v>111</v>
      </c>
      <c r="C956" t="s">
        <v>581</v>
      </c>
      <c r="D956" t="s">
        <v>26</v>
      </c>
      <c r="E956" s="5">
        <v>36178</v>
      </c>
      <c r="F956" s="41">
        <f ca="1">DATEDIF(E956,TODAY(),"y")</f>
        <v>23</v>
      </c>
      <c r="G956" s="42" t="str">
        <f>IFERROR(VLOOKUP(C956&amp;D956,AUS_male_points_list!$A$3:$S$1048576,19,FALSE), IFERROR(VLOOKUP(C956&amp;D956,AUS_female_points_list!$A$3:$S$1048576,19,FALSE),""))</f>
        <v/>
      </c>
      <c r="I956" s="81">
        <f>IFERROR(VLOOKUP(C956&amp;D956,AUS_male_Toplist_21_22!$N$3:$Q$2969,2,FALSE),IFERROR(VLOOKUP(C956&amp;D956,AUS_female_Toplist_21_22!$N$3:$Q$2879,2,FALSE),"Not found"))</f>
        <v>1020</v>
      </c>
      <c r="J956" s="81">
        <f>IFERROR(VLOOKUP(C956&amp;D956,AUS_male_Toplist_21_22!$N$3:$Q$2969,3,FALSE),IFERROR(VLOOKUP(C956&amp;D956,AUS_female_Toplist_21_22!$N$3:$Q$2879,3,FALSE),"Not found"))</f>
        <v>154</v>
      </c>
      <c r="K956" s="2">
        <f>IFERROR(VLOOKUP(C956&amp;D956,AUS_male_Toplist_21_22!$N$3:$Q$2969,4,FALSE),IFERROR(VLOOKUP(C956&amp;D956,AUS_female_Toplist_21_22!$N$3:$Q$2879,4,FALSE),"Not found"))</f>
        <v>17</v>
      </c>
      <c r="L956" s="2">
        <f>(COUNTIF($C$2:$C956,$C956)=1)+0</f>
        <v>1</v>
      </c>
      <c r="M956" s="2">
        <f>IF(L956=1,RANK(I956,$I$2:$I$1209,0),"Alternate event")</f>
        <v>488</v>
      </c>
      <c r="N956" s="2" t="str">
        <f t="shared" si="33"/>
        <v>Adam KOPP400m</v>
      </c>
      <c r="O956" t="str">
        <f>IF(COUNTIFS($N$2:$N$3997, N956)&gt;1, "Duplicate", "Unique")</f>
        <v>Unique</v>
      </c>
    </row>
    <row r="957" spans="1:15" x14ac:dyDescent="0.2">
      <c r="A957" s="2">
        <v>956</v>
      </c>
      <c r="B957" s="2">
        <f t="shared" si="32"/>
        <v>111</v>
      </c>
      <c r="C957" t="s">
        <v>554</v>
      </c>
      <c r="D957" s="5" t="s">
        <v>2</v>
      </c>
      <c r="E957" s="5">
        <v>44671</v>
      </c>
      <c r="F957" s="41" t="e">
        <f ca="1">DATEDIF(E957,TODAY(),"y")</f>
        <v>#NUM!</v>
      </c>
      <c r="G957" s="42" t="str">
        <f>IFERROR(VLOOKUP(C957&amp;D957,AUS_male_points_list!$A$3:$S$1048576,19,FALSE), IFERROR(VLOOKUP(C957&amp;D957,AUS_female_points_list!$A$3:$S$1048576,19,FALSE),""))</f>
        <v/>
      </c>
      <c r="I957" s="81">
        <f>IFERROR(VLOOKUP(C957&amp;D957,AUS_male_Toplist_21_22!$N$3:$Q$2969,2,FALSE),IFERROR(VLOOKUP(C957&amp;D957,AUS_female_Toplist_21_22!$N$3:$Q$2879,2,FALSE),"Not found"))</f>
        <v>1022</v>
      </c>
      <c r="J957" s="81">
        <f>IFERROR(VLOOKUP(C957&amp;D957,AUS_male_Toplist_21_22!$N$3:$Q$2969,3,FALSE),IFERROR(VLOOKUP(C957&amp;D957,AUS_female_Toplist_21_22!$N$3:$Q$2879,3,FALSE),"Not found"))</f>
        <v>154</v>
      </c>
      <c r="K957" s="2">
        <f>IFERROR(VLOOKUP(C957&amp;D957,AUS_male_Toplist_21_22!$N$3:$Q$2969,4,FALSE),IFERROR(VLOOKUP(C957&amp;D957,AUS_female_Toplist_21_22!$N$3:$Q$2879,4,FALSE),"Not found"))</f>
        <v>23</v>
      </c>
      <c r="L957" s="2">
        <f>(COUNTIF($C$2:$C957,$C957)=1)+0</f>
        <v>0</v>
      </c>
      <c r="M957" s="2" t="str">
        <f>IF(L957=1,RANK(I957,$I$2:$I$1209,0),"Alternate event")</f>
        <v>Alternate event</v>
      </c>
      <c r="N957" s="2" t="str">
        <f t="shared" si="33"/>
        <v>Cooper SHERMAN100m</v>
      </c>
      <c r="O957" t="str">
        <f>IF(COUNTIFS($N$2:$N$3997, N957)&gt;1, "Duplicate", "Unique")</f>
        <v>Unique</v>
      </c>
    </row>
    <row r="958" spans="1:15" x14ac:dyDescent="0.2">
      <c r="A958" s="2">
        <v>957</v>
      </c>
      <c r="B958" s="2">
        <f t="shared" si="32"/>
        <v>111</v>
      </c>
      <c r="C958" t="s">
        <v>988</v>
      </c>
      <c r="D958" t="s">
        <v>39</v>
      </c>
      <c r="E958" s="5">
        <v>0</v>
      </c>
      <c r="F958" s="41">
        <f ca="1">DATEDIF(E958,TODAY(),"y")</f>
        <v>122</v>
      </c>
      <c r="G958" s="42" t="str">
        <f>IFERROR(VLOOKUP(C958&amp;D958,AUS_male_points_list!$A$3:$S$1048576,19,FALSE), IFERROR(VLOOKUP(C958&amp;D958,AUS_female_points_list!$A$3:$S$1048576,19,FALSE),""))</f>
        <v/>
      </c>
      <c r="I958" s="81">
        <f>IFERROR(VLOOKUP(C958&amp;D958,AUS_male_Toplist_21_22!$N$3:$Q$2969,2,FALSE),IFERROR(VLOOKUP(C958&amp;D958,AUS_female_Toplist_21_22!$N$3:$Q$2879,2,FALSE),"Not found"))</f>
        <v>744</v>
      </c>
      <c r="J958" s="81">
        <f>IFERROR(VLOOKUP(C958&amp;D958,AUS_male_Toplist_21_22!$N$3:$Q$2969,3,FALSE),IFERROR(VLOOKUP(C958&amp;D958,AUS_female_Toplist_21_22!$N$3:$Q$2879,3,FALSE),"Not found"))</f>
        <v>154</v>
      </c>
      <c r="K958" s="2">
        <f>IFERROR(VLOOKUP(C958&amp;D958,AUS_male_Toplist_21_22!$N$3:$Q$2969,4,FALSE),IFERROR(VLOOKUP(C958&amp;D958,AUS_female_Toplist_21_22!$N$3:$Q$2879,4,FALSE),"Not found"))</f>
        <v>25</v>
      </c>
      <c r="L958" s="2">
        <f>(COUNTIF($C$2:$C958,$C958)=1)+0</f>
        <v>1</v>
      </c>
      <c r="M958" s="2">
        <f>IF(L958=1,RANK(I958,$I$2:$I$1209,0),"Alternate event")</f>
        <v>1117</v>
      </c>
      <c r="N958" s="2" t="str">
        <f t="shared" si="33"/>
        <v>Ateca Grace ULUIBUROTUshot-put</v>
      </c>
      <c r="O958" t="str">
        <f>IF(COUNTIFS($N$2:$N$3997, N958)&gt;1, "Duplicate", "Unique")</f>
        <v>Unique</v>
      </c>
    </row>
    <row r="959" spans="1:15" x14ac:dyDescent="0.2">
      <c r="A959" s="2">
        <v>958</v>
      </c>
      <c r="B959" s="2">
        <f t="shared" si="32"/>
        <v>111</v>
      </c>
      <c r="C959" t="s">
        <v>984</v>
      </c>
      <c r="D959" t="s">
        <v>40</v>
      </c>
      <c r="E959" s="5">
        <v>44671</v>
      </c>
      <c r="F959" s="41" t="e">
        <f ca="1">DATEDIF(E959,TODAY(),"y")</f>
        <v>#NUM!</v>
      </c>
      <c r="G959" s="42" t="str">
        <f>IFERROR(VLOOKUP(C959&amp;D959,AUS_male_points_list!$A$3:$S$1048576,19,FALSE), IFERROR(VLOOKUP(C959&amp;D959,AUS_female_points_list!$A$3:$S$1048576,19,FALSE),""))</f>
        <v/>
      </c>
      <c r="I959" s="81">
        <f>IFERROR(VLOOKUP(C959&amp;D959,AUS_male_Toplist_21_22!$N$3:$Q$2969,2,FALSE),IFERROR(VLOOKUP(C959&amp;D959,AUS_female_Toplist_21_22!$N$3:$Q$2879,2,FALSE),"Not found"))</f>
        <v>743</v>
      </c>
      <c r="J959" s="81">
        <f>IFERROR(VLOOKUP(C959&amp;D959,AUS_male_Toplist_21_22!$N$3:$Q$2969,3,FALSE),IFERROR(VLOOKUP(C959&amp;D959,AUS_female_Toplist_21_22!$N$3:$Q$2879,3,FALSE),"Not found"))</f>
        <v>154</v>
      </c>
      <c r="K959" s="2">
        <f>IFERROR(VLOOKUP(C959&amp;D959,AUS_male_Toplist_21_22!$N$3:$Q$2969,4,FALSE),IFERROR(VLOOKUP(C959&amp;D959,AUS_female_Toplist_21_22!$N$3:$Q$2879,4,FALSE),"Not found"))</f>
        <v>26</v>
      </c>
      <c r="L959" s="2">
        <f>(COUNTIF($C$2:$C959,$C959)=1)+0</f>
        <v>0</v>
      </c>
      <c r="M959" s="2" t="str">
        <f>IF(L959=1,RANK(I959,$I$2:$I$1209,0),"Alternate event")</f>
        <v>Alternate event</v>
      </c>
      <c r="N959" s="2" t="str">
        <f t="shared" si="33"/>
        <v>Natalia LESZCZYNSKIdiscus-throw</v>
      </c>
      <c r="O959" t="str">
        <f>IF(COUNTIFS($N$2:$N$3997, N959)&gt;1, "Duplicate", "Unique")</f>
        <v>Unique</v>
      </c>
    </row>
    <row r="960" spans="1:15" x14ac:dyDescent="0.2">
      <c r="A960" s="2">
        <v>959</v>
      </c>
      <c r="B960" s="2">
        <f t="shared" si="32"/>
        <v>111</v>
      </c>
      <c r="C960" t="s">
        <v>177</v>
      </c>
      <c r="D960" t="s">
        <v>25</v>
      </c>
      <c r="E960" s="5">
        <v>44671</v>
      </c>
      <c r="F960" s="41" t="e">
        <f ca="1">DATEDIF(E960,TODAY(),"y")</f>
        <v>#NUM!</v>
      </c>
      <c r="G960" s="42" t="str">
        <f>IFERROR(VLOOKUP(C960&amp;D960,AUS_male_points_list!$A$3:$S$1048576,19,FALSE), IFERROR(VLOOKUP(C960&amp;D960,AUS_female_points_list!$A$3:$S$1048576,19,FALSE),""))</f>
        <v/>
      </c>
      <c r="I960" s="81">
        <f>IFERROR(VLOOKUP(C960&amp;D960,AUS_male_Toplist_21_22!$N$3:$Q$2969,2,FALSE),IFERROR(VLOOKUP(C960&amp;D960,AUS_female_Toplist_21_22!$N$3:$Q$2879,2,FALSE),"Not found"))</f>
        <v>1006</v>
      </c>
      <c r="J960" s="81">
        <f>IFERROR(VLOOKUP(C960&amp;D960,AUS_male_Toplist_21_22!$N$3:$Q$2969,3,FALSE),IFERROR(VLOOKUP(C960&amp;D960,AUS_female_Toplist_21_22!$N$3:$Q$2879,3,FALSE),"Not found"))</f>
        <v>154</v>
      </c>
      <c r="K960" s="2">
        <f>IFERROR(VLOOKUP(C960&amp;D960,AUS_male_Toplist_21_22!$N$3:$Q$2969,4,FALSE),IFERROR(VLOOKUP(C960&amp;D960,AUS_female_Toplist_21_22!$N$3:$Q$2879,4,FALSE),"Not found"))</f>
        <v>30</v>
      </c>
      <c r="L960" s="2">
        <f>(COUNTIF($C$2:$C960,$C960)=1)+0</f>
        <v>1</v>
      </c>
      <c r="M960" s="2">
        <f>IF(L960=1,RANK(I960,$I$2:$I$1209,0),"Alternate event")</f>
        <v>563</v>
      </c>
      <c r="N960" s="2" t="str">
        <f t="shared" si="33"/>
        <v>Annie PFEIFFER200m</v>
      </c>
      <c r="O960" t="str">
        <f>IF(COUNTIFS($N$2:$N$3997, N960)&gt;1, "Duplicate", "Unique")</f>
        <v>Unique</v>
      </c>
    </row>
    <row r="961" spans="1:15" x14ac:dyDescent="0.2">
      <c r="A961" s="2">
        <v>960</v>
      </c>
      <c r="B961" s="2">
        <f t="shared" si="32"/>
        <v>111</v>
      </c>
      <c r="C961" t="s">
        <v>152</v>
      </c>
      <c r="D961" t="s">
        <v>25</v>
      </c>
      <c r="E961" s="5">
        <v>37316</v>
      </c>
      <c r="F961" s="41">
        <f ca="1">DATEDIF(E961,TODAY(),"y")</f>
        <v>20</v>
      </c>
      <c r="G961" s="42" t="str">
        <f>IFERROR(VLOOKUP(C961&amp;D961,AUS_male_points_list!$A$3:$S$1048576,19,FALSE), IFERROR(VLOOKUP(C961&amp;D961,AUS_female_points_list!$A$3:$S$1048576,19,FALSE),""))</f>
        <v/>
      </c>
      <c r="I961" s="81">
        <f>IFERROR(VLOOKUP(C961&amp;D961,AUS_male_Toplist_21_22!$N$3:$Q$2969,2,FALSE),IFERROR(VLOOKUP(C961&amp;D961,AUS_female_Toplist_21_22!$N$3:$Q$2879,2,FALSE),"Not found"))</f>
        <v>1006</v>
      </c>
      <c r="J961" s="81">
        <f>IFERROR(VLOOKUP(C961&amp;D961,AUS_male_Toplist_21_22!$N$3:$Q$2969,3,FALSE),IFERROR(VLOOKUP(C961&amp;D961,AUS_female_Toplist_21_22!$N$3:$Q$2879,3,FALSE),"Not found"))</f>
        <v>154</v>
      </c>
      <c r="K961" s="2">
        <f>IFERROR(VLOOKUP(C961&amp;D961,AUS_male_Toplist_21_22!$N$3:$Q$2969,4,FALSE),IFERROR(VLOOKUP(C961&amp;D961,AUS_female_Toplist_21_22!$N$3:$Q$2879,4,FALSE),"Not found"))</f>
        <v>30</v>
      </c>
      <c r="L961" s="2">
        <f>(COUNTIF($C$2:$C961,$C961)=1)+0</f>
        <v>1</v>
      </c>
      <c r="M961" s="2">
        <f>IF(L961=1,RANK(I961,$I$2:$I$1209,0),"Alternate event")</f>
        <v>563</v>
      </c>
      <c r="N961" s="2" t="str">
        <f t="shared" si="33"/>
        <v>Stephanie WELSH200m</v>
      </c>
      <c r="O961" t="str">
        <f>IF(COUNTIFS($N$2:$N$3997, N961)&gt;1, "Duplicate", "Unique")</f>
        <v>Unique</v>
      </c>
    </row>
    <row r="962" spans="1:15" x14ac:dyDescent="0.2">
      <c r="A962" s="2">
        <v>961</v>
      </c>
      <c r="B962" s="2">
        <f t="shared" si="32"/>
        <v>111</v>
      </c>
      <c r="C962" t="s">
        <v>699</v>
      </c>
      <c r="D962" t="s">
        <v>29</v>
      </c>
      <c r="E962" s="5">
        <v>35273</v>
      </c>
      <c r="F962" s="41">
        <f ca="1">DATEDIF(E962,TODAY(),"y")</f>
        <v>25</v>
      </c>
      <c r="G962" s="42" t="str">
        <f>IFERROR(VLOOKUP(C962&amp;D962,AUS_male_points_list!$A$3:$S$1048576,19,FALSE), IFERROR(VLOOKUP(C962&amp;D962,AUS_female_points_list!$A$3:$S$1048576,19,FALSE),""))</f>
        <v/>
      </c>
      <c r="I962" s="81">
        <f>IFERROR(VLOOKUP(C962&amp;D962,AUS_male_Toplist_21_22!$N$3:$Q$2969,2,FALSE),IFERROR(VLOOKUP(C962&amp;D962,AUS_female_Toplist_21_22!$N$3:$Q$2879,2,FALSE),"Not found"))</f>
        <v>982</v>
      </c>
      <c r="J962" s="81">
        <f>IFERROR(VLOOKUP(C962&amp;D962,AUS_male_Toplist_21_22!$N$3:$Q$2969,3,FALSE),IFERROR(VLOOKUP(C962&amp;D962,AUS_female_Toplist_21_22!$N$3:$Q$2879,3,FALSE),"Not found"))</f>
        <v>154</v>
      </c>
      <c r="K962" s="2">
        <f>IFERROR(VLOOKUP(C962&amp;D962,AUS_male_Toplist_21_22!$N$3:$Q$2969,4,FALSE),IFERROR(VLOOKUP(C962&amp;D962,AUS_female_Toplist_21_22!$N$3:$Q$2879,4,FALSE),"Not found"))</f>
        <v>32</v>
      </c>
      <c r="L962" s="2">
        <f>(COUNTIF($C$2:$C962,$C962)=1)+0</f>
        <v>1</v>
      </c>
      <c r="M962" s="2">
        <f>IF(L962=1,RANK(I962,$I$2:$I$1209,0),"Alternate event")</f>
        <v>710</v>
      </c>
      <c r="N962" s="2" t="str">
        <f t="shared" si="33"/>
        <v>Matt SMITH5000m</v>
      </c>
      <c r="O962" t="str">
        <f>IF(COUNTIFS($N$2:$N$3997, N962)&gt;1, "Duplicate", "Unique")</f>
        <v>Unique</v>
      </c>
    </row>
    <row r="963" spans="1:15" x14ac:dyDescent="0.2">
      <c r="A963" s="2">
        <v>962</v>
      </c>
      <c r="B963" s="2">
        <f t="shared" ref="B963:B1026" si="34">IF(AND(L963=1,K963&lt;=3),B962+1,B962)</f>
        <v>111</v>
      </c>
      <c r="C963" t="s">
        <v>1077</v>
      </c>
      <c r="D963" t="s">
        <v>33</v>
      </c>
      <c r="E963" s="5">
        <v>0</v>
      </c>
      <c r="F963" s="41">
        <f ca="1">DATEDIF(E963,TODAY(),"y")</f>
        <v>122</v>
      </c>
      <c r="G963" s="42" t="str">
        <f>IFERROR(VLOOKUP(C963&amp;D963,AUS_male_points_list!$A$3:$S$1048576,19,FALSE), IFERROR(VLOOKUP(C963&amp;D963,AUS_female_points_list!$A$3:$S$1048576,19,FALSE),""))</f>
        <v/>
      </c>
      <c r="I963" s="81">
        <f>IFERROR(VLOOKUP(C963&amp;D963,AUS_male_Toplist_21_22!$N$3:$Q$2969,2,FALSE),IFERROR(VLOOKUP(C963&amp;D963,AUS_female_Toplist_21_22!$N$3:$Q$2879,2,FALSE),"Not found"))</f>
        <v>922</v>
      </c>
      <c r="J963" s="81">
        <f>IFERROR(VLOOKUP(C963&amp;D963,AUS_male_Toplist_21_22!$N$3:$Q$2969,3,FALSE),IFERROR(VLOOKUP(C963&amp;D963,AUS_female_Toplist_21_22!$N$3:$Q$2879,3,FALSE),"Not found"))</f>
        <v>155</v>
      </c>
      <c r="K963" s="2">
        <f>IFERROR(VLOOKUP(C963&amp;D963,AUS_male_Toplist_21_22!$N$3:$Q$2969,4,FALSE),IFERROR(VLOOKUP(C963&amp;D963,AUS_female_Toplist_21_22!$N$3:$Q$2879,4,FALSE),"Not found"))</f>
        <v>18</v>
      </c>
      <c r="L963" s="2">
        <f>(COUNTIF($C$2:$C963,$C963)=1)+0</f>
        <v>1</v>
      </c>
      <c r="M963" s="2">
        <f>IF(L963=1,RANK(I963,$I$2:$I$1209,0),"Alternate event")</f>
        <v>924</v>
      </c>
      <c r="N963" s="2" t="str">
        <f t="shared" si="33"/>
        <v>Jarrod SANSOM400mh</v>
      </c>
      <c r="O963" t="str">
        <f>IF(COUNTIFS($N$2:$N$3997, N963)&gt;1, "Duplicate", "Unique")</f>
        <v>Unique</v>
      </c>
    </row>
    <row r="964" spans="1:15" x14ac:dyDescent="0.2">
      <c r="A964" s="2">
        <v>963</v>
      </c>
      <c r="B964" s="2">
        <f t="shared" si="34"/>
        <v>111</v>
      </c>
      <c r="C964" t="s">
        <v>632</v>
      </c>
      <c r="D964" t="s">
        <v>27</v>
      </c>
      <c r="E964" s="5">
        <v>44581</v>
      </c>
      <c r="F964" s="41">
        <f ca="1">DATEDIF(E964,TODAY(),"y")</f>
        <v>0</v>
      </c>
      <c r="G964" s="42" t="str">
        <f>IFERROR(VLOOKUP(C964&amp;D964,AUS_male_points_list!$A$3:$S$1048576,19,FALSE), IFERROR(VLOOKUP(C964&amp;D964,AUS_female_points_list!$A$3:$S$1048576,19,FALSE),""))</f>
        <v/>
      </c>
      <c r="I964" s="81">
        <f>IFERROR(VLOOKUP(C964&amp;D964,AUS_male_Toplist_21_22!$N$3:$Q$2969,2,FALSE),IFERROR(VLOOKUP(C964&amp;D964,AUS_female_Toplist_21_22!$N$3:$Q$2879,2,FALSE),"Not found"))</f>
        <v>1007</v>
      </c>
      <c r="J964" s="81">
        <f>IFERROR(VLOOKUP(C964&amp;D964,AUS_male_Toplist_21_22!$N$3:$Q$2969,3,FALSE),IFERROR(VLOOKUP(C964&amp;D964,AUS_female_Toplist_21_22!$N$3:$Q$2879,3,FALSE),"Not found"))</f>
        <v>155</v>
      </c>
      <c r="K964" s="2">
        <f>IFERROR(VLOOKUP(C964&amp;D964,AUS_male_Toplist_21_22!$N$3:$Q$2969,4,FALSE),IFERROR(VLOOKUP(C964&amp;D964,AUS_female_Toplist_21_22!$N$3:$Q$2879,4,FALSE),"Not found"))</f>
        <v>22</v>
      </c>
      <c r="L964" s="2">
        <f>(COUNTIF($C$2:$C964,$C964)=1)+0</f>
        <v>1</v>
      </c>
      <c r="M964" s="2">
        <f>IF(L964=1,RANK(I964,$I$2:$I$1209,0),"Alternate event")</f>
        <v>555</v>
      </c>
      <c r="N964" s="2" t="str">
        <f t="shared" si="33"/>
        <v>DeGras AMEKATA800m</v>
      </c>
      <c r="O964" t="str">
        <f>IF(COUNTIFS($N$2:$N$3997, N964)&gt;1, "Duplicate", "Unique")</f>
        <v>Unique</v>
      </c>
    </row>
    <row r="965" spans="1:15" x14ac:dyDescent="0.2">
      <c r="A965" s="2">
        <v>964</v>
      </c>
      <c r="B965" s="2">
        <f t="shared" si="34"/>
        <v>111</v>
      </c>
      <c r="C965" t="s">
        <v>530</v>
      </c>
      <c r="D965" t="s">
        <v>2</v>
      </c>
      <c r="E965" s="5">
        <v>36078</v>
      </c>
      <c r="F965" s="41">
        <f ca="1">DATEDIF(E965,TODAY(),"y")</f>
        <v>23</v>
      </c>
      <c r="G965" s="42" t="str">
        <f>IFERROR(VLOOKUP(C965&amp;D965,AUS_male_points_list!$A$3:$S$1048576,19,FALSE), IFERROR(VLOOKUP(C965&amp;D965,AUS_female_points_list!$A$3:$S$1048576,19,FALSE),""))</f>
        <v/>
      </c>
      <c r="I965" s="81">
        <f>IFERROR(VLOOKUP(C965&amp;D965,AUS_male_Toplist_21_22!$N$3:$Q$2969,2,FALSE),IFERROR(VLOOKUP(C965&amp;D965,AUS_female_Toplist_21_22!$N$3:$Q$2879,2,FALSE),"Not found"))</f>
        <v>1021</v>
      </c>
      <c r="J965" s="81">
        <f>IFERROR(VLOOKUP(C965&amp;D965,AUS_male_Toplist_21_22!$N$3:$Q$2969,3,FALSE),IFERROR(VLOOKUP(C965&amp;D965,AUS_female_Toplist_21_22!$N$3:$Q$2879,3,FALSE),"Not found"))</f>
        <v>155</v>
      </c>
      <c r="K965" s="2">
        <f>IFERROR(VLOOKUP(C965&amp;D965,AUS_male_Toplist_21_22!$N$3:$Q$2969,4,FALSE),IFERROR(VLOOKUP(C965&amp;D965,AUS_female_Toplist_21_22!$N$3:$Q$2879,4,FALSE),"Not found"))</f>
        <v>24</v>
      </c>
      <c r="L965" s="2">
        <f>(COUNTIF($C$2:$C965,$C965)=1)+0</f>
        <v>1</v>
      </c>
      <c r="M965" s="2">
        <f>IF(L965=1,RANK(I965,$I$2:$I$1209,0),"Alternate event")</f>
        <v>478</v>
      </c>
      <c r="N965" s="2" t="str">
        <f t="shared" si="33"/>
        <v>Matthew RIZZO100m</v>
      </c>
      <c r="O965" t="str">
        <f>IF(COUNTIFS($N$2:$N$3997, N965)&gt;1, "Duplicate", "Unique")</f>
        <v>Unique</v>
      </c>
    </row>
    <row r="966" spans="1:15" x14ac:dyDescent="0.2">
      <c r="A966" s="2">
        <v>965</v>
      </c>
      <c r="B966" s="2">
        <f t="shared" si="34"/>
        <v>111</v>
      </c>
      <c r="C966" t="s">
        <v>556</v>
      </c>
      <c r="D966" t="s">
        <v>2</v>
      </c>
      <c r="E966" s="5">
        <v>36678</v>
      </c>
      <c r="F966" s="41">
        <f ca="1">DATEDIF(E966,TODAY(),"y")</f>
        <v>21</v>
      </c>
      <c r="G966" s="42" t="str">
        <f>IFERROR(VLOOKUP(C966&amp;D966,AUS_male_points_list!$A$3:$S$1048576,19,FALSE), IFERROR(VLOOKUP(C966&amp;D966,AUS_female_points_list!$A$3:$S$1048576,19,FALSE),""))</f>
        <v/>
      </c>
      <c r="I966" s="81">
        <f>IFERROR(VLOOKUP(C966&amp;D966,AUS_male_Toplist_21_22!$N$3:$Q$2969,2,FALSE),IFERROR(VLOOKUP(C966&amp;D966,AUS_female_Toplist_21_22!$N$3:$Q$2879,2,FALSE),"Not found"))</f>
        <v>1021</v>
      </c>
      <c r="J966" s="81">
        <f>IFERROR(VLOOKUP(C966&amp;D966,AUS_male_Toplist_21_22!$N$3:$Q$2969,3,FALSE),IFERROR(VLOOKUP(C966&amp;D966,AUS_female_Toplist_21_22!$N$3:$Q$2879,3,FALSE),"Not found"))</f>
        <v>155</v>
      </c>
      <c r="K966" s="2">
        <f>IFERROR(VLOOKUP(C966&amp;D966,AUS_male_Toplist_21_22!$N$3:$Q$2969,4,FALSE),IFERROR(VLOOKUP(C966&amp;D966,AUS_female_Toplist_21_22!$N$3:$Q$2879,4,FALSE),"Not found"))</f>
        <v>24</v>
      </c>
      <c r="L966" s="2">
        <f>(COUNTIF($C$2:$C966,$C966)=1)+0</f>
        <v>0</v>
      </c>
      <c r="M966" s="2" t="str">
        <f>IF(L966=1,RANK(I966,$I$2:$I$1209,0),"Alternate event")</f>
        <v>Alternate event</v>
      </c>
      <c r="N966" s="2" t="str">
        <f t="shared" si="33"/>
        <v>Michael HANNA100m</v>
      </c>
      <c r="O966" t="str">
        <f>IF(COUNTIFS($N$2:$N$3997, N966)&gt;1, "Duplicate", "Unique")</f>
        <v>Unique</v>
      </c>
    </row>
    <row r="967" spans="1:15" x14ac:dyDescent="0.2">
      <c r="A967" s="2">
        <v>966</v>
      </c>
      <c r="B967" s="2">
        <f t="shared" si="34"/>
        <v>111</v>
      </c>
      <c r="C967" t="s">
        <v>318</v>
      </c>
      <c r="D967" t="s">
        <v>29</v>
      </c>
      <c r="E967" s="5">
        <v>33879</v>
      </c>
      <c r="F967" s="41">
        <f ca="1">DATEDIF(E967,TODAY(),"y")</f>
        <v>29</v>
      </c>
      <c r="G967" s="42" t="str">
        <f>IFERROR(VLOOKUP(C967&amp;D967,AUS_male_points_list!$A$3:$S$1048576,19,FALSE), IFERROR(VLOOKUP(C967&amp;D967,AUS_female_points_list!$A$3:$S$1048576,19,FALSE),""))</f>
        <v/>
      </c>
      <c r="I967" s="81">
        <f>IFERROR(VLOOKUP(C967&amp;D967,AUS_male_Toplist_21_22!$N$3:$Q$2969,2,FALSE),IFERROR(VLOOKUP(C967&amp;D967,AUS_female_Toplist_21_22!$N$3:$Q$2879,2,FALSE),"Not found"))</f>
        <v>968</v>
      </c>
      <c r="J967" s="81">
        <f>IFERROR(VLOOKUP(C967&amp;D967,AUS_male_Toplist_21_22!$N$3:$Q$2969,3,FALSE),IFERROR(VLOOKUP(C967&amp;D967,AUS_female_Toplist_21_22!$N$3:$Q$2879,3,FALSE),"Not found"))</f>
        <v>155</v>
      </c>
      <c r="K967" s="2">
        <f>IFERROR(VLOOKUP(C967&amp;D967,AUS_male_Toplist_21_22!$N$3:$Q$2969,4,FALSE),IFERROR(VLOOKUP(C967&amp;D967,AUS_female_Toplist_21_22!$N$3:$Q$2879,4,FALSE),"Not found"))</f>
        <v>29</v>
      </c>
      <c r="L967" s="2">
        <f>(COUNTIF($C$2:$C967,$C967)=1)+0</f>
        <v>0</v>
      </c>
      <c r="M967" s="2" t="str">
        <f>IF(L967=1,RANK(I967,$I$2:$I$1209,0),"Alternate event")</f>
        <v>Alternate event</v>
      </c>
      <c r="N967" s="2" t="str">
        <f t="shared" si="33"/>
        <v>Charlotte WILSON5000m</v>
      </c>
      <c r="O967" t="str">
        <f>IF(COUNTIFS($N$2:$N$3997, N967)&gt;1, "Duplicate", "Unique")</f>
        <v>Unique</v>
      </c>
    </row>
    <row r="968" spans="1:15" x14ac:dyDescent="0.2">
      <c r="A968" s="2">
        <v>967</v>
      </c>
      <c r="B968" s="2">
        <f t="shared" si="34"/>
        <v>111</v>
      </c>
      <c r="C968" t="s">
        <v>510</v>
      </c>
      <c r="D968" t="s">
        <v>25</v>
      </c>
      <c r="E968" s="5">
        <v>35937</v>
      </c>
      <c r="F968" s="41">
        <f ca="1">DATEDIF(E968,TODAY(),"y")</f>
        <v>23</v>
      </c>
      <c r="G968" s="42" t="str">
        <f>IFERROR(VLOOKUP(C968&amp;D968,AUS_male_points_list!$A$3:$S$1048576,19,FALSE), IFERROR(VLOOKUP(C968&amp;D968,AUS_female_points_list!$A$3:$S$1048576,19,FALSE),""))</f>
        <v/>
      </c>
      <c r="I968" s="81">
        <f>IFERROR(VLOOKUP(C968&amp;D968,AUS_male_Toplist_21_22!$N$3:$Q$2969,2,FALSE),IFERROR(VLOOKUP(C968&amp;D968,AUS_female_Toplist_21_22!$N$3:$Q$2879,2,FALSE),"Not found"))</f>
        <v>1011</v>
      </c>
      <c r="J968" s="81">
        <f>IFERROR(VLOOKUP(C968&amp;D968,AUS_male_Toplist_21_22!$N$3:$Q$2969,3,FALSE),IFERROR(VLOOKUP(C968&amp;D968,AUS_female_Toplist_21_22!$N$3:$Q$2879,3,FALSE),"Not found"))</f>
        <v>155</v>
      </c>
      <c r="K968" s="2">
        <f>IFERROR(VLOOKUP(C968&amp;D968,AUS_male_Toplist_21_22!$N$3:$Q$2969,4,FALSE),IFERROR(VLOOKUP(C968&amp;D968,AUS_female_Toplist_21_22!$N$3:$Q$2879,4,FALSE),"Not found"))</f>
        <v>30</v>
      </c>
      <c r="L968" s="2">
        <f>(COUNTIF($C$2:$C968,$C968)=1)+0</f>
        <v>0</v>
      </c>
      <c r="M968" s="2" t="str">
        <f>IF(L968=1,RANK(I968,$I$2:$I$1209,0),"Alternate event")</f>
        <v>Alternate event</v>
      </c>
      <c r="N968" s="2" t="str">
        <f t="shared" si="33"/>
        <v>Jack HALE200m</v>
      </c>
      <c r="O968" t="str">
        <f>IF(COUNTIFS($N$2:$N$3997, N968)&gt;1, "Duplicate", "Unique")</f>
        <v>Unique</v>
      </c>
    </row>
    <row r="969" spans="1:15" x14ac:dyDescent="0.2">
      <c r="A969" s="2">
        <v>968</v>
      </c>
      <c r="B969" s="2">
        <f t="shared" si="34"/>
        <v>111</v>
      </c>
      <c r="C969" t="s">
        <v>880</v>
      </c>
      <c r="D969" t="s">
        <v>37</v>
      </c>
      <c r="E969" s="5">
        <v>44701</v>
      </c>
      <c r="F969" s="41" t="e">
        <f ca="1">DATEDIF(E969,TODAY(),"y")</f>
        <v>#NUM!</v>
      </c>
      <c r="G969" s="42" t="str">
        <f>IFERROR(VLOOKUP(C969&amp;D969,AUS_male_points_list!$A$3:$S$1048576,19,FALSE), IFERROR(VLOOKUP(C969&amp;D969,AUS_female_points_list!$A$3:$S$1048576,19,FALSE),""))</f>
        <v/>
      </c>
      <c r="I969" s="81">
        <f>IFERROR(VLOOKUP(C969&amp;D969,AUS_male_Toplist_21_22!$N$3:$Q$2969,2,FALSE),IFERROR(VLOOKUP(C969&amp;D969,AUS_female_Toplist_21_22!$N$3:$Q$2879,2,FALSE),"Not found"))</f>
        <v>925</v>
      </c>
      <c r="J969" s="81">
        <f>IFERROR(VLOOKUP(C969&amp;D969,AUS_male_Toplist_21_22!$N$3:$Q$2969,3,FALSE),IFERROR(VLOOKUP(C969&amp;D969,AUS_female_Toplist_21_22!$N$3:$Q$2879,3,FALSE),"Not found"))</f>
        <v>155</v>
      </c>
      <c r="K969" s="2">
        <f>IFERROR(VLOOKUP(C969&amp;D969,AUS_male_Toplist_21_22!$N$3:$Q$2969,4,FALSE),IFERROR(VLOOKUP(C969&amp;D969,AUS_female_Toplist_21_22!$N$3:$Q$2879,4,FALSE),"Not found"))</f>
        <v>40</v>
      </c>
      <c r="L969" s="2">
        <f>(COUNTIF($C$2:$C969,$C969)=1)+0</f>
        <v>0</v>
      </c>
      <c r="M969" s="2" t="str">
        <f>IF(L969=1,RANK(I969,$I$2:$I$1209,0),"Alternate event")</f>
        <v>Alternate event</v>
      </c>
      <c r="N969" s="2" t="str">
        <f t="shared" si="33"/>
        <v>Katherine BAYNESlong-jump</v>
      </c>
      <c r="O969" t="str">
        <f>IF(COUNTIFS($N$2:$N$3997, N969)&gt;1, "Duplicate", "Unique")</f>
        <v>Unique</v>
      </c>
    </row>
    <row r="970" spans="1:15" x14ac:dyDescent="0.2">
      <c r="A970" s="2">
        <v>969</v>
      </c>
      <c r="B970" s="2">
        <f t="shared" si="34"/>
        <v>111</v>
      </c>
      <c r="C970" t="s">
        <v>989</v>
      </c>
      <c r="D970" t="s">
        <v>39</v>
      </c>
      <c r="E970" s="5">
        <v>44640</v>
      </c>
      <c r="F970" s="41" t="e">
        <f ca="1">DATEDIF(E970,TODAY(),"y")</f>
        <v>#NUM!</v>
      </c>
      <c r="G970" s="42" t="str">
        <f>IFERROR(VLOOKUP(C970&amp;D970,AUS_male_points_list!$A$3:$S$1048576,19,FALSE), IFERROR(VLOOKUP(C970&amp;D970,AUS_female_points_list!$A$3:$S$1048576,19,FALSE),""))</f>
        <v/>
      </c>
      <c r="I970" s="81">
        <f>IFERROR(VLOOKUP(C970&amp;D970,AUS_male_Toplist_21_22!$N$3:$Q$2969,2,FALSE),IFERROR(VLOOKUP(C970&amp;D970,AUS_female_Toplist_21_22!$N$3:$Q$2879,2,FALSE),"Not found"))</f>
        <v>741</v>
      </c>
      <c r="J970" s="81">
        <f>IFERROR(VLOOKUP(C970&amp;D970,AUS_male_Toplist_21_22!$N$3:$Q$2969,3,FALSE),IFERROR(VLOOKUP(C970&amp;D970,AUS_female_Toplist_21_22!$N$3:$Q$2879,3,FALSE),"Not found"))</f>
        <v>156</v>
      </c>
      <c r="K970" s="2">
        <f>IFERROR(VLOOKUP(C970&amp;D970,AUS_male_Toplist_21_22!$N$3:$Q$2969,4,FALSE),IFERROR(VLOOKUP(C970&amp;D970,AUS_female_Toplist_21_22!$N$3:$Q$2879,4,FALSE),"Not found"))</f>
        <v>26</v>
      </c>
      <c r="L970" s="2">
        <f>(COUNTIF($C$2:$C970,$C970)=1)+0</f>
        <v>1</v>
      </c>
      <c r="M970" s="2">
        <f>IF(L970=1,RANK(I970,$I$2:$I$1209,0),"Alternate event")</f>
        <v>1119</v>
      </c>
      <c r="N970" s="2" t="str">
        <f t="shared" si="33"/>
        <v>Penny GIDDYshot-put</v>
      </c>
      <c r="O970" t="str">
        <f>IF(COUNTIFS($N$2:$N$3997, N970)&gt;1, "Duplicate", "Unique")</f>
        <v>Unique</v>
      </c>
    </row>
    <row r="971" spans="1:15" x14ac:dyDescent="0.2">
      <c r="A971" s="2">
        <v>970</v>
      </c>
      <c r="B971" s="2">
        <f t="shared" si="34"/>
        <v>111</v>
      </c>
      <c r="C971" t="s">
        <v>189</v>
      </c>
      <c r="D971" t="s">
        <v>25</v>
      </c>
      <c r="E971" s="5">
        <v>36034</v>
      </c>
      <c r="F971" s="41">
        <f ca="1">DATEDIF(E971,TODAY(),"y")</f>
        <v>23</v>
      </c>
      <c r="G971" s="42" t="str">
        <f>IFERROR(VLOOKUP(C971&amp;D971,AUS_male_points_list!$A$3:$S$1048576,19,FALSE), IFERROR(VLOOKUP(C971&amp;D971,AUS_female_points_list!$A$3:$S$1048576,19,FALSE),""))</f>
        <v/>
      </c>
      <c r="I971" s="81">
        <f>IFERROR(VLOOKUP(C971&amp;D971,AUS_male_Toplist_21_22!$N$3:$Q$2969,2,FALSE),IFERROR(VLOOKUP(C971&amp;D971,AUS_female_Toplist_21_22!$N$3:$Q$2879,2,FALSE),"Not found"))</f>
        <v>1005</v>
      </c>
      <c r="J971" s="81">
        <f>IFERROR(VLOOKUP(C971&amp;D971,AUS_male_Toplist_21_22!$N$3:$Q$2969,3,FALSE),IFERROR(VLOOKUP(C971&amp;D971,AUS_female_Toplist_21_22!$N$3:$Q$2879,3,FALSE),"Not found"))</f>
        <v>156</v>
      </c>
      <c r="K971" s="2">
        <f>IFERROR(VLOOKUP(C971&amp;D971,AUS_male_Toplist_21_22!$N$3:$Q$2969,4,FALSE),IFERROR(VLOOKUP(C971&amp;D971,AUS_female_Toplist_21_22!$N$3:$Q$2879,4,FALSE),"Not found"))</f>
        <v>32</v>
      </c>
      <c r="L971" s="2">
        <f>(COUNTIF($C$2:$C971,$C971)=1)+0</f>
        <v>1</v>
      </c>
      <c r="M971" s="2">
        <f>IF(L971=1,RANK(I971,$I$2:$I$1209,0),"Alternate event")</f>
        <v>569</v>
      </c>
      <c r="N971" s="2" t="str">
        <f t="shared" si="33"/>
        <v>Jessica PAYNE200m</v>
      </c>
      <c r="O971" t="str">
        <f>IF(COUNTIFS($N$2:$N$3997, N971)&gt;1, "Duplicate", "Unique")</f>
        <v>Unique</v>
      </c>
    </row>
    <row r="972" spans="1:15" x14ac:dyDescent="0.2">
      <c r="A972" s="2">
        <v>971</v>
      </c>
      <c r="B972" s="2">
        <f t="shared" si="34"/>
        <v>111</v>
      </c>
      <c r="C972" t="s">
        <v>361</v>
      </c>
      <c r="D972" t="s">
        <v>25</v>
      </c>
      <c r="E972" s="5">
        <v>36762</v>
      </c>
      <c r="F972" s="41">
        <f ca="1">DATEDIF(E972,TODAY(),"y")</f>
        <v>21</v>
      </c>
      <c r="G972" s="42" t="str">
        <f>IFERROR(VLOOKUP(C972&amp;D972,AUS_male_points_list!$A$3:$S$1048576,19,FALSE), IFERROR(VLOOKUP(C972&amp;D972,AUS_female_points_list!$A$3:$S$1048576,19,FALSE),""))</f>
        <v/>
      </c>
      <c r="I972" s="81">
        <f>IFERROR(VLOOKUP(C972&amp;D972,AUS_male_Toplist_21_22!$N$3:$Q$2969,2,FALSE),IFERROR(VLOOKUP(C972&amp;D972,AUS_female_Toplist_21_22!$N$3:$Q$2879,2,FALSE),"Not found"))</f>
        <v>1005</v>
      </c>
      <c r="J972" s="81">
        <f>IFERROR(VLOOKUP(C972&amp;D972,AUS_male_Toplist_21_22!$N$3:$Q$2969,3,FALSE),IFERROR(VLOOKUP(C972&amp;D972,AUS_female_Toplist_21_22!$N$3:$Q$2879,3,FALSE),"Not found"))</f>
        <v>156</v>
      </c>
      <c r="K972" s="2">
        <f>IFERROR(VLOOKUP(C972&amp;D972,AUS_male_Toplist_21_22!$N$3:$Q$2969,4,FALSE),IFERROR(VLOOKUP(C972&amp;D972,AUS_female_Toplist_21_22!$N$3:$Q$2879,4,FALSE),"Not found"))</f>
        <v>32</v>
      </c>
      <c r="L972" s="2">
        <f>(COUNTIF($C$2:$C972,$C972)=1)+0</f>
        <v>1</v>
      </c>
      <c r="M972" s="2">
        <f>IF(L972=1,RANK(I972,$I$2:$I$1209,0),"Alternate event")</f>
        <v>569</v>
      </c>
      <c r="N972" s="2" t="str">
        <f t="shared" si="33"/>
        <v>Natalie OTWAY200m</v>
      </c>
      <c r="O972" t="str">
        <f>IF(COUNTIFS($N$2:$N$3997, N972)&gt;1, "Duplicate", "Unique")</f>
        <v>Unique</v>
      </c>
    </row>
    <row r="973" spans="1:15" x14ac:dyDescent="0.2">
      <c r="A973" s="2">
        <v>972</v>
      </c>
      <c r="B973" s="2">
        <f t="shared" si="34"/>
        <v>111</v>
      </c>
      <c r="C973" t="s">
        <v>911</v>
      </c>
      <c r="D973" t="s">
        <v>25</v>
      </c>
      <c r="E973" s="5">
        <v>38645</v>
      </c>
      <c r="F973" s="41">
        <f ca="1">DATEDIF(E973,TODAY(),"y")</f>
        <v>16</v>
      </c>
      <c r="G973" s="42" t="str">
        <f>IFERROR(VLOOKUP(C973&amp;D973,AUS_male_points_list!$A$3:$S$1048576,19,FALSE), IFERROR(VLOOKUP(C973&amp;D973,AUS_female_points_list!$A$3:$S$1048576,19,FALSE),""))</f>
        <v/>
      </c>
      <c r="I973" s="81">
        <f>IFERROR(VLOOKUP(C973&amp;D973,AUS_male_Toplist_21_22!$N$3:$Q$2969,2,FALSE),IFERROR(VLOOKUP(C973&amp;D973,AUS_female_Toplist_21_22!$N$3:$Q$2879,2,FALSE),"Not found"))</f>
        <v>1005</v>
      </c>
      <c r="J973" s="81">
        <f>IFERROR(VLOOKUP(C973&amp;D973,AUS_male_Toplist_21_22!$N$3:$Q$2969,3,FALSE),IFERROR(VLOOKUP(C973&amp;D973,AUS_female_Toplist_21_22!$N$3:$Q$2879,3,FALSE),"Not found"))</f>
        <v>156</v>
      </c>
      <c r="K973" s="2">
        <f>IFERROR(VLOOKUP(C973&amp;D973,AUS_male_Toplist_21_22!$N$3:$Q$2969,4,FALSE),IFERROR(VLOOKUP(C973&amp;D973,AUS_female_Toplist_21_22!$N$3:$Q$2879,4,FALSE),"Not found"))</f>
        <v>32</v>
      </c>
      <c r="L973" s="2">
        <f>(COUNTIF($C$2:$C973,$C973)=1)+0</f>
        <v>0</v>
      </c>
      <c r="M973" s="2" t="str">
        <f>IF(L973=1,RANK(I973,$I$2:$I$1209,0),"Alternate event")</f>
        <v>Alternate event</v>
      </c>
      <c r="N973" s="2" t="str">
        <f t="shared" si="33"/>
        <v>Britney INGR200m</v>
      </c>
      <c r="O973" t="str">
        <f>IF(COUNTIFS($N$2:$N$3997, N973)&gt;1, "Duplicate", "Unique")</f>
        <v>Unique</v>
      </c>
    </row>
    <row r="974" spans="1:15" x14ac:dyDescent="0.2">
      <c r="A974" s="2">
        <v>973</v>
      </c>
      <c r="B974" s="2">
        <f t="shared" si="34"/>
        <v>111</v>
      </c>
      <c r="C974" t="s">
        <v>1062</v>
      </c>
      <c r="D974" t="s">
        <v>29</v>
      </c>
      <c r="E974" s="5">
        <v>38330</v>
      </c>
      <c r="F974" s="41">
        <f ca="1">DATEDIF(E974,TODAY(),"y")</f>
        <v>17</v>
      </c>
      <c r="G974" s="42" t="str">
        <f>IFERROR(VLOOKUP(C974&amp;D974,AUS_male_points_list!$A$3:$S$1048576,19,FALSE), IFERROR(VLOOKUP(C974&amp;D974,AUS_female_points_list!$A$3:$S$1048576,19,FALSE),""))</f>
        <v/>
      </c>
      <c r="I974" s="81">
        <f>IFERROR(VLOOKUP(C974&amp;D974,AUS_male_Toplist_21_22!$N$3:$Q$2969,2,FALSE),IFERROR(VLOOKUP(C974&amp;D974,AUS_female_Toplist_21_22!$N$3:$Q$2879,2,FALSE),"Not found"))</f>
        <v>980</v>
      </c>
      <c r="J974" s="81">
        <f>IFERROR(VLOOKUP(C974&amp;D974,AUS_male_Toplist_21_22!$N$3:$Q$2969,3,FALSE),IFERROR(VLOOKUP(C974&amp;D974,AUS_female_Toplist_21_22!$N$3:$Q$2879,3,FALSE),"Not found"))</f>
        <v>156</v>
      </c>
      <c r="K974" s="2">
        <f>IFERROR(VLOOKUP(C974&amp;D974,AUS_male_Toplist_21_22!$N$3:$Q$2969,4,FALSE),IFERROR(VLOOKUP(C974&amp;D974,AUS_female_Toplist_21_22!$N$3:$Q$2879,4,FALSE),"Not found"))</f>
        <v>33</v>
      </c>
      <c r="L974" s="2">
        <f>(COUNTIF($C$2:$C974,$C974)=1)+0</f>
        <v>0</v>
      </c>
      <c r="M974" s="2" t="str">
        <f>IF(L974=1,RANK(I974,$I$2:$I$1209,0),"Alternate event")</f>
        <v>Alternate event</v>
      </c>
      <c r="N974" s="2" t="str">
        <f t="shared" si="33"/>
        <v>Archie NOAKES5000m</v>
      </c>
      <c r="O974" t="str">
        <f>IF(COUNTIFS($N$2:$N$3997, N974)&gt;1, "Duplicate", "Unique")</f>
        <v>Unique</v>
      </c>
    </row>
    <row r="975" spans="1:15" x14ac:dyDescent="0.2">
      <c r="A975" s="2">
        <v>974</v>
      </c>
      <c r="B975" s="2">
        <f t="shared" si="34"/>
        <v>111</v>
      </c>
      <c r="C975" t="s">
        <v>265</v>
      </c>
      <c r="D975" t="s">
        <v>27</v>
      </c>
      <c r="E975" s="5">
        <v>44762</v>
      </c>
      <c r="F975" s="41" t="e">
        <f ca="1">DATEDIF(E975,TODAY(),"y")</f>
        <v>#NUM!</v>
      </c>
      <c r="G975" s="42" t="str">
        <f>IFERROR(VLOOKUP(C975&amp;D975,AUS_male_points_list!$A$3:$S$1048576,19,FALSE), IFERROR(VLOOKUP(C975&amp;D975,AUS_female_points_list!$A$3:$S$1048576,19,FALSE),""))</f>
        <v/>
      </c>
      <c r="I975" s="81">
        <f>IFERROR(VLOOKUP(C975&amp;D975,AUS_male_Toplist_21_22!$N$3:$Q$2969,2,FALSE),IFERROR(VLOOKUP(C975&amp;D975,AUS_female_Toplist_21_22!$N$3:$Q$2879,2,FALSE),"Not found"))</f>
        <v>995</v>
      </c>
      <c r="J975" s="81">
        <f>IFERROR(VLOOKUP(C975&amp;D975,AUS_male_Toplist_21_22!$N$3:$Q$2969,3,FALSE),IFERROR(VLOOKUP(C975&amp;D975,AUS_female_Toplist_21_22!$N$3:$Q$2879,3,FALSE),"Not found"))</f>
        <v>156</v>
      </c>
      <c r="K975" s="2">
        <f>IFERROR(VLOOKUP(C975&amp;D975,AUS_male_Toplist_21_22!$N$3:$Q$2969,4,FALSE),IFERROR(VLOOKUP(C975&amp;D975,AUS_female_Toplist_21_22!$N$3:$Q$2879,4,FALSE),"Not found"))</f>
        <v>35</v>
      </c>
      <c r="L975" s="2">
        <f>(COUNTIF($C$2:$C975,$C975)=1)+0</f>
        <v>1</v>
      </c>
      <c r="M975" s="2">
        <f>IF(L975=1,RANK(I975,$I$2:$I$1209,0),"Alternate event")</f>
        <v>634</v>
      </c>
      <c r="N975" s="2" t="str">
        <f t="shared" si="33"/>
        <v>Fleur COOPER800m</v>
      </c>
      <c r="O975" t="str">
        <f>IF(COUNTIFS($N$2:$N$3997, N975)&gt;1, "Duplicate", "Unique")</f>
        <v>Unique</v>
      </c>
    </row>
    <row r="976" spans="1:15" x14ac:dyDescent="0.2">
      <c r="A976" s="2">
        <v>975</v>
      </c>
      <c r="B976" s="2">
        <f t="shared" si="34"/>
        <v>111</v>
      </c>
      <c r="C976" t="s">
        <v>967</v>
      </c>
      <c r="D976" t="s">
        <v>37</v>
      </c>
      <c r="E976" s="5">
        <v>44701</v>
      </c>
      <c r="F976" s="41" t="e">
        <f ca="1">DATEDIF(E976,TODAY(),"y")</f>
        <v>#NUM!</v>
      </c>
      <c r="G976" s="42" t="str">
        <f>IFERROR(VLOOKUP(C976&amp;D976,AUS_male_points_list!$A$3:$S$1048576,19,FALSE), IFERROR(VLOOKUP(C976&amp;D976,AUS_female_points_list!$A$3:$S$1048576,19,FALSE),""))</f>
        <v/>
      </c>
      <c r="I976" s="81">
        <f>IFERROR(VLOOKUP(C976&amp;D976,AUS_male_Toplist_21_22!$N$3:$Q$2969,2,FALSE),IFERROR(VLOOKUP(C976&amp;D976,AUS_female_Toplist_21_22!$N$3:$Q$2879,2,FALSE),"Not found"))</f>
        <v>923</v>
      </c>
      <c r="J976" s="81">
        <f>IFERROR(VLOOKUP(C976&amp;D976,AUS_male_Toplist_21_22!$N$3:$Q$2969,3,FALSE),IFERROR(VLOOKUP(C976&amp;D976,AUS_female_Toplist_21_22!$N$3:$Q$2879,3,FALSE),"Not found"))</f>
        <v>156</v>
      </c>
      <c r="K976" s="2">
        <f>IFERROR(VLOOKUP(C976&amp;D976,AUS_male_Toplist_21_22!$N$3:$Q$2969,4,FALSE),IFERROR(VLOOKUP(C976&amp;D976,AUS_female_Toplist_21_22!$N$3:$Q$2879,4,FALSE),"Not found"))</f>
        <v>41</v>
      </c>
      <c r="L976" s="2">
        <f>(COUNTIF($C$2:$C976,$C976)=1)+0</f>
        <v>0</v>
      </c>
      <c r="M976" s="2" t="str">
        <f>IF(L976=1,RANK(I976,$I$2:$I$1209,0),"Alternate event")</f>
        <v>Alternate event</v>
      </c>
      <c r="N976" s="2" t="str">
        <f t="shared" si="33"/>
        <v>Sophie ZARAFAlong-jump</v>
      </c>
      <c r="O976" t="str">
        <f>IF(COUNTIFS($N$2:$N$3997, N976)&gt;1, "Duplicate", "Unique")</f>
        <v>Unique</v>
      </c>
    </row>
    <row r="977" spans="1:15" x14ac:dyDescent="0.2">
      <c r="A977" s="2">
        <v>976</v>
      </c>
      <c r="B977" s="2">
        <f t="shared" si="34"/>
        <v>111</v>
      </c>
      <c r="C977" t="s">
        <v>589</v>
      </c>
      <c r="D977" t="s">
        <v>25</v>
      </c>
      <c r="E977" s="5">
        <v>37488</v>
      </c>
      <c r="F977" s="41">
        <f ca="1">DATEDIF(E977,TODAY(),"y")</f>
        <v>19</v>
      </c>
      <c r="G977" s="42" t="str">
        <f>IFERROR(VLOOKUP(C977&amp;D977,AUS_male_points_list!$A$3:$S$1048576,19,FALSE), IFERROR(VLOOKUP(C977&amp;D977,AUS_female_points_list!$A$3:$S$1048576,19,FALSE),""))</f>
        <v/>
      </c>
      <c r="I977" s="81">
        <f>IFERROR(VLOOKUP(C977&amp;D977,AUS_male_Toplist_21_22!$N$3:$Q$2969,2,FALSE),IFERROR(VLOOKUP(C977&amp;D977,AUS_female_Toplist_21_22!$N$3:$Q$2879,2,FALSE),"Not found"))</f>
        <v>1009</v>
      </c>
      <c r="J977" s="81">
        <f>IFERROR(VLOOKUP(C977&amp;D977,AUS_male_Toplist_21_22!$N$3:$Q$2969,3,FALSE),IFERROR(VLOOKUP(C977&amp;D977,AUS_female_Toplist_21_22!$N$3:$Q$2879,3,FALSE),"Not found"))</f>
        <v>157</v>
      </c>
      <c r="K977" s="2">
        <f>IFERROR(VLOOKUP(C977&amp;D977,AUS_male_Toplist_21_22!$N$3:$Q$2969,4,FALSE),IFERROR(VLOOKUP(C977&amp;D977,AUS_female_Toplist_21_22!$N$3:$Q$2879,4,FALSE),"Not found"))</f>
        <v>31</v>
      </c>
      <c r="L977" s="2">
        <f>(COUNTIF($C$2:$C977,$C977)=1)+0</f>
        <v>0</v>
      </c>
      <c r="M977" s="2" t="str">
        <f>IF(L977=1,RANK(I977,$I$2:$I$1209,0),"Alternate event")</f>
        <v>Alternate event</v>
      </c>
      <c r="N977" s="2" t="str">
        <f t="shared" si="33"/>
        <v>Reece HOLDER200m</v>
      </c>
      <c r="O977" t="str">
        <f>IF(COUNTIFS($N$2:$N$3997, N977)&gt;1, "Duplicate", "Unique")</f>
        <v>Unique</v>
      </c>
    </row>
    <row r="978" spans="1:15" x14ac:dyDescent="0.2">
      <c r="A978" s="2">
        <v>977</v>
      </c>
      <c r="B978" s="2">
        <f t="shared" si="34"/>
        <v>111</v>
      </c>
      <c r="C978" t="s">
        <v>968</v>
      </c>
      <c r="D978" s="5" t="s">
        <v>37</v>
      </c>
      <c r="E978" s="5">
        <v>1999</v>
      </c>
      <c r="F978" s="41">
        <f ca="1">DATEDIF(E978,TODAY(),"y")</f>
        <v>116</v>
      </c>
      <c r="G978" s="42" t="str">
        <f>IFERROR(VLOOKUP(C978&amp;D978,AUS_male_points_list!$A$3:$S$1048576,19,FALSE), IFERROR(VLOOKUP(C978&amp;D978,AUS_female_points_list!$A$3:$S$1048576,19,FALSE),""))</f>
        <v/>
      </c>
      <c r="I978" s="81">
        <f>IFERROR(VLOOKUP(C978&amp;D978,AUS_male_Toplist_21_22!$N$3:$Q$2969,2,FALSE),IFERROR(VLOOKUP(C978&amp;D978,AUS_female_Toplist_21_22!$N$3:$Q$2879,2,FALSE),"Not found"))</f>
        <v>919</v>
      </c>
      <c r="J978" s="81">
        <f>IFERROR(VLOOKUP(C978&amp;D978,AUS_male_Toplist_21_22!$N$3:$Q$2969,3,FALSE),IFERROR(VLOOKUP(C978&amp;D978,AUS_female_Toplist_21_22!$N$3:$Q$2879,3,FALSE),"Not found"))</f>
        <v>157</v>
      </c>
      <c r="K978" s="2">
        <f>IFERROR(VLOOKUP(C978&amp;D978,AUS_male_Toplist_21_22!$N$3:$Q$2969,4,FALSE),IFERROR(VLOOKUP(C978&amp;D978,AUS_female_Toplist_21_22!$N$3:$Q$2879,4,FALSE),"Not found"))</f>
        <v>42</v>
      </c>
      <c r="L978" s="2">
        <f>(COUNTIF($C$2:$C978,$C978)=1)+0</f>
        <v>1</v>
      </c>
      <c r="M978" s="2">
        <f>IF(L978=1,RANK(I978,$I$2:$I$1209,0),"Alternate event")</f>
        <v>930</v>
      </c>
      <c r="N978" s="2" t="str">
        <f t="shared" si="33"/>
        <v>Eleanor COONEY-HUNTlong-jump</v>
      </c>
      <c r="O978" t="str">
        <f>IF(COUNTIFS($N$2:$N$3997, N978)&gt;1, "Duplicate", "Unique")</f>
        <v>Unique</v>
      </c>
    </row>
    <row r="979" spans="1:15" x14ac:dyDescent="0.2">
      <c r="A979" s="2">
        <v>978</v>
      </c>
      <c r="B979" s="2">
        <f t="shared" si="34"/>
        <v>111</v>
      </c>
      <c r="C979" t="s">
        <v>919</v>
      </c>
      <c r="D979" t="s">
        <v>28</v>
      </c>
      <c r="E979" s="5">
        <v>44612</v>
      </c>
      <c r="F979" s="41">
        <f ca="1">DATEDIF(E979,TODAY(),"y")</f>
        <v>0</v>
      </c>
      <c r="G979" s="42" t="str">
        <f>IFERROR(VLOOKUP(C979&amp;D979,AUS_male_points_list!$A$3:$S$1048576,19,FALSE), IFERROR(VLOOKUP(C979&amp;D979,AUS_female_points_list!$A$3:$S$1048576,19,FALSE),""))</f>
        <v/>
      </c>
      <c r="I979" s="81">
        <f>IFERROR(VLOOKUP(C979&amp;D979,AUS_male_Toplist_21_22!$N$3:$Q$2969,2,FALSE),IFERROR(VLOOKUP(C979&amp;D979,AUS_female_Toplist_21_22!$N$3:$Q$2879,2,FALSE),"Not found"))</f>
        <v>974</v>
      </c>
      <c r="J979" s="81">
        <f>IFERROR(VLOOKUP(C979&amp;D979,AUS_male_Toplist_21_22!$N$3:$Q$2969,3,FALSE),IFERROR(VLOOKUP(C979&amp;D979,AUS_female_Toplist_21_22!$N$3:$Q$2879,3,FALSE),"Not found"))</f>
        <v>157</v>
      </c>
      <c r="K979" s="2">
        <f>IFERROR(VLOOKUP(C979&amp;D979,AUS_male_Toplist_21_22!$N$3:$Q$2969,4,FALSE),IFERROR(VLOOKUP(C979&amp;D979,AUS_female_Toplist_21_22!$N$3:$Q$2879,4,FALSE),"Not found"))</f>
        <v>44</v>
      </c>
      <c r="L979" s="2">
        <f>(COUNTIF($C$2:$C979,$C979)=1)+0</f>
        <v>1</v>
      </c>
      <c r="M979" s="2">
        <f>IF(L979=1,RANK(I979,$I$2:$I$1209,0),"Alternate event")</f>
        <v>746</v>
      </c>
      <c r="N979" s="2" t="str">
        <f t="shared" si="33"/>
        <v>Janae MACKRELL1500m</v>
      </c>
      <c r="O979" t="str">
        <f>IF(COUNTIFS($N$2:$N$3997, N979)&gt;1, "Duplicate", "Unique")</f>
        <v>Unique</v>
      </c>
    </row>
    <row r="980" spans="1:15" x14ac:dyDescent="0.2">
      <c r="A980" s="2">
        <v>979</v>
      </c>
      <c r="B980" s="2">
        <f t="shared" si="34"/>
        <v>111</v>
      </c>
      <c r="C980" t="s">
        <v>716</v>
      </c>
      <c r="D980" t="s">
        <v>30</v>
      </c>
      <c r="E980" s="5">
        <v>34473</v>
      </c>
      <c r="F980" s="41">
        <f ca="1">DATEDIF(E980,TODAY(),"y")</f>
        <v>27</v>
      </c>
      <c r="G980" s="42" t="str">
        <f>IFERROR(VLOOKUP(C980&amp;D980,AUS_male_points_list!$A$3:$S$1048576,19,FALSE), IFERROR(VLOOKUP(C980&amp;D980,AUS_female_points_list!$A$3:$S$1048576,19,FALSE),""))</f>
        <v/>
      </c>
      <c r="I980" s="81">
        <f>IFERROR(VLOOKUP(C980&amp;D980,AUS_male_Toplist_21_22!$N$3:$Q$2969,2,FALSE),IFERROR(VLOOKUP(C980&amp;D980,AUS_female_Toplist_21_22!$N$3:$Q$2879,2,FALSE),"Not found"))</f>
        <v>960</v>
      </c>
      <c r="J980" s="81">
        <f>IFERROR(VLOOKUP(C980&amp;D980,AUS_male_Toplist_21_22!$N$3:$Q$2969,3,FALSE),IFERROR(VLOOKUP(C980&amp;D980,AUS_female_Toplist_21_22!$N$3:$Q$2879,3,FALSE),"Not found"))</f>
        <v>158</v>
      </c>
      <c r="K980" s="2">
        <f>IFERROR(VLOOKUP(C980&amp;D980,AUS_male_Toplist_21_22!$N$3:$Q$2969,4,FALSE),IFERROR(VLOOKUP(C980&amp;D980,AUS_female_Toplist_21_22!$N$3:$Q$2879,4,FALSE),"Not found"))</f>
        <v>14</v>
      </c>
      <c r="L980" s="2">
        <f>(COUNTIF($C$2:$C980,$C980)=1)+0</f>
        <v>0</v>
      </c>
      <c r="M980" s="2" t="str">
        <f>IF(L980=1,RANK(I980,$I$2:$I$1209,0),"Alternate event")</f>
        <v>Alternate event</v>
      </c>
      <c r="N980" s="2" t="str">
        <f t="shared" si="33"/>
        <v>Jacob COCKS10000m</v>
      </c>
      <c r="O980" t="str">
        <f>IF(COUNTIFS($N$2:$N$3997, N980)&gt;1, "Duplicate", "Unique")</f>
        <v>Unique</v>
      </c>
    </row>
    <row r="981" spans="1:15" x14ac:dyDescent="0.2">
      <c r="A981" s="2">
        <v>980</v>
      </c>
      <c r="B981" s="2">
        <f t="shared" si="34"/>
        <v>111</v>
      </c>
      <c r="C981" t="s">
        <v>899</v>
      </c>
      <c r="D981" t="s">
        <v>27</v>
      </c>
      <c r="E981" s="5">
        <v>1996</v>
      </c>
      <c r="F981" s="41">
        <f ca="1">DATEDIF(E981,TODAY(),"y")</f>
        <v>116</v>
      </c>
      <c r="G981" s="42" t="str">
        <f>IFERROR(VLOOKUP(C981&amp;D981,AUS_male_points_list!$A$3:$S$1048576,19,FALSE), IFERROR(VLOOKUP(C981&amp;D981,AUS_female_points_list!$A$3:$S$1048576,19,FALSE),""))</f>
        <v/>
      </c>
      <c r="I981" s="81">
        <f>IFERROR(VLOOKUP(C981&amp;D981,AUS_male_Toplist_21_22!$N$3:$Q$2969,2,FALSE),IFERROR(VLOOKUP(C981&amp;D981,AUS_female_Toplist_21_22!$N$3:$Q$2879,2,FALSE),"Not found"))</f>
        <v>1005</v>
      </c>
      <c r="J981" s="81">
        <f>IFERROR(VLOOKUP(C981&amp;D981,AUS_male_Toplist_21_22!$N$3:$Q$2969,3,FALSE),IFERROR(VLOOKUP(C981&amp;D981,AUS_female_Toplist_21_22!$N$3:$Q$2879,3,FALSE),"Not found"))</f>
        <v>158</v>
      </c>
      <c r="K981" s="2">
        <f>IFERROR(VLOOKUP(C981&amp;D981,AUS_male_Toplist_21_22!$N$3:$Q$2969,4,FALSE),IFERROR(VLOOKUP(C981&amp;D981,AUS_female_Toplist_21_22!$N$3:$Q$2879,4,FALSE),"Not found"))</f>
        <v>23</v>
      </c>
      <c r="L981" s="2">
        <f>(COUNTIF($C$2:$C981,$C981)=1)+0</f>
        <v>1</v>
      </c>
      <c r="M981" s="2">
        <f>IF(L981=1,RANK(I981,$I$2:$I$1209,0),"Alternate event")</f>
        <v>569</v>
      </c>
      <c r="N981" s="2" t="str">
        <f t="shared" si="33"/>
        <v>Corey FURMINGER800m</v>
      </c>
      <c r="O981" t="str">
        <f>IF(COUNTIFS($N$2:$N$3997, N981)&gt;1, "Duplicate", "Unique")</f>
        <v>Unique</v>
      </c>
    </row>
    <row r="982" spans="1:15" x14ac:dyDescent="0.2">
      <c r="A982" s="2">
        <v>981</v>
      </c>
      <c r="B982" s="2">
        <f t="shared" si="34"/>
        <v>111</v>
      </c>
      <c r="C982" t="s">
        <v>300</v>
      </c>
      <c r="D982" t="s">
        <v>29</v>
      </c>
      <c r="E982" s="5">
        <v>37253</v>
      </c>
      <c r="F982" s="41">
        <f ca="1">DATEDIF(E982,TODAY(),"y")</f>
        <v>20</v>
      </c>
      <c r="G982" s="42" t="str">
        <f>IFERROR(VLOOKUP(C982&amp;D982,AUS_male_points_list!$A$3:$S$1048576,19,FALSE), IFERROR(VLOOKUP(C982&amp;D982,AUS_female_points_list!$A$3:$S$1048576,19,FALSE),""))</f>
        <v/>
      </c>
      <c r="I982" s="81">
        <f>IFERROR(VLOOKUP(C982&amp;D982,AUS_male_Toplist_21_22!$N$3:$Q$2969,2,FALSE),IFERROR(VLOOKUP(C982&amp;D982,AUS_female_Toplist_21_22!$N$3:$Q$2879,2,FALSE),"Not found"))</f>
        <v>956</v>
      </c>
      <c r="J982" s="81">
        <f>IFERROR(VLOOKUP(C982&amp;D982,AUS_male_Toplist_21_22!$N$3:$Q$2969,3,FALSE),IFERROR(VLOOKUP(C982&amp;D982,AUS_female_Toplist_21_22!$N$3:$Q$2879,3,FALSE),"Not found"))</f>
        <v>158</v>
      </c>
      <c r="K982" s="2">
        <f>IFERROR(VLOOKUP(C982&amp;D982,AUS_male_Toplist_21_22!$N$3:$Q$2969,4,FALSE),IFERROR(VLOOKUP(C982&amp;D982,AUS_female_Toplist_21_22!$N$3:$Q$2879,4,FALSE),"Not found"))</f>
        <v>30</v>
      </c>
      <c r="L982" s="2">
        <f>(COUNTIF($C$2:$C982,$C982)=1)+0</f>
        <v>0</v>
      </c>
      <c r="M982" s="2" t="str">
        <f>IF(L982=1,RANK(I982,$I$2:$I$1209,0),"Alternate event")</f>
        <v>Alternate event</v>
      </c>
      <c r="N982" s="2" t="str">
        <f t="shared" si="33"/>
        <v>Brooke MULLINS5000m</v>
      </c>
      <c r="O982" t="str">
        <f>IF(COUNTIFS($N$2:$N$3997, N982)&gt;1, "Duplicate", "Unique")</f>
        <v>Unique</v>
      </c>
    </row>
    <row r="983" spans="1:15" x14ac:dyDescent="0.2">
      <c r="A983" s="2">
        <v>982</v>
      </c>
      <c r="B983" s="2">
        <f t="shared" si="34"/>
        <v>111</v>
      </c>
      <c r="C983" t="s">
        <v>132</v>
      </c>
      <c r="D983" t="s">
        <v>2</v>
      </c>
      <c r="E983" s="5">
        <v>36340</v>
      </c>
      <c r="F983" s="41">
        <f ca="1">DATEDIF(E983,TODAY(),"y")</f>
        <v>22</v>
      </c>
      <c r="G983" s="42" t="str">
        <f>IFERROR(VLOOKUP(C983&amp;D983,AUS_male_points_list!$A$3:$S$1048576,19,FALSE), IFERROR(VLOOKUP(C983&amp;D983,AUS_female_points_list!$A$3:$S$1048576,19,FALSE),""))</f>
        <v/>
      </c>
      <c r="I983" s="81">
        <f>IFERROR(VLOOKUP(C983&amp;D983,AUS_male_Toplist_21_22!$N$3:$Q$2969,2,FALSE),IFERROR(VLOOKUP(C983&amp;D983,AUS_female_Toplist_21_22!$N$3:$Q$2879,2,FALSE),"Not found"))</f>
        <v>1017</v>
      </c>
      <c r="J983" s="81">
        <f>IFERROR(VLOOKUP(C983&amp;D983,AUS_male_Toplist_21_22!$N$3:$Q$2969,3,FALSE),IFERROR(VLOOKUP(C983&amp;D983,AUS_female_Toplist_21_22!$N$3:$Q$2879,3,FALSE),"Not found"))</f>
        <v>158</v>
      </c>
      <c r="K983" s="2">
        <f>IFERROR(VLOOKUP(C983&amp;D983,AUS_male_Toplist_21_22!$N$3:$Q$2969,4,FALSE),IFERROR(VLOOKUP(C983&amp;D983,AUS_female_Toplist_21_22!$N$3:$Q$2879,4,FALSE),"Not found"))</f>
        <v>32</v>
      </c>
      <c r="L983" s="2">
        <f>(COUNTIF($C$2:$C983,$C983)=1)+0</f>
        <v>1</v>
      </c>
      <c r="M983" s="2">
        <f>IF(L983=1,RANK(I983,$I$2:$I$1209,0),"Alternate event")</f>
        <v>504</v>
      </c>
      <c r="N983" s="2" t="str">
        <f t="shared" si="33"/>
        <v>Kiani ALLEN100m</v>
      </c>
      <c r="O983" t="str">
        <f>IF(COUNTIFS($N$2:$N$3997, N983)&gt;1, "Duplicate", "Unique")</f>
        <v>Unique</v>
      </c>
    </row>
    <row r="984" spans="1:15" x14ac:dyDescent="0.2">
      <c r="A984" s="2">
        <v>983</v>
      </c>
      <c r="B984" s="2">
        <f t="shared" si="34"/>
        <v>111</v>
      </c>
      <c r="C984" t="s">
        <v>279</v>
      </c>
      <c r="D984" t="s">
        <v>27</v>
      </c>
      <c r="E984" s="5">
        <v>38433</v>
      </c>
      <c r="F984" s="41">
        <f ca="1">DATEDIF(E984,TODAY(),"y")</f>
        <v>16</v>
      </c>
      <c r="G984" s="42" t="str">
        <f>IFERROR(VLOOKUP(C984&amp;D984,AUS_male_points_list!$A$3:$S$1048576,19,FALSE), IFERROR(VLOOKUP(C984&amp;D984,AUS_female_points_list!$A$3:$S$1048576,19,FALSE),""))</f>
        <v/>
      </c>
      <c r="I984" s="81">
        <f>IFERROR(VLOOKUP(C984&amp;D984,AUS_male_Toplist_21_22!$N$3:$Q$2969,2,FALSE),IFERROR(VLOOKUP(C984&amp;D984,AUS_female_Toplist_21_22!$N$3:$Q$2879,2,FALSE),"Not found"))</f>
        <v>994</v>
      </c>
      <c r="J984" s="81">
        <f>IFERROR(VLOOKUP(C984&amp;D984,AUS_male_Toplist_21_22!$N$3:$Q$2969,3,FALSE),IFERROR(VLOOKUP(C984&amp;D984,AUS_female_Toplist_21_22!$N$3:$Q$2879,3,FALSE),"Not found"))</f>
        <v>158</v>
      </c>
      <c r="K984" s="2">
        <f>IFERROR(VLOOKUP(C984&amp;D984,AUS_male_Toplist_21_22!$N$3:$Q$2969,4,FALSE),IFERROR(VLOOKUP(C984&amp;D984,AUS_female_Toplist_21_22!$N$3:$Q$2879,4,FALSE),"Not found"))</f>
        <v>36</v>
      </c>
      <c r="L984" s="2">
        <f>(COUNTIF($C$2:$C984,$C984)=1)+0</f>
        <v>0</v>
      </c>
      <c r="M984" s="2" t="str">
        <f>IF(L984=1,RANK(I984,$I$2:$I$1209,0),"Alternate event")</f>
        <v>Alternate event</v>
      </c>
      <c r="N984" s="2" t="str">
        <f t="shared" si="33"/>
        <v>Amy BUNNAGE800m</v>
      </c>
      <c r="O984" t="str">
        <f>IF(COUNTIFS($N$2:$N$3997, N984)&gt;1, "Duplicate", "Unique")</f>
        <v>Unique</v>
      </c>
    </row>
    <row r="985" spans="1:15" x14ac:dyDescent="0.2">
      <c r="A985" s="2">
        <v>984</v>
      </c>
      <c r="B985" s="2">
        <f t="shared" si="34"/>
        <v>111</v>
      </c>
      <c r="C985" t="s">
        <v>248</v>
      </c>
      <c r="D985" t="s">
        <v>27</v>
      </c>
      <c r="E985" s="5">
        <v>36492</v>
      </c>
      <c r="F985" s="41">
        <f ca="1">DATEDIF(E985,TODAY(),"y")</f>
        <v>22</v>
      </c>
      <c r="G985" s="42" t="str">
        <f>IFERROR(VLOOKUP(C985&amp;D985,AUS_male_points_list!$A$3:$S$1048576,19,FALSE), IFERROR(VLOOKUP(C985&amp;D985,AUS_female_points_list!$A$3:$S$1048576,19,FALSE),""))</f>
        <v/>
      </c>
      <c r="I985" s="81">
        <f>IFERROR(VLOOKUP(C985&amp;D985,AUS_male_Toplist_21_22!$N$3:$Q$2969,2,FALSE),IFERROR(VLOOKUP(C985&amp;D985,AUS_female_Toplist_21_22!$N$3:$Q$2879,2,FALSE),"Not found"))</f>
        <v>994</v>
      </c>
      <c r="J985" s="81">
        <f>IFERROR(VLOOKUP(C985&amp;D985,AUS_male_Toplist_21_22!$N$3:$Q$2969,3,FALSE),IFERROR(VLOOKUP(C985&amp;D985,AUS_female_Toplist_21_22!$N$3:$Q$2879,3,FALSE),"Not found"))</f>
        <v>158</v>
      </c>
      <c r="K985" s="2">
        <f>IFERROR(VLOOKUP(C985&amp;D985,AUS_male_Toplist_21_22!$N$3:$Q$2969,4,FALSE),IFERROR(VLOOKUP(C985&amp;D985,AUS_female_Toplist_21_22!$N$3:$Q$2879,4,FALSE),"Not found"))</f>
        <v>36</v>
      </c>
      <c r="L985" s="2">
        <f>(COUNTIF($C$2:$C985,$C985)=1)+0</f>
        <v>1</v>
      </c>
      <c r="M985" s="2">
        <f>IF(L985=1,RANK(I985,$I$2:$I$1209,0),"Alternate event")</f>
        <v>641</v>
      </c>
      <c r="N985" s="2" t="str">
        <f t="shared" si="33"/>
        <v>Amy BENNETT800m</v>
      </c>
      <c r="O985" t="str">
        <f>IF(COUNTIFS($N$2:$N$3997, N985)&gt;1, "Duplicate", "Unique")</f>
        <v>Unique</v>
      </c>
    </row>
    <row r="986" spans="1:15" x14ac:dyDescent="0.2">
      <c r="A986" s="2">
        <v>985</v>
      </c>
      <c r="B986" s="2">
        <f t="shared" si="34"/>
        <v>111</v>
      </c>
      <c r="C986" t="s">
        <v>630</v>
      </c>
      <c r="D986" t="s">
        <v>28</v>
      </c>
      <c r="E986" s="5">
        <v>35030</v>
      </c>
      <c r="F986" s="41">
        <f ca="1">DATEDIF(E986,TODAY(),"y")</f>
        <v>26</v>
      </c>
      <c r="G986" s="42" t="str">
        <f>IFERROR(VLOOKUP(C986&amp;D986,AUS_male_points_list!$A$3:$S$1048576,19,FALSE), IFERROR(VLOOKUP(C986&amp;D986,AUS_female_points_list!$A$3:$S$1048576,19,FALSE),""))</f>
        <v/>
      </c>
      <c r="I986" s="81">
        <f>IFERROR(VLOOKUP(C986&amp;D986,AUS_male_Toplist_21_22!$N$3:$Q$2969,2,FALSE),IFERROR(VLOOKUP(C986&amp;D986,AUS_female_Toplist_21_22!$N$3:$Q$2879,2,FALSE),"Not found"))</f>
        <v>988</v>
      </c>
      <c r="J986" s="81">
        <f>IFERROR(VLOOKUP(C986&amp;D986,AUS_male_Toplist_21_22!$N$3:$Q$2969,3,FALSE),IFERROR(VLOOKUP(C986&amp;D986,AUS_female_Toplist_21_22!$N$3:$Q$2879,3,FALSE),"Not found"))</f>
        <v>158</v>
      </c>
      <c r="K986" s="2">
        <f>IFERROR(VLOOKUP(C986&amp;D986,AUS_male_Toplist_21_22!$N$3:$Q$2969,4,FALSE),IFERROR(VLOOKUP(C986&amp;D986,AUS_female_Toplist_21_22!$N$3:$Q$2879,4,FALSE),"Not found"))</f>
        <v>41</v>
      </c>
      <c r="L986" s="2">
        <f>(COUNTIF($C$2:$C986,$C986)=1)+0</f>
        <v>1</v>
      </c>
      <c r="M986" s="2">
        <f>IF(L986=1,RANK(I986,$I$2:$I$1209,0),"Alternate event")</f>
        <v>676</v>
      </c>
      <c r="N986" s="2" t="str">
        <f t="shared" si="33"/>
        <v>Adam PYKE1500m</v>
      </c>
      <c r="O986" t="str">
        <f>IF(COUNTIFS($N$2:$N$3997, N986)&gt;1, "Duplicate", "Unique")</f>
        <v>Unique</v>
      </c>
    </row>
    <row r="987" spans="1:15" x14ac:dyDescent="0.2">
      <c r="A987" s="2">
        <v>986</v>
      </c>
      <c r="B987" s="2">
        <f t="shared" si="34"/>
        <v>111</v>
      </c>
      <c r="C987" t="s">
        <v>1078</v>
      </c>
      <c r="D987" t="s">
        <v>33</v>
      </c>
      <c r="E987" s="5">
        <v>36459</v>
      </c>
      <c r="F987" s="41">
        <f ca="1">DATEDIF(E987,TODAY(),"y")</f>
        <v>22</v>
      </c>
      <c r="G987" s="42" t="str">
        <f>IFERROR(VLOOKUP(C987&amp;D987,AUS_male_points_list!$A$3:$S$1048576,19,FALSE), IFERROR(VLOOKUP(C987&amp;D987,AUS_female_points_list!$A$3:$S$1048576,19,FALSE),""))</f>
        <v/>
      </c>
      <c r="I987" s="81">
        <f>IFERROR(VLOOKUP(C987&amp;D987,AUS_male_Toplist_21_22!$N$3:$Q$2969,2,FALSE),IFERROR(VLOOKUP(C987&amp;D987,AUS_female_Toplist_21_22!$N$3:$Q$2879,2,FALSE),"Not found"))</f>
        <v>914</v>
      </c>
      <c r="J987" s="81">
        <f>IFERROR(VLOOKUP(C987&amp;D987,AUS_male_Toplist_21_22!$N$3:$Q$2969,3,FALSE),IFERROR(VLOOKUP(C987&amp;D987,AUS_female_Toplist_21_22!$N$3:$Q$2879,3,FALSE),"Not found"))</f>
        <v>159</v>
      </c>
      <c r="K987" s="2">
        <f>IFERROR(VLOOKUP(C987&amp;D987,AUS_male_Toplist_21_22!$N$3:$Q$2969,4,FALSE),IFERROR(VLOOKUP(C987&amp;D987,AUS_female_Toplist_21_22!$N$3:$Q$2879,4,FALSE),"Not found"))</f>
        <v>19</v>
      </c>
      <c r="L987" s="2">
        <f>(COUNTIF($C$2:$C987,$C987)=1)+0</f>
        <v>1</v>
      </c>
      <c r="M987" s="2">
        <f>IF(L987=1,RANK(I987,$I$2:$I$1209,0),"Alternate event")</f>
        <v>940</v>
      </c>
      <c r="N987" s="2" t="str">
        <f t="shared" si="33"/>
        <v>Blake DOBAY400mh</v>
      </c>
      <c r="O987" t="str">
        <f>IF(COUNTIFS($N$2:$N$3997, N987)&gt;1, "Duplicate", "Unique")</f>
        <v>Unique</v>
      </c>
    </row>
    <row r="988" spans="1:15" x14ac:dyDescent="0.2">
      <c r="A988" s="2">
        <v>987</v>
      </c>
      <c r="B988" s="2">
        <f t="shared" si="34"/>
        <v>111</v>
      </c>
      <c r="C988" t="s">
        <v>5246</v>
      </c>
      <c r="D988" t="s">
        <v>39</v>
      </c>
      <c r="E988" s="5">
        <v>44701</v>
      </c>
      <c r="F988" s="41" t="e">
        <f ca="1">DATEDIF(E988,TODAY(),"y")</f>
        <v>#NUM!</v>
      </c>
      <c r="G988" s="42" t="str">
        <f>IFERROR(VLOOKUP(C988&amp;D988,AUS_male_points_list!$A$3:$S$1048576,19,FALSE), IFERROR(VLOOKUP(C988&amp;D988,AUS_female_points_list!$A$3:$S$1048576,19,FALSE),""))</f>
        <v/>
      </c>
      <c r="I988" s="81">
        <f>IFERROR(VLOOKUP(C988&amp;D988,AUS_male_Toplist_21_22!$N$3:$Q$2969,2,FALSE),IFERROR(VLOOKUP(C988&amp;D988,AUS_female_Toplist_21_22!$N$3:$Q$2879,2,FALSE),"Not found"))</f>
        <v>732</v>
      </c>
      <c r="J988" s="81">
        <f>IFERROR(VLOOKUP(C988&amp;D988,AUS_male_Toplist_21_22!$N$3:$Q$2969,3,FALSE),IFERROR(VLOOKUP(C988&amp;D988,AUS_female_Toplist_21_22!$N$3:$Q$2879,3,FALSE),"Not found"))</f>
        <v>159</v>
      </c>
      <c r="K988" s="2">
        <f>IFERROR(VLOOKUP(C988&amp;D988,AUS_male_Toplist_21_22!$N$3:$Q$2969,4,FALSE),IFERROR(VLOOKUP(C988&amp;D988,AUS_female_Toplist_21_22!$N$3:$Q$2879,4,FALSE),"Not found"))</f>
        <v>27</v>
      </c>
      <c r="L988" s="2">
        <f>(COUNTIF($C$2:$C988,$C988)=1)+0</f>
        <v>1</v>
      </c>
      <c r="M988" s="2">
        <f>IF(L988=1,RANK(I988,$I$2:$I$1209,0),"Alternate event")</f>
        <v>1121</v>
      </c>
      <c r="N988" s="2" t="str">
        <f t="shared" si="33"/>
        <v>Zoe BEITHshot-put</v>
      </c>
      <c r="O988" t="str">
        <f>IF(COUNTIFS($N$2:$N$3997, N988)&gt;1, "Duplicate", "Unique")</f>
        <v>Unique</v>
      </c>
    </row>
    <row r="989" spans="1:15" x14ac:dyDescent="0.2">
      <c r="A989" s="2">
        <v>988</v>
      </c>
      <c r="B989" s="2">
        <f t="shared" si="34"/>
        <v>111</v>
      </c>
      <c r="C989" t="s">
        <v>331</v>
      </c>
      <c r="D989" t="s">
        <v>29</v>
      </c>
      <c r="E989" s="5">
        <v>0</v>
      </c>
      <c r="F989" s="41">
        <f ca="1">DATEDIF(E989,TODAY(),"y")</f>
        <v>122</v>
      </c>
      <c r="G989" s="42" t="str">
        <f>IFERROR(VLOOKUP(C989&amp;D989,AUS_male_points_list!$A$3:$S$1048576,19,FALSE), IFERROR(VLOOKUP(C989&amp;D989,AUS_female_points_list!$A$3:$S$1048576,19,FALSE),""))</f>
        <v/>
      </c>
      <c r="I989" s="81">
        <f>IFERROR(VLOOKUP(C989&amp;D989,AUS_male_Toplist_21_22!$N$3:$Q$2969,2,FALSE),IFERROR(VLOOKUP(C989&amp;D989,AUS_female_Toplist_21_22!$N$3:$Q$2879,2,FALSE),"Not found"))</f>
        <v>955</v>
      </c>
      <c r="J989" s="81">
        <f>IFERROR(VLOOKUP(C989&amp;D989,AUS_male_Toplist_21_22!$N$3:$Q$2969,3,FALSE),IFERROR(VLOOKUP(C989&amp;D989,AUS_female_Toplist_21_22!$N$3:$Q$2879,3,FALSE),"Not found"))</f>
        <v>159</v>
      </c>
      <c r="K989" s="2">
        <f>IFERROR(VLOOKUP(C989&amp;D989,AUS_male_Toplist_21_22!$N$3:$Q$2969,4,FALSE),IFERROR(VLOOKUP(C989&amp;D989,AUS_female_Toplist_21_22!$N$3:$Q$2879,4,FALSE),"Not found"))</f>
        <v>31</v>
      </c>
      <c r="L989" s="2">
        <f>(COUNTIF($C$2:$C989,$C989)=1)+0</f>
        <v>0</v>
      </c>
      <c r="M989" s="2" t="str">
        <f>IF(L989=1,RANK(I989,$I$2:$I$1209,0),"Alternate event")</f>
        <v>Alternate event</v>
      </c>
      <c r="N989" s="2" t="str">
        <f t="shared" si="33"/>
        <v>Regina JENSEN5000m</v>
      </c>
      <c r="O989" t="str">
        <f>IF(COUNTIFS($N$2:$N$3997, N989)&gt;1, "Duplicate", "Unique")</f>
        <v>Unique</v>
      </c>
    </row>
    <row r="990" spans="1:15" x14ac:dyDescent="0.2">
      <c r="A990" s="2">
        <v>989</v>
      </c>
      <c r="B990" s="2">
        <f t="shared" si="34"/>
        <v>111</v>
      </c>
      <c r="C990" t="s">
        <v>1050</v>
      </c>
      <c r="D990" t="s">
        <v>25</v>
      </c>
      <c r="E990" s="5">
        <v>36872</v>
      </c>
      <c r="F990" s="41">
        <f ca="1">DATEDIF(E990,TODAY(),"y")</f>
        <v>21</v>
      </c>
      <c r="G990" s="42" t="str">
        <f>IFERROR(VLOOKUP(C990&amp;D990,AUS_male_points_list!$A$3:$S$1048576,19,FALSE), IFERROR(VLOOKUP(C990&amp;D990,AUS_female_points_list!$A$3:$S$1048576,19,FALSE),""))</f>
        <v/>
      </c>
      <c r="I990" s="81">
        <f>IFERROR(VLOOKUP(C990&amp;D990,AUS_male_Toplist_21_22!$N$3:$Q$2969,2,FALSE),IFERROR(VLOOKUP(C990&amp;D990,AUS_female_Toplist_21_22!$N$3:$Q$2879,2,FALSE),"Not found"))</f>
        <v>1008</v>
      </c>
      <c r="J990" s="81">
        <f>IFERROR(VLOOKUP(C990&amp;D990,AUS_male_Toplist_21_22!$N$3:$Q$2969,3,FALSE),IFERROR(VLOOKUP(C990&amp;D990,AUS_female_Toplist_21_22!$N$3:$Q$2879,3,FALSE),"Not found"))</f>
        <v>159</v>
      </c>
      <c r="K990" s="2">
        <f>IFERROR(VLOOKUP(C990&amp;D990,AUS_male_Toplist_21_22!$N$3:$Q$2969,4,FALSE),IFERROR(VLOOKUP(C990&amp;D990,AUS_female_Toplist_21_22!$N$3:$Q$2879,4,FALSE),"Not found"))</f>
        <v>32</v>
      </c>
      <c r="L990" s="2">
        <f>(COUNTIF($C$2:$C990,$C990)=1)+0</f>
        <v>1</v>
      </c>
      <c r="M990" s="2">
        <f>IF(L990=1,RANK(I990,$I$2:$I$1209,0),"Alternate event")</f>
        <v>546</v>
      </c>
      <c r="N990" s="2" t="str">
        <f t="shared" si="33"/>
        <v>Preston DEGARNHAM200m</v>
      </c>
      <c r="O990" t="str">
        <f>IF(COUNTIFS($N$2:$N$3997, N990)&gt;1, "Duplicate", "Unique")</f>
        <v>Unique</v>
      </c>
    </row>
    <row r="991" spans="1:15" x14ac:dyDescent="0.2">
      <c r="A991" s="2">
        <v>990</v>
      </c>
      <c r="B991" s="2">
        <f t="shared" si="34"/>
        <v>111</v>
      </c>
      <c r="C991" t="s">
        <v>5004</v>
      </c>
      <c r="D991" t="s">
        <v>25</v>
      </c>
      <c r="E991" s="5">
        <v>36294</v>
      </c>
      <c r="F991" s="41">
        <f ca="1">DATEDIF(E991,TODAY(),"y")</f>
        <v>22</v>
      </c>
      <c r="G991" s="42" t="str">
        <f>IFERROR(VLOOKUP(C991&amp;D991,AUS_male_points_list!$A$3:$S$1048576,19,FALSE), IFERROR(VLOOKUP(C991&amp;D991,AUS_female_points_list!$A$3:$S$1048576,19,FALSE),""))</f>
        <v/>
      </c>
      <c r="I991" s="81">
        <f>IFERROR(VLOOKUP(C991&amp;D991,AUS_male_Toplist_21_22!$N$3:$Q$2969,2,FALSE),IFERROR(VLOOKUP(C991&amp;D991,AUS_female_Toplist_21_22!$N$3:$Q$2879,2,FALSE),"Not found"))</f>
        <v>1008</v>
      </c>
      <c r="J991" s="81">
        <f>IFERROR(VLOOKUP(C991&amp;D991,AUS_male_Toplist_21_22!$N$3:$Q$2969,3,FALSE),IFERROR(VLOOKUP(C991&amp;D991,AUS_female_Toplist_21_22!$N$3:$Q$2879,3,FALSE),"Not found"))</f>
        <v>159</v>
      </c>
      <c r="K991" s="2">
        <f>IFERROR(VLOOKUP(C991&amp;D991,AUS_male_Toplist_21_22!$N$3:$Q$2969,4,FALSE),IFERROR(VLOOKUP(C991&amp;D991,AUS_female_Toplist_21_22!$N$3:$Q$2879,4,FALSE),"Not found"))</f>
        <v>32</v>
      </c>
      <c r="L991" s="2">
        <f>(COUNTIF($C$2:$C991,$C991)=1)+0</f>
        <v>1</v>
      </c>
      <c r="M991" s="2">
        <f>IF(L991=1,RANK(I991,$I$2:$I$1209,0),"Alternate event")</f>
        <v>546</v>
      </c>
      <c r="N991" s="2" t="str">
        <f t="shared" si="33"/>
        <v>Hugo WHITEHEAD200m</v>
      </c>
      <c r="O991" t="str">
        <f>IF(COUNTIFS($N$2:$N$3997, N991)&gt;1, "Duplicate", "Unique")</f>
        <v>Unique</v>
      </c>
    </row>
    <row r="992" spans="1:15" x14ac:dyDescent="0.2">
      <c r="A992" s="2">
        <v>991</v>
      </c>
      <c r="B992" s="2">
        <f t="shared" si="34"/>
        <v>111</v>
      </c>
      <c r="C992" t="s">
        <v>139</v>
      </c>
      <c r="D992" t="s">
        <v>2</v>
      </c>
      <c r="E992" s="5">
        <v>44671</v>
      </c>
      <c r="F992" s="41" t="e">
        <f ca="1">DATEDIF(E992,TODAY(),"y")</f>
        <v>#NUM!</v>
      </c>
      <c r="G992" s="42" t="str">
        <f>IFERROR(VLOOKUP(C992&amp;D992,AUS_male_points_list!$A$3:$S$1048576,19,FALSE), IFERROR(VLOOKUP(C992&amp;D992,AUS_female_points_list!$A$3:$S$1048576,19,FALSE),""))</f>
        <v/>
      </c>
      <c r="I992" s="81">
        <f>IFERROR(VLOOKUP(C992&amp;D992,AUS_male_Toplist_21_22!$N$3:$Q$2969,2,FALSE),IFERROR(VLOOKUP(C992&amp;D992,AUS_female_Toplist_21_22!$N$3:$Q$2879,2,FALSE),"Not found"))</f>
        <v>1015</v>
      </c>
      <c r="J992" s="81">
        <f>IFERROR(VLOOKUP(C992&amp;D992,AUS_male_Toplist_21_22!$N$3:$Q$2969,3,FALSE),IFERROR(VLOOKUP(C992&amp;D992,AUS_female_Toplist_21_22!$N$3:$Q$2879,3,FALSE),"Not found"))</f>
        <v>159</v>
      </c>
      <c r="K992" s="2">
        <f>IFERROR(VLOOKUP(C992&amp;D992,AUS_male_Toplist_21_22!$N$3:$Q$2969,4,FALSE),IFERROR(VLOOKUP(C992&amp;D992,AUS_female_Toplist_21_22!$N$3:$Q$2879,4,FALSE),"Not found"))</f>
        <v>33</v>
      </c>
      <c r="L992" s="2">
        <f>(COUNTIF($C$2:$C992,$C992)=1)+0</f>
        <v>0</v>
      </c>
      <c r="M992" s="2" t="str">
        <f>IF(L992=1,RANK(I992,$I$2:$I$1209,0),"Alternate event")</f>
        <v>Alternate event</v>
      </c>
      <c r="N992" s="2" t="str">
        <f t="shared" si="33"/>
        <v>Jordan MCMILLAN100m</v>
      </c>
      <c r="O992" t="str">
        <f>IF(COUNTIFS($N$2:$N$3997, N992)&gt;1, "Duplicate", "Unique")</f>
        <v>Unique</v>
      </c>
    </row>
    <row r="993" spans="1:15" x14ac:dyDescent="0.2">
      <c r="A993" s="2">
        <v>992</v>
      </c>
      <c r="B993" s="2">
        <f t="shared" si="34"/>
        <v>111</v>
      </c>
      <c r="C993" t="s">
        <v>864</v>
      </c>
      <c r="D993" t="s">
        <v>29</v>
      </c>
      <c r="E993" s="5">
        <v>44640</v>
      </c>
      <c r="F993" s="41" t="e">
        <f ca="1">DATEDIF(E993,TODAY(),"y")</f>
        <v>#NUM!</v>
      </c>
      <c r="G993" s="42" t="str">
        <f>IFERROR(VLOOKUP(C993&amp;D993,AUS_male_points_list!$A$3:$S$1048576,19,FALSE), IFERROR(VLOOKUP(C993&amp;D993,AUS_female_points_list!$A$3:$S$1048576,19,FALSE),""))</f>
        <v/>
      </c>
      <c r="I993" s="81">
        <f>IFERROR(VLOOKUP(C993&amp;D993,AUS_male_Toplist_21_22!$N$3:$Q$2969,2,FALSE),IFERROR(VLOOKUP(C993&amp;D993,AUS_female_Toplist_21_22!$N$3:$Q$2879,2,FALSE),"Not found"))</f>
        <v>979</v>
      </c>
      <c r="J993" s="81">
        <f>IFERROR(VLOOKUP(C993&amp;D993,AUS_male_Toplist_21_22!$N$3:$Q$2969,3,FALSE),IFERROR(VLOOKUP(C993&amp;D993,AUS_female_Toplist_21_22!$N$3:$Q$2879,3,FALSE),"Not found"))</f>
        <v>159</v>
      </c>
      <c r="K993" s="2">
        <f>IFERROR(VLOOKUP(C993&amp;D993,AUS_male_Toplist_21_22!$N$3:$Q$2969,4,FALSE),IFERROR(VLOOKUP(C993&amp;D993,AUS_female_Toplist_21_22!$N$3:$Q$2879,4,FALSE),"Not found"))</f>
        <v>34</v>
      </c>
      <c r="L993" s="2">
        <f>(COUNTIF($C$2:$C993,$C993)=1)+0</f>
        <v>1</v>
      </c>
      <c r="M993" s="2">
        <f>IF(L993=1,RANK(I993,$I$2:$I$1209,0),"Alternate event")</f>
        <v>723</v>
      </c>
      <c r="N993" s="2" t="str">
        <f t="shared" si="33"/>
        <v>Charles SPROTT5000m</v>
      </c>
      <c r="O993" t="str">
        <f>IF(COUNTIFS($N$2:$N$3997, N993)&gt;1, "Duplicate", "Unique")</f>
        <v>Unique</v>
      </c>
    </row>
    <row r="994" spans="1:15" x14ac:dyDescent="0.2">
      <c r="A994" s="2">
        <v>993</v>
      </c>
      <c r="B994" s="2">
        <f t="shared" si="34"/>
        <v>111</v>
      </c>
      <c r="C994" t="s">
        <v>969</v>
      </c>
      <c r="D994" t="s">
        <v>37</v>
      </c>
      <c r="E994" s="5">
        <v>38054</v>
      </c>
      <c r="F994" s="41">
        <f ca="1">DATEDIF(E994,TODAY(),"y")</f>
        <v>18</v>
      </c>
      <c r="G994" s="42" t="str">
        <f>IFERROR(VLOOKUP(C994&amp;D994,AUS_male_points_list!$A$3:$S$1048576,19,FALSE), IFERROR(VLOOKUP(C994&amp;D994,AUS_female_points_list!$A$3:$S$1048576,19,FALSE),""))</f>
        <v/>
      </c>
      <c r="I994" s="81">
        <f>IFERROR(VLOOKUP(C994&amp;D994,AUS_male_Toplist_21_22!$N$3:$Q$2969,2,FALSE),IFERROR(VLOOKUP(C994&amp;D994,AUS_female_Toplist_21_22!$N$3:$Q$2879,2,FALSE),"Not found"))</f>
        <v>916</v>
      </c>
      <c r="J994" s="81">
        <f>IFERROR(VLOOKUP(C994&amp;D994,AUS_male_Toplist_21_22!$N$3:$Q$2969,3,FALSE),IFERROR(VLOOKUP(C994&amp;D994,AUS_female_Toplist_21_22!$N$3:$Q$2879,3,FALSE),"Not found"))</f>
        <v>159</v>
      </c>
      <c r="K994" s="2">
        <f>IFERROR(VLOOKUP(C994&amp;D994,AUS_male_Toplist_21_22!$N$3:$Q$2969,4,FALSE),IFERROR(VLOOKUP(C994&amp;D994,AUS_female_Toplist_21_22!$N$3:$Q$2879,4,FALSE),"Not found"))</f>
        <v>43</v>
      </c>
      <c r="L994" s="2">
        <f>(COUNTIF($C$2:$C994,$C994)=1)+0</f>
        <v>1</v>
      </c>
      <c r="M994" s="2">
        <f>IF(L994=1,RANK(I994,$I$2:$I$1209,0),"Alternate event")</f>
        <v>937</v>
      </c>
      <c r="N994" s="2" t="str">
        <f t="shared" si="33"/>
        <v>Nakeisha BRIMBLElong-jump</v>
      </c>
      <c r="O994" t="str">
        <f>IF(COUNTIFS($N$2:$N$3997, N994)&gt;1, "Duplicate", "Unique")</f>
        <v>Unique</v>
      </c>
    </row>
    <row r="995" spans="1:15" x14ac:dyDescent="0.2">
      <c r="A995" s="2">
        <v>994</v>
      </c>
      <c r="B995" s="2">
        <f t="shared" si="34"/>
        <v>111</v>
      </c>
      <c r="C995" t="s">
        <v>927</v>
      </c>
      <c r="D995" t="s">
        <v>28</v>
      </c>
      <c r="E995" s="5">
        <v>34781</v>
      </c>
      <c r="F995" s="41">
        <f ca="1">DATEDIF(E995,TODAY(),"y")</f>
        <v>26</v>
      </c>
      <c r="G995" s="42" t="str">
        <f>IFERROR(VLOOKUP(C995&amp;D995,AUS_male_points_list!$A$3:$S$1048576,19,FALSE), IFERROR(VLOOKUP(C995&amp;D995,AUS_female_points_list!$A$3:$S$1048576,19,FALSE),""))</f>
        <v/>
      </c>
      <c r="I995" s="81">
        <f>IFERROR(VLOOKUP(C995&amp;D995,AUS_male_Toplist_21_22!$N$3:$Q$2969,2,FALSE),IFERROR(VLOOKUP(C995&amp;D995,AUS_female_Toplist_21_22!$N$3:$Q$2879,2,FALSE),"Not found"))</f>
        <v>972</v>
      </c>
      <c r="J995" s="81">
        <f>IFERROR(VLOOKUP(C995&amp;D995,AUS_male_Toplist_21_22!$N$3:$Q$2969,3,FALSE),IFERROR(VLOOKUP(C995&amp;D995,AUS_female_Toplist_21_22!$N$3:$Q$2879,3,FALSE),"Not found"))</f>
        <v>159</v>
      </c>
      <c r="K995" s="2">
        <f>IFERROR(VLOOKUP(C995&amp;D995,AUS_male_Toplist_21_22!$N$3:$Q$2969,4,FALSE),IFERROR(VLOOKUP(C995&amp;D995,AUS_female_Toplist_21_22!$N$3:$Q$2879,4,FALSE),"Not found"))</f>
        <v>45</v>
      </c>
      <c r="L995" s="2">
        <f>(COUNTIF($C$2:$C995,$C995)=1)+0</f>
        <v>1</v>
      </c>
      <c r="M995" s="2">
        <f>IF(L995=1,RANK(I995,$I$2:$I$1209,0),"Alternate event")</f>
        <v>759</v>
      </c>
      <c r="N995" s="2" t="str">
        <f t="shared" si="33"/>
        <v>Brooke HINES1500m</v>
      </c>
      <c r="O995" t="str">
        <f>IF(COUNTIFS($N$2:$N$3997, N995)&gt;1, "Duplicate", "Unique")</f>
        <v>Unique</v>
      </c>
    </row>
    <row r="996" spans="1:15" x14ac:dyDescent="0.2">
      <c r="A996" s="2">
        <v>995</v>
      </c>
      <c r="B996" s="2">
        <f t="shared" si="34"/>
        <v>111</v>
      </c>
      <c r="C996" t="s">
        <v>633</v>
      </c>
      <c r="D996" t="s">
        <v>27</v>
      </c>
      <c r="E996" s="5">
        <v>36109</v>
      </c>
      <c r="F996" s="41">
        <f ca="1">DATEDIF(E996,TODAY(),"y")</f>
        <v>23</v>
      </c>
      <c r="G996" s="42" t="str">
        <f>IFERROR(VLOOKUP(C996&amp;D996,AUS_male_points_list!$A$3:$S$1048576,19,FALSE), IFERROR(VLOOKUP(C996&amp;D996,AUS_female_points_list!$A$3:$S$1048576,19,FALSE),""))</f>
        <v/>
      </c>
      <c r="I996" s="81">
        <f>IFERROR(VLOOKUP(C996&amp;D996,AUS_male_Toplist_21_22!$N$3:$Q$2969,2,FALSE),IFERROR(VLOOKUP(C996&amp;D996,AUS_female_Toplist_21_22!$N$3:$Q$2879,2,FALSE),"Not found"))</f>
        <v>1004</v>
      </c>
      <c r="J996" s="81">
        <f>IFERROR(VLOOKUP(C996&amp;D996,AUS_male_Toplist_21_22!$N$3:$Q$2969,3,FALSE),IFERROR(VLOOKUP(C996&amp;D996,AUS_female_Toplist_21_22!$N$3:$Q$2879,3,FALSE),"Not found"))</f>
        <v>160</v>
      </c>
      <c r="K996" s="2">
        <f>IFERROR(VLOOKUP(C996&amp;D996,AUS_male_Toplist_21_22!$N$3:$Q$2969,4,FALSE),IFERROR(VLOOKUP(C996&amp;D996,AUS_female_Toplist_21_22!$N$3:$Q$2879,4,FALSE),"Not found"))</f>
        <v>24</v>
      </c>
      <c r="L996" s="2">
        <f>(COUNTIF($C$2:$C996,$C996)=1)+0</f>
        <v>1</v>
      </c>
      <c r="M996" s="2">
        <f>IF(L996=1,RANK(I996,$I$2:$I$1209,0),"Alternate event")</f>
        <v>578</v>
      </c>
      <c r="N996" s="2" t="str">
        <f t="shared" si="33"/>
        <v>Cameron MUSGROVE800m</v>
      </c>
      <c r="O996" t="str">
        <f>IF(COUNTIFS($N$2:$N$3997, N996)&gt;1, "Duplicate", "Unique")</f>
        <v>Unique</v>
      </c>
    </row>
    <row r="997" spans="1:15" x14ac:dyDescent="0.2">
      <c r="A997" s="2">
        <v>996</v>
      </c>
      <c r="B997" s="2">
        <f t="shared" si="34"/>
        <v>111</v>
      </c>
      <c r="C997" t="s">
        <v>137</v>
      </c>
      <c r="D997" t="s">
        <v>25</v>
      </c>
      <c r="E997" s="5">
        <v>37954</v>
      </c>
      <c r="F997" s="41">
        <f ca="1">DATEDIF(E997,TODAY(),"y")</f>
        <v>18</v>
      </c>
      <c r="G997" s="42" t="str">
        <f>IFERROR(VLOOKUP(C997&amp;D997,AUS_male_points_list!$A$3:$S$1048576,19,FALSE), IFERROR(VLOOKUP(C997&amp;D997,AUS_female_points_list!$A$3:$S$1048576,19,FALSE),""))</f>
        <v/>
      </c>
      <c r="I997" s="81">
        <f>IFERROR(VLOOKUP(C997&amp;D997,AUS_male_Toplist_21_22!$N$3:$Q$2969,2,FALSE),IFERROR(VLOOKUP(C997&amp;D997,AUS_female_Toplist_21_22!$N$3:$Q$2879,2,FALSE),"Not found"))</f>
        <v>1004</v>
      </c>
      <c r="J997" s="81">
        <f>IFERROR(VLOOKUP(C997&amp;D997,AUS_male_Toplist_21_22!$N$3:$Q$2969,3,FALSE),IFERROR(VLOOKUP(C997&amp;D997,AUS_female_Toplist_21_22!$N$3:$Q$2879,3,FALSE),"Not found"))</f>
        <v>160</v>
      </c>
      <c r="K997" s="2">
        <f>IFERROR(VLOOKUP(C997&amp;D997,AUS_male_Toplist_21_22!$N$3:$Q$2969,4,FALSE),IFERROR(VLOOKUP(C997&amp;D997,AUS_female_Toplist_21_22!$N$3:$Q$2879,4,FALSE),"Not found"))</f>
        <v>35</v>
      </c>
      <c r="L997" s="2">
        <f>(COUNTIF($C$2:$C997,$C997)=1)+0</f>
        <v>1</v>
      </c>
      <c r="M997" s="2">
        <f>IF(L997=1,RANK(I997,$I$2:$I$1209,0),"Alternate event")</f>
        <v>578</v>
      </c>
      <c r="N997" s="2" t="str">
        <f t="shared" si="33"/>
        <v>Lakara STALLAN200m</v>
      </c>
      <c r="O997" t="str">
        <f>IF(COUNTIFS($N$2:$N$3997, N997)&gt;1, "Duplicate", "Unique")</f>
        <v>Unique</v>
      </c>
    </row>
    <row r="998" spans="1:15" x14ac:dyDescent="0.2">
      <c r="A998" s="2">
        <v>997</v>
      </c>
      <c r="B998" s="2">
        <f t="shared" si="34"/>
        <v>111</v>
      </c>
      <c r="C998" t="s">
        <v>402</v>
      </c>
      <c r="D998" t="s">
        <v>37</v>
      </c>
      <c r="E998" s="5">
        <v>44762</v>
      </c>
      <c r="F998" s="41" t="e">
        <f ca="1">DATEDIF(E998,TODAY(),"y")</f>
        <v>#NUM!</v>
      </c>
      <c r="G998" s="42" t="str">
        <f>IFERROR(VLOOKUP(C998&amp;D998,AUS_male_points_list!$A$3:$S$1048576,19,FALSE), IFERROR(VLOOKUP(C998&amp;D998,AUS_female_points_list!$A$3:$S$1048576,19,FALSE),""))</f>
        <v/>
      </c>
      <c r="I998" s="81">
        <f>IFERROR(VLOOKUP(C998&amp;D998,AUS_male_Toplist_21_22!$N$3:$Q$2969,2,FALSE),IFERROR(VLOOKUP(C998&amp;D998,AUS_female_Toplist_21_22!$N$3:$Q$2879,2,FALSE),"Not found"))</f>
        <v>914</v>
      </c>
      <c r="J998" s="81">
        <f>IFERROR(VLOOKUP(C998&amp;D998,AUS_male_Toplist_21_22!$N$3:$Q$2969,3,FALSE),IFERROR(VLOOKUP(C998&amp;D998,AUS_female_Toplist_21_22!$N$3:$Q$2879,3,FALSE),"Not found"))</f>
        <v>160</v>
      </c>
      <c r="K998" s="2">
        <f>IFERROR(VLOOKUP(C998&amp;D998,AUS_male_Toplist_21_22!$N$3:$Q$2969,4,FALSE),IFERROR(VLOOKUP(C998&amp;D998,AUS_female_Toplist_21_22!$N$3:$Q$2879,4,FALSE),"Not found"))</f>
        <v>44</v>
      </c>
      <c r="L998" s="2">
        <f>(COUNTIF($C$2:$C998,$C998)=1)+0</f>
        <v>1</v>
      </c>
      <c r="M998" s="2">
        <f>IF(L998=1,RANK(I998,$I$2:$I$1209,0),"Alternate event")</f>
        <v>940</v>
      </c>
      <c r="N998" s="2" t="str">
        <f t="shared" si="33"/>
        <v>Geena DAVYlong-jump</v>
      </c>
      <c r="O998" t="str">
        <f>IF(COUNTIFS($N$2:$N$3997, N998)&gt;1, "Duplicate", "Unique")</f>
        <v>Unique</v>
      </c>
    </row>
    <row r="999" spans="1:15" x14ac:dyDescent="0.2">
      <c r="A999" s="2">
        <v>998</v>
      </c>
      <c r="B999" s="2">
        <f t="shared" si="34"/>
        <v>111</v>
      </c>
      <c r="C999" t="s">
        <v>1152</v>
      </c>
      <c r="D999" t="s">
        <v>37</v>
      </c>
      <c r="E999" s="5">
        <v>36653</v>
      </c>
      <c r="F999" s="41">
        <f ca="1">DATEDIF(E999,TODAY(),"y")</f>
        <v>21</v>
      </c>
      <c r="G999" s="42" t="str">
        <f>IFERROR(VLOOKUP(C999&amp;D999,AUS_male_points_list!$A$3:$S$1048576,19,FALSE), IFERROR(VLOOKUP(C999&amp;D999,AUS_female_points_list!$A$3:$S$1048576,19,FALSE),""))</f>
        <v/>
      </c>
      <c r="I999" s="81">
        <f>IFERROR(VLOOKUP(C999&amp;D999,AUS_male_Toplist_21_22!$N$3:$Q$2969,2,FALSE),IFERROR(VLOOKUP(C999&amp;D999,AUS_female_Toplist_21_22!$N$3:$Q$2879,2,FALSE),"Not found"))</f>
        <v>914</v>
      </c>
      <c r="J999" s="81">
        <f>IFERROR(VLOOKUP(C999&amp;D999,AUS_male_Toplist_21_22!$N$3:$Q$2969,3,FALSE),IFERROR(VLOOKUP(C999&amp;D999,AUS_female_Toplist_21_22!$N$3:$Q$2879,3,FALSE),"Not found"))</f>
        <v>160</v>
      </c>
      <c r="K999" s="2">
        <f>IFERROR(VLOOKUP(C999&amp;D999,AUS_male_Toplist_21_22!$N$3:$Q$2969,4,FALSE),IFERROR(VLOOKUP(C999&amp;D999,AUS_female_Toplist_21_22!$N$3:$Q$2879,4,FALSE),"Not found"))</f>
        <v>44</v>
      </c>
      <c r="L999" s="2">
        <f>(COUNTIF($C$2:$C999,$C999)=1)+0</f>
        <v>1</v>
      </c>
      <c r="M999" s="2">
        <f>IF(L999=1,RANK(I999,$I$2:$I$1209,0),"Alternate event")</f>
        <v>940</v>
      </c>
      <c r="N999" s="2" t="str">
        <f t="shared" si="33"/>
        <v>Jane HICKIElong-jump</v>
      </c>
      <c r="O999" t="str">
        <f>IF(COUNTIFS($N$2:$N$3997, N999)&gt;1, "Duplicate", "Unique")</f>
        <v>Unique</v>
      </c>
    </row>
    <row r="1000" spans="1:15" x14ac:dyDescent="0.2">
      <c r="A1000" s="2">
        <v>999</v>
      </c>
      <c r="B1000" s="2">
        <f t="shared" si="34"/>
        <v>111</v>
      </c>
      <c r="C1000" t="s">
        <v>932</v>
      </c>
      <c r="D1000" t="s">
        <v>28</v>
      </c>
      <c r="E1000" s="5">
        <v>0</v>
      </c>
      <c r="F1000" s="41">
        <f ca="1">DATEDIF(E1000,TODAY(),"y")</f>
        <v>122</v>
      </c>
      <c r="G1000" s="42" t="str">
        <f>IFERROR(VLOOKUP(C1000&amp;D1000,AUS_male_points_list!$A$3:$S$1048576,19,FALSE), IFERROR(VLOOKUP(C1000&amp;D1000,AUS_female_points_list!$A$3:$S$1048576,19,FALSE),""))</f>
        <v/>
      </c>
      <c r="I1000" s="81">
        <f>IFERROR(VLOOKUP(C1000&amp;D1000,AUS_male_Toplist_21_22!$N$3:$Q$2969,2,FALSE),IFERROR(VLOOKUP(C1000&amp;D1000,AUS_female_Toplist_21_22!$N$3:$Q$2879,2,FALSE),"Not found"))</f>
        <v>970</v>
      </c>
      <c r="J1000" s="81">
        <f>IFERROR(VLOOKUP(C1000&amp;D1000,AUS_male_Toplist_21_22!$N$3:$Q$2969,3,FALSE),IFERROR(VLOOKUP(C1000&amp;D1000,AUS_female_Toplist_21_22!$N$3:$Q$2879,3,FALSE),"Not found"))</f>
        <v>160</v>
      </c>
      <c r="K1000" s="2">
        <f>IFERROR(VLOOKUP(C1000&amp;D1000,AUS_male_Toplist_21_22!$N$3:$Q$2969,4,FALSE),IFERROR(VLOOKUP(C1000&amp;D1000,AUS_female_Toplist_21_22!$N$3:$Q$2879,4,FALSE),"Not found"))</f>
        <v>46</v>
      </c>
      <c r="L1000" s="2">
        <f>(COUNTIF($C$2:$C1000,$C1000)=1)+0</f>
        <v>1</v>
      </c>
      <c r="M1000" s="2">
        <f>IF(L1000=1,RANK(I1000,$I$2:$I$1209,0),"Alternate event")</f>
        <v>762</v>
      </c>
      <c r="N1000" s="2" t="str">
        <f t="shared" si="33"/>
        <v>Zoe TOLAND1500m</v>
      </c>
      <c r="O1000" t="str">
        <f>IF(COUNTIFS($N$2:$N$3997, N1000)&gt;1, "Duplicate", "Unique")</f>
        <v>Unique</v>
      </c>
    </row>
    <row r="1001" spans="1:15" x14ac:dyDescent="0.2">
      <c r="A1001" s="2">
        <v>1000</v>
      </c>
      <c r="B1001" s="2">
        <f t="shared" si="34"/>
        <v>111</v>
      </c>
      <c r="C1001" t="s">
        <v>568</v>
      </c>
      <c r="D1001" t="s">
        <v>25</v>
      </c>
      <c r="E1001" s="5">
        <v>37561</v>
      </c>
      <c r="F1001" s="41">
        <f ca="1">DATEDIF(E1001,TODAY(),"y")</f>
        <v>19</v>
      </c>
      <c r="G1001" s="42" t="str">
        <f>IFERROR(VLOOKUP(C1001&amp;D1001,AUS_male_points_list!$A$3:$S$1048576,19,FALSE), IFERROR(VLOOKUP(C1001&amp;D1001,AUS_female_points_list!$A$3:$S$1048576,19,FALSE),""))</f>
        <v/>
      </c>
      <c r="I1001" s="81">
        <f>IFERROR(VLOOKUP(C1001&amp;D1001,AUS_male_Toplist_21_22!$N$3:$Q$2969,2,FALSE),IFERROR(VLOOKUP(C1001&amp;D1001,AUS_female_Toplist_21_22!$N$3:$Q$2879,2,FALSE),"Not found"))</f>
        <v>1007</v>
      </c>
      <c r="J1001" s="81">
        <f>IFERROR(VLOOKUP(C1001&amp;D1001,AUS_male_Toplist_21_22!$N$3:$Q$2969,3,FALSE),IFERROR(VLOOKUP(C1001&amp;D1001,AUS_female_Toplist_21_22!$N$3:$Q$2879,3,FALSE),"Not found"))</f>
        <v>161</v>
      </c>
      <c r="K1001" s="2">
        <f>IFERROR(VLOOKUP(C1001&amp;D1001,AUS_male_Toplist_21_22!$N$3:$Q$2969,4,FALSE),IFERROR(VLOOKUP(C1001&amp;D1001,AUS_female_Toplist_21_22!$N$3:$Q$2879,4,FALSE),"Not found"))</f>
        <v>34</v>
      </c>
      <c r="L1001" s="2">
        <f>(COUNTIF($C$2:$C1001,$C1001)=1)+0</f>
        <v>0</v>
      </c>
      <c r="M1001" s="2" t="str">
        <f>IF(L1001=1,RANK(I1001,$I$2:$I$1209,0),"Alternate event")</f>
        <v>Alternate event</v>
      </c>
      <c r="N1001" s="2" t="str">
        <f t="shared" si="33"/>
        <v>Nicholas DONALDSON200m</v>
      </c>
      <c r="O1001" t="str">
        <f>IF(COUNTIFS($N$2:$N$3997, N1001)&gt;1, "Duplicate", "Unique")</f>
        <v>Unique</v>
      </c>
    </row>
    <row r="1002" spans="1:15" x14ac:dyDescent="0.2">
      <c r="A1002" s="2">
        <v>1001</v>
      </c>
      <c r="B1002" s="2">
        <f t="shared" si="34"/>
        <v>111</v>
      </c>
      <c r="C1002" t="s">
        <v>697</v>
      </c>
      <c r="D1002" t="s">
        <v>29</v>
      </c>
      <c r="E1002" s="5">
        <v>35891</v>
      </c>
      <c r="F1002" s="41">
        <f ca="1">DATEDIF(E1002,TODAY(),"y")</f>
        <v>23</v>
      </c>
      <c r="G1002" s="42" t="str">
        <f>IFERROR(VLOOKUP(C1002&amp;D1002,AUS_male_points_list!$A$3:$S$1048576,19,FALSE), IFERROR(VLOOKUP(C1002&amp;D1002,AUS_female_points_list!$A$3:$S$1048576,19,FALSE),""))</f>
        <v/>
      </c>
      <c r="I1002" s="81">
        <f>IFERROR(VLOOKUP(C1002&amp;D1002,AUS_male_Toplist_21_22!$N$3:$Q$2969,2,FALSE),IFERROR(VLOOKUP(C1002&amp;D1002,AUS_female_Toplist_21_22!$N$3:$Q$2879,2,FALSE),"Not found"))</f>
        <v>978</v>
      </c>
      <c r="J1002" s="81">
        <f>IFERROR(VLOOKUP(C1002&amp;D1002,AUS_male_Toplist_21_22!$N$3:$Q$2969,3,FALSE),IFERROR(VLOOKUP(C1002&amp;D1002,AUS_female_Toplist_21_22!$N$3:$Q$2879,3,FALSE),"Not found"))</f>
        <v>161</v>
      </c>
      <c r="K1002" s="2">
        <f>IFERROR(VLOOKUP(C1002&amp;D1002,AUS_male_Toplist_21_22!$N$3:$Q$2969,4,FALSE),IFERROR(VLOOKUP(C1002&amp;D1002,AUS_female_Toplist_21_22!$N$3:$Q$2879,4,FALSE),"Not found"))</f>
        <v>35</v>
      </c>
      <c r="L1002" s="2">
        <f>(COUNTIF($C$2:$C1002,$C1002)=1)+0</f>
        <v>1</v>
      </c>
      <c r="M1002" s="2">
        <f>IF(L1002=1,RANK(I1002,$I$2:$I$1209,0),"Alternate event")</f>
        <v>731</v>
      </c>
      <c r="N1002" s="2" t="str">
        <f t="shared" si="33"/>
        <v>Ben CHAMBERLAIN5000m</v>
      </c>
      <c r="O1002" t="str">
        <f>IF(COUNTIFS($N$2:$N$3997, N1002)&gt;1, "Duplicate", "Unique")</f>
        <v>Unique</v>
      </c>
    </row>
    <row r="1003" spans="1:15" x14ac:dyDescent="0.2">
      <c r="A1003" s="2">
        <v>1002</v>
      </c>
      <c r="B1003" s="2">
        <f t="shared" si="34"/>
        <v>111</v>
      </c>
      <c r="C1003" t="s">
        <v>250</v>
      </c>
      <c r="D1003" s="5" t="s">
        <v>27</v>
      </c>
      <c r="E1003" s="5">
        <v>36929</v>
      </c>
      <c r="F1003" s="41">
        <f ca="1">DATEDIF(E1003,TODAY(),"y")</f>
        <v>21</v>
      </c>
      <c r="G1003" s="42" t="str">
        <f>IFERROR(VLOOKUP(C1003&amp;D1003,AUS_male_points_list!$A$3:$S$1048576,19,FALSE), IFERROR(VLOOKUP(C1003&amp;D1003,AUS_female_points_list!$A$3:$S$1048576,19,FALSE),""))</f>
        <v/>
      </c>
      <c r="I1003" s="81">
        <f>IFERROR(VLOOKUP(C1003&amp;D1003,AUS_male_Toplist_21_22!$N$3:$Q$2969,2,FALSE),IFERROR(VLOOKUP(C1003&amp;D1003,AUS_female_Toplist_21_22!$N$3:$Q$2879,2,FALSE),"Not found"))</f>
        <v>990</v>
      </c>
      <c r="J1003" s="81">
        <f>IFERROR(VLOOKUP(C1003&amp;D1003,AUS_male_Toplist_21_22!$N$3:$Q$2969,3,FALSE),IFERROR(VLOOKUP(C1003&amp;D1003,AUS_female_Toplist_21_22!$N$3:$Q$2879,3,FALSE),"Not found"))</f>
        <v>161</v>
      </c>
      <c r="K1003" s="2">
        <f>IFERROR(VLOOKUP(C1003&amp;D1003,AUS_male_Toplist_21_22!$N$3:$Q$2969,4,FALSE),IFERROR(VLOOKUP(C1003&amp;D1003,AUS_female_Toplist_21_22!$N$3:$Q$2879,4,FALSE),"Not found"))</f>
        <v>38</v>
      </c>
      <c r="L1003" s="2">
        <f>(COUNTIF($C$2:$C1003,$C1003)=1)+0</f>
        <v>1</v>
      </c>
      <c r="M1003" s="2">
        <f>IF(L1003=1,RANK(I1003,$I$2:$I$1209,0),"Alternate event")</f>
        <v>665</v>
      </c>
      <c r="N1003" s="2" t="str">
        <f t="shared" si="33"/>
        <v>Leah SIMPSON800m</v>
      </c>
      <c r="O1003" t="str">
        <f>IF(COUNTIFS($N$2:$N$3997, N1003)&gt;1, "Duplicate", "Unique")</f>
        <v>Unique</v>
      </c>
    </row>
    <row r="1004" spans="1:15" x14ac:dyDescent="0.2">
      <c r="A1004" s="2">
        <v>1003</v>
      </c>
      <c r="B1004" s="2">
        <f t="shared" si="34"/>
        <v>111</v>
      </c>
      <c r="C1004" t="s">
        <v>922</v>
      </c>
      <c r="D1004" t="s">
        <v>28</v>
      </c>
      <c r="E1004" s="5">
        <v>38691</v>
      </c>
      <c r="F1004" s="41">
        <f ca="1">DATEDIF(E1004,TODAY(),"y")</f>
        <v>16</v>
      </c>
      <c r="G1004" s="42" t="str">
        <f>IFERROR(VLOOKUP(C1004&amp;D1004,AUS_male_points_list!$A$3:$S$1048576,19,FALSE), IFERROR(VLOOKUP(C1004&amp;D1004,AUS_female_points_list!$A$3:$S$1048576,19,FALSE),""))</f>
        <v/>
      </c>
      <c r="I1004" s="81">
        <f>IFERROR(VLOOKUP(C1004&amp;D1004,AUS_male_Toplist_21_22!$N$3:$Q$2969,2,FALSE),IFERROR(VLOOKUP(C1004&amp;D1004,AUS_female_Toplist_21_22!$N$3:$Q$2879,2,FALSE),"Not found"))</f>
        <v>969</v>
      </c>
      <c r="J1004" s="81">
        <f>IFERROR(VLOOKUP(C1004&amp;D1004,AUS_male_Toplist_21_22!$N$3:$Q$2969,3,FALSE),IFERROR(VLOOKUP(C1004&amp;D1004,AUS_female_Toplist_21_22!$N$3:$Q$2879,3,FALSE),"Not found"))</f>
        <v>161</v>
      </c>
      <c r="K1004" s="2">
        <f>IFERROR(VLOOKUP(C1004&amp;D1004,AUS_male_Toplist_21_22!$N$3:$Q$2969,4,FALSE),IFERROR(VLOOKUP(C1004&amp;D1004,AUS_female_Toplist_21_22!$N$3:$Q$2879,4,FALSE),"Not found"))</f>
        <v>47</v>
      </c>
      <c r="L1004" s="2">
        <f>(COUNTIF($C$2:$C1004,$C1004)=1)+0</f>
        <v>1</v>
      </c>
      <c r="M1004" s="2">
        <f>IF(L1004=1,RANK(I1004,$I$2:$I$1209,0),"Alternate event")</f>
        <v>765</v>
      </c>
      <c r="N1004" s="2" t="str">
        <f t="shared" si="33"/>
        <v>Ella ATKINS1500m</v>
      </c>
      <c r="O1004" t="str">
        <f>IF(COUNTIFS($N$2:$N$3997, N1004)&gt;1, "Duplicate", "Unique")</f>
        <v>Unique</v>
      </c>
    </row>
    <row r="1005" spans="1:15" x14ac:dyDescent="0.2">
      <c r="A1005" s="2">
        <v>1004</v>
      </c>
      <c r="B1005" s="2">
        <f t="shared" si="34"/>
        <v>111</v>
      </c>
      <c r="C1005" t="s">
        <v>662</v>
      </c>
      <c r="D1005" t="s">
        <v>27</v>
      </c>
      <c r="E1005" s="5">
        <v>37120</v>
      </c>
      <c r="F1005" s="41">
        <f ca="1">DATEDIF(E1005,TODAY(),"y")</f>
        <v>20</v>
      </c>
      <c r="G1005" s="42" t="str">
        <f>IFERROR(VLOOKUP(C1005&amp;D1005,AUS_male_points_list!$A$3:$S$1048576,19,FALSE), IFERROR(VLOOKUP(C1005&amp;D1005,AUS_female_points_list!$A$3:$S$1048576,19,FALSE),""))</f>
        <v/>
      </c>
      <c r="I1005" s="81">
        <f>IFERROR(VLOOKUP(C1005&amp;D1005,AUS_male_Toplist_21_22!$N$3:$Q$2969,2,FALSE),IFERROR(VLOOKUP(C1005&amp;D1005,AUS_female_Toplist_21_22!$N$3:$Q$2879,2,FALSE),"Not found"))</f>
        <v>1003</v>
      </c>
      <c r="J1005" s="81">
        <f>IFERROR(VLOOKUP(C1005&amp;D1005,AUS_male_Toplist_21_22!$N$3:$Q$2969,3,FALSE),IFERROR(VLOOKUP(C1005&amp;D1005,AUS_female_Toplist_21_22!$N$3:$Q$2879,3,FALSE),"Not found"))</f>
        <v>162</v>
      </c>
      <c r="K1005" s="2">
        <f>IFERROR(VLOOKUP(C1005&amp;D1005,AUS_male_Toplist_21_22!$N$3:$Q$2969,4,FALSE),IFERROR(VLOOKUP(C1005&amp;D1005,AUS_female_Toplist_21_22!$N$3:$Q$2879,4,FALSE),"Not found"))</f>
        <v>25</v>
      </c>
      <c r="L1005" s="2">
        <f>(COUNTIF($C$2:$C1005,$C1005)=1)+0</f>
        <v>1</v>
      </c>
      <c r="M1005" s="2">
        <f>IF(L1005=1,RANK(I1005,$I$2:$I$1209,0),"Alternate event")</f>
        <v>590</v>
      </c>
      <c r="N1005" s="2" t="str">
        <f t="shared" si="33"/>
        <v>Matthew HUSSEY800m</v>
      </c>
      <c r="O1005" t="str">
        <f>IF(COUNTIFS($N$2:$N$3997, N1005)&gt;1, "Duplicate", "Unique")</f>
        <v>Unique</v>
      </c>
    </row>
    <row r="1006" spans="1:15" x14ac:dyDescent="0.2">
      <c r="A1006" s="2">
        <v>1005</v>
      </c>
      <c r="B1006" s="2">
        <f t="shared" si="34"/>
        <v>111</v>
      </c>
      <c r="C1006" t="s">
        <v>905</v>
      </c>
      <c r="D1006" t="s">
        <v>27</v>
      </c>
      <c r="E1006" s="5">
        <v>44732</v>
      </c>
      <c r="F1006" s="41" t="e">
        <f ca="1">DATEDIF(E1006,TODAY(),"y")</f>
        <v>#NUM!</v>
      </c>
      <c r="G1006" s="42" t="str">
        <f>IFERROR(VLOOKUP(C1006&amp;D1006,AUS_male_points_list!$A$3:$S$1048576,19,FALSE), IFERROR(VLOOKUP(C1006&amp;D1006,AUS_female_points_list!$A$3:$S$1048576,19,FALSE),""))</f>
        <v/>
      </c>
      <c r="I1006" s="81">
        <f>IFERROR(VLOOKUP(C1006&amp;D1006,AUS_male_Toplist_21_22!$N$3:$Q$2969,2,FALSE),IFERROR(VLOOKUP(C1006&amp;D1006,AUS_female_Toplist_21_22!$N$3:$Q$2879,2,FALSE),"Not found"))</f>
        <v>1003</v>
      </c>
      <c r="J1006" s="81">
        <f>IFERROR(VLOOKUP(C1006&amp;D1006,AUS_male_Toplist_21_22!$N$3:$Q$2969,3,FALSE),IFERROR(VLOOKUP(C1006&amp;D1006,AUS_female_Toplist_21_22!$N$3:$Q$2879,3,FALSE),"Not found"))</f>
        <v>162</v>
      </c>
      <c r="K1006" s="2">
        <f>IFERROR(VLOOKUP(C1006&amp;D1006,AUS_male_Toplist_21_22!$N$3:$Q$2969,4,FALSE),IFERROR(VLOOKUP(C1006&amp;D1006,AUS_female_Toplist_21_22!$N$3:$Q$2879,4,FALSE),"Not found"))</f>
        <v>25</v>
      </c>
      <c r="L1006" s="2">
        <f>(COUNTIF($C$2:$C1006,$C1006)=1)+0</f>
        <v>0</v>
      </c>
      <c r="M1006" s="2" t="str">
        <f>IF(L1006=1,RANK(I1006,$I$2:$I$1209,0),"Alternate event")</f>
        <v>Alternate event</v>
      </c>
      <c r="N1006" s="2" t="str">
        <f t="shared" si="33"/>
        <v>Cameron MYERS800m</v>
      </c>
      <c r="O1006" t="str">
        <f>IF(COUNTIFS($N$2:$N$3997, N1006)&gt;1, "Duplicate", "Unique")</f>
        <v>Unique</v>
      </c>
    </row>
    <row r="1007" spans="1:15" x14ac:dyDescent="0.2">
      <c r="A1007" s="2">
        <v>1006</v>
      </c>
      <c r="B1007" s="2">
        <f t="shared" si="34"/>
        <v>111</v>
      </c>
      <c r="C1007" t="s">
        <v>149</v>
      </c>
      <c r="D1007" t="s">
        <v>2</v>
      </c>
      <c r="E1007" s="5">
        <v>44762</v>
      </c>
      <c r="F1007" s="41" t="e">
        <f ca="1">DATEDIF(E1007,TODAY(),"y")</f>
        <v>#NUM!</v>
      </c>
      <c r="G1007" s="42" t="str">
        <f>IFERROR(VLOOKUP(C1007&amp;D1007,AUS_male_points_list!$A$3:$S$1048576,19,FALSE), IFERROR(VLOOKUP(C1007&amp;D1007,AUS_female_points_list!$A$3:$S$1048576,19,FALSE),""))</f>
        <v/>
      </c>
      <c r="I1007" s="81">
        <f>IFERROR(VLOOKUP(C1007&amp;D1007,AUS_male_Toplist_21_22!$N$3:$Q$2969,2,FALSE),IFERROR(VLOOKUP(C1007&amp;D1007,AUS_female_Toplist_21_22!$N$3:$Q$2879,2,FALSE),"Not found"))</f>
        <v>1013</v>
      </c>
      <c r="J1007" s="81">
        <f>IFERROR(VLOOKUP(C1007&amp;D1007,AUS_male_Toplist_21_22!$N$3:$Q$2969,3,FALSE),IFERROR(VLOOKUP(C1007&amp;D1007,AUS_female_Toplist_21_22!$N$3:$Q$2879,3,FALSE),"Not found"))</f>
        <v>162</v>
      </c>
      <c r="K1007" s="2">
        <f>IFERROR(VLOOKUP(C1007&amp;D1007,AUS_male_Toplist_21_22!$N$3:$Q$2969,4,FALSE),IFERROR(VLOOKUP(C1007&amp;D1007,AUS_female_Toplist_21_22!$N$3:$Q$2879,4,FALSE),"Not found"))</f>
        <v>34</v>
      </c>
      <c r="L1007" s="2">
        <f>(COUNTIF($C$2:$C1007,$C1007)=1)+0</f>
        <v>1</v>
      </c>
      <c r="M1007" s="2">
        <f>IF(L1007=1,RANK(I1007,$I$2:$I$1209,0),"Alternate event")</f>
        <v>525</v>
      </c>
      <c r="N1007" s="2" t="str">
        <f t="shared" si="33"/>
        <v>Zara HAGAN100m</v>
      </c>
      <c r="O1007" t="str">
        <f>IF(COUNTIFS($N$2:$N$3997, N1007)&gt;1, "Duplicate", "Unique")</f>
        <v>Unique</v>
      </c>
    </row>
    <row r="1008" spans="1:15" x14ac:dyDescent="0.2">
      <c r="A1008" s="2">
        <v>1007</v>
      </c>
      <c r="B1008" s="2">
        <f t="shared" si="34"/>
        <v>111</v>
      </c>
      <c r="C1008" t="s">
        <v>738</v>
      </c>
      <c r="D1008" t="s">
        <v>25</v>
      </c>
      <c r="E1008" s="5">
        <v>35479</v>
      </c>
      <c r="F1008" s="41">
        <f ca="1">DATEDIF(E1008,TODAY(),"y")</f>
        <v>25</v>
      </c>
      <c r="G1008" s="42" t="str">
        <f>IFERROR(VLOOKUP(C1008&amp;D1008,AUS_male_points_list!$A$3:$S$1048576,19,FALSE), IFERROR(VLOOKUP(C1008&amp;D1008,AUS_female_points_list!$A$3:$S$1048576,19,FALSE),""))</f>
        <v/>
      </c>
      <c r="I1008" s="81">
        <f>IFERROR(VLOOKUP(C1008&amp;D1008,AUS_male_Toplist_21_22!$N$3:$Q$2969,2,FALSE),IFERROR(VLOOKUP(C1008&amp;D1008,AUS_female_Toplist_21_22!$N$3:$Q$2879,2,FALSE),"Not found"))</f>
        <v>1005</v>
      </c>
      <c r="J1008" s="81">
        <f>IFERROR(VLOOKUP(C1008&amp;D1008,AUS_male_Toplist_21_22!$N$3:$Q$2969,3,FALSE),IFERROR(VLOOKUP(C1008&amp;D1008,AUS_female_Toplist_21_22!$N$3:$Q$2879,3,FALSE),"Not found"))</f>
        <v>162</v>
      </c>
      <c r="K1008" s="2">
        <f>IFERROR(VLOOKUP(C1008&amp;D1008,AUS_male_Toplist_21_22!$N$3:$Q$2969,4,FALSE),IFERROR(VLOOKUP(C1008&amp;D1008,AUS_female_Toplist_21_22!$N$3:$Q$2879,4,FALSE),"Not found"))</f>
        <v>35</v>
      </c>
      <c r="L1008" s="2">
        <f>(COUNTIF($C$2:$C1008,$C1008)=1)+0</f>
        <v>0</v>
      </c>
      <c r="M1008" s="2" t="str">
        <f>IF(L1008=1,RANK(I1008,$I$2:$I$1209,0),"Alternate event")</f>
        <v>Alternate event</v>
      </c>
      <c r="N1008" s="2" t="str">
        <f t="shared" si="33"/>
        <v>Jalen RUCKER200m</v>
      </c>
      <c r="O1008" t="str">
        <f>IF(COUNTIFS($N$2:$N$3997, N1008)&gt;1, "Duplicate", "Unique")</f>
        <v>Unique</v>
      </c>
    </row>
    <row r="1009" spans="1:15" x14ac:dyDescent="0.2">
      <c r="A1009" s="2">
        <v>1008</v>
      </c>
      <c r="B1009" s="2">
        <f t="shared" si="34"/>
        <v>111</v>
      </c>
      <c r="C1009" t="s">
        <v>380</v>
      </c>
      <c r="D1009" t="s">
        <v>37</v>
      </c>
      <c r="E1009" s="5">
        <v>32855</v>
      </c>
      <c r="F1009" s="41">
        <f ca="1">DATEDIF(E1009,TODAY(),"y")</f>
        <v>32</v>
      </c>
      <c r="G1009" s="42" t="str">
        <f>IFERROR(VLOOKUP(C1009&amp;D1009,AUS_male_points_list!$A$3:$S$1048576,19,FALSE), IFERROR(VLOOKUP(C1009&amp;D1009,AUS_female_points_list!$A$3:$S$1048576,19,FALSE),""))</f>
        <v/>
      </c>
      <c r="I1009" s="81">
        <f>IFERROR(VLOOKUP(C1009&amp;D1009,AUS_male_Toplist_21_22!$N$3:$Q$2969,2,FALSE),IFERROR(VLOOKUP(C1009&amp;D1009,AUS_female_Toplist_21_22!$N$3:$Q$2879,2,FALSE),"Not found"))</f>
        <v>912</v>
      </c>
      <c r="J1009" s="81">
        <f>IFERROR(VLOOKUP(C1009&amp;D1009,AUS_male_Toplist_21_22!$N$3:$Q$2969,3,FALSE),IFERROR(VLOOKUP(C1009&amp;D1009,AUS_female_Toplist_21_22!$N$3:$Q$2879,3,FALSE),"Not found"))</f>
        <v>162</v>
      </c>
      <c r="K1009" s="2">
        <f>IFERROR(VLOOKUP(C1009&amp;D1009,AUS_male_Toplist_21_22!$N$3:$Q$2969,4,FALSE),IFERROR(VLOOKUP(C1009&amp;D1009,AUS_female_Toplist_21_22!$N$3:$Q$2879,4,FALSE),"Not found"))</f>
        <v>46</v>
      </c>
      <c r="L1009" s="2">
        <f>(COUNTIF($C$2:$C1009,$C1009)=1)+0</f>
        <v>1</v>
      </c>
      <c r="M1009" s="2">
        <f>IF(L1009=1,RANK(I1009,$I$2:$I$1209,0),"Alternate event")</f>
        <v>953</v>
      </c>
      <c r="N1009" s="2" t="str">
        <f t="shared" si="33"/>
        <v>Corinna MINKOlong-jump</v>
      </c>
      <c r="O1009" t="str">
        <f>IF(COUNTIFS($N$2:$N$3997, N1009)&gt;1, "Duplicate", "Unique")</f>
        <v>Unique</v>
      </c>
    </row>
    <row r="1010" spans="1:15" x14ac:dyDescent="0.2">
      <c r="A1010" s="2">
        <v>1009</v>
      </c>
      <c r="B1010" s="2">
        <f t="shared" si="34"/>
        <v>111</v>
      </c>
      <c r="C1010" t="s">
        <v>257</v>
      </c>
      <c r="D1010" s="5" t="s">
        <v>28</v>
      </c>
      <c r="E1010" s="5">
        <v>44701</v>
      </c>
      <c r="F1010" s="41" t="e">
        <f ca="1">DATEDIF(E1010,TODAY(),"y")</f>
        <v>#NUM!</v>
      </c>
      <c r="G1010" s="42" t="str">
        <f>IFERROR(VLOOKUP(C1010&amp;D1010,AUS_male_points_list!$A$3:$S$1048576,19,FALSE), IFERROR(VLOOKUP(C1010&amp;D1010,AUS_female_points_list!$A$3:$S$1048576,19,FALSE),""))</f>
        <v/>
      </c>
      <c r="I1010" s="81">
        <f>IFERROR(VLOOKUP(C1010&amp;D1010,AUS_male_Toplist_21_22!$N$3:$Q$2969,2,FALSE),IFERROR(VLOOKUP(C1010&amp;D1010,AUS_female_Toplist_21_22!$N$3:$Q$2879,2,FALSE),"Not found"))</f>
        <v>967</v>
      </c>
      <c r="J1010" s="81">
        <f>IFERROR(VLOOKUP(C1010&amp;D1010,AUS_male_Toplist_21_22!$N$3:$Q$2969,3,FALSE),IFERROR(VLOOKUP(C1010&amp;D1010,AUS_female_Toplist_21_22!$N$3:$Q$2879,3,FALSE),"Not found"))</f>
        <v>162</v>
      </c>
      <c r="K1010" s="2">
        <f>IFERROR(VLOOKUP(C1010&amp;D1010,AUS_male_Toplist_21_22!$N$3:$Q$2969,4,FALSE),IFERROR(VLOOKUP(C1010&amp;D1010,AUS_female_Toplist_21_22!$N$3:$Q$2879,4,FALSE),"Not found"))</f>
        <v>48</v>
      </c>
      <c r="L1010" s="2">
        <f>(COUNTIF($C$2:$C1010,$C1010)=1)+0</f>
        <v>1</v>
      </c>
      <c r="M1010" s="2">
        <f>IF(L1010=1,RANK(I1010,$I$2:$I$1209,0),"Alternate event")</f>
        <v>776</v>
      </c>
      <c r="N1010" s="2" t="str">
        <f t="shared" si="33"/>
        <v>Kiara FLAVEL1500m</v>
      </c>
      <c r="O1010" t="str">
        <f>IF(COUNTIFS($N$2:$N$3997, N1010)&gt;1, "Duplicate", "Unique")</f>
        <v>Unique</v>
      </c>
    </row>
    <row r="1011" spans="1:15" x14ac:dyDescent="0.2">
      <c r="A1011" s="2">
        <v>1010</v>
      </c>
      <c r="B1011" s="2">
        <f t="shared" si="34"/>
        <v>111</v>
      </c>
      <c r="C1011" t="s">
        <v>715</v>
      </c>
      <c r="D1011" s="5" t="s">
        <v>30</v>
      </c>
      <c r="E1011" s="5">
        <v>35300</v>
      </c>
      <c r="F1011" s="41">
        <f ca="1">DATEDIF(E1011,TODAY(),"y")</f>
        <v>25</v>
      </c>
      <c r="G1011" s="42" t="str">
        <f>IFERROR(VLOOKUP(C1011&amp;D1011,AUS_male_points_list!$A$3:$S$1048576,19,FALSE), IFERROR(VLOOKUP(C1011&amp;D1011,AUS_female_points_list!$A$3:$S$1048576,19,FALSE),""))</f>
        <v/>
      </c>
      <c r="I1011" s="81">
        <f>IFERROR(VLOOKUP(C1011&amp;D1011,AUS_male_Toplist_21_22!$N$3:$Q$2969,2,FALSE),IFERROR(VLOOKUP(C1011&amp;D1011,AUS_female_Toplist_21_22!$N$3:$Q$2879,2,FALSE),"Not found"))</f>
        <v>954</v>
      </c>
      <c r="J1011" s="81">
        <f>IFERROR(VLOOKUP(C1011&amp;D1011,AUS_male_Toplist_21_22!$N$3:$Q$2969,3,FALSE),IFERROR(VLOOKUP(C1011&amp;D1011,AUS_female_Toplist_21_22!$N$3:$Q$2879,3,FALSE),"Not found"))</f>
        <v>163</v>
      </c>
      <c r="K1011" s="2">
        <f>IFERROR(VLOOKUP(C1011&amp;D1011,AUS_male_Toplist_21_22!$N$3:$Q$2969,4,FALSE),IFERROR(VLOOKUP(C1011&amp;D1011,AUS_female_Toplist_21_22!$N$3:$Q$2879,4,FALSE),"Not found"))</f>
        <v>15</v>
      </c>
      <c r="L1011" s="2">
        <f>(COUNTIF($C$2:$C1011,$C1011)=1)+0</f>
        <v>1</v>
      </c>
      <c r="M1011" s="2">
        <f>IF(L1011=1,RANK(I1011,$I$2:$I$1209,0),"Alternate event")</f>
        <v>818</v>
      </c>
      <c r="N1011" s="2" t="str">
        <f t="shared" si="33"/>
        <v>Louis MCAFEE10000m</v>
      </c>
      <c r="O1011" t="str">
        <f>IF(COUNTIFS($N$2:$N$3997, N1011)&gt;1, "Duplicate", "Unique")</f>
        <v>Unique</v>
      </c>
    </row>
    <row r="1012" spans="1:15" x14ac:dyDescent="0.2">
      <c r="A1012" s="2">
        <v>1011</v>
      </c>
      <c r="B1012" s="2">
        <f t="shared" si="34"/>
        <v>111</v>
      </c>
      <c r="C1012" t="s">
        <v>458</v>
      </c>
      <c r="D1012" t="s">
        <v>39</v>
      </c>
      <c r="E1012" s="5">
        <v>36148</v>
      </c>
      <c r="F1012" s="41">
        <f ca="1">DATEDIF(E1012,TODAY(),"y")</f>
        <v>23</v>
      </c>
      <c r="G1012" s="42" t="str">
        <f>IFERROR(VLOOKUP(C1012&amp;D1012,AUS_male_points_list!$A$3:$S$1048576,19,FALSE), IFERROR(VLOOKUP(C1012&amp;D1012,AUS_female_points_list!$A$3:$S$1048576,19,FALSE),""))</f>
        <v/>
      </c>
      <c r="I1012" s="81">
        <f>IFERROR(VLOOKUP(C1012&amp;D1012,AUS_male_Toplist_21_22!$N$3:$Q$2969,2,FALSE),IFERROR(VLOOKUP(C1012&amp;D1012,AUS_female_Toplist_21_22!$N$3:$Q$2879,2,FALSE),"Not found"))</f>
        <v>721</v>
      </c>
      <c r="J1012" s="81">
        <f>IFERROR(VLOOKUP(C1012&amp;D1012,AUS_male_Toplist_21_22!$N$3:$Q$2969,3,FALSE),IFERROR(VLOOKUP(C1012&amp;D1012,AUS_female_Toplist_21_22!$N$3:$Q$2879,3,FALSE),"Not found"))</f>
        <v>163</v>
      </c>
      <c r="K1012" s="2">
        <f>IFERROR(VLOOKUP(C1012&amp;D1012,AUS_male_Toplist_21_22!$N$3:$Q$2969,4,FALSE),IFERROR(VLOOKUP(C1012&amp;D1012,AUS_female_Toplist_21_22!$N$3:$Q$2879,4,FALSE),"Not found"))</f>
        <v>28</v>
      </c>
      <c r="L1012" s="2">
        <f>(COUNTIF($C$2:$C1012,$C1012)=1)+0</f>
        <v>0</v>
      </c>
      <c r="M1012" s="2" t="str">
        <f>IF(L1012=1,RANK(I1012,$I$2:$I$1209,0),"Alternate event")</f>
        <v>Alternate event</v>
      </c>
      <c r="N1012" s="2" t="str">
        <f t="shared" si="33"/>
        <v>Jessica SIVIOURshot-put</v>
      </c>
      <c r="O1012" t="str">
        <f>IF(COUNTIFS($N$2:$N$3997, N1012)&gt;1, "Duplicate", "Unique")</f>
        <v>Unique</v>
      </c>
    </row>
    <row r="1013" spans="1:15" x14ac:dyDescent="0.2">
      <c r="A1013" s="2">
        <v>1012</v>
      </c>
      <c r="B1013" s="2">
        <f t="shared" si="34"/>
        <v>111</v>
      </c>
      <c r="C1013" t="s">
        <v>990</v>
      </c>
      <c r="D1013" t="s">
        <v>39</v>
      </c>
      <c r="E1013" s="5">
        <v>44701</v>
      </c>
      <c r="F1013" s="41" t="e">
        <f ca="1">DATEDIF(E1013,TODAY(),"y")</f>
        <v>#NUM!</v>
      </c>
      <c r="G1013" s="42" t="str">
        <f>IFERROR(VLOOKUP(C1013&amp;D1013,AUS_male_points_list!$A$3:$S$1048576,19,FALSE), IFERROR(VLOOKUP(C1013&amp;D1013,AUS_female_points_list!$A$3:$S$1048576,19,FALSE),""))</f>
        <v/>
      </c>
      <c r="I1013" s="81">
        <f>IFERROR(VLOOKUP(C1013&amp;D1013,AUS_male_Toplist_21_22!$N$3:$Q$2969,2,FALSE),IFERROR(VLOOKUP(C1013&amp;D1013,AUS_female_Toplist_21_22!$N$3:$Q$2879,2,FALSE),"Not found"))</f>
        <v>721</v>
      </c>
      <c r="J1013" s="81">
        <f>IFERROR(VLOOKUP(C1013&amp;D1013,AUS_male_Toplist_21_22!$N$3:$Q$2969,3,FALSE),IFERROR(VLOOKUP(C1013&amp;D1013,AUS_female_Toplist_21_22!$N$3:$Q$2879,3,FALSE),"Not found"))</f>
        <v>163</v>
      </c>
      <c r="K1013" s="2">
        <f>IFERROR(VLOOKUP(C1013&amp;D1013,AUS_male_Toplist_21_22!$N$3:$Q$2969,4,FALSE),IFERROR(VLOOKUP(C1013&amp;D1013,AUS_female_Toplist_21_22!$N$3:$Q$2879,4,FALSE),"Not found"))</f>
        <v>28</v>
      </c>
      <c r="L1013" s="2">
        <f>(COUNTIF($C$2:$C1013,$C1013)=1)+0</f>
        <v>1</v>
      </c>
      <c r="M1013" s="2">
        <f>IF(L1013=1,RANK(I1013,$I$2:$I$1209,0),"Alternate event")</f>
        <v>1126</v>
      </c>
      <c r="N1013" s="2" t="str">
        <f t="shared" si="33"/>
        <v>Emma POLIKOWSKIshot-put</v>
      </c>
      <c r="O1013" t="str">
        <f>IF(COUNTIFS($N$2:$N$3997, N1013)&gt;1, "Duplicate", "Unique")</f>
        <v>Unique</v>
      </c>
    </row>
    <row r="1014" spans="1:15" x14ac:dyDescent="0.2">
      <c r="A1014" s="2">
        <v>1013</v>
      </c>
      <c r="B1014" s="2">
        <f t="shared" si="34"/>
        <v>111</v>
      </c>
      <c r="C1014" t="s">
        <v>1053</v>
      </c>
      <c r="D1014" t="s">
        <v>25</v>
      </c>
      <c r="E1014" s="5">
        <v>36656</v>
      </c>
      <c r="F1014" s="41">
        <f ca="1">DATEDIF(E1014,TODAY(),"y")</f>
        <v>21</v>
      </c>
      <c r="G1014" s="42" t="str">
        <f>IFERROR(VLOOKUP(C1014&amp;D1014,AUS_male_points_list!$A$3:$S$1048576,19,FALSE), IFERROR(VLOOKUP(C1014&amp;D1014,AUS_female_points_list!$A$3:$S$1048576,19,FALSE),""))</f>
        <v/>
      </c>
      <c r="I1014" s="81">
        <f>IFERROR(VLOOKUP(C1014&amp;D1014,AUS_male_Toplist_21_22!$N$3:$Q$2969,2,FALSE),IFERROR(VLOOKUP(C1014&amp;D1014,AUS_female_Toplist_21_22!$N$3:$Q$2879,2,FALSE),"Not found"))</f>
        <v>1004</v>
      </c>
      <c r="J1014" s="81">
        <f>IFERROR(VLOOKUP(C1014&amp;D1014,AUS_male_Toplist_21_22!$N$3:$Q$2969,3,FALSE),IFERROR(VLOOKUP(C1014&amp;D1014,AUS_female_Toplist_21_22!$N$3:$Q$2879,3,FALSE),"Not found"))</f>
        <v>164</v>
      </c>
      <c r="K1014" s="2">
        <f>IFERROR(VLOOKUP(C1014&amp;D1014,AUS_male_Toplist_21_22!$N$3:$Q$2969,4,FALSE),IFERROR(VLOOKUP(C1014&amp;D1014,AUS_female_Toplist_21_22!$N$3:$Q$2879,4,FALSE),"Not found"))</f>
        <v>36</v>
      </c>
      <c r="L1014" s="2">
        <f>(COUNTIF($C$2:$C1014,$C1014)=1)+0</f>
        <v>1</v>
      </c>
      <c r="M1014" s="2">
        <f>IF(L1014=1,RANK(I1014,$I$2:$I$1209,0),"Alternate event")</f>
        <v>578</v>
      </c>
      <c r="N1014" s="2" t="str">
        <f t="shared" si="33"/>
        <v>Jamee SMITH200m</v>
      </c>
      <c r="O1014" t="str">
        <f>IF(COUNTIFS($N$2:$N$3997, N1014)&gt;1, "Duplicate", "Unique")</f>
        <v>Unique</v>
      </c>
    </row>
    <row r="1015" spans="1:15" x14ac:dyDescent="0.2">
      <c r="A1015" s="2">
        <v>1014</v>
      </c>
      <c r="B1015" s="2">
        <f t="shared" si="34"/>
        <v>111</v>
      </c>
      <c r="C1015" t="s">
        <v>163</v>
      </c>
      <c r="D1015" t="s">
        <v>25</v>
      </c>
      <c r="E1015" s="5">
        <v>38353</v>
      </c>
      <c r="F1015" s="41">
        <f ca="1">DATEDIF(E1015,TODAY(),"y")</f>
        <v>17</v>
      </c>
      <c r="G1015" s="42" t="str">
        <f>IFERROR(VLOOKUP(C1015&amp;D1015,AUS_male_points_list!$A$3:$S$1048576,19,FALSE), IFERROR(VLOOKUP(C1015&amp;D1015,AUS_female_points_list!$A$3:$S$1048576,19,FALSE),""))</f>
        <v/>
      </c>
      <c r="I1015" s="81">
        <f>IFERROR(VLOOKUP(C1015&amp;D1015,AUS_male_Toplist_21_22!$N$3:$Q$2969,2,FALSE),IFERROR(VLOOKUP(C1015&amp;D1015,AUS_female_Toplist_21_22!$N$3:$Q$2879,2,FALSE),"Not found"))</f>
        <v>1002</v>
      </c>
      <c r="J1015" s="81">
        <f>IFERROR(VLOOKUP(C1015&amp;D1015,AUS_male_Toplist_21_22!$N$3:$Q$2969,3,FALSE),IFERROR(VLOOKUP(C1015&amp;D1015,AUS_female_Toplist_21_22!$N$3:$Q$2879,3,FALSE),"Not found"))</f>
        <v>164</v>
      </c>
      <c r="K1015" s="2">
        <f>IFERROR(VLOOKUP(C1015&amp;D1015,AUS_male_Toplist_21_22!$N$3:$Q$2969,4,FALSE),IFERROR(VLOOKUP(C1015&amp;D1015,AUS_female_Toplist_21_22!$N$3:$Q$2879,4,FALSE),"Not found"))</f>
        <v>36</v>
      </c>
      <c r="L1015" s="2">
        <f>(COUNTIF($C$2:$C1015,$C1015)=1)+0</f>
        <v>1</v>
      </c>
      <c r="M1015" s="2">
        <f>IF(L1015=1,RANK(I1015,$I$2:$I$1209,0),"Alternate event")</f>
        <v>598</v>
      </c>
      <c r="N1015" s="2" t="str">
        <f t="shared" si="33"/>
        <v>Jessica MILAT200m</v>
      </c>
      <c r="O1015" t="str">
        <f>IF(COUNTIFS($N$2:$N$3997, N1015)&gt;1, "Duplicate", "Unique")</f>
        <v>Unique</v>
      </c>
    </row>
    <row r="1016" spans="1:15" x14ac:dyDescent="0.2">
      <c r="A1016" s="2">
        <v>1015</v>
      </c>
      <c r="B1016" s="2">
        <f t="shared" si="34"/>
        <v>111</v>
      </c>
      <c r="C1016" t="s">
        <v>865</v>
      </c>
      <c r="D1016" t="s">
        <v>29</v>
      </c>
      <c r="E1016" s="5">
        <v>37027</v>
      </c>
      <c r="F1016" s="41">
        <f ca="1">DATEDIF(E1016,TODAY(),"y")</f>
        <v>20</v>
      </c>
      <c r="G1016" s="42" t="str">
        <f>IFERROR(VLOOKUP(C1016&amp;D1016,AUS_male_points_list!$A$3:$S$1048576,19,FALSE), IFERROR(VLOOKUP(C1016&amp;D1016,AUS_female_points_list!$A$3:$S$1048576,19,FALSE),""))</f>
        <v/>
      </c>
      <c r="I1016" s="81">
        <f>IFERROR(VLOOKUP(C1016&amp;D1016,AUS_male_Toplist_21_22!$N$3:$Q$2969,2,FALSE),IFERROR(VLOOKUP(C1016&amp;D1016,AUS_female_Toplist_21_22!$N$3:$Q$2879,2,FALSE),"Not found"))</f>
        <v>967</v>
      </c>
      <c r="J1016" s="81">
        <f>IFERROR(VLOOKUP(C1016&amp;D1016,AUS_male_Toplist_21_22!$N$3:$Q$2969,3,FALSE),IFERROR(VLOOKUP(C1016&amp;D1016,AUS_female_Toplist_21_22!$N$3:$Q$2879,3,FALSE),"Not found"))</f>
        <v>164</v>
      </c>
      <c r="K1016" s="2">
        <f>IFERROR(VLOOKUP(C1016&amp;D1016,AUS_male_Toplist_21_22!$N$3:$Q$2969,4,FALSE),IFERROR(VLOOKUP(C1016&amp;D1016,AUS_female_Toplist_21_22!$N$3:$Q$2879,4,FALSE),"Not found"))</f>
        <v>36</v>
      </c>
      <c r="L1016" s="2">
        <f>(COUNTIF($C$2:$C1016,$C1016)=1)+0</f>
        <v>1</v>
      </c>
      <c r="M1016" s="2">
        <f>IF(L1016=1,RANK(I1016,$I$2:$I$1209,0),"Alternate event")</f>
        <v>776</v>
      </c>
      <c r="N1016" s="2" t="str">
        <f t="shared" si="33"/>
        <v>Harry NORMAN5000m</v>
      </c>
      <c r="O1016" t="str">
        <f>IF(COUNTIFS($N$2:$N$3997, N1016)&gt;1, "Duplicate", "Unique")</f>
        <v>Unique</v>
      </c>
    </row>
    <row r="1017" spans="1:15" x14ac:dyDescent="0.2">
      <c r="A1017" s="2">
        <v>1016</v>
      </c>
      <c r="B1017" s="2">
        <f t="shared" si="34"/>
        <v>111</v>
      </c>
      <c r="C1017" t="s">
        <v>274</v>
      </c>
      <c r="D1017" t="s">
        <v>27</v>
      </c>
      <c r="E1017" s="5">
        <v>32903</v>
      </c>
      <c r="F1017" s="41">
        <f ca="1">DATEDIF(E1017,TODAY(),"y")</f>
        <v>32</v>
      </c>
      <c r="G1017" s="42" t="str">
        <f>IFERROR(VLOOKUP(C1017&amp;D1017,AUS_male_points_list!$A$3:$S$1048576,19,FALSE), IFERROR(VLOOKUP(C1017&amp;D1017,AUS_female_points_list!$A$3:$S$1048576,19,FALSE),""))</f>
        <v/>
      </c>
      <c r="I1017" s="81">
        <f>IFERROR(VLOOKUP(C1017&amp;D1017,AUS_male_Toplist_21_22!$N$3:$Q$2969,2,FALSE),IFERROR(VLOOKUP(C1017&amp;D1017,AUS_female_Toplist_21_22!$N$3:$Q$2879,2,FALSE),"Not found"))</f>
        <v>989</v>
      </c>
      <c r="J1017" s="81">
        <f>IFERROR(VLOOKUP(C1017&amp;D1017,AUS_male_Toplist_21_22!$N$3:$Q$2969,3,FALSE),IFERROR(VLOOKUP(C1017&amp;D1017,AUS_female_Toplist_21_22!$N$3:$Q$2879,3,FALSE),"Not found"))</f>
        <v>164</v>
      </c>
      <c r="K1017" s="2">
        <f>IFERROR(VLOOKUP(C1017&amp;D1017,AUS_male_Toplist_21_22!$N$3:$Q$2969,4,FALSE),IFERROR(VLOOKUP(C1017&amp;D1017,AUS_female_Toplist_21_22!$N$3:$Q$2879,4,FALSE),"Not found"))</f>
        <v>39</v>
      </c>
      <c r="L1017" s="2">
        <f>(COUNTIF($C$2:$C1017,$C1017)=1)+0</f>
        <v>0</v>
      </c>
      <c r="M1017" s="2" t="str">
        <f>IF(L1017=1,RANK(I1017,$I$2:$I$1209,0),"Alternate event")</f>
        <v>Alternate event</v>
      </c>
      <c r="N1017" s="2" t="str">
        <f t="shared" ref="N1017:N1080" si="35">C1017&amp;D1017</f>
        <v>Melissa DUNCAN800m</v>
      </c>
      <c r="O1017" t="str">
        <f>IF(COUNTIFS($N$2:$N$3997, N1017)&gt;1, "Duplicate", "Unique")</f>
        <v>Unique</v>
      </c>
    </row>
    <row r="1018" spans="1:15" x14ac:dyDescent="0.2">
      <c r="A1018" s="2">
        <v>1017</v>
      </c>
      <c r="B1018" s="2">
        <f t="shared" si="34"/>
        <v>111</v>
      </c>
      <c r="C1018" t="s">
        <v>691</v>
      </c>
      <c r="D1018" t="s">
        <v>28</v>
      </c>
      <c r="E1018" s="5">
        <v>37332</v>
      </c>
      <c r="F1018" s="41">
        <f ca="1">DATEDIF(E1018,TODAY(),"y")</f>
        <v>20</v>
      </c>
      <c r="G1018" s="42" t="str">
        <f>IFERROR(VLOOKUP(C1018&amp;D1018,AUS_male_points_list!$A$3:$S$1048576,19,FALSE), IFERROR(VLOOKUP(C1018&amp;D1018,AUS_female_points_list!$A$3:$S$1048576,19,FALSE),""))</f>
        <v/>
      </c>
      <c r="I1018" s="81">
        <f>IFERROR(VLOOKUP(C1018&amp;D1018,AUS_male_Toplist_21_22!$N$3:$Q$2969,2,FALSE),IFERROR(VLOOKUP(C1018&amp;D1018,AUS_female_Toplist_21_22!$N$3:$Q$2879,2,FALSE),"Not found"))</f>
        <v>986</v>
      </c>
      <c r="J1018" s="81">
        <f>IFERROR(VLOOKUP(C1018&amp;D1018,AUS_male_Toplist_21_22!$N$3:$Q$2969,3,FALSE),IFERROR(VLOOKUP(C1018&amp;D1018,AUS_female_Toplist_21_22!$N$3:$Q$2879,3,FALSE),"Not found"))</f>
        <v>164</v>
      </c>
      <c r="K1018" s="2">
        <f>IFERROR(VLOOKUP(C1018&amp;D1018,AUS_male_Toplist_21_22!$N$3:$Q$2969,4,FALSE),IFERROR(VLOOKUP(C1018&amp;D1018,AUS_female_Toplist_21_22!$N$3:$Q$2879,4,FALSE),"Not found"))</f>
        <v>42</v>
      </c>
      <c r="L1018" s="2">
        <f>(COUNTIF($C$2:$C1018,$C1018)=1)+0</f>
        <v>0</v>
      </c>
      <c r="M1018" s="2" t="str">
        <f>IF(L1018=1,RANK(I1018,$I$2:$I$1209,0),"Alternate event")</f>
        <v>Alternate event</v>
      </c>
      <c r="N1018" s="2" t="str">
        <f t="shared" si="35"/>
        <v>Jude THOMAS1500m</v>
      </c>
      <c r="O1018" t="str">
        <f>IF(COUNTIFS($N$2:$N$3997, N1018)&gt;1, "Duplicate", "Unique")</f>
        <v>Unique</v>
      </c>
    </row>
    <row r="1019" spans="1:15" x14ac:dyDescent="0.2">
      <c r="A1019" s="2">
        <v>1018</v>
      </c>
      <c r="B1019" s="2">
        <f t="shared" si="34"/>
        <v>111</v>
      </c>
      <c r="C1019" t="s">
        <v>1153</v>
      </c>
      <c r="D1019" t="s">
        <v>37</v>
      </c>
      <c r="E1019" s="5">
        <v>44762</v>
      </c>
      <c r="F1019" s="41" t="e">
        <f ca="1">DATEDIF(E1019,TODAY(),"y")</f>
        <v>#NUM!</v>
      </c>
      <c r="G1019" s="42" t="str">
        <f>IFERROR(VLOOKUP(C1019&amp;D1019,AUS_male_points_list!$A$3:$S$1048576,19,FALSE), IFERROR(VLOOKUP(C1019&amp;D1019,AUS_female_points_list!$A$3:$S$1048576,19,FALSE),""))</f>
        <v/>
      </c>
      <c r="I1019" s="81">
        <f>IFERROR(VLOOKUP(C1019&amp;D1019,AUS_male_Toplist_21_22!$N$3:$Q$2969,2,FALSE),IFERROR(VLOOKUP(C1019&amp;D1019,AUS_female_Toplist_21_22!$N$3:$Q$2879,2,FALSE),"Not found"))</f>
        <v>911</v>
      </c>
      <c r="J1019" s="81">
        <f>IFERROR(VLOOKUP(C1019&amp;D1019,AUS_male_Toplist_21_22!$N$3:$Q$2969,3,FALSE),IFERROR(VLOOKUP(C1019&amp;D1019,AUS_female_Toplist_21_22!$N$3:$Q$2879,3,FALSE),"Not found"))</f>
        <v>164</v>
      </c>
      <c r="K1019" s="2">
        <f>IFERROR(VLOOKUP(C1019&amp;D1019,AUS_male_Toplist_21_22!$N$3:$Q$2969,4,FALSE),IFERROR(VLOOKUP(C1019&amp;D1019,AUS_female_Toplist_21_22!$N$3:$Q$2879,4,FALSE),"Not found"))</f>
        <v>47</v>
      </c>
      <c r="L1019" s="2">
        <f>(COUNTIF($C$2:$C1019,$C1019)=1)+0</f>
        <v>0</v>
      </c>
      <c r="M1019" s="2" t="str">
        <f>IF(L1019=1,RANK(I1019,$I$2:$I$1209,0),"Alternate event")</f>
        <v>Alternate event</v>
      </c>
      <c r="N1019" s="2" t="str">
        <f t="shared" si="35"/>
        <v>Grace KRAUSElong-jump</v>
      </c>
      <c r="O1019" t="str">
        <f>IF(COUNTIFS($N$2:$N$3997, N1019)&gt;1, "Duplicate", "Unique")</f>
        <v>Unique</v>
      </c>
    </row>
    <row r="1020" spans="1:15" x14ac:dyDescent="0.2">
      <c r="A1020" s="2">
        <v>1019</v>
      </c>
      <c r="B1020" s="2">
        <f t="shared" si="34"/>
        <v>111</v>
      </c>
      <c r="C1020" t="s">
        <v>928</v>
      </c>
      <c r="D1020" t="s">
        <v>28</v>
      </c>
      <c r="E1020" s="5">
        <v>44732</v>
      </c>
      <c r="F1020" s="41" t="e">
        <f ca="1">DATEDIF(E1020,TODAY(),"y")</f>
        <v>#NUM!</v>
      </c>
      <c r="G1020" s="42" t="str">
        <f>IFERROR(VLOOKUP(C1020&amp;D1020,AUS_male_points_list!$A$3:$S$1048576,19,FALSE), IFERROR(VLOOKUP(C1020&amp;D1020,AUS_female_points_list!$A$3:$S$1048576,19,FALSE),""))</f>
        <v/>
      </c>
      <c r="I1020" s="81">
        <f>IFERROR(VLOOKUP(C1020&amp;D1020,AUS_male_Toplist_21_22!$N$3:$Q$2969,2,FALSE),IFERROR(VLOOKUP(C1020&amp;D1020,AUS_female_Toplist_21_22!$N$3:$Q$2879,2,FALSE),"Not found"))</f>
        <v>963</v>
      </c>
      <c r="J1020" s="81">
        <f>IFERROR(VLOOKUP(C1020&amp;D1020,AUS_male_Toplist_21_22!$N$3:$Q$2969,3,FALSE),IFERROR(VLOOKUP(C1020&amp;D1020,AUS_female_Toplist_21_22!$N$3:$Q$2879,3,FALSE),"Not found"))</f>
        <v>164</v>
      </c>
      <c r="K1020" s="2">
        <f>IFERROR(VLOOKUP(C1020&amp;D1020,AUS_male_Toplist_21_22!$N$3:$Q$2969,4,FALSE),IFERROR(VLOOKUP(C1020&amp;D1020,AUS_female_Toplist_21_22!$N$3:$Q$2879,4,FALSE),"Not found"))</f>
        <v>49</v>
      </c>
      <c r="L1020" s="2">
        <f>(COUNTIF($C$2:$C1020,$C1020)=1)+0</f>
        <v>1</v>
      </c>
      <c r="M1020" s="2">
        <f>IF(L1020=1,RANK(I1020,$I$2:$I$1209,0),"Alternate event")</f>
        <v>786</v>
      </c>
      <c r="N1020" s="2" t="str">
        <f t="shared" si="35"/>
        <v>Aspen ANDERSON1500m</v>
      </c>
      <c r="O1020" t="str">
        <f>IF(COUNTIFS($N$2:$N$3997, N1020)&gt;1, "Duplicate", "Unique")</f>
        <v>Unique</v>
      </c>
    </row>
    <row r="1021" spans="1:15" x14ac:dyDescent="0.2">
      <c r="A1021" s="2">
        <v>1020</v>
      </c>
      <c r="B1021" s="2">
        <f t="shared" si="34"/>
        <v>111</v>
      </c>
      <c r="C1021" t="s">
        <v>929</v>
      </c>
      <c r="D1021" t="s">
        <v>28</v>
      </c>
      <c r="E1021" s="5">
        <v>34670</v>
      </c>
      <c r="F1021" s="41">
        <f ca="1">DATEDIF(E1021,TODAY(),"y")</f>
        <v>27</v>
      </c>
      <c r="G1021" s="42" t="str">
        <f>IFERROR(VLOOKUP(C1021&amp;D1021,AUS_male_points_list!$A$3:$S$1048576,19,FALSE), IFERROR(VLOOKUP(C1021&amp;D1021,AUS_female_points_list!$A$3:$S$1048576,19,FALSE),""))</f>
        <v/>
      </c>
      <c r="I1021" s="81">
        <f>IFERROR(VLOOKUP(C1021&amp;D1021,AUS_male_Toplist_21_22!$N$3:$Q$2969,2,FALSE),IFERROR(VLOOKUP(C1021&amp;D1021,AUS_female_Toplist_21_22!$N$3:$Q$2879,2,FALSE),"Not found"))</f>
        <v>963</v>
      </c>
      <c r="J1021" s="81">
        <f>IFERROR(VLOOKUP(C1021&amp;D1021,AUS_male_Toplist_21_22!$N$3:$Q$2969,3,FALSE),IFERROR(VLOOKUP(C1021&amp;D1021,AUS_female_Toplist_21_22!$N$3:$Q$2879,3,FALSE),"Not found"))</f>
        <v>164</v>
      </c>
      <c r="K1021" s="2">
        <f>IFERROR(VLOOKUP(C1021&amp;D1021,AUS_male_Toplist_21_22!$N$3:$Q$2969,4,FALSE),IFERROR(VLOOKUP(C1021&amp;D1021,AUS_female_Toplist_21_22!$N$3:$Q$2879,4,FALSE),"Not found"))</f>
        <v>49</v>
      </c>
      <c r="L1021" s="2">
        <f>(COUNTIF($C$2:$C1021,$C1021)=1)+0</f>
        <v>1</v>
      </c>
      <c r="M1021" s="2">
        <f>IF(L1021=1,RANK(I1021,$I$2:$I$1209,0),"Alternate event")</f>
        <v>786</v>
      </c>
      <c r="N1021" s="2" t="str">
        <f t="shared" si="35"/>
        <v>Emma JEFFCOAT1500m</v>
      </c>
      <c r="O1021" t="str">
        <f>IF(COUNTIFS($N$2:$N$3997, N1021)&gt;1, "Duplicate", "Unique")</f>
        <v>Unique</v>
      </c>
    </row>
    <row r="1022" spans="1:15" x14ac:dyDescent="0.2">
      <c r="A1022" s="2">
        <v>1021</v>
      </c>
      <c r="B1022" s="2">
        <f t="shared" si="34"/>
        <v>111</v>
      </c>
      <c r="C1022" t="s">
        <v>357</v>
      </c>
      <c r="D1022" t="s">
        <v>26</v>
      </c>
      <c r="E1022" s="5">
        <v>37885</v>
      </c>
      <c r="F1022" s="41">
        <f ca="1">DATEDIF(E1022,TODAY(),"y")</f>
        <v>18</v>
      </c>
      <c r="G1022" s="42" t="str">
        <f>IFERROR(VLOOKUP(C1022&amp;D1022,AUS_male_points_list!$A$3:$S$1048576,19,FALSE), IFERROR(VLOOKUP(C1022&amp;D1022,AUS_female_points_list!$A$3:$S$1048576,19,FALSE),""))</f>
        <v/>
      </c>
      <c r="I1022" s="81">
        <f>IFERROR(VLOOKUP(C1022&amp;D1022,AUS_male_Toplist_21_22!$N$3:$Q$2969,2,FALSE),IFERROR(VLOOKUP(C1022&amp;D1022,AUS_female_Toplist_21_22!$N$3:$Q$2879,2,FALSE),"Not found"))</f>
        <v>1006</v>
      </c>
      <c r="J1022" s="81">
        <f>IFERROR(VLOOKUP(C1022&amp;D1022,AUS_male_Toplist_21_22!$N$3:$Q$2969,3,FALSE),IFERROR(VLOOKUP(C1022&amp;D1022,AUS_female_Toplist_21_22!$N$3:$Q$2879,3,FALSE),"Not found"))</f>
        <v>165</v>
      </c>
      <c r="K1022" s="2">
        <f>IFERROR(VLOOKUP(C1022&amp;D1022,AUS_male_Toplist_21_22!$N$3:$Q$2969,4,FALSE),IFERROR(VLOOKUP(C1022&amp;D1022,AUS_female_Toplist_21_22!$N$3:$Q$2879,4,FALSE),"Not found"))</f>
        <v>15</v>
      </c>
      <c r="L1022" s="2">
        <f>(COUNTIF($C$2:$C1022,$C1022)=1)+0</f>
        <v>0</v>
      </c>
      <c r="M1022" s="2" t="str">
        <f>IF(L1022=1,RANK(I1022,$I$2:$I$1209,0),"Alternate event")</f>
        <v>Alternate event</v>
      </c>
      <c r="N1022" s="2" t="str">
        <f t="shared" si="35"/>
        <v>Isabella GUTHRIE400m</v>
      </c>
      <c r="O1022" t="str">
        <f>IF(COUNTIFS($N$2:$N$3997, N1022)&gt;1, "Duplicate", "Unique")</f>
        <v>Unique</v>
      </c>
    </row>
    <row r="1023" spans="1:15" x14ac:dyDescent="0.2">
      <c r="A1023" s="2">
        <v>1022</v>
      </c>
      <c r="B1023" s="2">
        <f t="shared" si="34"/>
        <v>111</v>
      </c>
      <c r="C1023" t="s">
        <v>706</v>
      </c>
      <c r="D1023" t="s">
        <v>30</v>
      </c>
      <c r="E1023" s="5">
        <v>35676</v>
      </c>
      <c r="F1023" s="41">
        <f ca="1">DATEDIF(E1023,TODAY(),"y")</f>
        <v>24</v>
      </c>
      <c r="G1023" s="42" t="str">
        <f>IFERROR(VLOOKUP(C1023&amp;D1023,AUS_male_points_list!$A$3:$S$1048576,19,FALSE), IFERROR(VLOOKUP(C1023&amp;D1023,AUS_female_points_list!$A$3:$S$1048576,19,FALSE),""))</f>
        <v/>
      </c>
      <c r="I1023" s="81">
        <f>IFERROR(VLOOKUP(C1023&amp;D1023,AUS_male_Toplist_21_22!$N$3:$Q$2969,2,FALSE),IFERROR(VLOOKUP(C1023&amp;D1023,AUS_female_Toplist_21_22!$N$3:$Q$2879,2,FALSE),"Not found"))</f>
        <v>952</v>
      </c>
      <c r="J1023" s="81">
        <f>IFERROR(VLOOKUP(C1023&amp;D1023,AUS_male_Toplist_21_22!$N$3:$Q$2969,3,FALSE),IFERROR(VLOOKUP(C1023&amp;D1023,AUS_female_Toplist_21_22!$N$3:$Q$2879,3,FALSE),"Not found"))</f>
        <v>165</v>
      </c>
      <c r="K1023" s="2">
        <f>IFERROR(VLOOKUP(C1023&amp;D1023,AUS_male_Toplist_21_22!$N$3:$Q$2969,4,FALSE),IFERROR(VLOOKUP(C1023&amp;D1023,AUS_female_Toplist_21_22!$N$3:$Q$2879,4,FALSE),"Not found"))</f>
        <v>16</v>
      </c>
      <c r="L1023" s="2">
        <f>(COUNTIF($C$2:$C1023,$C1023)=1)+0</f>
        <v>1</v>
      </c>
      <c r="M1023" s="2">
        <f>IF(L1023=1,RANK(I1023,$I$2:$I$1209,0),"Alternate event")</f>
        <v>822</v>
      </c>
      <c r="N1023" s="2" t="str">
        <f t="shared" si="35"/>
        <v>Liam BOUDIN10000m</v>
      </c>
      <c r="O1023" t="str">
        <f>IF(COUNTIFS($N$2:$N$3997, N1023)&gt;1, "Duplicate", "Unique")</f>
        <v>Unique</v>
      </c>
    </row>
    <row r="1024" spans="1:15" x14ac:dyDescent="0.2">
      <c r="A1024" s="2">
        <v>1023</v>
      </c>
      <c r="B1024" s="2">
        <f t="shared" si="34"/>
        <v>111</v>
      </c>
      <c r="C1024" t="s">
        <v>1079</v>
      </c>
      <c r="D1024" t="s">
        <v>33</v>
      </c>
      <c r="E1024" s="5">
        <v>37514</v>
      </c>
      <c r="F1024" s="41">
        <f ca="1">DATEDIF(E1024,TODAY(),"y")</f>
        <v>19</v>
      </c>
      <c r="G1024" s="42" t="str">
        <f>IFERROR(VLOOKUP(C1024&amp;D1024,AUS_male_points_list!$A$3:$S$1048576,19,FALSE), IFERROR(VLOOKUP(C1024&amp;D1024,AUS_female_points_list!$A$3:$S$1048576,19,FALSE),""))</f>
        <v/>
      </c>
      <c r="I1024" s="81">
        <f>IFERROR(VLOOKUP(C1024&amp;D1024,AUS_male_Toplist_21_22!$N$3:$Q$2969,2,FALSE),IFERROR(VLOOKUP(C1024&amp;D1024,AUS_female_Toplist_21_22!$N$3:$Q$2879,2,FALSE),"Not found"))</f>
        <v>899</v>
      </c>
      <c r="J1024" s="81">
        <f>IFERROR(VLOOKUP(C1024&amp;D1024,AUS_male_Toplist_21_22!$N$3:$Q$2969,3,FALSE),IFERROR(VLOOKUP(C1024&amp;D1024,AUS_female_Toplist_21_22!$N$3:$Q$2879,3,FALSE),"Not found"))</f>
        <v>165</v>
      </c>
      <c r="K1024" s="2">
        <f>IFERROR(VLOOKUP(C1024&amp;D1024,AUS_male_Toplist_21_22!$N$3:$Q$2969,4,FALSE),IFERROR(VLOOKUP(C1024&amp;D1024,AUS_female_Toplist_21_22!$N$3:$Q$2879,4,FALSE),"Not found"))</f>
        <v>20</v>
      </c>
      <c r="L1024" s="2">
        <f>(COUNTIF($C$2:$C1024,$C1024)=1)+0</f>
        <v>1</v>
      </c>
      <c r="M1024" s="2">
        <f>IF(L1024=1,RANK(I1024,$I$2:$I$1209,0),"Alternate event")</f>
        <v>973</v>
      </c>
      <c r="N1024" s="2" t="str">
        <f t="shared" si="35"/>
        <v>Lyndon KENWORTHY-GROEN400mh</v>
      </c>
      <c r="O1024" t="str">
        <f>IF(COUNTIFS($N$2:$N$3997, N1024)&gt;1, "Duplicate", "Unique")</f>
        <v>Unique</v>
      </c>
    </row>
    <row r="1025" spans="1:15" x14ac:dyDescent="0.2">
      <c r="A1025" s="2">
        <v>1024</v>
      </c>
      <c r="B1025" s="2">
        <f t="shared" si="34"/>
        <v>111</v>
      </c>
      <c r="C1025" t="s">
        <v>991</v>
      </c>
      <c r="D1025" t="s">
        <v>39</v>
      </c>
      <c r="E1025" s="5">
        <v>44671</v>
      </c>
      <c r="F1025" s="41" t="e">
        <f ca="1">DATEDIF(E1025,TODAY(),"y")</f>
        <v>#NUM!</v>
      </c>
      <c r="G1025" s="42" t="str">
        <f>IFERROR(VLOOKUP(C1025&amp;D1025,AUS_male_points_list!$A$3:$S$1048576,19,FALSE), IFERROR(VLOOKUP(C1025&amp;D1025,AUS_female_points_list!$A$3:$S$1048576,19,FALSE),""))</f>
        <v/>
      </c>
      <c r="I1025" s="81">
        <f>IFERROR(VLOOKUP(C1025&amp;D1025,AUS_male_Toplist_21_22!$N$3:$Q$2969,2,FALSE),IFERROR(VLOOKUP(C1025&amp;D1025,AUS_female_Toplist_21_22!$N$3:$Q$2879,2,FALSE),"Not found"))</f>
        <v>719</v>
      </c>
      <c r="J1025" s="81">
        <f>IFERROR(VLOOKUP(C1025&amp;D1025,AUS_male_Toplist_21_22!$N$3:$Q$2969,3,FALSE),IFERROR(VLOOKUP(C1025&amp;D1025,AUS_female_Toplist_21_22!$N$3:$Q$2879,3,FALSE),"Not found"))</f>
        <v>165</v>
      </c>
      <c r="K1025" s="2">
        <f>IFERROR(VLOOKUP(C1025&amp;D1025,AUS_male_Toplist_21_22!$N$3:$Q$2969,4,FALSE),IFERROR(VLOOKUP(C1025&amp;D1025,AUS_female_Toplist_21_22!$N$3:$Q$2879,4,FALSE),"Not found"))</f>
        <v>30</v>
      </c>
      <c r="L1025" s="2">
        <f>(COUNTIF($C$2:$C1025,$C1025)=1)+0</f>
        <v>1</v>
      </c>
      <c r="M1025" s="2">
        <f>IF(L1025=1,RANK(I1025,$I$2:$I$1209,0),"Alternate event")</f>
        <v>1128</v>
      </c>
      <c r="N1025" s="2" t="str">
        <f t="shared" si="35"/>
        <v>Amber LAWLESSshot-put</v>
      </c>
      <c r="O1025" t="str">
        <f>IF(COUNTIFS($N$2:$N$3997, N1025)&gt;1, "Duplicate", "Unique")</f>
        <v>Unique</v>
      </c>
    </row>
    <row r="1026" spans="1:15" x14ac:dyDescent="0.2">
      <c r="A1026" s="2">
        <v>1025</v>
      </c>
      <c r="B1026" s="2">
        <f t="shared" si="34"/>
        <v>111</v>
      </c>
      <c r="C1026" t="s">
        <v>527</v>
      </c>
      <c r="D1026" t="s">
        <v>25</v>
      </c>
      <c r="E1026" s="5">
        <v>44640</v>
      </c>
      <c r="F1026" s="41" t="e">
        <f ca="1">DATEDIF(E1026,TODAY(),"y")</f>
        <v>#NUM!</v>
      </c>
      <c r="G1026" s="42" t="str">
        <f>IFERROR(VLOOKUP(C1026&amp;D1026,AUS_male_points_list!$A$3:$S$1048576,19,FALSE), IFERROR(VLOOKUP(C1026&amp;D1026,AUS_female_points_list!$A$3:$S$1048576,19,FALSE),""))</f>
        <v/>
      </c>
      <c r="I1026" s="81">
        <f>IFERROR(VLOOKUP(C1026&amp;D1026,AUS_male_Toplist_21_22!$N$3:$Q$2969,2,FALSE),IFERROR(VLOOKUP(C1026&amp;D1026,AUS_female_Toplist_21_22!$N$3:$Q$2879,2,FALSE),"Not found"))</f>
        <v>1002</v>
      </c>
      <c r="J1026" s="81">
        <f>IFERROR(VLOOKUP(C1026&amp;D1026,AUS_male_Toplist_21_22!$N$3:$Q$2969,3,FALSE),IFERROR(VLOOKUP(C1026&amp;D1026,AUS_female_Toplist_21_22!$N$3:$Q$2879,3,FALSE),"Not found"))</f>
        <v>165</v>
      </c>
      <c r="K1026" s="2">
        <f>IFERROR(VLOOKUP(C1026&amp;D1026,AUS_male_Toplist_21_22!$N$3:$Q$2969,4,FALSE),IFERROR(VLOOKUP(C1026&amp;D1026,AUS_female_Toplist_21_22!$N$3:$Q$2879,4,FALSE),"Not found"))</f>
        <v>37</v>
      </c>
      <c r="L1026" s="2">
        <f>(COUNTIF($C$2:$C1026,$C1026)=1)+0</f>
        <v>1</v>
      </c>
      <c r="M1026" s="2">
        <f>IF(L1026=1,RANK(I1026,$I$2:$I$1209,0),"Alternate event")</f>
        <v>598</v>
      </c>
      <c r="N1026" s="2" t="str">
        <f t="shared" si="35"/>
        <v>Lachlan KENNEDY200m</v>
      </c>
      <c r="O1026" t="str">
        <f>IF(COUNTIFS($N$2:$N$3997, N1026)&gt;1, "Duplicate", "Unique")</f>
        <v>Unique</v>
      </c>
    </row>
    <row r="1027" spans="1:15" x14ac:dyDescent="0.2">
      <c r="A1027" s="2">
        <v>1026</v>
      </c>
      <c r="B1027" s="2">
        <f t="shared" ref="B1027:B1090" si="36">IF(AND(L1027=1,K1027&lt;=3),B1026+1,B1026)</f>
        <v>111</v>
      </c>
      <c r="C1027" t="s">
        <v>149</v>
      </c>
      <c r="D1027" t="s">
        <v>25</v>
      </c>
      <c r="E1027" s="5">
        <v>44762</v>
      </c>
      <c r="F1027" s="41" t="e">
        <f ca="1">DATEDIF(E1027,TODAY(),"y")</f>
        <v>#NUM!</v>
      </c>
      <c r="G1027" s="42" t="str">
        <f>IFERROR(VLOOKUP(C1027&amp;D1027,AUS_male_points_list!$A$3:$S$1048576,19,FALSE), IFERROR(VLOOKUP(C1027&amp;D1027,AUS_female_points_list!$A$3:$S$1048576,19,FALSE),""))</f>
        <v/>
      </c>
      <c r="I1027" s="81">
        <f>IFERROR(VLOOKUP(C1027&amp;D1027,AUS_male_Toplist_21_22!$N$3:$Q$2969,2,FALSE),IFERROR(VLOOKUP(C1027&amp;D1027,AUS_female_Toplist_21_22!$N$3:$Q$2879,2,FALSE),"Not found"))</f>
        <v>1001</v>
      </c>
      <c r="J1027" s="81">
        <f>IFERROR(VLOOKUP(C1027&amp;D1027,AUS_male_Toplist_21_22!$N$3:$Q$2969,3,FALSE),IFERROR(VLOOKUP(C1027&amp;D1027,AUS_female_Toplist_21_22!$N$3:$Q$2879,3,FALSE),"Not found"))</f>
        <v>165</v>
      </c>
      <c r="K1027" s="2">
        <f>IFERROR(VLOOKUP(C1027&amp;D1027,AUS_male_Toplist_21_22!$N$3:$Q$2969,4,FALSE),IFERROR(VLOOKUP(C1027&amp;D1027,AUS_female_Toplist_21_22!$N$3:$Q$2879,4,FALSE),"Not found"))</f>
        <v>37</v>
      </c>
      <c r="L1027" s="2">
        <f>(COUNTIF($C$2:$C1027,$C1027)=1)+0</f>
        <v>0</v>
      </c>
      <c r="M1027" s="2" t="str">
        <f>IF(L1027=1,RANK(I1027,$I$2:$I$1209,0),"Alternate event")</f>
        <v>Alternate event</v>
      </c>
      <c r="N1027" s="2" t="str">
        <f t="shared" si="35"/>
        <v>Zara HAGAN200m</v>
      </c>
      <c r="O1027" t="str">
        <f>IF(COUNTIFS($N$2:$N$3997, N1027)&gt;1, "Duplicate", "Unique")</f>
        <v>Unique</v>
      </c>
    </row>
    <row r="1028" spans="1:15" x14ac:dyDescent="0.2">
      <c r="A1028" s="2">
        <v>1027</v>
      </c>
      <c r="B1028" s="2">
        <f t="shared" si="36"/>
        <v>111</v>
      </c>
      <c r="C1028" t="s">
        <v>1490</v>
      </c>
      <c r="D1028" t="s">
        <v>37</v>
      </c>
      <c r="E1028" s="5">
        <v>44732</v>
      </c>
      <c r="F1028" s="41" t="e">
        <f ca="1">DATEDIF(E1028,TODAY(),"y")</f>
        <v>#NUM!</v>
      </c>
      <c r="G1028" s="42" t="str">
        <f>IFERROR(VLOOKUP(C1028&amp;D1028,AUS_male_points_list!$A$3:$S$1048576,19,FALSE), IFERROR(VLOOKUP(C1028&amp;D1028,AUS_female_points_list!$A$3:$S$1048576,19,FALSE),""))</f>
        <v/>
      </c>
      <c r="I1028" s="81">
        <f>IFERROR(VLOOKUP(C1028&amp;D1028,AUS_male_Toplist_21_22!$N$3:$Q$2969,2,FALSE),IFERROR(VLOOKUP(C1028&amp;D1028,AUS_female_Toplist_21_22!$N$3:$Q$2879,2,FALSE),"Not found"))</f>
        <v>910</v>
      </c>
      <c r="J1028" s="81">
        <f>IFERROR(VLOOKUP(C1028&amp;D1028,AUS_male_Toplist_21_22!$N$3:$Q$2969,3,FALSE),IFERROR(VLOOKUP(C1028&amp;D1028,AUS_female_Toplist_21_22!$N$3:$Q$2879,3,FALSE),"Not found"))</f>
        <v>165</v>
      </c>
      <c r="K1028" s="2">
        <f>IFERROR(VLOOKUP(C1028&amp;D1028,AUS_male_Toplist_21_22!$N$3:$Q$2969,4,FALSE),IFERROR(VLOOKUP(C1028&amp;D1028,AUS_female_Toplist_21_22!$N$3:$Q$2879,4,FALSE),"Not found"))</f>
        <v>48</v>
      </c>
      <c r="L1028" s="2">
        <f>(COUNTIF($C$2:$C1028,$C1028)=1)+0</f>
        <v>1</v>
      </c>
      <c r="M1028" s="2">
        <f>IF(L1028=1,RANK(I1028,$I$2:$I$1209,0),"Alternate event")</f>
        <v>957</v>
      </c>
      <c r="N1028" s="2" t="str">
        <f t="shared" si="35"/>
        <v>Tara WEBBlong-jump</v>
      </c>
      <c r="O1028" t="str">
        <f>IF(COUNTIFS($N$2:$N$3997, N1028)&gt;1, "Duplicate", "Unique")</f>
        <v>Unique</v>
      </c>
    </row>
    <row r="1029" spans="1:15" x14ac:dyDescent="0.2">
      <c r="A1029" s="2">
        <v>1028</v>
      </c>
      <c r="B1029" s="2">
        <f t="shared" si="36"/>
        <v>111</v>
      </c>
      <c r="C1029" t="s">
        <v>605</v>
      </c>
      <c r="D1029" t="s">
        <v>33</v>
      </c>
      <c r="E1029" s="5">
        <v>37782</v>
      </c>
      <c r="F1029" s="41">
        <f ca="1">DATEDIF(E1029,TODAY(),"y")</f>
        <v>18</v>
      </c>
      <c r="G1029" s="42" t="str">
        <f>IFERROR(VLOOKUP(C1029&amp;D1029,AUS_male_points_list!$A$3:$S$1048576,19,FALSE), IFERROR(VLOOKUP(C1029&amp;D1029,AUS_female_points_list!$A$3:$S$1048576,19,FALSE),""))</f>
        <v/>
      </c>
      <c r="I1029" s="81">
        <f>IFERROR(VLOOKUP(C1029&amp;D1029,AUS_male_Toplist_21_22!$N$3:$Q$2969,2,FALSE),IFERROR(VLOOKUP(C1029&amp;D1029,AUS_female_Toplist_21_22!$N$3:$Q$2879,2,FALSE),"Not found"))</f>
        <v>897</v>
      </c>
      <c r="J1029" s="81">
        <f>IFERROR(VLOOKUP(C1029&amp;D1029,AUS_male_Toplist_21_22!$N$3:$Q$2969,3,FALSE),IFERROR(VLOOKUP(C1029&amp;D1029,AUS_female_Toplist_21_22!$N$3:$Q$2879,3,FALSE),"Not found"))</f>
        <v>166</v>
      </c>
      <c r="K1029" s="2">
        <f>IFERROR(VLOOKUP(C1029&amp;D1029,AUS_male_Toplist_21_22!$N$3:$Q$2969,4,FALSE),IFERROR(VLOOKUP(C1029&amp;D1029,AUS_female_Toplist_21_22!$N$3:$Q$2879,4,FALSE),"Not found"))</f>
        <v>21</v>
      </c>
      <c r="L1029" s="2">
        <f>(COUNTIF($C$2:$C1029,$C1029)=1)+0</f>
        <v>1</v>
      </c>
      <c r="M1029" s="2">
        <f>IF(L1029=1,RANK(I1029,$I$2:$I$1209,0),"Alternate event")</f>
        <v>977</v>
      </c>
      <c r="N1029" s="2" t="str">
        <f t="shared" si="35"/>
        <v>Dominic PANOZZO400mh</v>
      </c>
      <c r="O1029" t="str">
        <f>IF(COUNTIFS($N$2:$N$3997, N1029)&gt;1, "Duplicate", "Unique")</f>
        <v>Unique</v>
      </c>
    </row>
    <row r="1030" spans="1:15" x14ac:dyDescent="0.2">
      <c r="A1030" s="2">
        <v>1029</v>
      </c>
      <c r="B1030" s="2">
        <f t="shared" si="36"/>
        <v>111</v>
      </c>
      <c r="C1030" t="s">
        <v>625</v>
      </c>
      <c r="D1030" t="s">
        <v>27</v>
      </c>
      <c r="E1030" s="5">
        <v>36343</v>
      </c>
      <c r="F1030" s="41">
        <f ca="1">DATEDIF(E1030,TODAY(),"y")</f>
        <v>22</v>
      </c>
      <c r="G1030" s="42" t="str">
        <f>IFERROR(VLOOKUP(C1030&amp;D1030,AUS_male_points_list!$A$3:$S$1048576,19,FALSE), IFERROR(VLOOKUP(C1030&amp;D1030,AUS_female_points_list!$A$3:$S$1048576,19,FALSE),""))</f>
        <v/>
      </c>
      <c r="I1030" s="81">
        <f>IFERROR(VLOOKUP(C1030&amp;D1030,AUS_male_Toplist_21_22!$N$3:$Q$2969,2,FALSE),IFERROR(VLOOKUP(C1030&amp;D1030,AUS_female_Toplist_21_22!$N$3:$Q$2879,2,FALSE),"Not found"))</f>
        <v>1000</v>
      </c>
      <c r="J1030" s="81">
        <f>IFERROR(VLOOKUP(C1030&amp;D1030,AUS_male_Toplist_21_22!$N$3:$Q$2969,3,FALSE),IFERROR(VLOOKUP(C1030&amp;D1030,AUS_female_Toplist_21_22!$N$3:$Q$2879,3,FALSE),"Not found"))</f>
        <v>166</v>
      </c>
      <c r="K1030" s="2">
        <f>IFERROR(VLOOKUP(C1030&amp;D1030,AUS_male_Toplist_21_22!$N$3:$Q$2969,4,FALSE),IFERROR(VLOOKUP(C1030&amp;D1030,AUS_female_Toplist_21_22!$N$3:$Q$2879,4,FALSE),"Not found"))</f>
        <v>27</v>
      </c>
      <c r="L1030" s="2">
        <f>(COUNTIF($C$2:$C1030,$C1030)=1)+0</f>
        <v>1</v>
      </c>
      <c r="M1030" s="2">
        <f>IF(L1030=1,RANK(I1030,$I$2:$I$1209,0),"Alternate event")</f>
        <v>613</v>
      </c>
      <c r="N1030" s="2" t="str">
        <f t="shared" si="35"/>
        <v>Dylan BURROWS800m</v>
      </c>
      <c r="O1030" t="str">
        <f>IF(COUNTIFS($N$2:$N$3997, N1030)&gt;1, "Duplicate", "Unique")</f>
        <v>Unique</v>
      </c>
    </row>
    <row r="1031" spans="1:15" x14ac:dyDescent="0.2">
      <c r="A1031" s="2">
        <v>1030</v>
      </c>
      <c r="B1031" s="2">
        <f t="shared" si="36"/>
        <v>111</v>
      </c>
      <c r="C1031" t="s">
        <v>992</v>
      </c>
      <c r="D1031" t="s">
        <v>39</v>
      </c>
      <c r="E1031" s="5">
        <v>37301</v>
      </c>
      <c r="F1031" s="41">
        <f ca="1">DATEDIF(E1031,TODAY(),"y")</f>
        <v>20</v>
      </c>
      <c r="G1031" s="42" t="str">
        <f>IFERROR(VLOOKUP(C1031&amp;D1031,AUS_male_points_list!$A$3:$S$1048576,19,FALSE), IFERROR(VLOOKUP(C1031&amp;D1031,AUS_female_points_list!$A$3:$S$1048576,19,FALSE),""))</f>
        <v/>
      </c>
      <c r="I1031" s="81">
        <f>IFERROR(VLOOKUP(C1031&amp;D1031,AUS_male_Toplist_21_22!$N$3:$Q$2969,2,FALSE),IFERROR(VLOOKUP(C1031&amp;D1031,AUS_female_Toplist_21_22!$N$3:$Q$2879,2,FALSE),"Not found"))</f>
        <v>718</v>
      </c>
      <c r="J1031" s="81">
        <f>IFERROR(VLOOKUP(C1031&amp;D1031,AUS_male_Toplist_21_22!$N$3:$Q$2969,3,FALSE),IFERROR(VLOOKUP(C1031&amp;D1031,AUS_female_Toplist_21_22!$N$3:$Q$2879,3,FALSE),"Not found"))</f>
        <v>166</v>
      </c>
      <c r="K1031" s="2">
        <f>IFERROR(VLOOKUP(C1031&amp;D1031,AUS_male_Toplist_21_22!$N$3:$Q$2969,4,FALSE),IFERROR(VLOOKUP(C1031&amp;D1031,AUS_female_Toplist_21_22!$N$3:$Q$2879,4,FALSE),"Not found"))</f>
        <v>31</v>
      </c>
      <c r="L1031" s="2">
        <f>(COUNTIF($C$2:$C1031,$C1031)=1)+0</f>
        <v>0</v>
      </c>
      <c r="M1031" s="2" t="str">
        <f>IF(L1031=1,RANK(I1031,$I$2:$I$1209,0),"Alternate event")</f>
        <v>Alternate event</v>
      </c>
      <c r="N1031" s="2" t="str">
        <f t="shared" si="35"/>
        <v>Rachel HOSIEshot-put</v>
      </c>
      <c r="O1031" t="str">
        <f>IF(COUNTIFS($N$2:$N$3997, N1031)&gt;1, "Duplicate", "Unique")</f>
        <v>Unique</v>
      </c>
    </row>
    <row r="1032" spans="1:15" x14ac:dyDescent="0.2">
      <c r="A1032" s="2">
        <v>1031</v>
      </c>
      <c r="B1032" s="2">
        <f t="shared" si="36"/>
        <v>111</v>
      </c>
      <c r="C1032" t="s">
        <v>329</v>
      </c>
      <c r="D1032" t="s">
        <v>29</v>
      </c>
      <c r="E1032" s="5">
        <v>34040</v>
      </c>
      <c r="F1032" s="41">
        <f ca="1">DATEDIF(E1032,TODAY(),"y")</f>
        <v>29</v>
      </c>
      <c r="G1032" s="42" t="str">
        <f>IFERROR(VLOOKUP(C1032&amp;D1032,AUS_male_points_list!$A$3:$S$1048576,19,FALSE), IFERROR(VLOOKUP(C1032&amp;D1032,AUS_female_points_list!$A$3:$S$1048576,19,FALSE),""))</f>
        <v/>
      </c>
      <c r="I1032" s="81">
        <f>IFERROR(VLOOKUP(C1032&amp;D1032,AUS_male_Toplist_21_22!$N$3:$Q$2969,2,FALSE),IFERROR(VLOOKUP(C1032&amp;D1032,AUS_female_Toplist_21_22!$N$3:$Q$2879,2,FALSE),"Not found"))</f>
        <v>944</v>
      </c>
      <c r="J1032" s="81">
        <f>IFERROR(VLOOKUP(C1032&amp;D1032,AUS_male_Toplist_21_22!$N$3:$Q$2969,3,FALSE),IFERROR(VLOOKUP(C1032&amp;D1032,AUS_female_Toplist_21_22!$N$3:$Q$2879,3,FALSE),"Not found"))</f>
        <v>166</v>
      </c>
      <c r="K1032" s="2">
        <f>IFERROR(VLOOKUP(C1032&amp;D1032,AUS_male_Toplist_21_22!$N$3:$Q$2969,4,FALSE),IFERROR(VLOOKUP(C1032&amp;D1032,AUS_female_Toplist_21_22!$N$3:$Q$2879,4,FALSE),"Not found"))</f>
        <v>32</v>
      </c>
      <c r="L1032" s="2">
        <f>(COUNTIF($C$2:$C1032,$C1032)=1)+0</f>
        <v>1</v>
      </c>
      <c r="M1032" s="2">
        <f>IF(L1032=1,RANK(I1032,$I$2:$I$1209,0),"Alternate event")</f>
        <v>844</v>
      </c>
      <c r="N1032" s="2" t="str">
        <f t="shared" si="35"/>
        <v>Rosie WEBER5000m</v>
      </c>
      <c r="O1032" t="str">
        <f>IF(COUNTIFS($N$2:$N$3997, N1032)&gt;1, "Duplicate", "Unique")</f>
        <v>Unique</v>
      </c>
    </row>
    <row r="1033" spans="1:15" x14ac:dyDescent="0.2">
      <c r="A1033" s="2">
        <v>1032</v>
      </c>
      <c r="B1033" s="2">
        <f t="shared" si="36"/>
        <v>111</v>
      </c>
      <c r="C1033" t="s">
        <v>339</v>
      </c>
      <c r="D1033" t="s">
        <v>2</v>
      </c>
      <c r="E1033" s="5">
        <v>34373</v>
      </c>
      <c r="F1033" s="41">
        <f ca="1">DATEDIF(E1033,TODAY(),"y")</f>
        <v>28</v>
      </c>
      <c r="G1033" s="42" t="str">
        <f>IFERROR(VLOOKUP(C1033&amp;D1033,AUS_male_points_list!$A$3:$S$1048576,19,FALSE), IFERROR(VLOOKUP(C1033&amp;D1033,AUS_female_points_list!$A$3:$S$1048576,19,FALSE),""))</f>
        <v/>
      </c>
      <c r="I1033" s="81">
        <f>IFERROR(VLOOKUP(C1033&amp;D1033,AUS_male_Toplist_21_22!$N$3:$Q$2969,2,FALSE),IFERROR(VLOOKUP(C1033&amp;D1033,AUS_female_Toplist_21_22!$N$3:$Q$2879,2,FALSE),"Not found"))</f>
        <v>1011</v>
      </c>
      <c r="J1033" s="81">
        <f>IFERROR(VLOOKUP(C1033&amp;D1033,AUS_male_Toplist_21_22!$N$3:$Q$2969,3,FALSE),IFERROR(VLOOKUP(C1033&amp;D1033,AUS_female_Toplist_21_22!$N$3:$Q$2879,3,FALSE),"Not found"))</f>
        <v>166</v>
      </c>
      <c r="K1033" s="2">
        <f>IFERROR(VLOOKUP(C1033&amp;D1033,AUS_male_Toplist_21_22!$N$3:$Q$2969,4,FALSE),IFERROR(VLOOKUP(C1033&amp;D1033,AUS_female_Toplist_21_22!$N$3:$Q$2879,4,FALSE),"Not found"))</f>
        <v>35</v>
      </c>
      <c r="L1033" s="2">
        <f>(COUNTIF($C$2:$C1033,$C1033)=1)+0</f>
        <v>0</v>
      </c>
      <c r="M1033" s="2" t="str">
        <f>IF(L1033=1,RANK(I1033,$I$2:$I$1209,0),"Alternate event")</f>
        <v>Alternate event</v>
      </c>
      <c r="N1033" s="2" t="str">
        <f t="shared" si="35"/>
        <v>Abbie TADDEO100m</v>
      </c>
      <c r="O1033" t="str">
        <f>IF(COUNTIFS($N$2:$N$3997, N1033)&gt;1, "Duplicate", "Unique")</f>
        <v>Unique</v>
      </c>
    </row>
    <row r="1034" spans="1:15" x14ac:dyDescent="0.2">
      <c r="A1034" s="2">
        <v>1033</v>
      </c>
      <c r="B1034" s="2">
        <f t="shared" si="36"/>
        <v>111</v>
      </c>
      <c r="C1034" t="s">
        <v>336</v>
      </c>
      <c r="D1034" t="s">
        <v>2</v>
      </c>
      <c r="E1034" s="5">
        <v>34828</v>
      </c>
      <c r="F1034" s="41">
        <f ca="1">DATEDIF(E1034,TODAY(),"y")</f>
        <v>26</v>
      </c>
      <c r="G1034" s="42" t="str">
        <f>IFERROR(VLOOKUP(C1034&amp;D1034,AUS_male_points_list!$A$3:$S$1048576,19,FALSE), IFERROR(VLOOKUP(C1034&amp;D1034,AUS_female_points_list!$A$3:$S$1048576,19,FALSE),""))</f>
        <v/>
      </c>
      <c r="I1034" s="81">
        <f>IFERROR(VLOOKUP(C1034&amp;D1034,AUS_male_Toplist_21_22!$N$3:$Q$2969,2,FALSE),IFERROR(VLOOKUP(C1034&amp;D1034,AUS_female_Toplist_21_22!$N$3:$Q$2879,2,FALSE),"Not found"))</f>
        <v>1011</v>
      </c>
      <c r="J1034" s="81">
        <f>IFERROR(VLOOKUP(C1034&amp;D1034,AUS_male_Toplist_21_22!$N$3:$Q$2969,3,FALSE),IFERROR(VLOOKUP(C1034&amp;D1034,AUS_female_Toplist_21_22!$N$3:$Q$2879,3,FALSE),"Not found"))</f>
        <v>166</v>
      </c>
      <c r="K1034" s="2">
        <f>IFERROR(VLOOKUP(C1034&amp;D1034,AUS_male_Toplist_21_22!$N$3:$Q$2969,4,FALSE),IFERROR(VLOOKUP(C1034&amp;D1034,AUS_female_Toplist_21_22!$N$3:$Q$2879,4,FALSE),"Not found"))</f>
        <v>35</v>
      </c>
      <c r="L1034" s="2">
        <f>(COUNTIF($C$2:$C1034,$C1034)=1)+0</f>
        <v>0</v>
      </c>
      <c r="M1034" s="2" t="str">
        <f>IF(L1034=1,RANK(I1034,$I$2:$I$1209,0),"Alternate event")</f>
        <v>Alternate event</v>
      </c>
      <c r="N1034" s="2" t="str">
        <f t="shared" si="35"/>
        <v>Liz CLAY100m</v>
      </c>
      <c r="O1034" t="str">
        <f>IF(COUNTIFS($N$2:$N$3997, N1034)&gt;1, "Duplicate", "Unique")</f>
        <v>Unique</v>
      </c>
    </row>
    <row r="1035" spans="1:15" x14ac:dyDescent="0.2">
      <c r="A1035" s="2">
        <v>1034</v>
      </c>
      <c r="B1035" s="2">
        <f t="shared" si="36"/>
        <v>111</v>
      </c>
      <c r="C1035" t="s">
        <v>535</v>
      </c>
      <c r="D1035" t="s">
        <v>25</v>
      </c>
      <c r="E1035" s="5">
        <v>37235</v>
      </c>
      <c r="F1035" s="41">
        <f ca="1">DATEDIF(E1035,TODAY(),"y")</f>
        <v>20</v>
      </c>
      <c r="G1035" s="42" t="str">
        <f>IFERROR(VLOOKUP(C1035&amp;D1035,AUS_male_points_list!$A$3:$S$1048576,19,FALSE), IFERROR(VLOOKUP(C1035&amp;D1035,AUS_female_points_list!$A$3:$S$1048576,19,FALSE),""))</f>
        <v/>
      </c>
      <c r="I1035" s="81">
        <f>IFERROR(VLOOKUP(C1035&amp;D1035,AUS_male_Toplist_21_22!$N$3:$Q$2969,2,FALSE),IFERROR(VLOOKUP(C1035&amp;D1035,AUS_female_Toplist_21_22!$N$3:$Q$2879,2,FALSE),"Not found"))</f>
        <v>999</v>
      </c>
      <c r="J1035" s="81">
        <f>IFERROR(VLOOKUP(C1035&amp;D1035,AUS_male_Toplist_21_22!$N$3:$Q$2969,3,FALSE),IFERROR(VLOOKUP(C1035&amp;D1035,AUS_female_Toplist_21_22!$N$3:$Q$2879,3,FALSE),"Not found"))</f>
        <v>166</v>
      </c>
      <c r="K1035" s="2">
        <f>IFERROR(VLOOKUP(C1035&amp;D1035,AUS_male_Toplist_21_22!$N$3:$Q$2969,4,FALSE),IFERROR(VLOOKUP(C1035&amp;D1035,AUS_female_Toplist_21_22!$N$3:$Q$2879,4,FALSE),"Not found"))</f>
        <v>38</v>
      </c>
      <c r="L1035" s="2">
        <f>(COUNTIF($C$2:$C1035,$C1035)=1)+0</f>
        <v>1</v>
      </c>
      <c r="M1035" s="2">
        <f>IF(L1035=1,RANK(I1035,$I$2:$I$1209,0),"Alternate event")</f>
        <v>616</v>
      </c>
      <c r="N1035" s="2" t="str">
        <f t="shared" si="35"/>
        <v>Christopher GEORDAS200m</v>
      </c>
      <c r="O1035" t="str">
        <f>IF(COUNTIFS($N$2:$N$3997, N1035)&gt;1, "Duplicate", "Unique")</f>
        <v>Unique</v>
      </c>
    </row>
    <row r="1036" spans="1:15" x14ac:dyDescent="0.2">
      <c r="A1036" s="2">
        <v>1035</v>
      </c>
      <c r="B1036" s="2">
        <f t="shared" si="36"/>
        <v>111</v>
      </c>
      <c r="C1036" t="s">
        <v>577</v>
      </c>
      <c r="D1036" t="s">
        <v>26</v>
      </c>
      <c r="E1036" s="5">
        <v>37474</v>
      </c>
      <c r="F1036" s="41">
        <f ca="1">DATEDIF(E1036,TODAY(),"y")</f>
        <v>19</v>
      </c>
      <c r="G1036" s="42" t="str">
        <f>IFERROR(VLOOKUP(C1036&amp;D1036,AUS_male_points_list!$A$3:$S$1048576,19,FALSE), IFERROR(VLOOKUP(C1036&amp;D1036,AUS_female_points_list!$A$3:$S$1048576,19,FALSE),""))</f>
        <v/>
      </c>
      <c r="I1036" s="81">
        <f>IFERROR(VLOOKUP(C1036&amp;D1036,AUS_male_Toplist_21_22!$N$3:$Q$2969,2,FALSE),IFERROR(VLOOKUP(C1036&amp;D1036,AUS_female_Toplist_21_22!$N$3:$Q$2879,2,FALSE),"Not found"))</f>
        <v>1012</v>
      </c>
      <c r="J1036" s="81">
        <f>IFERROR(VLOOKUP(C1036&amp;D1036,AUS_male_Toplist_21_22!$N$3:$Q$2969,3,FALSE),IFERROR(VLOOKUP(C1036&amp;D1036,AUS_female_Toplist_21_22!$N$3:$Q$2879,3,FALSE),"Not found"))</f>
        <v>167</v>
      </c>
      <c r="K1036" s="2">
        <f>IFERROR(VLOOKUP(C1036&amp;D1036,AUS_male_Toplist_21_22!$N$3:$Q$2969,4,FALSE),IFERROR(VLOOKUP(C1036&amp;D1036,AUS_female_Toplist_21_22!$N$3:$Q$2879,4,FALSE),"Not found"))</f>
        <v>19</v>
      </c>
      <c r="L1036" s="2">
        <f>(COUNTIF($C$2:$C1036,$C1036)=1)+0</f>
        <v>1</v>
      </c>
      <c r="M1036" s="2">
        <f>IF(L1036=1,RANK(I1036,$I$2:$I$1209,0),"Alternate event")</f>
        <v>527</v>
      </c>
      <c r="N1036" s="2" t="str">
        <f t="shared" si="35"/>
        <v>Daniel BLEST400m</v>
      </c>
      <c r="O1036" t="str">
        <f>IF(COUNTIFS($N$2:$N$3997, N1036)&gt;1, "Duplicate", "Unique")</f>
        <v>Unique</v>
      </c>
    </row>
    <row r="1037" spans="1:15" x14ac:dyDescent="0.2">
      <c r="A1037" s="2">
        <v>1036</v>
      </c>
      <c r="B1037" s="2">
        <f t="shared" si="36"/>
        <v>111</v>
      </c>
      <c r="C1037" t="s">
        <v>1080</v>
      </c>
      <c r="D1037" t="s">
        <v>33</v>
      </c>
      <c r="E1037" s="5">
        <v>44671</v>
      </c>
      <c r="F1037" s="41" t="e">
        <f ca="1">DATEDIF(E1037,TODAY(),"y")</f>
        <v>#NUM!</v>
      </c>
      <c r="G1037" s="42" t="str">
        <f>IFERROR(VLOOKUP(C1037&amp;D1037,AUS_male_points_list!$A$3:$S$1048576,19,FALSE), IFERROR(VLOOKUP(C1037&amp;D1037,AUS_female_points_list!$A$3:$S$1048576,19,FALSE),""))</f>
        <v/>
      </c>
      <c r="I1037" s="81">
        <f>IFERROR(VLOOKUP(C1037&amp;D1037,AUS_male_Toplist_21_22!$N$3:$Q$2969,2,FALSE),IFERROR(VLOOKUP(C1037&amp;D1037,AUS_female_Toplist_21_22!$N$3:$Q$2879,2,FALSE),"Not found"))</f>
        <v>896</v>
      </c>
      <c r="J1037" s="81">
        <f>IFERROR(VLOOKUP(C1037&amp;D1037,AUS_male_Toplist_21_22!$N$3:$Q$2969,3,FALSE),IFERROR(VLOOKUP(C1037&amp;D1037,AUS_female_Toplist_21_22!$N$3:$Q$2879,3,FALSE),"Not found"))</f>
        <v>167</v>
      </c>
      <c r="K1037" s="2">
        <f>IFERROR(VLOOKUP(C1037&amp;D1037,AUS_male_Toplist_21_22!$N$3:$Q$2969,4,FALSE),IFERROR(VLOOKUP(C1037&amp;D1037,AUS_female_Toplist_21_22!$N$3:$Q$2879,4,FALSE),"Not found"))</f>
        <v>22</v>
      </c>
      <c r="L1037" s="2">
        <f>(COUNTIF($C$2:$C1037,$C1037)=1)+0</f>
        <v>1</v>
      </c>
      <c r="M1037" s="2">
        <f>IF(L1037=1,RANK(I1037,$I$2:$I$1209,0),"Alternate event")</f>
        <v>979</v>
      </c>
      <c r="N1037" s="2" t="str">
        <f t="shared" si="35"/>
        <v>Thomas BYRNE400mh</v>
      </c>
      <c r="O1037" t="str">
        <f>IF(COUNTIFS($N$2:$N$3997, N1037)&gt;1, "Duplicate", "Unique")</f>
        <v>Unique</v>
      </c>
    </row>
    <row r="1038" spans="1:15" x14ac:dyDescent="0.2">
      <c r="A1038" s="2">
        <v>1037</v>
      </c>
      <c r="B1038" s="2">
        <f t="shared" si="36"/>
        <v>111</v>
      </c>
      <c r="C1038" t="s">
        <v>626</v>
      </c>
      <c r="D1038" t="s">
        <v>27</v>
      </c>
      <c r="E1038" s="5">
        <v>37049</v>
      </c>
      <c r="F1038" s="41">
        <f ca="1">DATEDIF(E1038,TODAY(),"y")</f>
        <v>20</v>
      </c>
      <c r="G1038" s="42" t="str">
        <f>IFERROR(VLOOKUP(C1038&amp;D1038,AUS_male_points_list!$A$3:$S$1048576,19,FALSE), IFERROR(VLOOKUP(C1038&amp;D1038,AUS_female_points_list!$A$3:$S$1048576,19,FALSE),""))</f>
        <v/>
      </c>
      <c r="I1038" s="81">
        <f>IFERROR(VLOOKUP(C1038&amp;D1038,AUS_male_Toplist_21_22!$N$3:$Q$2969,2,FALSE),IFERROR(VLOOKUP(C1038&amp;D1038,AUS_female_Toplist_21_22!$N$3:$Q$2879,2,FALSE),"Not found"))</f>
        <v>995</v>
      </c>
      <c r="J1038" s="81">
        <f>IFERROR(VLOOKUP(C1038&amp;D1038,AUS_male_Toplist_21_22!$N$3:$Q$2969,3,FALSE),IFERROR(VLOOKUP(C1038&amp;D1038,AUS_female_Toplist_21_22!$N$3:$Q$2879,3,FALSE),"Not found"))</f>
        <v>167</v>
      </c>
      <c r="K1038" s="2">
        <f>IFERROR(VLOOKUP(C1038&amp;D1038,AUS_male_Toplist_21_22!$N$3:$Q$2969,4,FALSE),IFERROR(VLOOKUP(C1038&amp;D1038,AUS_female_Toplist_21_22!$N$3:$Q$2879,4,FALSE),"Not found"))</f>
        <v>28</v>
      </c>
      <c r="L1038" s="2">
        <f>(COUNTIF($C$2:$C1038,$C1038)=1)+0</f>
        <v>1</v>
      </c>
      <c r="M1038" s="2">
        <f>IF(L1038=1,RANK(I1038,$I$2:$I$1209,0),"Alternate event")</f>
        <v>634</v>
      </c>
      <c r="N1038" s="2" t="str">
        <f t="shared" si="35"/>
        <v>Jack ATHERTON800m</v>
      </c>
      <c r="O1038" t="str">
        <f>IF(COUNTIFS($N$2:$N$3997, N1038)&gt;1, "Duplicate", "Unique")</f>
        <v>Unique</v>
      </c>
    </row>
    <row r="1039" spans="1:15" x14ac:dyDescent="0.2">
      <c r="A1039" s="2">
        <v>1038</v>
      </c>
      <c r="B1039" s="2">
        <f t="shared" si="36"/>
        <v>111</v>
      </c>
      <c r="C1039" t="s">
        <v>5247</v>
      </c>
      <c r="D1039" t="s">
        <v>39</v>
      </c>
      <c r="E1039" s="5">
        <v>37036</v>
      </c>
      <c r="F1039" s="41">
        <f ca="1">DATEDIF(E1039,TODAY(),"y")</f>
        <v>20</v>
      </c>
      <c r="G1039" s="42" t="str">
        <f>IFERROR(VLOOKUP(C1039&amp;D1039,AUS_male_points_list!$A$3:$S$1048576,19,FALSE), IFERROR(VLOOKUP(C1039&amp;D1039,AUS_female_points_list!$A$3:$S$1048576,19,FALSE),""))</f>
        <v/>
      </c>
      <c r="I1039" s="81">
        <f>IFERROR(VLOOKUP(C1039&amp;D1039,AUS_male_Toplist_21_22!$N$3:$Q$2969,2,FALSE),IFERROR(VLOOKUP(C1039&amp;D1039,AUS_female_Toplist_21_22!$N$3:$Q$2879,2,FALSE),"Not found"))</f>
        <v>711</v>
      </c>
      <c r="J1039" s="81">
        <f>IFERROR(VLOOKUP(C1039&amp;D1039,AUS_male_Toplist_21_22!$N$3:$Q$2969,3,FALSE),IFERROR(VLOOKUP(C1039&amp;D1039,AUS_female_Toplist_21_22!$N$3:$Q$2879,3,FALSE),"Not found"))</f>
        <v>167</v>
      </c>
      <c r="K1039" s="2">
        <f>IFERROR(VLOOKUP(C1039&amp;D1039,AUS_male_Toplist_21_22!$N$3:$Q$2969,4,FALSE),IFERROR(VLOOKUP(C1039&amp;D1039,AUS_female_Toplist_21_22!$N$3:$Q$2879,4,FALSE),"Not found"))</f>
        <v>32</v>
      </c>
      <c r="L1039" s="2">
        <f>(COUNTIF($C$2:$C1039,$C1039)=1)+0</f>
        <v>1</v>
      </c>
      <c r="M1039" s="2">
        <f>IF(L1039=1,RANK(I1039,$I$2:$I$1209,0),"Alternate event")</f>
        <v>1130</v>
      </c>
      <c r="N1039" s="2" t="str">
        <f t="shared" si="35"/>
        <v>Jessica MACKENZIEshot-put</v>
      </c>
      <c r="O1039" t="str">
        <f>IF(COUNTIFS($N$2:$N$3997, N1039)&gt;1, "Duplicate", "Unique")</f>
        <v>Unique</v>
      </c>
    </row>
    <row r="1040" spans="1:15" x14ac:dyDescent="0.2">
      <c r="A1040" s="2">
        <v>1039</v>
      </c>
      <c r="B1040" s="2">
        <f t="shared" si="36"/>
        <v>111</v>
      </c>
      <c r="C1040" t="s">
        <v>276</v>
      </c>
      <c r="D1040" t="s">
        <v>27</v>
      </c>
      <c r="E1040" s="5">
        <v>35243</v>
      </c>
      <c r="F1040" s="41">
        <f ca="1">DATEDIF(E1040,TODAY(),"y")</f>
        <v>25</v>
      </c>
      <c r="G1040" s="42" t="str">
        <f>IFERROR(VLOOKUP(C1040&amp;D1040,AUS_male_points_list!$A$3:$S$1048576,19,FALSE), IFERROR(VLOOKUP(C1040&amp;D1040,AUS_female_points_list!$A$3:$S$1048576,19,FALSE),""))</f>
        <v/>
      </c>
      <c r="I1040" s="81">
        <f>IFERROR(VLOOKUP(C1040&amp;D1040,AUS_male_Toplist_21_22!$N$3:$Q$2969,2,FALSE),IFERROR(VLOOKUP(C1040&amp;D1040,AUS_female_Toplist_21_22!$N$3:$Q$2879,2,FALSE),"Not found"))</f>
        <v>985</v>
      </c>
      <c r="J1040" s="81">
        <f>IFERROR(VLOOKUP(C1040&amp;D1040,AUS_male_Toplist_21_22!$N$3:$Q$2969,3,FALSE),IFERROR(VLOOKUP(C1040&amp;D1040,AUS_female_Toplist_21_22!$N$3:$Q$2879,3,FALSE),"Not found"))</f>
        <v>167</v>
      </c>
      <c r="K1040" s="2">
        <f>IFERROR(VLOOKUP(C1040&amp;D1040,AUS_male_Toplist_21_22!$N$3:$Q$2969,4,FALSE),IFERROR(VLOOKUP(C1040&amp;D1040,AUS_female_Toplist_21_22!$N$3:$Q$2879,4,FALSE),"Not found"))</f>
        <v>40</v>
      </c>
      <c r="L1040" s="2">
        <f>(COUNTIF($C$2:$C1040,$C1040)=1)+0</f>
        <v>0</v>
      </c>
      <c r="M1040" s="2" t="str">
        <f>IF(L1040=1,RANK(I1040,$I$2:$I$1209,0),"Alternate event")</f>
        <v>Alternate event</v>
      </c>
      <c r="N1040" s="2" t="str">
        <f t="shared" si="35"/>
        <v>Holly CAMPBELL800m</v>
      </c>
      <c r="O1040" t="str">
        <f>IF(COUNTIFS($N$2:$N$3997, N1040)&gt;1, "Duplicate", "Unique")</f>
        <v>Unique</v>
      </c>
    </row>
    <row r="1041" spans="1:15" x14ac:dyDescent="0.2">
      <c r="A1041" s="2">
        <v>1040</v>
      </c>
      <c r="B1041" s="2">
        <f t="shared" si="36"/>
        <v>111</v>
      </c>
      <c r="C1041" t="s">
        <v>921</v>
      </c>
      <c r="D1041" t="s">
        <v>27</v>
      </c>
      <c r="E1041" s="5">
        <v>37989</v>
      </c>
      <c r="F1041" s="41">
        <f ca="1">DATEDIF(E1041,TODAY(),"y")</f>
        <v>18</v>
      </c>
      <c r="G1041" s="42" t="str">
        <f>IFERROR(VLOOKUP(C1041&amp;D1041,AUS_male_points_list!$A$3:$S$1048576,19,FALSE), IFERROR(VLOOKUP(C1041&amp;D1041,AUS_female_points_list!$A$3:$S$1048576,19,FALSE),""))</f>
        <v/>
      </c>
      <c r="I1041" s="81">
        <f>IFERROR(VLOOKUP(C1041&amp;D1041,AUS_male_Toplist_21_22!$N$3:$Q$2969,2,FALSE),IFERROR(VLOOKUP(C1041&amp;D1041,AUS_female_Toplist_21_22!$N$3:$Q$2879,2,FALSE),"Not found"))</f>
        <v>985</v>
      </c>
      <c r="J1041" s="81">
        <f>IFERROR(VLOOKUP(C1041&amp;D1041,AUS_male_Toplist_21_22!$N$3:$Q$2969,3,FALSE),IFERROR(VLOOKUP(C1041&amp;D1041,AUS_female_Toplist_21_22!$N$3:$Q$2879,3,FALSE),"Not found"))</f>
        <v>167</v>
      </c>
      <c r="K1041" s="2">
        <f>IFERROR(VLOOKUP(C1041&amp;D1041,AUS_male_Toplist_21_22!$N$3:$Q$2969,4,FALSE),IFERROR(VLOOKUP(C1041&amp;D1041,AUS_female_Toplist_21_22!$N$3:$Q$2879,4,FALSE),"Not found"))</f>
        <v>40</v>
      </c>
      <c r="L1041" s="2">
        <f>(COUNTIF($C$2:$C1041,$C1041)=1)+0</f>
        <v>0</v>
      </c>
      <c r="M1041" s="2" t="str">
        <f>IF(L1041=1,RANK(I1041,$I$2:$I$1209,0),"Alternate event")</f>
        <v>Alternate event</v>
      </c>
      <c r="N1041" s="2" t="str">
        <f t="shared" si="35"/>
        <v>Keira MOORE800m</v>
      </c>
      <c r="O1041" t="str">
        <f>IF(COUNTIFS($N$2:$N$3997, N1041)&gt;1, "Duplicate", "Unique")</f>
        <v>Unique</v>
      </c>
    </row>
    <row r="1042" spans="1:15" x14ac:dyDescent="0.2">
      <c r="A1042" s="2">
        <v>1041</v>
      </c>
      <c r="B1042" s="2">
        <f t="shared" si="36"/>
        <v>111</v>
      </c>
      <c r="C1042" t="s">
        <v>5199</v>
      </c>
      <c r="D1042" t="s">
        <v>28</v>
      </c>
      <c r="E1042" s="5">
        <v>33203</v>
      </c>
      <c r="F1042" s="41">
        <f ca="1">DATEDIF(E1042,TODAY(),"y")</f>
        <v>31</v>
      </c>
      <c r="G1042" s="42" t="str">
        <f>IFERROR(VLOOKUP(C1042&amp;D1042,AUS_male_points_list!$A$3:$S$1048576,19,FALSE), IFERROR(VLOOKUP(C1042&amp;D1042,AUS_female_points_list!$A$3:$S$1048576,19,FALSE),""))</f>
        <v/>
      </c>
      <c r="I1042" s="81">
        <f>IFERROR(VLOOKUP(C1042&amp;D1042,AUS_male_Toplist_21_22!$N$3:$Q$2969,2,FALSE),IFERROR(VLOOKUP(C1042&amp;D1042,AUS_female_Toplist_21_22!$N$3:$Q$2879,2,FALSE),"Not found"))</f>
        <v>962</v>
      </c>
      <c r="J1042" s="81">
        <f>IFERROR(VLOOKUP(C1042&amp;D1042,AUS_male_Toplist_21_22!$N$3:$Q$2969,3,FALSE),IFERROR(VLOOKUP(C1042&amp;D1042,AUS_female_Toplist_21_22!$N$3:$Q$2879,3,FALSE),"Not found"))</f>
        <v>167</v>
      </c>
      <c r="K1042" s="2">
        <f>IFERROR(VLOOKUP(C1042&amp;D1042,AUS_male_Toplist_21_22!$N$3:$Q$2969,4,FALSE),IFERROR(VLOOKUP(C1042&amp;D1042,AUS_female_Toplist_21_22!$N$3:$Q$2879,4,FALSE),"Not found"))</f>
        <v>51</v>
      </c>
      <c r="L1042" s="2">
        <f>(COUNTIF($C$2:$C1042,$C1042)=1)+0</f>
        <v>1</v>
      </c>
      <c r="M1042" s="2">
        <f>IF(L1042=1,RANK(I1042,$I$2:$I$1209,0),"Alternate event")</f>
        <v>790</v>
      </c>
      <c r="N1042" s="2" t="str">
        <f t="shared" si="35"/>
        <v>Abigail NORDBERG1500m</v>
      </c>
      <c r="O1042" t="str">
        <f>IF(COUNTIFS($N$2:$N$3997, N1042)&gt;1, "Duplicate", "Unique")</f>
        <v>Unique</v>
      </c>
    </row>
    <row r="1043" spans="1:15" x14ac:dyDescent="0.2">
      <c r="A1043" s="2">
        <v>1042</v>
      </c>
      <c r="B1043" s="2">
        <f t="shared" si="36"/>
        <v>111</v>
      </c>
      <c r="C1043" t="s">
        <v>1045</v>
      </c>
      <c r="D1043" t="s">
        <v>2</v>
      </c>
      <c r="E1043" s="5">
        <v>34519</v>
      </c>
      <c r="F1043" s="41">
        <f ca="1">DATEDIF(E1043,TODAY(),"y")</f>
        <v>27</v>
      </c>
      <c r="G1043" s="42" t="str">
        <f>IFERROR(VLOOKUP(C1043&amp;D1043,AUS_male_points_list!$A$3:$S$1048576,19,FALSE), IFERROR(VLOOKUP(C1043&amp;D1043,AUS_female_points_list!$A$3:$S$1048576,19,FALSE),""))</f>
        <v/>
      </c>
      <c r="I1043" s="81">
        <f>IFERROR(VLOOKUP(C1043&amp;D1043,AUS_male_Toplist_21_22!$N$3:$Q$2969,2,FALSE),IFERROR(VLOOKUP(C1043&amp;D1043,AUS_female_Toplist_21_22!$N$3:$Q$2879,2,FALSE),"Not found"))</f>
        <v>1011</v>
      </c>
      <c r="J1043" s="81">
        <f>IFERROR(VLOOKUP(C1043&amp;D1043,AUS_male_Toplist_21_22!$N$3:$Q$2969,3,FALSE),IFERROR(VLOOKUP(C1043&amp;D1043,AUS_female_Toplist_21_22!$N$3:$Q$2879,3,FALSE),"Not found"))</f>
        <v>168</v>
      </c>
      <c r="K1043" s="2">
        <f>IFERROR(VLOOKUP(C1043&amp;D1043,AUS_male_Toplist_21_22!$N$3:$Q$2969,4,FALSE),IFERROR(VLOOKUP(C1043&amp;D1043,AUS_female_Toplist_21_22!$N$3:$Q$2879,4,FALSE),"Not found"))</f>
        <v>26</v>
      </c>
      <c r="L1043" s="2">
        <f>(COUNTIF($C$2:$C1043,$C1043)=1)+0</f>
        <v>1</v>
      </c>
      <c r="M1043" s="2">
        <f>IF(L1043=1,RANK(I1043,$I$2:$I$1209,0),"Alternate event")</f>
        <v>530</v>
      </c>
      <c r="N1043" s="2" t="str">
        <f t="shared" si="35"/>
        <v>Aaron BRESLAND100m</v>
      </c>
      <c r="O1043" t="str">
        <f>IF(COUNTIFS($N$2:$N$3997, N1043)&gt;1, "Duplicate", "Unique")</f>
        <v>Unique</v>
      </c>
    </row>
    <row r="1044" spans="1:15" x14ac:dyDescent="0.2">
      <c r="A1044" s="2">
        <v>1043</v>
      </c>
      <c r="B1044" s="2">
        <f t="shared" si="36"/>
        <v>111</v>
      </c>
      <c r="C1044" t="s">
        <v>529</v>
      </c>
      <c r="D1044" t="s">
        <v>2</v>
      </c>
      <c r="E1044" s="5">
        <v>44701</v>
      </c>
      <c r="F1044" s="41" t="e">
        <f ca="1">DATEDIF(E1044,TODAY(),"y")</f>
        <v>#NUM!</v>
      </c>
      <c r="G1044" s="42" t="str">
        <f>IFERROR(VLOOKUP(C1044&amp;D1044,AUS_male_points_list!$A$3:$S$1048576,19,FALSE), IFERROR(VLOOKUP(C1044&amp;D1044,AUS_female_points_list!$A$3:$S$1048576,19,FALSE),""))</f>
        <v/>
      </c>
      <c r="I1044" s="81">
        <f>IFERROR(VLOOKUP(C1044&amp;D1044,AUS_male_Toplist_21_22!$N$3:$Q$2969,2,FALSE),IFERROR(VLOOKUP(C1044&amp;D1044,AUS_female_Toplist_21_22!$N$3:$Q$2879,2,FALSE),"Not found"))</f>
        <v>1011</v>
      </c>
      <c r="J1044" s="81">
        <f>IFERROR(VLOOKUP(C1044&amp;D1044,AUS_male_Toplist_21_22!$N$3:$Q$2969,3,FALSE),IFERROR(VLOOKUP(C1044&amp;D1044,AUS_female_Toplist_21_22!$N$3:$Q$2879,3,FALSE),"Not found"))</f>
        <v>168</v>
      </c>
      <c r="K1044" s="2">
        <f>IFERROR(VLOOKUP(C1044&amp;D1044,AUS_male_Toplist_21_22!$N$3:$Q$2969,4,FALSE),IFERROR(VLOOKUP(C1044&amp;D1044,AUS_female_Toplist_21_22!$N$3:$Q$2879,4,FALSE),"Not found"))</f>
        <v>26</v>
      </c>
      <c r="L1044" s="2">
        <f>(COUNTIF($C$2:$C1044,$C1044)=1)+0</f>
        <v>1</v>
      </c>
      <c r="M1044" s="2">
        <f>IF(L1044=1,RANK(I1044,$I$2:$I$1209,0),"Alternate event")</f>
        <v>530</v>
      </c>
      <c r="N1044" s="2" t="str">
        <f t="shared" si="35"/>
        <v>Sebastian SULTANA100m</v>
      </c>
      <c r="O1044" t="str">
        <f>IF(COUNTIFS($N$2:$N$3997, N1044)&gt;1, "Duplicate", "Unique")</f>
        <v>Unique</v>
      </c>
    </row>
    <row r="1045" spans="1:15" x14ac:dyDescent="0.2">
      <c r="A1045" s="2">
        <v>1044</v>
      </c>
      <c r="B1045" s="2">
        <f t="shared" si="36"/>
        <v>111</v>
      </c>
      <c r="C1045" t="s">
        <v>5411</v>
      </c>
      <c r="D1045" t="s">
        <v>29</v>
      </c>
      <c r="E1045" s="5">
        <v>1995</v>
      </c>
      <c r="F1045" s="41">
        <f ca="1">DATEDIF(E1045,TODAY(),"y")</f>
        <v>116</v>
      </c>
      <c r="G1045" s="42" t="str">
        <f>IFERROR(VLOOKUP(C1045&amp;D1045,AUS_male_points_list!$A$3:$S$1048576,19,FALSE), IFERROR(VLOOKUP(C1045&amp;D1045,AUS_female_points_list!$A$3:$S$1048576,19,FALSE),""))</f>
        <v/>
      </c>
      <c r="I1045" s="81">
        <f>IFERROR(VLOOKUP(C1045&amp;D1045,AUS_male_Toplist_21_22!$N$3:$Q$2969,2,FALSE),IFERROR(VLOOKUP(C1045&amp;D1045,AUS_female_Toplist_21_22!$N$3:$Q$2879,2,FALSE),"Not found"))</f>
        <v>940</v>
      </c>
      <c r="J1045" s="81">
        <f>IFERROR(VLOOKUP(C1045&amp;D1045,AUS_male_Toplist_21_22!$N$3:$Q$2969,3,FALSE),IFERROR(VLOOKUP(C1045&amp;D1045,AUS_female_Toplist_21_22!$N$3:$Q$2879,3,FALSE),"Not found"))</f>
        <v>168</v>
      </c>
      <c r="K1045" s="2">
        <f>IFERROR(VLOOKUP(C1045&amp;D1045,AUS_male_Toplist_21_22!$N$3:$Q$2969,4,FALSE),IFERROR(VLOOKUP(C1045&amp;D1045,AUS_female_Toplist_21_22!$N$3:$Q$2879,4,FALSE),"Not found"))</f>
        <v>33</v>
      </c>
      <c r="L1045" s="2">
        <f>(COUNTIF($C$2:$C1045,$C1045)=1)+0</f>
        <v>1</v>
      </c>
      <c r="M1045" s="2">
        <f>IF(L1045=1,RANK(I1045,$I$2:$I$1209,0),"Alternate event")</f>
        <v>861</v>
      </c>
      <c r="N1045" s="2" t="str">
        <f t="shared" si="35"/>
        <v>Jessica JASON5000m</v>
      </c>
      <c r="O1045" t="str">
        <f>IF(COUNTIFS($N$2:$N$3997, N1045)&gt;1, "Duplicate", "Unique")</f>
        <v>Unique</v>
      </c>
    </row>
    <row r="1046" spans="1:15" x14ac:dyDescent="0.2">
      <c r="A1046" s="2">
        <v>1045</v>
      </c>
      <c r="B1046" s="2">
        <f t="shared" si="36"/>
        <v>111</v>
      </c>
      <c r="C1046" t="s">
        <v>563</v>
      </c>
      <c r="D1046" t="s">
        <v>25</v>
      </c>
      <c r="E1046" s="5">
        <v>34654</v>
      </c>
      <c r="F1046" s="41">
        <f ca="1">DATEDIF(E1046,TODAY(),"y")</f>
        <v>27</v>
      </c>
      <c r="G1046" s="42" t="str">
        <f>IFERROR(VLOOKUP(C1046&amp;D1046,AUS_male_points_list!$A$3:$S$1048576,19,FALSE), IFERROR(VLOOKUP(C1046&amp;D1046,AUS_female_points_list!$A$3:$S$1048576,19,FALSE),""))</f>
        <v/>
      </c>
      <c r="I1046" s="81">
        <f>IFERROR(VLOOKUP(C1046&amp;D1046,AUS_male_Toplist_21_22!$N$3:$Q$2969,2,FALSE),IFERROR(VLOOKUP(C1046&amp;D1046,AUS_female_Toplist_21_22!$N$3:$Q$2879,2,FALSE),"Not found"))</f>
        <v>997</v>
      </c>
      <c r="J1046" s="81">
        <f>IFERROR(VLOOKUP(C1046&amp;D1046,AUS_male_Toplist_21_22!$N$3:$Q$2969,3,FALSE),IFERROR(VLOOKUP(C1046&amp;D1046,AUS_female_Toplist_21_22!$N$3:$Q$2879,3,FALSE),"Not found"))</f>
        <v>168</v>
      </c>
      <c r="K1046" s="2">
        <f>IFERROR(VLOOKUP(C1046&amp;D1046,AUS_male_Toplist_21_22!$N$3:$Q$2969,4,FALSE),IFERROR(VLOOKUP(C1046&amp;D1046,AUS_female_Toplist_21_22!$N$3:$Q$2879,4,FALSE),"Not found"))</f>
        <v>39</v>
      </c>
      <c r="L1046" s="2">
        <f>(COUNTIF($C$2:$C1046,$C1046)=1)+0</f>
        <v>1</v>
      </c>
      <c r="M1046" s="2">
        <f>IF(L1046=1,RANK(I1046,$I$2:$I$1209,0),"Alternate event")</f>
        <v>625</v>
      </c>
      <c r="N1046" s="2" t="str">
        <f t="shared" si="35"/>
        <v>Will JOHNS200m</v>
      </c>
      <c r="O1046" t="str">
        <f>IF(COUNTIFS($N$2:$N$3997, N1046)&gt;1, "Duplicate", "Unique")</f>
        <v>Unique</v>
      </c>
    </row>
    <row r="1047" spans="1:15" x14ac:dyDescent="0.2">
      <c r="A1047" s="2">
        <v>1046</v>
      </c>
      <c r="B1047" s="2">
        <f t="shared" si="36"/>
        <v>111</v>
      </c>
      <c r="C1047" t="s">
        <v>695</v>
      </c>
      <c r="D1047" t="s">
        <v>28</v>
      </c>
      <c r="E1047" s="5">
        <v>36047</v>
      </c>
      <c r="F1047" s="41">
        <f ca="1">DATEDIF(E1047,TODAY(),"y")</f>
        <v>23</v>
      </c>
      <c r="G1047" s="42" t="str">
        <f>IFERROR(VLOOKUP(C1047&amp;D1047,AUS_male_points_list!$A$3:$S$1048576,19,FALSE), IFERROR(VLOOKUP(C1047&amp;D1047,AUS_female_points_list!$A$3:$S$1048576,19,FALSE),""))</f>
        <v/>
      </c>
      <c r="I1047" s="81">
        <f>IFERROR(VLOOKUP(C1047&amp;D1047,AUS_male_Toplist_21_22!$N$3:$Q$2969,2,FALSE),IFERROR(VLOOKUP(C1047&amp;D1047,AUS_female_Toplist_21_22!$N$3:$Q$2879,2,FALSE),"Not found"))</f>
        <v>983</v>
      </c>
      <c r="J1047" s="81">
        <f>IFERROR(VLOOKUP(C1047&amp;D1047,AUS_male_Toplist_21_22!$N$3:$Q$2969,3,FALSE),IFERROR(VLOOKUP(C1047&amp;D1047,AUS_female_Toplist_21_22!$N$3:$Q$2879,3,FALSE),"Not found"))</f>
        <v>168</v>
      </c>
      <c r="K1047" s="2">
        <f>IFERROR(VLOOKUP(C1047&amp;D1047,AUS_male_Toplist_21_22!$N$3:$Q$2969,4,FALSE),IFERROR(VLOOKUP(C1047&amp;D1047,AUS_female_Toplist_21_22!$N$3:$Q$2879,4,FALSE),"Not found"))</f>
        <v>43</v>
      </c>
      <c r="L1047" s="2">
        <f>(COUNTIF($C$2:$C1047,$C1047)=1)+0</f>
        <v>1</v>
      </c>
      <c r="M1047" s="2">
        <f>IF(L1047=1,RANK(I1047,$I$2:$I$1209,0),"Alternate event")</f>
        <v>704</v>
      </c>
      <c r="N1047" s="2" t="str">
        <f t="shared" si="35"/>
        <v>Kieren TALL1500m</v>
      </c>
      <c r="O1047" t="str">
        <f>IF(COUNTIFS($N$2:$N$3997, N1047)&gt;1, "Duplicate", "Unique")</f>
        <v>Unique</v>
      </c>
    </row>
    <row r="1048" spans="1:15" x14ac:dyDescent="0.2">
      <c r="A1048" s="2">
        <v>1047</v>
      </c>
      <c r="B1048" s="2">
        <f t="shared" si="36"/>
        <v>111</v>
      </c>
      <c r="C1048" t="s">
        <v>670</v>
      </c>
      <c r="D1048" t="s">
        <v>28</v>
      </c>
      <c r="E1048" s="5">
        <v>35426</v>
      </c>
      <c r="F1048" s="41">
        <f ca="1">DATEDIF(E1048,TODAY(),"y")</f>
        <v>25</v>
      </c>
      <c r="G1048" s="42" t="str">
        <f>IFERROR(VLOOKUP(C1048&amp;D1048,AUS_male_points_list!$A$3:$S$1048576,19,FALSE), IFERROR(VLOOKUP(C1048&amp;D1048,AUS_female_points_list!$A$3:$S$1048576,19,FALSE),""))</f>
        <v/>
      </c>
      <c r="I1048" s="81">
        <f>IFERROR(VLOOKUP(C1048&amp;D1048,AUS_male_Toplist_21_22!$N$3:$Q$2969,2,FALSE),IFERROR(VLOOKUP(C1048&amp;D1048,AUS_female_Toplist_21_22!$N$3:$Q$2879,2,FALSE),"Not found"))</f>
        <v>983</v>
      </c>
      <c r="J1048" s="81">
        <f>IFERROR(VLOOKUP(C1048&amp;D1048,AUS_male_Toplist_21_22!$N$3:$Q$2969,3,FALSE),IFERROR(VLOOKUP(C1048&amp;D1048,AUS_female_Toplist_21_22!$N$3:$Q$2879,3,FALSE),"Not found"))</f>
        <v>168</v>
      </c>
      <c r="K1048" s="2">
        <f>IFERROR(VLOOKUP(C1048&amp;D1048,AUS_male_Toplist_21_22!$N$3:$Q$2969,4,FALSE),IFERROR(VLOOKUP(C1048&amp;D1048,AUS_female_Toplist_21_22!$N$3:$Q$2879,4,FALSE),"Not found"))</f>
        <v>43</v>
      </c>
      <c r="L1048" s="2">
        <f>(COUNTIF($C$2:$C1048,$C1048)=1)+0</f>
        <v>0</v>
      </c>
      <c r="M1048" s="2" t="str">
        <f>IF(L1048=1,RANK(I1048,$I$2:$I$1209,0),"Alternate event")</f>
        <v>Alternate event</v>
      </c>
      <c r="N1048" s="2" t="str">
        <f t="shared" si="35"/>
        <v>Joe BURGESS1500m</v>
      </c>
      <c r="O1048" t="str">
        <f>IF(COUNTIFS($N$2:$N$3997, N1048)&gt;1, "Duplicate", "Unique")</f>
        <v>Unique</v>
      </c>
    </row>
    <row r="1049" spans="1:15" x14ac:dyDescent="0.2">
      <c r="A1049" s="2">
        <v>1048</v>
      </c>
      <c r="B1049" s="2">
        <f t="shared" si="36"/>
        <v>111</v>
      </c>
      <c r="C1049" t="s">
        <v>918</v>
      </c>
      <c r="D1049" t="s">
        <v>27</v>
      </c>
      <c r="E1049" s="5">
        <v>36417</v>
      </c>
      <c r="F1049" s="41">
        <f ca="1">DATEDIF(E1049,TODAY(),"y")</f>
        <v>22</v>
      </c>
      <c r="G1049" s="42" t="str">
        <f>IFERROR(VLOOKUP(C1049&amp;D1049,AUS_male_points_list!$A$3:$S$1048576,19,FALSE), IFERROR(VLOOKUP(C1049&amp;D1049,AUS_female_points_list!$A$3:$S$1048576,19,FALSE),""))</f>
        <v/>
      </c>
      <c r="I1049" s="81">
        <f>IFERROR(VLOOKUP(C1049&amp;D1049,AUS_male_Toplist_21_22!$N$3:$Q$2969,2,FALSE),IFERROR(VLOOKUP(C1049&amp;D1049,AUS_female_Toplist_21_22!$N$3:$Q$2879,2,FALSE),"Not found"))</f>
        <v>984</v>
      </c>
      <c r="J1049" s="81">
        <f>IFERROR(VLOOKUP(C1049&amp;D1049,AUS_male_Toplist_21_22!$N$3:$Q$2969,3,FALSE),IFERROR(VLOOKUP(C1049&amp;D1049,AUS_female_Toplist_21_22!$N$3:$Q$2879,3,FALSE),"Not found"))</f>
        <v>169</v>
      </c>
      <c r="K1049" s="2">
        <f>IFERROR(VLOOKUP(C1049&amp;D1049,AUS_male_Toplist_21_22!$N$3:$Q$2969,4,FALSE),IFERROR(VLOOKUP(C1049&amp;D1049,AUS_female_Toplist_21_22!$N$3:$Q$2879,4,FALSE),"Not found"))</f>
        <v>42</v>
      </c>
      <c r="L1049" s="2">
        <f>(COUNTIF($C$2:$C1049,$C1049)=1)+0</f>
        <v>0</v>
      </c>
      <c r="M1049" s="2" t="str">
        <f>IF(L1049=1,RANK(I1049,$I$2:$I$1209,0),"Alternate event")</f>
        <v>Alternate event</v>
      </c>
      <c r="N1049" s="2" t="str">
        <f t="shared" si="35"/>
        <v>Maddison CAULFIELD800m</v>
      </c>
      <c r="O1049" t="str">
        <f>IF(COUNTIFS($N$2:$N$3997, N1049)&gt;1, "Duplicate", "Unique")</f>
        <v>Unique</v>
      </c>
    </row>
    <row r="1050" spans="1:15" x14ac:dyDescent="0.2">
      <c r="A1050" s="2">
        <v>1049</v>
      </c>
      <c r="B1050" s="2">
        <f t="shared" si="36"/>
        <v>111</v>
      </c>
      <c r="C1050" t="s">
        <v>912</v>
      </c>
      <c r="D1050" s="6" t="s">
        <v>26</v>
      </c>
      <c r="E1050" s="5">
        <v>36331</v>
      </c>
      <c r="F1050" s="41">
        <f ca="1">DATEDIF(E1050,TODAY(),"y")</f>
        <v>22</v>
      </c>
      <c r="G1050" s="42" t="str">
        <f>IFERROR(VLOOKUP(C1050&amp;D1050,AUS_male_points_list!$A$3:$S$1048576,19,FALSE), IFERROR(VLOOKUP(C1050&amp;D1050,AUS_female_points_list!$A$3:$S$1048576,19,FALSE),""))</f>
        <v/>
      </c>
      <c r="I1050" s="81">
        <f>IFERROR(VLOOKUP(C1050&amp;D1050,AUS_male_Toplist_21_22!$N$3:$Q$2969,2,FALSE),IFERROR(VLOOKUP(C1050&amp;D1050,AUS_female_Toplist_21_22!$N$3:$Q$2879,2,FALSE),"Not found"))</f>
        <v>1002</v>
      </c>
      <c r="J1050" s="81">
        <f>IFERROR(VLOOKUP(C1050&amp;D1050,AUS_male_Toplist_21_22!$N$3:$Q$2969,3,FALSE),IFERROR(VLOOKUP(C1050&amp;D1050,AUS_female_Toplist_21_22!$N$3:$Q$2879,3,FALSE),"Not found"))</f>
        <v>170</v>
      </c>
      <c r="K1050" s="2">
        <f>IFERROR(VLOOKUP(C1050&amp;D1050,AUS_male_Toplist_21_22!$N$3:$Q$2969,4,FALSE),IFERROR(VLOOKUP(C1050&amp;D1050,AUS_female_Toplist_21_22!$N$3:$Q$2879,4,FALSE),"Not found"))</f>
        <v>16</v>
      </c>
      <c r="L1050" s="2">
        <f>(COUNTIF($C$2:$C1050,$C1050)=1)+0</f>
        <v>0</v>
      </c>
      <c r="M1050" s="2" t="str">
        <f>IF(L1050=1,RANK(I1050,$I$2:$I$1209,0),"Alternate event")</f>
        <v>Alternate event</v>
      </c>
      <c r="N1050" s="2" t="str">
        <f t="shared" si="35"/>
        <v>Kysha PRACIAK400m</v>
      </c>
      <c r="O1050" t="str">
        <f>IF(COUNTIFS($N$2:$N$3997, N1050)&gt;1, "Duplicate", "Unique")</f>
        <v>Unique</v>
      </c>
    </row>
    <row r="1051" spans="1:15" x14ac:dyDescent="0.2">
      <c r="A1051" s="2">
        <v>1050</v>
      </c>
      <c r="B1051" s="2">
        <f t="shared" si="36"/>
        <v>111</v>
      </c>
      <c r="C1051" t="s">
        <v>906</v>
      </c>
      <c r="D1051" t="s">
        <v>27</v>
      </c>
      <c r="E1051" s="5">
        <v>44640</v>
      </c>
      <c r="F1051" s="41" t="e">
        <f ca="1">DATEDIF(E1051,TODAY(),"y")</f>
        <v>#NUM!</v>
      </c>
      <c r="G1051" s="42" t="str">
        <f>IFERROR(VLOOKUP(C1051&amp;D1051,AUS_male_points_list!$A$3:$S$1048576,19,FALSE), IFERROR(VLOOKUP(C1051&amp;D1051,AUS_female_points_list!$A$3:$S$1048576,19,FALSE),""))</f>
        <v/>
      </c>
      <c r="I1051" s="81">
        <f>IFERROR(VLOOKUP(C1051&amp;D1051,AUS_male_Toplist_21_22!$N$3:$Q$2969,2,FALSE),IFERROR(VLOOKUP(C1051&amp;D1051,AUS_female_Toplist_21_22!$N$3:$Q$2879,2,FALSE),"Not found"))</f>
        <v>989</v>
      </c>
      <c r="J1051" s="81">
        <f>IFERROR(VLOOKUP(C1051&amp;D1051,AUS_male_Toplist_21_22!$N$3:$Q$2969,3,FALSE),IFERROR(VLOOKUP(C1051&amp;D1051,AUS_female_Toplist_21_22!$N$3:$Q$2879,3,FALSE),"Not found"))</f>
        <v>170</v>
      </c>
      <c r="K1051" s="2">
        <f>IFERROR(VLOOKUP(C1051&amp;D1051,AUS_male_Toplist_21_22!$N$3:$Q$2969,4,FALSE),IFERROR(VLOOKUP(C1051&amp;D1051,AUS_female_Toplist_21_22!$N$3:$Q$2879,4,FALSE),"Not found"))</f>
        <v>29</v>
      </c>
      <c r="L1051" s="2">
        <f>(COUNTIF($C$2:$C1051,$C1051)=1)+0</f>
        <v>0</v>
      </c>
      <c r="M1051" s="2" t="str">
        <f>IF(L1051=1,RANK(I1051,$I$2:$I$1209,0),"Alternate event")</f>
        <v>Alternate event</v>
      </c>
      <c r="N1051" s="2" t="str">
        <f t="shared" si="35"/>
        <v>Patrick CANTLON800m</v>
      </c>
      <c r="O1051" t="str">
        <f>IF(COUNTIFS($N$2:$N$3997, N1051)&gt;1, "Duplicate", "Unique")</f>
        <v>Unique</v>
      </c>
    </row>
    <row r="1052" spans="1:15" x14ac:dyDescent="0.2">
      <c r="A1052" s="2">
        <v>1051</v>
      </c>
      <c r="B1052" s="2">
        <f t="shared" si="36"/>
        <v>111</v>
      </c>
      <c r="C1052" t="s">
        <v>127</v>
      </c>
      <c r="D1052" t="s">
        <v>2</v>
      </c>
      <c r="E1052" s="5">
        <v>36013</v>
      </c>
      <c r="F1052" s="41">
        <f ca="1">DATEDIF(E1052,TODAY(),"y")</f>
        <v>23</v>
      </c>
      <c r="G1052" s="42" t="str">
        <f>IFERROR(VLOOKUP(C1052&amp;D1052,AUS_male_points_list!$A$3:$S$1048576,19,FALSE), IFERROR(VLOOKUP(C1052&amp;D1052,AUS_female_points_list!$A$3:$S$1048576,19,FALSE),""))</f>
        <v/>
      </c>
      <c r="I1052" s="81">
        <f>IFERROR(VLOOKUP(C1052&amp;D1052,AUS_male_Toplist_21_22!$N$3:$Q$2969,2,FALSE),IFERROR(VLOOKUP(C1052&amp;D1052,AUS_female_Toplist_21_22!$N$3:$Q$2879,2,FALSE),"Not found"))</f>
        <v>1007</v>
      </c>
      <c r="J1052" s="81">
        <f>IFERROR(VLOOKUP(C1052&amp;D1052,AUS_male_Toplist_21_22!$N$3:$Q$2969,3,FALSE),IFERROR(VLOOKUP(C1052&amp;D1052,AUS_female_Toplist_21_22!$N$3:$Q$2879,3,FALSE),"Not found"))</f>
        <v>170</v>
      </c>
      <c r="K1052" s="2">
        <f>IFERROR(VLOOKUP(C1052&amp;D1052,AUS_male_Toplist_21_22!$N$3:$Q$2969,4,FALSE),IFERROR(VLOOKUP(C1052&amp;D1052,AUS_female_Toplist_21_22!$N$3:$Q$2879,4,FALSE),"Not found"))</f>
        <v>37</v>
      </c>
      <c r="L1052" s="2">
        <f>(COUNTIF($C$2:$C1052,$C1052)=1)+0</f>
        <v>0</v>
      </c>
      <c r="M1052" s="2" t="str">
        <f>IF(L1052=1,RANK(I1052,$I$2:$I$1209,0),"Alternate event")</f>
        <v>Alternate event</v>
      </c>
      <c r="N1052" s="2" t="str">
        <f t="shared" si="35"/>
        <v>Danielle SHAW100m</v>
      </c>
      <c r="O1052" t="str">
        <f>IF(COUNTIFS($N$2:$N$3997, N1052)&gt;1, "Duplicate", "Unique")</f>
        <v>Unique</v>
      </c>
    </row>
    <row r="1053" spans="1:15" x14ac:dyDescent="0.2">
      <c r="A1053" s="2">
        <v>1052</v>
      </c>
      <c r="B1053" s="2">
        <f t="shared" si="36"/>
        <v>111</v>
      </c>
      <c r="C1053" t="s">
        <v>134</v>
      </c>
      <c r="D1053" t="s">
        <v>2</v>
      </c>
      <c r="E1053" s="5">
        <v>36571</v>
      </c>
      <c r="F1053" s="41">
        <f ca="1">DATEDIF(E1053,TODAY(),"y")</f>
        <v>22</v>
      </c>
      <c r="G1053" s="42" t="str">
        <f>IFERROR(VLOOKUP(C1053&amp;D1053,AUS_male_points_list!$A$3:$S$1048576,19,FALSE), IFERROR(VLOOKUP(C1053&amp;D1053,AUS_female_points_list!$A$3:$S$1048576,19,FALSE),""))</f>
        <v/>
      </c>
      <c r="I1053" s="81">
        <f>IFERROR(VLOOKUP(C1053&amp;D1053,AUS_male_Toplist_21_22!$N$3:$Q$2969,2,FALSE),IFERROR(VLOOKUP(C1053&amp;D1053,AUS_female_Toplist_21_22!$N$3:$Q$2879,2,FALSE),"Not found"))</f>
        <v>1007</v>
      </c>
      <c r="J1053" s="81">
        <f>IFERROR(VLOOKUP(C1053&amp;D1053,AUS_male_Toplist_21_22!$N$3:$Q$2969,3,FALSE),IFERROR(VLOOKUP(C1053&amp;D1053,AUS_female_Toplist_21_22!$N$3:$Q$2879,3,FALSE),"Not found"))</f>
        <v>170</v>
      </c>
      <c r="K1053" s="2">
        <f>IFERROR(VLOOKUP(C1053&amp;D1053,AUS_male_Toplist_21_22!$N$3:$Q$2969,4,FALSE),IFERROR(VLOOKUP(C1053&amp;D1053,AUS_female_Toplist_21_22!$N$3:$Q$2879,4,FALSE),"Not found"))</f>
        <v>37</v>
      </c>
      <c r="L1053" s="2">
        <f>(COUNTIF($C$2:$C1053,$C1053)=1)+0</f>
        <v>0</v>
      </c>
      <c r="M1053" s="2" t="str">
        <f>IF(L1053=1,RANK(I1053,$I$2:$I$1209,0),"Alternate event")</f>
        <v>Alternate event</v>
      </c>
      <c r="N1053" s="2" t="str">
        <f t="shared" si="35"/>
        <v>Jessie ANDREW100m</v>
      </c>
      <c r="O1053" t="str">
        <f>IF(COUNTIFS($N$2:$N$3997, N1053)&gt;1, "Duplicate", "Unique")</f>
        <v>Unique</v>
      </c>
    </row>
    <row r="1054" spans="1:15" x14ac:dyDescent="0.2">
      <c r="A1054" s="2">
        <v>1053</v>
      </c>
      <c r="B1054" s="2">
        <f t="shared" si="36"/>
        <v>111</v>
      </c>
      <c r="C1054" t="s">
        <v>128</v>
      </c>
      <c r="D1054" t="s">
        <v>2</v>
      </c>
      <c r="E1054" s="5">
        <v>37408</v>
      </c>
      <c r="F1054" s="41">
        <f ca="1">DATEDIF(E1054,TODAY(),"y")</f>
        <v>19</v>
      </c>
      <c r="G1054" s="42" t="str">
        <f>IFERROR(VLOOKUP(C1054&amp;D1054,AUS_male_points_list!$A$3:$S$1048576,19,FALSE), IFERROR(VLOOKUP(C1054&amp;D1054,AUS_female_points_list!$A$3:$S$1048576,19,FALSE),""))</f>
        <v/>
      </c>
      <c r="I1054" s="81">
        <f>IFERROR(VLOOKUP(C1054&amp;D1054,AUS_male_Toplist_21_22!$N$3:$Q$2969,2,FALSE),IFERROR(VLOOKUP(C1054&amp;D1054,AUS_female_Toplist_21_22!$N$3:$Q$2879,2,FALSE),"Not found"))</f>
        <v>1007</v>
      </c>
      <c r="J1054" s="81">
        <f>IFERROR(VLOOKUP(C1054&amp;D1054,AUS_male_Toplist_21_22!$N$3:$Q$2969,3,FALSE),IFERROR(VLOOKUP(C1054&amp;D1054,AUS_female_Toplist_21_22!$N$3:$Q$2879,3,FALSE),"Not found"))</f>
        <v>170</v>
      </c>
      <c r="K1054" s="2">
        <f>IFERROR(VLOOKUP(C1054&amp;D1054,AUS_male_Toplist_21_22!$N$3:$Q$2969,4,FALSE),IFERROR(VLOOKUP(C1054&amp;D1054,AUS_female_Toplist_21_22!$N$3:$Q$2879,4,FALSE),"Not found"))</f>
        <v>37</v>
      </c>
      <c r="L1054" s="2">
        <f>(COUNTIF($C$2:$C1054,$C1054)=1)+0</f>
        <v>1</v>
      </c>
      <c r="M1054" s="2">
        <f>IF(L1054=1,RANK(I1054,$I$2:$I$1209,0),"Alternate event")</f>
        <v>555</v>
      </c>
      <c r="N1054" s="2" t="str">
        <f t="shared" si="35"/>
        <v>Tierney DUNNE100m</v>
      </c>
      <c r="O1054" t="str">
        <f>IF(COUNTIFS($N$2:$N$3997, N1054)&gt;1, "Duplicate", "Unique")</f>
        <v>Unique</v>
      </c>
    </row>
    <row r="1055" spans="1:15" x14ac:dyDescent="0.2">
      <c r="A1055" s="2">
        <v>1054</v>
      </c>
      <c r="B1055" s="2">
        <f t="shared" si="36"/>
        <v>111</v>
      </c>
      <c r="C1055" t="s">
        <v>128</v>
      </c>
      <c r="D1055" t="s">
        <v>25</v>
      </c>
      <c r="E1055" s="5">
        <v>37408</v>
      </c>
      <c r="F1055" s="41">
        <f ca="1">DATEDIF(E1055,TODAY(),"y")</f>
        <v>19</v>
      </c>
      <c r="G1055" s="42" t="str">
        <f>IFERROR(VLOOKUP(C1055&amp;D1055,AUS_male_points_list!$A$3:$S$1048576,19,FALSE), IFERROR(VLOOKUP(C1055&amp;D1055,AUS_female_points_list!$A$3:$S$1048576,19,FALSE),""))</f>
        <v/>
      </c>
      <c r="I1055" s="81">
        <f>IFERROR(VLOOKUP(C1055&amp;D1055,AUS_male_Toplist_21_22!$N$3:$Q$2969,2,FALSE),IFERROR(VLOOKUP(C1055&amp;D1055,AUS_female_Toplist_21_22!$N$3:$Q$2879,2,FALSE),"Not found"))</f>
        <v>999</v>
      </c>
      <c r="J1055" s="81">
        <f>IFERROR(VLOOKUP(C1055&amp;D1055,AUS_male_Toplist_21_22!$N$3:$Q$2969,3,FALSE),IFERROR(VLOOKUP(C1055&amp;D1055,AUS_female_Toplist_21_22!$N$3:$Q$2879,3,FALSE),"Not found"))</f>
        <v>170</v>
      </c>
      <c r="K1055" s="2">
        <f>IFERROR(VLOOKUP(C1055&amp;D1055,AUS_male_Toplist_21_22!$N$3:$Q$2969,4,FALSE),IFERROR(VLOOKUP(C1055&amp;D1055,AUS_female_Toplist_21_22!$N$3:$Q$2879,4,FALSE),"Not found"))</f>
        <v>38</v>
      </c>
      <c r="L1055" s="2">
        <f>(COUNTIF($C$2:$C1055,$C1055)=1)+0</f>
        <v>0</v>
      </c>
      <c r="M1055" s="2" t="str">
        <f>IF(L1055=1,RANK(I1055,$I$2:$I$1209,0),"Alternate event")</f>
        <v>Alternate event</v>
      </c>
      <c r="N1055" s="2" t="str">
        <f t="shared" si="35"/>
        <v>Tierney DUNNE200m</v>
      </c>
      <c r="O1055" t="str">
        <f>IF(COUNTIFS($N$2:$N$3997, N1055)&gt;1, "Duplicate", "Unique")</f>
        <v>Unique</v>
      </c>
    </row>
    <row r="1056" spans="1:15" x14ac:dyDescent="0.2">
      <c r="A1056" s="2">
        <v>1055</v>
      </c>
      <c r="B1056" s="2">
        <f t="shared" si="36"/>
        <v>111</v>
      </c>
      <c r="C1056" t="s">
        <v>113</v>
      </c>
      <c r="D1056" t="s">
        <v>25</v>
      </c>
      <c r="E1056" s="5">
        <v>36685</v>
      </c>
      <c r="F1056" s="41">
        <f ca="1">DATEDIF(E1056,TODAY(),"y")</f>
        <v>21</v>
      </c>
      <c r="G1056" s="42" t="str">
        <f>IFERROR(VLOOKUP(C1056&amp;D1056,AUS_male_points_list!$A$3:$S$1048576,19,FALSE), IFERROR(VLOOKUP(C1056&amp;D1056,AUS_female_points_list!$A$3:$S$1048576,19,FALSE),""))</f>
        <v/>
      </c>
      <c r="I1056" s="81">
        <f>IFERROR(VLOOKUP(C1056&amp;D1056,AUS_male_Toplist_21_22!$N$3:$Q$2969,2,FALSE),IFERROR(VLOOKUP(C1056&amp;D1056,AUS_female_Toplist_21_22!$N$3:$Q$2879,2,FALSE),"Not found"))</f>
        <v>999</v>
      </c>
      <c r="J1056" s="81">
        <f>IFERROR(VLOOKUP(C1056&amp;D1056,AUS_male_Toplist_21_22!$N$3:$Q$2969,3,FALSE),IFERROR(VLOOKUP(C1056&amp;D1056,AUS_female_Toplist_21_22!$N$3:$Q$2879,3,FALSE),"Not found"))</f>
        <v>170</v>
      </c>
      <c r="K1056" s="2">
        <f>IFERROR(VLOOKUP(C1056&amp;D1056,AUS_male_Toplist_21_22!$N$3:$Q$2969,4,FALSE),IFERROR(VLOOKUP(C1056&amp;D1056,AUS_female_Toplist_21_22!$N$3:$Q$2879,4,FALSE),"Not found"))</f>
        <v>38</v>
      </c>
      <c r="L1056" s="2">
        <f>(COUNTIF($C$2:$C1056,$C1056)=1)+0</f>
        <v>0</v>
      </c>
      <c r="M1056" s="2" t="str">
        <f>IF(L1056=1,RANK(I1056,$I$2:$I$1209,0),"Alternate event")</f>
        <v>Alternate event</v>
      </c>
      <c r="N1056" s="2" t="str">
        <f t="shared" si="35"/>
        <v>Tamara HOTTEN200m</v>
      </c>
      <c r="O1056" t="str">
        <f>IF(COUNTIFS($N$2:$N$3997, N1056)&gt;1, "Duplicate", "Unique")</f>
        <v>Unique</v>
      </c>
    </row>
    <row r="1057" spans="1:15" x14ac:dyDescent="0.2">
      <c r="A1057" s="2">
        <v>1056</v>
      </c>
      <c r="B1057" s="2">
        <f t="shared" si="36"/>
        <v>111</v>
      </c>
      <c r="C1057" s="5" t="s">
        <v>5035</v>
      </c>
      <c r="D1057" s="5" t="s">
        <v>37</v>
      </c>
      <c r="E1057" s="5">
        <v>44732</v>
      </c>
      <c r="F1057" s="41" t="e">
        <f ca="1">DATEDIF(E1057,TODAY(),"y")</f>
        <v>#NUM!</v>
      </c>
      <c r="G1057" s="42" t="str">
        <f>IFERROR(VLOOKUP(C1057&amp;D1057,AUS_male_points_list!$A$3:$S$1048576,19,FALSE), IFERROR(VLOOKUP(C1057&amp;D1057,AUS_female_points_list!$A$3:$S$1048576,19,FALSE),""))</f>
        <v/>
      </c>
      <c r="I1057" s="81">
        <f>IFERROR(VLOOKUP(C1057&amp;D1057,AUS_male_Toplist_21_22!$N$3:$Q$2969,2,FALSE),IFERROR(VLOOKUP(C1057&amp;D1057,AUS_female_Toplist_21_22!$N$3:$Q$2879,2,FALSE),"Not found"))</f>
        <v>903</v>
      </c>
      <c r="J1057" s="81">
        <f>IFERROR(VLOOKUP(C1057&amp;D1057,AUS_male_Toplist_21_22!$N$3:$Q$2969,3,FALSE),IFERROR(VLOOKUP(C1057&amp;D1057,AUS_female_Toplist_21_22!$N$3:$Q$2879,3,FALSE),"Not found"))</f>
        <v>170</v>
      </c>
      <c r="K1057" s="2">
        <f>IFERROR(VLOOKUP(C1057&amp;D1057,AUS_male_Toplist_21_22!$N$3:$Q$2969,4,FALSE),IFERROR(VLOOKUP(C1057&amp;D1057,AUS_female_Toplist_21_22!$N$3:$Q$2879,4,FALSE),"Not found"))</f>
        <v>49</v>
      </c>
      <c r="L1057" s="2">
        <f>(COUNTIF($C$2:$C1057,$C1057)=1)+0</f>
        <v>1</v>
      </c>
      <c r="M1057" s="2">
        <f>IF(L1057=1,RANK(I1057,$I$2:$I$1209,0),"Alternate event")</f>
        <v>965</v>
      </c>
      <c r="N1057" s="2" t="str">
        <f t="shared" si="35"/>
        <v>Denika MURRAYlong-jump</v>
      </c>
      <c r="O1057" t="str">
        <f>IF(COUNTIFS($N$2:$N$3997, N1057)&gt;1, "Duplicate", "Unique")</f>
        <v>Unique</v>
      </c>
    </row>
    <row r="1058" spans="1:15" x14ac:dyDescent="0.2">
      <c r="A1058" s="2">
        <v>1057</v>
      </c>
      <c r="B1058" s="2">
        <f t="shared" si="36"/>
        <v>111</v>
      </c>
      <c r="C1058" t="s">
        <v>930</v>
      </c>
      <c r="D1058" t="s">
        <v>28</v>
      </c>
      <c r="E1058" s="5">
        <v>44824</v>
      </c>
      <c r="F1058" s="41" t="e">
        <f ca="1">DATEDIF(E1058,TODAY(),"y")</f>
        <v>#NUM!</v>
      </c>
      <c r="G1058" s="42" t="str">
        <f>IFERROR(VLOOKUP(C1058&amp;D1058,AUS_male_points_list!$A$3:$S$1048576,19,FALSE), IFERROR(VLOOKUP(C1058&amp;D1058,AUS_female_points_list!$A$3:$S$1048576,19,FALSE),""))</f>
        <v/>
      </c>
      <c r="I1058" s="81">
        <f>IFERROR(VLOOKUP(C1058&amp;D1058,AUS_male_Toplist_21_22!$N$3:$Q$2969,2,FALSE),IFERROR(VLOOKUP(C1058&amp;D1058,AUS_female_Toplist_21_22!$N$3:$Q$2879,2,FALSE),"Not found"))</f>
        <v>961</v>
      </c>
      <c r="J1058" s="81">
        <f>IFERROR(VLOOKUP(C1058&amp;D1058,AUS_male_Toplist_21_22!$N$3:$Q$2969,3,FALSE),IFERROR(VLOOKUP(C1058&amp;D1058,AUS_female_Toplist_21_22!$N$3:$Q$2879,3,FALSE),"Not found"))</f>
        <v>170</v>
      </c>
      <c r="K1058" s="2">
        <f>IFERROR(VLOOKUP(C1058&amp;D1058,AUS_male_Toplist_21_22!$N$3:$Q$2969,4,FALSE),IFERROR(VLOOKUP(C1058&amp;D1058,AUS_female_Toplist_21_22!$N$3:$Q$2879,4,FALSE),"Not found"))</f>
        <v>52</v>
      </c>
      <c r="L1058" s="2">
        <f>(COUNTIF($C$2:$C1058,$C1058)=1)+0</f>
        <v>1</v>
      </c>
      <c r="M1058" s="2">
        <f>IF(L1058=1,RANK(I1058,$I$2:$I$1209,0),"Alternate event")</f>
        <v>795</v>
      </c>
      <c r="N1058" s="2" t="str">
        <f t="shared" si="35"/>
        <v>Violet OWEN1500m</v>
      </c>
      <c r="O1058" t="str">
        <f>IF(COUNTIFS($N$2:$N$3997, N1058)&gt;1, "Duplicate", "Unique")</f>
        <v>Unique</v>
      </c>
    </row>
    <row r="1059" spans="1:15" x14ac:dyDescent="0.2">
      <c r="A1059" s="2">
        <v>1058</v>
      </c>
      <c r="B1059" s="2">
        <f t="shared" si="36"/>
        <v>111</v>
      </c>
      <c r="C1059" t="s">
        <v>332</v>
      </c>
      <c r="D1059" t="s">
        <v>28</v>
      </c>
      <c r="E1059" s="5">
        <v>1981</v>
      </c>
      <c r="F1059" s="41">
        <f ca="1">DATEDIF(E1059,TODAY(),"y")</f>
        <v>116</v>
      </c>
      <c r="G1059" s="42" t="str">
        <f>IFERROR(VLOOKUP(C1059&amp;D1059,AUS_male_points_list!$A$3:$S$1048576,19,FALSE), IFERROR(VLOOKUP(C1059&amp;D1059,AUS_female_points_list!$A$3:$S$1048576,19,FALSE),""))</f>
        <v/>
      </c>
      <c r="I1059" s="81">
        <f>IFERROR(VLOOKUP(C1059&amp;D1059,AUS_male_Toplist_21_22!$N$3:$Q$2969,2,FALSE),IFERROR(VLOOKUP(C1059&amp;D1059,AUS_female_Toplist_21_22!$N$3:$Q$2879,2,FALSE),"Not found"))</f>
        <v>961</v>
      </c>
      <c r="J1059" s="81">
        <f>IFERROR(VLOOKUP(C1059&amp;D1059,AUS_male_Toplist_21_22!$N$3:$Q$2969,3,FALSE),IFERROR(VLOOKUP(C1059&amp;D1059,AUS_female_Toplist_21_22!$N$3:$Q$2879,3,FALSE),"Not found"))</f>
        <v>170</v>
      </c>
      <c r="K1059" s="2">
        <f>IFERROR(VLOOKUP(C1059&amp;D1059,AUS_male_Toplist_21_22!$N$3:$Q$2969,4,FALSE),IFERROR(VLOOKUP(C1059&amp;D1059,AUS_female_Toplist_21_22!$N$3:$Q$2879,4,FALSE),"Not found"))</f>
        <v>52</v>
      </c>
      <c r="L1059" s="2">
        <f>(COUNTIF($C$2:$C1059,$C1059)=1)+0</f>
        <v>0</v>
      </c>
      <c r="M1059" s="2" t="str">
        <f>IF(L1059=1,RANK(I1059,$I$2:$I$1209,0),"Alternate event")</f>
        <v>Alternate event</v>
      </c>
      <c r="N1059" s="2" t="str">
        <f t="shared" si="35"/>
        <v>Vanessa WILSON1500m</v>
      </c>
      <c r="O1059" t="str">
        <f>IF(COUNTIFS($N$2:$N$3997, N1059)&gt;1, "Duplicate", "Unique")</f>
        <v>Unique</v>
      </c>
    </row>
    <row r="1060" spans="1:15" x14ac:dyDescent="0.2">
      <c r="A1060" s="2">
        <v>1059</v>
      </c>
      <c r="B1060" s="2">
        <f t="shared" si="36"/>
        <v>111</v>
      </c>
      <c r="C1060" t="s">
        <v>631</v>
      </c>
      <c r="D1060" t="s">
        <v>27</v>
      </c>
      <c r="E1060" s="5">
        <v>36512</v>
      </c>
      <c r="F1060" s="41">
        <f ca="1">DATEDIF(E1060,TODAY(),"y")</f>
        <v>22</v>
      </c>
      <c r="G1060" s="42" t="str">
        <f>IFERROR(VLOOKUP(C1060&amp;D1060,AUS_male_points_list!$A$3:$S$1048576,19,FALSE), IFERROR(VLOOKUP(C1060&amp;D1060,AUS_female_points_list!$A$3:$S$1048576,19,FALSE),""))</f>
        <v/>
      </c>
      <c r="I1060" s="81">
        <f>IFERROR(VLOOKUP(C1060&amp;D1060,AUS_male_Toplist_21_22!$N$3:$Q$2969,2,FALSE),IFERROR(VLOOKUP(C1060&amp;D1060,AUS_female_Toplist_21_22!$N$3:$Q$2879,2,FALSE),"Not found"))</f>
        <v>988</v>
      </c>
      <c r="J1060" s="81">
        <f>IFERROR(VLOOKUP(C1060&amp;D1060,AUS_male_Toplist_21_22!$N$3:$Q$2969,3,FALSE),IFERROR(VLOOKUP(C1060&amp;D1060,AUS_female_Toplist_21_22!$N$3:$Q$2879,3,FALSE),"Not found"))</f>
        <v>171</v>
      </c>
      <c r="K1060" s="2">
        <f>IFERROR(VLOOKUP(C1060&amp;D1060,AUS_male_Toplist_21_22!$N$3:$Q$2969,4,FALSE),IFERROR(VLOOKUP(C1060&amp;D1060,AUS_female_Toplist_21_22!$N$3:$Q$2879,4,FALSE),"Not found"))</f>
        <v>30</v>
      </c>
      <c r="L1060" s="2">
        <f>(COUNTIF($C$2:$C1060,$C1060)=1)+0</f>
        <v>1</v>
      </c>
      <c r="M1060" s="2">
        <f>IF(L1060=1,RANK(I1060,$I$2:$I$1209,0),"Alternate event")</f>
        <v>676</v>
      </c>
      <c r="N1060" s="2" t="str">
        <f t="shared" si="35"/>
        <v>Robert DICKINSON800m</v>
      </c>
      <c r="O1060" t="str">
        <f>IF(COUNTIFS($N$2:$N$3997, N1060)&gt;1, "Duplicate", "Unique")</f>
        <v>Unique</v>
      </c>
    </row>
    <row r="1061" spans="1:15" x14ac:dyDescent="0.2">
      <c r="A1061" s="2">
        <v>1060</v>
      </c>
      <c r="B1061" s="2">
        <f t="shared" si="36"/>
        <v>111</v>
      </c>
      <c r="C1061" t="s">
        <v>1047</v>
      </c>
      <c r="D1061" t="s">
        <v>25</v>
      </c>
      <c r="E1061" s="5">
        <v>2000</v>
      </c>
      <c r="F1061" s="41">
        <f ca="1">DATEDIF(E1061,TODAY(),"y")</f>
        <v>116</v>
      </c>
      <c r="G1061" s="42" t="str">
        <f>IFERROR(VLOOKUP(C1061&amp;D1061,AUS_male_points_list!$A$3:$S$1048576,19,FALSE), IFERROR(VLOOKUP(C1061&amp;D1061,AUS_female_points_list!$A$3:$S$1048576,19,FALSE),""))</f>
        <v/>
      </c>
      <c r="I1061" s="81">
        <f>IFERROR(VLOOKUP(C1061&amp;D1061,AUS_male_Toplist_21_22!$N$3:$Q$2969,2,FALSE),IFERROR(VLOOKUP(C1061&amp;D1061,AUS_female_Toplist_21_22!$N$3:$Q$2879,2,FALSE),"Not found"))</f>
        <v>995</v>
      </c>
      <c r="J1061" s="81">
        <f>IFERROR(VLOOKUP(C1061&amp;D1061,AUS_male_Toplist_21_22!$N$3:$Q$2969,3,FALSE),IFERROR(VLOOKUP(C1061&amp;D1061,AUS_female_Toplist_21_22!$N$3:$Q$2879,3,FALSE),"Not found"))</f>
        <v>171</v>
      </c>
      <c r="K1061" s="2">
        <f>IFERROR(VLOOKUP(C1061&amp;D1061,AUS_male_Toplist_21_22!$N$3:$Q$2969,4,FALSE),IFERROR(VLOOKUP(C1061&amp;D1061,AUS_female_Toplist_21_22!$N$3:$Q$2879,4,FALSE),"Not found"))</f>
        <v>40</v>
      </c>
      <c r="L1061" s="2">
        <f>(COUNTIF($C$2:$C1061,$C1061)=1)+0</f>
        <v>1</v>
      </c>
      <c r="M1061" s="2">
        <f>IF(L1061=1,RANK(I1061,$I$2:$I$1209,0),"Alternate event")</f>
        <v>634</v>
      </c>
      <c r="N1061" s="2" t="str">
        <f t="shared" si="35"/>
        <v>Jacob ASTON200m</v>
      </c>
      <c r="O1061" t="str">
        <f>IF(COUNTIFS($N$2:$N$3997, N1061)&gt;1, "Duplicate", "Unique")</f>
        <v>Unique</v>
      </c>
    </row>
    <row r="1062" spans="1:15" x14ac:dyDescent="0.2">
      <c r="A1062" s="2">
        <v>1061</v>
      </c>
      <c r="B1062" s="2">
        <f t="shared" si="36"/>
        <v>111</v>
      </c>
      <c r="C1062" t="s">
        <v>717</v>
      </c>
      <c r="D1062" t="s">
        <v>30</v>
      </c>
      <c r="E1062" s="5">
        <v>37061</v>
      </c>
      <c r="F1062" s="41">
        <f ca="1">DATEDIF(E1062,TODAY(),"y")</f>
        <v>20</v>
      </c>
      <c r="G1062" s="42" t="str">
        <f>IFERROR(VLOOKUP(C1062&amp;D1062,AUS_male_points_list!$A$3:$S$1048576,19,FALSE), IFERROR(VLOOKUP(C1062&amp;D1062,AUS_female_points_list!$A$3:$S$1048576,19,FALSE),""))</f>
        <v/>
      </c>
      <c r="I1062" s="81">
        <f>IFERROR(VLOOKUP(C1062&amp;D1062,AUS_male_Toplist_21_22!$N$3:$Q$2969,2,FALSE),IFERROR(VLOOKUP(C1062&amp;D1062,AUS_female_Toplist_21_22!$N$3:$Q$2879,2,FALSE),"Not found"))</f>
        <v>943</v>
      </c>
      <c r="J1062" s="81">
        <f>IFERROR(VLOOKUP(C1062&amp;D1062,AUS_male_Toplist_21_22!$N$3:$Q$2969,3,FALSE),IFERROR(VLOOKUP(C1062&amp;D1062,AUS_female_Toplist_21_22!$N$3:$Q$2879,3,FALSE),"Not found"))</f>
        <v>172</v>
      </c>
      <c r="K1062" s="2">
        <f>IFERROR(VLOOKUP(C1062&amp;D1062,AUS_male_Toplist_21_22!$N$3:$Q$2969,4,FALSE),IFERROR(VLOOKUP(C1062&amp;D1062,AUS_female_Toplist_21_22!$N$3:$Q$2879,4,FALSE),"Not found"))</f>
        <v>17</v>
      </c>
      <c r="L1062" s="2">
        <f>(COUNTIF($C$2:$C1062,$C1062)=1)+0</f>
        <v>1</v>
      </c>
      <c r="M1062" s="2">
        <f>IF(L1062=1,RANK(I1062,$I$2:$I$1209,0),"Alternate event")</f>
        <v>849</v>
      </c>
      <c r="N1062" s="2" t="str">
        <f t="shared" si="35"/>
        <v>Archie REID10000m</v>
      </c>
      <c r="O1062" t="str">
        <f>IF(COUNTIFS($N$2:$N$3997, N1062)&gt;1, "Duplicate", "Unique")</f>
        <v>Unique</v>
      </c>
    </row>
    <row r="1063" spans="1:15" x14ac:dyDescent="0.2">
      <c r="A1063" s="2">
        <v>1062</v>
      </c>
      <c r="B1063" s="2">
        <f t="shared" si="36"/>
        <v>111</v>
      </c>
      <c r="C1063" t="s">
        <v>5325</v>
      </c>
      <c r="D1063" t="s">
        <v>29</v>
      </c>
      <c r="E1063" s="5">
        <v>35433</v>
      </c>
      <c r="F1063" s="41">
        <f ca="1">DATEDIF(E1063,TODAY(),"y")</f>
        <v>25</v>
      </c>
      <c r="G1063" s="42" t="str">
        <f>IFERROR(VLOOKUP(C1063&amp;D1063,AUS_male_points_list!$A$3:$S$1048576,19,FALSE), IFERROR(VLOOKUP(C1063&amp;D1063,AUS_female_points_list!$A$3:$S$1048576,19,FALSE),""))</f>
        <v/>
      </c>
      <c r="I1063" s="81">
        <f>IFERROR(VLOOKUP(C1063&amp;D1063,AUS_male_Toplist_21_22!$N$3:$Q$2969,2,FALSE),IFERROR(VLOOKUP(C1063&amp;D1063,AUS_female_Toplist_21_22!$N$3:$Q$2879,2,FALSE),"Not found"))</f>
        <v>951</v>
      </c>
      <c r="J1063" s="81">
        <f>IFERROR(VLOOKUP(C1063&amp;D1063,AUS_male_Toplist_21_22!$N$3:$Q$2969,3,FALSE),IFERROR(VLOOKUP(C1063&amp;D1063,AUS_female_Toplist_21_22!$N$3:$Q$2879,3,FALSE),"Not found"))</f>
        <v>172</v>
      </c>
      <c r="K1063" s="2">
        <f>IFERROR(VLOOKUP(C1063&amp;D1063,AUS_male_Toplist_21_22!$N$3:$Q$2969,4,FALSE),IFERROR(VLOOKUP(C1063&amp;D1063,AUS_female_Toplist_21_22!$N$3:$Q$2879,4,FALSE),"Not found"))</f>
        <v>37</v>
      </c>
      <c r="L1063" s="2">
        <f>(COUNTIF($C$2:$C1063,$C1063)=1)+0</f>
        <v>1</v>
      </c>
      <c r="M1063" s="2">
        <f>IF(L1063=1,RANK(I1063,$I$2:$I$1209,0),"Alternate event")</f>
        <v>824</v>
      </c>
      <c r="N1063" s="2" t="str">
        <f t="shared" si="35"/>
        <v>Lachlan COOK5000m</v>
      </c>
      <c r="O1063" t="str">
        <f>IF(COUNTIFS($N$2:$N$3997, N1063)&gt;1, "Duplicate", "Unique")</f>
        <v>Unique</v>
      </c>
    </row>
    <row r="1064" spans="1:15" x14ac:dyDescent="0.2">
      <c r="A1064" s="2">
        <v>1063</v>
      </c>
      <c r="B1064" s="2">
        <f t="shared" si="36"/>
        <v>111</v>
      </c>
      <c r="C1064" t="s">
        <v>555</v>
      </c>
      <c r="D1064" s="5" t="s">
        <v>25</v>
      </c>
      <c r="E1064" s="5">
        <v>44671</v>
      </c>
      <c r="F1064" s="41" t="e">
        <f ca="1">DATEDIF(E1064,TODAY(),"y")</f>
        <v>#NUM!</v>
      </c>
      <c r="G1064" s="42" t="str">
        <f>IFERROR(VLOOKUP(C1064&amp;D1064,AUS_male_points_list!$A$3:$S$1048576,19,FALSE), IFERROR(VLOOKUP(C1064&amp;D1064,AUS_female_points_list!$A$3:$S$1048576,19,FALSE),""))</f>
        <v/>
      </c>
      <c r="I1064" s="81">
        <f>IFERROR(VLOOKUP(C1064&amp;D1064,AUS_male_Toplist_21_22!$N$3:$Q$2969,2,FALSE),IFERROR(VLOOKUP(C1064&amp;D1064,AUS_female_Toplist_21_22!$N$3:$Q$2879,2,FALSE),"Not found"))</f>
        <v>991</v>
      </c>
      <c r="J1064" s="81">
        <f>IFERROR(VLOOKUP(C1064&amp;D1064,AUS_male_Toplist_21_22!$N$3:$Q$2969,3,FALSE),IFERROR(VLOOKUP(C1064&amp;D1064,AUS_female_Toplist_21_22!$N$3:$Q$2879,3,FALSE),"Not found"))</f>
        <v>172</v>
      </c>
      <c r="K1064" s="2">
        <f>IFERROR(VLOOKUP(C1064&amp;D1064,AUS_male_Toplist_21_22!$N$3:$Q$2969,4,FALSE),IFERROR(VLOOKUP(C1064&amp;D1064,AUS_female_Toplist_21_22!$N$3:$Q$2879,4,FALSE),"Not found"))</f>
        <v>41</v>
      </c>
      <c r="L1064" s="2">
        <f>(COUNTIF($C$2:$C1064,$C1064)=1)+0</f>
        <v>1</v>
      </c>
      <c r="M1064" s="2">
        <f>IF(L1064=1,RANK(I1064,$I$2:$I$1209,0),"Alternate event")</f>
        <v>661</v>
      </c>
      <c r="N1064" s="2" t="str">
        <f t="shared" si="35"/>
        <v>Rory EASTON200m</v>
      </c>
      <c r="O1064" t="str">
        <f>IF(COUNTIFS($N$2:$N$3997, N1064)&gt;1, "Duplicate", "Unique")</f>
        <v>Unique</v>
      </c>
    </row>
    <row r="1065" spans="1:15" x14ac:dyDescent="0.2">
      <c r="A1065" s="2">
        <v>1064</v>
      </c>
      <c r="B1065" s="2">
        <f t="shared" si="36"/>
        <v>111</v>
      </c>
      <c r="C1065" t="s">
        <v>5012</v>
      </c>
      <c r="D1065" t="s">
        <v>28</v>
      </c>
      <c r="E1065" s="5">
        <v>0</v>
      </c>
      <c r="F1065" s="41">
        <f ca="1">DATEDIF(E1065,TODAY(),"y")</f>
        <v>122</v>
      </c>
      <c r="G1065" s="42" t="str">
        <f>IFERROR(VLOOKUP(C1065&amp;D1065,AUS_male_points_list!$A$3:$S$1048576,19,FALSE), IFERROR(VLOOKUP(C1065&amp;D1065,AUS_female_points_list!$A$3:$S$1048576,19,FALSE),""))</f>
        <v/>
      </c>
      <c r="I1065" s="81">
        <f>IFERROR(VLOOKUP(C1065&amp;D1065,AUS_male_Toplist_21_22!$N$3:$Q$2969,2,FALSE),IFERROR(VLOOKUP(C1065&amp;D1065,AUS_female_Toplist_21_22!$N$3:$Q$2879,2,FALSE),"Not found"))</f>
        <v>980</v>
      </c>
      <c r="J1065" s="81">
        <f>IFERROR(VLOOKUP(C1065&amp;D1065,AUS_male_Toplist_21_22!$N$3:$Q$2969,3,FALSE),IFERROR(VLOOKUP(C1065&amp;D1065,AUS_female_Toplist_21_22!$N$3:$Q$2879,3,FALSE),"Not found"))</f>
        <v>172</v>
      </c>
      <c r="K1065" s="2">
        <f>IFERROR(VLOOKUP(C1065&amp;D1065,AUS_male_Toplist_21_22!$N$3:$Q$2969,4,FALSE),IFERROR(VLOOKUP(C1065&amp;D1065,AUS_female_Toplist_21_22!$N$3:$Q$2879,4,FALSE),"Not found"))</f>
        <v>45</v>
      </c>
      <c r="L1065" s="2">
        <f>(COUNTIF($C$2:$C1065,$C1065)=1)+0</f>
        <v>1</v>
      </c>
      <c r="M1065" s="2">
        <f>IF(L1065=1,RANK(I1065,$I$2:$I$1209,0),"Alternate event")</f>
        <v>719</v>
      </c>
      <c r="N1065" s="2" t="str">
        <f t="shared" si="35"/>
        <v>Griffin KELLY1500m</v>
      </c>
      <c r="O1065" t="str">
        <f>IF(COUNTIFS($N$2:$N$3997, N1065)&gt;1, "Duplicate", "Unique")</f>
        <v>Unique</v>
      </c>
    </row>
    <row r="1066" spans="1:15" x14ac:dyDescent="0.2">
      <c r="A1066" s="2">
        <v>1065</v>
      </c>
      <c r="B1066" s="2">
        <f t="shared" si="36"/>
        <v>111</v>
      </c>
      <c r="C1066" t="s">
        <v>879</v>
      </c>
      <c r="D1066" t="s">
        <v>37</v>
      </c>
      <c r="E1066" s="5">
        <v>37274</v>
      </c>
      <c r="F1066" s="41">
        <f ca="1">DATEDIF(E1066,TODAY(),"y")</f>
        <v>20</v>
      </c>
      <c r="G1066" s="42" t="str">
        <f>IFERROR(VLOOKUP(C1066&amp;D1066,AUS_male_points_list!$A$3:$S$1048576,19,FALSE), IFERROR(VLOOKUP(C1066&amp;D1066,AUS_female_points_list!$A$3:$S$1048576,19,FALSE),""))</f>
        <v/>
      </c>
      <c r="I1066" s="81">
        <f>IFERROR(VLOOKUP(C1066&amp;D1066,AUS_male_Toplist_21_22!$N$3:$Q$2969,2,FALSE),IFERROR(VLOOKUP(C1066&amp;D1066,AUS_female_Toplist_21_22!$N$3:$Q$2879,2,FALSE),"Not found"))</f>
        <v>901</v>
      </c>
      <c r="J1066" s="81">
        <f>IFERROR(VLOOKUP(C1066&amp;D1066,AUS_male_Toplist_21_22!$N$3:$Q$2969,3,FALSE),IFERROR(VLOOKUP(C1066&amp;D1066,AUS_female_Toplist_21_22!$N$3:$Q$2879,3,FALSE),"Not found"))</f>
        <v>172</v>
      </c>
      <c r="K1066" s="2">
        <f>IFERROR(VLOOKUP(C1066&amp;D1066,AUS_male_Toplist_21_22!$N$3:$Q$2969,4,FALSE),IFERROR(VLOOKUP(C1066&amp;D1066,AUS_female_Toplist_21_22!$N$3:$Q$2879,4,FALSE),"Not found"))</f>
        <v>50</v>
      </c>
      <c r="L1066" s="2">
        <f>(COUNTIF($C$2:$C1066,$C1066)=1)+0</f>
        <v>1</v>
      </c>
      <c r="M1066" s="2">
        <f>IF(L1066=1,RANK(I1066,$I$2:$I$1209,0),"Alternate event")</f>
        <v>968</v>
      </c>
      <c r="N1066" s="2" t="str">
        <f t="shared" si="35"/>
        <v>Olivia YACONOlong-jump</v>
      </c>
      <c r="O1066" t="str">
        <f>IF(COUNTIFS($N$2:$N$3997, N1066)&gt;1, "Duplicate", "Unique")</f>
        <v>Unique</v>
      </c>
    </row>
    <row r="1067" spans="1:15" x14ac:dyDescent="0.2">
      <c r="A1067" s="2">
        <v>1066</v>
      </c>
      <c r="B1067" s="2">
        <f t="shared" si="36"/>
        <v>111</v>
      </c>
      <c r="C1067" t="s">
        <v>873</v>
      </c>
      <c r="D1067" t="s">
        <v>26</v>
      </c>
      <c r="E1067" s="5">
        <v>35576</v>
      </c>
      <c r="F1067" s="41">
        <f ca="1">DATEDIF(E1067,TODAY(),"y")</f>
        <v>24</v>
      </c>
      <c r="G1067" s="42" t="str">
        <f>IFERROR(VLOOKUP(C1067&amp;D1067,AUS_male_points_list!$A$3:$S$1048576,19,FALSE), IFERROR(VLOOKUP(C1067&amp;D1067,AUS_female_points_list!$A$3:$S$1048576,19,FALSE),""))</f>
        <v/>
      </c>
      <c r="I1067" s="81">
        <f>IFERROR(VLOOKUP(C1067&amp;D1067,AUS_male_Toplist_21_22!$N$3:$Q$2969,2,FALSE),IFERROR(VLOOKUP(C1067&amp;D1067,AUS_female_Toplist_21_22!$N$3:$Q$2879,2,FALSE),"Not found"))</f>
        <v>1000</v>
      </c>
      <c r="J1067" s="81">
        <f>IFERROR(VLOOKUP(C1067&amp;D1067,AUS_male_Toplist_21_22!$N$3:$Q$2969,3,FALSE),IFERROR(VLOOKUP(C1067&amp;D1067,AUS_female_Toplist_21_22!$N$3:$Q$2879,3,FALSE),"Not found"))</f>
        <v>173</v>
      </c>
      <c r="K1067" s="2">
        <f>IFERROR(VLOOKUP(C1067&amp;D1067,AUS_male_Toplist_21_22!$N$3:$Q$2969,4,FALSE),IFERROR(VLOOKUP(C1067&amp;D1067,AUS_female_Toplist_21_22!$N$3:$Q$2879,4,FALSE),"Not found"))</f>
        <v>17</v>
      </c>
      <c r="L1067" s="2">
        <f>(COUNTIF($C$2:$C1067,$C1067)=1)+0</f>
        <v>1</v>
      </c>
      <c r="M1067" s="2">
        <f>IF(L1067=1,RANK(I1067,$I$2:$I$1209,0),"Alternate event")</f>
        <v>613</v>
      </c>
      <c r="N1067" s="2" t="str">
        <f t="shared" si="35"/>
        <v>Olivia CASON400m</v>
      </c>
      <c r="O1067" t="str">
        <f>IF(COUNTIFS($N$2:$N$3997, N1067)&gt;1, "Duplicate", "Unique")</f>
        <v>Unique</v>
      </c>
    </row>
    <row r="1068" spans="1:15" x14ac:dyDescent="0.2">
      <c r="A1068" s="2">
        <v>1067</v>
      </c>
      <c r="B1068" s="2">
        <f t="shared" si="36"/>
        <v>111</v>
      </c>
      <c r="C1068" t="s">
        <v>705</v>
      </c>
      <c r="D1068" t="s">
        <v>29</v>
      </c>
      <c r="E1068" s="5">
        <v>35757</v>
      </c>
      <c r="F1068" s="41">
        <f ca="1">DATEDIF(E1068,TODAY(),"y")</f>
        <v>24</v>
      </c>
      <c r="G1068" s="42" t="str">
        <f>IFERROR(VLOOKUP(C1068&amp;D1068,AUS_male_points_list!$A$3:$S$1048576,19,FALSE), IFERROR(VLOOKUP(C1068&amp;D1068,AUS_female_points_list!$A$3:$S$1048576,19,FALSE),""))</f>
        <v/>
      </c>
      <c r="I1068" s="81">
        <f>IFERROR(VLOOKUP(C1068&amp;D1068,AUS_male_Toplist_21_22!$N$3:$Q$2969,2,FALSE),IFERROR(VLOOKUP(C1068&amp;D1068,AUS_female_Toplist_21_22!$N$3:$Q$2879,2,FALSE),"Not found"))</f>
        <v>950</v>
      </c>
      <c r="J1068" s="81">
        <f>IFERROR(VLOOKUP(C1068&amp;D1068,AUS_male_Toplist_21_22!$N$3:$Q$2969,3,FALSE),IFERROR(VLOOKUP(C1068&amp;D1068,AUS_female_Toplist_21_22!$N$3:$Q$2879,3,FALSE),"Not found"))</f>
        <v>173</v>
      </c>
      <c r="K1068" s="2">
        <f>IFERROR(VLOOKUP(C1068&amp;D1068,AUS_male_Toplist_21_22!$N$3:$Q$2969,4,FALSE),IFERROR(VLOOKUP(C1068&amp;D1068,AUS_female_Toplist_21_22!$N$3:$Q$2879,4,FALSE),"Not found"))</f>
        <v>38</v>
      </c>
      <c r="L1068" s="2">
        <f>(COUNTIF($C$2:$C1068,$C1068)=1)+0</f>
        <v>1</v>
      </c>
      <c r="M1068" s="2">
        <f>IF(L1068=1,RANK(I1068,$I$2:$I$1209,0),"Alternate event")</f>
        <v>829</v>
      </c>
      <c r="N1068" s="2" t="str">
        <f t="shared" si="35"/>
        <v>Alastair CHRISTY5000m</v>
      </c>
      <c r="O1068" t="str">
        <f>IF(COUNTIFS($N$2:$N$3997, N1068)&gt;1, "Duplicate", "Unique")</f>
        <v>Unique</v>
      </c>
    </row>
    <row r="1069" spans="1:15" x14ac:dyDescent="0.2">
      <c r="A1069" s="2">
        <v>1068</v>
      </c>
      <c r="B1069" s="2">
        <f t="shared" si="36"/>
        <v>111</v>
      </c>
      <c r="C1069" t="s">
        <v>1062</v>
      </c>
      <c r="D1069" t="s">
        <v>28</v>
      </c>
      <c r="E1069" s="5">
        <v>38330</v>
      </c>
      <c r="F1069" s="41">
        <f ca="1">DATEDIF(E1069,TODAY(),"y")</f>
        <v>17</v>
      </c>
      <c r="G1069" s="42" t="str">
        <f>IFERROR(VLOOKUP(C1069&amp;D1069,AUS_male_points_list!$A$3:$S$1048576,19,FALSE), IFERROR(VLOOKUP(C1069&amp;D1069,AUS_female_points_list!$A$3:$S$1048576,19,FALSE),""))</f>
        <v/>
      </c>
      <c r="I1069" s="81">
        <f>IFERROR(VLOOKUP(C1069&amp;D1069,AUS_male_Toplist_21_22!$N$3:$Q$2969,2,FALSE),IFERROR(VLOOKUP(C1069&amp;D1069,AUS_female_Toplist_21_22!$N$3:$Q$2879,2,FALSE),"Not found"))</f>
        <v>979</v>
      </c>
      <c r="J1069" s="81">
        <f>IFERROR(VLOOKUP(C1069&amp;D1069,AUS_male_Toplist_21_22!$N$3:$Q$2969,3,FALSE),IFERROR(VLOOKUP(C1069&amp;D1069,AUS_female_Toplist_21_22!$N$3:$Q$2879,3,FALSE),"Not found"))</f>
        <v>173</v>
      </c>
      <c r="K1069" s="2">
        <f>IFERROR(VLOOKUP(C1069&amp;D1069,AUS_male_Toplist_21_22!$N$3:$Q$2969,4,FALSE),IFERROR(VLOOKUP(C1069&amp;D1069,AUS_female_Toplist_21_22!$N$3:$Q$2879,4,FALSE),"Not found"))</f>
        <v>46</v>
      </c>
      <c r="L1069" s="2">
        <f>(COUNTIF($C$2:$C1069,$C1069)=1)+0</f>
        <v>0</v>
      </c>
      <c r="M1069" s="2" t="str">
        <f>IF(L1069=1,RANK(I1069,$I$2:$I$1209,0),"Alternate event")</f>
        <v>Alternate event</v>
      </c>
      <c r="N1069" s="2" t="str">
        <f t="shared" si="35"/>
        <v>Archie NOAKES1500m</v>
      </c>
      <c r="O1069" t="str">
        <f>IF(COUNTIFS($N$2:$N$3997, N1069)&gt;1, "Duplicate", "Unique")</f>
        <v>Unique</v>
      </c>
    </row>
    <row r="1070" spans="1:15" x14ac:dyDescent="0.2">
      <c r="A1070" s="2">
        <v>1069</v>
      </c>
      <c r="B1070" s="2">
        <f t="shared" si="36"/>
        <v>111</v>
      </c>
      <c r="C1070" t="s">
        <v>704</v>
      </c>
      <c r="D1070" t="s">
        <v>28</v>
      </c>
      <c r="E1070" s="5">
        <v>44640</v>
      </c>
      <c r="F1070" s="41" t="e">
        <f ca="1">DATEDIF(E1070,TODAY(),"y")</f>
        <v>#NUM!</v>
      </c>
      <c r="G1070" s="42" t="str">
        <f>IFERROR(VLOOKUP(C1070&amp;D1070,AUS_male_points_list!$A$3:$S$1048576,19,FALSE), IFERROR(VLOOKUP(C1070&amp;D1070,AUS_female_points_list!$A$3:$S$1048576,19,FALSE),""))</f>
        <v/>
      </c>
      <c r="I1070" s="81">
        <f>IFERROR(VLOOKUP(C1070&amp;D1070,AUS_male_Toplist_21_22!$N$3:$Q$2969,2,FALSE),IFERROR(VLOOKUP(C1070&amp;D1070,AUS_female_Toplist_21_22!$N$3:$Q$2879,2,FALSE),"Not found"))</f>
        <v>979</v>
      </c>
      <c r="J1070" s="81">
        <f>IFERROR(VLOOKUP(C1070&amp;D1070,AUS_male_Toplist_21_22!$N$3:$Q$2969,3,FALSE),IFERROR(VLOOKUP(C1070&amp;D1070,AUS_female_Toplist_21_22!$N$3:$Q$2879,3,FALSE),"Not found"))</f>
        <v>173</v>
      </c>
      <c r="K1070" s="2">
        <f>IFERROR(VLOOKUP(C1070&amp;D1070,AUS_male_Toplist_21_22!$N$3:$Q$2969,4,FALSE),IFERROR(VLOOKUP(C1070&amp;D1070,AUS_female_Toplist_21_22!$N$3:$Q$2879,4,FALSE),"Not found"))</f>
        <v>46</v>
      </c>
      <c r="L1070" s="2">
        <f>(COUNTIF($C$2:$C1070,$C1070)=1)+0</f>
        <v>1</v>
      </c>
      <c r="M1070" s="2">
        <f>IF(L1070=1,RANK(I1070,$I$2:$I$1209,0),"Alternate event")</f>
        <v>723</v>
      </c>
      <c r="N1070" s="2" t="str">
        <f t="shared" si="35"/>
        <v>Brandon FORD1500m</v>
      </c>
      <c r="O1070" t="str">
        <f>IF(COUNTIFS($N$2:$N$3997, N1070)&gt;1, "Duplicate", "Unique")</f>
        <v>Unique</v>
      </c>
    </row>
    <row r="1071" spans="1:15" x14ac:dyDescent="0.2">
      <c r="A1071" s="2">
        <v>1070</v>
      </c>
      <c r="B1071" s="2">
        <f t="shared" si="36"/>
        <v>111</v>
      </c>
      <c r="C1071" t="s">
        <v>1063</v>
      </c>
      <c r="D1071" t="s">
        <v>28</v>
      </c>
      <c r="E1071" s="5">
        <v>34848</v>
      </c>
      <c r="F1071" s="41">
        <f ca="1">DATEDIF(E1071,TODAY(),"y")</f>
        <v>26</v>
      </c>
      <c r="G1071" s="42" t="str">
        <f>IFERROR(VLOOKUP(C1071&amp;D1071,AUS_male_points_list!$A$3:$S$1048576,19,FALSE), IFERROR(VLOOKUP(C1071&amp;D1071,AUS_female_points_list!$A$3:$S$1048576,19,FALSE),""))</f>
        <v/>
      </c>
      <c r="I1071" s="81">
        <f>IFERROR(VLOOKUP(C1071&amp;D1071,AUS_male_Toplist_21_22!$N$3:$Q$2969,2,FALSE),IFERROR(VLOOKUP(C1071&amp;D1071,AUS_female_Toplist_21_22!$N$3:$Q$2879,2,FALSE),"Not found"))</f>
        <v>979</v>
      </c>
      <c r="J1071" s="81">
        <f>IFERROR(VLOOKUP(C1071&amp;D1071,AUS_male_Toplist_21_22!$N$3:$Q$2969,3,FALSE),IFERROR(VLOOKUP(C1071&amp;D1071,AUS_female_Toplist_21_22!$N$3:$Q$2879,3,FALSE),"Not found"))</f>
        <v>173</v>
      </c>
      <c r="K1071" s="2">
        <f>IFERROR(VLOOKUP(C1071&amp;D1071,AUS_male_Toplist_21_22!$N$3:$Q$2969,4,FALSE),IFERROR(VLOOKUP(C1071&amp;D1071,AUS_female_Toplist_21_22!$N$3:$Q$2879,4,FALSE),"Not found"))</f>
        <v>46</v>
      </c>
      <c r="L1071" s="2">
        <f>(COUNTIF($C$2:$C1071,$C1071)=1)+0</f>
        <v>0</v>
      </c>
      <c r="M1071" s="2" t="str">
        <f>IF(L1071=1,RANK(I1071,$I$2:$I$1209,0),"Alternate event")</f>
        <v>Alternate event</v>
      </c>
      <c r="N1071" s="2" t="str">
        <f t="shared" si="35"/>
        <v>Zak PATTERSON1500m</v>
      </c>
      <c r="O1071" t="str">
        <f>IF(COUNTIFS($N$2:$N$3997, N1071)&gt;1, "Duplicate", "Unique")</f>
        <v>Unique</v>
      </c>
    </row>
    <row r="1072" spans="1:15" x14ac:dyDescent="0.2">
      <c r="A1072" s="2">
        <v>1071</v>
      </c>
      <c r="B1072" s="2">
        <f t="shared" si="36"/>
        <v>111</v>
      </c>
      <c r="C1072" t="s">
        <v>287</v>
      </c>
      <c r="D1072" t="s">
        <v>28</v>
      </c>
      <c r="E1072" s="5">
        <v>44701</v>
      </c>
      <c r="F1072" s="41" t="e">
        <f ca="1">DATEDIF(E1072,TODAY(),"y")</f>
        <v>#NUM!</v>
      </c>
      <c r="G1072" s="42" t="str">
        <f>IFERROR(VLOOKUP(C1072&amp;D1072,AUS_male_points_list!$A$3:$S$1048576,19,FALSE), IFERROR(VLOOKUP(C1072&amp;D1072,AUS_female_points_list!$A$3:$S$1048576,19,FALSE),""))</f>
        <v/>
      </c>
      <c r="I1072" s="81">
        <f>IFERROR(VLOOKUP(C1072&amp;D1072,AUS_male_Toplist_21_22!$N$3:$Q$2969,2,FALSE),IFERROR(VLOOKUP(C1072&amp;D1072,AUS_female_Toplist_21_22!$N$3:$Q$2879,2,FALSE),"Not found"))</f>
        <v>960</v>
      </c>
      <c r="J1072" s="81">
        <f>IFERROR(VLOOKUP(C1072&amp;D1072,AUS_male_Toplist_21_22!$N$3:$Q$2969,3,FALSE),IFERROR(VLOOKUP(C1072&amp;D1072,AUS_female_Toplist_21_22!$N$3:$Q$2879,3,FALSE),"Not found"))</f>
        <v>173</v>
      </c>
      <c r="K1072" s="2">
        <f>IFERROR(VLOOKUP(C1072&amp;D1072,AUS_male_Toplist_21_22!$N$3:$Q$2969,4,FALSE),IFERROR(VLOOKUP(C1072&amp;D1072,AUS_female_Toplist_21_22!$N$3:$Q$2879,4,FALSE),"Not found"))</f>
        <v>54</v>
      </c>
      <c r="L1072" s="2">
        <f>(COUNTIF($C$2:$C1072,$C1072)=1)+0</f>
        <v>1</v>
      </c>
      <c r="M1072" s="2">
        <f>IF(L1072=1,RANK(I1072,$I$2:$I$1209,0),"Alternate event")</f>
        <v>798</v>
      </c>
      <c r="N1072" s="2" t="str">
        <f t="shared" si="35"/>
        <v>Lily WINWARD1500m</v>
      </c>
      <c r="O1072" t="str">
        <f>IF(COUNTIFS($N$2:$N$3997, N1072)&gt;1, "Duplicate", "Unique")</f>
        <v>Unique</v>
      </c>
    </row>
    <row r="1073" spans="1:15" x14ac:dyDescent="0.2">
      <c r="A1073" s="2">
        <v>1072</v>
      </c>
      <c r="B1073" s="2">
        <f t="shared" si="36"/>
        <v>112</v>
      </c>
      <c r="C1073" t="s">
        <v>833</v>
      </c>
      <c r="D1073" t="s">
        <v>82</v>
      </c>
      <c r="E1073" s="5">
        <v>0</v>
      </c>
      <c r="F1073" s="41">
        <f ca="1">DATEDIF(E1073,TODAY(),"y")</f>
        <v>122</v>
      </c>
      <c r="G1073" s="42" t="str">
        <f>IFERROR(VLOOKUP(C1073&amp;D1073,AUS_male_points_list!$A$3:$S$1048576,19,FALSE), IFERROR(VLOOKUP(C1073&amp;D1073,AUS_female_points_list!$A$3:$S$1048576,19,FALSE),""))</f>
        <v/>
      </c>
      <c r="I1073" s="81">
        <f>IFERROR(VLOOKUP(C1073&amp;D1073,AUS_male_Toplist_21_22!$N$3:$Q$2969,2,FALSE),IFERROR(VLOOKUP(C1073&amp;D1073,AUS_female_Toplist_21_22!$N$3:$Q$2879,2,FALSE),"Not found"))</f>
        <v>836</v>
      </c>
      <c r="J1073" s="81">
        <f>IFERROR(VLOOKUP(C1073&amp;D1073,AUS_male_Toplist_21_22!$N$3:$Q$2969,3,FALSE),IFERROR(VLOOKUP(C1073&amp;D1073,AUS_female_Toplist_21_22!$N$3:$Q$2879,3,FALSE),"Not found"))</f>
        <v>174</v>
      </c>
      <c r="K1073" s="2">
        <f>IFERROR(VLOOKUP(C1073&amp;D1073,AUS_male_Toplist_21_22!$N$3:$Q$2969,4,FALSE),IFERROR(VLOOKUP(C1073&amp;D1073,AUS_female_Toplist_21_22!$N$3:$Q$2879,4,FALSE),"Not found"))</f>
        <v>2</v>
      </c>
      <c r="L1073" s="2">
        <f>(COUNTIF($C$2:$C1073,$C1073)=1)+0</f>
        <v>1</v>
      </c>
      <c r="M1073" s="2">
        <f>IF(L1073=1,RANK(I1073,$I$2:$I$1209,0),"Alternate event")</f>
        <v>1050</v>
      </c>
      <c r="N1073" s="2" t="str">
        <f t="shared" si="35"/>
        <v>Wayne SPIESmarathon</v>
      </c>
      <c r="O1073" t="str">
        <f>IF(COUNTIFS($N$2:$N$3997, N1073)&gt;1, "Duplicate", "Unique")</f>
        <v>Unique</v>
      </c>
    </row>
    <row r="1074" spans="1:15" x14ac:dyDescent="0.2">
      <c r="A1074" s="2">
        <v>1073</v>
      </c>
      <c r="B1074" s="2">
        <f t="shared" si="36"/>
        <v>112</v>
      </c>
      <c r="C1074" t="s">
        <v>128</v>
      </c>
      <c r="D1074" t="s">
        <v>26</v>
      </c>
      <c r="E1074" s="5">
        <v>37408</v>
      </c>
      <c r="F1074" s="41">
        <f ca="1">DATEDIF(E1074,TODAY(),"y")</f>
        <v>19</v>
      </c>
      <c r="G1074" s="42" t="str">
        <f>IFERROR(VLOOKUP(C1074&amp;D1074,AUS_male_points_list!$A$3:$S$1048576,19,FALSE), IFERROR(VLOOKUP(C1074&amp;D1074,AUS_female_points_list!$A$3:$S$1048576,19,FALSE),""))</f>
        <v/>
      </c>
      <c r="I1074" s="81">
        <f>IFERROR(VLOOKUP(C1074&amp;D1074,AUS_male_Toplist_21_22!$N$3:$Q$2969,2,FALSE),IFERROR(VLOOKUP(C1074&amp;D1074,AUS_female_Toplist_21_22!$N$3:$Q$2879,2,FALSE),"Not found"))</f>
        <v>999</v>
      </c>
      <c r="J1074" s="81">
        <f>IFERROR(VLOOKUP(C1074&amp;D1074,AUS_male_Toplist_21_22!$N$3:$Q$2969,3,FALSE),IFERROR(VLOOKUP(C1074&amp;D1074,AUS_female_Toplist_21_22!$N$3:$Q$2879,3,FALSE),"Not found"))</f>
        <v>174</v>
      </c>
      <c r="K1074" s="2">
        <f>IFERROR(VLOOKUP(C1074&amp;D1074,AUS_male_Toplist_21_22!$N$3:$Q$2969,4,FALSE),IFERROR(VLOOKUP(C1074&amp;D1074,AUS_female_Toplist_21_22!$N$3:$Q$2879,4,FALSE),"Not found"))</f>
        <v>18</v>
      </c>
      <c r="L1074" s="2">
        <f>(COUNTIF($C$2:$C1074,$C1074)=1)+0</f>
        <v>0</v>
      </c>
      <c r="M1074" s="2" t="str">
        <f>IF(L1074=1,RANK(I1074,$I$2:$I$1209,0),"Alternate event")</f>
        <v>Alternate event</v>
      </c>
      <c r="N1074" s="2" t="str">
        <f t="shared" si="35"/>
        <v>Tierney DUNNE400m</v>
      </c>
      <c r="O1074" t="str">
        <f>IF(COUNTIFS($N$2:$N$3997, N1074)&gt;1, "Duplicate", "Unique")</f>
        <v>Unique</v>
      </c>
    </row>
    <row r="1075" spans="1:15" x14ac:dyDescent="0.2">
      <c r="A1075" s="2">
        <v>1074</v>
      </c>
      <c r="B1075" s="2">
        <f t="shared" si="36"/>
        <v>112</v>
      </c>
      <c r="C1075" t="s">
        <v>253</v>
      </c>
      <c r="D1075" t="s">
        <v>27</v>
      </c>
      <c r="E1075" s="5">
        <v>44732</v>
      </c>
      <c r="F1075" s="41" t="e">
        <f ca="1">DATEDIF(E1075,TODAY(),"y")</f>
        <v>#NUM!</v>
      </c>
      <c r="G1075" s="42" t="str">
        <f>IFERROR(VLOOKUP(C1075&amp;D1075,AUS_male_points_list!$A$3:$S$1048576,19,FALSE), IFERROR(VLOOKUP(C1075&amp;D1075,AUS_female_points_list!$A$3:$S$1048576,19,FALSE),""))</f>
        <v/>
      </c>
      <c r="I1075" s="81">
        <f>IFERROR(VLOOKUP(C1075&amp;D1075,AUS_male_Toplist_21_22!$N$3:$Q$2969,2,FALSE),IFERROR(VLOOKUP(C1075&amp;D1075,AUS_female_Toplist_21_22!$N$3:$Q$2879,2,FALSE),"Not found"))</f>
        <v>979</v>
      </c>
      <c r="J1075" s="81">
        <f>IFERROR(VLOOKUP(C1075&amp;D1075,AUS_male_Toplist_21_22!$N$3:$Q$2969,3,FALSE),IFERROR(VLOOKUP(C1075&amp;D1075,AUS_female_Toplist_21_22!$N$3:$Q$2879,3,FALSE),"Not found"))</f>
        <v>174</v>
      </c>
      <c r="K1075" s="2">
        <f>IFERROR(VLOOKUP(C1075&amp;D1075,AUS_male_Toplist_21_22!$N$3:$Q$2969,4,FALSE),IFERROR(VLOOKUP(C1075&amp;D1075,AUS_female_Toplist_21_22!$N$3:$Q$2879,4,FALSE),"Not found"))</f>
        <v>43</v>
      </c>
      <c r="L1075" s="2">
        <f>(COUNTIF($C$2:$C1075,$C1075)=1)+0</f>
        <v>1</v>
      </c>
      <c r="M1075" s="2">
        <f>IF(L1075=1,RANK(I1075,$I$2:$I$1209,0),"Alternate event")</f>
        <v>723</v>
      </c>
      <c r="N1075" s="2" t="str">
        <f t="shared" si="35"/>
        <v>Tayissa BUCHANAN800m</v>
      </c>
      <c r="O1075" t="str">
        <f>IF(COUNTIFS($N$2:$N$3997, N1075)&gt;1, "Duplicate", "Unique")</f>
        <v>Unique</v>
      </c>
    </row>
    <row r="1076" spans="1:15" x14ac:dyDescent="0.2">
      <c r="A1076" s="2">
        <v>1075</v>
      </c>
      <c r="B1076" s="2">
        <f t="shared" si="36"/>
        <v>112</v>
      </c>
      <c r="C1076" t="s">
        <v>401</v>
      </c>
      <c r="D1076" t="s">
        <v>37</v>
      </c>
      <c r="E1076" s="5">
        <v>36741</v>
      </c>
      <c r="F1076" s="41">
        <f ca="1">DATEDIF(E1076,TODAY(),"y")</f>
        <v>21</v>
      </c>
      <c r="G1076" s="42" t="str">
        <f>IFERROR(VLOOKUP(C1076&amp;D1076,AUS_male_points_list!$A$3:$S$1048576,19,FALSE), IFERROR(VLOOKUP(C1076&amp;D1076,AUS_female_points_list!$A$3:$S$1048576,19,FALSE),""))</f>
        <v/>
      </c>
      <c r="I1076" s="81">
        <f>IFERROR(VLOOKUP(C1076&amp;D1076,AUS_male_Toplist_21_22!$N$3:$Q$2969,2,FALSE),IFERROR(VLOOKUP(C1076&amp;D1076,AUS_female_Toplist_21_22!$N$3:$Q$2879,2,FALSE),"Not found"))</f>
        <v>897</v>
      </c>
      <c r="J1076" s="81">
        <f>IFERROR(VLOOKUP(C1076&amp;D1076,AUS_male_Toplist_21_22!$N$3:$Q$2969,3,FALSE),IFERROR(VLOOKUP(C1076&amp;D1076,AUS_female_Toplist_21_22!$N$3:$Q$2879,3,FALSE),"Not found"))</f>
        <v>174</v>
      </c>
      <c r="K1076" s="2">
        <f>IFERROR(VLOOKUP(C1076&amp;D1076,AUS_male_Toplist_21_22!$N$3:$Q$2969,4,FALSE),IFERROR(VLOOKUP(C1076&amp;D1076,AUS_female_Toplist_21_22!$N$3:$Q$2879,4,FALSE),"Not found"))</f>
        <v>51</v>
      </c>
      <c r="L1076" s="2">
        <f>(COUNTIF($C$2:$C1076,$C1076)=1)+0</f>
        <v>0</v>
      </c>
      <c r="M1076" s="2" t="str">
        <f>IF(L1076=1,RANK(I1076,$I$2:$I$1209,0),"Alternate event")</f>
        <v>Alternate event</v>
      </c>
      <c r="N1076" s="2" t="str">
        <f t="shared" si="35"/>
        <v>Tahla PONTlong-jump</v>
      </c>
      <c r="O1076" t="str">
        <f>IF(COUNTIFS($N$2:$N$3997, N1076)&gt;1, "Duplicate", "Unique")</f>
        <v>Unique</v>
      </c>
    </row>
    <row r="1077" spans="1:15" x14ac:dyDescent="0.2">
      <c r="A1077" s="2">
        <v>1076</v>
      </c>
      <c r="B1077" s="2">
        <f t="shared" si="36"/>
        <v>112</v>
      </c>
      <c r="C1077" t="s">
        <v>5412</v>
      </c>
      <c r="D1077" t="s">
        <v>29</v>
      </c>
      <c r="E1077" s="5">
        <v>36002</v>
      </c>
      <c r="F1077" s="41">
        <f ca="1">DATEDIF(E1077,TODAY(),"y")</f>
        <v>23</v>
      </c>
      <c r="G1077" s="42" t="str">
        <f>IFERROR(VLOOKUP(C1077&amp;D1077,AUS_male_points_list!$A$3:$S$1048576,19,FALSE), IFERROR(VLOOKUP(C1077&amp;D1077,AUS_female_points_list!$A$3:$S$1048576,19,FALSE),""))</f>
        <v/>
      </c>
      <c r="I1077" s="81">
        <f>IFERROR(VLOOKUP(C1077&amp;D1077,AUS_male_Toplist_21_22!$N$3:$Q$2969,2,FALSE),IFERROR(VLOOKUP(C1077&amp;D1077,AUS_female_Toplist_21_22!$N$3:$Q$2879,2,FALSE),"Not found"))</f>
        <v>931</v>
      </c>
      <c r="J1077" s="81">
        <f>IFERROR(VLOOKUP(C1077&amp;D1077,AUS_male_Toplist_21_22!$N$3:$Q$2969,3,FALSE),IFERROR(VLOOKUP(C1077&amp;D1077,AUS_female_Toplist_21_22!$N$3:$Q$2879,3,FALSE),"Not found"))</f>
        <v>175</v>
      </c>
      <c r="K1077" s="2">
        <f>IFERROR(VLOOKUP(C1077&amp;D1077,AUS_male_Toplist_21_22!$N$3:$Q$2969,4,FALSE),IFERROR(VLOOKUP(C1077&amp;D1077,AUS_female_Toplist_21_22!$N$3:$Q$2879,4,FALSE),"Not found"))</f>
        <v>34</v>
      </c>
      <c r="L1077" s="2">
        <f>(COUNTIF($C$2:$C1077,$C1077)=1)+0</f>
        <v>1</v>
      </c>
      <c r="M1077" s="2">
        <f>IF(L1077=1,RANK(I1077,$I$2:$I$1209,0),"Alternate event")</f>
        <v>891</v>
      </c>
      <c r="N1077" s="2" t="str">
        <f t="shared" si="35"/>
        <v>Katinka VON ELSNER-WELLSTEED5000m</v>
      </c>
      <c r="O1077" t="str">
        <f>IF(COUNTIFS($N$2:$N$3997, N1077)&gt;1, "Duplicate", "Unique")</f>
        <v>Unique</v>
      </c>
    </row>
    <row r="1078" spans="1:15" x14ac:dyDescent="0.2">
      <c r="A1078" s="2">
        <v>1077</v>
      </c>
      <c r="B1078" s="2">
        <f t="shared" si="36"/>
        <v>112</v>
      </c>
      <c r="C1078" t="s">
        <v>162</v>
      </c>
      <c r="D1078" t="s">
        <v>25</v>
      </c>
      <c r="E1078" s="5">
        <v>34500</v>
      </c>
      <c r="F1078" s="41">
        <f ca="1">DATEDIF(E1078,TODAY(),"y")</f>
        <v>27</v>
      </c>
      <c r="G1078" s="42" t="str">
        <f>IFERROR(VLOOKUP(C1078&amp;D1078,AUS_male_points_list!$A$3:$S$1048576,19,FALSE), IFERROR(VLOOKUP(C1078&amp;D1078,AUS_female_points_list!$A$3:$S$1048576,19,FALSE),""))</f>
        <v/>
      </c>
      <c r="I1078" s="81">
        <f>IFERROR(VLOOKUP(C1078&amp;D1078,AUS_male_Toplist_21_22!$N$3:$Q$2969,2,FALSE),IFERROR(VLOOKUP(C1078&amp;D1078,AUS_female_Toplist_21_22!$N$3:$Q$2879,2,FALSE),"Not found"))</f>
        <v>995</v>
      </c>
      <c r="J1078" s="81">
        <f>IFERROR(VLOOKUP(C1078&amp;D1078,AUS_male_Toplist_21_22!$N$3:$Q$2969,3,FALSE),IFERROR(VLOOKUP(C1078&amp;D1078,AUS_female_Toplist_21_22!$N$3:$Q$2879,3,FALSE),"Not found"))</f>
        <v>175</v>
      </c>
      <c r="K1078" s="2">
        <f>IFERROR(VLOOKUP(C1078&amp;D1078,AUS_male_Toplist_21_22!$N$3:$Q$2969,4,FALSE),IFERROR(VLOOKUP(C1078&amp;D1078,AUS_female_Toplist_21_22!$N$3:$Q$2879,4,FALSE),"Not found"))</f>
        <v>40</v>
      </c>
      <c r="L1078" s="2">
        <f>(COUNTIF($C$2:$C1078,$C1078)=1)+0</f>
        <v>1</v>
      </c>
      <c r="M1078" s="2">
        <f>IF(L1078=1,RANK(I1078,$I$2:$I$1209,0),"Alternate event")</f>
        <v>634</v>
      </c>
      <c r="N1078" s="2" t="str">
        <f t="shared" si="35"/>
        <v>Emily DUVE200m</v>
      </c>
      <c r="O1078" t="str">
        <f>IF(COUNTIFS($N$2:$N$3997, N1078)&gt;1, "Duplicate", "Unique")</f>
        <v>Unique</v>
      </c>
    </row>
    <row r="1079" spans="1:15" x14ac:dyDescent="0.2">
      <c r="A1079" s="2">
        <v>1078</v>
      </c>
      <c r="B1079" s="2">
        <f t="shared" si="36"/>
        <v>112</v>
      </c>
      <c r="C1079" t="s">
        <v>527</v>
      </c>
      <c r="D1079" s="5" t="s">
        <v>2</v>
      </c>
      <c r="E1079" s="5">
        <v>44640</v>
      </c>
      <c r="F1079" s="41" t="e">
        <f ca="1">DATEDIF(E1079,TODAY(),"y")</f>
        <v>#NUM!</v>
      </c>
      <c r="G1079" s="42" t="str">
        <f>IFERROR(VLOOKUP(C1079&amp;D1079,AUS_male_points_list!$A$3:$S$1048576,19,FALSE), IFERROR(VLOOKUP(C1079&amp;D1079,AUS_female_points_list!$A$3:$S$1048576,19,FALSE),""))</f>
        <v/>
      </c>
      <c r="I1079" s="81">
        <f>IFERROR(VLOOKUP(C1079&amp;D1079,AUS_male_Toplist_21_22!$N$3:$Q$2969,2,FALSE),IFERROR(VLOOKUP(C1079&amp;D1079,AUS_female_Toplist_21_22!$N$3:$Q$2879,2,FALSE),"Not found"))</f>
        <v>1009</v>
      </c>
      <c r="J1079" s="81">
        <f>IFERROR(VLOOKUP(C1079&amp;D1079,AUS_male_Toplist_21_22!$N$3:$Q$2969,3,FALSE),IFERROR(VLOOKUP(C1079&amp;D1079,AUS_female_Toplist_21_22!$N$3:$Q$2879,3,FALSE),"Not found"))</f>
        <v>176</v>
      </c>
      <c r="K1079" s="2">
        <f>IFERROR(VLOOKUP(C1079&amp;D1079,AUS_male_Toplist_21_22!$N$3:$Q$2969,4,FALSE),IFERROR(VLOOKUP(C1079&amp;D1079,AUS_female_Toplist_21_22!$N$3:$Q$2879,4,FALSE),"Not found"))</f>
        <v>28</v>
      </c>
      <c r="L1079" s="2">
        <f>(COUNTIF($C$2:$C1079,$C1079)=1)+0</f>
        <v>0</v>
      </c>
      <c r="M1079" s="2" t="str">
        <f>IF(L1079=1,RANK(I1079,$I$2:$I$1209,0),"Alternate event")</f>
        <v>Alternate event</v>
      </c>
      <c r="N1079" s="2" t="str">
        <f t="shared" si="35"/>
        <v>Lachlan KENNEDY100m</v>
      </c>
      <c r="O1079" t="str">
        <f>IF(COUNTIFS($N$2:$N$3997, N1079)&gt;1, "Duplicate", "Unique")</f>
        <v>Unique</v>
      </c>
    </row>
    <row r="1080" spans="1:15" x14ac:dyDescent="0.2">
      <c r="A1080" s="2">
        <v>1079</v>
      </c>
      <c r="B1080" s="2">
        <f t="shared" si="36"/>
        <v>112</v>
      </c>
      <c r="C1080" t="s">
        <v>129</v>
      </c>
      <c r="D1080" t="s">
        <v>2</v>
      </c>
      <c r="E1080" s="5">
        <v>37181</v>
      </c>
      <c r="F1080" s="41">
        <f ca="1">DATEDIF(E1080,TODAY(),"y")</f>
        <v>20</v>
      </c>
      <c r="G1080" s="42" t="str">
        <f>IFERROR(VLOOKUP(C1080&amp;D1080,AUS_male_points_list!$A$3:$S$1048576,19,FALSE), IFERROR(VLOOKUP(C1080&amp;D1080,AUS_female_points_list!$A$3:$S$1048576,19,FALSE),""))</f>
        <v/>
      </c>
      <c r="I1080" s="81">
        <f>IFERROR(VLOOKUP(C1080&amp;D1080,AUS_male_Toplist_21_22!$N$3:$Q$2969,2,FALSE),IFERROR(VLOOKUP(C1080&amp;D1080,AUS_female_Toplist_21_22!$N$3:$Q$2879,2,FALSE),"Not found"))</f>
        <v>1003</v>
      </c>
      <c r="J1080" s="81">
        <f>IFERROR(VLOOKUP(C1080&amp;D1080,AUS_male_Toplist_21_22!$N$3:$Q$2969,3,FALSE),IFERROR(VLOOKUP(C1080&amp;D1080,AUS_female_Toplist_21_22!$N$3:$Q$2879,3,FALSE),"Not found"))</f>
        <v>176</v>
      </c>
      <c r="K1080" s="2">
        <f>IFERROR(VLOOKUP(C1080&amp;D1080,AUS_male_Toplist_21_22!$N$3:$Q$2969,4,FALSE),IFERROR(VLOOKUP(C1080&amp;D1080,AUS_female_Toplist_21_22!$N$3:$Q$2879,4,FALSE),"Not found"))</f>
        <v>40</v>
      </c>
      <c r="L1080" s="2">
        <f>(COUNTIF($C$2:$C1080,$C1080)=1)+0</f>
        <v>1</v>
      </c>
      <c r="M1080" s="2">
        <f>IF(L1080=1,RANK(I1080,$I$2:$I$1209,0),"Alternate event")</f>
        <v>590</v>
      </c>
      <c r="N1080" s="2" t="str">
        <f t="shared" si="35"/>
        <v>Elly BUCKHOLZ100m</v>
      </c>
      <c r="O1080" t="str">
        <f>IF(COUNTIFS($N$2:$N$3997, N1080)&gt;1, "Duplicate", "Unique")</f>
        <v>Unique</v>
      </c>
    </row>
    <row r="1081" spans="1:15" x14ac:dyDescent="0.2">
      <c r="A1081" s="2">
        <v>1080</v>
      </c>
      <c r="B1081" s="2">
        <f t="shared" si="36"/>
        <v>112</v>
      </c>
      <c r="C1081" t="s">
        <v>152</v>
      </c>
      <c r="D1081" t="s">
        <v>2</v>
      </c>
      <c r="E1081" s="5">
        <v>37316</v>
      </c>
      <c r="F1081" s="41">
        <f ca="1">DATEDIF(E1081,TODAY(),"y")</f>
        <v>20</v>
      </c>
      <c r="G1081" s="42" t="str">
        <f>IFERROR(VLOOKUP(C1081&amp;D1081,AUS_male_points_list!$A$3:$S$1048576,19,FALSE), IFERROR(VLOOKUP(C1081&amp;D1081,AUS_female_points_list!$A$3:$S$1048576,19,FALSE),""))</f>
        <v/>
      </c>
      <c r="I1081" s="81">
        <f>IFERROR(VLOOKUP(C1081&amp;D1081,AUS_male_Toplist_21_22!$N$3:$Q$2969,2,FALSE),IFERROR(VLOOKUP(C1081&amp;D1081,AUS_female_Toplist_21_22!$N$3:$Q$2879,2,FALSE),"Not found"))</f>
        <v>1003</v>
      </c>
      <c r="J1081" s="81">
        <f>IFERROR(VLOOKUP(C1081&amp;D1081,AUS_male_Toplist_21_22!$N$3:$Q$2969,3,FALSE),IFERROR(VLOOKUP(C1081&amp;D1081,AUS_female_Toplist_21_22!$N$3:$Q$2879,3,FALSE),"Not found"))</f>
        <v>176</v>
      </c>
      <c r="K1081" s="2">
        <f>IFERROR(VLOOKUP(C1081&amp;D1081,AUS_male_Toplist_21_22!$N$3:$Q$2969,4,FALSE),IFERROR(VLOOKUP(C1081&amp;D1081,AUS_female_Toplist_21_22!$N$3:$Q$2879,4,FALSE),"Not found"))</f>
        <v>40</v>
      </c>
      <c r="L1081" s="2">
        <f>(COUNTIF($C$2:$C1081,$C1081)=1)+0</f>
        <v>0</v>
      </c>
      <c r="M1081" s="2" t="str">
        <f>IF(L1081=1,RANK(I1081,$I$2:$I$1209,0),"Alternate event")</f>
        <v>Alternate event</v>
      </c>
      <c r="N1081" s="2" t="str">
        <f t="shared" ref="N1081:N1144" si="37">C1081&amp;D1081</f>
        <v>Stephanie WELSH100m</v>
      </c>
      <c r="O1081" t="str">
        <f>IF(COUNTIFS($N$2:$N$3997, N1081)&gt;1, "Duplicate", "Unique")</f>
        <v>Unique</v>
      </c>
    </row>
    <row r="1082" spans="1:15" x14ac:dyDescent="0.2">
      <c r="A1082" s="2">
        <v>1081</v>
      </c>
      <c r="B1082" s="2">
        <f t="shared" si="36"/>
        <v>112</v>
      </c>
      <c r="C1082" t="s">
        <v>127</v>
      </c>
      <c r="D1082" t="s">
        <v>25</v>
      </c>
      <c r="E1082" s="5">
        <v>36013</v>
      </c>
      <c r="F1082" s="41">
        <f ca="1">DATEDIF(E1082,TODAY(),"y")</f>
        <v>23</v>
      </c>
      <c r="G1082" s="42" t="str">
        <f>IFERROR(VLOOKUP(C1082&amp;D1082,AUS_male_points_list!$A$3:$S$1048576,19,FALSE), IFERROR(VLOOKUP(C1082&amp;D1082,AUS_female_points_list!$A$3:$S$1048576,19,FALSE),""))</f>
        <v/>
      </c>
      <c r="I1082" s="81">
        <f>IFERROR(VLOOKUP(C1082&amp;D1082,AUS_male_Toplist_21_22!$N$3:$Q$2969,2,FALSE),IFERROR(VLOOKUP(C1082&amp;D1082,AUS_female_Toplist_21_22!$N$3:$Q$2879,2,FALSE),"Not found"))</f>
        <v>994</v>
      </c>
      <c r="J1082" s="81">
        <f>IFERROR(VLOOKUP(C1082&amp;D1082,AUS_male_Toplist_21_22!$N$3:$Q$2969,3,FALSE),IFERROR(VLOOKUP(C1082&amp;D1082,AUS_female_Toplist_21_22!$N$3:$Q$2879,3,FALSE),"Not found"))</f>
        <v>176</v>
      </c>
      <c r="K1082" s="2">
        <f>IFERROR(VLOOKUP(C1082&amp;D1082,AUS_male_Toplist_21_22!$N$3:$Q$2969,4,FALSE),IFERROR(VLOOKUP(C1082&amp;D1082,AUS_female_Toplist_21_22!$N$3:$Q$2879,4,FALSE),"Not found"))</f>
        <v>41</v>
      </c>
      <c r="L1082" s="2">
        <f>(COUNTIF($C$2:$C1082,$C1082)=1)+0</f>
        <v>0</v>
      </c>
      <c r="M1082" s="2" t="str">
        <f>IF(L1082=1,RANK(I1082,$I$2:$I$1209,0),"Alternate event")</f>
        <v>Alternate event</v>
      </c>
      <c r="N1082" s="2" t="str">
        <f t="shared" si="37"/>
        <v>Danielle SHAW200m</v>
      </c>
      <c r="O1082" t="str">
        <f>IF(COUNTIFS($N$2:$N$3997, N1082)&gt;1, "Duplicate", "Unique")</f>
        <v>Unique</v>
      </c>
    </row>
    <row r="1083" spans="1:15" x14ac:dyDescent="0.2">
      <c r="A1083" s="2">
        <v>1082</v>
      </c>
      <c r="B1083" s="2">
        <f t="shared" si="36"/>
        <v>112</v>
      </c>
      <c r="C1083" t="s">
        <v>112</v>
      </c>
      <c r="D1083" t="s">
        <v>25</v>
      </c>
      <c r="E1083" s="5">
        <v>37754</v>
      </c>
      <c r="F1083" s="41">
        <f ca="1">DATEDIF(E1083,TODAY(),"y")</f>
        <v>18</v>
      </c>
      <c r="G1083" s="42" t="str">
        <f>IFERROR(VLOOKUP(C1083&amp;D1083,AUS_male_points_list!$A$3:$S$1048576,19,FALSE), IFERROR(VLOOKUP(C1083&amp;D1083,AUS_female_points_list!$A$3:$S$1048576,19,FALSE),""))</f>
        <v/>
      </c>
      <c r="I1083" s="81">
        <f>IFERROR(VLOOKUP(C1083&amp;D1083,AUS_male_Toplist_21_22!$N$3:$Q$2969,2,FALSE),IFERROR(VLOOKUP(C1083&amp;D1083,AUS_female_Toplist_21_22!$N$3:$Q$2879,2,FALSE),"Not found"))</f>
        <v>994</v>
      </c>
      <c r="J1083" s="81">
        <f>IFERROR(VLOOKUP(C1083&amp;D1083,AUS_male_Toplist_21_22!$N$3:$Q$2969,3,FALSE),IFERROR(VLOOKUP(C1083&amp;D1083,AUS_female_Toplist_21_22!$N$3:$Q$2879,3,FALSE),"Not found"))</f>
        <v>176</v>
      </c>
      <c r="K1083" s="2">
        <f>IFERROR(VLOOKUP(C1083&amp;D1083,AUS_male_Toplist_21_22!$N$3:$Q$2969,4,FALSE),IFERROR(VLOOKUP(C1083&amp;D1083,AUS_female_Toplist_21_22!$N$3:$Q$2879,4,FALSE),"Not found"))</f>
        <v>41</v>
      </c>
      <c r="L1083" s="2">
        <f>(COUNTIF($C$2:$C1083,$C1083)=1)+0</f>
        <v>0</v>
      </c>
      <c r="M1083" s="2" t="str">
        <f>IF(L1083=1,RANK(I1083,$I$2:$I$1209,0),"Alternate event")</f>
        <v>Alternate event</v>
      </c>
      <c r="N1083" s="2" t="str">
        <f t="shared" si="37"/>
        <v>Hayley REYNOLDS200m</v>
      </c>
      <c r="O1083" t="str">
        <f>IF(COUNTIFS($N$2:$N$3997, N1083)&gt;1, "Duplicate", "Unique")</f>
        <v>Unique</v>
      </c>
    </row>
    <row r="1084" spans="1:15" x14ac:dyDescent="0.2">
      <c r="A1084" s="2">
        <v>1083</v>
      </c>
      <c r="B1084" s="2">
        <f t="shared" si="36"/>
        <v>112</v>
      </c>
      <c r="C1084" t="s">
        <v>1051</v>
      </c>
      <c r="D1084" t="s">
        <v>25</v>
      </c>
      <c r="E1084" s="5">
        <v>35445</v>
      </c>
      <c r="F1084" s="41">
        <f ca="1">DATEDIF(E1084,TODAY(),"y")</f>
        <v>25</v>
      </c>
      <c r="G1084" s="42" t="str">
        <f>IFERROR(VLOOKUP(C1084&amp;D1084,AUS_male_points_list!$A$3:$S$1048576,19,FALSE), IFERROR(VLOOKUP(C1084&amp;D1084,AUS_female_points_list!$A$3:$S$1048576,19,FALSE),""))</f>
        <v/>
      </c>
      <c r="I1084" s="81">
        <f>IFERROR(VLOOKUP(C1084&amp;D1084,AUS_male_Toplist_21_22!$N$3:$Q$2969,2,FALSE),IFERROR(VLOOKUP(C1084&amp;D1084,AUS_female_Toplist_21_22!$N$3:$Q$2879,2,FALSE),"Not found"))</f>
        <v>988</v>
      </c>
      <c r="J1084" s="81">
        <f>IFERROR(VLOOKUP(C1084&amp;D1084,AUS_male_Toplist_21_22!$N$3:$Q$2969,3,FALSE),IFERROR(VLOOKUP(C1084&amp;D1084,AUS_female_Toplist_21_22!$N$3:$Q$2879,3,FALSE),"Not found"))</f>
        <v>176</v>
      </c>
      <c r="K1084" s="2">
        <f>IFERROR(VLOOKUP(C1084&amp;D1084,AUS_male_Toplist_21_22!$N$3:$Q$2969,4,FALSE),IFERROR(VLOOKUP(C1084&amp;D1084,AUS_female_Toplist_21_22!$N$3:$Q$2879,4,FALSE),"Not found"))</f>
        <v>42</v>
      </c>
      <c r="L1084" s="2">
        <f>(COUNTIF($C$2:$C1084,$C1084)=1)+0</f>
        <v>1</v>
      </c>
      <c r="M1084" s="2">
        <f>IF(L1084=1,RANK(I1084,$I$2:$I$1209,0),"Alternate event")</f>
        <v>676</v>
      </c>
      <c r="N1084" s="2" t="str">
        <f t="shared" si="37"/>
        <v>Jack PAYNE200m</v>
      </c>
      <c r="O1084" t="str">
        <f>IF(COUNTIFS($N$2:$N$3997, N1084)&gt;1, "Duplicate", "Unique")</f>
        <v>Unique</v>
      </c>
    </row>
    <row r="1085" spans="1:15" x14ac:dyDescent="0.2">
      <c r="A1085" s="2">
        <v>1084</v>
      </c>
      <c r="B1085" s="2">
        <f t="shared" si="36"/>
        <v>112</v>
      </c>
      <c r="C1085" t="s">
        <v>618</v>
      </c>
      <c r="D1085" t="s">
        <v>28</v>
      </c>
      <c r="E1085" s="5">
        <v>37232</v>
      </c>
      <c r="F1085" s="41">
        <f ca="1">DATEDIF(E1085,TODAY(),"y")</f>
        <v>20</v>
      </c>
      <c r="G1085" s="42" t="str">
        <f>IFERROR(VLOOKUP(C1085&amp;D1085,AUS_male_points_list!$A$3:$S$1048576,19,FALSE), IFERROR(VLOOKUP(C1085&amp;D1085,AUS_female_points_list!$A$3:$S$1048576,19,FALSE),""))</f>
        <v/>
      </c>
      <c r="I1085" s="81">
        <f>IFERROR(VLOOKUP(C1085&amp;D1085,AUS_male_Toplist_21_22!$N$3:$Q$2969,2,FALSE),IFERROR(VLOOKUP(C1085&amp;D1085,AUS_female_Toplist_21_22!$N$3:$Q$2879,2,FALSE),"Not found"))</f>
        <v>977</v>
      </c>
      <c r="J1085" s="81">
        <f>IFERROR(VLOOKUP(C1085&amp;D1085,AUS_male_Toplist_21_22!$N$3:$Q$2969,3,FALSE),IFERROR(VLOOKUP(C1085&amp;D1085,AUS_female_Toplist_21_22!$N$3:$Q$2879,3,FALSE),"Not found"))</f>
        <v>176</v>
      </c>
      <c r="K1085" s="2">
        <f>IFERROR(VLOOKUP(C1085&amp;D1085,AUS_male_Toplist_21_22!$N$3:$Q$2969,4,FALSE),IFERROR(VLOOKUP(C1085&amp;D1085,AUS_female_Toplist_21_22!$N$3:$Q$2879,4,FALSE),"Not found"))</f>
        <v>49</v>
      </c>
      <c r="L1085" s="2">
        <f>(COUNTIF($C$2:$C1085,$C1085)=1)+0</f>
        <v>0</v>
      </c>
      <c r="M1085" s="2" t="str">
        <f>IF(L1085=1,RANK(I1085,$I$2:$I$1209,0),"Alternate event")</f>
        <v>Alternate event</v>
      </c>
      <c r="N1085" s="2" t="str">
        <f t="shared" si="37"/>
        <v>Luke SHAW1500m</v>
      </c>
      <c r="O1085" t="str">
        <f>IF(COUNTIFS($N$2:$N$3997, N1085)&gt;1, "Duplicate", "Unique")</f>
        <v>Unique</v>
      </c>
    </row>
    <row r="1086" spans="1:15" x14ac:dyDescent="0.2">
      <c r="A1086" s="2">
        <v>1085</v>
      </c>
      <c r="B1086" s="2">
        <f t="shared" si="36"/>
        <v>112</v>
      </c>
      <c r="C1086" t="s">
        <v>718</v>
      </c>
      <c r="D1086" t="s">
        <v>30</v>
      </c>
      <c r="E1086" s="5">
        <v>34589</v>
      </c>
      <c r="F1086" s="41">
        <f ca="1">DATEDIF(E1086,TODAY(),"y")</f>
        <v>27</v>
      </c>
      <c r="G1086" s="42" t="str">
        <f>IFERROR(VLOOKUP(C1086&amp;D1086,AUS_male_points_list!$A$3:$S$1048576,19,FALSE), IFERROR(VLOOKUP(C1086&amp;D1086,AUS_female_points_list!$A$3:$S$1048576,19,FALSE),""))</f>
        <v/>
      </c>
      <c r="I1086" s="81">
        <f>IFERROR(VLOOKUP(C1086&amp;D1086,AUS_male_Toplist_21_22!$N$3:$Q$2969,2,FALSE),IFERROR(VLOOKUP(C1086&amp;D1086,AUS_female_Toplist_21_22!$N$3:$Q$2879,2,FALSE),"Not found"))</f>
        <v>939</v>
      </c>
      <c r="J1086" s="81">
        <f>IFERROR(VLOOKUP(C1086&amp;D1086,AUS_male_Toplist_21_22!$N$3:$Q$2969,3,FALSE),IFERROR(VLOOKUP(C1086&amp;D1086,AUS_female_Toplist_21_22!$N$3:$Q$2879,3,FALSE),"Not found"))</f>
        <v>177</v>
      </c>
      <c r="K1086" s="2">
        <f>IFERROR(VLOOKUP(C1086&amp;D1086,AUS_male_Toplist_21_22!$N$3:$Q$2969,4,FALSE),IFERROR(VLOOKUP(C1086&amp;D1086,AUS_female_Toplist_21_22!$N$3:$Q$2879,4,FALSE),"Not found"))</f>
        <v>18</v>
      </c>
      <c r="L1086" s="2">
        <f>(COUNTIF($C$2:$C1086,$C1086)=1)+0</f>
        <v>1</v>
      </c>
      <c r="M1086" s="2">
        <f>IF(L1086=1,RANK(I1086,$I$2:$I$1209,0),"Alternate event")</f>
        <v>868</v>
      </c>
      <c r="N1086" s="2" t="str">
        <f t="shared" si="37"/>
        <v>Guy WALTERS10000m</v>
      </c>
      <c r="O1086" t="str">
        <f>IF(COUNTIFS($N$2:$N$3997, N1086)&gt;1, "Duplicate", "Unique")</f>
        <v>Unique</v>
      </c>
    </row>
    <row r="1087" spans="1:15" x14ac:dyDescent="0.2">
      <c r="A1087" s="2">
        <v>1086</v>
      </c>
      <c r="B1087" s="2">
        <f t="shared" si="36"/>
        <v>112</v>
      </c>
      <c r="C1087" t="s">
        <v>1048</v>
      </c>
      <c r="D1087" t="s">
        <v>2</v>
      </c>
      <c r="E1087" s="5">
        <v>35243</v>
      </c>
      <c r="F1087" s="41">
        <f ca="1">DATEDIF(E1087,TODAY(),"y")</f>
        <v>25</v>
      </c>
      <c r="G1087" s="42" t="str">
        <f>IFERROR(VLOOKUP(C1087&amp;D1087,AUS_male_points_list!$A$3:$S$1048576,19,FALSE), IFERROR(VLOOKUP(C1087&amp;D1087,AUS_female_points_list!$A$3:$S$1048576,19,FALSE),""))</f>
        <v/>
      </c>
      <c r="I1087" s="81">
        <f>IFERROR(VLOOKUP(C1087&amp;D1087,AUS_male_Toplist_21_22!$N$3:$Q$2969,2,FALSE),IFERROR(VLOOKUP(C1087&amp;D1087,AUS_female_Toplist_21_22!$N$3:$Q$2879,2,FALSE),"Not found"))</f>
        <v>1008</v>
      </c>
      <c r="J1087" s="81">
        <f>IFERROR(VLOOKUP(C1087&amp;D1087,AUS_male_Toplist_21_22!$N$3:$Q$2969,3,FALSE),IFERROR(VLOOKUP(C1087&amp;D1087,AUS_female_Toplist_21_22!$N$3:$Q$2879,3,FALSE),"Not found"))</f>
        <v>177</v>
      </c>
      <c r="K1087" s="2">
        <f>IFERROR(VLOOKUP(C1087&amp;D1087,AUS_male_Toplist_21_22!$N$3:$Q$2969,4,FALSE),IFERROR(VLOOKUP(C1087&amp;D1087,AUS_female_Toplist_21_22!$N$3:$Q$2879,4,FALSE),"Not found"))</f>
        <v>29</v>
      </c>
      <c r="L1087" s="2">
        <f>(COUNTIF($C$2:$C1087,$C1087)=1)+0</f>
        <v>0</v>
      </c>
      <c r="M1087" s="2" t="str">
        <f>IF(L1087=1,RANK(I1087,$I$2:$I$1209,0),"Alternate event")</f>
        <v>Alternate event</v>
      </c>
      <c r="N1087" s="2" t="str">
        <f t="shared" si="37"/>
        <v>Anas ABU-GANABA100m</v>
      </c>
      <c r="O1087" t="str">
        <f>IF(COUNTIFS($N$2:$N$3997, N1087)&gt;1, "Duplicate", "Unique")</f>
        <v>Unique</v>
      </c>
    </row>
    <row r="1088" spans="1:15" x14ac:dyDescent="0.2">
      <c r="A1088" s="2">
        <v>1087</v>
      </c>
      <c r="B1088" s="2">
        <f t="shared" si="36"/>
        <v>112</v>
      </c>
      <c r="C1088" t="s">
        <v>1046</v>
      </c>
      <c r="D1088" t="s">
        <v>2</v>
      </c>
      <c r="E1088" s="5">
        <v>36535</v>
      </c>
      <c r="F1088" s="41">
        <f ca="1">DATEDIF(E1088,TODAY(),"y")</f>
        <v>22</v>
      </c>
      <c r="G1088" s="42" t="str">
        <f>IFERROR(VLOOKUP(C1088&amp;D1088,AUS_male_points_list!$A$3:$S$1048576,19,FALSE), IFERROR(VLOOKUP(C1088&amp;D1088,AUS_female_points_list!$A$3:$S$1048576,19,FALSE),""))</f>
        <v/>
      </c>
      <c r="I1088" s="81">
        <f>IFERROR(VLOOKUP(C1088&amp;D1088,AUS_male_Toplist_21_22!$N$3:$Q$2969,2,FALSE),IFERROR(VLOOKUP(C1088&amp;D1088,AUS_female_Toplist_21_22!$N$3:$Q$2879,2,FALSE),"Not found"))</f>
        <v>1008</v>
      </c>
      <c r="J1088" s="81">
        <f>IFERROR(VLOOKUP(C1088&amp;D1088,AUS_male_Toplist_21_22!$N$3:$Q$2969,3,FALSE),IFERROR(VLOOKUP(C1088&amp;D1088,AUS_female_Toplist_21_22!$N$3:$Q$2879,3,FALSE),"Not found"))</f>
        <v>177</v>
      </c>
      <c r="K1088" s="2">
        <f>IFERROR(VLOOKUP(C1088&amp;D1088,AUS_male_Toplist_21_22!$N$3:$Q$2969,4,FALSE),IFERROR(VLOOKUP(C1088&amp;D1088,AUS_female_Toplist_21_22!$N$3:$Q$2879,4,FALSE),"Not found"))</f>
        <v>29</v>
      </c>
      <c r="L1088" s="2">
        <f>(COUNTIF($C$2:$C1088,$C1088)=1)+0</f>
        <v>1</v>
      </c>
      <c r="M1088" s="2">
        <f>IF(L1088=1,RANK(I1088,$I$2:$I$1209,0),"Alternate event")</f>
        <v>546</v>
      </c>
      <c r="N1088" s="2" t="str">
        <f t="shared" si="37"/>
        <v>Lewis CLABBURN100m</v>
      </c>
      <c r="O1088" t="str">
        <f>IF(COUNTIFS($N$2:$N$3997, N1088)&gt;1, "Duplicate", "Unique")</f>
        <v>Unique</v>
      </c>
    </row>
    <row r="1089" spans="1:15" x14ac:dyDescent="0.2">
      <c r="A1089" s="2">
        <v>1088</v>
      </c>
      <c r="B1089" s="2">
        <f t="shared" si="36"/>
        <v>112</v>
      </c>
      <c r="C1089" t="s">
        <v>1047</v>
      </c>
      <c r="D1089" t="s">
        <v>2</v>
      </c>
      <c r="E1089" s="5">
        <v>2000</v>
      </c>
      <c r="F1089" s="41">
        <f ca="1">DATEDIF(E1089,TODAY(),"y")</f>
        <v>116</v>
      </c>
      <c r="G1089" s="42" t="str">
        <f>IFERROR(VLOOKUP(C1089&amp;D1089,AUS_male_points_list!$A$3:$S$1048576,19,FALSE), IFERROR(VLOOKUP(C1089&amp;D1089,AUS_female_points_list!$A$3:$S$1048576,19,FALSE),""))</f>
        <v/>
      </c>
      <c r="I1089" s="81">
        <f>IFERROR(VLOOKUP(C1089&amp;D1089,AUS_male_Toplist_21_22!$N$3:$Q$2969,2,FALSE),IFERROR(VLOOKUP(C1089&amp;D1089,AUS_female_Toplist_21_22!$N$3:$Q$2879,2,FALSE),"Not found"))</f>
        <v>1008</v>
      </c>
      <c r="J1089" s="81">
        <f>IFERROR(VLOOKUP(C1089&amp;D1089,AUS_male_Toplist_21_22!$N$3:$Q$2969,3,FALSE),IFERROR(VLOOKUP(C1089&amp;D1089,AUS_female_Toplist_21_22!$N$3:$Q$2879,3,FALSE),"Not found"))</f>
        <v>177</v>
      </c>
      <c r="K1089" s="2">
        <f>IFERROR(VLOOKUP(C1089&amp;D1089,AUS_male_Toplist_21_22!$N$3:$Q$2969,4,FALSE),IFERROR(VLOOKUP(C1089&amp;D1089,AUS_female_Toplist_21_22!$N$3:$Q$2879,4,FALSE),"Not found"))</f>
        <v>29</v>
      </c>
      <c r="L1089" s="2">
        <f>(COUNTIF($C$2:$C1089,$C1089)=1)+0</f>
        <v>0</v>
      </c>
      <c r="M1089" s="2" t="str">
        <f>IF(L1089=1,RANK(I1089,$I$2:$I$1209,0),"Alternate event")</f>
        <v>Alternate event</v>
      </c>
      <c r="N1089" s="2" t="str">
        <f t="shared" si="37"/>
        <v>Jacob ASTON100m</v>
      </c>
      <c r="O1089" t="str">
        <f>IF(COUNTIFS($N$2:$N$3997, N1089)&gt;1, "Duplicate", "Unique")</f>
        <v>Unique</v>
      </c>
    </row>
    <row r="1090" spans="1:15" x14ac:dyDescent="0.2">
      <c r="A1090" s="2">
        <v>1089</v>
      </c>
      <c r="B1090" s="2">
        <f t="shared" si="36"/>
        <v>112</v>
      </c>
      <c r="C1090" t="s">
        <v>288</v>
      </c>
      <c r="D1090" t="s">
        <v>28</v>
      </c>
      <c r="E1090" s="5">
        <v>44732</v>
      </c>
      <c r="F1090" s="41" t="e">
        <f ca="1">DATEDIF(E1090,TODAY(),"y")</f>
        <v>#NUM!</v>
      </c>
      <c r="G1090" s="42" t="str">
        <f>IFERROR(VLOOKUP(C1090&amp;D1090,AUS_male_points_list!$A$3:$S$1048576,19,FALSE), IFERROR(VLOOKUP(C1090&amp;D1090,AUS_female_points_list!$A$3:$S$1048576,19,FALSE),""))</f>
        <v/>
      </c>
      <c r="I1090" s="81">
        <f>IFERROR(VLOOKUP(C1090&amp;D1090,AUS_male_Toplist_21_22!$N$3:$Q$2969,2,FALSE),IFERROR(VLOOKUP(C1090&amp;D1090,AUS_female_Toplist_21_22!$N$3:$Q$2879,2,FALSE),"Not found"))</f>
        <v>957</v>
      </c>
      <c r="J1090" s="81">
        <f>IFERROR(VLOOKUP(C1090&amp;D1090,AUS_male_Toplist_21_22!$N$3:$Q$2969,3,FALSE),IFERROR(VLOOKUP(C1090&amp;D1090,AUS_female_Toplist_21_22!$N$3:$Q$2879,3,FALSE),"Not found"))</f>
        <v>177</v>
      </c>
      <c r="K1090" s="2">
        <f>IFERROR(VLOOKUP(C1090&amp;D1090,AUS_male_Toplist_21_22!$N$3:$Q$2969,4,FALSE),IFERROR(VLOOKUP(C1090&amp;D1090,AUS_female_Toplist_21_22!$N$3:$Q$2879,4,FALSE),"Not found"))</f>
        <v>55</v>
      </c>
      <c r="L1090" s="2">
        <f>(COUNTIF($C$2:$C1090,$C1090)=1)+0</f>
        <v>1</v>
      </c>
      <c r="M1090" s="2">
        <f>IF(L1090=1,RANK(I1090,$I$2:$I$1209,0),"Alternate event")</f>
        <v>809</v>
      </c>
      <c r="N1090" s="2" t="str">
        <f t="shared" si="37"/>
        <v>Gabrielle SCHMIDT1500m</v>
      </c>
      <c r="O1090" t="str">
        <f>IF(COUNTIFS($N$2:$N$3997, N1090)&gt;1, "Duplicate", "Unique")</f>
        <v>Unique</v>
      </c>
    </row>
    <row r="1091" spans="1:15" x14ac:dyDescent="0.2">
      <c r="A1091" s="2">
        <v>1090</v>
      </c>
      <c r="B1091" s="2">
        <f t="shared" ref="B1091:B1132" si="38">IF(AND(L1091=1,K1091&lt;=3),B1090+1,B1090)</f>
        <v>112</v>
      </c>
      <c r="C1091" t="s">
        <v>931</v>
      </c>
      <c r="D1091" s="6" t="s">
        <v>28</v>
      </c>
      <c r="E1091" s="5">
        <v>34683</v>
      </c>
      <c r="F1091" s="41">
        <f ca="1">DATEDIF(E1091,TODAY(),"y")</f>
        <v>27</v>
      </c>
      <c r="G1091" s="42" t="str">
        <f>IFERROR(VLOOKUP(C1091&amp;D1091,AUS_male_points_list!$A$3:$S$1048576,19,FALSE), IFERROR(VLOOKUP(C1091&amp;D1091,AUS_female_points_list!$A$3:$S$1048576,19,FALSE),""))</f>
        <v/>
      </c>
      <c r="I1091" s="81">
        <f>IFERROR(VLOOKUP(C1091&amp;D1091,AUS_male_Toplist_21_22!$N$3:$Q$2969,2,FALSE),IFERROR(VLOOKUP(C1091&amp;D1091,AUS_female_Toplist_21_22!$N$3:$Q$2879,2,FALSE),"Not found"))</f>
        <v>957</v>
      </c>
      <c r="J1091" s="81">
        <f>IFERROR(VLOOKUP(C1091&amp;D1091,AUS_male_Toplist_21_22!$N$3:$Q$2969,3,FALSE),IFERROR(VLOOKUP(C1091&amp;D1091,AUS_female_Toplist_21_22!$N$3:$Q$2879,3,FALSE),"Not found"))</f>
        <v>177</v>
      </c>
      <c r="K1091" s="2">
        <f>IFERROR(VLOOKUP(C1091&amp;D1091,AUS_male_Toplist_21_22!$N$3:$Q$2969,4,FALSE),IFERROR(VLOOKUP(C1091&amp;D1091,AUS_female_Toplist_21_22!$N$3:$Q$2879,4,FALSE),"Not found"))</f>
        <v>55</v>
      </c>
      <c r="L1091" s="2">
        <f>(COUNTIF($C$2:$C1091,$C1091)=1)+0</f>
        <v>1</v>
      </c>
      <c r="M1091" s="2">
        <f>IF(L1091=1,RANK(I1091,$I$2:$I$1209,0),"Alternate event")</f>
        <v>809</v>
      </c>
      <c r="N1091" s="2" t="str">
        <f t="shared" si="37"/>
        <v>Annabel KITTO1500m</v>
      </c>
      <c r="O1091" t="str">
        <f>IF(COUNTIFS($N$2:$N$3997, N1091)&gt;1, "Duplicate", "Unique")</f>
        <v>Unique</v>
      </c>
    </row>
    <row r="1092" spans="1:15" x14ac:dyDescent="0.2">
      <c r="A1092" s="2">
        <v>1091</v>
      </c>
      <c r="B1092" s="2">
        <f t="shared" si="38"/>
        <v>112</v>
      </c>
      <c r="C1092" t="s">
        <v>154</v>
      </c>
      <c r="D1092" t="s">
        <v>25</v>
      </c>
      <c r="E1092" s="5">
        <v>37208</v>
      </c>
      <c r="F1092" s="41">
        <f ca="1">DATEDIF(E1092,TODAY(),"y")</f>
        <v>20</v>
      </c>
      <c r="G1092" s="42" t="str">
        <f>IFERROR(VLOOKUP(C1092&amp;D1092,AUS_male_points_list!$A$3:$S$1048576,19,FALSE), IFERROR(VLOOKUP(C1092&amp;D1092,AUS_female_points_list!$A$3:$S$1048576,19,FALSE),""))</f>
        <v/>
      </c>
      <c r="I1092" s="81">
        <f>IFERROR(VLOOKUP(C1092&amp;D1092,AUS_male_Toplist_21_22!$N$3:$Q$2969,2,FALSE),IFERROR(VLOOKUP(C1092&amp;D1092,AUS_female_Toplist_21_22!$N$3:$Q$2879,2,FALSE),"Not found"))</f>
        <v>993</v>
      </c>
      <c r="J1092" s="81">
        <f>IFERROR(VLOOKUP(C1092&amp;D1092,AUS_male_Toplist_21_22!$N$3:$Q$2969,3,FALSE),IFERROR(VLOOKUP(C1092&amp;D1092,AUS_female_Toplist_21_22!$N$3:$Q$2879,3,FALSE),"Not found"))</f>
        <v>178</v>
      </c>
      <c r="K1092" s="2">
        <f>IFERROR(VLOOKUP(C1092&amp;D1092,AUS_male_Toplist_21_22!$N$3:$Q$2969,4,FALSE),IFERROR(VLOOKUP(C1092&amp;D1092,AUS_female_Toplist_21_22!$N$3:$Q$2879,4,FALSE),"Not found"))</f>
        <v>43</v>
      </c>
      <c r="L1092" s="2">
        <f>(COUNTIF($C$2:$C1092,$C1092)=1)+0</f>
        <v>1</v>
      </c>
      <c r="M1092" s="2">
        <f>IF(L1092=1,RANK(I1092,$I$2:$I$1209,0),"Alternate event")</f>
        <v>650</v>
      </c>
      <c r="N1092" s="2" t="str">
        <f t="shared" si="37"/>
        <v>Sundance FULLER200m</v>
      </c>
      <c r="O1092" t="str">
        <f>IF(COUNTIFS($N$2:$N$3997, N1092)&gt;1, "Duplicate", "Unique")</f>
        <v>Unique</v>
      </c>
    </row>
    <row r="1093" spans="1:15" x14ac:dyDescent="0.2">
      <c r="A1093" s="2">
        <v>1092</v>
      </c>
      <c r="B1093" s="2">
        <f t="shared" si="38"/>
        <v>112</v>
      </c>
      <c r="C1093" t="s">
        <v>705</v>
      </c>
      <c r="D1093" t="s">
        <v>30</v>
      </c>
      <c r="E1093" s="5">
        <v>35757</v>
      </c>
      <c r="F1093" s="41">
        <f ca="1">DATEDIF(E1093,TODAY(),"y")</f>
        <v>24</v>
      </c>
      <c r="G1093" s="42" t="str">
        <f>IFERROR(VLOOKUP(C1093&amp;D1093,AUS_male_points_list!$A$3:$S$1048576,19,FALSE), IFERROR(VLOOKUP(C1093&amp;D1093,AUS_female_points_list!$A$3:$S$1048576,19,FALSE),""))</f>
        <v/>
      </c>
      <c r="I1093" s="81">
        <f>IFERROR(VLOOKUP(C1093&amp;D1093,AUS_male_Toplist_21_22!$N$3:$Q$2969,2,FALSE),IFERROR(VLOOKUP(C1093&amp;D1093,AUS_female_Toplist_21_22!$N$3:$Q$2879,2,FALSE),"Not found"))</f>
        <v>935</v>
      </c>
      <c r="J1093" s="81">
        <f>IFERROR(VLOOKUP(C1093&amp;D1093,AUS_male_Toplist_21_22!$N$3:$Q$2969,3,FALSE),IFERROR(VLOOKUP(C1093&amp;D1093,AUS_female_Toplist_21_22!$N$3:$Q$2879,3,FALSE),"Not found"))</f>
        <v>179</v>
      </c>
      <c r="K1093" s="2">
        <f>IFERROR(VLOOKUP(C1093&amp;D1093,AUS_male_Toplist_21_22!$N$3:$Q$2969,4,FALSE),IFERROR(VLOOKUP(C1093&amp;D1093,AUS_female_Toplist_21_22!$N$3:$Q$2879,4,FALSE),"Not found"))</f>
        <v>19</v>
      </c>
      <c r="L1093" s="2">
        <f>(COUNTIF($C$2:$C1093,$C1093)=1)+0</f>
        <v>0</v>
      </c>
      <c r="M1093" s="2" t="str">
        <f>IF(L1093=1,RANK(I1093,$I$2:$I$1209,0),"Alternate event")</f>
        <v>Alternate event</v>
      </c>
      <c r="N1093" s="2" t="str">
        <f t="shared" si="37"/>
        <v>Alastair CHRISTY10000m</v>
      </c>
      <c r="O1093" t="str">
        <f>IF(COUNTIFS($N$2:$N$3997, N1093)&gt;1, "Duplicate", "Unique")</f>
        <v>Unique</v>
      </c>
    </row>
    <row r="1094" spans="1:15" x14ac:dyDescent="0.2">
      <c r="A1094" s="2">
        <v>1093</v>
      </c>
      <c r="B1094" s="2">
        <f t="shared" si="38"/>
        <v>112</v>
      </c>
      <c r="C1094" t="s">
        <v>951</v>
      </c>
      <c r="D1094" t="s">
        <v>29</v>
      </c>
      <c r="E1094" s="5">
        <v>0</v>
      </c>
      <c r="F1094" s="41">
        <f ca="1">DATEDIF(E1094,TODAY(),"y")</f>
        <v>122</v>
      </c>
      <c r="G1094" s="42" t="str">
        <f>IFERROR(VLOOKUP(C1094&amp;D1094,AUS_male_points_list!$A$3:$S$1048576,19,FALSE), IFERROR(VLOOKUP(C1094&amp;D1094,AUS_female_points_list!$A$3:$S$1048576,19,FALSE),""))</f>
        <v/>
      </c>
      <c r="I1094" s="81">
        <f>IFERROR(VLOOKUP(C1094&amp;D1094,AUS_male_Toplist_21_22!$N$3:$Q$2969,2,FALSE),IFERROR(VLOOKUP(C1094&amp;D1094,AUS_female_Toplist_21_22!$N$3:$Q$2879,2,FALSE),"Not found"))</f>
        <v>925</v>
      </c>
      <c r="J1094" s="81">
        <f>IFERROR(VLOOKUP(C1094&amp;D1094,AUS_male_Toplist_21_22!$N$3:$Q$2969,3,FALSE),IFERROR(VLOOKUP(C1094&amp;D1094,AUS_female_Toplist_21_22!$N$3:$Q$2879,3,FALSE),"Not found"))</f>
        <v>179</v>
      </c>
      <c r="K1094" s="2">
        <f>IFERROR(VLOOKUP(C1094&amp;D1094,AUS_male_Toplist_21_22!$N$3:$Q$2969,4,FALSE),IFERROR(VLOOKUP(C1094&amp;D1094,AUS_female_Toplist_21_22!$N$3:$Q$2879,4,FALSE),"Not found"))</f>
        <v>35</v>
      </c>
      <c r="L1094" s="2">
        <f>(COUNTIF($C$2:$C1094,$C1094)=1)+0</f>
        <v>1</v>
      </c>
      <c r="M1094" s="2">
        <f>IF(L1094=1,RANK(I1094,$I$2:$I$1209,0),"Alternate event")</f>
        <v>911</v>
      </c>
      <c r="N1094" s="2" t="str">
        <f t="shared" si="37"/>
        <v>Ella HIGGINS5000m</v>
      </c>
      <c r="O1094" t="str">
        <f>IF(COUNTIFS($N$2:$N$3997, N1094)&gt;1, "Duplicate", "Unique")</f>
        <v>Unique</v>
      </c>
    </row>
    <row r="1095" spans="1:15" x14ac:dyDescent="0.2">
      <c r="A1095" s="2">
        <v>1094</v>
      </c>
      <c r="B1095" s="2">
        <f t="shared" si="38"/>
        <v>112</v>
      </c>
      <c r="C1095" t="s">
        <v>907</v>
      </c>
      <c r="D1095" s="5" t="s">
        <v>28</v>
      </c>
      <c r="E1095" s="5">
        <v>44671</v>
      </c>
      <c r="F1095" s="41" t="e">
        <f ca="1">DATEDIF(E1095,TODAY(),"y")</f>
        <v>#NUM!</v>
      </c>
      <c r="G1095" s="42" t="str">
        <f>IFERROR(VLOOKUP(C1095&amp;D1095,AUS_male_points_list!$A$3:$S$1048576,19,FALSE), IFERROR(VLOOKUP(C1095&amp;D1095,AUS_female_points_list!$A$3:$S$1048576,19,FALSE),""))</f>
        <v/>
      </c>
      <c r="I1095" s="81">
        <f>IFERROR(VLOOKUP(C1095&amp;D1095,AUS_male_Toplist_21_22!$N$3:$Q$2969,2,FALSE),IFERROR(VLOOKUP(C1095&amp;D1095,AUS_female_Toplist_21_22!$N$3:$Q$2879,2,FALSE),"Not found"))</f>
        <v>976</v>
      </c>
      <c r="J1095" s="81">
        <f>IFERROR(VLOOKUP(C1095&amp;D1095,AUS_male_Toplist_21_22!$N$3:$Q$2969,3,FALSE),IFERROR(VLOOKUP(C1095&amp;D1095,AUS_female_Toplist_21_22!$N$3:$Q$2879,3,FALSE),"Not found"))</f>
        <v>179</v>
      </c>
      <c r="K1095" s="2">
        <f>IFERROR(VLOOKUP(C1095&amp;D1095,AUS_male_Toplist_21_22!$N$3:$Q$2969,4,FALSE),IFERROR(VLOOKUP(C1095&amp;D1095,AUS_female_Toplist_21_22!$N$3:$Q$2879,4,FALSE),"Not found"))</f>
        <v>50</v>
      </c>
      <c r="L1095" s="2">
        <f>(COUNTIF($C$2:$C1095,$C1095)=1)+0</f>
        <v>1</v>
      </c>
      <c r="M1095" s="2">
        <f>IF(L1095=1,RANK(I1095,$I$2:$I$1209,0),"Alternate event")</f>
        <v>742</v>
      </c>
      <c r="N1095" s="2" t="str">
        <f t="shared" si="37"/>
        <v>Hamish HART1500m</v>
      </c>
      <c r="O1095" t="str">
        <f>IF(COUNTIFS($N$2:$N$3997, N1095)&gt;1, "Duplicate", "Unique")</f>
        <v>Unique</v>
      </c>
    </row>
    <row r="1096" spans="1:15" x14ac:dyDescent="0.2">
      <c r="A1096" s="2">
        <v>1095</v>
      </c>
      <c r="B1096" s="2">
        <f t="shared" si="38"/>
        <v>112</v>
      </c>
      <c r="C1096" t="s">
        <v>696</v>
      </c>
      <c r="D1096" t="s">
        <v>30</v>
      </c>
      <c r="E1096" s="5">
        <v>34767</v>
      </c>
      <c r="F1096" s="41">
        <f ca="1">DATEDIF(E1096,TODAY(),"y")</f>
        <v>27</v>
      </c>
      <c r="G1096" s="42" t="str">
        <f>IFERROR(VLOOKUP(C1096&amp;D1096,AUS_male_points_list!$A$3:$S$1048576,19,FALSE), IFERROR(VLOOKUP(C1096&amp;D1096,AUS_female_points_list!$A$3:$S$1048576,19,FALSE),""))</f>
        <v/>
      </c>
      <c r="I1096" s="81">
        <f>IFERROR(VLOOKUP(C1096&amp;D1096,AUS_male_Toplist_21_22!$N$3:$Q$2969,2,FALSE),IFERROR(VLOOKUP(C1096&amp;D1096,AUS_female_Toplist_21_22!$N$3:$Q$2879,2,FALSE),"Not found"))</f>
        <v>933</v>
      </c>
      <c r="J1096" s="81">
        <f>IFERROR(VLOOKUP(C1096&amp;D1096,AUS_male_Toplist_21_22!$N$3:$Q$2969,3,FALSE),IFERROR(VLOOKUP(C1096&amp;D1096,AUS_female_Toplist_21_22!$N$3:$Q$2879,3,FALSE),"Not found"))</f>
        <v>180</v>
      </c>
      <c r="K1096" s="2">
        <f>IFERROR(VLOOKUP(C1096&amp;D1096,AUS_male_Toplist_21_22!$N$3:$Q$2969,4,FALSE),IFERROR(VLOOKUP(C1096&amp;D1096,AUS_female_Toplist_21_22!$N$3:$Q$2879,4,FALSE),"Not found"))</f>
        <v>20</v>
      </c>
      <c r="L1096" s="2">
        <f>(COUNTIF($C$2:$C1096,$C1096)=1)+0</f>
        <v>0</v>
      </c>
      <c r="M1096" s="2" t="str">
        <f>IF(L1096=1,RANK(I1096,$I$2:$I$1209,0),"Alternate event")</f>
        <v>Alternate event</v>
      </c>
      <c r="N1096" s="2" t="str">
        <f t="shared" si="37"/>
        <v>Adrian POTTER10000m</v>
      </c>
      <c r="O1096" t="str">
        <f>IF(COUNTIFS($N$2:$N$3997, N1096)&gt;1, "Duplicate", "Unique")</f>
        <v>Unique</v>
      </c>
    </row>
    <row r="1097" spans="1:15" x14ac:dyDescent="0.2">
      <c r="A1097" s="2">
        <v>1096</v>
      </c>
      <c r="B1097" s="2">
        <f t="shared" si="38"/>
        <v>112</v>
      </c>
      <c r="C1097" t="s">
        <v>575</v>
      </c>
      <c r="D1097" t="s">
        <v>25</v>
      </c>
      <c r="E1097" s="5">
        <v>38152</v>
      </c>
      <c r="F1097" s="41">
        <f ca="1">DATEDIF(E1097,TODAY(),"y")</f>
        <v>17</v>
      </c>
      <c r="G1097" s="42" t="str">
        <f>IFERROR(VLOOKUP(C1097&amp;D1097,AUS_male_points_list!$A$3:$S$1048576,19,FALSE), IFERROR(VLOOKUP(C1097&amp;D1097,AUS_female_points_list!$A$3:$S$1048576,19,FALSE),""))</f>
        <v/>
      </c>
      <c r="I1097" s="81">
        <f>IFERROR(VLOOKUP(C1097&amp;D1097,AUS_male_Toplist_21_22!$N$3:$Q$2969,2,FALSE),IFERROR(VLOOKUP(C1097&amp;D1097,AUS_female_Toplist_21_22!$N$3:$Q$2879,2,FALSE),"Not found"))</f>
        <v>986</v>
      </c>
      <c r="J1097" s="81">
        <f>IFERROR(VLOOKUP(C1097&amp;D1097,AUS_male_Toplist_21_22!$N$3:$Q$2969,3,FALSE),IFERROR(VLOOKUP(C1097&amp;D1097,AUS_female_Toplist_21_22!$N$3:$Q$2879,3,FALSE),"Not found"))</f>
        <v>180</v>
      </c>
      <c r="K1097" s="2">
        <f>IFERROR(VLOOKUP(C1097&amp;D1097,AUS_male_Toplist_21_22!$N$3:$Q$2969,4,FALSE),IFERROR(VLOOKUP(C1097&amp;D1097,AUS_female_Toplist_21_22!$N$3:$Q$2879,4,FALSE),"Not found"))</f>
        <v>43</v>
      </c>
      <c r="L1097" s="2">
        <f>(COUNTIF($C$2:$C1097,$C1097)=1)+0</f>
        <v>1</v>
      </c>
      <c r="M1097" s="2">
        <f>IF(L1097=1,RANK(I1097,$I$2:$I$1209,0),"Alternate event")</f>
        <v>684</v>
      </c>
      <c r="N1097" s="2" t="str">
        <f t="shared" si="37"/>
        <v>Jack BOULTON200m</v>
      </c>
      <c r="O1097" t="str">
        <f>IF(COUNTIFS($N$2:$N$3997, N1097)&gt;1, "Duplicate", "Unique")</f>
        <v>Unique</v>
      </c>
    </row>
    <row r="1098" spans="1:15" x14ac:dyDescent="0.2">
      <c r="A1098" s="2">
        <v>1097</v>
      </c>
      <c r="B1098" s="2">
        <f t="shared" si="38"/>
        <v>112</v>
      </c>
      <c r="C1098" t="s">
        <v>5191</v>
      </c>
      <c r="D1098" t="s">
        <v>27</v>
      </c>
      <c r="E1098" s="5">
        <v>44762</v>
      </c>
      <c r="F1098" s="41" t="e">
        <f ca="1">DATEDIF(E1098,TODAY(),"y")</f>
        <v>#NUM!</v>
      </c>
      <c r="G1098" s="42" t="str">
        <f>IFERROR(VLOOKUP(C1098&amp;D1098,AUS_male_points_list!$A$3:$S$1048576,19,FALSE), IFERROR(VLOOKUP(C1098&amp;D1098,AUS_female_points_list!$A$3:$S$1048576,19,FALSE),""))</f>
        <v/>
      </c>
      <c r="I1098" s="81">
        <f>IFERROR(VLOOKUP(C1098&amp;D1098,AUS_male_Toplist_21_22!$N$3:$Q$2969,2,FALSE),IFERROR(VLOOKUP(C1098&amp;D1098,AUS_female_Toplist_21_22!$N$3:$Q$2879,2,FALSE),"Not found"))</f>
        <v>974</v>
      </c>
      <c r="J1098" s="81">
        <f>IFERROR(VLOOKUP(C1098&amp;D1098,AUS_male_Toplist_21_22!$N$3:$Q$2969,3,FALSE),IFERROR(VLOOKUP(C1098&amp;D1098,AUS_female_Toplist_21_22!$N$3:$Q$2879,3,FALSE),"Not found"))</f>
        <v>180</v>
      </c>
      <c r="K1098" s="2">
        <f>IFERROR(VLOOKUP(C1098&amp;D1098,AUS_male_Toplist_21_22!$N$3:$Q$2969,4,FALSE),IFERROR(VLOOKUP(C1098&amp;D1098,AUS_female_Toplist_21_22!$N$3:$Q$2879,4,FALSE),"Not found"))</f>
        <v>44</v>
      </c>
      <c r="L1098" s="2">
        <f>(COUNTIF($C$2:$C1098,$C1098)=1)+0</f>
        <v>1</v>
      </c>
      <c r="M1098" s="2">
        <f>IF(L1098=1,RANK(I1098,$I$2:$I$1209,0),"Alternate event")</f>
        <v>746</v>
      </c>
      <c r="N1098" s="2" t="str">
        <f t="shared" si="37"/>
        <v>Denielle HILLS800m</v>
      </c>
      <c r="O1098" t="str">
        <f>IF(COUNTIFS($N$2:$N$3997, N1098)&gt;1, "Duplicate", "Unique")</f>
        <v>Unique</v>
      </c>
    </row>
    <row r="1099" spans="1:15" x14ac:dyDescent="0.2">
      <c r="A1099" s="2">
        <v>1098</v>
      </c>
      <c r="B1099" s="2">
        <f t="shared" si="38"/>
        <v>112</v>
      </c>
      <c r="C1099" t="s">
        <v>5191</v>
      </c>
      <c r="D1099" t="s">
        <v>28</v>
      </c>
      <c r="E1099" s="5">
        <v>44762</v>
      </c>
      <c r="F1099" s="41" t="e">
        <f ca="1">DATEDIF(E1099,TODAY(),"y")</f>
        <v>#NUM!</v>
      </c>
      <c r="G1099" s="42" t="str">
        <f>IFERROR(VLOOKUP(C1099&amp;D1099,AUS_male_points_list!$A$3:$S$1048576,19,FALSE), IFERROR(VLOOKUP(C1099&amp;D1099,AUS_female_points_list!$A$3:$S$1048576,19,FALSE),""))</f>
        <v/>
      </c>
      <c r="I1099" s="81">
        <f>IFERROR(VLOOKUP(C1099&amp;D1099,AUS_male_Toplist_21_22!$N$3:$Q$2969,2,FALSE),IFERROR(VLOOKUP(C1099&amp;D1099,AUS_female_Toplist_21_22!$N$3:$Q$2879,2,FALSE),"Not found"))</f>
        <v>951</v>
      </c>
      <c r="J1099" s="81">
        <f>IFERROR(VLOOKUP(C1099&amp;D1099,AUS_male_Toplist_21_22!$N$3:$Q$2969,3,FALSE),IFERROR(VLOOKUP(C1099&amp;D1099,AUS_female_Toplist_21_22!$N$3:$Q$2879,3,FALSE),"Not found"))</f>
        <v>180</v>
      </c>
      <c r="K1099" s="2">
        <f>IFERROR(VLOOKUP(C1099&amp;D1099,AUS_male_Toplist_21_22!$N$3:$Q$2969,4,FALSE),IFERROR(VLOOKUP(C1099&amp;D1099,AUS_female_Toplist_21_22!$N$3:$Q$2879,4,FALSE),"Not found"))</f>
        <v>57</v>
      </c>
      <c r="L1099" s="2">
        <f>(COUNTIF($C$2:$C1099,$C1099)=1)+0</f>
        <v>0</v>
      </c>
      <c r="M1099" s="2" t="str">
        <f>IF(L1099=1,RANK(I1099,$I$2:$I$1209,0),"Alternate event")</f>
        <v>Alternate event</v>
      </c>
      <c r="N1099" s="2" t="str">
        <f t="shared" si="37"/>
        <v>Denielle HILLS1500m</v>
      </c>
      <c r="O1099" t="str">
        <f>IF(COUNTIFS($N$2:$N$3997, N1099)&gt;1, "Duplicate", "Unique")</f>
        <v>Unique</v>
      </c>
    </row>
    <row r="1100" spans="1:15" x14ac:dyDescent="0.2">
      <c r="A1100" s="2">
        <v>1099</v>
      </c>
      <c r="B1100" s="2">
        <f t="shared" si="38"/>
        <v>112</v>
      </c>
      <c r="C1100" t="s">
        <v>5327</v>
      </c>
      <c r="D1100" t="s">
        <v>29</v>
      </c>
      <c r="E1100" s="5">
        <v>36066</v>
      </c>
      <c r="F1100" s="41">
        <f ca="1">DATEDIF(E1100,TODAY(),"y")</f>
        <v>23</v>
      </c>
      <c r="G1100" s="42" t="str">
        <f>IFERROR(VLOOKUP(C1100&amp;D1100,AUS_male_points_list!$A$3:$S$1048576,19,FALSE), IFERROR(VLOOKUP(C1100&amp;D1100,AUS_female_points_list!$A$3:$S$1048576,19,FALSE),""))</f>
        <v/>
      </c>
      <c r="I1100" s="81">
        <f>IFERROR(VLOOKUP(C1100&amp;D1100,AUS_male_Toplist_21_22!$N$3:$Q$2969,2,FALSE),IFERROR(VLOOKUP(C1100&amp;D1100,AUS_female_Toplist_21_22!$N$3:$Q$2879,2,FALSE),"Not found"))</f>
        <v>942</v>
      </c>
      <c r="J1100" s="81">
        <f>IFERROR(VLOOKUP(C1100&amp;D1100,AUS_male_Toplist_21_22!$N$3:$Q$2969,3,FALSE),IFERROR(VLOOKUP(C1100&amp;D1100,AUS_female_Toplist_21_22!$N$3:$Q$2879,3,FALSE),"Not found"))</f>
        <v>181</v>
      </c>
      <c r="K1100" s="2">
        <f>IFERROR(VLOOKUP(C1100&amp;D1100,AUS_male_Toplist_21_22!$N$3:$Q$2969,4,FALSE),IFERROR(VLOOKUP(C1100&amp;D1100,AUS_female_Toplist_21_22!$N$3:$Q$2879,4,FALSE),"Not found"))</f>
        <v>39</v>
      </c>
      <c r="L1100" s="2">
        <f>(COUNTIF($C$2:$C1100,$C1100)=1)+0</f>
        <v>1</v>
      </c>
      <c r="M1100" s="2">
        <f>IF(L1100=1,RANK(I1100,$I$2:$I$1209,0),"Alternate event")</f>
        <v>854</v>
      </c>
      <c r="N1100" s="2" t="str">
        <f t="shared" si="37"/>
        <v>Lachlan HERD5000m</v>
      </c>
      <c r="O1100" t="str">
        <f>IF(COUNTIFS($N$2:$N$3997, N1100)&gt;1, "Duplicate", "Unique")</f>
        <v>Unique</v>
      </c>
    </row>
    <row r="1101" spans="1:15" x14ac:dyDescent="0.2">
      <c r="A1101" s="2">
        <v>1100</v>
      </c>
      <c r="B1101" s="2">
        <f t="shared" si="38"/>
        <v>112</v>
      </c>
      <c r="C1101" t="s">
        <v>570</v>
      </c>
      <c r="D1101" t="s">
        <v>25</v>
      </c>
      <c r="E1101" s="5">
        <v>35493</v>
      </c>
      <c r="F1101" s="41">
        <f ca="1">DATEDIF(E1101,TODAY(),"y")</f>
        <v>25</v>
      </c>
      <c r="G1101" s="42" t="str">
        <f>IFERROR(VLOOKUP(C1101&amp;D1101,AUS_male_points_list!$A$3:$S$1048576,19,FALSE), IFERROR(VLOOKUP(C1101&amp;D1101,AUS_female_points_list!$A$3:$S$1048576,19,FALSE),""))</f>
        <v/>
      </c>
      <c r="I1101" s="81">
        <f>IFERROR(VLOOKUP(C1101&amp;D1101,AUS_male_Toplist_21_22!$N$3:$Q$2969,2,FALSE),IFERROR(VLOOKUP(C1101&amp;D1101,AUS_female_Toplist_21_22!$N$3:$Q$2879,2,FALSE),"Not found"))</f>
        <v>985</v>
      </c>
      <c r="J1101" s="81">
        <f>IFERROR(VLOOKUP(C1101&amp;D1101,AUS_male_Toplist_21_22!$N$3:$Q$2969,3,FALSE),IFERROR(VLOOKUP(C1101&amp;D1101,AUS_female_Toplist_21_22!$N$3:$Q$2879,3,FALSE),"Not found"))</f>
        <v>181</v>
      </c>
      <c r="K1101" s="2">
        <f>IFERROR(VLOOKUP(C1101&amp;D1101,AUS_male_Toplist_21_22!$N$3:$Q$2969,4,FALSE),IFERROR(VLOOKUP(C1101&amp;D1101,AUS_female_Toplist_21_22!$N$3:$Q$2879,4,FALSE),"Not found"))</f>
        <v>44</v>
      </c>
      <c r="L1101" s="2">
        <f>(COUNTIF($C$2:$C1101,$C1101)=1)+0</f>
        <v>1</v>
      </c>
      <c r="M1101" s="2">
        <f>IF(L1101=1,RANK(I1101,$I$2:$I$1209,0),"Alternate event")</f>
        <v>689</v>
      </c>
      <c r="N1101" s="2" t="str">
        <f t="shared" si="37"/>
        <v>Ryan ATKINS200m</v>
      </c>
      <c r="O1101" t="str">
        <f>IF(COUNTIFS($N$2:$N$3997, N1101)&gt;1, "Duplicate", "Unique")</f>
        <v>Unique</v>
      </c>
    </row>
    <row r="1102" spans="1:15" x14ac:dyDescent="0.2">
      <c r="A1102" s="2">
        <v>1101</v>
      </c>
      <c r="B1102" s="2">
        <f t="shared" si="38"/>
        <v>112</v>
      </c>
      <c r="C1102" t="s">
        <v>257</v>
      </c>
      <c r="D1102" t="s">
        <v>27</v>
      </c>
      <c r="E1102" s="5">
        <v>44701</v>
      </c>
      <c r="F1102" s="41" t="e">
        <f ca="1">DATEDIF(E1102,TODAY(),"y")</f>
        <v>#NUM!</v>
      </c>
      <c r="G1102" s="42" t="str">
        <f>IFERROR(VLOOKUP(C1102&amp;D1102,AUS_male_points_list!$A$3:$S$1048576,19,FALSE), IFERROR(VLOOKUP(C1102&amp;D1102,AUS_female_points_list!$A$3:$S$1048576,19,FALSE),""))</f>
        <v/>
      </c>
      <c r="I1102" s="81">
        <f>IFERROR(VLOOKUP(C1102&amp;D1102,AUS_male_Toplist_21_22!$N$3:$Q$2969,2,FALSE),IFERROR(VLOOKUP(C1102&amp;D1102,AUS_female_Toplist_21_22!$N$3:$Q$2879,2,FALSE),"Not found"))</f>
        <v>973</v>
      </c>
      <c r="J1102" s="81">
        <f>IFERROR(VLOOKUP(C1102&amp;D1102,AUS_male_Toplist_21_22!$N$3:$Q$2969,3,FALSE),IFERROR(VLOOKUP(C1102&amp;D1102,AUS_female_Toplist_21_22!$N$3:$Q$2879,3,FALSE),"Not found"))</f>
        <v>181</v>
      </c>
      <c r="K1102" s="2">
        <f>IFERROR(VLOOKUP(C1102&amp;D1102,AUS_male_Toplist_21_22!$N$3:$Q$2969,4,FALSE),IFERROR(VLOOKUP(C1102&amp;D1102,AUS_female_Toplist_21_22!$N$3:$Q$2879,4,FALSE),"Not found"))</f>
        <v>45</v>
      </c>
      <c r="L1102" s="2">
        <f>(COUNTIF($C$2:$C1102,$C1102)=1)+0</f>
        <v>0</v>
      </c>
      <c r="M1102" s="2" t="str">
        <f>IF(L1102=1,RANK(I1102,$I$2:$I$1209,0),"Alternate event")</f>
        <v>Alternate event</v>
      </c>
      <c r="N1102" s="2" t="str">
        <f t="shared" si="37"/>
        <v>Kiara FLAVEL800m</v>
      </c>
      <c r="O1102" t="str">
        <f>IF(COUNTIFS($N$2:$N$3997, N1102)&gt;1, "Duplicate", "Unique")</f>
        <v>Unique</v>
      </c>
    </row>
    <row r="1103" spans="1:15" x14ac:dyDescent="0.2">
      <c r="A1103" s="2">
        <v>1102</v>
      </c>
      <c r="B1103" s="2">
        <f t="shared" si="38"/>
        <v>112</v>
      </c>
      <c r="C1103" t="s">
        <v>932</v>
      </c>
      <c r="D1103" t="s">
        <v>29</v>
      </c>
      <c r="E1103" s="5">
        <v>0</v>
      </c>
      <c r="F1103" s="41">
        <f ca="1">DATEDIF(E1103,TODAY(),"y")</f>
        <v>122</v>
      </c>
      <c r="G1103" s="42" t="str">
        <f>IFERROR(VLOOKUP(C1103&amp;D1103,AUS_male_points_list!$A$3:$S$1048576,19,FALSE), IFERROR(VLOOKUP(C1103&amp;D1103,AUS_female_points_list!$A$3:$S$1048576,19,FALSE),""))</f>
        <v/>
      </c>
      <c r="I1103" s="81">
        <f>IFERROR(VLOOKUP(C1103&amp;D1103,AUS_male_Toplist_21_22!$N$3:$Q$2969,2,FALSE),IFERROR(VLOOKUP(C1103&amp;D1103,AUS_female_Toplist_21_22!$N$3:$Q$2879,2,FALSE),"Not found"))</f>
        <v>921</v>
      </c>
      <c r="J1103" s="81">
        <f>IFERROR(VLOOKUP(C1103&amp;D1103,AUS_male_Toplist_21_22!$N$3:$Q$2969,3,FALSE),IFERROR(VLOOKUP(C1103&amp;D1103,AUS_female_Toplist_21_22!$N$3:$Q$2879,3,FALSE),"Not found"))</f>
        <v>182</v>
      </c>
      <c r="K1103" s="2">
        <f>IFERROR(VLOOKUP(C1103&amp;D1103,AUS_male_Toplist_21_22!$N$3:$Q$2969,4,FALSE),IFERROR(VLOOKUP(C1103&amp;D1103,AUS_female_Toplist_21_22!$N$3:$Q$2879,4,FALSE),"Not found"))</f>
        <v>36</v>
      </c>
      <c r="L1103" s="2">
        <f>(COUNTIF($C$2:$C1103,$C1103)=1)+0</f>
        <v>0</v>
      </c>
      <c r="M1103" s="2" t="str">
        <f>IF(L1103=1,RANK(I1103,$I$2:$I$1209,0),"Alternate event")</f>
        <v>Alternate event</v>
      </c>
      <c r="N1103" s="2" t="str">
        <f t="shared" si="37"/>
        <v>Zoe TOLAND5000m</v>
      </c>
      <c r="O1103" t="str">
        <f>IF(COUNTIFS($N$2:$N$3997, N1103)&gt;1, "Duplicate", "Unique")</f>
        <v>Unique</v>
      </c>
    </row>
    <row r="1104" spans="1:15" x14ac:dyDescent="0.2">
      <c r="A1104" s="2">
        <v>1103</v>
      </c>
      <c r="B1104" s="2">
        <f t="shared" si="38"/>
        <v>112</v>
      </c>
      <c r="C1104" t="s">
        <v>876</v>
      </c>
      <c r="D1104" t="s">
        <v>29</v>
      </c>
      <c r="E1104" s="5">
        <v>0</v>
      </c>
      <c r="F1104" s="41">
        <f ca="1">DATEDIF(E1104,TODAY(),"y")</f>
        <v>122</v>
      </c>
      <c r="G1104" s="42" t="str">
        <f>IFERROR(VLOOKUP(C1104&amp;D1104,AUS_male_points_list!$A$3:$S$1048576,19,FALSE), IFERROR(VLOOKUP(C1104&amp;D1104,AUS_female_points_list!$A$3:$S$1048576,19,FALSE),""))</f>
        <v/>
      </c>
      <c r="I1104" s="81">
        <f>IFERROR(VLOOKUP(C1104&amp;D1104,AUS_male_Toplist_21_22!$N$3:$Q$2969,2,FALSE),IFERROR(VLOOKUP(C1104&amp;D1104,AUS_female_Toplist_21_22!$N$3:$Q$2879,2,FALSE),"Not found"))</f>
        <v>921</v>
      </c>
      <c r="J1104" s="81">
        <f>IFERROR(VLOOKUP(C1104&amp;D1104,AUS_male_Toplist_21_22!$N$3:$Q$2969,3,FALSE),IFERROR(VLOOKUP(C1104&amp;D1104,AUS_female_Toplist_21_22!$N$3:$Q$2879,3,FALSE),"Not found"))</f>
        <v>182</v>
      </c>
      <c r="K1104" s="2">
        <f>IFERROR(VLOOKUP(C1104&amp;D1104,AUS_male_Toplist_21_22!$N$3:$Q$2969,4,FALSE),IFERROR(VLOOKUP(C1104&amp;D1104,AUS_female_Toplist_21_22!$N$3:$Q$2879,4,FALSE),"Not found"))</f>
        <v>36</v>
      </c>
      <c r="L1104" s="2">
        <f>(COUNTIF($C$2:$C1104,$C1104)=1)+0</f>
        <v>1</v>
      </c>
      <c r="M1104" s="2">
        <f>IF(L1104=1,RANK(I1104,$I$2:$I$1209,0),"Alternate event")</f>
        <v>926</v>
      </c>
      <c r="N1104" s="2" t="str">
        <f t="shared" si="37"/>
        <v>Isobel HUME5000m</v>
      </c>
      <c r="O1104" t="str">
        <f>IF(COUNTIFS($N$2:$N$3997, N1104)&gt;1, "Duplicate", "Unique")</f>
        <v>Unique</v>
      </c>
    </row>
    <row r="1105" spans="1:15" x14ac:dyDescent="0.2">
      <c r="A1105" s="2">
        <v>1104</v>
      </c>
      <c r="B1105" s="2">
        <f t="shared" si="38"/>
        <v>112</v>
      </c>
      <c r="C1105" t="s">
        <v>704</v>
      </c>
      <c r="D1105" t="s">
        <v>29</v>
      </c>
      <c r="E1105" s="5">
        <v>44640</v>
      </c>
      <c r="F1105" s="41" t="e">
        <f ca="1">DATEDIF(E1105,TODAY(),"y")</f>
        <v>#NUM!</v>
      </c>
      <c r="G1105" s="42" t="str">
        <f>IFERROR(VLOOKUP(C1105&amp;D1105,AUS_male_points_list!$A$3:$S$1048576,19,FALSE), IFERROR(VLOOKUP(C1105&amp;D1105,AUS_female_points_list!$A$3:$S$1048576,19,FALSE),""))</f>
        <v/>
      </c>
      <c r="I1105" s="81">
        <f>IFERROR(VLOOKUP(C1105&amp;D1105,AUS_male_Toplist_21_22!$N$3:$Q$2969,2,FALSE),IFERROR(VLOOKUP(C1105&amp;D1105,AUS_female_Toplist_21_22!$N$3:$Q$2879,2,FALSE),"Not found"))</f>
        <v>940</v>
      </c>
      <c r="J1105" s="81">
        <f>IFERROR(VLOOKUP(C1105&amp;D1105,AUS_male_Toplist_21_22!$N$3:$Q$2969,3,FALSE),IFERROR(VLOOKUP(C1105&amp;D1105,AUS_female_Toplist_21_22!$N$3:$Q$2879,3,FALSE),"Not found"))</f>
        <v>182</v>
      </c>
      <c r="K1105" s="2">
        <f>IFERROR(VLOOKUP(C1105&amp;D1105,AUS_male_Toplist_21_22!$N$3:$Q$2969,4,FALSE),IFERROR(VLOOKUP(C1105&amp;D1105,AUS_female_Toplist_21_22!$N$3:$Q$2879,4,FALSE),"Not found"))</f>
        <v>40</v>
      </c>
      <c r="L1105" s="2">
        <f>(COUNTIF($C$2:$C1105,$C1105)=1)+0</f>
        <v>0</v>
      </c>
      <c r="M1105" s="2" t="str">
        <f>IF(L1105=1,RANK(I1105,$I$2:$I$1209,0),"Alternate event")</f>
        <v>Alternate event</v>
      </c>
      <c r="N1105" s="2" t="str">
        <f t="shared" si="37"/>
        <v>Brandon FORD5000m</v>
      </c>
      <c r="O1105" t="str">
        <f>IF(COUNTIFS($N$2:$N$3997, N1105)&gt;1, "Duplicate", "Unique")</f>
        <v>Unique</v>
      </c>
    </row>
    <row r="1106" spans="1:15" x14ac:dyDescent="0.2">
      <c r="A1106" s="2">
        <v>1105</v>
      </c>
      <c r="B1106" s="2">
        <f t="shared" si="38"/>
        <v>112</v>
      </c>
      <c r="C1106" t="s">
        <v>1072</v>
      </c>
      <c r="D1106" t="s">
        <v>29</v>
      </c>
      <c r="E1106" s="5">
        <v>33669</v>
      </c>
      <c r="F1106" s="41">
        <f ca="1">DATEDIF(E1106,TODAY(),"y")</f>
        <v>30</v>
      </c>
      <c r="G1106" s="42" t="str">
        <f>IFERROR(VLOOKUP(C1106&amp;D1106,AUS_male_points_list!$A$3:$S$1048576,19,FALSE), IFERROR(VLOOKUP(C1106&amp;D1106,AUS_female_points_list!$A$3:$S$1048576,19,FALSE),""))</f>
        <v/>
      </c>
      <c r="I1106" s="81">
        <f>IFERROR(VLOOKUP(C1106&amp;D1106,AUS_male_Toplist_21_22!$N$3:$Q$2969,2,FALSE),IFERROR(VLOOKUP(C1106&amp;D1106,AUS_female_Toplist_21_22!$N$3:$Q$2879,2,FALSE),"Not found"))</f>
        <v>940</v>
      </c>
      <c r="J1106" s="81">
        <f>IFERROR(VLOOKUP(C1106&amp;D1106,AUS_male_Toplist_21_22!$N$3:$Q$2969,3,FALSE),IFERROR(VLOOKUP(C1106&amp;D1106,AUS_female_Toplist_21_22!$N$3:$Q$2879,3,FALSE),"Not found"))</f>
        <v>182</v>
      </c>
      <c r="K1106" s="2">
        <f>IFERROR(VLOOKUP(C1106&amp;D1106,AUS_male_Toplist_21_22!$N$3:$Q$2969,4,FALSE),IFERROR(VLOOKUP(C1106&amp;D1106,AUS_female_Toplist_21_22!$N$3:$Q$2879,4,FALSE),"Not found"))</f>
        <v>40</v>
      </c>
      <c r="L1106" s="2">
        <f>(COUNTIF($C$2:$C1106,$C1106)=1)+0</f>
        <v>1</v>
      </c>
      <c r="M1106" s="2">
        <f>IF(L1106=1,RANK(I1106,$I$2:$I$1209,0),"Alternate event")</f>
        <v>861</v>
      </c>
      <c r="N1106" s="2" t="str">
        <f t="shared" si="37"/>
        <v>Joshua JOHNSON5000m</v>
      </c>
      <c r="O1106" t="str">
        <f>IF(COUNTIFS($N$2:$N$3997, N1106)&gt;1, "Duplicate", "Unique")</f>
        <v>Unique</v>
      </c>
    </row>
    <row r="1107" spans="1:15" x14ac:dyDescent="0.2">
      <c r="A1107" s="2">
        <v>1106</v>
      </c>
      <c r="B1107" s="2">
        <f t="shared" si="38"/>
        <v>112</v>
      </c>
      <c r="C1107" t="s">
        <v>1073</v>
      </c>
      <c r="D1107" t="s">
        <v>29</v>
      </c>
      <c r="E1107" s="5">
        <v>1998</v>
      </c>
      <c r="F1107" s="41">
        <f ca="1">DATEDIF(E1107,TODAY(),"y")</f>
        <v>116</v>
      </c>
      <c r="G1107" s="42" t="str">
        <f>IFERROR(VLOOKUP(C1107&amp;D1107,AUS_male_points_list!$A$3:$S$1048576,19,FALSE), IFERROR(VLOOKUP(C1107&amp;D1107,AUS_female_points_list!$A$3:$S$1048576,19,FALSE),""))</f>
        <v/>
      </c>
      <c r="I1107" s="81">
        <f>IFERROR(VLOOKUP(C1107&amp;D1107,AUS_male_Toplist_21_22!$N$3:$Q$2969,2,FALSE),IFERROR(VLOOKUP(C1107&amp;D1107,AUS_female_Toplist_21_22!$N$3:$Q$2879,2,FALSE),"Not found"))</f>
        <v>940</v>
      </c>
      <c r="J1107" s="81">
        <f>IFERROR(VLOOKUP(C1107&amp;D1107,AUS_male_Toplist_21_22!$N$3:$Q$2969,3,FALSE),IFERROR(VLOOKUP(C1107&amp;D1107,AUS_female_Toplist_21_22!$N$3:$Q$2879,3,FALSE),"Not found"))</f>
        <v>182</v>
      </c>
      <c r="K1107" s="2">
        <f>IFERROR(VLOOKUP(C1107&amp;D1107,AUS_male_Toplist_21_22!$N$3:$Q$2969,4,FALSE),IFERROR(VLOOKUP(C1107&amp;D1107,AUS_female_Toplist_21_22!$N$3:$Q$2879,4,FALSE),"Not found"))</f>
        <v>40</v>
      </c>
      <c r="L1107" s="2">
        <f>(COUNTIF($C$2:$C1107,$C1107)=1)+0</f>
        <v>1</v>
      </c>
      <c r="M1107" s="2">
        <f>IF(L1107=1,RANK(I1107,$I$2:$I$1209,0),"Alternate event")</f>
        <v>861</v>
      </c>
      <c r="N1107" s="2" t="str">
        <f t="shared" si="37"/>
        <v>Bailey MURZECKI-HINCE5000m</v>
      </c>
      <c r="O1107" t="str">
        <f>IF(COUNTIFS($N$2:$N$3997, N1107)&gt;1, "Duplicate", "Unique")</f>
        <v>Unique</v>
      </c>
    </row>
    <row r="1108" spans="1:15" x14ac:dyDescent="0.2">
      <c r="A1108" s="2">
        <v>1107</v>
      </c>
      <c r="B1108" s="2">
        <f t="shared" si="38"/>
        <v>112</v>
      </c>
      <c r="C1108" t="s">
        <v>176</v>
      </c>
      <c r="D1108" t="s">
        <v>2</v>
      </c>
      <c r="E1108" s="5">
        <v>37172</v>
      </c>
      <c r="F1108" s="41">
        <f ca="1">DATEDIF(E1108,TODAY(),"y")</f>
        <v>20</v>
      </c>
      <c r="G1108" s="42" t="str">
        <f>IFERROR(VLOOKUP(C1108&amp;D1108,AUS_male_points_list!$A$3:$S$1048576,19,FALSE), IFERROR(VLOOKUP(C1108&amp;D1108,AUS_female_points_list!$A$3:$S$1048576,19,FALSE),""))</f>
        <v/>
      </c>
      <c r="I1108" s="81">
        <f>IFERROR(VLOOKUP(C1108&amp;D1108,AUS_male_Toplist_21_22!$N$3:$Q$2969,2,FALSE),IFERROR(VLOOKUP(C1108&amp;D1108,AUS_female_Toplist_21_22!$N$3:$Q$2879,2,FALSE),"Not found"))</f>
        <v>1001</v>
      </c>
      <c r="J1108" s="81">
        <f>IFERROR(VLOOKUP(C1108&amp;D1108,AUS_male_Toplist_21_22!$N$3:$Q$2969,3,FALSE),IFERROR(VLOOKUP(C1108&amp;D1108,AUS_female_Toplist_21_22!$N$3:$Q$2879,3,FALSE),"Not found"))</f>
        <v>182</v>
      </c>
      <c r="K1108" s="2">
        <f>IFERROR(VLOOKUP(C1108&amp;D1108,AUS_male_Toplist_21_22!$N$3:$Q$2969,4,FALSE),IFERROR(VLOOKUP(C1108&amp;D1108,AUS_female_Toplist_21_22!$N$3:$Q$2879,4,FALSE),"Not found"))</f>
        <v>42</v>
      </c>
      <c r="L1108" s="2">
        <f>(COUNTIF($C$2:$C1108,$C1108)=1)+0</f>
        <v>1</v>
      </c>
      <c r="M1108" s="2">
        <f>IF(L1108=1,RANK(I1108,$I$2:$I$1209,0),"Alternate event")</f>
        <v>608</v>
      </c>
      <c r="N1108" s="2" t="str">
        <f t="shared" si="37"/>
        <v>Bronte PICKERING100m</v>
      </c>
      <c r="O1108" t="str">
        <f>IF(COUNTIFS($N$2:$N$3997, N1108)&gt;1, "Duplicate", "Unique")</f>
        <v>Unique</v>
      </c>
    </row>
    <row r="1109" spans="1:15" x14ac:dyDescent="0.2">
      <c r="A1109" s="2">
        <v>1108</v>
      </c>
      <c r="B1109" s="2">
        <f t="shared" si="38"/>
        <v>112</v>
      </c>
      <c r="C1109" t="s">
        <v>140</v>
      </c>
      <c r="D1109" t="s">
        <v>25</v>
      </c>
      <c r="E1109" s="5">
        <v>1999</v>
      </c>
      <c r="F1109" s="41">
        <f ca="1">DATEDIF(E1109,TODAY(),"y")</f>
        <v>116</v>
      </c>
      <c r="G1109" s="42" t="str">
        <f>IFERROR(VLOOKUP(C1109&amp;D1109,AUS_male_points_list!$A$3:$S$1048576,19,FALSE), IFERROR(VLOOKUP(C1109&amp;D1109,AUS_female_points_list!$A$3:$S$1048576,19,FALSE),""))</f>
        <v/>
      </c>
      <c r="I1109" s="81">
        <f>IFERROR(VLOOKUP(C1109&amp;D1109,AUS_male_Toplist_21_22!$N$3:$Q$2969,2,FALSE),IFERROR(VLOOKUP(C1109&amp;D1109,AUS_female_Toplist_21_22!$N$3:$Q$2879,2,FALSE),"Not found"))</f>
        <v>987</v>
      </c>
      <c r="J1109" s="81">
        <f>IFERROR(VLOOKUP(C1109&amp;D1109,AUS_male_Toplist_21_22!$N$3:$Q$2969,3,FALSE),IFERROR(VLOOKUP(C1109&amp;D1109,AUS_female_Toplist_21_22!$N$3:$Q$2879,3,FALSE),"Not found"))</f>
        <v>182</v>
      </c>
      <c r="K1109" s="2">
        <f>IFERROR(VLOOKUP(C1109&amp;D1109,AUS_male_Toplist_21_22!$N$3:$Q$2969,4,FALSE),IFERROR(VLOOKUP(C1109&amp;D1109,AUS_female_Toplist_21_22!$N$3:$Q$2879,4,FALSE),"Not found"))</f>
        <v>44</v>
      </c>
      <c r="L1109" s="2">
        <f>(COUNTIF($C$2:$C1109,$C1109)=1)+0</f>
        <v>1</v>
      </c>
      <c r="M1109" s="2">
        <f>IF(L1109=1,RANK(I1109,$I$2:$I$1209,0),"Alternate event")</f>
        <v>681</v>
      </c>
      <c r="N1109" s="2" t="str">
        <f t="shared" si="37"/>
        <v>Connie MURRAY200m</v>
      </c>
      <c r="O1109" t="str">
        <f>IF(COUNTIFS($N$2:$N$3997, N1109)&gt;1, "Duplicate", "Unique")</f>
        <v>Unique</v>
      </c>
    </row>
    <row r="1110" spans="1:15" x14ac:dyDescent="0.2">
      <c r="A1110" s="2">
        <v>1109</v>
      </c>
      <c r="B1110" s="2">
        <f t="shared" si="38"/>
        <v>112</v>
      </c>
      <c r="C1110" t="s">
        <v>571</v>
      </c>
      <c r="D1110" t="s">
        <v>25</v>
      </c>
      <c r="E1110" s="5">
        <v>44732</v>
      </c>
      <c r="F1110" s="41" t="e">
        <f ca="1">DATEDIF(E1110,TODAY(),"y")</f>
        <v>#NUM!</v>
      </c>
      <c r="G1110" s="42" t="str">
        <f>IFERROR(VLOOKUP(C1110&amp;D1110,AUS_male_points_list!$A$3:$S$1048576,19,FALSE), IFERROR(VLOOKUP(C1110&amp;D1110,AUS_female_points_list!$A$3:$S$1048576,19,FALSE),""))</f>
        <v/>
      </c>
      <c r="I1110" s="81">
        <f>IFERROR(VLOOKUP(C1110&amp;D1110,AUS_male_Toplist_21_22!$N$3:$Q$2969,2,FALSE),IFERROR(VLOOKUP(C1110&amp;D1110,AUS_female_Toplist_21_22!$N$3:$Q$2879,2,FALSE),"Not found"))</f>
        <v>984</v>
      </c>
      <c r="J1110" s="81">
        <f>IFERROR(VLOOKUP(C1110&amp;D1110,AUS_male_Toplist_21_22!$N$3:$Q$2969,3,FALSE),IFERROR(VLOOKUP(C1110&amp;D1110,AUS_female_Toplist_21_22!$N$3:$Q$2879,3,FALSE),"Not found"))</f>
        <v>182</v>
      </c>
      <c r="K1110" s="2">
        <f>IFERROR(VLOOKUP(C1110&amp;D1110,AUS_male_Toplist_21_22!$N$3:$Q$2969,4,FALSE),IFERROR(VLOOKUP(C1110&amp;D1110,AUS_female_Toplist_21_22!$N$3:$Q$2879,4,FALSE),"Not found"))</f>
        <v>45</v>
      </c>
      <c r="L1110" s="2">
        <f>(COUNTIF($C$2:$C1110,$C1110)=1)+0</f>
        <v>1</v>
      </c>
      <c r="M1110" s="2">
        <f>IF(L1110=1,RANK(I1110,$I$2:$I$1209,0),"Alternate event")</f>
        <v>694</v>
      </c>
      <c r="N1110" s="2" t="str">
        <f t="shared" si="37"/>
        <v>Max BERRY200m</v>
      </c>
      <c r="O1110" t="str">
        <f>IF(COUNTIFS($N$2:$N$3997, N1110)&gt;1, "Duplicate", "Unique")</f>
        <v>Unique</v>
      </c>
    </row>
    <row r="1111" spans="1:15" x14ac:dyDescent="0.2">
      <c r="A1111" s="2">
        <v>1110</v>
      </c>
      <c r="B1111" s="2">
        <f t="shared" si="38"/>
        <v>112</v>
      </c>
      <c r="C1111" t="s">
        <v>537</v>
      </c>
      <c r="D1111" t="s">
        <v>25</v>
      </c>
      <c r="E1111" s="5">
        <v>38091</v>
      </c>
      <c r="F1111" s="41">
        <f ca="1">DATEDIF(E1111,TODAY(),"y")</f>
        <v>17</v>
      </c>
      <c r="G1111" s="42" t="str">
        <f>IFERROR(VLOOKUP(C1111&amp;D1111,AUS_male_points_list!$A$3:$S$1048576,19,FALSE), IFERROR(VLOOKUP(C1111&amp;D1111,AUS_female_points_list!$A$3:$S$1048576,19,FALSE),""))</f>
        <v/>
      </c>
      <c r="I1111" s="81">
        <f>IFERROR(VLOOKUP(C1111&amp;D1111,AUS_male_Toplist_21_22!$N$3:$Q$2969,2,FALSE),IFERROR(VLOOKUP(C1111&amp;D1111,AUS_female_Toplist_21_22!$N$3:$Q$2879,2,FALSE),"Not found"))</f>
        <v>984</v>
      </c>
      <c r="J1111" s="81">
        <f>IFERROR(VLOOKUP(C1111&amp;D1111,AUS_male_Toplist_21_22!$N$3:$Q$2969,3,FALSE),IFERROR(VLOOKUP(C1111&amp;D1111,AUS_female_Toplist_21_22!$N$3:$Q$2879,3,FALSE),"Not found"))</f>
        <v>182</v>
      </c>
      <c r="K1111" s="2">
        <f>IFERROR(VLOOKUP(C1111&amp;D1111,AUS_male_Toplist_21_22!$N$3:$Q$2969,4,FALSE),IFERROR(VLOOKUP(C1111&amp;D1111,AUS_female_Toplist_21_22!$N$3:$Q$2879,4,FALSE),"Not found"))</f>
        <v>45</v>
      </c>
      <c r="L1111" s="2">
        <f>(COUNTIF($C$2:$C1111,$C1111)=1)+0</f>
        <v>1</v>
      </c>
      <c r="M1111" s="2">
        <f>IF(L1111=1,RANK(I1111,$I$2:$I$1209,0),"Alternate event")</f>
        <v>694</v>
      </c>
      <c r="N1111" s="2" t="str">
        <f t="shared" si="37"/>
        <v>Kaleb CLARK200m</v>
      </c>
      <c r="O1111" t="str">
        <f>IF(COUNTIFS($N$2:$N$3997, N1111)&gt;1, "Duplicate", "Unique")</f>
        <v>Unique</v>
      </c>
    </row>
    <row r="1112" spans="1:15" x14ac:dyDescent="0.2">
      <c r="A1112" s="2">
        <v>1111</v>
      </c>
      <c r="B1112" s="2">
        <f t="shared" si="38"/>
        <v>112</v>
      </c>
      <c r="C1112" t="s">
        <v>529</v>
      </c>
      <c r="D1112" t="s">
        <v>25</v>
      </c>
      <c r="E1112" s="5">
        <v>44701</v>
      </c>
      <c r="F1112" s="41" t="e">
        <f ca="1">DATEDIF(E1112,TODAY(),"y")</f>
        <v>#NUM!</v>
      </c>
      <c r="G1112" s="42" t="str">
        <f>IFERROR(VLOOKUP(C1112&amp;D1112,AUS_male_points_list!$A$3:$S$1048576,19,FALSE), IFERROR(VLOOKUP(C1112&amp;D1112,AUS_female_points_list!$A$3:$S$1048576,19,FALSE),""))</f>
        <v/>
      </c>
      <c r="I1112" s="81">
        <f>IFERROR(VLOOKUP(C1112&amp;D1112,AUS_male_Toplist_21_22!$N$3:$Q$2969,2,FALSE),IFERROR(VLOOKUP(C1112&amp;D1112,AUS_female_Toplist_21_22!$N$3:$Q$2879,2,FALSE),"Not found"))</f>
        <v>984</v>
      </c>
      <c r="J1112" s="81">
        <f>IFERROR(VLOOKUP(C1112&amp;D1112,AUS_male_Toplist_21_22!$N$3:$Q$2969,3,FALSE),IFERROR(VLOOKUP(C1112&amp;D1112,AUS_female_Toplist_21_22!$N$3:$Q$2879,3,FALSE),"Not found"))</f>
        <v>182</v>
      </c>
      <c r="K1112" s="2">
        <f>IFERROR(VLOOKUP(C1112&amp;D1112,AUS_male_Toplist_21_22!$N$3:$Q$2969,4,FALSE),IFERROR(VLOOKUP(C1112&amp;D1112,AUS_female_Toplist_21_22!$N$3:$Q$2879,4,FALSE),"Not found"))</f>
        <v>45</v>
      </c>
      <c r="L1112" s="2">
        <f>(COUNTIF($C$2:$C1112,$C1112)=1)+0</f>
        <v>0</v>
      </c>
      <c r="M1112" s="2" t="str">
        <f>IF(L1112=1,RANK(I1112,$I$2:$I$1209,0),"Alternate event")</f>
        <v>Alternate event</v>
      </c>
      <c r="N1112" s="2" t="str">
        <f t="shared" si="37"/>
        <v>Sebastian SULTANA200m</v>
      </c>
      <c r="O1112" t="str">
        <f>IF(COUNTIFS($N$2:$N$3997, N1112)&gt;1, "Duplicate", "Unique")</f>
        <v>Unique</v>
      </c>
    </row>
    <row r="1113" spans="1:15" x14ac:dyDescent="0.2">
      <c r="A1113" s="2">
        <v>1112</v>
      </c>
      <c r="B1113" s="2">
        <f t="shared" si="38"/>
        <v>112</v>
      </c>
      <c r="C1113" t="s">
        <v>1064</v>
      </c>
      <c r="D1113" t="s">
        <v>28</v>
      </c>
      <c r="E1113" s="5">
        <v>44671</v>
      </c>
      <c r="F1113" s="41" t="e">
        <f ca="1">DATEDIF(E1113,TODAY(),"y")</f>
        <v>#NUM!</v>
      </c>
      <c r="G1113" s="42" t="str">
        <f>IFERROR(VLOOKUP(C1113&amp;D1113,AUS_male_points_list!$A$3:$S$1048576,19,FALSE), IFERROR(VLOOKUP(C1113&amp;D1113,AUS_female_points_list!$A$3:$S$1048576,19,FALSE),""))</f>
        <v/>
      </c>
      <c r="I1113" s="81">
        <f>IFERROR(VLOOKUP(C1113&amp;D1113,AUS_male_Toplist_21_22!$N$3:$Q$2969,2,FALSE),IFERROR(VLOOKUP(C1113&amp;D1113,AUS_female_Toplist_21_22!$N$3:$Q$2879,2,FALSE),"Not found"))</f>
        <v>974</v>
      </c>
      <c r="J1113" s="81">
        <f>IFERROR(VLOOKUP(C1113&amp;D1113,AUS_male_Toplist_21_22!$N$3:$Q$2969,3,FALSE),IFERROR(VLOOKUP(C1113&amp;D1113,AUS_female_Toplist_21_22!$N$3:$Q$2879,3,FALSE),"Not found"))</f>
        <v>182</v>
      </c>
      <c r="K1113" s="2">
        <f>IFERROR(VLOOKUP(C1113&amp;D1113,AUS_male_Toplist_21_22!$N$3:$Q$2969,4,FALSE),IFERROR(VLOOKUP(C1113&amp;D1113,AUS_female_Toplist_21_22!$N$3:$Q$2879,4,FALSE),"Not found"))</f>
        <v>51</v>
      </c>
      <c r="L1113" s="2">
        <f>(COUNTIF($C$2:$C1113,$C1113)=1)+0</f>
        <v>1</v>
      </c>
      <c r="M1113" s="2">
        <f>IF(L1113=1,RANK(I1113,$I$2:$I$1209,0),"Alternate event")</f>
        <v>746</v>
      </c>
      <c r="N1113" s="2" t="str">
        <f t="shared" si="37"/>
        <v>Thomas DIAMOND1500m</v>
      </c>
      <c r="O1113" t="str">
        <f>IF(COUNTIFS($N$2:$N$3997, N1113)&gt;1, "Duplicate", "Unique")</f>
        <v>Unique</v>
      </c>
    </row>
    <row r="1114" spans="1:15" x14ac:dyDescent="0.2">
      <c r="A1114" s="2">
        <v>1113</v>
      </c>
      <c r="B1114" s="2">
        <f t="shared" si="38"/>
        <v>112</v>
      </c>
      <c r="C1114" t="s">
        <v>291</v>
      </c>
      <c r="D1114" t="s">
        <v>28</v>
      </c>
      <c r="E1114" s="5">
        <v>38319</v>
      </c>
      <c r="F1114" s="41">
        <f ca="1">DATEDIF(E1114,TODAY(),"y")</f>
        <v>17</v>
      </c>
      <c r="G1114" s="42" t="str">
        <f>IFERROR(VLOOKUP(C1114&amp;D1114,AUS_male_points_list!$A$3:$S$1048576,19,FALSE), IFERROR(VLOOKUP(C1114&amp;D1114,AUS_female_points_list!$A$3:$S$1048576,19,FALSE),""))</f>
        <v/>
      </c>
      <c r="I1114" s="81">
        <f>IFERROR(VLOOKUP(C1114&amp;D1114,AUS_male_Toplist_21_22!$N$3:$Q$2969,2,FALSE),IFERROR(VLOOKUP(C1114&amp;D1114,AUS_female_Toplist_21_22!$N$3:$Q$2879,2,FALSE),"Not found"))</f>
        <v>947</v>
      </c>
      <c r="J1114" s="81">
        <f>IFERROR(VLOOKUP(C1114&amp;D1114,AUS_male_Toplist_21_22!$N$3:$Q$2969,3,FALSE),IFERROR(VLOOKUP(C1114&amp;D1114,AUS_female_Toplist_21_22!$N$3:$Q$2879,3,FALSE),"Not found"))</f>
        <v>182</v>
      </c>
      <c r="K1114" s="2">
        <f>IFERROR(VLOOKUP(C1114&amp;D1114,AUS_male_Toplist_21_22!$N$3:$Q$2969,4,FALSE),IFERROR(VLOOKUP(C1114&amp;D1114,AUS_female_Toplist_21_22!$N$3:$Q$2879,4,FALSE),"Not found"))</f>
        <v>58</v>
      </c>
      <c r="L1114" s="2">
        <f>(COUNTIF($C$2:$C1114,$C1114)=1)+0</f>
        <v>1</v>
      </c>
      <c r="M1114" s="2">
        <f>IF(L1114=1,RANK(I1114,$I$2:$I$1209,0),"Alternate event")</f>
        <v>837</v>
      </c>
      <c r="N1114" s="2" t="str">
        <f t="shared" si="37"/>
        <v>Ashleigh CANDY1500m</v>
      </c>
      <c r="O1114" t="str">
        <f>IF(COUNTIFS($N$2:$N$3997, N1114)&gt;1, "Duplicate", "Unique")</f>
        <v>Unique</v>
      </c>
    </row>
    <row r="1115" spans="1:15" x14ac:dyDescent="0.2">
      <c r="A1115" s="2">
        <v>1114</v>
      </c>
      <c r="B1115" s="2">
        <f t="shared" si="38"/>
        <v>112</v>
      </c>
      <c r="C1115" t="s">
        <v>698</v>
      </c>
      <c r="D1115" t="s">
        <v>30</v>
      </c>
      <c r="E1115" s="5">
        <v>36044</v>
      </c>
      <c r="F1115" s="41">
        <f ca="1">DATEDIF(E1115,TODAY(),"y")</f>
        <v>23</v>
      </c>
      <c r="G1115" s="42" t="str">
        <f>IFERROR(VLOOKUP(C1115&amp;D1115,AUS_male_points_list!$A$3:$S$1048576,19,FALSE), IFERROR(VLOOKUP(C1115&amp;D1115,AUS_female_points_list!$A$3:$S$1048576,19,FALSE),""))</f>
        <v/>
      </c>
      <c r="I1115" s="81">
        <f>IFERROR(VLOOKUP(C1115&amp;D1115,AUS_male_Toplist_21_22!$N$3:$Q$2969,2,FALSE),IFERROR(VLOOKUP(C1115&amp;D1115,AUS_female_Toplist_21_22!$N$3:$Q$2879,2,FALSE),"Not found"))</f>
        <v>924</v>
      </c>
      <c r="J1115" s="81">
        <f>IFERROR(VLOOKUP(C1115&amp;D1115,AUS_male_Toplist_21_22!$N$3:$Q$2969,3,FALSE),IFERROR(VLOOKUP(C1115&amp;D1115,AUS_female_Toplist_21_22!$N$3:$Q$2879,3,FALSE),"Not found"))</f>
        <v>183</v>
      </c>
      <c r="K1115" s="2">
        <f>IFERROR(VLOOKUP(C1115&amp;D1115,AUS_male_Toplist_21_22!$N$3:$Q$2969,4,FALSE),IFERROR(VLOOKUP(C1115&amp;D1115,AUS_female_Toplist_21_22!$N$3:$Q$2879,4,FALSE),"Not found"))</f>
        <v>21</v>
      </c>
      <c r="L1115" s="2">
        <f>(COUNTIF($C$2:$C1115,$C1115)=1)+0</f>
        <v>0</v>
      </c>
      <c r="M1115" s="2" t="str">
        <f>IF(L1115=1,RANK(I1115,$I$2:$I$1209,0),"Alternate event")</f>
        <v>Alternate event</v>
      </c>
      <c r="N1115" s="2" t="str">
        <f t="shared" si="37"/>
        <v>Tim VINCENT10000m</v>
      </c>
      <c r="O1115" t="str">
        <f>IF(COUNTIFS($N$2:$N$3997, N1115)&gt;1, "Duplicate", "Unique")</f>
        <v>Unique</v>
      </c>
    </row>
    <row r="1116" spans="1:15" x14ac:dyDescent="0.2">
      <c r="A1116" s="2">
        <v>1115</v>
      </c>
      <c r="B1116" s="2">
        <f t="shared" si="38"/>
        <v>112</v>
      </c>
      <c r="C1116" t="s">
        <v>866</v>
      </c>
      <c r="D1116" t="s">
        <v>30</v>
      </c>
      <c r="E1116" s="5">
        <v>44581</v>
      </c>
      <c r="F1116" s="41">
        <f ca="1">DATEDIF(E1116,TODAY(),"y")</f>
        <v>0</v>
      </c>
      <c r="G1116" s="42" t="str">
        <f>IFERROR(VLOOKUP(C1116&amp;D1116,AUS_male_points_list!$A$3:$S$1048576,19,FALSE), IFERROR(VLOOKUP(C1116&amp;D1116,AUS_female_points_list!$A$3:$S$1048576,19,FALSE),""))</f>
        <v/>
      </c>
      <c r="I1116" s="81">
        <f>IFERROR(VLOOKUP(C1116&amp;D1116,AUS_male_Toplist_21_22!$N$3:$Q$2969,2,FALSE),IFERROR(VLOOKUP(C1116&amp;D1116,AUS_female_Toplist_21_22!$N$3:$Q$2879,2,FALSE),"Not found"))</f>
        <v>924</v>
      </c>
      <c r="J1116" s="81">
        <f>IFERROR(VLOOKUP(C1116&amp;D1116,AUS_male_Toplist_21_22!$N$3:$Q$2969,3,FALSE),IFERROR(VLOOKUP(C1116&amp;D1116,AUS_female_Toplist_21_22!$N$3:$Q$2879,3,FALSE),"Not found"))</f>
        <v>183</v>
      </c>
      <c r="K1116" s="2">
        <f>IFERROR(VLOOKUP(C1116&amp;D1116,AUS_male_Toplist_21_22!$N$3:$Q$2969,4,FALSE),IFERROR(VLOOKUP(C1116&amp;D1116,AUS_female_Toplist_21_22!$N$3:$Q$2879,4,FALSE),"Not found"))</f>
        <v>21</v>
      </c>
      <c r="L1116" s="2">
        <f>(COUNTIF($C$2:$C1116,$C1116)=1)+0</f>
        <v>0</v>
      </c>
      <c r="M1116" s="2" t="str">
        <f>IF(L1116=1,RANK(I1116,$I$2:$I$1209,0),"Alternate event")</f>
        <v>Alternate event</v>
      </c>
      <c r="N1116" s="2" t="str">
        <f t="shared" si="37"/>
        <v>Seth O'DONNELL10000m</v>
      </c>
      <c r="O1116" t="str">
        <f>IF(COUNTIFS($N$2:$N$3997, N1116)&gt;1, "Duplicate", "Unique")</f>
        <v>Unique</v>
      </c>
    </row>
    <row r="1117" spans="1:15" x14ac:dyDescent="0.2">
      <c r="A1117" s="2">
        <v>1116</v>
      </c>
      <c r="B1117" s="2">
        <f t="shared" si="38"/>
        <v>112</v>
      </c>
      <c r="C1117" t="s">
        <v>535</v>
      </c>
      <c r="D1117" t="s">
        <v>2</v>
      </c>
      <c r="E1117" s="5">
        <v>37235</v>
      </c>
      <c r="F1117" s="41">
        <f ca="1">DATEDIF(E1117,TODAY(),"y")</f>
        <v>20</v>
      </c>
      <c r="G1117" s="42" t="str">
        <f>IFERROR(VLOOKUP(C1117&amp;D1117,AUS_male_points_list!$A$3:$S$1048576,19,FALSE), IFERROR(VLOOKUP(C1117&amp;D1117,AUS_female_points_list!$A$3:$S$1048576,19,FALSE),""))</f>
        <v/>
      </c>
      <c r="I1117" s="81">
        <f>IFERROR(VLOOKUP(C1117&amp;D1117,AUS_male_Toplist_21_22!$N$3:$Q$2969,2,FALSE),IFERROR(VLOOKUP(C1117&amp;D1117,AUS_female_Toplist_21_22!$N$3:$Q$2879,2,FALSE),"Not found"))</f>
        <v>1005</v>
      </c>
      <c r="J1117" s="81">
        <f>IFERROR(VLOOKUP(C1117&amp;D1117,AUS_male_Toplist_21_22!$N$3:$Q$2969,3,FALSE),IFERROR(VLOOKUP(C1117&amp;D1117,AUS_female_Toplist_21_22!$N$3:$Q$2879,3,FALSE),"Not found"))</f>
        <v>183</v>
      </c>
      <c r="K1117" s="2">
        <f>IFERROR(VLOOKUP(C1117&amp;D1117,AUS_male_Toplist_21_22!$N$3:$Q$2969,4,FALSE),IFERROR(VLOOKUP(C1117&amp;D1117,AUS_female_Toplist_21_22!$N$3:$Q$2879,4,FALSE),"Not found"))</f>
        <v>32</v>
      </c>
      <c r="L1117" s="2">
        <f>(COUNTIF($C$2:$C1117,$C1117)=1)+0</f>
        <v>0</v>
      </c>
      <c r="M1117" s="2" t="str">
        <f>IF(L1117=1,RANK(I1117,$I$2:$I$1209,0),"Alternate event")</f>
        <v>Alternate event</v>
      </c>
      <c r="N1117" s="2" t="str">
        <f t="shared" si="37"/>
        <v>Christopher GEORDAS100m</v>
      </c>
      <c r="O1117" t="str">
        <f>IF(COUNTIFS($N$2:$N$3997, N1117)&gt;1, "Duplicate", "Unique")</f>
        <v>Unique</v>
      </c>
    </row>
    <row r="1118" spans="1:15" x14ac:dyDescent="0.2">
      <c r="A1118" s="2">
        <v>1117</v>
      </c>
      <c r="B1118" s="2">
        <f t="shared" si="38"/>
        <v>112</v>
      </c>
      <c r="C1118" t="s">
        <v>204</v>
      </c>
      <c r="D1118" t="s">
        <v>25</v>
      </c>
      <c r="E1118" s="5">
        <v>0</v>
      </c>
      <c r="F1118" s="41">
        <f ca="1">DATEDIF(E1118,TODAY(),"y")</f>
        <v>122</v>
      </c>
      <c r="G1118" s="42" t="str">
        <f>IFERROR(VLOOKUP(C1118&amp;D1118,AUS_male_points_list!$A$3:$S$1048576,19,FALSE), IFERROR(VLOOKUP(C1118&amp;D1118,AUS_female_points_list!$A$3:$S$1048576,19,FALSE),""))</f>
        <v/>
      </c>
      <c r="I1118" s="81">
        <f>IFERROR(VLOOKUP(C1118&amp;D1118,AUS_male_Toplist_21_22!$N$3:$Q$2969,2,FALSE),IFERROR(VLOOKUP(C1118&amp;D1118,AUS_female_Toplist_21_22!$N$3:$Q$2879,2,FALSE),"Not found"))</f>
        <v>986</v>
      </c>
      <c r="J1118" s="81">
        <f>IFERROR(VLOOKUP(C1118&amp;D1118,AUS_male_Toplist_21_22!$N$3:$Q$2969,3,FALSE),IFERROR(VLOOKUP(C1118&amp;D1118,AUS_female_Toplist_21_22!$N$3:$Q$2879,3,FALSE),"Not found"))</f>
        <v>184</v>
      </c>
      <c r="K1118" s="2">
        <f>IFERROR(VLOOKUP(C1118&amp;D1118,AUS_male_Toplist_21_22!$N$3:$Q$2969,4,FALSE),IFERROR(VLOOKUP(C1118&amp;D1118,AUS_female_Toplist_21_22!$N$3:$Q$2879,4,FALSE),"Not found"))</f>
        <v>45</v>
      </c>
      <c r="L1118" s="2">
        <f>(COUNTIF($C$2:$C1118,$C1118)=1)+0</f>
        <v>1</v>
      </c>
      <c r="M1118" s="2">
        <f>IF(L1118=1,RANK(I1118,$I$2:$I$1209,0),"Alternate event")</f>
        <v>684</v>
      </c>
      <c r="N1118" s="2" t="str">
        <f t="shared" si="37"/>
        <v>Charlotte MCAULIFFE200m</v>
      </c>
      <c r="O1118" t="str">
        <f>IF(COUNTIFS($N$2:$N$3997, N1118)&gt;1, "Duplicate", "Unique")</f>
        <v>Unique</v>
      </c>
    </row>
    <row r="1119" spans="1:15" x14ac:dyDescent="0.2">
      <c r="A1119" s="2">
        <v>1118</v>
      </c>
      <c r="B1119" s="2">
        <f t="shared" si="38"/>
        <v>112</v>
      </c>
      <c r="C1119" t="s">
        <v>933</v>
      </c>
      <c r="D1119" t="s">
        <v>28</v>
      </c>
      <c r="E1119" s="5">
        <v>33588</v>
      </c>
      <c r="F1119" s="41">
        <f ca="1">DATEDIF(E1119,TODAY(),"y")</f>
        <v>30</v>
      </c>
      <c r="G1119" s="42" t="str">
        <f>IFERROR(VLOOKUP(C1119&amp;D1119,AUS_male_points_list!$A$3:$S$1048576,19,FALSE), IFERROR(VLOOKUP(C1119&amp;D1119,AUS_female_points_list!$A$3:$S$1048576,19,FALSE),""))</f>
        <v/>
      </c>
      <c r="I1119" s="81">
        <f>IFERROR(VLOOKUP(C1119&amp;D1119,AUS_male_Toplist_21_22!$N$3:$Q$2969,2,FALSE),IFERROR(VLOOKUP(C1119&amp;D1119,AUS_female_Toplist_21_22!$N$3:$Q$2879,2,FALSE),"Not found"))</f>
        <v>945</v>
      </c>
      <c r="J1119" s="81">
        <f>IFERROR(VLOOKUP(C1119&amp;D1119,AUS_male_Toplist_21_22!$N$3:$Q$2969,3,FALSE),IFERROR(VLOOKUP(C1119&amp;D1119,AUS_female_Toplist_21_22!$N$3:$Q$2879,3,FALSE),"Not found"))</f>
        <v>184</v>
      </c>
      <c r="K1119" s="2">
        <f>IFERROR(VLOOKUP(C1119&amp;D1119,AUS_male_Toplist_21_22!$N$3:$Q$2969,4,FALSE),IFERROR(VLOOKUP(C1119&amp;D1119,AUS_female_Toplist_21_22!$N$3:$Q$2879,4,FALSE),"Not found"))</f>
        <v>59</v>
      </c>
      <c r="L1119" s="2">
        <f>(COUNTIF($C$2:$C1119,$C1119)=1)+0</f>
        <v>1</v>
      </c>
      <c r="M1119" s="2">
        <f>IF(L1119=1,RANK(I1119,$I$2:$I$1209,0),"Alternate event")</f>
        <v>840</v>
      </c>
      <c r="N1119" s="2" t="str">
        <f t="shared" si="37"/>
        <v>Keely WATERS1500m</v>
      </c>
      <c r="O1119" t="str">
        <f>IF(COUNTIFS($N$2:$N$3997, N1119)&gt;1, "Duplicate", "Unique")</f>
        <v>Unique</v>
      </c>
    </row>
    <row r="1120" spans="1:15" x14ac:dyDescent="0.2">
      <c r="A1120" s="2">
        <v>1119</v>
      </c>
      <c r="B1120" s="2">
        <f t="shared" si="38"/>
        <v>112</v>
      </c>
      <c r="C1120" t="s">
        <v>934</v>
      </c>
      <c r="D1120" t="s">
        <v>28</v>
      </c>
      <c r="E1120" s="5">
        <v>44701</v>
      </c>
      <c r="F1120" s="41" t="e">
        <f ca="1">DATEDIF(E1120,TODAY(),"y")</f>
        <v>#NUM!</v>
      </c>
      <c r="G1120" s="42" t="str">
        <f>IFERROR(VLOOKUP(C1120&amp;D1120,AUS_male_points_list!$A$3:$S$1048576,19,FALSE), IFERROR(VLOOKUP(C1120&amp;D1120,AUS_female_points_list!$A$3:$S$1048576,19,FALSE),""))</f>
        <v/>
      </c>
      <c r="I1120" s="81">
        <f>IFERROR(VLOOKUP(C1120&amp;D1120,AUS_male_Toplist_21_22!$N$3:$Q$2969,2,FALSE),IFERROR(VLOOKUP(C1120&amp;D1120,AUS_female_Toplist_21_22!$N$3:$Q$2879,2,FALSE),"Not found"))</f>
        <v>945</v>
      </c>
      <c r="J1120" s="81">
        <f>IFERROR(VLOOKUP(C1120&amp;D1120,AUS_male_Toplist_21_22!$N$3:$Q$2969,3,FALSE),IFERROR(VLOOKUP(C1120&amp;D1120,AUS_female_Toplist_21_22!$N$3:$Q$2879,3,FALSE),"Not found"))</f>
        <v>184</v>
      </c>
      <c r="K1120" s="2">
        <f>IFERROR(VLOOKUP(C1120&amp;D1120,AUS_male_Toplist_21_22!$N$3:$Q$2969,4,FALSE),IFERROR(VLOOKUP(C1120&amp;D1120,AUS_female_Toplist_21_22!$N$3:$Q$2879,4,FALSE),"Not found"))</f>
        <v>59</v>
      </c>
      <c r="L1120" s="2">
        <f>(COUNTIF($C$2:$C1120,$C1120)=1)+0</f>
        <v>1</v>
      </c>
      <c r="M1120" s="2">
        <f>IF(L1120=1,RANK(I1120,$I$2:$I$1209,0),"Alternate event")</f>
        <v>840</v>
      </c>
      <c r="N1120" s="2" t="str">
        <f t="shared" si="37"/>
        <v>Bridie HILL1500m</v>
      </c>
      <c r="O1120" t="str">
        <f>IF(COUNTIFS($N$2:$N$3997, N1120)&gt;1, "Duplicate", "Unique")</f>
        <v>Unique</v>
      </c>
    </row>
    <row r="1121" spans="1:15" x14ac:dyDescent="0.2">
      <c r="A1121" s="2">
        <v>1120</v>
      </c>
      <c r="B1121" s="2">
        <f t="shared" si="38"/>
        <v>112</v>
      </c>
      <c r="C1121" t="s">
        <v>5328</v>
      </c>
      <c r="D1121" t="s">
        <v>29</v>
      </c>
      <c r="E1121" s="5">
        <v>0</v>
      </c>
      <c r="F1121" s="41">
        <f ca="1">DATEDIF(E1121,TODAY(),"y")</f>
        <v>122</v>
      </c>
      <c r="G1121" s="42" t="str">
        <f>IFERROR(VLOOKUP(C1121&amp;D1121,AUS_male_points_list!$A$3:$S$1048576,19,FALSE), IFERROR(VLOOKUP(C1121&amp;D1121,AUS_female_points_list!$A$3:$S$1048576,19,FALSE),""))</f>
        <v/>
      </c>
      <c r="I1121" s="81">
        <f>IFERROR(VLOOKUP(C1121&amp;D1121,AUS_male_Toplist_21_22!$N$3:$Q$2969,2,FALSE),IFERROR(VLOOKUP(C1121&amp;D1121,AUS_female_Toplist_21_22!$N$3:$Q$2879,2,FALSE),"Not found"))</f>
        <v>939</v>
      </c>
      <c r="J1121" s="81">
        <f>IFERROR(VLOOKUP(C1121&amp;D1121,AUS_male_Toplist_21_22!$N$3:$Q$2969,3,FALSE),IFERROR(VLOOKUP(C1121&amp;D1121,AUS_female_Toplist_21_22!$N$3:$Q$2879,3,FALSE),"Not found"))</f>
        <v>185</v>
      </c>
      <c r="K1121" s="2">
        <f>IFERROR(VLOOKUP(C1121&amp;D1121,AUS_male_Toplist_21_22!$N$3:$Q$2969,4,FALSE),IFERROR(VLOOKUP(C1121&amp;D1121,AUS_female_Toplist_21_22!$N$3:$Q$2879,4,FALSE),"Not found"))</f>
        <v>43</v>
      </c>
      <c r="L1121" s="2">
        <f>(COUNTIF($C$2:$C1121,$C1121)=1)+0</f>
        <v>1</v>
      </c>
      <c r="M1121" s="2">
        <f>IF(L1121=1,RANK(I1121,$I$2:$I$1209,0),"Alternate event")</f>
        <v>868</v>
      </c>
      <c r="N1121" s="2" t="str">
        <f t="shared" si="37"/>
        <v>Nathan STOATE5000m</v>
      </c>
      <c r="O1121" t="str">
        <f>IF(COUNTIFS($N$2:$N$3997, N1121)&gt;1, "Duplicate", "Unique")</f>
        <v>Unique</v>
      </c>
    </row>
    <row r="1122" spans="1:15" x14ac:dyDescent="0.2">
      <c r="A1122" s="2">
        <v>1121</v>
      </c>
      <c r="B1122" s="2">
        <f t="shared" si="38"/>
        <v>112</v>
      </c>
      <c r="C1122" t="s">
        <v>290</v>
      </c>
      <c r="D1122" t="s">
        <v>28</v>
      </c>
      <c r="E1122" s="5">
        <v>44701</v>
      </c>
      <c r="F1122" s="41" t="e">
        <f ca="1">DATEDIF(E1122,TODAY(),"y")</f>
        <v>#NUM!</v>
      </c>
      <c r="G1122" s="42" t="str">
        <f>IFERROR(VLOOKUP(C1122&amp;D1122,AUS_male_points_list!$A$3:$S$1048576,19,FALSE), IFERROR(VLOOKUP(C1122&amp;D1122,AUS_female_points_list!$A$3:$S$1048576,19,FALSE),""))</f>
        <v/>
      </c>
      <c r="I1122" s="81">
        <f>IFERROR(VLOOKUP(C1122&amp;D1122,AUS_male_Toplist_21_22!$N$3:$Q$2969,2,FALSE),IFERROR(VLOOKUP(C1122&amp;D1122,AUS_female_Toplist_21_22!$N$3:$Q$2879,2,FALSE),"Not found"))</f>
        <v>944</v>
      </c>
      <c r="J1122" s="81">
        <f>IFERROR(VLOOKUP(C1122&amp;D1122,AUS_male_Toplist_21_22!$N$3:$Q$2969,3,FALSE),IFERROR(VLOOKUP(C1122&amp;D1122,AUS_female_Toplist_21_22!$N$3:$Q$2879,3,FALSE),"Not found"))</f>
        <v>186</v>
      </c>
      <c r="K1122" s="2">
        <f>IFERROR(VLOOKUP(C1122&amp;D1122,AUS_male_Toplist_21_22!$N$3:$Q$2969,4,FALSE),IFERROR(VLOOKUP(C1122&amp;D1122,AUS_female_Toplist_21_22!$N$3:$Q$2879,4,FALSE),"Not found"))</f>
        <v>61</v>
      </c>
      <c r="L1122" s="2">
        <f>(COUNTIF($C$2:$C1122,$C1122)=1)+0</f>
        <v>1</v>
      </c>
      <c r="M1122" s="2">
        <f>IF(L1122=1,RANK(I1122,$I$2:$I$1209,0),"Alternate event")</f>
        <v>844</v>
      </c>
      <c r="N1122" s="2" t="str">
        <f t="shared" si="37"/>
        <v>Molly SEWELL1500m</v>
      </c>
      <c r="O1122" t="str">
        <f>IF(COUNTIFS($N$2:$N$3997, N1122)&gt;1, "Duplicate", "Unique")</f>
        <v>Unique</v>
      </c>
    </row>
    <row r="1123" spans="1:15" x14ac:dyDescent="0.2">
      <c r="A1123" s="2">
        <v>1122</v>
      </c>
      <c r="B1123" s="2">
        <f t="shared" si="38"/>
        <v>112</v>
      </c>
      <c r="C1123" t="s">
        <v>935</v>
      </c>
      <c r="D1123" t="s">
        <v>28</v>
      </c>
      <c r="E1123" s="5">
        <v>44732</v>
      </c>
      <c r="F1123" s="41" t="e">
        <f ca="1">DATEDIF(E1123,TODAY(),"y")</f>
        <v>#NUM!</v>
      </c>
      <c r="G1123" s="42" t="str">
        <f>IFERROR(VLOOKUP(C1123&amp;D1123,AUS_male_points_list!$A$3:$S$1048576,19,FALSE), IFERROR(VLOOKUP(C1123&amp;D1123,AUS_female_points_list!$A$3:$S$1048576,19,FALSE),""))</f>
        <v/>
      </c>
      <c r="I1123" s="81">
        <f>IFERROR(VLOOKUP(C1123&amp;D1123,AUS_male_Toplist_21_22!$N$3:$Q$2969,2,FALSE),IFERROR(VLOOKUP(C1123&amp;D1123,AUS_female_Toplist_21_22!$N$3:$Q$2879,2,FALSE),"Not found"))</f>
        <v>944</v>
      </c>
      <c r="J1123" s="81">
        <f>IFERROR(VLOOKUP(C1123&amp;D1123,AUS_male_Toplist_21_22!$N$3:$Q$2969,3,FALSE),IFERROR(VLOOKUP(C1123&amp;D1123,AUS_female_Toplist_21_22!$N$3:$Q$2879,3,FALSE),"Not found"))</f>
        <v>186</v>
      </c>
      <c r="K1123" s="2">
        <f>IFERROR(VLOOKUP(C1123&amp;D1123,AUS_male_Toplist_21_22!$N$3:$Q$2969,4,FALSE),IFERROR(VLOOKUP(C1123&amp;D1123,AUS_female_Toplist_21_22!$N$3:$Q$2879,4,FALSE),"Not found"))</f>
        <v>61</v>
      </c>
      <c r="L1123" s="2">
        <f>(COUNTIF($C$2:$C1123,$C1123)=1)+0</f>
        <v>1</v>
      </c>
      <c r="M1123" s="2">
        <f>IF(L1123=1,RANK(I1123,$I$2:$I$1209,0),"Alternate event")</f>
        <v>844</v>
      </c>
      <c r="N1123" s="2" t="str">
        <f t="shared" si="37"/>
        <v>Georgie GILROY1500m</v>
      </c>
      <c r="O1123" t="str">
        <f>IF(COUNTIFS($N$2:$N$3997, N1123)&gt;1, "Duplicate", "Unique")</f>
        <v>Unique</v>
      </c>
    </row>
    <row r="1124" spans="1:15" x14ac:dyDescent="0.2">
      <c r="A1124" s="2">
        <v>1123</v>
      </c>
      <c r="B1124" s="2">
        <f t="shared" si="38"/>
        <v>112</v>
      </c>
      <c r="C1124" t="s">
        <v>893</v>
      </c>
      <c r="D1124" t="s">
        <v>2</v>
      </c>
      <c r="E1124" s="5">
        <v>35706</v>
      </c>
      <c r="F1124" s="41">
        <f ca="1">DATEDIF(E1124,TODAY(),"y")</f>
        <v>24</v>
      </c>
      <c r="G1124" s="42" t="str">
        <f>IFERROR(VLOOKUP(C1124&amp;D1124,AUS_male_points_list!$A$3:$S$1048576,19,FALSE), IFERROR(VLOOKUP(C1124&amp;D1124,AUS_female_points_list!$A$3:$S$1048576,19,FALSE),""))</f>
        <v/>
      </c>
      <c r="I1124" s="81">
        <f>IFERROR(VLOOKUP(C1124&amp;D1124,AUS_male_Toplist_21_22!$N$3:$Q$2969,2,FALSE),IFERROR(VLOOKUP(C1124&amp;D1124,AUS_female_Toplist_21_22!$N$3:$Q$2879,2,FALSE),"Not found"))</f>
        <v>1002</v>
      </c>
      <c r="J1124" s="81">
        <f>IFERROR(VLOOKUP(C1124&amp;D1124,AUS_male_Toplist_21_22!$N$3:$Q$2969,3,FALSE),IFERROR(VLOOKUP(C1124&amp;D1124,AUS_female_Toplist_21_22!$N$3:$Q$2879,3,FALSE),"Not found"))</f>
        <v>187</v>
      </c>
      <c r="K1124" s="2">
        <f>IFERROR(VLOOKUP(C1124&amp;D1124,AUS_male_Toplist_21_22!$N$3:$Q$2969,4,FALSE),IFERROR(VLOOKUP(C1124&amp;D1124,AUS_female_Toplist_21_22!$N$3:$Q$2879,4,FALSE),"Not found"))</f>
        <v>33</v>
      </c>
      <c r="L1124" s="2">
        <f>(COUNTIF($C$2:$C1124,$C1124)=1)+0</f>
        <v>1</v>
      </c>
      <c r="M1124" s="2">
        <f>IF(L1124=1,RANK(I1124,$I$2:$I$1209,0),"Alternate event")</f>
        <v>598</v>
      </c>
      <c r="N1124" s="2" t="str">
        <f t="shared" si="37"/>
        <v>Liam MOSS100m</v>
      </c>
      <c r="O1124" t="str">
        <f>IF(COUNTIFS($N$2:$N$3997, N1124)&gt;1, "Duplicate", "Unique")</f>
        <v>Unique</v>
      </c>
    </row>
    <row r="1125" spans="1:15" x14ac:dyDescent="0.2">
      <c r="A1125" s="2">
        <v>1124</v>
      </c>
      <c r="B1125" s="2">
        <f t="shared" si="38"/>
        <v>112</v>
      </c>
      <c r="C1125" t="s">
        <v>574</v>
      </c>
      <c r="D1125" t="s">
        <v>25</v>
      </c>
      <c r="E1125" s="5">
        <v>35932</v>
      </c>
      <c r="F1125" s="41">
        <f ca="1">DATEDIF(E1125,TODAY(),"y")</f>
        <v>23</v>
      </c>
      <c r="G1125" s="42" t="str">
        <f>IFERROR(VLOOKUP(C1125&amp;D1125,AUS_male_points_list!$A$3:$S$1048576,19,FALSE), IFERROR(VLOOKUP(C1125&amp;D1125,AUS_female_points_list!$A$3:$S$1048576,19,FALSE),""))</f>
        <v/>
      </c>
      <c r="I1125" s="81">
        <f>IFERROR(VLOOKUP(C1125&amp;D1125,AUS_male_Toplist_21_22!$N$3:$Q$2969,2,FALSE),IFERROR(VLOOKUP(C1125&amp;D1125,AUS_female_Toplist_21_22!$N$3:$Q$2879,2,FALSE),"Not found"))</f>
        <v>982</v>
      </c>
      <c r="J1125" s="81">
        <f>IFERROR(VLOOKUP(C1125&amp;D1125,AUS_male_Toplist_21_22!$N$3:$Q$2969,3,FALSE),IFERROR(VLOOKUP(C1125&amp;D1125,AUS_female_Toplist_21_22!$N$3:$Q$2879,3,FALSE),"Not found"))</f>
        <v>187</v>
      </c>
      <c r="K1125" s="2">
        <f>IFERROR(VLOOKUP(C1125&amp;D1125,AUS_male_Toplist_21_22!$N$3:$Q$2969,4,FALSE),IFERROR(VLOOKUP(C1125&amp;D1125,AUS_female_Toplist_21_22!$N$3:$Q$2879,4,FALSE),"Not found"))</f>
        <v>48</v>
      </c>
      <c r="L1125" s="2">
        <f>(COUNTIF($C$2:$C1125,$C1125)=1)+0</f>
        <v>0</v>
      </c>
      <c r="M1125" s="2" t="str">
        <f>IF(L1125=1,RANK(I1125,$I$2:$I$1209,0),"Alternate event")</f>
        <v>Alternate event</v>
      </c>
      <c r="N1125" s="2" t="str">
        <f t="shared" si="37"/>
        <v>Jaxon HAYMAN200m</v>
      </c>
      <c r="O1125" t="str">
        <f>IF(COUNTIFS($N$2:$N$3997, N1125)&gt;1, "Duplicate", "Unique")</f>
        <v>Unique</v>
      </c>
    </row>
    <row r="1126" spans="1:15" x14ac:dyDescent="0.2">
      <c r="A1126" s="2">
        <v>1125</v>
      </c>
      <c r="B1126" s="2">
        <f t="shared" si="38"/>
        <v>112</v>
      </c>
      <c r="C1126" t="s">
        <v>573</v>
      </c>
      <c r="D1126" t="s">
        <v>25</v>
      </c>
      <c r="E1126" s="5">
        <v>44640</v>
      </c>
      <c r="F1126" s="41" t="e">
        <f ca="1">DATEDIF(E1126,TODAY(),"y")</f>
        <v>#NUM!</v>
      </c>
      <c r="G1126" s="42" t="str">
        <f>IFERROR(VLOOKUP(C1126&amp;D1126,AUS_male_points_list!$A$3:$S$1048576,19,FALSE), IFERROR(VLOOKUP(C1126&amp;D1126,AUS_female_points_list!$A$3:$S$1048576,19,FALSE),""))</f>
        <v/>
      </c>
      <c r="I1126" s="81">
        <f>IFERROR(VLOOKUP(C1126&amp;D1126,AUS_male_Toplist_21_22!$N$3:$Q$2969,2,FALSE),IFERROR(VLOOKUP(C1126&amp;D1126,AUS_female_Toplist_21_22!$N$3:$Q$2879,2,FALSE),"Not found"))</f>
        <v>981</v>
      </c>
      <c r="J1126" s="81">
        <f>IFERROR(VLOOKUP(C1126&amp;D1126,AUS_male_Toplist_21_22!$N$3:$Q$2969,3,FALSE),IFERROR(VLOOKUP(C1126&amp;D1126,AUS_female_Toplist_21_22!$N$3:$Q$2879,3,FALSE),"Not found"))</f>
        <v>188</v>
      </c>
      <c r="K1126" s="2">
        <f>IFERROR(VLOOKUP(C1126&amp;D1126,AUS_male_Toplist_21_22!$N$3:$Q$2969,4,FALSE),IFERROR(VLOOKUP(C1126&amp;D1126,AUS_female_Toplist_21_22!$N$3:$Q$2879,4,FALSE),"Not found"))</f>
        <v>49</v>
      </c>
      <c r="L1126" s="2">
        <f>(COUNTIF($C$2:$C1126,$C1126)=1)+0</f>
        <v>1</v>
      </c>
      <c r="M1126" s="2">
        <f>IF(L1126=1,RANK(I1126,$I$2:$I$1209,0),"Alternate event")</f>
        <v>715</v>
      </c>
      <c r="N1126" s="2" t="str">
        <f t="shared" si="37"/>
        <v>Ace HASLAM200m</v>
      </c>
      <c r="O1126" t="str">
        <f>IF(COUNTIFS($N$2:$N$3997, N1126)&gt;1, "Duplicate", "Unique")</f>
        <v>Unique</v>
      </c>
    </row>
    <row r="1127" spans="1:15" x14ac:dyDescent="0.2">
      <c r="A1127" s="2">
        <v>1126</v>
      </c>
      <c r="B1127" s="2">
        <f t="shared" si="38"/>
        <v>112</v>
      </c>
      <c r="C1127" t="s">
        <v>671</v>
      </c>
      <c r="D1127" t="s">
        <v>28</v>
      </c>
      <c r="E1127" s="5">
        <v>34728</v>
      </c>
      <c r="F1127" s="41">
        <f ca="1">DATEDIF(E1127,TODAY(),"y")</f>
        <v>27</v>
      </c>
      <c r="G1127" s="42" t="str">
        <f>IFERROR(VLOOKUP(C1127&amp;D1127,AUS_male_points_list!$A$3:$S$1048576,19,FALSE), IFERROR(VLOOKUP(C1127&amp;D1127,AUS_female_points_list!$A$3:$S$1048576,19,FALSE),""))</f>
        <v/>
      </c>
      <c r="I1127" s="81">
        <f>IFERROR(VLOOKUP(C1127&amp;D1127,AUS_male_Toplist_21_22!$N$3:$Q$2969,2,FALSE),IFERROR(VLOOKUP(C1127&amp;D1127,AUS_female_Toplist_21_22!$N$3:$Q$2879,2,FALSE),"Not found"))</f>
        <v>968</v>
      </c>
      <c r="J1127" s="81">
        <f>IFERROR(VLOOKUP(C1127&amp;D1127,AUS_male_Toplist_21_22!$N$3:$Q$2969,3,FALSE),IFERROR(VLOOKUP(C1127&amp;D1127,AUS_female_Toplist_21_22!$N$3:$Q$2879,3,FALSE),"Not found"))</f>
        <v>188</v>
      </c>
      <c r="K1127" s="2">
        <f>IFERROR(VLOOKUP(C1127&amp;D1127,AUS_male_Toplist_21_22!$N$3:$Q$2969,4,FALSE),IFERROR(VLOOKUP(C1127&amp;D1127,AUS_female_Toplist_21_22!$N$3:$Q$2879,4,FALSE),"Not found"))</f>
        <v>52</v>
      </c>
      <c r="L1127" s="2">
        <f>(COUNTIF($C$2:$C1127,$C1127)=1)+0</f>
        <v>1</v>
      </c>
      <c r="M1127" s="2">
        <f>IF(L1127=1,RANK(I1127,$I$2:$I$1209,0),"Alternate event")</f>
        <v>769</v>
      </c>
      <c r="N1127" s="2" t="str">
        <f t="shared" si="37"/>
        <v>Joseph RYAN1500m</v>
      </c>
      <c r="O1127" t="str">
        <f>IF(COUNTIFS($N$2:$N$3997, N1127)&gt;1, "Duplicate", "Unique")</f>
        <v>Unique</v>
      </c>
    </row>
    <row r="1128" spans="1:15" x14ac:dyDescent="0.2">
      <c r="A1128" s="2">
        <v>1127</v>
      </c>
      <c r="B1128" s="2">
        <f t="shared" si="38"/>
        <v>112</v>
      </c>
      <c r="C1128" t="s">
        <v>5076</v>
      </c>
      <c r="D1128" t="s">
        <v>28</v>
      </c>
      <c r="E1128" s="5">
        <v>33737</v>
      </c>
      <c r="F1128" s="41">
        <f ca="1">DATEDIF(E1128,TODAY(),"y")</f>
        <v>29</v>
      </c>
      <c r="G1128" s="42" t="str">
        <f>IFERROR(VLOOKUP(C1128&amp;D1128,AUS_male_points_list!$A$3:$S$1048576,19,FALSE), IFERROR(VLOOKUP(C1128&amp;D1128,AUS_female_points_list!$A$3:$S$1048576,19,FALSE),""))</f>
        <v/>
      </c>
      <c r="I1128" s="81">
        <f>IFERROR(VLOOKUP(C1128&amp;D1128,AUS_male_Toplist_21_22!$N$3:$Q$2969,2,FALSE),IFERROR(VLOOKUP(C1128&amp;D1128,AUS_female_Toplist_21_22!$N$3:$Q$2879,2,FALSE),"Not found"))</f>
        <v>968</v>
      </c>
      <c r="J1128" s="81">
        <f>IFERROR(VLOOKUP(C1128&amp;D1128,AUS_male_Toplist_21_22!$N$3:$Q$2969,3,FALSE),IFERROR(VLOOKUP(C1128&amp;D1128,AUS_female_Toplist_21_22!$N$3:$Q$2879,3,FALSE),"Not found"))</f>
        <v>188</v>
      </c>
      <c r="K1128" s="2">
        <f>IFERROR(VLOOKUP(C1128&amp;D1128,AUS_male_Toplist_21_22!$N$3:$Q$2969,4,FALSE),IFERROR(VLOOKUP(C1128&amp;D1128,AUS_female_Toplist_21_22!$N$3:$Q$2879,4,FALSE),"Not found"))</f>
        <v>52</v>
      </c>
      <c r="L1128" s="2">
        <f>(COUNTIF($C$2:$C1128,$C1128)=1)+0</f>
        <v>1</v>
      </c>
      <c r="M1128" s="2">
        <f>IF(L1128=1,RANK(I1128,$I$2:$I$1209,0),"Alternate event")</f>
        <v>769</v>
      </c>
      <c r="N1128" s="2" t="str">
        <f t="shared" si="37"/>
        <v>Nicholas DEWAR1500m</v>
      </c>
      <c r="O1128" t="str">
        <f>IF(COUNTIFS($N$2:$N$3997, N1128)&gt;1, "Duplicate", "Unique")</f>
        <v>Unique</v>
      </c>
    </row>
    <row r="1129" spans="1:15" x14ac:dyDescent="0.2">
      <c r="A1129" s="2">
        <v>1128</v>
      </c>
      <c r="B1129" s="2">
        <f t="shared" si="38"/>
        <v>112</v>
      </c>
      <c r="C1129" t="s">
        <v>674</v>
      </c>
      <c r="D1129" t="s">
        <v>28</v>
      </c>
      <c r="E1129" s="5">
        <v>37903</v>
      </c>
      <c r="F1129" s="41">
        <f ca="1">DATEDIF(E1129,TODAY(),"y")</f>
        <v>18</v>
      </c>
      <c r="G1129" s="42" t="str">
        <f>IFERROR(VLOOKUP(C1129&amp;D1129,AUS_male_points_list!$A$3:$S$1048576,19,FALSE), IFERROR(VLOOKUP(C1129&amp;D1129,AUS_female_points_list!$A$3:$S$1048576,19,FALSE),""))</f>
        <v/>
      </c>
      <c r="I1129" s="81">
        <f>IFERROR(VLOOKUP(C1129&amp;D1129,AUS_male_Toplist_21_22!$N$3:$Q$2969,2,FALSE),IFERROR(VLOOKUP(C1129&amp;D1129,AUS_female_Toplist_21_22!$N$3:$Q$2879,2,FALSE),"Not found"))</f>
        <v>968</v>
      </c>
      <c r="J1129" s="81">
        <f>IFERROR(VLOOKUP(C1129&amp;D1129,AUS_male_Toplist_21_22!$N$3:$Q$2969,3,FALSE),IFERROR(VLOOKUP(C1129&amp;D1129,AUS_female_Toplist_21_22!$N$3:$Q$2879,3,FALSE),"Not found"))</f>
        <v>188</v>
      </c>
      <c r="K1129" s="2">
        <f>IFERROR(VLOOKUP(C1129&amp;D1129,AUS_male_Toplist_21_22!$N$3:$Q$2969,4,FALSE),IFERROR(VLOOKUP(C1129&amp;D1129,AUS_female_Toplist_21_22!$N$3:$Q$2879,4,FALSE),"Not found"))</f>
        <v>52</v>
      </c>
      <c r="L1129" s="2">
        <f>(COUNTIF($C$2:$C1129,$C1129)=1)+0</f>
        <v>1</v>
      </c>
      <c r="M1129" s="2">
        <f>IF(L1129=1,RANK(I1129,$I$2:$I$1209,0),"Alternate event")</f>
        <v>769</v>
      </c>
      <c r="N1129" s="2" t="str">
        <f t="shared" si="37"/>
        <v>Douglas BUCKERIDGE1500m</v>
      </c>
      <c r="O1129" t="str">
        <f>IF(COUNTIFS($N$2:$N$3997, N1129)&gt;1, "Duplicate", "Unique")</f>
        <v>Unique</v>
      </c>
    </row>
    <row r="1130" spans="1:15" x14ac:dyDescent="0.2">
      <c r="A1130" s="2">
        <v>1129</v>
      </c>
      <c r="B1130" s="2">
        <f t="shared" si="38"/>
        <v>112</v>
      </c>
      <c r="C1130" t="s">
        <v>1151</v>
      </c>
      <c r="D1130" t="s">
        <v>28</v>
      </c>
      <c r="E1130" s="5">
        <v>44762</v>
      </c>
      <c r="F1130" s="41" t="e">
        <f ca="1">DATEDIF(E1130,TODAY(),"y")</f>
        <v>#NUM!</v>
      </c>
      <c r="G1130" s="42" t="str">
        <f>IFERROR(VLOOKUP(C1130&amp;D1130,AUS_male_points_list!$A$3:$S$1048576,19,FALSE), IFERROR(VLOOKUP(C1130&amp;D1130,AUS_female_points_list!$A$3:$S$1048576,19,FALSE),""))</f>
        <v/>
      </c>
      <c r="I1130" s="81">
        <f>IFERROR(VLOOKUP(C1130&amp;D1130,AUS_male_Toplist_21_22!$N$3:$Q$2969,2,FALSE),IFERROR(VLOOKUP(C1130&amp;D1130,AUS_female_Toplist_21_22!$N$3:$Q$2879,2,FALSE),"Not found"))</f>
        <v>943</v>
      </c>
      <c r="J1130" s="81">
        <f>IFERROR(VLOOKUP(C1130&amp;D1130,AUS_male_Toplist_21_22!$N$3:$Q$2969,3,FALSE),IFERROR(VLOOKUP(C1130&amp;D1130,AUS_female_Toplist_21_22!$N$3:$Q$2879,3,FALSE),"Not found"))</f>
        <v>189</v>
      </c>
      <c r="K1130" s="2">
        <f>IFERROR(VLOOKUP(C1130&amp;D1130,AUS_male_Toplist_21_22!$N$3:$Q$2969,4,FALSE),IFERROR(VLOOKUP(C1130&amp;D1130,AUS_female_Toplist_21_22!$N$3:$Q$2879,4,FALSE),"Not found"))</f>
        <v>63</v>
      </c>
      <c r="L1130" s="2">
        <f>(COUNTIF($C$2:$C1130,$C1130)=1)+0</f>
        <v>1</v>
      </c>
      <c r="M1130" s="2">
        <f>IF(L1130=1,RANK(I1130,$I$2:$I$1209,0),"Alternate event")</f>
        <v>849</v>
      </c>
      <c r="N1130" s="2" t="str">
        <f t="shared" si="37"/>
        <v>Sienna SCAHILL1500m</v>
      </c>
      <c r="O1130" t="str">
        <f>IF(COUNTIFS($N$2:$N$3997, N1130)&gt;1, "Duplicate", "Unique")</f>
        <v>Unique</v>
      </c>
    </row>
    <row r="1131" spans="1:15" x14ac:dyDescent="0.2">
      <c r="A1131" s="2">
        <v>1130</v>
      </c>
      <c r="B1131" s="2">
        <f t="shared" si="38"/>
        <v>112</v>
      </c>
      <c r="C1131" t="s">
        <v>285</v>
      </c>
      <c r="D1131" t="s">
        <v>28</v>
      </c>
      <c r="E1131" s="5">
        <v>1981</v>
      </c>
      <c r="F1131" s="41">
        <f ca="1">DATEDIF(E1131,TODAY(),"y")</f>
        <v>116</v>
      </c>
      <c r="G1131" s="42" t="str">
        <f>IFERROR(VLOOKUP(C1131&amp;D1131,AUS_male_points_list!$A$3:$S$1048576,19,FALSE), IFERROR(VLOOKUP(C1131&amp;D1131,AUS_female_points_list!$A$3:$S$1048576,19,FALSE),""))</f>
        <v/>
      </c>
      <c r="I1131" s="81">
        <f>IFERROR(VLOOKUP(C1131&amp;D1131,AUS_male_Toplist_21_22!$N$3:$Q$2969,2,FALSE),IFERROR(VLOOKUP(C1131&amp;D1131,AUS_female_Toplist_21_22!$N$3:$Q$2879,2,FALSE),"Not found"))</f>
        <v>942</v>
      </c>
      <c r="J1131" s="81">
        <f>IFERROR(VLOOKUP(C1131&amp;D1131,AUS_male_Toplist_21_22!$N$3:$Q$2969,3,FALSE),IFERROR(VLOOKUP(C1131&amp;D1131,AUS_female_Toplist_21_22!$N$3:$Q$2879,3,FALSE),"Not found"))</f>
        <v>190</v>
      </c>
      <c r="K1131" s="2">
        <f>IFERROR(VLOOKUP(C1131&amp;D1131,AUS_male_Toplist_21_22!$N$3:$Q$2969,4,FALSE),IFERROR(VLOOKUP(C1131&amp;D1131,AUS_female_Toplist_21_22!$N$3:$Q$2879,4,FALSE),"Not found"))</f>
        <v>64</v>
      </c>
      <c r="L1131" s="2">
        <f>(COUNTIF($C$2:$C1131,$C1131)=1)+0</f>
        <v>1</v>
      </c>
      <c r="M1131" s="2">
        <f>IF(L1131=1,RANK(I1131,$I$2:$I$1209,0),"Alternate event")</f>
        <v>854</v>
      </c>
      <c r="N1131" s="2" t="str">
        <f t="shared" si="37"/>
        <v>Angie ROSS1500m</v>
      </c>
      <c r="O1131" t="str">
        <f>IF(COUNTIFS($N$2:$N$3997, N1131)&gt;1, "Duplicate", "Unique")</f>
        <v>Unique</v>
      </c>
    </row>
    <row r="1132" spans="1:15" x14ac:dyDescent="0.2">
      <c r="A1132" s="2">
        <v>1131</v>
      </c>
      <c r="B1132" s="2">
        <f t="shared" si="38"/>
        <v>112</v>
      </c>
      <c r="C1132" t="s">
        <v>261</v>
      </c>
      <c r="D1132" t="s">
        <v>28</v>
      </c>
      <c r="E1132" s="5">
        <v>44732</v>
      </c>
      <c r="F1132" s="41" t="e">
        <f ca="1">DATEDIF(E1132,TODAY(),"y")</f>
        <v>#NUM!</v>
      </c>
      <c r="G1132" s="42" t="str">
        <f>IFERROR(VLOOKUP(C1132&amp;D1132,AUS_male_points_list!$A$3:$S$1048576,19,FALSE), IFERROR(VLOOKUP(C1132&amp;D1132,AUS_female_points_list!$A$3:$S$1048576,19,FALSE),""))</f>
        <v/>
      </c>
      <c r="I1132" s="81">
        <f>IFERROR(VLOOKUP(C1132&amp;D1132,AUS_male_Toplist_21_22!$N$3:$Q$2969,2,FALSE),IFERROR(VLOOKUP(C1132&amp;D1132,AUS_female_Toplist_21_22!$N$3:$Q$2879,2,FALSE),"Not found"))</f>
        <v>942</v>
      </c>
      <c r="J1132" s="81">
        <f>IFERROR(VLOOKUP(C1132&amp;D1132,AUS_male_Toplist_21_22!$N$3:$Q$2969,3,FALSE),IFERROR(VLOOKUP(C1132&amp;D1132,AUS_female_Toplist_21_22!$N$3:$Q$2879,3,FALSE),"Not found"))</f>
        <v>190</v>
      </c>
      <c r="K1132" s="2">
        <f>IFERROR(VLOOKUP(C1132&amp;D1132,AUS_male_Toplist_21_22!$N$3:$Q$2969,4,FALSE),IFERROR(VLOOKUP(C1132&amp;D1132,AUS_female_Toplist_21_22!$N$3:$Q$2879,4,FALSE),"Not found"))</f>
        <v>64</v>
      </c>
      <c r="L1132" s="2">
        <f>(COUNTIF($C$2:$C1132,$C1132)=1)+0</f>
        <v>1</v>
      </c>
      <c r="M1132" s="2">
        <f>IF(L1132=1,RANK(I1132,$I$2:$I$1209,0),"Alternate event")</f>
        <v>854</v>
      </c>
      <c r="N1132" s="2" t="str">
        <f t="shared" si="37"/>
        <v>Cleo RICHARDSON1500m</v>
      </c>
      <c r="O1132" t="str">
        <f>IF(COUNTIFS($N$2:$N$3997, N1132)&gt;1, "Duplicate", "Unique")</f>
        <v>Unique</v>
      </c>
    </row>
    <row r="1133" spans="1:15" x14ac:dyDescent="0.2">
      <c r="C1133"/>
      <c r="D1133"/>
      <c r="F1133" s="41"/>
      <c r="G1133" s="42"/>
      <c r="I1133" s="81"/>
      <c r="J1133" s="81"/>
      <c r="L1133" s="2">
        <f>(COUNTIF($C$2:$C1133,$C1133)=1)+0</f>
        <v>0</v>
      </c>
      <c r="M1133" s="2" t="str">
        <f>IF(L1133=1,RANK(I1133,$I$2:$I$1209,0),"Alternate event")</f>
        <v>Alternate event</v>
      </c>
      <c r="N1133" s="2" t="str">
        <f t="shared" si="37"/>
        <v/>
      </c>
      <c r="O1133" t="str">
        <f>IF(COUNTIFS($N$2:$N$3997, N1133)&gt;1, "Duplicate", "Unique")</f>
        <v>Duplicate</v>
      </c>
    </row>
    <row r="1134" spans="1:15" x14ac:dyDescent="0.2">
      <c r="C1134"/>
      <c r="D1134"/>
      <c r="F1134" s="41"/>
      <c r="G1134" s="42"/>
      <c r="I1134" s="81"/>
      <c r="J1134" s="81"/>
      <c r="L1134" s="2">
        <f>(COUNTIF($C$2:$C1134,$C1134)=1)+0</f>
        <v>0</v>
      </c>
      <c r="M1134" s="2" t="str">
        <f>IF(L1134=1,RANK(I1134,$I$2:$I$1209,0),"Alternate event")</f>
        <v>Alternate event</v>
      </c>
      <c r="N1134" s="2" t="str">
        <f t="shared" si="37"/>
        <v/>
      </c>
      <c r="O1134" t="str">
        <f>IF(COUNTIFS($N$2:$N$3997, N1134)&gt;1, "Duplicate", "Unique")</f>
        <v>Duplicate</v>
      </c>
    </row>
    <row r="1135" spans="1:15" x14ac:dyDescent="0.2">
      <c r="C1135"/>
      <c r="D1135"/>
      <c r="F1135" s="41"/>
      <c r="G1135" s="42"/>
      <c r="I1135" s="81"/>
      <c r="J1135" s="81"/>
      <c r="L1135" s="2">
        <f>(COUNTIF($C$2:$C1135,$C1135)=1)+0</f>
        <v>0</v>
      </c>
      <c r="M1135" s="2" t="str">
        <f>IF(L1135=1,RANK(I1135,$I$2:$I$1209,0),"Alternate event")</f>
        <v>Alternate event</v>
      </c>
      <c r="N1135" s="2" t="str">
        <f t="shared" si="37"/>
        <v/>
      </c>
      <c r="O1135" t="str">
        <f>IF(COUNTIFS($N$2:$N$3997, N1135)&gt;1, "Duplicate", "Unique")</f>
        <v>Duplicate</v>
      </c>
    </row>
    <row r="1136" spans="1:15" x14ac:dyDescent="0.2">
      <c r="C1136"/>
      <c r="F1136" s="41"/>
      <c r="G1136" s="42"/>
      <c r="I1136" s="81"/>
      <c r="J1136" s="81"/>
      <c r="L1136" s="2">
        <f>(COUNTIF($C$2:$C1136,$C1136)=1)+0</f>
        <v>0</v>
      </c>
      <c r="M1136" s="2" t="str">
        <f>IF(L1136=1,RANK(I1136,$I$2:$I$1209,0),"Alternate event")</f>
        <v>Alternate event</v>
      </c>
      <c r="N1136" s="2" t="str">
        <f t="shared" si="37"/>
        <v/>
      </c>
      <c r="O1136" t="str">
        <f>IF(COUNTIFS($N$2:$N$3997, N1136)&gt;1, "Duplicate", "Unique")</f>
        <v>Duplicate</v>
      </c>
    </row>
    <row r="1137" spans="3:15" x14ac:dyDescent="0.2">
      <c r="C1137"/>
      <c r="D1137"/>
      <c r="F1137" s="41"/>
      <c r="G1137" s="42"/>
      <c r="I1137" s="81"/>
      <c r="J1137" s="81"/>
      <c r="L1137" s="2">
        <f>(COUNTIF($C$2:$C1137,$C1137)=1)+0</f>
        <v>0</v>
      </c>
      <c r="M1137" s="2" t="str">
        <f>IF(L1137=1,RANK(I1137,$I$2:$I$1209,0),"Alternate event")</f>
        <v>Alternate event</v>
      </c>
      <c r="N1137" s="2" t="str">
        <f t="shared" si="37"/>
        <v/>
      </c>
      <c r="O1137" t="str">
        <f>IF(COUNTIFS($N$2:$N$3997, N1137)&gt;1, "Duplicate", "Unique")</f>
        <v>Duplicate</v>
      </c>
    </row>
    <row r="1138" spans="3:15" x14ac:dyDescent="0.2">
      <c r="C1138"/>
      <c r="D1138"/>
      <c r="F1138" s="41"/>
      <c r="G1138" s="42"/>
      <c r="I1138" s="81"/>
      <c r="J1138" s="81"/>
      <c r="L1138" s="2">
        <f>(COUNTIF($C$2:$C1138,$C1138)=1)+0</f>
        <v>0</v>
      </c>
      <c r="M1138" s="2" t="str">
        <f>IF(L1138=1,RANK(I1138,$I$2:$I$1209,0),"Alternate event")</f>
        <v>Alternate event</v>
      </c>
      <c r="N1138" s="2" t="str">
        <f t="shared" si="37"/>
        <v/>
      </c>
      <c r="O1138" t="str">
        <f>IF(COUNTIFS($N$2:$N$3997, N1138)&gt;1, "Duplicate", "Unique")</f>
        <v>Duplicate</v>
      </c>
    </row>
    <row r="1139" spans="3:15" x14ac:dyDescent="0.2">
      <c r="C1139"/>
      <c r="D1139"/>
      <c r="F1139" s="41"/>
      <c r="G1139" s="42"/>
      <c r="I1139" s="81"/>
      <c r="J1139" s="81"/>
      <c r="L1139" s="2">
        <f>(COUNTIF($C$2:$C1139,$C1139)=1)+0</f>
        <v>0</v>
      </c>
      <c r="M1139" s="2" t="str">
        <f>IF(L1139=1,RANK(I1139,$I$2:$I$1209,0),"Alternate event")</f>
        <v>Alternate event</v>
      </c>
      <c r="N1139" s="2" t="str">
        <f t="shared" si="37"/>
        <v/>
      </c>
      <c r="O1139" t="str">
        <f>IF(COUNTIFS($N$2:$N$3997, N1139)&gt;1, "Duplicate", "Unique")</f>
        <v>Duplicate</v>
      </c>
    </row>
    <row r="1140" spans="3:15" x14ac:dyDescent="0.2">
      <c r="C1140"/>
      <c r="D1140"/>
      <c r="F1140" s="41"/>
      <c r="G1140" s="42"/>
      <c r="I1140" s="81"/>
      <c r="J1140" s="81"/>
      <c r="L1140" s="2">
        <f>(COUNTIF($C$2:$C1140,$C1140)=1)+0</f>
        <v>0</v>
      </c>
      <c r="M1140" s="2" t="str">
        <f>IF(L1140=1,RANK(I1140,$I$2:$I$1209,0),"Alternate event")</f>
        <v>Alternate event</v>
      </c>
      <c r="N1140" s="2" t="str">
        <f t="shared" si="37"/>
        <v/>
      </c>
      <c r="O1140" t="str">
        <f>IF(COUNTIFS($N$2:$N$3997, N1140)&gt;1, "Duplicate", "Unique")</f>
        <v>Duplicate</v>
      </c>
    </row>
    <row r="1141" spans="3:15" x14ac:dyDescent="0.2">
      <c r="C1141"/>
      <c r="D1141"/>
      <c r="F1141" s="41"/>
      <c r="G1141" s="42"/>
      <c r="I1141" s="81"/>
      <c r="J1141" s="81"/>
      <c r="L1141" s="2">
        <f>(COUNTIF($C$2:$C1141,$C1141)=1)+0</f>
        <v>0</v>
      </c>
      <c r="M1141" s="2" t="str">
        <f>IF(L1141=1,RANK(I1141,$I$2:$I$1209,0),"Alternate event")</f>
        <v>Alternate event</v>
      </c>
      <c r="N1141" s="2" t="str">
        <f t="shared" si="37"/>
        <v/>
      </c>
      <c r="O1141" t="str">
        <f>IF(COUNTIFS($N$2:$N$3997, N1141)&gt;1, "Duplicate", "Unique")</f>
        <v>Duplicate</v>
      </c>
    </row>
    <row r="1142" spans="3:15" x14ac:dyDescent="0.2">
      <c r="C1142"/>
      <c r="D1142"/>
      <c r="F1142" s="41"/>
      <c r="G1142" s="42"/>
      <c r="I1142" s="81"/>
      <c r="J1142" s="81"/>
      <c r="L1142" s="2">
        <f>(COUNTIF($C$2:$C1142,$C1142)=1)+0</f>
        <v>0</v>
      </c>
      <c r="M1142" s="2" t="str">
        <f>IF(L1142=1,RANK(I1142,$I$2:$I$1209,0),"Alternate event")</f>
        <v>Alternate event</v>
      </c>
      <c r="N1142" s="2" t="str">
        <f t="shared" si="37"/>
        <v/>
      </c>
      <c r="O1142" t="str">
        <f>IF(COUNTIFS($N$2:$N$3997, N1142)&gt;1, "Duplicate", "Unique")</f>
        <v>Duplicate</v>
      </c>
    </row>
    <row r="1143" spans="3:15" x14ac:dyDescent="0.2">
      <c r="C1143"/>
      <c r="D1143"/>
      <c r="F1143" s="41"/>
      <c r="G1143" s="42"/>
      <c r="I1143" s="81"/>
      <c r="J1143" s="81"/>
      <c r="L1143" s="2">
        <f>(COUNTIF($C$2:$C1143,$C1143)=1)+0</f>
        <v>0</v>
      </c>
      <c r="M1143" s="2" t="str">
        <f>IF(L1143=1,RANK(I1143,$I$2:$I$1209,0),"Alternate event")</f>
        <v>Alternate event</v>
      </c>
      <c r="N1143" s="2" t="str">
        <f t="shared" si="37"/>
        <v/>
      </c>
      <c r="O1143" t="str">
        <f>IF(COUNTIFS($N$2:$N$3997, N1143)&gt;1, "Duplicate", "Unique")</f>
        <v>Duplicate</v>
      </c>
    </row>
    <row r="1144" spans="3:15" x14ac:dyDescent="0.2">
      <c r="C1144"/>
      <c r="D1144"/>
      <c r="F1144" s="41"/>
      <c r="G1144" s="42"/>
      <c r="I1144" s="81"/>
      <c r="J1144" s="81"/>
      <c r="L1144" s="2">
        <f>(COUNTIF($C$2:$C1144,$C1144)=1)+0</f>
        <v>0</v>
      </c>
      <c r="M1144" s="2" t="str">
        <f>IF(L1144=1,RANK(I1144,$I$2:$I$1209,0),"Alternate event")</f>
        <v>Alternate event</v>
      </c>
      <c r="N1144" s="2" t="str">
        <f t="shared" si="37"/>
        <v/>
      </c>
      <c r="O1144" t="str">
        <f>IF(COUNTIFS($N$2:$N$3997, N1144)&gt;1, "Duplicate", "Unique")</f>
        <v>Duplicate</v>
      </c>
    </row>
    <row r="1145" spans="3:15" x14ac:dyDescent="0.2">
      <c r="C1145"/>
      <c r="D1145"/>
      <c r="F1145" s="41"/>
      <c r="G1145" s="42"/>
      <c r="I1145" s="81"/>
      <c r="J1145" s="81"/>
      <c r="L1145" s="2">
        <f>(COUNTIF($C$2:$C1145,$C1145)=1)+0</f>
        <v>0</v>
      </c>
      <c r="M1145" s="2" t="str">
        <f>IF(L1145=1,RANK(I1145,$I$2:$I$1209,0),"Alternate event")</f>
        <v>Alternate event</v>
      </c>
      <c r="N1145" s="2" t="str">
        <f t="shared" ref="N1145:N1208" si="39">C1145&amp;D1145</f>
        <v/>
      </c>
      <c r="O1145" t="str">
        <f>IF(COUNTIFS($N$2:$N$3997, N1145)&gt;1, "Duplicate", "Unique")</f>
        <v>Duplicate</v>
      </c>
    </row>
    <row r="1146" spans="3:15" x14ac:dyDescent="0.2">
      <c r="C1146"/>
      <c r="D1146"/>
      <c r="F1146" s="41"/>
      <c r="G1146" s="42"/>
      <c r="I1146" s="81"/>
      <c r="J1146" s="81"/>
      <c r="L1146" s="2">
        <f>(COUNTIF($C$2:$C1146,$C1146)=1)+0</f>
        <v>0</v>
      </c>
      <c r="M1146" s="2" t="str">
        <f>IF(L1146=1,RANK(I1146,$I$2:$I$1209,0),"Alternate event")</f>
        <v>Alternate event</v>
      </c>
      <c r="N1146" s="2" t="str">
        <f t="shared" si="39"/>
        <v/>
      </c>
      <c r="O1146" t="str">
        <f>IF(COUNTIFS($N$2:$N$3997, N1146)&gt;1, "Duplicate", "Unique")</f>
        <v>Duplicate</v>
      </c>
    </row>
    <row r="1147" spans="3:15" x14ac:dyDescent="0.2">
      <c r="C1147"/>
      <c r="F1147" s="41"/>
      <c r="G1147" s="42"/>
      <c r="I1147" s="81"/>
      <c r="J1147" s="81"/>
      <c r="L1147" s="2">
        <f>(COUNTIF($C$2:$C1147,$C1147)=1)+0</f>
        <v>0</v>
      </c>
      <c r="M1147" s="2" t="str">
        <f>IF(L1147=1,RANK(I1147,$I$2:$I$1209,0),"Alternate event")</f>
        <v>Alternate event</v>
      </c>
      <c r="N1147" s="2" t="str">
        <f t="shared" si="39"/>
        <v/>
      </c>
      <c r="O1147" t="str">
        <f>IF(COUNTIFS($N$2:$N$3997, N1147)&gt;1, "Duplicate", "Unique")</f>
        <v>Duplicate</v>
      </c>
    </row>
    <row r="1148" spans="3:15" x14ac:dyDescent="0.2">
      <c r="C1148"/>
      <c r="D1148"/>
      <c r="F1148" s="41"/>
      <c r="G1148" s="42"/>
      <c r="I1148" s="81"/>
      <c r="J1148" s="81"/>
      <c r="L1148" s="2">
        <f>(COUNTIF($C$2:$C1148,$C1148)=1)+0</f>
        <v>0</v>
      </c>
      <c r="M1148" s="2" t="str">
        <f>IF(L1148=1,RANK(I1148,$I$2:$I$1209,0),"Alternate event")</f>
        <v>Alternate event</v>
      </c>
      <c r="N1148" s="2" t="str">
        <f t="shared" si="39"/>
        <v/>
      </c>
      <c r="O1148" t="str">
        <f>IF(COUNTIFS($N$2:$N$3997, N1148)&gt;1, "Duplicate", "Unique")</f>
        <v>Duplicate</v>
      </c>
    </row>
    <row r="1149" spans="3:15" x14ac:dyDescent="0.2">
      <c r="C1149"/>
      <c r="D1149"/>
      <c r="F1149" s="41"/>
      <c r="G1149" s="42"/>
      <c r="I1149" s="81"/>
      <c r="J1149" s="81"/>
      <c r="L1149" s="2">
        <f>(COUNTIF($C$2:$C1149,$C1149)=1)+0</f>
        <v>0</v>
      </c>
      <c r="M1149" s="2" t="str">
        <f>IF(L1149=1,RANK(I1149,$I$2:$I$1209,0),"Alternate event")</f>
        <v>Alternate event</v>
      </c>
      <c r="N1149" s="2" t="str">
        <f t="shared" si="39"/>
        <v/>
      </c>
      <c r="O1149" t="str">
        <f>IF(COUNTIFS($N$2:$N$3997, N1149)&gt;1, "Duplicate", "Unique")</f>
        <v>Duplicate</v>
      </c>
    </row>
    <row r="1150" spans="3:15" x14ac:dyDescent="0.2">
      <c r="C1150"/>
      <c r="D1150"/>
      <c r="F1150" s="41"/>
      <c r="G1150" s="42"/>
      <c r="I1150" s="81"/>
      <c r="J1150" s="81"/>
      <c r="L1150" s="2">
        <f>(COUNTIF($C$2:$C1150,$C1150)=1)+0</f>
        <v>0</v>
      </c>
      <c r="M1150" s="2" t="str">
        <f>IF(L1150=1,RANK(I1150,$I$2:$I$1209,0),"Alternate event")</f>
        <v>Alternate event</v>
      </c>
      <c r="N1150" s="2" t="str">
        <f t="shared" si="39"/>
        <v/>
      </c>
      <c r="O1150" t="str">
        <f>IF(COUNTIFS($N$2:$N$3997, N1150)&gt;1, "Duplicate", "Unique")</f>
        <v>Duplicate</v>
      </c>
    </row>
    <row r="1151" spans="3:15" x14ac:dyDescent="0.2">
      <c r="C1151"/>
      <c r="D1151"/>
      <c r="F1151" s="41"/>
      <c r="G1151" s="42"/>
      <c r="I1151" s="81"/>
      <c r="J1151" s="81"/>
      <c r="L1151" s="2">
        <f>(COUNTIF($C$2:$C1151,$C1151)=1)+0</f>
        <v>0</v>
      </c>
      <c r="M1151" s="2" t="str">
        <f>IF(L1151=1,RANK(I1151,$I$2:$I$1209,0),"Alternate event")</f>
        <v>Alternate event</v>
      </c>
      <c r="N1151" s="2" t="str">
        <f t="shared" si="39"/>
        <v/>
      </c>
      <c r="O1151" t="str">
        <f>IF(COUNTIFS($N$2:$N$3997, N1151)&gt;1, "Duplicate", "Unique")</f>
        <v>Duplicate</v>
      </c>
    </row>
    <row r="1152" spans="3:15" x14ac:dyDescent="0.2">
      <c r="C1152"/>
      <c r="D1152"/>
      <c r="F1152" s="41"/>
      <c r="G1152" s="42"/>
      <c r="I1152" s="81"/>
      <c r="J1152" s="81"/>
      <c r="L1152" s="2">
        <f>(COUNTIF($C$2:$C1152,$C1152)=1)+0</f>
        <v>0</v>
      </c>
      <c r="M1152" s="2" t="str">
        <f>IF(L1152=1,RANK(I1152,$I$2:$I$1209,0),"Alternate event")</f>
        <v>Alternate event</v>
      </c>
      <c r="N1152" s="2" t="str">
        <f t="shared" si="39"/>
        <v/>
      </c>
      <c r="O1152" t="str">
        <f>IF(COUNTIFS($N$2:$N$3997, N1152)&gt;1, "Duplicate", "Unique")</f>
        <v>Duplicate</v>
      </c>
    </row>
    <row r="1153" spans="3:15" x14ac:dyDescent="0.2">
      <c r="C1153"/>
      <c r="D1153"/>
      <c r="F1153" s="41"/>
      <c r="G1153" s="42"/>
      <c r="I1153" s="81"/>
      <c r="J1153" s="81"/>
      <c r="L1153" s="2">
        <f>(COUNTIF($C$2:$C1153,$C1153)=1)+0</f>
        <v>0</v>
      </c>
      <c r="M1153" s="2" t="str">
        <f>IF(L1153=1,RANK(I1153,$I$2:$I$1209,0),"Alternate event")</f>
        <v>Alternate event</v>
      </c>
      <c r="N1153" s="2" t="str">
        <f t="shared" si="39"/>
        <v/>
      </c>
      <c r="O1153" t="str">
        <f>IF(COUNTIFS($N$2:$N$3997, N1153)&gt;1, "Duplicate", "Unique")</f>
        <v>Duplicate</v>
      </c>
    </row>
    <row r="1154" spans="3:15" x14ac:dyDescent="0.2">
      <c r="C1154"/>
      <c r="D1154"/>
      <c r="F1154" s="41"/>
      <c r="G1154" s="42"/>
      <c r="I1154" s="81"/>
      <c r="J1154" s="81"/>
      <c r="L1154" s="2">
        <f>(COUNTIF($C$2:$C1154,$C1154)=1)+0</f>
        <v>0</v>
      </c>
      <c r="M1154" s="2" t="str">
        <f>IF(L1154=1,RANK(I1154,$I$2:$I$1209,0),"Alternate event")</f>
        <v>Alternate event</v>
      </c>
      <c r="N1154" s="2" t="str">
        <f t="shared" si="39"/>
        <v/>
      </c>
      <c r="O1154" t="str">
        <f>IF(COUNTIFS($N$2:$N$3997, N1154)&gt;1, "Duplicate", "Unique")</f>
        <v>Duplicate</v>
      </c>
    </row>
    <row r="1155" spans="3:15" x14ac:dyDescent="0.2">
      <c r="C1155"/>
      <c r="D1155"/>
      <c r="F1155" s="41"/>
      <c r="G1155" s="42"/>
      <c r="I1155" s="81"/>
      <c r="J1155" s="81"/>
      <c r="L1155" s="2">
        <f>(COUNTIF($C$2:$C1155,$C1155)=1)+0</f>
        <v>0</v>
      </c>
      <c r="M1155" s="2" t="str">
        <f>IF(L1155=1,RANK(I1155,$I$2:$I$1209,0),"Alternate event")</f>
        <v>Alternate event</v>
      </c>
      <c r="N1155" s="2" t="str">
        <f t="shared" si="39"/>
        <v/>
      </c>
      <c r="O1155" t="str">
        <f>IF(COUNTIFS($N$2:$N$3997, N1155)&gt;1, "Duplicate", "Unique")</f>
        <v>Duplicate</v>
      </c>
    </row>
    <row r="1156" spans="3:15" x14ac:dyDescent="0.2">
      <c r="C1156"/>
      <c r="D1156"/>
      <c r="F1156" s="41"/>
      <c r="G1156" s="42"/>
      <c r="I1156" s="81"/>
      <c r="J1156" s="81"/>
      <c r="L1156" s="2">
        <f>(COUNTIF($C$2:$C1156,$C1156)=1)+0</f>
        <v>0</v>
      </c>
      <c r="M1156" s="2" t="str">
        <f>IF(L1156=1,RANK(I1156,$I$2:$I$1209,0),"Alternate event")</f>
        <v>Alternate event</v>
      </c>
      <c r="N1156" s="2" t="str">
        <f t="shared" si="39"/>
        <v/>
      </c>
      <c r="O1156" t="str">
        <f>IF(COUNTIFS($N$2:$N$3997, N1156)&gt;1, "Duplicate", "Unique")</f>
        <v>Duplicate</v>
      </c>
    </row>
    <row r="1157" spans="3:15" x14ac:dyDescent="0.2">
      <c r="C1157"/>
      <c r="D1157"/>
      <c r="F1157" s="41"/>
      <c r="G1157" s="42"/>
      <c r="I1157" s="81"/>
      <c r="J1157" s="81"/>
      <c r="L1157" s="2">
        <f>(COUNTIF($C$2:$C1157,$C1157)=1)+0</f>
        <v>0</v>
      </c>
      <c r="M1157" s="2" t="str">
        <f>IF(L1157=1,RANK(I1157,$I$2:$I$1209,0),"Alternate event")</f>
        <v>Alternate event</v>
      </c>
      <c r="N1157" s="2" t="str">
        <f t="shared" si="39"/>
        <v/>
      </c>
      <c r="O1157" t="str">
        <f>IF(COUNTIFS($N$2:$N$3997, N1157)&gt;1, "Duplicate", "Unique")</f>
        <v>Duplicate</v>
      </c>
    </row>
    <row r="1158" spans="3:15" x14ac:dyDescent="0.2">
      <c r="C1158"/>
      <c r="D1158"/>
      <c r="F1158" s="41"/>
      <c r="G1158" s="42"/>
      <c r="I1158" s="81"/>
      <c r="J1158" s="81"/>
      <c r="L1158" s="2">
        <f>(COUNTIF($C$2:$C1158,$C1158)=1)+0</f>
        <v>0</v>
      </c>
      <c r="M1158" s="2" t="str">
        <f>IF(L1158=1,RANK(I1158,$I$2:$I$1209,0),"Alternate event")</f>
        <v>Alternate event</v>
      </c>
      <c r="N1158" s="2" t="str">
        <f t="shared" si="39"/>
        <v/>
      </c>
      <c r="O1158" t="str">
        <f>IF(COUNTIFS($N$2:$N$3997, N1158)&gt;1, "Duplicate", "Unique")</f>
        <v>Duplicate</v>
      </c>
    </row>
    <row r="1159" spans="3:15" x14ac:dyDescent="0.2">
      <c r="C1159"/>
      <c r="D1159"/>
      <c r="F1159" s="41"/>
      <c r="G1159" s="42"/>
      <c r="I1159" s="81"/>
      <c r="J1159" s="81"/>
      <c r="L1159" s="2">
        <f>(COUNTIF($C$2:$C1159,$C1159)=1)+0</f>
        <v>0</v>
      </c>
      <c r="M1159" s="2" t="str">
        <f>IF(L1159=1,RANK(I1159,$I$2:$I$1209,0),"Alternate event")</f>
        <v>Alternate event</v>
      </c>
      <c r="N1159" s="2" t="str">
        <f t="shared" si="39"/>
        <v/>
      </c>
      <c r="O1159" t="str">
        <f>IF(COUNTIFS($N$2:$N$3997, N1159)&gt;1, "Duplicate", "Unique")</f>
        <v>Duplicate</v>
      </c>
    </row>
    <row r="1160" spans="3:15" x14ac:dyDescent="0.2">
      <c r="C1160"/>
      <c r="D1160"/>
      <c r="F1160" s="41"/>
      <c r="G1160" s="42"/>
      <c r="I1160" s="81"/>
      <c r="J1160" s="81"/>
      <c r="L1160" s="2">
        <f>(COUNTIF($C$2:$C1160,$C1160)=1)+0</f>
        <v>0</v>
      </c>
      <c r="M1160" s="2" t="str">
        <f>IF(L1160=1,RANK(I1160,$I$2:$I$1209,0),"Alternate event")</f>
        <v>Alternate event</v>
      </c>
      <c r="N1160" s="2" t="str">
        <f t="shared" si="39"/>
        <v/>
      </c>
      <c r="O1160" t="str">
        <f>IF(COUNTIFS($N$2:$N$3997, N1160)&gt;1, "Duplicate", "Unique")</f>
        <v>Duplicate</v>
      </c>
    </row>
    <row r="1161" spans="3:15" x14ac:dyDescent="0.2">
      <c r="C1161"/>
      <c r="D1161"/>
      <c r="F1161" s="41"/>
      <c r="G1161" s="42"/>
      <c r="I1161" s="81"/>
      <c r="J1161" s="81"/>
      <c r="L1161" s="2">
        <f>(COUNTIF($C$2:$C1161,$C1161)=1)+0</f>
        <v>0</v>
      </c>
      <c r="M1161" s="2" t="str">
        <f>IF(L1161=1,RANK(I1161,$I$2:$I$1209,0),"Alternate event")</f>
        <v>Alternate event</v>
      </c>
      <c r="N1161" s="2" t="str">
        <f t="shared" si="39"/>
        <v/>
      </c>
      <c r="O1161" t="str">
        <f>IF(COUNTIFS($N$2:$N$3997, N1161)&gt;1, "Duplicate", "Unique")</f>
        <v>Duplicate</v>
      </c>
    </row>
    <row r="1162" spans="3:15" x14ac:dyDescent="0.2">
      <c r="C1162"/>
      <c r="D1162"/>
      <c r="F1162" s="41"/>
      <c r="G1162" s="42"/>
      <c r="I1162" s="81"/>
      <c r="J1162" s="81"/>
      <c r="L1162" s="2">
        <f>(COUNTIF($C$2:$C1162,$C1162)=1)+0</f>
        <v>0</v>
      </c>
      <c r="M1162" s="2" t="str">
        <f>IF(L1162=1,RANK(I1162,$I$2:$I$1209,0),"Alternate event")</f>
        <v>Alternate event</v>
      </c>
      <c r="N1162" s="2" t="str">
        <f t="shared" si="39"/>
        <v/>
      </c>
      <c r="O1162" t="str">
        <f>IF(COUNTIFS($N$2:$N$3997, N1162)&gt;1, "Duplicate", "Unique")</f>
        <v>Duplicate</v>
      </c>
    </row>
    <row r="1163" spans="3:15" x14ac:dyDescent="0.2">
      <c r="C1163"/>
      <c r="D1163"/>
      <c r="F1163" s="41"/>
      <c r="G1163" s="42"/>
      <c r="I1163" s="81"/>
      <c r="J1163" s="81"/>
      <c r="L1163" s="2">
        <f>(COUNTIF($C$2:$C1163,$C1163)=1)+0</f>
        <v>0</v>
      </c>
      <c r="M1163" s="2" t="str">
        <f>IF(L1163=1,RANK(I1163,$I$2:$I$1209,0),"Alternate event")</f>
        <v>Alternate event</v>
      </c>
      <c r="N1163" s="2" t="str">
        <f t="shared" si="39"/>
        <v/>
      </c>
      <c r="O1163" t="str">
        <f>IF(COUNTIFS($N$2:$N$3997, N1163)&gt;1, "Duplicate", "Unique")</f>
        <v>Duplicate</v>
      </c>
    </row>
    <row r="1164" spans="3:15" x14ac:dyDescent="0.2">
      <c r="C1164"/>
      <c r="D1164"/>
      <c r="F1164" s="41"/>
      <c r="G1164" s="42"/>
      <c r="I1164" s="81"/>
      <c r="J1164" s="81"/>
      <c r="L1164" s="2">
        <f>(COUNTIF($C$2:$C1164,$C1164)=1)+0</f>
        <v>0</v>
      </c>
      <c r="M1164" s="2" t="str">
        <f>IF(L1164=1,RANK(I1164,$I$2:$I$1209,0),"Alternate event")</f>
        <v>Alternate event</v>
      </c>
      <c r="N1164" s="2" t="str">
        <f t="shared" si="39"/>
        <v/>
      </c>
      <c r="O1164" t="str">
        <f>IF(COUNTIFS($N$2:$N$3997, N1164)&gt;1, "Duplicate", "Unique")</f>
        <v>Duplicate</v>
      </c>
    </row>
    <row r="1165" spans="3:15" x14ac:dyDescent="0.2">
      <c r="C1165"/>
      <c r="F1165" s="41"/>
      <c r="G1165" s="42"/>
      <c r="I1165" s="81"/>
      <c r="J1165" s="81"/>
      <c r="L1165" s="2">
        <f>(COUNTIF($C$2:$C1165,$C1165)=1)+0</f>
        <v>0</v>
      </c>
      <c r="M1165" s="2" t="str">
        <f>IF(L1165=1,RANK(I1165,$I$2:$I$1209,0),"Alternate event")</f>
        <v>Alternate event</v>
      </c>
      <c r="N1165" s="2" t="str">
        <f t="shared" si="39"/>
        <v/>
      </c>
      <c r="O1165" t="str">
        <f>IF(COUNTIFS($N$2:$N$3997, N1165)&gt;1, "Duplicate", "Unique")</f>
        <v>Duplicate</v>
      </c>
    </row>
    <row r="1166" spans="3:15" x14ac:dyDescent="0.2">
      <c r="C1166"/>
      <c r="D1166"/>
      <c r="F1166" s="41"/>
      <c r="G1166" s="42"/>
      <c r="I1166" s="81"/>
      <c r="J1166" s="81"/>
      <c r="L1166" s="2">
        <f>(COUNTIF($C$2:$C1166,$C1166)=1)+0</f>
        <v>0</v>
      </c>
      <c r="M1166" s="2" t="str">
        <f>IF(L1166=1,RANK(I1166,$I$2:$I$1209,0),"Alternate event")</f>
        <v>Alternate event</v>
      </c>
      <c r="N1166" s="2" t="str">
        <f t="shared" si="39"/>
        <v/>
      </c>
      <c r="O1166" t="str">
        <f>IF(COUNTIFS($N$2:$N$3997, N1166)&gt;1, "Duplicate", "Unique")</f>
        <v>Duplicate</v>
      </c>
    </row>
    <row r="1167" spans="3:15" x14ac:dyDescent="0.2">
      <c r="C1167"/>
      <c r="D1167"/>
      <c r="F1167" s="41"/>
      <c r="G1167" s="42"/>
      <c r="I1167" s="81"/>
      <c r="J1167" s="81"/>
      <c r="L1167" s="2">
        <f>(COUNTIF($C$2:$C1167,$C1167)=1)+0</f>
        <v>0</v>
      </c>
      <c r="M1167" s="2" t="str">
        <f>IF(L1167=1,RANK(I1167,$I$2:$I$1209,0),"Alternate event")</f>
        <v>Alternate event</v>
      </c>
      <c r="N1167" s="2" t="str">
        <f t="shared" si="39"/>
        <v/>
      </c>
      <c r="O1167" t="str">
        <f>IF(COUNTIFS($N$2:$N$3997, N1167)&gt;1, "Duplicate", "Unique")</f>
        <v>Duplicate</v>
      </c>
    </row>
    <row r="1168" spans="3:15" x14ac:dyDescent="0.2">
      <c r="C1168"/>
      <c r="D1168"/>
      <c r="F1168" s="41"/>
      <c r="G1168" s="42"/>
      <c r="I1168" s="81"/>
      <c r="J1168" s="81"/>
      <c r="L1168" s="2">
        <f>(COUNTIF($C$2:$C1168,$C1168)=1)+0</f>
        <v>0</v>
      </c>
      <c r="M1168" s="2" t="str">
        <f>IF(L1168=1,RANK(I1168,$I$2:$I$1209,0),"Alternate event")</f>
        <v>Alternate event</v>
      </c>
      <c r="N1168" s="2" t="str">
        <f t="shared" si="39"/>
        <v/>
      </c>
      <c r="O1168" t="str">
        <f>IF(COUNTIFS($N$2:$N$3997, N1168)&gt;1, "Duplicate", "Unique")</f>
        <v>Duplicate</v>
      </c>
    </row>
    <row r="1169" spans="3:15" x14ac:dyDescent="0.2">
      <c r="C1169"/>
      <c r="D1169"/>
      <c r="F1169" s="41"/>
      <c r="G1169" s="42"/>
      <c r="I1169" s="81"/>
      <c r="J1169" s="81"/>
      <c r="L1169" s="2">
        <f>(COUNTIF($C$2:$C1169,$C1169)=1)+0</f>
        <v>0</v>
      </c>
      <c r="M1169" s="2" t="str">
        <f>IF(L1169=1,RANK(I1169,$I$2:$I$1209,0),"Alternate event")</f>
        <v>Alternate event</v>
      </c>
      <c r="N1169" s="2" t="str">
        <f t="shared" si="39"/>
        <v/>
      </c>
      <c r="O1169" t="str">
        <f>IF(COUNTIFS($N$2:$N$3997, N1169)&gt;1, "Duplicate", "Unique")</f>
        <v>Duplicate</v>
      </c>
    </row>
    <row r="1170" spans="3:15" x14ac:dyDescent="0.2">
      <c r="C1170"/>
      <c r="D1170"/>
      <c r="F1170" s="41"/>
      <c r="G1170" s="42"/>
      <c r="I1170" s="81"/>
      <c r="J1170" s="81"/>
      <c r="L1170" s="2">
        <f>(COUNTIF($C$2:$C1170,$C1170)=1)+0</f>
        <v>0</v>
      </c>
      <c r="M1170" s="2" t="str">
        <f>IF(L1170=1,RANK(I1170,$I$2:$I$1209,0),"Alternate event")</f>
        <v>Alternate event</v>
      </c>
      <c r="N1170" s="2" t="str">
        <f t="shared" si="39"/>
        <v/>
      </c>
      <c r="O1170" t="str">
        <f>IF(COUNTIFS($N$2:$N$3997, N1170)&gt;1, "Duplicate", "Unique")</f>
        <v>Duplicate</v>
      </c>
    </row>
    <row r="1171" spans="3:15" x14ac:dyDescent="0.2">
      <c r="C1171"/>
      <c r="D1171"/>
      <c r="F1171" s="41"/>
      <c r="G1171" s="42"/>
      <c r="I1171" s="81"/>
      <c r="J1171" s="81"/>
      <c r="L1171" s="2">
        <f>(COUNTIF($C$2:$C1171,$C1171)=1)+0</f>
        <v>0</v>
      </c>
      <c r="M1171" s="2" t="str">
        <f>IF(L1171=1,RANK(I1171,$I$2:$I$1209,0),"Alternate event")</f>
        <v>Alternate event</v>
      </c>
      <c r="N1171" s="2" t="str">
        <f t="shared" si="39"/>
        <v/>
      </c>
      <c r="O1171" t="str">
        <f>IF(COUNTIFS($N$2:$N$3997, N1171)&gt;1, "Duplicate", "Unique")</f>
        <v>Duplicate</v>
      </c>
    </row>
    <row r="1172" spans="3:15" x14ac:dyDescent="0.2">
      <c r="C1172"/>
      <c r="D1172"/>
      <c r="F1172" s="41"/>
      <c r="G1172" s="42"/>
      <c r="I1172" s="81"/>
      <c r="J1172" s="81"/>
      <c r="L1172" s="2">
        <f>(COUNTIF($C$2:$C1172,$C1172)=1)+0</f>
        <v>0</v>
      </c>
      <c r="M1172" s="2" t="str">
        <f>IF(L1172=1,RANK(I1172,$I$2:$I$1209,0),"Alternate event")</f>
        <v>Alternate event</v>
      </c>
      <c r="N1172" s="2" t="str">
        <f t="shared" si="39"/>
        <v/>
      </c>
      <c r="O1172" t="str">
        <f>IF(COUNTIFS($N$2:$N$3997, N1172)&gt;1, "Duplicate", "Unique")</f>
        <v>Duplicate</v>
      </c>
    </row>
    <row r="1173" spans="3:15" x14ac:dyDescent="0.2">
      <c r="C1173"/>
      <c r="D1173"/>
      <c r="F1173" s="41"/>
      <c r="G1173" s="42"/>
      <c r="I1173" s="81"/>
      <c r="J1173" s="81"/>
      <c r="L1173" s="2">
        <f>(COUNTIF($C$2:$C1173,$C1173)=1)+0</f>
        <v>0</v>
      </c>
      <c r="M1173" s="2" t="str">
        <f>IF(L1173=1,RANK(I1173,$I$2:$I$1209,0),"Alternate event")</f>
        <v>Alternate event</v>
      </c>
      <c r="N1173" s="2" t="str">
        <f t="shared" si="39"/>
        <v/>
      </c>
      <c r="O1173" t="str">
        <f>IF(COUNTIFS($N$2:$N$3997, N1173)&gt;1, "Duplicate", "Unique")</f>
        <v>Duplicate</v>
      </c>
    </row>
    <row r="1174" spans="3:15" x14ac:dyDescent="0.2">
      <c r="C1174"/>
      <c r="D1174"/>
      <c r="F1174" s="41"/>
      <c r="G1174" s="42"/>
      <c r="I1174" s="81"/>
      <c r="J1174" s="81"/>
      <c r="L1174" s="2">
        <f>(COUNTIF($C$2:$C1174,$C1174)=1)+0</f>
        <v>0</v>
      </c>
      <c r="M1174" s="2" t="str">
        <f>IF(L1174=1,RANK(I1174,$I$2:$I$1209,0),"Alternate event")</f>
        <v>Alternate event</v>
      </c>
      <c r="N1174" s="2" t="str">
        <f t="shared" si="39"/>
        <v/>
      </c>
      <c r="O1174" t="str">
        <f>IF(COUNTIFS($N$2:$N$3997, N1174)&gt;1, "Duplicate", "Unique")</f>
        <v>Duplicate</v>
      </c>
    </row>
    <row r="1175" spans="3:15" x14ac:dyDescent="0.2">
      <c r="C1175"/>
      <c r="D1175"/>
      <c r="F1175" s="41"/>
      <c r="G1175" s="42"/>
      <c r="I1175" s="81"/>
      <c r="J1175" s="81"/>
      <c r="L1175" s="2">
        <f>(COUNTIF($C$2:$C1175,$C1175)=1)+0</f>
        <v>0</v>
      </c>
      <c r="M1175" s="2" t="str">
        <f>IF(L1175=1,RANK(I1175,$I$2:$I$1209,0),"Alternate event")</f>
        <v>Alternate event</v>
      </c>
      <c r="N1175" s="2" t="str">
        <f t="shared" si="39"/>
        <v/>
      </c>
      <c r="O1175" t="str">
        <f>IF(COUNTIFS($N$2:$N$3997, N1175)&gt;1, "Duplicate", "Unique")</f>
        <v>Duplicate</v>
      </c>
    </row>
    <row r="1176" spans="3:15" x14ac:dyDescent="0.2">
      <c r="C1176"/>
      <c r="D1176"/>
      <c r="F1176" s="41"/>
      <c r="G1176" s="42"/>
      <c r="I1176" s="81"/>
      <c r="J1176" s="81"/>
      <c r="L1176" s="2">
        <f>(COUNTIF($C$2:$C1176,$C1176)=1)+0</f>
        <v>0</v>
      </c>
      <c r="M1176" s="2" t="str">
        <f>IF(L1176=1,RANK(I1176,$I$2:$I$1209,0),"Alternate event")</f>
        <v>Alternate event</v>
      </c>
      <c r="N1176" s="2" t="str">
        <f t="shared" si="39"/>
        <v/>
      </c>
      <c r="O1176" t="str">
        <f>IF(COUNTIFS($N$2:$N$3997, N1176)&gt;1, "Duplicate", "Unique")</f>
        <v>Duplicate</v>
      </c>
    </row>
    <row r="1177" spans="3:15" x14ac:dyDescent="0.2">
      <c r="C1177"/>
      <c r="D1177"/>
      <c r="F1177" s="41"/>
      <c r="G1177" s="42"/>
      <c r="I1177" s="81"/>
      <c r="J1177" s="81"/>
      <c r="L1177" s="2">
        <f>(COUNTIF($C$2:$C1177,$C1177)=1)+0</f>
        <v>0</v>
      </c>
      <c r="M1177" s="2" t="str">
        <f>IF(L1177=1,RANK(I1177,$I$2:$I$1209,0),"Alternate event")</f>
        <v>Alternate event</v>
      </c>
      <c r="N1177" s="2" t="str">
        <f t="shared" si="39"/>
        <v/>
      </c>
      <c r="O1177" t="str">
        <f>IF(COUNTIFS($N$2:$N$3997, N1177)&gt;1, "Duplicate", "Unique")</f>
        <v>Duplicate</v>
      </c>
    </row>
    <row r="1178" spans="3:15" x14ac:dyDescent="0.2">
      <c r="C1178"/>
      <c r="D1178"/>
      <c r="F1178" s="41"/>
      <c r="G1178" s="42"/>
      <c r="I1178" s="81"/>
      <c r="J1178" s="81"/>
      <c r="L1178" s="2">
        <f>(COUNTIF($C$2:$C1178,$C1178)=1)+0</f>
        <v>0</v>
      </c>
      <c r="M1178" s="2" t="str">
        <f>IF(L1178=1,RANK(I1178,$I$2:$I$1209,0),"Alternate event")</f>
        <v>Alternate event</v>
      </c>
      <c r="N1178" s="2" t="str">
        <f t="shared" si="39"/>
        <v/>
      </c>
      <c r="O1178" t="str">
        <f>IF(COUNTIFS($N$2:$N$3997, N1178)&gt;1, "Duplicate", "Unique")</f>
        <v>Duplicate</v>
      </c>
    </row>
    <row r="1179" spans="3:15" x14ac:dyDescent="0.2">
      <c r="C1179"/>
      <c r="D1179"/>
      <c r="F1179" s="41"/>
      <c r="G1179" s="42"/>
      <c r="I1179" s="81"/>
      <c r="J1179" s="81"/>
      <c r="L1179" s="2">
        <f>(COUNTIF($C$2:$C1179,$C1179)=1)+0</f>
        <v>0</v>
      </c>
      <c r="M1179" s="2" t="str">
        <f>IF(L1179=1,RANK(I1179,$I$2:$I$1209,0),"Alternate event")</f>
        <v>Alternate event</v>
      </c>
      <c r="N1179" s="2" t="str">
        <f t="shared" si="39"/>
        <v/>
      </c>
      <c r="O1179" t="str">
        <f>IF(COUNTIFS($N$2:$N$3997, N1179)&gt;1, "Duplicate", "Unique")</f>
        <v>Duplicate</v>
      </c>
    </row>
    <row r="1180" spans="3:15" x14ac:dyDescent="0.2">
      <c r="C1180"/>
      <c r="D1180"/>
      <c r="F1180" s="41"/>
      <c r="G1180" s="42"/>
      <c r="I1180" s="81"/>
      <c r="J1180" s="81"/>
      <c r="L1180" s="2">
        <f>(COUNTIF($C$2:$C1180,$C1180)=1)+0</f>
        <v>0</v>
      </c>
      <c r="M1180" s="2" t="str">
        <f>IF(L1180=1,RANK(I1180,$I$2:$I$1209,0),"Alternate event")</f>
        <v>Alternate event</v>
      </c>
      <c r="N1180" s="2" t="str">
        <f t="shared" si="39"/>
        <v/>
      </c>
      <c r="O1180" t="str">
        <f>IF(COUNTIFS($N$2:$N$3997, N1180)&gt;1, "Duplicate", "Unique")</f>
        <v>Duplicate</v>
      </c>
    </row>
    <row r="1181" spans="3:15" x14ac:dyDescent="0.2">
      <c r="C1181"/>
      <c r="D1181"/>
      <c r="F1181" s="41"/>
      <c r="G1181" s="42"/>
      <c r="I1181" s="81"/>
      <c r="J1181" s="81"/>
      <c r="L1181" s="2">
        <f>(COUNTIF($C$2:$C1181,$C1181)=1)+0</f>
        <v>0</v>
      </c>
      <c r="M1181" s="2" t="str">
        <f>IF(L1181=1,RANK(I1181,$I$2:$I$1209,0),"Alternate event")</f>
        <v>Alternate event</v>
      </c>
      <c r="N1181" s="2" t="str">
        <f t="shared" si="39"/>
        <v/>
      </c>
      <c r="O1181" t="str">
        <f>IF(COUNTIFS($N$2:$N$3997, N1181)&gt;1, "Duplicate", "Unique")</f>
        <v>Duplicate</v>
      </c>
    </row>
    <row r="1182" spans="3:15" x14ac:dyDescent="0.2">
      <c r="C1182"/>
      <c r="D1182"/>
      <c r="F1182" s="41"/>
      <c r="G1182" s="42"/>
      <c r="I1182" s="81"/>
      <c r="J1182" s="81"/>
      <c r="L1182" s="2">
        <f>(COUNTIF($C$2:$C1182,$C1182)=1)+0</f>
        <v>0</v>
      </c>
      <c r="M1182" s="2" t="str">
        <f>IF(L1182=1,RANK(I1182,$I$2:$I$1209,0),"Alternate event")</f>
        <v>Alternate event</v>
      </c>
      <c r="N1182" s="2" t="str">
        <f t="shared" si="39"/>
        <v/>
      </c>
      <c r="O1182" t="str">
        <f>IF(COUNTIFS($N$2:$N$3997, N1182)&gt;1, "Duplicate", "Unique")</f>
        <v>Duplicate</v>
      </c>
    </row>
    <row r="1183" spans="3:15" x14ac:dyDescent="0.2">
      <c r="C1183"/>
      <c r="D1183"/>
      <c r="F1183" s="41"/>
      <c r="G1183" s="42"/>
      <c r="I1183" s="81"/>
      <c r="J1183" s="81"/>
      <c r="L1183" s="2">
        <f>(COUNTIF($C$2:$C1183,$C1183)=1)+0</f>
        <v>0</v>
      </c>
      <c r="M1183" s="2" t="str">
        <f>IF(L1183=1,RANK(I1183,$I$2:$I$1209,0),"Alternate event")</f>
        <v>Alternate event</v>
      </c>
      <c r="N1183" s="2" t="str">
        <f t="shared" si="39"/>
        <v/>
      </c>
      <c r="O1183" t="str">
        <f>IF(COUNTIFS($N$2:$N$3997, N1183)&gt;1, "Duplicate", "Unique")</f>
        <v>Duplicate</v>
      </c>
    </row>
    <row r="1184" spans="3:15" x14ac:dyDescent="0.2">
      <c r="C1184"/>
      <c r="D1184"/>
      <c r="F1184" s="41"/>
      <c r="G1184" s="42"/>
      <c r="I1184" s="81"/>
      <c r="J1184" s="81"/>
      <c r="L1184" s="2">
        <f>(COUNTIF($C$2:$C1184,$C1184)=1)+0</f>
        <v>0</v>
      </c>
      <c r="M1184" s="2" t="str">
        <f>IF(L1184=1,RANK(I1184,$I$2:$I$1209,0),"Alternate event")</f>
        <v>Alternate event</v>
      </c>
      <c r="N1184" s="2" t="str">
        <f t="shared" si="39"/>
        <v/>
      </c>
      <c r="O1184" t="str">
        <f>IF(COUNTIFS($N$2:$N$3997, N1184)&gt;1, "Duplicate", "Unique")</f>
        <v>Duplicate</v>
      </c>
    </row>
    <row r="1185" spans="3:15" x14ac:dyDescent="0.2">
      <c r="C1185"/>
      <c r="F1185" s="41"/>
      <c r="G1185" s="42"/>
      <c r="I1185" s="81"/>
      <c r="J1185" s="81"/>
      <c r="L1185" s="2">
        <f>(COUNTIF($C$2:$C1185,$C1185)=1)+0</f>
        <v>0</v>
      </c>
      <c r="M1185" s="2" t="str">
        <f>IF(L1185=1,RANK(I1185,$I$2:$I$1209,0),"Alternate event")</f>
        <v>Alternate event</v>
      </c>
      <c r="N1185" s="2" t="str">
        <f t="shared" si="39"/>
        <v/>
      </c>
      <c r="O1185" t="str">
        <f>IF(COUNTIFS($N$2:$N$3997, N1185)&gt;1, "Duplicate", "Unique")</f>
        <v>Duplicate</v>
      </c>
    </row>
    <row r="1186" spans="3:15" x14ac:dyDescent="0.2">
      <c r="C1186"/>
      <c r="D1186"/>
      <c r="F1186" s="41"/>
      <c r="G1186" s="42"/>
      <c r="I1186" s="81"/>
      <c r="J1186" s="81"/>
      <c r="L1186" s="2">
        <f>(COUNTIF($C$2:$C1186,$C1186)=1)+0</f>
        <v>0</v>
      </c>
      <c r="M1186" s="2" t="str">
        <f>IF(L1186=1,RANK(I1186,$I$2:$I$1209,0),"Alternate event")</f>
        <v>Alternate event</v>
      </c>
      <c r="N1186" s="2" t="str">
        <f t="shared" si="39"/>
        <v/>
      </c>
      <c r="O1186" t="str">
        <f>IF(COUNTIFS($N$2:$N$3997, N1186)&gt;1, "Duplicate", "Unique")</f>
        <v>Duplicate</v>
      </c>
    </row>
    <row r="1187" spans="3:15" x14ac:dyDescent="0.2">
      <c r="C1187"/>
      <c r="D1187"/>
      <c r="F1187" s="41"/>
      <c r="G1187" s="42"/>
      <c r="I1187" s="81"/>
      <c r="J1187" s="81"/>
      <c r="L1187" s="2">
        <f>(COUNTIF($C$2:$C1187,$C1187)=1)+0</f>
        <v>0</v>
      </c>
      <c r="M1187" s="2" t="str">
        <f>IF(L1187=1,RANK(I1187,$I$2:$I$1209,0),"Alternate event")</f>
        <v>Alternate event</v>
      </c>
      <c r="N1187" s="2" t="str">
        <f t="shared" si="39"/>
        <v/>
      </c>
      <c r="O1187" t="str">
        <f>IF(COUNTIFS($N$2:$N$3997, N1187)&gt;1, "Duplicate", "Unique")</f>
        <v>Duplicate</v>
      </c>
    </row>
    <row r="1188" spans="3:15" x14ac:dyDescent="0.2">
      <c r="C1188"/>
      <c r="D1188"/>
      <c r="F1188" s="41"/>
      <c r="G1188" s="42"/>
      <c r="I1188" s="81"/>
      <c r="J1188" s="81"/>
      <c r="L1188" s="2">
        <f>(COUNTIF($C$2:$C1188,$C1188)=1)+0</f>
        <v>0</v>
      </c>
      <c r="M1188" s="2" t="str">
        <f>IF(L1188=1,RANK(I1188,$I$2:$I$1209,0),"Alternate event")</f>
        <v>Alternate event</v>
      </c>
      <c r="N1188" s="2" t="str">
        <f t="shared" si="39"/>
        <v/>
      </c>
      <c r="O1188" t="str">
        <f>IF(COUNTIFS($N$2:$N$3997, N1188)&gt;1, "Duplicate", "Unique")</f>
        <v>Duplicate</v>
      </c>
    </row>
    <row r="1189" spans="3:15" x14ac:dyDescent="0.2">
      <c r="C1189"/>
      <c r="D1189"/>
      <c r="F1189" s="41"/>
      <c r="G1189" s="42"/>
      <c r="I1189" s="81"/>
      <c r="J1189" s="81"/>
      <c r="L1189" s="2">
        <f>(COUNTIF($C$2:$C1189,$C1189)=1)+0</f>
        <v>0</v>
      </c>
      <c r="M1189" s="2" t="str">
        <f>IF(L1189=1,RANK(I1189,$I$2:$I$1209,0),"Alternate event")</f>
        <v>Alternate event</v>
      </c>
      <c r="N1189" s="2" t="str">
        <f t="shared" si="39"/>
        <v/>
      </c>
      <c r="O1189" t="str">
        <f>IF(COUNTIFS($N$2:$N$3997, N1189)&gt;1, "Duplicate", "Unique")</f>
        <v>Duplicate</v>
      </c>
    </row>
    <row r="1190" spans="3:15" x14ac:dyDescent="0.2">
      <c r="C1190"/>
      <c r="D1190"/>
      <c r="F1190" s="41"/>
      <c r="G1190" s="42"/>
      <c r="I1190" s="81"/>
      <c r="J1190" s="81"/>
      <c r="L1190" s="2">
        <f>(COUNTIF($C$2:$C1190,$C1190)=1)+0</f>
        <v>0</v>
      </c>
      <c r="M1190" s="2" t="str">
        <f>IF(L1190=1,RANK(I1190,$I$2:$I$1209,0),"Alternate event")</f>
        <v>Alternate event</v>
      </c>
      <c r="N1190" s="2" t="str">
        <f t="shared" si="39"/>
        <v/>
      </c>
      <c r="O1190" t="str">
        <f>IF(COUNTIFS($N$2:$N$3997, N1190)&gt;1, "Duplicate", "Unique")</f>
        <v>Duplicate</v>
      </c>
    </row>
    <row r="1191" spans="3:15" x14ac:dyDescent="0.2">
      <c r="C1191"/>
      <c r="D1191"/>
      <c r="F1191" s="41"/>
      <c r="G1191" s="42"/>
      <c r="I1191" s="81"/>
      <c r="J1191" s="81"/>
      <c r="L1191" s="2">
        <f>(COUNTIF($C$2:$C1191,$C1191)=1)+0</f>
        <v>0</v>
      </c>
      <c r="M1191" s="2" t="str">
        <f>IF(L1191=1,RANK(I1191,$I$2:$I$1209,0),"Alternate event")</f>
        <v>Alternate event</v>
      </c>
      <c r="N1191" s="2" t="str">
        <f t="shared" si="39"/>
        <v/>
      </c>
      <c r="O1191" t="str">
        <f>IF(COUNTIFS($N$2:$N$3997, N1191)&gt;1, "Duplicate", "Unique")</f>
        <v>Duplicate</v>
      </c>
    </row>
    <row r="1192" spans="3:15" x14ac:dyDescent="0.2">
      <c r="C1192"/>
      <c r="D1192"/>
      <c r="F1192" s="41"/>
      <c r="G1192" s="42"/>
      <c r="I1192" s="81"/>
      <c r="J1192" s="81"/>
      <c r="L1192" s="2">
        <f>(COUNTIF($C$2:$C1192,$C1192)=1)+0</f>
        <v>0</v>
      </c>
      <c r="M1192" s="2" t="str">
        <f>IF(L1192=1,RANK(I1192,$I$2:$I$1209,0),"Alternate event")</f>
        <v>Alternate event</v>
      </c>
      <c r="N1192" s="2" t="str">
        <f t="shared" si="39"/>
        <v/>
      </c>
      <c r="O1192" t="str">
        <f>IF(COUNTIFS($N$2:$N$3997, N1192)&gt;1, "Duplicate", "Unique")</f>
        <v>Duplicate</v>
      </c>
    </row>
    <row r="1193" spans="3:15" x14ac:dyDescent="0.2">
      <c r="C1193"/>
      <c r="D1193"/>
      <c r="F1193" s="41"/>
      <c r="G1193" s="42"/>
      <c r="I1193" s="81"/>
      <c r="J1193" s="81"/>
      <c r="L1193" s="2">
        <f>(COUNTIF($C$2:$C1193,$C1193)=1)+0</f>
        <v>0</v>
      </c>
      <c r="M1193" s="2" t="str">
        <f>IF(L1193=1,RANK(I1193,$I$2:$I$1209,0),"Alternate event")</f>
        <v>Alternate event</v>
      </c>
      <c r="N1193" s="2" t="str">
        <f t="shared" si="39"/>
        <v/>
      </c>
      <c r="O1193" t="str">
        <f>IF(COUNTIFS($N$2:$N$3997, N1193)&gt;1, "Duplicate", "Unique")</f>
        <v>Duplicate</v>
      </c>
    </row>
    <row r="1194" spans="3:15" x14ac:dyDescent="0.2">
      <c r="C1194"/>
      <c r="D1194"/>
      <c r="F1194" s="41"/>
      <c r="G1194" s="42"/>
      <c r="I1194" s="81"/>
      <c r="J1194" s="81"/>
      <c r="L1194" s="2">
        <f>(COUNTIF($C$2:$C1194,$C1194)=1)+0</f>
        <v>0</v>
      </c>
      <c r="M1194" s="2" t="str">
        <f>IF(L1194=1,RANK(I1194,$I$2:$I$1209,0),"Alternate event")</f>
        <v>Alternate event</v>
      </c>
      <c r="N1194" s="2" t="str">
        <f t="shared" si="39"/>
        <v/>
      </c>
      <c r="O1194" t="str">
        <f>IF(COUNTIFS($N$2:$N$3997, N1194)&gt;1, "Duplicate", "Unique")</f>
        <v>Duplicate</v>
      </c>
    </row>
    <row r="1195" spans="3:15" x14ac:dyDescent="0.2">
      <c r="C1195"/>
      <c r="D1195"/>
      <c r="F1195" s="41"/>
      <c r="G1195" s="42"/>
      <c r="I1195" s="81"/>
      <c r="J1195" s="81"/>
      <c r="L1195" s="2">
        <f>(COUNTIF($C$2:$C1195,$C1195)=1)+0</f>
        <v>0</v>
      </c>
      <c r="M1195" s="2" t="str">
        <f>IF(L1195=1,RANK(I1195,$I$2:$I$1209,0),"Alternate event")</f>
        <v>Alternate event</v>
      </c>
      <c r="N1195" s="2" t="str">
        <f t="shared" si="39"/>
        <v/>
      </c>
      <c r="O1195" t="str">
        <f>IF(COUNTIFS($N$2:$N$3997, N1195)&gt;1, "Duplicate", "Unique")</f>
        <v>Duplicate</v>
      </c>
    </row>
    <row r="1196" spans="3:15" x14ac:dyDescent="0.2">
      <c r="C1196"/>
      <c r="D1196"/>
      <c r="F1196" s="41"/>
      <c r="G1196" s="42"/>
      <c r="I1196" s="81"/>
      <c r="J1196" s="81"/>
      <c r="L1196" s="2">
        <f>(COUNTIF($C$2:$C1196,$C1196)=1)+0</f>
        <v>0</v>
      </c>
      <c r="M1196" s="2" t="str">
        <f>IF(L1196=1,RANK(I1196,$I$2:$I$1209,0),"Alternate event")</f>
        <v>Alternate event</v>
      </c>
      <c r="N1196" s="2" t="str">
        <f t="shared" si="39"/>
        <v/>
      </c>
      <c r="O1196" t="str">
        <f>IF(COUNTIFS($N$2:$N$3997, N1196)&gt;1, "Duplicate", "Unique")</f>
        <v>Duplicate</v>
      </c>
    </row>
    <row r="1197" spans="3:15" x14ac:dyDescent="0.2">
      <c r="C1197"/>
      <c r="D1197"/>
      <c r="F1197" s="41"/>
      <c r="G1197" s="42"/>
      <c r="I1197" s="81"/>
      <c r="J1197" s="81"/>
      <c r="L1197" s="2">
        <f>(COUNTIF($C$2:$C1197,$C1197)=1)+0</f>
        <v>0</v>
      </c>
      <c r="M1197" s="2" t="str">
        <f>IF(L1197=1,RANK(I1197,$I$2:$I$1209,0),"Alternate event")</f>
        <v>Alternate event</v>
      </c>
      <c r="N1197" s="2" t="str">
        <f t="shared" si="39"/>
        <v/>
      </c>
      <c r="O1197" t="str">
        <f>IF(COUNTIFS($N$2:$N$3997, N1197)&gt;1, "Duplicate", "Unique")</f>
        <v>Duplicate</v>
      </c>
    </row>
    <row r="1198" spans="3:15" x14ac:dyDescent="0.2">
      <c r="C1198"/>
      <c r="D1198"/>
      <c r="F1198" s="41"/>
      <c r="G1198" s="42"/>
      <c r="I1198" s="81"/>
      <c r="J1198" s="81"/>
      <c r="L1198" s="2">
        <f>(COUNTIF($C$2:$C1198,$C1198)=1)+0</f>
        <v>0</v>
      </c>
      <c r="M1198" s="2" t="str">
        <f>IF(L1198=1,RANK(I1198,$I$2:$I$1209,0),"Alternate event")</f>
        <v>Alternate event</v>
      </c>
      <c r="N1198" s="2" t="str">
        <f t="shared" si="39"/>
        <v/>
      </c>
      <c r="O1198" t="str">
        <f>IF(COUNTIFS($N$2:$N$3997, N1198)&gt;1, "Duplicate", "Unique")</f>
        <v>Duplicate</v>
      </c>
    </row>
    <row r="1199" spans="3:15" x14ac:dyDescent="0.2">
      <c r="C1199"/>
      <c r="D1199"/>
      <c r="F1199" s="41"/>
      <c r="G1199" s="42"/>
      <c r="I1199" s="81"/>
      <c r="J1199" s="81"/>
      <c r="L1199" s="2">
        <f>(COUNTIF($C$2:$C1199,$C1199)=1)+0</f>
        <v>0</v>
      </c>
      <c r="M1199" s="2" t="str">
        <f>IF(L1199=1,RANK(I1199,$I$2:$I$1209,0),"Alternate event")</f>
        <v>Alternate event</v>
      </c>
      <c r="N1199" s="2" t="str">
        <f t="shared" si="39"/>
        <v/>
      </c>
      <c r="O1199" t="str">
        <f>IF(COUNTIFS($N$2:$N$3997, N1199)&gt;1, "Duplicate", "Unique")</f>
        <v>Duplicate</v>
      </c>
    </row>
    <row r="1200" spans="3:15" x14ac:dyDescent="0.2">
      <c r="C1200"/>
      <c r="D1200"/>
      <c r="F1200" s="41"/>
      <c r="G1200" s="42"/>
      <c r="I1200" s="81"/>
      <c r="J1200" s="81"/>
      <c r="L1200" s="2">
        <f>(COUNTIF($C$2:$C1200,$C1200)=1)+0</f>
        <v>0</v>
      </c>
      <c r="M1200" s="2" t="str">
        <f>IF(L1200=1,RANK(I1200,$I$2:$I$1209,0),"Alternate event")</f>
        <v>Alternate event</v>
      </c>
      <c r="N1200" s="2" t="str">
        <f t="shared" si="39"/>
        <v/>
      </c>
      <c r="O1200" t="str">
        <f>IF(COUNTIFS($N$2:$N$3997, N1200)&gt;1, "Duplicate", "Unique")</f>
        <v>Duplicate</v>
      </c>
    </row>
    <row r="1201" spans="3:15" x14ac:dyDescent="0.2">
      <c r="C1201"/>
      <c r="D1201"/>
      <c r="F1201" s="41"/>
      <c r="G1201" s="42"/>
      <c r="I1201" s="81"/>
      <c r="J1201" s="81"/>
      <c r="L1201" s="2">
        <f>(COUNTIF($C$2:$C1201,$C1201)=1)+0</f>
        <v>0</v>
      </c>
      <c r="M1201" s="2" t="str">
        <f>IF(L1201=1,RANK(I1201,$I$2:$I$1209,0),"Alternate event")</f>
        <v>Alternate event</v>
      </c>
      <c r="N1201" s="2" t="str">
        <f t="shared" si="39"/>
        <v/>
      </c>
      <c r="O1201" t="str">
        <f>IF(COUNTIFS($N$2:$N$3997, N1201)&gt;1, "Duplicate", "Unique")</f>
        <v>Duplicate</v>
      </c>
    </row>
    <row r="1202" spans="3:15" x14ac:dyDescent="0.2">
      <c r="C1202"/>
      <c r="D1202"/>
      <c r="F1202" s="41"/>
      <c r="G1202" s="42"/>
      <c r="I1202" s="81"/>
      <c r="J1202" s="81"/>
      <c r="L1202" s="2">
        <f>(COUNTIF($C$2:$C1202,$C1202)=1)+0</f>
        <v>0</v>
      </c>
      <c r="M1202" s="2" t="str">
        <f>IF(L1202=1,RANK(I1202,$I$2:$I$1209,0),"Alternate event")</f>
        <v>Alternate event</v>
      </c>
      <c r="N1202" s="2" t="str">
        <f t="shared" si="39"/>
        <v/>
      </c>
      <c r="O1202" t="str">
        <f>IF(COUNTIFS($N$2:$N$3997, N1202)&gt;1, "Duplicate", "Unique")</f>
        <v>Duplicate</v>
      </c>
    </row>
    <row r="1203" spans="3:15" x14ac:dyDescent="0.2">
      <c r="C1203"/>
      <c r="D1203"/>
      <c r="F1203" s="41"/>
      <c r="G1203" s="42"/>
      <c r="I1203" s="81"/>
      <c r="J1203" s="81"/>
      <c r="L1203" s="2">
        <f>(COUNTIF($C$2:$C1203,$C1203)=1)+0</f>
        <v>0</v>
      </c>
      <c r="M1203" s="2" t="str">
        <f>IF(L1203=1,RANK(I1203,$I$2:$I$1209,0),"Alternate event")</f>
        <v>Alternate event</v>
      </c>
      <c r="N1203" s="2" t="str">
        <f t="shared" si="39"/>
        <v/>
      </c>
      <c r="O1203" t="str">
        <f>IF(COUNTIFS($N$2:$N$3997, N1203)&gt;1, "Duplicate", "Unique")</f>
        <v>Duplicate</v>
      </c>
    </row>
    <row r="1204" spans="3:15" x14ac:dyDescent="0.2">
      <c r="C1204"/>
      <c r="D1204"/>
      <c r="F1204" s="41"/>
      <c r="G1204" s="42"/>
      <c r="I1204" s="81"/>
      <c r="J1204" s="81"/>
      <c r="L1204" s="2">
        <f>(COUNTIF($C$2:$C1204,$C1204)=1)+0</f>
        <v>0</v>
      </c>
      <c r="M1204" s="2" t="str">
        <f>IF(L1204=1,RANK(I1204,$I$2:$I$1209,0),"Alternate event")</f>
        <v>Alternate event</v>
      </c>
      <c r="N1204" s="2" t="str">
        <f t="shared" si="39"/>
        <v/>
      </c>
      <c r="O1204" t="str">
        <f>IF(COUNTIFS($N$2:$N$3997, N1204)&gt;1, "Duplicate", "Unique")</f>
        <v>Duplicate</v>
      </c>
    </row>
    <row r="1205" spans="3:15" x14ac:dyDescent="0.2">
      <c r="C1205"/>
      <c r="D1205"/>
      <c r="F1205" s="41"/>
      <c r="G1205" s="42"/>
      <c r="I1205" s="81"/>
      <c r="J1205" s="81"/>
      <c r="L1205" s="2">
        <f>(COUNTIF($C$2:$C1205,$C1205)=1)+0</f>
        <v>0</v>
      </c>
      <c r="M1205" s="2" t="str">
        <f>IF(L1205=1,RANK(I1205,$I$2:$I$1209,0),"Alternate event")</f>
        <v>Alternate event</v>
      </c>
      <c r="N1205" s="2" t="str">
        <f t="shared" si="39"/>
        <v/>
      </c>
      <c r="O1205" t="str">
        <f>IF(COUNTIFS($N$2:$N$3997, N1205)&gt;1, "Duplicate", "Unique")</f>
        <v>Duplicate</v>
      </c>
    </row>
    <row r="1206" spans="3:15" x14ac:dyDescent="0.2">
      <c r="C1206"/>
      <c r="D1206"/>
      <c r="F1206" s="41"/>
      <c r="G1206" s="42"/>
      <c r="I1206" s="81"/>
      <c r="J1206" s="81"/>
      <c r="L1206" s="2">
        <f>(COUNTIF($C$2:$C1206,$C1206)=1)+0</f>
        <v>0</v>
      </c>
      <c r="M1206" s="2" t="str">
        <f>IF(L1206=1,RANK(I1206,$I$2:$I$1209,0),"Alternate event")</f>
        <v>Alternate event</v>
      </c>
      <c r="N1206" s="2" t="str">
        <f t="shared" si="39"/>
        <v/>
      </c>
      <c r="O1206" t="str">
        <f>IF(COUNTIFS($N$2:$N$3997, N1206)&gt;1, "Duplicate", "Unique")</f>
        <v>Duplicate</v>
      </c>
    </row>
    <row r="1207" spans="3:15" x14ac:dyDescent="0.2">
      <c r="C1207"/>
      <c r="D1207"/>
      <c r="F1207" s="41"/>
      <c r="G1207" s="42"/>
      <c r="I1207" s="81"/>
      <c r="J1207" s="81"/>
      <c r="L1207" s="2">
        <f>(COUNTIF($C$2:$C1207,$C1207)=1)+0</f>
        <v>0</v>
      </c>
      <c r="M1207" s="2" t="str">
        <f>IF(L1207=1,RANK(I1207,$I$2:$I$1209,0),"Alternate event")</f>
        <v>Alternate event</v>
      </c>
      <c r="N1207" s="2" t="str">
        <f t="shared" si="39"/>
        <v/>
      </c>
      <c r="O1207" t="str">
        <f>IF(COUNTIFS($N$2:$N$3997, N1207)&gt;1, "Duplicate", "Unique")</f>
        <v>Duplicate</v>
      </c>
    </row>
    <row r="1208" spans="3:15" x14ac:dyDescent="0.2">
      <c r="C1208"/>
      <c r="D1208"/>
      <c r="F1208" s="41"/>
      <c r="G1208" s="42"/>
      <c r="I1208" s="81"/>
      <c r="J1208" s="81"/>
      <c r="L1208" s="2">
        <f>(COUNTIF($C$2:$C1208,$C1208)=1)+0</f>
        <v>0</v>
      </c>
      <c r="M1208" s="2" t="str">
        <f>IF(L1208=1,RANK(I1208,$I$2:$I$1209,0),"Alternate event")</f>
        <v>Alternate event</v>
      </c>
      <c r="N1208" s="2" t="str">
        <f t="shared" si="39"/>
        <v/>
      </c>
      <c r="O1208" t="str">
        <f>IF(COUNTIFS($N$2:$N$3997, N1208)&gt;1, "Duplicate", "Unique")</f>
        <v>Duplicate</v>
      </c>
    </row>
    <row r="1209" spans="3:15" x14ac:dyDescent="0.2">
      <c r="C1209"/>
      <c r="D1209"/>
      <c r="F1209" s="41"/>
      <c r="G1209" s="42"/>
      <c r="I1209" s="81"/>
      <c r="J1209" s="81"/>
      <c r="L1209" s="2">
        <f>(COUNTIF($C$2:$C1209,$C1209)=1)+0</f>
        <v>0</v>
      </c>
      <c r="M1209" s="2" t="str">
        <f>IF(L1209=1,RANK(I1209,$I$2:$I$1209,0),"Alternate event")</f>
        <v>Alternate event</v>
      </c>
      <c r="N1209" s="2" t="str">
        <f t="shared" ref="N1209:N1272" si="40">C1209&amp;D1209</f>
        <v/>
      </c>
      <c r="O1209" t="str">
        <f>IF(COUNTIFS($N$2:$N$3997, N1209)&gt;1, "Duplicate", "Unique")</f>
        <v>Duplicate</v>
      </c>
    </row>
    <row r="1210" spans="3:15" x14ac:dyDescent="0.2">
      <c r="C1210"/>
      <c r="D1210"/>
      <c r="F1210" s="41"/>
      <c r="G1210" s="42"/>
      <c r="I1210" s="81"/>
      <c r="J1210" s="81"/>
      <c r="L1210" s="2">
        <f>(COUNTIF($C$2:$C1210,$C1210)=1)+0</f>
        <v>0</v>
      </c>
      <c r="M1210" s="2" t="str">
        <f>IF(L1210=1,RANK(I1210,$I$2:$I$1209,0),"Alternate event")</f>
        <v>Alternate event</v>
      </c>
      <c r="N1210" s="2" t="str">
        <f t="shared" si="40"/>
        <v/>
      </c>
      <c r="O1210" t="str">
        <f>IF(COUNTIFS($N$2:$N$3997, N1210)&gt;1, "Duplicate", "Unique")</f>
        <v>Duplicate</v>
      </c>
    </row>
    <row r="1211" spans="3:15" x14ac:dyDescent="0.2">
      <c r="C1211"/>
      <c r="D1211"/>
      <c r="F1211" s="41"/>
      <c r="G1211" s="42"/>
      <c r="I1211" s="81"/>
      <c r="J1211" s="81"/>
      <c r="L1211" s="2">
        <f>(COUNTIF($C$2:$C1211,$C1211)=1)+0</f>
        <v>0</v>
      </c>
      <c r="M1211" s="2" t="str">
        <f>IF(L1211=1,RANK(I1211,$I$2:$I$1209,0),"Alternate event")</f>
        <v>Alternate event</v>
      </c>
      <c r="N1211" s="2" t="str">
        <f t="shared" si="40"/>
        <v/>
      </c>
      <c r="O1211" t="str">
        <f>IF(COUNTIFS($N$2:$N$3997, N1211)&gt;1, "Duplicate", "Unique")</f>
        <v>Duplicate</v>
      </c>
    </row>
    <row r="1212" spans="3:15" x14ac:dyDescent="0.2">
      <c r="C1212"/>
      <c r="D1212"/>
      <c r="F1212" s="41"/>
      <c r="G1212" s="42"/>
      <c r="I1212" s="81"/>
      <c r="J1212" s="81"/>
      <c r="L1212" s="2">
        <f>(COUNTIF($C$2:$C1212,$C1212)=1)+0</f>
        <v>0</v>
      </c>
      <c r="M1212" s="2" t="str">
        <f>IF(L1212=1,RANK(I1212,$I$2:$I$1209,0),"Alternate event")</f>
        <v>Alternate event</v>
      </c>
      <c r="N1212" s="2" t="str">
        <f t="shared" si="40"/>
        <v/>
      </c>
      <c r="O1212" t="str">
        <f>IF(COUNTIFS($N$2:$N$3997, N1212)&gt;1, "Duplicate", "Unique")</f>
        <v>Duplicate</v>
      </c>
    </row>
    <row r="1213" spans="3:15" x14ac:dyDescent="0.2">
      <c r="C1213"/>
      <c r="D1213"/>
      <c r="F1213" s="41"/>
      <c r="G1213" s="42"/>
      <c r="I1213" s="81"/>
      <c r="J1213" s="81"/>
      <c r="L1213" s="2">
        <f>(COUNTIF($C$2:$C1213,$C1213)=1)+0</f>
        <v>0</v>
      </c>
      <c r="M1213" s="2" t="str">
        <f>IF(L1213=1,RANK(I1213,$I$2:$I$1209,0),"Alternate event")</f>
        <v>Alternate event</v>
      </c>
      <c r="N1213" s="2" t="str">
        <f t="shared" si="40"/>
        <v/>
      </c>
      <c r="O1213" t="str">
        <f>IF(COUNTIFS($N$2:$N$3997, N1213)&gt;1, "Duplicate", "Unique")</f>
        <v>Duplicate</v>
      </c>
    </row>
    <row r="1214" spans="3:15" x14ac:dyDescent="0.2">
      <c r="C1214"/>
      <c r="D1214"/>
      <c r="F1214" s="41"/>
      <c r="G1214" s="42"/>
      <c r="I1214" s="81"/>
      <c r="J1214" s="81"/>
      <c r="L1214" s="2">
        <f>(COUNTIF($C$2:$C1214,$C1214)=1)+0</f>
        <v>0</v>
      </c>
      <c r="M1214" s="2" t="str">
        <f>IF(L1214=1,RANK(I1214,$I$2:$I$1209,0),"Alternate event")</f>
        <v>Alternate event</v>
      </c>
      <c r="N1214" s="2" t="str">
        <f t="shared" si="40"/>
        <v/>
      </c>
      <c r="O1214" t="str">
        <f>IF(COUNTIFS($N$2:$N$3997, N1214)&gt;1, "Duplicate", "Unique")</f>
        <v>Duplicate</v>
      </c>
    </row>
    <row r="1215" spans="3:15" x14ac:dyDescent="0.2">
      <c r="C1215"/>
      <c r="D1215"/>
      <c r="F1215" s="41"/>
      <c r="G1215" s="42"/>
      <c r="I1215" s="81"/>
      <c r="J1215" s="81"/>
      <c r="L1215" s="2">
        <f>(COUNTIF($C$2:$C1215,$C1215)=1)+0</f>
        <v>0</v>
      </c>
      <c r="M1215" s="2" t="str">
        <f>IF(L1215=1,RANK(I1215,$I$2:$I$1209,0),"Alternate event")</f>
        <v>Alternate event</v>
      </c>
      <c r="N1215" s="2" t="str">
        <f t="shared" si="40"/>
        <v/>
      </c>
      <c r="O1215" t="str">
        <f>IF(COUNTIFS($N$2:$N$3997, N1215)&gt;1, "Duplicate", "Unique")</f>
        <v>Duplicate</v>
      </c>
    </row>
    <row r="1216" spans="3:15" x14ac:dyDescent="0.2">
      <c r="C1216"/>
      <c r="D1216"/>
      <c r="F1216" s="41"/>
      <c r="G1216" s="42"/>
      <c r="I1216" s="81"/>
      <c r="J1216" s="81"/>
      <c r="L1216" s="2">
        <f>(COUNTIF($C$2:$C1216,$C1216)=1)+0</f>
        <v>0</v>
      </c>
      <c r="M1216" s="2" t="str">
        <f>IF(L1216=1,RANK(I1216,$I$2:$I$1209,0),"Alternate event")</f>
        <v>Alternate event</v>
      </c>
      <c r="N1216" s="2" t="str">
        <f t="shared" si="40"/>
        <v/>
      </c>
      <c r="O1216" t="str">
        <f>IF(COUNTIFS($N$2:$N$3997, N1216)&gt;1, "Duplicate", "Unique")</f>
        <v>Duplicate</v>
      </c>
    </row>
    <row r="1217" spans="3:15" x14ac:dyDescent="0.2">
      <c r="C1217"/>
      <c r="D1217"/>
      <c r="F1217" s="41"/>
      <c r="G1217" s="42"/>
      <c r="I1217" s="81"/>
      <c r="J1217" s="81"/>
      <c r="L1217" s="2">
        <f>(COUNTIF($C$2:$C1217,$C1217)=1)+0</f>
        <v>0</v>
      </c>
      <c r="M1217" s="2" t="str">
        <f>IF(L1217=1,RANK(I1217,$I$2:$I$1209,0),"Alternate event")</f>
        <v>Alternate event</v>
      </c>
      <c r="N1217" s="2" t="str">
        <f t="shared" si="40"/>
        <v/>
      </c>
      <c r="O1217" t="str">
        <f>IF(COUNTIFS($N$2:$N$3997, N1217)&gt;1, "Duplicate", "Unique")</f>
        <v>Duplicate</v>
      </c>
    </row>
    <row r="1218" spans="3:15" x14ac:dyDescent="0.2">
      <c r="C1218"/>
      <c r="D1218"/>
      <c r="F1218" s="41"/>
      <c r="G1218" s="42"/>
      <c r="I1218" s="81"/>
      <c r="J1218" s="81"/>
      <c r="L1218" s="2">
        <f>(COUNTIF($C$2:$C1218,$C1218)=1)+0</f>
        <v>0</v>
      </c>
      <c r="M1218" s="2" t="str">
        <f>IF(L1218=1,RANK(I1218,$I$2:$I$1209,0),"Alternate event")</f>
        <v>Alternate event</v>
      </c>
      <c r="N1218" s="2" t="str">
        <f t="shared" si="40"/>
        <v/>
      </c>
      <c r="O1218" t="str">
        <f>IF(COUNTIFS($N$2:$N$3997, N1218)&gt;1, "Duplicate", "Unique")</f>
        <v>Duplicate</v>
      </c>
    </row>
    <row r="1219" spans="3:15" x14ac:dyDescent="0.2">
      <c r="C1219"/>
      <c r="D1219"/>
      <c r="F1219" s="41"/>
      <c r="G1219" s="42"/>
      <c r="I1219" s="81"/>
      <c r="J1219" s="81"/>
      <c r="L1219" s="2">
        <f>(COUNTIF($C$2:$C1219,$C1219)=1)+0</f>
        <v>0</v>
      </c>
      <c r="M1219" s="2" t="str">
        <f>IF(L1219=1,RANK(I1219,$I$2:$I$1209,0),"Alternate event")</f>
        <v>Alternate event</v>
      </c>
      <c r="N1219" s="2" t="str">
        <f t="shared" si="40"/>
        <v/>
      </c>
      <c r="O1219" t="str">
        <f>IF(COUNTIFS($N$2:$N$3997, N1219)&gt;1, "Duplicate", "Unique")</f>
        <v>Duplicate</v>
      </c>
    </row>
    <row r="1220" spans="3:15" x14ac:dyDescent="0.2">
      <c r="C1220"/>
      <c r="D1220"/>
      <c r="F1220" s="41"/>
      <c r="G1220" s="42"/>
      <c r="I1220" s="81"/>
      <c r="J1220" s="81"/>
      <c r="L1220" s="2">
        <f>(COUNTIF($C$2:$C1220,$C1220)=1)+0</f>
        <v>0</v>
      </c>
      <c r="M1220" s="2" t="str">
        <f>IF(L1220=1,RANK(I1220,$I$2:$I$1209,0),"Alternate event")</f>
        <v>Alternate event</v>
      </c>
      <c r="N1220" s="2" t="str">
        <f t="shared" si="40"/>
        <v/>
      </c>
      <c r="O1220" t="str">
        <f>IF(COUNTIFS($N$2:$N$3997, N1220)&gt;1, "Duplicate", "Unique")</f>
        <v>Duplicate</v>
      </c>
    </row>
    <row r="1221" spans="3:15" x14ac:dyDescent="0.2">
      <c r="C1221"/>
      <c r="D1221"/>
      <c r="F1221" s="41"/>
      <c r="G1221" s="42"/>
      <c r="I1221" s="81"/>
      <c r="J1221" s="81"/>
      <c r="L1221" s="2">
        <f>(COUNTIF($C$2:$C1221,$C1221)=1)+0</f>
        <v>0</v>
      </c>
      <c r="M1221" s="2" t="str">
        <f>IF(L1221=1,RANK(I1221,$I$2:$I$1209,0),"Alternate event")</f>
        <v>Alternate event</v>
      </c>
      <c r="N1221" s="2" t="str">
        <f t="shared" si="40"/>
        <v/>
      </c>
      <c r="O1221" t="str">
        <f>IF(COUNTIFS($N$2:$N$3997, N1221)&gt;1, "Duplicate", "Unique")</f>
        <v>Duplicate</v>
      </c>
    </row>
    <row r="1222" spans="3:15" x14ac:dyDescent="0.2">
      <c r="C1222"/>
      <c r="D1222"/>
      <c r="F1222" s="41"/>
      <c r="G1222" s="42"/>
      <c r="I1222" s="81"/>
      <c r="J1222" s="81"/>
      <c r="L1222" s="2">
        <f>(COUNTIF($C$2:$C1222,$C1222)=1)+0</f>
        <v>0</v>
      </c>
      <c r="M1222" s="2" t="str">
        <f>IF(L1222=1,RANK(I1222,$I$2:$I$1209,0),"Alternate event")</f>
        <v>Alternate event</v>
      </c>
      <c r="N1222" s="2" t="str">
        <f t="shared" si="40"/>
        <v/>
      </c>
      <c r="O1222" t="str">
        <f>IF(COUNTIFS($N$2:$N$3997, N1222)&gt;1, "Duplicate", "Unique")</f>
        <v>Duplicate</v>
      </c>
    </row>
    <row r="1223" spans="3:15" x14ac:dyDescent="0.2">
      <c r="C1223"/>
      <c r="D1223"/>
      <c r="F1223" s="41"/>
      <c r="G1223" s="42"/>
      <c r="I1223" s="81"/>
      <c r="J1223" s="81"/>
      <c r="L1223" s="2">
        <f>(COUNTIF($C$2:$C1223,$C1223)=1)+0</f>
        <v>0</v>
      </c>
      <c r="M1223" s="2" t="str">
        <f>IF(L1223=1,RANK(I1223,$I$2:$I$1209,0),"Alternate event")</f>
        <v>Alternate event</v>
      </c>
      <c r="N1223" s="2" t="str">
        <f t="shared" si="40"/>
        <v/>
      </c>
      <c r="O1223" t="str">
        <f>IF(COUNTIFS($N$2:$N$3997, N1223)&gt;1, "Duplicate", "Unique")</f>
        <v>Duplicate</v>
      </c>
    </row>
    <row r="1224" spans="3:15" x14ac:dyDescent="0.2">
      <c r="C1224"/>
      <c r="D1224"/>
      <c r="F1224" s="41"/>
      <c r="G1224" s="42"/>
      <c r="I1224" s="81"/>
      <c r="J1224" s="81"/>
      <c r="L1224" s="2">
        <f>(COUNTIF($C$2:$C1224,$C1224)=1)+0</f>
        <v>0</v>
      </c>
      <c r="M1224" s="2" t="str">
        <f>IF(L1224=1,RANK(I1224,$I$2:$I$1209,0),"Alternate event")</f>
        <v>Alternate event</v>
      </c>
      <c r="N1224" s="2" t="str">
        <f t="shared" si="40"/>
        <v/>
      </c>
      <c r="O1224" t="str">
        <f>IF(COUNTIFS($N$2:$N$3997, N1224)&gt;1, "Duplicate", "Unique")</f>
        <v>Duplicate</v>
      </c>
    </row>
    <row r="1225" spans="3:15" x14ac:dyDescent="0.2">
      <c r="C1225"/>
      <c r="D1225"/>
      <c r="F1225" s="41"/>
      <c r="G1225" s="42"/>
      <c r="I1225" s="81"/>
      <c r="J1225" s="81"/>
      <c r="L1225" s="2">
        <f>(COUNTIF($C$2:$C1225,$C1225)=1)+0</f>
        <v>0</v>
      </c>
      <c r="M1225" s="2" t="str">
        <f>IF(L1225=1,RANK(I1225,$I$2:$I$1209,0),"Alternate event")</f>
        <v>Alternate event</v>
      </c>
      <c r="N1225" s="2" t="str">
        <f t="shared" si="40"/>
        <v/>
      </c>
      <c r="O1225" t="str">
        <f>IF(COUNTIFS($N$2:$N$3997, N1225)&gt;1, "Duplicate", "Unique")</f>
        <v>Duplicate</v>
      </c>
    </row>
    <row r="1226" spans="3:15" x14ac:dyDescent="0.2">
      <c r="C1226"/>
      <c r="D1226"/>
      <c r="F1226" s="41"/>
      <c r="G1226" s="42"/>
      <c r="I1226" s="81"/>
      <c r="J1226" s="81"/>
      <c r="L1226" s="2">
        <f>(COUNTIF($C$2:$C1226,$C1226)=1)+0</f>
        <v>0</v>
      </c>
      <c r="M1226" s="2" t="str">
        <f>IF(L1226=1,RANK(I1226,$I$2:$I$1209,0),"Alternate event")</f>
        <v>Alternate event</v>
      </c>
      <c r="N1226" s="2" t="str">
        <f t="shared" si="40"/>
        <v/>
      </c>
      <c r="O1226" t="str">
        <f>IF(COUNTIFS($N$2:$N$3997, N1226)&gt;1, "Duplicate", "Unique")</f>
        <v>Duplicate</v>
      </c>
    </row>
    <row r="1227" spans="3:15" x14ac:dyDescent="0.2">
      <c r="C1227"/>
      <c r="D1227"/>
      <c r="F1227" s="41"/>
      <c r="G1227" s="42"/>
      <c r="I1227" s="81"/>
      <c r="J1227" s="81"/>
      <c r="L1227" s="2">
        <f>(COUNTIF($C$2:$C1227,$C1227)=1)+0</f>
        <v>0</v>
      </c>
      <c r="M1227" s="2" t="str">
        <f>IF(L1227=1,RANK(I1227,$I$2:$I$1209,0),"Alternate event")</f>
        <v>Alternate event</v>
      </c>
      <c r="N1227" s="2" t="str">
        <f t="shared" si="40"/>
        <v/>
      </c>
      <c r="O1227" t="str">
        <f>IF(COUNTIFS($N$2:$N$3997, N1227)&gt;1, "Duplicate", "Unique")</f>
        <v>Duplicate</v>
      </c>
    </row>
    <row r="1228" spans="3:15" x14ac:dyDescent="0.2">
      <c r="C1228"/>
      <c r="D1228"/>
      <c r="F1228" s="41"/>
      <c r="G1228" s="42"/>
      <c r="I1228" s="81"/>
      <c r="J1228" s="81"/>
      <c r="L1228" s="2">
        <f>(COUNTIF($C$2:$C1228,$C1228)=1)+0</f>
        <v>0</v>
      </c>
      <c r="M1228" s="2" t="str">
        <f>IF(L1228=1,RANK(I1228,$I$2:$I$1209,0),"Alternate event")</f>
        <v>Alternate event</v>
      </c>
      <c r="N1228" s="2" t="str">
        <f t="shared" si="40"/>
        <v/>
      </c>
      <c r="O1228" t="str">
        <f>IF(COUNTIFS($N$2:$N$3997, N1228)&gt;1, "Duplicate", "Unique")</f>
        <v>Duplicate</v>
      </c>
    </row>
    <row r="1229" spans="3:15" x14ac:dyDescent="0.2">
      <c r="C1229"/>
      <c r="D1229"/>
      <c r="F1229" s="41"/>
      <c r="G1229" s="42"/>
      <c r="I1229" s="81"/>
      <c r="J1229" s="81"/>
      <c r="L1229" s="2">
        <f>(COUNTIF($C$2:$C1229,$C1229)=1)+0</f>
        <v>0</v>
      </c>
      <c r="M1229" s="2" t="str">
        <f>IF(L1229=1,RANK(I1229,$I$2:$I$1209,0),"Alternate event")</f>
        <v>Alternate event</v>
      </c>
      <c r="N1229" s="2" t="str">
        <f t="shared" si="40"/>
        <v/>
      </c>
      <c r="O1229" t="str">
        <f>IF(COUNTIFS($N$2:$N$3997, N1229)&gt;1, "Duplicate", "Unique")</f>
        <v>Duplicate</v>
      </c>
    </row>
    <row r="1230" spans="3:15" x14ac:dyDescent="0.2">
      <c r="C1230"/>
      <c r="D1230"/>
      <c r="F1230" s="41"/>
      <c r="G1230" s="42"/>
      <c r="I1230" s="81"/>
      <c r="J1230" s="81"/>
      <c r="L1230" s="2">
        <f>(COUNTIF($C$2:$C1230,$C1230)=1)+0</f>
        <v>0</v>
      </c>
      <c r="M1230" s="2" t="str">
        <f>IF(L1230=1,RANK(I1230,$I$2:$I$1209,0),"Alternate event")</f>
        <v>Alternate event</v>
      </c>
      <c r="N1230" s="2" t="str">
        <f t="shared" si="40"/>
        <v/>
      </c>
      <c r="O1230" t="str">
        <f>IF(COUNTIFS($N$2:$N$3997, N1230)&gt;1, "Duplicate", "Unique")</f>
        <v>Duplicate</v>
      </c>
    </row>
    <row r="1231" spans="3:15" x14ac:dyDescent="0.2">
      <c r="C1231"/>
      <c r="D1231"/>
      <c r="F1231" s="41"/>
      <c r="G1231" s="42"/>
      <c r="I1231" s="81"/>
      <c r="J1231" s="81"/>
      <c r="L1231" s="2">
        <f>(COUNTIF($C$2:$C1231,$C1231)=1)+0</f>
        <v>0</v>
      </c>
      <c r="M1231" s="2" t="str">
        <f>IF(L1231=1,RANK(I1231,$I$2:$I$1209,0),"Alternate event")</f>
        <v>Alternate event</v>
      </c>
      <c r="N1231" s="2" t="str">
        <f t="shared" si="40"/>
        <v/>
      </c>
      <c r="O1231" t="str">
        <f>IF(COUNTIFS($N$2:$N$3997, N1231)&gt;1, "Duplicate", "Unique")</f>
        <v>Duplicate</v>
      </c>
    </row>
    <row r="1232" spans="3:15" x14ac:dyDescent="0.2">
      <c r="C1232"/>
      <c r="D1232"/>
      <c r="F1232" s="41"/>
      <c r="G1232" s="42"/>
      <c r="I1232" s="81"/>
      <c r="J1232" s="81"/>
      <c r="L1232" s="2">
        <f>(COUNTIF($C$2:$C1232,$C1232)=1)+0</f>
        <v>0</v>
      </c>
      <c r="M1232" s="2" t="str">
        <f>IF(L1232=1,RANK(I1232,$I$2:$I$1209,0),"Alternate event")</f>
        <v>Alternate event</v>
      </c>
      <c r="N1232" s="2" t="str">
        <f t="shared" si="40"/>
        <v/>
      </c>
      <c r="O1232" t="str">
        <f>IF(COUNTIFS($N$2:$N$3997, N1232)&gt;1, "Duplicate", "Unique")</f>
        <v>Duplicate</v>
      </c>
    </row>
    <row r="1233" spans="3:15" x14ac:dyDescent="0.2">
      <c r="C1233"/>
      <c r="D1233"/>
      <c r="F1233" s="41"/>
      <c r="G1233" s="42"/>
      <c r="I1233" s="81"/>
      <c r="J1233" s="81"/>
      <c r="L1233" s="2">
        <f>(COUNTIF($C$2:$C1233,$C1233)=1)+0</f>
        <v>0</v>
      </c>
      <c r="M1233" s="2" t="str">
        <f>IF(L1233=1,RANK(I1233,$I$2:$I$1209,0),"Alternate event")</f>
        <v>Alternate event</v>
      </c>
      <c r="N1233" s="2" t="str">
        <f t="shared" si="40"/>
        <v/>
      </c>
      <c r="O1233" t="str">
        <f>IF(COUNTIFS($N$2:$N$3997, N1233)&gt;1, "Duplicate", "Unique")</f>
        <v>Duplicate</v>
      </c>
    </row>
    <row r="1234" spans="3:15" x14ac:dyDescent="0.2">
      <c r="C1234"/>
      <c r="D1234"/>
      <c r="F1234" s="41"/>
      <c r="G1234" s="42"/>
      <c r="I1234" s="81"/>
      <c r="J1234" s="81"/>
      <c r="L1234" s="2">
        <f>(COUNTIF($C$2:$C1234,$C1234)=1)+0</f>
        <v>0</v>
      </c>
      <c r="M1234" s="2" t="str">
        <f>IF(L1234=1,RANK(I1234,$I$2:$I$1209,0),"Alternate event")</f>
        <v>Alternate event</v>
      </c>
      <c r="N1234" s="2" t="str">
        <f t="shared" si="40"/>
        <v/>
      </c>
      <c r="O1234" t="str">
        <f>IF(COUNTIFS($N$2:$N$3997, N1234)&gt;1, "Duplicate", "Unique")</f>
        <v>Duplicate</v>
      </c>
    </row>
    <row r="1235" spans="3:15" x14ac:dyDescent="0.2">
      <c r="C1235"/>
      <c r="D1235"/>
      <c r="F1235" s="41"/>
      <c r="G1235" s="42"/>
      <c r="I1235" s="81"/>
      <c r="J1235" s="81"/>
      <c r="L1235" s="2">
        <f>(COUNTIF($C$2:$C1235,$C1235)=1)+0</f>
        <v>0</v>
      </c>
      <c r="M1235" s="2" t="str">
        <f>IF(L1235=1,RANK(I1235,$I$2:$I$1209,0),"Alternate event")</f>
        <v>Alternate event</v>
      </c>
      <c r="N1235" s="2" t="str">
        <f t="shared" si="40"/>
        <v/>
      </c>
      <c r="O1235" t="str">
        <f>IF(COUNTIFS($N$2:$N$3997, N1235)&gt;1, "Duplicate", "Unique")</f>
        <v>Duplicate</v>
      </c>
    </row>
    <row r="1236" spans="3:15" x14ac:dyDescent="0.2">
      <c r="C1236"/>
      <c r="D1236"/>
      <c r="F1236" s="41"/>
      <c r="G1236" s="42"/>
      <c r="I1236" s="81"/>
      <c r="J1236" s="81"/>
      <c r="L1236" s="2">
        <f>(COUNTIF($C$2:$C1236,$C1236)=1)+0</f>
        <v>0</v>
      </c>
      <c r="M1236" s="2" t="str">
        <f>IF(L1236=1,RANK(I1236,$I$2:$I$1209,0),"Alternate event")</f>
        <v>Alternate event</v>
      </c>
      <c r="N1236" s="2" t="str">
        <f t="shared" si="40"/>
        <v/>
      </c>
      <c r="O1236" t="str">
        <f>IF(COUNTIFS($N$2:$N$3997, N1236)&gt;1, "Duplicate", "Unique")</f>
        <v>Duplicate</v>
      </c>
    </row>
    <row r="1237" spans="3:15" x14ac:dyDescent="0.2">
      <c r="C1237"/>
      <c r="D1237"/>
      <c r="F1237" s="41"/>
      <c r="G1237" s="42"/>
      <c r="I1237" s="81"/>
      <c r="J1237" s="81"/>
      <c r="L1237" s="2">
        <f>(COUNTIF($C$2:$C1237,$C1237)=1)+0</f>
        <v>0</v>
      </c>
      <c r="M1237" s="2" t="str">
        <f>IF(L1237=1,RANK(I1237,$I$2:$I$1209,0),"Alternate event")</f>
        <v>Alternate event</v>
      </c>
      <c r="N1237" s="2" t="str">
        <f t="shared" si="40"/>
        <v/>
      </c>
      <c r="O1237" t="str">
        <f>IF(COUNTIFS($N$2:$N$3997, N1237)&gt;1, "Duplicate", "Unique")</f>
        <v>Duplicate</v>
      </c>
    </row>
    <row r="1238" spans="3:15" x14ac:dyDescent="0.2">
      <c r="C1238"/>
      <c r="D1238"/>
      <c r="F1238" s="41"/>
      <c r="G1238" s="42"/>
      <c r="I1238" s="81"/>
      <c r="J1238" s="81"/>
      <c r="L1238" s="2">
        <f>(COUNTIF($C$2:$C1238,$C1238)=1)+0</f>
        <v>0</v>
      </c>
      <c r="M1238" s="2" t="str">
        <f>IF(L1238=1,RANK(I1238,$I$2:$I$1209,0),"Alternate event")</f>
        <v>Alternate event</v>
      </c>
      <c r="N1238" s="2" t="str">
        <f t="shared" si="40"/>
        <v/>
      </c>
      <c r="O1238" t="str">
        <f>IF(COUNTIFS($N$2:$N$3997, N1238)&gt;1, "Duplicate", "Unique")</f>
        <v>Duplicate</v>
      </c>
    </row>
    <row r="1239" spans="3:15" x14ac:dyDescent="0.2">
      <c r="C1239"/>
      <c r="D1239"/>
      <c r="F1239" s="41"/>
      <c r="G1239" s="42"/>
      <c r="I1239" s="81"/>
      <c r="J1239" s="81"/>
      <c r="L1239" s="2">
        <f>(COUNTIF($C$2:$C1239,$C1239)=1)+0</f>
        <v>0</v>
      </c>
      <c r="M1239" s="2" t="str">
        <f>IF(L1239=1,RANK(I1239,$I$2:$I$1209,0),"Alternate event")</f>
        <v>Alternate event</v>
      </c>
      <c r="N1239" s="2" t="str">
        <f t="shared" si="40"/>
        <v/>
      </c>
      <c r="O1239" t="str">
        <f>IF(COUNTIFS($N$2:$N$3997, N1239)&gt;1, "Duplicate", "Unique")</f>
        <v>Duplicate</v>
      </c>
    </row>
    <row r="1240" spans="3:15" x14ac:dyDescent="0.2">
      <c r="C1240"/>
      <c r="D1240"/>
      <c r="F1240" s="41"/>
      <c r="G1240" s="42"/>
      <c r="I1240" s="81"/>
      <c r="J1240" s="81"/>
      <c r="L1240" s="2">
        <f>(COUNTIF($C$2:$C1240,$C1240)=1)+0</f>
        <v>0</v>
      </c>
      <c r="M1240" s="2" t="str">
        <f>IF(L1240=1,RANK(I1240,$I$2:$I$1209,0),"Alternate event")</f>
        <v>Alternate event</v>
      </c>
      <c r="N1240" s="2" t="str">
        <f t="shared" si="40"/>
        <v/>
      </c>
      <c r="O1240" t="str">
        <f>IF(COUNTIFS($N$2:$N$3997, N1240)&gt;1, "Duplicate", "Unique")</f>
        <v>Duplicate</v>
      </c>
    </row>
    <row r="1241" spans="3:15" x14ac:dyDescent="0.2">
      <c r="C1241"/>
      <c r="D1241"/>
      <c r="F1241" s="41"/>
      <c r="G1241" s="42"/>
      <c r="I1241" s="81"/>
      <c r="J1241" s="81"/>
      <c r="L1241" s="2">
        <f>(COUNTIF($C$2:$C1241,$C1241)=1)+0</f>
        <v>0</v>
      </c>
      <c r="M1241" s="2" t="str">
        <f>IF(L1241=1,RANK(I1241,$I$2:$I$1209,0),"Alternate event")</f>
        <v>Alternate event</v>
      </c>
      <c r="N1241" s="2" t="str">
        <f t="shared" si="40"/>
        <v/>
      </c>
      <c r="O1241" t="str">
        <f>IF(COUNTIFS($N$2:$N$3997, N1241)&gt;1, "Duplicate", "Unique")</f>
        <v>Duplicate</v>
      </c>
    </row>
    <row r="1242" spans="3:15" x14ac:dyDescent="0.2">
      <c r="C1242"/>
      <c r="D1242"/>
      <c r="F1242" s="41"/>
      <c r="G1242" s="42"/>
      <c r="I1242" s="81"/>
      <c r="J1242" s="81"/>
      <c r="L1242" s="2">
        <f>(COUNTIF($C$2:$C1242,$C1242)=1)+0</f>
        <v>0</v>
      </c>
      <c r="M1242" s="2" t="str">
        <f>IF(L1242=1,RANK(I1242,$I$2:$I$1209,0),"Alternate event")</f>
        <v>Alternate event</v>
      </c>
      <c r="N1242" s="2" t="str">
        <f t="shared" si="40"/>
        <v/>
      </c>
      <c r="O1242" t="str">
        <f>IF(COUNTIFS($N$2:$N$3997, N1242)&gt;1, "Duplicate", "Unique")</f>
        <v>Duplicate</v>
      </c>
    </row>
    <row r="1243" spans="3:15" x14ac:dyDescent="0.2">
      <c r="C1243"/>
      <c r="D1243"/>
      <c r="F1243" s="41"/>
      <c r="G1243" s="42"/>
      <c r="I1243" s="81"/>
      <c r="J1243" s="81"/>
      <c r="L1243" s="2">
        <f>(COUNTIF($C$2:$C1243,$C1243)=1)+0</f>
        <v>0</v>
      </c>
      <c r="M1243" s="2" t="str">
        <f>IF(L1243=1,RANK(I1243,$I$2:$I$1209,0),"Alternate event")</f>
        <v>Alternate event</v>
      </c>
      <c r="N1243" s="2" t="str">
        <f t="shared" si="40"/>
        <v/>
      </c>
      <c r="O1243" t="str">
        <f>IF(COUNTIFS($N$2:$N$3997, N1243)&gt;1, "Duplicate", "Unique")</f>
        <v>Duplicate</v>
      </c>
    </row>
    <row r="1244" spans="3:15" x14ac:dyDescent="0.2">
      <c r="C1244"/>
      <c r="D1244"/>
      <c r="F1244" s="41"/>
      <c r="G1244" s="42"/>
      <c r="I1244" s="81"/>
      <c r="J1244" s="81"/>
      <c r="L1244" s="2">
        <f>(COUNTIF($C$2:$C1244,$C1244)=1)+0</f>
        <v>0</v>
      </c>
      <c r="M1244" s="2" t="str">
        <f>IF(L1244=1,RANK(I1244,$I$2:$I$1209,0),"Alternate event")</f>
        <v>Alternate event</v>
      </c>
      <c r="N1244" s="2" t="str">
        <f t="shared" si="40"/>
        <v/>
      </c>
      <c r="O1244" t="str">
        <f>IF(COUNTIFS($N$2:$N$3997, N1244)&gt;1, "Duplicate", "Unique")</f>
        <v>Duplicate</v>
      </c>
    </row>
    <row r="1245" spans="3:15" x14ac:dyDescent="0.2">
      <c r="C1245"/>
      <c r="D1245"/>
      <c r="F1245" s="41"/>
      <c r="G1245" s="42"/>
      <c r="I1245" s="81"/>
      <c r="J1245" s="81"/>
      <c r="L1245" s="2">
        <f>(COUNTIF($C$2:$C1245,$C1245)=1)+0</f>
        <v>0</v>
      </c>
      <c r="M1245" s="2" t="str">
        <f>IF(L1245=1,RANK(I1245,$I$2:$I$1209,0),"Alternate event")</f>
        <v>Alternate event</v>
      </c>
      <c r="N1245" s="2" t="str">
        <f t="shared" si="40"/>
        <v/>
      </c>
      <c r="O1245" t="str">
        <f>IF(COUNTIFS($N$2:$N$3997, N1245)&gt;1, "Duplicate", "Unique")</f>
        <v>Duplicate</v>
      </c>
    </row>
    <row r="1246" spans="3:15" x14ac:dyDescent="0.2">
      <c r="C1246"/>
      <c r="D1246"/>
      <c r="F1246" s="41"/>
      <c r="G1246" s="42"/>
      <c r="I1246" s="81"/>
      <c r="J1246" s="81"/>
      <c r="L1246" s="2">
        <f>(COUNTIF($C$2:$C1246,$C1246)=1)+0</f>
        <v>0</v>
      </c>
      <c r="M1246" s="2" t="str">
        <f>IF(L1246=1,RANK(I1246,$I$2:$I$1209,0),"Alternate event")</f>
        <v>Alternate event</v>
      </c>
      <c r="N1246" s="2" t="str">
        <f t="shared" si="40"/>
        <v/>
      </c>
      <c r="O1246" t="str">
        <f>IF(COUNTIFS($N$2:$N$3997, N1246)&gt;1, "Duplicate", "Unique")</f>
        <v>Duplicate</v>
      </c>
    </row>
    <row r="1247" spans="3:15" x14ac:dyDescent="0.2">
      <c r="C1247"/>
      <c r="D1247"/>
      <c r="F1247" s="41"/>
      <c r="G1247" s="42"/>
      <c r="I1247" s="81"/>
      <c r="J1247" s="81"/>
      <c r="L1247" s="2">
        <f>(COUNTIF($C$2:$C1247,$C1247)=1)+0</f>
        <v>0</v>
      </c>
      <c r="M1247" s="2" t="str">
        <f>IF(L1247=1,RANK(I1247,$I$2:$I$1209,0),"Alternate event")</f>
        <v>Alternate event</v>
      </c>
      <c r="N1247" s="2" t="str">
        <f t="shared" si="40"/>
        <v/>
      </c>
      <c r="O1247" t="str">
        <f>IF(COUNTIFS($N$2:$N$3997, N1247)&gt;1, "Duplicate", "Unique")</f>
        <v>Duplicate</v>
      </c>
    </row>
    <row r="1248" spans="3:15" x14ac:dyDescent="0.2">
      <c r="C1248"/>
      <c r="D1248"/>
      <c r="F1248" s="41"/>
      <c r="G1248" s="42"/>
      <c r="I1248" s="81"/>
      <c r="J1248" s="81"/>
      <c r="L1248" s="2">
        <f>(COUNTIF($C$2:$C1248,$C1248)=1)+0</f>
        <v>0</v>
      </c>
      <c r="M1248" s="2" t="str">
        <f>IF(L1248=1,RANK(I1248,$I$2:$I$1209,0),"Alternate event")</f>
        <v>Alternate event</v>
      </c>
      <c r="N1248" s="2" t="str">
        <f t="shared" si="40"/>
        <v/>
      </c>
      <c r="O1248" t="str">
        <f>IF(COUNTIFS($N$2:$N$3997, N1248)&gt;1, "Duplicate", "Unique")</f>
        <v>Duplicate</v>
      </c>
    </row>
    <row r="1249" spans="3:15" x14ac:dyDescent="0.2">
      <c r="C1249"/>
      <c r="D1249"/>
      <c r="F1249" s="41"/>
      <c r="G1249" s="42"/>
      <c r="I1249" s="81"/>
      <c r="J1249" s="81"/>
      <c r="L1249" s="2">
        <f>(COUNTIF($C$2:$C1249,$C1249)=1)+0</f>
        <v>0</v>
      </c>
      <c r="M1249" s="2" t="str">
        <f>IF(L1249=1,RANK(I1249,$I$2:$I$1209,0),"Alternate event")</f>
        <v>Alternate event</v>
      </c>
      <c r="N1249" s="2" t="str">
        <f t="shared" si="40"/>
        <v/>
      </c>
      <c r="O1249" t="str">
        <f>IF(COUNTIFS($N$2:$N$3997, N1249)&gt;1, "Duplicate", "Unique")</f>
        <v>Duplicate</v>
      </c>
    </row>
    <row r="1250" spans="3:15" x14ac:dyDescent="0.2">
      <c r="C1250"/>
      <c r="D1250"/>
      <c r="F1250" s="41"/>
      <c r="G1250" s="42"/>
      <c r="I1250" s="81"/>
      <c r="J1250" s="81"/>
      <c r="L1250" s="2">
        <f>(COUNTIF($C$2:$C1250,$C1250)=1)+0</f>
        <v>0</v>
      </c>
      <c r="M1250" s="2" t="str">
        <f>IF(L1250=1,RANK(I1250,$I$2:$I$1209,0),"Alternate event")</f>
        <v>Alternate event</v>
      </c>
      <c r="N1250" s="2" t="str">
        <f t="shared" si="40"/>
        <v/>
      </c>
      <c r="O1250" t="str">
        <f>IF(COUNTIFS($N$2:$N$3997, N1250)&gt;1, "Duplicate", "Unique")</f>
        <v>Duplicate</v>
      </c>
    </row>
    <row r="1251" spans="3:15" x14ac:dyDescent="0.2">
      <c r="C1251"/>
      <c r="D1251"/>
      <c r="F1251" s="41"/>
      <c r="G1251" s="42"/>
      <c r="I1251" s="81"/>
      <c r="J1251" s="81"/>
      <c r="L1251" s="2">
        <f>(COUNTIF($C$2:$C1251,$C1251)=1)+0</f>
        <v>0</v>
      </c>
      <c r="M1251" s="2" t="str">
        <f>IF(L1251=1,RANK(I1251,$I$2:$I$1209,0),"Alternate event")</f>
        <v>Alternate event</v>
      </c>
      <c r="N1251" s="2" t="str">
        <f t="shared" si="40"/>
        <v/>
      </c>
      <c r="O1251" t="str">
        <f>IF(COUNTIFS($N$2:$N$3997, N1251)&gt;1, "Duplicate", "Unique")</f>
        <v>Duplicate</v>
      </c>
    </row>
    <row r="1252" spans="3:15" x14ac:dyDescent="0.2">
      <c r="C1252"/>
      <c r="D1252"/>
      <c r="F1252" s="41"/>
      <c r="G1252" s="42"/>
      <c r="I1252" s="81"/>
      <c r="J1252" s="81"/>
      <c r="L1252" s="2">
        <f>(COUNTIF($C$2:$C1252,$C1252)=1)+0</f>
        <v>0</v>
      </c>
      <c r="M1252" s="2" t="str">
        <f>IF(L1252=1,RANK(I1252,$I$2:$I$1209,0),"Alternate event")</f>
        <v>Alternate event</v>
      </c>
      <c r="N1252" s="2" t="str">
        <f t="shared" si="40"/>
        <v/>
      </c>
      <c r="O1252" t="str">
        <f>IF(COUNTIFS($N$2:$N$3997, N1252)&gt;1, "Duplicate", "Unique")</f>
        <v>Duplicate</v>
      </c>
    </row>
    <row r="1253" spans="3:15" x14ac:dyDescent="0.2">
      <c r="C1253"/>
      <c r="D1253"/>
      <c r="F1253" s="41"/>
      <c r="G1253" s="42"/>
      <c r="I1253" s="81"/>
      <c r="J1253" s="81"/>
      <c r="L1253" s="2">
        <f>(COUNTIF($C$2:$C1253,$C1253)=1)+0</f>
        <v>0</v>
      </c>
      <c r="M1253" s="2" t="str">
        <f>IF(L1253=1,RANK(I1253,$I$2:$I$1209,0),"Alternate event")</f>
        <v>Alternate event</v>
      </c>
      <c r="N1253" s="2" t="str">
        <f t="shared" si="40"/>
        <v/>
      </c>
      <c r="O1253" t="str">
        <f>IF(COUNTIFS($N$2:$N$3997, N1253)&gt;1, "Duplicate", "Unique")</f>
        <v>Duplicate</v>
      </c>
    </row>
    <row r="1254" spans="3:15" x14ac:dyDescent="0.2">
      <c r="C1254"/>
      <c r="D1254"/>
      <c r="F1254" s="41"/>
      <c r="G1254" s="42"/>
      <c r="I1254" s="81"/>
      <c r="J1254" s="81"/>
      <c r="L1254" s="2">
        <f>(COUNTIF($C$2:$C1254,$C1254)=1)+0</f>
        <v>0</v>
      </c>
      <c r="M1254" s="2" t="str">
        <f>IF(L1254=1,RANK(I1254,$I$2:$I$1209,0),"Alternate event")</f>
        <v>Alternate event</v>
      </c>
      <c r="N1254" s="2" t="str">
        <f t="shared" si="40"/>
        <v/>
      </c>
      <c r="O1254" t="str">
        <f>IF(COUNTIFS($N$2:$N$3997, N1254)&gt;1, "Duplicate", "Unique")</f>
        <v>Duplicate</v>
      </c>
    </row>
    <row r="1255" spans="3:15" x14ac:dyDescent="0.2">
      <c r="C1255"/>
      <c r="D1255"/>
      <c r="F1255" s="41"/>
      <c r="G1255" s="42"/>
      <c r="I1255" s="81"/>
      <c r="J1255" s="81"/>
      <c r="L1255" s="2">
        <f>(COUNTIF($C$2:$C1255,$C1255)=1)+0</f>
        <v>0</v>
      </c>
      <c r="M1255" s="2" t="str">
        <f>IF(L1255=1,RANK(I1255,$I$2:$I$1209,0),"Alternate event")</f>
        <v>Alternate event</v>
      </c>
      <c r="N1255" s="2" t="str">
        <f t="shared" si="40"/>
        <v/>
      </c>
      <c r="O1255" t="str">
        <f>IF(COUNTIFS($N$2:$N$3997, N1255)&gt;1, "Duplicate", "Unique")</f>
        <v>Duplicate</v>
      </c>
    </row>
    <row r="1256" spans="3:15" x14ac:dyDescent="0.2">
      <c r="C1256"/>
      <c r="D1256"/>
      <c r="F1256" s="41"/>
      <c r="G1256" s="42"/>
      <c r="I1256" s="81"/>
      <c r="J1256" s="81"/>
      <c r="L1256" s="2">
        <f>(COUNTIF($C$2:$C1256,$C1256)=1)+0</f>
        <v>0</v>
      </c>
      <c r="M1256" s="2" t="str">
        <f>IF(L1256=1,RANK(I1256,$I$2:$I$1209,0),"Alternate event")</f>
        <v>Alternate event</v>
      </c>
      <c r="N1256" s="2" t="str">
        <f t="shared" si="40"/>
        <v/>
      </c>
      <c r="O1256" t="str">
        <f>IF(COUNTIFS($N$2:$N$3997, N1256)&gt;1, "Duplicate", "Unique")</f>
        <v>Duplicate</v>
      </c>
    </row>
    <row r="1257" spans="3:15" x14ac:dyDescent="0.2">
      <c r="C1257"/>
      <c r="D1257"/>
      <c r="F1257" s="41"/>
      <c r="G1257" s="42"/>
      <c r="I1257" s="81"/>
      <c r="J1257" s="81"/>
      <c r="L1257" s="2">
        <f>(COUNTIF($C$2:$C1257,$C1257)=1)+0</f>
        <v>0</v>
      </c>
      <c r="M1257" s="2" t="str">
        <f>IF(L1257=1,RANK(I1257,$I$2:$I$1209,0),"Alternate event")</f>
        <v>Alternate event</v>
      </c>
      <c r="N1257" s="2" t="str">
        <f t="shared" si="40"/>
        <v/>
      </c>
      <c r="O1257" t="str">
        <f>IF(COUNTIFS($N$2:$N$3997, N1257)&gt;1, "Duplicate", "Unique")</f>
        <v>Duplicate</v>
      </c>
    </row>
    <row r="1258" spans="3:15" x14ac:dyDescent="0.2">
      <c r="C1258"/>
      <c r="D1258"/>
      <c r="F1258" s="41"/>
      <c r="G1258" s="42"/>
      <c r="I1258" s="81"/>
      <c r="J1258" s="81"/>
      <c r="L1258" s="2">
        <f>(COUNTIF($C$2:$C1258,$C1258)=1)+0</f>
        <v>0</v>
      </c>
      <c r="M1258" s="2" t="str">
        <f>IF(L1258=1,RANK(I1258,$I$2:$I$1209,0),"Alternate event")</f>
        <v>Alternate event</v>
      </c>
      <c r="N1258" s="2" t="str">
        <f t="shared" si="40"/>
        <v/>
      </c>
      <c r="O1258" t="str">
        <f>IF(COUNTIFS($N$2:$N$3997, N1258)&gt;1, "Duplicate", "Unique")</f>
        <v>Duplicate</v>
      </c>
    </row>
    <row r="1259" spans="3:15" x14ac:dyDescent="0.2">
      <c r="C1259"/>
      <c r="D1259"/>
      <c r="F1259" s="41"/>
      <c r="G1259" s="42"/>
      <c r="I1259" s="81"/>
      <c r="J1259" s="81"/>
      <c r="L1259" s="2">
        <f>(COUNTIF($C$2:$C1259,$C1259)=1)+0</f>
        <v>0</v>
      </c>
      <c r="M1259" s="2" t="str">
        <f>IF(L1259=1,RANK(I1259,$I$2:$I$1209,0),"Alternate event")</f>
        <v>Alternate event</v>
      </c>
      <c r="N1259" s="2" t="str">
        <f t="shared" si="40"/>
        <v/>
      </c>
      <c r="O1259" t="str">
        <f>IF(COUNTIFS($N$2:$N$3997, N1259)&gt;1, "Duplicate", "Unique")</f>
        <v>Duplicate</v>
      </c>
    </row>
    <row r="1260" spans="3:15" x14ac:dyDescent="0.2">
      <c r="C1260"/>
      <c r="D1260"/>
      <c r="F1260" s="41"/>
      <c r="G1260" s="42"/>
      <c r="I1260" s="81"/>
      <c r="J1260" s="81"/>
      <c r="L1260" s="2">
        <f>(COUNTIF($C$2:$C1260,$C1260)=1)+0</f>
        <v>0</v>
      </c>
      <c r="M1260" s="2" t="str">
        <f>IF(L1260=1,RANK(I1260,$I$2:$I$1209,0),"Alternate event")</f>
        <v>Alternate event</v>
      </c>
      <c r="N1260" s="2" t="str">
        <f t="shared" si="40"/>
        <v/>
      </c>
      <c r="O1260" t="str">
        <f>IF(COUNTIFS($N$2:$N$3997, N1260)&gt;1, "Duplicate", "Unique")</f>
        <v>Duplicate</v>
      </c>
    </row>
    <row r="1261" spans="3:15" x14ac:dyDescent="0.2">
      <c r="C1261"/>
      <c r="D1261"/>
      <c r="F1261" s="41"/>
      <c r="G1261" s="42"/>
      <c r="I1261" s="81"/>
      <c r="J1261" s="81"/>
      <c r="L1261" s="2">
        <f>(COUNTIF($C$2:$C1261,$C1261)=1)+0</f>
        <v>0</v>
      </c>
      <c r="M1261" s="2" t="str">
        <f>IF(L1261=1,RANK(I1261,$I$2:$I$1209,0),"Alternate event")</f>
        <v>Alternate event</v>
      </c>
      <c r="N1261" s="2" t="str">
        <f t="shared" si="40"/>
        <v/>
      </c>
      <c r="O1261" t="str">
        <f>IF(COUNTIFS($N$2:$N$3997, N1261)&gt;1, "Duplicate", "Unique")</f>
        <v>Duplicate</v>
      </c>
    </row>
    <row r="1262" spans="3:15" x14ac:dyDescent="0.2">
      <c r="C1262"/>
      <c r="D1262"/>
      <c r="F1262" s="41"/>
      <c r="G1262" s="42"/>
      <c r="I1262" s="81"/>
      <c r="J1262" s="81"/>
      <c r="L1262" s="2">
        <f>(COUNTIF($C$2:$C1262,$C1262)=1)+0</f>
        <v>0</v>
      </c>
      <c r="M1262" s="2" t="str">
        <f>IF(L1262=1,RANK(I1262,$I$2:$I$1209,0),"Alternate event")</f>
        <v>Alternate event</v>
      </c>
      <c r="N1262" s="2" t="str">
        <f t="shared" si="40"/>
        <v/>
      </c>
      <c r="O1262" t="str">
        <f>IF(COUNTIFS($N$2:$N$3997, N1262)&gt;1, "Duplicate", "Unique")</f>
        <v>Duplicate</v>
      </c>
    </row>
    <row r="1263" spans="3:15" x14ac:dyDescent="0.2">
      <c r="C1263"/>
      <c r="D1263"/>
      <c r="F1263" s="41"/>
      <c r="G1263" s="42"/>
      <c r="I1263" s="81"/>
      <c r="J1263" s="81"/>
      <c r="L1263" s="2">
        <f>(COUNTIF($C$2:$C1263,$C1263)=1)+0</f>
        <v>0</v>
      </c>
      <c r="M1263" s="2" t="str">
        <f>IF(L1263=1,RANK(I1263,$I$2:$I$1209,0),"Alternate event")</f>
        <v>Alternate event</v>
      </c>
      <c r="N1263" s="2" t="str">
        <f t="shared" si="40"/>
        <v/>
      </c>
      <c r="O1263" t="str">
        <f>IF(COUNTIFS($N$2:$N$3997, N1263)&gt;1, "Duplicate", "Unique")</f>
        <v>Duplicate</v>
      </c>
    </row>
    <row r="1264" spans="3:15" x14ac:dyDescent="0.2">
      <c r="C1264"/>
      <c r="D1264"/>
      <c r="F1264" s="41"/>
      <c r="G1264" s="42"/>
      <c r="I1264" s="81"/>
      <c r="J1264" s="81"/>
      <c r="L1264" s="2">
        <f>(COUNTIF($C$2:$C1264,$C1264)=1)+0</f>
        <v>0</v>
      </c>
      <c r="M1264" s="2" t="str">
        <f>IF(L1264=1,RANK(I1264,$I$2:$I$1209,0),"Alternate event")</f>
        <v>Alternate event</v>
      </c>
      <c r="N1264" s="2" t="str">
        <f t="shared" si="40"/>
        <v/>
      </c>
      <c r="O1264" t="str">
        <f>IF(COUNTIFS($N$2:$N$3997, N1264)&gt;1, "Duplicate", "Unique")</f>
        <v>Duplicate</v>
      </c>
    </row>
    <row r="1265" spans="3:15" x14ac:dyDescent="0.2">
      <c r="C1265"/>
      <c r="D1265"/>
      <c r="F1265" s="41"/>
      <c r="G1265" s="42"/>
      <c r="I1265" s="81"/>
      <c r="J1265" s="81"/>
      <c r="L1265" s="2">
        <f>(COUNTIF($C$2:$C1265,$C1265)=1)+0</f>
        <v>0</v>
      </c>
      <c r="M1265" s="2" t="str">
        <f>IF(L1265=1,RANK(I1265,$I$2:$I$1209,0),"Alternate event")</f>
        <v>Alternate event</v>
      </c>
      <c r="N1265" s="2" t="str">
        <f t="shared" si="40"/>
        <v/>
      </c>
      <c r="O1265" t="str">
        <f>IF(COUNTIFS($N$2:$N$3997, N1265)&gt;1, "Duplicate", "Unique")</f>
        <v>Duplicate</v>
      </c>
    </row>
    <row r="1266" spans="3:15" x14ac:dyDescent="0.2">
      <c r="C1266"/>
      <c r="D1266"/>
      <c r="F1266" s="41"/>
      <c r="G1266" s="42"/>
      <c r="I1266" s="81"/>
      <c r="J1266" s="81"/>
      <c r="L1266" s="2">
        <f>(COUNTIF($C$2:$C1266,$C1266)=1)+0</f>
        <v>0</v>
      </c>
      <c r="M1266" s="2" t="str">
        <f>IF(L1266=1,RANK(I1266,$I$2:$I$1209,0),"Alternate event")</f>
        <v>Alternate event</v>
      </c>
      <c r="N1266" s="2" t="str">
        <f t="shared" si="40"/>
        <v/>
      </c>
      <c r="O1266" t="str">
        <f>IF(COUNTIFS($N$2:$N$3997, N1266)&gt;1, "Duplicate", "Unique")</f>
        <v>Duplicate</v>
      </c>
    </row>
    <row r="1267" spans="3:15" x14ac:dyDescent="0.2">
      <c r="C1267"/>
      <c r="D1267"/>
      <c r="F1267" s="41"/>
      <c r="G1267" s="42"/>
      <c r="I1267" s="81"/>
      <c r="J1267" s="81"/>
      <c r="L1267" s="2">
        <f>(COUNTIF($C$2:$C1267,$C1267)=1)+0</f>
        <v>0</v>
      </c>
      <c r="M1267" s="2" t="str">
        <f>IF(L1267=1,RANK(I1267,$I$2:$I$1209,0),"Alternate event")</f>
        <v>Alternate event</v>
      </c>
      <c r="N1267" s="2" t="str">
        <f t="shared" si="40"/>
        <v/>
      </c>
      <c r="O1267" t="str">
        <f>IF(COUNTIFS($N$2:$N$3997, N1267)&gt;1, "Duplicate", "Unique")</f>
        <v>Duplicate</v>
      </c>
    </row>
    <row r="1268" spans="3:15" x14ac:dyDescent="0.2">
      <c r="C1268"/>
      <c r="D1268"/>
      <c r="F1268" s="41"/>
      <c r="G1268" s="42"/>
      <c r="I1268" s="81"/>
      <c r="J1268" s="81"/>
      <c r="L1268" s="2">
        <f>(COUNTIF($C$2:$C1268,$C1268)=1)+0</f>
        <v>0</v>
      </c>
      <c r="M1268" s="2" t="str">
        <f>IF(L1268=1,RANK(I1268,$I$2:$I$1209,0),"Alternate event")</f>
        <v>Alternate event</v>
      </c>
      <c r="N1268" s="2" t="str">
        <f t="shared" si="40"/>
        <v/>
      </c>
      <c r="O1268" t="str">
        <f>IF(COUNTIFS($N$2:$N$3997, N1268)&gt;1, "Duplicate", "Unique")</f>
        <v>Duplicate</v>
      </c>
    </row>
    <row r="1269" spans="3:15" x14ac:dyDescent="0.2">
      <c r="C1269"/>
      <c r="D1269"/>
      <c r="F1269" s="41"/>
      <c r="G1269" s="42"/>
      <c r="I1269" s="81"/>
      <c r="J1269" s="81"/>
      <c r="L1269" s="2">
        <f>(COUNTIF($C$2:$C1269,$C1269)=1)+0</f>
        <v>0</v>
      </c>
      <c r="M1269" s="2" t="str">
        <f>IF(L1269=1,RANK(I1269,$I$2:$I$1209,0),"Alternate event")</f>
        <v>Alternate event</v>
      </c>
      <c r="N1269" s="2" t="str">
        <f t="shared" si="40"/>
        <v/>
      </c>
      <c r="O1269" t="str">
        <f>IF(COUNTIFS($N$2:$N$3997, N1269)&gt;1, "Duplicate", "Unique")</f>
        <v>Duplicate</v>
      </c>
    </row>
    <row r="1270" spans="3:15" x14ac:dyDescent="0.2">
      <c r="C1270"/>
      <c r="D1270"/>
      <c r="F1270" s="41"/>
      <c r="G1270" s="42"/>
      <c r="I1270" s="81"/>
      <c r="J1270" s="81"/>
      <c r="L1270" s="2">
        <f>(COUNTIF($C$2:$C1270,$C1270)=1)+0</f>
        <v>0</v>
      </c>
      <c r="M1270" s="2" t="str">
        <f>IF(L1270=1,RANK(I1270,$I$2:$I$1209,0),"Alternate event")</f>
        <v>Alternate event</v>
      </c>
      <c r="N1270" s="2" t="str">
        <f t="shared" si="40"/>
        <v/>
      </c>
      <c r="O1270" t="str">
        <f>IF(COUNTIFS($N$2:$N$3997, N1270)&gt;1, "Duplicate", "Unique")</f>
        <v>Duplicate</v>
      </c>
    </row>
    <row r="1271" spans="3:15" x14ac:dyDescent="0.2">
      <c r="C1271"/>
      <c r="D1271"/>
      <c r="F1271" s="41"/>
      <c r="G1271" s="42"/>
      <c r="I1271" s="81"/>
      <c r="J1271" s="81"/>
      <c r="L1271" s="2">
        <f>(COUNTIF($C$2:$C1271,$C1271)=1)+0</f>
        <v>0</v>
      </c>
      <c r="M1271" s="2" t="str">
        <f>IF(L1271=1,RANK(I1271,$I$2:$I$1209,0),"Alternate event")</f>
        <v>Alternate event</v>
      </c>
      <c r="N1271" s="2" t="str">
        <f t="shared" si="40"/>
        <v/>
      </c>
      <c r="O1271" t="str">
        <f>IF(COUNTIFS($N$2:$N$3997, N1271)&gt;1, "Duplicate", "Unique")</f>
        <v>Duplicate</v>
      </c>
    </row>
    <row r="1272" spans="3:15" x14ac:dyDescent="0.2">
      <c r="C1272"/>
      <c r="D1272"/>
      <c r="F1272" s="41"/>
      <c r="G1272" s="42"/>
      <c r="I1272" s="81"/>
      <c r="J1272" s="81"/>
      <c r="L1272" s="2">
        <f>(COUNTIF($C$2:$C1272,$C1272)=1)+0</f>
        <v>0</v>
      </c>
      <c r="M1272" s="2" t="str">
        <f>IF(L1272=1,RANK(I1272,$I$2:$I$1209,0),"Alternate event")</f>
        <v>Alternate event</v>
      </c>
      <c r="N1272" s="2" t="str">
        <f t="shared" si="40"/>
        <v/>
      </c>
      <c r="O1272" t="str">
        <f>IF(COUNTIFS($N$2:$N$3997, N1272)&gt;1, "Duplicate", "Unique")</f>
        <v>Duplicate</v>
      </c>
    </row>
    <row r="1273" spans="3:15" x14ac:dyDescent="0.2">
      <c r="C1273"/>
      <c r="D1273"/>
      <c r="F1273" s="41"/>
      <c r="G1273" s="42"/>
      <c r="I1273" s="81"/>
      <c r="J1273" s="81"/>
      <c r="L1273" s="2">
        <f>(COUNTIF($C$2:$C1273,$C1273)=1)+0</f>
        <v>0</v>
      </c>
      <c r="M1273" s="2" t="str">
        <f>IF(L1273=1,RANK(I1273,$I$2:$I$1209,0),"Alternate event")</f>
        <v>Alternate event</v>
      </c>
      <c r="N1273" s="2" t="str">
        <f t="shared" ref="N1273:N1336" si="41">C1273&amp;D1273</f>
        <v/>
      </c>
      <c r="O1273" t="str">
        <f>IF(COUNTIFS($N$2:$N$3997, N1273)&gt;1, "Duplicate", "Unique")</f>
        <v>Duplicate</v>
      </c>
    </row>
    <row r="1274" spans="3:15" x14ac:dyDescent="0.2">
      <c r="C1274"/>
      <c r="D1274"/>
      <c r="F1274" s="41"/>
      <c r="G1274" s="42"/>
      <c r="I1274" s="81"/>
      <c r="J1274" s="81"/>
      <c r="L1274" s="2">
        <f>(COUNTIF($C$2:$C1274,$C1274)=1)+0</f>
        <v>0</v>
      </c>
      <c r="M1274" s="2" t="str">
        <f>IF(L1274=1,RANK(I1274,$I$2:$I$1209,0),"Alternate event")</f>
        <v>Alternate event</v>
      </c>
      <c r="N1274" s="2" t="str">
        <f t="shared" si="41"/>
        <v/>
      </c>
      <c r="O1274" t="str">
        <f>IF(COUNTIFS($N$2:$N$3997, N1274)&gt;1, "Duplicate", "Unique")</f>
        <v>Duplicate</v>
      </c>
    </row>
    <row r="1275" spans="3:15" x14ac:dyDescent="0.2">
      <c r="C1275"/>
      <c r="D1275"/>
      <c r="F1275" s="41"/>
      <c r="G1275" s="42"/>
      <c r="I1275" s="81"/>
      <c r="J1275" s="81"/>
      <c r="L1275" s="2">
        <f>(COUNTIF($C$2:$C1275,$C1275)=1)+0</f>
        <v>0</v>
      </c>
      <c r="M1275" s="2" t="str">
        <f>IF(L1275=1,RANK(I1275,$I$2:$I$1209,0),"Alternate event")</f>
        <v>Alternate event</v>
      </c>
      <c r="N1275" s="2" t="str">
        <f t="shared" si="41"/>
        <v/>
      </c>
      <c r="O1275" t="str">
        <f>IF(COUNTIFS($N$2:$N$3997, N1275)&gt;1, "Duplicate", "Unique")</f>
        <v>Duplicate</v>
      </c>
    </row>
    <row r="1276" spans="3:15" x14ac:dyDescent="0.2">
      <c r="C1276"/>
      <c r="D1276"/>
      <c r="F1276" s="41"/>
      <c r="G1276" s="42"/>
      <c r="I1276" s="81"/>
      <c r="J1276" s="81"/>
      <c r="L1276" s="2">
        <f>(COUNTIF($C$2:$C1276,$C1276)=1)+0</f>
        <v>0</v>
      </c>
      <c r="M1276" s="2" t="str">
        <f>IF(L1276=1,RANK(I1276,$I$2:$I$1209,0),"Alternate event")</f>
        <v>Alternate event</v>
      </c>
      <c r="N1276" s="2" t="str">
        <f t="shared" si="41"/>
        <v/>
      </c>
      <c r="O1276" t="str">
        <f>IF(COUNTIFS($N$2:$N$3997, N1276)&gt;1, "Duplicate", "Unique")</f>
        <v>Duplicate</v>
      </c>
    </row>
    <row r="1277" spans="3:15" x14ac:dyDescent="0.2">
      <c r="C1277"/>
      <c r="D1277"/>
      <c r="F1277" s="41"/>
      <c r="G1277" s="42"/>
      <c r="I1277" s="81"/>
      <c r="J1277" s="81"/>
      <c r="L1277" s="2">
        <f>(COUNTIF($C$2:$C1277,$C1277)=1)+0</f>
        <v>0</v>
      </c>
      <c r="M1277" s="2" t="str">
        <f>IF(L1277=1,RANK(I1277,$I$2:$I$1209,0),"Alternate event")</f>
        <v>Alternate event</v>
      </c>
      <c r="N1277" s="2" t="str">
        <f t="shared" si="41"/>
        <v/>
      </c>
      <c r="O1277" t="str">
        <f>IF(COUNTIFS($N$2:$N$3997, N1277)&gt;1, "Duplicate", "Unique")</f>
        <v>Duplicate</v>
      </c>
    </row>
    <row r="1278" spans="3:15" x14ac:dyDescent="0.2">
      <c r="C1278"/>
      <c r="D1278"/>
      <c r="F1278" s="41"/>
      <c r="G1278" s="42"/>
      <c r="I1278" s="81"/>
      <c r="J1278" s="81"/>
      <c r="L1278" s="2">
        <f>(COUNTIF($C$2:$C1278,$C1278)=1)+0</f>
        <v>0</v>
      </c>
      <c r="M1278" s="2" t="str">
        <f>IF(L1278=1,RANK(I1278,$I$2:$I$1209,0),"Alternate event")</f>
        <v>Alternate event</v>
      </c>
      <c r="N1278" s="2" t="str">
        <f t="shared" si="41"/>
        <v/>
      </c>
      <c r="O1278" t="str">
        <f>IF(COUNTIFS($N$2:$N$3997, N1278)&gt;1, "Duplicate", "Unique")</f>
        <v>Duplicate</v>
      </c>
    </row>
    <row r="1279" spans="3:15" x14ac:dyDescent="0.2">
      <c r="C1279"/>
      <c r="D1279"/>
      <c r="F1279" s="41"/>
      <c r="G1279" s="42"/>
      <c r="I1279" s="81"/>
      <c r="J1279" s="81"/>
      <c r="L1279" s="2">
        <f>(COUNTIF($C$2:$C1279,$C1279)=1)+0</f>
        <v>0</v>
      </c>
      <c r="M1279" s="2" t="str">
        <f>IF(L1279=1,RANK(I1279,$I$2:$I$1209,0),"Alternate event")</f>
        <v>Alternate event</v>
      </c>
      <c r="N1279" s="2" t="str">
        <f t="shared" si="41"/>
        <v/>
      </c>
      <c r="O1279" t="str">
        <f>IF(COUNTIFS($N$2:$N$3997, N1279)&gt;1, "Duplicate", "Unique")</f>
        <v>Duplicate</v>
      </c>
    </row>
    <row r="1280" spans="3:15" x14ac:dyDescent="0.2">
      <c r="C1280"/>
      <c r="D1280"/>
      <c r="F1280" s="41"/>
      <c r="G1280" s="42"/>
      <c r="I1280" s="81"/>
      <c r="J1280" s="81"/>
      <c r="L1280" s="2">
        <f>(COUNTIF($C$2:$C1280,$C1280)=1)+0</f>
        <v>0</v>
      </c>
      <c r="M1280" s="2" t="str">
        <f>IF(L1280=1,RANK(I1280,$I$2:$I$1209,0),"Alternate event")</f>
        <v>Alternate event</v>
      </c>
      <c r="N1280" s="2" t="str">
        <f t="shared" si="41"/>
        <v/>
      </c>
      <c r="O1280" t="str">
        <f>IF(COUNTIFS($N$2:$N$3997, N1280)&gt;1, "Duplicate", "Unique")</f>
        <v>Duplicate</v>
      </c>
    </row>
    <row r="1281" spans="3:15" x14ac:dyDescent="0.2">
      <c r="C1281"/>
      <c r="D1281"/>
      <c r="F1281" s="41"/>
      <c r="G1281" s="42"/>
      <c r="I1281" s="81"/>
      <c r="J1281" s="81"/>
      <c r="L1281" s="2">
        <f>(COUNTIF($C$2:$C1281,$C1281)=1)+0</f>
        <v>0</v>
      </c>
      <c r="M1281" s="2" t="str">
        <f>IF(L1281=1,RANK(I1281,$I$2:$I$1209,0),"Alternate event")</f>
        <v>Alternate event</v>
      </c>
      <c r="N1281" s="2" t="str">
        <f t="shared" si="41"/>
        <v/>
      </c>
      <c r="O1281" t="str">
        <f>IF(COUNTIFS($N$2:$N$3997, N1281)&gt;1, "Duplicate", "Unique")</f>
        <v>Duplicate</v>
      </c>
    </row>
    <row r="1282" spans="3:15" x14ac:dyDescent="0.2">
      <c r="C1282"/>
      <c r="D1282"/>
      <c r="F1282" s="41"/>
      <c r="G1282" s="42"/>
      <c r="I1282" s="81"/>
      <c r="J1282" s="81"/>
      <c r="L1282" s="2">
        <f>(COUNTIF($C$2:$C1282,$C1282)=1)+0</f>
        <v>0</v>
      </c>
      <c r="M1282" s="2" t="str">
        <f>IF(L1282=1,RANK(I1282,$I$2:$I$1209,0),"Alternate event")</f>
        <v>Alternate event</v>
      </c>
      <c r="N1282" s="2" t="str">
        <f t="shared" si="41"/>
        <v/>
      </c>
      <c r="O1282" t="str">
        <f>IF(COUNTIFS($N$2:$N$3997, N1282)&gt;1, "Duplicate", "Unique")</f>
        <v>Duplicate</v>
      </c>
    </row>
    <row r="1283" spans="3:15" x14ac:dyDescent="0.2">
      <c r="C1283"/>
      <c r="F1283" s="41"/>
      <c r="G1283" s="42"/>
      <c r="I1283" s="81"/>
      <c r="J1283" s="81"/>
      <c r="L1283" s="2">
        <f>(COUNTIF($C$2:$C1283,$C1283)=1)+0</f>
        <v>0</v>
      </c>
      <c r="M1283" s="2" t="str">
        <f>IF(L1283=1,RANK(I1283,$I$2:$I$1209,0),"Alternate event")</f>
        <v>Alternate event</v>
      </c>
      <c r="N1283" s="2" t="str">
        <f t="shared" si="41"/>
        <v/>
      </c>
      <c r="O1283" t="str">
        <f>IF(COUNTIFS($N$2:$N$3997, N1283)&gt;1, "Duplicate", "Unique")</f>
        <v>Duplicate</v>
      </c>
    </row>
    <row r="1284" spans="3:15" x14ac:dyDescent="0.2">
      <c r="C1284"/>
      <c r="D1284"/>
      <c r="F1284" s="41"/>
      <c r="G1284" s="42"/>
      <c r="I1284" s="81"/>
      <c r="J1284" s="81"/>
      <c r="L1284" s="2">
        <f>(COUNTIF($C$2:$C1284,$C1284)=1)+0</f>
        <v>0</v>
      </c>
      <c r="M1284" s="2" t="str">
        <f>IF(L1284=1,RANK(I1284,$I$2:$I$1209,0),"Alternate event")</f>
        <v>Alternate event</v>
      </c>
      <c r="N1284" s="2" t="str">
        <f t="shared" si="41"/>
        <v/>
      </c>
      <c r="O1284" t="str">
        <f>IF(COUNTIFS($N$2:$N$3997, N1284)&gt;1, "Duplicate", "Unique")</f>
        <v>Duplicate</v>
      </c>
    </row>
    <row r="1285" spans="3:15" x14ac:dyDescent="0.2">
      <c r="C1285"/>
      <c r="F1285" s="41"/>
      <c r="G1285" s="42"/>
      <c r="I1285" s="81"/>
      <c r="J1285" s="81"/>
      <c r="L1285" s="2">
        <f>(COUNTIF($C$2:$C1285,$C1285)=1)+0</f>
        <v>0</v>
      </c>
      <c r="M1285" s="2" t="str">
        <f>IF(L1285=1,RANK(I1285,$I$2:$I$1209,0),"Alternate event")</f>
        <v>Alternate event</v>
      </c>
      <c r="N1285" s="2" t="str">
        <f t="shared" si="41"/>
        <v/>
      </c>
      <c r="O1285" t="str">
        <f>IF(COUNTIFS($N$2:$N$3997, N1285)&gt;1, "Duplicate", "Unique")</f>
        <v>Duplicate</v>
      </c>
    </row>
    <row r="1286" spans="3:15" x14ac:dyDescent="0.2">
      <c r="C1286"/>
      <c r="D1286"/>
      <c r="F1286" s="41"/>
      <c r="G1286" s="42"/>
      <c r="I1286" s="81"/>
      <c r="J1286" s="81"/>
      <c r="L1286" s="2">
        <f>(COUNTIF($C$2:$C1286,$C1286)=1)+0</f>
        <v>0</v>
      </c>
      <c r="M1286" s="2" t="str">
        <f>IF(L1286=1,RANK(I1286,$I$2:$I$1209,0),"Alternate event")</f>
        <v>Alternate event</v>
      </c>
      <c r="N1286" s="2" t="str">
        <f t="shared" si="41"/>
        <v/>
      </c>
      <c r="O1286" t="str">
        <f>IF(COUNTIFS($N$2:$N$3997, N1286)&gt;1, "Duplicate", "Unique")</f>
        <v>Duplicate</v>
      </c>
    </row>
    <row r="1287" spans="3:15" x14ac:dyDescent="0.2">
      <c r="C1287"/>
      <c r="D1287"/>
      <c r="F1287" s="41"/>
      <c r="G1287" s="42"/>
      <c r="I1287" s="81"/>
      <c r="J1287" s="81"/>
      <c r="L1287" s="2">
        <f>(COUNTIF($C$2:$C1287,$C1287)=1)+0</f>
        <v>0</v>
      </c>
      <c r="M1287" s="2" t="str">
        <f>IF(L1287=1,RANK(I1287,$I$2:$I$1209,0),"Alternate event")</f>
        <v>Alternate event</v>
      </c>
      <c r="N1287" s="2" t="str">
        <f t="shared" si="41"/>
        <v/>
      </c>
      <c r="O1287" t="str">
        <f>IF(COUNTIFS($N$2:$N$3997, N1287)&gt;1, "Duplicate", "Unique")</f>
        <v>Duplicate</v>
      </c>
    </row>
    <row r="1288" spans="3:15" x14ac:dyDescent="0.2">
      <c r="C1288"/>
      <c r="D1288"/>
      <c r="F1288" s="41"/>
      <c r="G1288" s="42"/>
      <c r="I1288" s="81"/>
      <c r="J1288" s="81"/>
      <c r="L1288" s="2">
        <f>(COUNTIF($C$2:$C1288,$C1288)=1)+0</f>
        <v>0</v>
      </c>
      <c r="M1288" s="2" t="str">
        <f>IF(L1288=1,RANK(I1288,$I$2:$I$1209,0),"Alternate event")</f>
        <v>Alternate event</v>
      </c>
      <c r="N1288" s="2" t="str">
        <f t="shared" si="41"/>
        <v/>
      </c>
      <c r="O1288" t="str">
        <f>IF(COUNTIFS($N$2:$N$3997, N1288)&gt;1, "Duplicate", "Unique")</f>
        <v>Duplicate</v>
      </c>
    </row>
    <row r="1289" spans="3:15" x14ac:dyDescent="0.2">
      <c r="C1289"/>
      <c r="D1289"/>
      <c r="F1289" s="41"/>
      <c r="G1289" s="42"/>
      <c r="I1289" s="81"/>
      <c r="J1289" s="81"/>
      <c r="L1289" s="2">
        <f>(COUNTIF($C$2:$C1289,$C1289)=1)+0</f>
        <v>0</v>
      </c>
      <c r="M1289" s="2" t="str">
        <f>IF(L1289=1,RANK(I1289,$I$2:$I$1209,0),"Alternate event")</f>
        <v>Alternate event</v>
      </c>
      <c r="N1289" s="2" t="str">
        <f t="shared" si="41"/>
        <v/>
      </c>
      <c r="O1289" t="str">
        <f>IF(COUNTIFS($N$2:$N$3997, N1289)&gt;1, "Duplicate", "Unique")</f>
        <v>Duplicate</v>
      </c>
    </row>
    <row r="1290" spans="3:15" x14ac:dyDescent="0.2">
      <c r="C1290"/>
      <c r="D1290"/>
      <c r="F1290" s="41"/>
      <c r="G1290" s="42"/>
      <c r="I1290" s="81"/>
      <c r="J1290" s="81"/>
      <c r="L1290" s="2">
        <f>(COUNTIF($C$2:$C1290,$C1290)=1)+0</f>
        <v>0</v>
      </c>
      <c r="M1290" s="2" t="str">
        <f>IF(L1290=1,RANK(I1290,$I$2:$I$1209,0),"Alternate event")</f>
        <v>Alternate event</v>
      </c>
      <c r="N1290" s="2" t="str">
        <f t="shared" si="41"/>
        <v/>
      </c>
      <c r="O1290" t="str">
        <f>IF(COUNTIFS($N$2:$N$3997, N1290)&gt;1, "Duplicate", "Unique")</f>
        <v>Duplicate</v>
      </c>
    </row>
    <row r="1291" spans="3:15" x14ac:dyDescent="0.2">
      <c r="C1291"/>
      <c r="D1291"/>
      <c r="F1291" s="41"/>
      <c r="G1291" s="42"/>
      <c r="I1291" s="81"/>
      <c r="J1291" s="81"/>
      <c r="L1291" s="2">
        <f>(COUNTIF($C$2:$C1291,$C1291)=1)+0</f>
        <v>0</v>
      </c>
      <c r="M1291" s="2" t="str">
        <f>IF(L1291=1,RANK(I1291,$I$2:$I$1209,0),"Alternate event")</f>
        <v>Alternate event</v>
      </c>
      <c r="N1291" s="2" t="str">
        <f t="shared" si="41"/>
        <v/>
      </c>
      <c r="O1291" t="str">
        <f>IF(COUNTIFS($N$2:$N$3997, N1291)&gt;1, "Duplicate", "Unique")</f>
        <v>Duplicate</v>
      </c>
    </row>
    <row r="1292" spans="3:15" x14ac:dyDescent="0.2">
      <c r="C1292"/>
      <c r="D1292"/>
      <c r="F1292" s="41"/>
      <c r="G1292" s="42"/>
      <c r="I1292" s="81"/>
      <c r="J1292" s="81"/>
      <c r="L1292" s="2">
        <f>(COUNTIF($C$2:$C1292,$C1292)=1)+0</f>
        <v>0</v>
      </c>
      <c r="M1292" s="2" t="str">
        <f>IF(L1292=1,RANK(I1292,$I$2:$I$1209,0),"Alternate event")</f>
        <v>Alternate event</v>
      </c>
      <c r="N1292" s="2" t="str">
        <f t="shared" si="41"/>
        <v/>
      </c>
      <c r="O1292" t="str">
        <f>IF(COUNTIFS($N$2:$N$3997, N1292)&gt;1, "Duplicate", "Unique")</f>
        <v>Duplicate</v>
      </c>
    </row>
    <row r="1293" spans="3:15" x14ac:dyDescent="0.2">
      <c r="C1293"/>
      <c r="D1293"/>
      <c r="F1293" s="41"/>
      <c r="G1293" s="42"/>
      <c r="I1293" s="81"/>
      <c r="J1293" s="81"/>
      <c r="L1293" s="2">
        <f>(COUNTIF($C$2:$C1293,$C1293)=1)+0</f>
        <v>0</v>
      </c>
      <c r="M1293" s="2" t="str">
        <f>IF(L1293=1,RANK(I1293,$I$2:$I$1209,0),"Alternate event")</f>
        <v>Alternate event</v>
      </c>
      <c r="N1293" s="2" t="str">
        <f t="shared" si="41"/>
        <v/>
      </c>
      <c r="O1293" t="str">
        <f>IF(COUNTIFS($N$2:$N$3997, N1293)&gt;1, "Duplicate", "Unique")</f>
        <v>Duplicate</v>
      </c>
    </row>
    <row r="1294" spans="3:15" x14ac:dyDescent="0.2">
      <c r="C1294"/>
      <c r="D1294"/>
      <c r="F1294" s="41"/>
      <c r="G1294" s="42"/>
      <c r="I1294" s="81"/>
      <c r="J1294" s="81"/>
      <c r="L1294" s="2">
        <f>(COUNTIF($C$2:$C1294,$C1294)=1)+0</f>
        <v>0</v>
      </c>
      <c r="M1294" s="2" t="str">
        <f>IF(L1294=1,RANK(I1294,$I$2:$I$1209,0),"Alternate event")</f>
        <v>Alternate event</v>
      </c>
      <c r="N1294" s="2" t="str">
        <f t="shared" si="41"/>
        <v/>
      </c>
      <c r="O1294" t="str">
        <f>IF(COUNTIFS($N$2:$N$3997, N1294)&gt;1, "Duplicate", "Unique")</f>
        <v>Duplicate</v>
      </c>
    </row>
    <row r="1295" spans="3:15" x14ac:dyDescent="0.2">
      <c r="C1295"/>
      <c r="D1295"/>
      <c r="F1295" s="41"/>
      <c r="G1295" s="42"/>
      <c r="I1295" s="81"/>
      <c r="J1295" s="81"/>
      <c r="L1295" s="2">
        <f>(COUNTIF($C$2:$C1295,$C1295)=1)+0</f>
        <v>0</v>
      </c>
      <c r="M1295" s="2" t="str">
        <f>IF(L1295=1,RANK(I1295,$I$2:$I$1209,0),"Alternate event")</f>
        <v>Alternate event</v>
      </c>
      <c r="N1295" s="2" t="str">
        <f t="shared" si="41"/>
        <v/>
      </c>
      <c r="O1295" t="str">
        <f>IF(COUNTIFS($N$2:$N$3997, N1295)&gt;1, "Duplicate", "Unique")</f>
        <v>Duplicate</v>
      </c>
    </row>
    <row r="1296" spans="3:15" x14ac:dyDescent="0.2">
      <c r="C1296"/>
      <c r="D1296"/>
      <c r="F1296" s="41"/>
      <c r="G1296" s="42"/>
      <c r="I1296" s="81"/>
      <c r="J1296" s="81"/>
      <c r="L1296" s="2">
        <f>(COUNTIF($C$2:$C1296,$C1296)=1)+0</f>
        <v>0</v>
      </c>
      <c r="M1296" s="2" t="str">
        <f>IF(L1296=1,RANK(I1296,$I$2:$I$1209,0),"Alternate event")</f>
        <v>Alternate event</v>
      </c>
      <c r="N1296" s="2" t="str">
        <f t="shared" si="41"/>
        <v/>
      </c>
      <c r="O1296" t="str">
        <f>IF(COUNTIFS($N$2:$N$3997, N1296)&gt;1, "Duplicate", "Unique")</f>
        <v>Duplicate</v>
      </c>
    </row>
    <row r="1297" spans="3:15" x14ac:dyDescent="0.2">
      <c r="C1297"/>
      <c r="D1297"/>
      <c r="F1297" s="41"/>
      <c r="G1297" s="42"/>
      <c r="I1297" s="81"/>
      <c r="J1297" s="81"/>
      <c r="L1297" s="2">
        <f>(COUNTIF($C$2:$C1297,$C1297)=1)+0</f>
        <v>0</v>
      </c>
      <c r="M1297" s="2" t="str">
        <f>IF(L1297=1,RANK(I1297,$I$2:$I$1209,0),"Alternate event")</f>
        <v>Alternate event</v>
      </c>
      <c r="N1297" s="2" t="str">
        <f t="shared" si="41"/>
        <v/>
      </c>
      <c r="O1297" t="str">
        <f>IF(COUNTIFS($N$2:$N$3997, N1297)&gt;1, "Duplicate", "Unique")</f>
        <v>Duplicate</v>
      </c>
    </row>
    <row r="1298" spans="3:15" x14ac:dyDescent="0.2">
      <c r="C1298"/>
      <c r="D1298"/>
      <c r="F1298" s="41"/>
      <c r="G1298" s="42"/>
      <c r="I1298" s="81"/>
      <c r="J1298" s="81"/>
      <c r="L1298" s="2">
        <f>(COUNTIF($C$2:$C1298,$C1298)=1)+0</f>
        <v>0</v>
      </c>
      <c r="M1298" s="2" t="str">
        <f>IF(L1298=1,RANK(I1298,$I$2:$I$1209,0),"Alternate event")</f>
        <v>Alternate event</v>
      </c>
      <c r="N1298" s="2" t="str">
        <f t="shared" si="41"/>
        <v/>
      </c>
      <c r="O1298" t="str">
        <f>IF(COUNTIFS($N$2:$N$3997, N1298)&gt;1, "Duplicate", "Unique")</f>
        <v>Duplicate</v>
      </c>
    </row>
    <row r="1299" spans="3:15" x14ac:dyDescent="0.2">
      <c r="C1299"/>
      <c r="D1299"/>
      <c r="F1299" s="41"/>
      <c r="G1299" s="42"/>
      <c r="I1299" s="81"/>
      <c r="J1299" s="81"/>
      <c r="L1299" s="2">
        <f>(COUNTIF($C$2:$C1299,$C1299)=1)+0</f>
        <v>0</v>
      </c>
      <c r="M1299" s="2" t="str">
        <f>IF(L1299=1,RANK(I1299,$I$2:$I$1209,0),"Alternate event")</f>
        <v>Alternate event</v>
      </c>
      <c r="N1299" s="2" t="str">
        <f t="shared" si="41"/>
        <v/>
      </c>
      <c r="O1299" t="str">
        <f>IF(COUNTIFS($N$2:$N$3997, N1299)&gt;1, "Duplicate", "Unique")</f>
        <v>Duplicate</v>
      </c>
    </row>
    <row r="1300" spans="3:15" x14ac:dyDescent="0.2">
      <c r="C1300"/>
      <c r="D1300"/>
      <c r="F1300" s="41"/>
      <c r="G1300" s="42"/>
      <c r="I1300" s="81"/>
      <c r="J1300" s="81"/>
      <c r="L1300" s="2">
        <f>(COUNTIF($C$2:$C1300,$C1300)=1)+0</f>
        <v>0</v>
      </c>
      <c r="M1300" s="2" t="str">
        <f>IF(L1300=1,RANK(I1300,$I$2:$I$1209,0),"Alternate event")</f>
        <v>Alternate event</v>
      </c>
      <c r="N1300" s="2" t="str">
        <f t="shared" si="41"/>
        <v/>
      </c>
      <c r="O1300" t="str">
        <f>IF(COUNTIFS($N$2:$N$3997, N1300)&gt;1, "Duplicate", "Unique")</f>
        <v>Duplicate</v>
      </c>
    </row>
    <row r="1301" spans="3:15" x14ac:dyDescent="0.2">
      <c r="C1301"/>
      <c r="D1301"/>
      <c r="F1301" s="41"/>
      <c r="G1301" s="42"/>
      <c r="I1301" s="81"/>
      <c r="J1301" s="81"/>
      <c r="L1301" s="2">
        <f>(COUNTIF($C$2:$C1301,$C1301)=1)+0</f>
        <v>0</v>
      </c>
      <c r="M1301" s="2" t="str">
        <f>IF(L1301=1,RANK(I1301,$I$2:$I$1209,0),"Alternate event")</f>
        <v>Alternate event</v>
      </c>
      <c r="N1301" s="2" t="str">
        <f t="shared" si="41"/>
        <v/>
      </c>
      <c r="O1301" t="str">
        <f>IF(COUNTIFS($N$2:$N$3997, N1301)&gt;1, "Duplicate", "Unique")</f>
        <v>Duplicate</v>
      </c>
    </row>
    <row r="1302" spans="3:15" x14ac:dyDescent="0.2">
      <c r="C1302"/>
      <c r="D1302"/>
      <c r="F1302" s="41"/>
      <c r="G1302" s="42"/>
      <c r="I1302" s="81"/>
      <c r="J1302" s="81"/>
      <c r="L1302" s="2">
        <f>(COUNTIF($C$2:$C1302,$C1302)=1)+0</f>
        <v>0</v>
      </c>
      <c r="M1302" s="2" t="str">
        <f>IF(L1302=1,RANK(I1302,$I$2:$I$1209,0),"Alternate event")</f>
        <v>Alternate event</v>
      </c>
      <c r="N1302" s="2" t="str">
        <f t="shared" si="41"/>
        <v/>
      </c>
      <c r="O1302" t="str">
        <f>IF(COUNTIFS($N$2:$N$3997, N1302)&gt;1, "Duplicate", "Unique")</f>
        <v>Duplicate</v>
      </c>
    </row>
    <row r="1303" spans="3:15" x14ac:dyDescent="0.2">
      <c r="C1303"/>
      <c r="D1303"/>
      <c r="F1303" s="41"/>
      <c r="G1303" s="42"/>
      <c r="I1303" s="81"/>
      <c r="J1303" s="81"/>
      <c r="L1303" s="2">
        <f>(COUNTIF($C$2:$C1303,$C1303)=1)+0</f>
        <v>0</v>
      </c>
      <c r="M1303" s="2" t="str">
        <f>IF(L1303=1,RANK(I1303,$I$2:$I$1209,0),"Alternate event")</f>
        <v>Alternate event</v>
      </c>
      <c r="N1303" s="2" t="str">
        <f t="shared" si="41"/>
        <v/>
      </c>
      <c r="O1303" t="str">
        <f>IF(COUNTIFS($N$2:$N$3997, N1303)&gt;1, "Duplicate", "Unique")</f>
        <v>Duplicate</v>
      </c>
    </row>
    <row r="1304" spans="3:15" x14ac:dyDescent="0.2">
      <c r="C1304"/>
      <c r="F1304" s="41"/>
      <c r="G1304" s="42"/>
      <c r="I1304" s="81"/>
      <c r="J1304" s="81"/>
      <c r="L1304" s="2">
        <f>(COUNTIF($C$2:$C1304,$C1304)=1)+0</f>
        <v>0</v>
      </c>
      <c r="M1304" s="2" t="str">
        <f>IF(L1304=1,RANK(I1304,$I$2:$I$1209,0),"Alternate event")</f>
        <v>Alternate event</v>
      </c>
      <c r="N1304" s="2" t="str">
        <f t="shared" si="41"/>
        <v/>
      </c>
      <c r="O1304" t="str">
        <f>IF(COUNTIFS($N$2:$N$3997, N1304)&gt;1, "Duplicate", "Unique")</f>
        <v>Duplicate</v>
      </c>
    </row>
    <row r="1305" spans="3:15" x14ac:dyDescent="0.2">
      <c r="C1305"/>
      <c r="D1305"/>
      <c r="F1305" s="41"/>
      <c r="G1305" s="42"/>
      <c r="I1305" s="81"/>
      <c r="J1305" s="81"/>
      <c r="L1305" s="2">
        <f>(COUNTIF($C$2:$C1305,$C1305)=1)+0</f>
        <v>0</v>
      </c>
      <c r="M1305" s="2" t="str">
        <f>IF(L1305=1,RANK(I1305,$I$2:$I$1209,0),"Alternate event")</f>
        <v>Alternate event</v>
      </c>
      <c r="N1305" s="2" t="str">
        <f t="shared" si="41"/>
        <v/>
      </c>
      <c r="O1305" t="str">
        <f>IF(COUNTIFS($N$2:$N$3997, N1305)&gt;1, "Duplicate", "Unique")</f>
        <v>Duplicate</v>
      </c>
    </row>
    <row r="1306" spans="3:15" x14ac:dyDescent="0.2">
      <c r="C1306"/>
      <c r="D1306"/>
      <c r="F1306" s="41"/>
      <c r="G1306" s="42"/>
      <c r="I1306" s="81"/>
      <c r="J1306" s="81"/>
      <c r="L1306" s="2">
        <f>(COUNTIF($C$2:$C1306,$C1306)=1)+0</f>
        <v>0</v>
      </c>
      <c r="M1306" s="2" t="str">
        <f>IF(L1306=1,RANK(I1306,$I$2:$I$1209,0),"Alternate event")</f>
        <v>Alternate event</v>
      </c>
      <c r="N1306" s="2" t="str">
        <f t="shared" si="41"/>
        <v/>
      </c>
      <c r="O1306" t="str">
        <f>IF(COUNTIFS($N$2:$N$3997, N1306)&gt;1, "Duplicate", "Unique")</f>
        <v>Duplicate</v>
      </c>
    </row>
    <row r="1307" spans="3:15" x14ac:dyDescent="0.2">
      <c r="C1307"/>
      <c r="D1307"/>
      <c r="F1307" s="41"/>
      <c r="G1307" s="42"/>
      <c r="I1307" s="81"/>
      <c r="J1307" s="81"/>
      <c r="L1307" s="2">
        <f>(COUNTIF($C$2:$C1307,$C1307)=1)+0</f>
        <v>0</v>
      </c>
      <c r="M1307" s="2" t="str">
        <f>IF(L1307=1,RANK(I1307,$I$2:$I$1209,0),"Alternate event")</f>
        <v>Alternate event</v>
      </c>
      <c r="N1307" s="2" t="str">
        <f t="shared" si="41"/>
        <v/>
      </c>
      <c r="O1307" t="str">
        <f>IF(COUNTIFS($N$2:$N$3997, N1307)&gt;1, "Duplicate", "Unique")</f>
        <v>Duplicate</v>
      </c>
    </row>
    <row r="1308" spans="3:15" x14ac:dyDescent="0.2">
      <c r="C1308"/>
      <c r="D1308"/>
      <c r="F1308" s="41"/>
      <c r="G1308" s="42"/>
      <c r="I1308" s="81"/>
      <c r="J1308" s="81"/>
      <c r="L1308" s="2">
        <f>(COUNTIF($C$2:$C1308,$C1308)=1)+0</f>
        <v>0</v>
      </c>
      <c r="M1308" s="2" t="str">
        <f>IF(L1308=1,RANK(I1308,$I$2:$I$1209,0),"Alternate event")</f>
        <v>Alternate event</v>
      </c>
      <c r="N1308" s="2" t="str">
        <f t="shared" si="41"/>
        <v/>
      </c>
      <c r="O1308" t="str">
        <f>IF(COUNTIFS($N$2:$N$3997, N1308)&gt;1, "Duplicate", "Unique")</f>
        <v>Duplicate</v>
      </c>
    </row>
    <row r="1309" spans="3:15" x14ac:dyDescent="0.2">
      <c r="C1309"/>
      <c r="D1309"/>
      <c r="F1309" s="41"/>
      <c r="G1309" s="42"/>
      <c r="I1309" s="81"/>
      <c r="J1309" s="81"/>
      <c r="L1309" s="2">
        <f>(COUNTIF($C$2:$C1309,$C1309)=1)+0</f>
        <v>0</v>
      </c>
      <c r="M1309" s="2" t="str">
        <f>IF(L1309=1,RANK(I1309,$I$2:$I$1209,0),"Alternate event")</f>
        <v>Alternate event</v>
      </c>
      <c r="N1309" s="2" t="str">
        <f t="shared" si="41"/>
        <v/>
      </c>
      <c r="O1309" t="str">
        <f>IF(COUNTIFS($N$2:$N$3997, N1309)&gt;1, "Duplicate", "Unique")</f>
        <v>Duplicate</v>
      </c>
    </row>
    <row r="1310" spans="3:15" x14ac:dyDescent="0.2">
      <c r="C1310"/>
      <c r="D1310"/>
      <c r="F1310" s="41"/>
      <c r="G1310" s="42"/>
      <c r="I1310" s="81"/>
      <c r="J1310" s="81"/>
      <c r="L1310" s="2">
        <f>(COUNTIF($C$2:$C1310,$C1310)=1)+0</f>
        <v>0</v>
      </c>
      <c r="M1310" s="2" t="str">
        <f>IF(L1310=1,RANK(I1310,$I$2:$I$1209,0),"Alternate event")</f>
        <v>Alternate event</v>
      </c>
      <c r="N1310" s="2" t="str">
        <f t="shared" si="41"/>
        <v/>
      </c>
      <c r="O1310" t="str">
        <f>IF(COUNTIFS($N$2:$N$3997, N1310)&gt;1, "Duplicate", "Unique")</f>
        <v>Duplicate</v>
      </c>
    </row>
    <row r="1311" spans="3:15" x14ac:dyDescent="0.2">
      <c r="C1311"/>
      <c r="D1311"/>
      <c r="F1311" s="41"/>
      <c r="G1311" s="42"/>
      <c r="I1311" s="81"/>
      <c r="J1311" s="81"/>
      <c r="L1311" s="2">
        <f>(COUNTIF($C$2:$C1311,$C1311)=1)+0</f>
        <v>0</v>
      </c>
      <c r="M1311" s="2" t="str">
        <f>IF(L1311=1,RANK(I1311,$I$2:$I$1209,0),"Alternate event")</f>
        <v>Alternate event</v>
      </c>
      <c r="N1311" s="2" t="str">
        <f t="shared" si="41"/>
        <v/>
      </c>
      <c r="O1311" t="str">
        <f>IF(COUNTIFS($N$2:$N$3997, N1311)&gt;1, "Duplicate", "Unique")</f>
        <v>Duplicate</v>
      </c>
    </row>
    <row r="1312" spans="3:15" x14ac:dyDescent="0.2">
      <c r="C1312"/>
      <c r="D1312"/>
      <c r="F1312" s="41"/>
      <c r="G1312" s="42"/>
      <c r="I1312" s="81"/>
      <c r="J1312" s="81"/>
      <c r="L1312" s="2">
        <f>(COUNTIF($C$2:$C1312,$C1312)=1)+0</f>
        <v>0</v>
      </c>
      <c r="M1312" s="2" t="str">
        <f>IF(L1312=1,RANK(I1312,$I$2:$I$1209,0),"Alternate event")</f>
        <v>Alternate event</v>
      </c>
      <c r="N1312" s="2" t="str">
        <f t="shared" si="41"/>
        <v/>
      </c>
      <c r="O1312" t="str">
        <f>IF(COUNTIFS($N$2:$N$3997, N1312)&gt;1, "Duplicate", "Unique")</f>
        <v>Duplicate</v>
      </c>
    </row>
    <row r="1313" spans="3:15" x14ac:dyDescent="0.2">
      <c r="C1313"/>
      <c r="D1313"/>
      <c r="F1313" s="41"/>
      <c r="G1313" s="42"/>
      <c r="I1313" s="81"/>
      <c r="J1313" s="81"/>
      <c r="L1313" s="2">
        <f>(COUNTIF($C$2:$C1313,$C1313)=1)+0</f>
        <v>0</v>
      </c>
      <c r="M1313" s="2" t="str">
        <f>IF(L1313=1,RANK(I1313,$I$2:$I$1209,0),"Alternate event")</f>
        <v>Alternate event</v>
      </c>
      <c r="N1313" s="2" t="str">
        <f t="shared" si="41"/>
        <v/>
      </c>
      <c r="O1313" t="str">
        <f>IF(COUNTIFS($N$2:$N$3997, N1313)&gt;1, "Duplicate", "Unique")</f>
        <v>Duplicate</v>
      </c>
    </row>
    <row r="1314" spans="3:15" x14ac:dyDescent="0.2">
      <c r="C1314"/>
      <c r="D1314"/>
      <c r="F1314" s="41"/>
      <c r="G1314" s="42"/>
      <c r="I1314" s="81"/>
      <c r="J1314" s="81"/>
      <c r="L1314" s="2">
        <f>(COUNTIF($C$2:$C1314,$C1314)=1)+0</f>
        <v>0</v>
      </c>
      <c r="M1314" s="2" t="str">
        <f>IF(L1314=1,RANK(I1314,$I$2:$I$1209,0),"Alternate event")</f>
        <v>Alternate event</v>
      </c>
      <c r="N1314" s="2" t="str">
        <f t="shared" si="41"/>
        <v/>
      </c>
      <c r="O1314" t="str">
        <f>IF(COUNTIFS($N$2:$N$3997, N1314)&gt;1, "Duplicate", "Unique")</f>
        <v>Duplicate</v>
      </c>
    </row>
    <row r="1315" spans="3:15" x14ac:dyDescent="0.2">
      <c r="C1315"/>
      <c r="D1315"/>
      <c r="F1315" s="41"/>
      <c r="G1315" s="42"/>
      <c r="I1315" s="81"/>
      <c r="J1315" s="81"/>
      <c r="L1315" s="2">
        <f>(COUNTIF($C$2:$C1315,$C1315)=1)+0</f>
        <v>0</v>
      </c>
      <c r="M1315" s="2" t="str">
        <f>IF(L1315=1,RANK(I1315,$I$2:$I$1209,0),"Alternate event")</f>
        <v>Alternate event</v>
      </c>
      <c r="N1315" s="2" t="str">
        <f t="shared" si="41"/>
        <v/>
      </c>
      <c r="O1315" t="str">
        <f>IF(COUNTIFS($N$2:$N$3997, N1315)&gt;1, "Duplicate", "Unique")</f>
        <v>Duplicate</v>
      </c>
    </row>
    <row r="1316" spans="3:15" x14ac:dyDescent="0.2">
      <c r="C1316"/>
      <c r="D1316"/>
      <c r="F1316" s="41"/>
      <c r="G1316" s="42"/>
      <c r="I1316" s="81"/>
      <c r="J1316" s="81"/>
      <c r="L1316" s="2">
        <f>(COUNTIF($C$2:$C1316,$C1316)=1)+0</f>
        <v>0</v>
      </c>
      <c r="M1316" s="2" t="str">
        <f>IF(L1316=1,RANK(I1316,$I$2:$I$1209,0),"Alternate event")</f>
        <v>Alternate event</v>
      </c>
      <c r="N1316" s="2" t="str">
        <f t="shared" si="41"/>
        <v/>
      </c>
      <c r="O1316" t="str">
        <f>IF(COUNTIFS($N$2:$N$3997, N1316)&gt;1, "Duplicate", "Unique")</f>
        <v>Duplicate</v>
      </c>
    </row>
    <row r="1317" spans="3:15" x14ac:dyDescent="0.2">
      <c r="C1317"/>
      <c r="D1317"/>
      <c r="F1317" s="41"/>
      <c r="G1317" s="42"/>
      <c r="I1317" s="81"/>
      <c r="J1317" s="81"/>
      <c r="L1317" s="2">
        <f>(COUNTIF($C$2:$C1317,$C1317)=1)+0</f>
        <v>0</v>
      </c>
      <c r="M1317" s="2" t="str">
        <f>IF(L1317=1,RANK(I1317,$I$2:$I$1209,0),"Alternate event")</f>
        <v>Alternate event</v>
      </c>
      <c r="N1317" s="2" t="str">
        <f t="shared" si="41"/>
        <v/>
      </c>
      <c r="O1317" t="str">
        <f>IF(COUNTIFS($N$2:$N$3997, N1317)&gt;1, "Duplicate", "Unique")</f>
        <v>Duplicate</v>
      </c>
    </row>
    <row r="1318" spans="3:15" x14ac:dyDescent="0.2">
      <c r="C1318"/>
      <c r="F1318" s="41"/>
      <c r="G1318" s="42"/>
      <c r="I1318" s="81"/>
      <c r="J1318" s="81"/>
      <c r="L1318" s="2">
        <f>(COUNTIF($C$2:$C1318,$C1318)=1)+0</f>
        <v>0</v>
      </c>
      <c r="M1318" s="2" t="str">
        <f>IF(L1318=1,RANK(I1318,$I$2:$I$1209,0),"Alternate event")</f>
        <v>Alternate event</v>
      </c>
      <c r="N1318" s="2" t="str">
        <f t="shared" si="41"/>
        <v/>
      </c>
      <c r="O1318" t="str">
        <f>IF(COUNTIFS($N$2:$N$3997, N1318)&gt;1, "Duplicate", "Unique")</f>
        <v>Duplicate</v>
      </c>
    </row>
    <row r="1319" spans="3:15" x14ac:dyDescent="0.2">
      <c r="C1319"/>
      <c r="D1319"/>
      <c r="F1319" s="41"/>
      <c r="G1319" s="42"/>
      <c r="I1319" s="81"/>
      <c r="J1319" s="81"/>
      <c r="L1319" s="2">
        <f>(COUNTIF($C$2:$C1319,$C1319)=1)+0</f>
        <v>0</v>
      </c>
      <c r="M1319" s="2" t="str">
        <f>IF(L1319=1,RANK(I1319,$I$2:$I$1209,0),"Alternate event")</f>
        <v>Alternate event</v>
      </c>
      <c r="N1319" s="2" t="str">
        <f t="shared" si="41"/>
        <v/>
      </c>
      <c r="O1319" t="str">
        <f>IF(COUNTIFS($N$2:$N$3997, N1319)&gt;1, "Duplicate", "Unique")</f>
        <v>Duplicate</v>
      </c>
    </row>
    <row r="1320" spans="3:15" x14ac:dyDescent="0.2">
      <c r="C1320"/>
      <c r="D1320"/>
      <c r="F1320" s="41"/>
      <c r="G1320" s="42"/>
      <c r="I1320" s="81"/>
      <c r="J1320" s="81"/>
      <c r="L1320" s="2">
        <f>(COUNTIF($C$2:$C1320,$C1320)=1)+0</f>
        <v>0</v>
      </c>
      <c r="M1320" s="2" t="str">
        <f>IF(L1320=1,RANK(I1320,$I$2:$I$1209,0),"Alternate event")</f>
        <v>Alternate event</v>
      </c>
      <c r="N1320" s="2" t="str">
        <f t="shared" si="41"/>
        <v/>
      </c>
      <c r="O1320" t="str">
        <f>IF(COUNTIFS($N$2:$N$3997, N1320)&gt;1, "Duplicate", "Unique")</f>
        <v>Duplicate</v>
      </c>
    </row>
    <row r="1321" spans="3:15" x14ac:dyDescent="0.2">
      <c r="C1321"/>
      <c r="F1321" s="41"/>
      <c r="G1321" s="42"/>
      <c r="I1321" s="81"/>
      <c r="J1321" s="81"/>
      <c r="L1321" s="2">
        <f>(COUNTIF($C$2:$C1321,$C1321)=1)+0</f>
        <v>0</v>
      </c>
      <c r="M1321" s="2" t="str">
        <f>IF(L1321=1,RANK(I1321,$I$2:$I$1209,0),"Alternate event")</f>
        <v>Alternate event</v>
      </c>
      <c r="N1321" s="2" t="str">
        <f t="shared" si="41"/>
        <v/>
      </c>
      <c r="O1321" t="str">
        <f>IF(COUNTIFS($N$2:$N$3997, N1321)&gt;1, "Duplicate", "Unique")</f>
        <v>Duplicate</v>
      </c>
    </row>
    <row r="1322" spans="3:15" x14ac:dyDescent="0.2">
      <c r="C1322"/>
      <c r="D1322"/>
      <c r="F1322" s="41"/>
      <c r="G1322" s="42"/>
      <c r="I1322" s="81"/>
      <c r="J1322" s="81"/>
      <c r="L1322" s="2">
        <f>(COUNTIF($C$2:$C1322,$C1322)=1)+0</f>
        <v>0</v>
      </c>
      <c r="M1322" s="2" t="str">
        <f>IF(L1322=1,RANK(I1322,$I$2:$I$1209,0),"Alternate event")</f>
        <v>Alternate event</v>
      </c>
      <c r="N1322" s="2" t="str">
        <f t="shared" si="41"/>
        <v/>
      </c>
      <c r="O1322" t="str">
        <f>IF(COUNTIFS($N$2:$N$3997, N1322)&gt;1, "Duplicate", "Unique")</f>
        <v>Duplicate</v>
      </c>
    </row>
    <row r="1323" spans="3:15" x14ac:dyDescent="0.2">
      <c r="C1323"/>
      <c r="D1323"/>
      <c r="F1323" s="41"/>
      <c r="G1323" s="42"/>
      <c r="I1323" s="81"/>
      <c r="J1323" s="81"/>
      <c r="L1323" s="2">
        <f>(COUNTIF($C$2:$C1323,$C1323)=1)+0</f>
        <v>0</v>
      </c>
      <c r="M1323" s="2" t="str">
        <f>IF(L1323=1,RANK(I1323,$I$2:$I$1209,0),"Alternate event")</f>
        <v>Alternate event</v>
      </c>
      <c r="N1323" s="2" t="str">
        <f t="shared" si="41"/>
        <v/>
      </c>
      <c r="O1323" t="str">
        <f>IF(COUNTIFS($N$2:$N$3997, N1323)&gt;1, "Duplicate", "Unique")</f>
        <v>Duplicate</v>
      </c>
    </row>
    <row r="1324" spans="3:15" x14ac:dyDescent="0.2">
      <c r="C1324"/>
      <c r="D1324"/>
      <c r="F1324" s="41"/>
      <c r="G1324" s="42"/>
      <c r="I1324" s="81"/>
      <c r="J1324" s="81"/>
      <c r="L1324" s="2">
        <f>(COUNTIF($C$2:$C1324,$C1324)=1)+0</f>
        <v>0</v>
      </c>
      <c r="M1324" s="2" t="str">
        <f>IF(L1324=1,RANK(I1324,$I$2:$I$1209,0),"Alternate event")</f>
        <v>Alternate event</v>
      </c>
      <c r="N1324" s="2" t="str">
        <f t="shared" si="41"/>
        <v/>
      </c>
      <c r="O1324" t="str">
        <f>IF(COUNTIFS($N$2:$N$3997, N1324)&gt;1, "Duplicate", "Unique")</f>
        <v>Duplicate</v>
      </c>
    </row>
    <row r="1325" spans="3:15" x14ac:dyDescent="0.2">
      <c r="C1325"/>
      <c r="D1325"/>
      <c r="F1325" s="41"/>
      <c r="G1325" s="42"/>
      <c r="I1325" s="81"/>
      <c r="J1325" s="81"/>
      <c r="L1325" s="2">
        <f>(COUNTIF($C$2:$C1325,$C1325)=1)+0</f>
        <v>0</v>
      </c>
      <c r="M1325" s="2" t="str">
        <f>IF(L1325=1,RANK(I1325,$I$2:$I$1209,0),"Alternate event")</f>
        <v>Alternate event</v>
      </c>
      <c r="N1325" s="2" t="str">
        <f t="shared" si="41"/>
        <v/>
      </c>
      <c r="O1325" t="str">
        <f>IF(COUNTIFS($N$2:$N$3997, N1325)&gt;1, "Duplicate", "Unique")</f>
        <v>Duplicate</v>
      </c>
    </row>
    <row r="1326" spans="3:15" x14ac:dyDescent="0.2">
      <c r="C1326"/>
      <c r="D1326"/>
      <c r="F1326" s="41"/>
      <c r="G1326" s="42"/>
      <c r="I1326" s="81"/>
      <c r="J1326" s="81"/>
      <c r="L1326" s="2">
        <f>(COUNTIF($C$2:$C1326,$C1326)=1)+0</f>
        <v>0</v>
      </c>
      <c r="M1326" s="2" t="str">
        <f>IF(L1326=1,RANK(I1326,$I$2:$I$1209,0),"Alternate event")</f>
        <v>Alternate event</v>
      </c>
      <c r="N1326" s="2" t="str">
        <f t="shared" si="41"/>
        <v/>
      </c>
      <c r="O1326" t="str">
        <f>IF(COUNTIFS($N$2:$N$3997, N1326)&gt;1, "Duplicate", "Unique")</f>
        <v>Duplicate</v>
      </c>
    </row>
    <row r="1327" spans="3:15" x14ac:dyDescent="0.2">
      <c r="C1327"/>
      <c r="D1327"/>
      <c r="F1327" s="41"/>
      <c r="G1327" s="42"/>
      <c r="I1327" s="81"/>
      <c r="J1327" s="81"/>
      <c r="L1327" s="2">
        <f>(COUNTIF($C$2:$C1327,$C1327)=1)+0</f>
        <v>0</v>
      </c>
      <c r="M1327" s="2" t="str">
        <f>IF(L1327=1,RANK(I1327,$I$2:$I$1209,0),"Alternate event")</f>
        <v>Alternate event</v>
      </c>
      <c r="N1327" s="2" t="str">
        <f t="shared" si="41"/>
        <v/>
      </c>
      <c r="O1327" t="str">
        <f>IF(COUNTIFS($N$2:$N$3997, N1327)&gt;1, "Duplicate", "Unique")</f>
        <v>Duplicate</v>
      </c>
    </row>
    <row r="1328" spans="3:15" x14ac:dyDescent="0.2">
      <c r="C1328"/>
      <c r="D1328"/>
      <c r="F1328" s="41"/>
      <c r="G1328" s="42"/>
      <c r="I1328" s="81"/>
      <c r="J1328" s="81"/>
      <c r="L1328" s="2">
        <f>(COUNTIF($C$2:$C1328,$C1328)=1)+0</f>
        <v>0</v>
      </c>
      <c r="M1328" s="2" t="str">
        <f>IF(L1328=1,RANK(I1328,$I$2:$I$1209,0),"Alternate event")</f>
        <v>Alternate event</v>
      </c>
      <c r="N1328" s="2" t="str">
        <f t="shared" si="41"/>
        <v/>
      </c>
      <c r="O1328" t="str">
        <f>IF(COUNTIFS($N$2:$N$3997, N1328)&gt;1, "Duplicate", "Unique")</f>
        <v>Duplicate</v>
      </c>
    </row>
    <row r="1329" spans="3:15" x14ac:dyDescent="0.2">
      <c r="C1329"/>
      <c r="D1329"/>
      <c r="F1329" s="41"/>
      <c r="G1329" s="42"/>
      <c r="I1329" s="81"/>
      <c r="J1329" s="81"/>
      <c r="L1329" s="2">
        <f>(COUNTIF($C$2:$C1329,$C1329)=1)+0</f>
        <v>0</v>
      </c>
      <c r="M1329" s="2" t="str">
        <f>IF(L1329=1,RANK(I1329,$I$2:$I$1209,0),"Alternate event")</f>
        <v>Alternate event</v>
      </c>
      <c r="N1329" s="2" t="str">
        <f t="shared" si="41"/>
        <v/>
      </c>
      <c r="O1329" t="str">
        <f>IF(COUNTIFS($N$2:$N$3997, N1329)&gt;1, "Duplicate", "Unique")</f>
        <v>Duplicate</v>
      </c>
    </row>
    <row r="1330" spans="3:15" x14ac:dyDescent="0.2">
      <c r="C1330"/>
      <c r="D1330"/>
      <c r="F1330" s="41"/>
      <c r="G1330" s="42"/>
      <c r="I1330" s="81"/>
      <c r="J1330" s="81"/>
      <c r="L1330" s="2">
        <f>(COUNTIF($C$2:$C1330,$C1330)=1)+0</f>
        <v>0</v>
      </c>
      <c r="M1330" s="2" t="str">
        <f>IF(L1330=1,RANK(I1330,$I$2:$I$1209,0),"Alternate event")</f>
        <v>Alternate event</v>
      </c>
      <c r="N1330" s="2" t="str">
        <f t="shared" si="41"/>
        <v/>
      </c>
      <c r="O1330" t="str">
        <f>IF(COUNTIFS($N$2:$N$3997, N1330)&gt;1, "Duplicate", "Unique")</f>
        <v>Duplicate</v>
      </c>
    </row>
    <row r="1331" spans="3:15" x14ac:dyDescent="0.2">
      <c r="C1331"/>
      <c r="D1331"/>
      <c r="F1331" s="41"/>
      <c r="G1331" s="42"/>
      <c r="I1331" s="81"/>
      <c r="J1331" s="81"/>
      <c r="L1331" s="2">
        <f>(COUNTIF($C$2:$C1331,$C1331)=1)+0</f>
        <v>0</v>
      </c>
      <c r="M1331" s="2" t="str">
        <f>IF(L1331=1,RANK(I1331,$I$2:$I$1209,0),"Alternate event")</f>
        <v>Alternate event</v>
      </c>
      <c r="N1331" s="2" t="str">
        <f t="shared" si="41"/>
        <v/>
      </c>
      <c r="O1331" t="str">
        <f>IF(COUNTIFS($N$2:$N$3997, N1331)&gt;1, "Duplicate", "Unique")</f>
        <v>Duplicate</v>
      </c>
    </row>
    <row r="1332" spans="3:15" x14ac:dyDescent="0.2">
      <c r="C1332"/>
      <c r="D1332"/>
      <c r="F1332" s="41"/>
      <c r="G1332" s="42"/>
      <c r="I1332" s="81"/>
      <c r="J1332" s="81"/>
      <c r="L1332" s="2">
        <f>(COUNTIF($C$2:$C1332,$C1332)=1)+0</f>
        <v>0</v>
      </c>
      <c r="M1332" s="2" t="str">
        <f>IF(L1332=1,RANK(I1332,$I$2:$I$1209,0),"Alternate event")</f>
        <v>Alternate event</v>
      </c>
      <c r="N1332" s="2" t="str">
        <f t="shared" si="41"/>
        <v/>
      </c>
      <c r="O1332" t="str">
        <f>IF(COUNTIFS($N$2:$N$3997, N1332)&gt;1, "Duplicate", "Unique")</f>
        <v>Duplicate</v>
      </c>
    </row>
    <row r="1333" spans="3:15" x14ac:dyDescent="0.2">
      <c r="C1333"/>
      <c r="D1333"/>
      <c r="F1333" s="41"/>
      <c r="G1333" s="42"/>
      <c r="I1333" s="81"/>
      <c r="J1333" s="81"/>
      <c r="L1333" s="2">
        <f>(COUNTIF($C$2:$C1333,$C1333)=1)+0</f>
        <v>0</v>
      </c>
      <c r="M1333" s="2" t="str">
        <f>IF(L1333=1,RANK(I1333,$I$2:$I$1209,0),"Alternate event")</f>
        <v>Alternate event</v>
      </c>
      <c r="N1333" s="2" t="str">
        <f t="shared" si="41"/>
        <v/>
      </c>
      <c r="O1333" t="str">
        <f>IF(COUNTIFS($N$2:$N$3997, N1333)&gt;1, "Duplicate", "Unique")</f>
        <v>Duplicate</v>
      </c>
    </row>
    <row r="1334" spans="3:15" x14ac:dyDescent="0.2">
      <c r="C1334"/>
      <c r="F1334" s="41"/>
      <c r="G1334" s="42"/>
      <c r="I1334" s="81"/>
      <c r="J1334" s="81"/>
      <c r="L1334" s="2">
        <f>(COUNTIF($C$2:$C1334,$C1334)=1)+0</f>
        <v>0</v>
      </c>
      <c r="M1334" s="2" t="str">
        <f>IF(L1334=1,RANK(I1334,$I$2:$I$1209,0),"Alternate event")</f>
        <v>Alternate event</v>
      </c>
      <c r="N1334" s="2" t="str">
        <f t="shared" si="41"/>
        <v/>
      </c>
      <c r="O1334" t="str">
        <f>IF(COUNTIFS($N$2:$N$3997, N1334)&gt;1, "Duplicate", "Unique")</f>
        <v>Duplicate</v>
      </c>
    </row>
    <row r="1335" spans="3:15" x14ac:dyDescent="0.2">
      <c r="C1335"/>
      <c r="D1335"/>
      <c r="F1335" s="41"/>
      <c r="G1335" s="42"/>
      <c r="I1335" s="81"/>
      <c r="J1335" s="81"/>
      <c r="L1335" s="2">
        <f>(COUNTIF($C$2:$C1335,$C1335)=1)+0</f>
        <v>0</v>
      </c>
      <c r="M1335" s="2" t="str">
        <f>IF(L1335=1,RANK(I1335,$I$2:$I$1209,0),"Alternate event")</f>
        <v>Alternate event</v>
      </c>
      <c r="N1335" s="2" t="str">
        <f t="shared" si="41"/>
        <v/>
      </c>
      <c r="O1335" t="str">
        <f>IF(COUNTIFS($N$2:$N$3997, N1335)&gt;1, "Duplicate", "Unique")</f>
        <v>Duplicate</v>
      </c>
    </row>
    <row r="1336" spans="3:15" x14ac:dyDescent="0.2">
      <c r="C1336"/>
      <c r="D1336"/>
      <c r="F1336" s="41"/>
      <c r="G1336" s="42"/>
      <c r="I1336" s="81"/>
      <c r="J1336" s="81"/>
      <c r="L1336" s="2">
        <f>(COUNTIF($C$2:$C1336,$C1336)=1)+0</f>
        <v>0</v>
      </c>
      <c r="M1336" s="2" t="str">
        <f>IF(L1336=1,RANK(I1336,$I$2:$I$1209,0),"Alternate event")</f>
        <v>Alternate event</v>
      </c>
      <c r="N1336" s="2" t="str">
        <f t="shared" si="41"/>
        <v/>
      </c>
      <c r="O1336" t="str">
        <f>IF(COUNTIFS($N$2:$N$3997, N1336)&gt;1, "Duplicate", "Unique")</f>
        <v>Duplicate</v>
      </c>
    </row>
    <row r="1337" spans="3:15" x14ac:dyDescent="0.2">
      <c r="C1337"/>
      <c r="D1337"/>
      <c r="F1337" s="41"/>
      <c r="G1337" s="42"/>
      <c r="I1337" s="81"/>
      <c r="J1337" s="81"/>
      <c r="L1337" s="2">
        <f>(COUNTIF($C$2:$C1337,$C1337)=1)+0</f>
        <v>0</v>
      </c>
      <c r="M1337" s="2" t="str">
        <f>IF(L1337=1,RANK(I1337,$I$2:$I$1209,0),"Alternate event")</f>
        <v>Alternate event</v>
      </c>
      <c r="N1337" s="2" t="str">
        <f t="shared" ref="N1337:N1395" si="42">C1337&amp;D1337</f>
        <v/>
      </c>
      <c r="O1337" t="str">
        <f>IF(COUNTIFS($N$2:$N$3997, N1337)&gt;1, "Duplicate", "Unique")</f>
        <v>Duplicate</v>
      </c>
    </row>
    <row r="1338" spans="3:15" x14ac:dyDescent="0.2">
      <c r="C1338"/>
      <c r="D1338"/>
      <c r="F1338" s="41"/>
      <c r="G1338" s="42"/>
      <c r="I1338" s="81"/>
      <c r="J1338" s="81"/>
      <c r="L1338" s="2">
        <f>(COUNTIF($C$2:$C1338,$C1338)=1)+0</f>
        <v>0</v>
      </c>
      <c r="M1338" s="2" t="str">
        <f>IF(L1338=1,RANK(I1338,$I$2:$I$1209,0),"Alternate event")</f>
        <v>Alternate event</v>
      </c>
      <c r="N1338" s="2" t="str">
        <f t="shared" si="42"/>
        <v/>
      </c>
      <c r="O1338" t="str">
        <f>IF(COUNTIFS($N$2:$N$3997, N1338)&gt;1, "Duplicate", "Unique")</f>
        <v>Duplicate</v>
      </c>
    </row>
    <row r="1339" spans="3:15" x14ac:dyDescent="0.2">
      <c r="C1339"/>
      <c r="D1339"/>
      <c r="F1339" s="41"/>
      <c r="G1339" s="42"/>
      <c r="I1339" s="81"/>
      <c r="J1339" s="81"/>
      <c r="L1339" s="2">
        <f>(COUNTIF($C$2:$C1339,$C1339)=1)+0</f>
        <v>0</v>
      </c>
      <c r="M1339" s="2" t="str">
        <f>IF(L1339=1,RANK(I1339,$I$2:$I$1209,0),"Alternate event")</f>
        <v>Alternate event</v>
      </c>
      <c r="N1339" s="2" t="str">
        <f t="shared" si="42"/>
        <v/>
      </c>
      <c r="O1339" t="str">
        <f>IF(COUNTIFS($N$2:$N$3997, N1339)&gt;1, "Duplicate", "Unique")</f>
        <v>Duplicate</v>
      </c>
    </row>
    <row r="1340" spans="3:15" x14ac:dyDescent="0.2">
      <c r="C1340"/>
      <c r="D1340"/>
      <c r="F1340" s="41"/>
      <c r="G1340" s="42"/>
      <c r="I1340" s="81"/>
      <c r="J1340" s="81"/>
      <c r="L1340" s="2">
        <f>(COUNTIF($C$2:$C1340,$C1340)=1)+0</f>
        <v>0</v>
      </c>
      <c r="M1340" s="2" t="str">
        <f>IF(L1340=1,RANK(I1340,$I$2:$I$1209,0),"Alternate event")</f>
        <v>Alternate event</v>
      </c>
      <c r="N1340" s="2" t="str">
        <f t="shared" si="42"/>
        <v/>
      </c>
      <c r="O1340" t="str">
        <f>IF(COUNTIFS($N$2:$N$3997, N1340)&gt;1, "Duplicate", "Unique")</f>
        <v>Duplicate</v>
      </c>
    </row>
    <row r="1341" spans="3:15" x14ac:dyDescent="0.2">
      <c r="C1341"/>
      <c r="D1341"/>
      <c r="F1341" s="41"/>
      <c r="G1341" s="42"/>
      <c r="I1341" s="81"/>
      <c r="J1341" s="81"/>
      <c r="L1341" s="2">
        <f>(COUNTIF($C$2:$C1341,$C1341)=1)+0</f>
        <v>0</v>
      </c>
      <c r="M1341" s="2" t="str">
        <f>IF(L1341=1,RANK(I1341,$I$2:$I$1209,0),"Alternate event")</f>
        <v>Alternate event</v>
      </c>
      <c r="N1341" s="2" t="str">
        <f t="shared" si="42"/>
        <v/>
      </c>
      <c r="O1341" t="str">
        <f>IF(COUNTIFS($N$2:$N$3997, N1341)&gt;1, "Duplicate", "Unique")</f>
        <v>Duplicate</v>
      </c>
    </row>
    <row r="1342" spans="3:15" x14ac:dyDescent="0.2">
      <c r="C1342"/>
      <c r="D1342"/>
      <c r="F1342" s="41"/>
      <c r="G1342" s="42"/>
      <c r="I1342" s="81"/>
      <c r="J1342" s="81"/>
      <c r="L1342" s="2">
        <f>(COUNTIF($C$2:$C1342,$C1342)=1)+0</f>
        <v>0</v>
      </c>
      <c r="M1342" s="2" t="str">
        <f>IF(L1342=1,RANK(I1342,$I$2:$I$1209,0),"Alternate event")</f>
        <v>Alternate event</v>
      </c>
      <c r="N1342" s="2" t="str">
        <f t="shared" si="42"/>
        <v/>
      </c>
      <c r="O1342" t="str">
        <f>IF(COUNTIFS($N$2:$N$3997, N1342)&gt;1, "Duplicate", "Unique")</f>
        <v>Duplicate</v>
      </c>
    </row>
    <row r="1343" spans="3:15" x14ac:dyDescent="0.2">
      <c r="C1343"/>
      <c r="D1343"/>
      <c r="F1343" s="41"/>
      <c r="G1343" s="42"/>
      <c r="I1343" s="81"/>
      <c r="J1343" s="81"/>
      <c r="L1343" s="2">
        <f>(COUNTIF($C$2:$C1343,$C1343)=1)+0</f>
        <v>0</v>
      </c>
      <c r="M1343" s="2" t="str">
        <f>IF(L1343=1,RANK(I1343,$I$2:$I$1209,0),"Alternate event")</f>
        <v>Alternate event</v>
      </c>
      <c r="N1343" s="2" t="str">
        <f t="shared" si="42"/>
        <v/>
      </c>
      <c r="O1343" t="str">
        <f>IF(COUNTIFS($N$2:$N$3997, N1343)&gt;1, "Duplicate", "Unique")</f>
        <v>Duplicate</v>
      </c>
    </row>
    <row r="1344" spans="3:15" x14ac:dyDescent="0.2">
      <c r="C1344"/>
      <c r="D1344"/>
      <c r="F1344" s="41"/>
      <c r="G1344" s="42"/>
      <c r="I1344" s="81"/>
      <c r="J1344" s="81"/>
      <c r="L1344" s="2">
        <f>(COUNTIF($C$2:$C1344,$C1344)=1)+0</f>
        <v>0</v>
      </c>
      <c r="M1344" s="2" t="str">
        <f>IF(L1344=1,RANK(I1344,$I$2:$I$1209,0),"Alternate event")</f>
        <v>Alternate event</v>
      </c>
      <c r="N1344" s="2" t="str">
        <f t="shared" si="42"/>
        <v/>
      </c>
      <c r="O1344" t="str">
        <f>IF(COUNTIFS($N$2:$N$3997, N1344)&gt;1, "Duplicate", "Unique")</f>
        <v>Duplicate</v>
      </c>
    </row>
    <row r="1345" spans="3:15" x14ac:dyDescent="0.2">
      <c r="C1345"/>
      <c r="D1345"/>
      <c r="F1345" s="41"/>
      <c r="G1345" s="42"/>
      <c r="I1345" s="81"/>
      <c r="J1345" s="81"/>
      <c r="L1345" s="2">
        <f>(COUNTIF($C$2:$C1345,$C1345)=1)+0</f>
        <v>0</v>
      </c>
      <c r="M1345" s="2" t="str">
        <f>IF(L1345=1,RANK(I1345,$I$2:$I$1209,0),"Alternate event")</f>
        <v>Alternate event</v>
      </c>
      <c r="N1345" s="2" t="str">
        <f t="shared" si="42"/>
        <v/>
      </c>
      <c r="O1345" t="str">
        <f>IF(COUNTIFS($N$2:$N$3997, N1345)&gt;1, "Duplicate", "Unique")</f>
        <v>Duplicate</v>
      </c>
    </row>
    <row r="1346" spans="3:15" x14ac:dyDescent="0.2">
      <c r="C1346"/>
      <c r="D1346"/>
      <c r="F1346" s="41"/>
      <c r="G1346" s="42"/>
      <c r="I1346" s="81"/>
      <c r="J1346" s="81"/>
      <c r="L1346" s="2">
        <f>(COUNTIF($C$2:$C1346,$C1346)=1)+0</f>
        <v>0</v>
      </c>
      <c r="M1346" s="2" t="str">
        <f>IF(L1346=1,RANK(I1346,$I$2:$I$1209,0),"Alternate event")</f>
        <v>Alternate event</v>
      </c>
      <c r="N1346" s="2" t="str">
        <f t="shared" si="42"/>
        <v/>
      </c>
      <c r="O1346" t="str">
        <f>IF(COUNTIFS($N$2:$N$3997, N1346)&gt;1, "Duplicate", "Unique")</f>
        <v>Duplicate</v>
      </c>
    </row>
    <row r="1347" spans="3:15" x14ac:dyDescent="0.2">
      <c r="C1347"/>
      <c r="D1347"/>
      <c r="F1347" s="41"/>
      <c r="G1347" s="42"/>
      <c r="I1347" s="81"/>
      <c r="J1347" s="81"/>
      <c r="L1347" s="2">
        <f>(COUNTIF($C$2:$C1347,$C1347)=1)+0</f>
        <v>0</v>
      </c>
      <c r="M1347" s="2" t="str">
        <f>IF(L1347=1,RANK(I1347,$I$2:$I$1209,0),"Alternate event")</f>
        <v>Alternate event</v>
      </c>
      <c r="N1347" s="2" t="str">
        <f t="shared" si="42"/>
        <v/>
      </c>
      <c r="O1347" t="str">
        <f>IF(COUNTIFS($N$2:$N$3997, N1347)&gt;1, "Duplicate", "Unique")</f>
        <v>Duplicate</v>
      </c>
    </row>
    <row r="1348" spans="3:15" x14ac:dyDescent="0.2">
      <c r="C1348"/>
      <c r="D1348"/>
      <c r="F1348" s="41"/>
      <c r="G1348" s="42"/>
      <c r="I1348" s="81"/>
      <c r="J1348" s="81"/>
      <c r="L1348" s="2">
        <f>(COUNTIF($C$2:$C1348,$C1348)=1)+0</f>
        <v>0</v>
      </c>
      <c r="M1348" s="2" t="str">
        <f>IF(L1348=1,RANK(I1348,$I$2:$I$1209,0),"Alternate event")</f>
        <v>Alternate event</v>
      </c>
      <c r="N1348" s="2" t="str">
        <f t="shared" si="42"/>
        <v/>
      </c>
      <c r="O1348" t="str">
        <f>IF(COUNTIFS($N$2:$N$3997, N1348)&gt;1, "Duplicate", "Unique")</f>
        <v>Duplicate</v>
      </c>
    </row>
    <row r="1349" spans="3:15" x14ac:dyDescent="0.2">
      <c r="C1349"/>
      <c r="D1349"/>
      <c r="F1349" s="41"/>
      <c r="G1349" s="42"/>
      <c r="I1349" s="81"/>
      <c r="J1349" s="81"/>
      <c r="L1349" s="2">
        <f>(COUNTIF($C$2:$C1349,$C1349)=1)+0</f>
        <v>0</v>
      </c>
      <c r="M1349" s="2" t="str">
        <f>IF(L1349=1,RANK(I1349,$I$2:$I$1209,0),"Alternate event")</f>
        <v>Alternate event</v>
      </c>
      <c r="N1349" s="2" t="str">
        <f t="shared" si="42"/>
        <v/>
      </c>
      <c r="O1349" t="str">
        <f>IF(COUNTIFS($N$2:$N$3997, N1349)&gt;1, "Duplicate", "Unique")</f>
        <v>Duplicate</v>
      </c>
    </row>
    <row r="1350" spans="3:15" x14ac:dyDescent="0.2">
      <c r="C1350"/>
      <c r="D1350"/>
      <c r="F1350" s="41"/>
      <c r="G1350" s="42"/>
      <c r="I1350" s="81"/>
      <c r="J1350" s="81"/>
      <c r="L1350" s="2">
        <f>(COUNTIF($C$2:$C1350,$C1350)=1)+0</f>
        <v>0</v>
      </c>
      <c r="M1350" s="2" t="str">
        <f>IF(L1350=1,RANK(I1350,$I$2:$I$1209,0),"Alternate event")</f>
        <v>Alternate event</v>
      </c>
      <c r="N1350" s="2" t="str">
        <f t="shared" si="42"/>
        <v/>
      </c>
      <c r="O1350" t="str">
        <f>IF(COUNTIFS($N$2:$N$3997, N1350)&gt;1, "Duplicate", "Unique")</f>
        <v>Duplicate</v>
      </c>
    </row>
    <row r="1351" spans="3:15" x14ac:dyDescent="0.2">
      <c r="C1351"/>
      <c r="D1351"/>
      <c r="F1351" s="41"/>
      <c r="G1351" s="42"/>
      <c r="I1351" s="81"/>
      <c r="J1351" s="81"/>
      <c r="L1351" s="2">
        <f>(COUNTIF($C$2:$C1351,$C1351)=1)+0</f>
        <v>0</v>
      </c>
      <c r="M1351" s="2" t="str">
        <f>IF(L1351=1,RANK(I1351,$I$2:$I$1209,0),"Alternate event")</f>
        <v>Alternate event</v>
      </c>
      <c r="N1351" s="2" t="str">
        <f t="shared" si="42"/>
        <v/>
      </c>
      <c r="O1351" t="str">
        <f>IF(COUNTIFS($N$2:$N$3997, N1351)&gt;1, "Duplicate", "Unique")</f>
        <v>Duplicate</v>
      </c>
    </row>
    <row r="1352" spans="3:15" x14ac:dyDescent="0.2">
      <c r="C1352"/>
      <c r="D1352"/>
      <c r="F1352" s="41"/>
      <c r="G1352" s="42"/>
      <c r="I1352" s="81"/>
      <c r="J1352" s="81"/>
      <c r="L1352" s="2">
        <f>(COUNTIF($C$2:$C1352,$C1352)=1)+0</f>
        <v>0</v>
      </c>
      <c r="M1352" s="2" t="str">
        <f>IF(L1352=1,RANK(I1352,$I$2:$I$1209,0),"Alternate event")</f>
        <v>Alternate event</v>
      </c>
      <c r="N1352" s="2" t="str">
        <f t="shared" si="42"/>
        <v/>
      </c>
      <c r="O1352" t="str">
        <f>IF(COUNTIFS($N$2:$N$3997, N1352)&gt;1, "Duplicate", "Unique")</f>
        <v>Duplicate</v>
      </c>
    </row>
    <row r="1353" spans="3:15" x14ac:dyDescent="0.2">
      <c r="C1353"/>
      <c r="D1353"/>
      <c r="F1353" s="41"/>
      <c r="G1353" s="42"/>
      <c r="I1353" s="81"/>
      <c r="J1353" s="81"/>
      <c r="L1353" s="2">
        <f>(COUNTIF($C$2:$C1353,$C1353)=1)+0</f>
        <v>0</v>
      </c>
      <c r="M1353" s="2" t="str">
        <f>IF(L1353=1,RANK(I1353,$I$2:$I$1209,0),"Alternate event")</f>
        <v>Alternate event</v>
      </c>
      <c r="N1353" s="2" t="str">
        <f t="shared" si="42"/>
        <v/>
      </c>
      <c r="O1353" t="str">
        <f>IF(COUNTIFS($N$2:$N$3997, N1353)&gt;1, "Duplicate", "Unique")</f>
        <v>Duplicate</v>
      </c>
    </row>
    <row r="1354" spans="3:15" x14ac:dyDescent="0.2">
      <c r="C1354"/>
      <c r="D1354"/>
      <c r="F1354" s="41"/>
      <c r="G1354" s="42"/>
      <c r="I1354" s="81"/>
      <c r="J1354" s="81"/>
      <c r="L1354" s="2">
        <f>(COUNTIF($C$2:$C1354,$C1354)=1)+0</f>
        <v>0</v>
      </c>
      <c r="M1354" s="2" t="str">
        <f>IF(L1354=1,RANK(I1354,$I$2:$I$1209,0),"Alternate event")</f>
        <v>Alternate event</v>
      </c>
      <c r="N1354" s="2" t="str">
        <f t="shared" si="42"/>
        <v/>
      </c>
      <c r="O1354" t="str">
        <f>IF(COUNTIFS($N$2:$N$3997, N1354)&gt;1, "Duplicate", "Unique")</f>
        <v>Duplicate</v>
      </c>
    </row>
    <row r="1355" spans="3:15" x14ac:dyDescent="0.2">
      <c r="C1355"/>
      <c r="F1355" s="41"/>
      <c r="G1355" s="42"/>
      <c r="I1355" s="81"/>
      <c r="J1355" s="81"/>
      <c r="L1355" s="2">
        <f>(COUNTIF($C$2:$C1355,$C1355)=1)+0</f>
        <v>0</v>
      </c>
      <c r="M1355" s="2" t="str">
        <f>IF(L1355=1,RANK(I1355,$I$2:$I$1209,0),"Alternate event")</f>
        <v>Alternate event</v>
      </c>
      <c r="N1355" s="2" t="str">
        <f t="shared" si="42"/>
        <v/>
      </c>
      <c r="O1355" t="str">
        <f>IF(COUNTIFS($N$2:$N$3997, N1355)&gt;1, "Duplicate", "Unique")</f>
        <v>Duplicate</v>
      </c>
    </row>
    <row r="1356" spans="3:15" x14ac:dyDescent="0.2">
      <c r="C1356"/>
      <c r="D1356"/>
      <c r="F1356" s="41"/>
      <c r="G1356" s="42"/>
      <c r="I1356" s="81"/>
      <c r="J1356" s="81"/>
      <c r="L1356" s="2">
        <f>(COUNTIF($C$2:$C1356,$C1356)=1)+0</f>
        <v>0</v>
      </c>
      <c r="M1356" s="2" t="str">
        <f>IF(L1356=1,RANK(I1356,$I$2:$I$1209,0),"Alternate event")</f>
        <v>Alternate event</v>
      </c>
      <c r="N1356" s="2" t="str">
        <f t="shared" si="42"/>
        <v/>
      </c>
      <c r="O1356" t="str">
        <f>IF(COUNTIFS($N$2:$N$3997, N1356)&gt;1, "Duplicate", "Unique")</f>
        <v>Duplicate</v>
      </c>
    </row>
    <row r="1357" spans="3:15" x14ac:dyDescent="0.2">
      <c r="C1357"/>
      <c r="D1357"/>
      <c r="F1357" s="41"/>
      <c r="G1357" s="42"/>
      <c r="I1357" s="81"/>
      <c r="J1357" s="81"/>
      <c r="L1357" s="2">
        <f>(COUNTIF($C$2:$C1357,$C1357)=1)+0</f>
        <v>0</v>
      </c>
      <c r="M1357" s="2" t="str">
        <f>IF(L1357=1,RANK(I1357,$I$2:$I$1209,0),"Alternate event")</f>
        <v>Alternate event</v>
      </c>
      <c r="N1357" s="2" t="str">
        <f t="shared" si="42"/>
        <v/>
      </c>
      <c r="O1357" t="str">
        <f>IF(COUNTIFS($N$2:$N$3997, N1357)&gt;1, "Duplicate", "Unique")</f>
        <v>Duplicate</v>
      </c>
    </row>
    <row r="1358" spans="3:15" x14ac:dyDescent="0.2">
      <c r="C1358"/>
      <c r="D1358"/>
      <c r="F1358" s="41"/>
      <c r="G1358" s="42"/>
      <c r="I1358" s="81"/>
      <c r="J1358" s="81"/>
      <c r="L1358" s="2">
        <f>(COUNTIF($C$2:$C1358,$C1358)=1)+0</f>
        <v>0</v>
      </c>
      <c r="M1358" s="2" t="str">
        <f>IF(L1358=1,RANK(I1358,$I$2:$I$1209,0),"Alternate event")</f>
        <v>Alternate event</v>
      </c>
      <c r="N1358" s="2" t="str">
        <f t="shared" si="42"/>
        <v/>
      </c>
      <c r="O1358" t="str">
        <f>IF(COUNTIFS($N$2:$N$3997, N1358)&gt;1, "Duplicate", "Unique")</f>
        <v>Duplicate</v>
      </c>
    </row>
    <row r="1359" spans="3:15" x14ac:dyDescent="0.2">
      <c r="C1359"/>
      <c r="D1359"/>
      <c r="F1359" s="41"/>
      <c r="G1359" s="42"/>
      <c r="I1359" s="81"/>
      <c r="J1359" s="81"/>
      <c r="L1359" s="2">
        <f>(COUNTIF($C$2:$C1359,$C1359)=1)+0</f>
        <v>0</v>
      </c>
      <c r="M1359" s="2" t="str">
        <f>IF(L1359=1,RANK(I1359,$I$2:$I$1209,0),"Alternate event")</f>
        <v>Alternate event</v>
      </c>
      <c r="N1359" s="2" t="str">
        <f t="shared" si="42"/>
        <v/>
      </c>
      <c r="O1359" t="str">
        <f>IF(COUNTIFS($N$2:$N$3997, N1359)&gt;1, "Duplicate", "Unique")</f>
        <v>Duplicate</v>
      </c>
    </row>
    <row r="1360" spans="3:15" x14ac:dyDescent="0.2">
      <c r="C1360"/>
      <c r="D1360"/>
      <c r="F1360" s="41"/>
      <c r="G1360" s="42"/>
      <c r="I1360" s="81"/>
      <c r="J1360" s="81"/>
      <c r="L1360" s="2">
        <f>(COUNTIF($C$2:$C1360,$C1360)=1)+0</f>
        <v>0</v>
      </c>
      <c r="M1360" s="2" t="str">
        <f>IF(L1360=1,RANK(I1360,$I$2:$I$1209,0),"Alternate event")</f>
        <v>Alternate event</v>
      </c>
      <c r="N1360" s="2" t="str">
        <f t="shared" si="42"/>
        <v/>
      </c>
      <c r="O1360" t="str">
        <f>IF(COUNTIFS($N$2:$N$3997, N1360)&gt;1, "Duplicate", "Unique")</f>
        <v>Duplicate</v>
      </c>
    </row>
    <row r="1361" spans="3:15" x14ac:dyDescent="0.2">
      <c r="C1361"/>
      <c r="D1361"/>
      <c r="F1361" s="41"/>
      <c r="G1361" s="42"/>
      <c r="I1361" s="81"/>
      <c r="J1361" s="81"/>
      <c r="L1361" s="2">
        <f>(COUNTIF($C$2:$C1361,$C1361)=1)+0</f>
        <v>0</v>
      </c>
      <c r="M1361" s="2" t="str">
        <f>IF(L1361=1,RANK(I1361,$I$2:$I$1209,0),"Alternate event")</f>
        <v>Alternate event</v>
      </c>
      <c r="N1361" s="2" t="str">
        <f t="shared" si="42"/>
        <v/>
      </c>
      <c r="O1361" t="str">
        <f>IF(COUNTIFS($N$2:$N$3997, N1361)&gt;1, "Duplicate", "Unique")</f>
        <v>Duplicate</v>
      </c>
    </row>
    <row r="1362" spans="3:15" x14ac:dyDescent="0.2">
      <c r="C1362"/>
      <c r="D1362"/>
      <c r="F1362" s="41"/>
      <c r="G1362" s="42"/>
      <c r="I1362" s="81"/>
      <c r="J1362" s="81"/>
      <c r="L1362" s="2">
        <f>(COUNTIF($C$2:$C1362,$C1362)=1)+0</f>
        <v>0</v>
      </c>
      <c r="M1362" s="2" t="str">
        <f>IF(L1362=1,RANK(I1362,$I$2:$I$1209,0),"Alternate event")</f>
        <v>Alternate event</v>
      </c>
      <c r="N1362" s="2" t="str">
        <f t="shared" si="42"/>
        <v/>
      </c>
      <c r="O1362" t="str">
        <f>IF(COUNTIFS($N$2:$N$3997, N1362)&gt;1, "Duplicate", "Unique")</f>
        <v>Duplicate</v>
      </c>
    </row>
    <row r="1363" spans="3:15" x14ac:dyDescent="0.2">
      <c r="C1363"/>
      <c r="D1363"/>
      <c r="F1363" s="41"/>
      <c r="G1363" s="42"/>
      <c r="I1363" s="81"/>
      <c r="J1363" s="81"/>
      <c r="L1363" s="2">
        <f>(COUNTIF($C$2:$C1363,$C1363)=1)+0</f>
        <v>0</v>
      </c>
      <c r="M1363" s="2" t="str">
        <f>IF(L1363=1,RANK(I1363,$I$2:$I$1209,0),"Alternate event")</f>
        <v>Alternate event</v>
      </c>
      <c r="N1363" s="2" t="str">
        <f t="shared" si="42"/>
        <v/>
      </c>
      <c r="O1363" t="str">
        <f>IF(COUNTIFS($N$2:$N$3997, N1363)&gt;1, "Duplicate", "Unique")</f>
        <v>Duplicate</v>
      </c>
    </row>
    <row r="1364" spans="3:15" x14ac:dyDescent="0.2">
      <c r="C1364"/>
      <c r="D1364"/>
      <c r="F1364" s="41"/>
      <c r="G1364" s="42"/>
      <c r="I1364" s="81"/>
      <c r="J1364" s="81"/>
      <c r="L1364" s="2">
        <f>(COUNTIF($C$2:$C1364,$C1364)=1)+0</f>
        <v>0</v>
      </c>
      <c r="M1364" s="2" t="str">
        <f>IF(L1364=1,RANK(I1364,$I$2:$I$1209,0),"Alternate event")</f>
        <v>Alternate event</v>
      </c>
      <c r="N1364" s="2" t="str">
        <f t="shared" si="42"/>
        <v/>
      </c>
      <c r="O1364" t="str">
        <f>IF(COUNTIFS($N$2:$N$3997, N1364)&gt;1, "Duplicate", "Unique")</f>
        <v>Duplicate</v>
      </c>
    </row>
    <row r="1365" spans="3:15" x14ac:dyDescent="0.2">
      <c r="C1365"/>
      <c r="D1365"/>
      <c r="F1365" s="41"/>
      <c r="G1365" s="42"/>
      <c r="I1365" s="81"/>
      <c r="J1365" s="81"/>
      <c r="L1365" s="2">
        <f>(COUNTIF($C$2:$C1365,$C1365)=1)+0</f>
        <v>0</v>
      </c>
      <c r="M1365" s="2" t="str">
        <f>IF(L1365=1,RANK(I1365,$I$2:$I$1209,0),"Alternate event")</f>
        <v>Alternate event</v>
      </c>
      <c r="N1365" s="2" t="str">
        <f t="shared" si="42"/>
        <v/>
      </c>
      <c r="O1365" t="str">
        <f>IF(COUNTIFS($N$2:$N$3997, N1365)&gt;1, "Duplicate", "Unique")</f>
        <v>Duplicate</v>
      </c>
    </row>
    <row r="1366" spans="3:15" x14ac:dyDescent="0.2">
      <c r="C1366"/>
      <c r="D1366"/>
      <c r="F1366" s="41"/>
      <c r="G1366" s="42"/>
      <c r="I1366" s="81"/>
      <c r="J1366" s="81"/>
      <c r="L1366" s="2">
        <f>(COUNTIF($C$2:$C1366,$C1366)=1)+0</f>
        <v>0</v>
      </c>
      <c r="M1366" s="2" t="str">
        <f>IF(L1366=1,RANK(I1366,$I$2:$I$1209,0),"Alternate event")</f>
        <v>Alternate event</v>
      </c>
      <c r="N1366" s="2" t="str">
        <f t="shared" si="42"/>
        <v/>
      </c>
      <c r="O1366" t="str">
        <f>IF(COUNTIFS($N$2:$N$3997, N1366)&gt;1, "Duplicate", "Unique")</f>
        <v>Duplicate</v>
      </c>
    </row>
    <row r="1367" spans="3:15" x14ac:dyDescent="0.2">
      <c r="C1367"/>
      <c r="D1367"/>
      <c r="F1367" s="41"/>
      <c r="G1367" s="42"/>
      <c r="I1367" s="81"/>
      <c r="J1367" s="81"/>
      <c r="L1367" s="2">
        <f>(COUNTIF($C$2:$C1367,$C1367)=1)+0</f>
        <v>0</v>
      </c>
      <c r="M1367" s="2" t="str">
        <f>IF(L1367=1,RANK(I1367,$I$2:$I$1209,0),"Alternate event")</f>
        <v>Alternate event</v>
      </c>
      <c r="N1367" s="2" t="str">
        <f t="shared" si="42"/>
        <v/>
      </c>
      <c r="O1367" t="str">
        <f>IF(COUNTIFS($N$2:$N$3997, N1367)&gt;1, "Duplicate", "Unique")</f>
        <v>Duplicate</v>
      </c>
    </row>
    <row r="1368" spans="3:15" x14ac:dyDescent="0.2">
      <c r="C1368"/>
      <c r="D1368"/>
      <c r="F1368" s="41"/>
      <c r="G1368" s="42"/>
      <c r="I1368" s="81"/>
      <c r="J1368" s="81"/>
      <c r="L1368" s="2">
        <f>(COUNTIF($C$2:$C1368,$C1368)=1)+0</f>
        <v>0</v>
      </c>
      <c r="M1368" s="2" t="str">
        <f>IF(L1368=1,RANK(I1368,$I$2:$I$1209,0),"Alternate event")</f>
        <v>Alternate event</v>
      </c>
      <c r="N1368" s="2" t="str">
        <f t="shared" si="42"/>
        <v/>
      </c>
      <c r="O1368" t="str">
        <f>IF(COUNTIFS($N$2:$N$3997, N1368)&gt;1, "Duplicate", "Unique")</f>
        <v>Duplicate</v>
      </c>
    </row>
    <row r="1369" spans="3:15" x14ac:dyDescent="0.2">
      <c r="C1369"/>
      <c r="D1369"/>
      <c r="F1369" s="41"/>
      <c r="G1369" s="42"/>
      <c r="I1369" s="81"/>
      <c r="J1369" s="81"/>
      <c r="L1369" s="2">
        <f>(COUNTIF($C$2:$C1369,$C1369)=1)+0</f>
        <v>0</v>
      </c>
      <c r="M1369" s="2" t="str">
        <f>IF(L1369=1,RANK(I1369,$I$2:$I$1209,0),"Alternate event")</f>
        <v>Alternate event</v>
      </c>
      <c r="N1369" s="2" t="str">
        <f t="shared" si="42"/>
        <v/>
      </c>
      <c r="O1369" t="str">
        <f>IF(COUNTIFS($N$2:$N$3997, N1369)&gt;1, "Duplicate", "Unique")</f>
        <v>Duplicate</v>
      </c>
    </row>
    <row r="1370" spans="3:15" x14ac:dyDescent="0.2">
      <c r="C1370"/>
      <c r="D1370"/>
      <c r="F1370" s="41"/>
      <c r="G1370" s="42"/>
      <c r="I1370" s="81"/>
      <c r="J1370" s="81"/>
      <c r="L1370" s="2">
        <f>(COUNTIF($C$2:$C1370,$C1370)=1)+0</f>
        <v>0</v>
      </c>
      <c r="M1370" s="2" t="str">
        <f>IF(L1370=1,RANK(I1370,$I$2:$I$1209,0),"Alternate event")</f>
        <v>Alternate event</v>
      </c>
      <c r="N1370" s="2" t="str">
        <f t="shared" si="42"/>
        <v/>
      </c>
      <c r="O1370" t="str">
        <f>IF(COUNTIFS($N$2:$N$3997, N1370)&gt;1, "Duplicate", "Unique")</f>
        <v>Duplicate</v>
      </c>
    </row>
    <row r="1371" spans="3:15" x14ac:dyDescent="0.2">
      <c r="C1371"/>
      <c r="D1371"/>
      <c r="F1371" s="41"/>
      <c r="G1371" s="42"/>
      <c r="I1371" s="81"/>
      <c r="J1371" s="81"/>
      <c r="L1371" s="2">
        <f>(COUNTIF($C$2:$C1371,$C1371)=1)+0</f>
        <v>0</v>
      </c>
      <c r="M1371" s="2" t="str">
        <f>IF(L1371=1,RANK(I1371,$I$2:$I$1209,0),"Alternate event")</f>
        <v>Alternate event</v>
      </c>
      <c r="N1371" s="2" t="str">
        <f t="shared" si="42"/>
        <v/>
      </c>
      <c r="O1371" t="str">
        <f>IF(COUNTIFS($N$2:$N$3997, N1371)&gt;1, "Duplicate", "Unique")</f>
        <v>Duplicate</v>
      </c>
    </row>
    <row r="1372" spans="3:15" x14ac:dyDescent="0.2">
      <c r="C1372"/>
      <c r="D1372"/>
      <c r="F1372" s="41"/>
      <c r="G1372" s="42"/>
      <c r="I1372" s="81"/>
      <c r="J1372" s="81"/>
      <c r="L1372" s="2">
        <f>(COUNTIF($C$2:$C1372,$C1372)=1)+0</f>
        <v>0</v>
      </c>
      <c r="M1372" s="2" t="str">
        <f>IF(L1372=1,RANK(I1372,$I$2:$I$1209,0),"Alternate event")</f>
        <v>Alternate event</v>
      </c>
      <c r="N1372" s="2" t="str">
        <f t="shared" si="42"/>
        <v/>
      </c>
      <c r="O1372" t="str">
        <f>IF(COUNTIFS($N$2:$N$3997, N1372)&gt;1, "Duplicate", "Unique")</f>
        <v>Duplicate</v>
      </c>
    </row>
    <row r="1373" spans="3:15" x14ac:dyDescent="0.2">
      <c r="C1373"/>
      <c r="D1373"/>
      <c r="F1373" s="41"/>
      <c r="G1373" s="42"/>
      <c r="I1373" s="81"/>
      <c r="J1373" s="81"/>
      <c r="L1373" s="2">
        <f>(COUNTIF($C$2:$C1373,$C1373)=1)+0</f>
        <v>0</v>
      </c>
      <c r="M1373" s="2" t="str">
        <f>IF(L1373=1,RANK(I1373,$I$2:$I$1209,0),"Alternate event")</f>
        <v>Alternate event</v>
      </c>
      <c r="N1373" s="2" t="str">
        <f t="shared" si="42"/>
        <v/>
      </c>
      <c r="O1373" t="str">
        <f>IF(COUNTIFS($N$2:$N$3997, N1373)&gt;1, "Duplicate", "Unique")</f>
        <v>Duplicate</v>
      </c>
    </row>
    <row r="1374" spans="3:15" x14ac:dyDescent="0.2">
      <c r="C1374"/>
      <c r="D1374"/>
      <c r="F1374" s="41"/>
      <c r="G1374" s="42"/>
      <c r="I1374" s="81"/>
      <c r="J1374" s="81"/>
      <c r="L1374" s="2">
        <f>(COUNTIF($C$2:$C1374,$C1374)=1)+0</f>
        <v>0</v>
      </c>
      <c r="M1374" s="2" t="str">
        <f>IF(L1374=1,RANK(I1374,$I$2:$I$1209,0),"Alternate event")</f>
        <v>Alternate event</v>
      </c>
      <c r="N1374" s="2" t="str">
        <f t="shared" si="42"/>
        <v/>
      </c>
      <c r="O1374" t="str">
        <f>IF(COUNTIFS($N$2:$N$3997, N1374)&gt;1, "Duplicate", "Unique")</f>
        <v>Duplicate</v>
      </c>
    </row>
    <row r="1375" spans="3:15" x14ac:dyDescent="0.2">
      <c r="C1375"/>
      <c r="D1375"/>
      <c r="F1375" s="41"/>
      <c r="G1375" s="42"/>
      <c r="I1375" s="81"/>
      <c r="J1375" s="81"/>
      <c r="L1375" s="2">
        <f>(COUNTIF($C$2:$C1375,$C1375)=1)+0</f>
        <v>0</v>
      </c>
      <c r="M1375" s="2" t="str">
        <f>IF(L1375=1,RANK(I1375,$I$2:$I$1209,0),"Alternate event")</f>
        <v>Alternate event</v>
      </c>
      <c r="N1375" s="2" t="str">
        <f t="shared" si="42"/>
        <v/>
      </c>
      <c r="O1375" t="str">
        <f>IF(COUNTIFS($N$2:$N$3997, N1375)&gt;1, "Duplicate", "Unique")</f>
        <v>Duplicate</v>
      </c>
    </row>
    <row r="1376" spans="3:15" x14ac:dyDescent="0.2">
      <c r="C1376"/>
      <c r="D1376"/>
      <c r="F1376" s="41"/>
      <c r="G1376" s="42"/>
      <c r="I1376" s="81"/>
      <c r="J1376" s="81"/>
      <c r="L1376" s="2">
        <f>(COUNTIF($C$2:$C1376,$C1376)=1)+0</f>
        <v>0</v>
      </c>
      <c r="M1376" s="2" t="str">
        <f>IF(L1376=1,RANK(I1376,$I$2:$I$1209,0),"Alternate event")</f>
        <v>Alternate event</v>
      </c>
      <c r="N1376" s="2" t="str">
        <f t="shared" si="42"/>
        <v/>
      </c>
      <c r="O1376" t="str">
        <f>IF(COUNTIFS($N$2:$N$3997, N1376)&gt;1, "Duplicate", "Unique")</f>
        <v>Duplicate</v>
      </c>
    </row>
    <row r="1377" spans="3:15" x14ac:dyDescent="0.2">
      <c r="C1377"/>
      <c r="D1377"/>
      <c r="F1377" s="41"/>
      <c r="G1377" s="42"/>
      <c r="I1377" s="81"/>
      <c r="J1377" s="81"/>
      <c r="L1377" s="2">
        <f>(COUNTIF($C$2:$C1377,$C1377)=1)+0</f>
        <v>0</v>
      </c>
      <c r="M1377" s="2" t="str">
        <f>IF(L1377=1,RANK(I1377,$I$2:$I$1209,0),"Alternate event")</f>
        <v>Alternate event</v>
      </c>
      <c r="N1377" s="2" t="str">
        <f t="shared" si="42"/>
        <v/>
      </c>
      <c r="O1377" t="str">
        <f>IF(COUNTIFS($N$2:$N$3997, N1377)&gt;1, "Duplicate", "Unique")</f>
        <v>Duplicate</v>
      </c>
    </row>
    <row r="1378" spans="3:15" x14ac:dyDescent="0.2">
      <c r="C1378"/>
      <c r="D1378"/>
      <c r="F1378" s="41"/>
      <c r="G1378" s="42"/>
      <c r="I1378" s="81"/>
      <c r="J1378" s="81"/>
      <c r="L1378" s="2">
        <f>(COUNTIF($C$2:$C1378,$C1378)=1)+0</f>
        <v>0</v>
      </c>
      <c r="M1378" s="2" t="str">
        <f>IF(L1378=1,RANK(I1378,$I$2:$I$1209,0),"Alternate event")</f>
        <v>Alternate event</v>
      </c>
      <c r="N1378" s="2" t="str">
        <f t="shared" si="42"/>
        <v/>
      </c>
      <c r="O1378" t="str">
        <f>IF(COUNTIFS($N$2:$N$3997, N1378)&gt;1, "Duplicate", "Unique")</f>
        <v>Duplicate</v>
      </c>
    </row>
    <row r="1379" spans="3:15" x14ac:dyDescent="0.2">
      <c r="C1379"/>
      <c r="F1379" s="41"/>
      <c r="G1379" s="42"/>
      <c r="I1379" s="81"/>
      <c r="J1379" s="81"/>
      <c r="L1379" s="2">
        <f>(COUNTIF($C$2:$C1379,$C1379)=1)+0</f>
        <v>0</v>
      </c>
      <c r="M1379" s="2" t="str">
        <f>IF(L1379=1,RANK(I1379,$I$2:$I$1209,0),"Alternate event")</f>
        <v>Alternate event</v>
      </c>
      <c r="N1379" s="2" t="str">
        <f t="shared" si="42"/>
        <v/>
      </c>
      <c r="O1379" t="str">
        <f>IF(COUNTIFS($N$2:$N$3997, N1379)&gt;1, "Duplicate", "Unique")</f>
        <v>Duplicate</v>
      </c>
    </row>
    <row r="1380" spans="3:15" x14ac:dyDescent="0.2">
      <c r="C1380"/>
      <c r="F1380" s="41"/>
      <c r="G1380" s="42"/>
      <c r="I1380" s="81"/>
      <c r="J1380" s="81"/>
      <c r="L1380" s="2">
        <f>(COUNTIF($C$2:$C1380,$C1380)=1)+0</f>
        <v>0</v>
      </c>
      <c r="M1380" s="2" t="str">
        <f>IF(L1380=1,RANK(I1380,$I$2:$I$1209,0),"Alternate event")</f>
        <v>Alternate event</v>
      </c>
      <c r="N1380" s="2" t="str">
        <f t="shared" si="42"/>
        <v/>
      </c>
      <c r="O1380" t="str">
        <f>IF(COUNTIFS($N$2:$N$3997, N1380)&gt;1, "Duplicate", "Unique")</f>
        <v>Duplicate</v>
      </c>
    </row>
    <row r="1381" spans="3:15" x14ac:dyDescent="0.2">
      <c r="C1381"/>
      <c r="D1381"/>
      <c r="F1381" s="41"/>
      <c r="G1381" s="42"/>
      <c r="I1381" s="81"/>
      <c r="J1381" s="81"/>
      <c r="L1381" s="2">
        <f>(COUNTIF($C$2:$C1381,$C1381)=1)+0</f>
        <v>0</v>
      </c>
      <c r="M1381" s="2" t="str">
        <f>IF(L1381=1,RANK(I1381,$I$2:$I$1209,0),"Alternate event")</f>
        <v>Alternate event</v>
      </c>
      <c r="N1381" s="2" t="str">
        <f t="shared" si="42"/>
        <v/>
      </c>
      <c r="O1381" t="str">
        <f>IF(COUNTIFS($N$2:$N$3997, N1381)&gt;1, "Duplicate", "Unique")</f>
        <v>Duplicate</v>
      </c>
    </row>
    <row r="1382" spans="3:15" x14ac:dyDescent="0.2">
      <c r="C1382"/>
      <c r="D1382"/>
      <c r="F1382" s="41"/>
      <c r="G1382" s="42"/>
      <c r="I1382" s="81"/>
      <c r="J1382" s="81"/>
      <c r="L1382" s="2">
        <f>(COUNTIF($C$2:$C1382,$C1382)=1)+0</f>
        <v>0</v>
      </c>
      <c r="M1382" s="2" t="str">
        <f>IF(L1382=1,RANK(I1382,$I$2:$I$1209,0),"Alternate event")</f>
        <v>Alternate event</v>
      </c>
      <c r="N1382" s="2" t="str">
        <f t="shared" si="42"/>
        <v/>
      </c>
      <c r="O1382" t="str">
        <f>IF(COUNTIFS($N$2:$N$3997, N1382)&gt;1, "Duplicate", "Unique")</f>
        <v>Duplicate</v>
      </c>
    </row>
    <row r="1383" spans="3:15" x14ac:dyDescent="0.2">
      <c r="C1383"/>
      <c r="D1383"/>
      <c r="F1383" s="41"/>
      <c r="G1383" s="42"/>
      <c r="I1383" s="81"/>
      <c r="J1383" s="81"/>
      <c r="L1383" s="2">
        <f>(COUNTIF($C$2:$C1383,$C1383)=1)+0</f>
        <v>0</v>
      </c>
      <c r="M1383" s="2" t="str">
        <f>IF(L1383=1,RANK(I1383,$I$2:$I$1209,0),"Alternate event")</f>
        <v>Alternate event</v>
      </c>
      <c r="N1383" s="2" t="str">
        <f t="shared" si="42"/>
        <v/>
      </c>
      <c r="O1383" t="str">
        <f>IF(COUNTIFS($N$2:$N$3997, N1383)&gt;1, "Duplicate", "Unique")</f>
        <v>Duplicate</v>
      </c>
    </row>
    <row r="1384" spans="3:15" x14ac:dyDescent="0.2">
      <c r="C1384"/>
      <c r="D1384"/>
      <c r="F1384" s="41"/>
      <c r="G1384" s="42"/>
      <c r="I1384" s="81"/>
      <c r="J1384" s="81"/>
      <c r="L1384" s="2">
        <f>(COUNTIF($C$2:$C1384,$C1384)=1)+0</f>
        <v>0</v>
      </c>
      <c r="M1384" s="2" t="str">
        <f>IF(L1384=1,RANK(I1384,$I$2:$I$1209,0),"Alternate event")</f>
        <v>Alternate event</v>
      </c>
      <c r="N1384" s="2" t="str">
        <f t="shared" si="42"/>
        <v/>
      </c>
      <c r="O1384" t="str">
        <f>IF(COUNTIFS($N$2:$N$3997, N1384)&gt;1, "Duplicate", "Unique")</f>
        <v>Duplicate</v>
      </c>
    </row>
    <row r="1385" spans="3:15" x14ac:dyDescent="0.2">
      <c r="C1385"/>
      <c r="D1385"/>
      <c r="F1385" s="41"/>
      <c r="G1385" s="42"/>
      <c r="I1385" s="81"/>
      <c r="J1385" s="81"/>
      <c r="L1385" s="2">
        <f>(COUNTIF($C$2:$C1385,$C1385)=1)+0</f>
        <v>0</v>
      </c>
      <c r="M1385" s="2" t="str">
        <f>IF(L1385=1,RANK(I1385,$I$2:$I$1209,0),"Alternate event")</f>
        <v>Alternate event</v>
      </c>
      <c r="N1385" s="2" t="str">
        <f t="shared" si="42"/>
        <v/>
      </c>
      <c r="O1385" t="str">
        <f>IF(COUNTIFS($N$2:$N$3997, N1385)&gt;1, "Duplicate", "Unique")</f>
        <v>Duplicate</v>
      </c>
    </row>
    <row r="1386" spans="3:15" x14ac:dyDescent="0.2">
      <c r="C1386"/>
      <c r="D1386"/>
      <c r="F1386" s="41"/>
      <c r="G1386" s="42"/>
      <c r="I1386" s="81"/>
      <c r="J1386" s="81"/>
      <c r="L1386" s="2">
        <f>(COUNTIF($C$2:$C1386,$C1386)=1)+0</f>
        <v>0</v>
      </c>
      <c r="M1386" s="2" t="str">
        <f>IF(L1386=1,RANK(I1386,$I$2:$I$1209,0),"Alternate event")</f>
        <v>Alternate event</v>
      </c>
      <c r="N1386" s="2" t="str">
        <f t="shared" si="42"/>
        <v/>
      </c>
      <c r="O1386" t="str">
        <f>IF(COUNTIFS($N$2:$N$3997, N1386)&gt;1, "Duplicate", "Unique")</f>
        <v>Duplicate</v>
      </c>
    </row>
    <row r="1387" spans="3:15" x14ac:dyDescent="0.2">
      <c r="C1387"/>
      <c r="D1387"/>
      <c r="F1387" s="41"/>
      <c r="G1387" s="42"/>
      <c r="I1387" s="81"/>
      <c r="J1387" s="81"/>
      <c r="L1387" s="2">
        <f>(COUNTIF($C$2:$C1387,$C1387)=1)+0</f>
        <v>0</v>
      </c>
      <c r="M1387" s="2" t="str">
        <f>IF(L1387=1,RANK(I1387,$I$2:$I$1209,0),"Alternate event")</f>
        <v>Alternate event</v>
      </c>
      <c r="N1387" s="2" t="str">
        <f t="shared" si="42"/>
        <v/>
      </c>
      <c r="O1387" t="str">
        <f>IF(COUNTIFS($N$2:$N$3997, N1387)&gt;1, "Duplicate", "Unique")</f>
        <v>Duplicate</v>
      </c>
    </row>
    <row r="1388" spans="3:15" x14ac:dyDescent="0.2">
      <c r="C1388"/>
      <c r="D1388"/>
      <c r="F1388" s="41"/>
      <c r="G1388" s="42"/>
      <c r="I1388" s="81"/>
      <c r="J1388" s="81"/>
      <c r="L1388" s="2">
        <f>(COUNTIF($C$2:$C1388,$C1388)=1)+0</f>
        <v>0</v>
      </c>
      <c r="M1388" s="2" t="str">
        <f>IF(L1388=1,RANK(I1388,$I$2:$I$1209,0),"Alternate event")</f>
        <v>Alternate event</v>
      </c>
      <c r="N1388" s="2" t="str">
        <f t="shared" si="42"/>
        <v/>
      </c>
      <c r="O1388" t="str">
        <f>IF(COUNTIFS($N$2:$N$3997, N1388)&gt;1, "Duplicate", "Unique")</f>
        <v>Duplicate</v>
      </c>
    </row>
    <row r="1389" spans="3:15" x14ac:dyDescent="0.2">
      <c r="C1389"/>
      <c r="D1389"/>
      <c r="F1389" s="41"/>
      <c r="G1389" s="42"/>
      <c r="I1389" s="81"/>
      <c r="J1389" s="81"/>
      <c r="L1389" s="2">
        <f>(COUNTIF($C$2:$C1389,$C1389)=1)+0</f>
        <v>0</v>
      </c>
      <c r="M1389" s="2" t="str">
        <f>IF(L1389=1,RANK(I1389,$I$2:$I$1209,0),"Alternate event")</f>
        <v>Alternate event</v>
      </c>
      <c r="N1389" s="2" t="str">
        <f t="shared" si="42"/>
        <v/>
      </c>
      <c r="O1389" t="str">
        <f>IF(COUNTIFS($N$2:$N$3997, N1389)&gt;1, "Duplicate", "Unique")</f>
        <v>Duplicate</v>
      </c>
    </row>
    <row r="1390" spans="3:15" x14ac:dyDescent="0.2">
      <c r="C1390"/>
      <c r="D1390"/>
      <c r="F1390" s="41"/>
      <c r="G1390" s="42"/>
      <c r="I1390" s="81"/>
      <c r="J1390" s="81"/>
      <c r="L1390" s="2">
        <f>(COUNTIF($C$2:$C1390,$C1390)=1)+0</f>
        <v>0</v>
      </c>
      <c r="M1390" s="2" t="str">
        <f>IF(L1390=1,RANK(I1390,$I$2:$I$1209,0),"Alternate event")</f>
        <v>Alternate event</v>
      </c>
      <c r="N1390" s="2" t="str">
        <f t="shared" si="42"/>
        <v/>
      </c>
      <c r="O1390" t="str">
        <f>IF(COUNTIFS($N$2:$N$3997, N1390)&gt;1, "Duplicate", "Unique")</f>
        <v>Duplicate</v>
      </c>
    </row>
    <row r="1391" spans="3:15" x14ac:dyDescent="0.2">
      <c r="C1391"/>
      <c r="D1391"/>
      <c r="F1391" s="41"/>
      <c r="G1391" s="42"/>
      <c r="I1391" s="81"/>
      <c r="J1391" s="81"/>
      <c r="L1391" s="2">
        <f>(COUNTIF($C$2:$C1391,$C1391)=1)+0</f>
        <v>0</v>
      </c>
      <c r="M1391" s="2" t="str">
        <f>IF(L1391=1,RANK(I1391,$I$2:$I$1209,0),"Alternate event")</f>
        <v>Alternate event</v>
      </c>
      <c r="N1391" s="2" t="str">
        <f t="shared" si="42"/>
        <v/>
      </c>
      <c r="O1391" t="str">
        <f>IF(COUNTIFS($N$2:$N$3997, N1391)&gt;1, "Duplicate", "Unique")</f>
        <v>Duplicate</v>
      </c>
    </row>
    <row r="1392" spans="3:15" x14ac:dyDescent="0.2">
      <c r="C1392"/>
      <c r="D1392"/>
      <c r="F1392" s="41"/>
      <c r="G1392" s="42"/>
      <c r="I1392" s="81"/>
      <c r="J1392" s="81"/>
      <c r="L1392" s="2">
        <f>(COUNTIF($C$2:$C1392,$C1392)=1)+0</f>
        <v>0</v>
      </c>
      <c r="M1392" s="2" t="str">
        <f>IF(L1392=1,RANK(I1392,$I$2:$I$1209,0),"Alternate event")</f>
        <v>Alternate event</v>
      </c>
      <c r="N1392" s="2" t="str">
        <f t="shared" si="42"/>
        <v/>
      </c>
      <c r="O1392" t="str">
        <f>IF(COUNTIFS($N$2:$N$3997, N1392)&gt;1, "Duplicate", "Unique")</f>
        <v>Duplicate</v>
      </c>
    </row>
    <row r="1393" spans="2:15" x14ac:dyDescent="0.2">
      <c r="C1393"/>
      <c r="F1393" s="41"/>
      <c r="G1393" s="42"/>
      <c r="I1393" s="81"/>
      <c r="J1393" s="81"/>
      <c r="L1393" s="2">
        <f>(COUNTIF($C$2:$C1393,$C1393)=1)+0</f>
        <v>0</v>
      </c>
      <c r="M1393" s="2" t="str">
        <f>IF(L1393=1,RANK(I1393,$I$2:$I$1209,0),"Alternate event")</f>
        <v>Alternate event</v>
      </c>
      <c r="N1393" s="2" t="str">
        <f t="shared" si="42"/>
        <v/>
      </c>
      <c r="O1393" t="str">
        <f>IF(COUNTIFS($N$2:$N$3997, N1393)&gt;1, "Duplicate", "Unique")</f>
        <v>Duplicate</v>
      </c>
    </row>
    <row r="1394" spans="2:15" x14ac:dyDescent="0.2">
      <c r="C1394"/>
      <c r="D1394"/>
      <c r="F1394" s="41"/>
      <c r="G1394" s="42"/>
      <c r="I1394" s="81"/>
      <c r="J1394" s="81"/>
      <c r="L1394" s="2">
        <f>(COUNTIF($C$2:$C1394,$C1394)=1)+0</f>
        <v>0</v>
      </c>
      <c r="M1394" s="2" t="str">
        <f>IF(L1394=1,RANK(I1394,$I$2:$I$1209,0),"Alternate event")</f>
        <v>Alternate event</v>
      </c>
      <c r="N1394" s="2" t="str">
        <f t="shared" si="42"/>
        <v/>
      </c>
      <c r="O1394" t="str">
        <f>IF(COUNTIFS($N$2:$N$3997, N1394)&gt;1, "Duplicate", "Unique")</f>
        <v>Duplicate</v>
      </c>
    </row>
    <row r="1395" spans="2:15" x14ac:dyDescent="0.2">
      <c r="C1395"/>
      <c r="D1395"/>
      <c r="F1395" s="41"/>
      <c r="G1395" s="42"/>
      <c r="I1395" s="81"/>
      <c r="J1395" s="81"/>
      <c r="L1395" s="2">
        <f>(COUNTIF($C$2:$C1395,$C1395)=1)+0</f>
        <v>0</v>
      </c>
      <c r="M1395" s="2" t="str">
        <f>IF(L1395=1,RANK(I1395,$I$2:$I$1209,0),"Alternate event")</f>
        <v>Alternate event</v>
      </c>
      <c r="N1395" s="2" t="str">
        <f t="shared" si="42"/>
        <v/>
      </c>
      <c r="O1395" t="str">
        <f>IF(COUNTIFS($N$2:$N$3997, N1395)&gt;1, "Duplicate", "Unique")</f>
        <v>Duplicate</v>
      </c>
    </row>
    <row r="1396" spans="2:15" x14ac:dyDescent="0.2">
      <c r="B1396"/>
      <c r="C1396"/>
      <c r="D1396"/>
      <c r="F1396"/>
      <c r="G1396"/>
      <c r="I1396"/>
      <c r="J1396"/>
      <c r="K1396"/>
      <c r="L1396"/>
      <c r="M1396"/>
      <c r="N1396"/>
    </row>
    <row r="1397" spans="2:15" x14ac:dyDescent="0.2">
      <c r="B1397"/>
      <c r="C1397"/>
      <c r="D1397"/>
      <c r="F1397"/>
      <c r="G1397"/>
      <c r="I1397"/>
      <c r="J1397"/>
      <c r="K1397"/>
      <c r="L1397"/>
      <c r="M1397"/>
      <c r="N1397"/>
    </row>
    <row r="1398" spans="2:15" x14ac:dyDescent="0.2">
      <c r="B1398"/>
      <c r="C1398"/>
      <c r="D1398"/>
      <c r="F1398"/>
      <c r="G1398"/>
      <c r="I1398"/>
      <c r="J1398"/>
      <c r="K1398"/>
      <c r="L1398"/>
      <c r="M1398"/>
      <c r="N1398"/>
    </row>
    <row r="1399" spans="2:15" x14ac:dyDescent="0.2">
      <c r="B1399"/>
      <c r="C1399"/>
      <c r="D1399"/>
      <c r="F1399"/>
      <c r="G1399"/>
      <c r="I1399"/>
      <c r="J1399"/>
      <c r="K1399"/>
      <c r="L1399"/>
      <c r="M1399"/>
      <c r="N1399"/>
    </row>
    <row r="1400" spans="2:15" x14ac:dyDescent="0.2">
      <c r="B1400"/>
      <c r="C1400"/>
      <c r="D1400"/>
      <c r="F1400"/>
      <c r="G1400"/>
      <c r="I1400"/>
      <c r="J1400"/>
      <c r="K1400"/>
      <c r="L1400"/>
      <c r="M1400"/>
      <c r="N1400"/>
    </row>
    <row r="1401" spans="2:15" x14ac:dyDescent="0.2">
      <c r="B1401"/>
      <c r="C1401"/>
      <c r="D1401"/>
      <c r="F1401"/>
      <c r="G1401"/>
      <c r="I1401"/>
      <c r="J1401"/>
      <c r="K1401"/>
      <c r="L1401"/>
      <c r="M1401"/>
      <c r="N1401"/>
    </row>
    <row r="1402" spans="2:15" x14ac:dyDescent="0.2">
      <c r="B1402"/>
      <c r="C1402"/>
      <c r="D1402"/>
      <c r="F1402"/>
      <c r="G1402"/>
      <c r="I1402"/>
      <c r="J1402"/>
      <c r="K1402"/>
      <c r="L1402"/>
      <c r="M1402"/>
      <c r="N1402"/>
    </row>
    <row r="1403" spans="2:15" x14ac:dyDescent="0.2">
      <c r="B1403"/>
      <c r="C1403"/>
      <c r="D1403"/>
      <c r="F1403"/>
      <c r="G1403"/>
      <c r="I1403"/>
      <c r="J1403"/>
      <c r="K1403"/>
      <c r="L1403"/>
      <c r="M1403"/>
      <c r="N1403"/>
    </row>
    <row r="1404" spans="2:15" x14ac:dyDescent="0.2">
      <c r="B1404"/>
      <c r="C1404"/>
      <c r="D1404"/>
      <c r="F1404"/>
      <c r="G1404"/>
      <c r="I1404"/>
      <c r="J1404"/>
      <c r="K1404"/>
      <c r="L1404"/>
      <c r="M1404"/>
      <c r="N1404"/>
    </row>
    <row r="1405" spans="2:15" x14ac:dyDescent="0.2">
      <c r="B1405"/>
      <c r="C1405"/>
      <c r="D1405"/>
      <c r="F1405"/>
      <c r="G1405"/>
      <c r="I1405"/>
      <c r="J1405"/>
      <c r="K1405"/>
      <c r="L1405"/>
      <c r="M1405"/>
      <c r="N1405"/>
    </row>
    <row r="1406" spans="2:15" x14ac:dyDescent="0.2">
      <c r="B1406"/>
      <c r="C1406"/>
      <c r="D1406"/>
      <c r="F1406"/>
      <c r="G1406"/>
      <c r="I1406"/>
      <c r="J1406"/>
      <c r="K1406"/>
      <c r="L1406"/>
      <c r="M1406"/>
      <c r="N1406"/>
    </row>
    <row r="1407" spans="2:15" x14ac:dyDescent="0.2">
      <c r="B1407"/>
      <c r="C1407"/>
      <c r="D1407"/>
      <c r="F1407"/>
      <c r="G1407"/>
      <c r="I1407"/>
      <c r="J1407"/>
      <c r="K1407"/>
      <c r="L1407"/>
      <c r="M1407"/>
      <c r="N1407"/>
    </row>
    <row r="1408" spans="2:15" x14ac:dyDescent="0.2">
      <c r="B1408"/>
      <c r="C1408"/>
      <c r="D1408"/>
      <c r="F1408"/>
      <c r="G1408"/>
      <c r="I1408"/>
      <c r="J1408"/>
      <c r="K1408"/>
      <c r="L1408"/>
      <c r="M1408"/>
      <c r="N1408"/>
    </row>
    <row r="1409" spans="2:14" x14ac:dyDescent="0.2">
      <c r="B1409"/>
      <c r="C1409"/>
      <c r="D1409"/>
      <c r="F1409"/>
      <c r="G1409"/>
      <c r="I1409"/>
      <c r="J1409"/>
      <c r="K1409"/>
      <c r="L1409"/>
      <c r="M1409"/>
      <c r="N1409"/>
    </row>
    <row r="1410" spans="2:14" x14ac:dyDescent="0.2">
      <c r="B1410"/>
      <c r="C1410"/>
      <c r="D1410"/>
      <c r="F1410"/>
      <c r="G1410"/>
      <c r="I1410"/>
      <c r="J1410"/>
      <c r="K1410"/>
      <c r="L1410"/>
      <c r="M1410"/>
      <c r="N1410"/>
    </row>
    <row r="1411" spans="2:14" x14ac:dyDescent="0.2">
      <c r="B1411"/>
      <c r="C1411"/>
      <c r="D1411"/>
      <c r="F1411"/>
      <c r="G1411"/>
      <c r="I1411"/>
      <c r="J1411"/>
      <c r="K1411"/>
      <c r="L1411"/>
      <c r="M1411"/>
      <c r="N1411"/>
    </row>
    <row r="1412" spans="2:14" x14ac:dyDescent="0.2">
      <c r="B1412"/>
      <c r="C1412"/>
      <c r="D1412"/>
      <c r="F1412"/>
      <c r="G1412"/>
      <c r="I1412"/>
      <c r="J1412"/>
      <c r="K1412"/>
      <c r="L1412"/>
      <c r="M1412"/>
      <c r="N1412"/>
    </row>
    <row r="1413" spans="2:14" x14ac:dyDescent="0.2">
      <c r="B1413"/>
      <c r="C1413"/>
      <c r="D1413"/>
      <c r="F1413"/>
      <c r="G1413"/>
      <c r="I1413"/>
      <c r="J1413"/>
      <c r="K1413"/>
      <c r="L1413"/>
      <c r="M1413"/>
      <c r="N1413"/>
    </row>
    <row r="1414" spans="2:14" x14ac:dyDescent="0.2">
      <c r="B1414"/>
      <c r="C1414"/>
      <c r="D1414"/>
      <c r="F1414"/>
      <c r="G1414"/>
      <c r="I1414"/>
      <c r="J1414"/>
      <c r="K1414"/>
      <c r="L1414"/>
      <c r="M1414"/>
      <c r="N1414"/>
    </row>
    <row r="1415" spans="2:14" x14ac:dyDescent="0.2">
      <c r="B1415"/>
      <c r="C1415"/>
      <c r="D1415"/>
      <c r="F1415"/>
      <c r="G1415"/>
      <c r="I1415"/>
      <c r="J1415"/>
      <c r="K1415"/>
      <c r="L1415"/>
      <c r="M1415"/>
      <c r="N1415"/>
    </row>
    <row r="1416" spans="2:14" x14ac:dyDescent="0.2">
      <c r="B1416"/>
      <c r="C1416"/>
      <c r="D1416"/>
      <c r="F1416"/>
      <c r="G1416"/>
      <c r="I1416"/>
      <c r="J1416"/>
      <c r="K1416"/>
      <c r="L1416"/>
      <c r="M1416"/>
      <c r="N1416"/>
    </row>
    <row r="1417" spans="2:14" x14ac:dyDescent="0.2">
      <c r="B1417"/>
      <c r="C1417"/>
      <c r="D1417"/>
      <c r="F1417"/>
      <c r="G1417"/>
      <c r="I1417"/>
      <c r="J1417"/>
      <c r="K1417"/>
      <c r="L1417"/>
      <c r="M1417"/>
      <c r="N1417"/>
    </row>
    <row r="1418" spans="2:14" x14ac:dyDescent="0.2">
      <c r="B1418"/>
      <c r="C1418"/>
      <c r="D1418"/>
      <c r="F1418"/>
      <c r="G1418"/>
      <c r="I1418"/>
      <c r="J1418"/>
      <c r="K1418"/>
      <c r="L1418"/>
      <c r="M1418"/>
      <c r="N1418"/>
    </row>
    <row r="1419" spans="2:14" x14ac:dyDescent="0.2">
      <c r="B1419"/>
      <c r="C1419"/>
      <c r="D1419"/>
      <c r="F1419"/>
      <c r="G1419"/>
      <c r="I1419"/>
      <c r="J1419"/>
      <c r="K1419"/>
      <c r="L1419"/>
      <c r="M1419"/>
      <c r="N1419"/>
    </row>
    <row r="1420" spans="2:14" x14ac:dyDescent="0.2">
      <c r="B1420"/>
      <c r="C1420"/>
      <c r="D1420"/>
      <c r="F1420"/>
      <c r="G1420"/>
      <c r="I1420"/>
      <c r="J1420"/>
      <c r="K1420"/>
      <c r="L1420"/>
      <c r="M1420"/>
      <c r="N1420"/>
    </row>
    <row r="1421" spans="2:14" x14ac:dyDescent="0.2">
      <c r="B1421"/>
      <c r="C1421"/>
      <c r="D1421"/>
      <c r="F1421"/>
      <c r="G1421"/>
      <c r="I1421"/>
      <c r="J1421"/>
      <c r="K1421"/>
      <c r="L1421"/>
      <c r="M1421"/>
      <c r="N1421"/>
    </row>
    <row r="1422" spans="2:14" x14ac:dyDescent="0.2">
      <c r="B1422"/>
      <c r="C1422"/>
      <c r="D1422"/>
      <c r="F1422"/>
      <c r="G1422"/>
      <c r="I1422"/>
      <c r="J1422"/>
      <c r="K1422"/>
      <c r="L1422"/>
      <c r="M1422"/>
      <c r="N1422"/>
    </row>
    <row r="1423" spans="2:14" x14ac:dyDescent="0.2">
      <c r="B1423"/>
      <c r="C1423"/>
      <c r="D1423"/>
      <c r="F1423"/>
      <c r="G1423"/>
      <c r="I1423"/>
      <c r="J1423"/>
      <c r="K1423"/>
      <c r="L1423"/>
      <c r="M1423"/>
      <c r="N1423"/>
    </row>
    <row r="1424" spans="2:14" x14ac:dyDescent="0.2">
      <c r="B1424"/>
      <c r="C1424"/>
      <c r="D1424"/>
      <c r="F1424"/>
      <c r="G1424"/>
      <c r="I1424"/>
      <c r="J1424"/>
      <c r="K1424"/>
      <c r="L1424"/>
      <c r="M1424"/>
      <c r="N1424"/>
    </row>
    <row r="1425" spans="2:14" x14ac:dyDescent="0.2">
      <c r="B1425"/>
      <c r="C1425"/>
      <c r="D1425"/>
      <c r="F1425"/>
      <c r="G1425"/>
      <c r="I1425"/>
      <c r="J1425"/>
      <c r="K1425"/>
      <c r="L1425"/>
      <c r="M1425"/>
      <c r="N1425"/>
    </row>
    <row r="1426" spans="2:14" x14ac:dyDescent="0.2">
      <c r="B1426"/>
      <c r="C1426"/>
      <c r="D1426"/>
      <c r="F1426"/>
      <c r="G1426"/>
      <c r="I1426"/>
      <c r="J1426"/>
      <c r="K1426"/>
      <c r="L1426"/>
      <c r="M1426"/>
      <c r="N1426"/>
    </row>
    <row r="1427" spans="2:14" x14ac:dyDescent="0.2">
      <c r="B1427"/>
      <c r="C1427"/>
      <c r="D1427"/>
      <c r="F1427"/>
      <c r="G1427"/>
      <c r="I1427"/>
      <c r="J1427"/>
      <c r="K1427"/>
      <c r="L1427"/>
      <c r="M1427"/>
      <c r="N1427"/>
    </row>
    <row r="1428" spans="2:14" x14ac:dyDescent="0.2">
      <c r="B1428"/>
      <c r="C1428"/>
      <c r="D1428"/>
      <c r="F1428"/>
      <c r="G1428"/>
      <c r="I1428"/>
      <c r="J1428"/>
      <c r="K1428"/>
      <c r="L1428"/>
      <c r="M1428"/>
      <c r="N1428"/>
    </row>
    <row r="1429" spans="2:14" x14ac:dyDescent="0.2">
      <c r="B1429"/>
      <c r="C1429"/>
      <c r="D1429"/>
      <c r="F1429"/>
      <c r="G1429"/>
      <c r="I1429"/>
      <c r="J1429"/>
      <c r="K1429"/>
      <c r="L1429"/>
      <c r="M1429"/>
      <c r="N1429"/>
    </row>
    <row r="1430" spans="2:14" x14ac:dyDescent="0.2">
      <c r="B1430"/>
      <c r="C1430"/>
      <c r="D1430"/>
      <c r="F1430"/>
      <c r="G1430"/>
      <c r="I1430"/>
      <c r="J1430"/>
      <c r="K1430"/>
      <c r="L1430"/>
      <c r="M1430"/>
      <c r="N1430"/>
    </row>
    <row r="1431" spans="2:14" x14ac:dyDescent="0.2">
      <c r="B1431"/>
      <c r="C1431"/>
      <c r="D1431"/>
      <c r="F1431"/>
      <c r="G1431"/>
      <c r="I1431"/>
      <c r="J1431"/>
      <c r="K1431"/>
      <c r="L1431"/>
      <c r="M1431"/>
      <c r="N1431"/>
    </row>
    <row r="1432" spans="2:14" x14ac:dyDescent="0.2">
      <c r="B1432"/>
      <c r="C1432"/>
      <c r="D1432"/>
      <c r="F1432"/>
      <c r="G1432"/>
      <c r="I1432"/>
      <c r="J1432"/>
      <c r="K1432"/>
      <c r="L1432"/>
      <c r="M1432"/>
      <c r="N1432"/>
    </row>
    <row r="1433" spans="2:14" x14ac:dyDescent="0.2">
      <c r="B1433"/>
      <c r="C1433"/>
      <c r="D1433"/>
      <c r="F1433"/>
      <c r="G1433"/>
      <c r="I1433"/>
      <c r="J1433"/>
      <c r="K1433"/>
      <c r="L1433"/>
      <c r="M1433"/>
      <c r="N1433"/>
    </row>
    <row r="1434" spans="2:14" x14ac:dyDescent="0.2">
      <c r="B1434"/>
      <c r="C1434"/>
      <c r="D1434"/>
      <c r="F1434"/>
      <c r="G1434"/>
      <c r="I1434"/>
      <c r="J1434"/>
      <c r="K1434"/>
      <c r="L1434"/>
      <c r="M1434"/>
      <c r="N1434"/>
    </row>
    <row r="1435" spans="2:14" x14ac:dyDescent="0.2">
      <c r="B1435"/>
      <c r="C1435"/>
      <c r="D1435"/>
      <c r="F1435"/>
      <c r="G1435"/>
      <c r="I1435"/>
      <c r="J1435"/>
      <c r="K1435"/>
      <c r="L1435"/>
      <c r="M1435"/>
      <c r="N1435"/>
    </row>
    <row r="1436" spans="2:14" x14ac:dyDescent="0.2">
      <c r="B1436"/>
      <c r="C1436"/>
      <c r="D1436"/>
      <c r="F1436"/>
      <c r="G1436"/>
      <c r="I1436"/>
      <c r="J1436"/>
      <c r="K1436"/>
      <c r="L1436"/>
      <c r="M1436"/>
      <c r="N1436"/>
    </row>
    <row r="1437" spans="2:14" x14ac:dyDescent="0.2">
      <c r="B1437"/>
      <c r="C1437"/>
      <c r="D1437"/>
      <c r="F1437"/>
      <c r="G1437"/>
      <c r="I1437"/>
      <c r="J1437"/>
      <c r="K1437"/>
      <c r="L1437"/>
      <c r="M1437"/>
      <c r="N1437"/>
    </row>
    <row r="1438" spans="2:14" x14ac:dyDescent="0.2">
      <c r="B1438"/>
      <c r="C1438"/>
      <c r="D1438"/>
      <c r="F1438"/>
      <c r="G1438"/>
      <c r="I1438"/>
      <c r="J1438"/>
      <c r="K1438"/>
      <c r="L1438"/>
      <c r="M1438"/>
      <c r="N1438"/>
    </row>
    <row r="1439" spans="2:14" x14ac:dyDescent="0.2">
      <c r="B1439"/>
      <c r="C1439"/>
      <c r="D1439"/>
      <c r="F1439"/>
      <c r="G1439"/>
      <c r="I1439"/>
      <c r="J1439"/>
      <c r="K1439"/>
      <c r="L1439"/>
      <c r="M1439"/>
      <c r="N1439"/>
    </row>
    <row r="1440" spans="2:14" x14ac:dyDescent="0.2">
      <c r="B1440"/>
      <c r="C1440"/>
      <c r="D1440"/>
      <c r="F1440"/>
      <c r="G1440"/>
      <c r="I1440"/>
      <c r="J1440"/>
      <c r="K1440"/>
      <c r="L1440"/>
      <c r="M1440"/>
      <c r="N1440"/>
    </row>
    <row r="1441" spans="2:14" x14ac:dyDescent="0.2">
      <c r="B1441"/>
      <c r="C1441"/>
      <c r="D1441"/>
      <c r="F1441"/>
      <c r="G1441"/>
      <c r="I1441"/>
      <c r="J1441"/>
      <c r="K1441"/>
      <c r="L1441"/>
      <c r="M1441"/>
      <c r="N1441"/>
    </row>
    <row r="1442" spans="2:14" x14ac:dyDescent="0.2">
      <c r="B1442"/>
      <c r="C1442"/>
      <c r="D1442"/>
      <c r="F1442"/>
      <c r="G1442"/>
      <c r="I1442"/>
      <c r="J1442"/>
      <c r="K1442"/>
      <c r="L1442"/>
      <c r="M1442"/>
      <c r="N1442"/>
    </row>
    <row r="1443" spans="2:14" x14ac:dyDescent="0.2">
      <c r="B1443"/>
      <c r="C1443"/>
      <c r="D1443"/>
      <c r="F1443"/>
      <c r="G1443"/>
      <c r="I1443"/>
      <c r="J1443"/>
      <c r="K1443"/>
      <c r="L1443"/>
      <c r="M1443"/>
      <c r="N1443"/>
    </row>
    <row r="1444" spans="2:14" x14ac:dyDescent="0.2">
      <c r="B1444"/>
      <c r="C1444"/>
      <c r="D1444"/>
      <c r="F1444"/>
      <c r="G1444"/>
      <c r="I1444"/>
      <c r="J1444"/>
      <c r="K1444"/>
      <c r="L1444"/>
      <c r="M1444"/>
      <c r="N1444"/>
    </row>
    <row r="1445" spans="2:14" x14ac:dyDescent="0.2">
      <c r="B1445"/>
      <c r="C1445"/>
      <c r="D1445"/>
      <c r="F1445"/>
      <c r="G1445"/>
      <c r="I1445"/>
      <c r="J1445"/>
      <c r="K1445"/>
      <c r="L1445"/>
      <c r="M1445"/>
      <c r="N1445"/>
    </row>
    <row r="1446" spans="2:14" x14ac:dyDescent="0.2">
      <c r="B1446"/>
      <c r="C1446"/>
      <c r="D1446"/>
      <c r="F1446"/>
      <c r="G1446"/>
      <c r="I1446"/>
      <c r="J1446"/>
      <c r="K1446"/>
      <c r="L1446"/>
      <c r="M1446"/>
      <c r="N1446"/>
    </row>
    <row r="1447" spans="2:14" x14ac:dyDescent="0.2">
      <c r="B1447"/>
      <c r="C1447"/>
      <c r="D1447"/>
      <c r="F1447"/>
      <c r="G1447"/>
      <c r="I1447"/>
      <c r="J1447"/>
      <c r="K1447"/>
      <c r="L1447"/>
      <c r="M1447"/>
      <c r="N1447"/>
    </row>
    <row r="1448" spans="2:14" x14ac:dyDescent="0.2">
      <c r="B1448"/>
      <c r="C1448"/>
      <c r="D1448"/>
      <c r="F1448"/>
      <c r="G1448"/>
      <c r="I1448"/>
      <c r="J1448"/>
      <c r="K1448"/>
      <c r="L1448"/>
      <c r="M1448"/>
      <c r="N1448"/>
    </row>
    <row r="1449" spans="2:14" x14ac:dyDescent="0.2">
      <c r="B1449"/>
      <c r="C1449"/>
      <c r="D1449"/>
      <c r="F1449"/>
      <c r="G1449"/>
      <c r="I1449"/>
      <c r="J1449"/>
      <c r="K1449"/>
      <c r="L1449"/>
      <c r="M1449"/>
      <c r="N1449"/>
    </row>
    <row r="1450" spans="2:14" x14ac:dyDescent="0.2">
      <c r="B1450"/>
      <c r="C1450"/>
      <c r="D1450"/>
      <c r="F1450"/>
      <c r="G1450"/>
      <c r="I1450"/>
      <c r="J1450"/>
      <c r="K1450"/>
      <c r="L1450"/>
      <c r="M1450"/>
      <c r="N1450"/>
    </row>
    <row r="1451" spans="2:14" x14ac:dyDescent="0.2">
      <c r="B1451"/>
      <c r="C1451"/>
      <c r="D1451"/>
      <c r="F1451"/>
      <c r="G1451"/>
      <c r="I1451"/>
      <c r="J1451"/>
      <c r="K1451"/>
      <c r="L1451"/>
      <c r="M1451"/>
      <c r="N1451"/>
    </row>
    <row r="1452" spans="2:14" x14ac:dyDescent="0.2">
      <c r="B1452"/>
      <c r="C1452"/>
      <c r="D1452"/>
      <c r="F1452"/>
      <c r="G1452"/>
      <c r="I1452"/>
      <c r="J1452"/>
      <c r="K1452"/>
      <c r="L1452"/>
      <c r="M1452"/>
      <c r="N1452"/>
    </row>
    <row r="1453" spans="2:14" x14ac:dyDescent="0.2">
      <c r="B1453"/>
      <c r="C1453"/>
      <c r="D1453"/>
      <c r="F1453"/>
      <c r="G1453"/>
      <c r="I1453"/>
      <c r="J1453"/>
      <c r="K1453"/>
      <c r="L1453"/>
      <c r="M1453"/>
      <c r="N1453"/>
    </row>
    <row r="1454" spans="2:14" x14ac:dyDescent="0.2">
      <c r="B1454"/>
      <c r="C1454"/>
      <c r="D1454"/>
      <c r="F1454"/>
      <c r="G1454"/>
      <c r="I1454"/>
      <c r="J1454"/>
      <c r="K1454"/>
      <c r="L1454"/>
      <c r="M1454"/>
      <c r="N1454"/>
    </row>
    <row r="1455" spans="2:14" x14ac:dyDescent="0.2">
      <c r="B1455"/>
      <c r="C1455"/>
      <c r="D1455"/>
      <c r="F1455"/>
      <c r="G1455"/>
      <c r="I1455"/>
      <c r="J1455"/>
      <c r="K1455"/>
      <c r="L1455"/>
      <c r="M1455"/>
      <c r="N1455"/>
    </row>
    <row r="1456" spans="2:14" x14ac:dyDescent="0.2">
      <c r="B1456"/>
      <c r="C1456"/>
      <c r="D1456"/>
      <c r="F1456"/>
      <c r="G1456"/>
      <c r="I1456"/>
      <c r="J1456"/>
      <c r="K1456"/>
      <c r="L1456"/>
      <c r="M1456"/>
      <c r="N1456"/>
    </row>
    <row r="1457" spans="2:14" x14ac:dyDescent="0.2">
      <c r="B1457"/>
      <c r="C1457"/>
      <c r="D1457"/>
      <c r="F1457"/>
      <c r="G1457"/>
      <c r="I1457"/>
      <c r="J1457"/>
      <c r="K1457"/>
      <c r="L1457"/>
      <c r="M1457"/>
      <c r="N1457"/>
    </row>
    <row r="1458" spans="2:14" x14ac:dyDescent="0.2">
      <c r="B1458"/>
      <c r="C1458"/>
      <c r="D1458"/>
      <c r="F1458"/>
      <c r="G1458"/>
      <c r="I1458"/>
      <c r="J1458"/>
      <c r="K1458"/>
      <c r="L1458"/>
      <c r="M1458"/>
      <c r="N1458"/>
    </row>
    <row r="1459" spans="2:14" x14ac:dyDescent="0.2">
      <c r="B1459"/>
      <c r="C1459"/>
      <c r="D1459"/>
      <c r="F1459"/>
      <c r="G1459"/>
      <c r="I1459"/>
      <c r="J1459"/>
      <c r="K1459"/>
      <c r="L1459"/>
      <c r="M1459"/>
      <c r="N1459"/>
    </row>
    <row r="1460" spans="2:14" x14ac:dyDescent="0.2">
      <c r="B1460"/>
      <c r="C1460"/>
      <c r="D1460"/>
      <c r="F1460"/>
      <c r="G1460"/>
      <c r="I1460"/>
      <c r="J1460"/>
      <c r="K1460"/>
      <c r="L1460"/>
      <c r="M1460"/>
      <c r="N1460"/>
    </row>
    <row r="1461" spans="2:14" x14ac:dyDescent="0.2">
      <c r="B1461"/>
      <c r="C1461"/>
      <c r="D1461"/>
      <c r="F1461"/>
      <c r="G1461"/>
      <c r="I1461"/>
      <c r="J1461"/>
      <c r="K1461"/>
      <c r="L1461"/>
      <c r="M1461"/>
      <c r="N1461"/>
    </row>
    <row r="1462" spans="2:14" x14ac:dyDescent="0.2">
      <c r="B1462"/>
      <c r="C1462"/>
      <c r="D1462"/>
      <c r="F1462"/>
      <c r="G1462"/>
      <c r="I1462"/>
      <c r="J1462"/>
      <c r="K1462"/>
      <c r="L1462"/>
      <c r="M1462"/>
      <c r="N1462"/>
    </row>
    <row r="1463" spans="2:14" x14ac:dyDescent="0.2">
      <c r="B1463"/>
      <c r="C1463"/>
      <c r="D1463"/>
      <c r="F1463"/>
      <c r="G1463"/>
      <c r="I1463"/>
      <c r="J1463"/>
      <c r="K1463"/>
      <c r="L1463"/>
      <c r="M1463"/>
      <c r="N1463"/>
    </row>
    <row r="1464" spans="2:14" x14ac:dyDescent="0.2">
      <c r="B1464"/>
      <c r="C1464"/>
      <c r="D1464"/>
      <c r="F1464"/>
      <c r="G1464"/>
      <c r="I1464"/>
      <c r="J1464"/>
      <c r="K1464"/>
      <c r="L1464"/>
      <c r="M1464"/>
      <c r="N1464"/>
    </row>
    <row r="1465" spans="2:14" x14ac:dyDescent="0.2">
      <c r="B1465"/>
      <c r="C1465"/>
      <c r="D1465"/>
      <c r="F1465"/>
      <c r="G1465"/>
      <c r="I1465"/>
      <c r="J1465"/>
      <c r="K1465"/>
      <c r="L1465"/>
      <c r="M1465"/>
      <c r="N1465"/>
    </row>
    <row r="1466" spans="2:14" x14ac:dyDescent="0.2">
      <c r="B1466"/>
      <c r="C1466"/>
      <c r="D1466"/>
      <c r="F1466"/>
      <c r="G1466"/>
      <c r="I1466"/>
      <c r="J1466"/>
      <c r="K1466"/>
      <c r="L1466"/>
      <c r="M1466"/>
      <c r="N1466"/>
    </row>
    <row r="1467" spans="2:14" x14ac:dyDescent="0.2">
      <c r="B1467"/>
      <c r="C1467"/>
      <c r="D1467"/>
      <c r="F1467"/>
      <c r="G1467"/>
      <c r="I1467"/>
      <c r="J1467"/>
      <c r="K1467"/>
      <c r="L1467"/>
      <c r="M1467"/>
      <c r="N1467"/>
    </row>
    <row r="1468" spans="2:14" x14ac:dyDescent="0.2">
      <c r="B1468"/>
      <c r="C1468"/>
      <c r="D1468"/>
      <c r="F1468"/>
      <c r="G1468"/>
      <c r="I1468"/>
      <c r="J1468"/>
      <c r="K1468"/>
      <c r="L1468"/>
      <c r="M1468"/>
      <c r="N1468"/>
    </row>
    <row r="1469" spans="2:14" x14ac:dyDescent="0.2">
      <c r="B1469"/>
      <c r="C1469"/>
      <c r="D1469"/>
      <c r="F1469"/>
      <c r="G1469"/>
      <c r="I1469"/>
      <c r="J1469"/>
      <c r="K1469"/>
      <c r="L1469"/>
      <c r="M1469"/>
      <c r="N1469"/>
    </row>
    <row r="1470" spans="2:14" x14ac:dyDescent="0.2">
      <c r="B1470"/>
      <c r="C1470"/>
      <c r="D1470"/>
      <c r="F1470"/>
      <c r="G1470"/>
      <c r="I1470"/>
      <c r="J1470"/>
      <c r="K1470"/>
      <c r="L1470"/>
      <c r="M1470"/>
      <c r="N1470"/>
    </row>
    <row r="1471" spans="2:14" x14ac:dyDescent="0.2">
      <c r="B1471"/>
      <c r="C1471"/>
      <c r="D1471"/>
      <c r="F1471"/>
      <c r="G1471"/>
      <c r="I1471"/>
      <c r="J1471"/>
      <c r="K1471"/>
      <c r="L1471"/>
      <c r="M1471"/>
      <c r="N1471"/>
    </row>
    <row r="1472" spans="2:14" x14ac:dyDescent="0.2">
      <c r="B1472"/>
      <c r="C1472"/>
      <c r="D1472"/>
      <c r="F1472"/>
      <c r="G1472"/>
      <c r="I1472"/>
      <c r="J1472"/>
      <c r="K1472"/>
      <c r="L1472"/>
      <c r="M1472"/>
      <c r="N1472"/>
    </row>
    <row r="1473" spans="2:14" x14ac:dyDescent="0.2">
      <c r="B1473"/>
      <c r="C1473"/>
      <c r="D1473"/>
      <c r="F1473"/>
      <c r="G1473"/>
      <c r="I1473"/>
      <c r="J1473"/>
      <c r="K1473"/>
      <c r="L1473"/>
      <c r="M1473"/>
      <c r="N1473"/>
    </row>
    <row r="1474" spans="2:14" x14ac:dyDescent="0.2">
      <c r="B1474"/>
      <c r="C1474"/>
      <c r="D1474"/>
      <c r="F1474"/>
      <c r="G1474"/>
      <c r="I1474"/>
      <c r="J1474"/>
      <c r="K1474"/>
      <c r="L1474"/>
      <c r="M1474"/>
      <c r="N1474"/>
    </row>
    <row r="1475" spans="2:14" x14ac:dyDescent="0.2">
      <c r="B1475"/>
      <c r="C1475"/>
      <c r="D1475"/>
      <c r="F1475"/>
      <c r="G1475"/>
      <c r="I1475"/>
      <c r="J1475"/>
      <c r="K1475"/>
      <c r="L1475"/>
      <c r="M1475"/>
      <c r="N1475"/>
    </row>
    <row r="1476" spans="2:14" x14ac:dyDescent="0.2">
      <c r="B1476"/>
      <c r="C1476"/>
      <c r="D1476"/>
      <c r="F1476"/>
      <c r="G1476"/>
      <c r="I1476"/>
      <c r="J1476"/>
      <c r="K1476"/>
      <c r="L1476"/>
      <c r="M1476"/>
      <c r="N1476"/>
    </row>
    <row r="1477" spans="2:14" x14ac:dyDescent="0.2">
      <c r="B1477"/>
      <c r="C1477"/>
      <c r="D1477"/>
      <c r="F1477"/>
      <c r="G1477"/>
      <c r="I1477"/>
      <c r="J1477"/>
      <c r="K1477"/>
      <c r="L1477"/>
      <c r="M1477"/>
      <c r="N1477"/>
    </row>
    <row r="1478" spans="2:14" x14ac:dyDescent="0.2">
      <c r="B1478"/>
      <c r="C1478"/>
      <c r="D1478"/>
      <c r="F1478"/>
      <c r="G1478"/>
      <c r="I1478"/>
      <c r="J1478"/>
      <c r="K1478"/>
      <c r="L1478"/>
      <c r="M1478"/>
      <c r="N1478"/>
    </row>
    <row r="1479" spans="2:14" x14ac:dyDescent="0.2">
      <c r="B1479"/>
      <c r="C1479"/>
      <c r="D1479"/>
      <c r="F1479"/>
      <c r="G1479"/>
      <c r="I1479"/>
      <c r="J1479"/>
      <c r="K1479"/>
      <c r="L1479"/>
      <c r="M1479"/>
      <c r="N1479"/>
    </row>
    <row r="1480" spans="2:14" x14ac:dyDescent="0.2">
      <c r="B1480"/>
      <c r="C1480"/>
      <c r="D1480"/>
      <c r="F1480"/>
      <c r="G1480"/>
      <c r="I1480"/>
      <c r="J1480"/>
      <c r="K1480"/>
      <c r="L1480"/>
      <c r="M1480"/>
      <c r="N1480"/>
    </row>
    <row r="1481" spans="2:14" x14ac:dyDescent="0.2">
      <c r="B1481"/>
      <c r="C1481"/>
      <c r="D1481"/>
      <c r="F1481"/>
      <c r="G1481"/>
      <c r="I1481"/>
      <c r="J1481"/>
      <c r="K1481"/>
      <c r="L1481"/>
      <c r="M1481"/>
      <c r="N1481"/>
    </row>
    <row r="1482" spans="2:14" x14ac:dyDescent="0.2">
      <c r="B1482"/>
      <c r="C1482"/>
      <c r="D1482"/>
      <c r="F1482"/>
      <c r="G1482"/>
      <c r="I1482"/>
      <c r="J1482"/>
      <c r="K1482"/>
      <c r="L1482"/>
      <c r="M1482"/>
      <c r="N1482"/>
    </row>
    <row r="1483" spans="2:14" x14ac:dyDescent="0.2">
      <c r="B1483"/>
      <c r="C1483"/>
      <c r="D1483"/>
      <c r="F1483"/>
      <c r="G1483"/>
      <c r="I1483"/>
      <c r="J1483"/>
      <c r="K1483"/>
      <c r="L1483"/>
      <c r="M1483"/>
      <c r="N1483"/>
    </row>
    <row r="1484" spans="2:14" x14ac:dyDescent="0.2">
      <c r="B1484"/>
      <c r="C1484"/>
      <c r="D1484"/>
      <c r="F1484"/>
      <c r="G1484"/>
      <c r="I1484"/>
      <c r="J1484"/>
      <c r="K1484"/>
      <c r="L1484"/>
      <c r="M1484"/>
      <c r="N1484"/>
    </row>
    <row r="1485" spans="2:14" x14ac:dyDescent="0.2">
      <c r="B1485"/>
      <c r="C1485"/>
      <c r="D1485"/>
      <c r="F1485"/>
      <c r="G1485"/>
      <c r="I1485"/>
      <c r="J1485"/>
      <c r="K1485"/>
      <c r="L1485"/>
      <c r="M1485"/>
      <c r="N1485"/>
    </row>
    <row r="1486" spans="2:14" x14ac:dyDescent="0.2">
      <c r="B1486"/>
      <c r="C1486"/>
      <c r="D1486"/>
      <c r="F1486"/>
      <c r="G1486"/>
      <c r="I1486"/>
      <c r="J1486"/>
      <c r="K1486"/>
      <c r="L1486"/>
      <c r="M1486"/>
      <c r="N1486"/>
    </row>
    <row r="1487" spans="2:14" x14ac:dyDescent="0.2">
      <c r="B1487"/>
      <c r="C1487"/>
      <c r="D1487"/>
      <c r="F1487"/>
      <c r="G1487"/>
      <c r="I1487"/>
      <c r="J1487"/>
      <c r="K1487"/>
      <c r="L1487"/>
      <c r="M1487"/>
      <c r="N1487"/>
    </row>
    <row r="1488" spans="2:14" x14ac:dyDescent="0.2">
      <c r="B1488"/>
      <c r="C1488"/>
      <c r="D1488"/>
      <c r="F1488"/>
      <c r="G1488"/>
      <c r="I1488"/>
      <c r="J1488"/>
      <c r="K1488"/>
      <c r="L1488"/>
      <c r="M1488"/>
      <c r="N1488"/>
    </row>
    <row r="1489" spans="2:14" x14ac:dyDescent="0.2">
      <c r="B1489"/>
      <c r="C1489"/>
      <c r="D1489"/>
      <c r="F1489"/>
      <c r="G1489"/>
      <c r="I1489"/>
      <c r="J1489"/>
      <c r="K1489"/>
      <c r="L1489"/>
      <c r="M1489"/>
      <c r="N1489"/>
    </row>
    <row r="1490" spans="2:14" x14ac:dyDescent="0.2">
      <c r="B1490"/>
      <c r="C1490"/>
      <c r="D1490"/>
      <c r="F1490"/>
      <c r="G1490"/>
      <c r="I1490"/>
      <c r="J1490"/>
      <c r="K1490"/>
      <c r="L1490"/>
      <c r="M1490"/>
      <c r="N1490"/>
    </row>
    <row r="1491" spans="2:14" x14ac:dyDescent="0.2">
      <c r="B1491"/>
      <c r="C1491"/>
      <c r="D1491"/>
      <c r="F1491"/>
      <c r="G1491"/>
      <c r="I1491"/>
      <c r="J1491"/>
      <c r="K1491"/>
      <c r="L1491"/>
      <c r="M1491"/>
      <c r="N1491"/>
    </row>
    <row r="1492" spans="2:14" x14ac:dyDescent="0.2">
      <c r="B1492"/>
      <c r="C1492"/>
      <c r="D1492"/>
      <c r="F1492"/>
      <c r="G1492"/>
      <c r="I1492"/>
      <c r="J1492"/>
      <c r="K1492"/>
      <c r="L1492"/>
      <c r="M1492"/>
      <c r="N1492"/>
    </row>
    <row r="1493" spans="2:14" x14ac:dyDescent="0.2">
      <c r="B1493"/>
      <c r="C1493"/>
      <c r="D1493"/>
      <c r="F1493"/>
      <c r="G1493"/>
      <c r="I1493"/>
      <c r="J1493"/>
      <c r="K1493"/>
      <c r="L1493"/>
      <c r="M1493"/>
      <c r="N1493"/>
    </row>
    <row r="1494" spans="2:14" x14ac:dyDescent="0.2">
      <c r="B1494"/>
      <c r="C1494"/>
      <c r="D1494"/>
      <c r="F1494"/>
      <c r="G1494"/>
      <c r="I1494"/>
      <c r="J1494"/>
      <c r="K1494"/>
      <c r="L1494"/>
      <c r="M1494"/>
      <c r="N1494"/>
    </row>
    <row r="1495" spans="2:14" x14ac:dyDescent="0.2">
      <c r="B1495"/>
      <c r="C1495"/>
      <c r="D1495"/>
      <c r="F1495"/>
      <c r="G1495"/>
      <c r="I1495"/>
      <c r="J1495"/>
      <c r="K1495"/>
      <c r="L1495"/>
      <c r="M1495"/>
      <c r="N1495"/>
    </row>
    <row r="1496" spans="2:14" x14ac:dyDescent="0.2">
      <c r="B1496"/>
      <c r="C1496"/>
      <c r="D1496"/>
      <c r="F1496"/>
      <c r="G1496"/>
      <c r="I1496"/>
      <c r="J1496"/>
      <c r="K1496"/>
      <c r="L1496"/>
      <c r="M1496"/>
      <c r="N1496"/>
    </row>
    <row r="1497" spans="2:14" x14ac:dyDescent="0.2">
      <c r="B1497"/>
      <c r="C1497"/>
      <c r="D1497"/>
      <c r="F1497"/>
      <c r="G1497"/>
      <c r="I1497"/>
      <c r="J1497"/>
      <c r="K1497"/>
      <c r="L1497"/>
      <c r="M1497"/>
      <c r="N1497"/>
    </row>
    <row r="1498" spans="2:14" x14ac:dyDescent="0.2">
      <c r="B1498"/>
      <c r="C1498"/>
      <c r="D1498"/>
      <c r="F1498"/>
      <c r="G1498"/>
      <c r="I1498"/>
      <c r="J1498"/>
      <c r="K1498"/>
      <c r="L1498"/>
      <c r="M1498"/>
      <c r="N1498"/>
    </row>
    <row r="1499" spans="2:14" x14ac:dyDescent="0.2">
      <c r="B1499"/>
      <c r="C1499"/>
      <c r="D1499"/>
      <c r="F1499"/>
      <c r="G1499"/>
      <c r="I1499"/>
      <c r="J1499"/>
      <c r="K1499"/>
      <c r="L1499"/>
      <c r="M1499"/>
      <c r="N1499"/>
    </row>
    <row r="1500" spans="2:14" x14ac:dyDescent="0.2">
      <c r="B1500"/>
      <c r="C1500"/>
      <c r="D1500"/>
      <c r="F1500"/>
      <c r="G1500"/>
      <c r="I1500"/>
      <c r="J1500"/>
      <c r="K1500"/>
      <c r="L1500"/>
      <c r="M1500"/>
      <c r="N1500"/>
    </row>
    <row r="1501" spans="2:14" x14ac:dyDescent="0.2">
      <c r="B1501"/>
      <c r="C1501"/>
      <c r="D1501"/>
      <c r="F1501"/>
      <c r="G1501"/>
      <c r="I1501"/>
      <c r="J1501"/>
      <c r="K1501"/>
      <c r="L1501"/>
      <c r="M1501"/>
      <c r="N1501"/>
    </row>
    <row r="1502" spans="2:14" x14ac:dyDescent="0.2">
      <c r="B1502"/>
      <c r="C1502"/>
      <c r="D1502"/>
      <c r="F1502"/>
      <c r="G1502"/>
      <c r="I1502"/>
      <c r="J1502"/>
      <c r="K1502"/>
      <c r="L1502"/>
      <c r="M1502"/>
      <c r="N1502"/>
    </row>
    <row r="1503" spans="2:14" x14ac:dyDescent="0.2">
      <c r="B1503"/>
      <c r="C1503"/>
      <c r="D1503"/>
      <c r="F1503"/>
      <c r="G1503"/>
      <c r="I1503"/>
      <c r="J1503"/>
      <c r="K1503"/>
      <c r="L1503"/>
      <c r="M1503"/>
      <c r="N1503"/>
    </row>
    <row r="1504" spans="2:14" x14ac:dyDescent="0.2">
      <c r="B1504"/>
      <c r="C1504"/>
      <c r="D1504"/>
      <c r="F1504"/>
      <c r="G1504"/>
      <c r="I1504"/>
      <c r="J1504"/>
      <c r="K1504"/>
      <c r="L1504"/>
      <c r="M1504"/>
      <c r="N1504"/>
    </row>
    <row r="1505" spans="2:14" x14ac:dyDescent="0.2">
      <c r="B1505"/>
      <c r="C1505"/>
      <c r="D1505"/>
      <c r="F1505"/>
      <c r="G1505"/>
      <c r="I1505"/>
      <c r="J1505"/>
      <c r="K1505"/>
      <c r="L1505"/>
      <c r="M1505"/>
      <c r="N1505"/>
    </row>
    <row r="1506" spans="2:14" x14ac:dyDescent="0.2">
      <c r="B1506"/>
      <c r="C1506"/>
      <c r="D1506"/>
      <c r="F1506"/>
      <c r="G1506"/>
      <c r="I1506"/>
      <c r="J1506"/>
      <c r="K1506"/>
      <c r="L1506"/>
      <c r="M1506"/>
      <c r="N1506"/>
    </row>
    <row r="1507" spans="2:14" x14ac:dyDescent="0.2">
      <c r="B1507"/>
      <c r="C1507"/>
      <c r="D1507"/>
      <c r="F1507"/>
      <c r="G1507"/>
      <c r="I1507"/>
      <c r="J1507"/>
      <c r="K1507"/>
      <c r="L1507"/>
      <c r="M1507"/>
      <c r="N1507"/>
    </row>
    <row r="1508" spans="2:14" x14ac:dyDescent="0.2">
      <c r="B1508"/>
      <c r="C1508"/>
      <c r="D1508"/>
      <c r="F1508"/>
      <c r="G1508"/>
      <c r="I1508"/>
      <c r="J1508"/>
      <c r="K1508"/>
      <c r="L1508"/>
      <c r="M1508"/>
      <c r="N1508"/>
    </row>
    <row r="1509" spans="2:14" x14ac:dyDescent="0.2">
      <c r="B1509"/>
      <c r="C1509"/>
      <c r="D1509"/>
      <c r="F1509"/>
      <c r="G1509"/>
      <c r="I1509"/>
      <c r="J1509"/>
      <c r="K1509"/>
      <c r="L1509"/>
      <c r="M1509"/>
      <c r="N1509"/>
    </row>
    <row r="1510" spans="2:14" x14ac:dyDescent="0.2">
      <c r="B1510"/>
      <c r="C1510"/>
      <c r="D1510"/>
      <c r="F1510"/>
      <c r="G1510"/>
      <c r="I1510"/>
      <c r="J1510"/>
      <c r="K1510"/>
      <c r="L1510"/>
      <c r="M1510"/>
      <c r="N1510"/>
    </row>
    <row r="1511" spans="2:14" x14ac:dyDescent="0.2">
      <c r="B1511"/>
      <c r="C1511"/>
      <c r="D1511"/>
      <c r="F1511"/>
      <c r="G1511"/>
      <c r="I1511"/>
      <c r="J1511"/>
      <c r="K1511"/>
      <c r="L1511"/>
      <c r="M1511"/>
      <c r="N1511"/>
    </row>
    <row r="1512" spans="2:14" x14ac:dyDescent="0.2">
      <c r="B1512"/>
      <c r="C1512"/>
      <c r="D1512"/>
      <c r="F1512"/>
      <c r="G1512"/>
      <c r="I1512"/>
      <c r="J1512"/>
      <c r="K1512"/>
      <c r="L1512"/>
      <c r="M1512"/>
      <c r="N1512"/>
    </row>
    <row r="1513" spans="2:14" x14ac:dyDescent="0.2">
      <c r="B1513"/>
      <c r="C1513"/>
      <c r="D1513"/>
      <c r="F1513"/>
      <c r="G1513"/>
      <c r="I1513"/>
      <c r="J1513"/>
      <c r="K1513"/>
      <c r="L1513"/>
      <c r="M1513"/>
      <c r="N1513"/>
    </row>
    <row r="1514" spans="2:14" x14ac:dyDescent="0.2">
      <c r="B1514"/>
      <c r="C1514"/>
      <c r="D1514"/>
      <c r="F1514"/>
      <c r="G1514"/>
      <c r="I1514"/>
      <c r="J1514"/>
      <c r="K1514"/>
      <c r="L1514"/>
      <c r="M1514"/>
      <c r="N1514"/>
    </row>
    <row r="1515" spans="2:14" x14ac:dyDescent="0.2">
      <c r="B1515"/>
      <c r="C1515"/>
      <c r="D1515"/>
      <c r="F1515"/>
      <c r="G1515"/>
      <c r="I1515"/>
      <c r="J1515"/>
      <c r="K1515"/>
      <c r="L1515"/>
      <c r="M1515"/>
      <c r="N1515"/>
    </row>
    <row r="1516" spans="2:14" x14ac:dyDescent="0.2">
      <c r="B1516"/>
      <c r="C1516"/>
      <c r="D1516"/>
      <c r="F1516"/>
      <c r="G1516"/>
      <c r="I1516"/>
      <c r="J1516"/>
      <c r="K1516"/>
      <c r="L1516"/>
      <c r="M1516"/>
      <c r="N1516"/>
    </row>
    <row r="1517" spans="2:14" x14ac:dyDescent="0.2">
      <c r="B1517"/>
      <c r="C1517"/>
      <c r="D1517"/>
      <c r="F1517"/>
      <c r="G1517"/>
      <c r="I1517"/>
      <c r="J1517"/>
      <c r="K1517"/>
      <c r="L1517"/>
      <c r="M1517"/>
      <c r="N1517"/>
    </row>
    <row r="1518" spans="2:14" x14ac:dyDescent="0.2">
      <c r="B1518"/>
      <c r="C1518"/>
      <c r="D1518"/>
      <c r="F1518"/>
      <c r="G1518"/>
      <c r="I1518"/>
      <c r="J1518"/>
      <c r="K1518"/>
      <c r="L1518"/>
      <c r="M1518"/>
      <c r="N1518"/>
    </row>
    <row r="1519" spans="2:14" x14ac:dyDescent="0.2">
      <c r="B1519"/>
      <c r="C1519"/>
      <c r="D1519"/>
      <c r="F1519"/>
      <c r="G1519"/>
      <c r="I1519"/>
      <c r="J1519"/>
      <c r="K1519"/>
      <c r="L1519"/>
      <c r="M1519"/>
      <c r="N1519"/>
    </row>
    <row r="1520" spans="2:14" x14ac:dyDescent="0.2">
      <c r="B1520"/>
      <c r="C1520"/>
      <c r="D1520"/>
      <c r="F1520"/>
      <c r="G1520"/>
      <c r="I1520"/>
      <c r="J1520"/>
      <c r="K1520"/>
      <c r="L1520"/>
      <c r="M1520"/>
      <c r="N1520"/>
    </row>
    <row r="1521" spans="2:14" x14ac:dyDescent="0.2">
      <c r="B1521"/>
      <c r="C1521"/>
      <c r="D1521"/>
      <c r="F1521"/>
      <c r="G1521"/>
      <c r="I1521"/>
      <c r="J1521"/>
      <c r="K1521"/>
      <c r="L1521"/>
      <c r="M1521"/>
      <c r="N1521"/>
    </row>
    <row r="1522" spans="2:14" x14ac:dyDescent="0.2">
      <c r="B1522"/>
      <c r="C1522"/>
      <c r="D1522"/>
      <c r="F1522"/>
      <c r="G1522"/>
      <c r="I1522"/>
      <c r="J1522"/>
      <c r="K1522"/>
      <c r="L1522"/>
      <c r="M1522"/>
      <c r="N1522"/>
    </row>
    <row r="1523" spans="2:14" x14ac:dyDescent="0.2">
      <c r="B1523"/>
      <c r="C1523"/>
      <c r="D1523"/>
      <c r="F1523"/>
      <c r="G1523"/>
      <c r="I1523"/>
      <c r="J1523"/>
      <c r="K1523"/>
      <c r="L1523"/>
      <c r="M1523"/>
      <c r="N1523"/>
    </row>
    <row r="1524" spans="2:14" x14ac:dyDescent="0.2">
      <c r="B1524"/>
      <c r="C1524"/>
      <c r="D1524"/>
      <c r="F1524"/>
      <c r="G1524"/>
      <c r="I1524"/>
      <c r="J1524"/>
      <c r="K1524"/>
      <c r="L1524"/>
      <c r="M1524"/>
      <c r="N1524"/>
    </row>
    <row r="1525" spans="2:14" x14ac:dyDescent="0.2">
      <c r="B1525"/>
      <c r="C1525"/>
      <c r="D1525"/>
      <c r="F1525"/>
      <c r="G1525"/>
      <c r="I1525"/>
      <c r="J1525"/>
      <c r="K1525"/>
      <c r="L1525"/>
      <c r="M1525"/>
      <c r="N1525"/>
    </row>
    <row r="1526" spans="2:14" x14ac:dyDescent="0.2">
      <c r="B1526"/>
      <c r="C1526"/>
      <c r="D1526"/>
      <c r="F1526"/>
      <c r="G1526"/>
      <c r="I1526"/>
      <c r="J1526"/>
      <c r="K1526"/>
      <c r="L1526"/>
      <c r="M1526"/>
      <c r="N1526"/>
    </row>
    <row r="1527" spans="2:14" x14ac:dyDescent="0.2">
      <c r="B1527"/>
      <c r="C1527"/>
      <c r="D1527"/>
      <c r="F1527"/>
      <c r="G1527"/>
      <c r="I1527"/>
      <c r="J1527"/>
      <c r="K1527"/>
      <c r="L1527"/>
      <c r="M1527"/>
      <c r="N1527"/>
    </row>
    <row r="1528" spans="2:14" x14ac:dyDescent="0.2">
      <c r="B1528"/>
      <c r="C1528"/>
      <c r="D1528"/>
      <c r="F1528"/>
      <c r="G1528"/>
      <c r="I1528"/>
      <c r="J1528"/>
      <c r="K1528"/>
      <c r="L1528"/>
      <c r="M1528"/>
      <c r="N1528"/>
    </row>
    <row r="1529" spans="2:14" x14ac:dyDescent="0.2">
      <c r="B1529"/>
      <c r="C1529"/>
      <c r="D1529"/>
      <c r="F1529"/>
      <c r="G1529"/>
      <c r="I1529"/>
      <c r="J1529"/>
      <c r="K1529"/>
      <c r="L1529"/>
      <c r="M1529"/>
      <c r="N1529"/>
    </row>
    <row r="1530" spans="2:14" x14ac:dyDescent="0.2">
      <c r="B1530"/>
      <c r="C1530"/>
      <c r="D1530"/>
      <c r="F1530"/>
      <c r="G1530"/>
      <c r="I1530"/>
      <c r="J1530"/>
      <c r="K1530"/>
      <c r="L1530"/>
      <c r="M1530"/>
      <c r="N1530"/>
    </row>
    <row r="1531" spans="2:14" x14ac:dyDescent="0.2">
      <c r="B1531"/>
      <c r="C1531"/>
      <c r="D1531"/>
      <c r="F1531"/>
      <c r="G1531"/>
      <c r="I1531"/>
      <c r="J1531"/>
      <c r="K1531"/>
      <c r="L1531"/>
      <c r="M1531"/>
      <c r="N1531"/>
    </row>
    <row r="1532" spans="2:14" x14ac:dyDescent="0.2">
      <c r="B1532"/>
      <c r="C1532"/>
      <c r="D1532"/>
      <c r="F1532"/>
      <c r="G1532"/>
      <c r="I1532"/>
      <c r="J1532"/>
      <c r="K1532"/>
      <c r="L1532"/>
      <c r="M1532"/>
      <c r="N1532"/>
    </row>
    <row r="1533" spans="2:14" x14ac:dyDescent="0.2">
      <c r="B1533"/>
      <c r="C1533"/>
      <c r="D1533"/>
      <c r="F1533"/>
      <c r="G1533"/>
      <c r="I1533"/>
      <c r="J1533"/>
      <c r="K1533"/>
      <c r="L1533"/>
      <c r="M1533"/>
      <c r="N1533"/>
    </row>
    <row r="1534" spans="2:14" x14ac:dyDescent="0.2">
      <c r="B1534"/>
      <c r="C1534"/>
      <c r="D1534"/>
      <c r="F1534"/>
      <c r="G1534"/>
      <c r="I1534"/>
      <c r="J1534"/>
      <c r="K1534"/>
      <c r="L1534"/>
      <c r="M1534"/>
      <c r="N1534"/>
    </row>
    <row r="1535" spans="2:14" x14ac:dyDescent="0.2">
      <c r="B1535"/>
      <c r="C1535"/>
      <c r="D1535"/>
      <c r="F1535"/>
      <c r="G1535"/>
      <c r="I1535"/>
      <c r="J1535"/>
      <c r="K1535"/>
      <c r="L1535"/>
      <c r="M1535"/>
      <c r="N1535"/>
    </row>
    <row r="1536" spans="2:14" x14ac:dyDescent="0.2">
      <c r="B1536"/>
      <c r="C1536"/>
      <c r="D1536"/>
      <c r="F1536"/>
      <c r="G1536"/>
      <c r="I1536"/>
      <c r="J1536"/>
      <c r="K1536"/>
      <c r="L1536"/>
      <c r="M1536"/>
      <c r="N1536"/>
    </row>
    <row r="1537" spans="2:14" x14ac:dyDescent="0.2">
      <c r="B1537"/>
      <c r="C1537"/>
      <c r="D1537"/>
      <c r="F1537"/>
      <c r="G1537"/>
      <c r="I1537"/>
      <c r="J1537"/>
      <c r="K1537"/>
      <c r="L1537"/>
      <c r="M1537"/>
      <c r="N1537"/>
    </row>
    <row r="1538" spans="2:14" x14ac:dyDescent="0.2">
      <c r="B1538"/>
      <c r="C1538"/>
      <c r="D1538"/>
      <c r="F1538"/>
      <c r="G1538"/>
      <c r="I1538"/>
      <c r="J1538"/>
      <c r="K1538"/>
      <c r="L1538"/>
      <c r="M1538"/>
      <c r="N1538"/>
    </row>
    <row r="1539" spans="2:14" x14ac:dyDescent="0.2">
      <c r="B1539"/>
      <c r="C1539"/>
      <c r="D1539"/>
      <c r="F1539"/>
      <c r="G1539"/>
      <c r="I1539"/>
      <c r="J1539"/>
      <c r="K1539"/>
      <c r="L1539"/>
      <c r="M1539"/>
      <c r="N1539"/>
    </row>
    <row r="1540" spans="2:14" x14ac:dyDescent="0.2">
      <c r="B1540"/>
      <c r="C1540"/>
      <c r="D1540"/>
      <c r="F1540"/>
      <c r="G1540"/>
      <c r="I1540"/>
      <c r="J1540"/>
      <c r="K1540"/>
      <c r="L1540"/>
      <c r="M1540"/>
      <c r="N1540"/>
    </row>
    <row r="1541" spans="2:14" x14ac:dyDescent="0.2">
      <c r="B1541"/>
      <c r="C1541"/>
      <c r="D1541"/>
      <c r="F1541"/>
      <c r="G1541"/>
      <c r="I1541"/>
      <c r="J1541"/>
      <c r="K1541"/>
      <c r="L1541"/>
      <c r="M1541"/>
      <c r="N1541"/>
    </row>
    <row r="1542" spans="2:14" x14ac:dyDescent="0.2">
      <c r="B1542"/>
      <c r="C1542"/>
      <c r="D1542"/>
      <c r="F1542"/>
      <c r="G1542"/>
      <c r="I1542"/>
      <c r="J1542"/>
      <c r="K1542"/>
      <c r="L1542"/>
      <c r="M1542"/>
      <c r="N1542"/>
    </row>
    <row r="1543" spans="2:14" x14ac:dyDescent="0.2">
      <c r="B1543"/>
      <c r="C1543"/>
      <c r="D1543"/>
      <c r="F1543"/>
      <c r="G1543"/>
      <c r="I1543"/>
      <c r="J1543"/>
      <c r="K1543"/>
      <c r="L1543"/>
      <c r="M1543"/>
      <c r="N1543"/>
    </row>
    <row r="1544" spans="2:14" x14ac:dyDescent="0.2">
      <c r="B1544"/>
      <c r="C1544"/>
      <c r="D1544"/>
      <c r="F1544"/>
      <c r="G1544"/>
      <c r="I1544"/>
      <c r="J1544"/>
      <c r="K1544"/>
      <c r="L1544"/>
      <c r="M1544"/>
      <c r="N1544"/>
    </row>
    <row r="1545" spans="2:14" x14ac:dyDescent="0.2">
      <c r="B1545"/>
      <c r="C1545"/>
      <c r="D1545"/>
      <c r="F1545"/>
      <c r="G1545"/>
      <c r="I1545"/>
      <c r="J1545"/>
      <c r="K1545"/>
      <c r="L1545"/>
      <c r="M1545"/>
      <c r="N1545"/>
    </row>
    <row r="1546" spans="2:14" x14ac:dyDescent="0.2">
      <c r="B1546"/>
      <c r="C1546"/>
      <c r="D1546"/>
      <c r="F1546"/>
      <c r="G1546"/>
      <c r="I1546"/>
      <c r="J1546"/>
      <c r="K1546"/>
      <c r="L1546"/>
      <c r="M1546"/>
      <c r="N1546"/>
    </row>
    <row r="1547" spans="2:14" x14ac:dyDescent="0.2">
      <c r="B1547"/>
      <c r="C1547"/>
      <c r="D1547"/>
      <c r="F1547"/>
      <c r="G1547"/>
      <c r="I1547"/>
      <c r="J1547"/>
      <c r="K1547"/>
      <c r="L1547"/>
      <c r="M1547"/>
      <c r="N1547"/>
    </row>
    <row r="1548" spans="2:14" x14ac:dyDescent="0.2">
      <c r="B1548"/>
      <c r="C1548"/>
      <c r="D1548"/>
      <c r="F1548"/>
      <c r="G1548"/>
      <c r="I1548"/>
      <c r="J1548"/>
      <c r="K1548"/>
      <c r="L1548"/>
      <c r="M1548"/>
      <c r="N1548"/>
    </row>
    <row r="1549" spans="2:14" x14ac:dyDescent="0.2">
      <c r="B1549"/>
      <c r="C1549"/>
      <c r="D1549"/>
      <c r="F1549"/>
      <c r="G1549"/>
      <c r="I1549"/>
      <c r="J1549"/>
      <c r="K1549"/>
      <c r="L1549"/>
      <c r="M1549"/>
      <c r="N1549"/>
    </row>
    <row r="1550" spans="2:14" x14ac:dyDescent="0.2">
      <c r="B1550"/>
      <c r="C1550"/>
      <c r="D1550"/>
      <c r="F1550"/>
      <c r="G1550"/>
      <c r="I1550"/>
      <c r="J1550"/>
      <c r="K1550"/>
      <c r="L1550"/>
      <c r="M1550"/>
      <c r="N1550"/>
    </row>
    <row r="1551" spans="2:14" x14ac:dyDescent="0.2">
      <c r="B1551"/>
      <c r="C1551"/>
      <c r="D1551"/>
      <c r="F1551"/>
      <c r="G1551"/>
      <c r="I1551"/>
      <c r="J1551"/>
      <c r="K1551"/>
      <c r="L1551"/>
      <c r="M1551"/>
      <c r="N1551"/>
    </row>
    <row r="1552" spans="2:14" x14ac:dyDescent="0.2">
      <c r="B1552"/>
      <c r="C1552"/>
      <c r="D1552"/>
      <c r="F1552"/>
      <c r="G1552"/>
      <c r="I1552"/>
      <c r="J1552"/>
      <c r="K1552"/>
      <c r="L1552"/>
      <c r="M1552"/>
      <c r="N1552"/>
    </row>
    <row r="1553" spans="2:14" x14ac:dyDescent="0.2">
      <c r="B1553"/>
      <c r="C1553"/>
      <c r="D1553"/>
      <c r="F1553"/>
      <c r="G1553"/>
      <c r="I1553"/>
      <c r="J1553"/>
      <c r="K1553"/>
      <c r="L1553"/>
      <c r="M1553"/>
      <c r="N1553"/>
    </row>
    <row r="1554" spans="2:14" x14ac:dyDescent="0.2">
      <c r="B1554"/>
      <c r="C1554"/>
      <c r="D1554"/>
      <c r="F1554"/>
      <c r="G1554"/>
      <c r="I1554"/>
      <c r="J1554"/>
      <c r="K1554"/>
      <c r="L1554"/>
      <c r="M1554"/>
      <c r="N1554"/>
    </row>
    <row r="1555" spans="2:14" x14ac:dyDescent="0.2">
      <c r="B1555"/>
      <c r="C1555"/>
      <c r="D1555"/>
      <c r="F1555"/>
      <c r="G1555"/>
      <c r="I1555"/>
      <c r="J1555"/>
      <c r="K1555"/>
      <c r="L1555"/>
      <c r="M1555"/>
      <c r="N1555"/>
    </row>
    <row r="1556" spans="2:14" x14ac:dyDescent="0.2">
      <c r="B1556"/>
      <c r="C1556"/>
      <c r="D1556"/>
      <c r="F1556"/>
      <c r="G1556"/>
      <c r="I1556"/>
      <c r="J1556"/>
      <c r="K1556"/>
      <c r="L1556"/>
      <c r="M1556"/>
      <c r="N1556"/>
    </row>
    <row r="1557" spans="2:14" x14ac:dyDescent="0.2">
      <c r="B1557"/>
      <c r="C1557"/>
      <c r="D1557"/>
      <c r="F1557"/>
      <c r="G1557"/>
      <c r="I1557"/>
      <c r="J1557"/>
      <c r="K1557"/>
      <c r="L1557"/>
      <c r="M1557"/>
      <c r="N1557"/>
    </row>
    <row r="1558" spans="2:14" x14ac:dyDescent="0.2">
      <c r="B1558"/>
      <c r="C1558"/>
      <c r="D1558"/>
      <c r="F1558"/>
      <c r="G1558"/>
      <c r="I1558"/>
      <c r="J1558"/>
      <c r="K1558"/>
      <c r="L1558"/>
      <c r="M1558"/>
      <c r="N1558"/>
    </row>
    <row r="1559" spans="2:14" x14ac:dyDescent="0.2">
      <c r="B1559"/>
      <c r="C1559"/>
      <c r="D1559"/>
      <c r="F1559"/>
      <c r="G1559"/>
      <c r="I1559"/>
      <c r="J1559"/>
      <c r="K1559"/>
      <c r="L1559"/>
      <c r="M1559"/>
      <c r="N1559"/>
    </row>
    <row r="1560" spans="2:14" x14ac:dyDescent="0.2">
      <c r="B1560"/>
      <c r="C1560"/>
      <c r="D1560"/>
      <c r="F1560"/>
      <c r="G1560"/>
      <c r="I1560"/>
      <c r="J1560"/>
      <c r="K1560"/>
      <c r="L1560"/>
      <c r="M1560"/>
      <c r="N1560"/>
    </row>
    <row r="1561" spans="2:14" x14ac:dyDescent="0.2">
      <c r="B1561"/>
      <c r="C1561"/>
      <c r="D1561"/>
      <c r="F1561"/>
      <c r="G1561"/>
      <c r="I1561"/>
      <c r="J1561"/>
      <c r="K1561"/>
      <c r="L1561"/>
      <c r="M1561"/>
      <c r="N1561"/>
    </row>
    <row r="1562" spans="2:14" x14ac:dyDescent="0.2">
      <c r="B1562"/>
      <c r="C1562"/>
      <c r="D1562"/>
      <c r="F1562"/>
      <c r="G1562"/>
      <c r="I1562"/>
      <c r="J1562"/>
      <c r="K1562"/>
      <c r="L1562"/>
      <c r="M1562"/>
      <c r="N1562"/>
    </row>
    <row r="1563" spans="2:14" x14ac:dyDescent="0.2">
      <c r="B1563"/>
      <c r="C1563"/>
      <c r="D1563"/>
      <c r="F1563"/>
      <c r="G1563"/>
      <c r="I1563"/>
      <c r="J1563"/>
      <c r="K1563"/>
      <c r="L1563"/>
      <c r="M1563"/>
      <c r="N1563"/>
    </row>
    <row r="1564" spans="2:14" x14ac:dyDescent="0.2">
      <c r="B1564"/>
      <c r="C1564"/>
      <c r="D1564"/>
      <c r="F1564"/>
      <c r="G1564"/>
      <c r="I1564"/>
      <c r="J1564"/>
      <c r="K1564"/>
      <c r="L1564"/>
      <c r="M1564"/>
      <c r="N1564"/>
    </row>
    <row r="1565" spans="2:14" x14ac:dyDescent="0.2">
      <c r="B1565"/>
      <c r="C1565"/>
      <c r="D1565"/>
      <c r="F1565"/>
      <c r="G1565"/>
      <c r="I1565"/>
      <c r="J1565"/>
      <c r="K1565"/>
      <c r="L1565"/>
      <c r="M1565"/>
      <c r="N1565"/>
    </row>
    <row r="1566" spans="2:14" x14ac:dyDescent="0.2">
      <c r="B1566"/>
      <c r="C1566"/>
      <c r="D1566"/>
      <c r="F1566"/>
      <c r="G1566"/>
      <c r="I1566"/>
      <c r="J1566"/>
      <c r="K1566"/>
      <c r="L1566"/>
      <c r="M1566"/>
      <c r="N1566"/>
    </row>
    <row r="1567" spans="2:14" x14ac:dyDescent="0.2">
      <c r="B1567"/>
      <c r="C1567"/>
      <c r="D1567"/>
      <c r="F1567"/>
      <c r="G1567"/>
      <c r="I1567"/>
      <c r="J1567"/>
      <c r="K1567"/>
      <c r="L1567"/>
      <c r="M1567"/>
      <c r="N1567"/>
    </row>
    <row r="1568" spans="2:14" x14ac:dyDescent="0.2">
      <c r="B1568"/>
      <c r="C1568"/>
      <c r="D1568"/>
      <c r="F1568"/>
      <c r="G1568"/>
      <c r="I1568"/>
      <c r="J1568"/>
      <c r="K1568"/>
      <c r="L1568"/>
      <c r="M1568"/>
      <c r="N1568"/>
    </row>
    <row r="1569" spans="2:14" x14ac:dyDescent="0.2">
      <c r="B1569"/>
      <c r="C1569"/>
      <c r="D1569"/>
      <c r="F1569"/>
      <c r="G1569"/>
      <c r="I1569"/>
      <c r="J1569"/>
      <c r="K1569"/>
      <c r="L1569"/>
      <c r="M1569"/>
      <c r="N1569"/>
    </row>
    <row r="1570" spans="2:14" x14ac:dyDescent="0.2">
      <c r="B1570"/>
      <c r="C1570"/>
      <c r="D1570"/>
      <c r="F1570"/>
      <c r="G1570"/>
      <c r="I1570"/>
      <c r="J1570"/>
      <c r="K1570"/>
      <c r="L1570"/>
      <c r="M1570"/>
      <c r="N1570"/>
    </row>
    <row r="1571" spans="2:14" x14ac:dyDescent="0.2">
      <c r="B1571"/>
      <c r="C1571"/>
      <c r="D1571"/>
      <c r="F1571"/>
      <c r="G1571"/>
      <c r="I1571"/>
      <c r="J1571"/>
      <c r="K1571"/>
      <c r="L1571"/>
      <c r="M1571"/>
      <c r="N1571"/>
    </row>
    <row r="1572" spans="2:14" x14ac:dyDescent="0.2">
      <c r="B1572"/>
      <c r="C1572"/>
      <c r="D1572"/>
      <c r="F1572"/>
      <c r="G1572"/>
      <c r="I1572"/>
      <c r="J1572"/>
      <c r="K1572"/>
      <c r="L1572"/>
      <c r="M1572"/>
      <c r="N1572"/>
    </row>
    <row r="1573" spans="2:14" x14ac:dyDescent="0.2">
      <c r="B1573"/>
      <c r="C1573"/>
      <c r="D1573"/>
      <c r="F1573"/>
      <c r="G1573"/>
      <c r="I1573"/>
      <c r="J1573"/>
      <c r="K1573"/>
      <c r="L1573"/>
      <c r="M1573"/>
      <c r="N1573"/>
    </row>
    <row r="1574" spans="2:14" x14ac:dyDescent="0.2">
      <c r="B1574"/>
      <c r="C1574"/>
      <c r="D1574"/>
      <c r="F1574"/>
      <c r="G1574"/>
      <c r="I1574"/>
      <c r="J1574"/>
      <c r="K1574"/>
      <c r="L1574"/>
      <c r="M1574"/>
      <c r="N1574"/>
    </row>
    <row r="1575" spans="2:14" x14ac:dyDescent="0.2">
      <c r="B1575"/>
      <c r="C1575"/>
      <c r="D1575"/>
      <c r="F1575"/>
      <c r="G1575"/>
      <c r="I1575"/>
      <c r="J1575"/>
      <c r="K1575"/>
      <c r="L1575"/>
      <c r="M1575"/>
      <c r="N1575"/>
    </row>
    <row r="1576" spans="2:14" x14ac:dyDescent="0.2">
      <c r="B1576"/>
      <c r="C1576"/>
      <c r="D1576"/>
      <c r="F1576"/>
      <c r="G1576"/>
      <c r="I1576"/>
      <c r="J1576"/>
      <c r="K1576"/>
      <c r="L1576"/>
      <c r="M1576"/>
      <c r="N1576"/>
    </row>
    <row r="1577" spans="2:14" x14ac:dyDescent="0.2">
      <c r="B1577"/>
      <c r="C1577"/>
      <c r="D1577"/>
      <c r="F1577"/>
      <c r="G1577"/>
      <c r="I1577"/>
      <c r="J1577"/>
      <c r="K1577"/>
      <c r="L1577"/>
      <c r="M1577"/>
      <c r="N1577"/>
    </row>
    <row r="1578" spans="2:14" x14ac:dyDescent="0.2">
      <c r="B1578"/>
      <c r="C1578"/>
      <c r="D1578"/>
      <c r="F1578"/>
      <c r="G1578"/>
      <c r="I1578"/>
      <c r="J1578"/>
      <c r="K1578"/>
      <c r="L1578"/>
      <c r="M1578"/>
      <c r="N1578"/>
    </row>
    <row r="1579" spans="2:14" x14ac:dyDescent="0.2">
      <c r="B1579"/>
      <c r="C1579"/>
      <c r="D1579"/>
      <c r="F1579"/>
      <c r="G1579"/>
      <c r="I1579"/>
      <c r="J1579"/>
      <c r="K1579"/>
      <c r="L1579"/>
      <c r="M1579"/>
      <c r="N1579"/>
    </row>
    <row r="1580" spans="2:14" x14ac:dyDescent="0.2">
      <c r="B1580"/>
      <c r="C1580"/>
      <c r="D1580"/>
      <c r="F1580"/>
      <c r="G1580"/>
      <c r="I1580"/>
      <c r="J1580"/>
      <c r="K1580"/>
      <c r="L1580"/>
      <c r="M1580"/>
      <c r="N1580"/>
    </row>
    <row r="1581" spans="2:14" x14ac:dyDescent="0.2">
      <c r="B1581"/>
      <c r="C1581"/>
      <c r="D1581"/>
      <c r="F1581"/>
      <c r="G1581"/>
      <c r="I1581"/>
      <c r="J1581"/>
      <c r="K1581"/>
      <c r="L1581"/>
      <c r="M1581"/>
      <c r="N1581"/>
    </row>
    <row r="1582" spans="2:14" x14ac:dyDescent="0.2">
      <c r="B1582"/>
      <c r="C1582"/>
      <c r="D1582"/>
      <c r="F1582"/>
      <c r="G1582"/>
      <c r="I1582"/>
      <c r="J1582"/>
      <c r="K1582"/>
      <c r="L1582"/>
      <c r="M1582"/>
      <c r="N1582"/>
    </row>
    <row r="1583" spans="2:14" x14ac:dyDescent="0.2">
      <c r="B1583"/>
      <c r="C1583"/>
      <c r="D1583"/>
      <c r="F1583"/>
      <c r="G1583"/>
      <c r="I1583"/>
      <c r="J1583"/>
      <c r="K1583"/>
      <c r="L1583"/>
      <c r="M1583"/>
      <c r="N1583"/>
    </row>
    <row r="1584" spans="2:14" x14ac:dyDescent="0.2">
      <c r="B1584"/>
      <c r="C1584"/>
      <c r="D1584"/>
      <c r="F1584"/>
      <c r="G1584"/>
      <c r="I1584"/>
      <c r="J1584"/>
      <c r="K1584"/>
      <c r="L1584"/>
      <c r="M1584"/>
      <c r="N1584"/>
    </row>
    <row r="1585" spans="2:14" x14ac:dyDescent="0.2">
      <c r="B1585"/>
      <c r="C1585"/>
      <c r="D1585"/>
      <c r="F1585"/>
      <c r="G1585"/>
      <c r="I1585"/>
      <c r="J1585"/>
      <c r="K1585"/>
      <c r="L1585"/>
      <c r="M1585"/>
      <c r="N1585"/>
    </row>
    <row r="1586" spans="2:14" x14ac:dyDescent="0.2">
      <c r="B1586"/>
      <c r="C1586"/>
      <c r="D1586"/>
      <c r="F1586"/>
      <c r="G1586"/>
      <c r="I1586"/>
      <c r="J1586"/>
      <c r="K1586"/>
      <c r="L1586"/>
      <c r="M1586"/>
      <c r="N1586"/>
    </row>
    <row r="1587" spans="2:14" x14ac:dyDescent="0.2">
      <c r="B1587"/>
      <c r="C1587"/>
      <c r="D1587"/>
      <c r="F1587"/>
      <c r="G1587"/>
      <c r="I1587"/>
      <c r="J1587"/>
      <c r="K1587"/>
      <c r="L1587"/>
      <c r="M1587"/>
      <c r="N1587"/>
    </row>
    <row r="1588" spans="2:14" x14ac:dyDescent="0.2">
      <c r="B1588"/>
      <c r="C1588"/>
      <c r="D1588"/>
      <c r="F1588"/>
      <c r="G1588"/>
      <c r="I1588"/>
      <c r="J1588"/>
      <c r="K1588"/>
      <c r="L1588"/>
      <c r="M1588"/>
      <c r="N1588"/>
    </row>
    <row r="1589" spans="2:14" x14ac:dyDescent="0.2">
      <c r="B1589"/>
      <c r="C1589"/>
      <c r="D1589"/>
      <c r="F1589"/>
      <c r="G1589"/>
      <c r="I1589"/>
      <c r="J1589"/>
      <c r="K1589"/>
      <c r="L1589"/>
      <c r="M1589"/>
      <c r="N1589"/>
    </row>
    <row r="1590" spans="2:14" x14ac:dyDescent="0.2">
      <c r="B1590"/>
      <c r="C1590"/>
      <c r="D1590"/>
      <c r="F1590"/>
      <c r="G1590"/>
      <c r="I1590"/>
      <c r="J1590"/>
      <c r="K1590"/>
      <c r="L1590"/>
      <c r="M1590"/>
      <c r="N1590"/>
    </row>
    <row r="1591" spans="2:14" x14ac:dyDescent="0.2">
      <c r="B1591"/>
      <c r="C1591"/>
      <c r="D1591"/>
      <c r="F1591"/>
      <c r="G1591"/>
      <c r="I1591"/>
      <c r="J1591"/>
      <c r="K1591"/>
      <c r="L1591"/>
      <c r="M1591"/>
      <c r="N1591"/>
    </row>
    <row r="1592" spans="2:14" x14ac:dyDescent="0.2">
      <c r="B1592"/>
      <c r="C1592"/>
      <c r="D1592"/>
      <c r="F1592"/>
      <c r="G1592"/>
      <c r="I1592"/>
      <c r="J1592"/>
      <c r="K1592"/>
      <c r="L1592"/>
      <c r="M1592"/>
      <c r="N1592"/>
    </row>
    <row r="1593" spans="2:14" x14ac:dyDescent="0.2">
      <c r="B1593"/>
      <c r="C1593"/>
      <c r="D1593"/>
      <c r="F1593"/>
      <c r="G1593"/>
      <c r="I1593"/>
      <c r="J1593"/>
      <c r="K1593"/>
      <c r="L1593"/>
      <c r="M1593"/>
      <c r="N1593"/>
    </row>
    <row r="1594" spans="2:14" x14ac:dyDescent="0.2">
      <c r="B1594"/>
      <c r="C1594"/>
      <c r="D1594"/>
      <c r="F1594"/>
      <c r="G1594"/>
      <c r="I1594"/>
      <c r="J1594"/>
      <c r="K1594"/>
      <c r="L1594"/>
      <c r="M1594"/>
      <c r="N1594"/>
    </row>
    <row r="1595" spans="2:14" x14ac:dyDescent="0.2">
      <c r="B1595"/>
      <c r="C1595"/>
      <c r="D1595"/>
      <c r="F1595"/>
      <c r="G1595"/>
      <c r="I1595"/>
      <c r="J1595"/>
      <c r="K1595"/>
      <c r="L1595"/>
      <c r="M1595"/>
      <c r="N1595"/>
    </row>
    <row r="1596" spans="2:14" x14ac:dyDescent="0.2">
      <c r="B1596"/>
      <c r="C1596"/>
      <c r="D1596"/>
      <c r="F1596"/>
      <c r="G1596"/>
      <c r="I1596"/>
      <c r="J1596"/>
      <c r="K1596"/>
      <c r="L1596"/>
      <c r="M1596"/>
      <c r="N1596"/>
    </row>
    <row r="1597" spans="2:14" x14ac:dyDescent="0.2">
      <c r="B1597"/>
      <c r="C1597"/>
      <c r="D1597"/>
      <c r="F1597"/>
      <c r="G1597"/>
      <c r="I1597"/>
      <c r="J1597"/>
      <c r="K1597"/>
      <c r="L1597"/>
      <c r="M1597"/>
      <c r="N1597"/>
    </row>
    <row r="1598" spans="2:14" x14ac:dyDescent="0.2">
      <c r="B1598"/>
      <c r="C1598"/>
      <c r="D1598"/>
      <c r="F1598"/>
      <c r="G1598"/>
      <c r="I1598"/>
      <c r="J1598"/>
      <c r="K1598"/>
      <c r="L1598"/>
      <c r="M1598"/>
      <c r="N1598"/>
    </row>
    <row r="1599" spans="2:14" x14ac:dyDescent="0.2">
      <c r="B1599"/>
      <c r="C1599"/>
      <c r="D1599"/>
      <c r="F1599"/>
      <c r="G1599"/>
      <c r="I1599"/>
      <c r="J1599"/>
      <c r="K1599"/>
      <c r="L1599"/>
      <c r="M1599"/>
      <c r="N1599"/>
    </row>
    <row r="1600" spans="2:14" x14ac:dyDescent="0.2">
      <c r="B1600"/>
      <c r="C1600"/>
      <c r="D1600"/>
      <c r="F1600"/>
      <c r="G1600"/>
      <c r="I1600"/>
      <c r="J1600"/>
      <c r="K1600"/>
      <c r="L1600"/>
      <c r="M1600"/>
      <c r="N1600"/>
    </row>
    <row r="1601" spans="2:14" x14ac:dyDescent="0.2">
      <c r="B1601"/>
      <c r="C1601"/>
      <c r="D1601"/>
      <c r="F1601"/>
      <c r="G1601"/>
      <c r="I1601"/>
      <c r="J1601"/>
      <c r="K1601"/>
      <c r="L1601"/>
      <c r="M1601"/>
      <c r="N1601"/>
    </row>
    <row r="1602" spans="2:14" x14ac:dyDescent="0.2">
      <c r="B1602"/>
      <c r="C1602"/>
      <c r="D1602"/>
      <c r="F1602"/>
      <c r="G1602"/>
      <c r="I1602"/>
      <c r="J1602"/>
      <c r="K1602"/>
      <c r="L1602"/>
      <c r="M1602"/>
      <c r="N1602"/>
    </row>
    <row r="1603" spans="2:14" x14ac:dyDescent="0.2">
      <c r="B1603"/>
      <c r="C1603"/>
      <c r="D1603"/>
      <c r="F1603"/>
      <c r="G1603"/>
      <c r="I1603"/>
      <c r="J1603"/>
      <c r="K1603"/>
      <c r="L1603"/>
      <c r="M1603"/>
      <c r="N1603"/>
    </row>
    <row r="1604" spans="2:14" x14ac:dyDescent="0.2">
      <c r="B1604"/>
      <c r="C1604"/>
      <c r="D1604"/>
      <c r="F1604"/>
      <c r="G1604"/>
      <c r="I1604"/>
      <c r="J1604"/>
      <c r="K1604"/>
      <c r="L1604"/>
      <c r="M1604"/>
      <c r="N1604"/>
    </row>
    <row r="1605" spans="2:14" x14ac:dyDescent="0.2">
      <c r="B1605"/>
      <c r="C1605"/>
      <c r="D1605"/>
      <c r="F1605"/>
      <c r="G1605"/>
      <c r="I1605"/>
      <c r="J1605"/>
      <c r="K1605"/>
      <c r="L1605"/>
      <c r="M1605"/>
      <c r="N1605"/>
    </row>
    <row r="1606" spans="2:14" x14ac:dyDescent="0.2">
      <c r="B1606"/>
      <c r="C1606"/>
      <c r="D1606"/>
      <c r="F1606"/>
      <c r="G1606"/>
      <c r="I1606"/>
      <c r="J1606"/>
      <c r="K1606"/>
      <c r="L1606"/>
      <c r="M1606"/>
      <c r="N1606"/>
    </row>
    <row r="1607" spans="2:14" x14ac:dyDescent="0.2">
      <c r="B1607"/>
      <c r="C1607"/>
      <c r="D1607"/>
      <c r="F1607"/>
      <c r="G1607"/>
      <c r="I1607"/>
      <c r="J1607"/>
      <c r="K1607"/>
      <c r="L1607"/>
      <c r="M1607"/>
      <c r="N1607"/>
    </row>
    <row r="1608" spans="2:14" x14ac:dyDescent="0.2">
      <c r="B1608"/>
      <c r="C1608"/>
      <c r="D1608"/>
      <c r="F1608"/>
      <c r="G1608"/>
      <c r="I1608"/>
      <c r="J1608"/>
      <c r="K1608"/>
      <c r="L1608"/>
      <c r="M1608"/>
      <c r="N1608"/>
    </row>
    <row r="1609" spans="2:14" x14ac:dyDescent="0.2">
      <c r="B1609"/>
      <c r="C1609"/>
      <c r="D1609"/>
      <c r="F1609"/>
      <c r="G1609"/>
      <c r="I1609"/>
      <c r="J1609"/>
      <c r="K1609"/>
      <c r="L1609"/>
      <c r="M1609"/>
      <c r="N1609"/>
    </row>
    <row r="1610" spans="2:14" x14ac:dyDescent="0.2">
      <c r="B1610"/>
      <c r="C1610"/>
      <c r="D1610"/>
      <c r="F1610"/>
      <c r="G1610"/>
      <c r="I1610"/>
      <c r="J1610"/>
      <c r="K1610"/>
      <c r="L1610"/>
      <c r="M1610"/>
      <c r="N1610"/>
    </row>
    <row r="1611" spans="2:14" x14ac:dyDescent="0.2">
      <c r="B1611"/>
      <c r="C1611"/>
      <c r="D1611"/>
      <c r="F1611"/>
      <c r="G1611"/>
      <c r="I1611"/>
      <c r="J1611"/>
      <c r="K1611"/>
      <c r="L1611"/>
      <c r="M1611"/>
      <c r="N1611"/>
    </row>
    <row r="1612" spans="2:14" x14ac:dyDescent="0.2">
      <c r="B1612"/>
      <c r="C1612"/>
      <c r="D1612"/>
      <c r="F1612"/>
      <c r="G1612"/>
      <c r="I1612"/>
      <c r="J1612"/>
      <c r="K1612"/>
      <c r="L1612"/>
      <c r="M1612"/>
      <c r="N1612"/>
    </row>
    <row r="1613" spans="2:14" x14ac:dyDescent="0.2">
      <c r="B1613"/>
      <c r="C1613"/>
      <c r="D1613"/>
      <c r="F1613"/>
      <c r="G1613"/>
      <c r="I1613"/>
      <c r="J1613"/>
      <c r="K1613"/>
      <c r="L1613"/>
      <c r="M1613"/>
      <c r="N1613"/>
    </row>
    <row r="1614" spans="2:14" x14ac:dyDescent="0.2">
      <c r="B1614"/>
      <c r="C1614"/>
      <c r="D1614"/>
      <c r="F1614"/>
      <c r="G1614"/>
      <c r="I1614"/>
      <c r="J1614"/>
      <c r="K1614"/>
      <c r="L1614"/>
      <c r="M1614"/>
      <c r="N1614"/>
    </row>
    <row r="1615" spans="2:14" x14ac:dyDescent="0.2">
      <c r="B1615"/>
      <c r="C1615"/>
      <c r="D1615"/>
      <c r="F1615"/>
      <c r="G1615"/>
      <c r="I1615"/>
      <c r="J1615"/>
      <c r="K1615"/>
      <c r="L1615"/>
      <c r="M1615"/>
      <c r="N1615"/>
    </row>
    <row r="1616" spans="2:14" x14ac:dyDescent="0.2">
      <c r="B1616"/>
      <c r="C1616"/>
      <c r="D1616"/>
      <c r="F1616"/>
      <c r="G1616"/>
      <c r="I1616"/>
      <c r="J1616"/>
      <c r="K1616"/>
      <c r="L1616"/>
      <c r="M1616"/>
      <c r="N1616"/>
    </row>
    <row r="1617" spans="2:14" x14ac:dyDescent="0.2">
      <c r="B1617"/>
      <c r="C1617"/>
      <c r="D1617"/>
      <c r="F1617"/>
      <c r="G1617"/>
      <c r="I1617"/>
      <c r="J1617"/>
      <c r="K1617"/>
      <c r="L1617"/>
      <c r="M1617"/>
      <c r="N1617"/>
    </row>
    <row r="1618" spans="2:14" x14ac:dyDescent="0.2">
      <c r="B1618"/>
      <c r="C1618"/>
      <c r="D1618"/>
      <c r="F1618"/>
      <c r="G1618"/>
      <c r="I1618"/>
      <c r="J1618"/>
      <c r="K1618"/>
      <c r="L1618"/>
      <c r="M1618"/>
      <c r="N1618"/>
    </row>
    <row r="1619" spans="2:14" x14ac:dyDescent="0.2">
      <c r="B1619"/>
      <c r="C1619"/>
      <c r="D1619"/>
      <c r="F1619"/>
      <c r="G1619"/>
      <c r="I1619"/>
      <c r="J1619"/>
      <c r="K1619"/>
      <c r="L1619"/>
      <c r="M1619"/>
      <c r="N1619"/>
    </row>
    <row r="1620" spans="2:14" x14ac:dyDescent="0.2">
      <c r="B1620"/>
      <c r="C1620"/>
      <c r="D1620"/>
      <c r="F1620"/>
      <c r="G1620"/>
      <c r="I1620"/>
      <c r="J1620"/>
      <c r="K1620"/>
      <c r="L1620"/>
      <c r="M1620"/>
      <c r="N1620"/>
    </row>
    <row r="1621" spans="2:14" x14ac:dyDescent="0.2">
      <c r="B1621"/>
      <c r="C1621"/>
      <c r="D1621"/>
      <c r="F1621"/>
      <c r="G1621"/>
      <c r="I1621"/>
      <c r="J1621"/>
      <c r="K1621"/>
      <c r="L1621"/>
      <c r="M1621"/>
      <c r="N1621"/>
    </row>
    <row r="1622" spans="2:14" x14ac:dyDescent="0.2">
      <c r="B1622"/>
      <c r="C1622"/>
      <c r="D1622"/>
      <c r="F1622"/>
      <c r="G1622"/>
      <c r="I1622"/>
      <c r="J1622"/>
      <c r="K1622"/>
      <c r="L1622"/>
      <c r="M1622"/>
      <c r="N1622"/>
    </row>
    <row r="1623" spans="2:14" x14ac:dyDescent="0.2">
      <c r="B1623"/>
      <c r="C1623"/>
      <c r="D1623"/>
      <c r="F1623"/>
      <c r="G1623"/>
      <c r="I1623"/>
      <c r="J1623"/>
      <c r="K1623"/>
      <c r="L1623"/>
      <c r="M1623"/>
      <c r="N1623"/>
    </row>
    <row r="1624" spans="2:14" x14ac:dyDescent="0.2">
      <c r="B1624"/>
      <c r="C1624"/>
      <c r="D1624"/>
      <c r="F1624"/>
      <c r="G1624"/>
      <c r="I1624"/>
      <c r="J1624"/>
      <c r="K1624"/>
      <c r="L1624"/>
      <c r="M1624"/>
      <c r="N1624"/>
    </row>
    <row r="1625" spans="2:14" x14ac:dyDescent="0.2">
      <c r="B1625"/>
      <c r="C1625"/>
      <c r="D1625"/>
      <c r="F1625"/>
      <c r="G1625"/>
      <c r="I1625"/>
      <c r="J1625"/>
      <c r="K1625"/>
      <c r="L1625"/>
      <c r="M1625"/>
      <c r="N1625"/>
    </row>
    <row r="1626" spans="2:14" x14ac:dyDescent="0.2">
      <c r="B1626"/>
      <c r="C1626"/>
      <c r="D1626"/>
      <c r="F1626"/>
      <c r="G1626"/>
      <c r="I1626"/>
      <c r="J1626"/>
      <c r="K1626"/>
      <c r="L1626"/>
      <c r="M1626"/>
      <c r="N1626"/>
    </row>
    <row r="1627" spans="2:14" x14ac:dyDescent="0.2">
      <c r="B1627"/>
      <c r="C1627"/>
      <c r="D1627"/>
      <c r="F1627"/>
      <c r="G1627"/>
      <c r="I1627"/>
      <c r="J1627"/>
      <c r="K1627"/>
      <c r="L1627"/>
      <c r="M1627"/>
      <c r="N1627"/>
    </row>
    <row r="1628" spans="2:14" x14ac:dyDescent="0.2">
      <c r="B1628"/>
      <c r="C1628"/>
      <c r="D1628"/>
      <c r="F1628"/>
      <c r="G1628"/>
      <c r="I1628"/>
      <c r="J1628"/>
      <c r="K1628"/>
      <c r="L1628"/>
      <c r="M1628"/>
      <c r="N1628"/>
    </row>
    <row r="1629" spans="2:14" x14ac:dyDescent="0.2">
      <c r="B1629"/>
      <c r="C1629"/>
      <c r="D1629"/>
      <c r="F1629"/>
      <c r="G1629"/>
      <c r="I1629"/>
      <c r="J1629"/>
      <c r="K1629"/>
      <c r="L1629"/>
      <c r="M1629"/>
      <c r="N1629"/>
    </row>
    <row r="1630" spans="2:14" x14ac:dyDescent="0.2">
      <c r="B1630"/>
      <c r="C1630"/>
      <c r="D1630"/>
      <c r="F1630"/>
      <c r="G1630"/>
      <c r="I1630"/>
      <c r="J1630"/>
      <c r="K1630"/>
      <c r="L1630"/>
      <c r="M1630"/>
      <c r="N1630"/>
    </row>
    <row r="1631" spans="2:14" x14ac:dyDescent="0.2">
      <c r="B1631"/>
      <c r="C1631"/>
      <c r="D1631"/>
      <c r="F1631"/>
      <c r="G1631"/>
      <c r="I1631"/>
      <c r="J1631"/>
      <c r="K1631"/>
      <c r="L1631"/>
      <c r="M1631"/>
      <c r="N1631"/>
    </row>
    <row r="1632" spans="2:14" x14ac:dyDescent="0.2">
      <c r="B1632"/>
      <c r="C1632"/>
      <c r="D1632"/>
      <c r="F1632"/>
      <c r="G1632"/>
      <c r="I1632"/>
      <c r="J1632"/>
      <c r="K1632"/>
      <c r="L1632"/>
      <c r="M1632"/>
      <c r="N1632"/>
    </row>
    <row r="1633" spans="2:14" x14ac:dyDescent="0.2">
      <c r="B1633"/>
      <c r="C1633"/>
      <c r="D1633"/>
      <c r="F1633"/>
      <c r="G1633"/>
      <c r="I1633"/>
      <c r="J1633"/>
      <c r="K1633"/>
      <c r="L1633"/>
      <c r="M1633"/>
      <c r="N1633"/>
    </row>
    <row r="1634" spans="2:14" x14ac:dyDescent="0.2">
      <c r="B1634"/>
      <c r="C1634"/>
      <c r="D1634"/>
      <c r="F1634"/>
      <c r="G1634"/>
      <c r="I1634"/>
      <c r="J1634"/>
      <c r="K1634"/>
      <c r="L1634"/>
      <c r="M1634"/>
      <c r="N1634"/>
    </row>
    <row r="1635" spans="2:14" x14ac:dyDescent="0.2">
      <c r="B1635"/>
      <c r="C1635"/>
      <c r="D1635"/>
      <c r="F1635"/>
      <c r="G1635"/>
      <c r="I1635"/>
      <c r="J1635"/>
      <c r="K1635"/>
      <c r="L1635"/>
      <c r="M1635"/>
      <c r="N1635"/>
    </row>
    <row r="1636" spans="2:14" x14ac:dyDescent="0.2">
      <c r="B1636"/>
      <c r="C1636"/>
      <c r="D1636"/>
      <c r="F1636"/>
      <c r="G1636"/>
      <c r="I1636"/>
      <c r="J1636"/>
      <c r="K1636"/>
      <c r="L1636"/>
      <c r="M1636"/>
      <c r="N1636"/>
    </row>
    <row r="1637" spans="2:14" x14ac:dyDescent="0.2">
      <c r="B1637"/>
      <c r="C1637"/>
      <c r="D1637"/>
      <c r="F1637"/>
      <c r="G1637"/>
      <c r="I1637"/>
      <c r="J1637"/>
      <c r="K1637"/>
      <c r="L1637"/>
      <c r="M1637"/>
      <c r="N1637"/>
    </row>
    <row r="1638" spans="2:14" x14ac:dyDescent="0.2">
      <c r="B1638"/>
      <c r="C1638"/>
      <c r="D1638"/>
      <c r="F1638"/>
      <c r="G1638"/>
      <c r="I1638"/>
      <c r="J1638"/>
      <c r="K1638"/>
      <c r="L1638"/>
      <c r="M1638"/>
      <c r="N1638"/>
    </row>
    <row r="1639" spans="2:14" x14ac:dyDescent="0.2">
      <c r="B1639"/>
      <c r="C1639"/>
      <c r="D1639"/>
      <c r="F1639"/>
      <c r="G1639"/>
      <c r="I1639"/>
      <c r="J1639"/>
      <c r="K1639"/>
      <c r="L1639"/>
      <c r="M1639"/>
      <c r="N1639"/>
    </row>
    <row r="1640" spans="2:14" x14ac:dyDescent="0.2">
      <c r="B1640"/>
      <c r="C1640"/>
      <c r="D1640"/>
      <c r="F1640"/>
      <c r="G1640"/>
      <c r="I1640"/>
      <c r="J1640"/>
      <c r="K1640"/>
      <c r="L1640"/>
      <c r="M1640"/>
      <c r="N1640"/>
    </row>
    <row r="1641" spans="2:14" x14ac:dyDescent="0.2">
      <c r="B1641"/>
      <c r="C1641"/>
      <c r="D1641"/>
      <c r="F1641"/>
      <c r="G1641"/>
      <c r="I1641"/>
      <c r="J1641"/>
      <c r="K1641"/>
      <c r="L1641"/>
      <c r="M1641"/>
      <c r="N1641"/>
    </row>
    <row r="1642" spans="2:14" x14ac:dyDescent="0.2">
      <c r="B1642"/>
      <c r="C1642"/>
      <c r="D1642"/>
      <c r="F1642"/>
      <c r="G1642"/>
      <c r="I1642"/>
      <c r="J1642"/>
      <c r="K1642"/>
      <c r="L1642"/>
      <c r="M1642"/>
      <c r="N1642"/>
    </row>
    <row r="1643" spans="2:14" x14ac:dyDescent="0.2">
      <c r="B1643"/>
      <c r="C1643"/>
      <c r="D1643"/>
      <c r="F1643"/>
      <c r="G1643"/>
      <c r="I1643"/>
      <c r="J1643"/>
      <c r="K1643"/>
      <c r="L1643"/>
      <c r="M1643"/>
      <c r="N1643"/>
    </row>
    <row r="1644" spans="2:14" x14ac:dyDescent="0.2">
      <c r="B1644"/>
      <c r="C1644"/>
      <c r="D1644"/>
      <c r="F1644"/>
      <c r="G1644"/>
      <c r="I1644"/>
      <c r="J1644"/>
      <c r="K1644"/>
      <c r="L1644"/>
      <c r="M1644"/>
      <c r="N1644"/>
    </row>
    <row r="1645" spans="2:14" x14ac:dyDescent="0.2">
      <c r="B1645"/>
      <c r="C1645"/>
      <c r="D1645"/>
      <c r="F1645"/>
      <c r="G1645"/>
      <c r="I1645"/>
      <c r="J1645"/>
      <c r="K1645"/>
      <c r="L1645"/>
      <c r="M1645"/>
      <c r="N1645"/>
    </row>
    <row r="1646" spans="2:14" x14ac:dyDescent="0.2">
      <c r="B1646"/>
      <c r="C1646"/>
      <c r="D1646"/>
      <c r="F1646"/>
      <c r="G1646"/>
      <c r="I1646"/>
      <c r="J1646"/>
      <c r="K1646"/>
      <c r="L1646"/>
      <c r="M1646"/>
      <c r="N1646"/>
    </row>
    <row r="1647" spans="2:14" x14ac:dyDescent="0.2">
      <c r="B1647"/>
      <c r="C1647"/>
      <c r="D1647"/>
      <c r="F1647"/>
      <c r="G1647"/>
      <c r="I1647"/>
      <c r="J1647"/>
      <c r="K1647"/>
      <c r="L1647"/>
      <c r="M1647"/>
      <c r="N1647"/>
    </row>
    <row r="1648" spans="2:14" x14ac:dyDescent="0.2">
      <c r="B1648"/>
      <c r="C1648"/>
      <c r="D1648"/>
      <c r="F1648"/>
      <c r="G1648"/>
      <c r="I1648"/>
      <c r="J1648"/>
      <c r="K1648"/>
      <c r="L1648"/>
      <c r="M1648"/>
      <c r="N1648"/>
    </row>
    <row r="1649" spans="2:14" x14ac:dyDescent="0.2">
      <c r="B1649"/>
      <c r="C1649"/>
      <c r="D1649"/>
      <c r="F1649"/>
      <c r="G1649"/>
      <c r="I1649"/>
      <c r="J1649"/>
      <c r="K1649"/>
      <c r="L1649"/>
      <c r="M1649"/>
      <c r="N1649"/>
    </row>
    <row r="1650" spans="2:14" x14ac:dyDescent="0.2">
      <c r="B1650"/>
      <c r="C1650"/>
      <c r="D1650"/>
      <c r="F1650"/>
      <c r="G1650"/>
      <c r="I1650"/>
      <c r="J1650"/>
      <c r="K1650"/>
      <c r="L1650"/>
      <c r="M1650"/>
      <c r="N1650"/>
    </row>
    <row r="1651" spans="2:14" x14ac:dyDescent="0.2">
      <c r="B1651"/>
      <c r="C1651"/>
      <c r="D1651"/>
      <c r="F1651"/>
      <c r="G1651"/>
      <c r="I1651"/>
      <c r="J1651"/>
      <c r="K1651"/>
      <c r="L1651"/>
      <c r="M1651"/>
      <c r="N1651"/>
    </row>
    <row r="1652" spans="2:14" x14ac:dyDescent="0.2">
      <c r="B1652"/>
      <c r="C1652"/>
      <c r="D1652"/>
      <c r="F1652"/>
      <c r="G1652"/>
      <c r="I1652"/>
      <c r="J1652"/>
      <c r="K1652"/>
      <c r="L1652"/>
      <c r="M1652"/>
      <c r="N1652"/>
    </row>
    <row r="1653" spans="2:14" x14ac:dyDescent="0.2">
      <c r="B1653"/>
      <c r="C1653"/>
      <c r="D1653"/>
      <c r="F1653"/>
      <c r="G1653"/>
      <c r="I1653"/>
      <c r="J1653"/>
      <c r="K1653"/>
      <c r="L1653"/>
      <c r="M1653"/>
      <c r="N1653"/>
    </row>
    <row r="1654" spans="2:14" x14ac:dyDescent="0.2">
      <c r="B1654"/>
      <c r="C1654"/>
      <c r="D1654"/>
      <c r="F1654"/>
      <c r="G1654"/>
      <c r="I1654"/>
      <c r="J1654"/>
      <c r="K1654"/>
      <c r="L1654"/>
      <c r="M1654"/>
      <c r="N1654"/>
    </row>
    <row r="1655" spans="2:14" x14ac:dyDescent="0.2">
      <c r="B1655"/>
      <c r="C1655"/>
      <c r="D1655"/>
      <c r="F1655"/>
      <c r="G1655"/>
      <c r="I1655"/>
      <c r="J1655"/>
      <c r="K1655"/>
      <c r="L1655"/>
      <c r="M1655"/>
      <c r="N1655"/>
    </row>
    <row r="1656" spans="2:14" x14ac:dyDescent="0.2">
      <c r="B1656"/>
      <c r="C1656"/>
      <c r="D1656"/>
      <c r="F1656"/>
      <c r="G1656"/>
      <c r="I1656"/>
      <c r="J1656"/>
      <c r="K1656"/>
      <c r="L1656"/>
      <c r="M1656"/>
      <c r="N1656"/>
    </row>
    <row r="1657" spans="2:14" x14ac:dyDescent="0.2">
      <c r="B1657"/>
      <c r="C1657"/>
      <c r="D1657"/>
      <c r="F1657"/>
      <c r="G1657"/>
      <c r="I1657"/>
      <c r="J1657"/>
      <c r="K1657"/>
      <c r="L1657"/>
      <c r="M1657"/>
      <c r="N1657"/>
    </row>
    <row r="1658" spans="2:14" x14ac:dyDescent="0.2">
      <c r="B1658"/>
      <c r="C1658"/>
      <c r="D1658"/>
      <c r="F1658"/>
      <c r="G1658"/>
      <c r="I1658"/>
      <c r="J1658"/>
      <c r="K1658"/>
      <c r="L1658"/>
      <c r="M1658"/>
      <c r="N1658"/>
    </row>
    <row r="1659" spans="2:14" x14ac:dyDescent="0.2">
      <c r="B1659"/>
      <c r="C1659"/>
      <c r="D1659"/>
      <c r="F1659"/>
      <c r="G1659"/>
      <c r="I1659"/>
      <c r="J1659"/>
      <c r="K1659"/>
      <c r="L1659"/>
      <c r="M1659"/>
      <c r="N1659"/>
    </row>
    <row r="1660" spans="2:14" x14ac:dyDescent="0.2">
      <c r="B1660"/>
      <c r="C1660"/>
      <c r="D1660"/>
      <c r="F1660"/>
      <c r="G1660"/>
      <c r="I1660"/>
      <c r="J1660"/>
      <c r="K1660"/>
      <c r="L1660"/>
      <c r="M1660"/>
      <c r="N1660"/>
    </row>
    <row r="1661" spans="2:14" x14ac:dyDescent="0.2">
      <c r="B1661"/>
      <c r="C1661"/>
      <c r="D1661"/>
      <c r="F1661"/>
      <c r="G1661"/>
      <c r="I1661"/>
      <c r="J1661"/>
      <c r="K1661"/>
      <c r="L1661"/>
      <c r="M1661"/>
      <c r="N1661"/>
    </row>
    <row r="1662" spans="2:14" x14ac:dyDescent="0.2">
      <c r="B1662"/>
      <c r="C1662"/>
      <c r="D1662"/>
      <c r="F1662"/>
      <c r="G1662"/>
      <c r="I1662"/>
      <c r="J1662"/>
      <c r="K1662"/>
      <c r="L1662"/>
      <c r="M1662"/>
      <c r="N1662"/>
    </row>
    <row r="1663" spans="2:14" x14ac:dyDescent="0.2">
      <c r="B1663"/>
      <c r="C1663"/>
      <c r="D1663"/>
      <c r="F1663"/>
      <c r="G1663"/>
      <c r="I1663"/>
      <c r="J1663"/>
      <c r="K1663"/>
      <c r="L1663"/>
      <c r="M1663"/>
      <c r="N1663"/>
    </row>
    <row r="1664" spans="2:14" x14ac:dyDescent="0.2">
      <c r="B1664"/>
      <c r="C1664"/>
      <c r="D1664"/>
      <c r="F1664"/>
      <c r="G1664"/>
      <c r="I1664"/>
      <c r="J1664"/>
      <c r="K1664"/>
      <c r="L1664"/>
      <c r="M1664"/>
      <c r="N1664"/>
    </row>
    <row r="1665" spans="2:14" x14ac:dyDescent="0.2">
      <c r="B1665"/>
      <c r="C1665"/>
      <c r="D1665"/>
      <c r="F1665"/>
      <c r="G1665"/>
      <c r="I1665"/>
      <c r="J1665"/>
      <c r="K1665"/>
      <c r="L1665"/>
      <c r="M1665"/>
      <c r="N1665"/>
    </row>
    <row r="1666" spans="2:14" x14ac:dyDescent="0.2">
      <c r="B1666"/>
      <c r="C1666"/>
      <c r="D1666"/>
      <c r="F1666"/>
      <c r="G1666"/>
      <c r="I1666"/>
      <c r="J1666"/>
      <c r="K1666"/>
      <c r="L1666"/>
      <c r="M1666"/>
      <c r="N1666"/>
    </row>
    <row r="1667" spans="2:14" x14ac:dyDescent="0.2">
      <c r="B1667"/>
      <c r="C1667"/>
      <c r="D1667"/>
      <c r="F1667"/>
      <c r="G1667"/>
      <c r="I1667"/>
      <c r="J1667"/>
      <c r="K1667"/>
      <c r="L1667"/>
      <c r="M1667"/>
      <c r="N1667"/>
    </row>
    <row r="1668" spans="2:14" x14ac:dyDescent="0.2">
      <c r="B1668"/>
      <c r="C1668"/>
      <c r="D1668"/>
      <c r="F1668"/>
      <c r="G1668"/>
      <c r="I1668"/>
      <c r="J1668"/>
      <c r="K1668"/>
      <c r="L1668"/>
      <c r="M1668"/>
      <c r="N1668"/>
    </row>
    <row r="1669" spans="2:14" x14ac:dyDescent="0.2">
      <c r="B1669"/>
      <c r="C1669"/>
      <c r="D1669"/>
      <c r="F1669"/>
      <c r="G1669"/>
      <c r="I1669"/>
      <c r="J1669"/>
      <c r="K1669"/>
      <c r="L1669"/>
      <c r="M1669"/>
      <c r="N1669"/>
    </row>
    <row r="1670" spans="2:14" x14ac:dyDescent="0.2">
      <c r="B1670"/>
      <c r="C1670"/>
      <c r="D1670"/>
      <c r="F1670"/>
      <c r="G1670"/>
      <c r="I1670"/>
      <c r="J1670"/>
      <c r="K1670"/>
      <c r="L1670"/>
      <c r="M1670"/>
      <c r="N1670"/>
    </row>
    <row r="1671" spans="2:14" x14ac:dyDescent="0.2">
      <c r="B1671"/>
      <c r="C1671"/>
      <c r="D1671"/>
      <c r="F1671"/>
      <c r="G1671"/>
      <c r="I1671"/>
      <c r="J1671"/>
      <c r="K1671"/>
      <c r="L1671"/>
      <c r="M1671"/>
      <c r="N1671"/>
    </row>
    <row r="1672" spans="2:14" x14ac:dyDescent="0.2">
      <c r="B1672"/>
      <c r="C1672"/>
      <c r="D1672"/>
      <c r="F1672"/>
      <c r="G1672"/>
      <c r="I1672"/>
      <c r="J1672"/>
      <c r="K1672"/>
      <c r="L1672"/>
      <c r="M1672"/>
      <c r="N1672"/>
    </row>
    <row r="1673" spans="2:14" x14ac:dyDescent="0.2">
      <c r="B1673"/>
      <c r="C1673"/>
      <c r="D1673"/>
      <c r="F1673"/>
      <c r="G1673"/>
      <c r="I1673"/>
      <c r="J1673"/>
      <c r="K1673"/>
      <c r="L1673"/>
      <c r="M1673"/>
      <c r="N1673"/>
    </row>
    <row r="1674" spans="2:14" x14ac:dyDescent="0.2">
      <c r="B1674"/>
      <c r="C1674"/>
      <c r="D1674"/>
      <c r="F1674"/>
      <c r="G1674"/>
      <c r="I1674"/>
      <c r="J1674"/>
      <c r="K1674"/>
      <c r="L1674"/>
      <c r="M1674"/>
      <c r="N1674"/>
    </row>
    <row r="1675" spans="2:14" x14ac:dyDescent="0.2">
      <c r="B1675"/>
      <c r="C1675"/>
      <c r="D1675"/>
      <c r="F1675"/>
      <c r="G1675"/>
      <c r="I1675"/>
      <c r="J1675"/>
      <c r="K1675"/>
      <c r="L1675"/>
      <c r="M1675"/>
      <c r="N1675"/>
    </row>
    <row r="1676" spans="2:14" x14ac:dyDescent="0.2">
      <c r="B1676"/>
      <c r="C1676"/>
      <c r="D1676"/>
      <c r="F1676"/>
      <c r="G1676"/>
      <c r="I1676"/>
      <c r="J1676"/>
      <c r="K1676"/>
      <c r="L1676"/>
      <c r="M1676"/>
      <c r="N1676"/>
    </row>
    <row r="1677" spans="2:14" x14ac:dyDescent="0.2">
      <c r="B1677"/>
      <c r="C1677"/>
      <c r="D1677"/>
      <c r="F1677"/>
      <c r="G1677"/>
      <c r="I1677"/>
      <c r="J1677"/>
      <c r="K1677"/>
      <c r="L1677"/>
      <c r="M1677"/>
      <c r="N1677"/>
    </row>
    <row r="1678" spans="2:14" x14ac:dyDescent="0.2">
      <c r="B1678"/>
      <c r="C1678"/>
      <c r="D1678"/>
      <c r="F1678"/>
      <c r="G1678"/>
      <c r="I1678"/>
      <c r="J1678"/>
      <c r="K1678"/>
      <c r="L1678"/>
      <c r="M1678"/>
      <c r="N1678"/>
    </row>
    <row r="1679" spans="2:14" x14ac:dyDescent="0.2">
      <c r="B1679"/>
      <c r="C1679"/>
      <c r="D1679"/>
      <c r="F1679"/>
      <c r="G1679"/>
      <c r="I1679"/>
      <c r="J1679"/>
      <c r="K1679"/>
      <c r="L1679"/>
      <c r="M1679"/>
      <c r="N1679"/>
    </row>
    <row r="1680" spans="2:14" x14ac:dyDescent="0.2">
      <c r="B1680"/>
      <c r="C1680"/>
      <c r="D1680"/>
      <c r="F1680"/>
      <c r="G1680"/>
      <c r="I1680"/>
      <c r="J1680"/>
      <c r="K1680"/>
      <c r="L1680"/>
      <c r="M1680"/>
      <c r="N1680"/>
    </row>
    <row r="1681" spans="2:14" x14ac:dyDescent="0.2">
      <c r="B1681"/>
      <c r="C1681"/>
      <c r="D1681"/>
      <c r="F1681"/>
      <c r="G1681"/>
      <c r="I1681"/>
      <c r="J1681"/>
      <c r="K1681"/>
      <c r="L1681"/>
      <c r="M1681"/>
      <c r="N1681"/>
    </row>
    <row r="1682" spans="2:14" x14ac:dyDescent="0.2">
      <c r="B1682"/>
      <c r="C1682"/>
      <c r="D1682"/>
      <c r="F1682"/>
      <c r="G1682"/>
      <c r="I1682"/>
      <c r="J1682"/>
      <c r="K1682"/>
      <c r="L1682"/>
      <c r="M1682"/>
      <c r="N1682"/>
    </row>
    <row r="1683" spans="2:14" x14ac:dyDescent="0.2">
      <c r="B1683"/>
      <c r="C1683"/>
      <c r="D1683"/>
      <c r="F1683"/>
      <c r="G1683"/>
      <c r="I1683"/>
      <c r="J1683"/>
      <c r="K1683"/>
      <c r="L1683"/>
      <c r="M1683"/>
      <c r="N1683"/>
    </row>
    <row r="1684" spans="2:14" x14ac:dyDescent="0.2">
      <c r="B1684"/>
      <c r="C1684"/>
      <c r="D1684"/>
      <c r="F1684"/>
      <c r="G1684"/>
      <c r="I1684"/>
      <c r="J1684"/>
      <c r="K1684"/>
      <c r="L1684"/>
      <c r="M1684"/>
      <c r="N1684"/>
    </row>
    <row r="1685" spans="2:14" x14ac:dyDescent="0.2">
      <c r="B1685"/>
      <c r="C1685"/>
      <c r="D1685"/>
      <c r="F1685"/>
      <c r="G1685"/>
      <c r="I1685"/>
      <c r="J1685"/>
      <c r="K1685"/>
      <c r="L1685"/>
      <c r="M1685"/>
      <c r="N1685"/>
    </row>
    <row r="1686" spans="2:14" x14ac:dyDescent="0.2">
      <c r="B1686"/>
      <c r="C1686"/>
      <c r="D1686"/>
      <c r="F1686"/>
      <c r="G1686"/>
      <c r="I1686"/>
      <c r="J1686"/>
      <c r="K1686"/>
      <c r="L1686"/>
      <c r="M1686"/>
      <c r="N1686"/>
    </row>
    <row r="1687" spans="2:14" x14ac:dyDescent="0.2">
      <c r="B1687"/>
      <c r="C1687"/>
      <c r="D1687"/>
      <c r="F1687"/>
      <c r="G1687"/>
      <c r="I1687"/>
      <c r="J1687"/>
      <c r="K1687"/>
      <c r="L1687"/>
      <c r="M1687"/>
      <c r="N1687"/>
    </row>
    <row r="1688" spans="2:14" x14ac:dyDescent="0.2">
      <c r="B1688"/>
      <c r="C1688"/>
      <c r="D1688"/>
      <c r="F1688"/>
      <c r="G1688"/>
      <c r="I1688"/>
      <c r="J1688"/>
      <c r="K1688"/>
      <c r="L1688"/>
      <c r="M1688"/>
      <c r="N1688"/>
    </row>
    <row r="1689" spans="2:14" x14ac:dyDescent="0.2">
      <c r="B1689"/>
      <c r="C1689"/>
      <c r="D1689"/>
      <c r="F1689"/>
      <c r="G1689"/>
      <c r="I1689"/>
      <c r="J1689"/>
      <c r="K1689"/>
      <c r="L1689"/>
      <c r="M1689"/>
      <c r="N1689"/>
    </row>
    <row r="1690" spans="2:14" x14ac:dyDescent="0.2">
      <c r="B1690"/>
      <c r="C1690"/>
      <c r="D1690"/>
      <c r="F1690"/>
      <c r="G1690"/>
      <c r="I1690"/>
      <c r="J1690"/>
      <c r="K1690"/>
      <c r="L1690"/>
      <c r="M1690"/>
      <c r="N1690"/>
    </row>
    <row r="1691" spans="2:14" x14ac:dyDescent="0.2">
      <c r="B1691"/>
      <c r="C1691"/>
      <c r="D1691"/>
      <c r="F1691"/>
      <c r="G1691"/>
      <c r="I1691"/>
      <c r="J1691"/>
      <c r="K1691"/>
      <c r="L1691"/>
      <c r="M1691"/>
      <c r="N1691"/>
    </row>
    <row r="1692" spans="2:14" x14ac:dyDescent="0.2">
      <c r="B1692"/>
      <c r="C1692"/>
      <c r="D1692"/>
      <c r="F1692"/>
      <c r="G1692"/>
      <c r="I1692"/>
      <c r="J1692"/>
      <c r="K1692"/>
      <c r="L1692"/>
      <c r="M1692"/>
      <c r="N1692"/>
    </row>
    <row r="1693" spans="2:14" x14ac:dyDescent="0.2">
      <c r="B1693"/>
      <c r="C1693"/>
      <c r="D1693"/>
      <c r="F1693"/>
      <c r="G1693"/>
      <c r="I1693"/>
      <c r="J1693"/>
      <c r="K1693"/>
      <c r="L1693"/>
      <c r="M1693"/>
      <c r="N1693"/>
    </row>
    <row r="1694" spans="2:14" x14ac:dyDescent="0.2">
      <c r="B1694"/>
      <c r="C1694"/>
      <c r="D1694"/>
      <c r="F1694"/>
      <c r="G1694"/>
      <c r="I1694"/>
      <c r="J1694"/>
      <c r="K1694"/>
      <c r="L1694"/>
      <c r="M1694"/>
      <c r="N1694"/>
    </row>
    <row r="1695" spans="2:14" x14ac:dyDescent="0.2">
      <c r="B1695"/>
      <c r="C1695"/>
      <c r="D1695"/>
      <c r="F1695"/>
      <c r="G1695"/>
      <c r="I1695"/>
      <c r="J1695"/>
      <c r="K1695"/>
      <c r="L1695"/>
      <c r="M1695"/>
      <c r="N1695"/>
    </row>
    <row r="1696" spans="2:14" x14ac:dyDescent="0.2">
      <c r="B1696"/>
      <c r="C1696"/>
      <c r="D1696"/>
      <c r="F1696"/>
      <c r="G1696"/>
      <c r="I1696"/>
      <c r="J1696"/>
      <c r="K1696"/>
      <c r="L1696"/>
      <c r="M1696"/>
      <c r="N1696"/>
    </row>
    <row r="1697" spans="2:14" x14ac:dyDescent="0.2">
      <c r="B1697"/>
      <c r="C1697"/>
      <c r="D1697"/>
      <c r="F1697"/>
      <c r="G1697"/>
      <c r="I1697"/>
      <c r="J1697"/>
      <c r="K1697"/>
      <c r="L1697"/>
      <c r="M1697"/>
      <c r="N1697"/>
    </row>
    <row r="1698" spans="2:14" x14ac:dyDescent="0.2">
      <c r="B1698"/>
      <c r="C1698"/>
      <c r="D1698"/>
      <c r="F1698"/>
      <c r="G1698"/>
      <c r="I1698"/>
      <c r="J1698"/>
      <c r="K1698"/>
      <c r="L1698"/>
      <c r="M1698"/>
      <c r="N1698"/>
    </row>
    <row r="1699" spans="2:14" x14ac:dyDescent="0.2">
      <c r="B1699"/>
      <c r="C1699"/>
      <c r="D1699"/>
      <c r="F1699"/>
      <c r="G1699"/>
      <c r="I1699"/>
      <c r="J1699"/>
      <c r="K1699"/>
      <c r="L1699"/>
      <c r="M1699"/>
      <c r="N1699"/>
    </row>
    <row r="1700" spans="2:14" x14ac:dyDescent="0.2">
      <c r="B1700"/>
      <c r="C1700"/>
      <c r="D1700"/>
      <c r="F1700"/>
      <c r="G1700"/>
      <c r="I1700"/>
      <c r="J1700"/>
      <c r="K1700"/>
      <c r="L1700"/>
      <c r="M1700"/>
      <c r="N1700"/>
    </row>
    <row r="1701" spans="2:14" x14ac:dyDescent="0.2">
      <c r="B1701"/>
      <c r="C1701"/>
      <c r="D1701"/>
      <c r="F1701"/>
      <c r="G1701"/>
      <c r="I1701"/>
      <c r="J1701"/>
      <c r="K1701"/>
      <c r="L1701"/>
      <c r="M1701"/>
      <c r="N1701"/>
    </row>
    <row r="1702" spans="2:14" x14ac:dyDescent="0.2">
      <c r="B1702"/>
      <c r="C1702"/>
      <c r="D1702"/>
      <c r="F1702"/>
      <c r="G1702"/>
      <c r="I1702"/>
      <c r="J1702"/>
      <c r="K1702"/>
      <c r="L1702"/>
      <c r="M1702"/>
      <c r="N1702"/>
    </row>
    <row r="1703" spans="2:14" x14ac:dyDescent="0.2">
      <c r="B1703"/>
      <c r="C1703"/>
      <c r="D1703"/>
      <c r="F1703"/>
      <c r="G1703"/>
      <c r="I1703"/>
      <c r="J1703"/>
      <c r="K1703"/>
      <c r="L1703"/>
      <c r="M1703"/>
      <c r="N1703"/>
    </row>
    <row r="1704" spans="2:14" x14ac:dyDescent="0.2">
      <c r="B1704"/>
      <c r="C1704"/>
      <c r="D1704"/>
      <c r="F1704"/>
      <c r="G1704"/>
      <c r="I1704"/>
      <c r="J1704"/>
      <c r="K1704"/>
      <c r="L1704"/>
      <c r="M1704"/>
      <c r="N1704"/>
    </row>
    <row r="1705" spans="2:14" x14ac:dyDescent="0.2">
      <c r="B1705"/>
      <c r="C1705"/>
      <c r="D1705"/>
      <c r="F1705"/>
      <c r="G1705"/>
      <c r="I1705"/>
      <c r="J1705"/>
      <c r="K1705"/>
      <c r="L1705"/>
      <c r="M1705"/>
      <c r="N1705"/>
    </row>
    <row r="1706" spans="2:14" x14ac:dyDescent="0.2">
      <c r="B1706"/>
      <c r="C1706"/>
      <c r="D1706"/>
      <c r="F1706"/>
      <c r="G1706"/>
      <c r="I1706"/>
      <c r="J1706"/>
      <c r="K1706"/>
      <c r="L1706"/>
      <c r="M1706"/>
      <c r="N1706"/>
    </row>
    <row r="1707" spans="2:14" x14ac:dyDescent="0.2">
      <c r="B1707"/>
      <c r="C1707"/>
      <c r="D1707"/>
      <c r="F1707"/>
      <c r="G1707"/>
      <c r="I1707"/>
      <c r="J1707"/>
      <c r="K1707"/>
      <c r="L1707"/>
      <c r="M1707"/>
      <c r="N1707"/>
    </row>
    <row r="1708" spans="2:14" x14ac:dyDescent="0.2">
      <c r="B1708"/>
      <c r="C1708"/>
      <c r="D1708"/>
      <c r="F1708"/>
      <c r="G1708"/>
      <c r="I1708"/>
      <c r="J1708"/>
      <c r="K1708"/>
      <c r="L1708"/>
      <c r="M1708"/>
      <c r="N1708"/>
    </row>
    <row r="1709" spans="2:14" x14ac:dyDescent="0.2">
      <c r="B1709"/>
      <c r="C1709"/>
      <c r="D1709"/>
      <c r="F1709"/>
      <c r="G1709"/>
      <c r="I1709"/>
      <c r="J1709"/>
      <c r="K1709"/>
      <c r="L1709"/>
      <c r="M1709"/>
      <c r="N1709"/>
    </row>
    <row r="1710" spans="2:14" x14ac:dyDescent="0.2">
      <c r="B1710"/>
      <c r="C1710"/>
      <c r="D1710"/>
      <c r="F1710"/>
      <c r="G1710"/>
      <c r="I1710"/>
      <c r="J1710"/>
      <c r="K1710"/>
      <c r="L1710"/>
      <c r="M1710"/>
      <c r="N1710"/>
    </row>
    <row r="1711" spans="2:14" x14ac:dyDescent="0.2">
      <c r="B1711"/>
      <c r="C1711"/>
      <c r="D1711"/>
      <c r="F1711"/>
      <c r="G1711"/>
      <c r="I1711"/>
      <c r="J1711"/>
      <c r="K1711"/>
      <c r="L1711"/>
      <c r="M1711"/>
      <c r="N1711"/>
    </row>
    <row r="1712" spans="2:14" x14ac:dyDescent="0.2">
      <c r="B1712"/>
      <c r="C1712"/>
      <c r="D1712"/>
      <c r="F1712"/>
      <c r="G1712"/>
      <c r="I1712"/>
      <c r="J1712"/>
      <c r="K1712"/>
      <c r="L1712"/>
      <c r="M1712"/>
      <c r="N1712"/>
    </row>
    <row r="1713" spans="2:14" x14ac:dyDescent="0.2">
      <c r="B1713"/>
      <c r="C1713"/>
      <c r="D1713"/>
      <c r="F1713"/>
      <c r="G1713"/>
      <c r="I1713"/>
      <c r="J1713"/>
      <c r="K1713"/>
      <c r="L1713"/>
      <c r="M1713"/>
      <c r="N1713"/>
    </row>
    <row r="1714" spans="2:14" x14ac:dyDescent="0.2">
      <c r="B1714"/>
      <c r="C1714"/>
      <c r="D1714"/>
      <c r="F1714"/>
      <c r="G1714"/>
      <c r="I1714"/>
      <c r="J1714"/>
      <c r="K1714"/>
      <c r="L1714"/>
      <c r="M1714"/>
      <c r="N1714"/>
    </row>
    <row r="1715" spans="2:14" x14ac:dyDescent="0.2">
      <c r="B1715"/>
      <c r="C1715"/>
      <c r="D1715"/>
      <c r="F1715"/>
      <c r="G1715"/>
      <c r="I1715"/>
      <c r="J1715"/>
      <c r="K1715"/>
      <c r="L1715"/>
      <c r="M1715"/>
      <c r="N1715"/>
    </row>
    <row r="1716" spans="2:14" x14ac:dyDescent="0.2">
      <c r="B1716"/>
      <c r="C1716"/>
      <c r="D1716"/>
      <c r="F1716"/>
      <c r="G1716"/>
      <c r="I1716"/>
      <c r="J1716"/>
      <c r="K1716"/>
      <c r="L1716"/>
      <c r="M1716"/>
      <c r="N1716"/>
    </row>
    <row r="1717" spans="2:14" x14ac:dyDescent="0.2">
      <c r="B1717"/>
      <c r="C1717"/>
      <c r="D1717"/>
      <c r="F1717"/>
      <c r="G1717"/>
      <c r="I1717"/>
      <c r="J1717"/>
      <c r="K1717"/>
      <c r="L1717"/>
      <c r="M1717"/>
      <c r="N1717"/>
    </row>
    <row r="1718" spans="2:14" x14ac:dyDescent="0.2">
      <c r="B1718"/>
      <c r="C1718"/>
      <c r="D1718"/>
      <c r="F1718"/>
      <c r="G1718"/>
      <c r="I1718"/>
      <c r="J1718"/>
      <c r="K1718"/>
      <c r="L1718"/>
      <c r="M1718"/>
      <c r="N1718"/>
    </row>
    <row r="1719" spans="2:14" x14ac:dyDescent="0.2">
      <c r="B1719"/>
      <c r="C1719"/>
      <c r="D1719"/>
      <c r="F1719"/>
      <c r="G1719"/>
      <c r="I1719"/>
      <c r="J1719"/>
      <c r="K1719"/>
      <c r="L1719"/>
      <c r="M1719"/>
      <c r="N1719"/>
    </row>
    <row r="1720" spans="2:14" x14ac:dyDescent="0.2">
      <c r="B1720"/>
      <c r="C1720"/>
      <c r="D1720"/>
      <c r="F1720"/>
      <c r="G1720"/>
      <c r="I1720"/>
      <c r="J1720"/>
      <c r="K1720"/>
      <c r="L1720"/>
      <c r="M1720"/>
      <c r="N1720"/>
    </row>
    <row r="1721" spans="2:14" x14ac:dyDescent="0.2">
      <c r="B1721"/>
      <c r="C1721"/>
      <c r="D1721"/>
      <c r="F1721"/>
      <c r="G1721"/>
      <c r="I1721"/>
      <c r="J1721"/>
      <c r="K1721"/>
      <c r="L1721"/>
      <c r="M1721"/>
      <c r="N1721"/>
    </row>
    <row r="1722" spans="2:14" x14ac:dyDescent="0.2">
      <c r="B1722"/>
      <c r="C1722"/>
      <c r="D1722"/>
      <c r="F1722"/>
      <c r="G1722"/>
      <c r="I1722"/>
      <c r="J1722"/>
      <c r="K1722"/>
      <c r="L1722"/>
      <c r="M1722"/>
      <c r="N1722"/>
    </row>
    <row r="1723" spans="2:14" x14ac:dyDescent="0.2">
      <c r="B1723"/>
      <c r="C1723"/>
      <c r="D1723"/>
      <c r="F1723"/>
      <c r="G1723"/>
      <c r="I1723"/>
      <c r="J1723"/>
      <c r="K1723"/>
      <c r="L1723"/>
      <c r="M1723"/>
      <c r="N1723"/>
    </row>
    <row r="1724" spans="2:14" x14ac:dyDescent="0.2">
      <c r="B1724"/>
      <c r="C1724"/>
      <c r="D1724"/>
      <c r="F1724"/>
      <c r="G1724"/>
      <c r="I1724"/>
      <c r="J1724"/>
      <c r="K1724"/>
      <c r="L1724"/>
      <c r="M1724"/>
      <c r="N1724"/>
    </row>
    <row r="1725" spans="2:14" x14ac:dyDescent="0.2">
      <c r="B1725"/>
      <c r="C1725"/>
      <c r="D1725"/>
      <c r="F1725"/>
      <c r="G1725"/>
      <c r="I1725"/>
      <c r="J1725"/>
      <c r="K1725"/>
      <c r="L1725"/>
      <c r="M1725"/>
      <c r="N1725"/>
    </row>
    <row r="1726" spans="2:14" x14ac:dyDescent="0.2">
      <c r="B1726"/>
      <c r="C1726"/>
      <c r="D1726"/>
      <c r="F1726"/>
      <c r="G1726"/>
      <c r="I1726"/>
      <c r="J1726"/>
      <c r="K1726"/>
      <c r="L1726"/>
      <c r="M1726"/>
      <c r="N1726"/>
    </row>
    <row r="1727" spans="2:14" x14ac:dyDescent="0.2">
      <c r="B1727"/>
      <c r="C1727"/>
      <c r="D1727"/>
      <c r="F1727"/>
      <c r="G1727"/>
      <c r="I1727"/>
      <c r="J1727"/>
      <c r="K1727"/>
      <c r="L1727"/>
      <c r="M1727"/>
      <c r="N1727"/>
    </row>
    <row r="1728" spans="2:14" x14ac:dyDescent="0.2">
      <c r="B1728"/>
      <c r="C1728"/>
      <c r="D1728"/>
      <c r="F1728"/>
      <c r="G1728"/>
      <c r="I1728"/>
      <c r="J1728"/>
      <c r="K1728"/>
      <c r="L1728"/>
      <c r="M1728"/>
      <c r="N1728"/>
    </row>
    <row r="1729" spans="2:14" x14ac:dyDescent="0.2">
      <c r="B1729"/>
      <c r="C1729"/>
      <c r="D1729"/>
      <c r="F1729"/>
      <c r="G1729"/>
      <c r="I1729"/>
      <c r="J1729"/>
      <c r="K1729"/>
      <c r="L1729"/>
      <c r="M1729"/>
      <c r="N1729"/>
    </row>
    <row r="1730" spans="2:14" x14ac:dyDescent="0.2">
      <c r="B1730"/>
      <c r="C1730"/>
      <c r="D1730"/>
      <c r="F1730"/>
      <c r="G1730"/>
      <c r="I1730"/>
      <c r="J1730"/>
      <c r="K1730"/>
      <c r="L1730"/>
      <c r="M1730"/>
      <c r="N1730"/>
    </row>
    <row r="1731" spans="2:14" x14ac:dyDescent="0.2">
      <c r="B1731"/>
      <c r="C1731"/>
      <c r="D1731"/>
      <c r="F1731"/>
      <c r="G1731"/>
      <c r="I1731"/>
      <c r="J1731"/>
      <c r="K1731"/>
      <c r="L1731"/>
      <c r="M1731"/>
      <c r="N1731"/>
    </row>
    <row r="1732" spans="2:14" x14ac:dyDescent="0.2">
      <c r="B1732"/>
      <c r="C1732"/>
      <c r="D1732"/>
      <c r="F1732"/>
      <c r="G1732"/>
      <c r="I1732"/>
      <c r="J1732"/>
      <c r="K1732"/>
      <c r="L1732"/>
      <c r="M1732"/>
      <c r="N1732"/>
    </row>
    <row r="1733" spans="2:14" x14ac:dyDescent="0.2">
      <c r="B1733"/>
      <c r="C1733"/>
      <c r="D1733"/>
      <c r="F1733"/>
      <c r="G1733"/>
      <c r="I1733"/>
      <c r="J1733"/>
      <c r="K1733"/>
      <c r="L1733"/>
      <c r="M1733"/>
      <c r="N1733"/>
    </row>
    <row r="1734" spans="2:14" x14ac:dyDescent="0.2">
      <c r="B1734"/>
      <c r="C1734"/>
      <c r="D1734"/>
      <c r="F1734"/>
      <c r="G1734"/>
      <c r="I1734"/>
      <c r="J1734"/>
      <c r="K1734"/>
      <c r="L1734"/>
      <c r="M1734"/>
      <c r="N1734"/>
    </row>
    <row r="1735" spans="2:14" x14ac:dyDescent="0.2">
      <c r="B1735"/>
      <c r="C1735"/>
      <c r="D1735"/>
      <c r="F1735"/>
      <c r="G1735"/>
      <c r="I1735"/>
      <c r="J1735"/>
      <c r="K1735"/>
      <c r="L1735"/>
      <c r="M1735"/>
      <c r="N1735"/>
    </row>
    <row r="1736" spans="2:14" x14ac:dyDescent="0.2">
      <c r="B1736"/>
      <c r="C1736"/>
      <c r="D1736"/>
      <c r="F1736"/>
      <c r="G1736"/>
      <c r="I1736"/>
      <c r="J1736"/>
      <c r="K1736"/>
      <c r="L1736"/>
      <c r="M1736"/>
      <c r="N1736"/>
    </row>
    <row r="1737" spans="2:14" x14ac:dyDescent="0.2">
      <c r="B1737"/>
      <c r="C1737"/>
      <c r="D1737"/>
      <c r="F1737"/>
      <c r="G1737"/>
      <c r="I1737"/>
      <c r="J1737"/>
      <c r="K1737"/>
      <c r="L1737"/>
      <c r="M1737"/>
      <c r="N1737"/>
    </row>
    <row r="1738" spans="2:14" x14ac:dyDescent="0.2">
      <c r="B1738"/>
      <c r="C1738"/>
      <c r="D1738"/>
      <c r="F1738"/>
      <c r="G1738"/>
      <c r="I1738"/>
      <c r="J1738"/>
      <c r="K1738"/>
      <c r="L1738"/>
      <c r="M1738"/>
      <c r="N1738"/>
    </row>
    <row r="1739" spans="2:14" x14ac:dyDescent="0.2">
      <c r="B1739"/>
      <c r="C1739"/>
      <c r="D1739"/>
      <c r="F1739"/>
      <c r="G1739"/>
      <c r="I1739"/>
      <c r="J1739"/>
      <c r="K1739"/>
      <c r="L1739"/>
      <c r="M1739"/>
      <c r="N1739"/>
    </row>
    <row r="1740" spans="2:14" x14ac:dyDescent="0.2">
      <c r="B1740"/>
      <c r="C1740"/>
      <c r="D1740"/>
      <c r="F1740"/>
      <c r="G1740"/>
      <c r="I1740"/>
      <c r="J1740"/>
      <c r="K1740"/>
      <c r="L1740"/>
      <c r="M1740"/>
      <c r="N1740"/>
    </row>
    <row r="1741" spans="2:14" x14ac:dyDescent="0.2">
      <c r="B1741"/>
      <c r="C1741"/>
      <c r="D1741"/>
      <c r="F1741"/>
      <c r="G1741"/>
      <c r="I1741"/>
      <c r="J1741"/>
      <c r="K1741"/>
      <c r="L1741"/>
      <c r="M1741"/>
      <c r="N1741"/>
    </row>
    <row r="1742" spans="2:14" x14ac:dyDescent="0.2">
      <c r="B1742"/>
      <c r="C1742"/>
      <c r="D1742"/>
      <c r="F1742"/>
      <c r="G1742"/>
      <c r="I1742"/>
      <c r="J1742"/>
      <c r="K1742"/>
      <c r="L1742"/>
      <c r="M1742"/>
      <c r="N1742"/>
    </row>
    <row r="1743" spans="2:14" x14ac:dyDescent="0.2">
      <c r="B1743"/>
      <c r="C1743"/>
      <c r="D1743"/>
      <c r="F1743"/>
      <c r="G1743"/>
      <c r="I1743"/>
      <c r="J1743"/>
      <c r="K1743"/>
      <c r="L1743"/>
      <c r="M1743"/>
      <c r="N1743"/>
    </row>
    <row r="1744" spans="2:14" x14ac:dyDescent="0.2">
      <c r="B1744"/>
      <c r="C1744"/>
      <c r="D1744"/>
      <c r="F1744"/>
      <c r="G1744"/>
      <c r="I1744"/>
      <c r="J1744"/>
      <c r="K1744"/>
      <c r="L1744"/>
      <c r="M1744"/>
      <c r="N1744"/>
    </row>
    <row r="1745" spans="2:14" x14ac:dyDescent="0.2">
      <c r="B1745"/>
      <c r="C1745"/>
      <c r="D1745"/>
      <c r="F1745"/>
      <c r="G1745"/>
      <c r="I1745"/>
      <c r="J1745"/>
      <c r="K1745"/>
      <c r="L1745"/>
      <c r="M1745"/>
      <c r="N1745"/>
    </row>
    <row r="1746" spans="2:14" x14ac:dyDescent="0.2">
      <c r="B1746"/>
      <c r="C1746"/>
      <c r="D1746"/>
      <c r="F1746"/>
      <c r="G1746"/>
      <c r="I1746"/>
      <c r="J1746"/>
      <c r="K1746"/>
      <c r="L1746"/>
      <c r="M1746"/>
      <c r="N1746"/>
    </row>
    <row r="1747" spans="2:14" x14ac:dyDescent="0.2">
      <c r="B1747"/>
      <c r="C1747"/>
      <c r="D1747"/>
      <c r="F1747"/>
      <c r="G1747"/>
      <c r="I1747"/>
      <c r="J1747"/>
      <c r="K1747"/>
      <c r="L1747"/>
      <c r="M1747"/>
      <c r="N1747"/>
    </row>
    <row r="1748" spans="2:14" x14ac:dyDescent="0.2">
      <c r="B1748"/>
      <c r="C1748"/>
      <c r="D1748"/>
      <c r="F1748"/>
      <c r="G1748"/>
      <c r="I1748"/>
      <c r="J1748"/>
      <c r="K1748"/>
      <c r="L1748"/>
      <c r="M1748"/>
      <c r="N1748"/>
    </row>
    <row r="1749" spans="2:14" x14ac:dyDescent="0.2">
      <c r="B1749"/>
      <c r="C1749"/>
      <c r="D1749"/>
      <c r="F1749"/>
      <c r="G1749"/>
      <c r="I1749"/>
      <c r="J1749"/>
      <c r="K1749"/>
      <c r="L1749"/>
      <c r="M1749"/>
      <c r="N1749"/>
    </row>
    <row r="1750" spans="2:14" x14ac:dyDescent="0.2">
      <c r="B1750"/>
      <c r="C1750"/>
      <c r="D1750"/>
      <c r="F1750"/>
      <c r="G1750"/>
      <c r="I1750"/>
      <c r="J1750"/>
      <c r="K1750"/>
      <c r="L1750"/>
      <c r="M1750"/>
      <c r="N1750"/>
    </row>
    <row r="1751" spans="2:14" x14ac:dyDescent="0.2">
      <c r="B1751"/>
      <c r="C1751"/>
      <c r="D1751"/>
      <c r="F1751"/>
      <c r="G1751"/>
      <c r="I1751"/>
      <c r="J1751"/>
      <c r="K1751"/>
      <c r="L1751"/>
      <c r="M1751"/>
      <c r="N1751"/>
    </row>
    <row r="1752" spans="2:14" x14ac:dyDescent="0.2">
      <c r="B1752"/>
      <c r="C1752"/>
      <c r="D1752"/>
      <c r="F1752"/>
      <c r="G1752"/>
      <c r="I1752"/>
      <c r="J1752"/>
      <c r="K1752"/>
      <c r="L1752"/>
      <c r="M1752"/>
      <c r="N1752"/>
    </row>
    <row r="1753" spans="2:14" x14ac:dyDescent="0.2">
      <c r="B1753"/>
      <c r="C1753"/>
      <c r="D1753"/>
      <c r="F1753"/>
      <c r="G1753"/>
      <c r="I1753"/>
      <c r="J1753"/>
      <c r="K1753"/>
      <c r="L1753"/>
      <c r="M1753"/>
      <c r="N1753"/>
    </row>
    <row r="1754" spans="2:14" x14ac:dyDescent="0.2">
      <c r="B1754"/>
      <c r="C1754"/>
      <c r="D1754"/>
      <c r="F1754"/>
      <c r="G1754"/>
      <c r="I1754"/>
      <c r="J1754"/>
      <c r="K1754"/>
      <c r="L1754"/>
      <c r="M1754"/>
      <c r="N1754"/>
    </row>
    <row r="1755" spans="2:14" x14ac:dyDescent="0.2">
      <c r="B1755"/>
      <c r="C1755"/>
      <c r="D1755"/>
      <c r="F1755"/>
      <c r="G1755"/>
      <c r="I1755"/>
      <c r="J1755"/>
      <c r="K1755"/>
      <c r="L1755"/>
      <c r="M1755"/>
      <c r="N1755"/>
    </row>
    <row r="1756" spans="2:14" x14ac:dyDescent="0.2">
      <c r="B1756"/>
      <c r="C1756"/>
      <c r="D1756"/>
      <c r="F1756"/>
      <c r="G1756"/>
      <c r="I1756"/>
      <c r="J1756"/>
      <c r="K1756"/>
      <c r="L1756"/>
      <c r="M1756"/>
      <c r="N1756"/>
    </row>
    <row r="1757" spans="2:14" x14ac:dyDescent="0.2">
      <c r="B1757"/>
      <c r="C1757"/>
      <c r="D1757"/>
      <c r="F1757"/>
      <c r="G1757"/>
      <c r="I1757"/>
      <c r="J1757"/>
      <c r="K1757"/>
      <c r="L1757"/>
      <c r="M1757"/>
      <c r="N1757"/>
    </row>
    <row r="1758" spans="2:14" x14ac:dyDescent="0.2">
      <c r="B1758"/>
      <c r="C1758"/>
      <c r="D1758"/>
      <c r="F1758"/>
      <c r="G1758"/>
      <c r="I1758"/>
      <c r="J1758"/>
      <c r="K1758"/>
      <c r="L1758"/>
      <c r="M1758"/>
      <c r="N1758"/>
    </row>
    <row r="1759" spans="2:14" x14ac:dyDescent="0.2">
      <c r="B1759"/>
      <c r="C1759"/>
      <c r="D1759"/>
      <c r="F1759"/>
      <c r="G1759"/>
      <c r="I1759"/>
      <c r="J1759"/>
      <c r="K1759"/>
      <c r="L1759"/>
      <c r="M1759"/>
      <c r="N1759"/>
    </row>
    <row r="1760" spans="2:14" x14ac:dyDescent="0.2">
      <c r="B1760"/>
      <c r="C1760"/>
      <c r="D1760"/>
      <c r="F1760"/>
      <c r="G1760"/>
      <c r="I1760"/>
      <c r="J1760"/>
      <c r="K1760"/>
      <c r="L1760"/>
      <c r="M1760"/>
      <c r="N1760"/>
    </row>
    <row r="1761" spans="2:14" x14ac:dyDescent="0.2">
      <c r="B1761"/>
      <c r="C1761"/>
      <c r="D1761"/>
      <c r="F1761"/>
      <c r="G1761"/>
      <c r="I1761"/>
      <c r="J1761"/>
      <c r="K1761"/>
      <c r="L1761"/>
      <c r="M1761"/>
      <c r="N1761"/>
    </row>
    <row r="1762" spans="2:14" x14ac:dyDescent="0.2">
      <c r="B1762"/>
      <c r="C1762"/>
      <c r="D1762"/>
      <c r="F1762"/>
      <c r="G1762"/>
      <c r="I1762"/>
      <c r="J1762"/>
      <c r="K1762"/>
      <c r="L1762"/>
      <c r="M1762"/>
      <c r="N1762"/>
    </row>
    <row r="1763" spans="2:14" x14ac:dyDescent="0.2">
      <c r="B1763"/>
      <c r="C1763"/>
      <c r="D1763"/>
      <c r="F1763"/>
      <c r="G1763"/>
      <c r="I1763"/>
      <c r="J1763"/>
      <c r="K1763"/>
      <c r="L1763"/>
      <c r="M1763"/>
      <c r="N1763"/>
    </row>
    <row r="1764" spans="2:14" x14ac:dyDescent="0.2">
      <c r="B1764"/>
      <c r="C1764"/>
      <c r="D1764"/>
      <c r="F1764"/>
      <c r="G1764"/>
      <c r="I1764"/>
      <c r="J1764"/>
      <c r="K1764"/>
      <c r="L1764"/>
      <c r="M1764"/>
      <c r="N1764"/>
    </row>
    <row r="1765" spans="2:14" x14ac:dyDescent="0.2">
      <c r="B1765"/>
      <c r="C1765"/>
      <c r="D1765"/>
      <c r="F1765"/>
      <c r="G1765"/>
      <c r="I1765"/>
      <c r="J1765"/>
      <c r="K1765"/>
      <c r="L1765"/>
      <c r="M1765"/>
      <c r="N1765"/>
    </row>
    <row r="1766" spans="2:14" x14ac:dyDescent="0.2">
      <c r="B1766"/>
      <c r="C1766"/>
      <c r="D1766"/>
      <c r="F1766"/>
      <c r="G1766"/>
      <c r="I1766"/>
      <c r="J1766"/>
      <c r="K1766"/>
      <c r="L1766"/>
      <c r="M1766"/>
      <c r="N1766"/>
    </row>
    <row r="1767" spans="2:14" x14ac:dyDescent="0.2">
      <c r="B1767"/>
      <c r="C1767"/>
      <c r="D1767"/>
      <c r="F1767"/>
      <c r="G1767"/>
      <c r="I1767"/>
      <c r="J1767"/>
      <c r="K1767"/>
      <c r="L1767"/>
      <c r="M1767"/>
      <c r="N1767"/>
    </row>
    <row r="1768" spans="2:14" x14ac:dyDescent="0.2">
      <c r="B1768"/>
      <c r="C1768"/>
      <c r="D1768"/>
      <c r="F1768"/>
      <c r="G1768"/>
      <c r="I1768"/>
      <c r="J1768"/>
      <c r="K1768"/>
      <c r="L1768"/>
      <c r="M1768"/>
      <c r="N1768"/>
    </row>
    <row r="1769" spans="2:14" x14ac:dyDescent="0.2">
      <c r="B1769"/>
      <c r="C1769"/>
      <c r="D1769"/>
      <c r="F1769"/>
      <c r="G1769"/>
      <c r="I1769"/>
      <c r="J1769"/>
      <c r="K1769"/>
      <c r="L1769"/>
      <c r="M1769"/>
      <c r="N1769"/>
    </row>
    <row r="1770" spans="2:14" x14ac:dyDescent="0.2">
      <c r="B1770"/>
      <c r="C1770"/>
      <c r="D1770"/>
      <c r="F1770"/>
      <c r="G1770"/>
      <c r="I1770"/>
      <c r="J1770"/>
      <c r="K1770"/>
      <c r="L1770"/>
      <c r="M1770"/>
      <c r="N1770"/>
    </row>
    <row r="1771" spans="2:14" x14ac:dyDescent="0.2">
      <c r="B1771"/>
      <c r="C1771"/>
      <c r="D1771"/>
      <c r="F1771"/>
      <c r="G1771"/>
      <c r="I1771"/>
      <c r="J1771"/>
      <c r="K1771"/>
      <c r="L1771"/>
      <c r="M1771"/>
      <c r="N1771"/>
    </row>
    <row r="1772" spans="2:14" x14ac:dyDescent="0.2">
      <c r="B1772"/>
      <c r="C1772"/>
      <c r="D1772"/>
      <c r="F1772"/>
      <c r="G1772"/>
      <c r="I1772"/>
      <c r="J1772"/>
      <c r="K1772"/>
      <c r="L1772"/>
      <c r="M1772"/>
      <c r="N1772"/>
    </row>
    <row r="1773" spans="2:14" x14ac:dyDescent="0.2">
      <c r="B1773"/>
      <c r="C1773"/>
      <c r="D1773"/>
      <c r="F1773"/>
      <c r="G1773"/>
      <c r="I1773"/>
      <c r="J1773"/>
      <c r="K1773"/>
      <c r="L1773"/>
      <c r="M1773"/>
      <c r="N1773"/>
    </row>
    <row r="1774" spans="2:14" x14ac:dyDescent="0.2">
      <c r="B1774"/>
      <c r="C1774"/>
      <c r="D1774"/>
      <c r="F1774"/>
      <c r="G1774"/>
      <c r="I1774"/>
      <c r="J1774"/>
      <c r="K1774"/>
      <c r="L1774"/>
      <c r="M1774"/>
      <c r="N1774"/>
    </row>
    <row r="1775" spans="2:14" x14ac:dyDescent="0.2">
      <c r="B1775"/>
      <c r="C1775"/>
      <c r="D1775"/>
      <c r="F1775"/>
      <c r="G1775"/>
      <c r="I1775"/>
      <c r="J1775"/>
      <c r="K1775"/>
      <c r="L1775"/>
      <c r="M1775"/>
      <c r="N1775"/>
    </row>
    <row r="1776" spans="2:14" x14ac:dyDescent="0.2">
      <c r="B1776"/>
      <c r="C1776"/>
      <c r="D1776"/>
      <c r="F1776"/>
      <c r="G1776"/>
      <c r="I1776"/>
      <c r="J1776"/>
      <c r="K1776"/>
      <c r="L1776"/>
      <c r="M1776"/>
      <c r="N1776"/>
    </row>
    <row r="1777" spans="2:14" x14ac:dyDescent="0.2">
      <c r="B1777"/>
      <c r="C1777"/>
      <c r="D1777"/>
      <c r="F1777"/>
      <c r="G1777"/>
      <c r="I1777"/>
      <c r="J1777"/>
      <c r="K1777"/>
      <c r="L1777"/>
      <c r="M1777"/>
      <c r="N1777"/>
    </row>
    <row r="1778" spans="2:14" x14ac:dyDescent="0.2">
      <c r="B1778"/>
      <c r="C1778"/>
      <c r="D1778"/>
      <c r="F1778"/>
      <c r="G1778"/>
      <c r="I1778"/>
      <c r="J1778"/>
      <c r="K1778"/>
      <c r="L1778"/>
      <c r="M1778"/>
      <c r="N1778"/>
    </row>
    <row r="1779" spans="2:14" x14ac:dyDescent="0.2">
      <c r="B1779"/>
      <c r="C1779"/>
      <c r="D1779"/>
      <c r="F1779"/>
      <c r="G1779"/>
      <c r="I1779"/>
      <c r="J1779"/>
      <c r="K1779"/>
      <c r="L1779"/>
      <c r="M1779"/>
      <c r="N1779"/>
    </row>
    <row r="1780" spans="2:14" x14ac:dyDescent="0.2">
      <c r="B1780"/>
      <c r="C1780"/>
      <c r="D1780"/>
      <c r="F1780"/>
      <c r="G1780"/>
      <c r="I1780"/>
      <c r="J1780"/>
      <c r="K1780"/>
      <c r="L1780"/>
      <c r="M1780"/>
      <c r="N1780"/>
    </row>
    <row r="1781" spans="2:14" x14ac:dyDescent="0.2">
      <c r="B1781"/>
      <c r="C1781"/>
      <c r="D1781"/>
      <c r="F1781"/>
      <c r="G1781"/>
      <c r="I1781"/>
      <c r="J1781"/>
      <c r="K1781"/>
      <c r="L1781"/>
      <c r="M1781"/>
      <c r="N1781"/>
    </row>
    <row r="1782" spans="2:14" x14ac:dyDescent="0.2">
      <c r="B1782"/>
      <c r="C1782"/>
      <c r="D1782"/>
      <c r="F1782"/>
      <c r="G1782"/>
      <c r="I1782"/>
      <c r="J1782"/>
      <c r="K1782"/>
      <c r="L1782"/>
      <c r="M1782"/>
      <c r="N1782"/>
    </row>
    <row r="1783" spans="2:14" x14ac:dyDescent="0.2">
      <c r="B1783"/>
      <c r="C1783"/>
      <c r="D1783"/>
      <c r="F1783"/>
      <c r="G1783"/>
      <c r="I1783"/>
      <c r="J1783"/>
      <c r="K1783"/>
      <c r="L1783"/>
      <c r="M1783"/>
      <c r="N1783"/>
    </row>
    <row r="1784" spans="2:14" x14ac:dyDescent="0.2">
      <c r="B1784"/>
      <c r="C1784"/>
      <c r="D1784"/>
      <c r="F1784"/>
      <c r="G1784"/>
      <c r="I1784"/>
      <c r="J1784"/>
      <c r="K1784"/>
      <c r="L1784"/>
      <c r="M1784"/>
      <c r="N1784"/>
    </row>
    <row r="1785" spans="2:14" x14ac:dyDescent="0.2">
      <c r="B1785"/>
      <c r="C1785"/>
      <c r="D1785"/>
      <c r="F1785"/>
      <c r="G1785"/>
      <c r="I1785"/>
      <c r="J1785"/>
      <c r="K1785"/>
      <c r="L1785"/>
      <c r="M1785"/>
      <c r="N1785"/>
    </row>
    <row r="1786" spans="2:14" x14ac:dyDescent="0.2">
      <c r="B1786"/>
      <c r="C1786"/>
      <c r="D1786"/>
      <c r="F1786"/>
      <c r="G1786"/>
      <c r="I1786"/>
      <c r="J1786"/>
      <c r="K1786"/>
      <c r="L1786"/>
      <c r="M1786"/>
      <c r="N1786"/>
    </row>
    <row r="1787" spans="2:14" x14ac:dyDescent="0.2">
      <c r="B1787"/>
      <c r="C1787"/>
      <c r="D1787"/>
      <c r="F1787"/>
      <c r="G1787"/>
      <c r="I1787"/>
      <c r="J1787"/>
      <c r="K1787"/>
      <c r="L1787"/>
      <c r="M1787"/>
      <c r="N1787"/>
    </row>
    <row r="1788" spans="2:14" x14ac:dyDescent="0.2">
      <c r="B1788"/>
      <c r="C1788"/>
      <c r="D1788"/>
      <c r="F1788"/>
      <c r="G1788"/>
      <c r="I1788"/>
      <c r="J1788"/>
      <c r="K1788"/>
      <c r="L1788"/>
      <c r="M1788"/>
      <c r="N1788"/>
    </row>
    <row r="1789" spans="2:14" x14ac:dyDescent="0.2">
      <c r="B1789"/>
      <c r="C1789"/>
      <c r="D1789"/>
      <c r="F1789"/>
      <c r="G1789"/>
      <c r="I1789"/>
      <c r="J1789"/>
      <c r="K1789"/>
      <c r="L1789"/>
      <c r="M1789"/>
      <c r="N1789"/>
    </row>
    <row r="1790" spans="2:14" x14ac:dyDescent="0.2">
      <c r="B1790"/>
      <c r="C1790"/>
      <c r="D1790"/>
      <c r="F1790"/>
      <c r="G1790"/>
      <c r="I1790"/>
      <c r="J1790"/>
      <c r="K1790"/>
      <c r="L1790"/>
      <c r="M1790"/>
      <c r="N1790"/>
    </row>
    <row r="1791" spans="2:14" x14ac:dyDescent="0.2">
      <c r="B1791"/>
      <c r="C1791"/>
      <c r="D1791"/>
      <c r="F1791"/>
      <c r="G1791"/>
      <c r="I1791"/>
      <c r="J1791"/>
      <c r="K1791"/>
      <c r="L1791"/>
      <c r="M1791"/>
      <c r="N1791"/>
    </row>
    <row r="1792" spans="2:14" x14ac:dyDescent="0.2">
      <c r="B1792"/>
      <c r="C1792"/>
      <c r="D1792"/>
      <c r="F1792"/>
      <c r="G1792"/>
      <c r="I1792"/>
      <c r="J1792"/>
      <c r="K1792"/>
      <c r="L1792"/>
      <c r="M1792"/>
      <c r="N1792"/>
    </row>
    <row r="1793" spans="2:14" x14ac:dyDescent="0.2">
      <c r="B1793"/>
      <c r="C1793"/>
      <c r="D1793"/>
      <c r="F1793"/>
      <c r="G1793"/>
      <c r="I1793"/>
      <c r="J1793"/>
      <c r="K1793"/>
      <c r="L1793"/>
      <c r="M1793"/>
      <c r="N1793"/>
    </row>
    <row r="1794" spans="2:14" x14ac:dyDescent="0.2">
      <c r="B1794"/>
      <c r="C1794"/>
      <c r="D1794"/>
      <c r="F1794"/>
      <c r="G1794"/>
      <c r="I1794"/>
      <c r="J1794"/>
      <c r="K1794"/>
      <c r="L1794"/>
      <c r="M1794"/>
      <c r="N1794"/>
    </row>
    <row r="1795" spans="2:14" x14ac:dyDescent="0.2">
      <c r="B1795"/>
      <c r="C1795"/>
      <c r="D1795"/>
      <c r="F1795"/>
      <c r="G1795"/>
      <c r="I1795"/>
      <c r="J1795"/>
      <c r="K1795"/>
      <c r="L1795"/>
      <c r="M1795"/>
      <c r="N1795"/>
    </row>
    <row r="1796" spans="2:14" x14ac:dyDescent="0.2">
      <c r="B1796"/>
      <c r="C1796"/>
      <c r="D1796"/>
      <c r="F1796"/>
      <c r="G1796"/>
      <c r="I1796"/>
      <c r="J1796"/>
      <c r="K1796"/>
      <c r="L1796"/>
      <c r="M1796"/>
      <c r="N1796"/>
    </row>
    <row r="1797" spans="2:14" x14ac:dyDescent="0.2">
      <c r="B1797"/>
      <c r="C1797"/>
      <c r="D1797"/>
      <c r="F1797"/>
      <c r="G1797"/>
      <c r="I1797"/>
      <c r="J1797"/>
      <c r="K1797"/>
      <c r="L1797"/>
      <c r="M1797"/>
      <c r="N1797"/>
    </row>
    <row r="1798" spans="2:14" x14ac:dyDescent="0.2">
      <c r="B1798"/>
      <c r="C1798"/>
      <c r="D1798"/>
      <c r="F1798"/>
      <c r="G1798"/>
      <c r="I1798"/>
      <c r="J1798"/>
      <c r="K1798"/>
      <c r="L1798"/>
      <c r="M1798"/>
      <c r="N1798"/>
    </row>
    <row r="1799" spans="2:14" x14ac:dyDescent="0.2">
      <c r="B1799"/>
      <c r="C1799"/>
      <c r="D1799"/>
      <c r="F1799"/>
      <c r="G1799"/>
      <c r="I1799"/>
      <c r="J1799"/>
      <c r="K1799"/>
      <c r="L1799"/>
      <c r="M1799"/>
      <c r="N1799"/>
    </row>
    <row r="1800" spans="2:14" x14ac:dyDescent="0.2">
      <c r="B1800"/>
      <c r="C1800"/>
      <c r="D1800"/>
      <c r="F1800"/>
      <c r="G1800"/>
      <c r="I1800"/>
      <c r="J1800"/>
      <c r="K1800"/>
      <c r="L1800"/>
      <c r="M1800"/>
      <c r="N1800"/>
    </row>
    <row r="1801" spans="2:14" x14ac:dyDescent="0.2">
      <c r="B1801"/>
      <c r="C1801"/>
      <c r="D1801"/>
      <c r="F1801"/>
      <c r="G1801"/>
      <c r="I1801"/>
      <c r="J1801"/>
      <c r="K1801"/>
      <c r="L1801"/>
      <c r="M1801"/>
      <c r="N1801"/>
    </row>
    <row r="1802" spans="2:14" x14ac:dyDescent="0.2">
      <c r="B1802"/>
      <c r="C1802"/>
      <c r="D1802"/>
      <c r="F1802"/>
      <c r="G1802"/>
      <c r="I1802"/>
      <c r="J1802"/>
      <c r="K1802"/>
      <c r="L1802"/>
      <c r="M1802"/>
      <c r="N1802"/>
    </row>
    <row r="1803" spans="2:14" x14ac:dyDescent="0.2">
      <c r="B1803"/>
      <c r="C1803"/>
      <c r="D1803"/>
      <c r="F1803"/>
      <c r="G1803"/>
      <c r="I1803"/>
      <c r="J1803"/>
      <c r="K1803"/>
      <c r="L1803"/>
      <c r="M1803"/>
      <c r="N1803"/>
    </row>
    <row r="1804" spans="2:14" x14ac:dyDescent="0.2">
      <c r="B1804"/>
      <c r="C1804"/>
      <c r="D1804"/>
      <c r="F1804"/>
      <c r="G1804"/>
      <c r="I1804"/>
      <c r="J1804"/>
      <c r="K1804"/>
      <c r="L1804"/>
      <c r="M1804"/>
      <c r="N1804"/>
    </row>
    <row r="1805" spans="2:14" x14ac:dyDescent="0.2">
      <c r="B1805"/>
      <c r="C1805"/>
      <c r="D1805"/>
      <c r="F1805"/>
      <c r="G1805"/>
      <c r="I1805"/>
      <c r="J1805"/>
      <c r="K1805"/>
      <c r="L1805"/>
      <c r="M1805"/>
      <c r="N1805"/>
    </row>
    <row r="1806" spans="2:14" x14ac:dyDescent="0.2">
      <c r="B1806"/>
      <c r="C1806"/>
      <c r="D1806"/>
      <c r="F1806"/>
      <c r="G1806"/>
      <c r="I1806"/>
      <c r="J1806"/>
      <c r="K1806"/>
      <c r="L1806"/>
      <c r="M1806"/>
      <c r="N1806"/>
    </row>
    <row r="1807" spans="2:14" x14ac:dyDescent="0.2">
      <c r="B1807"/>
      <c r="C1807"/>
      <c r="D1807"/>
      <c r="F1807"/>
      <c r="G1807"/>
      <c r="I1807"/>
      <c r="J1807"/>
      <c r="K1807"/>
      <c r="L1807"/>
      <c r="M1807"/>
      <c r="N1807"/>
    </row>
    <row r="1808" spans="2:14" x14ac:dyDescent="0.2">
      <c r="B1808"/>
      <c r="C1808"/>
      <c r="D1808"/>
      <c r="F1808"/>
      <c r="G1808"/>
      <c r="I1808"/>
      <c r="J1808"/>
      <c r="K1808"/>
      <c r="L1808"/>
      <c r="M1808"/>
      <c r="N1808"/>
    </row>
    <row r="1809" spans="2:14" x14ac:dyDescent="0.2">
      <c r="B1809"/>
      <c r="C1809"/>
      <c r="D1809"/>
      <c r="F1809"/>
      <c r="G1809"/>
      <c r="I1809"/>
      <c r="J1809"/>
      <c r="K1809"/>
      <c r="L1809"/>
      <c r="M1809"/>
      <c r="N1809"/>
    </row>
    <row r="1810" spans="2:14" x14ac:dyDescent="0.2">
      <c r="B1810"/>
      <c r="C1810"/>
      <c r="D1810"/>
      <c r="F1810"/>
      <c r="G1810"/>
      <c r="I1810"/>
      <c r="J1810"/>
      <c r="K1810"/>
      <c r="L1810"/>
      <c r="M1810"/>
      <c r="N1810"/>
    </row>
    <row r="1811" spans="2:14" x14ac:dyDescent="0.2">
      <c r="B1811"/>
      <c r="C1811"/>
      <c r="D1811"/>
      <c r="F1811"/>
      <c r="G1811"/>
      <c r="I1811"/>
      <c r="J1811"/>
      <c r="K1811"/>
      <c r="L1811"/>
      <c r="M1811"/>
      <c r="N1811"/>
    </row>
    <row r="1812" spans="2:14" x14ac:dyDescent="0.2">
      <c r="B1812"/>
      <c r="C1812"/>
      <c r="D1812"/>
      <c r="F1812"/>
      <c r="G1812"/>
      <c r="I1812"/>
      <c r="J1812"/>
      <c r="K1812"/>
      <c r="L1812"/>
      <c r="M1812"/>
      <c r="N1812"/>
    </row>
    <row r="1813" spans="2:14" x14ac:dyDescent="0.2">
      <c r="B1813"/>
      <c r="C1813"/>
      <c r="D1813"/>
      <c r="F1813"/>
      <c r="G1813"/>
      <c r="I1813"/>
      <c r="J1813"/>
      <c r="K1813"/>
      <c r="L1813"/>
      <c r="M1813"/>
      <c r="N1813"/>
    </row>
    <row r="1814" spans="2:14" x14ac:dyDescent="0.2">
      <c r="B1814"/>
      <c r="C1814"/>
      <c r="D1814"/>
      <c r="F1814"/>
      <c r="G1814"/>
      <c r="I1814"/>
      <c r="J1814"/>
      <c r="K1814"/>
      <c r="L1814"/>
      <c r="M1814"/>
      <c r="N1814"/>
    </row>
    <row r="1815" spans="2:14" x14ac:dyDescent="0.2">
      <c r="B1815"/>
      <c r="C1815"/>
      <c r="D1815"/>
      <c r="F1815"/>
      <c r="G1815"/>
      <c r="I1815"/>
      <c r="J1815"/>
      <c r="K1815"/>
      <c r="L1815"/>
      <c r="M1815"/>
      <c r="N1815"/>
    </row>
    <row r="1816" spans="2:14" x14ac:dyDescent="0.2">
      <c r="B1816"/>
      <c r="C1816"/>
      <c r="D1816"/>
      <c r="F1816"/>
      <c r="G1816"/>
      <c r="I1816"/>
      <c r="J1816"/>
      <c r="K1816"/>
      <c r="L1816"/>
      <c r="M1816"/>
      <c r="N1816"/>
    </row>
    <row r="1817" spans="2:14" x14ac:dyDescent="0.2">
      <c r="B1817"/>
      <c r="C1817"/>
      <c r="D1817"/>
      <c r="F1817"/>
      <c r="G1817"/>
      <c r="I1817"/>
      <c r="J1817"/>
      <c r="K1817"/>
      <c r="L1817"/>
      <c r="M1817"/>
      <c r="N1817"/>
    </row>
    <row r="1818" spans="2:14" x14ac:dyDescent="0.2">
      <c r="B1818"/>
      <c r="C1818"/>
      <c r="D1818"/>
      <c r="F1818"/>
      <c r="G1818"/>
      <c r="I1818"/>
      <c r="J1818"/>
      <c r="K1818"/>
      <c r="L1818"/>
      <c r="M1818"/>
      <c r="N1818"/>
    </row>
    <row r="1819" spans="2:14" x14ac:dyDescent="0.2">
      <c r="B1819"/>
      <c r="C1819"/>
      <c r="D1819"/>
      <c r="F1819"/>
      <c r="G1819"/>
      <c r="I1819"/>
      <c r="J1819"/>
      <c r="K1819"/>
      <c r="L1819"/>
      <c r="M1819"/>
      <c r="N1819"/>
    </row>
    <row r="1820" spans="2:14" x14ac:dyDescent="0.2">
      <c r="B1820"/>
      <c r="C1820"/>
      <c r="D1820"/>
      <c r="F1820"/>
      <c r="G1820"/>
      <c r="I1820"/>
      <c r="J1820"/>
      <c r="K1820"/>
      <c r="L1820"/>
      <c r="M1820"/>
      <c r="N1820"/>
    </row>
    <row r="1821" spans="2:14" x14ac:dyDescent="0.2">
      <c r="B1821"/>
      <c r="C1821"/>
      <c r="D1821"/>
      <c r="F1821"/>
      <c r="G1821"/>
      <c r="I1821"/>
      <c r="J1821"/>
      <c r="K1821"/>
      <c r="L1821"/>
      <c r="M1821"/>
      <c r="N1821"/>
    </row>
    <row r="1822" spans="2:14" x14ac:dyDescent="0.2">
      <c r="B1822"/>
      <c r="C1822"/>
      <c r="D1822"/>
      <c r="F1822"/>
      <c r="G1822"/>
      <c r="I1822"/>
      <c r="J1822"/>
      <c r="K1822"/>
      <c r="L1822"/>
      <c r="M1822"/>
      <c r="N1822"/>
    </row>
    <row r="1823" spans="2:14" x14ac:dyDescent="0.2">
      <c r="B1823"/>
      <c r="C1823"/>
      <c r="D1823"/>
      <c r="F1823"/>
      <c r="G1823"/>
      <c r="I1823"/>
      <c r="J1823"/>
      <c r="K1823"/>
      <c r="L1823"/>
      <c r="M1823"/>
      <c r="N1823"/>
    </row>
    <row r="1824" spans="2:14" x14ac:dyDescent="0.2">
      <c r="B1824"/>
      <c r="C1824"/>
      <c r="D1824"/>
      <c r="F1824"/>
      <c r="G1824"/>
      <c r="I1824"/>
      <c r="J1824"/>
      <c r="K1824"/>
      <c r="L1824"/>
      <c r="M1824"/>
      <c r="N1824"/>
    </row>
    <row r="1825" spans="2:14" x14ac:dyDescent="0.2">
      <c r="B1825"/>
      <c r="C1825"/>
      <c r="D1825"/>
      <c r="F1825"/>
      <c r="G1825"/>
      <c r="I1825"/>
      <c r="J1825"/>
      <c r="K1825"/>
      <c r="L1825"/>
      <c r="M1825"/>
      <c r="N1825"/>
    </row>
    <row r="1826" spans="2:14" x14ac:dyDescent="0.2">
      <c r="B1826"/>
      <c r="C1826"/>
      <c r="D1826"/>
      <c r="F1826"/>
      <c r="G1826"/>
      <c r="I1826"/>
      <c r="J1826"/>
      <c r="K1826"/>
      <c r="L1826"/>
      <c r="M1826"/>
      <c r="N1826"/>
    </row>
    <row r="1827" spans="2:14" x14ac:dyDescent="0.2">
      <c r="B1827"/>
      <c r="C1827"/>
      <c r="D1827"/>
      <c r="F1827"/>
      <c r="G1827"/>
      <c r="I1827"/>
      <c r="J1827"/>
      <c r="K1827"/>
      <c r="L1827"/>
      <c r="M1827"/>
      <c r="N1827"/>
    </row>
    <row r="1828" spans="2:14" x14ac:dyDescent="0.2">
      <c r="B1828"/>
      <c r="C1828"/>
      <c r="D1828"/>
      <c r="F1828"/>
      <c r="G1828"/>
      <c r="I1828"/>
      <c r="J1828"/>
      <c r="K1828"/>
      <c r="L1828"/>
      <c r="M1828"/>
      <c r="N1828"/>
    </row>
    <row r="1829" spans="2:14" x14ac:dyDescent="0.2">
      <c r="B1829"/>
      <c r="C1829"/>
      <c r="D1829"/>
      <c r="F1829"/>
      <c r="G1829"/>
      <c r="I1829"/>
      <c r="J1829"/>
      <c r="K1829"/>
      <c r="L1829"/>
      <c r="M1829"/>
      <c r="N1829"/>
    </row>
    <row r="1830" spans="2:14" x14ac:dyDescent="0.2">
      <c r="B1830"/>
      <c r="C1830"/>
      <c r="D1830"/>
      <c r="F1830"/>
      <c r="G1830"/>
      <c r="I1830"/>
      <c r="J1830"/>
      <c r="K1830"/>
      <c r="L1830"/>
      <c r="M1830"/>
      <c r="N1830"/>
    </row>
    <row r="1831" spans="2:14" x14ac:dyDescent="0.2">
      <c r="B1831"/>
      <c r="C1831"/>
      <c r="D1831"/>
      <c r="F1831"/>
      <c r="G1831"/>
      <c r="I1831"/>
      <c r="J1831"/>
      <c r="K1831"/>
      <c r="L1831"/>
      <c r="M1831"/>
      <c r="N1831"/>
    </row>
    <row r="1832" spans="2:14" x14ac:dyDescent="0.2">
      <c r="B1832"/>
      <c r="C1832"/>
      <c r="D1832"/>
      <c r="F1832"/>
      <c r="G1832"/>
      <c r="I1832"/>
      <c r="J1832"/>
      <c r="K1832"/>
      <c r="L1832"/>
      <c r="M1832"/>
      <c r="N1832"/>
    </row>
    <row r="1833" spans="2:14" x14ac:dyDescent="0.2">
      <c r="B1833"/>
      <c r="C1833"/>
      <c r="D1833"/>
      <c r="F1833"/>
      <c r="G1833"/>
      <c r="I1833"/>
      <c r="J1833"/>
      <c r="K1833"/>
      <c r="L1833"/>
      <c r="M1833"/>
      <c r="N1833"/>
    </row>
    <row r="1834" spans="2:14" x14ac:dyDescent="0.2">
      <c r="B1834"/>
      <c r="C1834"/>
      <c r="D1834"/>
      <c r="F1834"/>
      <c r="G1834"/>
      <c r="I1834"/>
      <c r="J1834"/>
      <c r="K1834"/>
      <c r="L1834"/>
      <c r="M1834"/>
      <c r="N1834"/>
    </row>
    <row r="1835" spans="2:14" x14ac:dyDescent="0.2">
      <c r="B1835"/>
      <c r="C1835"/>
      <c r="D1835"/>
      <c r="F1835"/>
      <c r="G1835"/>
      <c r="I1835"/>
      <c r="J1835"/>
      <c r="K1835"/>
      <c r="L1835"/>
      <c r="M1835"/>
      <c r="N1835"/>
    </row>
    <row r="1836" spans="2:14" x14ac:dyDescent="0.2">
      <c r="B1836"/>
      <c r="C1836"/>
      <c r="D1836"/>
      <c r="F1836"/>
      <c r="G1836"/>
      <c r="I1836"/>
      <c r="J1836"/>
      <c r="K1836"/>
      <c r="L1836"/>
      <c r="M1836"/>
      <c r="N1836"/>
    </row>
    <row r="1837" spans="2:14" x14ac:dyDescent="0.2">
      <c r="B1837"/>
      <c r="C1837"/>
      <c r="D1837"/>
      <c r="F1837"/>
      <c r="G1837"/>
      <c r="I1837"/>
      <c r="J1837"/>
      <c r="K1837"/>
      <c r="L1837"/>
      <c r="M1837"/>
      <c r="N1837"/>
    </row>
    <row r="1838" spans="2:14" x14ac:dyDescent="0.2">
      <c r="B1838"/>
      <c r="C1838"/>
      <c r="D1838"/>
      <c r="F1838"/>
      <c r="G1838"/>
      <c r="I1838"/>
      <c r="J1838"/>
      <c r="K1838"/>
      <c r="L1838"/>
      <c r="M1838"/>
      <c r="N1838"/>
    </row>
    <row r="1839" spans="2:14" x14ac:dyDescent="0.2">
      <c r="B1839"/>
      <c r="C1839"/>
      <c r="D1839"/>
      <c r="F1839"/>
      <c r="G1839"/>
      <c r="I1839"/>
      <c r="J1839"/>
      <c r="K1839"/>
      <c r="L1839"/>
      <c r="M1839"/>
      <c r="N1839"/>
    </row>
    <row r="1840" spans="2:14" x14ac:dyDescent="0.2">
      <c r="B1840"/>
      <c r="C1840"/>
      <c r="D1840"/>
      <c r="F1840"/>
      <c r="G1840"/>
      <c r="I1840"/>
      <c r="J1840"/>
      <c r="K1840"/>
      <c r="L1840"/>
      <c r="M1840"/>
      <c r="N1840"/>
    </row>
    <row r="1841" spans="2:14" x14ac:dyDescent="0.2">
      <c r="B1841"/>
      <c r="C1841"/>
      <c r="D1841"/>
      <c r="F1841"/>
      <c r="G1841"/>
      <c r="I1841"/>
      <c r="J1841"/>
      <c r="K1841"/>
      <c r="L1841"/>
      <c r="M1841"/>
      <c r="N1841"/>
    </row>
    <row r="1842" spans="2:14" x14ac:dyDescent="0.2">
      <c r="B1842"/>
      <c r="C1842"/>
      <c r="D1842"/>
      <c r="F1842"/>
      <c r="G1842"/>
      <c r="I1842"/>
      <c r="J1842"/>
      <c r="K1842"/>
      <c r="L1842"/>
      <c r="M1842"/>
      <c r="N1842"/>
    </row>
    <row r="1843" spans="2:14" x14ac:dyDescent="0.2">
      <c r="B1843"/>
      <c r="C1843"/>
      <c r="D1843"/>
      <c r="F1843"/>
      <c r="G1843"/>
      <c r="I1843"/>
      <c r="J1843"/>
      <c r="K1843"/>
      <c r="L1843"/>
      <c r="M1843"/>
      <c r="N1843"/>
    </row>
    <row r="1844" spans="2:14" x14ac:dyDescent="0.2">
      <c r="B1844"/>
      <c r="C1844"/>
      <c r="D1844"/>
      <c r="F1844"/>
      <c r="G1844"/>
      <c r="I1844"/>
      <c r="J1844"/>
      <c r="K1844"/>
      <c r="L1844"/>
      <c r="M1844"/>
      <c r="N1844"/>
    </row>
    <row r="1845" spans="2:14" x14ac:dyDescent="0.2">
      <c r="B1845"/>
      <c r="C1845"/>
      <c r="D1845"/>
      <c r="F1845"/>
      <c r="G1845"/>
      <c r="I1845"/>
      <c r="J1845"/>
      <c r="K1845"/>
      <c r="L1845"/>
      <c r="M1845"/>
      <c r="N1845"/>
    </row>
    <row r="1846" spans="2:14" x14ac:dyDescent="0.2">
      <c r="B1846"/>
      <c r="C1846"/>
      <c r="D1846"/>
      <c r="F1846"/>
      <c r="G1846"/>
      <c r="I1846"/>
      <c r="J1846"/>
      <c r="K1846"/>
      <c r="L1846"/>
      <c r="M1846"/>
      <c r="N1846"/>
    </row>
    <row r="1847" spans="2:14" x14ac:dyDescent="0.2">
      <c r="B1847"/>
      <c r="C1847"/>
      <c r="D1847"/>
      <c r="F1847"/>
      <c r="G1847"/>
      <c r="I1847"/>
      <c r="J1847"/>
      <c r="K1847"/>
      <c r="L1847"/>
      <c r="M1847"/>
      <c r="N1847"/>
    </row>
    <row r="1848" spans="2:14" x14ac:dyDescent="0.2">
      <c r="B1848"/>
      <c r="C1848"/>
      <c r="D1848"/>
      <c r="F1848"/>
      <c r="G1848"/>
      <c r="I1848"/>
      <c r="J1848"/>
      <c r="K1848"/>
      <c r="L1848"/>
      <c r="M1848"/>
      <c r="N1848"/>
    </row>
    <row r="1849" spans="2:14" x14ac:dyDescent="0.2">
      <c r="B1849"/>
      <c r="C1849"/>
      <c r="D1849"/>
      <c r="F1849"/>
      <c r="G1849"/>
      <c r="I1849"/>
      <c r="J1849"/>
      <c r="K1849"/>
      <c r="L1849"/>
      <c r="M1849"/>
      <c r="N1849"/>
    </row>
    <row r="1850" spans="2:14" x14ac:dyDescent="0.2">
      <c r="B1850"/>
      <c r="C1850"/>
      <c r="D1850"/>
      <c r="F1850"/>
      <c r="G1850"/>
      <c r="I1850"/>
      <c r="J1850"/>
      <c r="K1850"/>
      <c r="L1850"/>
      <c r="M1850"/>
      <c r="N1850"/>
    </row>
    <row r="1851" spans="2:14" x14ac:dyDescent="0.2">
      <c r="B1851"/>
      <c r="C1851"/>
      <c r="D1851"/>
      <c r="F1851"/>
      <c r="G1851"/>
      <c r="I1851"/>
      <c r="J1851"/>
      <c r="K1851"/>
      <c r="L1851"/>
      <c r="M1851"/>
      <c r="N1851"/>
    </row>
    <row r="1852" spans="2:14" x14ac:dyDescent="0.2">
      <c r="B1852"/>
      <c r="C1852"/>
      <c r="D1852"/>
      <c r="F1852"/>
      <c r="G1852"/>
      <c r="I1852"/>
      <c r="J1852"/>
      <c r="K1852"/>
      <c r="L1852"/>
      <c r="M1852"/>
      <c r="N1852"/>
    </row>
    <row r="1853" spans="2:14" x14ac:dyDescent="0.2">
      <c r="B1853"/>
      <c r="C1853"/>
      <c r="D1853"/>
      <c r="F1853"/>
      <c r="G1853"/>
      <c r="I1853"/>
      <c r="J1853"/>
      <c r="K1853"/>
      <c r="L1853"/>
      <c r="M1853"/>
      <c r="N1853"/>
    </row>
    <row r="1854" spans="2:14" x14ac:dyDescent="0.2">
      <c r="B1854"/>
      <c r="C1854"/>
      <c r="D1854"/>
      <c r="F1854"/>
      <c r="G1854"/>
      <c r="I1854"/>
      <c r="J1854"/>
      <c r="K1854"/>
      <c r="L1854"/>
      <c r="M1854"/>
      <c r="N1854"/>
    </row>
    <row r="1855" spans="2:14" x14ac:dyDescent="0.2">
      <c r="B1855"/>
      <c r="C1855"/>
      <c r="D1855"/>
      <c r="F1855"/>
      <c r="G1855"/>
      <c r="I1855"/>
      <c r="J1855"/>
      <c r="K1855"/>
      <c r="L1855"/>
      <c r="M1855"/>
      <c r="N1855"/>
    </row>
    <row r="1856" spans="2:14" x14ac:dyDescent="0.2">
      <c r="B1856"/>
      <c r="C1856"/>
      <c r="D1856"/>
      <c r="F1856"/>
      <c r="G1856"/>
      <c r="I1856"/>
      <c r="J1856"/>
      <c r="K1856"/>
      <c r="L1856"/>
      <c r="M1856"/>
      <c r="N1856"/>
    </row>
    <row r="1857" spans="2:14" x14ac:dyDescent="0.2">
      <c r="B1857"/>
      <c r="C1857"/>
      <c r="D1857"/>
      <c r="F1857"/>
      <c r="G1857"/>
      <c r="I1857"/>
      <c r="J1857"/>
      <c r="K1857"/>
      <c r="L1857"/>
      <c r="M1857"/>
      <c r="N1857"/>
    </row>
    <row r="1858" spans="2:14" x14ac:dyDescent="0.2">
      <c r="B1858"/>
      <c r="C1858"/>
      <c r="D1858"/>
      <c r="F1858"/>
      <c r="G1858"/>
      <c r="I1858"/>
      <c r="J1858"/>
      <c r="K1858"/>
      <c r="L1858"/>
      <c r="M1858"/>
      <c r="N1858"/>
    </row>
    <row r="1859" spans="2:14" x14ac:dyDescent="0.2">
      <c r="B1859"/>
      <c r="C1859"/>
      <c r="D1859"/>
      <c r="F1859"/>
      <c r="G1859"/>
      <c r="I1859"/>
      <c r="J1859"/>
      <c r="K1859"/>
      <c r="L1859"/>
      <c r="M1859"/>
      <c r="N1859"/>
    </row>
    <row r="1860" spans="2:14" x14ac:dyDescent="0.2">
      <c r="B1860"/>
      <c r="C1860"/>
      <c r="D1860"/>
      <c r="F1860"/>
      <c r="G1860"/>
      <c r="I1860"/>
      <c r="J1860"/>
      <c r="K1860"/>
      <c r="L1860"/>
      <c r="M1860"/>
      <c r="N1860"/>
    </row>
    <row r="1861" spans="2:14" x14ac:dyDescent="0.2">
      <c r="B1861"/>
      <c r="C1861"/>
      <c r="D1861"/>
      <c r="F1861"/>
      <c r="G1861"/>
      <c r="I1861"/>
      <c r="J1861"/>
      <c r="K1861"/>
      <c r="L1861"/>
      <c r="M1861"/>
      <c r="N1861"/>
    </row>
    <row r="1862" spans="2:14" x14ac:dyDescent="0.2">
      <c r="B1862"/>
      <c r="C1862"/>
      <c r="D1862"/>
      <c r="F1862"/>
      <c r="G1862"/>
      <c r="I1862"/>
      <c r="J1862"/>
      <c r="K1862"/>
      <c r="L1862"/>
      <c r="M1862"/>
      <c r="N1862"/>
    </row>
    <row r="1863" spans="2:14" x14ac:dyDescent="0.2">
      <c r="B1863"/>
      <c r="C1863"/>
      <c r="D1863"/>
      <c r="F1863"/>
      <c r="G1863"/>
      <c r="I1863"/>
      <c r="J1863"/>
      <c r="K1863"/>
      <c r="L1863"/>
      <c r="M1863"/>
      <c r="N1863"/>
    </row>
    <row r="1864" spans="2:14" x14ac:dyDescent="0.2">
      <c r="B1864"/>
      <c r="C1864"/>
      <c r="D1864"/>
      <c r="F1864"/>
      <c r="G1864"/>
      <c r="I1864"/>
      <c r="J1864"/>
      <c r="K1864"/>
      <c r="L1864"/>
      <c r="M1864"/>
      <c r="N1864"/>
    </row>
    <row r="1865" spans="2:14" x14ac:dyDescent="0.2">
      <c r="B1865"/>
      <c r="C1865"/>
      <c r="D1865"/>
      <c r="F1865"/>
      <c r="G1865"/>
      <c r="I1865"/>
      <c r="J1865"/>
      <c r="K1865"/>
      <c r="L1865"/>
      <c r="M1865"/>
      <c r="N1865"/>
    </row>
    <row r="1866" spans="2:14" x14ac:dyDescent="0.2">
      <c r="B1866"/>
      <c r="C1866"/>
      <c r="D1866"/>
      <c r="F1866"/>
      <c r="G1866"/>
      <c r="I1866"/>
      <c r="J1866"/>
      <c r="K1866"/>
      <c r="L1866"/>
      <c r="M1866"/>
      <c r="N1866"/>
    </row>
    <row r="1867" spans="2:14" x14ac:dyDescent="0.2">
      <c r="B1867"/>
      <c r="C1867"/>
      <c r="D1867"/>
      <c r="F1867"/>
      <c r="G1867"/>
      <c r="I1867"/>
      <c r="J1867"/>
      <c r="K1867"/>
      <c r="L1867"/>
      <c r="M1867"/>
      <c r="N1867"/>
    </row>
    <row r="1868" spans="2:14" x14ac:dyDescent="0.2">
      <c r="B1868"/>
      <c r="C1868"/>
      <c r="D1868"/>
      <c r="F1868"/>
      <c r="G1868"/>
      <c r="I1868"/>
      <c r="J1868"/>
      <c r="K1868"/>
      <c r="L1868"/>
      <c r="M1868"/>
      <c r="N1868"/>
    </row>
    <row r="1869" spans="2:14" x14ac:dyDescent="0.2">
      <c r="B1869"/>
      <c r="C1869"/>
      <c r="D1869"/>
      <c r="F1869"/>
      <c r="G1869"/>
      <c r="I1869"/>
      <c r="J1869"/>
      <c r="K1869"/>
      <c r="L1869"/>
      <c r="M1869"/>
      <c r="N1869"/>
    </row>
    <row r="1870" spans="2:14" x14ac:dyDescent="0.2">
      <c r="B1870"/>
      <c r="C1870"/>
      <c r="D1870"/>
      <c r="F1870"/>
      <c r="G1870"/>
      <c r="I1870"/>
      <c r="J1870"/>
      <c r="K1870"/>
      <c r="L1870"/>
      <c r="M1870"/>
      <c r="N1870"/>
    </row>
    <row r="1871" spans="2:14" x14ac:dyDescent="0.2">
      <c r="B1871"/>
      <c r="C1871"/>
      <c r="D1871"/>
      <c r="F1871"/>
      <c r="G1871"/>
      <c r="I1871"/>
      <c r="J1871"/>
      <c r="K1871"/>
      <c r="L1871"/>
      <c r="M1871"/>
      <c r="N1871"/>
    </row>
    <row r="1872" spans="2:14" x14ac:dyDescent="0.2">
      <c r="B1872"/>
      <c r="C1872"/>
      <c r="D1872"/>
      <c r="F1872"/>
      <c r="G1872"/>
      <c r="I1872"/>
      <c r="J1872"/>
      <c r="K1872"/>
      <c r="L1872"/>
      <c r="M1872"/>
      <c r="N1872"/>
    </row>
    <row r="1873" spans="2:14" x14ac:dyDescent="0.2">
      <c r="B1873"/>
      <c r="C1873"/>
      <c r="D1873"/>
      <c r="F1873"/>
      <c r="G1873"/>
      <c r="I1873"/>
      <c r="J1873"/>
      <c r="K1873"/>
      <c r="L1873"/>
      <c r="M1873"/>
      <c r="N1873"/>
    </row>
    <row r="1874" spans="2:14" x14ac:dyDescent="0.2">
      <c r="B1874"/>
      <c r="C1874"/>
      <c r="D1874"/>
      <c r="F1874"/>
      <c r="G1874"/>
      <c r="I1874"/>
      <c r="J1874"/>
      <c r="K1874"/>
      <c r="L1874"/>
      <c r="M1874"/>
      <c r="N1874"/>
    </row>
    <row r="1875" spans="2:14" x14ac:dyDescent="0.2">
      <c r="B1875"/>
      <c r="C1875"/>
      <c r="D1875"/>
      <c r="F1875"/>
      <c r="G1875"/>
      <c r="I1875"/>
      <c r="J1875"/>
      <c r="K1875"/>
      <c r="L1875"/>
      <c r="M1875"/>
      <c r="N1875"/>
    </row>
    <row r="1876" spans="2:14" x14ac:dyDescent="0.2">
      <c r="B1876"/>
      <c r="C1876"/>
      <c r="D1876"/>
      <c r="F1876"/>
      <c r="G1876"/>
      <c r="I1876"/>
      <c r="J1876"/>
      <c r="K1876"/>
      <c r="L1876"/>
      <c r="M1876"/>
      <c r="N1876"/>
    </row>
    <row r="1877" spans="2:14" x14ac:dyDescent="0.2">
      <c r="B1877"/>
      <c r="C1877"/>
      <c r="D1877"/>
      <c r="F1877"/>
      <c r="G1877"/>
      <c r="I1877"/>
      <c r="J1877"/>
      <c r="K1877"/>
      <c r="L1877"/>
      <c r="M1877"/>
      <c r="N1877"/>
    </row>
    <row r="1878" spans="2:14" x14ac:dyDescent="0.2">
      <c r="B1878"/>
      <c r="C1878"/>
      <c r="D1878"/>
      <c r="F1878"/>
      <c r="G1878"/>
      <c r="I1878"/>
      <c r="J1878"/>
      <c r="K1878"/>
      <c r="L1878"/>
      <c r="M1878"/>
      <c r="N1878"/>
    </row>
    <row r="1879" spans="2:14" x14ac:dyDescent="0.2">
      <c r="B1879"/>
      <c r="C1879"/>
      <c r="D1879"/>
      <c r="F1879"/>
      <c r="G1879"/>
      <c r="I1879"/>
      <c r="J1879"/>
      <c r="K1879"/>
      <c r="L1879"/>
      <c r="M1879"/>
      <c r="N1879"/>
    </row>
    <row r="1880" spans="2:14" x14ac:dyDescent="0.2">
      <c r="B1880"/>
      <c r="C1880"/>
      <c r="D1880"/>
      <c r="F1880"/>
      <c r="G1880"/>
      <c r="I1880"/>
      <c r="J1880"/>
      <c r="K1880"/>
      <c r="L1880"/>
      <c r="M1880"/>
      <c r="N1880"/>
    </row>
    <row r="1881" spans="2:14" x14ac:dyDescent="0.2">
      <c r="B1881"/>
      <c r="C1881"/>
      <c r="D1881"/>
      <c r="F1881"/>
      <c r="G1881"/>
      <c r="I1881"/>
      <c r="J1881"/>
      <c r="K1881"/>
      <c r="L1881"/>
      <c r="M1881"/>
      <c r="N1881"/>
    </row>
    <row r="1882" spans="2:14" x14ac:dyDescent="0.2">
      <c r="B1882"/>
      <c r="C1882"/>
      <c r="D1882"/>
      <c r="F1882"/>
      <c r="G1882"/>
      <c r="I1882"/>
      <c r="J1882"/>
      <c r="K1882"/>
      <c r="L1882"/>
      <c r="M1882"/>
      <c r="N1882"/>
    </row>
    <row r="1883" spans="2:14" x14ac:dyDescent="0.2">
      <c r="B1883"/>
      <c r="C1883"/>
      <c r="D1883"/>
      <c r="F1883"/>
      <c r="G1883"/>
      <c r="I1883"/>
      <c r="J1883"/>
      <c r="K1883"/>
      <c r="L1883"/>
      <c r="M1883"/>
      <c r="N1883"/>
    </row>
    <row r="1884" spans="2:14" x14ac:dyDescent="0.2">
      <c r="B1884"/>
      <c r="C1884"/>
      <c r="D1884"/>
      <c r="F1884"/>
      <c r="G1884"/>
      <c r="I1884"/>
      <c r="J1884"/>
      <c r="K1884"/>
      <c r="L1884"/>
      <c r="M1884"/>
      <c r="N1884"/>
    </row>
    <row r="1885" spans="2:14" x14ac:dyDescent="0.2">
      <c r="B1885"/>
      <c r="C1885"/>
      <c r="D1885"/>
      <c r="F1885"/>
      <c r="G1885"/>
      <c r="I1885"/>
      <c r="J1885"/>
      <c r="K1885"/>
      <c r="L1885"/>
      <c r="M1885"/>
      <c r="N1885"/>
    </row>
    <row r="1886" spans="2:14" x14ac:dyDescent="0.2">
      <c r="B1886"/>
      <c r="C1886"/>
      <c r="D1886"/>
      <c r="F1886"/>
      <c r="G1886"/>
      <c r="I1886"/>
      <c r="J1886"/>
      <c r="K1886"/>
      <c r="L1886"/>
      <c r="M1886"/>
      <c r="N1886"/>
    </row>
    <row r="1887" spans="2:14" x14ac:dyDescent="0.2">
      <c r="B1887"/>
      <c r="C1887"/>
      <c r="D1887"/>
      <c r="F1887"/>
      <c r="G1887"/>
      <c r="I1887"/>
      <c r="J1887"/>
      <c r="K1887"/>
      <c r="L1887"/>
      <c r="M1887"/>
      <c r="N1887"/>
    </row>
    <row r="1888" spans="2:14" x14ac:dyDescent="0.2">
      <c r="B1888"/>
      <c r="C1888"/>
      <c r="D1888"/>
      <c r="F1888"/>
      <c r="G1888"/>
      <c r="I1888"/>
      <c r="J1888"/>
      <c r="K1888"/>
      <c r="L1888"/>
      <c r="M1888"/>
      <c r="N1888"/>
    </row>
    <row r="1889" spans="2:14" x14ac:dyDescent="0.2">
      <c r="B1889"/>
      <c r="C1889"/>
      <c r="D1889"/>
      <c r="F1889"/>
      <c r="G1889"/>
      <c r="I1889"/>
      <c r="J1889"/>
      <c r="K1889"/>
      <c r="L1889"/>
      <c r="M1889"/>
      <c r="N1889"/>
    </row>
    <row r="1890" spans="2:14" x14ac:dyDescent="0.2">
      <c r="B1890"/>
      <c r="C1890"/>
      <c r="D1890"/>
      <c r="F1890"/>
      <c r="G1890"/>
      <c r="I1890"/>
      <c r="J1890"/>
      <c r="K1890"/>
      <c r="L1890"/>
      <c r="M1890"/>
      <c r="N1890"/>
    </row>
    <row r="1891" spans="2:14" x14ac:dyDescent="0.2">
      <c r="B1891"/>
      <c r="C1891"/>
      <c r="D1891"/>
      <c r="F1891"/>
      <c r="G1891"/>
      <c r="I1891"/>
      <c r="J1891"/>
      <c r="K1891"/>
      <c r="L1891"/>
      <c r="M1891"/>
      <c r="N1891"/>
    </row>
    <row r="1892" spans="2:14" x14ac:dyDescent="0.2">
      <c r="B1892"/>
      <c r="C1892"/>
      <c r="D1892"/>
      <c r="F1892"/>
      <c r="G1892"/>
      <c r="I1892"/>
      <c r="J1892"/>
      <c r="K1892"/>
      <c r="L1892"/>
      <c r="M1892"/>
      <c r="N1892"/>
    </row>
    <row r="1893" spans="2:14" x14ac:dyDescent="0.2">
      <c r="B1893"/>
      <c r="C1893"/>
      <c r="D1893"/>
      <c r="F1893"/>
      <c r="G1893"/>
      <c r="I1893"/>
      <c r="J1893"/>
      <c r="K1893"/>
      <c r="L1893"/>
      <c r="M1893"/>
      <c r="N1893"/>
    </row>
    <row r="1894" spans="2:14" x14ac:dyDescent="0.2">
      <c r="B1894"/>
      <c r="C1894"/>
      <c r="D1894"/>
      <c r="F1894"/>
      <c r="G1894"/>
      <c r="I1894"/>
      <c r="J1894"/>
      <c r="K1894"/>
      <c r="L1894"/>
      <c r="M1894"/>
      <c r="N1894"/>
    </row>
    <row r="1895" spans="2:14" x14ac:dyDescent="0.2">
      <c r="B1895"/>
      <c r="C1895"/>
      <c r="D1895"/>
      <c r="F1895"/>
      <c r="G1895"/>
      <c r="I1895"/>
      <c r="J1895"/>
      <c r="K1895"/>
      <c r="L1895"/>
      <c r="M1895"/>
      <c r="N1895"/>
    </row>
    <row r="1896" spans="2:14" x14ac:dyDescent="0.2">
      <c r="B1896"/>
      <c r="C1896"/>
      <c r="D1896"/>
      <c r="F1896"/>
      <c r="G1896"/>
      <c r="I1896"/>
      <c r="J1896"/>
      <c r="K1896"/>
      <c r="L1896"/>
      <c r="M1896"/>
      <c r="N1896"/>
    </row>
    <row r="1897" spans="2:14" x14ac:dyDescent="0.2">
      <c r="B1897"/>
      <c r="C1897"/>
      <c r="D1897"/>
      <c r="F1897"/>
      <c r="G1897"/>
      <c r="I1897"/>
      <c r="J1897"/>
      <c r="K1897"/>
      <c r="L1897"/>
      <c r="M1897"/>
      <c r="N1897"/>
    </row>
    <row r="1898" spans="2:14" x14ac:dyDescent="0.2">
      <c r="B1898"/>
      <c r="C1898"/>
      <c r="D1898"/>
      <c r="F1898"/>
      <c r="G1898"/>
      <c r="I1898"/>
      <c r="J1898"/>
      <c r="K1898"/>
      <c r="L1898"/>
      <c r="M1898"/>
      <c r="N1898"/>
    </row>
    <row r="1899" spans="2:14" x14ac:dyDescent="0.2">
      <c r="B1899"/>
      <c r="C1899"/>
      <c r="D1899"/>
      <c r="F1899"/>
      <c r="G1899"/>
      <c r="I1899"/>
      <c r="J1899"/>
      <c r="K1899"/>
      <c r="L1899"/>
      <c r="M1899"/>
      <c r="N1899"/>
    </row>
    <row r="1900" spans="2:14" x14ac:dyDescent="0.2">
      <c r="B1900"/>
      <c r="C1900"/>
      <c r="D1900"/>
      <c r="F1900"/>
      <c r="G1900"/>
      <c r="I1900"/>
      <c r="J1900"/>
      <c r="K1900"/>
      <c r="L1900"/>
      <c r="M1900"/>
      <c r="N1900"/>
    </row>
    <row r="1901" spans="2:14" x14ac:dyDescent="0.2">
      <c r="B1901"/>
      <c r="C1901"/>
      <c r="D1901"/>
      <c r="F1901"/>
      <c r="G1901"/>
      <c r="I1901"/>
      <c r="J1901"/>
      <c r="K1901"/>
      <c r="L1901"/>
      <c r="M1901"/>
      <c r="N1901"/>
    </row>
    <row r="1902" spans="2:14" x14ac:dyDescent="0.2">
      <c r="B1902"/>
      <c r="C1902"/>
      <c r="D1902"/>
      <c r="F1902"/>
      <c r="G1902"/>
      <c r="I1902"/>
      <c r="J1902"/>
      <c r="K1902"/>
      <c r="L1902"/>
      <c r="M1902"/>
      <c r="N1902"/>
    </row>
    <row r="1903" spans="2:14" x14ac:dyDescent="0.2">
      <c r="B1903"/>
      <c r="C1903"/>
      <c r="D1903"/>
      <c r="F1903"/>
      <c r="G1903"/>
      <c r="I1903"/>
      <c r="J1903"/>
      <c r="K1903"/>
      <c r="L1903"/>
      <c r="M1903"/>
      <c r="N1903"/>
    </row>
    <row r="1904" spans="2:14" x14ac:dyDescent="0.2">
      <c r="B1904"/>
      <c r="C1904"/>
      <c r="D1904"/>
      <c r="F1904"/>
      <c r="G1904"/>
      <c r="I1904"/>
      <c r="J1904"/>
      <c r="K1904"/>
      <c r="L1904"/>
      <c r="M1904"/>
      <c r="N1904"/>
    </row>
    <row r="1905" spans="2:14" x14ac:dyDescent="0.2">
      <c r="B1905"/>
      <c r="C1905"/>
      <c r="D1905"/>
      <c r="F1905"/>
      <c r="G1905"/>
      <c r="I1905"/>
      <c r="J1905"/>
      <c r="K1905"/>
      <c r="L1905"/>
      <c r="M1905"/>
      <c r="N1905"/>
    </row>
    <row r="1906" spans="2:14" x14ac:dyDescent="0.2">
      <c r="B1906"/>
      <c r="C1906"/>
      <c r="D1906"/>
      <c r="F1906"/>
      <c r="G1906"/>
      <c r="I1906"/>
      <c r="J1906"/>
      <c r="K1906"/>
      <c r="L1906"/>
      <c r="M1906"/>
      <c r="N1906"/>
    </row>
    <row r="1907" spans="2:14" x14ac:dyDescent="0.2">
      <c r="B1907"/>
      <c r="C1907"/>
      <c r="D1907"/>
      <c r="F1907"/>
      <c r="G1907"/>
      <c r="I1907"/>
      <c r="J1907"/>
      <c r="K1907"/>
      <c r="L1907"/>
      <c r="M1907"/>
      <c r="N1907"/>
    </row>
    <row r="1908" spans="2:14" x14ac:dyDescent="0.2">
      <c r="B1908"/>
      <c r="C1908"/>
      <c r="D1908"/>
      <c r="F1908"/>
      <c r="G1908"/>
      <c r="I1908"/>
      <c r="J1908"/>
      <c r="K1908"/>
      <c r="L1908"/>
      <c r="M1908"/>
      <c r="N1908"/>
    </row>
    <row r="1909" spans="2:14" x14ac:dyDescent="0.2">
      <c r="B1909"/>
      <c r="C1909"/>
      <c r="D1909"/>
      <c r="F1909"/>
      <c r="G1909"/>
      <c r="I1909"/>
      <c r="J1909"/>
      <c r="K1909"/>
      <c r="L1909"/>
      <c r="M1909"/>
      <c r="N1909"/>
    </row>
    <row r="1910" spans="2:14" x14ac:dyDescent="0.2">
      <c r="B1910"/>
      <c r="C1910"/>
      <c r="D1910"/>
      <c r="F1910"/>
      <c r="G1910"/>
      <c r="I1910"/>
      <c r="J1910"/>
      <c r="K1910"/>
      <c r="L1910"/>
      <c r="M1910"/>
      <c r="N1910"/>
    </row>
    <row r="1911" spans="2:14" x14ac:dyDescent="0.2">
      <c r="B1911"/>
      <c r="C1911"/>
      <c r="D1911"/>
      <c r="F1911"/>
      <c r="G1911"/>
      <c r="I1911"/>
      <c r="J1911"/>
      <c r="K1911"/>
      <c r="L1911"/>
      <c r="M1911"/>
      <c r="N1911"/>
    </row>
    <row r="1912" spans="2:14" x14ac:dyDescent="0.2">
      <c r="B1912"/>
      <c r="C1912"/>
      <c r="D1912"/>
      <c r="F1912"/>
      <c r="G1912"/>
      <c r="I1912"/>
      <c r="J1912"/>
      <c r="K1912"/>
      <c r="L1912"/>
      <c r="M1912"/>
      <c r="N1912"/>
    </row>
    <row r="1913" spans="2:14" x14ac:dyDescent="0.2">
      <c r="B1913"/>
      <c r="C1913"/>
      <c r="D1913"/>
      <c r="F1913"/>
      <c r="G1913"/>
      <c r="I1913"/>
      <c r="J1913"/>
      <c r="K1913"/>
      <c r="L1913"/>
      <c r="M1913"/>
      <c r="N1913"/>
    </row>
    <row r="1914" spans="2:14" x14ac:dyDescent="0.2">
      <c r="B1914"/>
      <c r="C1914"/>
      <c r="D1914"/>
      <c r="F1914"/>
      <c r="G1914"/>
      <c r="I1914"/>
      <c r="J1914"/>
      <c r="K1914"/>
      <c r="L1914"/>
      <c r="M1914"/>
      <c r="N1914"/>
    </row>
    <row r="1915" spans="2:14" x14ac:dyDescent="0.2">
      <c r="B1915"/>
      <c r="C1915"/>
      <c r="D1915"/>
      <c r="F1915"/>
      <c r="G1915"/>
      <c r="I1915"/>
      <c r="J1915"/>
      <c r="K1915"/>
      <c r="L1915"/>
      <c r="M1915"/>
      <c r="N1915"/>
    </row>
    <row r="1916" spans="2:14" x14ac:dyDescent="0.2">
      <c r="B1916"/>
      <c r="C1916"/>
      <c r="D1916"/>
      <c r="F1916"/>
      <c r="G1916"/>
      <c r="I1916"/>
      <c r="J1916"/>
      <c r="K1916"/>
      <c r="L1916"/>
      <c r="M1916"/>
      <c r="N1916"/>
    </row>
    <row r="1917" spans="2:14" x14ac:dyDescent="0.2">
      <c r="B1917"/>
      <c r="C1917"/>
      <c r="D1917"/>
      <c r="F1917"/>
      <c r="G1917"/>
      <c r="I1917"/>
      <c r="J1917"/>
      <c r="K1917"/>
      <c r="L1917"/>
      <c r="M1917"/>
      <c r="N1917"/>
    </row>
    <row r="1918" spans="2:14" x14ac:dyDescent="0.2">
      <c r="B1918"/>
      <c r="C1918"/>
      <c r="D1918"/>
      <c r="F1918"/>
      <c r="G1918"/>
      <c r="I1918"/>
      <c r="J1918"/>
      <c r="K1918"/>
      <c r="L1918"/>
      <c r="M1918"/>
      <c r="N1918"/>
    </row>
    <row r="1919" spans="2:14" x14ac:dyDescent="0.2">
      <c r="B1919"/>
      <c r="C1919"/>
      <c r="D1919"/>
      <c r="F1919"/>
      <c r="G1919"/>
      <c r="I1919"/>
      <c r="J1919"/>
      <c r="K1919"/>
      <c r="L1919"/>
      <c r="M1919"/>
      <c r="N1919"/>
    </row>
    <row r="1920" spans="2:14" x14ac:dyDescent="0.2">
      <c r="B1920"/>
      <c r="C1920"/>
      <c r="D1920"/>
      <c r="F1920"/>
      <c r="G1920"/>
      <c r="I1920"/>
      <c r="J1920"/>
      <c r="K1920"/>
      <c r="L1920"/>
      <c r="M1920"/>
      <c r="N1920"/>
    </row>
    <row r="1921" spans="2:14" x14ac:dyDescent="0.2">
      <c r="B1921"/>
      <c r="C1921"/>
      <c r="D1921"/>
      <c r="F1921"/>
      <c r="G1921"/>
      <c r="I1921"/>
      <c r="J1921"/>
      <c r="K1921"/>
      <c r="L1921"/>
      <c r="M1921"/>
      <c r="N1921"/>
    </row>
    <row r="1922" spans="2:14" x14ac:dyDescent="0.2">
      <c r="B1922"/>
      <c r="C1922"/>
      <c r="D1922"/>
      <c r="F1922"/>
      <c r="G1922"/>
      <c r="I1922"/>
      <c r="J1922"/>
      <c r="K1922"/>
      <c r="L1922"/>
      <c r="M1922"/>
      <c r="N1922"/>
    </row>
    <row r="1923" spans="2:14" x14ac:dyDescent="0.2">
      <c r="B1923"/>
      <c r="C1923"/>
      <c r="D1923"/>
      <c r="F1923"/>
      <c r="G1923"/>
      <c r="I1923"/>
      <c r="J1923"/>
      <c r="K1923"/>
      <c r="L1923"/>
      <c r="M1923"/>
      <c r="N1923"/>
    </row>
    <row r="1924" spans="2:14" x14ac:dyDescent="0.2">
      <c r="B1924"/>
      <c r="C1924"/>
      <c r="D1924"/>
      <c r="F1924"/>
      <c r="G1924"/>
      <c r="I1924"/>
      <c r="J1924"/>
      <c r="K1924"/>
      <c r="L1924"/>
      <c r="M1924"/>
      <c r="N1924"/>
    </row>
    <row r="1925" spans="2:14" x14ac:dyDescent="0.2">
      <c r="B1925"/>
      <c r="C1925"/>
      <c r="D1925"/>
      <c r="F1925"/>
      <c r="G1925"/>
      <c r="I1925"/>
      <c r="J1925"/>
      <c r="K1925"/>
      <c r="L1925"/>
      <c r="M1925"/>
      <c r="N1925"/>
    </row>
    <row r="1926" spans="2:14" x14ac:dyDescent="0.2">
      <c r="B1926"/>
      <c r="C1926"/>
      <c r="D1926"/>
      <c r="F1926"/>
      <c r="G1926"/>
      <c r="I1926"/>
      <c r="J1926"/>
      <c r="K1926"/>
      <c r="L1926"/>
      <c r="M1926"/>
      <c r="N1926"/>
    </row>
    <row r="1927" spans="2:14" x14ac:dyDescent="0.2">
      <c r="B1927"/>
      <c r="C1927"/>
      <c r="D1927"/>
      <c r="F1927"/>
      <c r="G1927"/>
      <c r="I1927"/>
      <c r="J1927"/>
      <c r="K1927"/>
      <c r="L1927"/>
      <c r="M1927"/>
      <c r="N1927"/>
    </row>
    <row r="1928" spans="2:14" x14ac:dyDescent="0.2">
      <c r="B1928"/>
      <c r="C1928"/>
      <c r="D1928"/>
      <c r="F1928"/>
      <c r="G1928"/>
      <c r="I1928"/>
      <c r="J1928"/>
      <c r="K1928"/>
      <c r="L1928"/>
      <c r="M1928"/>
      <c r="N1928"/>
    </row>
    <row r="1929" spans="2:14" x14ac:dyDescent="0.2">
      <c r="B1929"/>
      <c r="C1929"/>
      <c r="D1929"/>
      <c r="F1929"/>
      <c r="G1929"/>
      <c r="I1929"/>
      <c r="J1929"/>
      <c r="K1929"/>
      <c r="L1929"/>
      <c r="M1929"/>
      <c r="N1929"/>
    </row>
    <row r="1930" spans="2:14" x14ac:dyDescent="0.2">
      <c r="B1930"/>
      <c r="C1930"/>
      <c r="D1930"/>
      <c r="F1930"/>
      <c r="G1930"/>
      <c r="I1930"/>
      <c r="J1930"/>
      <c r="K1930"/>
      <c r="L1930"/>
      <c r="M1930"/>
      <c r="N1930"/>
    </row>
    <row r="1931" spans="2:14" x14ac:dyDescent="0.2">
      <c r="B1931"/>
      <c r="C1931"/>
      <c r="D1931"/>
      <c r="F1931"/>
      <c r="G1931"/>
      <c r="I1931"/>
      <c r="J1931"/>
      <c r="K1931"/>
      <c r="L1931"/>
      <c r="M1931"/>
      <c r="N1931"/>
    </row>
    <row r="1932" spans="2:14" x14ac:dyDescent="0.2">
      <c r="B1932"/>
      <c r="C1932"/>
      <c r="D1932"/>
      <c r="F1932"/>
      <c r="G1932"/>
      <c r="I1932"/>
      <c r="J1932"/>
      <c r="K1932"/>
      <c r="L1932"/>
      <c r="M1932"/>
      <c r="N1932"/>
    </row>
    <row r="1933" spans="2:14" x14ac:dyDescent="0.2">
      <c r="B1933"/>
      <c r="C1933"/>
      <c r="D1933"/>
      <c r="F1933"/>
      <c r="G1933"/>
      <c r="I1933"/>
      <c r="J1933"/>
      <c r="K1933"/>
      <c r="L1933"/>
      <c r="M1933"/>
      <c r="N1933"/>
    </row>
    <row r="1934" spans="2:14" x14ac:dyDescent="0.2">
      <c r="B1934"/>
      <c r="C1934"/>
      <c r="D1934"/>
      <c r="F1934"/>
      <c r="G1934"/>
      <c r="I1934"/>
      <c r="J1934"/>
      <c r="K1934"/>
      <c r="L1934"/>
      <c r="M1934"/>
      <c r="N1934"/>
    </row>
    <row r="1935" spans="2:14" x14ac:dyDescent="0.2">
      <c r="B1935"/>
      <c r="C1935"/>
      <c r="D1935"/>
      <c r="F1935"/>
      <c r="G1935"/>
      <c r="I1935"/>
      <c r="J1935"/>
      <c r="K1935"/>
      <c r="L1935"/>
      <c r="M1935"/>
      <c r="N1935"/>
    </row>
    <row r="1936" spans="2:14" x14ac:dyDescent="0.2">
      <c r="B1936"/>
      <c r="C1936"/>
      <c r="D1936"/>
      <c r="F1936"/>
      <c r="G1936"/>
      <c r="I1936"/>
      <c r="J1936"/>
      <c r="K1936"/>
      <c r="L1936"/>
      <c r="M1936"/>
      <c r="N1936"/>
    </row>
    <row r="1937" spans="2:14" x14ac:dyDescent="0.2">
      <c r="B1937"/>
      <c r="C1937"/>
      <c r="D1937"/>
      <c r="F1937"/>
      <c r="G1937"/>
      <c r="I1937"/>
      <c r="J1937"/>
      <c r="K1937"/>
      <c r="L1937"/>
      <c r="M1937"/>
      <c r="N1937"/>
    </row>
    <row r="1938" spans="2:14" x14ac:dyDescent="0.2">
      <c r="B1938"/>
      <c r="C1938"/>
      <c r="D1938"/>
      <c r="F1938"/>
      <c r="G1938"/>
      <c r="I1938"/>
      <c r="J1938"/>
      <c r="K1938"/>
      <c r="L1938"/>
      <c r="M1938"/>
      <c r="N1938"/>
    </row>
    <row r="1939" spans="2:14" x14ac:dyDescent="0.2">
      <c r="B1939"/>
      <c r="C1939"/>
      <c r="D1939"/>
      <c r="F1939"/>
      <c r="G1939"/>
      <c r="I1939"/>
      <c r="J1939"/>
      <c r="K1939"/>
      <c r="L1939"/>
      <c r="M1939"/>
      <c r="N1939"/>
    </row>
    <row r="1940" spans="2:14" x14ac:dyDescent="0.2">
      <c r="B1940"/>
      <c r="C1940"/>
      <c r="D1940"/>
      <c r="F1940"/>
      <c r="G1940"/>
      <c r="I1940"/>
      <c r="J1940"/>
      <c r="K1940"/>
      <c r="L1940"/>
      <c r="M1940"/>
      <c r="N1940"/>
    </row>
    <row r="1941" spans="2:14" x14ac:dyDescent="0.2">
      <c r="B1941"/>
      <c r="C1941"/>
      <c r="D1941"/>
      <c r="F1941"/>
      <c r="G1941"/>
      <c r="I1941"/>
      <c r="J1941"/>
      <c r="K1941"/>
      <c r="L1941"/>
      <c r="M1941"/>
      <c r="N1941"/>
    </row>
    <row r="1942" spans="2:14" x14ac:dyDescent="0.2">
      <c r="B1942"/>
      <c r="C1942"/>
      <c r="D1942"/>
      <c r="F1942"/>
      <c r="G1942"/>
      <c r="I1942"/>
      <c r="J1942"/>
      <c r="K1942"/>
      <c r="L1942"/>
      <c r="M1942"/>
      <c r="N1942"/>
    </row>
    <row r="1943" spans="2:14" x14ac:dyDescent="0.2">
      <c r="B1943"/>
      <c r="C1943"/>
      <c r="D1943"/>
      <c r="F1943"/>
      <c r="G1943"/>
      <c r="I1943"/>
      <c r="J1943"/>
      <c r="K1943"/>
      <c r="L1943"/>
      <c r="M1943"/>
      <c r="N1943"/>
    </row>
    <row r="1944" spans="2:14" x14ac:dyDescent="0.2">
      <c r="B1944"/>
      <c r="C1944"/>
      <c r="D1944"/>
      <c r="F1944"/>
      <c r="G1944"/>
      <c r="I1944"/>
      <c r="J1944"/>
      <c r="K1944"/>
      <c r="L1944"/>
      <c r="M1944"/>
      <c r="N1944"/>
    </row>
    <row r="1945" spans="2:14" x14ac:dyDescent="0.2">
      <c r="B1945"/>
      <c r="C1945"/>
      <c r="D1945"/>
      <c r="F1945"/>
      <c r="G1945"/>
      <c r="I1945"/>
      <c r="J1945"/>
      <c r="K1945"/>
      <c r="L1945"/>
      <c r="M1945"/>
      <c r="N1945"/>
    </row>
    <row r="1946" spans="2:14" x14ac:dyDescent="0.2">
      <c r="B1946"/>
      <c r="C1946"/>
      <c r="D1946"/>
      <c r="F1946"/>
      <c r="G1946"/>
      <c r="I1946"/>
      <c r="J1946"/>
      <c r="K1946"/>
      <c r="L1946"/>
      <c r="M1946"/>
      <c r="N1946"/>
    </row>
    <row r="1947" spans="2:14" x14ac:dyDescent="0.2">
      <c r="B1947"/>
      <c r="C1947"/>
      <c r="D1947"/>
      <c r="F1947"/>
      <c r="G1947"/>
      <c r="I1947"/>
      <c r="J1947"/>
      <c r="K1947"/>
      <c r="L1947"/>
      <c r="M1947"/>
      <c r="N1947"/>
    </row>
    <row r="1948" spans="2:14" x14ac:dyDescent="0.2">
      <c r="B1948"/>
      <c r="C1948"/>
      <c r="D1948"/>
      <c r="F1948"/>
      <c r="G1948"/>
      <c r="I1948"/>
      <c r="J1948"/>
      <c r="K1948"/>
      <c r="L1948"/>
      <c r="M1948"/>
      <c r="N1948"/>
    </row>
    <row r="1949" spans="2:14" x14ac:dyDescent="0.2">
      <c r="B1949"/>
      <c r="C1949"/>
      <c r="D1949"/>
      <c r="F1949"/>
      <c r="G1949"/>
      <c r="I1949"/>
      <c r="J1949"/>
      <c r="K1949"/>
      <c r="L1949"/>
      <c r="M1949"/>
      <c r="N1949"/>
    </row>
    <row r="1950" spans="2:14" x14ac:dyDescent="0.2">
      <c r="B1950"/>
      <c r="C1950"/>
      <c r="D1950"/>
      <c r="F1950"/>
      <c r="G1950"/>
      <c r="I1950"/>
      <c r="J1950"/>
      <c r="K1950"/>
      <c r="L1950"/>
      <c r="M1950"/>
      <c r="N1950"/>
    </row>
    <row r="1951" spans="2:14" x14ac:dyDescent="0.2">
      <c r="B1951"/>
      <c r="C1951"/>
      <c r="D1951"/>
      <c r="F1951"/>
      <c r="G1951"/>
      <c r="I1951"/>
      <c r="J1951"/>
      <c r="K1951"/>
      <c r="L1951"/>
      <c r="M1951"/>
      <c r="N1951"/>
    </row>
    <row r="1952" spans="2:14" x14ac:dyDescent="0.2">
      <c r="B1952"/>
      <c r="C1952"/>
      <c r="D1952"/>
      <c r="F1952"/>
      <c r="G1952"/>
      <c r="I1952"/>
      <c r="J1952"/>
      <c r="K1952"/>
      <c r="L1952"/>
      <c r="M1952"/>
      <c r="N1952"/>
    </row>
    <row r="1953" spans="2:14" x14ac:dyDescent="0.2">
      <c r="B1953"/>
      <c r="C1953"/>
      <c r="D1953"/>
      <c r="F1953"/>
      <c r="G1953"/>
      <c r="I1953"/>
      <c r="J1953"/>
      <c r="K1953"/>
      <c r="L1953"/>
      <c r="M1953"/>
      <c r="N1953"/>
    </row>
    <row r="1954" spans="2:14" x14ac:dyDescent="0.2">
      <c r="B1954"/>
      <c r="C1954"/>
      <c r="D1954"/>
      <c r="F1954"/>
      <c r="G1954"/>
      <c r="I1954"/>
      <c r="J1954"/>
      <c r="K1954"/>
      <c r="L1954"/>
      <c r="M1954"/>
      <c r="N1954"/>
    </row>
    <row r="1955" spans="2:14" x14ac:dyDescent="0.2">
      <c r="B1955"/>
      <c r="C1955"/>
      <c r="D1955"/>
      <c r="F1955"/>
      <c r="G1955"/>
      <c r="I1955"/>
      <c r="J1955"/>
      <c r="K1955"/>
      <c r="L1955"/>
      <c r="M1955"/>
      <c r="N1955"/>
    </row>
    <row r="1956" spans="2:14" x14ac:dyDescent="0.2">
      <c r="B1956"/>
      <c r="C1956"/>
      <c r="D1956"/>
      <c r="F1956"/>
      <c r="G1956"/>
      <c r="I1956"/>
      <c r="J1956"/>
      <c r="K1956"/>
      <c r="L1956"/>
      <c r="M1956"/>
      <c r="N1956"/>
    </row>
    <row r="1957" spans="2:14" x14ac:dyDescent="0.2">
      <c r="B1957"/>
      <c r="C1957"/>
      <c r="D1957"/>
      <c r="F1957"/>
      <c r="G1957"/>
      <c r="I1957"/>
      <c r="J1957"/>
      <c r="K1957"/>
      <c r="L1957"/>
      <c r="M1957"/>
      <c r="N1957"/>
    </row>
    <row r="1958" spans="2:14" x14ac:dyDescent="0.2">
      <c r="B1958"/>
      <c r="C1958"/>
      <c r="D1958"/>
      <c r="F1958"/>
      <c r="G1958"/>
      <c r="I1958"/>
      <c r="J1958"/>
      <c r="K1958"/>
      <c r="L1958"/>
      <c r="M1958"/>
      <c r="N1958"/>
    </row>
    <row r="1959" spans="2:14" x14ac:dyDescent="0.2">
      <c r="B1959"/>
      <c r="C1959"/>
      <c r="D1959"/>
      <c r="F1959"/>
      <c r="G1959"/>
      <c r="I1959"/>
      <c r="J1959"/>
      <c r="K1959"/>
      <c r="L1959"/>
      <c r="M1959"/>
      <c r="N1959"/>
    </row>
    <row r="1960" spans="2:14" x14ac:dyDescent="0.2">
      <c r="B1960"/>
      <c r="C1960"/>
      <c r="D1960"/>
      <c r="F1960"/>
      <c r="G1960"/>
      <c r="I1960"/>
      <c r="J1960"/>
      <c r="K1960"/>
      <c r="L1960"/>
      <c r="M1960"/>
      <c r="N1960"/>
    </row>
    <row r="1961" spans="2:14" x14ac:dyDescent="0.2">
      <c r="B1961"/>
      <c r="C1961"/>
      <c r="D1961"/>
      <c r="F1961"/>
      <c r="G1961"/>
      <c r="I1961"/>
      <c r="J1961"/>
      <c r="K1961"/>
      <c r="L1961"/>
      <c r="M1961"/>
      <c r="N1961"/>
    </row>
    <row r="1962" spans="2:14" x14ac:dyDescent="0.2">
      <c r="B1962"/>
      <c r="C1962"/>
      <c r="D1962"/>
      <c r="F1962"/>
      <c r="G1962"/>
      <c r="I1962"/>
      <c r="J1962"/>
      <c r="K1962"/>
      <c r="L1962"/>
      <c r="M1962"/>
      <c r="N1962"/>
    </row>
    <row r="1963" spans="2:14" x14ac:dyDescent="0.2">
      <c r="B1963"/>
      <c r="C1963"/>
      <c r="D1963"/>
      <c r="F1963"/>
      <c r="G1963"/>
      <c r="I1963"/>
      <c r="J1963"/>
      <c r="K1963"/>
      <c r="L1963"/>
      <c r="M1963"/>
      <c r="N1963"/>
    </row>
    <row r="1964" spans="2:14" x14ac:dyDescent="0.2">
      <c r="B1964"/>
      <c r="C1964"/>
      <c r="D1964"/>
      <c r="F1964"/>
      <c r="G1964"/>
      <c r="I1964"/>
      <c r="J1964"/>
      <c r="K1964"/>
      <c r="L1964"/>
      <c r="M1964"/>
      <c r="N1964"/>
    </row>
    <row r="1965" spans="2:14" x14ac:dyDescent="0.2">
      <c r="B1965"/>
      <c r="C1965"/>
      <c r="D1965"/>
      <c r="F1965"/>
      <c r="G1965"/>
      <c r="I1965"/>
      <c r="J1965"/>
      <c r="K1965"/>
      <c r="L1965"/>
      <c r="M1965"/>
      <c r="N1965"/>
    </row>
    <row r="1966" spans="2:14" x14ac:dyDescent="0.2">
      <c r="B1966"/>
      <c r="C1966"/>
      <c r="D1966"/>
      <c r="F1966"/>
      <c r="G1966"/>
      <c r="I1966"/>
      <c r="J1966"/>
      <c r="K1966"/>
      <c r="L1966"/>
      <c r="M1966"/>
      <c r="N1966"/>
    </row>
    <row r="1967" spans="2:14" x14ac:dyDescent="0.2">
      <c r="B1967"/>
      <c r="C1967"/>
      <c r="D1967"/>
      <c r="F1967"/>
      <c r="G1967"/>
      <c r="I1967"/>
      <c r="J1967"/>
      <c r="K1967"/>
      <c r="L1967"/>
      <c r="M1967"/>
      <c r="N1967"/>
    </row>
    <row r="1968" spans="2:14" x14ac:dyDescent="0.2">
      <c r="B1968"/>
      <c r="C1968"/>
      <c r="D1968"/>
      <c r="F1968"/>
      <c r="G1968"/>
      <c r="I1968"/>
      <c r="J1968"/>
      <c r="K1968"/>
      <c r="L1968"/>
      <c r="M1968"/>
      <c r="N1968"/>
    </row>
    <row r="1969" spans="2:14" x14ac:dyDescent="0.2">
      <c r="B1969"/>
      <c r="C1969"/>
      <c r="D1969"/>
      <c r="F1969"/>
      <c r="G1969"/>
      <c r="I1969"/>
      <c r="J1969"/>
      <c r="K1969"/>
      <c r="L1969"/>
      <c r="M1969"/>
      <c r="N1969"/>
    </row>
    <row r="1970" spans="2:14" x14ac:dyDescent="0.2">
      <c r="B1970"/>
      <c r="C1970"/>
      <c r="D1970"/>
      <c r="F1970"/>
      <c r="G1970"/>
      <c r="I1970"/>
      <c r="J1970"/>
      <c r="K1970"/>
      <c r="L1970"/>
      <c r="M1970"/>
      <c r="N1970"/>
    </row>
    <row r="1971" spans="2:14" x14ac:dyDescent="0.2">
      <c r="B1971"/>
      <c r="C1971"/>
      <c r="D1971"/>
      <c r="F1971"/>
      <c r="G1971"/>
      <c r="I1971"/>
      <c r="J1971"/>
      <c r="K1971"/>
      <c r="L1971"/>
      <c r="M1971"/>
      <c r="N1971"/>
    </row>
    <row r="1972" spans="2:14" x14ac:dyDescent="0.2">
      <c r="B1972"/>
      <c r="C1972"/>
      <c r="D1972"/>
      <c r="F1972"/>
      <c r="G1972"/>
      <c r="I1972"/>
      <c r="J1972"/>
      <c r="K1972"/>
      <c r="L1972"/>
      <c r="M1972"/>
      <c r="N1972"/>
    </row>
    <row r="1973" spans="2:14" x14ac:dyDescent="0.2">
      <c r="B1973"/>
      <c r="C1973"/>
      <c r="D1973"/>
      <c r="F1973"/>
      <c r="G1973"/>
      <c r="I1973"/>
      <c r="J1973"/>
      <c r="K1973"/>
      <c r="L1973"/>
      <c r="M1973"/>
      <c r="N1973"/>
    </row>
    <row r="1974" spans="2:14" x14ac:dyDescent="0.2">
      <c r="B1974"/>
      <c r="C1974"/>
      <c r="D1974"/>
      <c r="F1974"/>
      <c r="G1974"/>
      <c r="I1974"/>
      <c r="J1974"/>
      <c r="K1974"/>
      <c r="L1974"/>
      <c r="M1974"/>
      <c r="N1974"/>
    </row>
    <row r="1975" spans="2:14" x14ac:dyDescent="0.2">
      <c r="B1975"/>
      <c r="C1975"/>
      <c r="D1975"/>
      <c r="F1975"/>
      <c r="G1975"/>
      <c r="I1975"/>
      <c r="J1975"/>
      <c r="K1975"/>
      <c r="L1975"/>
      <c r="M1975"/>
      <c r="N1975"/>
    </row>
    <row r="1976" spans="2:14" x14ac:dyDescent="0.2">
      <c r="B1976"/>
      <c r="C1976"/>
      <c r="D1976"/>
      <c r="F1976"/>
      <c r="G1976"/>
      <c r="I1976"/>
      <c r="J1976"/>
      <c r="K1976"/>
      <c r="L1976"/>
      <c r="M1976"/>
      <c r="N1976"/>
    </row>
    <row r="1977" spans="2:14" x14ac:dyDescent="0.2">
      <c r="B1977"/>
      <c r="C1977"/>
      <c r="D1977"/>
      <c r="F1977"/>
      <c r="G1977"/>
      <c r="I1977"/>
      <c r="J1977"/>
      <c r="K1977"/>
      <c r="L1977"/>
      <c r="M1977"/>
      <c r="N1977"/>
    </row>
    <row r="1978" spans="2:14" x14ac:dyDescent="0.2">
      <c r="B1978"/>
      <c r="C1978"/>
      <c r="D1978"/>
      <c r="F1978"/>
      <c r="G1978"/>
      <c r="I1978"/>
      <c r="J1978"/>
      <c r="K1978"/>
      <c r="L1978"/>
      <c r="M1978"/>
      <c r="N1978"/>
    </row>
    <row r="1979" spans="2:14" x14ac:dyDescent="0.2">
      <c r="B1979"/>
      <c r="C1979"/>
      <c r="D1979"/>
      <c r="F1979"/>
      <c r="G1979"/>
      <c r="I1979"/>
      <c r="J1979"/>
      <c r="K1979"/>
      <c r="L1979"/>
      <c r="M1979"/>
      <c r="N1979"/>
    </row>
    <row r="1980" spans="2:14" x14ac:dyDescent="0.2">
      <c r="B1980"/>
      <c r="C1980"/>
      <c r="D1980"/>
      <c r="F1980"/>
      <c r="G1980"/>
      <c r="I1980"/>
      <c r="J1980"/>
      <c r="K1980"/>
      <c r="L1980"/>
      <c r="M1980"/>
      <c r="N1980"/>
    </row>
    <row r="1981" spans="2:14" x14ac:dyDescent="0.2">
      <c r="B1981"/>
      <c r="C1981"/>
      <c r="D1981"/>
      <c r="F1981"/>
      <c r="G1981"/>
      <c r="I1981"/>
      <c r="J1981"/>
      <c r="K1981"/>
      <c r="L1981"/>
      <c r="M1981"/>
      <c r="N1981"/>
    </row>
    <row r="1982" spans="2:14" x14ac:dyDescent="0.2">
      <c r="B1982"/>
      <c r="C1982"/>
      <c r="D1982"/>
      <c r="F1982"/>
      <c r="G1982"/>
      <c r="I1982"/>
      <c r="J1982"/>
      <c r="K1982"/>
      <c r="L1982"/>
      <c r="M1982"/>
      <c r="N1982"/>
    </row>
    <row r="1983" spans="2:14" x14ac:dyDescent="0.2">
      <c r="B1983"/>
      <c r="C1983"/>
      <c r="D1983"/>
      <c r="F1983"/>
      <c r="G1983"/>
      <c r="I1983"/>
      <c r="J1983"/>
      <c r="K1983"/>
      <c r="L1983"/>
      <c r="M1983"/>
      <c r="N1983"/>
    </row>
    <row r="1984" spans="2:14" x14ac:dyDescent="0.2">
      <c r="B1984"/>
      <c r="C1984"/>
      <c r="D1984"/>
      <c r="F1984"/>
      <c r="G1984"/>
      <c r="I1984"/>
      <c r="J1984"/>
      <c r="K1984"/>
      <c r="L1984"/>
      <c r="M1984"/>
      <c r="N1984"/>
    </row>
  </sheetData>
  <sortState xmlns:xlrd2="http://schemas.microsoft.com/office/spreadsheetml/2017/richdata2" ref="C2:K1132">
    <sortCondition descending="1" ref="G2:G1132"/>
    <sortCondition ref="H2:H1132"/>
    <sortCondition ref="J2:J1132"/>
    <sortCondition ref="K2:K1132"/>
    <sortCondition descending="1" ref="I2:I1132"/>
  </sortState>
  <dataConsolidate function="count" link="1">
    <dataRefs count="2">
      <dataRef ref="A2:A1048576" sheet="AUS_female_points_list"/>
      <dataRef ref="A2:A1048576" sheet="AUS_male_points_list"/>
    </dataRefs>
  </dataConsolidate>
  <conditionalFormatting sqref="B1985:B1048576 B1:B1395">
    <cfRule type="duplicateValues" dxfId="33" priority="12"/>
  </conditionalFormatting>
  <conditionalFormatting sqref="K2:K1048576">
    <cfRule type="cellIs" dxfId="32" priority="1" operator="greaterThanOrEqual">
      <formula>4</formula>
    </cfRule>
  </conditionalFormatting>
  <pageMargins left="0.7" right="0.7" top="0.75" bottom="0.75" header="0.3" footer="0.3"/>
  <pageSetup paperSize="9"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1CE2E-5C1D-9E41-BB70-2F360F82E788}">
  <sheetPr>
    <tabColor theme="8" tint="0.59999389629810485"/>
  </sheetPr>
  <dimension ref="A1:Z1001"/>
  <sheetViews>
    <sheetView zoomScaleNormal="100" workbookViewId="0">
      <selection activeCell="S67" sqref="S67"/>
    </sheetView>
  </sheetViews>
  <sheetFormatPr baseColWidth="10" defaultRowHeight="16" x14ac:dyDescent="0.2"/>
  <cols>
    <col min="1" max="1" width="1.83203125" customWidth="1"/>
    <col min="2" max="2" width="24.33203125" bestFit="1" customWidth="1"/>
    <col min="3" max="3" width="17" bestFit="1" customWidth="1"/>
    <col min="4" max="4" width="10" style="5" bestFit="1" customWidth="1"/>
    <col min="5" max="5" width="5.1640625" bestFit="1" customWidth="1"/>
    <col min="6" max="6" width="3.1640625" style="2" bestFit="1" customWidth="1"/>
    <col min="7" max="11" width="5.1640625" bestFit="1" customWidth="1"/>
    <col min="12" max="15" width="10" bestFit="1" customWidth="1"/>
    <col min="16" max="16" width="10" style="50" bestFit="1" customWidth="1"/>
    <col min="17" max="17" width="9.83203125" customWidth="1"/>
    <col min="18" max="18" width="9.33203125" style="21" customWidth="1"/>
    <col min="19" max="19" width="8.6640625" customWidth="1"/>
  </cols>
  <sheetData>
    <row r="1" spans="1:26" ht="21" x14ac:dyDescent="0.25">
      <c r="A1" s="148" t="s">
        <v>1158</v>
      </c>
      <c r="B1" s="148"/>
      <c r="C1" s="148"/>
      <c r="D1" s="148"/>
      <c r="E1" s="148"/>
      <c r="F1" s="148"/>
      <c r="G1" s="148"/>
      <c r="H1" s="148"/>
      <c r="I1" s="148"/>
      <c r="J1" s="148"/>
      <c r="K1" s="148"/>
      <c r="L1" s="148"/>
      <c r="M1" s="148"/>
      <c r="N1" s="148"/>
      <c r="O1" s="148"/>
      <c r="P1" s="149"/>
      <c r="Q1" s="150" t="s">
        <v>1157</v>
      </c>
      <c r="R1" s="148"/>
      <c r="S1" s="148"/>
      <c r="T1" s="148"/>
    </row>
    <row r="2" spans="1:26" s="14" customFormat="1" ht="30" customHeight="1" x14ac:dyDescent="0.2">
      <c r="A2" s="20" t="s">
        <v>858</v>
      </c>
      <c r="B2" s="12" t="s">
        <v>3</v>
      </c>
      <c r="C2" s="12" t="s">
        <v>4</v>
      </c>
      <c r="D2" s="12" t="s">
        <v>0</v>
      </c>
      <c r="E2" s="13" t="s">
        <v>68</v>
      </c>
      <c r="F2" s="15" t="s">
        <v>69</v>
      </c>
      <c r="G2" s="15" t="s">
        <v>70</v>
      </c>
      <c r="H2" s="15" t="s">
        <v>71</v>
      </c>
      <c r="I2" s="15" t="s">
        <v>72</v>
      </c>
      <c r="J2" s="15" t="s">
        <v>73</v>
      </c>
      <c r="K2" s="15" t="s">
        <v>74</v>
      </c>
      <c r="L2" s="15" t="s">
        <v>75</v>
      </c>
      <c r="M2" s="15" t="s">
        <v>76</v>
      </c>
      <c r="N2" s="15" t="s">
        <v>77</v>
      </c>
      <c r="O2" s="15" t="s">
        <v>78</v>
      </c>
      <c r="P2" s="55" t="s">
        <v>79</v>
      </c>
      <c r="Q2" s="20" t="s">
        <v>84</v>
      </c>
      <c r="R2" s="22" t="s">
        <v>80</v>
      </c>
      <c r="S2" s="20" t="s">
        <v>83</v>
      </c>
      <c r="T2" s="54" t="s">
        <v>889</v>
      </c>
      <c r="V2" s="49" t="s">
        <v>1166</v>
      </c>
    </row>
    <row r="3" spans="1:26" x14ac:dyDescent="0.2">
      <c r="A3" t="str">
        <f>B3&amp;C3</f>
        <v>Stewart MCSWEYN1500m</v>
      </c>
      <c r="B3" t="s">
        <v>648</v>
      </c>
      <c r="C3" s="5" t="s">
        <v>28</v>
      </c>
      <c r="D3" s="5">
        <v>34851</v>
      </c>
      <c r="E3">
        <v>1406</v>
      </c>
      <c r="F3" s="2">
        <v>1</v>
      </c>
      <c r="G3">
        <v>1222</v>
      </c>
      <c r="H3">
        <v>1218</v>
      </c>
      <c r="I3">
        <v>1200</v>
      </c>
      <c r="J3">
        <v>1214</v>
      </c>
      <c r="K3">
        <v>1252</v>
      </c>
      <c r="L3" s="5">
        <v>44378</v>
      </c>
      <c r="M3" s="5">
        <v>44415</v>
      </c>
      <c r="N3" s="5">
        <v>44442</v>
      </c>
      <c r="O3" s="5">
        <v>44448</v>
      </c>
      <c r="P3" s="56">
        <v>44386</v>
      </c>
      <c r="Q3" s="39">
        <f>RANK(E3,$E$3:$E$485)</f>
        <v>1</v>
      </c>
      <c r="R3" s="2">
        <f>VLOOKUP(C3,Quals!$A$2:$C$23,3,FALSE)</f>
        <v>1175</v>
      </c>
      <c r="S3" s="2" t="str">
        <f>_xlfn.IFNA(IF(OR(AND(G3&gt;=R3,L3&gt;=Quals!$F$3,L3&lt;=Quals!$H$3), OR(AND(H3&gt;=R3,M3&gt;=Quals!$F$3,M3&lt;=Quals!$H$3), OR(AND(I3&gt;=R3,N3&gt;=Quals!$F$3,N3&lt;=Quals!$H$3), OR(AND(J3&gt;=R3,O3&gt;=Quals!$F$3,O3&lt;=Quals!$H$3), OR(AND(K3&gt;=R3,P3&gt;=Quals!$F$3,P3&lt;=Quals!$H$3))))), MATCH((B3&amp;C3),Autos!C:C,0)),"Q",""),"")</f>
        <v>Q</v>
      </c>
      <c r="T3" s="1" t="str">
        <f>IF(AND(S3 = "Q", IF(ISNA(VLOOKUP((B3&amp;C3),Autos!C:C,1,FALSE)), "Not in Auto",)),"Check", "No need")</f>
        <v>No need</v>
      </c>
      <c r="V3" s="7"/>
    </row>
    <row r="4" spans="1:26" x14ac:dyDescent="0.2">
      <c r="A4" t="str">
        <f>B4&amp;C4</f>
        <v>Oliver HOARE1500m</v>
      </c>
      <c r="B4" t="s">
        <v>649</v>
      </c>
      <c r="C4" s="5" t="s">
        <v>28</v>
      </c>
      <c r="D4" s="5">
        <v>35459</v>
      </c>
      <c r="E4">
        <v>1360</v>
      </c>
      <c r="F4" s="2">
        <v>2</v>
      </c>
      <c r="G4">
        <v>1251</v>
      </c>
      <c r="H4">
        <v>1207</v>
      </c>
      <c r="I4">
        <v>1191</v>
      </c>
      <c r="J4">
        <v>1200</v>
      </c>
      <c r="K4">
        <v>1195</v>
      </c>
      <c r="L4" s="5">
        <v>44590</v>
      </c>
      <c r="M4" s="5">
        <v>44448</v>
      </c>
      <c r="N4" s="5">
        <v>44442</v>
      </c>
      <c r="O4" s="5">
        <v>44325</v>
      </c>
      <c r="P4" s="56">
        <v>44310</v>
      </c>
      <c r="Q4" s="39">
        <f>RANK(E4,$E$3:$E$485)</f>
        <v>2</v>
      </c>
      <c r="R4" s="2">
        <f>VLOOKUP(C4,Quals!$A$2:$C$23,3,FALSE)</f>
        <v>1175</v>
      </c>
      <c r="S4" s="2" t="str">
        <f>_xlfn.IFNA(IF(OR(AND(G4&gt;=R4,L4&gt;=Quals!$F$3,L4&lt;=Quals!$H$3), OR(AND(H4&gt;=R4,M4&gt;=Quals!$F$3,M4&lt;=Quals!$H$3), OR(AND(I4&gt;=R4,N4&gt;=Quals!$F$3,N4&lt;=Quals!$H$3), OR(AND(J4&gt;=R4,O4&gt;=Quals!$F$3,O4&lt;=Quals!$H$3), OR(AND(K4&gt;=R4,P4&gt;=Quals!$F$3,P4&lt;=Quals!$H$3))))), MATCH((B4&amp;C4),Autos!C:C,0)),"Q",""),"")</f>
        <v>Q</v>
      </c>
      <c r="T4" s="1" t="str">
        <f>IF(AND(S4 = "Q", IF(ISNA(VLOOKUP((B4&amp;C4),Autos!C:C,1,FALSE)), "Not in Auto",)),"Check", "No need")</f>
        <v>No need</v>
      </c>
      <c r="V4" s="151" t="s">
        <v>1159</v>
      </c>
      <c r="W4" s="152"/>
      <c r="X4" s="152"/>
      <c r="Y4" s="152"/>
      <c r="Z4" s="153"/>
    </row>
    <row r="5" spans="1:26" x14ac:dyDescent="0.2">
      <c r="A5" t="str">
        <f>B5&amp;C5</f>
        <v>Ashley MOLONEYdecathlon</v>
      </c>
      <c r="B5" t="s">
        <v>519</v>
      </c>
      <c r="C5" s="5" t="s">
        <v>44</v>
      </c>
      <c r="D5" s="5">
        <v>36598</v>
      </c>
      <c r="E5">
        <v>1347</v>
      </c>
      <c r="F5" s="2">
        <v>1</v>
      </c>
      <c r="G5">
        <v>1227</v>
      </c>
      <c r="H5">
        <v>1142</v>
      </c>
      <c r="L5" s="5">
        <v>44413</v>
      </c>
      <c r="M5" s="5">
        <v>43642</v>
      </c>
      <c r="N5" s="5"/>
      <c r="O5" s="5"/>
      <c r="P5" s="56"/>
      <c r="Q5" s="39">
        <f>RANK(E5,$E$3:$E$485)</f>
        <v>3</v>
      </c>
      <c r="R5" s="2">
        <f>VLOOKUP(C5,Quals!$A$2:$C$23,3,FALSE)</f>
        <v>1181</v>
      </c>
      <c r="S5" s="2" t="str">
        <f>_xlfn.IFNA(IF(OR(AND(G5&gt;=R5,L5&gt;=Quals!$F$3,L5&lt;=Quals!$H$3), OR(AND(H5&gt;=R5,M5&gt;=Quals!$F$3,M5&lt;=Quals!$H$3), OR(AND(I5&gt;=R5,N5&gt;=Quals!$F$3,N5&lt;=Quals!$H$3), OR(AND(J5&gt;=R5,O5&gt;=Quals!$F$3,O5&lt;=Quals!$H$3), OR(AND(K5&gt;=R5,P5&gt;=Quals!$F$3,P5&lt;=Quals!$H$3))))), MATCH((B5&amp;C5),Autos!C:C,0)),"Q",""),"")</f>
        <v>Q</v>
      </c>
      <c r="T5" s="1" t="str">
        <f>IF(AND(S5 = "Q", IF(ISNA(VLOOKUP((B5&amp;C5),Autos!C:C,1,FALSE)), "Not in Auto",)),"Check", "No need")</f>
        <v>No need</v>
      </c>
      <c r="V5" s="154"/>
      <c r="W5" s="155"/>
      <c r="X5" s="155"/>
      <c r="Y5" s="155"/>
      <c r="Z5" s="156"/>
    </row>
    <row r="6" spans="1:26" x14ac:dyDescent="0.2">
      <c r="A6" t="str">
        <f>B6&amp;C6</f>
        <v>Brandon STARChigh-jump</v>
      </c>
      <c r="B6" t="s">
        <v>764</v>
      </c>
      <c r="C6" s="5" t="s">
        <v>35</v>
      </c>
      <c r="D6" s="5">
        <v>34297</v>
      </c>
      <c r="E6">
        <v>1330</v>
      </c>
      <c r="F6" s="2">
        <v>1</v>
      </c>
      <c r="G6">
        <v>1224</v>
      </c>
      <c r="H6">
        <v>1206</v>
      </c>
      <c r="I6">
        <v>1152</v>
      </c>
      <c r="J6">
        <v>1170</v>
      </c>
      <c r="K6">
        <v>1161</v>
      </c>
      <c r="L6" s="5">
        <v>44409</v>
      </c>
      <c r="M6" s="5">
        <v>44357</v>
      </c>
      <c r="N6" s="5">
        <v>44344</v>
      </c>
      <c r="O6" s="5">
        <v>44282</v>
      </c>
      <c r="P6" s="56">
        <v>44407</v>
      </c>
      <c r="Q6" s="39">
        <f>RANK(E6,$E$3:$E$485)</f>
        <v>4</v>
      </c>
      <c r="R6" s="2">
        <f>VLOOKUP(C6,Quals!$A$2:$C$23,3,FALSE)</f>
        <v>1206</v>
      </c>
      <c r="S6" s="2" t="str">
        <f>_xlfn.IFNA(IF(OR(AND(G6&gt;=R6,L6&gt;=Quals!$F$3,L6&lt;=Quals!$H$3), OR(AND(H6&gt;=R6,M6&gt;=Quals!$F$3,M6&lt;=Quals!$H$3), OR(AND(I6&gt;=R6,N6&gt;=Quals!$F$3,N6&lt;=Quals!$H$3), OR(AND(J6&gt;=R6,O6&gt;=Quals!$F$3,O6&lt;=Quals!$H$3), OR(AND(K6&gt;=R6,P6&gt;=Quals!$F$3,P6&lt;=Quals!$H$3))))), MATCH((B6&amp;C6),Autos!C:C,0)),"Q",""),"")</f>
        <v>Q</v>
      </c>
      <c r="T6" s="1" t="str">
        <f>IF(AND(S6 = "Q", IF(ISNA(VLOOKUP((B6&amp;C6),Autos!C:C,1,FALSE)), "Not in Auto",)),"Check", "No need")</f>
        <v>No need</v>
      </c>
      <c r="V6" s="157"/>
      <c r="W6" s="158"/>
      <c r="X6" s="158"/>
      <c r="Y6" s="158"/>
      <c r="Z6" s="159"/>
    </row>
    <row r="7" spans="1:26" x14ac:dyDescent="0.2">
      <c r="A7" t="str">
        <f>B7&amp;C7</f>
        <v>Peter BOL800m</v>
      </c>
      <c r="B7" t="s">
        <v>606</v>
      </c>
      <c r="C7" s="5" t="s">
        <v>27</v>
      </c>
      <c r="D7" s="5">
        <v>34387</v>
      </c>
      <c r="E7">
        <v>1327</v>
      </c>
      <c r="F7" s="2">
        <v>1</v>
      </c>
      <c r="G7">
        <v>1146</v>
      </c>
      <c r="H7">
        <v>1201</v>
      </c>
      <c r="I7">
        <v>1167</v>
      </c>
      <c r="J7">
        <v>1177</v>
      </c>
      <c r="K7">
        <v>1164</v>
      </c>
      <c r="L7" s="5">
        <v>44412</v>
      </c>
      <c r="M7" s="5">
        <v>44409</v>
      </c>
      <c r="N7" s="5">
        <v>44390</v>
      </c>
      <c r="O7" s="5">
        <v>44436</v>
      </c>
      <c r="P7" s="56">
        <v>44453</v>
      </c>
      <c r="Q7" s="39">
        <f>RANK(E7,$E$3:$E$485)</f>
        <v>5</v>
      </c>
      <c r="R7" s="2">
        <f>VLOOKUP(C7,Quals!$A$2:$C$23,3,FALSE)</f>
        <v>1167</v>
      </c>
      <c r="S7" s="2" t="str">
        <f>_xlfn.IFNA(IF(OR(AND(G7&gt;=R7,L7&gt;=Quals!$F$3,L7&lt;=Quals!$H$3), OR(AND(H7&gt;=R7,M7&gt;=Quals!$F$3,M7&lt;=Quals!$H$3), OR(AND(I7&gt;=R7,N7&gt;=Quals!$F$3,N7&lt;=Quals!$H$3), OR(AND(J7&gt;=R7,O7&gt;=Quals!$F$3,O7&lt;=Quals!$H$3), OR(AND(K7&gt;=R7,P7&gt;=Quals!$F$3,P7&lt;=Quals!$H$3))))), MATCH((B7&amp;C7),Autos!C:C,0)),"Q",""),"")</f>
        <v>Q</v>
      </c>
      <c r="T7" s="1" t="str">
        <f>IF(AND(S7 = "Q", IF(ISNA(VLOOKUP((B7&amp;C7),Autos!C:C,1,FALSE)), "Not in Auto",)),"Check", "No need")</f>
        <v>No need</v>
      </c>
    </row>
    <row r="8" spans="1:26" x14ac:dyDescent="0.2">
      <c r="A8" t="str">
        <f>B8&amp;C8</f>
        <v>Kurtis MARSCHALLpole-vault</v>
      </c>
      <c r="B8" t="s">
        <v>776</v>
      </c>
      <c r="C8" s="5" t="s">
        <v>36</v>
      </c>
      <c r="D8" s="5">
        <v>35545</v>
      </c>
      <c r="E8">
        <v>1294</v>
      </c>
      <c r="F8" s="2">
        <v>1</v>
      </c>
      <c r="G8">
        <v>1217</v>
      </c>
      <c r="H8">
        <v>1198</v>
      </c>
      <c r="I8">
        <v>1184</v>
      </c>
      <c r="J8">
        <v>1184</v>
      </c>
      <c r="K8">
        <v>1201</v>
      </c>
      <c r="L8" s="5">
        <v>44453</v>
      </c>
      <c r="M8" s="5">
        <v>44408</v>
      </c>
      <c r="N8" s="5">
        <v>44282</v>
      </c>
      <c r="O8" s="5">
        <v>44444</v>
      </c>
      <c r="P8" s="56">
        <v>44626</v>
      </c>
      <c r="Q8" s="39">
        <f>RANK(E8,$E$3:$E$485)</f>
        <v>6</v>
      </c>
      <c r="R8" s="2">
        <f>VLOOKUP(C8,Quals!$A$2:$C$23,3,FALSE)</f>
        <v>1212</v>
      </c>
      <c r="S8" s="2" t="str">
        <f>_xlfn.IFNA(IF(OR(AND(G8&gt;=R8,L8&gt;=Quals!$F$3,L8&lt;=Quals!$H$3), OR(AND(H8&gt;=R8,M8&gt;=Quals!$F$3,M8&lt;=Quals!$H$3), OR(AND(I8&gt;=R8,N8&gt;=Quals!$F$3,N8&lt;=Quals!$H$3), OR(AND(J8&gt;=R8,O8&gt;=Quals!$F$3,O8&lt;=Quals!$H$3), OR(AND(K8&gt;=R8,P8&gt;=Quals!$F$3,P8&lt;=Quals!$H$3))))), MATCH((B8&amp;C8),Autos!C:C,0)),"Q",""),"")</f>
        <v>Q</v>
      </c>
      <c r="T8" s="1" t="str">
        <f>IF(AND(S8 = "Q", IF(ISNA(VLOOKUP((B8&amp;C8),Autos!C:C,1,FALSE)), "Not in Auto",)),"Check", "No need")</f>
        <v>No need</v>
      </c>
      <c r="V8" s="160" t="s">
        <v>1160</v>
      </c>
      <c r="W8" s="161"/>
      <c r="X8" s="161"/>
      <c r="Y8" s="161"/>
      <c r="Z8" s="162"/>
    </row>
    <row r="9" spans="1:26" x14ac:dyDescent="0.2">
      <c r="A9" t="str">
        <f>B9&amp;C9</f>
        <v>Rohan BROWNING100m</v>
      </c>
      <c r="B9" t="s">
        <v>509</v>
      </c>
      <c r="C9" s="5" t="s">
        <v>2</v>
      </c>
      <c r="D9" s="5">
        <v>35795</v>
      </c>
      <c r="E9">
        <v>1281</v>
      </c>
      <c r="F9" s="2">
        <v>1</v>
      </c>
      <c r="G9">
        <v>1147</v>
      </c>
      <c r="H9">
        <v>1189</v>
      </c>
      <c r="I9">
        <v>1159</v>
      </c>
      <c r="J9">
        <v>1176</v>
      </c>
      <c r="K9">
        <v>1177</v>
      </c>
      <c r="L9" s="5">
        <v>44448</v>
      </c>
      <c r="M9" s="5">
        <v>44282</v>
      </c>
      <c r="N9" s="5">
        <v>44442</v>
      </c>
      <c r="O9" s="5">
        <v>44303</v>
      </c>
      <c r="P9" s="56">
        <v>44409</v>
      </c>
      <c r="Q9" s="39">
        <f>RANK(E9,$E$3:$E$485)</f>
        <v>7</v>
      </c>
      <c r="R9" s="2">
        <f>VLOOKUP(C9,Quals!$A$2:$C$23,3,FALSE)</f>
        <v>1189</v>
      </c>
      <c r="S9" s="2" t="str">
        <f>_xlfn.IFNA(IF(OR(AND(G9&gt;=R9,L9&gt;=Quals!$F$3,L9&lt;=Quals!$H$3), OR(AND(H9&gt;=R9,M9&gt;=Quals!$F$3,M9&lt;=Quals!$H$3), OR(AND(I9&gt;=R9,N9&gt;=Quals!$F$3,N9&lt;=Quals!$H$3), OR(AND(J9&gt;=R9,O9&gt;=Quals!$F$3,O9&lt;=Quals!$H$3), OR(AND(K9&gt;=R9,P9&gt;=Quals!$F$3,P9&lt;=Quals!$H$3))))), MATCH((B9&amp;C9),Autos!C:C,0)),"Q",""),"")</f>
        <v>Q</v>
      </c>
      <c r="T9" s="1" t="str">
        <f>IF(AND(S9 = "Q", IF(ISNA(VLOOKUP((B9&amp;C9),Autos!C:C,1,FALSE)), "Not in Auto",)),"Check", "No need")</f>
        <v>No need</v>
      </c>
      <c r="V9" s="163"/>
      <c r="W9" s="164"/>
      <c r="X9" s="164"/>
      <c r="Y9" s="164"/>
      <c r="Z9" s="165"/>
    </row>
    <row r="10" spans="1:26" x14ac:dyDescent="0.2">
      <c r="A10" t="str">
        <f>B10&amp;C10</f>
        <v>Matthew DENNYdiscus-throw</v>
      </c>
      <c r="B10" t="s">
        <v>788</v>
      </c>
      <c r="C10" s="5" t="s">
        <v>40</v>
      </c>
      <c r="D10" s="5">
        <v>35218</v>
      </c>
      <c r="E10">
        <v>1269</v>
      </c>
      <c r="F10" s="2">
        <v>1</v>
      </c>
      <c r="G10">
        <v>1190</v>
      </c>
      <c r="H10">
        <v>1155</v>
      </c>
      <c r="I10">
        <v>1132</v>
      </c>
      <c r="J10">
        <v>1173</v>
      </c>
      <c r="K10">
        <v>1146</v>
      </c>
      <c r="L10" s="5">
        <v>44408</v>
      </c>
      <c r="M10" s="5">
        <v>44407</v>
      </c>
      <c r="N10" s="5">
        <v>44303</v>
      </c>
      <c r="O10" s="5">
        <v>44359</v>
      </c>
      <c r="P10" s="56">
        <v>44632</v>
      </c>
      <c r="Q10" s="39">
        <f>RANK(E10,$E$3:$E$485)</f>
        <v>8</v>
      </c>
      <c r="R10" s="2">
        <f>VLOOKUP(C10,Quals!$A$2:$C$23,3,FALSE)</f>
        <v>1171</v>
      </c>
      <c r="S10" s="2" t="str">
        <f>_xlfn.IFNA(IF(OR(AND(G10&gt;=R10,L10&gt;=Quals!$F$3,L10&lt;=Quals!$H$3), OR(AND(H10&gt;=R10,M10&gt;=Quals!$F$3,M10&lt;=Quals!$H$3), OR(AND(I10&gt;=R10,N10&gt;=Quals!$F$3,N10&lt;=Quals!$H$3), OR(AND(J10&gt;=R10,O10&gt;=Quals!$F$3,O10&lt;=Quals!$H$3), OR(AND(K10&gt;=R10,P10&gt;=Quals!$F$3,P10&lt;=Quals!$H$3))))), MATCH((B10&amp;C10),Autos!C:C,0)),"Q",""),"")</f>
        <v>Q</v>
      </c>
      <c r="T10" s="1" t="str">
        <f>IF(AND(S10 = "Q", IF(ISNA(VLOOKUP((B10&amp;C10),Autos!C:C,1,FALSE)), "Not in Auto",)),"Check", "No need")</f>
        <v>No need</v>
      </c>
      <c r="V10" s="166"/>
      <c r="W10" s="167"/>
      <c r="X10" s="167"/>
      <c r="Y10" s="167"/>
      <c r="Z10" s="168"/>
    </row>
    <row r="11" spans="1:26" x14ac:dyDescent="0.2">
      <c r="A11" t="str">
        <f>B11&amp;C11</f>
        <v>Jye EDWARDS1500m</v>
      </c>
      <c r="B11" t="s">
        <v>650</v>
      </c>
      <c r="C11" s="6" t="s">
        <v>28</v>
      </c>
      <c r="D11" s="5">
        <v>35860</v>
      </c>
      <c r="E11">
        <v>1259</v>
      </c>
      <c r="F11" s="2">
        <v>3</v>
      </c>
      <c r="G11">
        <v>1210</v>
      </c>
      <c r="H11">
        <v>1189</v>
      </c>
      <c r="I11">
        <v>1199</v>
      </c>
      <c r="J11">
        <v>1184</v>
      </c>
      <c r="K11">
        <v>1193</v>
      </c>
      <c r="L11" s="5">
        <v>44378</v>
      </c>
      <c r="M11" s="5">
        <v>44304</v>
      </c>
      <c r="N11" s="5">
        <v>44386</v>
      </c>
      <c r="O11" s="5">
        <v>44366</v>
      </c>
      <c r="P11" s="56">
        <v>44378</v>
      </c>
      <c r="Q11" s="39">
        <f>RANK(E11,$E$3:$E$485)</f>
        <v>9</v>
      </c>
      <c r="R11" s="2">
        <f>VLOOKUP(C11,Quals!$A$2:$C$23,3,FALSE)</f>
        <v>1175</v>
      </c>
      <c r="S11" s="2" t="str">
        <f>_xlfn.IFNA(IF(OR(AND(G11&gt;=R11,L11&gt;=Quals!$F$3,L11&lt;=Quals!$H$3), OR(AND(H11&gt;=R11,M11&gt;=Quals!$F$3,M11&lt;=Quals!$H$3), OR(AND(I11&gt;=R11,N11&gt;=Quals!$F$3,N11&lt;=Quals!$H$3), OR(AND(J11&gt;=R11,O11&gt;=Quals!$F$3,O11&lt;=Quals!$H$3), OR(AND(K11&gt;=R11,P11&gt;=Quals!$F$3,P11&lt;=Quals!$H$3))))), MATCH((B11&amp;C11),Autos!C:C,0)),"Q",""),"")</f>
        <v>Q</v>
      </c>
      <c r="T11" s="1" t="str">
        <f>IF(AND(S11 = "Q", IF(ISNA(VLOOKUP((B11&amp;C11),Autos!C:C,1,FALSE)), "Not in Auto",)),"Check", "No need")</f>
        <v>No need</v>
      </c>
    </row>
    <row r="12" spans="1:26" x14ac:dyDescent="0.2">
      <c r="A12" t="str">
        <f>B12&amp;C12</f>
        <v>Nicholas HOUGH110mh</v>
      </c>
      <c r="B12" t="s">
        <v>721</v>
      </c>
      <c r="C12" s="6" t="s">
        <v>31</v>
      </c>
      <c r="D12" s="5">
        <v>34262</v>
      </c>
      <c r="E12">
        <v>1219</v>
      </c>
      <c r="F12" s="2">
        <v>1</v>
      </c>
      <c r="G12">
        <v>1114</v>
      </c>
      <c r="H12">
        <v>1156</v>
      </c>
      <c r="I12">
        <v>1140</v>
      </c>
      <c r="J12">
        <v>1112</v>
      </c>
      <c r="K12">
        <v>1145</v>
      </c>
      <c r="L12" s="5">
        <v>43644</v>
      </c>
      <c r="M12" s="5">
        <v>44282</v>
      </c>
      <c r="N12" s="5">
        <v>44304</v>
      </c>
      <c r="O12" s="5">
        <v>44632</v>
      </c>
      <c r="P12" s="56">
        <v>44411</v>
      </c>
      <c r="Q12" s="39">
        <f>RANK(E12,$E$3:$E$485)</f>
        <v>10</v>
      </c>
      <c r="R12" s="2">
        <f>VLOOKUP(C12,Quals!$A$2:$C$23,3,FALSE)</f>
        <v>1193</v>
      </c>
      <c r="S12" s="2" t="str">
        <f>_xlfn.IFNA(IF(OR(AND(G12&gt;=R12,L12&gt;=Quals!$F$3,L12&lt;=Quals!$H$3), OR(AND(H12&gt;=R12,M12&gt;=Quals!$F$3,M12&lt;=Quals!$H$3), OR(AND(I12&gt;=R12,N12&gt;=Quals!$F$3,N12&lt;=Quals!$H$3), OR(AND(J12&gt;=R12,O12&gt;=Quals!$F$3,O12&lt;=Quals!$H$3), OR(AND(K12&gt;=R12,P12&gt;=Quals!$F$3,P12&lt;=Quals!$H$3))))), MATCH((B12&amp;C12),Autos!C:C,0)),"Q",""),"")</f>
        <v/>
      </c>
      <c r="T12" s="1" t="str">
        <f>IF(AND(S12 = "Q", IF(ISNA(VLOOKUP((B12&amp;C12),Autos!C:C,1,FALSE)), "Not in Auto",)),"Check", "No need")</f>
        <v>No need</v>
      </c>
    </row>
    <row r="13" spans="1:26" x14ac:dyDescent="0.2">
      <c r="A13" t="str">
        <f>B13&amp;C13</f>
        <v>Daniel GOLUBOVICdecathlon</v>
      </c>
      <c r="B13" t="s">
        <v>725</v>
      </c>
      <c r="C13" s="6" t="s">
        <v>44</v>
      </c>
      <c r="D13" s="5">
        <v>34302</v>
      </c>
      <c r="E13">
        <v>1214</v>
      </c>
      <c r="F13" s="2">
        <v>2</v>
      </c>
      <c r="G13">
        <v>1178</v>
      </c>
      <c r="H13">
        <v>1161</v>
      </c>
      <c r="L13" s="5">
        <v>44549</v>
      </c>
      <c r="M13" s="5">
        <v>44366</v>
      </c>
      <c r="N13" s="5"/>
      <c r="O13" s="5"/>
      <c r="P13" s="56"/>
      <c r="Q13" s="39">
        <f>RANK(E13,$E$3:$E$485)</f>
        <v>11</v>
      </c>
      <c r="R13" s="2">
        <f>VLOOKUP(C13,Quals!$A$2:$C$23,3,FALSE)</f>
        <v>1181</v>
      </c>
      <c r="S13" s="2" t="str">
        <f>_xlfn.IFNA(IF(OR(AND(G13&gt;=R13,L13&gt;=Quals!$F$3,L13&lt;=Quals!$H$3), OR(AND(H13&gt;=R13,M13&gt;=Quals!$F$3,M13&lt;=Quals!$H$3), OR(AND(I13&gt;=R13,N13&gt;=Quals!$F$3,N13&lt;=Quals!$H$3), OR(AND(J13&gt;=R13,O13&gt;=Quals!$F$3,O13&lt;=Quals!$H$3), OR(AND(K13&gt;=R13,P13&gt;=Quals!$F$3,P13&lt;=Quals!$H$3))))), MATCH((B13&amp;C13),Autos!C:C,0)),"Q",""),"")</f>
        <v/>
      </c>
      <c r="T13" s="1" t="str">
        <f>IF(AND(S13 = "Q", IF(ISNA(VLOOKUP((B13&amp;C13),Autos!C:C,1,FALSE)), "Not in Auto",)),"Check", "No need")</f>
        <v>No need</v>
      </c>
    </row>
    <row r="14" spans="1:26" x14ac:dyDescent="0.2">
      <c r="A14" t="str">
        <f>B14&amp;C14</f>
        <v>Rhydian COWLEY20km-race-walking</v>
      </c>
      <c r="B14" t="s">
        <v>819</v>
      </c>
      <c r="C14" s="5" t="s">
        <v>81</v>
      </c>
      <c r="D14" s="5">
        <v>33242</v>
      </c>
      <c r="E14">
        <v>1214</v>
      </c>
      <c r="F14" s="2">
        <v>1</v>
      </c>
      <c r="G14">
        <v>1138</v>
      </c>
      <c r="H14">
        <v>1152</v>
      </c>
      <c r="I14">
        <v>1117</v>
      </c>
      <c r="L14" s="5">
        <v>44282</v>
      </c>
      <c r="M14" s="5">
        <v>44318</v>
      </c>
      <c r="N14" s="5">
        <v>44605</v>
      </c>
      <c r="O14" s="5"/>
      <c r="P14" s="56"/>
      <c r="Q14" s="39">
        <f>RANK(E14,$E$3:$E$485)</f>
        <v>11</v>
      </c>
      <c r="R14" s="2">
        <f>VLOOKUP(C14,Quals!$A$2:$C$23,3,FALSE)</f>
        <v>1149</v>
      </c>
      <c r="S14" s="2" t="str">
        <f>_xlfn.IFNA(IF(OR(AND(G14&gt;=R14,L14&gt;=Quals!$F$3,L14&lt;=Quals!$H$3), OR(AND(H14&gt;=R14,M14&gt;=Quals!$F$3,M14&lt;=Quals!$H$3), OR(AND(I14&gt;=R14,N14&gt;=Quals!$F$3,N14&lt;=Quals!$H$3), OR(AND(J14&gt;=R14,O14&gt;=Quals!$F$3,O14&lt;=Quals!$H$3), OR(AND(K14&gt;=R14,P14&gt;=Quals!$F$3,P14&lt;=Quals!$H$3))))), MATCH((B14&amp;C14),Autos!C:C,0)),"Q",""),"")</f>
        <v/>
      </c>
      <c r="T14" s="1" t="str">
        <f>IF(AND(S14 = "Q", IF(ISNA(VLOOKUP((B14&amp;C14),Autos!C:C,1,FALSE)), "Not in Auto",)),"Check", "No need")</f>
        <v>No need</v>
      </c>
    </row>
    <row r="15" spans="1:26" x14ac:dyDescent="0.2">
      <c r="A15" t="str">
        <f>B15&amp;C15</f>
        <v>Matthew RAMSDEN1500m</v>
      </c>
      <c r="B15" t="s">
        <v>651</v>
      </c>
      <c r="C15" s="5" t="s">
        <v>28</v>
      </c>
      <c r="D15" s="5">
        <v>35634</v>
      </c>
      <c r="E15">
        <v>1212</v>
      </c>
      <c r="F15" s="2">
        <v>4</v>
      </c>
      <c r="G15">
        <v>1134</v>
      </c>
      <c r="H15">
        <v>1048</v>
      </c>
      <c r="I15">
        <v>1150</v>
      </c>
      <c r="J15">
        <v>1187</v>
      </c>
      <c r="K15">
        <v>1126</v>
      </c>
      <c r="L15" s="5">
        <v>44339</v>
      </c>
      <c r="M15" s="5">
        <v>43642</v>
      </c>
      <c r="N15" s="5">
        <v>44429</v>
      </c>
      <c r="O15" s="5">
        <v>44380</v>
      </c>
      <c r="P15" s="56">
        <v>44304</v>
      </c>
      <c r="Q15" s="39">
        <f>RANK(E15,$E$3:$E$485)</f>
        <v>13</v>
      </c>
      <c r="R15" s="2">
        <f>VLOOKUP(C15,Quals!$A$2:$C$23,3,FALSE)</f>
        <v>1175</v>
      </c>
      <c r="S15" s="2" t="str">
        <f>_xlfn.IFNA(IF(OR(AND(G15&gt;=R15,L15&gt;=Quals!$F$3,L15&lt;=Quals!$H$3), OR(AND(H15&gt;=R15,M15&gt;=Quals!$F$3,M15&lt;=Quals!$H$3), OR(AND(I15&gt;=R15,N15&gt;=Quals!$F$3,N15&lt;=Quals!$H$3), OR(AND(J15&gt;=R15,O15&gt;=Quals!$F$3,O15&lt;=Quals!$H$3), OR(AND(K15&gt;=R15,P15&gt;=Quals!$F$3,P15&lt;=Quals!$H$3))))), MATCH((B15&amp;C15),Autos!C:C,0)),"Q",""),"")</f>
        <v>Q</v>
      </c>
      <c r="T15" s="1" t="str">
        <f>IF(AND(S15 = "Q", IF(ISNA(VLOOKUP((B15&amp;C15),Autos!C:C,1,FALSE)), "Not in Auto",)),"Check", "No need")</f>
        <v>No need</v>
      </c>
    </row>
    <row r="16" spans="1:26" x14ac:dyDescent="0.2">
      <c r="A16" t="str">
        <f>B16&amp;C16</f>
        <v>Cedric DUBLERdecathlon</v>
      </c>
      <c r="B16" t="s">
        <v>724</v>
      </c>
      <c r="C16" s="5" t="s">
        <v>44</v>
      </c>
      <c r="D16" s="5">
        <v>34712</v>
      </c>
      <c r="E16">
        <v>1212</v>
      </c>
      <c r="F16" s="2">
        <v>3</v>
      </c>
      <c r="G16">
        <v>1131</v>
      </c>
      <c r="H16">
        <v>1153</v>
      </c>
      <c r="L16" s="5">
        <v>43642</v>
      </c>
      <c r="M16" s="5">
        <v>44302</v>
      </c>
      <c r="N16" s="5"/>
      <c r="O16" s="5"/>
      <c r="P16" s="56"/>
      <c r="Q16" s="39">
        <f>RANK(E16,$E$3:$E$485)</f>
        <v>13</v>
      </c>
      <c r="R16" s="2">
        <f>VLOOKUP(C16,Quals!$A$2:$C$23,3,FALSE)</f>
        <v>1181</v>
      </c>
      <c r="S16" s="2" t="str">
        <f>_xlfn.IFNA(IF(OR(AND(G16&gt;=R16,L16&gt;=Quals!$F$3,L16&lt;=Quals!$H$3), OR(AND(H16&gt;=R16,M16&gt;=Quals!$F$3,M16&lt;=Quals!$H$3), OR(AND(I16&gt;=R16,N16&gt;=Quals!$F$3,N16&lt;=Quals!$H$3), OR(AND(J16&gt;=R16,O16&gt;=Quals!$F$3,O16&lt;=Quals!$H$3), OR(AND(K16&gt;=R16,P16&gt;=Quals!$F$3,P16&lt;=Quals!$H$3))))), MATCH((B16&amp;C16),Autos!C:C,0)),"Q",""),"")</f>
        <v/>
      </c>
      <c r="T16" s="1" t="str">
        <f>IF(AND(S16 = "Q", IF(ISNA(VLOOKUP((B16&amp;C16),Autos!C:C,1,FALSE)), "Not in Auto",)),"Check", "No need")</f>
        <v>No need</v>
      </c>
    </row>
    <row r="17" spans="1:20" x14ac:dyDescent="0.2">
      <c r="A17" t="str">
        <f>B17&amp;C17</f>
        <v>Ben BUCKINGHAM3000msc</v>
      </c>
      <c r="B17" t="s">
        <v>677</v>
      </c>
      <c r="C17" s="5" t="s">
        <v>34</v>
      </c>
      <c r="D17" s="5">
        <v>33550</v>
      </c>
      <c r="E17">
        <v>1211</v>
      </c>
      <c r="F17" s="2">
        <v>1</v>
      </c>
      <c r="G17">
        <v>1074</v>
      </c>
      <c r="H17">
        <v>1147</v>
      </c>
      <c r="I17">
        <v>1134</v>
      </c>
      <c r="L17" s="5">
        <v>43643</v>
      </c>
      <c r="M17" s="5">
        <v>44355</v>
      </c>
      <c r="N17" s="5">
        <v>44282</v>
      </c>
      <c r="O17" s="5"/>
      <c r="P17" s="56"/>
      <c r="Q17" s="39">
        <f>RANK(E17,$E$3:$E$485)</f>
        <v>15</v>
      </c>
      <c r="R17" s="2">
        <f>VLOOKUP(C17,Quals!$A$2:$C$23,3,FALSE)</f>
        <v>1158</v>
      </c>
      <c r="S17" s="2" t="str">
        <f>_xlfn.IFNA(IF(OR(AND(G17&gt;=R17,L17&gt;=Quals!$F$3,L17&lt;=Quals!$H$3), OR(AND(H17&gt;=R17,M17&gt;=Quals!$F$3,M17&lt;=Quals!$H$3), OR(AND(I17&gt;=R17,N17&gt;=Quals!$F$3,N17&lt;=Quals!$H$3), OR(AND(J17&gt;=R17,O17&gt;=Quals!$F$3,O17&lt;=Quals!$H$3), OR(AND(K17&gt;=R17,P17&gt;=Quals!$F$3,P17&lt;=Quals!$H$3))))), MATCH((B17&amp;C17),Autos!C:C,0)),"Q",""),"")</f>
        <v>Q</v>
      </c>
      <c r="T17" s="1" t="str">
        <f>IF(AND(S17 = "Q", IF(ISNA(VLOOKUP((B17&amp;C17),Autos!C:C,1,FALSE)), "Not in Auto",)),"Check", "No need")</f>
        <v>No need</v>
      </c>
    </row>
    <row r="18" spans="1:20" x14ac:dyDescent="0.2">
      <c r="A18" t="str">
        <f>B18&amp;C18</f>
        <v>Steven SOLOMON400m</v>
      </c>
      <c r="B18" t="s">
        <v>584</v>
      </c>
      <c r="C18" s="6" t="s">
        <v>26</v>
      </c>
      <c r="D18" s="5">
        <v>34105</v>
      </c>
      <c r="E18">
        <v>1209</v>
      </c>
      <c r="F18" s="2">
        <v>1</v>
      </c>
      <c r="G18">
        <v>1103</v>
      </c>
      <c r="H18">
        <v>1169</v>
      </c>
      <c r="I18">
        <v>1184</v>
      </c>
      <c r="J18">
        <v>1153</v>
      </c>
      <c r="K18">
        <v>1160</v>
      </c>
      <c r="L18" s="5">
        <v>43643</v>
      </c>
      <c r="M18" s="5">
        <v>44410</v>
      </c>
      <c r="N18" s="5">
        <v>44409</v>
      </c>
      <c r="O18" s="5">
        <v>44611</v>
      </c>
      <c r="P18" s="56">
        <v>44610</v>
      </c>
      <c r="Q18" s="39">
        <f>RANK(E18,$E$3:$E$485)</f>
        <v>16</v>
      </c>
      <c r="R18" s="2">
        <f>VLOOKUP(C18,Quals!$A$2:$C$23,3,FALSE)</f>
        <v>1187</v>
      </c>
      <c r="S18" s="2" t="str">
        <f>_xlfn.IFNA(IF(OR(AND(G18&gt;=R18,L18&gt;=Quals!$F$3,L18&lt;=Quals!$H$3), OR(AND(H18&gt;=R18,M18&gt;=Quals!$F$3,M18&lt;=Quals!$H$3), OR(AND(I18&gt;=R18,N18&gt;=Quals!$F$3,N18&lt;=Quals!$H$3), OR(AND(J18&gt;=R18,O18&gt;=Quals!$F$3,O18&lt;=Quals!$H$3), OR(AND(K18&gt;=R18,P18&gt;=Quals!$F$3,P18&lt;=Quals!$H$3))))), MATCH((B18&amp;C18),Autos!C:C,0)),"Q",""),"")</f>
        <v/>
      </c>
      <c r="T18" s="1" t="str">
        <f>IF(AND(S18 = "Q", IF(ISNA(VLOOKUP((B18&amp;C18),Autos!C:C,1,FALSE)), "Not in Auto",)),"Check", "No need")</f>
        <v>No need</v>
      </c>
    </row>
    <row r="19" spans="1:20" x14ac:dyDescent="0.2">
      <c r="A19" t="str">
        <f>B19&amp;C19</f>
        <v>Morgan MCDONALD5000m</v>
      </c>
      <c r="B19" t="s">
        <v>687</v>
      </c>
      <c r="C19" s="5" t="s">
        <v>29</v>
      </c>
      <c r="D19" s="5">
        <v>35178</v>
      </c>
      <c r="E19">
        <v>1207</v>
      </c>
      <c r="F19" s="2">
        <v>1</v>
      </c>
      <c r="G19">
        <v>1128</v>
      </c>
      <c r="H19">
        <v>1132</v>
      </c>
      <c r="I19">
        <v>1160</v>
      </c>
      <c r="L19" s="5">
        <v>44339</v>
      </c>
      <c r="M19" s="5">
        <v>44309</v>
      </c>
      <c r="N19" s="5">
        <v>44359</v>
      </c>
      <c r="O19" s="5"/>
      <c r="P19" s="56"/>
      <c r="Q19" s="39">
        <f>RANK(E19,$E$3:$E$485)</f>
        <v>17</v>
      </c>
      <c r="R19" s="2">
        <f>VLOOKUP(C19,Quals!$A$2:$C$23,3,FALSE)</f>
        <v>1161</v>
      </c>
      <c r="S19" s="2" t="str">
        <f>_xlfn.IFNA(IF(OR(AND(G19&gt;=R19,L19&gt;=Quals!$F$3,L19&lt;=Quals!$H$3), OR(AND(H19&gt;=R19,M19&gt;=Quals!$F$3,M19&lt;=Quals!$H$3), OR(AND(I19&gt;=R19,N19&gt;=Quals!$F$3,N19&lt;=Quals!$H$3), OR(AND(J19&gt;=R19,O19&gt;=Quals!$F$3,O19&lt;=Quals!$H$3), OR(AND(K19&gt;=R19,P19&gt;=Quals!$F$3,P19&lt;=Quals!$H$3))))), MATCH((B19&amp;C19),Autos!C:C,0)),"Q",""),"")</f>
        <v/>
      </c>
      <c r="T19" s="1" t="str">
        <f>IF(AND(S19 = "Q", IF(ISNA(VLOOKUP((B19&amp;C19),Autos!C:C,1,FALSE)), "Not in Auto",)),"Check", "No need")</f>
        <v>No need</v>
      </c>
    </row>
    <row r="20" spans="1:20" x14ac:dyDescent="0.2">
      <c r="A20" t="str">
        <f>B20&amp;C20</f>
        <v>Matthew RAMSDEN5000m</v>
      </c>
      <c r="B20" t="s">
        <v>651</v>
      </c>
      <c r="C20" s="5" t="s">
        <v>29</v>
      </c>
      <c r="D20" s="5">
        <v>35634</v>
      </c>
      <c r="E20">
        <v>1204</v>
      </c>
      <c r="F20" s="2">
        <v>2</v>
      </c>
      <c r="G20">
        <v>1203</v>
      </c>
      <c r="H20">
        <v>1127</v>
      </c>
      <c r="I20">
        <v>1135</v>
      </c>
      <c r="L20" s="5">
        <v>44390</v>
      </c>
      <c r="M20" s="5">
        <v>44376</v>
      </c>
      <c r="N20" s="5">
        <v>44327</v>
      </c>
      <c r="O20" s="5"/>
      <c r="P20" s="56"/>
      <c r="Q20" s="39">
        <f>RANK(E20,$E$3:$E$485)</f>
        <v>18</v>
      </c>
      <c r="R20" s="2">
        <f>VLOOKUP(C20,Quals!$A$2:$C$23,3,FALSE)</f>
        <v>1161</v>
      </c>
      <c r="S20" s="2" t="str">
        <f>_xlfn.IFNA(IF(OR(AND(G20&gt;=R20,L20&gt;=Quals!$F$3,L20&lt;=Quals!$H$3), OR(AND(H20&gt;=R20,M20&gt;=Quals!$F$3,M20&lt;=Quals!$H$3), OR(AND(I20&gt;=R20,N20&gt;=Quals!$F$3,N20&lt;=Quals!$H$3), OR(AND(J20&gt;=R20,O20&gt;=Quals!$F$3,O20&lt;=Quals!$H$3), OR(AND(K20&gt;=R20,P20&gt;=Quals!$F$3,P20&lt;=Quals!$H$3))))), MATCH((B20&amp;C20),Autos!C:C,0)),"Q",""),"")</f>
        <v/>
      </c>
      <c r="T20" s="1" t="str">
        <f>IF(AND(S20 = "Q", IF(ISNA(VLOOKUP((B20&amp;C20),Autos!C:C,1,FALSE)), "Not in Auto",)),"Check", "No need")</f>
        <v>No need</v>
      </c>
    </row>
    <row r="21" spans="1:20" x14ac:dyDescent="0.2">
      <c r="A21" t="str">
        <f>B21&amp;C21</f>
        <v>Nicholas ANDREWS110mh</v>
      </c>
      <c r="B21" t="s">
        <v>722</v>
      </c>
      <c r="C21" s="5" t="s">
        <v>31</v>
      </c>
      <c r="D21" s="5">
        <v>35463</v>
      </c>
      <c r="E21">
        <v>1204</v>
      </c>
      <c r="F21" s="2">
        <v>2</v>
      </c>
      <c r="G21">
        <v>1101</v>
      </c>
      <c r="H21">
        <v>1141</v>
      </c>
      <c r="I21">
        <v>1124</v>
      </c>
      <c r="J21">
        <v>1112</v>
      </c>
      <c r="K21">
        <v>1101</v>
      </c>
      <c r="L21" s="5">
        <v>43644</v>
      </c>
      <c r="M21" s="5">
        <v>44282</v>
      </c>
      <c r="N21" s="5">
        <v>44612</v>
      </c>
      <c r="O21" s="5">
        <v>44304</v>
      </c>
      <c r="P21" s="56">
        <v>44590</v>
      </c>
      <c r="Q21" s="39">
        <f>RANK(E21,$E$3:$E$485)</f>
        <v>18</v>
      </c>
      <c r="R21" s="2">
        <f>VLOOKUP(C21,Quals!$A$2:$C$23,3,FALSE)</f>
        <v>1193</v>
      </c>
      <c r="S21" s="2" t="str">
        <f>_xlfn.IFNA(IF(OR(AND(G21&gt;=R21,L21&gt;=Quals!$F$3,L21&lt;=Quals!$H$3), OR(AND(H21&gt;=R21,M21&gt;=Quals!$F$3,M21&lt;=Quals!$H$3), OR(AND(I21&gt;=R21,N21&gt;=Quals!$F$3,N21&lt;=Quals!$H$3), OR(AND(J21&gt;=R21,O21&gt;=Quals!$F$3,O21&lt;=Quals!$H$3), OR(AND(K21&gt;=R21,P21&gt;=Quals!$F$3,P21&lt;=Quals!$H$3))))), MATCH((B21&amp;C21),Autos!C:C,0)),"Q",""),"")</f>
        <v/>
      </c>
      <c r="T21" s="1" t="str">
        <f>IF(AND(S21 = "Q", IF(ISNA(VLOOKUP((B21&amp;C21),Autos!C:C,1,FALSE)), "Not in Auto",)),"Check", "No need")</f>
        <v>No need</v>
      </c>
    </row>
    <row r="22" spans="1:20" x14ac:dyDescent="0.2">
      <c r="A22" t="str">
        <f>B22&amp;C22</f>
        <v>Declan TINGAY20km-race-walking</v>
      </c>
      <c r="B22" t="s">
        <v>820</v>
      </c>
      <c r="C22" s="5" t="s">
        <v>81</v>
      </c>
      <c r="D22" s="5">
        <v>36197</v>
      </c>
      <c r="E22">
        <v>1202</v>
      </c>
      <c r="F22" s="2">
        <v>2</v>
      </c>
      <c r="G22">
        <v>1175</v>
      </c>
      <c r="H22">
        <v>1096</v>
      </c>
      <c r="I22">
        <v>1120</v>
      </c>
      <c r="L22" s="5">
        <v>44605</v>
      </c>
      <c r="M22" s="5">
        <v>44282</v>
      </c>
      <c r="N22" s="5">
        <v>44359</v>
      </c>
      <c r="O22" s="5"/>
      <c r="P22" s="56"/>
      <c r="Q22" s="39">
        <f>RANK(E22,$E$3:$E$485)</f>
        <v>20</v>
      </c>
      <c r="R22" s="2">
        <f>VLOOKUP(C22,Quals!$A$2:$C$23,3,FALSE)</f>
        <v>1149</v>
      </c>
      <c r="S22" s="2" t="str">
        <f>_xlfn.IFNA(IF(OR(AND(G22&gt;=R22,L22&gt;=Quals!$F$3,L22&lt;=Quals!$H$3), OR(AND(H22&gt;=R22,M22&gt;=Quals!$F$3,M22&lt;=Quals!$H$3), OR(AND(I22&gt;=R22,N22&gt;=Quals!$F$3,N22&lt;=Quals!$H$3), OR(AND(J22&gt;=R22,O22&gt;=Quals!$F$3,O22&lt;=Quals!$H$3), OR(AND(K22&gt;=R22,P22&gt;=Quals!$F$3,P22&lt;=Quals!$H$3))))), MATCH((B22&amp;C22),Autos!C:C,0)),"Q",""),"")</f>
        <v>Q</v>
      </c>
      <c r="T22" s="1" t="str">
        <f>IF(AND(S22 = "Q", IF(ISNA(VLOOKUP((B22&amp;C22),Autos!C:C,1,FALSE)), "Not in Auto",)),"Check", "No need")</f>
        <v>No need</v>
      </c>
    </row>
    <row r="23" spans="1:20" x14ac:dyDescent="0.2">
      <c r="A23" t="str">
        <f>B23&amp;C23</f>
        <v>Christopher MITREVSKIlong-jump</v>
      </c>
      <c r="B23" t="s">
        <v>734</v>
      </c>
      <c r="C23" s="5" t="s">
        <v>37</v>
      </c>
      <c r="D23" s="5">
        <v>35258</v>
      </c>
      <c r="E23">
        <v>1200</v>
      </c>
      <c r="F23" s="2">
        <v>1</v>
      </c>
      <c r="G23">
        <v>1146</v>
      </c>
      <c r="H23">
        <v>1142</v>
      </c>
      <c r="I23">
        <v>1149</v>
      </c>
      <c r="J23">
        <v>1079</v>
      </c>
      <c r="K23">
        <v>1092</v>
      </c>
      <c r="L23" s="5">
        <v>44353</v>
      </c>
      <c r="M23" s="5">
        <v>44282</v>
      </c>
      <c r="N23" s="5">
        <v>44618</v>
      </c>
      <c r="O23" s="5">
        <v>44355</v>
      </c>
      <c r="P23" s="56">
        <v>44304</v>
      </c>
      <c r="Q23" s="39">
        <f>RANK(E23,$E$3:$E$485)</f>
        <v>21</v>
      </c>
      <c r="R23" s="2">
        <f>VLOOKUP(C23,Quals!$A$2:$C$23,3,FALSE)</f>
        <v>1186</v>
      </c>
      <c r="S23" s="2" t="str">
        <f>_xlfn.IFNA(IF(OR(AND(G23&gt;=R23,L23&gt;=Quals!$F$3,L23&lt;=Quals!$H$3), OR(AND(H23&gt;=R23,M23&gt;=Quals!$F$3,M23&lt;=Quals!$H$3), OR(AND(I23&gt;=R23,N23&gt;=Quals!$F$3,N23&lt;=Quals!$H$3), OR(AND(J23&gt;=R23,O23&gt;=Quals!$F$3,O23&lt;=Quals!$H$3), OR(AND(K23&gt;=R23,P23&gt;=Quals!$F$3,P23&lt;=Quals!$H$3))))), MATCH((B23&amp;C23),Autos!C:C,0)),"Q",""),"")</f>
        <v/>
      </c>
      <c r="T23" s="1" t="str">
        <f>IF(AND(S23 = "Q", IF(ISNA(VLOOKUP((B23&amp;C23),Autos!C:C,1,FALSE)), "Not in Auto",)),"Check", "No need")</f>
        <v>No need</v>
      </c>
    </row>
    <row r="24" spans="1:20" x14ac:dyDescent="0.2">
      <c r="A24" t="str">
        <f>B24&amp;C24</f>
        <v>David MCNEILL5000m</v>
      </c>
      <c r="B24" t="s">
        <v>688</v>
      </c>
      <c r="C24" s="5" t="s">
        <v>29</v>
      </c>
      <c r="D24" s="5">
        <v>31691</v>
      </c>
      <c r="E24">
        <v>1199</v>
      </c>
      <c r="F24" s="2">
        <v>3</v>
      </c>
      <c r="G24">
        <v>1180</v>
      </c>
      <c r="H24">
        <v>1163</v>
      </c>
      <c r="I24">
        <v>1158</v>
      </c>
      <c r="L24" s="5">
        <v>44378</v>
      </c>
      <c r="M24" s="5">
        <v>44327</v>
      </c>
      <c r="N24" s="5">
        <v>44359</v>
      </c>
      <c r="O24" s="5"/>
      <c r="P24" s="56"/>
      <c r="Q24" s="39">
        <f>RANK(E24,$E$3:$E$485)</f>
        <v>22</v>
      </c>
      <c r="R24" s="2">
        <f>VLOOKUP(C24,Quals!$A$2:$C$23,3,FALSE)</f>
        <v>1161</v>
      </c>
      <c r="S24" s="2" t="str">
        <f>_xlfn.IFNA(IF(OR(AND(G24&gt;=R24,L24&gt;=Quals!$F$3,L24&lt;=Quals!$H$3), OR(AND(H24&gt;=R24,M24&gt;=Quals!$F$3,M24&lt;=Quals!$H$3), OR(AND(I24&gt;=R24,N24&gt;=Quals!$F$3,N24&lt;=Quals!$H$3), OR(AND(J24&gt;=R24,O24&gt;=Quals!$F$3,O24&lt;=Quals!$H$3), OR(AND(K24&gt;=R24,P24&gt;=Quals!$F$3,P24&lt;=Quals!$H$3))))), MATCH((B24&amp;C24),Autos!C:C,0)),"Q",""),"")</f>
        <v>Q</v>
      </c>
      <c r="T24" s="1" t="str">
        <f>IF(AND(S24 = "Q", IF(ISNA(VLOOKUP((B24&amp;C24),Autos!C:C,1,FALSE)), "Not in Auto",)),"Check", "No need")</f>
        <v>No need</v>
      </c>
    </row>
    <row r="25" spans="1:20" x14ac:dyDescent="0.2">
      <c r="A25" t="str">
        <f>B25&amp;C25</f>
        <v>Charlie HUNTER800m</v>
      </c>
      <c r="B25" t="s">
        <v>607</v>
      </c>
      <c r="C25" s="5" t="s">
        <v>27</v>
      </c>
      <c r="D25" s="5">
        <v>35266</v>
      </c>
      <c r="E25">
        <v>1197</v>
      </c>
      <c r="F25" s="2">
        <v>2</v>
      </c>
      <c r="G25">
        <v>1107</v>
      </c>
      <c r="H25">
        <v>1193</v>
      </c>
      <c r="I25">
        <v>1151</v>
      </c>
      <c r="J25">
        <v>1113</v>
      </c>
      <c r="K25">
        <v>1166</v>
      </c>
      <c r="L25" s="5">
        <v>44310</v>
      </c>
      <c r="M25" s="5">
        <v>44369</v>
      </c>
      <c r="N25" s="5">
        <v>44358</v>
      </c>
      <c r="O25" s="5">
        <v>44590</v>
      </c>
      <c r="P25" s="56">
        <v>44360</v>
      </c>
      <c r="Q25" s="39">
        <f>RANK(E25,$E$3:$E$485)</f>
        <v>23</v>
      </c>
      <c r="R25" s="2">
        <f>VLOOKUP(C25,Quals!$A$2:$C$23,3,FALSE)</f>
        <v>1167</v>
      </c>
      <c r="S25" s="2" t="str">
        <f>_xlfn.IFNA(IF(OR(AND(G25&gt;=R25,L25&gt;=Quals!$F$3,L25&lt;=Quals!$H$3), OR(AND(H25&gt;=R25,M25&gt;=Quals!$F$3,M25&lt;=Quals!$H$3), OR(AND(I25&gt;=R25,N25&gt;=Quals!$F$3,N25&lt;=Quals!$H$3), OR(AND(J25&gt;=R25,O25&gt;=Quals!$F$3,O25&lt;=Quals!$H$3), OR(AND(K25&gt;=R25,P25&gt;=Quals!$F$3,P25&lt;=Quals!$H$3))))), MATCH((B25&amp;C25),Autos!C:C,0)),"Q",""),"")</f>
        <v/>
      </c>
      <c r="T25" s="1" t="str">
        <f>IF(AND(S25 = "Q", IF(ISNA(VLOOKUP((B25&amp;C25),Autos!C:C,1,FALSE)), "Not in Auto",)),"Check", "No need")</f>
        <v>No need</v>
      </c>
    </row>
    <row r="26" spans="1:20" x14ac:dyDescent="0.2">
      <c r="A26" t="str">
        <f>B26&amp;C26</f>
        <v>Henry FRAYNElong-jump</v>
      </c>
      <c r="B26" t="s">
        <v>735</v>
      </c>
      <c r="C26" s="5" t="s">
        <v>37</v>
      </c>
      <c r="D26" s="5">
        <v>32977</v>
      </c>
      <c r="E26">
        <v>1195</v>
      </c>
      <c r="F26" s="2">
        <v>2</v>
      </c>
      <c r="G26">
        <v>1131</v>
      </c>
      <c r="H26">
        <v>1123</v>
      </c>
      <c r="I26">
        <v>1129</v>
      </c>
      <c r="J26">
        <v>1105</v>
      </c>
      <c r="K26">
        <v>1061</v>
      </c>
      <c r="L26" s="5">
        <v>44304</v>
      </c>
      <c r="M26" s="5">
        <v>44408</v>
      </c>
      <c r="N26" s="5">
        <v>44353</v>
      </c>
      <c r="O26" s="5">
        <v>44282</v>
      </c>
      <c r="P26" s="56">
        <v>44339</v>
      </c>
      <c r="Q26" s="39">
        <f>RANK(E26,$E$3:$E$485)</f>
        <v>24</v>
      </c>
      <c r="R26" s="2">
        <f>VLOOKUP(C26,Quals!$A$2:$C$23,3,FALSE)</f>
        <v>1186</v>
      </c>
      <c r="S26" s="2" t="str">
        <f>_xlfn.IFNA(IF(OR(AND(G26&gt;=R26,L26&gt;=Quals!$F$3,L26&lt;=Quals!$H$3), OR(AND(H26&gt;=R26,M26&gt;=Quals!$F$3,M26&lt;=Quals!$H$3), OR(AND(I26&gt;=R26,N26&gt;=Quals!$F$3,N26&lt;=Quals!$H$3), OR(AND(J26&gt;=R26,O26&gt;=Quals!$F$3,O26&lt;=Quals!$H$3), OR(AND(K26&gt;=R26,P26&gt;=Quals!$F$3,P26&lt;=Quals!$H$3))))), MATCH((B26&amp;C26),Autos!C:C,0)),"Q",""),"")</f>
        <v/>
      </c>
      <c r="T26" s="1" t="str">
        <f>IF(AND(S26 = "Q", IF(ISNA(VLOOKUP((B26&amp;C26),Autos!C:C,1,FALSE)), "Not in Auto",)),"Check", "No need")</f>
        <v>No need</v>
      </c>
    </row>
    <row r="27" spans="1:20" x14ac:dyDescent="0.2">
      <c r="A27" t="str">
        <f>B27&amp;C27</f>
        <v>Rorey HUNTER1500m</v>
      </c>
      <c r="B27" t="s">
        <v>652</v>
      </c>
      <c r="C27" s="5" t="s">
        <v>28</v>
      </c>
      <c r="D27" s="5">
        <v>34002</v>
      </c>
      <c r="E27">
        <v>1187</v>
      </c>
      <c r="F27" s="2">
        <v>5</v>
      </c>
      <c r="G27">
        <v>1143</v>
      </c>
      <c r="H27">
        <v>1045</v>
      </c>
      <c r="I27">
        <v>1142</v>
      </c>
      <c r="J27">
        <v>1121</v>
      </c>
      <c r="K27">
        <v>1155</v>
      </c>
      <c r="L27" s="5">
        <v>44304</v>
      </c>
      <c r="M27" s="5">
        <v>43642</v>
      </c>
      <c r="N27" s="5">
        <v>44380</v>
      </c>
      <c r="O27" s="5">
        <v>44376</v>
      </c>
      <c r="P27" s="56">
        <v>44366</v>
      </c>
      <c r="Q27" s="39">
        <f>RANK(E27,$E$3:$E$485)</f>
        <v>25</v>
      </c>
      <c r="R27" s="2">
        <f>VLOOKUP(C27,Quals!$A$2:$C$23,3,FALSE)</f>
        <v>1175</v>
      </c>
      <c r="S27" s="2" t="str">
        <f>_xlfn.IFNA(IF(OR(AND(G27&gt;=R27,L27&gt;=Quals!$F$3,L27&lt;=Quals!$H$3), OR(AND(H27&gt;=R27,M27&gt;=Quals!$F$3,M27&lt;=Quals!$H$3), OR(AND(I27&gt;=R27,N27&gt;=Quals!$F$3,N27&lt;=Quals!$H$3), OR(AND(J27&gt;=R27,O27&gt;=Quals!$F$3,O27&lt;=Quals!$H$3), OR(AND(K27&gt;=R27,P27&gt;=Quals!$F$3,P27&lt;=Quals!$H$3))))), MATCH((B27&amp;C27),Autos!C:C,0)),"Q",""),"")</f>
        <v/>
      </c>
      <c r="T27" s="1" t="str">
        <f>IF(AND(S27 = "Q", IF(ISNA(VLOOKUP((B27&amp;C27),Autos!C:C,1,FALSE)), "Not in Auto",)),"Check", "No need")</f>
        <v>No need</v>
      </c>
    </row>
    <row r="28" spans="1:20" x14ac:dyDescent="0.2">
      <c r="A28" t="str">
        <f>B28&amp;C28</f>
        <v>Kyle SWAN20km-race-walking</v>
      </c>
      <c r="B28" t="s">
        <v>821</v>
      </c>
      <c r="C28" s="5" t="s">
        <v>81</v>
      </c>
      <c r="D28" s="5">
        <v>36247</v>
      </c>
      <c r="E28">
        <v>1187</v>
      </c>
      <c r="F28" s="2">
        <v>3</v>
      </c>
      <c r="G28">
        <v>1155</v>
      </c>
      <c r="H28">
        <v>1103</v>
      </c>
      <c r="I28">
        <v>1103</v>
      </c>
      <c r="L28" s="5">
        <v>44605</v>
      </c>
      <c r="M28" s="5">
        <v>44282</v>
      </c>
      <c r="N28" s="5">
        <v>44359</v>
      </c>
      <c r="O28" s="5"/>
      <c r="P28" s="56"/>
      <c r="Q28" s="39">
        <f>RANK(E28,$E$3:$E$485)</f>
        <v>25</v>
      </c>
      <c r="R28" s="2">
        <f>VLOOKUP(C28,Quals!$A$2:$C$23,3,FALSE)</f>
        <v>1149</v>
      </c>
      <c r="S28" s="2" t="str">
        <f>_xlfn.IFNA(IF(OR(AND(G28&gt;=R28,L28&gt;=Quals!$F$3,L28&lt;=Quals!$H$3), OR(AND(H28&gt;=R28,M28&gt;=Quals!$F$3,M28&lt;=Quals!$H$3), OR(AND(I28&gt;=R28,N28&gt;=Quals!$F$3,N28&lt;=Quals!$H$3), OR(AND(J28&gt;=R28,O28&gt;=Quals!$F$3,O28&lt;=Quals!$H$3), OR(AND(K28&gt;=R28,P28&gt;=Quals!$F$3,P28&lt;=Quals!$H$3))))), MATCH((B28&amp;C28),Autos!C:C,0)),"Q",""),"")</f>
        <v>Q</v>
      </c>
      <c r="T28" s="1" t="str">
        <f>IF(AND(S28 = "Q", IF(ISNA(VLOOKUP((B28&amp;C28),Autos!C:C,1,FALSE)), "Not in Auto",)),"Check", "No need")</f>
        <v>No need</v>
      </c>
    </row>
    <row r="29" spans="1:20" x14ac:dyDescent="0.2">
      <c r="A29" t="str">
        <f>B29&amp;C29</f>
        <v>Jack RAYNER10000m</v>
      </c>
      <c r="B29" t="s">
        <v>708</v>
      </c>
      <c r="C29" s="6" t="s">
        <v>30</v>
      </c>
      <c r="D29" s="5">
        <v>35052</v>
      </c>
      <c r="E29">
        <v>1185</v>
      </c>
      <c r="F29" s="2">
        <v>1</v>
      </c>
      <c r="G29">
        <v>1202</v>
      </c>
      <c r="H29">
        <v>1106</v>
      </c>
      <c r="L29" s="5">
        <v>44626</v>
      </c>
      <c r="M29" s="5">
        <v>44587</v>
      </c>
      <c r="N29" s="5"/>
      <c r="O29" s="5"/>
      <c r="P29" s="56"/>
      <c r="Q29" s="39">
        <f>RANK(E29,$E$3:$E$485)</f>
        <v>27</v>
      </c>
      <c r="R29" s="2">
        <f>VLOOKUP(C29,Quals!$A$2:$C$23,3,FALSE)</f>
        <v>1182</v>
      </c>
      <c r="S29" s="2" t="str">
        <f>_xlfn.IFNA(IF(OR(AND(G29&gt;=R29,L29&gt;=Quals!$F$3,L29&lt;=Quals!$H$3), OR(AND(H29&gt;=R29,M29&gt;=Quals!$F$3,M29&lt;=Quals!$H$3), OR(AND(I29&gt;=R29,N29&gt;=Quals!$F$3,N29&lt;=Quals!$H$3), OR(AND(J29&gt;=R29,O29&gt;=Quals!$F$3,O29&lt;=Quals!$H$3), OR(AND(K29&gt;=R29,P29&gt;=Quals!$F$3,P29&lt;=Quals!$H$3))))), MATCH((B29&amp;C29),Autos!C:C,0)),"Q",""),"")</f>
        <v/>
      </c>
      <c r="T29" s="1" t="str">
        <f>IF(AND(S29 = "Q", IF(ISNA(VLOOKUP((B29&amp;C29),Autos!C:C,1,FALSE)), "Not in Auto",)),"Check", "No need")</f>
        <v>No need</v>
      </c>
    </row>
    <row r="30" spans="1:20" x14ac:dyDescent="0.2">
      <c r="A30" t="str">
        <f>B30&amp;C30</f>
        <v>Jeffrey RISELEY800m</v>
      </c>
      <c r="B30" t="s">
        <v>608</v>
      </c>
      <c r="C30" s="5" t="s">
        <v>27</v>
      </c>
      <c r="D30" s="5">
        <v>31727</v>
      </c>
      <c r="E30">
        <v>1180</v>
      </c>
      <c r="F30" s="2">
        <v>3</v>
      </c>
      <c r="G30">
        <v>1178</v>
      </c>
      <c r="H30">
        <v>1163</v>
      </c>
      <c r="I30">
        <v>1119</v>
      </c>
      <c r="J30">
        <v>1162</v>
      </c>
      <c r="K30">
        <v>1161</v>
      </c>
      <c r="L30" s="5">
        <v>44367</v>
      </c>
      <c r="M30" s="5">
        <v>44349</v>
      </c>
      <c r="N30" s="5">
        <v>44606</v>
      </c>
      <c r="O30" s="5">
        <v>44359</v>
      </c>
      <c r="P30" s="56">
        <v>44408</v>
      </c>
      <c r="Q30" s="39">
        <f>RANK(E30,$E$3:$E$485)</f>
        <v>28</v>
      </c>
      <c r="R30" s="2">
        <f>VLOOKUP(C30,Quals!$A$2:$C$23,3,FALSE)</f>
        <v>1167</v>
      </c>
      <c r="S30" s="2" t="str">
        <f>_xlfn.IFNA(IF(OR(AND(G30&gt;=R30,L30&gt;=Quals!$F$3,L30&lt;=Quals!$H$3), OR(AND(H30&gt;=R30,M30&gt;=Quals!$F$3,M30&lt;=Quals!$H$3), OR(AND(I30&gt;=R30,N30&gt;=Quals!$F$3,N30&lt;=Quals!$H$3), OR(AND(J30&gt;=R30,O30&gt;=Quals!$F$3,O30&lt;=Quals!$H$3), OR(AND(K30&gt;=R30,P30&gt;=Quals!$F$3,P30&lt;=Quals!$H$3))))), MATCH((B30&amp;C30),Autos!C:C,0)),"Q",""),"")</f>
        <v/>
      </c>
      <c r="T30" s="1" t="str">
        <f>IF(AND(S30 = "Q", IF(ISNA(VLOOKUP((B30&amp;C30),Autos!C:C,1,FALSE)), "Not in Auto",)),"Check", "No need")</f>
        <v>No need</v>
      </c>
    </row>
    <row r="31" spans="1:20" x14ac:dyDescent="0.2">
      <c r="A31" t="str">
        <f>B31&amp;C31</f>
        <v>Matthew CLARKE3000msc</v>
      </c>
      <c r="B31" t="s">
        <v>678</v>
      </c>
      <c r="C31" s="5" t="s">
        <v>34</v>
      </c>
      <c r="D31" s="5">
        <v>34818</v>
      </c>
      <c r="E31">
        <v>1178</v>
      </c>
      <c r="F31" s="2">
        <v>2</v>
      </c>
      <c r="G31">
        <v>1155</v>
      </c>
      <c r="H31">
        <v>1056</v>
      </c>
      <c r="I31">
        <v>1157</v>
      </c>
      <c r="L31" s="5">
        <v>44365</v>
      </c>
      <c r="M31" s="5">
        <v>43643</v>
      </c>
      <c r="N31" s="5">
        <v>44372</v>
      </c>
      <c r="O31" s="5"/>
      <c r="P31" s="56"/>
      <c r="Q31" s="39">
        <f>RANK(E31,$E$3:$E$485)</f>
        <v>29</v>
      </c>
      <c r="R31" s="2">
        <f>VLOOKUP(C31,Quals!$A$2:$C$23,3,FALSE)</f>
        <v>1158</v>
      </c>
      <c r="S31" s="2" t="str">
        <f>_xlfn.IFNA(IF(OR(AND(G31&gt;=R31,L31&gt;=Quals!$F$3,L31&lt;=Quals!$H$3), OR(AND(H31&gt;=R31,M31&gt;=Quals!$F$3,M31&lt;=Quals!$H$3), OR(AND(I31&gt;=R31,N31&gt;=Quals!$F$3,N31&lt;=Quals!$H$3), OR(AND(J31&gt;=R31,O31&gt;=Quals!$F$3,O31&lt;=Quals!$H$3), OR(AND(K31&gt;=R31,P31&gt;=Quals!$F$3,P31&lt;=Quals!$H$3))))), MATCH((B31&amp;C31),Autos!C:C,0)),"Q",""),"")</f>
        <v/>
      </c>
      <c r="T31" s="1" t="str">
        <f>IF(AND(S31 = "Q", IF(ISNA(VLOOKUP((B31&amp;C31),Autos!C:C,1,FALSE)), "Not in Auto",)),"Check", "No need")</f>
        <v>No need</v>
      </c>
    </row>
    <row r="32" spans="1:20" x14ac:dyDescent="0.2">
      <c r="A32" t="str">
        <f>B32&amp;C32</f>
        <v>Alex BECK400m</v>
      </c>
      <c r="B32" t="s">
        <v>560</v>
      </c>
      <c r="C32" s="5" t="s">
        <v>26</v>
      </c>
      <c r="D32" s="5">
        <v>33641</v>
      </c>
      <c r="E32">
        <v>1177</v>
      </c>
      <c r="F32" s="2">
        <v>2</v>
      </c>
      <c r="G32">
        <v>1105</v>
      </c>
      <c r="H32">
        <v>1071</v>
      </c>
      <c r="I32">
        <v>1084</v>
      </c>
      <c r="J32">
        <v>1095</v>
      </c>
      <c r="K32">
        <v>1143</v>
      </c>
      <c r="L32" s="5">
        <v>44282</v>
      </c>
      <c r="M32" s="5">
        <v>43643</v>
      </c>
      <c r="N32" s="5">
        <v>44303</v>
      </c>
      <c r="O32" s="5">
        <v>44632</v>
      </c>
      <c r="P32" s="56">
        <v>44409</v>
      </c>
      <c r="Q32" s="39">
        <f>RANK(E32,$E$3:$E$485)</f>
        <v>30</v>
      </c>
      <c r="R32" s="2">
        <f>VLOOKUP(C32,Quals!$A$2:$C$23,3,FALSE)</f>
        <v>1187</v>
      </c>
      <c r="S32" s="2" t="str">
        <f>_xlfn.IFNA(IF(OR(AND(G32&gt;=R32,L32&gt;=Quals!$F$3,L32&lt;=Quals!$H$3), OR(AND(H32&gt;=R32,M32&gt;=Quals!$F$3,M32&lt;=Quals!$H$3), OR(AND(I32&gt;=R32,N32&gt;=Quals!$F$3,N32&lt;=Quals!$H$3), OR(AND(J32&gt;=R32,O32&gt;=Quals!$F$3,O32&lt;=Quals!$H$3), OR(AND(K32&gt;=R32,P32&gt;=Quals!$F$3,P32&lt;=Quals!$H$3))))), MATCH((B32&amp;C32),Autos!C:C,0)),"Q",""),"")</f>
        <v/>
      </c>
      <c r="T32" s="1" t="str">
        <f>IF(AND(S32 = "Q", IF(ISNA(VLOOKUP((B32&amp;C32),Autos!C:C,1,FALSE)), "Not in Auto",)),"Check", "No need")</f>
        <v>No need</v>
      </c>
    </row>
    <row r="33" spans="1:20" x14ac:dyDescent="0.2">
      <c r="A33" t="str">
        <f>B33&amp;C33</f>
        <v>Joel BADENhigh-jump</v>
      </c>
      <c r="B33" t="s">
        <v>765</v>
      </c>
      <c r="C33" s="5" t="s">
        <v>35</v>
      </c>
      <c r="D33" s="5">
        <v>35096</v>
      </c>
      <c r="E33">
        <v>1177</v>
      </c>
      <c r="F33" s="2">
        <v>2</v>
      </c>
      <c r="G33">
        <v>1117</v>
      </c>
      <c r="H33">
        <v>1126</v>
      </c>
      <c r="I33">
        <v>1152</v>
      </c>
      <c r="J33">
        <v>1037</v>
      </c>
      <c r="K33">
        <v>1143</v>
      </c>
      <c r="L33" s="5">
        <v>44282</v>
      </c>
      <c r="M33" s="5">
        <v>44632</v>
      </c>
      <c r="N33" s="5">
        <v>44611</v>
      </c>
      <c r="O33" s="5">
        <v>43642</v>
      </c>
      <c r="P33" s="56">
        <v>44569</v>
      </c>
      <c r="Q33" s="39">
        <f>RANK(E33,$E$3:$E$485)</f>
        <v>30</v>
      </c>
      <c r="R33" s="2">
        <f>VLOOKUP(C33,Quals!$A$2:$C$23,3,FALSE)</f>
        <v>1206</v>
      </c>
      <c r="S33" s="2" t="str">
        <f>_xlfn.IFNA(IF(OR(AND(G33&gt;=R33,L33&gt;=Quals!$F$3,L33&lt;=Quals!$H$3), OR(AND(H33&gt;=R33,M33&gt;=Quals!$F$3,M33&lt;=Quals!$H$3), OR(AND(I33&gt;=R33,N33&gt;=Quals!$F$3,N33&lt;=Quals!$H$3), OR(AND(J33&gt;=R33,O33&gt;=Quals!$F$3,O33&lt;=Quals!$H$3), OR(AND(K33&gt;=R33,P33&gt;=Quals!$F$3,P33&lt;=Quals!$H$3))))), MATCH((B33&amp;C33),Autos!C:C,0)),"Q",""),"")</f>
        <v/>
      </c>
      <c r="T33" s="1" t="str">
        <f>IF(AND(S33 = "Q", IF(ISNA(VLOOKUP((B33&amp;C33),Autos!C:C,1,FALSE)), "Not in Auto",)),"Check", "No need")</f>
        <v>No need</v>
      </c>
    </row>
    <row r="34" spans="1:20" x14ac:dyDescent="0.2">
      <c r="A34" t="str">
        <f>B34&amp;C34</f>
        <v>James NIPPERESS3000msc</v>
      </c>
      <c r="B34" t="s">
        <v>679</v>
      </c>
      <c r="C34" s="5" t="s">
        <v>34</v>
      </c>
      <c r="D34" s="5">
        <v>33014</v>
      </c>
      <c r="E34">
        <v>1176</v>
      </c>
      <c r="F34" s="2">
        <v>3</v>
      </c>
      <c r="G34">
        <v>1122</v>
      </c>
      <c r="H34">
        <v>1113</v>
      </c>
      <c r="I34">
        <v>1120</v>
      </c>
      <c r="L34" s="5">
        <v>44304</v>
      </c>
      <c r="M34" s="5">
        <v>44282</v>
      </c>
      <c r="N34" s="5">
        <v>44355</v>
      </c>
      <c r="O34" s="5"/>
      <c r="P34" s="56"/>
      <c r="Q34" s="39">
        <f>RANK(E34,$E$3:$E$485)</f>
        <v>32</v>
      </c>
      <c r="R34" s="2">
        <f>VLOOKUP(C34,Quals!$A$2:$C$23,3,FALSE)</f>
        <v>1158</v>
      </c>
      <c r="S34" s="2" t="str">
        <f>_xlfn.IFNA(IF(OR(AND(G34&gt;=R34,L34&gt;=Quals!$F$3,L34&lt;=Quals!$H$3), OR(AND(H34&gt;=R34,M34&gt;=Quals!$F$3,M34&lt;=Quals!$H$3), OR(AND(I34&gt;=R34,N34&gt;=Quals!$F$3,N34&lt;=Quals!$H$3), OR(AND(J34&gt;=R34,O34&gt;=Quals!$F$3,O34&lt;=Quals!$H$3), OR(AND(K34&gt;=R34,P34&gt;=Quals!$F$3,P34&lt;=Quals!$H$3))))), MATCH((B34&amp;C34),Autos!C:C,0)),"Q",""),"")</f>
        <v/>
      </c>
      <c r="T34" s="1" t="str">
        <f>IF(AND(S34 = "Q", IF(ISNA(VLOOKUP((B34&amp;C34),Autos!C:C,1,FALSE)), "Not in Auto",)),"Check", "No need")</f>
        <v>No need</v>
      </c>
    </row>
    <row r="35" spans="1:20" x14ac:dyDescent="0.2">
      <c r="A35" t="str">
        <f>B35&amp;C35</f>
        <v>Chris DOUGLAS400mh</v>
      </c>
      <c r="B35" t="s">
        <v>728</v>
      </c>
      <c r="C35" s="5" t="s">
        <v>33</v>
      </c>
      <c r="D35" s="5">
        <v>35471</v>
      </c>
      <c r="E35">
        <v>1176</v>
      </c>
      <c r="F35" s="2">
        <v>1</v>
      </c>
      <c r="G35">
        <v>1155</v>
      </c>
      <c r="H35">
        <v>1145</v>
      </c>
      <c r="I35">
        <v>1141</v>
      </c>
      <c r="J35">
        <v>1102</v>
      </c>
      <c r="K35">
        <v>1102</v>
      </c>
      <c r="L35" s="5">
        <v>44304</v>
      </c>
      <c r="M35" s="5">
        <v>44280</v>
      </c>
      <c r="N35" s="5">
        <v>44286</v>
      </c>
      <c r="O35" s="5">
        <v>44365</v>
      </c>
      <c r="P35" s="56">
        <v>44352</v>
      </c>
      <c r="Q35" s="39">
        <f>RANK(E35,$E$3:$E$485)</f>
        <v>32</v>
      </c>
      <c r="R35" s="2">
        <f>VLOOKUP(C35,Quals!$A$2:$C$23,3,FALSE)</f>
        <v>1185</v>
      </c>
      <c r="S35" s="2" t="str">
        <f>_xlfn.IFNA(IF(OR(AND(G35&gt;=R35,L35&gt;=Quals!$F$3,L35&lt;=Quals!$H$3), OR(AND(H35&gt;=R35,M35&gt;=Quals!$F$3,M35&lt;=Quals!$H$3), OR(AND(I35&gt;=R35,N35&gt;=Quals!$F$3,N35&lt;=Quals!$H$3), OR(AND(J35&gt;=R35,O35&gt;=Quals!$F$3,O35&lt;=Quals!$H$3), OR(AND(K35&gt;=R35,P35&gt;=Quals!$F$3,P35&lt;=Quals!$H$3))))), MATCH((B35&amp;C35),Autos!C:C,0)),"Q",""),"")</f>
        <v/>
      </c>
      <c r="T35" s="1" t="str">
        <f>IF(AND(S35 = "Q", IF(ISNA(VLOOKUP((B35&amp;C35),Autos!C:C,1,FALSE)), "Not in Auto",)),"Check", "No need")</f>
        <v>No need</v>
      </c>
    </row>
    <row r="36" spans="1:20" x14ac:dyDescent="0.2">
      <c r="A36" t="str">
        <f>B36&amp;C36</f>
        <v>Patrick TIERNAN10000m</v>
      </c>
      <c r="B36" t="s">
        <v>707</v>
      </c>
      <c r="C36" s="5" t="s">
        <v>30</v>
      </c>
      <c r="D36" s="5">
        <v>34588</v>
      </c>
      <c r="E36">
        <v>1175</v>
      </c>
      <c r="F36" s="2">
        <v>2</v>
      </c>
      <c r="G36">
        <v>1190</v>
      </c>
      <c r="H36">
        <v>1154</v>
      </c>
      <c r="L36" s="5">
        <v>44170</v>
      </c>
      <c r="M36" s="5">
        <v>44626</v>
      </c>
      <c r="N36" s="5"/>
      <c r="O36" s="5"/>
      <c r="P36" s="56"/>
      <c r="Q36" s="39">
        <f>RANK(E36,$E$3:$E$485)</f>
        <v>34</v>
      </c>
      <c r="R36" s="2">
        <f>VLOOKUP(C36,Quals!$A$2:$C$23,3,FALSE)</f>
        <v>1182</v>
      </c>
      <c r="S36" s="2" t="str">
        <f>_xlfn.IFNA(IF(OR(AND(G36&gt;=R36,L36&gt;=Quals!$F$3,L36&lt;=Quals!$H$3), OR(AND(H36&gt;=R36,M36&gt;=Quals!$F$3,M36&lt;=Quals!$H$3), OR(AND(I36&gt;=R36,N36&gt;=Quals!$F$3,N36&lt;=Quals!$H$3), OR(AND(J36&gt;=R36,O36&gt;=Quals!$F$3,O36&lt;=Quals!$H$3), OR(AND(K36&gt;=R36,P36&gt;=Quals!$F$3,P36&lt;=Quals!$H$3))))), MATCH((B36&amp;C36),Autos!C:C,0)),"Q",""),"")</f>
        <v/>
      </c>
      <c r="T36" s="1" t="str">
        <f>IF(AND(S36 = "Q", IF(ISNA(VLOOKUP((B36&amp;C36),Autos!C:C,1,FALSE)), "Not in Auto",)),"Check", "No need")</f>
        <v>No need</v>
      </c>
    </row>
    <row r="37" spans="1:20" x14ac:dyDescent="0.2">
      <c r="A37" t="str">
        <f>B37&amp;C37</f>
        <v>Edward TRIPPAS3000msc</v>
      </c>
      <c r="B37" t="s">
        <v>680</v>
      </c>
      <c r="C37" s="5" t="s">
        <v>34</v>
      </c>
      <c r="D37" s="5">
        <v>36060</v>
      </c>
      <c r="E37">
        <v>1162</v>
      </c>
      <c r="F37" s="2">
        <v>4</v>
      </c>
      <c r="G37">
        <v>1168</v>
      </c>
      <c r="H37">
        <v>1117</v>
      </c>
      <c r="I37">
        <v>1139</v>
      </c>
      <c r="L37" s="5">
        <v>44376</v>
      </c>
      <c r="M37" s="5">
        <v>44304</v>
      </c>
      <c r="N37" s="5">
        <v>44344</v>
      </c>
      <c r="O37" s="5"/>
      <c r="P37" s="56"/>
      <c r="Q37" s="39">
        <f>RANK(E37,$E$3:$E$485)</f>
        <v>35</v>
      </c>
      <c r="R37" s="2">
        <f>VLOOKUP(C37,Quals!$A$2:$C$23,3,FALSE)</f>
        <v>1158</v>
      </c>
      <c r="S37" s="2" t="str">
        <f>_xlfn.IFNA(IF(OR(AND(G37&gt;=R37,L37&gt;=Quals!$F$3,L37&lt;=Quals!$H$3), OR(AND(H37&gt;=R37,M37&gt;=Quals!$F$3,M37&lt;=Quals!$H$3), OR(AND(I37&gt;=R37,N37&gt;=Quals!$F$3,N37&lt;=Quals!$H$3), OR(AND(J37&gt;=R37,O37&gt;=Quals!$F$3,O37&lt;=Quals!$H$3), OR(AND(K37&gt;=R37,P37&gt;=Quals!$F$3,P37&lt;=Quals!$H$3))))), MATCH((B37&amp;C37),Autos!C:C,0)),"Q",""),"")</f>
        <v/>
      </c>
      <c r="T37" s="1" t="str">
        <f>IF(AND(S37 = "Q", IF(ISNA(VLOOKUP((B37&amp;C37),Autos!C:C,1,FALSE)), "Not in Auto",)),"Check", "No need")</f>
        <v>No need</v>
      </c>
    </row>
    <row r="38" spans="1:20" x14ac:dyDescent="0.2">
      <c r="A38" t="str">
        <f>B38&amp;C38</f>
        <v>Damien BIRKINHEADshot-put</v>
      </c>
      <c r="B38" t="s">
        <v>793</v>
      </c>
      <c r="C38" s="5" t="s">
        <v>39</v>
      </c>
      <c r="D38" s="5">
        <v>34067</v>
      </c>
      <c r="E38">
        <v>1159</v>
      </c>
      <c r="F38" s="2">
        <v>1</v>
      </c>
      <c r="G38">
        <v>1094</v>
      </c>
      <c r="H38">
        <v>1091</v>
      </c>
      <c r="I38">
        <v>1093</v>
      </c>
      <c r="J38">
        <v>1113</v>
      </c>
      <c r="K38">
        <v>1093</v>
      </c>
      <c r="L38" s="5">
        <v>43643</v>
      </c>
      <c r="M38" s="5">
        <v>44304</v>
      </c>
      <c r="N38" s="5">
        <v>44359</v>
      </c>
      <c r="O38" s="5">
        <v>44365</v>
      </c>
      <c r="P38" s="56">
        <v>44296</v>
      </c>
      <c r="Q38" s="39">
        <f>RANK(E38,$E$3:$E$485)</f>
        <v>36</v>
      </c>
      <c r="R38" s="2">
        <f>VLOOKUP(C38,Quals!$A$2:$C$23,3,FALSE)</f>
        <v>1187</v>
      </c>
      <c r="S38" s="2" t="str">
        <f>_xlfn.IFNA(IF(OR(AND(G38&gt;=R38,L38&gt;=Quals!$F$3,L38&lt;=Quals!$H$3), OR(AND(H38&gt;=R38,M38&gt;=Quals!$F$3,M38&lt;=Quals!$H$3), OR(AND(I38&gt;=R38,N38&gt;=Quals!$F$3,N38&lt;=Quals!$H$3), OR(AND(J38&gt;=R38,O38&gt;=Quals!$F$3,O38&lt;=Quals!$H$3), OR(AND(K38&gt;=R38,P38&gt;=Quals!$F$3,P38&lt;=Quals!$H$3))))), MATCH((B38&amp;C38),Autos!C:C,0)),"Q",""),"")</f>
        <v/>
      </c>
      <c r="T38" s="1" t="str">
        <f>IF(AND(S38 = "Q", IF(ISNA(VLOOKUP((B38&amp;C38),Autos!C:C,1,FALSE)), "Not in Auto",)),"Check", "No need")</f>
        <v>No need</v>
      </c>
    </row>
    <row r="39" spans="1:20" x14ac:dyDescent="0.2">
      <c r="A39" t="str">
        <f>B39&amp;C39</f>
        <v>Jack HALE100m</v>
      </c>
      <c r="B39" t="s">
        <v>510</v>
      </c>
      <c r="C39" s="5" t="s">
        <v>2</v>
      </c>
      <c r="D39" s="5">
        <v>35937</v>
      </c>
      <c r="E39">
        <v>1153</v>
      </c>
      <c r="F39" s="2">
        <v>2</v>
      </c>
      <c r="G39">
        <v>1037</v>
      </c>
      <c r="H39">
        <v>1095</v>
      </c>
      <c r="I39">
        <v>1114</v>
      </c>
      <c r="J39">
        <v>1118</v>
      </c>
      <c r="K39">
        <v>1095</v>
      </c>
      <c r="L39" s="5">
        <v>43642</v>
      </c>
      <c r="M39" s="5">
        <v>44282</v>
      </c>
      <c r="N39" s="5">
        <v>44359</v>
      </c>
      <c r="O39" s="5">
        <v>44604</v>
      </c>
      <c r="P39" s="56">
        <v>44366</v>
      </c>
      <c r="Q39" s="39">
        <f>RANK(E39,$E$3:$E$485)</f>
        <v>37</v>
      </c>
      <c r="R39" s="2">
        <f>VLOOKUP(C39,Quals!$A$2:$C$23,3,FALSE)</f>
        <v>1189</v>
      </c>
      <c r="S39" s="2" t="str">
        <f>_xlfn.IFNA(IF(OR(AND(G39&gt;=R39,L39&gt;=Quals!$F$3,L39&lt;=Quals!$H$3), OR(AND(H39&gt;=R39,M39&gt;=Quals!$F$3,M39&lt;=Quals!$H$3), OR(AND(I39&gt;=R39,N39&gt;=Quals!$F$3,N39&lt;=Quals!$H$3), OR(AND(J39&gt;=R39,O39&gt;=Quals!$F$3,O39&lt;=Quals!$H$3), OR(AND(K39&gt;=R39,P39&gt;=Quals!$F$3,P39&lt;=Quals!$H$3))))), MATCH((B39&amp;C39),Autos!C:C,0)),"Q",""),"")</f>
        <v/>
      </c>
      <c r="T39" s="1" t="str">
        <f>IF(AND(S39 = "Q", IF(ISNA(VLOOKUP((B39&amp;C39),Autos!C:C,1,FALSE)), "Not in Auto",)),"Check", "No need")</f>
        <v>No need</v>
      </c>
    </row>
    <row r="40" spans="1:20" x14ac:dyDescent="0.2">
      <c r="A40" t="str">
        <f>B40&amp;C40</f>
        <v>David MCNEILL10000m</v>
      </c>
      <c r="B40" t="s">
        <v>688</v>
      </c>
      <c r="C40" s="5" t="s">
        <v>30</v>
      </c>
      <c r="D40" s="5">
        <v>31691</v>
      </c>
      <c r="E40">
        <v>1149</v>
      </c>
      <c r="F40" s="2">
        <v>3</v>
      </c>
      <c r="G40">
        <v>1106</v>
      </c>
      <c r="H40">
        <v>1098</v>
      </c>
      <c r="L40" s="5">
        <v>44222</v>
      </c>
      <c r="M40" s="5">
        <v>44587</v>
      </c>
      <c r="N40" s="5"/>
      <c r="O40" s="5"/>
      <c r="P40" s="56"/>
      <c r="Q40" s="39">
        <f>RANK(E40,$E$3:$E$485)</f>
        <v>38</v>
      </c>
      <c r="R40" s="2">
        <f>VLOOKUP(C40,Quals!$A$2:$C$23,3,FALSE)</f>
        <v>1182</v>
      </c>
      <c r="S40" s="2" t="str">
        <f>_xlfn.IFNA(IF(OR(AND(G40&gt;=R40,L40&gt;=Quals!$F$3,L40&lt;=Quals!$H$3), OR(AND(H40&gt;=R40,M40&gt;=Quals!$F$3,M40&lt;=Quals!$H$3), OR(AND(I40&gt;=R40,N40&gt;=Quals!$F$3,N40&lt;=Quals!$H$3), OR(AND(J40&gt;=R40,O40&gt;=Quals!$F$3,O40&lt;=Quals!$H$3), OR(AND(K40&gt;=R40,P40&gt;=Quals!$F$3,P40&lt;=Quals!$H$3))))), MATCH((B40&amp;C40),Autos!C:C,0)),"Q",""),"")</f>
        <v/>
      </c>
      <c r="T40" s="1" t="str">
        <f>IF(AND(S40 = "Q", IF(ISNA(VLOOKUP((B40&amp;C40),Autos!C:C,1,FALSE)), "Not in Auto",)),"Check", "No need")</f>
        <v>No need</v>
      </c>
    </row>
    <row r="41" spans="1:20" x14ac:dyDescent="0.2">
      <c r="A41" t="str">
        <f>B41&amp;C41</f>
        <v>Angus ARMSTRONGpole-vault</v>
      </c>
      <c r="B41" t="s">
        <v>777</v>
      </c>
      <c r="C41" t="s">
        <v>36</v>
      </c>
      <c r="D41" s="5">
        <v>35506</v>
      </c>
      <c r="E41">
        <v>1149</v>
      </c>
      <c r="F41" s="2">
        <v>2</v>
      </c>
      <c r="G41">
        <v>1102</v>
      </c>
      <c r="H41">
        <v>1061</v>
      </c>
      <c r="I41">
        <v>1102</v>
      </c>
      <c r="J41">
        <v>1102</v>
      </c>
      <c r="K41">
        <v>1021</v>
      </c>
      <c r="L41" s="5">
        <v>43641</v>
      </c>
      <c r="M41" s="5">
        <v>44282</v>
      </c>
      <c r="N41" s="5">
        <v>44568</v>
      </c>
      <c r="O41" s="5">
        <v>44589</v>
      </c>
      <c r="P41" s="56">
        <v>44304</v>
      </c>
      <c r="Q41" s="39">
        <f>RANK(E41,$E$3:$E$485)</f>
        <v>38</v>
      </c>
      <c r="R41" s="2">
        <f>VLOOKUP(C41,Quals!$A$2:$C$23,3,FALSE)</f>
        <v>1212</v>
      </c>
      <c r="S41" s="2" t="str">
        <f>_xlfn.IFNA(IF(OR(AND(G41&gt;=R41,L41&gt;=Quals!$F$3,L41&lt;=Quals!$H$3), OR(AND(H41&gt;=R41,M41&gt;=Quals!$F$3,M41&lt;=Quals!$H$3), OR(AND(I41&gt;=R41,N41&gt;=Quals!$F$3,N41&lt;=Quals!$H$3), OR(AND(J41&gt;=R41,O41&gt;=Quals!$F$3,O41&lt;=Quals!$H$3), OR(AND(K41&gt;=R41,P41&gt;=Quals!$F$3,P41&lt;=Quals!$H$3))))), MATCH((B41&amp;C41),Autos!C:C,0)),"Q",""),"")</f>
        <v/>
      </c>
      <c r="T41" s="1" t="str">
        <f>IF(AND(S41 = "Q", IF(ISNA(VLOOKUP((B41&amp;C41),Autos!C:C,1,FALSE)), "Not in Auto",)),"Check", "No need")</f>
        <v>No need</v>
      </c>
    </row>
    <row r="42" spans="1:20" x14ac:dyDescent="0.2">
      <c r="A42" t="str">
        <f>B42&amp;C42</f>
        <v>Aidan MURPHY200m</v>
      </c>
      <c r="B42" t="s">
        <v>521</v>
      </c>
      <c r="C42" s="5" t="s">
        <v>25</v>
      </c>
      <c r="D42" s="5">
        <v>37908</v>
      </c>
      <c r="E42">
        <v>1148</v>
      </c>
      <c r="F42" s="2">
        <v>1</v>
      </c>
      <c r="G42">
        <v>1163</v>
      </c>
      <c r="H42">
        <v>1118</v>
      </c>
      <c r="I42">
        <v>1124</v>
      </c>
      <c r="J42">
        <v>1121</v>
      </c>
      <c r="K42">
        <v>1121</v>
      </c>
      <c r="L42" s="5">
        <v>44612</v>
      </c>
      <c r="M42" s="5">
        <v>44604</v>
      </c>
      <c r="N42" s="5">
        <v>44569</v>
      </c>
      <c r="O42" s="5">
        <v>44527</v>
      </c>
      <c r="P42" s="56">
        <v>44612</v>
      </c>
      <c r="Q42" s="39">
        <f>RANK(E42,$E$3:$E$485)</f>
        <v>40</v>
      </c>
      <c r="R42" s="2">
        <f>VLOOKUP(C42,Quals!$A$2:$C$23,3,FALSE)</f>
        <v>1182</v>
      </c>
      <c r="S42" s="2" t="str">
        <f>_xlfn.IFNA(IF(OR(AND(G42&gt;=R42,L42&gt;=Quals!$F$3,L42&lt;=Quals!$H$3), OR(AND(H42&gt;=R42,M42&gt;=Quals!$F$3,M42&lt;=Quals!$H$3), OR(AND(I42&gt;=R42,N42&gt;=Quals!$F$3,N42&lt;=Quals!$H$3), OR(AND(J42&gt;=R42,O42&gt;=Quals!$F$3,O42&lt;=Quals!$H$3), OR(AND(K42&gt;=R42,P42&gt;=Quals!$F$3,P42&lt;=Quals!$H$3))))), MATCH((B42&amp;C42),Autos!C:C,0)),"Q",""),"")</f>
        <v/>
      </c>
      <c r="T42" s="1" t="str">
        <f>IF(AND(S42 = "Q", IF(ISNA(VLOOKUP((B42&amp;C42),Autos!C:C,1,FALSE)), "Not in Auto",)),"Check", "No need")</f>
        <v>No need</v>
      </c>
    </row>
    <row r="43" spans="1:20" x14ac:dyDescent="0.2">
      <c r="A43" t="str">
        <f>B43&amp;C43</f>
        <v>Brett ROBINSONmarathon</v>
      </c>
      <c r="B43" t="s">
        <v>709</v>
      </c>
      <c r="C43" s="6" t="s">
        <v>82</v>
      </c>
      <c r="D43" s="5">
        <v>33366</v>
      </c>
      <c r="E43">
        <v>1144</v>
      </c>
      <c r="F43" s="2">
        <v>1</v>
      </c>
      <c r="G43">
        <v>1188</v>
      </c>
      <c r="H43">
        <v>1086</v>
      </c>
      <c r="L43" s="5">
        <v>43863</v>
      </c>
      <c r="M43" s="5">
        <v>44542</v>
      </c>
      <c r="N43" s="5"/>
      <c r="O43" s="5"/>
      <c r="P43" s="56"/>
      <c r="Q43" s="39">
        <f>RANK(E43,$E$3:$E$485)</f>
        <v>41</v>
      </c>
      <c r="R43" s="2" t="str">
        <f>VLOOKUP(C43,Quals!$A$2:$C$23,3,FALSE)</f>
        <v>Discr.</v>
      </c>
      <c r="S43" s="2" t="str">
        <f>_xlfn.IFNA(IF(OR(AND(G43&gt;=R43,L43&gt;=Quals!$F$3,L43&lt;=Quals!$H$3), OR(AND(H43&gt;=R43,M43&gt;=Quals!$F$3,M43&lt;=Quals!$H$3), OR(AND(I43&gt;=R43,N43&gt;=Quals!$F$3,N43&lt;=Quals!$H$3), OR(AND(J43&gt;=R43,O43&gt;=Quals!$F$3,O43&lt;=Quals!$H$3), OR(AND(K43&gt;=R43,P43&gt;=Quals!$F$3,P43&lt;=Quals!$H$3))))), MATCH((B43&amp;C43),Autos!C:C,0)),"Q",""),"")</f>
        <v/>
      </c>
      <c r="T43" s="1" t="str">
        <f>IF(AND(S43 = "Q", IF(ISNA(VLOOKUP((B43&amp;C43),Autos!C:C,1,FALSE)), "Not in Auto",)),"Check", "No need")</f>
        <v>No need</v>
      </c>
    </row>
    <row r="44" spans="1:20" x14ac:dyDescent="0.2">
      <c r="A44" t="str">
        <f>B44&amp;C44</f>
        <v>Jack ANSTEY1500m</v>
      </c>
      <c r="B44" t="s">
        <v>619</v>
      </c>
      <c r="C44" s="5" t="s">
        <v>28</v>
      </c>
      <c r="D44" s="5">
        <v>35528</v>
      </c>
      <c r="E44">
        <v>1141</v>
      </c>
      <c r="F44" s="2">
        <v>6</v>
      </c>
      <c r="G44">
        <v>1179</v>
      </c>
      <c r="H44">
        <v>1176</v>
      </c>
      <c r="I44">
        <v>1102</v>
      </c>
      <c r="J44">
        <v>1118</v>
      </c>
      <c r="K44">
        <v>1095</v>
      </c>
      <c r="L44" s="5">
        <v>44619</v>
      </c>
      <c r="M44" s="5">
        <v>44604</v>
      </c>
      <c r="N44" s="5">
        <v>44353</v>
      </c>
      <c r="O44" s="5">
        <v>44296</v>
      </c>
      <c r="P44" s="56">
        <v>44345</v>
      </c>
      <c r="Q44" s="39">
        <f>RANK(E44,$E$3:$E$485)</f>
        <v>42</v>
      </c>
      <c r="R44" s="2">
        <f>VLOOKUP(C44,Quals!$A$2:$C$23,3,FALSE)</f>
        <v>1175</v>
      </c>
      <c r="S44" s="2" t="str">
        <f>_xlfn.IFNA(IF(OR(AND(G44&gt;=R44,L44&gt;=Quals!$F$3,L44&lt;=Quals!$H$3), OR(AND(H44&gt;=R44,M44&gt;=Quals!$F$3,M44&lt;=Quals!$H$3), OR(AND(I44&gt;=R44,N44&gt;=Quals!$F$3,N44&lt;=Quals!$H$3), OR(AND(J44&gt;=R44,O44&gt;=Quals!$F$3,O44&lt;=Quals!$H$3), OR(AND(K44&gt;=R44,P44&gt;=Quals!$F$3,P44&lt;=Quals!$H$3))))), MATCH((B44&amp;C44),Autos!C:C,0)),"Q",""),"")</f>
        <v/>
      </c>
      <c r="T44" s="1" t="str">
        <f>IF(AND(S44 = "Q", IF(ISNA(VLOOKUP((B44&amp;C44),Autos!C:C,1,FALSE)), "Not in Auto",)),"Check", "No need")</f>
        <v>No need</v>
      </c>
    </row>
    <row r="45" spans="1:20" x14ac:dyDescent="0.2">
      <c r="A45" t="str">
        <f>B45&amp;C45</f>
        <v>Alec DIAMONDdecathlon</v>
      </c>
      <c r="B45" t="s">
        <v>727</v>
      </c>
      <c r="C45" s="5" t="s">
        <v>44</v>
      </c>
      <c r="D45" s="5">
        <v>35651</v>
      </c>
      <c r="E45">
        <v>1140</v>
      </c>
      <c r="F45" s="2">
        <v>4</v>
      </c>
      <c r="G45">
        <v>1126</v>
      </c>
      <c r="H45">
        <v>1087</v>
      </c>
      <c r="L45" s="5">
        <v>44366</v>
      </c>
      <c r="M45" s="5">
        <v>44302</v>
      </c>
      <c r="N45" s="5"/>
      <c r="O45" s="5"/>
      <c r="P45" s="56"/>
      <c r="Q45" s="39">
        <f>RANK(E45,$E$3:$E$485)</f>
        <v>43</v>
      </c>
      <c r="R45" s="2">
        <f>VLOOKUP(C45,Quals!$A$2:$C$23,3,FALSE)</f>
        <v>1181</v>
      </c>
      <c r="S45" s="2" t="str">
        <f>_xlfn.IFNA(IF(OR(AND(G45&gt;=R45,L45&gt;=Quals!$F$3,L45&lt;=Quals!$H$3), OR(AND(H45&gt;=R45,M45&gt;=Quals!$F$3,M45&lt;=Quals!$H$3), OR(AND(I45&gt;=R45,N45&gt;=Quals!$F$3,N45&lt;=Quals!$H$3), OR(AND(J45&gt;=R45,O45&gt;=Quals!$F$3,O45&lt;=Quals!$H$3), OR(AND(K45&gt;=R45,P45&gt;=Quals!$F$3,P45&lt;=Quals!$H$3))))), MATCH((B45&amp;C45),Autos!C:C,0)),"Q",""),"")</f>
        <v/>
      </c>
      <c r="T45" s="1" t="str">
        <f>IF(AND(S45 = "Q", IF(ISNA(VLOOKUP((B45&amp;C45),Autos!C:C,1,FALSE)), "Not in Auto",)),"Check", "No need")</f>
        <v>No need</v>
      </c>
    </row>
    <row r="46" spans="1:20" x14ac:dyDescent="0.2">
      <c r="A46" t="str">
        <f>B46&amp;C46</f>
        <v>Brett ROBINSON10000m</v>
      </c>
      <c r="B46" t="s">
        <v>709</v>
      </c>
      <c r="C46" s="5" t="s">
        <v>30</v>
      </c>
      <c r="D46" s="5">
        <v>33366</v>
      </c>
      <c r="E46">
        <v>1137</v>
      </c>
      <c r="F46" s="2">
        <v>4</v>
      </c>
      <c r="G46">
        <v>1131</v>
      </c>
      <c r="H46">
        <v>1083</v>
      </c>
      <c r="L46" s="5">
        <v>44222</v>
      </c>
      <c r="M46" s="5">
        <v>43884</v>
      </c>
      <c r="N46" s="5"/>
      <c r="O46" s="5"/>
      <c r="P46" s="56"/>
      <c r="Q46" s="39">
        <f>RANK(E46,$E$3:$E$485)</f>
        <v>44</v>
      </c>
      <c r="R46" s="2">
        <f>VLOOKUP(C46,Quals!$A$2:$C$23,3,FALSE)</f>
        <v>1182</v>
      </c>
      <c r="S46" s="2" t="str">
        <f>_xlfn.IFNA(IF(OR(AND(G46&gt;=R46,L46&gt;=Quals!$F$3,L46&lt;=Quals!$H$3), OR(AND(H46&gt;=R46,M46&gt;=Quals!$F$3,M46&lt;=Quals!$H$3), OR(AND(I46&gt;=R46,N46&gt;=Quals!$F$3,N46&lt;=Quals!$H$3), OR(AND(J46&gt;=R46,O46&gt;=Quals!$F$3,O46&lt;=Quals!$H$3), OR(AND(K46&gt;=R46,P46&gt;=Quals!$F$3,P46&lt;=Quals!$H$3))))), MATCH((B46&amp;C46),Autos!C:C,0)),"Q",""),"")</f>
        <v/>
      </c>
      <c r="T46" s="1" t="str">
        <f>IF(AND(S46 = "Q", IF(ISNA(VLOOKUP((B46&amp;C46),Autos!C:C,1,FALSE)), "Not in Auto",)),"Check", "No need")</f>
        <v>No need</v>
      </c>
    </row>
    <row r="47" spans="1:20" x14ac:dyDescent="0.2">
      <c r="A47" t="str">
        <f>B47&amp;C47</f>
        <v>Zane BRANCOlong-jump</v>
      </c>
      <c r="B47" t="s">
        <v>737</v>
      </c>
      <c r="C47" s="5" t="s">
        <v>37</v>
      </c>
      <c r="D47" s="5">
        <v>36529</v>
      </c>
      <c r="E47">
        <v>1137</v>
      </c>
      <c r="F47" s="2">
        <v>3</v>
      </c>
      <c r="G47">
        <v>1094</v>
      </c>
      <c r="H47">
        <v>1103</v>
      </c>
      <c r="I47">
        <v>1092</v>
      </c>
      <c r="J47">
        <v>1084</v>
      </c>
      <c r="K47">
        <v>1079</v>
      </c>
      <c r="L47" s="5">
        <v>44304</v>
      </c>
      <c r="M47" s="5">
        <v>44282</v>
      </c>
      <c r="N47" s="5">
        <v>44352</v>
      </c>
      <c r="O47" s="5">
        <v>44626</v>
      </c>
      <c r="P47" s="56">
        <v>44612</v>
      </c>
      <c r="Q47" s="39">
        <f>RANK(E47,$E$3:$E$485)</f>
        <v>44</v>
      </c>
      <c r="R47" s="2">
        <f>VLOOKUP(C47,Quals!$A$2:$C$23,3,FALSE)</f>
        <v>1186</v>
      </c>
      <c r="S47" s="2" t="str">
        <f>_xlfn.IFNA(IF(OR(AND(G47&gt;=R47,L47&gt;=Quals!$F$3,L47&lt;=Quals!$H$3), OR(AND(H47&gt;=R47,M47&gt;=Quals!$F$3,M47&lt;=Quals!$H$3), OR(AND(I47&gt;=R47,N47&gt;=Quals!$F$3,N47&lt;=Quals!$H$3), OR(AND(J47&gt;=R47,O47&gt;=Quals!$F$3,O47&lt;=Quals!$H$3), OR(AND(K47&gt;=R47,P47&gt;=Quals!$F$3,P47&lt;=Quals!$H$3))))), MATCH((B47&amp;C47),Autos!C:C,0)),"Q",""),"")</f>
        <v/>
      </c>
      <c r="T47" s="1" t="str">
        <f>IF(AND(S47 = "Q", IF(ISNA(VLOOKUP((B47&amp;C47),Autos!C:C,1,FALSE)), "Not in Auto",)),"Check", "No need")</f>
        <v>No need</v>
      </c>
    </row>
    <row r="48" spans="1:20" x14ac:dyDescent="0.2">
      <c r="A48" t="str">
        <f>B48&amp;C48</f>
        <v>Jacob MCCORRY110mh</v>
      </c>
      <c r="B48" t="s">
        <v>723</v>
      </c>
      <c r="C48" t="s">
        <v>31</v>
      </c>
      <c r="D48" s="5">
        <v>35754</v>
      </c>
      <c r="E48">
        <v>1136</v>
      </c>
      <c r="F48" s="2">
        <v>3</v>
      </c>
      <c r="G48">
        <v>1049</v>
      </c>
      <c r="H48">
        <v>1086</v>
      </c>
      <c r="I48">
        <v>1086</v>
      </c>
      <c r="J48">
        <v>1092</v>
      </c>
      <c r="K48">
        <v>1046</v>
      </c>
      <c r="L48" s="5">
        <v>43644</v>
      </c>
      <c r="M48" s="5">
        <v>44282</v>
      </c>
      <c r="N48" s="5">
        <v>44632</v>
      </c>
      <c r="O48" s="5">
        <v>44549</v>
      </c>
      <c r="P48" s="56">
        <v>44304</v>
      </c>
      <c r="Q48" s="39">
        <f>RANK(E48,$E$3:$E$485)</f>
        <v>46</v>
      </c>
      <c r="R48" s="2">
        <f>VLOOKUP(C48,Quals!$A$2:$C$23,3,FALSE)</f>
        <v>1193</v>
      </c>
      <c r="S48" s="2" t="str">
        <f>_xlfn.IFNA(IF(OR(AND(G48&gt;=R48,L48&gt;=Quals!$F$3,L48&lt;=Quals!$H$3), OR(AND(H48&gt;=R48,M48&gt;=Quals!$F$3,M48&lt;=Quals!$H$3), OR(AND(I48&gt;=R48,N48&gt;=Quals!$F$3,N48&lt;=Quals!$H$3), OR(AND(J48&gt;=R48,O48&gt;=Quals!$F$3,O48&lt;=Quals!$H$3), OR(AND(K48&gt;=R48,P48&gt;=Quals!$F$3,P48&lt;=Quals!$H$3))))), MATCH((B48&amp;C48),Autos!C:C,0)),"Q",""),"")</f>
        <v/>
      </c>
      <c r="T48" s="1" t="str">
        <f>IF(AND(S48 = "Q", IF(ISNA(VLOOKUP((B48&amp;C48),Autos!C:C,1,FALSE)), "Not in Auto",)),"Check", "No need")</f>
        <v>No need</v>
      </c>
    </row>
    <row r="49" spans="1:20" x14ac:dyDescent="0.2">
      <c r="A49" t="str">
        <f>B49&amp;C49</f>
        <v>Jake PENNY100m</v>
      </c>
      <c r="B49" t="s">
        <v>511</v>
      </c>
      <c r="C49" s="5" t="s">
        <v>2</v>
      </c>
      <c r="D49" s="5">
        <v>35187</v>
      </c>
      <c r="E49">
        <v>1134</v>
      </c>
      <c r="F49" s="2">
        <v>3</v>
      </c>
      <c r="G49">
        <v>1069</v>
      </c>
      <c r="H49">
        <v>1112</v>
      </c>
      <c r="I49">
        <v>1128</v>
      </c>
      <c r="J49">
        <v>1105</v>
      </c>
      <c r="K49">
        <v>1092</v>
      </c>
      <c r="L49" s="5">
        <v>44303</v>
      </c>
      <c r="M49" s="5">
        <v>44352</v>
      </c>
      <c r="N49" s="5">
        <v>44544</v>
      </c>
      <c r="O49" s="5">
        <v>44520</v>
      </c>
      <c r="P49" s="56">
        <v>44604</v>
      </c>
      <c r="Q49" s="39">
        <f>RANK(E49,$E$3:$E$485)</f>
        <v>47</v>
      </c>
      <c r="R49" s="2">
        <f>VLOOKUP(C49,Quals!$A$2:$C$23,3,FALSE)</f>
        <v>1189</v>
      </c>
      <c r="S49" s="2" t="str">
        <f>_xlfn.IFNA(IF(OR(AND(G49&gt;=R49,L49&gt;=Quals!$F$3,L49&lt;=Quals!$H$3), OR(AND(H49&gt;=R49,M49&gt;=Quals!$F$3,M49&lt;=Quals!$H$3), OR(AND(I49&gt;=R49,N49&gt;=Quals!$F$3,N49&lt;=Quals!$H$3), OR(AND(J49&gt;=R49,O49&gt;=Quals!$F$3,O49&lt;=Quals!$H$3), OR(AND(K49&gt;=R49,P49&gt;=Quals!$F$3,P49&lt;=Quals!$H$3))))), MATCH((B49&amp;C49),Autos!C:C,0)),"Q",""),"")</f>
        <v/>
      </c>
      <c r="T49" s="1" t="str">
        <f>IF(AND(S49 = "Q", IF(ISNA(VLOOKUP((B49&amp;C49),Autos!C:C,1,FALSE)), "Not in Auto",)),"Check", "No need")</f>
        <v>No need</v>
      </c>
    </row>
    <row r="50" spans="1:20" x14ac:dyDescent="0.2">
      <c r="A50" t="str">
        <f>B50&amp;C50</f>
        <v>Jake DORAN100m</v>
      </c>
      <c r="B50" t="s">
        <v>512</v>
      </c>
      <c r="C50" s="5" t="s">
        <v>2</v>
      </c>
      <c r="D50" s="5">
        <v>36725</v>
      </c>
      <c r="E50">
        <v>1133</v>
      </c>
      <c r="F50" s="2">
        <v>4</v>
      </c>
      <c r="G50">
        <v>1076</v>
      </c>
      <c r="H50">
        <v>1079</v>
      </c>
      <c r="I50">
        <v>1102</v>
      </c>
      <c r="J50">
        <v>1056</v>
      </c>
      <c r="K50">
        <v>1061</v>
      </c>
      <c r="L50" s="5">
        <v>43642</v>
      </c>
      <c r="M50" s="5">
        <v>43642</v>
      </c>
      <c r="N50" s="5">
        <v>44604</v>
      </c>
      <c r="O50" s="5">
        <v>44632</v>
      </c>
      <c r="P50" s="56">
        <v>44359</v>
      </c>
      <c r="Q50" s="39">
        <f>RANK(E50,$E$3:$E$485)</f>
        <v>48</v>
      </c>
      <c r="R50" s="2">
        <f>VLOOKUP(C50,Quals!$A$2:$C$23,3,FALSE)</f>
        <v>1189</v>
      </c>
      <c r="S50" s="2" t="str">
        <f>_xlfn.IFNA(IF(OR(AND(G50&gt;=R50,L50&gt;=Quals!$F$3,L50&lt;=Quals!$H$3), OR(AND(H50&gt;=R50,M50&gt;=Quals!$F$3,M50&lt;=Quals!$H$3), OR(AND(I50&gt;=R50,N50&gt;=Quals!$F$3,N50&lt;=Quals!$H$3), OR(AND(J50&gt;=R50,O50&gt;=Quals!$F$3,O50&lt;=Quals!$H$3), OR(AND(K50&gt;=R50,P50&gt;=Quals!$F$3,P50&lt;=Quals!$H$3))))), MATCH((B50&amp;C50),Autos!C:C,0)),"Q",""),"")</f>
        <v/>
      </c>
      <c r="T50" s="1" t="str">
        <f>IF(AND(S50 = "Q", IF(ISNA(VLOOKUP((B50&amp;C50),Autos!C:C,1,FALSE)), "Not in Auto",)),"Check", "No need")</f>
        <v>No need</v>
      </c>
    </row>
    <row r="51" spans="1:20" x14ac:dyDescent="0.2">
      <c r="A51" t="str">
        <f>B51&amp;C51</f>
        <v>Ryan GREGSON1500m</v>
      </c>
      <c r="B51" t="s">
        <v>653</v>
      </c>
      <c r="C51" s="5" t="s">
        <v>28</v>
      </c>
      <c r="D51" s="5">
        <v>32989</v>
      </c>
      <c r="E51">
        <v>1131</v>
      </c>
      <c r="F51" s="2">
        <v>7</v>
      </c>
      <c r="G51">
        <v>1136</v>
      </c>
      <c r="H51">
        <v>1151</v>
      </c>
      <c r="I51">
        <v>1102</v>
      </c>
      <c r="J51">
        <v>1036</v>
      </c>
      <c r="K51">
        <v>1074</v>
      </c>
      <c r="L51" s="5">
        <v>44304</v>
      </c>
      <c r="M51" s="5">
        <v>44287</v>
      </c>
      <c r="N51" s="5">
        <v>44280</v>
      </c>
      <c r="O51" s="5">
        <v>44339</v>
      </c>
      <c r="P51" s="56">
        <v>44302</v>
      </c>
      <c r="Q51" s="39">
        <f>RANK(E51,$E$3:$E$485)</f>
        <v>49</v>
      </c>
      <c r="R51" s="2">
        <f>VLOOKUP(C51,Quals!$A$2:$C$23,3,FALSE)</f>
        <v>1175</v>
      </c>
      <c r="S51" s="2" t="str">
        <f>_xlfn.IFNA(IF(OR(AND(G51&gt;=R51,L51&gt;=Quals!$F$3,L51&lt;=Quals!$H$3), OR(AND(H51&gt;=R51,M51&gt;=Quals!$F$3,M51&lt;=Quals!$H$3), OR(AND(I51&gt;=R51,N51&gt;=Quals!$F$3,N51&lt;=Quals!$H$3), OR(AND(J51&gt;=R51,O51&gt;=Quals!$F$3,O51&lt;=Quals!$H$3), OR(AND(K51&gt;=R51,P51&gt;=Quals!$F$3,P51&lt;=Quals!$H$3))))), MATCH((B51&amp;C51),Autos!C:C,0)),"Q",""),"")</f>
        <v/>
      </c>
      <c r="T51" s="1" t="str">
        <f>IF(AND(S51 = "Q", IF(ISNA(VLOOKUP((B51&amp;C51),Autos!C:C,1,FALSE)), "Not in Auto",)),"Check", "No need")</f>
        <v>No need</v>
      </c>
    </row>
    <row r="52" spans="1:20" x14ac:dyDescent="0.2">
      <c r="A52" t="str">
        <f>B52&amp;C52</f>
        <v>Ky ROBINSON5000m</v>
      </c>
      <c r="B52" t="s">
        <v>682</v>
      </c>
      <c r="C52" s="5" t="s">
        <v>29</v>
      </c>
      <c r="D52" s="5">
        <v>44612</v>
      </c>
      <c r="E52">
        <v>1124</v>
      </c>
      <c r="F52" s="2">
        <v>4</v>
      </c>
      <c r="G52">
        <v>1187</v>
      </c>
      <c r="H52">
        <v>1131</v>
      </c>
      <c r="I52">
        <v>1028</v>
      </c>
      <c r="L52" s="5">
        <v>44631</v>
      </c>
      <c r="M52" s="5">
        <v>44603</v>
      </c>
      <c r="N52" s="5">
        <v>44288</v>
      </c>
      <c r="O52" s="5"/>
      <c r="P52" s="56"/>
      <c r="Q52" s="39">
        <f>RANK(E52,$E$3:$E$485)</f>
        <v>50</v>
      </c>
      <c r="R52" s="2">
        <f>VLOOKUP(C52,Quals!$A$2:$C$23,3,FALSE)</f>
        <v>1161</v>
      </c>
      <c r="S52" s="2" t="str">
        <f>_xlfn.IFNA(IF(OR(AND(G52&gt;=R52,L52&gt;=Quals!$F$3,L52&lt;=Quals!$H$3), OR(AND(H52&gt;=R52,M52&gt;=Quals!$F$3,M52&lt;=Quals!$H$3), OR(AND(I52&gt;=R52,N52&gt;=Quals!$F$3,N52&lt;=Quals!$H$3), OR(AND(J52&gt;=R52,O52&gt;=Quals!$F$3,O52&lt;=Quals!$H$3), OR(AND(K52&gt;=R52,P52&gt;=Quals!$F$3,P52&lt;=Quals!$H$3))))), MATCH((B52&amp;C52),Autos!C:C,0)),"Q",""),"")</f>
        <v/>
      </c>
      <c r="T52" s="1" t="str">
        <f>IF(AND(S52 = "Q", IF(ISNA(VLOOKUP((B52&amp;C52),Autos!C:C,1,FALSE)), "Not in Auto",)),"Check", "No need")</f>
        <v>No need</v>
      </c>
    </row>
    <row r="53" spans="1:20" x14ac:dyDescent="0.2">
      <c r="A53" t="str">
        <f>B53&amp;C53</f>
        <v>Sam MCENTEE5000m</v>
      </c>
      <c r="B53" t="s">
        <v>1070</v>
      </c>
      <c r="C53" t="s">
        <v>29</v>
      </c>
      <c r="D53" s="5">
        <v>33637</v>
      </c>
      <c r="E53">
        <v>1123</v>
      </c>
      <c r="F53" s="2">
        <v>5</v>
      </c>
      <c r="G53">
        <v>1130</v>
      </c>
      <c r="H53">
        <v>1078</v>
      </c>
      <c r="I53">
        <v>1080</v>
      </c>
      <c r="L53" s="5">
        <v>44632</v>
      </c>
      <c r="M53" s="5">
        <v>44604</v>
      </c>
      <c r="N53" s="5">
        <v>44628</v>
      </c>
      <c r="O53" s="5"/>
      <c r="P53" s="56"/>
      <c r="Q53" s="39">
        <f>RANK(E53,$E$3:$E$485)</f>
        <v>51</v>
      </c>
      <c r="R53" s="2">
        <f>VLOOKUP(C53,Quals!$A$2:$C$23,3,FALSE)</f>
        <v>1161</v>
      </c>
      <c r="S53" s="2" t="str">
        <f>_xlfn.IFNA(IF(OR(AND(G53&gt;=R53,L53&gt;=Quals!$F$3,L53&lt;=Quals!$H$3), OR(AND(H53&gt;=R53,M53&gt;=Quals!$F$3,M53&lt;=Quals!$H$3), OR(AND(I53&gt;=R53,N53&gt;=Quals!$F$3,N53&lt;=Quals!$H$3), OR(AND(J53&gt;=R53,O53&gt;=Quals!$F$3,O53&lt;=Quals!$H$3), OR(AND(K53&gt;=R53,P53&gt;=Quals!$F$3,P53&lt;=Quals!$H$3))))), MATCH((B53&amp;C53),Autos!C:C,0)),"Q",""),"")</f>
        <v/>
      </c>
      <c r="T53" s="1" t="str">
        <f>IF(AND(S53 = "Q", IF(ISNA(VLOOKUP((B53&amp;C53),Autos!C:C,1,FALSE)), "Not in Auto",)),"Check", "No need")</f>
        <v>No need</v>
      </c>
    </row>
    <row r="54" spans="1:20" x14ac:dyDescent="0.2">
      <c r="A54" t="str">
        <f>B54&amp;C54</f>
        <v>Ayo OREtriple-jump</v>
      </c>
      <c r="B54" t="s">
        <v>756</v>
      </c>
      <c r="C54" s="5" t="s">
        <v>38</v>
      </c>
      <c r="D54" s="5">
        <v>35543</v>
      </c>
      <c r="E54">
        <v>1120</v>
      </c>
      <c r="F54" s="2">
        <v>1</v>
      </c>
      <c r="G54">
        <v>1030</v>
      </c>
      <c r="H54">
        <v>1075</v>
      </c>
      <c r="I54">
        <v>1048</v>
      </c>
      <c r="J54">
        <v>1070</v>
      </c>
      <c r="K54">
        <v>1056</v>
      </c>
      <c r="L54" s="5">
        <v>43644</v>
      </c>
      <c r="M54" s="5">
        <v>44632</v>
      </c>
      <c r="N54" s="5">
        <v>44303</v>
      </c>
      <c r="O54" s="5">
        <v>44611</v>
      </c>
      <c r="P54" s="56">
        <v>44604</v>
      </c>
      <c r="Q54" s="39">
        <f>RANK(E54,$E$3:$E$485)</f>
        <v>52</v>
      </c>
      <c r="R54" s="2">
        <f>VLOOKUP(C54,Quals!$A$2:$C$23,3,FALSE)</f>
        <v>1179</v>
      </c>
      <c r="S54" s="2" t="str">
        <f>_xlfn.IFNA(IF(OR(AND(G54&gt;=R54,L54&gt;=Quals!$F$3,L54&lt;=Quals!$H$3), OR(AND(H54&gt;=R54,M54&gt;=Quals!$F$3,M54&lt;=Quals!$H$3), OR(AND(I54&gt;=R54,N54&gt;=Quals!$F$3,N54&lt;=Quals!$H$3), OR(AND(J54&gt;=R54,O54&gt;=Quals!$F$3,O54&lt;=Quals!$H$3), OR(AND(K54&gt;=R54,P54&gt;=Quals!$F$3,P54&lt;=Quals!$H$3))))), MATCH((B54&amp;C54),Autos!C:C,0)),"Q",""),"")</f>
        <v/>
      </c>
      <c r="T54" s="1" t="str">
        <f>IF(AND(S54 = "Q", IF(ISNA(VLOOKUP((B54&amp;C54),Autos!C:C,1,FALSE)), "Not in Auto",)),"Check", "No need")</f>
        <v>No need</v>
      </c>
    </row>
    <row r="55" spans="1:20" x14ac:dyDescent="0.2">
      <c r="A55" t="str">
        <f>B55&amp;C55</f>
        <v>Yual REATHhigh-jump</v>
      </c>
      <c r="B55" t="s">
        <v>767</v>
      </c>
      <c r="C55" s="5" t="s">
        <v>35</v>
      </c>
      <c r="D55" s="5">
        <v>36664</v>
      </c>
      <c r="E55">
        <v>1119</v>
      </c>
      <c r="F55" s="2">
        <v>3</v>
      </c>
      <c r="G55">
        <v>1135</v>
      </c>
      <c r="H55">
        <v>1099</v>
      </c>
      <c r="I55">
        <v>1046</v>
      </c>
      <c r="J55">
        <v>1090</v>
      </c>
      <c r="K55">
        <v>1090</v>
      </c>
      <c r="L55" s="5">
        <v>44541</v>
      </c>
      <c r="M55" s="5">
        <v>44611</v>
      </c>
      <c r="N55" s="5">
        <v>44303</v>
      </c>
      <c r="O55" s="5">
        <v>44576</v>
      </c>
      <c r="P55" s="56">
        <v>44625</v>
      </c>
      <c r="Q55" s="39">
        <f>RANK(E55,$E$3:$E$485)</f>
        <v>53</v>
      </c>
      <c r="R55" s="2">
        <f>VLOOKUP(C55,Quals!$A$2:$C$23,3,FALSE)</f>
        <v>1206</v>
      </c>
      <c r="S55" s="2" t="str">
        <f>_xlfn.IFNA(IF(OR(AND(G55&gt;=R55,L55&gt;=Quals!$F$3,L55&lt;=Quals!$H$3), OR(AND(H55&gt;=R55,M55&gt;=Quals!$F$3,M55&lt;=Quals!$H$3), OR(AND(I55&gt;=R55,N55&gt;=Quals!$F$3,N55&lt;=Quals!$H$3), OR(AND(J55&gt;=R55,O55&gt;=Quals!$F$3,O55&lt;=Quals!$H$3), OR(AND(K55&gt;=R55,P55&gt;=Quals!$F$3,P55&lt;=Quals!$H$3))))), MATCH((B55&amp;C55),Autos!C:C,0)),"Q",""),"")</f>
        <v/>
      </c>
      <c r="T55" s="1" t="str">
        <f>IF(AND(S55 = "Q", IF(ISNA(VLOOKUP((B55&amp;C55),Autos!C:C,1,FALSE)), "Not in Auto",)),"Check", "No need")</f>
        <v>No need</v>
      </c>
    </row>
    <row r="56" spans="1:20" x14ac:dyDescent="0.2">
      <c r="A56" t="str">
        <f>B56&amp;C56</f>
        <v>Alex HARTMANN200m</v>
      </c>
      <c r="B56" t="s">
        <v>517</v>
      </c>
      <c r="C56" s="5" t="s">
        <v>25</v>
      </c>
      <c r="D56" s="5">
        <v>34035</v>
      </c>
      <c r="E56">
        <v>1118</v>
      </c>
      <c r="F56" s="2">
        <v>2</v>
      </c>
      <c r="G56">
        <v>1049</v>
      </c>
      <c r="H56">
        <v>1108</v>
      </c>
      <c r="I56">
        <v>1053</v>
      </c>
      <c r="J56">
        <v>1053</v>
      </c>
      <c r="K56">
        <v>1041</v>
      </c>
      <c r="L56" s="5">
        <v>43644</v>
      </c>
      <c r="M56" s="5">
        <v>44626</v>
      </c>
      <c r="N56" s="5">
        <v>44304</v>
      </c>
      <c r="O56" s="5">
        <v>44352</v>
      </c>
      <c r="P56" s="56">
        <v>44282</v>
      </c>
      <c r="Q56" s="39">
        <f>RANK(E56,$E$3:$E$485)</f>
        <v>54</v>
      </c>
      <c r="R56" s="2">
        <f>VLOOKUP(C56,Quals!$A$2:$C$23,3,FALSE)</f>
        <v>1182</v>
      </c>
      <c r="S56" s="2" t="str">
        <f>_xlfn.IFNA(IF(OR(AND(G56&gt;=R56,L56&gt;=Quals!$F$3,L56&lt;=Quals!$H$3), OR(AND(H56&gt;=R56,M56&gt;=Quals!$F$3,M56&lt;=Quals!$H$3), OR(AND(I56&gt;=R56,N56&gt;=Quals!$F$3,N56&lt;=Quals!$H$3), OR(AND(J56&gt;=R56,O56&gt;=Quals!$F$3,O56&lt;=Quals!$H$3), OR(AND(K56&gt;=R56,P56&gt;=Quals!$F$3,P56&lt;=Quals!$H$3))))), MATCH((B56&amp;C56),Autos!C:C,0)),"Q",""),"")</f>
        <v/>
      </c>
      <c r="T56" s="1" t="str">
        <f>IF(AND(S56 = "Q", IF(ISNA(VLOOKUP((B56&amp;C56),Autos!C:C,1,FALSE)), "Not in Auto",)),"Check", "No need")</f>
        <v>No need</v>
      </c>
    </row>
    <row r="57" spans="1:20" x14ac:dyDescent="0.2">
      <c r="A57" t="str">
        <f>B57&amp;C57</f>
        <v>Connor DIFFEY200m</v>
      </c>
      <c r="B57" t="s">
        <v>559</v>
      </c>
      <c r="C57" s="5" t="s">
        <v>25</v>
      </c>
      <c r="D57" s="5">
        <v>34998</v>
      </c>
      <c r="E57">
        <v>1118</v>
      </c>
      <c r="F57" s="2">
        <v>3</v>
      </c>
      <c r="G57">
        <v>1068</v>
      </c>
      <c r="H57">
        <v>1109</v>
      </c>
      <c r="I57">
        <v>1108</v>
      </c>
      <c r="J57">
        <v>1065</v>
      </c>
      <c r="K57">
        <v>1079</v>
      </c>
      <c r="L57" s="5">
        <v>44304</v>
      </c>
      <c r="M57" s="5">
        <v>44549</v>
      </c>
      <c r="N57" s="5">
        <v>44465</v>
      </c>
      <c r="O57" s="5">
        <v>44282</v>
      </c>
      <c r="P57" s="56">
        <v>44591</v>
      </c>
      <c r="Q57" s="39">
        <f>RANK(E57,$E$3:$E$485)</f>
        <v>54</v>
      </c>
      <c r="R57" s="2">
        <f>VLOOKUP(C57,Quals!$A$2:$C$23,3,FALSE)</f>
        <v>1182</v>
      </c>
      <c r="S57" s="2" t="str">
        <f>_xlfn.IFNA(IF(OR(AND(G57&gt;=R57,L57&gt;=Quals!$F$3,L57&lt;=Quals!$H$3), OR(AND(H57&gt;=R57,M57&gt;=Quals!$F$3,M57&lt;=Quals!$H$3), OR(AND(I57&gt;=R57,N57&gt;=Quals!$F$3,N57&lt;=Quals!$H$3), OR(AND(J57&gt;=R57,O57&gt;=Quals!$F$3,O57&lt;=Quals!$H$3), OR(AND(K57&gt;=R57,P57&gt;=Quals!$F$3,P57&lt;=Quals!$H$3))))), MATCH((B57&amp;C57),Autos!C:C,0)),"Q",""),"")</f>
        <v/>
      </c>
      <c r="T57" s="1" t="str">
        <f>IF(AND(S57 = "Q", IF(ISNA(VLOOKUP((B57&amp;C57),Autos!C:C,1,FALSE)), "Not in Auto",)),"Check", "No need")</f>
        <v>No need</v>
      </c>
    </row>
    <row r="58" spans="1:20" x14ac:dyDescent="0.2">
      <c r="A58" t="str">
        <f>B58&amp;C58</f>
        <v>Will ROBERTS100m</v>
      </c>
      <c r="B58" t="s">
        <v>513</v>
      </c>
      <c r="C58" s="5" t="s">
        <v>2</v>
      </c>
      <c r="D58" s="5">
        <v>36427</v>
      </c>
      <c r="E58">
        <v>1115</v>
      </c>
      <c r="F58" s="2">
        <v>5</v>
      </c>
      <c r="G58">
        <v>1063</v>
      </c>
      <c r="H58">
        <v>1116</v>
      </c>
      <c r="I58">
        <v>1095</v>
      </c>
      <c r="J58">
        <v>1094</v>
      </c>
      <c r="K58">
        <v>1090</v>
      </c>
      <c r="L58" s="5">
        <v>44303</v>
      </c>
      <c r="M58" s="5">
        <v>44597</v>
      </c>
      <c r="N58" s="5">
        <v>44611</v>
      </c>
      <c r="O58" s="5">
        <v>44289</v>
      </c>
      <c r="P58" s="56">
        <v>44527</v>
      </c>
      <c r="Q58" s="39">
        <f>RANK(E58,$E$3:$E$485)</f>
        <v>56</v>
      </c>
      <c r="R58" s="2">
        <f>VLOOKUP(C58,Quals!$A$2:$C$23,3,FALSE)</f>
        <v>1189</v>
      </c>
      <c r="S58" s="2" t="str">
        <f>_xlfn.IFNA(IF(OR(AND(G58&gt;=R58,L58&gt;=Quals!$F$3,L58&lt;=Quals!$H$3), OR(AND(H58&gt;=R58,M58&gt;=Quals!$F$3,M58&lt;=Quals!$H$3), OR(AND(I58&gt;=R58,N58&gt;=Quals!$F$3,N58&lt;=Quals!$H$3), OR(AND(J58&gt;=R58,O58&gt;=Quals!$F$3,O58&lt;=Quals!$H$3), OR(AND(K58&gt;=R58,P58&gt;=Quals!$F$3,P58&lt;=Quals!$H$3))))), MATCH((B58&amp;C58),Autos!C:C,0)),"Q",""),"")</f>
        <v/>
      </c>
      <c r="T58" s="1" t="str">
        <f>IF(AND(S58 = "Q", IF(ISNA(VLOOKUP((B58&amp;C58),Autos!C:C,1,FALSE)), "Not in Auto",)),"Check", "No need")</f>
        <v>No need</v>
      </c>
    </row>
    <row r="59" spans="1:20" x14ac:dyDescent="0.2">
      <c r="A59" t="str">
        <f>B59&amp;C59</f>
        <v>Adam SPENCER1500m</v>
      </c>
      <c r="B59" t="s">
        <v>656</v>
      </c>
      <c r="C59" s="5" t="s">
        <v>28</v>
      </c>
      <c r="D59" s="5">
        <v>37168</v>
      </c>
      <c r="E59">
        <v>1115</v>
      </c>
      <c r="F59" s="2">
        <v>8</v>
      </c>
      <c r="G59">
        <v>1165</v>
      </c>
      <c r="H59">
        <v>1107</v>
      </c>
      <c r="I59">
        <v>1095</v>
      </c>
      <c r="J59">
        <v>1078</v>
      </c>
      <c r="K59">
        <v>1041</v>
      </c>
      <c r="L59" s="5">
        <v>44604</v>
      </c>
      <c r="M59" s="5">
        <v>44280</v>
      </c>
      <c r="N59" s="5">
        <v>44304</v>
      </c>
      <c r="O59" s="5">
        <v>44590</v>
      </c>
      <c r="P59" s="56">
        <v>44287</v>
      </c>
      <c r="Q59" s="39">
        <f>RANK(E59,$E$3:$E$485)</f>
        <v>56</v>
      </c>
      <c r="R59" s="2">
        <f>VLOOKUP(C59,Quals!$A$2:$C$23,3,FALSE)</f>
        <v>1175</v>
      </c>
      <c r="S59" s="2" t="str">
        <f>_xlfn.IFNA(IF(OR(AND(G59&gt;=R59,L59&gt;=Quals!$F$3,L59&lt;=Quals!$H$3), OR(AND(H59&gt;=R59,M59&gt;=Quals!$F$3,M59&lt;=Quals!$H$3), OR(AND(I59&gt;=R59,N59&gt;=Quals!$F$3,N59&lt;=Quals!$H$3), OR(AND(J59&gt;=R59,O59&gt;=Quals!$F$3,O59&lt;=Quals!$H$3), OR(AND(K59&gt;=R59,P59&gt;=Quals!$F$3,P59&lt;=Quals!$H$3))))), MATCH((B59&amp;C59),Autos!C:C,0)),"Q",""),"")</f>
        <v/>
      </c>
      <c r="T59" s="1" t="str">
        <f>IF(AND(S59 = "Q", IF(ISNA(VLOOKUP((B59&amp;C59),Autos!C:C,1,FALSE)), "Not in Auto",)),"Check", "No need")</f>
        <v>No need</v>
      </c>
    </row>
    <row r="60" spans="1:20" x14ac:dyDescent="0.2">
      <c r="A60" t="str">
        <f>B60&amp;C60</f>
        <v>Callum DAVIES1500m</v>
      </c>
      <c r="B60" t="s">
        <v>654</v>
      </c>
      <c r="C60" s="6" t="s">
        <v>28</v>
      </c>
      <c r="D60" s="5">
        <v>36359</v>
      </c>
      <c r="E60">
        <v>1115</v>
      </c>
      <c r="F60" s="2">
        <v>9</v>
      </c>
      <c r="G60">
        <v>1121</v>
      </c>
      <c r="H60">
        <v>1106</v>
      </c>
      <c r="I60">
        <v>1121</v>
      </c>
      <c r="J60">
        <v>1060</v>
      </c>
      <c r="K60">
        <v>1064</v>
      </c>
      <c r="L60" s="5">
        <v>44304</v>
      </c>
      <c r="M60" s="5">
        <v>44280</v>
      </c>
      <c r="N60" s="5">
        <v>44287</v>
      </c>
      <c r="O60" s="5">
        <v>44626</v>
      </c>
      <c r="P60" s="56">
        <v>44302</v>
      </c>
      <c r="Q60" s="39">
        <f>RANK(E60,$E$3:$E$485)</f>
        <v>56</v>
      </c>
      <c r="R60" s="2">
        <f>VLOOKUP(C60,Quals!$A$2:$C$23,3,FALSE)</f>
        <v>1175</v>
      </c>
      <c r="S60" s="2" t="str">
        <f>_xlfn.IFNA(IF(OR(AND(G60&gt;=R60,L60&gt;=Quals!$F$3,L60&lt;=Quals!$H$3), OR(AND(H60&gt;=R60,M60&gt;=Quals!$F$3,M60&lt;=Quals!$H$3), OR(AND(I60&gt;=R60,N60&gt;=Quals!$F$3,N60&lt;=Quals!$H$3), OR(AND(J60&gt;=R60,O60&gt;=Quals!$F$3,O60&lt;=Quals!$H$3), OR(AND(K60&gt;=R60,P60&gt;=Quals!$F$3,P60&lt;=Quals!$H$3))))), MATCH((B60&amp;C60),Autos!C:C,0)),"Q",""),"")</f>
        <v/>
      </c>
      <c r="T60" s="1" t="str">
        <f>IF(AND(S60 = "Q", IF(ISNA(VLOOKUP((B60&amp;C60),Autos!C:C,1,FALSE)), "Not in Auto",)),"Check", "No need")</f>
        <v>No need</v>
      </c>
    </row>
    <row r="61" spans="1:20" x14ac:dyDescent="0.2">
      <c r="A61" t="str">
        <f>B61&amp;C61</f>
        <v>Tyler GUNN400m</v>
      </c>
      <c r="B61" t="s">
        <v>585</v>
      </c>
      <c r="C61" s="6" t="s">
        <v>26</v>
      </c>
      <c r="D61" s="5">
        <v>36456</v>
      </c>
      <c r="E61">
        <v>1114</v>
      </c>
      <c r="F61" s="2">
        <v>3</v>
      </c>
      <c r="G61">
        <v>1077</v>
      </c>
      <c r="H61">
        <v>1048</v>
      </c>
      <c r="I61">
        <v>1031</v>
      </c>
      <c r="J61">
        <v>1045</v>
      </c>
      <c r="K61">
        <v>1063</v>
      </c>
      <c r="L61" s="5">
        <v>43643</v>
      </c>
      <c r="M61" s="5">
        <v>44303</v>
      </c>
      <c r="N61" s="5">
        <v>44282</v>
      </c>
      <c r="O61" s="5">
        <v>44352</v>
      </c>
      <c r="P61" s="56">
        <v>44301</v>
      </c>
      <c r="Q61" s="39">
        <f>RANK(E61,$E$3:$E$485)</f>
        <v>59</v>
      </c>
      <c r="R61" s="2">
        <f>VLOOKUP(C61,Quals!$A$2:$C$23,3,FALSE)</f>
        <v>1187</v>
      </c>
      <c r="S61" s="2" t="str">
        <f>_xlfn.IFNA(IF(OR(AND(G61&gt;=R61,L61&gt;=Quals!$F$3,L61&lt;=Quals!$H$3), OR(AND(H61&gt;=R61,M61&gt;=Quals!$F$3,M61&lt;=Quals!$H$3), OR(AND(I61&gt;=R61,N61&gt;=Quals!$F$3,N61&lt;=Quals!$H$3), OR(AND(J61&gt;=R61,O61&gt;=Quals!$F$3,O61&lt;=Quals!$H$3), OR(AND(K61&gt;=R61,P61&gt;=Quals!$F$3,P61&lt;=Quals!$H$3))))), MATCH((B61&amp;C61),Autos!C:C,0)),"Q",""),"")</f>
        <v/>
      </c>
      <c r="T61" s="1" t="str">
        <f>IF(AND(S61 = "Q", IF(ISNA(VLOOKUP((B61&amp;C61),Autos!C:C,1,FALSE)), "Not in Auto",)),"Check", "No need")</f>
        <v>No need</v>
      </c>
    </row>
    <row r="62" spans="1:20" x14ac:dyDescent="0.2">
      <c r="A62" t="str">
        <f>B62&amp;C62</f>
        <v>Liam O'BRIENjavelin-throw</v>
      </c>
      <c r="B62" t="s">
        <v>806</v>
      </c>
      <c r="C62" s="5" t="s">
        <v>41</v>
      </c>
      <c r="D62" s="5">
        <v>35168</v>
      </c>
      <c r="E62">
        <v>1114</v>
      </c>
      <c r="F62" s="2">
        <v>1</v>
      </c>
      <c r="G62">
        <v>1112</v>
      </c>
      <c r="H62">
        <v>1063</v>
      </c>
      <c r="I62">
        <v>1054</v>
      </c>
      <c r="J62">
        <v>1009</v>
      </c>
      <c r="K62">
        <v>1011</v>
      </c>
      <c r="L62" s="5">
        <v>44304</v>
      </c>
      <c r="M62" s="5">
        <v>43641</v>
      </c>
      <c r="N62" s="5">
        <v>44366</v>
      </c>
      <c r="O62" s="5">
        <v>44626</v>
      </c>
      <c r="P62" s="56">
        <v>44576</v>
      </c>
      <c r="Q62" s="39">
        <f>RANK(E62,$E$3:$E$485)</f>
        <v>59</v>
      </c>
      <c r="R62" s="2">
        <f>VLOOKUP(C62,Quals!$A$2:$C$23,3,FALSE)</f>
        <v>1173</v>
      </c>
      <c r="S62" s="2" t="str">
        <f>_xlfn.IFNA(IF(OR(AND(G62&gt;=R62,L62&gt;=Quals!$F$3,L62&lt;=Quals!$H$3), OR(AND(H62&gt;=R62,M62&gt;=Quals!$F$3,M62&lt;=Quals!$H$3), OR(AND(I62&gt;=R62,N62&gt;=Quals!$F$3,N62&lt;=Quals!$H$3), OR(AND(J62&gt;=R62,O62&gt;=Quals!$F$3,O62&lt;=Quals!$H$3), OR(AND(K62&gt;=R62,P62&gt;=Quals!$F$3,P62&lt;=Quals!$H$3))))), MATCH((B62&amp;C62),Autos!C:C,0)),"Q",""),"")</f>
        <v/>
      </c>
      <c r="T62" s="1" t="str">
        <f>IF(AND(S62 = "Q", IF(ISNA(VLOOKUP((B62&amp;C62),Autos!C:C,1,FALSE)), "Not in Auto",)),"Check", "No need")</f>
        <v>No need</v>
      </c>
    </row>
    <row r="63" spans="1:20" x14ac:dyDescent="0.2">
      <c r="A63" t="str">
        <f>B63&amp;C63</f>
        <v>Max STEVENS3000msc</v>
      </c>
      <c r="B63" t="s">
        <v>681</v>
      </c>
      <c r="C63" s="5" t="s">
        <v>34</v>
      </c>
      <c r="D63" s="5">
        <v>34654</v>
      </c>
      <c r="E63">
        <v>1112</v>
      </c>
      <c r="F63" s="2">
        <v>5</v>
      </c>
      <c r="G63">
        <v>1065</v>
      </c>
      <c r="H63">
        <v>1064</v>
      </c>
      <c r="I63">
        <v>1020</v>
      </c>
      <c r="L63" s="5">
        <v>43643</v>
      </c>
      <c r="M63" s="5">
        <v>44365</v>
      </c>
      <c r="N63" s="5">
        <v>44604</v>
      </c>
      <c r="O63" s="5"/>
      <c r="P63" s="56"/>
      <c r="Q63" s="39">
        <f>RANK(E63,$E$3:$E$485)</f>
        <v>61</v>
      </c>
      <c r="R63" s="2">
        <f>VLOOKUP(C63,Quals!$A$2:$C$23,3,FALSE)</f>
        <v>1158</v>
      </c>
      <c r="S63" s="2" t="str">
        <f>_xlfn.IFNA(IF(OR(AND(G63&gt;=R63,L63&gt;=Quals!$F$3,L63&lt;=Quals!$H$3), OR(AND(H63&gt;=R63,M63&gt;=Quals!$F$3,M63&lt;=Quals!$H$3), OR(AND(I63&gt;=R63,N63&gt;=Quals!$F$3,N63&lt;=Quals!$H$3), OR(AND(J63&gt;=R63,O63&gt;=Quals!$F$3,O63&lt;=Quals!$H$3), OR(AND(K63&gt;=R63,P63&gt;=Quals!$F$3,P63&lt;=Quals!$H$3))))), MATCH((B63&amp;C63),Autos!C:C,0)),"Q",""),"")</f>
        <v/>
      </c>
      <c r="T63" s="1" t="str">
        <f>IF(AND(S63 = "Q", IF(ISNA(VLOOKUP((B63&amp;C63),Autos!C:C,1,FALSE)), "Not in Auto",)),"Check", "No need")</f>
        <v>No need</v>
      </c>
    </row>
    <row r="64" spans="1:20" x14ac:dyDescent="0.2">
      <c r="A64" t="str">
        <f>B64&amp;C64</f>
        <v>Sam BLAKE1500m</v>
      </c>
      <c r="B64" t="s">
        <v>613</v>
      </c>
      <c r="C64" s="5" t="s">
        <v>28</v>
      </c>
      <c r="D64" s="5">
        <v>34891</v>
      </c>
      <c r="E64">
        <v>1111</v>
      </c>
      <c r="F64" s="2">
        <v>10</v>
      </c>
      <c r="G64">
        <v>1101</v>
      </c>
      <c r="H64">
        <v>1127</v>
      </c>
      <c r="I64">
        <v>1066</v>
      </c>
      <c r="J64">
        <v>1094</v>
      </c>
      <c r="K64">
        <v>1071</v>
      </c>
      <c r="L64" s="5">
        <v>44355</v>
      </c>
      <c r="M64" s="5">
        <v>44345</v>
      </c>
      <c r="N64" s="5">
        <v>44337</v>
      </c>
      <c r="O64" s="5">
        <v>44604</v>
      </c>
      <c r="P64" s="56">
        <v>44331</v>
      </c>
      <c r="Q64" s="39">
        <f>RANK(E64,$E$3:$E$485)</f>
        <v>62</v>
      </c>
      <c r="R64" s="2">
        <f>VLOOKUP(C64,Quals!$A$2:$C$23,3,FALSE)</f>
        <v>1175</v>
      </c>
      <c r="S64" s="2" t="str">
        <f>_xlfn.IFNA(IF(OR(AND(G64&gt;=R64,L64&gt;=Quals!$F$3,L64&lt;=Quals!$H$3), OR(AND(H64&gt;=R64,M64&gt;=Quals!$F$3,M64&lt;=Quals!$H$3), OR(AND(I64&gt;=R64,N64&gt;=Quals!$F$3,N64&lt;=Quals!$H$3), OR(AND(J64&gt;=R64,O64&gt;=Quals!$F$3,O64&lt;=Quals!$H$3), OR(AND(K64&gt;=R64,P64&gt;=Quals!$F$3,P64&lt;=Quals!$H$3))))), MATCH((B64&amp;C64),Autos!C:C,0)),"Q",""),"")</f>
        <v/>
      </c>
      <c r="T64" s="1" t="str">
        <f>IF(AND(S64 = "Q", IF(ISNA(VLOOKUP((B64&amp;C64),Autos!C:C,1,FALSE)), "Not in Auto",)),"Check", "No need")</f>
        <v>No need</v>
      </c>
    </row>
    <row r="65" spans="1:20" x14ac:dyDescent="0.2">
      <c r="A65" t="str">
        <f>B65&amp;C65</f>
        <v>Jacob DESPARD100m</v>
      </c>
      <c r="B65" t="s">
        <v>515</v>
      </c>
      <c r="C65" s="5" t="s">
        <v>2</v>
      </c>
      <c r="D65" s="5">
        <v>35389</v>
      </c>
      <c r="E65">
        <v>1110</v>
      </c>
      <c r="F65" s="2">
        <v>6</v>
      </c>
      <c r="G65">
        <v>1072</v>
      </c>
      <c r="H65">
        <v>1095</v>
      </c>
      <c r="I65">
        <v>1069</v>
      </c>
      <c r="J65">
        <v>1079</v>
      </c>
      <c r="K65">
        <v>1079</v>
      </c>
      <c r="L65" s="5">
        <v>44282</v>
      </c>
      <c r="M65" s="5">
        <v>44604</v>
      </c>
      <c r="N65" s="5">
        <v>44632</v>
      </c>
      <c r="O65" s="5">
        <v>44611</v>
      </c>
      <c r="P65" s="56">
        <v>44548</v>
      </c>
      <c r="Q65" s="39">
        <f>RANK(E65,$E$3:$E$485)</f>
        <v>63</v>
      </c>
      <c r="R65" s="2">
        <f>VLOOKUP(C65,Quals!$A$2:$C$23,3,FALSE)</f>
        <v>1189</v>
      </c>
      <c r="S65" s="2" t="str">
        <f>_xlfn.IFNA(IF(OR(AND(G65&gt;=R65,L65&gt;=Quals!$F$3,L65&lt;=Quals!$H$3), OR(AND(H65&gt;=R65,M65&gt;=Quals!$F$3,M65&lt;=Quals!$H$3), OR(AND(I65&gt;=R65,N65&gt;=Quals!$F$3,N65&lt;=Quals!$H$3), OR(AND(J65&gt;=R65,O65&gt;=Quals!$F$3,O65&lt;=Quals!$H$3), OR(AND(K65&gt;=R65,P65&gt;=Quals!$F$3,P65&lt;=Quals!$H$3))))), MATCH((B65&amp;C65),Autos!C:C,0)),"Q",""),"")</f>
        <v/>
      </c>
      <c r="T65" s="1" t="str">
        <f>IF(AND(S65 = "Q", IF(ISNA(VLOOKUP((B65&amp;C65),Autos!C:C,1,FALSE)), "Not in Auto",)),"Check", "No need")</f>
        <v>No need</v>
      </c>
    </row>
    <row r="66" spans="1:20" x14ac:dyDescent="0.2">
      <c r="A66" t="str">
        <f>B66&amp;C66</f>
        <v>Ian HALPIN400m</v>
      </c>
      <c r="B66" t="s">
        <v>586</v>
      </c>
      <c r="C66" s="5" t="s">
        <v>26</v>
      </c>
      <c r="D66" s="5">
        <v>34079</v>
      </c>
      <c r="E66">
        <v>1110</v>
      </c>
      <c r="F66" s="2">
        <v>4</v>
      </c>
      <c r="G66">
        <v>1079</v>
      </c>
      <c r="H66">
        <v>1089</v>
      </c>
      <c r="I66">
        <v>1089</v>
      </c>
      <c r="J66">
        <v>1033</v>
      </c>
      <c r="K66">
        <v>1038</v>
      </c>
      <c r="L66" s="5">
        <v>44632</v>
      </c>
      <c r="M66" s="5">
        <v>44590</v>
      </c>
      <c r="N66" s="5">
        <v>44611</v>
      </c>
      <c r="O66" s="5">
        <v>44282</v>
      </c>
      <c r="P66" s="56">
        <v>44303</v>
      </c>
      <c r="Q66" s="39">
        <f>RANK(E66,$E$3:$E$485)</f>
        <v>63</v>
      </c>
      <c r="R66" s="2">
        <f>VLOOKUP(C66,Quals!$A$2:$C$23,3,FALSE)</f>
        <v>1187</v>
      </c>
      <c r="S66" s="2" t="str">
        <f>_xlfn.IFNA(IF(OR(AND(G66&gt;=R66,L66&gt;=Quals!$F$3,L66&lt;=Quals!$H$3), OR(AND(H66&gt;=R66,M66&gt;=Quals!$F$3,M66&lt;=Quals!$H$3), OR(AND(I66&gt;=R66,N66&gt;=Quals!$F$3,N66&lt;=Quals!$H$3), OR(AND(J66&gt;=R66,O66&gt;=Quals!$F$3,O66&lt;=Quals!$H$3), OR(AND(K66&gt;=R66,P66&gt;=Quals!$F$3,P66&lt;=Quals!$H$3))))), MATCH((B66&amp;C66),Autos!C:C,0)),"Q",""),"")</f>
        <v/>
      </c>
      <c r="T66" s="1" t="str">
        <f>IF(AND(S66 = "Q", IF(ISNA(VLOOKUP((B66&amp;C66),Autos!C:C,1,FALSE)), "Not in Auto",)),"Check", "No need")</f>
        <v>No need</v>
      </c>
    </row>
    <row r="67" spans="1:20" x14ac:dyDescent="0.2">
      <c r="A67" t="str">
        <f>B67&amp;C67</f>
        <v>Liam ADAMSmarathon</v>
      </c>
      <c r="B67" t="s">
        <v>711</v>
      </c>
      <c r="C67" s="5" t="s">
        <v>82</v>
      </c>
      <c r="D67" s="5">
        <v>31659</v>
      </c>
      <c r="E67">
        <v>1106</v>
      </c>
      <c r="F67" s="2">
        <v>2</v>
      </c>
      <c r="G67">
        <v>1147</v>
      </c>
      <c r="H67">
        <v>1065</v>
      </c>
      <c r="L67" s="5">
        <v>43898</v>
      </c>
      <c r="M67" s="5">
        <v>44416</v>
      </c>
      <c r="N67" s="5"/>
      <c r="O67" s="5"/>
      <c r="P67" s="56"/>
      <c r="Q67" s="39">
        <f>RANK(E67,$E$3:$E$485)</f>
        <v>65</v>
      </c>
      <c r="R67" s="2" t="str">
        <f>VLOOKUP(C67,Quals!$A$2:$C$23,3,FALSE)</f>
        <v>Discr.</v>
      </c>
      <c r="S67" s="2" t="str">
        <f>_xlfn.IFNA(IF(OR(AND(G67&gt;=R67,L67&gt;=Quals!$F$3,L67&lt;=Quals!$H$3), OR(AND(H67&gt;=R67,M67&gt;=Quals!$F$3,M67&lt;=Quals!$H$3), OR(AND(I67&gt;=R67,N67&gt;=Quals!$F$3,N67&lt;=Quals!$H$3), OR(AND(J67&gt;=R67,O67&gt;=Quals!$F$3,O67&lt;=Quals!$H$3), OR(AND(K67&gt;=R67,P67&gt;=Quals!$F$3,P67&lt;=Quals!$H$3))))), MATCH((B67&amp;C67),Autos!C:C,0)),"Q",""),"")</f>
        <v>Q</v>
      </c>
      <c r="T67" s="1" t="str">
        <f>IF(AND(S67 = "Q", IF(ISNA(VLOOKUP((B67&amp;C67),Autos!C:C,1,FALSE)), "Not in Auto",)),"Check", "No need")</f>
        <v>No need</v>
      </c>
    </row>
    <row r="68" spans="1:20" x14ac:dyDescent="0.2">
      <c r="A68" t="str">
        <f>B68&amp;C68</f>
        <v>Reece EDWARDSmarathon</v>
      </c>
      <c r="B68" t="s">
        <v>825</v>
      </c>
      <c r="C68" s="5" t="s">
        <v>82</v>
      </c>
      <c r="E68">
        <v>1105</v>
      </c>
      <c r="F68" s="2">
        <v>3</v>
      </c>
      <c r="G68">
        <v>1105</v>
      </c>
      <c r="H68">
        <v>1104</v>
      </c>
      <c r="L68" s="5">
        <v>44493</v>
      </c>
      <c r="M68" s="5">
        <v>44339</v>
      </c>
      <c r="N68" s="5"/>
      <c r="O68" s="5"/>
      <c r="P68" s="56"/>
      <c r="Q68" s="39">
        <f>RANK(E68,$E$3:$E$485)</f>
        <v>66</v>
      </c>
      <c r="R68" s="2" t="str">
        <f>VLOOKUP(C68,Quals!$A$2:$C$23,3,FALSE)</f>
        <v>Discr.</v>
      </c>
      <c r="S68" s="2" t="str">
        <f>_xlfn.IFNA(IF(OR(AND(G68&gt;=R68,L68&gt;=Quals!$F$3,L68&lt;=Quals!$H$3), OR(AND(H68&gt;=R68,M68&gt;=Quals!$F$3,M68&lt;=Quals!$H$3), OR(AND(I68&gt;=R68,N68&gt;=Quals!$F$3,N68&lt;=Quals!$H$3), OR(AND(J68&gt;=R68,O68&gt;=Quals!$F$3,O68&lt;=Quals!$H$3), OR(AND(K68&gt;=R68,P68&gt;=Quals!$F$3,P68&lt;=Quals!$H$3))))), MATCH((B68&amp;C68),Autos!C:C,0)),"Q",""),"")</f>
        <v/>
      </c>
      <c r="T68" s="1" t="str">
        <f>IF(AND(S68 = "Q", IF(ISNA(VLOOKUP((B68&amp;C68),Autos!C:C,1,FALSE)), "Not in Auto",)),"Check", "No need")</f>
        <v>No need</v>
      </c>
    </row>
    <row r="69" spans="1:20" x14ac:dyDescent="0.2">
      <c r="A69" t="str">
        <f>B69&amp;C69</f>
        <v>Tom WILLEMS400m</v>
      </c>
      <c r="B69" t="s">
        <v>565</v>
      </c>
      <c r="C69" s="5" t="s">
        <v>26</v>
      </c>
      <c r="D69" s="5">
        <v>36818</v>
      </c>
      <c r="E69">
        <v>1103</v>
      </c>
      <c r="F69" s="2">
        <v>5</v>
      </c>
      <c r="G69">
        <v>1145</v>
      </c>
      <c r="H69">
        <v>1140</v>
      </c>
      <c r="I69">
        <v>1075</v>
      </c>
      <c r="J69">
        <v>1067</v>
      </c>
      <c r="K69">
        <v>1040</v>
      </c>
      <c r="L69" s="5">
        <v>44618</v>
      </c>
      <c r="M69" s="5">
        <v>44604</v>
      </c>
      <c r="N69" s="5">
        <v>44590</v>
      </c>
      <c r="O69" s="5">
        <v>44330</v>
      </c>
      <c r="P69" s="56">
        <v>44331</v>
      </c>
      <c r="Q69" s="39">
        <f>RANK(E69,$E$3:$E$485)</f>
        <v>67</v>
      </c>
      <c r="R69" s="2">
        <f>VLOOKUP(C69,Quals!$A$2:$C$23,3,FALSE)</f>
        <v>1187</v>
      </c>
      <c r="S69" s="2" t="str">
        <f>_xlfn.IFNA(IF(OR(AND(G69&gt;=R69,L69&gt;=Quals!$F$3,L69&lt;=Quals!$H$3), OR(AND(H69&gt;=R69,M69&gt;=Quals!$F$3,M69&lt;=Quals!$H$3), OR(AND(I69&gt;=R69,N69&gt;=Quals!$F$3,N69&lt;=Quals!$H$3), OR(AND(J69&gt;=R69,O69&gt;=Quals!$F$3,O69&lt;=Quals!$H$3), OR(AND(K69&gt;=R69,P69&gt;=Quals!$F$3,P69&lt;=Quals!$H$3))))), MATCH((B69&amp;C69),Autos!C:C,0)),"Q",""),"")</f>
        <v/>
      </c>
      <c r="T69" s="1" t="str">
        <f>IF(AND(S69 = "Q", IF(ISNA(VLOOKUP((B69&amp;C69),Autos!C:C,1,FALSE)), "Not in Auto",)),"Check", "No need")</f>
        <v>No need</v>
      </c>
    </row>
    <row r="70" spans="1:20" x14ac:dyDescent="0.2">
      <c r="A70" t="str">
        <f>B70&amp;C70</f>
        <v>Ky ROBINSON3000msc</v>
      </c>
      <c r="B70" t="s">
        <v>682</v>
      </c>
      <c r="C70" s="5" t="s">
        <v>34</v>
      </c>
      <c r="D70" s="5">
        <v>44612</v>
      </c>
      <c r="E70">
        <v>1102</v>
      </c>
      <c r="F70" s="2">
        <v>6</v>
      </c>
      <c r="G70">
        <v>1113</v>
      </c>
      <c r="H70">
        <v>1095</v>
      </c>
      <c r="I70">
        <v>1077</v>
      </c>
      <c r="L70" s="5">
        <v>44358</v>
      </c>
      <c r="M70" s="5">
        <v>44356</v>
      </c>
      <c r="N70" s="5">
        <v>44345</v>
      </c>
      <c r="O70" s="5"/>
      <c r="P70" s="56"/>
      <c r="Q70" s="39">
        <f>RANK(E70,$E$3:$E$485)</f>
        <v>68</v>
      </c>
      <c r="R70" s="2">
        <f>VLOOKUP(C70,Quals!$A$2:$C$23,3,FALSE)</f>
        <v>1158</v>
      </c>
      <c r="S70" s="2" t="str">
        <f>_xlfn.IFNA(IF(OR(AND(G70&gt;=R70,L70&gt;=Quals!$F$3,L70&lt;=Quals!$H$3), OR(AND(H70&gt;=R70,M70&gt;=Quals!$F$3,M70&lt;=Quals!$H$3), OR(AND(I70&gt;=R70,N70&gt;=Quals!$F$3,N70&lt;=Quals!$H$3), OR(AND(J70&gt;=R70,O70&gt;=Quals!$F$3,O70&lt;=Quals!$H$3), OR(AND(K70&gt;=R70,P70&gt;=Quals!$F$3,P70&lt;=Quals!$H$3))))), MATCH((B70&amp;C70),Autos!C:C,0)),"Q",""),"")</f>
        <v/>
      </c>
      <c r="T70" s="1" t="str">
        <f>IF(AND(S70 = "Q", IF(ISNA(VLOOKUP((B70&amp;C70),Autos!C:C,1,FALSE)), "Not in Auto",)),"Check", "No need")</f>
        <v>No need</v>
      </c>
    </row>
    <row r="71" spans="1:20" x14ac:dyDescent="0.2">
      <c r="A71" t="str">
        <f>B71&amp;C71</f>
        <v>Joshua AZZOPARDI200m</v>
      </c>
      <c r="B71" t="s">
        <v>516</v>
      </c>
      <c r="C71" s="5" t="s">
        <v>25</v>
      </c>
      <c r="D71" s="5">
        <v>36491</v>
      </c>
      <c r="E71">
        <v>1099</v>
      </c>
      <c r="F71" s="2">
        <v>4</v>
      </c>
      <c r="G71">
        <v>1079</v>
      </c>
      <c r="H71">
        <v>1082</v>
      </c>
      <c r="I71">
        <v>1094</v>
      </c>
      <c r="J71">
        <v>1024</v>
      </c>
      <c r="K71">
        <v>1040</v>
      </c>
      <c r="L71" s="5">
        <v>44304</v>
      </c>
      <c r="M71" s="5">
        <v>44282</v>
      </c>
      <c r="N71" s="5">
        <v>44626</v>
      </c>
      <c r="O71" s="5">
        <v>44359</v>
      </c>
      <c r="P71" s="56">
        <v>44304</v>
      </c>
      <c r="Q71" s="39">
        <f>RANK(E71,$E$3:$E$485)</f>
        <v>69</v>
      </c>
      <c r="R71" s="2">
        <f>VLOOKUP(C71,Quals!$A$2:$C$23,3,FALSE)</f>
        <v>1182</v>
      </c>
      <c r="S71" s="2" t="str">
        <f>_xlfn.IFNA(IF(OR(AND(G71&gt;=R71,L71&gt;=Quals!$F$3,L71&lt;=Quals!$H$3), OR(AND(H71&gt;=R71,M71&gt;=Quals!$F$3,M71&lt;=Quals!$H$3), OR(AND(I71&gt;=R71,N71&gt;=Quals!$F$3,N71&lt;=Quals!$H$3), OR(AND(J71&gt;=R71,O71&gt;=Quals!$F$3,O71&lt;=Quals!$H$3), OR(AND(K71&gt;=R71,P71&gt;=Quals!$F$3,P71&lt;=Quals!$H$3))))), MATCH((B71&amp;C71),Autos!C:C,0)),"Q",""),"")</f>
        <v/>
      </c>
      <c r="T71" s="1" t="str">
        <f>IF(AND(S71 = "Q", IF(ISNA(VLOOKUP((B71&amp;C71),Autos!C:C,1,FALSE)), "Not in Auto",)),"Check", "No need")</f>
        <v>No need</v>
      </c>
    </row>
    <row r="72" spans="1:20" x14ac:dyDescent="0.2">
      <c r="A72" t="str">
        <f>B72&amp;C72</f>
        <v>Isaac HEYNE5000m</v>
      </c>
      <c r="B72" t="s">
        <v>693</v>
      </c>
      <c r="C72" s="5" t="s">
        <v>29</v>
      </c>
      <c r="D72" s="5">
        <v>36549</v>
      </c>
      <c r="E72">
        <v>1098</v>
      </c>
      <c r="F72" s="2">
        <v>6</v>
      </c>
      <c r="G72">
        <v>1122</v>
      </c>
      <c r="H72">
        <v>1070</v>
      </c>
      <c r="I72">
        <v>1051</v>
      </c>
      <c r="L72" s="5">
        <v>44632</v>
      </c>
      <c r="M72" s="5">
        <v>44604</v>
      </c>
      <c r="N72" s="5">
        <v>44527</v>
      </c>
      <c r="O72" s="5"/>
      <c r="P72" s="56"/>
      <c r="Q72" s="39">
        <f>RANK(E72,$E$3:$E$485)</f>
        <v>70</v>
      </c>
      <c r="R72" s="2">
        <f>VLOOKUP(C72,Quals!$A$2:$C$23,3,FALSE)</f>
        <v>1161</v>
      </c>
      <c r="S72" s="2" t="str">
        <f>_xlfn.IFNA(IF(OR(AND(G72&gt;=R72,L72&gt;=Quals!$F$3,L72&lt;=Quals!$H$3), OR(AND(H72&gt;=R72,M72&gt;=Quals!$F$3,M72&lt;=Quals!$H$3), OR(AND(I72&gt;=R72,N72&gt;=Quals!$F$3,N72&lt;=Quals!$H$3), OR(AND(J72&gt;=R72,O72&gt;=Quals!$F$3,O72&lt;=Quals!$H$3), OR(AND(K72&gt;=R72,P72&gt;=Quals!$F$3,P72&lt;=Quals!$H$3))))), MATCH((B72&amp;C72),Autos!C:C,0)),"Q",""),"")</f>
        <v/>
      </c>
      <c r="T72" s="1" t="str">
        <f>IF(AND(S72 = "Q", IF(ISNA(VLOOKUP((B72&amp;C72),Autos!C:C,1,FALSE)), "Not in Auto",)),"Check", "No need")</f>
        <v>No need</v>
      </c>
    </row>
    <row r="73" spans="1:20" x14ac:dyDescent="0.2">
      <c r="A73" t="str">
        <f>B73&amp;C73</f>
        <v>Jack BRUCE5000m</v>
      </c>
      <c r="B73" t="s">
        <v>710</v>
      </c>
      <c r="C73" s="5" t="s">
        <v>29</v>
      </c>
      <c r="D73" s="5">
        <v>34577</v>
      </c>
      <c r="E73">
        <v>1098</v>
      </c>
      <c r="F73" s="2">
        <v>7</v>
      </c>
      <c r="G73">
        <v>1104</v>
      </c>
      <c r="H73">
        <v>1075</v>
      </c>
      <c r="I73">
        <v>1046</v>
      </c>
      <c r="L73" s="5">
        <v>44315</v>
      </c>
      <c r="M73" s="5">
        <v>44604</v>
      </c>
      <c r="N73" s="5">
        <v>44628</v>
      </c>
      <c r="O73" s="5"/>
      <c r="P73" s="56"/>
      <c r="Q73" s="39">
        <f>RANK(E73,$E$3:$E$485)</f>
        <v>70</v>
      </c>
      <c r="R73" s="2">
        <f>VLOOKUP(C73,Quals!$A$2:$C$23,3,FALSE)</f>
        <v>1161</v>
      </c>
      <c r="S73" s="2" t="str">
        <f>_xlfn.IFNA(IF(OR(AND(G73&gt;=R73,L73&gt;=Quals!$F$3,L73&lt;=Quals!$H$3), OR(AND(H73&gt;=R73,M73&gt;=Quals!$F$3,M73&lt;=Quals!$H$3), OR(AND(I73&gt;=R73,N73&gt;=Quals!$F$3,N73&lt;=Quals!$H$3), OR(AND(J73&gt;=R73,O73&gt;=Quals!$F$3,O73&lt;=Quals!$H$3), OR(AND(K73&gt;=R73,P73&gt;=Quals!$F$3,P73&lt;=Quals!$H$3))))), MATCH((B73&amp;C73),Autos!C:C,0)),"Q",""),"")</f>
        <v/>
      </c>
      <c r="T73" s="1" t="str">
        <f>IF(AND(S73 = "Q", IF(ISNA(VLOOKUP((B73&amp;C73),Autos!C:C,1,FALSE)), "Not in Auto",)),"Check", "No need")</f>
        <v>No need</v>
      </c>
    </row>
    <row r="74" spans="1:20" x14ac:dyDescent="0.2">
      <c r="A74" t="str">
        <f>B74&amp;C74</f>
        <v>Joshua AZZOPARDI100m</v>
      </c>
      <c r="B74" t="s">
        <v>516</v>
      </c>
      <c r="C74" s="5" t="s">
        <v>2</v>
      </c>
      <c r="D74" s="5">
        <v>36491</v>
      </c>
      <c r="E74">
        <v>1097</v>
      </c>
      <c r="F74" s="2">
        <v>7</v>
      </c>
      <c r="G74">
        <v>1105</v>
      </c>
      <c r="H74">
        <v>1059</v>
      </c>
      <c r="I74">
        <v>1040</v>
      </c>
      <c r="J74">
        <v>1063</v>
      </c>
      <c r="K74">
        <v>1053</v>
      </c>
      <c r="L74" s="5">
        <v>44625</v>
      </c>
      <c r="M74" s="5">
        <v>44282</v>
      </c>
      <c r="N74" s="5">
        <v>44303</v>
      </c>
      <c r="O74" s="5">
        <v>44352</v>
      </c>
      <c r="P74" s="56">
        <v>44632</v>
      </c>
      <c r="Q74" s="39">
        <f>RANK(E74,$E$3:$E$485)</f>
        <v>72</v>
      </c>
      <c r="R74" s="2">
        <f>VLOOKUP(C74,Quals!$A$2:$C$23,3,FALSE)</f>
        <v>1189</v>
      </c>
      <c r="S74" s="2" t="str">
        <f>_xlfn.IFNA(IF(OR(AND(G74&gt;=R74,L74&gt;=Quals!$F$3,L74&lt;=Quals!$H$3), OR(AND(H74&gt;=R74,M74&gt;=Quals!$F$3,M74&lt;=Quals!$H$3), OR(AND(I74&gt;=R74,N74&gt;=Quals!$F$3,N74&lt;=Quals!$H$3), OR(AND(J74&gt;=R74,O74&gt;=Quals!$F$3,O74&lt;=Quals!$H$3), OR(AND(K74&gt;=R74,P74&gt;=Quals!$F$3,P74&lt;=Quals!$H$3))))), MATCH((B74&amp;C74),Autos!C:C,0)),"Q",""),"")</f>
        <v/>
      </c>
      <c r="T74" s="1" t="str">
        <f>IF(AND(S74 = "Q", IF(ISNA(VLOOKUP((B74&amp;C74),Autos!C:C,1,FALSE)), "Not in Auto",)),"Check", "No need")</f>
        <v>No need</v>
      </c>
    </row>
    <row r="75" spans="1:20" x14ac:dyDescent="0.2">
      <c r="A75" t="str">
        <f>B75&amp;C75</f>
        <v>Simon GREIG100m</v>
      </c>
      <c r="B75" t="s">
        <v>514</v>
      </c>
      <c r="C75" s="5" t="s">
        <v>2</v>
      </c>
      <c r="D75" s="5">
        <v>34127</v>
      </c>
      <c r="E75">
        <v>1097</v>
      </c>
      <c r="F75" s="2">
        <v>8</v>
      </c>
      <c r="G75">
        <v>1069</v>
      </c>
      <c r="H75">
        <v>1071</v>
      </c>
      <c r="I75">
        <v>1043</v>
      </c>
      <c r="J75">
        <v>1076</v>
      </c>
      <c r="K75">
        <v>1077</v>
      </c>
      <c r="L75" s="5">
        <v>44282</v>
      </c>
      <c r="M75" s="5">
        <v>44359</v>
      </c>
      <c r="N75" s="5">
        <v>44303</v>
      </c>
      <c r="O75" s="5">
        <v>44506</v>
      </c>
      <c r="P75" s="56">
        <v>44282</v>
      </c>
      <c r="Q75" s="39">
        <f>RANK(E75,$E$3:$E$485)</f>
        <v>72</v>
      </c>
      <c r="R75" s="2">
        <f>VLOOKUP(C75,Quals!$A$2:$C$23,3,FALSE)</f>
        <v>1189</v>
      </c>
      <c r="S75" s="2" t="str">
        <f>_xlfn.IFNA(IF(OR(AND(G75&gt;=R75,L75&gt;=Quals!$F$3,L75&lt;=Quals!$H$3), OR(AND(H75&gt;=R75,M75&gt;=Quals!$F$3,M75&lt;=Quals!$H$3), OR(AND(I75&gt;=R75,N75&gt;=Quals!$F$3,N75&lt;=Quals!$H$3), OR(AND(J75&gt;=R75,O75&gt;=Quals!$F$3,O75&lt;=Quals!$H$3), OR(AND(K75&gt;=R75,P75&gt;=Quals!$F$3,P75&lt;=Quals!$H$3))))), MATCH((B75&amp;C75),Autos!C:C,0)),"Q",""),"")</f>
        <v/>
      </c>
      <c r="T75" s="1" t="str">
        <f>IF(AND(S75 = "Q", IF(ISNA(VLOOKUP((B75&amp;C75),Autos!C:C,1,FALSE)), "Not in Auto",)),"Check", "No need")</f>
        <v>No need</v>
      </c>
    </row>
    <row r="76" spans="1:20" x14ac:dyDescent="0.2">
      <c r="A76" t="str">
        <f>B76&amp;C76</f>
        <v>Matthew CLARKE5000m</v>
      </c>
      <c r="B76" t="s">
        <v>678</v>
      </c>
      <c r="C76" s="5" t="s">
        <v>29</v>
      </c>
      <c r="D76" s="5">
        <v>34818</v>
      </c>
      <c r="E76">
        <v>1096</v>
      </c>
      <c r="F76" s="2">
        <v>8</v>
      </c>
      <c r="G76">
        <v>1120</v>
      </c>
      <c r="H76">
        <v>1066</v>
      </c>
      <c r="I76">
        <v>1054</v>
      </c>
      <c r="L76" s="5">
        <v>44632</v>
      </c>
      <c r="M76" s="5">
        <v>44527</v>
      </c>
      <c r="N76" s="5">
        <v>44604</v>
      </c>
      <c r="O76" s="5"/>
      <c r="P76" s="56"/>
      <c r="Q76" s="39">
        <f>RANK(E76,$E$3:$E$485)</f>
        <v>74</v>
      </c>
      <c r="R76" s="2">
        <f>VLOOKUP(C76,Quals!$A$2:$C$23,3,FALSE)</f>
        <v>1161</v>
      </c>
      <c r="S76" s="2" t="str">
        <f>_xlfn.IFNA(IF(OR(AND(G76&gt;=R76,L76&gt;=Quals!$F$3,L76&lt;=Quals!$H$3), OR(AND(H76&gt;=R76,M76&gt;=Quals!$F$3,M76&lt;=Quals!$H$3), OR(AND(I76&gt;=R76,N76&gt;=Quals!$F$3,N76&lt;=Quals!$H$3), OR(AND(J76&gt;=R76,O76&gt;=Quals!$F$3,O76&lt;=Quals!$H$3), OR(AND(K76&gt;=R76,P76&gt;=Quals!$F$3,P76&lt;=Quals!$H$3))))), MATCH((B76&amp;C76),Autos!C:C,0)),"Q",""),"")</f>
        <v/>
      </c>
      <c r="T76" s="1" t="str">
        <f>IF(AND(S76 = "Q", IF(ISNA(VLOOKUP((B76&amp;C76),Autos!C:C,1,FALSE)), "Not in Auto",)),"Check", "No need")</f>
        <v>No need</v>
      </c>
    </row>
    <row r="77" spans="1:20" x14ac:dyDescent="0.2">
      <c r="A77" t="str">
        <f>B77&amp;C77</f>
        <v>Jalen RUCKERlong-jump</v>
      </c>
      <c r="B77" t="s">
        <v>738</v>
      </c>
      <c r="C77" s="6" t="s">
        <v>37</v>
      </c>
      <c r="D77" s="5">
        <v>35479</v>
      </c>
      <c r="E77">
        <v>1095</v>
      </c>
      <c r="F77" s="2">
        <v>4</v>
      </c>
      <c r="G77">
        <v>1079</v>
      </c>
      <c r="H77">
        <v>1081</v>
      </c>
      <c r="I77">
        <v>1041</v>
      </c>
      <c r="J77">
        <v>1068</v>
      </c>
      <c r="K77">
        <v>1040</v>
      </c>
      <c r="L77" s="5">
        <v>44282</v>
      </c>
      <c r="M77" s="5">
        <v>44352</v>
      </c>
      <c r="N77" s="5">
        <v>44304</v>
      </c>
      <c r="O77" s="5">
        <v>44626</v>
      </c>
      <c r="P77" s="56">
        <v>44569</v>
      </c>
      <c r="Q77" s="39">
        <f>RANK(E77,$E$3:$E$485)</f>
        <v>75</v>
      </c>
      <c r="R77" s="2">
        <f>VLOOKUP(C77,Quals!$A$2:$C$23,3,FALSE)</f>
        <v>1186</v>
      </c>
      <c r="S77" s="2" t="str">
        <f>_xlfn.IFNA(IF(OR(AND(G77&gt;=R77,L77&gt;=Quals!$F$3,L77&lt;=Quals!$H$3), OR(AND(H77&gt;=R77,M77&gt;=Quals!$F$3,M77&lt;=Quals!$H$3), OR(AND(I77&gt;=R77,N77&gt;=Quals!$F$3,N77&lt;=Quals!$H$3), OR(AND(J77&gt;=R77,O77&gt;=Quals!$F$3,O77&lt;=Quals!$H$3), OR(AND(K77&gt;=R77,P77&gt;=Quals!$F$3,P77&lt;=Quals!$H$3))))), MATCH((B77&amp;C77),Autos!C:C,0)),"Q",""),"")</f>
        <v/>
      </c>
      <c r="T77" s="1" t="str">
        <f>IF(AND(S77 = "Q", IF(ISNA(VLOOKUP((B77&amp;C77),Autos!C:C,1,FALSE)), "Not in Auto",)),"Check", "No need")</f>
        <v>No need</v>
      </c>
    </row>
    <row r="78" spans="1:20" x14ac:dyDescent="0.2">
      <c r="A78" t="str">
        <f>B78&amp;C78</f>
        <v>Mason COHEN800m</v>
      </c>
      <c r="B78" t="s">
        <v>609</v>
      </c>
      <c r="C78" s="6" t="s">
        <v>27</v>
      </c>
      <c r="D78" s="5">
        <v>35327</v>
      </c>
      <c r="E78">
        <v>1093</v>
      </c>
      <c r="F78" s="2">
        <v>4</v>
      </c>
      <c r="G78">
        <v>1033</v>
      </c>
      <c r="H78">
        <v>1047</v>
      </c>
      <c r="I78">
        <v>1045</v>
      </c>
      <c r="J78">
        <v>1012</v>
      </c>
      <c r="K78">
        <v>1053</v>
      </c>
      <c r="L78" s="5">
        <v>43643</v>
      </c>
      <c r="M78" s="5">
        <v>44282</v>
      </c>
      <c r="N78" s="5">
        <v>44604</v>
      </c>
      <c r="O78" s="5">
        <v>44303</v>
      </c>
      <c r="P78" s="56">
        <v>44302</v>
      </c>
      <c r="Q78" s="39">
        <f>RANK(E78,$E$3:$E$485)</f>
        <v>76</v>
      </c>
      <c r="R78" s="2">
        <f>VLOOKUP(C78,Quals!$A$2:$C$23,3,FALSE)</f>
        <v>1167</v>
      </c>
      <c r="S78" s="2" t="str">
        <f>_xlfn.IFNA(IF(OR(AND(G78&gt;=R78,L78&gt;=Quals!$F$3,L78&lt;=Quals!$H$3), OR(AND(H78&gt;=R78,M78&gt;=Quals!$F$3,M78&lt;=Quals!$H$3), OR(AND(I78&gt;=R78,N78&gt;=Quals!$F$3,N78&lt;=Quals!$H$3), OR(AND(J78&gt;=R78,O78&gt;=Quals!$F$3,O78&lt;=Quals!$H$3), OR(AND(K78&gt;=R78,P78&gt;=Quals!$F$3,P78&lt;=Quals!$H$3))))), MATCH((B78&amp;C78),Autos!C:C,0)),"Q",""),"")</f>
        <v/>
      </c>
      <c r="T78" s="1" t="str">
        <f>IF(AND(S78 = "Q", IF(ISNA(VLOOKUP((B78&amp;C78),Autos!C:C,1,FALSE)), "Not in Auto",)),"Check", "No need")</f>
        <v>No need</v>
      </c>
    </row>
    <row r="79" spans="1:20" x14ac:dyDescent="0.2">
      <c r="A79" t="str">
        <f>B79&amp;C79</f>
        <v>Julian KONLEtriple-jump</v>
      </c>
      <c r="B79" t="s">
        <v>757</v>
      </c>
      <c r="C79" s="6" t="s">
        <v>38</v>
      </c>
      <c r="D79" s="5">
        <v>35585</v>
      </c>
      <c r="E79">
        <v>1093</v>
      </c>
      <c r="F79" s="2">
        <v>2</v>
      </c>
      <c r="G79">
        <v>1070</v>
      </c>
      <c r="H79">
        <v>1084</v>
      </c>
      <c r="I79">
        <v>1041</v>
      </c>
      <c r="J79">
        <v>1025</v>
      </c>
      <c r="K79">
        <v>1034</v>
      </c>
      <c r="L79" s="5">
        <v>44303</v>
      </c>
      <c r="M79" s="5">
        <v>44604</v>
      </c>
      <c r="N79" s="5">
        <v>44280</v>
      </c>
      <c r="O79" s="5">
        <v>44632</v>
      </c>
      <c r="P79" s="56">
        <v>44625</v>
      </c>
      <c r="Q79" s="39">
        <f>RANK(E79,$E$3:$E$485)</f>
        <v>76</v>
      </c>
      <c r="R79" s="2">
        <f>VLOOKUP(C79,Quals!$A$2:$C$23,3,FALSE)</f>
        <v>1179</v>
      </c>
      <c r="S79" s="2" t="str">
        <f>_xlfn.IFNA(IF(OR(AND(G79&gt;=R79,L79&gt;=Quals!$F$3,L79&lt;=Quals!$H$3), OR(AND(H79&gt;=R79,M79&gt;=Quals!$F$3,M79&lt;=Quals!$H$3), OR(AND(I79&gt;=R79,N79&gt;=Quals!$F$3,N79&lt;=Quals!$H$3), OR(AND(J79&gt;=R79,O79&gt;=Quals!$F$3,O79&lt;=Quals!$H$3), OR(AND(K79&gt;=R79,P79&gt;=Quals!$F$3,P79&lt;=Quals!$H$3))))), MATCH((B79&amp;C79),Autos!C:C,0)),"Q",""),"")</f>
        <v/>
      </c>
      <c r="T79" s="1" t="str">
        <f>IF(AND(S79 = "Q", IF(ISNA(VLOOKUP((B79&amp;C79),Autos!C:C,1,FALSE)), "Not in Auto",)),"Check", "No need")</f>
        <v>No need</v>
      </c>
    </row>
    <row r="80" spans="1:20" x14ac:dyDescent="0.2">
      <c r="A80" t="str">
        <f>B80&amp;C80</f>
        <v>Alex HARTMANN100m</v>
      </c>
      <c r="B80" t="s">
        <v>517</v>
      </c>
      <c r="C80" s="5" t="s">
        <v>2</v>
      </c>
      <c r="D80" s="5">
        <v>34035</v>
      </c>
      <c r="E80">
        <v>1092</v>
      </c>
      <c r="F80" s="2">
        <v>9</v>
      </c>
      <c r="G80">
        <v>1005</v>
      </c>
      <c r="H80">
        <v>1085</v>
      </c>
      <c r="I80">
        <v>1047</v>
      </c>
      <c r="J80">
        <v>1002</v>
      </c>
      <c r="K80">
        <v>1060</v>
      </c>
      <c r="L80" s="5">
        <v>43642</v>
      </c>
      <c r="M80" s="5">
        <v>44625</v>
      </c>
      <c r="N80" s="5">
        <v>44303</v>
      </c>
      <c r="O80" s="5">
        <v>43642</v>
      </c>
      <c r="P80" s="56">
        <v>44625</v>
      </c>
      <c r="Q80" s="39">
        <f>RANK(E80,$E$3:$E$485)</f>
        <v>78</v>
      </c>
      <c r="R80" s="2">
        <f>VLOOKUP(C80,Quals!$A$2:$C$23,3,FALSE)</f>
        <v>1189</v>
      </c>
      <c r="S80" s="2" t="str">
        <f>_xlfn.IFNA(IF(OR(AND(G80&gt;=R80,L80&gt;=Quals!$F$3,L80&lt;=Quals!$H$3), OR(AND(H80&gt;=R80,M80&gt;=Quals!$F$3,M80&lt;=Quals!$H$3), OR(AND(I80&gt;=R80,N80&gt;=Quals!$F$3,N80&lt;=Quals!$H$3), OR(AND(J80&gt;=R80,O80&gt;=Quals!$F$3,O80&lt;=Quals!$H$3), OR(AND(K80&gt;=R80,P80&gt;=Quals!$F$3,P80&lt;=Quals!$H$3))))), MATCH((B80&amp;C80),Autos!C:C,0)),"Q",""),"")</f>
        <v/>
      </c>
      <c r="T80" s="1" t="str">
        <f>IF(AND(S80 = "Q", IF(ISNA(VLOOKUP((B80&amp;C80),Autos!C:C,1,FALSE)), "Not in Auto",)),"Check", "No need")</f>
        <v>No need</v>
      </c>
    </row>
    <row r="81" spans="1:20" x14ac:dyDescent="0.2">
      <c r="A81" t="str">
        <f>B81&amp;C81</f>
        <v>Thomas DO CANTOmarathon</v>
      </c>
      <c r="B81" t="s">
        <v>713</v>
      </c>
      <c r="C81" s="5" t="s">
        <v>82</v>
      </c>
      <c r="D81" s="5">
        <v>31562</v>
      </c>
      <c r="E81">
        <v>1092</v>
      </c>
      <c r="F81" s="2">
        <v>4</v>
      </c>
      <c r="G81">
        <v>1099</v>
      </c>
      <c r="H81">
        <v>1084</v>
      </c>
      <c r="L81" s="5">
        <v>44178</v>
      </c>
      <c r="M81" s="5">
        <v>44542</v>
      </c>
      <c r="N81" s="5"/>
      <c r="O81" s="5"/>
      <c r="P81" s="56"/>
      <c r="Q81" s="39">
        <f>RANK(E81,$E$3:$E$485)</f>
        <v>78</v>
      </c>
      <c r="R81" s="2" t="str">
        <f>VLOOKUP(C81,Quals!$A$2:$C$23,3,FALSE)</f>
        <v>Discr.</v>
      </c>
      <c r="S81" s="2" t="str">
        <f>_xlfn.IFNA(IF(OR(AND(G81&gt;=R81,L81&gt;=Quals!$F$3,L81&lt;=Quals!$H$3), OR(AND(H81&gt;=R81,M81&gt;=Quals!$F$3,M81&lt;=Quals!$H$3), OR(AND(I81&gt;=R81,N81&gt;=Quals!$F$3,N81&lt;=Quals!$H$3), OR(AND(J81&gt;=R81,O81&gt;=Quals!$F$3,O81&lt;=Quals!$H$3), OR(AND(K81&gt;=R81,P81&gt;=Quals!$F$3,P81&lt;=Quals!$H$3))))), MATCH((B81&amp;C81),Autos!C:C,0)),"Q",""),"")</f>
        <v/>
      </c>
      <c r="T81" s="1" t="str">
        <f>IF(AND(S81 = "Q", IF(ISNA(VLOOKUP((B81&amp;C81),Autos!C:C,1,FALSE)), "Not in Auto",)),"Check", "No need")</f>
        <v>No need</v>
      </c>
    </row>
    <row r="82" spans="1:20" x14ac:dyDescent="0.2">
      <c r="A82" t="str">
        <f>B82&amp;C82</f>
        <v>Jack LUNN800m</v>
      </c>
      <c r="B82" t="s">
        <v>610</v>
      </c>
      <c r="C82" s="6" t="s">
        <v>27</v>
      </c>
      <c r="D82" s="5">
        <v>37180</v>
      </c>
      <c r="E82">
        <v>1090</v>
      </c>
      <c r="F82" s="2">
        <v>5</v>
      </c>
      <c r="G82">
        <v>1101</v>
      </c>
      <c r="H82">
        <v>1093</v>
      </c>
      <c r="I82">
        <v>1032</v>
      </c>
      <c r="J82">
        <v>1064</v>
      </c>
      <c r="K82">
        <v>1015</v>
      </c>
      <c r="L82" s="5">
        <v>44604</v>
      </c>
      <c r="M82" s="5">
        <v>44632</v>
      </c>
      <c r="N82" s="5">
        <v>44303</v>
      </c>
      <c r="O82" s="5">
        <v>44581</v>
      </c>
      <c r="P82" s="56">
        <v>44302</v>
      </c>
      <c r="Q82" s="39">
        <f>RANK(E82,$E$3:$E$485)</f>
        <v>80</v>
      </c>
      <c r="R82" s="2">
        <f>VLOOKUP(C82,Quals!$A$2:$C$23,3,FALSE)</f>
        <v>1167</v>
      </c>
      <c r="S82" s="2" t="str">
        <f>_xlfn.IFNA(IF(OR(AND(G82&gt;=R82,L82&gt;=Quals!$F$3,L82&lt;=Quals!$H$3), OR(AND(H82&gt;=R82,M82&gt;=Quals!$F$3,M82&lt;=Quals!$H$3), OR(AND(I82&gt;=R82,N82&gt;=Quals!$F$3,N82&lt;=Quals!$H$3), OR(AND(J82&gt;=R82,O82&gt;=Quals!$F$3,O82&lt;=Quals!$H$3), OR(AND(K82&gt;=R82,P82&gt;=Quals!$F$3,P82&lt;=Quals!$H$3))))), MATCH((B82&amp;C82),Autos!C:C,0)),"Q",""),"")</f>
        <v/>
      </c>
      <c r="T82" s="1" t="str">
        <f>IF(AND(S82 = "Q", IF(ISNA(VLOOKUP((B82&amp;C82),Autos!C:C,1,FALSE)), "Not in Auto",)),"Check", "No need")</f>
        <v>No need</v>
      </c>
    </row>
    <row r="83" spans="1:20" x14ac:dyDescent="0.2">
      <c r="A83" t="str">
        <f>B83&amp;C83</f>
        <v>Liam ADAMS10000m</v>
      </c>
      <c r="B83" t="s">
        <v>711</v>
      </c>
      <c r="C83" s="5" t="s">
        <v>30</v>
      </c>
      <c r="D83" s="5">
        <v>31659</v>
      </c>
      <c r="E83">
        <v>1089</v>
      </c>
      <c r="F83" s="2">
        <v>5</v>
      </c>
      <c r="G83">
        <v>1062</v>
      </c>
      <c r="H83">
        <v>1071</v>
      </c>
      <c r="L83" s="5">
        <v>44587</v>
      </c>
      <c r="M83" s="5">
        <v>43884</v>
      </c>
      <c r="N83" s="5"/>
      <c r="O83" s="5"/>
      <c r="P83" s="56"/>
      <c r="Q83" s="39">
        <f>RANK(E83,$E$3:$E$485)</f>
        <v>81</v>
      </c>
      <c r="R83" s="2">
        <f>VLOOKUP(C83,Quals!$A$2:$C$23,3,FALSE)</f>
        <v>1182</v>
      </c>
      <c r="S83" s="2" t="str">
        <f>_xlfn.IFNA(IF(OR(AND(G83&gt;=R83,L83&gt;=Quals!$F$3,L83&lt;=Quals!$H$3), OR(AND(H83&gt;=R83,M83&gt;=Quals!$F$3,M83&lt;=Quals!$H$3), OR(AND(I83&gt;=R83,N83&gt;=Quals!$F$3,N83&lt;=Quals!$H$3), OR(AND(J83&gt;=R83,O83&gt;=Quals!$F$3,O83&lt;=Quals!$H$3), OR(AND(K83&gt;=R83,P83&gt;=Quals!$F$3,P83&lt;=Quals!$H$3))))), MATCH((B83&amp;C83),Autos!C:C,0)),"Q",""),"")</f>
        <v/>
      </c>
      <c r="T83" s="1" t="str">
        <f>IF(AND(S83 = "Q", IF(ISNA(VLOOKUP((B83&amp;C83),Autos!C:C,1,FALSE)), "Not in Auto",)),"Check", "No need")</f>
        <v>No need</v>
      </c>
    </row>
    <row r="84" spans="1:20" x14ac:dyDescent="0.2">
      <c r="A84" t="str">
        <f>B84&amp;C84</f>
        <v>Jesse HUNT1500m</v>
      </c>
      <c r="B84" t="s">
        <v>657</v>
      </c>
      <c r="C84" s="5" t="s">
        <v>28</v>
      </c>
      <c r="D84" s="5">
        <v>36004</v>
      </c>
      <c r="E84">
        <v>1087</v>
      </c>
      <c r="F84" s="2">
        <v>11</v>
      </c>
      <c r="G84">
        <v>1113</v>
      </c>
      <c r="H84">
        <v>1114</v>
      </c>
      <c r="I84">
        <v>1069</v>
      </c>
      <c r="J84">
        <v>1066</v>
      </c>
      <c r="K84">
        <v>1056</v>
      </c>
      <c r="L84" s="5">
        <v>44590</v>
      </c>
      <c r="M84" s="5">
        <v>44344</v>
      </c>
      <c r="N84" s="5">
        <v>44331</v>
      </c>
      <c r="O84" s="5">
        <v>44617</v>
      </c>
      <c r="P84" s="56">
        <v>44319</v>
      </c>
      <c r="Q84" s="39">
        <f>RANK(E84,$E$3:$E$485)</f>
        <v>82</v>
      </c>
      <c r="R84" s="2">
        <f>VLOOKUP(C84,Quals!$A$2:$C$23,3,FALSE)</f>
        <v>1175</v>
      </c>
      <c r="S84" s="2" t="str">
        <f>_xlfn.IFNA(IF(OR(AND(G84&gt;=R84,L84&gt;=Quals!$F$3,L84&lt;=Quals!$H$3), OR(AND(H84&gt;=R84,M84&gt;=Quals!$F$3,M84&lt;=Quals!$H$3), OR(AND(I84&gt;=R84,N84&gt;=Quals!$F$3,N84&lt;=Quals!$H$3), OR(AND(J84&gt;=R84,O84&gt;=Quals!$F$3,O84&lt;=Quals!$H$3), OR(AND(K84&gt;=R84,P84&gt;=Quals!$F$3,P84&lt;=Quals!$H$3))))), MATCH((B84&amp;C84),Autos!C:C,0)),"Q",""),"")</f>
        <v/>
      </c>
      <c r="T84" s="1" t="str">
        <f>IF(AND(S84 = "Q", IF(ISNA(VLOOKUP((B84&amp;C84),Autos!C:C,1,FALSE)), "Not in Auto",)),"Check", "No need")</f>
        <v>No need</v>
      </c>
    </row>
    <row r="85" spans="1:20" x14ac:dyDescent="0.2">
      <c r="A85" t="str">
        <f>B85&amp;C85</f>
        <v>Jude THOMAS5000m</v>
      </c>
      <c r="B85" t="s">
        <v>691</v>
      </c>
      <c r="C85" s="5" t="s">
        <v>29</v>
      </c>
      <c r="D85" s="5">
        <v>37332</v>
      </c>
      <c r="E85">
        <v>1087</v>
      </c>
      <c r="F85" s="2">
        <v>9</v>
      </c>
      <c r="G85">
        <v>1132</v>
      </c>
      <c r="H85">
        <v>1049</v>
      </c>
      <c r="I85">
        <v>1007</v>
      </c>
      <c r="L85" s="5">
        <v>44632</v>
      </c>
      <c r="M85" s="5">
        <v>44604</v>
      </c>
      <c r="N85" s="5">
        <v>44301</v>
      </c>
      <c r="O85" s="5"/>
      <c r="P85" s="56"/>
      <c r="Q85" s="39">
        <f>RANK(E85,$E$3:$E$485)</f>
        <v>82</v>
      </c>
      <c r="R85" s="2">
        <f>VLOOKUP(C85,Quals!$A$2:$C$23,3,FALSE)</f>
        <v>1161</v>
      </c>
      <c r="S85" s="2" t="str">
        <f>_xlfn.IFNA(IF(OR(AND(G85&gt;=R85,L85&gt;=Quals!$F$3,L85&lt;=Quals!$H$3), OR(AND(H85&gt;=R85,M85&gt;=Quals!$F$3,M85&lt;=Quals!$H$3), OR(AND(I85&gt;=R85,N85&gt;=Quals!$F$3,N85&lt;=Quals!$H$3), OR(AND(J85&gt;=R85,O85&gt;=Quals!$F$3,O85&lt;=Quals!$H$3), OR(AND(K85&gt;=R85,P85&gt;=Quals!$F$3,P85&lt;=Quals!$H$3))))), MATCH((B85&amp;C85),Autos!C:C,0)),"Q",""),"")</f>
        <v/>
      </c>
      <c r="T85" s="1" t="str">
        <f>IF(AND(S85 = "Q", IF(ISNA(VLOOKUP((B85&amp;C85),Autos!C:C,1,FALSE)), "Not in Auto",)),"Check", "No need")</f>
        <v>No need</v>
      </c>
    </row>
    <row r="86" spans="1:20" x14ac:dyDescent="0.2">
      <c r="A86" t="str">
        <f>B86&amp;C86</f>
        <v>Oscar MIERShigh-jump</v>
      </c>
      <c r="B86" t="s">
        <v>766</v>
      </c>
      <c r="C86" s="5" t="s">
        <v>35</v>
      </c>
      <c r="D86" s="5">
        <v>37216</v>
      </c>
      <c r="E86">
        <v>1087</v>
      </c>
      <c r="F86" s="2">
        <v>4</v>
      </c>
      <c r="G86">
        <v>1117</v>
      </c>
      <c r="H86">
        <v>1046</v>
      </c>
      <c r="I86">
        <v>1046</v>
      </c>
      <c r="J86">
        <v>1002</v>
      </c>
      <c r="K86">
        <v>1011</v>
      </c>
      <c r="L86" s="5">
        <v>44282</v>
      </c>
      <c r="M86" s="5">
        <v>44352</v>
      </c>
      <c r="N86" s="5">
        <v>44576</v>
      </c>
      <c r="O86" s="5">
        <v>44303</v>
      </c>
      <c r="P86" s="56">
        <v>44632</v>
      </c>
      <c r="Q86" s="39">
        <f>RANK(E86,$E$3:$E$485)</f>
        <v>82</v>
      </c>
      <c r="R86" s="2">
        <f>VLOOKUP(C86,Quals!$A$2:$C$23,3,FALSE)</f>
        <v>1206</v>
      </c>
      <c r="S86" s="2" t="str">
        <f>_xlfn.IFNA(IF(OR(AND(G86&gt;=R86,L86&gt;=Quals!$F$3,L86&lt;=Quals!$H$3), OR(AND(H86&gt;=R86,M86&gt;=Quals!$F$3,M86&lt;=Quals!$H$3), OR(AND(I86&gt;=R86,N86&gt;=Quals!$F$3,N86&lt;=Quals!$H$3), OR(AND(J86&gt;=R86,O86&gt;=Quals!$F$3,O86&lt;=Quals!$H$3), OR(AND(K86&gt;=R86,P86&gt;=Quals!$F$3,P86&lt;=Quals!$H$3))))), MATCH((B86&amp;C86),Autos!C:C,0)),"Q",""),"")</f>
        <v/>
      </c>
      <c r="T86" s="1" t="str">
        <f>IF(AND(S86 = "Q", IF(ISNA(VLOOKUP((B86&amp;C86),Autos!C:C,1,FALSE)), "Not in Auto",)),"Check", "No need")</f>
        <v>No need</v>
      </c>
    </row>
    <row r="87" spans="1:20" x14ac:dyDescent="0.2">
      <c r="A87" t="str">
        <f>B87&amp;C87</f>
        <v>Calab LAW200m</v>
      </c>
      <c r="B87" t="s">
        <v>523</v>
      </c>
      <c r="C87" s="5" t="s">
        <v>25</v>
      </c>
      <c r="D87" s="5">
        <v>37986</v>
      </c>
      <c r="E87">
        <v>1086</v>
      </c>
      <c r="F87" s="2">
        <v>5</v>
      </c>
      <c r="G87">
        <v>1117</v>
      </c>
      <c r="H87">
        <v>1041</v>
      </c>
      <c r="I87">
        <v>1057</v>
      </c>
      <c r="J87">
        <v>1056</v>
      </c>
      <c r="K87">
        <v>1050</v>
      </c>
      <c r="L87" s="5">
        <v>44626</v>
      </c>
      <c r="M87" s="5">
        <v>44282</v>
      </c>
      <c r="N87" s="5">
        <v>44611</v>
      </c>
      <c r="O87" s="5">
        <v>44485</v>
      </c>
      <c r="P87" s="56">
        <v>44300</v>
      </c>
      <c r="Q87" s="39">
        <f>RANK(E87,$E$3:$E$485)</f>
        <v>85</v>
      </c>
      <c r="R87" s="2">
        <f>VLOOKUP(C87,Quals!$A$2:$C$23,3,FALSE)</f>
        <v>1182</v>
      </c>
      <c r="S87" s="2" t="str">
        <f>_xlfn.IFNA(IF(OR(AND(G87&gt;=R87,L87&gt;=Quals!$F$3,L87&lt;=Quals!$H$3), OR(AND(H87&gt;=R87,M87&gt;=Quals!$F$3,M87&lt;=Quals!$H$3), OR(AND(I87&gt;=R87,N87&gt;=Quals!$F$3,N87&lt;=Quals!$H$3), OR(AND(J87&gt;=R87,O87&gt;=Quals!$F$3,O87&lt;=Quals!$H$3), OR(AND(K87&gt;=R87,P87&gt;=Quals!$F$3,P87&lt;=Quals!$H$3))))), MATCH((B87&amp;C87),Autos!C:C,0)),"Q",""),"")</f>
        <v/>
      </c>
      <c r="T87" s="1" t="str">
        <f>IF(AND(S87 = "Q", IF(ISNA(VLOOKUP((B87&amp;C87),Autos!C:C,1,FALSE)), "Not in Auto",)),"Check", "No need")</f>
        <v>No need</v>
      </c>
    </row>
    <row r="88" spans="1:20" x14ac:dyDescent="0.2">
      <c r="A88" t="str">
        <f>B88&amp;C88</f>
        <v>Jackson SHARP1500m</v>
      </c>
      <c r="B88" t="s">
        <v>655</v>
      </c>
      <c r="C88" s="5" t="s">
        <v>28</v>
      </c>
      <c r="D88" s="5">
        <v>36759</v>
      </c>
      <c r="E88">
        <v>1086</v>
      </c>
      <c r="F88" s="2">
        <v>12</v>
      </c>
      <c r="G88">
        <v>1095</v>
      </c>
      <c r="H88">
        <v>1079</v>
      </c>
      <c r="I88">
        <v>1087</v>
      </c>
      <c r="J88">
        <v>1081</v>
      </c>
      <c r="K88">
        <v>1076</v>
      </c>
      <c r="L88" s="5">
        <v>44345</v>
      </c>
      <c r="M88" s="5">
        <v>44302</v>
      </c>
      <c r="N88" s="5">
        <v>44353</v>
      </c>
      <c r="O88" s="5">
        <v>44378</v>
      </c>
      <c r="P88" s="56">
        <v>44617</v>
      </c>
      <c r="Q88" s="39">
        <f>RANK(E88,$E$3:$E$485)</f>
        <v>85</v>
      </c>
      <c r="R88" s="2">
        <f>VLOOKUP(C88,Quals!$A$2:$C$23,3,FALSE)</f>
        <v>1175</v>
      </c>
      <c r="S88" s="2" t="str">
        <f>_xlfn.IFNA(IF(OR(AND(G88&gt;=R88,L88&gt;=Quals!$F$3,L88&lt;=Quals!$H$3), OR(AND(H88&gt;=R88,M88&gt;=Quals!$F$3,M88&lt;=Quals!$H$3), OR(AND(I88&gt;=R88,N88&gt;=Quals!$F$3,N88&lt;=Quals!$H$3), OR(AND(J88&gt;=R88,O88&gt;=Quals!$F$3,O88&lt;=Quals!$H$3), OR(AND(K88&gt;=R88,P88&gt;=Quals!$F$3,P88&lt;=Quals!$H$3))))), MATCH((B88&amp;C88),Autos!C:C,0)),"Q",""),"")</f>
        <v/>
      </c>
      <c r="T88" s="1" t="str">
        <f>IF(AND(S88 = "Q", IF(ISNA(VLOOKUP((B88&amp;C88),Autos!C:C,1,FALSE)), "Not in Auto",)),"Check", "No need")</f>
        <v>No need</v>
      </c>
    </row>
    <row r="89" spans="1:20" x14ac:dyDescent="0.2">
      <c r="A89" t="str">
        <f>B89&amp;C89</f>
        <v>Edward GODDARDmarathon</v>
      </c>
      <c r="B89" t="s">
        <v>1130</v>
      </c>
      <c r="C89" s="5" t="s">
        <v>82</v>
      </c>
      <c r="D89" s="5">
        <v>35727</v>
      </c>
      <c r="E89">
        <v>1086</v>
      </c>
      <c r="F89" s="2">
        <v>5</v>
      </c>
      <c r="G89">
        <v>1097</v>
      </c>
      <c r="H89">
        <v>1075</v>
      </c>
      <c r="L89" s="5">
        <v>44178</v>
      </c>
      <c r="M89" s="5">
        <v>44542</v>
      </c>
      <c r="N89" s="5"/>
      <c r="O89" s="5"/>
      <c r="P89" s="56"/>
      <c r="Q89" s="39">
        <f>RANK(E89,$E$3:$E$485)</f>
        <v>85</v>
      </c>
      <c r="R89" s="2" t="str">
        <f>VLOOKUP(C89,Quals!$A$2:$C$23,3,FALSE)</f>
        <v>Discr.</v>
      </c>
      <c r="S89" s="2" t="str">
        <f>_xlfn.IFNA(IF(OR(AND(G89&gt;=R89,L89&gt;=Quals!$F$3,L89&lt;=Quals!$H$3), OR(AND(H89&gt;=R89,M89&gt;=Quals!$F$3,M89&lt;=Quals!$H$3), OR(AND(I89&gt;=R89,N89&gt;=Quals!$F$3,N89&lt;=Quals!$H$3), OR(AND(J89&gt;=R89,O89&gt;=Quals!$F$3,O89&lt;=Quals!$H$3), OR(AND(K89&gt;=R89,P89&gt;=Quals!$F$3,P89&lt;=Quals!$H$3))))), MATCH((B89&amp;C89),Autos!C:C,0)),"Q",""),"")</f>
        <v/>
      </c>
      <c r="T89" s="1" t="str">
        <f>IF(AND(S89 = "Q", IF(ISNA(VLOOKUP((B89&amp;C89),Autos!C:C,1,FALSE)), "Not in Auto",)),"Check", "No need")</f>
        <v>No need</v>
      </c>
    </row>
    <row r="90" spans="1:20" x14ac:dyDescent="0.2">
      <c r="A90" t="str">
        <f>B90&amp;C90</f>
        <v>Jared MICALLEF800m</v>
      </c>
      <c r="B90" t="s">
        <v>611</v>
      </c>
      <c r="C90" s="5" t="s">
        <v>27</v>
      </c>
      <c r="D90" s="5">
        <v>35944</v>
      </c>
      <c r="E90">
        <v>1085</v>
      </c>
      <c r="F90" s="2">
        <v>6</v>
      </c>
      <c r="G90">
        <v>1035</v>
      </c>
      <c r="H90">
        <v>1080</v>
      </c>
      <c r="I90">
        <v>1042</v>
      </c>
      <c r="J90">
        <v>1067</v>
      </c>
      <c r="K90">
        <v>1011</v>
      </c>
      <c r="L90" s="5">
        <v>44303</v>
      </c>
      <c r="M90" s="5">
        <v>44604</v>
      </c>
      <c r="N90" s="5">
        <v>44282</v>
      </c>
      <c r="O90" s="5">
        <v>44632</v>
      </c>
      <c r="P90" s="56">
        <v>44302</v>
      </c>
      <c r="Q90" s="39">
        <f>RANK(E90,$E$3:$E$485)</f>
        <v>88</v>
      </c>
      <c r="R90" s="2">
        <f>VLOOKUP(C90,Quals!$A$2:$C$23,3,FALSE)</f>
        <v>1167</v>
      </c>
      <c r="S90" s="2" t="str">
        <f>_xlfn.IFNA(IF(OR(AND(G90&gt;=R90,L90&gt;=Quals!$F$3,L90&lt;=Quals!$H$3), OR(AND(H90&gt;=R90,M90&gt;=Quals!$F$3,M90&lt;=Quals!$H$3), OR(AND(I90&gt;=R90,N90&gt;=Quals!$F$3,N90&lt;=Quals!$H$3), OR(AND(J90&gt;=R90,O90&gt;=Quals!$F$3,O90&lt;=Quals!$H$3), OR(AND(K90&gt;=R90,P90&gt;=Quals!$F$3,P90&lt;=Quals!$H$3))))), MATCH((B90&amp;C90),Autos!C:C,0)),"Q",""),"")</f>
        <v/>
      </c>
      <c r="T90" s="1" t="str">
        <f>IF(AND(S90 = "Q", IF(ISNA(VLOOKUP((B90&amp;C90),Autos!C:C,1,FALSE)), "Not in Auto",)),"Check", "No need")</f>
        <v>No need</v>
      </c>
    </row>
    <row r="91" spans="1:20" x14ac:dyDescent="0.2">
      <c r="A91" t="str">
        <f>B91&amp;C91</f>
        <v>Jeremy ANDREWSlong-jump</v>
      </c>
      <c r="B91" t="s">
        <v>739</v>
      </c>
      <c r="C91" s="5" t="s">
        <v>37</v>
      </c>
      <c r="D91" s="5">
        <v>33911</v>
      </c>
      <c r="E91">
        <v>1085</v>
      </c>
      <c r="F91" s="2">
        <v>5</v>
      </c>
      <c r="G91">
        <v>1071</v>
      </c>
      <c r="H91">
        <v>1057</v>
      </c>
      <c r="I91">
        <v>1036</v>
      </c>
      <c r="J91">
        <v>1045</v>
      </c>
      <c r="K91">
        <v>1040</v>
      </c>
      <c r="L91" s="5">
        <v>44304</v>
      </c>
      <c r="M91" s="5">
        <v>44282</v>
      </c>
      <c r="N91" s="5">
        <v>44359</v>
      </c>
      <c r="O91" s="5">
        <v>44611</v>
      </c>
      <c r="P91" s="56">
        <v>44631</v>
      </c>
      <c r="Q91" s="39">
        <f>RANK(E91,$E$3:$E$485)</f>
        <v>88</v>
      </c>
      <c r="R91" s="2">
        <f>VLOOKUP(C91,Quals!$A$2:$C$23,3,FALSE)</f>
        <v>1186</v>
      </c>
      <c r="S91" s="2" t="str">
        <f>_xlfn.IFNA(IF(OR(AND(G91&gt;=R91,L91&gt;=Quals!$F$3,L91&lt;=Quals!$H$3), OR(AND(H91&gt;=R91,M91&gt;=Quals!$F$3,M91&lt;=Quals!$H$3), OR(AND(I91&gt;=R91,N91&gt;=Quals!$F$3,N91&lt;=Quals!$H$3), OR(AND(J91&gt;=R91,O91&gt;=Quals!$F$3,O91&lt;=Quals!$H$3), OR(AND(K91&gt;=R91,P91&gt;=Quals!$F$3,P91&lt;=Quals!$H$3))))), MATCH((B91&amp;C91),Autos!C:C,0)),"Q",""),"")</f>
        <v/>
      </c>
      <c r="T91" s="1" t="str">
        <f>IF(AND(S91 = "Q", IF(ISNA(VLOOKUP((B91&amp;C91),Autos!C:C,1,FALSE)), "Not in Auto",)),"Check", "No need")</f>
        <v>No need</v>
      </c>
    </row>
    <row r="92" spans="1:20" x14ac:dyDescent="0.2">
      <c r="A92" t="str">
        <f>B92&amp;C92</f>
        <v>Aidan MURPHY100m</v>
      </c>
      <c r="B92" t="s">
        <v>521</v>
      </c>
      <c r="C92" s="5" t="s">
        <v>2</v>
      </c>
      <c r="D92" s="5">
        <v>37908</v>
      </c>
      <c r="E92">
        <v>1084</v>
      </c>
      <c r="F92" s="2">
        <v>10</v>
      </c>
      <c r="G92">
        <v>1118</v>
      </c>
      <c r="H92">
        <v>1089</v>
      </c>
      <c r="I92">
        <v>1079</v>
      </c>
      <c r="J92">
        <v>1057</v>
      </c>
      <c r="K92">
        <v>1006</v>
      </c>
      <c r="L92" s="5">
        <v>44506</v>
      </c>
      <c r="M92" s="5">
        <v>44590</v>
      </c>
      <c r="N92" s="5">
        <v>44604</v>
      </c>
      <c r="O92" s="5">
        <v>44569</v>
      </c>
      <c r="P92" s="56">
        <v>44541</v>
      </c>
      <c r="Q92" s="39">
        <f>RANK(E92,$E$3:$E$485)</f>
        <v>90</v>
      </c>
      <c r="R92" s="2">
        <f>VLOOKUP(C92,Quals!$A$2:$C$23,3,FALSE)</f>
        <v>1189</v>
      </c>
      <c r="S92" s="2" t="str">
        <f>_xlfn.IFNA(IF(OR(AND(G92&gt;=R92,L92&gt;=Quals!$F$3,L92&lt;=Quals!$H$3), OR(AND(H92&gt;=R92,M92&gt;=Quals!$F$3,M92&lt;=Quals!$H$3), OR(AND(I92&gt;=R92,N92&gt;=Quals!$F$3,N92&lt;=Quals!$H$3), OR(AND(J92&gt;=R92,O92&gt;=Quals!$F$3,O92&lt;=Quals!$H$3), OR(AND(K92&gt;=R92,P92&gt;=Quals!$F$3,P92&lt;=Quals!$H$3))))), MATCH((B92&amp;C92),Autos!C:C,0)),"Q",""),"")</f>
        <v/>
      </c>
      <c r="T92" s="1" t="str">
        <f>IF(AND(S92 = "Q", IF(ISNA(VLOOKUP((B92&amp;C92),Autos!C:C,1,FALSE)), "Not in Auto",)),"Check", "No need")</f>
        <v>No need</v>
      </c>
    </row>
    <row r="93" spans="1:20" x14ac:dyDescent="0.2">
      <c r="A93" t="str">
        <f>B93&amp;C93</f>
        <v>Zachary FACIONI5000m</v>
      </c>
      <c r="B93" t="s">
        <v>689</v>
      </c>
      <c r="C93" s="5" t="s">
        <v>29</v>
      </c>
      <c r="D93" s="5">
        <v>36253</v>
      </c>
      <c r="E93">
        <v>1083</v>
      </c>
      <c r="F93" s="2">
        <v>10</v>
      </c>
      <c r="G93">
        <v>1099</v>
      </c>
      <c r="H93">
        <v>1084</v>
      </c>
      <c r="I93">
        <v>1048</v>
      </c>
      <c r="L93" s="5">
        <v>44331</v>
      </c>
      <c r="M93" s="5">
        <v>44302</v>
      </c>
      <c r="N93" s="5">
        <v>44344</v>
      </c>
      <c r="O93" s="5"/>
      <c r="P93" s="56"/>
      <c r="Q93" s="39">
        <f>RANK(E93,$E$3:$E$485)</f>
        <v>91</v>
      </c>
      <c r="R93" s="2">
        <f>VLOOKUP(C93,Quals!$A$2:$C$23,3,FALSE)</f>
        <v>1161</v>
      </c>
      <c r="S93" s="2" t="str">
        <f>_xlfn.IFNA(IF(OR(AND(G93&gt;=R93,L93&gt;=Quals!$F$3,L93&lt;=Quals!$H$3), OR(AND(H93&gt;=R93,M93&gt;=Quals!$F$3,M93&lt;=Quals!$H$3), OR(AND(I93&gt;=R93,N93&gt;=Quals!$F$3,N93&lt;=Quals!$H$3), OR(AND(J93&gt;=R93,O93&gt;=Quals!$F$3,O93&lt;=Quals!$H$3), OR(AND(K93&gt;=R93,P93&gt;=Quals!$F$3,P93&lt;=Quals!$H$3))))), MATCH((B93&amp;C93),Autos!C:C,0)),"Q",""),"")</f>
        <v/>
      </c>
      <c r="T93" s="1" t="str">
        <f>IF(AND(S93 = "Q", IF(ISNA(VLOOKUP((B93&amp;C93),Autos!C:C,1,FALSE)), "Not in Auto",)),"Check", "No need")</f>
        <v>No need</v>
      </c>
    </row>
    <row r="94" spans="1:20" x14ac:dyDescent="0.2">
      <c r="A94" t="str">
        <f>B94&amp;C94</f>
        <v>James HANSEN1500m</v>
      </c>
      <c r="B94" t="s">
        <v>902</v>
      </c>
      <c r="C94" s="5" t="s">
        <v>28</v>
      </c>
      <c r="D94" s="5">
        <v>34300</v>
      </c>
      <c r="E94">
        <v>1082</v>
      </c>
      <c r="F94" s="2">
        <v>13</v>
      </c>
      <c r="G94">
        <v>1117</v>
      </c>
      <c r="H94">
        <v>1016</v>
      </c>
      <c r="I94">
        <v>1069</v>
      </c>
      <c r="J94">
        <v>1021</v>
      </c>
      <c r="K94">
        <v>975</v>
      </c>
      <c r="L94" s="5">
        <v>44304</v>
      </c>
      <c r="M94" s="5">
        <v>43642</v>
      </c>
      <c r="N94" s="5">
        <v>44302</v>
      </c>
      <c r="O94" s="5">
        <v>44275</v>
      </c>
      <c r="P94" s="56">
        <v>44611</v>
      </c>
      <c r="Q94" s="39">
        <f>RANK(E94,$E$3:$E$485)</f>
        <v>92</v>
      </c>
      <c r="R94" s="2">
        <f>VLOOKUP(C94,Quals!$A$2:$C$23,3,FALSE)</f>
        <v>1175</v>
      </c>
      <c r="S94" s="2" t="str">
        <f>_xlfn.IFNA(IF(OR(AND(G94&gt;=R94,L94&gt;=Quals!$F$3,L94&lt;=Quals!$H$3), OR(AND(H94&gt;=R94,M94&gt;=Quals!$F$3,M94&lt;=Quals!$H$3), OR(AND(I94&gt;=R94,N94&gt;=Quals!$F$3,N94&lt;=Quals!$H$3), OR(AND(J94&gt;=R94,O94&gt;=Quals!$F$3,O94&lt;=Quals!$H$3), OR(AND(K94&gt;=R94,P94&gt;=Quals!$F$3,P94&lt;=Quals!$H$3))))), MATCH((B94&amp;C94),Autos!C:C,0)),"Q",""),"")</f>
        <v/>
      </c>
      <c r="T94" s="1" t="str">
        <f>IF(AND(S94 = "Q", IF(ISNA(VLOOKUP((B94&amp;C94),Autos!C:C,1,FALSE)), "Not in Auto",)),"Check", "No need")</f>
        <v>No need</v>
      </c>
    </row>
    <row r="95" spans="1:20" x14ac:dyDescent="0.2">
      <c r="A95" t="str">
        <f>B95&amp;C95</f>
        <v>Mitchell COOPERdiscus-throw</v>
      </c>
      <c r="B95" t="s">
        <v>789</v>
      </c>
      <c r="C95" s="5" t="s">
        <v>40</v>
      </c>
      <c r="D95" s="5">
        <v>34852</v>
      </c>
      <c r="E95">
        <v>1082</v>
      </c>
      <c r="F95" s="2">
        <v>2</v>
      </c>
      <c r="G95">
        <v>1065</v>
      </c>
      <c r="H95">
        <v>1014</v>
      </c>
      <c r="I95">
        <v>982</v>
      </c>
      <c r="J95">
        <v>993</v>
      </c>
      <c r="K95">
        <v>979</v>
      </c>
      <c r="L95" s="5">
        <v>43644</v>
      </c>
      <c r="M95" s="5">
        <v>44303</v>
      </c>
      <c r="N95" s="5">
        <v>44282</v>
      </c>
      <c r="O95" s="5">
        <v>44625</v>
      </c>
      <c r="P95" s="56">
        <v>44280</v>
      </c>
      <c r="Q95" s="39">
        <f>RANK(E95,$E$3:$E$485)</f>
        <v>92</v>
      </c>
      <c r="R95" s="2">
        <f>VLOOKUP(C95,Quals!$A$2:$C$23,3,FALSE)</f>
        <v>1171</v>
      </c>
      <c r="S95" s="2" t="str">
        <f>_xlfn.IFNA(IF(OR(AND(G95&gt;=R95,L95&gt;=Quals!$F$3,L95&lt;=Quals!$H$3), OR(AND(H95&gt;=R95,M95&gt;=Quals!$F$3,M95&lt;=Quals!$H$3), OR(AND(I95&gt;=R95,N95&gt;=Quals!$F$3,N95&lt;=Quals!$H$3), OR(AND(J95&gt;=R95,O95&gt;=Quals!$F$3,O95&lt;=Quals!$H$3), OR(AND(K95&gt;=R95,P95&gt;=Quals!$F$3,P95&lt;=Quals!$H$3))))), MATCH((B95&amp;C95),Autos!C:C,0)),"Q",""),"")</f>
        <v/>
      </c>
      <c r="T95" s="1" t="str">
        <f>IF(AND(S95 = "Q", IF(ISNA(VLOOKUP((B95&amp;C95),Autos!C:C,1,FALSE)), "Not in Auto",)),"Check", "No need")</f>
        <v>No need</v>
      </c>
    </row>
    <row r="96" spans="1:20" x14ac:dyDescent="0.2">
      <c r="A96" t="str">
        <f>B96&amp;C96</f>
        <v>Sam BLAKE800m</v>
      </c>
      <c r="B96" t="s">
        <v>613</v>
      </c>
      <c r="C96" s="5" t="s">
        <v>27</v>
      </c>
      <c r="D96" s="5">
        <v>34891</v>
      </c>
      <c r="E96">
        <v>1081</v>
      </c>
      <c r="F96" s="2">
        <v>7</v>
      </c>
      <c r="G96">
        <v>1113</v>
      </c>
      <c r="H96">
        <v>1086</v>
      </c>
      <c r="I96">
        <v>1094</v>
      </c>
      <c r="J96">
        <v>1088</v>
      </c>
      <c r="K96">
        <v>946</v>
      </c>
      <c r="L96" s="5">
        <v>44374</v>
      </c>
      <c r="M96" s="5">
        <v>44391</v>
      </c>
      <c r="N96" s="5">
        <v>44597</v>
      </c>
      <c r="O96" s="5">
        <v>44366</v>
      </c>
      <c r="P96" s="56">
        <v>44577</v>
      </c>
      <c r="Q96" s="39">
        <f>RANK(E96,$E$3:$E$485)</f>
        <v>94</v>
      </c>
      <c r="R96" s="2">
        <f>VLOOKUP(C96,Quals!$A$2:$C$23,3,FALSE)</f>
        <v>1167</v>
      </c>
      <c r="S96" s="2" t="str">
        <f>_xlfn.IFNA(IF(OR(AND(G96&gt;=R96,L96&gt;=Quals!$F$3,L96&lt;=Quals!$H$3), OR(AND(H96&gt;=R96,M96&gt;=Quals!$F$3,M96&lt;=Quals!$H$3), OR(AND(I96&gt;=R96,N96&gt;=Quals!$F$3,N96&lt;=Quals!$H$3), OR(AND(J96&gt;=R96,O96&gt;=Quals!$F$3,O96&lt;=Quals!$H$3), OR(AND(K96&gt;=R96,P96&gt;=Quals!$F$3,P96&lt;=Quals!$H$3))))), MATCH((B96&amp;C96),Autos!C:C,0)),"Q",""),"")</f>
        <v/>
      </c>
      <c r="T96" s="1" t="str">
        <f>IF(AND(S96 = "Q", IF(ISNA(VLOOKUP((B96&amp;C96),Autos!C:C,1,FALSE)), "Not in Auto",)),"Check", "No need")</f>
        <v>No need</v>
      </c>
    </row>
    <row r="97" spans="1:20" x14ac:dyDescent="0.2">
      <c r="A97" t="str">
        <f>B97&amp;C97</f>
        <v>Sam HURWOOD110mh</v>
      </c>
      <c r="B97" t="s">
        <v>867</v>
      </c>
      <c r="C97" s="5" t="s">
        <v>31</v>
      </c>
      <c r="D97" s="5">
        <v>36957</v>
      </c>
      <c r="E97">
        <v>1081</v>
      </c>
      <c r="F97" s="2">
        <v>4</v>
      </c>
      <c r="G97">
        <v>1057</v>
      </c>
      <c r="H97">
        <v>1064</v>
      </c>
      <c r="I97">
        <v>1073</v>
      </c>
      <c r="J97">
        <v>1025</v>
      </c>
      <c r="K97">
        <v>1018</v>
      </c>
      <c r="L97" s="5">
        <v>44304</v>
      </c>
      <c r="M97" s="5">
        <v>44632</v>
      </c>
      <c r="N97" s="5">
        <v>44626</v>
      </c>
      <c r="O97" s="5">
        <v>44590</v>
      </c>
      <c r="P97" s="56">
        <v>44583</v>
      </c>
      <c r="Q97" s="39">
        <f>RANK(E97,$E$3:$E$485)</f>
        <v>94</v>
      </c>
      <c r="R97" s="2">
        <f>VLOOKUP(C97,Quals!$A$2:$C$23,3,FALSE)</f>
        <v>1193</v>
      </c>
      <c r="S97" s="2" t="str">
        <f>_xlfn.IFNA(IF(OR(AND(G97&gt;=R97,L97&gt;=Quals!$F$3,L97&lt;=Quals!$H$3), OR(AND(H97&gt;=R97,M97&gt;=Quals!$F$3,M97&lt;=Quals!$H$3), OR(AND(I97&gt;=R97,N97&gt;=Quals!$F$3,N97&lt;=Quals!$H$3), OR(AND(J97&gt;=R97,O97&gt;=Quals!$F$3,O97&lt;=Quals!$H$3), OR(AND(K97&gt;=R97,P97&gt;=Quals!$F$3,P97&lt;=Quals!$H$3))))), MATCH((B97&amp;C97),Autos!C:C,0)),"Q",""),"")</f>
        <v/>
      </c>
      <c r="T97" s="1" t="str">
        <f>IF(AND(S97 = "Q", IF(ISNA(VLOOKUP((B97&amp;C97),Autos!C:C,1,FALSE)), "Not in Auto",)),"Check", "No need")</f>
        <v>No need</v>
      </c>
    </row>
    <row r="98" spans="1:20" x14ac:dyDescent="0.2">
      <c r="A98" t="str">
        <f>B98&amp;C98</f>
        <v>Shemaiah JAMEStriple-jump</v>
      </c>
      <c r="B98" t="s">
        <v>758</v>
      </c>
      <c r="C98" s="5" t="s">
        <v>38</v>
      </c>
      <c r="D98" s="5">
        <v>35623</v>
      </c>
      <c r="E98">
        <v>1081</v>
      </c>
      <c r="F98" s="2">
        <v>3</v>
      </c>
      <c r="G98">
        <v>1088</v>
      </c>
      <c r="H98">
        <v>1044</v>
      </c>
      <c r="I98">
        <v>1018</v>
      </c>
      <c r="J98">
        <v>1016</v>
      </c>
      <c r="K98">
        <v>1014</v>
      </c>
      <c r="L98" s="5">
        <v>44303</v>
      </c>
      <c r="M98" s="5">
        <v>44604</v>
      </c>
      <c r="N98" s="5">
        <v>44632</v>
      </c>
      <c r="O98" s="5">
        <v>44280</v>
      </c>
      <c r="P98" s="56">
        <v>44625</v>
      </c>
      <c r="Q98" s="39">
        <f>RANK(E98,$E$3:$E$485)</f>
        <v>94</v>
      </c>
      <c r="R98" s="2">
        <f>VLOOKUP(C98,Quals!$A$2:$C$23,3,FALSE)</f>
        <v>1179</v>
      </c>
      <c r="S98" s="2" t="str">
        <f>_xlfn.IFNA(IF(OR(AND(G98&gt;=R98,L98&gt;=Quals!$F$3,L98&lt;=Quals!$H$3), OR(AND(H98&gt;=R98,M98&gt;=Quals!$F$3,M98&lt;=Quals!$H$3), OR(AND(I98&gt;=R98,N98&gt;=Quals!$F$3,N98&lt;=Quals!$H$3), OR(AND(J98&gt;=R98,O98&gt;=Quals!$F$3,O98&lt;=Quals!$H$3), OR(AND(K98&gt;=R98,P98&gt;=Quals!$F$3,P98&lt;=Quals!$H$3))))), MATCH((B98&amp;C98),Autos!C:C,0)),"Q",""),"")</f>
        <v/>
      </c>
      <c r="T98" s="1" t="str">
        <f>IF(AND(S98 = "Q", IF(ISNA(VLOOKUP((B98&amp;C98),Autos!C:C,1,FALSE)), "Not in Auto",)),"Check", "No need")</f>
        <v>No need</v>
      </c>
    </row>
    <row r="99" spans="1:20" x14ac:dyDescent="0.2">
      <c r="A99" t="str">
        <f>B99&amp;C99</f>
        <v>Mark FOKAS400mh</v>
      </c>
      <c r="B99" t="s">
        <v>595</v>
      </c>
      <c r="C99" s="5" t="s">
        <v>33</v>
      </c>
      <c r="D99" s="5">
        <v>37029</v>
      </c>
      <c r="E99">
        <v>1080</v>
      </c>
      <c r="F99" s="2">
        <v>2</v>
      </c>
      <c r="G99">
        <v>1055</v>
      </c>
      <c r="H99">
        <v>1067</v>
      </c>
      <c r="I99">
        <v>1071</v>
      </c>
      <c r="J99">
        <v>1047</v>
      </c>
      <c r="K99">
        <v>1027</v>
      </c>
      <c r="L99" s="5">
        <v>44304</v>
      </c>
      <c r="M99" s="5">
        <v>44589</v>
      </c>
      <c r="N99" s="5">
        <v>44576</v>
      </c>
      <c r="O99" s="5">
        <v>44618</v>
      </c>
      <c r="P99" s="56">
        <v>44309</v>
      </c>
      <c r="Q99" s="39">
        <f>RANK(E99,$E$3:$E$485)</f>
        <v>97</v>
      </c>
      <c r="R99" s="2">
        <f>VLOOKUP(C99,Quals!$A$2:$C$23,3,FALSE)</f>
        <v>1185</v>
      </c>
      <c r="S99" s="2" t="str">
        <f>_xlfn.IFNA(IF(OR(AND(G99&gt;=R99,L99&gt;=Quals!$F$3,L99&lt;=Quals!$H$3), OR(AND(H99&gt;=R99,M99&gt;=Quals!$F$3,M99&lt;=Quals!$H$3), OR(AND(I99&gt;=R99,N99&gt;=Quals!$F$3,N99&lt;=Quals!$H$3), OR(AND(J99&gt;=R99,O99&gt;=Quals!$F$3,O99&lt;=Quals!$H$3), OR(AND(K99&gt;=R99,P99&gt;=Quals!$F$3,P99&lt;=Quals!$H$3))))), MATCH((B99&amp;C99),Autos!C:C,0)),"Q",""),"")</f>
        <v/>
      </c>
      <c r="T99" s="1" t="str">
        <f>IF(AND(S99 = "Q", IF(ISNA(VLOOKUP((B99&amp;C99),Autos!C:C,1,FALSE)), "Not in Auto",)),"Check", "No need")</f>
        <v>No need</v>
      </c>
    </row>
    <row r="100" spans="1:20" x14ac:dyDescent="0.2">
      <c r="A100" t="str">
        <f>B100&amp;C100</f>
        <v>Ned WEATHERLYhammer-throw</v>
      </c>
      <c r="B100" t="s">
        <v>801</v>
      </c>
      <c r="C100" s="5" t="s">
        <v>42</v>
      </c>
      <c r="D100" s="5">
        <v>35807</v>
      </c>
      <c r="E100">
        <v>1080</v>
      </c>
      <c r="F100" s="2">
        <v>1</v>
      </c>
      <c r="G100">
        <v>985</v>
      </c>
      <c r="H100">
        <v>1012</v>
      </c>
      <c r="I100">
        <v>1028</v>
      </c>
      <c r="J100">
        <v>1017</v>
      </c>
      <c r="K100">
        <v>1016</v>
      </c>
      <c r="L100" s="5">
        <v>43644</v>
      </c>
      <c r="M100" s="5">
        <v>44302</v>
      </c>
      <c r="N100" s="5">
        <v>44632</v>
      </c>
      <c r="O100" s="5">
        <v>44611</v>
      </c>
      <c r="P100" s="56">
        <v>44598</v>
      </c>
      <c r="Q100" s="39">
        <f>RANK(E100,$E$3:$E$485)</f>
        <v>97</v>
      </c>
      <c r="R100" s="2">
        <f>VLOOKUP(C100,Quals!$A$2:$C$23,3,FALSE)</f>
        <v>1164</v>
      </c>
      <c r="S100" s="2" t="str">
        <f>_xlfn.IFNA(IF(OR(AND(G100&gt;=R100,L100&gt;=Quals!$F$3,L100&lt;=Quals!$H$3), OR(AND(H100&gt;=R100,M100&gt;=Quals!$F$3,M100&lt;=Quals!$H$3), OR(AND(I100&gt;=R100,N100&gt;=Quals!$F$3,N100&lt;=Quals!$H$3), OR(AND(J100&gt;=R100,O100&gt;=Quals!$F$3,O100&lt;=Quals!$H$3), OR(AND(K100&gt;=R100,P100&gt;=Quals!$F$3,P100&lt;=Quals!$H$3))))), MATCH((B100&amp;C100),Autos!C:C,0)),"Q",""),"")</f>
        <v/>
      </c>
      <c r="T100" s="1" t="str">
        <f>IF(AND(S100 = "Q", IF(ISNA(VLOOKUP((B100&amp;C100),Autos!C:C,1,FALSE)), "Not in Auto",)),"Check", "No need")</f>
        <v>No need</v>
      </c>
    </row>
    <row r="101" spans="1:20" x14ac:dyDescent="0.2">
      <c r="A101" t="str">
        <f>B101&amp;C101</f>
        <v>Carl GIBBONS20km-race-walking</v>
      </c>
      <c r="B101" t="s">
        <v>822</v>
      </c>
      <c r="C101" s="5" t="s">
        <v>81</v>
      </c>
      <c r="D101" s="5">
        <v>35235</v>
      </c>
      <c r="E101">
        <v>1080</v>
      </c>
      <c r="F101" s="2">
        <v>4</v>
      </c>
      <c r="G101">
        <v>1054</v>
      </c>
      <c r="H101">
        <v>1036</v>
      </c>
      <c r="I101">
        <v>1016</v>
      </c>
      <c r="L101" s="5">
        <v>44605</v>
      </c>
      <c r="M101" s="5">
        <v>44282</v>
      </c>
      <c r="N101" s="5">
        <v>44318</v>
      </c>
      <c r="O101" s="5"/>
      <c r="P101" s="56"/>
      <c r="Q101" s="39">
        <f>RANK(E101,$E$3:$E$485)</f>
        <v>97</v>
      </c>
      <c r="R101" s="2">
        <f>VLOOKUP(C101,Quals!$A$2:$C$23,3,FALSE)</f>
        <v>1149</v>
      </c>
      <c r="S101" s="2" t="str">
        <f>_xlfn.IFNA(IF(OR(AND(G101&gt;=R101,L101&gt;=Quals!$F$3,L101&lt;=Quals!$H$3), OR(AND(H101&gt;=R101,M101&gt;=Quals!$F$3,M101&lt;=Quals!$H$3), OR(AND(I101&gt;=R101,N101&gt;=Quals!$F$3,N101&lt;=Quals!$H$3), OR(AND(J101&gt;=R101,O101&gt;=Quals!$F$3,O101&lt;=Quals!$H$3), OR(AND(K101&gt;=R101,P101&gt;=Quals!$F$3,P101&lt;=Quals!$H$3))))), MATCH((B101&amp;C101),Autos!C:C,0)),"Q",""),"")</f>
        <v/>
      </c>
      <c r="T101" s="1" t="str">
        <f>IF(AND(S101 = "Q", IF(ISNA(VLOOKUP((B101&amp;C101),Autos!C:C,1,FALSE)), "Not in Auto",)),"Check", "No need")</f>
        <v>No need</v>
      </c>
    </row>
    <row r="102" spans="1:20" x14ac:dyDescent="0.2">
      <c r="A102" t="str">
        <f>B102&amp;C102</f>
        <v>Jake DORAN200m</v>
      </c>
      <c r="B102" t="s">
        <v>512</v>
      </c>
      <c r="C102" s="5" t="s">
        <v>25</v>
      </c>
      <c r="D102" s="5">
        <v>36725</v>
      </c>
      <c r="E102">
        <v>1079</v>
      </c>
      <c r="F102" s="2">
        <v>6</v>
      </c>
      <c r="G102">
        <v>1078</v>
      </c>
      <c r="H102">
        <v>1081</v>
      </c>
      <c r="I102">
        <v>1090</v>
      </c>
      <c r="J102">
        <v>1046</v>
      </c>
      <c r="K102">
        <v>980</v>
      </c>
      <c r="L102" s="5">
        <v>43644</v>
      </c>
      <c r="M102" s="5">
        <v>44604</v>
      </c>
      <c r="N102" s="5">
        <v>44583</v>
      </c>
      <c r="O102" s="5">
        <v>44549</v>
      </c>
      <c r="P102" s="56">
        <v>43643</v>
      </c>
      <c r="Q102" s="39">
        <f>RANK(E102,$E$3:$E$485)</f>
        <v>100</v>
      </c>
      <c r="R102" s="2">
        <f>VLOOKUP(C102,Quals!$A$2:$C$23,3,FALSE)</f>
        <v>1182</v>
      </c>
      <c r="S102" s="2" t="str">
        <f>_xlfn.IFNA(IF(OR(AND(G102&gt;=R102,L102&gt;=Quals!$F$3,L102&lt;=Quals!$H$3), OR(AND(H102&gt;=R102,M102&gt;=Quals!$F$3,M102&lt;=Quals!$H$3), OR(AND(I102&gt;=R102,N102&gt;=Quals!$F$3,N102&lt;=Quals!$H$3), OR(AND(J102&gt;=R102,O102&gt;=Quals!$F$3,O102&lt;=Quals!$H$3), OR(AND(K102&gt;=R102,P102&gt;=Quals!$F$3,P102&lt;=Quals!$H$3))))), MATCH((B102&amp;C102),Autos!C:C,0)),"Q",""),"")</f>
        <v/>
      </c>
      <c r="T102" s="1" t="str">
        <f>IF(AND(S102 = "Q", IF(ISNA(VLOOKUP((B102&amp;C102),Autos!C:C,1,FALSE)), "Not in Auto",)),"Check", "No need")</f>
        <v>No need</v>
      </c>
    </row>
    <row r="103" spans="1:20" x14ac:dyDescent="0.2">
      <c r="A103" t="str">
        <f>B103&amp;C103</f>
        <v>Simioluwa THOMSEN-AJAYIhigh-jump</v>
      </c>
      <c r="B103" t="s">
        <v>768</v>
      </c>
      <c r="C103" s="6" t="s">
        <v>35</v>
      </c>
      <c r="D103" s="5">
        <v>36628</v>
      </c>
      <c r="E103">
        <v>1077</v>
      </c>
      <c r="F103" s="2">
        <v>5</v>
      </c>
      <c r="G103">
        <v>1046</v>
      </c>
      <c r="H103">
        <v>1046</v>
      </c>
      <c r="I103">
        <v>1055</v>
      </c>
      <c r="J103">
        <v>1002</v>
      </c>
      <c r="K103">
        <v>1019</v>
      </c>
      <c r="L103" s="5">
        <v>44303</v>
      </c>
      <c r="M103" s="5">
        <v>44282</v>
      </c>
      <c r="N103" s="5">
        <v>44632</v>
      </c>
      <c r="O103" s="5">
        <v>44352</v>
      </c>
      <c r="P103" s="56">
        <v>44513</v>
      </c>
      <c r="Q103" s="39">
        <f>RANK(E103,$E$3:$E$485)</f>
        <v>101</v>
      </c>
      <c r="R103" s="2">
        <f>VLOOKUP(C103,Quals!$A$2:$C$23,3,FALSE)</f>
        <v>1206</v>
      </c>
      <c r="S103" s="2" t="str">
        <f>_xlfn.IFNA(IF(OR(AND(G103&gt;=R103,L103&gt;=Quals!$F$3,L103&lt;=Quals!$H$3), OR(AND(H103&gt;=R103,M103&gt;=Quals!$F$3,M103&lt;=Quals!$H$3), OR(AND(I103&gt;=R103,N103&gt;=Quals!$F$3,N103&lt;=Quals!$H$3), OR(AND(J103&gt;=R103,O103&gt;=Quals!$F$3,O103&lt;=Quals!$H$3), OR(AND(K103&gt;=R103,P103&gt;=Quals!$F$3,P103&lt;=Quals!$H$3))))), MATCH((B103&amp;C103),Autos!C:C,0)),"Q",""),"")</f>
        <v/>
      </c>
      <c r="T103" s="1" t="str">
        <f>IF(AND(S103 = "Q", IF(ISNA(VLOOKUP((B103&amp;C103),Autos!C:C,1,FALSE)), "Not in Auto",)),"Check", "No need")</f>
        <v>No need</v>
      </c>
    </row>
    <row r="104" spans="1:20" x14ac:dyDescent="0.2">
      <c r="A104" t="str">
        <f>B104&amp;C104</f>
        <v>Dalton DI MEDIOpole-vault</v>
      </c>
      <c r="B104" t="s">
        <v>780</v>
      </c>
      <c r="C104" s="5" t="s">
        <v>36</v>
      </c>
      <c r="D104" s="5">
        <v>36832</v>
      </c>
      <c r="E104">
        <v>1077</v>
      </c>
      <c r="F104" s="2">
        <v>3</v>
      </c>
      <c r="G104">
        <v>1034</v>
      </c>
      <c r="H104">
        <v>1075</v>
      </c>
      <c r="I104">
        <v>1061</v>
      </c>
      <c r="J104">
        <v>1048</v>
      </c>
      <c r="K104">
        <v>1048</v>
      </c>
      <c r="L104" s="5">
        <v>44632</v>
      </c>
      <c r="M104" s="5">
        <v>44626</v>
      </c>
      <c r="N104" s="5">
        <v>44609</v>
      </c>
      <c r="O104" s="5">
        <v>44583</v>
      </c>
      <c r="P104" s="56">
        <v>44633</v>
      </c>
      <c r="Q104" s="39">
        <f>RANK(E104,$E$3:$E$485)</f>
        <v>101</v>
      </c>
      <c r="R104" s="2">
        <f>VLOOKUP(C104,Quals!$A$2:$C$23,3,FALSE)</f>
        <v>1212</v>
      </c>
      <c r="S104" s="2" t="str">
        <f>_xlfn.IFNA(IF(OR(AND(G104&gt;=R104,L104&gt;=Quals!$F$3,L104&lt;=Quals!$H$3), OR(AND(H104&gt;=R104,M104&gt;=Quals!$F$3,M104&lt;=Quals!$H$3), OR(AND(I104&gt;=R104,N104&gt;=Quals!$F$3,N104&lt;=Quals!$H$3), OR(AND(J104&gt;=R104,O104&gt;=Quals!$F$3,O104&lt;=Quals!$H$3), OR(AND(K104&gt;=R104,P104&gt;=Quals!$F$3,P104&lt;=Quals!$H$3))))), MATCH((B104&amp;C104),Autos!C:C,0)),"Q",""),"")</f>
        <v/>
      </c>
      <c r="T104" s="1" t="str">
        <f>IF(AND(S104 = "Q", IF(ISNA(VLOOKUP((B104&amp;C104),Autos!C:C,1,FALSE)), "Not in Auto",)),"Check", "No need")</f>
        <v>No need</v>
      </c>
    </row>
    <row r="105" spans="1:20" x14ac:dyDescent="0.2">
      <c r="A105" t="str">
        <f>B105&amp;C105</f>
        <v>Thomas DO CANTO10000m</v>
      </c>
      <c r="B105" t="s">
        <v>713</v>
      </c>
      <c r="C105" s="6" t="s">
        <v>30</v>
      </c>
      <c r="D105" s="5">
        <v>31562</v>
      </c>
      <c r="E105">
        <v>1076</v>
      </c>
      <c r="F105" s="2">
        <v>6</v>
      </c>
      <c r="G105">
        <v>1077</v>
      </c>
      <c r="H105">
        <v>1046</v>
      </c>
      <c r="L105" s="5">
        <v>44222</v>
      </c>
      <c r="M105" s="5">
        <v>44318</v>
      </c>
      <c r="N105" s="5"/>
      <c r="O105" s="5"/>
      <c r="P105" s="56"/>
      <c r="Q105" s="39">
        <f>RANK(E105,$E$3:$E$485)</f>
        <v>103</v>
      </c>
      <c r="R105" s="2">
        <f>VLOOKUP(C105,Quals!$A$2:$C$23,3,FALSE)</f>
        <v>1182</v>
      </c>
      <c r="S105" s="2" t="str">
        <f>_xlfn.IFNA(IF(OR(AND(G105&gt;=R105,L105&gt;=Quals!$F$3,L105&lt;=Quals!$H$3), OR(AND(H105&gt;=R105,M105&gt;=Quals!$F$3,M105&lt;=Quals!$H$3), OR(AND(I105&gt;=R105,N105&gt;=Quals!$F$3,N105&lt;=Quals!$H$3), OR(AND(J105&gt;=R105,O105&gt;=Quals!$F$3,O105&lt;=Quals!$H$3), OR(AND(K105&gt;=R105,P105&gt;=Quals!$F$3,P105&lt;=Quals!$H$3))))), MATCH((B105&amp;C105),Autos!C:C,0)),"Q",""),"")</f>
        <v/>
      </c>
      <c r="T105" s="1" t="str">
        <f>IF(AND(S105 = "Q", IF(ISNA(VLOOKUP((B105&amp;C105),Autos!C:C,1,FALSE)), "Not in Auto",)),"Check", "No need")</f>
        <v>No need</v>
      </c>
    </row>
    <row r="106" spans="1:20" x14ac:dyDescent="0.2">
      <c r="A106" t="str">
        <f>B106&amp;C106</f>
        <v>Will THOMPSON20km-race-walking</v>
      </c>
      <c r="B106" t="s">
        <v>1124</v>
      </c>
      <c r="C106" s="5" t="s">
        <v>81</v>
      </c>
      <c r="D106" s="5">
        <v>37578</v>
      </c>
      <c r="E106">
        <v>1075</v>
      </c>
      <c r="F106" s="2">
        <v>5</v>
      </c>
      <c r="G106">
        <v>1092</v>
      </c>
      <c r="H106">
        <v>1061</v>
      </c>
      <c r="I106">
        <v>1014</v>
      </c>
      <c r="L106" s="5">
        <v>44605</v>
      </c>
      <c r="M106" s="5">
        <v>44282</v>
      </c>
      <c r="N106" s="5">
        <v>44625</v>
      </c>
      <c r="O106" s="5"/>
      <c r="P106" s="56"/>
      <c r="Q106" s="39">
        <f>RANK(E106,$E$3:$E$485)</f>
        <v>104</v>
      </c>
      <c r="R106" s="2">
        <f>VLOOKUP(C106,Quals!$A$2:$C$23,3,FALSE)</f>
        <v>1149</v>
      </c>
      <c r="S106" s="2" t="str">
        <f>_xlfn.IFNA(IF(OR(AND(G106&gt;=R106,L106&gt;=Quals!$F$3,L106&lt;=Quals!$H$3), OR(AND(H106&gt;=R106,M106&gt;=Quals!$F$3,M106&lt;=Quals!$H$3), OR(AND(I106&gt;=R106,N106&gt;=Quals!$F$3,N106&lt;=Quals!$H$3), OR(AND(J106&gt;=R106,O106&gt;=Quals!$F$3,O106&lt;=Quals!$H$3), OR(AND(K106&gt;=R106,P106&gt;=Quals!$F$3,P106&lt;=Quals!$H$3))))), MATCH((B106&amp;C106),Autos!C:C,0)),"Q",""),"")</f>
        <v/>
      </c>
      <c r="T106" s="1" t="str">
        <f>IF(AND(S106 = "Q", IF(ISNA(VLOOKUP((B106&amp;C106),Autos!C:C,1,FALSE)), "Not in Auto",)),"Check", "No need")</f>
        <v>No need</v>
      </c>
    </row>
    <row r="107" spans="1:20" x14ac:dyDescent="0.2">
      <c r="A107" t="str">
        <f>B107&amp;C107</f>
        <v>Conor FRY400mh</v>
      </c>
      <c r="B107" t="s">
        <v>591</v>
      </c>
      <c r="C107" s="5" t="s">
        <v>33</v>
      </c>
      <c r="D107" s="5">
        <v>35845</v>
      </c>
      <c r="E107">
        <v>1074</v>
      </c>
      <c r="F107" s="2">
        <v>3</v>
      </c>
      <c r="G107">
        <v>1089</v>
      </c>
      <c r="H107">
        <v>1053</v>
      </c>
      <c r="I107">
        <v>1048</v>
      </c>
      <c r="J107">
        <v>1048</v>
      </c>
      <c r="K107">
        <v>1036</v>
      </c>
      <c r="L107" s="5">
        <v>44589</v>
      </c>
      <c r="M107" s="5">
        <v>44618</v>
      </c>
      <c r="N107" s="5">
        <v>44280</v>
      </c>
      <c r="O107" s="5">
        <v>44604</v>
      </c>
      <c r="P107" s="56">
        <v>44576</v>
      </c>
      <c r="Q107" s="39">
        <f>RANK(E107,$E$3:$E$485)</f>
        <v>105</v>
      </c>
      <c r="R107" s="2">
        <f>VLOOKUP(C107,Quals!$A$2:$C$23,3,FALSE)</f>
        <v>1185</v>
      </c>
      <c r="S107" s="2" t="str">
        <f>_xlfn.IFNA(IF(OR(AND(G107&gt;=R107,L107&gt;=Quals!$F$3,L107&lt;=Quals!$H$3), OR(AND(H107&gt;=R107,M107&gt;=Quals!$F$3,M107&lt;=Quals!$H$3), OR(AND(I107&gt;=R107,N107&gt;=Quals!$F$3,N107&lt;=Quals!$H$3), OR(AND(J107&gt;=R107,O107&gt;=Quals!$F$3,O107&lt;=Quals!$H$3), OR(AND(K107&gt;=R107,P107&gt;=Quals!$F$3,P107&lt;=Quals!$H$3))))), MATCH((B107&amp;C107),Autos!C:C,0)),"Q",""),"")</f>
        <v/>
      </c>
      <c r="T107" s="1" t="str">
        <f>IF(AND(S107 = "Q", IF(ISNA(VLOOKUP((B107&amp;C107),Autos!C:C,1,FALSE)), "Not in Auto",)),"Check", "No need")</f>
        <v>No need</v>
      </c>
    </row>
    <row r="108" spans="1:20" x14ac:dyDescent="0.2">
      <c r="A108" t="str">
        <f>B108&amp;C108</f>
        <v>Cruz HOGANjavelin-throw</v>
      </c>
      <c r="B108" t="s">
        <v>808</v>
      </c>
      <c r="C108" s="5" t="s">
        <v>41</v>
      </c>
      <c r="D108" s="5">
        <v>34387</v>
      </c>
      <c r="E108">
        <v>1074</v>
      </c>
      <c r="F108" s="2">
        <v>2</v>
      </c>
      <c r="G108">
        <v>1047</v>
      </c>
      <c r="H108">
        <v>1047</v>
      </c>
      <c r="I108">
        <v>1049</v>
      </c>
      <c r="J108">
        <v>1038</v>
      </c>
      <c r="K108">
        <v>1021</v>
      </c>
      <c r="L108" s="5">
        <v>44304</v>
      </c>
      <c r="M108" s="5">
        <v>44366</v>
      </c>
      <c r="N108" s="5">
        <v>44617</v>
      </c>
      <c r="O108" s="5">
        <v>44611</v>
      </c>
      <c r="P108" s="56">
        <v>44631</v>
      </c>
      <c r="Q108" s="39">
        <f>RANK(E108,$E$3:$E$485)</f>
        <v>105</v>
      </c>
      <c r="R108" s="2">
        <f>VLOOKUP(C108,Quals!$A$2:$C$23,3,FALSE)</f>
        <v>1173</v>
      </c>
      <c r="S108" s="2" t="str">
        <f>_xlfn.IFNA(IF(OR(AND(G108&gt;=R108,L108&gt;=Quals!$F$3,L108&lt;=Quals!$H$3), OR(AND(H108&gt;=R108,M108&gt;=Quals!$F$3,M108&lt;=Quals!$H$3), OR(AND(I108&gt;=R108,N108&gt;=Quals!$F$3,N108&lt;=Quals!$H$3), OR(AND(J108&gt;=R108,O108&gt;=Quals!$F$3,O108&lt;=Quals!$H$3), OR(AND(K108&gt;=R108,P108&gt;=Quals!$F$3,P108&lt;=Quals!$H$3))))), MATCH((B108&amp;C108),Autos!C:C,0)),"Q",""),"")</f>
        <v/>
      </c>
      <c r="T108" s="1" t="str">
        <f>IF(AND(S108 = "Q", IF(ISNA(VLOOKUP((B108&amp;C108),Autos!C:C,1,FALSE)), "Not in Auto",)),"Check", "No need")</f>
        <v>No need</v>
      </c>
    </row>
    <row r="109" spans="1:20" x14ac:dyDescent="0.2">
      <c r="A109" t="str">
        <f>B109&amp;C109</f>
        <v>Zach HOLDSWORTH100m</v>
      </c>
      <c r="B109" t="s">
        <v>518</v>
      </c>
      <c r="C109" s="5" t="s">
        <v>2</v>
      </c>
      <c r="D109" s="5">
        <v>35634</v>
      </c>
      <c r="E109">
        <v>1073</v>
      </c>
      <c r="F109" s="2">
        <v>11</v>
      </c>
      <c r="G109">
        <v>1053</v>
      </c>
      <c r="H109">
        <v>1088</v>
      </c>
      <c r="I109">
        <v>1076</v>
      </c>
      <c r="J109">
        <v>1050</v>
      </c>
      <c r="K109">
        <v>1037</v>
      </c>
      <c r="L109" s="5">
        <v>44282</v>
      </c>
      <c r="M109" s="5">
        <v>44289</v>
      </c>
      <c r="N109" s="5">
        <v>44282</v>
      </c>
      <c r="O109" s="5">
        <v>44625</v>
      </c>
      <c r="P109" s="56">
        <v>44548</v>
      </c>
      <c r="Q109" s="39">
        <f>RANK(E109,$E$3:$E$485)</f>
        <v>107</v>
      </c>
      <c r="R109" s="2">
        <f>VLOOKUP(C109,Quals!$A$2:$C$23,3,FALSE)</f>
        <v>1189</v>
      </c>
      <c r="S109" s="2" t="str">
        <f>_xlfn.IFNA(IF(OR(AND(G109&gt;=R109,L109&gt;=Quals!$F$3,L109&lt;=Quals!$H$3), OR(AND(H109&gt;=R109,M109&gt;=Quals!$F$3,M109&lt;=Quals!$H$3), OR(AND(I109&gt;=R109,N109&gt;=Quals!$F$3,N109&lt;=Quals!$H$3), OR(AND(J109&gt;=R109,O109&gt;=Quals!$F$3,O109&lt;=Quals!$H$3), OR(AND(K109&gt;=R109,P109&gt;=Quals!$F$3,P109&lt;=Quals!$H$3))))), MATCH((B109&amp;C109),Autos!C:C,0)),"Q",""),"")</f>
        <v/>
      </c>
      <c r="T109" s="1" t="str">
        <f>IF(AND(S109 = "Q", IF(ISNA(VLOOKUP((B109&amp;C109),Autos!C:C,1,FALSE)), "Not in Auto",)),"Check", "No need")</f>
        <v>No need</v>
      </c>
    </row>
    <row r="110" spans="1:20" x14ac:dyDescent="0.2">
      <c r="A110" t="str">
        <f>B110&amp;C110</f>
        <v>Mick STANOVSEK1500m</v>
      </c>
      <c r="B110" t="s">
        <v>5009</v>
      </c>
      <c r="C110" t="s">
        <v>28</v>
      </c>
      <c r="D110" s="5">
        <v>35446</v>
      </c>
      <c r="E110">
        <v>1072</v>
      </c>
      <c r="F110" s="2">
        <v>14</v>
      </c>
      <c r="G110">
        <v>1113</v>
      </c>
      <c r="H110">
        <v>1094</v>
      </c>
      <c r="I110">
        <v>1059</v>
      </c>
      <c r="J110">
        <v>1051</v>
      </c>
      <c r="K110">
        <v>1045</v>
      </c>
      <c r="L110" s="5">
        <v>44316</v>
      </c>
      <c r="M110" s="5">
        <v>44280</v>
      </c>
      <c r="N110" s="5">
        <v>44330</v>
      </c>
      <c r="O110" s="5">
        <v>44342</v>
      </c>
      <c r="P110" s="56">
        <v>44604</v>
      </c>
      <c r="Q110" s="39">
        <f>RANK(E110,$E$3:$E$485)</f>
        <v>108</v>
      </c>
      <c r="R110" s="2">
        <f>VLOOKUP(C110,Quals!$A$2:$C$23,3,FALSE)</f>
        <v>1175</v>
      </c>
      <c r="S110" s="2" t="str">
        <f>_xlfn.IFNA(IF(OR(AND(G110&gt;=R110,L110&gt;=Quals!$F$3,L110&lt;=Quals!$H$3), OR(AND(H110&gt;=R110,M110&gt;=Quals!$F$3,M110&lt;=Quals!$H$3), OR(AND(I110&gt;=R110,N110&gt;=Quals!$F$3,N110&lt;=Quals!$H$3), OR(AND(J110&gt;=R110,O110&gt;=Quals!$F$3,O110&lt;=Quals!$H$3), OR(AND(K110&gt;=R110,P110&gt;=Quals!$F$3,P110&lt;=Quals!$H$3))))), MATCH((B110&amp;C110),Autos!C:C,0)),"Q",""),"")</f>
        <v/>
      </c>
      <c r="T110" s="1" t="str">
        <f>IF(AND(S110 = "Q", IF(ISNA(VLOOKUP((B110&amp;C110),Autos!C:C,1,FALSE)), "Not in Auto",)),"Check", "No need")</f>
        <v>No need</v>
      </c>
    </row>
    <row r="111" spans="1:20" x14ac:dyDescent="0.2">
      <c r="A111" t="str">
        <f>B111&amp;C111</f>
        <v>Andrew BUCHANAN10000m</v>
      </c>
      <c r="B111" t="s">
        <v>690</v>
      </c>
      <c r="C111" s="5" t="s">
        <v>30</v>
      </c>
      <c r="D111" s="5">
        <v>33338</v>
      </c>
      <c r="E111">
        <v>1072</v>
      </c>
      <c r="F111" s="2">
        <v>7</v>
      </c>
      <c r="G111">
        <v>1078</v>
      </c>
      <c r="H111">
        <v>1032</v>
      </c>
      <c r="L111" s="5">
        <v>44222</v>
      </c>
      <c r="M111" s="5">
        <v>44619</v>
      </c>
      <c r="N111" s="5"/>
      <c r="O111" s="5"/>
      <c r="P111" s="56"/>
      <c r="Q111" s="39">
        <f>RANK(E111,$E$3:$E$485)</f>
        <v>108</v>
      </c>
      <c r="R111" s="2">
        <f>VLOOKUP(C111,Quals!$A$2:$C$23,3,FALSE)</f>
        <v>1182</v>
      </c>
      <c r="S111" s="2" t="str">
        <f>_xlfn.IFNA(IF(OR(AND(G111&gt;=R111,L111&gt;=Quals!$F$3,L111&lt;=Quals!$H$3), OR(AND(H111&gt;=R111,M111&gt;=Quals!$F$3,M111&lt;=Quals!$H$3), OR(AND(I111&gt;=R111,N111&gt;=Quals!$F$3,N111&lt;=Quals!$H$3), OR(AND(J111&gt;=R111,O111&gt;=Quals!$F$3,O111&lt;=Quals!$H$3), OR(AND(K111&gt;=R111,P111&gt;=Quals!$F$3,P111&lt;=Quals!$H$3))))), MATCH((B111&amp;C111),Autos!C:C,0)),"Q",""),"")</f>
        <v/>
      </c>
      <c r="T111" s="1" t="str">
        <f>IF(AND(S111 = "Q", IF(ISNA(VLOOKUP((B111&amp;C111),Autos!C:C,1,FALSE)), "Not in Auto",)),"Check", "No need")</f>
        <v>No need</v>
      </c>
    </row>
    <row r="112" spans="1:20" x14ac:dyDescent="0.2">
      <c r="A112" t="str">
        <f>B112&amp;C112</f>
        <v>Alec DIAMONDlong-jump</v>
      </c>
      <c r="B112" t="s">
        <v>727</v>
      </c>
      <c r="C112" s="5" t="s">
        <v>37</v>
      </c>
      <c r="D112" s="5">
        <v>35651</v>
      </c>
      <c r="E112">
        <v>1072</v>
      </c>
      <c r="F112" s="2">
        <v>6</v>
      </c>
      <c r="G112">
        <v>1077</v>
      </c>
      <c r="H112">
        <v>1081</v>
      </c>
      <c r="I112">
        <v>1075</v>
      </c>
      <c r="J112">
        <v>1070</v>
      </c>
      <c r="K112">
        <v>1008</v>
      </c>
      <c r="L112" s="5">
        <v>44282</v>
      </c>
      <c r="M112" s="5">
        <v>44365</v>
      </c>
      <c r="N112" s="5">
        <v>44576</v>
      </c>
      <c r="O112" s="5">
        <v>44301</v>
      </c>
      <c r="P112" s="56">
        <v>44604</v>
      </c>
      <c r="Q112" s="39">
        <f>RANK(E112,$E$3:$E$485)</f>
        <v>108</v>
      </c>
      <c r="R112" s="2">
        <f>VLOOKUP(C112,Quals!$A$2:$C$23,3,FALSE)</f>
        <v>1186</v>
      </c>
      <c r="S112" s="2" t="str">
        <f>_xlfn.IFNA(IF(OR(AND(G112&gt;=R112,L112&gt;=Quals!$F$3,L112&lt;=Quals!$H$3), OR(AND(H112&gt;=R112,M112&gt;=Quals!$F$3,M112&lt;=Quals!$H$3), OR(AND(I112&gt;=R112,N112&gt;=Quals!$F$3,N112&lt;=Quals!$H$3), OR(AND(J112&gt;=R112,O112&gt;=Quals!$F$3,O112&lt;=Quals!$H$3), OR(AND(K112&gt;=R112,P112&gt;=Quals!$F$3,P112&lt;=Quals!$H$3))))), MATCH((B112&amp;C112),Autos!C:C,0)),"Q",""),"")</f>
        <v/>
      </c>
      <c r="T112" s="1" t="str">
        <f>IF(AND(S112 = "Q", IF(ISNA(VLOOKUP((B112&amp;C112),Autos!C:C,1,FALSE)), "Not in Auto",)),"Check", "No need")</f>
        <v>No need</v>
      </c>
    </row>
    <row r="113" spans="1:20" x14ac:dyDescent="0.2">
      <c r="A113" t="str">
        <f>B113&amp;C113</f>
        <v>Tyler JONES20km-race-walking</v>
      </c>
      <c r="B113" t="s">
        <v>868</v>
      </c>
      <c r="C113" s="5" t="s">
        <v>81</v>
      </c>
      <c r="D113" s="5">
        <v>35893</v>
      </c>
      <c r="E113">
        <v>1071</v>
      </c>
      <c r="F113" s="2">
        <v>6</v>
      </c>
      <c r="G113">
        <v>1102</v>
      </c>
      <c r="H113">
        <v>1015</v>
      </c>
      <c r="I113">
        <v>968</v>
      </c>
      <c r="L113" s="5">
        <v>44605</v>
      </c>
      <c r="M113" s="5">
        <v>43870</v>
      </c>
      <c r="N113" s="5">
        <v>44318</v>
      </c>
      <c r="O113" s="5"/>
      <c r="P113" s="56"/>
      <c r="Q113" s="39">
        <f>RANK(E113,$E$3:$E$485)</f>
        <v>111</v>
      </c>
      <c r="R113" s="2">
        <f>VLOOKUP(C113,Quals!$A$2:$C$23,3,FALSE)</f>
        <v>1149</v>
      </c>
      <c r="S113" s="2" t="str">
        <f>_xlfn.IFNA(IF(OR(AND(G113&gt;=R113,L113&gt;=Quals!$F$3,L113&lt;=Quals!$H$3), OR(AND(H113&gt;=R113,M113&gt;=Quals!$F$3,M113&lt;=Quals!$H$3), OR(AND(I113&gt;=R113,N113&gt;=Quals!$F$3,N113&lt;=Quals!$H$3), OR(AND(J113&gt;=R113,O113&gt;=Quals!$F$3,O113&lt;=Quals!$H$3), OR(AND(K113&gt;=R113,P113&gt;=Quals!$F$3,P113&lt;=Quals!$H$3))))), MATCH((B113&amp;C113),Autos!C:C,0)),"Q",""),"")</f>
        <v/>
      </c>
      <c r="T113" s="1" t="str">
        <f>IF(AND(S113 = "Q", IF(ISNA(VLOOKUP((B113&amp;C113),Autos!C:C,1,FALSE)), "Not in Auto",)),"Check", "No need")</f>
        <v>No need</v>
      </c>
    </row>
    <row r="114" spans="1:20" x14ac:dyDescent="0.2">
      <c r="A114" t="str">
        <f>B114&amp;C114</f>
        <v>Christopher IUS100m</v>
      </c>
      <c r="B114" t="s">
        <v>524</v>
      </c>
      <c r="C114" s="6" t="s">
        <v>2</v>
      </c>
      <c r="D114" s="5">
        <v>36566</v>
      </c>
      <c r="E114">
        <v>1070</v>
      </c>
      <c r="F114" s="2">
        <v>12</v>
      </c>
      <c r="G114">
        <v>1089</v>
      </c>
      <c r="H114">
        <v>1070</v>
      </c>
      <c r="I114">
        <v>1063</v>
      </c>
      <c r="J114">
        <v>1050</v>
      </c>
      <c r="K114">
        <v>1037</v>
      </c>
      <c r="L114" s="5">
        <v>44625</v>
      </c>
      <c r="M114" s="5">
        <v>44576</v>
      </c>
      <c r="N114" s="5">
        <v>44611</v>
      </c>
      <c r="O114" s="5">
        <v>44625</v>
      </c>
      <c r="P114" s="56">
        <v>44548</v>
      </c>
      <c r="Q114" s="39">
        <f>RANK(E114,$E$3:$E$485)</f>
        <v>112</v>
      </c>
      <c r="R114" s="2">
        <f>VLOOKUP(C114,Quals!$A$2:$C$23,3,FALSE)</f>
        <v>1189</v>
      </c>
      <c r="S114" s="2" t="str">
        <f>_xlfn.IFNA(IF(OR(AND(G114&gt;=R114,L114&gt;=Quals!$F$3,L114&lt;=Quals!$H$3), OR(AND(H114&gt;=R114,M114&gt;=Quals!$F$3,M114&lt;=Quals!$H$3), OR(AND(I114&gt;=R114,N114&gt;=Quals!$F$3,N114&lt;=Quals!$H$3), OR(AND(J114&gt;=R114,O114&gt;=Quals!$F$3,O114&lt;=Quals!$H$3), OR(AND(K114&gt;=R114,P114&gt;=Quals!$F$3,P114&lt;=Quals!$H$3))))), MATCH((B114&amp;C114),Autos!C:C,0)),"Q",""),"")</f>
        <v/>
      </c>
      <c r="T114" s="1" t="str">
        <f>IF(AND(S114 = "Q", IF(ISNA(VLOOKUP((B114&amp;C114),Autos!C:C,1,FALSE)), "Not in Auto",)),"Check", "No need")</f>
        <v>No need</v>
      </c>
    </row>
    <row r="115" spans="1:20" x14ac:dyDescent="0.2">
      <c r="A115" t="str">
        <f>B115&amp;C115</f>
        <v>Michael ROMANIN200m</v>
      </c>
      <c r="B115" t="s">
        <v>522</v>
      </c>
      <c r="C115" s="5" t="s">
        <v>25</v>
      </c>
      <c r="D115" s="5">
        <v>35423</v>
      </c>
      <c r="E115">
        <v>1070</v>
      </c>
      <c r="F115" s="2">
        <v>7</v>
      </c>
      <c r="G115">
        <v>1047</v>
      </c>
      <c r="H115">
        <v>1079</v>
      </c>
      <c r="I115">
        <v>1056</v>
      </c>
      <c r="J115">
        <v>1046</v>
      </c>
      <c r="K115">
        <v>1046</v>
      </c>
      <c r="L115" s="5">
        <v>44304</v>
      </c>
      <c r="M115" s="5">
        <v>44626</v>
      </c>
      <c r="N115" s="5">
        <v>44612</v>
      </c>
      <c r="O115" s="5">
        <v>44304</v>
      </c>
      <c r="P115" s="56">
        <v>44591</v>
      </c>
      <c r="Q115" s="39">
        <f>RANK(E115,$E$3:$E$485)</f>
        <v>112</v>
      </c>
      <c r="R115" s="2">
        <f>VLOOKUP(C115,Quals!$A$2:$C$23,3,FALSE)</f>
        <v>1182</v>
      </c>
      <c r="S115" s="2" t="str">
        <f>_xlfn.IFNA(IF(OR(AND(G115&gt;=R115,L115&gt;=Quals!$F$3,L115&lt;=Quals!$H$3), OR(AND(H115&gt;=R115,M115&gt;=Quals!$F$3,M115&lt;=Quals!$H$3), OR(AND(I115&gt;=R115,N115&gt;=Quals!$F$3,N115&lt;=Quals!$H$3), OR(AND(J115&gt;=R115,O115&gt;=Quals!$F$3,O115&lt;=Quals!$H$3), OR(AND(K115&gt;=R115,P115&gt;=Quals!$F$3,P115&lt;=Quals!$H$3))))), MATCH((B115&amp;C115),Autos!C:C,0)),"Q",""),"")</f>
        <v/>
      </c>
      <c r="T115" s="1" t="str">
        <f>IF(AND(S115 = "Q", IF(ISNA(VLOOKUP((B115&amp;C115),Autos!C:C,1,FALSE)), "Not in Auto",)),"Check", "No need")</f>
        <v>No need</v>
      </c>
    </row>
    <row r="116" spans="1:20" x14ac:dyDescent="0.2">
      <c r="A116" t="str">
        <f>B116&amp;C116</f>
        <v>Jack DOWNEYpole-vault</v>
      </c>
      <c r="B116" t="s">
        <v>778</v>
      </c>
      <c r="C116" s="5" t="s">
        <v>36</v>
      </c>
      <c r="D116" s="5">
        <v>37179</v>
      </c>
      <c r="E116">
        <v>1068</v>
      </c>
      <c r="F116" s="2">
        <v>4</v>
      </c>
      <c r="G116">
        <v>1102</v>
      </c>
      <c r="H116">
        <v>1021</v>
      </c>
      <c r="I116">
        <v>1048</v>
      </c>
      <c r="J116">
        <v>980</v>
      </c>
      <c r="K116">
        <v>940</v>
      </c>
      <c r="L116" s="5">
        <v>44304</v>
      </c>
      <c r="M116" s="5">
        <v>44282</v>
      </c>
      <c r="N116" s="5">
        <v>44625</v>
      </c>
      <c r="O116" s="5">
        <v>44632</v>
      </c>
      <c r="P116" s="56">
        <v>44611</v>
      </c>
      <c r="Q116" s="39">
        <f>RANK(E116,$E$3:$E$485)</f>
        <v>114</v>
      </c>
      <c r="R116" s="2">
        <f>VLOOKUP(C116,Quals!$A$2:$C$23,3,FALSE)</f>
        <v>1212</v>
      </c>
      <c r="S116" s="2" t="str">
        <f>_xlfn.IFNA(IF(OR(AND(G116&gt;=R116,L116&gt;=Quals!$F$3,L116&lt;=Quals!$H$3), OR(AND(H116&gt;=R116,M116&gt;=Quals!$F$3,M116&lt;=Quals!$H$3), OR(AND(I116&gt;=R116,N116&gt;=Quals!$F$3,N116&lt;=Quals!$H$3), OR(AND(J116&gt;=R116,O116&gt;=Quals!$F$3,O116&lt;=Quals!$H$3), OR(AND(K116&gt;=R116,P116&gt;=Quals!$F$3,P116&lt;=Quals!$H$3))))), MATCH((B116&amp;C116),Autos!C:C,0)),"Q",""),"")</f>
        <v/>
      </c>
      <c r="T116" s="1" t="str">
        <f>IF(AND(S116 = "Q", IF(ISNA(VLOOKUP((B116&amp;C116),Autos!C:C,1,FALSE)), "Not in Auto",)),"Check", "No need")</f>
        <v>No need</v>
      </c>
    </row>
    <row r="117" spans="1:20" x14ac:dyDescent="0.2">
      <c r="A117" t="str">
        <f>B117&amp;C117</f>
        <v>Jacob DESPARD200m</v>
      </c>
      <c r="B117" t="s">
        <v>515</v>
      </c>
      <c r="C117" s="5" t="s">
        <v>25</v>
      </c>
      <c r="D117" s="5">
        <v>35389</v>
      </c>
      <c r="E117">
        <v>1067</v>
      </c>
      <c r="F117" s="2">
        <v>8</v>
      </c>
      <c r="G117">
        <v>1076</v>
      </c>
      <c r="H117">
        <v>1076</v>
      </c>
      <c r="I117">
        <v>1068</v>
      </c>
      <c r="J117">
        <v>1032</v>
      </c>
      <c r="K117">
        <v>1031</v>
      </c>
      <c r="L117" s="5">
        <v>44604</v>
      </c>
      <c r="M117" s="5">
        <v>44549</v>
      </c>
      <c r="N117" s="5">
        <v>44612</v>
      </c>
      <c r="O117" s="5">
        <v>44591</v>
      </c>
      <c r="P117" s="56">
        <v>44591</v>
      </c>
      <c r="Q117" s="39">
        <f>RANK(E117,$E$3:$E$485)</f>
        <v>115</v>
      </c>
      <c r="R117" s="2">
        <f>VLOOKUP(C117,Quals!$A$2:$C$23,3,FALSE)</f>
        <v>1182</v>
      </c>
      <c r="S117" s="2" t="str">
        <f>_xlfn.IFNA(IF(OR(AND(G117&gt;=R117,L117&gt;=Quals!$F$3,L117&lt;=Quals!$H$3), OR(AND(H117&gt;=R117,M117&gt;=Quals!$F$3,M117&lt;=Quals!$H$3), OR(AND(I117&gt;=R117,N117&gt;=Quals!$F$3,N117&lt;=Quals!$H$3), OR(AND(J117&gt;=R117,O117&gt;=Quals!$F$3,O117&lt;=Quals!$H$3), OR(AND(K117&gt;=R117,P117&gt;=Quals!$F$3,P117&lt;=Quals!$H$3))))), MATCH((B117&amp;C117),Autos!C:C,0)),"Q",""),"")</f>
        <v/>
      </c>
      <c r="T117" s="1" t="str">
        <f>IF(AND(S117 = "Q", IF(ISNA(VLOOKUP((B117&amp;C117),Autos!C:C,1,FALSE)), "Not in Auto",)),"Check", "No need")</f>
        <v>No need</v>
      </c>
    </row>
    <row r="118" spans="1:20" x14ac:dyDescent="0.2">
      <c r="A118" t="str">
        <f>B118&amp;C118</f>
        <v>Emmanuel FAKIYEtriple-jump</v>
      </c>
      <c r="B118" t="s">
        <v>760</v>
      </c>
      <c r="C118" s="5" t="s">
        <v>38</v>
      </c>
      <c r="D118" s="5">
        <v>35457</v>
      </c>
      <c r="E118">
        <v>1066</v>
      </c>
      <c r="F118" s="2">
        <v>4</v>
      </c>
      <c r="G118">
        <v>965</v>
      </c>
      <c r="H118">
        <v>1034</v>
      </c>
      <c r="I118">
        <v>1026</v>
      </c>
      <c r="J118">
        <v>1041</v>
      </c>
      <c r="K118">
        <v>1005</v>
      </c>
      <c r="L118" s="5">
        <v>43644</v>
      </c>
      <c r="M118" s="5">
        <v>44632</v>
      </c>
      <c r="N118" s="5">
        <v>44303</v>
      </c>
      <c r="O118" s="5">
        <v>44310</v>
      </c>
      <c r="P118" s="56">
        <v>44591</v>
      </c>
      <c r="Q118" s="39">
        <f>RANK(E118,$E$3:$E$485)</f>
        <v>116</v>
      </c>
      <c r="R118" s="2">
        <f>VLOOKUP(C118,Quals!$A$2:$C$23,3,FALSE)</f>
        <v>1179</v>
      </c>
      <c r="S118" s="2" t="str">
        <f>_xlfn.IFNA(IF(OR(AND(G118&gt;=R118,L118&gt;=Quals!$F$3,L118&lt;=Quals!$H$3), OR(AND(H118&gt;=R118,M118&gt;=Quals!$F$3,M118&lt;=Quals!$H$3), OR(AND(I118&gt;=R118,N118&gt;=Quals!$F$3,N118&lt;=Quals!$H$3), OR(AND(J118&gt;=R118,O118&gt;=Quals!$F$3,O118&lt;=Quals!$H$3), OR(AND(K118&gt;=R118,P118&gt;=Quals!$F$3,P118&lt;=Quals!$H$3))))), MATCH((B118&amp;C118),Autos!C:C,0)),"Q",""),"")</f>
        <v/>
      </c>
      <c r="T118" s="1" t="str">
        <f>IF(AND(S118 = "Q", IF(ISNA(VLOOKUP((B118&amp;C118),Autos!C:C,1,FALSE)), "Not in Auto",)),"Check", "No need")</f>
        <v>No need</v>
      </c>
    </row>
    <row r="119" spans="1:20" x14ac:dyDescent="0.2">
      <c r="A119" t="str">
        <f>B119&amp;C119</f>
        <v>Oliver RAIMOND1500m</v>
      </c>
      <c r="B119" t="s">
        <v>661</v>
      </c>
      <c r="C119" s="5" t="s">
        <v>28</v>
      </c>
      <c r="D119" s="5">
        <v>37054</v>
      </c>
      <c r="E119">
        <v>1065</v>
      </c>
      <c r="F119" s="2">
        <v>15</v>
      </c>
      <c r="G119">
        <v>1136</v>
      </c>
      <c r="H119">
        <v>1064</v>
      </c>
      <c r="I119">
        <v>1047</v>
      </c>
      <c r="J119">
        <v>1046</v>
      </c>
      <c r="K119">
        <v>1031</v>
      </c>
      <c r="L119" s="5">
        <v>44604</v>
      </c>
      <c r="M119" s="5">
        <v>44617</v>
      </c>
      <c r="N119" s="5">
        <v>44317</v>
      </c>
      <c r="O119" s="5">
        <v>44302</v>
      </c>
      <c r="P119" s="56">
        <v>44330</v>
      </c>
      <c r="Q119" s="39">
        <f>RANK(E119,$E$3:$E$485)</f>
        <v>117</v>
      </c>
      <c r="R119" s="2">
        <f>VLOOKUP(C119,Quals!$A$2:$C$23,3,FALSE)</f>
        <v>1175</v>
      </c>
      <c r="S119" s="2" t="str">
        <f>_xlfn.IFNA(IF(OR(AND(G119&gt;=R119,L119&gt;=Quals!$F$3,L119&lt;=Quals!$H$3), OR(AND(H119&gt;=R119,M119&gt;=Quals!$F$3,M119&lt;=Quals!$H$3), OR(AND(I119&gt;=R119,N119&gt;=Quals!$F$3,N119&lt;=Quals!$H$3), OR(AND(J119&gt;=R119,O119&gt;=Quals!$F$3,O119&lt;=Quals!$H$3), OR(AND(K119&gt;=R119,P119&gt;=Quals!$F$3,P119&lt;=Quals!$H$3))))), MATCH((B119&amp;C119),Autos!C:C,0)),"Q",""),"")</f>
        <v/>
      </c>
      <c r="T119" s="1" t="str">
        <f>IF(AND(S119 = "Q", IF(ISNA(VLOOKUP((B119&amp;C119),Autos!C:C,1,FALSE)), "Not in Auto",)),"Check", "No need")</f>
        <v>No need</v>
      </c>
    </row>
    <row r="120" spans="1:20" x14ac:dyDescent="0.2">
      <c r="A120" t="str">
        <f>B120&amp;C120</f>
        <v>Connor MURPHYtriple-jump</v>
      </c>
      <c r="B120" t="s">
        <v>759</v>
      </c>
      <c r="C120" s="5" t="s">
        <v>38</v>
      </c>
      <c r="D120" s="5">
        <v>37186</v>
      </c>
      <c r="E120">
        <v>1065</v>
      </c>
      <c r="F120" s="2">
        <v>5</v>
      </c>
      <c r="G120">
        <v>1083</v>
      </c>
      <c r="H120">
        <v>1030</v>
      </c>
      <c r="I120">
        <v>1027</v>
      </c>
      <c r="J120">
        <v>1019</v>
      </c>
      <c r="K120">
        <v>1007</v>
      </c>
      <c r="L120" s="5">
        <v>44303</v>
      </c>
      <c r="M120" s="5">
        <v>44591</v>
      </c>
      <c r="N120" s="5">
        <v>44548</v>
      </c>
      <c r="O120" s="5">
        <v>44577</v>
      </c>
      <c r="P120" s="56">
        <v>44604</v>
      </c>
      <c r="Q120" s="39">
        <f>RANK(E120,$E$3:$E$485)</f>
        <v>117</v>
      </c>
      <c r="R120" s="2">
        <f>VLOOKUP(C120,Quals!$A$2:$C$23,3,FALSE)</f>
        <v>1179</v>
      </c>
      <c r="S120" s="2" t="str">
        <f>_xlfn.IFNA(IF(OR(AND(G120&gt;=R120,L120&gt;=Quals!$F$3,L120&lt;=Quals!$H$3), OR(AND(H120&gt;=R120,M120&gt;=Quals!$F$3,M120&lt;=Quals!$H$3), OR(AND(I120&gt;=R120,N120&gt;=Quals!$F$3,N120&lt;=Quals!$H$3), OR(AND(J120&gt;=R120,O120&gt;=Quals!$F$3,O120&lt;=Quals!$H$3), OR(AND(K120&gt;=R120,P120&gt;=Quals!$F$3,P120&lt;=Quals!$H$3))))), MATCH((B120&amp;C120),Autos!C:C,0)),"Q",""),"")</f>
        <v/>
      </c>
      <c r="T120" s="1" t="str">
        <f>IF(AND(S120 = "Q", IF(ISNA(VLOOKUP((B120&amp;C120),Autos!C:C,1,FALSE)), "Not in Auto",)),"Check", "No need")</f>
        <v>No need</v>
      </c>
    </row>
    <row r="121" spans="1:20" x14ac:dyDescent="0.2">
      <c r="A121" t="str">
        <f>B121&amp;C121</f>
        <v>Haftu STRINTZOS5000m</v>
      </c>
      <c r="B121" t="s">
        <v>692</v>
      </c>
      <c r="C121" s="5" t="s">
        <v>29</v>
      </c>
      <c r="D121" s="5">
        <v>1999</v>
      </c>
      <c r="E121">
        <v>1063</v>
      </c>
      <c r="F121" s="2">
        <v>11</v>
      </c>
      <c r="G121">
        <v>1102</v>
      </c>
      <c r="H121">
        <v>1042</v>
      </c>
      <c r="I121">
        <v>1032</v>
      </c>
      <c r="L121" s="5">
        <v>44618</v>
      </c>
      <c r="M121" s="5">
        <v>44280</v>
      </c>
      <c r="N121" s="5">
        <v>44603</v>
      </c>
      <c r="O121" s="5"/>
      <c r="P121" s="56"/>
      <c r="Q121" s="39">
        <f>RANK(E121,$E$3:$E$485)</f>
        <v>119</v>
      </c>
      <c r="R121" s="2">
        <f>VLOOKUP(C121,Quals!$A$2:$C$23,3,FALSE)</f>
        <v>1161</v>
      </c>
      <c r="S121" s="2" t="str">
        <f>_xlfn.IFNA(IF(OR(AND(G121&gt;=R121,L121&gt;=Quals!$F$3,L121&lt;=Quals!$H$3), OR(AND(H121&gt;=R121,M121&gt;=Quals!$F$3,M121&lt;=Quals!$H$3), OR(AND(I121&gt;=R121,N121&gt;=Quals!$F$3,N121&lt;=Quals!$H$3), OR(AND(J121&gt;=R121,O121&gt;=Quals!$F$3,O121&lt;=Quals!$H$3), OR(AND(K121&gt;=R121,P121&gt;=Quals!$F$3,P121&lt;=Quals!$H$3))))), MATCH((B121&amp;C121),Autos!C:C,0)),"Q",""),"")</f>
        <v/>
      </c>
      <c r="T121" s="1" t="str">
        <f>IF(AND(S121 = "Q", IF(ISNA(VLOOKUP((B121&amp;C121),Autos!C:C,1,FALSE)), "Not in Auto",)),"Check", "No need")</f>
        <v>No need</v>
      </c>
    </row>
    <row r="122" spans="1:20" x14ac:dyDescent="0.2">
      <c r="A122" t="str">
        <f>B122&amp;C122</f>
        <v>Joel TOBIN-WHITE10000m</v>
      </c>
      <c r="B122" t="s">
        <v>1071</v>
      </c>
      <c r="C122" s="5" t="s">
        <v>30</v>
      </c>
      <c r="D122" s="5">
        <v>34395</v>
      </c>
      <c r="E122">
        <v>1063</v>
      </c>
      <c r="F122" s="2">
        <v>8</v>
      </c>
      <c r="G122">
        <v>1059</v>
      </c>
      <c r="H122">
        <v>1027</v>
      </c>
      <c r="L122" s="5">
        <v>44587</v>
      </c>
      <c r="M122" s="5">
        <v>44619</v>
      </c>
      <c r="N122" s="5"/>
      <c r="O122" s="5"/>
      <c r="P122" s="56"/>
      <c r="Q122" s="39">
        <f>RANK(E122,$E$3:$E$485)</f>
        <v>119</v>
      </c>
      <c r="R122" s="2">
        <f>VLOOKUP(C122,Quals!$A$2:$C$23,3,FALSE)</f>
        <v>1182</v>
      </c>
      <c r="S122" s="2" t="str">
        <f>_xlfn.IFNA(IF(OR(AND(G122&gt;=R122,L122&gt;=Quals!$F$3,L122&lt;=Quals!$H$3), OR(AND(H122&gt;=R122,M122&gt;=Quals!$F$3,M122&lt;=Quals!$H$3), OR(AND(I122&gt;=R122,N122&gt;=Quals!$F$3,N122&lt;=Quals!$H$3), OR(AND(J122&gt;=R122,O122&gt;=Quals!$F$3,O122&lt;=Quals!$H$3), OR(AND(K122&gt;=R122,P122&gt;=Quals!$F$3,P122&lt;=Quals!$H$3))))), MATCH((B122&amp;C122),Autos!C:C,0)),"Q",""),"")</f>
        <v/>
      </c>
      <c r="T122" s="1" t="str">
        <f>IF(AND(S122 = "Q", IF(ISNA(VLOOKUP((B122&amp;C122),Autos!C:C,1,FALSE)), "Not in Auto",)),"Check", "No need")</f>
        <v>No need</v>
      </c>
    </row>
    <row r="123" spans="1:20" x14ac:dyDescent="0.2">
      <c r="A123" t="str">
        <f>B123&amp;C123</f>
        <v>Tom WILLEMS200m</v>
      </c>
      <c r="B123" t="s">
        <v>565</v>
      </c>
      <c r="C123" s="5" t="s">
        <v>25</v>
      </c>
      <c r="D123" s="5">
        <v>36818</v>
      </c>
      <c r="E123">
        <v>1061</v>
      </c>
      <c r="F123" s="2">
        <v>9</v>
      </c>
      <c r="G123">
        <v>1138</v>
      </c>
      <c r="H123">
        <v>1109</v>
      </c>
      <c r="I123">
        <v>1010</v>
      </c>
      <c r="J123">
        <v>1011</v>
      </c>
      <c r="K123">
        <v>1015</v>
      </c>
      <c r="L123" s="5">
        <v>44618</v>
      </c>
      <c r="M123" s="5">
        <v>44603</v>
      </c>
      <c r="N123" s="5">
        <v>44296</v>
      </c>
      <c r="O123" s="5">
        <v>44282</v>
      </c>
      <c r="P123" s="56">
        <v>44330</v>
      </c>
      <c r="Q123" s="39">
        <f>RANK(E123,$E$3:$E$485)</f>
        <v>121</v>
      </c>
      <c r="R123" s="2">
        <f>VLOOKUP(C123,Quals!$A$2:$C$23,3,FALSE)</f>
        <v>1182</v>
      </c>
      <c r="S123" s="2" t="str">
        <f>_xlfn.IFNA(IF(OR(AND(G123&gt;=R123,L123&gt;=Quals!$F$3,L123&lt;=Quals!$H$3), OR(AND(H123&gt;=R123,M123&gt;=Quals!$F$3,M123&lt;=Quals!$H$3), OR(AND(I123&gt;=R123,N123&gt;=Quals!$F$3,N123&lt;=Quals!$H$3), OR(AND(J123&gt;=R123,O123&gt;=Quals!$F$3,O123&lt;=Quals!$H$3), OR(AND(K123&gt;=R123,P123&gt;=Quals!$F$3,P123&lt;=Quals!$H$3))))), MATCH((B123&amp;C123),Autos!C:C,0)),"Q",""),"")</f>
        <v/>
      </c>
      <c r="T123" s="1" t="str">
        <f>IF(AND(S123 = "Q", IF(ISNA(VLOOKUP((B123&amp;C123),Autos!C:C,1,FALSE)), "Not in Auto",)),"Check", "No need")</f>
        <v>No need</v>
      </c>
    </row>
    <row r="124" spans="1:20" x14ac:dyDescent="0.2">
      <c r="A124" t="str">
        <f>B124&amp;C124</f>
        <v>Michael ROMANIN100m</v>
      </c>
      <c r="B124" t="s">
        <v>522</v>
      </c>
      <c r="C124" s="5" t="s">
        <v>2</v>
      </c>
      <c r="D124" s="5">
        <v>35423</v>
      </c>
      <c r="E124">
        <v>1060</v>
      </c>
      <c r="F124" s="2">
        <v>13</v>
      </c>
      <c r="G124">
        <v>1062</v>
      </c>
      <c r="H124">
        <v>1039</v>
      </c>
      <c r="I124">
        <v>1047</v>
      </c>
      <c r="J124">
        <v>1040</v>
      </c>
      <c r="K124">
        <v>1031</v>
      </c>
      <c r="L124" s="5">
        <v>44527</v>
      </c>
      <c r="M124" s="5">
        <v>44611</v>
      </c>
      <c r="N124" s="5">
        <v>44625</v>
      </c>
      <c r="O124" s="5">
        <v>44576</v>
      </c>
      <c r="P124" s="56">
        <v>44541</v>
      </c>
      <c r="Q124" s="39">
        <f>RANK(E124,$E$3:$E$485)</f>
        <v>122</v>
      </c>
      <c r="R124" s="2">
        <f>VLOOKUP(C124,Quals!$A$2:$C$23,3,FALSE)</f>
        <v>1189</v>
      </c>
      <c r="S124" s="2" t="str">
        <f>_xlfn.IFNA(IF(OR(AND(G124&gt;=R124,L124&gt;=Quals!$F$3,L124&lt;=Quals!$H$3), OR(AND(H124&gt;=R124,M124&gt;=Quals!$F$3,M124&lt;=Quals!$H$3), OR(AND(I124&gt;=R124,N124&gt;=Quals!$F$3,N124&lt;=Quals!$H$3), OR(AND(J124&gt;=R124,O124&gt;=Quals!$F$3,O124&lt;=Quals!$H$3), OR(AND(K124&gt;=R124,P124&gt;=Quals!$F$3,P124&lt;=Quals!$H$3))))), MATCH((B124&amp;C124),Autos!C:C,0)),"Q",""),"")</f>
        <v/>
      </c>
      <c r="T124" s="1" t="str">
        <f>IF(AND(S124 = "Q", IF(ISNA(VLOOKUP((B124&amp;C124),Autos!C:C,1,FALSE)), "Not in Auto",)),"Check", "No need")</f>
        <v>No need</v>
      </c>
    </row>
    <row r="125" spans="1:20" x14ac:dyDescent="0.2">
      <c r="A125" t="str">
        <f>B125&amp;C125</f>
        <v>Charlie JEFFRESON800m</v>
      </c>
      <c r="B125" t="s">
        <v>614</v>
      </c>
      <c r="C125" s="5" t="s">
        <v>27</v>
      </c>
      <c r="D125" s="5">
        <v>38240</v>
      </c>
      <c r="E125">
        <v>1060</v>
      </c>
      <c r="F125" s="2">
        <v>8</v>
      </c>
      <c r="G125">
        <v>1096</v>
      </c>
      <c r="H125">
        <v>1096</v>
      </c>
      <c r="I125">
        <v>1056</v>
      </c>
      <c r="J125">
        <v>998</v>
      </c>
      <c r="K125">
        <v>963</v>
      </c>
      <c r="L125" s="5">
        <v>44632</v>
      </c>
      <c r="M125" s="5">
        <v>44604</v>
      </c>
      <c r="N125" s="5">
        <v>44301</v>
      </c>
      <c r="O125" s="5">
        <v>44540</v>
      </c>
      <c r="P125" s="56">
        <v>44611</v>
      </c>
      <c r="Q125" s="39">
        <f>RANK(E125,$E$3:$E$485)</f>
        <v>122</v>
      </c>
      <c r="R125" s="2">
        <f>VLOOKUP(C125,Quals!$A$2:$C$23,3,FALSE)</f>
        <v>1167</v>
      </c>
      <c r="S125" s="2" t="str">
        <f>_xlfn.IFNA(IF(OR(AND(G125&gt;=R125,L125&gt;=Quals!$F$3,L125&lt;=Quals!$H$3), OR(AND(H125&gt;=R125,M125&gt;=Quals!$F$3,M125&lt;=Quals!$H$3), OR(AND(I125&gt;=R125,N125&gt;=Quals!$F$3,N125&lt;=Quals!$H$3), OR(AND(J125&gt;=R125,O125&gt;=Quals!$F$3,O125&lt;=Quals!$H$3), OR(AND(K125&gt;=R125,P125&gt;=Quals!$F$3,P125&lt;=Quals!$H$3))))), MATCH((B125&amp;C125),Autos!C:C,0)),"Q",""),"")</f>
        <v/>
      </c>
      <c r="T125" s="1" t="str">
        <f>IF(AND(S125 = "Q", IF(ISNA(VLOOKUP((B125&amp;C125),Autos!C:C,1,FALSE)), "Not in Auto",)),"Check", "No need")</f>
        <v>No need</v>
      </c>
    </row>
    <row r="126" spans="1:20" x14ac:dyDescent="0.2">
      <c r="A126" t="str">
        <f>B126&amp;C126</f>
        <v>Ashley MOLONEYlong-jump</v>
      </c>
      <c r="B126" t="s">
        <v>519</v>
      </c>
      <c r="C126" s="5" t="s">
        <v>37</v>
      </c>
      <c r="D126" s="5">
        <v>36598</v>
      </c>
      <c r="E126">
        <v>1059</v>
      </c>
      <c r="F126" s="2">
        <v>7</v>
      </c>
      <c r="G126">
        <v>1065</v>
      </c>
      <c r="H126">
        <v>1077</v>
      </c>
      <c r="I126">
        <v>1060</v>
      </c>
      <c r="J126">
        <v>1034</v>
      </c>
      <c r="K126">
        <v>989</v>
      </c>
      <c r="L126" s="5">
        <v>44394</v>
      </c>
      <c r="M126" s="5">
        <v>44301</v>
      </c>
      <c r="N126" s="5">
        <v>44412</v>
      </c>
      <c r="O126" s="5">
        <v>43641</v>
      </c>
      <c r="P126" s="56">
        <v>44359</v>
      </c>
      <c r="Q126" s="39">
        <f>RANK(E126,$E$3:$E$485)</f>
        <v>124</v>
      </c>
      <c r="R126" s="2">
        <f>VLOOKUP(C126,Quals!$A$2:$C$23,3,FALSE)</f>
        <v>1186</v>
      </c>
      <c r="S126" s="2" t="str">
        <f>_xlfn.IFNA(IF(OR(AND(G126&gt;=R126,L126&gt;=Quals!$F$3,L126&lt;=Quals!$H$3), OR(AND(H126&gt;=R126,M126&gt;=Quals!$F$3,M126&lt;=Quals!$H$3), OR(AND(I126&gt;=R126,N126&gt;=Quals!$F$3,N126&lt;=Quals!$H$3), OR(AND(J126&gt;=R126,O126&gt;=Quals!$F$3,O126&lt;=Quals!$H$3), OR(AND(K126&gt;=R126,P126&gt;=Quals!$F$3,P126&lt;=Quals!$H$3))))), MATCH((B126&amp;C126),Autos!C:C,0)),"Q",""),"")</f>
        <v/>
      </c>
      <c r="T126" s="1" t="str">
        <f>IF(AND(S126 = "Q", IF(ISNA(VLOOKUP((B126&amp;C126),Autos!C:C,1,FALSE)), "Not in Auto",)),"Check", "No need")</f>
        <v>No need</v>
      </c>
    </row>
    <row r="127" spans="1:20" x14ac:dyDescent="0.2">
      <c r="A127" t="str">
        <f>B127&amp;C127</f>
        <v>Dhruv RODRIGUES-CHICO200m</v>
      </c>
      <c r="B127" t="s">
        <v>562</v>
      </c>
      <c r="C127" s="5" t="s">
        <v>25</v>
      </c>
      <c r="D127" s="5">
        <v>36109</v>
      </c>
      <c r="E127">
        <v>1058</v>
      </c>
      <c r="F127" s="2">
        <v>10</v>
      </c>
      <c r="G127">
        <v>1082</v>
      </c>
      <c r="H127">
        <v>1063</v>
      </c>
      <c r="I127">
        <v>1043</v>
      </c>
      <c r="J127">
        <v>1027</v>
      </c>
      <c r="K127">
        <v>959</v>
      </c>
      <c r="L127" s="5">
        <v>44304</v>
      </c>
      <c r="M127" s="5">
        <v>44597</v>
      </c>
      <c r="N127" s="5">
        <v>44618</v>
      </c>
      <c r="O127" s="5">
        <v>44304</v>
      </c>
      <c r="P127" s="56">
        <v>44618</v>
      </c>
      <c r="Q127" s="39">
        <f>RANK(E127,$E$3:$E$485)</f>
        <v>125</v>
      </c>
      <c r="R127" s="2">
        <f>VLOOKUP(C127,Quals!$A$2:$C$23,3,FALSE)</f>
        <v>1182</v>
      </c>
      <c r="S127" s="2" t="str">
        <f>_xlfn.IFNA(IF(OR(AND(G127&gt;=R127,L127&gt;=Quals!$F$3,L127&lt;=Quals!$H$3), OR(AND(H127&gt;=R127,M127&gt;=Quals!$F$3,M127&lt;=Quals!$H$3), OR(AND(I127&gt;=R127,N127&gt;=Quals!$F$3,N127&lt;=Quals!$H$3), OR(AND(J127&gt;=R127,O127&gt;=Quals!$F$3,O127&lt;=Quals!$H$3), OR(AND(K127&gt;=R127,P127&gt;=Quals!$F$3,P127&lt;=Quals!$H$3))))), MATCH((B127&amp;C127),Autos!C:C,0)),"Q",""),"")</f>
        <v/>
      </c>
      <c r="T127" s="1" t="str">
        <f>IF(AND(S127 = "Q", IF(ISNA(VLOOKUP((B127&amp;C127),Autos!C:C,1,FALSE)), "Not in Auto",)),"Check", "No need")</f>
        <v>No need</v>
      </c>
    </row>
    <row r="128" spans="1:20" x14ac:dyDescent="0.2">
      <c r="A128" t="str">
        <f>B128&amp;C128</f>
        <v>Andrew BUCHANAN5000m</v>
      </c>
      <c r="B128" t="s">
        <v>690</v>
      </c>
      <c r="C128" s="5" t="s">
        <v>29</v>
      </c>
      <c r="D128" s="5">
        <v>33338</v>
      </c>
      <c r="E128">
        <v>1058</v>
      </c>
      <c r="F128" s="2">
        <v>12</v>
      </c>
      <c r="G128">
        <v>1080</v>
      </c>
      <c r="H128">
        <v>936</v>
      </c>
      <c r="I128">
        <v>1024</v>
      </c>
      <c r="L128" s="5">
        <v>44315</v>
      </c>
      <c r="M128" s="5">
        <v>43641</v>
      </c>
      <c r="N128" s="5">
        <v>44628</v>
      </c>
      <c r="O128" s="5"/>
      <c r="P128" s="56"/>
      <c r="Q128" s="39">
        <f>RANK(E128,$E$3:$E$485)</f>
        <v>125</v>
      </c>
      <c r="R128" s="2">
        <f>VLOOKUP(C128,Quals!$A$2:$C$23,3,FALSE)</f>
        <v>1161</v>
      </c>
      <c r="S128" s="2" t="str">
        <f>_xlfn.IFNA(IF(OR(AND(G128&gt;=R128,L128&gt;=Quals!$F$3,L128&lt;=Quals!$H$3), OR(AND(H128&gt;=R128,M128&gt;=Quals!$F$3,M128&lt;=Quals!$H$3), OR(AND(I128&gt;=R128,N128&gt;=Quals!$F$3,N128&lt;=Quals!$H$3), OR(AND(J128&gt;=R128,O128&gt;=Quals!$F$3,O128&lt;=Quals!$H$3), OR(AND(K128&gt;=R128,P128&gt;=Quals!$F$3,P128&lt;=Quals!$H$3))))), MATCH((B128&amp;C128),Autos!C:C,0)),"Q",""),"")</f>
        <v/>
      </c>
      <c r="T128" s="1" t="str">
        <f>IF(AND(S128 = "Q", IF(ISNA(VLOOKUP((B128&amp;C128),Autos!C:C,1,FALSE)), "Not in Auto",)),"Check", "No need")</f>
        <v>No need</v>
      </c>
    </row>
    <row r="129" spans="1:20" x14ac:dyDescent="0.2">
      <c r="A129" t="str">
        <f>B129&amp;C129</f>
        <v>Joe BURGESS3000msc</v>
      </c>
      <c r="B129" t="s">
        <v>670</v>
      </c>
      <c r="C129" s="5" t="s">
        <v>34</v>
      </c>
      <c r="D129" s="5">
        <v>35426</v>
      </c>
      <c r="E129">
        <v>1057</v>
      </c>
      <c r="F129" s="2">
        <v>7</v>
      </c>
      <c r="G129">
        <v>1038</v>
      </c>
      <c r="H129">
        <v>1037</v>
      </c>
      <c r="I129">
        <v>996</v>
      </c>
      <c r="L129" s="5">
        <v>44304</v>
      </c>
      <c r="M129" s="5">
        <v>44282</v>
      </c>
      <c r="N129" s="5">
        <v>44604</v>
      </c>
      <c r="O129" s="5"/>
      <c r="P129" s="56"/>
      <c r="Q129" s="39">
        <f>RANK(E129,$E$3:$E$485)</f>
        <v>127</v>
      </c>
      <c r="R129" s="2">
        <f>VLOOKUP(C129,Quals!$A$2:$C$23,3,FALSE)</f>
        <v>1158</v>
      </c>
      <c r="S129" s="2" t="str">
        <f>_xlfn.IFNA(IF(OR(AND(G129&gt;=R129,L129&gt;=Quals!$F$3,L129&lt;=Quals!$H$3), OR(AND(H129&gt;=R129,M129&gt;=Quals!$F$3,M129&lt;=Quals!$H$3), OR(AND(I129&gt;=R129,N129&gt;=Quals!$F$3,N129&lt;=Quals!$H$3), OR(AND(J129&gt;=R129,O129&gt;=Quals!$F$3,O129&lt;=Quals!$H$3), OR(AND(K129&gt;=R129,P129&gt;=Quals!$F$3,P129&lt;=Quals!$H$3))))), MATCH((B129&amp;C129),Autos!C:C,0)),"Q",""),"")</f>
        <v/>
      </c>
      <c r="T129" s="1" t="str">
        <f>IF(AND(S129 = "Q", IF(ISNA(VLOOKUP((B129&amp;C129),Autos!C:C,1,FALSE)), "Not in Auto",)),"Check", "No need")</f>
        <v>No need</v>
      </c>
    </row>
    <row r="130" spans="1:20" x14ac:dyDescent="0.2">
      <c r="A130" t="str">
        <f>B130&amp;C130</f>
        <v>Zachary NUNISlong-jump</v>
      </c>
      <c r="B130" t="s">
        <v>741</v>
      </c>
      <c r="C130" s="5" t="s">
        <v>37</v>
      </c>
      <c r="D130" s="5">
        <v>36468</v>
      </c>
      <c r="E130">
        <v>1057</v>
      </c>
      <c r="F130" s="2">
        <v>8</v>
      </c>
      <c r="G130">
        <v>1075</v>
      </c>
      <c r="H130">
        <v>1053</v>
      </c>
      <c r="I130">
        <v>1036</v>
      </c>
      <c r="J130">
        <v>1027</v>
      </c>
      <c r="K130">
        <v>1032</v>
      </c>
      <c r="L130" s="5">
        <v>44330</v>
      </c>
      <c r="M130" s="5">
        <v>44310</v>
      </c>
      <c r="N130" s="5">
        <v>44316</v>
      </c>
      <c r="O130" s="5">
        <v>44289</v>
      </c>
      <c r="P130" s="56">
        <v>44603</v>
      </c>
      <c r="Q130" s="39">
        <f>RANK(E130,$E$3:$E$485)</f>
        <v>127</v>
      </c>
      <c r="R130" s="2">
        <f>VLOOKUP(C130,Quals!$A$2:$C$23,3,FALSE)</f>
        <v>1186</v>
      </c>
      <c r="S130" s="2" t="str">
        <f>_xlfn.IFNA(IF(OR(AND(G130&gt;=R130,L130&gt;=Quals!$F$3,L130&lt;=Quals!$H$3), OR(AND(H130&gt;=R130,M130&gt;=Quals!$F$3,M130&lt;=Quals!$H$3), OR(AND(I130&gt;=R130,N130&gt;=Quals!$F$3,N130&lt;=Quals!$H$3), OR(AND(J130&gt;=R130,O130&gt;=Quals!$F$3,O130&lt;=Quals!$H$3), OR(AND(K130&gt;=R130,P130&gt;=Quals!$F$3,P130&lt;=Quals!$H$3))))), MATCH((B130&amp;C130),Autos!C:C,0)),"Q",""),"")</f>
        <v/>
      </c>
      <c r="T130" s="1" t="str">
        <f>IF(AND(S130 = "Q", IF(ISNA(VLOOKUP((B130&amp;C130),Autos!C:C,1,FALSE)), "Not in Auto",)),"Check", "No need")</f>
        <v>No need</v>
      </c>
    </row>
    <row r="131" spans="1:20" x14ac:dyDescent="0.2">
      <c r="A131" t="str">
        <f>B131&amp;C131</f>
        <v>Aidan MURPHY400m</v>
      </c>
      <c r="B131" t="s">
        <v>521</v>
      </c>
      <c r="C131" s="5" t="s">
        <v>26</v>
      </c>
      <c r="D131" s="5">
        <v>37908</v>
      </c>
      <c r="E131">
        <v>1056</v>
      </c>
      <c r="F131" s="2">
        <v>6</v>
      </c>
      <c r="G131">
        <v>1091</v>
      </c>
      <c r="H131">
        <v>1056</v>
      </c>
      <c r="I131">
        <v>1036</v>
      </c>
      <c r="J131">
        <v>1030</v>
      </c>
      <c r="K131">
        <v>982</v>
      </c>
      <c r="L131" s="5">
        <v>44541</v>
      </c>
      <c r="M131" s="5">
        <v>44590</v>
      </c>
      <c r="N131" s="5">
        <v>44485</v>
      </c>
      <c r="O131" s="5">
        <v>44506</v>
      </c>
      <c r="P131" s="56">
        <v>44280</v>
      </c>
      <c r="Q131" s="39">
        <f>RANK(E131,$E$3:$E$485)</f>
        <v>129</v>
      </c>
      <c r="R131" s="2">
        <f>VLOOKUP(C131,Quals!$A$2:$C$23,3,FALSE)</f>
        <v>1187</v>
      </c>
      <c r="S131" s="2" t="str">
        <f>_xlfn.IFNA(IF(OR(AND(G131&gt;=R131,L131&gt;=Quals!$F$3,L131&lt;=Quals!$H$3), OR(AND(H131&gt;=R131,M131&gt;=Quals!$F$3,M131&lt;=Quals!$H$3), OR(AND(I131&gt;=R131,N131&gt;=Quals!$F$3,N131&lt;=Quals!$H$3), OR(AND(J131&gt;=R131,O131&gt;=Quals!$F$3,O131&lt;=Quals!$H$3), OR(AND(K131&gt;=R131,P131&gt;=Quals!$F$3,P131&lt;=Quals!$H$3))))), MATCH((B131&amp;C131),Autos!C:C,0)),"Q",""),"")</f>
        <v/>
      </c>
      <c r="T131" s="1" t="str">
        <f>IF(AND(S131 = "Q", IF(ISNA(VLOOKUP((B131&amp;C131),Autos!C:C,1,FALSE)), "Not in Auto",)),"Check", "No need")</f>
        <v>No need</v>
      </c>
    </row>
    <row r="132" spans="1:20" x14ac:dyDescent="0.2">
      <c r="A132" t="str">
        <f>B132&amp;C132</f>
        <v>Duncan MILLER1500m</v>
      </c>
      <c r="B132" t="s">
        <v>658</v>
      </c>
      <c r="C132" s="5" t="s">
        <v>28</v>
      </c>
      <c r="D132" s="5">
        <v>36555</v>
      </c>
      <c r="E132">
        <v>1056</v>
      </c>
      <c r="F132" s="2">
        <v>16</v>
      </c>
      <c r="G132">
        <v>1111</v>
      </c>
      <c r="H132">
        <v>1093</v>
      </c>
      <c r="I132">
        <v>1055</v>
      </c>
      <c r="J132">
        <v>1024</v>
      </c>
      <c r="K132">
        <v>976</v>
      </c>
      <c r="L132" s="5">
        <v>44576</v>
      </c>
      <c r="M132" s="5">
        <v>44534</v>
      </c>
      <c r="N132" s="5">
        <v>44287</v>
      </c>
      <c r="O132" s="5">
        <v>44282</v>
      </c>
      <c r="P132" s="56">
        <v>44302</v>
      </c>
      <c r="Q132" s="39">
        <f>RANK(E132,$E$3:$E$485)</f>
        <v>129</v>
      </c>
      <c r="R132" s="2">
        <f>VLOOKUP(C132,Quals!$A$2:$C$23,3,FALSE)</f>
        <v>1175</v>
      </c>
      <c r="S132" s="2" t="str">
        <f>_xlfn.IFNA(IF(OR(AND(G132&gt;=R132,L132&gt;=Quals!$F$3,L132&lt;=Quals!$H$3), OR(AND(H132&gt;=R132,M132&gt;=Quals!$F$3,M132&lt;=Quals!$H$3), OR(AND(I132&gt;=R132,N132&gt;=Quals!$F$3,N132&lt;=Quals!$H$3), OR(AND(J132&gt;=R132,O132&gt;=Quals!$F$3,O132&lt;=Quals!$H$3), OR(AND(K132&gt;=R132,P132&gt;=Quals!$F$3,P132&lt;=Quals!$H$3))))), MATCH((B132&amp;C132),Autos!C:C,0)),"Q",""),"")</f>
        <v/>
      </c>
      <c r="T132" s="1" t="str">
        <f>IF(AND(S132 = "Q", IF(ISNA(VLOOKUP((B132&amp;C132),Autos!C:C,1,FALSE)), "Not in Auto",)),"Check", "No need")</f>
        <v>No need</v>
      </c>
    </row>
    <row r="133" spans="1:20" x14ac:dyDescent="0.2">
      <c r="A133" t="str">
        <f>B133&amp;C133</f>
        <v>Haftu STRINTZOS10000m</v>
      </c>
      <c r="B133" t="s">
        <v>692</v>
      </c>
      <c r="C133" t="s">
        <v>30</v>
      </c>
      <c r="D133" s="5">
        <v>1999</v>
      </c>
      <c r="E133">
        <v>1056</v>
      </c>
      <c r="F133" s="2">
        <v>9</v>
      </c>
      <c r="G133">
        <v>1048</v>
      </c>
      <c r="H133">
        <v>1055</v>
      </c>
      <c r="L133" s="5">
        <v>44310</v>
      </c>
      <c r="M133" s="5">
        <v>44356</v>
      </c>
      <c r="N133" s="5"/>
      <c r="O133" s="5"/>
      <c r="P133" s="56"/>
      <c r="Q133" s="39">
        <f>RANK(E133,$E$3:$E$485)</f>
        <v>129</v>
      </c>
      <c r="R133" s="2">
        <f>VLOOKUP(C133,Quals!$A$2:$C$23,3,FALSE)</f>
        <v>1182</v>
      </c>
      <c r="S133" s="2" t="str">
        <f>_xlfn.IFNA(IF(OR(AND(G133&gt;=R133,L133&gt;=Quals!$F$3,L133&lt;=Quals!$H$3), OR(AND(H133&gt;=R133,M133&gt;=Quals!$F$3,M133&lt;=Quals!$H$3), OR(AND(I133&gt;=R133,N133&gt;=Quals!$F$3,N133&lt;=Quals!$H$3), OR(AND(J133&gt;=R133,O133&gt;=Quals!$F$3,O133&lt;=Quals!$H$3), OR(AND(K133&gt;=R133,P133&gt;=Quals!$F$3,P133&lt;=Quals!$H$3))))), MATCH((B133&amp;C133),Autos!C:C,0)),"Q",""),"")</f>
        <v/>
      </c>
      <c r="T133" s="1" t="str">
        <f>IF(AND(S133 = "Q", IF(ISNA(VLOOKUP((B133&amp;C133),Autos!C:C,1,FALSE)), "Not in Auto",)),"Check", "No need")</f>
        <v>No need</v>
      </c>
    </row>
    <row r="134" spans="1:20" x14ac:dyDescent="0.2">
      <c r="A134" t="str">
        <f>B134&amp;C134</f>
        <v>Cedric DUBLER110mh</v>
      </c>
      <c r="B134" t="s">
        <v>724</v>
      </c>
      <c r="C134" s="5" t="s">
        <v>31</v>
      </c>
      <c r="D134" s="5">
        <v>34712</v>
      </c>
      <c r="E134">
        <v>1056</v>
      </c>
      <c r="F134" s="2">
        <v>5</v>
      </c>
      <c r="G134">
        <v>1082</v>
      </c>
      <c r="H134">
        <v>1036</v>
      </c>
      <c r="I134">
        <v>1057</v>
      </c>
      <c r="J134">
        <v>1009</v>
      </c>
      <c r="K134">
        <v>979</v>
      </c>
      <c r="L134" s="5">
        <v>44632</v>
      </c>
      <c r="M134" s="5">
        <v>44282</v>
      </c>
      <c r="N134" s="5">
        <v>43642</v>
      </c>
      <c r="O134" s="5">
        <v>44302</v>
      </c>
      <c r="P134" s="56">
        <v>44626</v>
      </c>
      <c r="Q134" s="39">
        <f>RANK(E134,$E$3:$E$485)</f>
        <v>129</v>
      </c>
      <c r="R134" s="2">
        <f>VLOOKUP(C134,Quals!$A$2:$C$23,3,FALSE)</f>
        <v>1193</v>
      </c>
      <c r="S134" s="2" t="str">
        <f>_xlfn.IFNA(IF(OR(AND(G134&gt;=R134,L134&gt;=Quals!$F$3,L134&lt;=Quals!$H$3), OR(AND(H134&gt;=R134,M134&gt;=Quals!$F$3,M134&lt;=Quals!$H$3), OR(AND(I134&gt;=R134,N134&gt;=Quals!$F$3,N134&lt;=Quals!$H$3), OR(AND(J134&gt;=R134,O134&gt;=Quals!$F$3,O134&lt;=Quals!$H$3), OR(AND(K134&gt;=R134,P134&gt;=Quals!$F$3,P134&lt;=Quals!$H$3))))), MATCH((B134&amp;C134),Autos!C:C,0)),"Q",""),"")</f>
        <v/>
      </c>
      <c r="T134" s="1" t="str">
        <f>IF(AND(S134 = "Q", IF(ISNA(VLOOKUP((B134&amp;C134),Autos!C:C,1,FALSE)), "Not in Auto",)),"Check", "No need")</f>
        <v>No need</v>
      </c>
    </row>
    <row r="135" spans="1:20" x14ac:dyDescent="0.2">
      <c r="A135" t="str">
        <f>B135&amp;C135</f>
        <v>Amiru CHANDRASENAlong-jump</v>
      </c>
      <c r="B135" t="s">
        <v>742</v>
      </c>
      <c r="C135" s="5" t="s">
        <v>37</v>
      </c>
      <c r="D135" s="5">
        <v>37470</v>
      </c>
      <c r="E135">
        <v>1056</v>
      </c>
      <c r="F135" s="2">
        <v>9</v>
      </c>
      <c r="G135">
        <v>1060</v>
      </c>
      <c r="H135">
        <v>1050</v>
      </c>
      <c r="I135">
        <v>1040</v>
      </c>
      <c r="J135">
        <v>1029</v>
      </c>
      <c r="K135">
        <v>1019</v>
      </c>
      <c r="L135" s="5">
        <v>44587</v>
      </c>
      <c r="M135" s="5">
        <v>44618</v>
      </c>
      <c r="N135" s="5">
        <v>44576</v>
      </c>
      <c r="O135" s="5">
        <v>44300</v>
      </c>
      <c r="P135" s="56">
        <v>44590</v>
      </c>
      <c r="Q135" s="39">
        <f>RANK(E135,$E$3:$E$485)</f>
        <v>129</v>
      </c>
      <c r="R135" s="2">
        <f>VLOOKUP(C135,Quals!$A$2:$C$23,3,FALSE)</f>
        <v>1186</v>
      </c>
      <c r="S135" s="2" t="str">
        <f>_xlfn.IFNA(IF(OR(AND(G135&gt;=R135,L135&gt;=Quals!$F$3,L135&lt;=Quals!$H$3), OR(AND(H135&gt;=R135,M135&gt;=Quals!$F$3,M135&lt;=Quals!$H$3), OR(AND(I135&gt;=R135,N135&gt;=Quals!$F$3,N135&lt;=Quals!$H$3), OR(AND(J135&gt;=R135,O135&gt;=Quals!$F$3,O135&lt;=Quals!$H$3), OR(AND(K135&gt;=R135,P135&gt;=Quals!$F$3,P135&lt;=Quals!$H$3))))), MATCH((B135&amp;C135),Autos!C:C,0)),"Q",""),"")</f>
        <v/>
      </c>
      <c r="T135" s="1" t="str">
        <f>IF(AND(S135 = "Q", IF(ISNA(VLOOKUP((B135&amp;C135),Autos!C:C,1,FALSE)), "Not in Auto",)),"Check", "No need")</f>
        <v>No need</v>
      </c>
    </row>
    <row r="136" spans="1:20" x14ac:dyDescent="0.2">
      <c r="A136" t="str">
        <f>B136&amp;C136</f>
        <v>Calab LAW100m</v>
      </c>
      <c r="B136" t="s">
        <v>523</v>
      </c>
      <c r="C136" s="5" t="s">
        <v>2</v>
      </c>
      <c r="D136" s="5">
        <v>37986</v>
      </c>
      <c r="E136">
        <v>1054</v>
      </c>
      <c r="F136" s="2">
        <v>14</v>
      </c>
      <c r="G136">
        <v>1097</v>
      </c>
      <c r="H136">
        <v>1051</v>
      </c>
      <c r="I136">
        <v>1027</v>
      </c>
      <c r="J136">
        <v>1027</v>
      </c>
      <c r="K136">
        <v>1011</v>
      </c>
      <c r="L136" s="5">
        <v>44597</v>
      </c>
      <c r="M136" s="5">
        <v>44625</v>
      </c>
      <c r="N136" s="5">
        <v>44471</v>
      </c>
      <c r="O136" s="5">
        <v>44590</v>
      </c>
      <c r="P136" s="56">
        <v>44457</v>
      </c>
      <c r="Q136" s="39">
        <f>RANK(E136,$E$3:$E$485)</f>
        <v>134</v>
      </c>
      <c r="R136" s="2">
        <f>VLOOKUP(C136,Quals!$A$2:$C$23,3,FALSE)</f>
        <v>1189</v>
      </c>
      <c r="S136" s="2" t="str">
        <f>_xlfn.IFNA(IF(OR(AND(G136&gt;=R136,L136&gt;=Quals!$F$3,L136&lt;=Quals!$H$3), OR(AND(H136&gt;=R136,M136&gt;=Quals!$F$3,M136&lt;=Quals!$H$3), OR(AND(I136&gt;=R136,N136&gt;=Quals!$F$3,N136&lt;=Quals!$H$3), OR(AND(J136&gt;=R136,O136&gt;=Quals!$F$3,O136&lt;=Quals!$H$3), OR(AND(K136&gt;=R136,P136&gt;=Quals!$F$3,P136&lt;=Quals!$H$3))))), MATCH((B136&amp;C136),Autos!C:C,0)),"Q",""),"")</f>
        <v/>
      </c>
      <c r="T136" s="1" t="str">
        <f>IF(AND(S136 = "Q", IF(ISNA(VLOOKUP((B136&amp;C136),Autos!C:C,1,FALSE)), "Not in Auto",)),"Check", "No need")</f>
        <v>No need</v>
      </c>
    </row>
    <row r="137" spans="1:20" x14ac:dyDescent="0.2">
      <c r="A137" t="str">
        <f>B137&amp;C137</f>
        <v>Nicholas DONALDSON400m</v>
      </c>
      <c r="B137" t="s">
        <v>568</v>
      </c>
      <c r="C137" s="5" t="s">
        <v>26</v>
      </c>
      <c r="D137" s="5">
        <v>37561</v>
      </c>
      <c r="E137">
        <v>1054</v>
      </c>
      <c r="F137" s="2">
        <v>7</v>
      </c>
      <c r="G137">
        <v>1045</v>
      </c>
      <c r="H137">
        <v>1061</v>
      </c>
      <c r="I137">
        <v>1027</v>
      </c>
      <c r="J137">
        <v>1040</v>
      </c>
      <c r="K137">
        <v>1010</v>
      </c>
      <c r="L137" s="5">
        <v>44632</v>
      </c>
      <c r="M137" s="5">
        <v>44611</v>
      </c>
      <c r="N137" s="5">
        <v>44570</v>
      </c>
      <c r="O137" s="5">
        <v>44610</v>
      </c>
      <c r="P137" s="56">
        <v>44534</v>
      </c>
      <c r="Q137" s="39">
        <f>RANK(E137,$E$3:$E$485)</f>
        <v>134</v>
      </c>
      <c r="R137" s="2">
        <f>VLOOKUP(C137,Quals!$A$2:$C$23,3,FALSE)</f>
        <v>1187</v>
      </c>
      <c r="S137" s="2" t="str">
        <f>_xlfn.IFNA(IF(OR(AND(G137&gt;=R137,L137&gt;=Quals!$F$3,L137&lt;=Quals!$H$3), OR(AND(H137&gt;=R137,M137&gt;=Quals!$F$3,M137&lt;=Quals!$H$3), OR(AND(I137&gt;=R137,N137&gt;=Quals!$F$3,N137&lt;=Quals!$H$3), OR(AND(J137&gt;=R137,O137&gt;=Quals!$F$3,O137&lt;=Quals!$H$3), OR(AND(K137&gt;=R137,P137&gt;=Quals!$F$3,P137&lt;=Quals!$H$3))))), MATCH((B137&amp;C137),Autos!C:C,0)),"Q",""),"")</f>
        <v/>
      </c>
      <c r="T137" s="1" t="str">
        <f>IF(AND(S137 = "Q", IF(ISNA(VLOOKUP((B137&amp;C137),Autos!C:C,1,FALSE)), "Not in Auto",)),"Check", "No need")</f>
        <v>No need</v>
      </c>
    </row>
    <row r="138" spans="1:20" x14ac:dyDescent="0.2">
      <c r="A138" t="str">
        <f>B138&amp;C138</f>
        <v>Dylan STENSON800m</v>
      </c>
      <c r="B138" t="s">
        <v>623</v>
      </c>
      <c r="C138" s="6" t="s">
        <v>27</v>
      </c>
      <c r="D138" s="5">
        <v>32416</v>
      </c>
      <c r="E138">
        <v>1054</v>
      </c>
      <c r="F138" s="2">
        <v>9</v>
      </c>
      <c r="G138">
        <v>1073</v>
      </c>
      <c r="H138">
        <v>1055</v>
      </c>
      <c r="I138">
        <v>1048</v>
      </c>
      <c r="J138">
        <v>1027</v>
      </c>
      <c r="K138">
        <v>979</v>
      </c>
      <c r="L138" s="5">
        <v>44604</v>
      </c>
      <c r="M138" s="5">
        <v>44576</v>
      </c>
      <c r="N138" s="5">
        <v>44618</v>
      </c>
      <c r="O138" s="5">
        <v>44597</v>
      </c>
      <c r="P138" s="56">
        <v>44612</v>
      </c>
      <c r="Q138" s="39">
        <f>RANK(E138,$E$3:$E$485)</f>
        <v>134</v>
      </c>
      <c r="R138" s="2">
        <f>VLOOKUP(C138,Quals!$A$2:$C$23,3,FALSE)</f>
        <v>1167</v>
      </c>
      <c r="S138" s="2" t="str">
        <f>_xlfn.IFNA(IF(OR(AND(G138&gt;=R138,L138&gt;=Quals!$F$3,L138&lt;=Quals!$H$3), OR(AND(H138&gt;=R138,M138&gt;=Quals!$F$3,M138&lt;=Quals!$H$3), OR(AND(I138&gt;=R138,N138&gt;=Quals!$F$3,N138&lt;=Quals!$H$3), OR(AND(J138&gt;=R138,O138&gt;=Quals!$F$3,O138&lt;=Quals!$H$3), OR(AND(K138&gt;=R138,P138&gt;=Quals!$F$3,P138&lt;=Quals!$H$3))))), MATCH((B138&amp;C138),Autos!C:C,0)),"Q",""),"")</f>
        <v/>
      </c>
      <c r="T138" s="1" t="str">
        <f>IF(AND(S138 = "Q", IF(ISNA(VLOOKUP((B138&amp;C138),Autos!C:C,1,FALSE)), "Not in Auto",)),"Check", "No need")</f>
        <v>No need</v>
      </c>
    </row>
    <row r="139" spans="1:20" x14ac:dyDescent="0.2">
      <c r="A139" t="str">
        <f>B139&amp;C139</f>
        <v>Riley COCKSmarathon</v>
      </c>
      <c r="B139" t="s">
        <v>714</v>
      </c>
      <c r="C139" s="5" t="s">
        <v>82</v>
      </c>
      <c r="D139" s="5">
        <v>35060</v>
      </c>
      <c r="E139">
        <v>1054</v>
      </c>
      <c r="F139" s="2">
        <v>6</v>
      </c>
      <c r="G139">
        <v>1072</v>
      </c>
      <c r="H139">
        <v>1036</v>
      </c>
      <c r="L139" s="5">
        <v>44360</v>
      </c>
      <c r="M139" s="5">
        <v>44542</v>
      </c>
      <c r="N139" s="5"/>
      <c r="O139" s="5"/>
      <c r="P139" s="56"/>
      <c r="Q139" s="39">
        <f>RANK(E139,$E$3:$E$485)</f>
        <v>134</v>
      </c>
      <c r="R139" s="2" t="str">
        <f>VLOOKUP(C139,Quals!$A$2:$C$23,3,FALSE)</f>
        <v>Discr.</v>
      </c>
      <c r="S139" s="2" t="str">
        <f>_xlfn.IFNA(IF(OR(AND(G139&gt;=R139,L139&gt;=Quals!$F$3,L139&lt;=Quals!$H$3), OR(AND(H139&gt;=R139,M139&gt;=Quals!$F$3,M139&lt;=Quals!$H$3), OR(AND(I139&gt;=R139,N139&gt;=Quals!$F$3,N139&lt;=Quals!$H$3), OR(AND(J139&gt;=R139,O139&gt;=Quals!$F$3,O139&lt;=Quals!$H$3), OR(AND(K139&gt;=R139,P139&gt;=Quals!$F$3,P139&lt;=Quals!$H$3))))), MATCH((B139&amp;C139),Autos!C:C,0)),"Q",""),"")</f>
        <v/>
      </c>
      <c r="T139" s="1" t="str">
        <f>IF(AND(S139 = "Q", IF(ISNA(VLOOKUP((B139&amp;C139),Autos!C:C,1,FALSE)), "Not in Auto",)),"Check", "No need")</f>
        <v>No need</v>
      </c>
    </row>
    <row r="140" spans="1:20" x14ac:dyDescent="0.2">
      <c r="A140" t="str">
        <f>B140&amp;C140</f>
        <v>Kieren TALL10000m</v>
      </c>
      <c r="B140" t="s">
        <v>695</v>
      </c>
      <c r="C140" s="5" t="s">
        <v>30</v>
      </c>
      <c r="D140" s="5">
        <v>36047</v>
      </c>
      <c r="E140">
        <v>1052</v>
      </c>
      <c r="F140" s="2">
        <v>10</v>
      </c>
      <c r="G140">
        <v>1036</v>
      </c>
      <c r="H140">
        <v>1049</v>
      </c>
      <c r="L140" s="5">
        <v>44222</v>
      </c>
      <c r="M140" s="5">
        <v>44318</v>
      </c>
      <c r="N140" s="5"/>
      <c r="O140" s="5"/>
      <c r="P140" s="56"/>
      <c r="Q140" s="39">
        <f>RANK(E140,$E$3:$E$485)</f>
        <v>138</v>
      </c>
      <c r="R140" s="2">
        <f>VLOOKUP(C140,Quals!$A$2:$C$23,3,FALSE)</f>
        <v>1182</v>
      </c>
      <c r="S140" s="2" t="str">
        <f>_xlfn.IFNA(IF(OR(AND(G140&gt;=R140,L140&gt;=Quals!$F$3,L140&lt;=Quals!$H$3), OR(AND(H140&gt;=R140,M140&gt;=Quals!$F$3,M140&lt;=Quals!$H$3), OR(AND(I140&gt;=R140,N140&gt;=Quals!$F$3,N140&lt;=Quals!$H$3), OR(AND(J140&gt;=R140,O140&gt;=Quals!$F$3,O140&lt;=Quals!$H$3), OR(AND(K140&gt;=R140,P140&gt;=Quals!$F$3,P140&lt;=Quals!$H$3))))), MATCH((B140&amp;C140),Autos!C:C,0)),"Q",""),"")</f>
        <v/>
      </c>
      <c r="T140" s="1" t="str">
        <f>IF(AND(S140 = "Q", IF(ISNA(VLOOKUP((B140&amp;C140),Autos!C:C,1,FALSE)), "Not in Auto",)),"Check", "No need")</f>
        <v>No need</v>
      </c>
    </row>
    <row r="141" spans="1:20" x14ac:dyDescent="0.2">
      <c r="A141" t="str">
        <f>B141&amp;C141</f>
        <v>Aiden HARVEYshot-put</v>
      </c>
      <c r="B141" t="s">
        <v>795</v>
      </c>
      <c r="C141" s="5" t="s">
        <v>39</v>
      </c>
      <c r="D141" s="5">
        <v>36266</v>
      </c>
      <c r="E141">
        <v>1052</v>
      </c>
      <c r="F141" s="2">
        <v>2</v>
      </c>
      <c r="G141">
        <v>980</v>
      </c>
      <c r="H141">
        <v>1020</v>
      </c>
      <c r="I141">
        <v>1021</v>
      </c>
      <c r="J141">
        <v>1003</v>
      </c>
      <c r="K141">
        <v>1005</v>
      </c>
      <c r="L141" s="5">
        <v>43643</v>
      </c>
      <c r="M141" s="5">
        <v>44304</v>
      </c>
      <c r="N141" s="5">
        <v>44280</v>
      </c>
      <c r="O141" s="5">
        <v>44632</v>
      </c>
      <c r="P141" s="56">
        <v>44541</v>
      </c>
      <c r="Q141" s="39">
        <f>RANK(E141,$E$3:$E$485)</f>
        <v>138</v>
      </c>
      <c r="R141" s="2">
        <f>VLOOKUP(C141,Quals!$A$2:$C$23,3,FALSE)</f>
        <v>1187</v>
      </c>
      <c r="S141" s="2" t="str">
        <f>_xlfn.IFNA(IF(OR(AND(G141&gt;=R141,L141&gt;=Quals!$F$3,L141&lt;=Quals!$H$3), OR(AND(H141&gt;=R141,M141&gt;=Quals!$F$3,M141&lt;=Quals!$H$3), OR(AND(I141&gt;=R141,N141&gt;=Quals!$F$3,N141&lt;=Quals!$H$3), OR(AND(J141&gt;=R141,O141&gt;=Quals!$F$3,O141&lt;=Quals!$H$3), OR(AND(K141&gt;=R141,P141&gt;=Quals!$F$3,P141&lt;=Quals!$H$3))))), MATCH((B141&amp;C141),Autos!C:C,0)),"Q",""),"")</f>
        <v/>
      </c>
      <c r="T141" s="1" t="str">
        <f>IF(AND(S141 = "Q", IF(ISNA(VLOOKUP((B141&amp;C141),Autos!C:C,1,FALSE)), "Not in Auto",)),"Check", "No need")</f>
        <v>No need</v>
      </c>
    </row>
    <row r="142" spans="1:20" x14ac:dyDescent="0.2">
      <c r="A142" t="str">
        <f>B142&amp;C142</f>
        <v>Daniel GOLUBOVIC110mh</v>
      </c>
      <c r="B142" t="s">
        <v>725</v>
      </c>
      <c r="C142" s="5" t="s">
        <v>31</v>
      </c>
      <c r="D142" s="5">
        <v>34302</v>
      </c>
      <c r="E142">
        <v>1050</v>
      </c>
      <c r="F142" s="2">
        <v>6</v>
      </c>
      <c r="G142">
        <v>1062</v>
      </c>
      <c r="H142">
        <v>1043</v>
      </c>
      <c r="I142">
        <v>997</v>
      </c>
      <c r="J142">
        <v>1050</v>
      </c>
      <c r="K142">
        <v>976</v>
      </c>
      <c r="L142" s="5">
        <v>44632</v>
      </c>
      <c r="M142" s="5">
        <v>44626</v>
      </c>
      <c r="N142" s="5">
        <v>44282</v>
      </c>
      <c r="O142" s="5">
        <v>44549</v>
      </c>
      <c r="P142" s="56">
        <v>44527</v>
      </c>
      <c r="Q142" s="39">
        <f>RANK(E142,$E$3:$E$485)</f>
        <v>140</v>
      </c>
      <c r="R142" s="2">
        <f>VLOOKUP(C142,Quals!$A$2:$C$23,3,FALSE)</f>
        <v>1193</v>
      </c>
      <c r="S142" s="2" t="str">
        <f>_xlfn.IFNA(IF(OR(AND(G142&gt;=R142,L142&gt;=Quals!$F$3,L142&lt;=Quals!$H$3), OR(AND(H142&gt;=R142,M142&gt;=Quals!$F$3,M142&lt;=Quals!$H$3), OR(AND(I142&gt;=R142,N142&gt;=Quals!$F$3,N142&lt;=Quals!$H$3), OR(AND(J142&gt;=R142,O142&gt;=Quals!$F$3,O142&lt;=Quals!$H$3), OR(AND(K142&gt;=R142,P142&gt;=Quals!$F$3,P142&lt;=Quals!$H$3))))), MATCH((B142&amp;C142),Autos!C:C,0)),"Q",""),"")</f>
        <v/>
      </c>
      <c r="T142" s="1" t="str">
        <f>IF(AND(S142 = "Q", IF(ISNA(VLOOKUP((B142&amp;C142),Autos!C:C,1,FALSE)), "Not in Auto",)),"Check", "No need")</f>
        <v>No need</v>
      </c>
    </row>
    <row r="143" spans="1:20" x14ac:dyDescent="0.2">
      <c r="A143" t="str">
        <f>B143&amp;C143</f>
        <v>Luke MAJOR400mh</v>
      </c>
      <c r="B143" t="s">
        <v>730</v>
      </c>
      <c r="C143" s="5" t="s">
        <v>33</v>
      </c>
      <c r="D143" s="5">
        <v>34494</v>
      </c>
      <c r="E143">
        <v>1050</v>
      </c>
      <c r="F143" s="2">
        <v>4</v>
      </c>
      <c r="G143">
        <v>1018</v>
      </c>
      <c r="H143">
        <v>1037</v>
      </c>
      <c r="I143">
        <v>1023</v>
      </c>
      <c r="J143">
        <v>1026</v>
      </c>
      <c r="K143">
        <v>1020</v>
      </c>
      <c r="L143" s="5">
        <v>44304</v>
      </c>
      <c r="M143" s="5">
        <v>44576</v>
      </c>
      <c r="N143" s="5">
        <v>44280</v>
      </c>
      <c r="O143" s="5">
        <v>44589</v>
      </c>
      <c r="P143" s="56">
        <v>44618</v>
      </c>
      <c r="Q143" s="39">
        <f>RANK(E143,$E$3:$E$485)</f>
        <v>140</v>
      </c>
      <c r="R143" s="2">
        <f>VLOOKUP(C143,Quals!$A$2:$C$23,3,FALSE)</f>
        <v>1185</v>
      </c>
      <c r="S143" s="2" t="str">
        <f>_xlfn.IFNA(IF(OR(AND(G143&gt;=R143,L143&gt;=Quals!$F$3,L143&lt;=Quals!$H$3), OR(AND(H143&gt;=R143,M143&gt;=Quals!$F$3,M143&lt;=Quals!$H$3), OR(AND(I143&gt;=R143,N143&gt;=Quals!$F$3,N143&lt;=Quals!$H$3), OR(AND(J143&gt;=R143,O143&gt;=Quals!$F$3,O143&lt;=Quals!$H$3), OR(AND(K143&gt;=R143,P143&gt;=Quals!$F$3,P143&lt;=Quals!$H$3))))), MATCH((B143&amp;C143),Autos!C:C,0)),"Q",""),"")</f>
        <v/>
      </c>
      <c r="T143" s="1" t="str">
        <f>IF(AND(S143 = "Q", IF(ISNA(VLOOKUP((B143&amp;C143),Autos!C:C,1,FALSE)), "Not in Auto",)),"Check", "No need")</f>
        <v>No need</v>
      </c>
    </row>
    <row r="144" spans="1:20" x14ac:dyDescent="0.2">
      <c r="A144" t="str">
        <f>B144&amp;C144</f>
        <v>Jagga PYBUS100m</v>
      </c>
      <c r="B144" t="s">
        <v>528</v>
      </c>
      <c r="C144" s="5" t="s">
        <v>2</v>
      </c>
      <c r="D144" s="5">
        <v>37054</v>
      </c>
      <c r="E144">
        <v>1048</v>
      </c>
      <c r="F144" s="2">
        <v>15</v>
      </c>
      <c r="G144">
        <v>1063</v>
      </c>
      <c r="H144">
        <v>1042</v>
      </c>
      <c r="I144">
        <v>1018</v>
      </c>
      <c r="J144">
        <v>1018</v>
      </c>
      <c r="K144">
        <v>1014</v>
      </c>
      <c r="L144" s="5">
        <v>44611</v>
      </c>
      <c r="M144" s="5">
        <v>44618</v>
      </c>
      <c r="N144" s="5">
        <v>44576</v>
      </c>
      <c r="O144" s="5">
        <v>44604</v>
      </c>
      <c r="P144" s="56">
        <v>44596</v>
      </c>
      <c r="Q144" s="39">
        <f>RANK(E144,$E$3:$E$485)</f>
        <v>142</v>
      </c>
      <c r="R144" s="2">
        <f>VLOOKUP(C144,Quals!$A$2:$C$23,3,FALSE)</f>
        <v>1189</v>
      </c>
      <c r="S144" s="2" t="str">
        <f>_xlfn.IFNA(IF(OR(AND(G144&gt;=R144,L144&gt;=Quals!$F$3,L144&lt;=Quals!$H$3), OR(AND(H144&gt;=R144,M144&gt;=Quals!$F$3,M144&lt;=Quals!$H$3), OR(AND(I144&gt;=R144,N144&gt;=Quals!$F$3,N144&lt;=Quals!$H$3), OR(AND(J144&gt;=R144,O144&gt;=Quals!$F$3,O144&lt;=Quals!$H$3), OR(AND(K144&gt;=R144,P144&gt;=Quals!$F$3,P144&lt;=Quals!$H$3))))), MATCH((B144&amp;C144),Autos!C:C,0)),"Q",""),"")</f>
        <v/>
      </c>
      <c r="T144" s="1" t="str">
        <f>IF(AND(S144 = "Q", IF(ISNA(VLOOKUP((B144&amp;C144),Autos!C:C,1,FALSE)), "Not in Auto",)),"Check", "No need")</f>
        <v>No need</v>
      </c>
    </row>
    <row r="145" spans="1:20" x14ac:dyDescent="0.2">
      <c r="A145" t="str">
        <f>B145&amp;C145</f>
        <v>Adrian POTTER5000m</v>
      </c>
      <c r="B145" t="s">
        <v>696</v>
      </c>
      <c r="C145" s="5" t="s">
        <v>29</v>
      </c>
      <c r="D145" s="5">
        <v>34767</v>
      </c>
      <c r="E145">
        <v>1048</v>
      </c>
      <c r="F145" s="2">
        <v>13</v>
      </c>
      <c r="G145">
        <v>1070</v>
      </c>
      <c r="H145">
        <v>1046</v>
      </c>
      <c r="I145">
        <v>1019</v>
      </c>
      <c r="L145" s="5">
        <v>44315</v>
      </c>
      <c r="M145" s="5">
        <v>44604</v>
      </c>
      <c r="N145" s="5">
        <v>44628</v>
      </c>
      <c r="O145" s="5"/>
      <c r="P145" s="56"/>
      <c r="Q145" s="39">
        <f>RANK(E145,$E$3:$E$485)</f>
        <v>142</v>
      </c>
      <c r="R145" s="2">
        <f>VLOOKUP(C145,Quals!$A$2:$C$23,3,FALSE)</f>
        <v>1161</v>
      </c>
      <c r="S145" s="2" t="str">
        <f>_xlfn.IFNA(IF(OR(AND(G145&gt;=R145,L145&gt;=Quals!$F$3,L145&lt;=Quals!$H$3), OR(AND(H145&gt;=R145,M145&gt;=Quals!$F$3,M145&lt;=Quals!$H$3), OR(AND(I145&gt;=R145,N145&gt;=Quals!$F$3,N145&lt;=Quals!$H$3), OR(AND(J145&gt;=R145,O145&gt;=Quals!$F$3,O145&lt;=Quals!$H$3), OR(AND(K145&gt;=R145,P145&gt;=Quals!$F$3,P145&lt;=Quals!$H$3))))), MATCH((B145&amp;C145),Autos!C:C,0)),"Q",""),"")</f>
        <v/>
      </c>
      <c r="T145" s="1" t="str">
        <f>IF(AND(S145 = "Q", IF(ISNA(VLOOKUP((B145&amp;C145),Autos!C:C,1,FALSE)), "Not in Auto",)),"Check", "No need")</f>
        <v>No need</v>
      </c>
    </row>
    <row r="146" spans="1:20" x14ac:dyDescent="0.2">
      <c r="A146" t="str">
        <f>B146&amp;C146</f>
        <v>David BROCKdecathlon</v>
      </c>
      <c r="B146" t="s">
        <v>815</v>
      </c>
      <c r="C146" s="5" t="s">
        <v>44</v>
      </c>
      <c r="D146" s="5">
        <v>34493</v>
      </c>
      <c r="E146">
        <v>1048</v>
      </c>
      <c r="F146" s="2">
        <v>5</v>
      </c>
      <c r="G146">
        <v>1015</v>
      </c>
      <c r="H146">
        <v>991</v>
      </c>
      <c r="L146" s="5">
        <v>43877</v>
      </c>
      <c r="M146" s="5">
        <v>44302</v>
      </c>
      <c r="N146" s="5"/>
      <c r="O146" s="5"/>
      <c r="P146" s="56"/>
      <c r="Q146" s="39">
        <f>RANK(E146,$E$3:$E$485)</f>
        <v>142</v>
      </c>
      <c r="R146" s="2">
        <f>VLOOKUP(C146,Quals!$A$2:$C$23,3,FALSE)</f>
        <v>1181</v>
      </c>
      <c r="S146" s="2" t="str">
        <f>_xlfn.IFNA(IF(OR(AND(G146&gt;=R146,L146&gt;=Quals!$F$3,L146&lt;=Quals!$H$3), OR(AND(H146&gt;=R146,M146&gt;=Quals!$F$3,M146&lt;=Quals!$H$3), OR(AND(I146&gt;=R146,N146&gt;=Quals!$F$3,N146&lt;=Quals!$H$3), OR(AND(J146&gt;=R146,O146&gt;=Quals!$F$3,O146&lt;=Quals!$H$3), OR(AND(K146&gt;=R146,P146&gt;=Quals!$F$3,P146&lt;=Quals!$H$3))))), MATCH((B146&amp;C146),Autos!C:C,0)),"Q",""),"")</f>
        <v/>
      </c>
      <c r="T146" s="1" t="str">
        <f>IF(AND(S146 = "Q", IF(ISNA(VLOOKUP((B146&amp;C146),Autos!C:C,1,FALSE)), "Not in Auto",)),"Check", "No need")</f>
        <v>No need</v>
      </c>
    </row>
    <row r="147" spans="1:20" x14ac:dyDescent="0.2">
      <c r="A147" t="str">
        <f>B147&amp;C147</f>
        <v>Aidan HOBBS3000msc</v>
      </c>
      <c r="B147" t="s">
        <v>683</v>
      </c>
      <c r="C147" s="5" t="s">
        <v>34</v>
      </c>
      <c r="D147" s="5">
        <v>31691</v>
      </c>
      <c r="E147">
        <v>1046</v>
      </c>
      <c r="F147" s="2">
        <v>8</v>
      </c>
      <c r="G147">
        <v>1035</v>
      </c>
      <c r="H147">
        <v>1034</v>
      </c>
      <c r="I147">
        <v>980</v>
      </c>
      <c r="L147" s="5">
        <v>44304</v>
      </c>
      <c r="M147" s="5">
        <v>44282</v>
      </c>
      <c r="N147" s="5">
        <v>44604</v>
      </c>
      <c r="O147" s="5"/>
      <c r="P147" s="56"/>
      <c r="Q147" s="39">
        <f>RANK(E147,$E$3:$E$485)</f>
        <v>145</v>
      </c>
      <c r="R147" s="2">
        <f>VLOOKUP(C147,Quals!$A$2:$C$23,3,FALSE)</f>
        <v>1158</v>
      </c>
      <c r="S147" s="2" t="str">
        <f>_xlfn.IFNA(IF(OR(AND(G147&gt;=R147,L147&gt;=Quals!$F$3,L147&lt;=Quals!$H$3), OR(AND(H147&gt;=R147,M147&gt;=Quals!$F$3,M147&lt;=Quals!$H$3), OR(AND(I147&gt;=R147,N147&gt;=Quals!$F$3,N147&lt;=Quals!$H$3), OR(AND(J147&gt;=R147,O147&gt;=Quals!$F$3,O147&lt;=Quals!$H$3), OR(AND(K147&gt;=R147,P147&gt;=Quals!$F$3,P147&lt;=Quals!$H$3))))), MATCH((B147&amp;C147),Autos!C:C,0)),"Q",""),"")</f>
        <v/>
      </c>
      <c r="T147" s="1" t="str">
        <f>IF(AND(S147 = "Q", IF(ISNA(VLOOKUP((B147&amp;C147),Autos!C:C,1,FALSE)), "Not in Auto",)),"Check", "No need")</f>
        <v>No need</v>
      </c>
    </row>
    <row r="148" spans="1:20" x14ac:dyDescent="0.2">
      <c r="A148" t="str">
        <f>B148&amp;C148</f>
        <v>Liam FAIRWEATHERlong-jump</v>
      </c>
      <c r="B148" t="s">
        <v>744</v>
      </c>
      <c r="C148" s="5" t="s">
        <v>37</v>
      </c>
      <c r="D148" s="5">
        <v>37460</v>
      </c>
      <c r="E148">
        <v>1046</v>
      </c>
      <c r="F148" s="2">
        <v>10</v>
      </c>
      <c r="G148">
        <v>1047</v>
      </c>
      <c r="H148">
        <v>1030</v>
      </c>
      <c r="I148">
        <v>1038</v>
      </c>
      <c r="J148">
        <v>1042</v>
      </c>
      <c r="K148">
        <v>1018</v>
      </c>
      <c r="L148" s="5">
        <v>44570</v>
      </c>
      <c r="M148" s="5">
        <v>44612</v>
      </c>
      <c r="N148" s="5">
        <v>44625</v>
      </c>
      <c r="O148" s="5">
        <v>44302</v>
      </c>
      <c r="P148" s="56">
        <v>44583</v>
      </c>
      <c r="Q148" s="39">
        <f>RANK(E148,$E$3:$E$485)</f>
        <v>145</v>
      </c>
      <c r="R148" s="2">
        <f>VLOOKUP(C148,Quals!$A$2:$C$23,3,FALSE)</f>
        <v>1186</v>
      </c>
      <c r="S148" s="2" t="str">
        <f>_xlfn.IFNA(IF(OR(AND(G148&gt;=R148,L148&gt;=Quals!$F$3,L148&lt;=Quals!$H$3), OR(AND(H148&gt;=R148,M148&gt;=Quals!$F$3,M148&lt;=Quals!$H$3), OR(AND(I148&gt;=R148,N148&gt;=Quals!$F$3,N148&lt;=Quals!$H$3), OR(AND(J148&gt;=R148,O148&gt;=Quals!$F$3,O148&lt;=Quals!$H$3), OR(AND(K148&gt;=R148,P148&gt;=Quals!$F$3,P148&lt;=Quals!$H$3))))), MATCH((B148&amp;C148),Autos!C:C,0)),"Q",""),"")</f>
        <v/>
      </c>
      <c r="T148" s="1" t="str">
        <f>IF(AND(S148 = "Q", IF(ISNA(VLOOKUP((B148&amp;C148),Autos!C:C,1,FALSE)), "Not in Auto",)),"Check", "No need")</f>
        <v>No need</v>
      </c>
    </row>
    <row r="149" spans="1:20" x14ac:dyDescent="0.2">
      <c r="A149" t="str">
        <f>B149&amp;C149</f>
        <v>Lachlan BURNSpole-vault</v>
      </c>
      <c r="B149" t="s">
        <v>779</v>
      </c>
      <c r="C149" s="5" t="s">
        <v>36</v>
      </c>
      <c r="D149" s="5">
        <v>35843</v>
      </c>
      <c r="E149">
        <v>1046</v>
      </c>
      <c r="F149" s="2">
        <v>5</v>
      </c>
      <c r="G149">
        <v>1061</v>
      </c>
      <c r="H149">
        <v>1061</v>
      </c>
      <c r="I149">
        <v>1021</v>
      </c>
      <c r="J149">
        <v>1021</v>
      </c>
      <c r="K149">
        <v>1007</v>
      </c>
      <c r="L149" s="5">
        <v>44330</v>
      </c>
      <c r="M149" s="5">
        <v>44342</v>
      </c>
      <c r="N149" s="5">
        <v>44296</v>
      </c>
      <c r="O149" s="5">
        <v>44596</v>
      </c>
      <c r="P149" s="56">
        <v>44532</v>
      </c>
      <c r="Q149" s="39">
        <f>RANK(E149,$E$3:$E$485)</f>
        <v>145</v>
      </c>
      <c r="R149" s="2">
        <f>VLOOKUP(C149,Quals!$A$2:$C$23,3,FALSE)</f>
        <v>1212</v>
      </c>
      <c r="S149" s="2" t="str">
        <f>_xlfn.IFNA(IF(OR(AND(G149&gt;=R149,L149&gt;=Quals!$F$3,L149&lt;=Quals!$H$3), OR(AND(H149&gt;=R149,M149&gt;=Quals!$F$3,M149&lt;=Quals!$H$3), OR(AND(I149&gt;=R149,N149&gt;=Quals!$F$3,N149&lt;=Quals!$H$3), OR(AND(J149&gt;=R149,O149&gt;=Quals!$F$3,O149&lt;=Quals!$H$3), OR(AND(K149&gt;=R149,P149&gt;=Quals!$F$3,P149&lt;=Quals!$H$3))))), MATCH((B149&amp;C149),Autos!C:C,0)),"Q",""),"")</f>
        <v/>
      </c>
      <c r="T149" s="1" t="str">
        <f>IF(AND(S149 = "Q", IF(ISNA(VLOOKUP((B149&amp;C149),Autos!C:C,1,FALSE)), "Not in Auto",)),"Check", "No need")</f>
        <v>No need</v>
      </c>
    </row>
    <row r="150" spans="1:20" x14ac:dyDescent="0.2">
      <c r="A150" t="str">
        <f>B150&amp;C150</f>
        <v>Jordan SARMENTO200m</v>
      </c>
      <c r="B150" t="s">
        <v>561</v>
      </c>
      <c r="C150" s="5" t="s">
        <v>25</v>
      </c>
      <c r="D150" s="5">
        <v>35153</v>
      </c>
      <c r="E150">
        <v>1045</v>
      </c>
      <c r="F150" s="2">
        <v>11</v>
      </c>
      <c r="G150">
        <v>1088</v>
      </c>
      <c r="H150">
        <v>1025</v>
      </c>
      <c r="I150">
        <v>1025</v>
      </c>
      <c r="J150">
        <v>1018</v>
      </c>
      <c r="K150">
        <v>1011</v>
      </c>
      <c r="L150" s="5">
        <v>44289</v>
      </c>
      <c r="M150" s="5">
        <v>44280</v>
      </c>
      <c r="N150" s="5">
        <v>44591</v>
      </c>
      <c r="O150" s="5">
        <v>44591</v>
      </c>
      <c r="P150" s="56">
        <v>44612</v>
      </c>
      <c r="Q150" s="39">
        <f>RANK(E150,$E$3:$E$485)</f>
        <v>148</v>
      </c>
      <c r="R150" s="2">
        <f>VLOOKUP(C150,Quals!$A$2:$C$23,3,FALSE)</f>
        <v>1182</v>
      </c>
      <c r="S150" s="2" t="str">
        <f>_xlfn.IFNA(IF(OR(AND(G150&gt;=R150,L150&gt;=Quals!$F$3,L150&lt;=Quals!$H$3), OR(AND(H150&gt;=R150,M150&gt;=Quals!$F$3,M150&lt;=Quals!$H$3), OR(AND(I150&gt;=R150,N150&gt;=Quals!$F$3,N150&lt;=Quals!$H$3), OR(AND(J150&gt;=R150,O150&gt;=Quals!$F$3,O150&lt;=Quals!$H$3), OR(AND(K150&gt;=R150,P150&gt;=Quals!$F$3,P150&lt;=Quals!$H$3))))), MATCH((B150&amp;C150),Autos!C:C,0)),"Q",""),"")</f>
        <v/>
      </c>
      <c r="T150" s="1" t="str">
        <f>IF(AND(S150 = "Q", IF(ISNA(VLOOKUP((B150&amp;C150),Autos!C:C,1,FALSE)), "Not in Auto",)),"Check", "No need")</f>
        <v>No need</v>
      </c>
    </row>
    <row r="151" spans="1:20" x14ac:dyDescent="0.2">
      <c r="A151" t="str">
        <f>B151&amp;C151</f>
        <v>Costa KOUSPARIShammer-throw</v>
      </c>
      <c r="B151" t="s">
        <v>800</v>
      </c>
      <c r="C151" s="5" t="s">
        <v>42</v>
      </c>
      <c r="D151" s="5">
        <v>35228</v>
      </c>
      <c r="E151">
        <v>1043</v>
      </c>
      <c r="F151" s="2">
        <v>2</v>
      </c>
      <c r="G151">
        <v>989</v>
      </c>
      <c r="H151">
        <v>997</v>
      </c>
      <c r="I151">
        <v>973</v>
      </c>
      <c r="J151">
        <v>975</v>
      </c>
      <c r="K151">
        <v>961</v>
      </c>
      <c r="L151" s="5">
        <v>43644</v>
      </c>
      <c r="M151" s="5">
        <v>44302</v>
      </c>
      <c r="N151" s="5">
        <v>44280</v>
      </c>
      <c r="O151" s="5">
        <v>44507</v>
      </c>
      <c r="P151" s="56">
        <v>44605</v>
      </c>
      <c r="Q151" s="39">
        <f>RANK(E151,$E$3:$E$485)</f>
        <v>149</v>
      </c>
      <c r="R151" s="2">
        <f>VLOOKUP(C151,Quals!$A$2:$C$23,3,FALSE)</f>
        <v>1164</v>
      </c>
      <c r="S151" s="2" t="str">
        <f>_xlfn.IFNA(IF(OR(AND(G151&gt;=R151,L151&gt;=Quals!$F$3,L151&lt;=Quals!$H$3), OR(AND(H151&gt;=R151,M151&gt;=Quals!$F$3,M151&lt;=Quals!$H$3), OR(AND(I151&gt;=R151,N151&gt;=Quals!$F$3,N151&lt;=Quals!$H$3), OR(AND(J151&gt;=R151,O151&gt;=Quals!$F$3,O151&lt;=Quals!$H$3), OR(AND(K151&gt;=R151,P151&gt;=Quals!$F$3,P151&lt;=Quals!$H$3))))), MATCH((B151&amp;C151),Autos!C:C,0)),"Q",""),"")</f>
        <v/>
      </c>
      <c r="T151" s="1" t="str">
        <f>IF(AND(S151 = "Q", IF(ISNA(VLOOKUP((B151&amp;C151),Autos!C:C,1,FALSE)), "Not in Auto",)),"Check", "No need")</f>
        <v>No need</v>
      </c>
    </row>
    <row r="152" spans="1:20" x14ac:dyDescent="0.2">
      <c r="A152" t="str">
        <f>B152&amp;C152</f>
        <v>Joshua PHILLIPS5000m</v>
      </c>
      <c r="B152" t="s">
        <v>694</v>
      </c>
      <c r="C152" s="5" t="s">
        <v>29</v>
      </c>
      <c r="D152" s="5">
        <v>36279</v>
      </c>
      <c r="E152">
        <v>1042</v>
      </c>
      <c r="F152" s="2">
        <v>14</v>
      </c>
      <c r="G152">
        <v>1082</v>
      </c>
      <c r="H152">
        <v>1037</v>
      </c>
      <c r="I152">
        <v>1007</v>
      </c>
      <c r="L152" s="5">
        <v>44618</v>
      </c>
      <c r="M152" s="5">
        <v>44280</v>
      </c>
      <c r="N152" s="5">
        <v>44344</v>
      </c>
      <c r="O152" s="5"/>
      <c r="P152" s="56"/>
      <c r="Q152" s="39">
        <f>RANK(E152,$E$3:$E$485)</f>
        <v>150</v>
      </c>
      <c r="R152" s="2">
        <f>VLOOKUP(C152,Quals!$A$2:$C$23,3,FALSE)</f>
        <v>1161</v>
      </c>
      <c r="S152" s="2" t="str">
        <f>_xlfn.IFNA(IF(OR(AND(G152&gt;=R152,L152&gt;=Quals!$F$3,L152&lt;=Quals!$H$3), OR(AND(H152&gt;=R152,M152&gt;=Quals!$F$3,M152&lt;=Quals!$H$3), OR(AND(I152&gt;=R152,N152&gt;=Quals!$F$3,N152&lt;=Quals!$H$3), OR(AND(J152&gt;=R152,O152&gt;=Quals!$F$3,O152&lt;=Quals!$H$3), OR(AND(K152&gt;=R152,P152&gt;=Quals!$F$3,P152&lt;=Quals!$H$3))))), MATCH((B152&amp;C152),Autos!C:C,0)),"Q",""),"")</f>
        <v/>
      </c>
      <c r="T152" s="1" t="str">
        <f>IF(AND(S152 = "Q", IF(ISNA(VLOOKUP((B152&amp;C152),Autos!C:C,1,FALSE)), "Not in Auto",)),"Check", "No need")</f>
        <v>No need</v>
      </c>
    </row>
    <row r="153" spans="1:20" x14ac:dyDescent="0.2">
      <c r="A153" t="str">
        <f>B153&amp;C153</f>
        <v>Tim VINCENT10000m</v>
      </c>
      <c r="B153" t="s">
        <v>698</v>
      </c>
      <c r="C153" s="5" t="s">
        <v>30</v>
      </c>
      <c r="D153" s="5">
        <v>36044</v>
      </c>
      <c r="E153">
        <v>1042</v>
      </c>
      <c r="F153" s="2">
        <v>11</v>
      </c>
      <c r="G153">
        <v>1042</v>
      </c>
      <c r="H153">
        <v>1032</v>
      </c>
      <c r="L153" s="5">
        <v>44457</v>
      </c>
      <c r="M153" s="5">
        <v>44222</v>
      </c>
      <c r="N153" s="5"/>
      <c r="O153" s="5"/>
      <c r="P153" s="56"/>
      <c r="Q153" s="39">
        <f>RANK(E153,$E$3:$E$485)</f>
        <v>150</v>
      </c>
      <c r="R153" s="2">
        <f>VLOOKUP(C153,Quals!$A$2:$C$23,3,FALSE)</f>
        <v>1182</v>
      </c>
      <c r="S153" s="2" t="str">
        <f>_xlfn.IFNA(IF(OR(AND(G153&gt;=R153,L153&gt;=Quals!$F$3,L153&lt;=Quals!$H$3), OR(AND(H153&gt;=R153,M153&gt;=Quals!$F$3,M153&lt;=Quals!$H$3), OR(AND(I153&gt;=R153,N153&gt;=Quals!$F$3,N153&lt;=Quals!$H$3), OR(AND(J153&gt;=R153,O153&gt;=Quals!$F$3,O153&lt;=Quals!$H$3), OR(AND(K153&gt;=R153,P153&gt;=Quals!$F$3,P153&lt;=Quals!$H$3))))), MATCH((B153&amp;C153),Autos!C:C,0)),"Q",""),"")</f>
        <v/>
      </c>
      <c r="T153" s="1" t="str">
        <f>IF(AND(S153 = "Q", IF(ISNA(VLOOKUP((B153&amp;C153),Autos!C:C,1,FALSE)), "Not in Auto",)),"Check", "No need")</f>
        <v>No need</v>
      </c>
    </row>
    <row r="154" spans="1:20" x14ac:dyDescent="0.2">
      <c r="A154" t="str">
        <f>B154&amp;C154</f>
        <v>Louis STENMARK400m</v>
      </c>
      <c r="B154" t="s">
        <v>587</v>
      </c>
      <c r="C154" s="6" t="s">
        <v>26</v>
      </c>
      <c r="D154" s="5">
        <v>35876</v>
      </c>
      <c r="E154">
        <v>1041</v>
      </c>
      <c r="F154" s="2">
        <v>8</v>
      </c>
      <c r="G154">
        <v>1004</v>
      </c>
      <c r="H154">
        <v>1015</v>
      </c>
      <c r="I154">
        <v>1029</v>
      </c>
      <c r="J154">
        <v>1022</v>
      </c>
      <c r="K154">
        <v>983</v>
      </c>
      <c r="L154" s="5">
        <v>44282</v>
      </c>
      <c r="M154" s="5">
        <v>44366</v>
      </c>
      <c r="N154" s="5">
        <v>44332</v>
      </c>
      <c r="O154" s="5">
        <v>44346</v>
      </c>
      <c r="P154" s="56">
        <v>44359</v>
      </c>
      <c r="Q154" s="39">
        <f>RANK(E154,$E$3:$E$485)</f>
        <v>152</v>
      </c>
      <c r="R154" s="2">
        <f>VLOOKUP(C154,Quals!$A$2:$C$23,3,FALSE)</f>
        <v>1187</v>
      </c>
      <c r="S154" s="2" t="str">
        <f>_xlfn.IFNA(IF(OR(AND(G154&gt;=R154,L154&gt;=Quals!$F$3,L154&lt;=Quals!$H$3), OR(AND(H154&gt;=R154,M154&gt;=Quals!$F$3,M154&lt;=Quals!$H$3), OR(AND(I154&gt;=R154,N154&gt;=Quals!$F$3,N154&lt;=Quals!$H$3), OR(AND(J154&gt;=R154,O154&gt;=Quals!$F$3,O154&lt;=Quals!$H$3), OR(AND(K154&gt;=R154,P154&gt;=Quals!$F$3,P154&lt;=Quals!$H$3))))), MATCH((B154&amp;C154),Autos!C:C,0)),"Q",""),"")</f>
        <v/>
      </c>
      <c r="T154" s="1" t="str">
        <f>IF(AND(S154 = "Q", IF(ISNA(VLOOKUP((B154&amp;C154),Autos!C:C,1,FALSE)), "Not in Auto",)),"Check", "No need")</f>
        <v>No need</v>
      </c>
    </row>
    <row r="155" spans="1:20" x14ac:dyDescent="0.2">
      <c r="A155" t="str">
        <f>B155&amp;C155</f>
        <v>Mick STANOVSEK800m</v>
      </c>
      <c r="B155" t="s">
        <v>5009</v>
      </c>
      <c r="C155" t="s">
        <v>27</v>
      </c>
      <c r="D155" s="5">
        <v>35446</v>
      </c>
      <c r="E155">
        <v>1040</v>
      </c>
      <c r="F155" s="2">
        <v>10</v>
      </c>
      <c r="G155">
        <v>1079</v>
      </c>
      <c r="H155">
        <v>1045</v>
      </c>
      <c r="I155">
        <v>1047</v>
      </c>
      <c r="J155">
        <v>1011</v>
      </c>
      <c r="K155">
        <v>997</v>
      </c>
      <c r="L155" s="5">
        <v>44282</v>
      </c>
      <c r="M155" s="5">
        <v>44296</v>
      </c>
      <c r="N155" s="5">
        <v>44331</v>
      </c>
      <c r="O155" s="5">
        <v>44350</v>
      </c>
      <c r="P155" s="56">
        <v>44369</v>
      </c>
      <c r="Q155" s="39">
        <f>RANK(E155,$E$3:$E$485)</f>
        <v>153</v>
      </c>
      <c r="R155" s="2">
        <f>VLOOKUP(C155,Quals!$A$2:$C$23,3,FALSE)</f>
        <v>1167</v>
      </c>
      <c r="S155" s="2" t="str">
        <f>_xlfn.IFNA(IF(OR(AND(G155&gt;=R155,L155&gt;=Quals!$F$3,L155&lt;=Quals!$H$3), OR(AND(H155&gt;=R155,M155&gt;=Quals!$F$3,M155&lt;=Quals!$H$3), OR(AND(I155&gt;=R155,N155&gt;=Quals!$F$3,N155&lt;=Quals!$H$3), OR(AND(J155&gt;=R155,O155&gt;=Quals!$F$3,O155&lt;=Quals!$H$3), OR(AND(K155&gt;=R155,P155&gt;=Quals!$F$3,P155&lt;=Quals!$H$3))))), MATCH((B155&amp;C155),Autos!C:C,0)),"Q",""),"")</f>
        <v/>
      </c>
      <c r="T155" s="1" t="str">
        <f>IF(AND(S155 = "Q", IF(ISNA(VLOOKUP((B155&amp;C155),Autos!C:C,1,FALSE)), "Not in Auto",)),"Check", "No need")</f>
        <v>No need</v>
      </c>
    </row>
    <row r="156" spans="1:20" x14ac:dyDescent="0.2">
      <c r="A156" t="str">
        <f>B156&amp;C156</f>
        <v>Thomas MOORCROFT800m</v>
      </c>
      <c r="B156" t="s">
        <v>617</v>
      </c>
      <c r="C156" s="6" t="s">
        <v>27</v>
      </c>
      <c r="D156" s="5">
        <v>36638</v>
      </c>
      <c r="E156">
        <v>1040</v>
      </c>
      <c r="F156" s="2">
        <v>11</v>
      </c>
      <c r="G156">
        <v>1042</v>
      </c>
      <c r="H156">
        <v>1041</v>
      </c>
      <c r="I156">
        <v>1031</v>
      </c>
      <c r="J156">
        <v>1012</v>
      </c>
      <c r="K156">
        <v>1004</v>
      </c>
      <c r="L156" s="5">
        <v>44612</v>
      </c>
      <c r="M156" s="5">
        <v>44287</v>
      </c>
      <c r="N156" s="5">
        <v>44596</v>
      </c>
      <c r="O156" s="5">
        <v>44547</v>
      </c>
      <c r="P156" s="56">
        <v>44631</v>
      </c>
      <c r="Q156" s="39">
        <f>RANK(E156,$E$3:$E$485)</f>
        <v>153</v>
      </c>
      <c r="R156" s="2">
        <f>VLOOKUP(C156,Quals!$A$2:$C$23,3,FALSE)</f>
        <v>1167</v>
      </c>
      <c r="S156" s="2" t="str">
        <f>_xlfn.IFNA(IF(OR(AND(G156&gt;=R156,L156&gt;=Quals!$F$3,L156&lt;=Quals!$H$3), OR(AND(H156&gt;=R156,M156&gt;=Quals!$F$3,M156&lt;=Quals!$H$3), OR(AND(I156&gt;=R156,N156&gt;=Quals!$F$3,N156&lt;=Quals!$H$3), OR(AND(J156&gt;=R156,O156&gt;=Quals!$F$3,O156&lt;=Quals!$H$3), OR(AND(K156&gt;=R156,P156&gt;=Quals!$F$3,P156&lt;=Quals!$H$3))))), MATCH((B156&amp;C156),Autos!C:C,0)),"Q",""),"")</f>
        <v/>
      </c>
      <c r="T156" s="1" t="str">
        <f>IF(AND(S156 = "Q", IF(ISNA(VLOOKUP((B156&amp;C156),Autos!C:C,1,FALSE)), "Not in Auto",)),"Check", "No need")</f>
        <v>No need</v>
      </c>
    </row>
    <row r="157" spans="1:20" x14ac:dyDescent="0.2">
      <c r="A157" t="str">
        <f>B157&amp;C157</f>
        <v>Joel TOBIN-WHITE5000m</v>
      </c>
      <c r="B157" t="s">
        <v>1071</v>
      </c>
      <c r="C157" s="5" t="s">
        <v>29</v>
      </c>
      <c r="D157" s="5">
        <v>34395</v>
      </c>
      <c r="E157">
        <v>1039</v>
      </c>
      <c r="F157" s="2">
        <v>15</v>
      </c>
      <c r="G157">
        <v>1071</v>
      </c>
      <c r="H157">
        <v>1053</v>
      </c>
      <c r="I157">
        <v>971</v>
      </c>
      <c r="L157" s="5">
        <v>44604</v>
      </c>
      <c r="M157" s="5">
        <v>44315</v>
      </c>
      <c r="N157" s="5">
        <v>44628</v>
      </c>
      <c r="O157" s="5"/>
      <c r="P157" s="56"/>
      <c r="Q157" s="39">
        <f>RANK(E157,$E$3:$E$485)</f>
        <v>155</v>
      </c>
      <c r="R157" s="2">
        <f>VLOOKUP(C157,Quals!$A$2:$C$23,3,FALSE)</f>
        <v>1161</v>
      </c>
      <c r="S157" s="2" t="str">
        <f>_xlfn.IFNA(IF(OR(AND(G157&gt;=R157,L157&gt;=Quals!$F$3,L157&lt;=Quals!$H$3), OR(AND(H157&gt;=R157,M157&gt;=Quals!$F$3,M157&lt;=Quals!$H$3), OR(AND(I157&gt;=R157,N157&gt;=Quals!$F$3,N157&lt;=Quals!$H$3), OR(AND(J157&gt;=R157,O157&gt;=Quals!$F$3,O157&lt;=Quals!$H$3), OR(AND(K157&gt;=R157,P157&gt;=Quals!$F$3,P157&lt;=Quals!$H$3))))), MATCH((B157&amp;C157),Autos!C:C,0)),"Q",""),"")</f>
        <v/>
      </c>
      <c r="T157" s="1" t="str">
        <f>IF(AND(S157 = "Q", IF(ISNA(VLOOKUP((B157&amp;C157),Autos!C:C,1,FALSE)), "Not in Auto",)),"Check", "No need")</f>
        <v>No need</v>
      </c>
    </row>
    <row r="158" spans="1:20" x14ac:dyDescent="0.2">
      <c r="A158" t="str">
        <f>B158&amp;C158</f>
        <v>Dylan JAMESlong-jump</v>
      </c>
      <c r="B158" t="s">
        <v>743</v>
      </c>
      <c r="C158" s="5" t="s">
        <v>37</v>
      </c>
      <c r="D158" s="5">
        <v>37317</v>
      </c>
      <c r="E158">
        <v>1039</v>
      </c>
      <c r="F158" s="2">
        <v>11</v>
      </c>
      <c r="G158">
        <v>1072</v>
      </c>
      <c r="H158">
        <v>1038</v>
      </c>
      <c r="I158">
        <v>1010</v>
      </c>
      <c r="J158">
        <v>1014</v>
      </c>
      <c r="K158">
        <v>1017</v>
      </c>
      <c r="L158" s="5">
        <v>44331</v>
      </c>
      <c r="M158" s="5">
        <v>44310</v>
      </c>
      <c r="N158" s="5">
        <v>44590</v>
      </c>
      <c r="O158" s="5">
        <v>44274</v>
      </c>
      <c r="P158" s="56">
        <v>44342</v>
      </c>
      <c r="Q158" s="39">
        <f>RANK(E158,$E$3:$E$485)</f>
        <v>155</v>
      </c>
      <c r="R158" s="2">
        <f>VLOOKUP(C158,Quals!$A$2:$C$23,3,FALSE)</f>
        <v>1186</v>
      </c>
      <c r="S158" s="2" t="str">
        <f>_xlfn.IFNA(IF(OR(AND(G158&gt;=R158,L158&gt;=Quals!$F$3,L158&lt;=Quals!$H$3), OR(AND(H158&gt;=R158,M158&gt;=Quals!$F$3,M158&lt;=Quals!$H$3), OR(AND(I158&gt;=R158,N158&gt;=Quals!$F$3,N158&lt;=Quals!$H$3), OR(AND(J158&gt;=R158,O158&gt;=Quals!$F$3,O158&lt;=Quals!$H$3), OR(AND(K158&gt;=R158,P158&gt;=Quals!$F$3,P158&lt;=Quals!$H$3))))), MATCH((B158&amp;C158),Autos!C:C,0)),"Q",""),"")</f>
        <v/>
      </c>
      <c r="T158" s="1" t="str">
        <f>IF(AND(S158 = "Q", IF(ISNA(VLOOKUP((B158&amp;C158),Autos!C:C,1,FALSE)), "Not in Auto",)),"Check", "No need")</f>
        <v>No need</v>
      </c>
    </row>
    <row r="159" spans="1:20" x14ac:dyDescent="0.2">
      <c r="A159" t="str">
        <f>B159&amp;C159</f>
        <v>Joshua ATKINSON400m</v>
      </c>
      <c r="B159" t="s">
        <v>588</v>
      </c>
      <c r="C159" s="5" t="s">
        <v>26</v>
      </c>
      <c r="D159" s="5">
        <v>37766</v>
      </c>
      <c r="E159">
        <v>1038</v>
      </c>
      <c r="F159" s="2">
        <v>9</v>
      </c>
      <c r="G159">
        <v>1071</v>
      </c>
      <c r="H159">
        <v>1057</v>
      </c>
      <c r="I159">
        <v>1048</v>
      </c>
      <c r="J159">
        <v>1028</v>
      </c>
      <c r="K159">
        <v>929</v>
      </c>
      <c r="L159" s="5">
        <v>44590</v>
      </c>
      <c r="M159" s="5">
        <v>44618</v>
      </c>
      <c r="N159" s="5">
        <v>44299</v>
      </c>
      <c r="O159" s="5">
        <v>44282</v>
      </c>
      <c r="P159" s="56">
        <v>44298</v>
      </c>
      <c r="Q159" s="39">
        <f>RANK(E159,$E$3:$E$485)</f>
        <v>157</v>
      </c>
      <c r="R159" s="2">
        <f>VLOOKUP(C159,Quals!$A$2:$C$23,3,FALSE)</f>
        <v>1187</v>
      </c>
      <c r="S159" s="2" t="str">
        <f>_xlfn.IFNA(IF(OR(AND(G159&gt;=R159,L159&gt;=Quals!$F$3,L159&lt;=Quals!$H$3), OR(AND(H159&gt;=R159,M159&gt;=Quals!$F$3,M159&lt;=Quals!$H$3), OR(AND(I159&gt;=R159,N159&gt;=Quals!$F$3,N159&lt;=Quals!$H$3), OR(AND(J159&gt;=R159,O159&gt;=Quals!$F$3,O159&lt;=Quals!$H$3), OR(AND(K159&gt;=R159,P159&gt;=Quals!$F$3,P159&lt;=Quals!$H$3))))), MATCH((B159&amp;C159),Autos!C:C,0)),"Q",""),"")</f>
        <v/>
      </c>
      <c r="T159" s="1" t="str">
        <f>IF(AND(S159 = "Q", IF(ISNA(VLOOKUP((B159&amp;C159),Autos!C:C,1,FALSE)), "Not in Auto",)),"Check", "No need")</f>
        <v>No need</v>
      </c>
    </row>
    <row r="160" spans="1:20" x14ac:dyDescent="0.2">
      <c r="A160" t="str">
        <f>B160&amp;C160</f>
        <v>Lachlan RAPER800m</v>
      </c>
      <c r="B160" t="s">
        <v>612</v>
      </c>
      <c r="C160" s="5" t="s">
        <v>27</v>
      </c>
      <c r="D160" s="5">
        <v>36386</v>
      </c>
      <c r="E160">
        <v>1038</v>
      </c>
      <c r="F160" s="2">
        <v>12</v>
      </c>
      <c r="G160">
        <v>1080</v>
      </c>
      <c r="H160">
        <v>1018</v>
      </c>
      <c r="I160">
        <v>1021</v>
      </c>
      <c r="J160">
        <v>1014</v>
      </c>
      <c r="K160">
        <v>980</v>
      </c>
      <c r="L160" s="5">
        <v>44581</v>
      </c>
      <c r="M160" s="5">
        <v>44303</v>
      </c>
      <c r="N160" s="5">
        <v>44310</v>
      </c>
      <c r="O160" s="5">
        <v>44302</v>
      </c>
      <c r="P160" s="56">
        <v>44301</v>
      </c>
      <c r="Q160" s="39">
        <f>RANK(E160,$E$3:$E$485)</f>
        <v>157</v>
      </c>
      <c r="R160" s="2">
        <f>VLOOKUP(C160,Quals!$A$2:$C$23,3,FALSE)</f>
        <v>1167</v>
      </c>
      <c r="S160" s="2" t="str">
        <f>_xlfn.IFNA(IF(OR(AND(G160&gt;=R160,L160&gt;=Quals!$F$3,L160&lt;=Quals!$H$3), OR(AND(H160&gt;=R160,M160&gt;=Quals!$F$3,M160&lt;=Quals!$H$3), OR(AND(I160&gt;=R160,N160&gt;=Quals!$F$3,N160&lt;=Quals!$H$3), OR(AND(J160&gt;=R160,O160&gt;=Quals!$F$3,O160&lt;=Quals!$H$3), OR(AND(K160&gt;=R160,P160&gt;=Quals!$F$3,P160&lt;=Quals!$H$3))))), MATCH((B160&amp;C160),Autos!C:C,0)),"Q",""),"")</f>
        <v/>
      </c>
      <c r="T160" s="1" t="str">
        <f>IF(AND(S160 = "Q", IF(ISNA(VLOOKUP((B160&amp;C160),Autos!C:C,1,FALSE)), "Not in Auto",)),"Check", "No need")</f>
        <v>No need</v>
      </c>
    </row>
    <row r="161" spans="1:20" x14ac:dyDescent="0.2">
      <c r="A161" t="str">
        <f>B161&amp;C161</f>
        <v>Hamish PEACOCKjavelin-throw</v>
      </c>
      <c r="B161" t="s">
        <v>811</v>
      </c>
      <c r="C161" s="5" t="s">
        <v>41</v>
      </c>
      <c r="D161" s="5">
        <v>33161</v>
      </c>
      <c r="E161">
        <v>1037</v>
      </c>
      <c r="F161" s="2">
        <v>3</v>
      </c>
      <c r="G161">
        <v>969</v>
      </c>
      <c r="H161">
        <v>1061</v>
      </c>
      <c r="I161">
        <v>1007</v>
      </c>
      <c r="J161">
        <v>962</v>
      </c>
      <c r="K161">
        <v>957</v>
      </c>
      <c r="L161" s="5">
        <v>43641</v>
      </c>
      <c r="M161" s="5">
        <v>44611</v>
      </c>
      <c r="N161" s="5">
        <v>44304</v>
      </c>
      <c r="O161" s="5">
        <v>44626</v>
      </c>
      <c r="P161" s="56">
        <v>44597</v>
      </c>
      <c r="Q161" s="39">
        <f>RANK(E161,$E$3:$E$485)</f>
        <v>159</v>
      </c>
      <c r="R161" s="2">
        <f>VLOOKUP(C161,Quals!$A$2:$C$23,3,FALSE)</f>
        <v>1173</v>
      </c>
      <c r="S161" s="2" t="str">
        <f>_xlfn.IFNA(IF(OR(AND(G161&gt;=R161,L161&gt;=Quals!$F$3,L161&lt;=Quals!$H$3), OR(AND(H161&gt;=R161,M161&gt;=Quals!$F$3,M161&lt;=Quals!$H$3), OR(AND(I161&gt;=R161,N161&gt;=Quals!$F$3,N161&lt;=Quals!$H$3), OR(AND(J161&gt;=R161,O161&gt;=Quals!$F$3,O161&lt;=Quals!$H$3), OR(AND(K161&gt;=R161,P161&gt;=Quals!$F$3,P161&lt;=Quals!$H$3))))), MATCH((B161&amp;C161),Autos!C:C,0)),"Q",""),"")</f>
        <v/>
      </c>
      <c r="T161" s="1" t="str">
        <f>IF(AND(S161 = "Q", IF(ISNA(VLOOKUP((B161&amp;C161),Autos!C:C,1,FALSE)), "Not in Auto",)),"Check", "No need")</f>
        <v>No need</v>
      </c>
    </row>
    <row r="162" spans="1:20" x14ac:dyDescent="0.2">
      <c r="A162" t="str">
        <f>B162&amp;C162</f>
        <v>Riley COCKS10000m</v>
      </c>
      <c r="B162" t="s">
        <v>714</v>
      </c>
      <c r="C162" s="5" t="s">
        <v>30</v>
      </c>
      <c r="D162" s="5">
        <v>35060</v>
      </c>
      <c r="E162">
        <v>1036</v>
      </c>
      <c r="F162" s="2">
        <v>12</v>
      </c>
      <c r="G162">
        <v>1063</v>
      </c>
      <c r="H162">
        <v>984</v>
      </c>
      <c r="L162" s="5">
        <v>44222</v>
      </c>
      <c r="M162" s="5">
        <v>44619</v>
      </c>
      <c r="N162" s="5"/>
      <c r="O162" s="5"/>
      <c r="P162" s="56"/>
      <c r="Q162" s="39">
        <f>RANK(E162,$E$3:$E$485)</f>
        <v>160</v>
      </c>
      <c r="R162" s="2">
        <f>VLOOKUP(C162,Quals!$A$2:$C$23,3,FALSE)</f>
        <v>1182</v>
      </c>
      <c r="S162" s="2" t="str">
        <f>_xlfn.IFNA(IF(OR(AND(G162&gt;=R162,L162&gt;=Quals!$F$3,L162&lt;=Quals!$H$3), OR(AND(H162&gt;=R162,M162&gt;=Quals!$F$3,M162&lt;=Quals!$H$3), OR(AND(I162&gt;=R162,N162&gt;=Quals!$F$3,N162&lt;=Quals!$H$3), OR(AND(J162&gt;=R162,O162&gt;=Quals!$F$3,O162&lt;=Quals!$H$3), OR(AND(K162&gt;=R162,P162&gt;=Quals!$F$3,P162&lt;=Quals!$H$3))))), MATCH((B162&amp;C162),Autos!C:C,0)),"Q",""),"")</f>
        <v/>
      </c>
      <c r="T162" s="1" t="str">
        <f>IF(AND(S162 = "Q", IF(ISNA(VLOOKUP((B162&amp;C162),Autos!C:C,1,FALSE)), "Not in Auto",)),"Check", "No need")</f>
        <v>No need</v>
      </c>
    </row>
    <row r="163" spans="1:20" x14ac:dyDescent="0.2">
      <c r="A163" t="str">
        <f>B163&amp;C163</f>
        <v>Samuel FIELD1500m</v>
      </c>
      <c r="B163" t="s">
        <v>663</v>
      </c>
      <c r="C163" s="6" t="s">
        <v>28</v>
      </c>
      <c r="D163" s="5">
        <v>2000</v>
      </c>
      <c r="E163">
        <v>1035</v>
      </c>
      <c r="F163" s="2">
        <v>17</v>
      </c>
      <c r="G163">
        <v>1075</v>
      </c>
      <c r="H163">
        <v>1039</v>
      </c>
      <c r="I163">
        <v>1037</v>
      </c>
      <c r="J163">
        <v>1024</v>
      </c>
      <c r="K163">
        <v>995</v>
      </c>
      <c r="L163" s="5">
        <v>44315</v>
      </c>
      <c r="M163" s="5">
        <v>44329</v>
      </c>
      <c r="N163" s="5">
        <v>44302</v>
      </c>
      <c r="O163" s="5">
        <v>44288</v>
      </c>
      <c r="P163" s="56">
        <v>44342</v>
      </c>
      <c r="Q163" s="39">
        <f>RANK(E163,$E$3:$E$485)</f>
        <v>161</v>
      </c>
      <c r="R163" s="2">
        <f>VLOOKUP(C163,Quals!$A$2:$C$23,3,FALSE)</f>
        <v>1175</v>
      </c>
      <c r="S163" s="2" t="str">
        <f>_xlfn.IFNA(IF(OR(AND(G163&gt;=R163,L163&gt;=Quals!$F$3,L163&lt;=Quals!$H$3), OR(AND(H163&gt;=R163,M163&gt;=Quals!$F$3,M163&lt;=Quals!$H$3), OR(AND(I163&gt;=R163,N163&gt;=Quals!$F$3,N163&lt;=Quals!$H$3), OR(AND(J163&gt;=R163,O163&gt;=Quals!$F$3,O163&lt;=Quals!$H$3), OR(AND(K163&gt;=R163,P163&gt;=Quals!$F$3,P163&lt;=Quals!$H$3))))), MATCH((B163&amp;C163),Autos!C:C,0)),"Q",""),"")</f>
        <v/>
      </c>
      <c r="T163" s="1" t="str">
        <f>IF(AND(S163 = "Q", IF(ISNA(VLOOKUP((B163&amp;C163),Autos!C:C,1,FALSE)), "Not in Auto",)),"Check", "No need")</f>
        <v>No need</v>
      </c>
    </row>
    <row r="164" spans="1:20" x14ac:dyDescent="0.2">
      <c r="A164" t="str">
        <f>B164&amp;C164</f>
        <v>Lachlan PAGEdiscus-throw</v>
      </c>
      <c r="B164" t="s">
        <v>790</v>
      </c>
      <c r="C164" s="5" t="s">
        <v>40</v>
      </c>
      <c r="D164" s="5">
        <v>35780</v>
      </c>
      <c r="E164">
        <v>1035</v>
      </c>
      <c r="F164" s="2">
        <v>3</v>
      </c>
      <c r="G164">
        <v>1015</v>
      </c>
      <c r="H164">
        <v>952</v>
      </c>
      <c r="I164">
        <v>1001</v>
      </c>
      <c r="J164">
        <v>984</v>
      </c>
      <c r="K164">
        <v>943</v>
      </c>
      <c r="L164" s="5">
        <v>44303</v>
      </c>
      <c r="M164" s="5">
        <v>43644</v>
      </c>
      <c r="N164" s="5">
        <v>44541</v>
      </c>
      <c r="O164" s="5">
        <v>44611</v>
      </c>
      <c r="P164" s="56">
        <v>44604</v>
      </c>
      <c r="Q164" s="39">
        <f>RANK(E164,$E$3:$E$485)</f>
        <v>161</v>
      </c>
      <c r="R164" s="2">
        <f>VLOOKUP(C164,Quals!$A$2:$C$23,3,FALSE)</f>
        <v>1171</v>
      </c>
      <c r="S164" s="2" t="str">
        <f>_xlfn.IFNA(IF(OR(AND(G164&gt;=R164,L164&gt;=Quals!$F$3,L164&lt;=Quals!$H$3), OR(AND(H164&gt;=R164,M164&gt;=Quals!$F$3,M164&lt;=Quals!$H$3), OR(AND(I164&gt;=R164,N164&gt;=Quals!$F$3,N164&lt;=Quals!$H$3), OR(AND(J164&gt;=R164,O164&gt;=Quals!$F$3,O164&lt;=Quals!$H$3), OR(AND(K164&gt;=R164,P164&gt;=Quals!$F$3,P164&lt;=Quals!$H$3))))), MATCH((B164&amp;C164),Autos!C:C,0)),"Q",""),"")</f>
        <v/>
      </c>
      <c r="T164" s="1" t="str">
        <f>IF(AND(S164 = "Q", IF(ISNA(VLOOKUP((B164&amp;C164),Autos!C:C,1,FALSE)), "Not in Auto",)),"Check", "No need")</f>
        <v>No need</v>
      </c>
    </row>
    <row r="165" spans="1:20" x14ac:dyDescent="0.2">
      <c r="A165" t="str">
        <f>B165&amp;C165</f>
        <v>Jai GORDON100m</v>
      </c>
      <c r="B165" t="s">
        <v>532</v>
      </c>
      <c r="C165" s="5" t="s">
        <v>2</v>
      </c>
      <c r="D165" s="5">
        <v>37759</v>
      </c>
      <c r="E165">
        <v>1034</v>
      </c>
      <c r="F165" s="2">
        <v>16</v>
      </c>
      <c r="G165">
        <v>1070</v>
      </c>
      <c r="H165">
        <v>1070</v>
      </c>
      <c r="I165">
        <v>1024</v>
      </c>
      <c r="J165">
        <v>983</v>
      </c>
      <c r="K165">
        <v>983</v>
      </c>
      <c r="L165" s="5">
        <v>44611</v>
      </c>
      <c r="M165" s="5">
        <v>44625</v>
      </c>
      <c r="N165" s="5">
        <v>44590</v>
      </c>
      <c r="O165" s="5">
        <v>44604</v>
      </c>
      <c r="P165" s="56">
        <v>44359</v>
      </c>
      <c r="Q165" s="39">
        <f>RANK(E165,$E$3:$E$485)</f>
        <v>163</v>
      </c>
      <c r="R165" s="2">
        <f>VLOOKUP(C165,Quals!$A$2:$C$23,3,FALSE)</f>
        <v>1189</v>
      </c>
      <c r="S165" s="2" t="str">
        <f>_xlfn.IFNA(IF(OR(AND(G165&gt;=R165,L165&gt;=Quals!$F$3,L165&lt;=Quals!$H$3), OR(AND(H165&gt;=R165,M165&gt;=Quals!$F$3,M165&lt;=Quals!$H$3), OR(AND(I165&gt;=R165,N165&gt;=Quals!$F$3,N165&lt;=Quals!$H$3), OR(AND(J165&gt;=R165,O165&gt;=Quals!$F$3,O165&lt;=Quals!$H$3), OR(AND(K165&gt;=R165,P165&gt;=Quals!$F$3,P165&lt;=Quals!$H$3))))), MATCH((B165&amp;C165),Autos!C:C,0)),"Q",""),"")</f>
        <v/>
      </c>
      <c r="T165" s="1" t="str">
        <f>IF(AND(S165 = "Q", IF(ISNA(VLOOKUP((B165&amp;C165),Autos!C:C,1,FALSE)), "Not in Auto",)),"Check", "No need")</f>
        <v>No need</v>
      </c>
    </row>
    <row r="166" spans="1:20" x14ac:dyDescent="0.2">
      <c r="A166" t="str">
        <f>B166&amp;C166</f>
        <v>Will ROBERTS200m</v>
      </c>
      <c r="B166" t="s">
        <v>513</v>
      </c>
      <c r="C166" s="5" t="s">
        <v>25</v>
      </c>
      <c r="D166" s="5">
        <v>36427</v>
      </c>
      <c r="E166">
        <v>1034</v>
      </c>
      <c r="F166" s="2">
        <v>12</v>
      </c>
      <c r="G166">
        <v>1043</v>
      </c>
      <c r="H166">
        <v>1026</v>
      </c>
      <c r="I166">
        <v>1024</v>
      </c>
      <c r="J166">
        <v>997</v>
      </c>
      <c r="K166">
        <v>1001</v>
      </c>
      <c r="L166" s="5">
        <v>44591</v>
      </c>
      <c r="M166" s="5">
        <v>44569</v>
      </c>
      <c r="N166" s="5">
        <v>44527</v>
      </c>
      <c r="O166" s="5">
        <v>44280</v>
      </c>
      <c r="P166" s="56">
        <v>44506</v>
      </c>
      <c r="Q166" s="39">
        <f>RANK(E166,$E$3:$E$485)</f>
        <v>163</v>
      </c>
      <c r="R166" s="2">
        <f>VLOOKUP(C166,Quals!$A$2:$C$23,3,FALSE)</f>
        <v>1182</v>
      </c>
      <c r="S166" s="2" t="str">
        <f>_xlfn.IFNA(IF(OR(AND(G166&gt;=R166,L166&gt;=Quals!$F$3,L166&lt;=Quals!$H$3), OR(AND(H166&gt;=R166,M166&gt;=Quals!$F$3,M166&lt;=Quals!$H$3), OR(AND(I166&gt;=R166,N166&gt;=Quals!$F$3,N166&lt;=Quals!$H$3), OR(AND(J166&gt;=R166,O166&gt;=Quals!$F$3,O166&lt;=Quals!$H$3), OR(AND(K166&gt;=R166,P166&gt;=Quals!$F$3,P166&lt;=Quals!$H$3))))), MATCH((B166&amp;C166),Autos!C:C,0)),"Q",""),"")</f>
        <v/>
      </c>
      <c r="T166" s="1" t="str">
        <f>IF(AND(S166 = "Q", IF(ISNA(VLOOKUP((B166&amp;C166),Autos!C:C,1,FALSE)), "Not in Auto",)),"Check", "No need")</f>
        <v>No need</v>
      </c>
    </row>
    <row r="167" spans="1:20" x14ac:dyDescent="0.2">
      <c r="A167" t="str">
        <f>B167&amp;C167</f>
        <v>James HANSEN5000m</v>
      </c>
      <c r="B167" t="s">
        <v>902</v>
      </c>
      <c r="C167" s="6" t="s">
        <v>29</v>
      </c>
      <c r="D167" s="5">
        <v>34300</v>
      </c>
      <c r="E167">
        <v>1034</v>
      </c>
      <c r="F167" s="2">
        <v>16</v>
      </c>
      <c r="G167">
        <v>1094</v>
      </c>
      <c r="H167">
        <v>1034</v>
      </c>
      <c r="I167">
        <v>933</v>
      </c>
      <c r="L167" s="5">
        <v>44315</v>
      </c>
      <c r="M167" s="5">
        <v>44628</v>
      </c>
      <c r="N167" s="5">
        <v>44276</v>
      </c>
      <c r="O167" s="5"/>
      <c r="P167" s="56"/>
      <c r="Q167" s="39">
        <f>RANK(E167,$E$3:$E$485)</f>
        <v>163</v>
      </c>
      <c r="R167" s="2">
        <f>VLOOKUP(C167,Quals!$A$2:$C$23,3,FALSE)</f>
        <v>1161</v>
      </c>
      <c r="S167" s="2" t="str">
        <f>_xlfn.IFNA(IF(OR(AND(G167&gt;=R167,L167&gt;=Quals!$F$3,L167&lt;=Quals!$H$3), OR(AND(H167&gt;=R167,M167&gt;=Quals!$F$3,M167&lt;=Quals!$H$3), OR(AND(I167&gt;=R167,N167&gt;=Quals!$F$3,N167&lt;=Quals!$H$3), OR(AND(J167&gt;=R167,O167&gt;=Quals!$F$3,O167&lt;=Quals!$H$3), OR(AND(K167&gt;=R167,P167&gt;=Quals!$F$3,P167&lt;=Quals!$H$3))))), MATCH((B167&amp;C167),Autos!C:C,0)),"Q",""),"")</f>
        <v/>
      </c>
      <c r="T167" s="1" t="str">
        <f>IF(AND(S167 = "Q", IF(ISNA(VLOOKUP((B167&amp;C167),Autos!C:C,1,FALSE)), "Not in Auto",)),"Check", "No need")</f>
        <v>No need</v>
      </c>
    </row>
    <row r="168" spans="1:20" x14ac:dyDescent="0.2">
      <c r="A168" t="str">
        <f>B168&amp;C168</f>
        <v>Dylan JAMEStriple-jump</v>
      </c>
      <c r="B168" t="s">
        <v>743</v>
      </c>
      <c r="C168" s="5" t="s">
        <v>38</v>
      </c>
      <c r="D168" s="5">
        <v>37317</v>
      </c>
      <c r="E168">
        <v>1034</v>
      </c>
      <c r="F168" s="2">
        <v>6</v>
      </c>
      <c r="G168">
        <v>1031</v>
      </c>
      <c r="H168">
        <v>1034</v>
      </c>
      <c r="I168">
        <v>1027</v>
      </c>
      <c r="J168">
        <v>1011</v>
      </c>
      <c r="K168">
        <v>1013</v>
      </c>
      <c r="L168" s="5">
        <v>44317</v>
      </c>
      <c r="M168" s="5">
        <v>44604</v>
      </c>
      <c r="N168" s="5">
        <v>44618</v>
      </c>
      <c r="O168" s="5">
        <v>44275</v>
      </c>
      <c r="P168" s="56">
        <v>44332</v>
      </c>
      <c r="Q168" s="39">
        <f>RANK(E168,$E$3:$E$485)</f>
        <v>163</v>
      </c>
      <c r="R168" s="2">
        <f>VLOOKUP(C168,Quals!$A$2:$C$23,3,FALSE)</f>
        <v>1179</v>
      </c>
      <c r="S168" s="2" t="str">
        <f>_xlfn.IFNA(IF(OR(AND(G168&gt;=R168,L168&gt;=Quals!$F$3,L168&lt;=Quals!$H$3), OR(AND(H168&gt;=R168,M168&gt;=Quals!$F$3,M168&lt;=Quals!$H$3), OR(AND(I168&gt;=R168,N168&gt;=Quals!$F$3,N168&lt;=Quals!$H$3), OR(AND(J168&gt;=R168,O168&gt;=Quals!$F$3,O168&lt;=Quals!$H$3), OR(AND(K168&gt;=R168,P168&gt;=Quals!$F$3,P168&lt;=Quals!$H$3))))), MATCH((B168&amp;C168),Autos!C:C,0)),"Q",""),"")</f>
        <v/>
      </c>
      <c r="T168" s="1" t="str">
        <f>IF(AND(S168 = "Q", IF(ISNA(VLOOKUP((B168&amp;C168),Autos!C:C,1,FALSE)), "Not in Auto",)),"Check", "No need")</f>
        <v>No need</v>
      </c>
    </row>
    <row r="169" spans="1:20" x14ac:dyDescent="0.2">
      <c r="A169" t="str">
        <f>B169&amp;C169</f>
        <v>Cooper SHERMAN200m</v>
      </c>
      <c r="B169" t="s">
        <v>554</v>
      </c>
      <c r="C169" s="6" t="s">
        <v>25</v>
      </c>
      <c r="D169" s="5">
        <v>44671</v>
      </c>
      <c r="E169">
        <v>1033</v>
      </c>
      <c r="F169" s="2">
        <v>13</v>
      </c>
      <c r="G169">
        <v>1051</v>
      </c>
      <c r="H169">
        <v>1051</v>
      </c>
      <c r="I169">
        <v>1042</v>
      </c>
      <c r="J169">
        <v>982</v>
      </c>
      <c r="K169">
        <v>972</v>
      </c>
      <c r="L169" s="5">
        <v>44544</v>
      </c>
      <c r="M169" s="5">
        <v>44591</v>
      </c>
      <c r="N169" s="5">
        <v>44597</v>
      </c>
      <c r="O169" s="5">
        <v>44541</v>
      </c>
      <c r="P169" s="56">
        <v>44618</v>
      </c>
      <c r="Q169" s="39">
        <f>RANK(E169,$E$3:$E$485)</f>
        <v>167</v>
      </c>
      <c r="R169" s="2">
        <f>VLOOKUP(C169,Quals!$A$2:$C$23,3,FALSE)</f>
        <v>1182</v>
      </c>
      <c r="S169" s="2" t="str">
        <f>_xlfn.IFNA(IF(OR(AND(G169&gt;=R169,L169&gt;=Quals!$F$3,L169&lt;=Quals!$H$3), OR(AND(H169&gt;=R169,M169&gt;=Quals!$F$3,M169&lt;=Quals!$H$3), OR(AND(I169&gt;=R169,N169&gt;=Quals!$F$3,N169&lt;=Quals!$H$3), OR(AND(J169&gt;=R169,O169&gt;=Quals!$F$3,O169&lt;=Quals!$H$3), OR(AND(K169&gt;=R169,P169&gt;=Quals!$F$3,P169&lt;=Quals!$H$3))))), MATCH((B169&amp;C169),Autos!C:C,0)),"Q",""),"")</f>
        <v/>
      </c>
      <c r="T169" s="1" t="str">
        <f>IF(AND(S169 = "Q", IF(ISNA(VLOOKUP((B169&amp;C169),Autos!C:C,1,FALSE)), "Not in Auto",)),"Check", "No need")</f>
        <v>No need</v>
      </c>
    </row>
    <row r="170" spans="1:20" x14ac:dyDescent="0.2">
      <c r="A170" t="str">
        <f>B170&amp;C170</f>
        <v>Jack BRUCE10000m</v>
      </c>
      <c r="B170" t="s">
        <v>710</v>
      </c>
      <c r="C170" s="6" t="s">
        <v>30</v>
      </c>
      <c r="D170" s="5">
        <v>34577</v>
      </c>
      <c r="E170">
        <v>1033</v>
      </c>
      <c r="F170" s="2">
        <v>13</v>
      </c>
      <c r="G170">
        <v>1043</v>
      </c>
      <c r="H170">
        <v>993</v>
      </c>
      <c r="L170" s="5">
        <v>44353</v>
      </c>
      <c r="M170" s="5">
        <v>44587</v>
      </c>
      <c r="N170" s="5"/>
      <c r="O170" s="5"/>
      <c r="P170" s="56"/>
      <c r="Q170" s="39">
        <f>RANK(E170,$E$3:$E$485)</f>
        <v>167</v>
      </c>
      <c r="R170" s="2">
        <f>VLOOKUP(C170,Quals!$A$2:$C$23,3,FALSE)</f>
        <v>1182</v>
      </c>
      <c r="S170" s="2" t="str">
        <f>_xlfn.IFNA(IF(OR(AND(G170&gt;=R170,L170&gt;=Quals!$F$3,L170&lt;=Quals!$H$3), OR(AND(H170&gt;=R170,M170&gt;=Quals!$F$3,M170&lt;=Quals!$H$3), OR(AND(I170&gt;=R170,N170&gt;=Quals!$F$3,N170&lt;=Quals!$H$3), OR(AND(J170&gt;=R170,O170&gt;=Quals!$F$3,O170&lt;=Quals!$H$3), OR(AND(K170&gt;=R170,P170&gt;=Quals!$F$3,P170&lt;=Quals!$H$3))))), MATCH((B170&amp;C170),Autos!C:C,0)),"Q",""),"")</f>
        <v/>
      </c>
      <c r="T170" s="1" t="str">
        <f>IF(AND(S170 = "Q", IF(ISNA(VLOOKUP((B170&amp;C170),Autos!C:C,1,FALSE)), "Not in Auto",)),"Check", "No need")</f>
        <v>No need</v>
      </c>
    </row>
    <row r="171" spans="1:20" x14ac:dyDescent="0.2">
      <c r="A171" t="str">
        <f>B171&amp;C171</f>
        <v>Jamee SMITH400m</v>
      </c>
      <c r="B171" t="s">
        <v>1053</v>
      </c>
      <c r="C171" s="5" t="s">
        <v>26</v>
      </c>
      <c r="D171" s="5">
        <v>36656</v>
      </c>
      <c r="E171">
        <v>1032</v>
      </c>
      <c r="F171" s="2">
        <v>10</v>
      </c>
      <c r="G171">
        <v>1033</v>
      </c>
      <c r="H171">
        <v>1018</v>
      </c>
      <c r="I171">
        <v>1028</v>
      </c>
      <c r="J171">
        <v>995</v>
      </c>
      <c r="K171">
        <v>1007</v>
      </c>
      <c r="L171" s="5">
        <v>44303</v>
      </c>
      <c r="M171" s="5">
        <v>44289</v>
      </c>
      <c r="N171" s="5">
        <v>44301</v>
      </c>
      <c r="O171" s="5">
        <v>44626</v>
      </c>
      <c r="P171" s="56">
        <v>44610</v>
      </c>
      <c r="Q171" s="39">
        <f>RANK(E171,$E$3:$E$485)</f>
        <v>169</v>
      </c>
      <c r="R171" s="2">
        <f>VLOOKUP(C171,Quals!$A$2:$C$23,3,FALSE)</f>
        <v>1187</v>
      </c>
      <c r="S171" s="2" t="str">
        <f>_xlfn.IFNA(IF(OR(AND(G171&gt;=R171,L171&gt;=Quals!$F$3,L171&lt;=Quals!$H$3), OR(AND(H171&gt;=R171,M171&gt;=Quals!$F$3,M171&lt;=Quals!$H$3), OR(AND(I171&gt;=R171,N171&gt;=Quals!$F$3,N171&lt;=Quals!$H$3), OR(AND(J171&gt;=R171,O171&gt;=Quals!$F$3,O171&lt;=Quals!$H$3), OR(AND(K171&gt;=R171,P171&gt;=Quals!$F$3,P171&lt;=Quals!$H$3))))), MATCH((B171&amp;C171),Autos!C:C,0)),"Q",""),"")</f>
        <v/>
      </c>
      <c r="T171" s="1" t="str">
        <f>IF(AND(S171 = "Q", IF(ISNA(VLOOKUP((B171&amp;C171),Autos!C:C,1,FALSE)), "Not in Auto",)),"Check", "No need")</f>
        <v>No need</v>
      </c>
    </row>
    <row r="172" spans="1:20" x14ac:dyDescent="0.2">
      <c r="A172" t="str">
        <f>B172&amp;C172</f>
        <v>Riley MCGOWN800m</v>
      </c>
      <c r="B172" t="s">
        <v>622</v>
      </c>
      <c r="C172" s="5" t="s">
        <v>27</v>
      </c>
      <c r="D172" s="5">
        <v>35196</v>
      </c>
      <c r="E172">
        <v>1032</v>
      </c>
      <c r="F172" s="2">
        <v>13</v>
      </c>
      <c r="G172">
        <v>1047</v>
      </c>
      <c r="H172">
        <v>1032</v>
      </c>
      <c r="I172">
        <v>1031</v>
      </c>
      <c r="J172">
        <v>984</v>
      </c>
      <c r="K172">
        <v>982</v>
      </c>
      <c r="L172" s="5">
        <v>44632</v>
      </c>
      <c r="M172" s="5">
        <v>44282</v>
      </c>
      <c r="N172" s="5">
        <v>44625</v>
      </c>
      <c r="O172" s="5">
        <v>44548</v>
      </c>
      <c r="P172" s="56">
        <v>44279</v>
      </c>
      <c r="Q172" s="39">
        <f>RANK(E172,$E$3:$E$485)</f>
        <v>169</v>
      </c>
      <c r="R172" s="2">
        <f>VLOOKUP(C172,Quals!$A$2:$C$23,3,FALSE)</f>
        <v>1167</v>
      </c>
      <c r="S172" s="2" t="str">
        <f>_xlfn.IFNA(IF(OR(AND(G172&gt;=R172,L172&gt;=Quals!$F$3,L172&lt;=Quals!$H$3), OR(AND(H172&gt;=R172,M172&gt;=Quals!$F$3,M172&lt;=Quals!$H$3), OR(AND(I172&gt;=R172,N172&gt;=Quals!$F$3,N172&lt;=Quals!$H$3), OR(AND(J172&gt;=R172,O172&gt;=Quals!$F$3,O172&lt;=Quals!$H$3), OR(AND(K172&gt;=R172,P172&gt;=Quals!$F$3,P172&lt;=Quals!$H$3))))), MATCH((B172&amp;C172),Autos!C:C,0)),"Q",""),"")</f>
        <v/>
      </c>
      <c r="T172" s="1" t="str">
        <f>IF(AND(S172 = "Q", IF(ISNA(VLOOKUP((B172&amp;C172),Autos!C:C,1,FALSE)), "Not in Auto",)),"Check", "No need")</f>
        <v>No need</v>
      </c>
    </row>
    <row r="173" spans="1:20" x14ac:dyDescent="0.2">
      <c r="A173" t="str">
        <f>B173&amp;C173</f>
        <v>Zak PATTERSON5000m</v>
      </c>
      <c r="B173" t="s">
        <v>1063</v>
      </c>
      <c r="C173" s="5" t="s">
        <v>29</v>
      </c>
      <c r="D173" s="5">
        <v>34848</v>
      </c>
      <c r="E173">
        <v>1032</v>
      </c>
      <c r="F173" s="2">
        <v>17</v>
      </c>
      <c r="G173">
        <v>1066</v>
      </c>
      <c r="H173">
        <v>1024</v>
      </c>
      <c r="I173">
        <v>984</v>
      </c>
      <c r="L173" s="5">
        <v>44604</v>
      </c>
      <c r="M173" s="5">
        <v>44525</v>
      </c>
      <c r="N173" s="5">
        <v>44628</v>
      </c>
      <c r="O173" s="5"/>
      <c r="P173" s="56"/>
      <c r="Q173" s="39">
        <f>RANK(E173,$E$3:$E$485)</f>
        <v>169</v>
      </c>
      <c r="R173" s="2">
        <f>VLOOKUP(C173,Quals!$A$2:$C$23,3,FALSE)</f>
        <v>1161</v>
      </c>
      <c r="S173" s="2" t="str">
        <f>_xlfn.IFNA(IF(OR(AND(G173&gt;=R173,L173&gt;=Quals!$F$3,L173&lt;=Quals!$H$3), OR(AND(H173&gt;=R173,M173&gt;=Quals!$F$3,M173&lt;=Quals!$H$3), OR(AND(I173&gt;=R173,N173&gt;=Quals!$F$3,N173&lt;=Quals!$H$3), OR(AND(J173&gt;=R173,O173&gt;=Quals!$F$3,O173&lt;=Quals!$H$3), OR(AND(K173&gt;=R173,P173&gt;=Quals!$F$3,P173&lt;=Quals!$H$3))))), MATCH((B173&amp;C173),Autos!C:C,0)),"Q",""),"")</f>
        <v/>
      </c>
      <c r="T173" s="1" t="str">
        <f>IF(AND(S173 = "Q", IF(ISNA(VLOOKUP((B173&amp;C173),Autos!C:C,1,FALSE)), "Not in Auto",)),"Check", "No need")</f>
        <v>No need</v>
      </c>
    </row>
    <row r="174" spans="1:20" x14ac:dyDescent="0.2">
      <c r="A174" t="str">
        <f>B174&amp;C174</f>
        <v>Christian PAYNTERdecathlon</v>
      </c>
      <c r="B174" t="s">
        <v>814</v>
      </c>
      <c r="C174" s="5" t="s">
        <v>44</v>
      </c>
      <c r="D174" s="5">
        <v>35543</v>
      </c>
      <c r="E174">
        <v>1032</v>
      </c>
      <c r="F174" s="2">
        <v>6</v>
      </c>
      <c r="G174">
        <v>1036</v>
      </c>
      <c r="H174">
        <v>1012</v>
      </c>
      <c r="L174" s="5">
        <v>44570</v>
      </c>
      <c r="M174" s="5">
        <v>44234</v>
      </c>
      <c r="N174" s="5"/>
      <c r="O174" s="5"/>
      <c r="P174" s="56"/>
      <c r="Q174" s="39">
        <f>RANK(E174,$E$3:$E$485)</f>
        <v>169</v>
      </c>
      <c r="R174" s="2">
        <f>VLOOKUP(C174,Quals!$A$2:$C$23,3,FALSE)</f>
        <v>1181</v>
      </c>
      <c r="S174" s="2" t="str">
        <f>_xlfn.IFNA(IF(OR(AND(G174&gt;=R174,L174&gt;=Quals!$F$3,L174&lt;=Quals!$H$3), OR(AND(H174&gt;=R174,M174&gt;=Quals!$F$3,M174&lt;=Quals!$H$3), OR(AND(I174&gt;=R174,N174&gt;=Quals!$F$3,N174&lt;=Quals!$H$3), OR(AND(J174&gt;=R174,O174&gt;=Quals!$F$3,O174&lt;=Quals!$H$3), OR(AND(K174&gt;=R174,P174&gt;=Quals!$F$3,P174&lt;=Quals!$H$3))))), MATCH((B174&amp;C174),Autos!C:C,0)),"Q",""),"")</f>
        <v/>
      </c>
      <c r="T174" s="1" t="str">
        <f>IF(AND(S174 = "Q", IF(ISNA(VLOOKUP((B174&amp;C174),Autos!C:C,1,FALSE)), "Not in Auto",)),"Check", "No need")</f>
        <v>No need</v>
      </c>
    </row>
    <row r="175" spans="1:20" x14ac:dyDescent="0.2">
      <c r="A175" t="str">
        <f>B175&amp;C175</f>
        <v>Fejiro OMUVWIE100m</v>
      </c>
      <c r="B175" t="s">
        <v>520</v>
      </c>
      <c r="C175" s="5" t="s">
        <v>2</v>
      </c>
      <c r="D175" s="5">
        <v>33660</v>
      </c>
      <c r="E175">
        <v>1031</v>
      </c>
      <c r="F175" s="2">
        <v>17</v>
      </c>
      <c r="G175">
        <v>1095</v>
      </c>
      <c r="H175">
        <v>1059</v>
      </c>
      <c r="I175">
        <v>1056</v>
      </c>
      <c r="J175">
        <v>959</v>
      </c>
      <c r="K175">
        <v>941</v>
      </c>
      <c r="L175" s="5">
        <v>44576</v>
      </c>
      <c r="M175" s="5">
        <v>44471</v>
      </c>
      <c r="N175" s="5">
        <v>44513</v>
      </c>
      <c r="O175" s="5">
        <v>44303</v>
      </c>
      <c r="P175" s="56">
        <v>44302</v>
      </c>
      <c r="Q175" s="39">
        <f>RANK(E175,$E$3:$E$485)</f>
        <v>173</v>
      </c>
      <c r="R175" s="2">
        <f>VLOOKUP(C175,Quals!$A$2:$C$23,3,FALSE)</f>
        <v>1189</v>
      </c>
      <c r="S175" s="2" t="str">
        <f>_xlfn.IFNA(IF(OR(AND(G175&gt;=R175,L175&gt;=Quals!$F$3,L175&lt;=Quals!$H$3), OR(AND(H175&gt;=R175,M175&gt;=Quals!$F$3,M175&lt;=Quals!$H$3), OR(AND(I175&gt;=R175,N175&gt;=Quals!$F$3,N175&lt;=Quals!$H$3), OR(AND(J175&gt;=R175,O175&gt;=Quals!$F$3,O175&lt;=Quals!$H$3), OR(AND(K175&gt;=R175,P175&gt;=Quals!$F$3,P175&lt;=Quals!$H$3))))), MATCH((B175&amp;C175),Autos!C:C,0)),"Q",""),"")</f>
        <v/>
      </c>
      <c r="T175" s="1" t="str">
        <f>IF(AND(S175 = "Q", IF(ISNA(VLOOKUP((B175&amp;C175),Autos!C:C,1,FALSE)), "Not in Auto",)),"Check", "No need")</f>
        <v>No need</v>
      </c>
    </row>
    <row r="176" spans="1:20" x14ac:dyDescent="0.2">
      <c r="A176" t="str">
        <f>B176&amp;C176</f>
        <v>Thomas COREL400m</v>
      </c>
      <c r="B176" t="s">
        <v>590</v>
      </c>
      <c r="C176" s="5" t="s">
        <v>26</v>
      </c>
      <c r="D176" s="5">
        <v>1999</v>
      </c>
      <c r="E176">
        <v>1031</v>
      </c>
      <c r="F176" s="2">
        <v>11</v>
      </c>
      <c r="G176">
        <v>1103</v>
      </c>
      <c r="H176">
        <v>1043</v>
      </c>
      <c r="I176">
        <v>1050</v>
      </c>
      <c r="J176">
        <v>963</v>
      </c>
      <c r="K176">
        <v>967</v>
      </c>
      <c r="L176" s="5">
        <v>44597</v>
      </c>
      <c r="M176" s="5">
        <v>44613</v>
      </c>
      <c r="N176" s="5">
        <v>44421</v>
      </c>
      <c r="O176" s="5">
        <v>44318</v>
      </c>
      <c r="P176" s="56">
        <v>44408</v>
      </c>
      <c r="Q176" s="39">
        <f>RANK(E176,$E$3:$E$485)</f>
        <v>173</v>
      </c>
      <c r="R176" s="2">
        <f>VLOOKUP(C176,Quals!$A$2:$C$23,3,FALSE)</f>
        <v>1187</v>
      </c>
      <c r="S176" s="2" t="str">
        <f>_xlfn.IFNA(IF(OR(AND(G176&gt;=R176,L176&gt;=Quals!$F$3,L176&lt;=Quals!$H$3), OR(AND(H176&gt;=R176,M176&gt;=Quals!$F$3,M176&lt;=Quals!$H$3), OR(AND(I176&gt;=R176,N176&gt;=Quals!$F$3,N176&lt;=Quals!$H$3), OR(AND(J176&gt;=R176,O176&gt;=Quals!$F$3,O176&lt;=Quals!$H$3), OR(AND(K176&gt;=R176,P176&gt;=Quals!$F$3,P176&lt;=Quals!$H$3))))), MATCH((B176&amp;C176),Autos!C:C,0)),"Q",""),"")</f>
        <v/>
      </c>
      <c r="T176" s="1" t="str">
        <f>IF(AND(S176 = "Q", IF(ISNA(VLOOKUP((B176&amp;C176),Autos!C:C,1,FALSE)), "Not in Auto",)),"Check", "No need")</f>
        <v>No need</v>
      </c>
    </row>
    <row r="177" spans="1:20" x14ac:dyDescent="0.2">
      <c r="A177" t="str">
        <f>B177&amp;C177</f>
        <v>Luke GRAVES3000msc</v>
      </c>
      <c r="B177" t="s">
        <v>1058</v>
      </c>
      <c r="C177" s="5" t="s">
        <v>34</v>
      </c>
      <c r="D177" s="5">
        <v>36237</v>
      </c>
      <c r="E177">
        <v>1030</v>
      </c>
      <c r="F177" s="2">
        <v>9</v>
      </c>
      <c r="G177">
        <v>1022</v>
      </c>
      <c r="H177">
        <v>1017</v>
      </c>
      <c r="I177">
        <v>1008</v>
      </c>
      <c r="L177" s="5">
        <v>44281</v>
      </c>
      <c r="M177" s="5">
        <v>44622</v>
      </c>
      <c r="N177" s="5">
        <v>44612</v>
      </c>
      <c r="O177" s="5"/>
      <c r="P177" s="56"/>
      <c r="Q177" s="39">
        <f>RANK(E177,$E$3:$E$485)</f>
        <v>175</v>
      </c>
      <c r="R177" s="2">
        <f>VLOOKUP(C177,Quals!$A$2:$C$23,3,FALSE)</f>
        <v>1158</v>
      </c>
      <c r="S177" s="2" t="str">
        <f>_xlfn.IFNA(IF(OR(AND(G177&gt;=R177,L177&gt;=Quals!$F$3,L177&lt;=Quals!$H$3), OR(AND(H177&gt;=R177,M177&gt;=Quals!$F$3,M177&lt;=Quals!$H$3), OR(AND(I177&gt;=R177,N177&gt;=Quals!$F$3,N177&lt;=Quals!$H$3), OR(AND(J177&gt;=R177,O177&gt;=Quals!$F$3,O177&lt;=Quals!$H$3), OR(AND(K177&gt;=R177,P177&gt;=Quals!$F$3,P177&lt;=Quals!$H$3))))), MATCH((B177&amp;C177),Autos!C:C,0)),"Q",""),"")</f>
        <v/>
      </c>
      <c r="T177" s="1" t="str">
        <f>IF(AND(S177 = "Q", IF(ISNA(VLOOKUP((B177&amp;C177),Autos!C:C,1,FALSE)), "Not in Auto",)),"Check", "No need")</f>
        <v>No need</v>
      </c>
    </row>
    <row r="178" spans="1:20" x14ac:dyDescent="0.2">
      <c r="A178" t="str">
        <f>B178&amp;C178</f>
        <v>Harvey MURRANT400mh</v>
      </c>
      <c r="B178" t="s">
        <v>594</v>
      </c>
      <c r="C178" s="5" t="s">
        <v>33</v>
      </c>
      <c r="D178" s="5">
        <v>36226</v>
      </c>
      <c r="E178">
        <v>1030</v>
      </c>
      <c r="F178" s="2">
        <v>5</v>
      </c>
      <c r="G178">
        <v>1053</v>
      </c>
      <c r="H178">
        <v>1028</v>
      </c>
      <c r="I178">
        <v>1029</v>
      </c>
      <c r="J178">
        <v>1017</v>
      </c>
      <c r="K178">
        <v>964</v>
      </c>
      <c r="L178" s="5">
        <v>44602</v>
      </c>
      <c r="M178" s="5">
        <v>44589</v>
      </c>
      <c r="N178" s="5">
        <v>44541</v>
      </c>
      <c r="O178" s="5">
        <v>44576</v>
      </c>
      <c r="P178" s="56">
        <v>44285</v>
      </c>
      <c r="Q178" s="39">
        <f>RANK(E178,$E$3:$E$485)</f>
        <v>175</v>
      </c>
      <c r="R178" s="2">
        <f>VLOOKUP(C178,Quals!$A$2:$C$23,3,FALSE)</f>
        <v>1185</v>
      </c>
      <c r="S178" s="2" t="str">
        <f>_xlfn.IFNA(IF(OR(AND(G178&gt;=R178,L178&gt;=Quals!$F$3,L178&lt;=Quals!$H$3), OR(AND(H178&gt;=R178,M178&gt;=Quals!$F$3,M178&lt;=Quals!$H$3), OR(AND(I178&gt;=R178,N178&gt;=Quals!$F$3,N178&lt;=Quals!$H$3), OR(AND(J178&gt;=R178,O178&gt;=Quals!$F$3,O178&lt;=Quals!$H$3), OR(AND(K178&gt;=R178,P178&gt;=Quals!$F$3,P178&lt;=Quals!$H$3))))), MATCH((B178&amp;C178),Autos!C:C,0)),"Q",""),"")</f>
        <v/>
      </c>
      <c r="T178" s="1" t="str">
        <f>IF(AND(S178 = "Q", IF(ISNA(VLOOKUP((B178&amp;C178),Autos!C:C,1,FALSE)), "Not in Auto",)),"Check", "No need")</f>
        <v>No need</v>
      </c>
    </row>
    <row r="179" spans="1:20" x14ac:dyDescent="0.2">
      <c r="A179" t="str">
        <f>B179&amp;C179</f>
        <v>Ashley WONG200m</v>
      </c>
      <c r="B179" t="s">
        <v>526</v>
      </c>
      <c r="C179" s="5" t="s">
        <v>25</v>
      </c>
      <c r="D179" s="5">
        <v>38240</v>
      </c>
      <c r="E179">
        <v>1029</v>
      </c>
      <c r="F179" s="2">
        <v>14</v>
      </c>
      <c r="G179">
        <v>1018</v>
      </c>
      <c r="H179">
        <v>1019</v>
      </c>
      <c r="I179">
        <v>1011</v>
      </c>
      <c r="J179">
        <v>1007</v>
      </c>
      <c r="K179">
        <v>1016</v>
      </c>
      <c r="L179" s="5">
        <v>44282</v>
      </c>
      <c r="M179" s="5">
        <v>44481</v>
      </c>
      <c r="N179" s="5">
        <v>44305</v>
      </c>
      <c r="O179" s="5">
        <v>44485</v>
      </c>
      <c r="P179" s="56">
        <v>44527</v>
      </c>
      <c r="Q179" s="39">
        <f>RANK(E179,$E$3:$E$485)</f>
        <v>177</v>
      </c>
      <c r="R179" s="2">
        <f>VLOOKUP(C179,Quals!$A$2:$C$23,3,FALSE)</f>
        <v>1182</v>
      </c>
      <c r="S179" s="2" t="str">
        <f>_xlfn.IFNA(IF(OR(AND(G179&gt;=R179,L179&gt;=Quals!$F$3,L179&lt;=Quals!$H$3), OR(AND(H179&gt;=R179,M179&gt;=Quals!$F$3,M179&lt;=Quals!$H$3), OR(AND(I179&gt;=R179,N179&gt;=Quals!$F$3,N179&lt;=Quals!$H$3), OR(AND(J179&gt;=R179,O179&gt;=Quals!$F$3,O179&lt;=Quals!$H$3), OR(AND(K179&gt;=R179,P179&gt;=Quals!$F$3,P179&lt;=Quals!$H$3))))), MATCH((B179&amp;C179),Autos!C:C,0)),"Q",""),"")</f>
        <v/>
      </c>
      <c r="T179" s="1" t="str">
        <f>IF(AND(S179 = "Q", IF(ISNA(VLOOKUP((B179&amp;C179),Autos!C:C,1,FALSE)), "Not in Auto",)),"Check", "No need")</f>
        <v>No need</v>
      </c>
    </row>
    <row r="180" spans="1:20" x14ac:dyDescent="0.2">
      <c r="A180" t="str">
        <f>B180&amp;C180</f>
        <v>Jordan SARMENTO400m</v>
      </c>
      <c r="B180" t="s">
        <v>561</v>
      </c>
      <c r="C180" s="5" t="s">
        <v>26</v>
      </c>
      <c r="D180" s="5">
        <v>35153</v>
      </c>
      <c r="E180">
        <v>1029</v>
      </c>
      <c r="F180" s="2">
        <v>12</v>
      </c>
      <c r="G180">
        <v>1007</v>
      </c>
      <c r="H180">
        <v>1027</v>
      </c>
      <c r="I180">
        <v>981</v>
      </c>
      <c r="J180">
        <v>1009</v>
      </c>
      <c r="K180">
        <v>996</v>
      </c>
      <c r="L180" s="5">
        <v>44282</v>
      </c>
      <c r="M180" s="5">
        <v>44301</v>
      </c>
      <c r="N180" s="5">
        <v>44303</v>
      </c>
      <c r="O180" s="5">
        <v>44625</v>
      </c>
      <c r="P180" s="56">
        <v>44611</v>
      </c>
      <c r="Q180" s="39">
        <f>RANK(E180,$E$3:$E$485)</f>
        <v>177</v>
      </c>
      <c r="R180" s="2">
        <f>VLOOKUP(C180,Quals!$A$2:$C$23,3,FALSE)</f>
        <v>1187</v>
      </c>
      <c r="S180" s="2" t="str">
        <f>_xlfn.IFNA(IF(OR(AND(G180&gt;=R180,L180&gt;=Quals!$F$3,L180&lt;=Quals!$H$3), OR(AND(H180&gt;=R180,M180&gt;=Quals!$F$3,M180&lt;=Quals!$H$3), OR(AND(I180&gt;=R180,N180&gt;=Quals!$F$3,N180&lt;=Quals!$H$3), OR(AND(J180&gt;=R180,O180&gt;=Quals!$F$3,O180&lt;=Quals!$H$3), OR(AND(K180&gt;=R180,P180&gt;=Quals!$F$3,P180&lt;=Quals!$H$3))))), MATCH((B180&amp;C180),Autos!C:C,0)),"Q",""),"")</f>
        <v/>
      </c>
      <c r="T180" s="1" t="str">
        <f>IF(AND(S180 = "Q", IF(ISNA(VLOOKUP((B180&amp;C180),Autos!C:C,1,FALSE)), "Not in Auto",)),"Check", "No need")</f>
        <v>No need</v>
      </c>
    </row>
    <row r="181" spans="1:20" x14ac:dyDescent="0.2">
      <c r="A181" t="str">
        <f>B181&amp;C181</f>
        <v>Harry MAY800m</v>
      </c>
      <c r="B181" t="s">
        <v>627</v>
      </c>
      <c r="C181" s="5" t="s">
        <v>27</v>
      </c>
      <c r="D181" s="5">
        <v>33853</v>
      </c>
      <c r="E181">
        <v>1029</v>
      </c>
      <c r="F181" s="2">
        <v>14</v>
      </c>
      <c r="G181">
        <v>1059</v>
      </c>
      <c r="H181">
        <v>1030</v>
      </c>
      <c r="I181">
        <v>1016</v>
      </c>
      <c r="J181">
        <v>1004</v>
      </c>
      <c r="K181">
        <v>984</v>
      </c>
      <c r="L181" s="5">
        <v>44604</v>
      </c>
      <c r="M181" s="5">
        <v>44632</v>
      </c>
      <c r="N181" s="5">
        <v>44546</v>
      </c>
      <c r="O181" s="5">
        <v>44527</v>
      </c>
      <c r="P181" s="56">
        <v>44597</v>
      </c>
      <c r="Q181" s="39">
        <f>RANK(E181,$E$3:$E$485)</f>
        <v>177</v>
      </c>
      <c r="R181" s="2">
        <f>VLOOKUP(C181,Quals!$A$2:$C$23,3,FALSE)</f>
        <v>1167</v>
      </c>
      <c r="S181" s="2" t="str">
        <f>_xlfn.IFNA(IF(OR(AND(G181&gt;=R181,L181&gt;=Quals!$F$3,L181&lt;=Quals!$H$3), OR(AND(H181&gt;=R181,M181&gt;=Quals!$F$3,M181&lt;=Quals!$H$3), OR(AND(I181&gt;=R181,N181&gt;=Quals!$F$3,N181&lt;=Quals!$H$3), OR(AND(J181&gt;=R181,O181&gt;=Quals!$F$3,O181&lt;=Quals!$H$3), OR(AND(K181&gt;=R181,P181&gt;=Quals!$F$3,P181&lt;=Quals!$H$3))))), MATCH((B181&amp;C181),Autos!C:C,0)),"Q",""),"")</f>
        <v/>
      </c>
      <c r="T181" s="1" t="str">
        <f>IF(AND(S181 = "Q", IF(ISNA(VLOOKUP((B181&amp;C181),Autos!C:C,1,FALSE)), "Not in Auto",)),"Check", "No need")</f>
        <v>No need</v>
      </c>
    </row>
    <row r="182" spans="1:20" x14ac:dyDescent="0.2">
      <c r="A182" t="str">
        <f>B182&amp;C182</f>
        <v>Bryce COLLINS400mh</v>
      </c>
      <c r="B182" t="s">
        <v>731</v>
      </c>
      <c r="C182" s="5" t="s">
        <v>33</v>
      </c>
      <c r="D182" s="5">
        <v>35241</v>
      </c>
      <c r="E182">
        <v>1029</v>
      </c>
      <c r="F182" s="2">
        <v>6</v>
      </c>
      <c r="G182">
        <v>973</v>
      </c>
      <c r="H182">
        <v>1004</v>
      </c>
      <c r="I182">
        <v>1026</v>
      </c>
      <c r="J182">
        <v>979</v>
      </c>
      <c r="K182">
        <v>908</v>
      </c>
      <c r="L182" s="5">
        <v>43643</v>
      </c>
      <c r="M182" s="5">
        <v>44304</v>
      </c>
      <c r="N182" s="5">
        <v>44280</v>
      </c>
      <c r="O182" s="5">
        <v>44302</v>
      </c>
      <c r="P182" s="56">
        <v>43641</v>
      </c>
      <c r="Q182" s="39">
        <f>RANK(E182,$E$3:$E$485)</f>
        <v>177</v>
      </c>
      <c r="R182" s="2">
        <f>VLOOKUP(C182,Quals!$A$2:$C$23,3,FALSE)</f>
        <v>1185</v>
      </c>
      <c r="S182" s="2" t="str">
        <f>_xlfn.IFNA(IF(OR(AND(G182&gt;=R182,L182&gt;=Quals!$F$3,L182&lt;=Quals!$H$3), OR(AND(H182&gt;=R182,M182&gt;=Quals!$F$3,M182&lt;=Quals!$H$3), OR(AND(I182&gt;=R182,N182&gt;=Quals!$F$3,N182&lt;=Quals!$H$3), OR(AND(J182&gt;=R182,O182&gt;=Quals!$F$3,O182&lt;=Quals!$H$3), OR(AND(K182&gt;=R182,P182&gt;=Quals!$F$3,P182&lt;=Quals!$H$3))))), MATCH((B182&amp;C182),Autos!C:C,0)),"Q",""),"")</f>
        <v/>
      </c>
      <c r="T182" s="1" t="str">
        <f>IF(AND(S182 = "Q", IF(ISNA(VLOOKUP((B182&amp;C182),Autos!C:C,1,FALSE)), "Not in Auto",)),"Check", "No need")</f>
        <v>No need</v>
      </c>
    </row>
    <row r="183" spans="1:20" x14ac:dyDescent="0.2">
      <c r="A183" t="str">
        <f>B183&amp;C183</f>
        <v>Alexander STITT1500m</v>
      </c>
      <c r="B183" t="s">
        <v>664</v>
      </c>
      <c r="C183" s="5" t="s">
        <v>28</v>
      </c>
      <c r="D183" s="5">
        <v>37082</v>
      </c>
      <c r="E183">
        <v>1028</v>
      </c>
      <c r="F183" s="2">
        <v>18</v>
      </c>
      <c r="G183">
        <v>1057</v>
      </c>
      <c r="H183">
        <v>1042</v>
      </c>
      <c r="I183">
        <v>1016</v>
      </c>
      <c r="J183">
        <v>1016</v>
      </c>
      <c r="K183">
        <v>1010</v>
      </c>
      <c r="L183" s="5">
        <v>44575</v>
      </c>
      <c r="M183" s="5">
        <v>44316</v>
      </c>
      <c r="N183" s="5">
        <v>44296</v>
      </c>
      <c r="O183" s="5">
        <v>44604</v>
      </c>
      <c r="P183" s="56">
        <v>44332</v>
      </c>
      <c r="Q183" s="39">
        <f>RANK(E183,$E$3:$E$485)</f>
        <v>181</v>
      </c>
      <c r="R183" s="2">
        <f>VLOOKUP(C183,Quals!$A$2:$C$23,3,FALSE)</f>
        <v>1175</v>
      </c>
      <c r="S183" s="2" t="str">
        <f>_xlfn.IFNA(IF(OR(AND(G183&gt;=R183,L183&gt;=Quals!$F$3,L183&lt;=Quals!$H$3), OR(AND(H183&gt;=R183,M183&gt;=Quals!$F$3,M183&lt;=Quals!$H$3), OR(AND(I183&gt;=R183,N183&gt;=Quals!$F$3,N183&lt;=Quals!$H$3), OR(AND(J183&gt;=R183,O183&gt;=Quals!$F$3,O183&lt;=Quals!$H$3), OR(AND(K183&gt;=R183,P183&gt;=Quals!$F$3,P183&lt;=Quals!$H$3))))), MATCH((B183&amp;C183),Autos!C:C,0)),"Q",""),"")</f>
        <v/>
      </c>
      <c r="T183" s="1" t="str">
        <f>IF(AND(S183 = "Q", IF(ISNA(VLOOKUP((B183&amp;C183),Autos!C:C,1,FALSE)), "Not in Auto",)),"Check", "No need")</f>
        <v>No need</v>
      </c>
    </row>
    <row r="184" spans="1:20" x14ac:dyDescent="0.2">
      <c r="A184" t="str">
        <f>B184&amp;C184</f>
        <v>Hayden COBBE800m</v>
      </c>
      <c r="B184" t="s">
        <v>616</v>
      </c>
      <c r="C184" s="5" t="s">
        <v>27</v>
      </c>
      <c r="D184" s="5">
        <v>1999</v>
      </c>
      <c r="E184">
        <v>1027</v>
      </c>
      <c r="F184" s="2">
        <v>15</v>
      </c>
      <c r="G184">
        <v>1074</v>
      </c>
      <c r="H184">
        <v>1048</v>
      </c>
      <c r="I184">
        <v>1007</v>
      </c>
      <c r="J184">
        <v>983</v>
      </c>
      <c r="K184">
        <v>995</v>
      </c>
      <c r="L184" s="5">
        <v>44610</v>
      </c>
      <c r="M184" s="5">
        <v>44617</v>
      </c>
      <c r="N184" s="5">
        <v>44316</v>
      </c>
      <c r="O184" s="5">
        <v>44303</v>
      </c>
      <c r="P184" s="56">
        <v>44329</v>
      </c>
      <c r="Q184" s="39">
        <f>RANK(E184,$E$3:$E$485)</f>
        <v>182</v>
      </c>
      <c r="R184" s="2">
        <f>VLOOKUP(C184,Quals!$A$2:$C$23,3,FALSE)</f>
        <v>1167</v>
      </c>
      <c r="S184" s="2" t="str">
        <f>_xlfn.IFNA(IF(OR(AND(G184&gt;=R184,L184&gt;=Quals!$F$3,L184&lt;=Quals!$H$3), OR(AND(H184&gt;=R184,M184&gt;=Quals!$F$3,M184&lt;=Quals!$H$3), OR(AND(I184&gt;=R184,N184&gt;=Quals!$F$3,N184&lt;=Quals!$H$3), OR(AND(J184&gt;=R184,O184&gt;=Quals!$F$3,O184&lt;=Quals!$H$3), OR(AND(K184&gt;=R184,P184&gt;=Quals!$F$3,P184&lt;=Quals!$H$3))))), MATCH((B184&amp;C184),Autos!C:C,0)),"Q",""),"")</f>
        <v/>
      </c>
      <c r="T184" s="1" t="str">
        <f>IF(AND(S184 = "Q", IF(ISNA(VLOOKUP((B184&amp;C184),Autos!C:C,1,FALSE)), "Not in Auto",)),"Check", "No need")</f>
        <v>No need</v>
      </c>
    </row>
    <row r="185" spans="1:20" x14ac:dyDescent="0.2">
      <c r="A185" t="str">
        <f>B185&amp;C185</f>
        <v>Mitchell BAKER20km-race-walking</v>
      </c>
      <c r="B185" t="s">
        <v>869</v>
      </c>
      <c r="C185" s="5" t="s">
        <v>81</v>
      </c>
      <c r="D185" s="5">
        <v>37078</v>
      </c>
      <c r="E185">
        <v>1027</v>
      </c>
      <c r="F185" s="2">
        <v>7</v>
      </c>
      <c r="G185">
        <v>1027</v>
      </c>
      <c r="H185">
        <v>974</v>
      </c>
      <c r="I185">
        <v>984</v>
      </c>
      <c r="L185" s="5">
        <v>44282</v>
      </c>
      <c r="M185" s="5">
        <v>44605</v>
      </c>
      <c r="N185" s="5">
        <v>44359</v>
      </c>
      <c r="O185" s="5"/>
      <c r="P185" s="56"/>
      <c r="Q185" s="39">
        <f>RANK(E185,$E$3:$E$485)</f>
        <v>182</v>
      </c>
      <c r="R185" s="2">
        <f>VLOOKUP(C185,Quals!$A$2:$C$23,3,FALSE)</f>
        <v>1149</v>
      </c>
      <c r="S185" s="2" t="str">
        <f>_xlfn.IFNA(IF(OR(AND(G185&gt;=R185,L185&gt;=Quals!$F$3,L185&lt;=Quals!$H$3), OR(AND(H185&gt;=R185,M185&gt;=Quals!$F$3,M185&lt;=Quals!$H$3), OR(AND(I185&gt;=R185,N185&gt;=Quals!$F$3,N185&lt;=Quals!$H$3), OR(AND(J185&gt;=R185,O185&gt;=Quals!$F$3,O185&lt;=Quals!$H$3), OR(AND(K185&gt;=R185,P185&gt;=Quals!$F$3,P185&lt;=Quals!$H$3))))), MATCH((B185&amp;C185),Autos!C:C,0)),"Q",""),"")</f>
        <v/>
      </c>
      <c r="T185" s="1" t="str">
        <f>IF(AND(S185 = "Q", IF(ISNA(VLOOKUP((B185&amp;C185),Autos!C:C,1,FALSE)), "Not in Auto",)),"Check", "No need")</f>
        <v>No need</v>
      </c>
    </row>
    <row r="186" spans="1:20" x14ac:dyDescent="0.2">
      <c r="A186" t="str">
        <f>B186&amp;C186</f>
        <v>Will JOHNS200m</v>
      </c>
      <c r="B186" t="s">
        <v>563</v>
      </c>
      <c r="C186" s="5" t="s">
        <v>25</v>
      </c>
      <c r="D186" s="5">
        <v>34654</v>
      </c>
      <c r="E186">
        <v>1026</v>
      </c>
      <c r="F186" s="2">
        <v>15</v>
      </c>
      <c r="G186">
        <v>1066</v>
      </c>
      <c r="H186">
        <v>1034</v>
      </c>
      <c r="I186">
        <v>997</v>
      </c>
      <c r="J186">
        <v>980</v>
      </c>
      <c r="K186">
        <v>984</v>
      </c>
      <c r="L186" s="5">
        <v>44304</v>
      </c>
      <c r="M186" s="5">
        <v>44304</v>
      </c>
      <c r="N186" s="5">
        <v>44591</v>
      </c>
      <c r="O186" s="5">
        <v>44612</v>
      </c>
      <c r="P186" s="56">
        <v>44626</v>
      </c>
      <c r="Q186" s="39">
        <f>RANK(E186,$E$3:$E$485)</f>
        <v>184</v>
      </c>
      <c r="R186" s="2">
        <f>VLOOKUP(C186,Quals!$A$2:$C$23,3,FALSE)</f>
        <v>1182</v>
      </c>
      <c r="S186" s="2" t="str">
        <f>_xlfn.IFNA(IF(OR(AND(G186&gt;=R186,L186&gt;=Quals!$F$3,L186&lt;=Quals!$H$3), OR(AND(H186&gt;=R186,M186&gt;=Quals!$F$3,M186&lt;=Quals!$H$3), OR(AND(I186&gt;=R186,N186&gt;=Quals!$F$3,N186&lt;=Quals!$H$3), OR(AND(J186&gt;=R186,O186&gt;=Quals!$F$3,O186&lt;=Quals!$H$3), OR(AND(K186&gt;=R186,P186&gt;=Quals!$F$3,P186&lt;=Quals!$H$3))))), MATCH((B186&amp;C186),Autos!C:C,0)),"Q",""),"")</f>
        <v/>
      </c>
      <c r="T186" s="1" t="str">
        <f>IF(AND(S186 = "Q", IF(ISNA(VLOOKUP((B186&amp;C186),Autos!C:C,1,FALSE)), "Not in Auto",)),"Check", "No need")</f>
        <v>No need</v>
      </c>
    </row>
    <row r="187" spans="1:20" x14ac:dyDescent="0.2">
      <c r="A187" t="str">
        <f>B187&amp;C187</f>
        <v>Andre WARING5000m</v>
      </c>
      <c r="B187" t="s">
        <v>659</v>
      </c>
      <c r="C187" s="5" t="s">
        <v>29</v>
      </c>
      <c r="D187" s="5">
        <v>34199</v>
      </c>
      <c r="E187">
        <v>1026</v>
      </c>
      <c r="F187" s="2">
        <v>18</v>
      </c>
      <c r="G187">
        <v>1080</v>
      </c>
      <c r="H187">
        <v>1048</v>
      </c>
      <c r="I187">
        <v>928</v>
      </c>
      <c r="L187" s="5">
        <v>44315</v>
      </c>
      <c r="M187" s="5">
        <v>44604</v>
      </c>
      <c r="N187" s="5">
        <v>44628</v>
      </c>
      <c r="O187" s="5"/>
      <c r="P187" s="56"/>
      <c r="Q187" s="39">
        <f>RANK(E187,$E$3:$E$485)</f>
        <v>184</v>
      </c>
      <c r="R187" s="2">
        <f>VLOOKUP(C187,Quals!$A$2:$C$23,3,FALSE)</f>
        <v>1161</v>
      </c>
      <c r="S187" s="2" t="str">
        <f>_xlfn.IFNA(IF(OR(AND(G187&gt;=R187,L187&gt;=Quals!$F$3,L187&lt;=Quals!$H$3), OR(AND(H187&gt;=R187,M187&gt;=Quals!$F$3,M187&lt;=Quals!$H$3), OR(AND(I187&gt;=R187,N187&gt;=Quals!$F$3,N187&lt;=Quals!$H$3), OR(AND(J187&gt;=R187,O187&gt;=Quals!$F$3,O187&lt;=Quals!$H$3), OR(AND(K187&gt;=R187,P187&gt;=Quals!$F$3,P187&lt;=Quals!$H$3))))), MATCH((B187&amp;C187),Autos!C:C,0)),"Q",""),"")</f>
        <v/>
      </c>
      <c r="T187" s="1" t="str">
        <f>IF(AND(S187 = "Q", IF(ISNA(VLOOKUP((B187&amp;C187),Autos!C:C,1,FALSE)), "Not in Auto",)),"Check", "No need")</f>
        <v>No need</v>
      </c>
    </row>
    <row r="188" spans="1:20" x14ac:dyDescent="0.2">
      <c r="A188" t="str">
        <f>B188&amp;C188</f>
        <v>Andre WARING10000m</v>
      </c>
      <c r="B188" t="s">
        <v>659</v>
      </c>
      <c r="C188" s="5" t="s">
        <v>30</v>
      </c>
      <c r="D188" s="5">
        <v>34199</v>
      </c>
      <c r="E188">
        <v>1026</v>
      </c>
      <c r="F188" s="2">
        <v>14</v>
      </c>
      <c r="G188">
        <v>1037</v>
      </c>
      <c r="H188">
        <v>990</v>
      </c>
      <c r="L188" s="5">
        <v>44178</v>
      </c>
      <c r="M188" s="5">
        <v>44587</v>
      </c>
      <c r="N188" s="5"/>
      <c r="O188" s="5"/>
      <c r="P188" s="56"/>
      <c r="Q188" s="39">
        <f>RANK(E188,$E$3:$E$485)</f>
        <v>184</v>
      </c>
      <c r="R188" s="2">
        <f>VLOOKUP(C188,Quals!$A$2:$C$23,3,FALSE)</f>
        <v>1182</v>
      </c>
      <c r="S188" s="2" t="str">
        <f>_xlfn.IFNA(IF(OR(AND(G188&gt;=R188,L188&gt;=Quals!$F$3,L188&lt;=Quals!$H$3), OR(AND(H188&gt;=R188,M188&gt;=Quals!$F$3,M188&lt;=Quals!$H$3), OR(AND(I188&gt;=R188,N188&gt;=Quals!$F$3,N188&lt;=Quals!$H$3), OR(AND(J188&gt;=R188,O188&gt;=Quals!$F$3,O188&lt;=Quals!$H$3), OR(AND(K188&gt;=R188,P188&gt;=Quals!$F$3,P188&lt;=Quals!$H$3))))), MATCH((B188&amp;C188),Autos!C:C,0)),"Q",""),"")</f>
        <v/>
      </c>
      <c r="T188" s="1" t="str">
        <f>IF(AND(S188 = "Q", IF(ISNA(VLOOKUP((B188&amp;C188),Autos!C:C,1,FALSE)), "Not in Auto",)),"Check", "No need")</f>
        <v>No need</v>
      </c>
    </row>
    <row r="189" spans="1:20" x14ac:dyDescent="0.2">
      <c r="A189" t="str">
        <f>B189&amp;C189</f>
        <v>Liam HARRISpole-vault</v>
      </c>
      <c r="B189" t="s">
        <v>782</v>
      </c>
      <c r="C189" s="5" t="s">
        <v>36</v>
      </c>
      <c r="D189" s="5">
        <v>35644</v>
      </c>
      <c r="E189">
        <v>1026</v>
      </c>
      <c r="F189" s="2">
        <v>6</v>
      </c>
      <c r="G189">
        <v>980</v>
      </c>
      <c r="H189">
        <v>1021</v>
      </c>
      <c r="I189">
        <v>1021</v>
      </c>
      <c r="J189">
        <v>1007</v>
      </c>
      <c r="K189">
        <v>994</v>
      </c>
      <c r="L189" s="5">
        <v>44304</v>
      </c>
      <c r="M189" s="5">
        <v>44286</v>
      </c>
      <c r="N189" s="5">
        <v>44292</v>
      </c>
      <c r="O189" s="5">
        <v>44609</v>
      </c>
      <c r="P189" s="56">
        <v>44590</v>
      </c>
      <c r="Q189" s="39">
        <f>RANK(E189,$E$3:$E$485)</f>
        <v>184</v>
      </c>
      <c r="R189" s="2">
        <f>VLOOKUP(C189,Quals!$A$2:$C$23,3,FALSE)</f>
        <v>1212</v>
      </c>
      <c r="S189" s="2" t="str">
        <f>_xlfn.IFNA(IF(OR(AND(G189&gt;=R189,L189&gt;=Quals!$F$3,L189&lt;=Quals!$H$3), OR(AND(H189&gt;=R189,M189&gt;=Quals!$F$3,M189&lt;=Quals!$H$3), OR(AND(I189&gt;=R189,N189&gt;=Quals!$F$3,N189&lt;=Quals!$H$3), OR(AND(J189&gt;=R189,O189&gt;=Quals!$F$3,O189&lt;=Quals!$H$3), OR(AND(K189&gt;=R189,P189&gt;=Quals!$F$3,P189&lt;=Quals!$H$3))))), MATCH((B189&amp;C189),Autos!C:C,0)),"Q",""),"")</f>
        <v/>
      </c>
      <c r="T189" s="1" t="str">
        <f>IF(AND(S189 = "Q", IF(ISNA(VLOOKUP((B189&amp;C189),Autos!C:C,1,FALSE)), "Not in Auto",)),"Check", "No need")</f>
        <v>No need</v>
      </c>
    </row>
    <row r="190" spans="1:20" x14ac:dyDescent="0.2">
      <c r="A190" t="str">
        <f>B190&amp;C190</f>
        <v>Adam PYKE1500m</v>
      </c>
      <c r="B190" t="s">
        <v>630</v>
      </c>
      <c r="C190" s="5" t="s">
        <v>28</v>
      </c>
      <c r="D190" s="5">
        <v>35030</v>
      </c>
      <c r="E190">
        <v>1025</v>
      </c>
      <c r="F190" s="2">
        <v>19</v>
      </c>
      <c r="G190">
        <v>1060</v>
      </c>
      <c r="H190">
        <v>1056</v>
      </c>
      <c r="I190">
        <v>1020</v>
      </c>
      <c r="J190">
        <v>988</v>
      </c>
      <c r="K190">
        <v>982</v>
      </c>
      <c r="L190" s="5">
        <v>44302</v>
      </c>
      <c r="M190" s="5">
        <v>44280</v>
      </c>
      <c r="N190" s="5">
        <v>44304</v>
      </c>
      <c r="O190" s="5">
        <v>44611</v>
      </c>
      <c r="P190" s="56">
        <v>44581</v>
      </c>
      <c r="Q190" s="39">
        <f>RANK(E190,$E$3:$E$485)</f>
        <v>188</v>
      </c>
      <c r="R190" s="2">
        <f>VLOOKUP(C190,Quals!$A$2:$C$23,3,FALSE)</f>
        <v>1175</v>
      </c>
      <c r="S190" s="2" t="str">
        <f>_xlfn.IFNA(IF(OR(AND(G190&gt;=R190,L190&gt;=Quals!$F$3,L190&lt;=Quals!$H$3), OR(AND(H190&gt;=R190,M190&gt;=Quals!$F$3,M190&lt;=Quals!$H$3), OR(AND(I190&gt;=R190,N190&gt;=Quals!$F$3,N190&lt;=Quals!$H$3), OR(AND(J190&gt;=R190,O190&gt;=Quals!$F$3,O190&lt;=Quals!$H$3), OR(AND(K190&gt;=R190,P190&gt;=Quals!$F$3,P190&lt;=Quals!$H$3))))), MATCH((B190&amp;C190),Autos!C:C,0)),"Q",""),"")</f>
        <v/>
      </c>
      <c r="T190" s="1" t="str">
        <f>IF(AND(S190 = "Q", IF(ISNA(VLOOKUP((B190&amp;C190),Autos!C:C,1,FALSE)), "Not in Auto",)),"Check", "No need")</f>
        <v>No need</v>
      </c>
    </row>
    <row r="191" spans="1:20" x14ac:dyDescent="0.2">
      <c r="A191" t="str">
        <f>B191&amp;C191</f>
        <v>Luke SHAW800m</v>
      </c>
      <c r="B191" t="s">
        <v>618</v>
      </c>
      <c r="C191" s="6" t="s">
        <v>27</v>
      </c>
      <c r="D191" s="5">
        <v>37232</v>
      </c>
      <c r="E191">
        <v>1024</v>
      </c>
      <c r="F191" s="2">
        <v>16</v>
      </c>
      <c r="G191">
        <v>1052</v>
      </c>
      <c r="H191">
        <v>1040</v>
      </c>
      <c r="I191">
        <v>1042</v>
      </c>
      <c r="J191">
        <v>998</v>
      </c>
      <c r="K191">
        <v>933</v>
      </c>
      <c r="L191" s="5">
        <v>44287</v>
      </c>
      <c r="M191" s="5">
        <v>44612</v>
      </c>
      <c r="N191" s="5">
        <v>44596</v>
      </c>
      <c r="O191" s="5">
        <v>44631</v>
      </c>
      <c r="P191" s="56">
        <v>44301</v>
      </c>
      <c r="Q191" s="39">
        <f>RANK(E191,$E$3:$E$485)</f>
        <v>189</v>
      </c>
      <c r="R191" s="2">
        <f>VLOOKUP(C191,Quals!$A$2:$C$23,3,FALSE)</f>
        <v>1167</v>
      </c>
      <c r="S191" s="2" t="str">
        <f>_xlfn.IFNA(IF(OR(AND(G191&gt;=R191,L191&gt;=Quals!$F$3,L191&lt;=Quals!$H$3), OR(AND(H191&gt;=R191,M191&gt;=Quals!$F$3,M191&lt;=Quals!$H$3), OR(AND(I191&gt;=R191,N191&gt;=Quals!$F$3,N191&lt;=Quals!$H$3), OR(AND(J191&gt;=R191,O191&gt;=Quals!$F$3,O191&lt;=Quals!$H$3), OR(AND(K191&gt;=R191,P191&gt;=Quals!$F$3,P191&lt;=Quals!$H$3))))), MATCH((B191&amp;C191),Autos!C:C,0)),"Q",""),"")</f>
        <v/>
      </c>
      <c r="T191" s="1" t="str">
        <f>IF(AND(S191 = "Q", IF(ISNA(VLOOKUP((B191&amp;C191),Autos!C:C,1,FALSE)), "Not in Auto",)),"Check", "No need")</f>
        <v>No need</v>
      </c>
    </row>
    <row r="192" spans="1:20" x14ac:dyDescent="0.2">
      <c r="A192" t="str">
        <f>B192&amp;C192</f>
        <v>Ben CHAMBERLAIN10000m</v>
      </c>
      <c r="B192" t="s">
        <v>697</v>
      </c>
      <c r="C192" s="5" t="s">
        <v>30</v>
      </c>
      <c r="D192" s="5">
        <v>35891</v>
      </c>
      <c r="E192">
        <v>1023</v>
      </c>
      <c r="F192" s="2">
        <v>15</v>
      </c>
      <c r="G192">
        <v>1020</v>
      </c>
      <c r="H192">
        <v>1006</v>
      </c>
      <c r="L192" s="5">
        <v>44267</v>
      </c>
      <c r="M192" s="5">
        <v>44477</v>
      </c>
      <c r="N192" s="5"/>
      <c r="O192" s="5"/>
      <c r="P192" s="56"/>
      <c r="Q192" s="39">
        <f>RANK(E192,$E$3:$E$485)</f>
        <v>190</v>
      </c>
      <c r="R192" s="2">
        <f>VLOOKUP(C192,Quals!$A$2:$C$23,3,FALSE)</f>
        <v>1182</v>
      </c>
      <c r="S192" s="2" t="str">
        <f>_xlfn.IFNA(IF(OR(AND(G192&gt;=R192,L192&gt;=Quals!$F$3,L192&lt;=Quals!$H$3), OR(AND(H192&gt;=R192,M192&gt;=Quals!$F$3,M192&lt;=Quals!$H$3), OR(AND(I192&gt;=R192,N192&gt;=Quals!$F$3,N192&lt;=Quals!$H$3), OR(AND(J192&gt;=R192,O192&gt;=Quals!$F$3,O192&lt;=Quals!$H$3), OR(AND(K192&gt;=R192,P192&gt;=Quals!$F$3,P192&lt;=Quals!$H$3))))), MATCH((B192&amp;C192),Autos!C:C,0)),"Q",""),"")</f>
        <v/>
      </c>
      <c r="T192" s="1" t="str">
        <f>IF(AND(S192 = "Q", IF(ISNA(VLOOKUP((B192&amp;C192),Autos!C:C,1,FALSE)), "Not in Auto",)),"Check", "No need")</f>
        <v>No need</v>
      </c>
    </row>
    <row r="193" spans="1:20" x14ac:dyDescent="0.2">
      <c r="A193" t="str">
        <f>B193&amp;C193</f>
        <v>Matthew HUSSEY1500m</v>
      </c>
      <c r="B193" t="s">
        <v>662</v>
      </c>
      <c r="C193" s="5" t="s">
        <v>28</v>
      </c>
      <c r="D193" s="5">
        <v>37120</v>
      </c>
      <c r="E193">
        <v>1022</v>
      </c>
      <c r="F193" s="2">
        <v>20</v>
      </c>
      <c r="G193">
        <v>1043</v>
      </c>
      <c r="H193">
        <v>1042</v>
      </c>
      <c r="I193">
        <v>1036</v>
      </c>
      <c r="J193">
        <v>1010</v>
      </c>
      <c r="K193">
        <v>942</v>
      </c>
      <c r="L193" s="5">
        <v>44280</v>
      </c>
      <c r="M193" s="5">
        <v>44302</v>
      </c>
      <c r="N193" s="5">
        <v>44273</v>
      </c>
      <c r="O193" s="5">
        <v>44600</v>
      </c>
      <c r="P193" s="56">
        <v>44611</v>
      </c>
      <c r="Q193" s="39">
        <f>RANK(E193,$E$3:$E$485)</f>
        <v>191</v>
      </c>
      <c r="R193" s="2">
        <f>VLOOKUP(C193,Quals!$A$2:$C$23,3,FALSE)</f>
        <v>1175</v>
      </c>
      <c r="S193" s="2" t="str">
        <f>_xlfn.IFNA(IF(OR(AND(G193&gt;=R193,L193&gt;=Quals!$F$3,L193&lt;=Quals!$H$3), OR(AND(H193&gt;=R193,M193&gt;=Quals!$F$3,M193&lt;=Quals!$H$3), OR(AND(I193&gt;=R193,N193&gt;=Quals!$F$3,N193&lt;=Quals!$H$3), OR(AND(J193&gt;=R193,O193&gt;=Quals!$F$3,O193&lt;=Quals!$H$3), OR(AND(K193&gt;=R193,P193&gt;=Quals!$F$3,P193&lt;=Quals!$H$3))))), MATCH((B193&amp;C193),Autos!C:C,0)),"Q",""),"")</f>
        <v/>
      </c>
      <c r="T193" s="1" t="str">
        <f>IF(AND(S193 = "Q", IF(ISNA(VLOOKUP((B193&amp;C193),Autos!C:C,1,FALSE)), "Not in Auto",)),"Check", "No need")</f>
        <v>No need</v>
      </c>
    </row>
    <row r="194" spans="1:20" x14ac:dyDescent="0.2">
      <c r="A194" t="str">
        <f>B194&amp;C194</f>
        <v>Triston VINCENTpole-vault</v>
      </c>
      <c r="B194" t="s">
        <v>781</v>
      </c>
      <c r="C194" s="5" t="s">
        <v>36</v>
      </c>
      <c r="D194" s="5">
        <v>35677</v>
      </c>
      <c r="E194">
        <v>1022</v>
      </c>
      <c r="F194" s="2">
        <v>7</v>
      </c>
      <c r="G194">
        <v>980</v>
      </c>
      <c r="H194">
        <v>980</v>
      </c>
      <c r="I194">
        <v>1002</v>
      </c>
      <c r="J194">
        <v>1007</v>
      </c>
      <c r="K194">
        <v>967</v>
      </c>
      <c r="L194" s="5">
        <v>44304</v>
      </c>
      <c r="M194" s="5">
        <v>44282</v>
      </c>
      <c r="N194" s="5">
        <v>44542</v>
      </c>
      <c r="O194" s="5">
        <v>44597</v>
      </c>
      <c r="P194" s="56">
        <v>44626</v>
      </c>
      <c r="Q194" s="39">
        <f>RANK(E194,$E$3:$E$485)</f>
        <v>191</v>
      </c>
      <c r="R194" s="2">
        <f>VLOOKUP(C194,Quals!$A$2:$C$23,3,FALSE)</f>
        <v>1212</v>
      </c>
      <c r="S194" s="2" t="str">
        <f>_xlfn.IFNA(IF(OR(AND(G194&gt;=R194,L194&gt;=Quals!$F$3,L194&lt;=Quals!$H$3), OR(AND(H194&gt;=R194,M194&gt;=Quals!$F$3,M194&lt;=Quals!$H$3), OR(AND(I194&gt;=R194,N194&gt;=Quals!$F$3,N194&lt;=Quals!$H$3), OR(AND(J194&gt;=R194,O194&gt;=Quals!$F$3,O194&lt;=Quals!$H$3), OR(AND(K194&gt;=R194,P194&gt;=Quals!$F$3,P194&lt;=Quals!$H$3))))), MATCH((B194&amp;C194),Autos!C:C,0)),"Q",""),"")</f>
        <v/>
      </c>
      <c r="T194" s="1" t="str">
        <f>IF(AND(S194 = "Q", IF(ISNA(VLOOKUP((B194&amp;C194),Autos!C:C,1,FALSE)), "Not in Auto",)),"Check", "No need")</f>
        <v>No need</v>
      </c>
    </row>
    <row r="195" spans="1:20" x14ac:dyDescent="0.2">
      <c r="A195" t="str">
        <f>B195&amp;C195</f>
        <v>Angus BEER1500m</v>
      </c>
      <c r="B195" t="s">
        <v>624</v>
      </c>
      <c r="C195" s="5" t="s">
        <v>28</v>
      </c>
      <c r="D195" s="5">
        <v>37268</v>
      </c>
      <c r="E195">
        <v>1020</v>
      </c>
      <c r="F195" s="2">
        <v>21</v>
      </c>
      <c r="G195">
        <v>1061</v>
      </c>
      <c r="H195">
        <v>1033</v>
      </c>
      <c r="I195">
        <v>1017</v>
      </c>
      <c r="J195">
        <v>998</v>
      </c>
      <c r="K195">
        <v>983</v>
      </c>
      <c r="L195" s="5">
        <v>44617</v>
      </c>
      <c r="M195" s="5">
        <v>44604</v>
      </c>
      <c r="N195" s="5">
        <v>44295</v>
      </c>
      <c r="O195" s="5">
        <v>44302</v>
      </c>
      <c r="P195" s="56">
        <v>44316</v>
      </c>
      <c r="Q195" s="39">
        <f>RANK(E195,$E$3:$E$485)</f>
        <v>193</v>
      </c>
      <c r="R195" s="2">
        <f>VLOOKUP(C195,Quals!$A$2:$C$23,3,FALSE)</f>
        <v>1175</v>
      </c>
      <c r="S195" s="2" t="str">
        <f>_xlfn.IFNA(IF(OR(AND(G195&gt;=R195,L195&gt;=Quals!$F$3,L195&lt;=Quals!$H$3), OR(AND(H195&gt;=R195,M195&gt;=Quals!$F$3,M195&lt;=Quals!$H$3), OR(AND(I195&gt;=R195,N195&gt;=Quals!$F$3,N195&lt;=Quals!$H$3), OR(AND(J195&gt;=R195,O195&gt;=Quals!$F$3,O195&lt;=Quals!$H$3), OR(AND(K195&gt;=R195,P195&gt;=Quals!$F$3,P195&lt;=Quals!$H$3))))), MATCH((B195&amp;C195),Autos!C:C,0)),"Q",""),"")</f>
        <v/>
      </c>
      <c r="T195" s="1" t="str">
        <f>IF(AND(S195 = "Q", IF(ISNA(VLOOKUP((B195&amp;C195),Autos!C:C,1,FALSE)), "Not in Auto",)),"Check", "No need")</f>
        <v>No need</v>
      </c>
    </row>
    <row r="196" spans="1:20" x14ac:dyDescent="0.2">
      <c r="A196" t="str">
        <f>B196&amp;C196</f>
        <v>Ashley MOLONEY110mh</v>
      </c>
      <c r="B196" t="s">
        <v>519</v>
      </c>
      <c r="C196" s="5" t="s">
        <v>31</v>
      </c>
      <c r="D196" s="5">
        <v>36598</v>
      </c>
      <c r="E196">
        <v>1019</v>
      </c>
      <c r="F196" s="2">
        <v>7</v>
      </c>
      <c r="G196">
        <v>1058</v>
      </c>
      <c r="H196">
        <v>1043</v>
      </c>
      <c r="I196">
        <v>1014</v>
      </c>
      <c r="J196">
        <v>964</v>
      </c>
      <c r="K196">
        <v>961</v>
      </c>
      <c r="L196" s="5">
        <v>44413</v>
      </c>
      <c r="M196" s="5">
        <v>44302</v>
      </c>
      <c r="N196" s="5">
        <v>43642</v>
      </c>
      <c r="O196" s="5">
        <v>44352</v>
      </c>
      <c r="P196" s="56">
        <v>44367</v>
      </c>
      <c r="Q196" s="39">
        <f>RANK(E196,$E$3:$E$485)</f>
        <v>194</v>
      </c>
      <c r="R196" s="2">
        <f>VLOOKUP(C196,Quals!$A$2:$C$23,3,FALSE)</f>
        <v>1193</v>
      </c>
      <c r="S196" s="2" t="str">
        <f>_xlfn.IFNA(IF(OR(AND(G196&gt;=R196,L196&gt;=Quals!$F$3,L196&lt;=Quals!$H$3), OR(AND(H196&gt;=R196,M196&gt;=Quals!$F$3,M196&lt;=Quals!$H$3), OR(AND(I196&gt;=R196,N196&gt;=Quals!$F$3,N196&lt;=Quals!$H$3), OR(AND(J196&gt;=R196,O196&gt;=Quals!$F$3,O196&lt;=Quals!$H$3), OR(AND(K196&gt;=R196,P196&gt;=Quals!$F$3,P196&lt;=Quals!$H$3))))), MATCH((B196&amp;C196),Autos!C:C,0)),"Q",""),"")</f>
        <v/>
      </c>
      <c r="T196" s="1" t="str">
        <f>IF(AND(S196 = "Q", IF(ISNA(VLOOKUP((B196&amp;C196),Autos!C:C,1,FALSE)), "Not in Auto",)),"Check", "No need")</f>
        <v>No need</v>
      </c>
    </row>
    <row r="197" spans="1:20" x14ac:dyDescent="0.2">
      <c r="A197" t="str">
        <f>B197&amp;C197</f>
        <v>Carl COOREY-EWINGS100m</v>
      </c>
      <c r="B197" t="s">
        <v>531</v>
      </c>
      <c r="C197" s="5" t="s">
        <v>2</v>
      </c>
      <c r="D197" s="5">
        <v>35908</v>
      </c>
      <c r="E197">
        <v>1017</v>
      </c>
      <c r="F197" s="2">
        <v>18</v>
      </c>
      <c r="G197">
        <v>1053</v>
      </c>
      <c r="H197">
        <v>1008</v>
      </c>
      <c r="I197">
        <v>1008</v>
      </c>
      <c r="J197">
        <v>996</v>
      </c>
      <c r="K197">
        <v>996</v>
      </c>
      <c r="L197" s="5">
        <v>44625</v>
      </c>
      <c r="M197" s="5">
        <v>44303</v>
      </c>
      <c r="N197" s="5">
        <v>44611</v>
      </c>
      <c r="O197" s="5">
        <v>44604</v>
      </c>
      <c r="P197" s="56">
        <v>44611</v>
      </c>
      <c r="Q197" s="39">
        <f>RANK(E197,$E$3:$E$485)</f>
        <v>195</v>
      </c>
      <c r="R197" s="2">
        <f>VLOOKUP(C197,Quals!$A$2:$C$23,3,FALSE)</f>
        <v>1189</v>
      </c>
      <c r="S197" s="2" t="str">
        <f>_xlfn.IFNA(IF(OR(AND(G197&gt;=R197,L197&gt;=Quals!$F$3,L197&lt;=Quals!$H$3), OR(AND(H197&gt;=R197,M197&gt;=Quals!$F$3,M197&lt;=Quals!$H$3), OR(AND(I197&gt;=R197,N197&gt;=Quals!$F$3,N197&lt;=Quals!$H$3), OR(AND(J197&gt;=R197,O197&gt;=Quals!$F$3,O197&lt;=Quals!$H$3), OR(AND(K197&gt;=R197,P197&gt;=Quals!$F$3,P197&lt;=Quals!$H$3))))), MATCH((B197&amp;C197),Autos!C:C,0)),"Q",""),"")</f>
        <v/>
      </c>
      <c r="T197" s="1" t="str">
        <f>IF(AND(S197 = "Q", IF(ISNA(VLOOKUP((B197&amp;C197),Autos!C:C,1,FALSE)), "Not in Auto",)),"Check", "No need")</f>
        <v>No need</v>
      </c>
    </row>
    <row r="198" spans="1:20" x14ac:dyDescent="0.2">
      <c r="A198" t="str">
        <f>B198&amp;C198</f>
        <v>Ashley WONG100m</v>
      </c>
      <c r="B198" t="s">
        <v>526</v>
      </c>
      <c r="C198" s="5" t="s">
        <v>2</v>
      </c>
      <c r="D198" s="5">
        <v>38240</v>
      </c>
      <c r="E198">
        <v>1017</v>
      </c>
      <c r="F198" s="2">
        <v>19</v>
      </c>
      <c r="G198">
        <v>1018</v>
      </c>
      <c r="H198">
        <v>1011</v>
      </c>
      <c r="I198">
        <v>1018</v>
      </c>
      <c r="J198">
        <v>1008</v>
      </c>
      <c r="K198">
        <v>993</v>
      </c>
      <c r="L198" s="5">
        <v>44534</v>
      </c>
      <c r="M198" s="5">
        <v>44485</v>
      </c>
      <c r="N198" s="5">
        <v>44352</v>
      </c>
      <c r="O198" s="5">
        <v>44464</v>
      </c>
      <c r="P198" s="56">
        <v>44527</v>
      </c>
      <c r="Q198" s="39">
        <f>RANK(E198,$E$3:$E$485)</f>
        <v>195</v>
      </c>
      <c r="R198" s="2">
        <f>VLOOKUP(C198,Quals!$A$2:$C$23,3,FALSE)</f>
        <v>1189</v>
      </c>
      <c r="S198" s="2" t="str">
        <f>_xlfn.IFNA(IF(OR(AND(G198&gt;=R198,L198&gt;=Quals!$F$3,L198&lt;=Quals!$H$3), OR(AND(H198&gt;=R198,M198&gt;=Quals!$F$3,M198&lt;=Quals!$H$3), OR(AND(I198&gt;=R198,N198&gt;=Quals!$F$3,N198&lt;=Quals!$H$3), OR(AND(J198&gt;=R198,O198&gt;=Quals!$F$3,O198&lt;=Quals!$H$3), OR(AND(K198&gt;=R198,P198&gt;=Quals!$F$3,P198&lt;=Quals!$H$3))))), MATCH((B198&amp;C198),Autos!C:C,0)),"Q",""),"")</f>
        <v/>
      </c>
      <c r="T198" s="1" t="str">
        <f>IF(AND(S198 = "Q", IF(ISNA(VLOOKUP((B198&amp;C198),Autos!C:C,1,FALSE)), "Not in Auto",)),"Check", "No need")</f>
        <v>No need</v>
      </c>
    </row>
    <row r="199" spans="1:20" x14ac:dyDescent="0.2">
      <c r="A199" t="str">
        <f>B199&amp;C199</f>
        <v>Jaxon HAYMAN400m</v>
      </c>
      <c r="B199" t="s">
        <v>574</v>
      </c>
      <c r="C199" s="5" t="s">
        <v>26</v>
      </c>
      <c r="D199" s="5">
        <v>35932</v>
      </c>
      <c r="E199">
        <v>1017</v>
      </c>
      <c r="F199" s="2">
        <v>13</v>
      </c>
      <c r="G199">
        <v>1029</v>
      </c>
      <c r="H199">
        <v>1014</v>
      </c>
      <c r="I199">
        <v>1015</v>
      </c>
      <c r="J199">
        <v>1027</v>
      </c>
      <c r="K199">
        <v>956</v>
      </c>
      <c r="L199" s="5">
        <v>44590</v>
      </c>
      <c r="M199" s="5">
        <v>44625</v>
      </c>
      <c r="N199" s="5">
        <v>44604</v>
      </c>
      <c r="O199" s="5">
        <v>44534</v>
      </c>
      <c r="P199" s="56">
        <v>44301</v>
      </c>
      <c r="Q199" s="39">
        <f>RANK(E199,$E$3:$E$485)</f>
        <v>195</v>
      </c>
      <c r="R199" s="2">
        <f>VLOOKUP(C199,Quals!$A$2:$C$23,3,FALSE)</f>
        <v>1187</v>
      </c>
      <c r="S199" s="2" t="str">
        <f>_xlfn.IFNA(IF(OR(AND(G199&gt;=R199,L199&gt;=Quals!$F$3,L199&lt;=Quals!$H$3), OR(AND(H199&gt;=R199,M199&gt;=Quals!$F$3,M199&lt;=Quals!$H$3), OR(AND(I199&gt;=R199,N199&gt;=Quals!$F$3,N199&lt;=Quals!$H$3), OR(AND(J199&gt;=R199,O199&gt;=Quals!$F$3,O199&lt;=Quals!$H$3), OR(AND(K199&gt;=R199,P199&gt;=Quals!$F$3,P199&lt;=Quals!$H$3))))), MATCH((B199&amp;C199),Autos!C:C,0)),"Q",""),"")</f>
        <v/>
      </c>
      <c r="T199" s="1" t="str">
        <f>IF(AND(S199 = "Q", IF(ISNA(VLOOKUP((B199&amp;C199),Autos!C:C,1,FALSE)), "Not in Auto",)),"Check", "No need")</f>
        <v>No need</v>
      </c>
    </row>
    <row r="200" spans="1:20" x14ac:dyDescent="0.2">
      <c r="A200" t="str">
        <f>B200&amp;C200</f>
        <v>Adam KOPP400m</v>
      </c>
      <c r="B200" t="s">
        <v>581</v>
      </c>
      <c r="C200" s="5" t="s">
        <v>26</v>
      </c>
      <c r="D200" s="5">
        <v>36178</v>
      </c>
      <c r="E200">
        <v>1017</v>
      </c>
      <c r="F200" s="2">
        <v>14</v>
      </c>
      <c r="G200">
        <v>1020</v>
      </c>
      <c r="H200">
        <v>1020</v>
      </c>
      <c r="I200">
        <v>993</v>
      </c>
      <c r="J200">
        <v>991</v>
      </c>
      <c r="K200">
        <v>978</v>
      </c>
      <c r="L200" s="5">
        <v>44533</v>
      </c>
      <c r="M200" s="5">
        <v>44603</v>
      </c>
      <c r="N200" s="5">
        <v>44281</v>
      </c>
      <c r="O200" s="5">
        <v>44568</v>
      </c>
      <c r="P200" s="56">
        <v>44611</v>
      </c>
      <c r="Q200" s="39">
        <f>RANK(E200,$E$3:$E$485)</f>
        <v>195</v>
      </c>
      <c r="R200" s="2">
        <f>VLOOKUP(C200,Quals!$A$2:$C$23,3,FALSE)</f>
        <v>1187</v>
      </c>
      <c r="S200" s="2" t="str">
        <f>_xlfn.IFNA(IF(OR(AND(G200&gt;=R200,L200&gt;=Quals!$F$3,L200&lt;=Quals!$H$3), OR(AND(H200&gt;=R200,M200&gt;=Quals!$F$3,M200&lt;=Quals!$H$3), OR(AND(I200&gt;=R200,N200&gt;=Quals!$F$3,N200&lt;=Quals!$H$3), OR(AND(J200&gt;=R200,O200&gt;=Quals!$F$3,O200&lt;=Quals!$H$3), OR(AND(K200&gt;=R200,P200&gt;=Quals!$F$3,P200&lt;=Quals!$H$3))))), MATCH((B200&amp;C200),Autos!C:C,0)),"Q",""),"")</f>
        <v/>
      </c>
      <c r="T200" s="1" t="str">
        <f>IF(AND(S200 = "Q", IF(ISNA(VLOOKUP((B200&amp;C200),Autos!C:C,1,FALSE)), "Not in Auto",)),"Check", "No need")</f>
        <v>No need</v>
      </c>
    </row>
    <row r="201" spans="1:20" x14ac:dyDescent="0.2">
      <c r="A201" t="str">
        <f>B201&amp;C201</f>
        <v>Wilson CRAMpole-vault</v>
      </c>
      <c r="B201" t="s">
        <v>783</v>
      </c>
      <c r="C201" t="s">
        <v>36</v>
      </c>
      <c r="D201" s="5">
        <v>37757</v>
      </c>
      <c r="E201">
        <v>1017</v>
      </c>
      <c r="F201" s="2">
        <v>8</v>
      </c>
      <c r="G201">
        <v>1023</v>
      </c>
      <c r="H201">
        <v>980</v>
      </c>
      <c r="I201">
        <v>1007</v>
      </c>
      <c r="J201">
        <v>994</v>
      </c>
      <c r="K201">
        <v>994</v>
      </c>
      <c r="L201" s="5">
        <v>44520</v>
      </c>
      <c r="M201" s="5">
        <v>44304</v>
      </c>
      <c r="N201" s="5">
        <v>44633</v>
      </c>
      <c r="O201" s="5">
        <v>44550</v>
      </c>
      <c r="P201" s="56">
        <v>44292</v>
      </c>
      <c r="Q201" s="39">
        <f>RANK(E201,$E$3:$E$485)</f>
        <v>195</v>
      </c>
      <c r="R201" s="2">
        <f>VLOOKUP(C201,Quals!$A$2:$C$23,3,FALSE)</f>
        <v>1212</v>
      </c>
      <c r="S201" s="2" t="str">
        <f>_xlfn.IFNA(IF(OR(AND(G201&gt;=R201,L201&gt;=Quals!$F$3,L201&lt;=Quals!$H$3), OR(AND(H201&gt;=R201,M201&gt;=Quals!$F$3,M201&lt;=Quals!$H$3), OR(AND(I201&gt;=R201,N201&gt;=Quals!$F$3,N201&lt;=Quals!$H$3), OR(AND(J201&gt;=R201,O201&gt;=Quals!$F$3,O201&lt;=Quals!$H$3), OR(AND(K201&gt;=R201,P201&gt;=Quals!$F$3,P201&lt;=Quals!$H$3))))), MATCH((B201&amp;C201),Autos!C:C,0)),"Q",""),"")</f>
        <v/>
      </c>
      <c r="T201" s="1" t="str">
        <f>IF(AND(S201 = "Q", IF(ISNA(VLOOKUP((B201&amp;C201),Autos!C:C,1,FALSE)), "Not in Auto",)),"Check", "No need")</f>
        <v>No need</v>
      </c>
    </row>
    <row r="202" spans="1:20" x14ac:dyDescent="0.2">
      <c r="A202" t="str">
        <f>B202&amp;C202</f>
        <v>Dylan BURROWS800m</v>
      </c>
      <c r="B202" t="s">
        <v>625</v>
      </c>
      <c r="C202" s="5" t="s">
        <v>27</v>
      </c>
      <c r="D202" s="5">
        <v>36343</v>
      </c>
      <c r="E202">
        <v>1016</v>
      </c>
      <c r="F202" s="2">
        <v>17</v>
      </c>
      <c r="G202">
        <v>1047</v>
      </c>
      <c r="H202">
        <v>1028</v>
      </c>
      <c r="I202">
        <v>1000</v>
      </c>
      <c r="J202">
        <v>1001</v>
      </c>
      <c r="K202">
        <v>987</v>
      </c>
      <c r="L202" s="5">
        <v>44610</v>
      </c>
      <c r="M202" s="5">
        <v>44618</v>
      </c>
      <c r="N202" s="5">
        <v>44604</v>
      </c>
      <c r="O202" s="5">
        <v>44331</v>
      </c>
      <c r="P202" s="56">
        <v>44310</v>
      </c>
      <c r="Q202" s="39">
        <f>RANK(E202,$E$3:$E$485)</f>
        <v>200</v>
      </c>
      <c r="R202" s="2">
        <f>VLOOKUP(C202,Quals!$A$2:$C$23,3,FALSE)</f>
        <v>1167</v>
      </c>
      <c r="S202" s="2" t="str">
        <f>_xlfn.IFNA(IF(OR(AND(G202&gt;=R202,L202&gt;=Quals!$F$3,L202&lt;=Quals!$H$3), OR(AND(H202&gt;=R202,M202&gt;=Quals!$F$3,M202&lt;=Quals!$H$3), OR(AND(I202&gt;=R202,N202&gt;=Quals!$F$3,N202&lt;=Quals!$H$3), OR(AND(J202&gt;=R202,O202&gt;=Quals!$F$3,O202&lt;=Quals!$H$3), OR(AND(K202&gt;=R202,P202&gt;=Quals!$F$3,P202&lt;=Quals!$H$3))))), MATCH((B202&amp;C202),Autos!C:C,0)),"Q",""),"")</f>
        <v/>
      </c>
      <c r="T202" s="1" t="str">
        <f>IF(AND(S202 = "Q", IF(ISNA(VLOOKUP((B202&amp;C202),Autos!C:C,1,FALSE)), "Not in Auto",)),"Check", "No need")</f>
        <v>No need</v>
      </c>
    </row>
    <row r="203" spans="1:20" x14ac:dyDescent="0.2">
      <c r="A203" t="str">
        <f>B203&amp;C203</f>
        <v>Matthew RIZZO100m</v>
      </c>
      <c r="B203" t="s">
        <v>530</v>
      </c>
      <c r="C203" s="5" t="s">
        <v>2</v>
      </c>
      <c r="D203" s="5">
        <v>36078</v>
      </c>
      <c r="E203">
        <v>1015</v>
      </c>
      <c r="F203" s="2">
        <v>20</v>
      </c>
      <c r="G203">
        <v>1043</v>
      </c>
      <c r="H203">
        <v>1021</v>
      </c>
      <c r="I203">
        <v>1018</v>
      </c>
      <c r="J203">
        <v>992</v>
      </c>
      <c r="K203">
        <v>980</v>
      </c>
      <c r="L203" s="5">
        <v>44576</v>
      </c>
      <c r="M203" s="5">
        <v>44611</v>
      </c>
      <c r="N203" s="5">
        <v>44611</v>
      </c>
      <c r="O203" s="5">
        <v>44604</v>
      </c>
      <c r="P203" s="56">
        <v>44303</v>
      </c>
      <c r="Q203" s="39">
        <f>RANK(E203,$E$3:$E$485)</f>
        <v>201</v>
      </c>
      <c r="R203" s="2">
        <f>VLOOKUP(C203,Quals!$A$2:$C$23,3,FALSE)</f>
        <v>1189</v>
      </c>
      <c r="S203" s="2" t="str">
        <f>_xlfn.IFNA(IF(OR(AND(G203&gt;=R203,L203&gt;=Quals!$F$3,L203&lt;=Quals!$H$3), OR(AND(H203&gt;=R203,M203&gt;=Quals!$F$3,M203&lt;=Quals!$H$3), OR(AND(I203&gt;=R203,N203&gt;=Quals!$F$3,N203&lt;=Quals!$H$3), OR(AND(J203&gt;=R203,O203&gt;=Quals!$F$3,O203&lt;=Quals!$H$3), OR(AND(K203&gt;=R203,P203&gt;=Quals!$F$3,P203&lt;=Quals!$H$3))))), MATCH((B203&amp;C203),Autos!C:C,0)),"Q",""),"")</f>
        <v/>
      </c>
      <c r="T203" s="1" t="str">
        <f>IF(AND(S203 = "Q", IF(ISNA(VLOOKUP((B203&amp;C203),Autos!C:C,1,FALSE)), "Not in Auto",)),"Check", "No need")</f>
        <v>No need</v>
      </c>
    </row>
    <row r="204" spans="1:20" x14ac:dyDescent="0.2">
      <c r="A204" t="str">
        <f>B204&amp;C204</f>
        <v>Reece HOLDER400m</v>
      </c>
      <c r="B204" t="s">
        <v>589</v>
      </c>
      <c r="C204" s="5" t="s">
        <v>26</v>
      </c>
      <c r="D204" s="5">
        <v>37488</v>
      </c>
      <c r="E204">
        <v>1015</v>
      </c>
      <c r="F204" s="2">
        <v>15</v>
      </c>
      <c r="G204">
        <v>1059</v>
      </c>
      <c r="H204">
        <v>1035</v>
      </c>
      <c r="I204">
        <v>1015</v>
      </c>
      <c r="J204">
        <v>974</v>
      </c>
      <c r="K204">
        <v>933</v>
      </c>
      <c r="L204" s="5">
        <v>44299</v>
      </c>
      <c r="M204" s="5">
        <v>44625</v>
      </c>
      <c r="N204" s="5">
        <v>44352</v>
      </c>
      <c r="O204" s="5">
        <v>44298</v>
      </c>
      <c r="P204" s="56">
        <v>44282</v>
      </c>
      <c r="Q204" s="39">
        <f>RANK(E204,$E$3:$E$485)</f>
        <v>201</v>
      </c>
      <c r="R204" s="2">
        <f>VLOOKUP(C204,Quals!$A$2:$C$23,3,FALSE)</f>
        <v>1187</v>
      </c>
      <c r="S204" s="2" t="str">
        <f>_xlfn.IFNA(IF(OR(AND(G204&gt;=R204,L204&gt;=Quals!$F$3,L204&lt;=Quals!$H$3), OR(AND(H204&gt;=R204,M204&gt;=Quals!$F$3,M204&lt;=Quals!$H$3), OR(AND(I204&gt;=R204,N204&gt;=Quals!$F$3,N204&lt;=Quals!$H$3), OR(AND(J204&gt;=R204,O204&gt;=Quals!$F$3,O204&lt;=Quals!$H$3), OR(AND(K204&gt;=R204,P204&gt;=Quals!$F$3,P204&lt;=Quals!$H$3))))), MATCH((B204&amp;C204),Autos!C:C,0)),"Q",""),"")</f>
        <v/>
      </c>
      <c r="T204" s="1" t="str">
        <f>IF(AND(S204 = "Q", IF(ISNA(VLOOKUP((B204&amp;C204),Autos!C:C,1,FALSE)), "Not in Auto",)),"Check", "No need")</f>
        <v>No need</v>
      </c>
    </row>
    <row r="205" spans="1:20" x14ac:dyDescent="0.2">
      <c r="A205" t="str">
        <f>B205&amp;C205</f>
        <v>Connor BOND100m</v>
      </c>
      <c r="B205" t="s">
        <v>538</v>
      </c>
      <c r="C205" s="5" t="s">
        <v>2</v>
      </c>
      <c r="D205" s="5">
        <v>44640</v>
      </c>
      <c r="E205">
        <v>1014</v>
      </c>
      <c r="F205" s="2">
        <v>21</v>
      </c>
      <c r="G205">
        <v>1021</v>
      </c>
      <c r="H205">
        <v>1024</v>
      </c>
      <c r="I205">
        <v>1005</v>
      </c>
      <c r="J205">
        <v>987</v>
      </c>
      <c r="K205">
        <v>983</v>
      </c>
      <c r="L205" s="5">
        <v>44632</v>
      </c>
      <c r="M205" s="5">
        <v>44618</v>
      </c>
      <c r="N205" s="5">
        <v>44569</v>
      </c>
      <c r="O205" s="5">
        <v>44527</v>
      </c>
      <c r="P205" s="56">
        <v>44576</v>
      </c>
      <c r="Q205" s="39">
        <f>RANK(E205,$E$3:$E$485)</f>
        <v>203</v>
      </c>
      <c r="R205" s="2">
        <f>VLOOKUP(C205,Quals!$A$2:$C$23,3,FALSE)</f>
        <v>1189</v>
      </c>
      <c r="S205" s="2" t="str">
        <f>_xlfn.IFNA(IF(OR(AND(G205&gt;=R205,L205&gt;=Quals!$F$3,L205&lt;=Quals!$H$3), OR(AND(H205&gt;=R205,M205&gt;=Quals!$F$3,M205&lt;=Quals!$H$3), OR(AND(I205&gt;=R205,N205&gt;=Quals!$F$3,N205&lt;=Quals!$H$3), OR(AND(J205&gt;=R205,O205&gt;=Quals!$F$3,O205&lt;=Quals!$H$3), OR(AND(K205&gt;=R205,P205&gt;=Quals!$F$3,P205&lt;=Quals!$H$3))))), MATCH((B205&amp;C205),Autos!C:C,0)),"Q",""),"")</f>
        <v/>
      </c>
      <c r="T205" s="1" t="str">
        <f>IF(AND(S205 = "Q", IF(ISNA(VLOOKUP((B205&amp;C205),Autos!C:C,1,FALSE)), "Not in Auto",)),"Check", "No need")</f>
        <v>No need</v>
      </c>
    </row>
    <row r="206" spans="1:20" x14ac:dyDescent="0.2">
      <c r="A206" t="str">
        <f>B206&amp;C206</f>
        <v>Duncan CAMERON200m</v>
      </c>
      <c r="B206" t="s">
        <v>566</v>
      </c>
      <c r="C206" s="5" t="s">
        <v>25</v>
      </c>
      <c r="D206" s="5">
        <v>35383</v>
      </c>
      <c r="E206">
        <v>1014</v>
      </c>
      <c r="F206" s="2">
        <v>16</v>
      </c>
      <c r="G206">
        <v>1027</v>
      </c>
      <c r="H206">
        <v>1002</v>
      </c>
      <c r="I206">
        <v>1002</v>
      </c>
      <c r="J206">
        <v>1002</v>
      </c>
      <c r="K206">
        <v>994</v>
      </c>
      <c r="L206" s="5">
        <v>44612</v>
      </c>
      <c r="M206" s="5">
        <v>44597</v>
      </c>
      <c r="N206" s="5">
        <v>44632</v>
      </c>
      <c r="O206" s="5">
        <v>44612</v>
      </c>
      <c r="P206" s="56">
        <v>44304</v>
      </c>
      <c r="Q206" s="39">
        <f>RANK(E206,$E$3:$E$485)</f>
        <v>203</v>
      </c>
      <c r="R206" s="2">
        <f>VLOOKUP(C206,Quals!$A$2:$C$23,3,FALSE)</f>
        <v>1182</v>
      </c>
      <c r="S206" s="2" t="str">
        <f>_xlfn.IFNA(IF(OR(AND(G206&gt;=R206,L206&gt;=Quals!$F$3,L206&lt;=Quals!$H$3), OR(AND(H206&gt;=R206,M206&gt;=Quals!$F$3,M206&lt;=Quals!$H$3), OR(AND(I206&gt;=R206,N206&gt;=Quals!$F$3,N206&lt;=Quals!$H$3), OR(AND(J206&gt;=R206,O206&gt;=Quals!$F$3,O206&lt;=Quals!$H$3), OR(AND(K206&gt;=R206,P206&gt;=Quals!$F$3,P206&lt;=Quals!$H$3))))), MATCH((B206&amp;C206),Autos!C:C,0)),"Q",""),"")</f>
        <v/>
      </c>
      <c r="T206" s="1" t="str">
        <f>IF(AND(S206 = "Q", IF(ISNA(VLOOKUP((B206&amp;C206),Autos!C:C,1,FALSE)), "Not in Auto",)),"Check", "No need")</f>
        <v>No need</v>
      </c>
    </row>
    <row r="207" spans="1:20" x14ac:dyDescent="0.2">
      <c r="A207" t="str">
        <f>B207&amp;C207</f>
        <v>Obssa YOUSSOUF800m</v>
      </c>
      <c r="B207" t="s">
        <v>615</v>
      </c>
      <c r="C207" s="5" t="s">
        <v>27</v>
      </c>
      <c r="D207" s="5">
        <v>36329</v>
      </c>
      <c r="E207">
        <v>1014</v>
      </c>
      <c r="F207" s="2">
        <v>18</v>
      </c>
      <c r="G207">
        <v>1046</v>
      </c>
      <c r="H207">
        <v>1057</v>
      </c>
      <c r="I207">
        <v>1023</v>
      </c>
      <c r="J207">
        <v>978</v>
      </c>
      <c r="K207">
        <v>943</v>
      </c>
      <c r="L207" s="5">
        <v>44310</v>
      </c>
      <c r="M207" s="5">
        <v>44302</v>
      </c>
      <c r="N207" s="5">
        <v>44282</v>
      </c>
      <c r="O207" s="5">
        <v>44301</v>
      </c>
      <c r="P207" s="56">
        <v>44309</v>
      </c>
      <c r="Q207" s="39">
        <f>RANK(E207,$E$3:$E$485)</f>
        <v>203</v>
      </c>
      <c r="R207" s="2">
        <f>VLOOKUP(C207,Quals!$A$2:$C$23,3,FALSE)</f>
        <v>1167</v>
      </c>
      <c r="S207" s="2" t="str">
        <f>_xlfn.IFNA(IF(OR(AND(G207&gt;=R207,L207&gt;=Quals!$F$3,L207&lt;=Quals!$H$3), OR(AND(H207&gt;=R207,M207&gt;=Quals!$F$3,M207&lt;=Quals!$H$3), OR(AND(I207&gt;=R207,N207&gt;=Quals!$F$3,N207&lt;=Quals!$H$3), OR(AND(J207&gt;=R207,O207&gt;=Quals!$F$3,O207&lt;=Quals!$H$3), OR(AND(K207&gt;=R207,P207&gt;=Quals!$F$3,P207&lt;=Quals!$H$3))))), MATCH((B207&amp;C207),Autos!C:C,0)),"Q",""),"")</f>
        <v/>
      </c>
      <c r="T207" s="1" t="str">
        <f>IF(AND(S207 = "Q", IF(ISNA(VLOOKUP((B207&amp;C207),Autos!C:C,1,FALSE)), "Not in Auto",)),"Check", "No need")</f>
        <v>No need</v>
      </c>
    </row>
    <row r="208" spans="1:20" x14ac:dyDescent="0.2">
      <c r="A208" t="str">
        <f>B208&amp;C208</f>
        <v>Ryan TARRANT100m</v>
      </c>
      <c r="B208" t="s">
        <v>533</v>
      </c>
      <c r="C208" s="5" t="s">
        <v>2</v>
      </c>
      <c r="D208" s="5">
        <v>38290</v>
      </c>
      <c r="E208">
        <v>1012</v>
      </c>
      <c r="F208" s="2">
        <v>22</v>
      </c>
      <c r="G208">
        <v>1031</v>
      </c>
      <c r="H208">
        <v>1027</v>
      </c>
      <c r="I208">
        <v>1005</v>
      </c>
      <c r="J208">
        <v>1002</v>
      </c>
      <c r="K208">
        <v>952</v>
      </c>
      <c r="L208" s="5">
        <v>44597</v>
      </c>
      <c r="M208" s="5">
        <v>44611</v>
      </c>
      <c r="N208" s="5">
        <v>44576</v>
      </c>
      <c r="O208" s="5">
        <v>44611</v>
      </c>
      <c r="P208" s="56">
        <v>44569</v>
      </c>
      <c r="Q208" s="39">
        <f>RANK(E208,$E$3:$E$485)</f>
        <v>206</v>
      </c>
      <c r="R208" s="2">
        <f>VLOOKUP(C208,Quals!$A$2:$C$23,3,FALSE)</f>
        <v>1189</v>
      </c>
      <c r="S208" s="2" t="str">
        <f>_xlfn.IFNA(IF(OR(AND(G208&gt;=R208,L208&gt;=Quals!$F$3,L208&lt;=Quals!$H$3), OR(AND(H208&gt;=R208,M208&gt;=Quals!$F$3,M208&lt;=Quals!$H$3), OR(AND(I208&gt;=R208,N208&gt;=Quals!$F$3,N208&lt;=Quals!$H$3), OR(AND(J208&gt;=R208,O208&gt;=Quals!$F$3,O208&lt;=Quals!$H$3), OR(AND(K208&gt;=R208,P208&gt;=Quals!$F$3,P208&lt;=Quals!$H$3))))), MATCH((B208&amp;C208),Autos!C:C,0)),"Q",""),"")</f>
        <v/>
      </c>
      <c r="T208" s="1" t="str">
        <f>IF(AND(S208 = "Q", IF(ISNA(VLOOKUP((B208&amp;C208),Autos!C:C,1,FALSE)), "Not in Auto",)),"Check", "No need")</f>
        <v>No need</v>
      </c>
    </row>
    <row r="209" spans="1:20" x14ac:dyDescent="0.2">
      <c r="A209" t="str">
        <f>B209&amp;C209</f>
        <v>Callum RORISON400m</v>
      </c>
      <c r="B209" t="s">
        <v>596</v>
      </c>
      <c r="C209" s="6" t="s">
        <v>26</v>
      </c>
      <c r="D209" s="5">
        <v>36946</v>
      </c>
      <c r="E209">
        <v>1012</v>
      </c>
      <c r="F209" s="2">
        <v>16</v>
      </c>
      <c r="G209">
        <v>1050</v>
      </c>
      <c r="H209">
        <v>1024</v>
      </c>
      <c r="I209">
        <v>989</v>
      </c>
      <c r="J209">
        <v>971</v>
      </c>
      <c r="K209">
        <v>959</v>
      </c>
      <c r="L209" s="5">
        <v>44632</v>
      </c>
      <c r="M209" s="5">
        <v>44590</v>
      </c>
      <c r="N209" s="5">
        <v>44625</v>
      </c>
      <c r="O209" s="5">
        <v>44548</v>
      </c>
      <c r="P209" s="56">
        <v>44301</v>
      </c>
      <c r="Q209" s="39">
        <f>RANK(E209,$E$3:$E$485)</f>
        <v>206</v>
      </c>
      <c r="R209" s="2">
        <f>VLOOKUP(C209,Quals!$A$2:$C$23,3,FALSE)</f>
        <v>1187</v>
      </c>
      <c r="S209" s="2" t="str">
        <f>_xlfn.IFNA(IF(OR(AND(G209&gt;=R209,L209&gt;=Quals!$F$3,L209&lt;=Quals!$H$3), OR(AND(H209&gt;=R209,M209&gt;=Quals!$F$3,M209&lt;=Quals!$H$3), OR(AND(I209&gt;=R209,N209&gt;=Quals!$F$3,N209&lt;=Quals!$H$3), OR(AND(J209&gt;=R209,O209&gt;=Quals!$F$3,O209&lt;=Quals!$H$3), OR(AND(K209&gt;=R209,P209&gt;=Quals!$F$3,P209&lt;=Quals!$H$3))))), MATCH((B209&amp;C209),Autos!C:C,0)),"Q",""),"")</f>
        <v/>
      </c>
      <c r="T209" s="1" t="str">
        <f>IF(AND(S209 = "Q", IF(ISNA(VLOOKUP((B209&amp;C209),Autos!C:C,1,FALSE)), "Not in Auto",)),"Check", "No need")</f>
        <v>No need</v>
      </c>
    </row>
    <row r="210" spans="1:20" x14ac:dyDescent="0.2">
      <c r="A210" t="str">
        <f>B210&amp;C210</f>
        <v>Jye PERROTT800m</v>
      </c>
      <c r="B210" t="s">
        <v>5277</v>
      </c>
      <c r="C210" s="5" t="s">
        <v>27</v>
      </c>
      <c r="D210" s="5">
        <v>36013</v>
      </c>
      <c r="E210">
        <v>1012</v>
      </c>
      <c r="F210" s="2">
        <v>19</v>
      </c>
      <c r="G210">
        <v>1026</v>
      </c>
      <c r="H210">
        <v>1025</v>
      </c>
      <c r="I210">
        <v>1007</v>
      </c>
      <c r="J210">
        <v>984</v>
      </c>
      <c r="K210">
        <v>960</v>
      </c>
      <c r="L210" s="5">
        <v>44303</v>
      </c>
      <c r="M210" s="5">
        <v>44632</v>
      </c>
      <c r="N210" s="5">
        <v>44302</v>
      </c>
      <c r="O210" s="5">
        <v>44301</v>
      </c>
      <c r="P210" s="56">
        <v>44611</v>
      </c>
      <c r="Q210" s="39">
        <f>RANK(E210,$E$3:$E$485)</f>
        <v>206</v>
      </c>
      <c r="R210" s="2">
        <f>VLOOKUP(C210,Quals!$A$2:$C$23,3,FALSE)</f>
        <v>1167</v>
      </c>
      <c r="S210" s="2" t="str">
        <f>_xlfn.IFNA(IF(OR(AND(G210&gt;=R210,L210&gt;=Quals!$F$3,L210&lt;=Quals!$H$3), OR(AND(H210&gt;=R210,M210&gt;=Quals!$F$3,M210&lt;=Quals!$H$3), OR(AND(I210&gt;=R210,N210&gt;=Quals!$F$3,N210&lt;=Quals!$H$3), OR(AND(J210&gt;=R210,O210&gt;=Quals!$F$3,O210&lt;=Quals!$H$3), OR(AND(K210&gt;=R210,P210&gt;=Quals!$F$3,P210&lt;=Quals!$H$3))))), MATCH((B210&amp;C210),Autos!C:C,0)),"Q",""),"")</f>
        <v/>
      </c>
      <c r="T210" s="1" t="str">
        <f>IF(AND(S210 = "Q", IF(ISNA(VLOOKUP((B210&amp;C210),Autos!C:C,1,FALSE)), "Not in Auto",)),"Check", "No need")</f>
        <v>No need</v>
      </c>
    </row>
    <row r="211" spans="1:20" x14ac:dyDescent="0.2">
      <c r="A211" t="str">
        <f>B211&amp;C211</f>
        <v>Thomas HUNT400mh</v>
      </c>
      <c r="B211" t="s">
        <v>732</v>
      </c>
      <c r="C211" s="5" t="s">
        <v>33</v>
      </c>
      <c r="D211" s="5">
        <v>37167</v>
      </c>
      <c r="E211">
        <v>1012</v>
      </c>
      <c r="F211" s="2">
        <v>7</v>
      </c>
      <c r="G211">
        <v>1022</v>
      </c>
      <c r="H211">
        <v>988</v>
      </c>
      <c r="I211">
        <v>1012</v>
      </c>
      <c r="J211">
        <v>982</v>
      </c>
      <c r="K211">
        <v>969</v>
      </c>
      <c r="L211" s="5">
        <v>44280</v>
      </c>
      <c r="M211" s="5">
        <v>44304</v>
      </c>
      <c r="N211" s="5">
        <v>44302</v>
      </c>
      <c r="O211" s="5">
        <v>44625</v>
      </c>
      <c r="P211" s="56">
        <v>44618</v>
      </c>
      <c r="Q211" s="39">
        <f>RANK(E211,$E$3:$E$485)</f>
        <v>206</v>
      </c>
      <c r="R211" s="2">
        <f>VLOOKUP(C211,Quals!$A$2:$C$23,3,FALSE)</f>
        <v>1185</v>
      </c>
      <c r="S211" s="2" t="str">
        <f>_xlfn.IFNA(IF(OR(AND(G211&gt;=R211,L211&gt;=Quals!$F$3,L211&lt;=Quals!$H$3), OR(AND(H211&gt;=R211,M211&gt;=Quals!$F$3,M211&lt;=Quals!$H$3), OR(AND(I211&gt;=R211,N211&gt;=Quals!$F$3,N211&lt;=Quals!$H$3), OR(AND(J211&gt;=R211,O211&gt;=Quals!$F$3,O211&lt;=Quals!$H$3), OR(AND(K211&gt;=R211,P211&gt;=Quals!$F$3,P211&lt;=Quals!$H$3))))), MATCH((B211&amp;C211),Autos!C:C,0)),"Q",""),"")</f>
        <v/>
      </c>
      <c r="T211" s="1" t="str">
        <f>IF(AND(S211 = "Q", IF(ISNA(VLOOKUP((B211&amp;C211),Autos!C:C,1,FALSE)), "Not in Auto",)),"Check", "No need")</f>
        <v>No need</v>
      </c>
    </row>
    <row r="212" spans="1:20" x14ac:dyDescent="0.2">
      <c r="A212" t="str">
        <f>B212&amp;C212</f>
        <v>Angus CLARKhigh-jump</v>
      </c>
      <c r="B212" t="s">
        <v>770</v>
      </c>
      <c r="C212" s="5" t="s">
        <v>35</v>
      </c>
      <c r="D212" s="5">
        <v>36930</v>
      </c>
      <c r="E212">
        <v>1012</v>
      </c>
      <c r="F212" s="2">
        <v>6</v>
      </c>
      <c r="G212">
        <v>1019</v>
      </c>
      <c r="H212">
        <v>1002</v>
      </c>
      <c r="I212">
        <v>1002</v>
      </c>
      <c r="J212">
        <v>958</v>
      </c>
      <c r="K212">
        <v>967</v>
      </c>
      <c r="L212" s="5">
        <v>44308</v>
      </c>
      <c r="M212" s="5">
        <v>44610</v>
      </c>
      <c r="N212" s="5">
        <v>44520</v>
      </c>
      <c r="O212" s="5">
        <v>44303</v>
      </c>
      <c r="P212" s="56">
        <v>44632</v>
      </c>
      <c r="Q212" s="39">
        <f>RANK(E212,$E$3:$E$485)</f>
        <v>206</v>
      </c>
      <c r="R212" s="2">
        <f>VLOOKUP(C212,Quals!$A$2:$C$23,3,FALSE)</f>
        <v>1206</v>
      </c>
      <c r="S212" s="2" t="str">
        <f>_xlfn.IFNA(IF(OR(AND(G212&gt;=R212,L212&gt;=Quals!$F$3,L212&lt;=Quals!$H$3), OR(AND(H212&gt;=R212,M212&gt;=Quals!$F$3,M212&lt;=Quals!$H$3), OR(AND(I212&gt;=R212,N212&gt;=Quals!$F$3,N212&lt;=Quals!$H$3), OR(AND(J212&gt;=R212,O212&gt;=Quals!$F$3,O212&lt;=Quals!$H$3), OR(AND(K212&gt;=R212,P212&gt;=Quals!$F$3,P212&lt;=Quals!$H$3))))), MATCH((B212&amp;C212),Autos!C:C,0)),"Q",""),"")</f>
        <v/>
      </c>
      <c r="T212" s="1" t="str">
        <f>IF(AND(S212 = "Q", IF(ISNA(VLOOKUP((B212&amp;C212),Autos!C:C,1,FALSE)), "Not in Auto",)),"Check", "No need")</f>
        <v>No need</v>
      </c>
    </row>
    <row r="213" spans="1:20" x14ac:dyDescent="0.2">
      <c r="A213" t="str">
        <f>B213&amp;C213</f>
        <v>Sebastian REYNEKEdecathlon</v>
      </c>
      <c r="B213" t="s">
        <v>816</v>
      </c>
      <c r="C213" s="5" t="s">
        <v>44</v>
      </c>
      <c r="D213" s="5">
        <v>36975</v>
      </c>
      <c r="E213">
        <v>1012</v>
      </c>
      <c r="F213" s="2">
        <v>7</v>
      </c>
      <c r="G213">
        <v>1013</v>
      </c>
      <c r="H213">
        <v>1002</v>
      </c>
      <c r="L213" s="5">
        <v>44234</v>
      </c>
      <c r="M213" s="5">
        <v>44614</v>
      </c>
      <c r="N213" s="5"/>
      <c r="O213" s="5"/>
      <c r="P213" s="56"/>
      <c r="Q213" s="39">
        <f>RANK(E213,$E$3:$E$485)</f>
        <v>206</v>
      </c>
      <c r="R213" s="2">
        <f>VLOOKUP(C213,Quals!$A$2:$C$23,3,FALSE)</f>
        <v>1181</v>
      </c>
      <c r="S213" s="2" t="str">
        <f>_xlfn.IFNA(IF(OR(AND(G213&gt;=R213,L213&gt;=Quals!$F$3,L213&lt;=Quals!$H$3), OR(AND(H213&gt;=R213,M213&gt;=Quals!$F$3,M213&lt;=Quals!$H$3), OR(AND(I213&gt;=R213,N213&gt;=Quals!$F$3,N213&lt;=Quals!$H$3), OR(AND(J213&gt;=R213,O213&gt;=Quals!$F$3,O213&lt;=Quals!$H$3), OR(AND(K213&gt;=R213,P213&gt;=Quals!$F$3,P213&lt;=Quals!$H$3))))), MATCH((B213&amp;C213),Autos!C:C,0)),"Q",""),"")</f>
        <v/>
      </c>
      <c r="T213" s="1" t="str">
        <f>IF(AND(S213 = "Q", IF(ISNA(VLOOKUP((B213&amp;C213),Autos!C:C,1,FALSE)), "Not in Auto",)),"Check", "No need")</f>
        <v>No need</v>
      </c>
    </row>
    <row r="214" spans="1:20" x14ac:dyDescent="0.2">
      <c r="A214" t="str">
        <f>B214&amp;C214</f>
        <v>Lachlan KENNEDY100m</v>
      </c>
      <c r="B214" t="s">
        <v>527</v>
      </c>
      <c r="C214" s="5" t="s">
        <v>2</v>
      </c>
      <c r="D214" s="5">
        <v>44640</v>
      </c>
      <c r="E214">
        <v>1011</v>
      </c>
      <c r="F214" s="2">
        <v>23</v>
      </c>
      <c r="G214">
        <v>1037</v>
      </c>
      <c r="H214">
        <v>1009</v>
      </c>
      <c r="I214">
        <v>1012</v>
      </c>
      <c r="J214">
        <v>990</v>
      </c>
      <c r="K214">
        <v>986</v>
      </c>
      <c r="L214" s="5">
        <v>44464</v>
      </c>
      <c r="M214" s="5">
        <v>44625</v>
      </c>
      <c r="N214" s="5">
        <v>44597</v>
      </c>
      <c r="O214" s="5">
        <v>44471</v>
      </c>
      <c r="P214" s="56">
        <v>44534</v>
      </c>
      <c r="Q214" s="39">
        <f>RANK(E214,$E$3:$E$485)</f>
        <v>212</v>
      </c>
      <c r="R214" s="2">
        <f>VLOOKUP(C214,Quals!$A$2:$C$23,3,FALSE)</f>
        <v>1189</v>
      </c>
      <c r="S214" s="2" t="str">
        <f>_xlfn.IFNA(IF(OR(AND(G214&gt;=R214,L214&gt;=Quals!$F$3,L214&lt;=Quals!$H$3), OR(AND(H214&gt;=R214,M214&gt;=Quals!$F$3,M214&lt;=Quals!$H$3), OR(AND(I214&gt;=R214,N214&gt;=Quals!$F$3,N214&lt;=Quals!$H$3), OR(AND(J214&gt;=R214,O214&gt;=Quals!$F$3,O214&lt;=Quals!$H$3), OR(AND(K214&gt;=R214,P214&gt;=Quals!$F$3,P214&lt;=Quals!$H$3))))), MATCH((B214&amp;C214),Autos!C:C,0)),"Q",""),"")</f>
        <v/>
      </c>
      <c r="T214" s="1" t="str">
        <f>IF(AND(S214 = "Q", IF(ISNA(VLOOKUP((B214&amp;C214),Autos!C:C,1,FALSE)), "Not in Auto",)),"Check", "No need")</f>
        <v>No need</v>
      </c>
    </row>
    <row r="215" spans="1:20" x14ac:dyDescent="0.2">
      <c r="A215" t="str">
        <f>B215&amp;C215</f>
        <v>Jack ANSTEY800m</v>
      </c>
      <c r="B215" t="s">
        <v>619</v>
      </c>
      <c r="C215" s="5" t="s">
        <v>27</v>
      </c>
      <c r="D215" s="5">
        <v>35528</v>
      </c>
      <c r="E215">
        <v>1011</v>
      </c>
      <c r="F215" s="2">
        <v>20</v>
      </c>
      <c r="G215">
        <v>1041</v>
      </c>
      <c r="H215">
        <v>1020</v>
      </c>
      <c r="I215">
        <v>985</v>
      </c>
      <c r="J215">
        <v>987</v>
      </c>
      <c r="K215">
        <v>982</v>
      </c>
      <c r="L215" s="5">
        <v>44332</v>
      </c>
      <c r="M215" s="5">
        <v>44331</v>
      </c>
      <c r="N215" s="5">
        <v>44288</v>
      </c>
      <c r="O215" s="5">
        <v>44323</v>
      </c>
      <c r="P215" s="56">
        <v>44310</v>
      </c>
      <c r="Q215" s="39">
        <f>RANK(E215,$E$3:$E$485)</f>
        <v>212</v>
      </c>
      <c r="R215" s="2">
        <f>VLOOKUP(C215,Quals!$A$2:$C$23,3,FALSE)</f>
        <v>1167</v>
      </c>
      <c r="S215" s="2" t="str">
        <f>_xlfn.IFNA(IF(OR(AND(G215&gt;=R215,L215&gt;=Quals!$F$3,L215&lt;=Quals!$H$3), OR(AND(H215&gt;=R215,M215&gt;=Quals!$F$3,M215&lt;=Quals!$H$3), OR(AND(I215&gt;=R215,N215&gt;=Quals!$F$3,N215&lt;=Quals!$H$3), OR(AND(J215&gt;=R215,O215&gt;=Quals!$F$3,O215&lt;=Quals!$H$3), OR(AND(K215&gt;=R215,P215&gt;=Quals!$F$3,P215&lt;=Quals!$H$3))))), MATCH((B215&amp;C215),Autos!C:C,0)),"Q",""),"")</f>
        <v/>
      </c>
      <c r="T215" s="1" t="str">
        <f>IF(AND(S215 = "Q", IF(ISNA(VLOOKUP((B215&amp;C215),Autos!C:C,1,FALSE)), "Not in Auto",)),"Check", "No need")</f>
        <v>No need</v>
      </c>
    </row>
    <row r="216" spans="1:20" x14ac:dyDescent="0.2">
      <c r="A216" t="str">
        <f>B216&amp;C216</f>
        <v>Aiden HINSONtriple-jump</v>
      </c>
      <c r="B216" t="s">
        <v>747</v>
      </c>
      <c r="C216" s="5" t="s">
        <v>38</v>
      </c>
      <c r="D216" s="5">
        <v>37777</v>
      </c>
      <c r="E216">
        <v>1011</v>
      </c>
      <c r="F216" s="2">
        <v>7</v>
      </c>
      <c r="G216">
        <v>1054</v>
      </c>
      <c r="H216">
        <v>1006</v>
      </c>
      <c r="I216">
        <v>1002</v>
      </c>
      <c r="J216">
        <v>993</v>
      </c>
      <c r="K216">
        <v>930</v>
      </c>
      <c r="L216" s="5">
        <v>44583</v>
      </c>
      <c r="M216" s="5">
        <v>44285</v>
      </c>
      <c r="N216" s="5">
        <v>44569</v>
      </c>
      <c r="O216" s="5">
        <v>44301</v>
      </c>
      <c r="P216" s="56">
        <v>44548</v>
      </c>
      <c r="Q216" s="39">
        <f>RANK(E216,$E$3:$E$485)</f>
        <v>212</v>
      </c>
      <c r="R216" s="2">
        <f>VLOOKUP(C216,Quals!$A$2:$C$23,3,FALSE)</f>
        <v>1179</v>
      </c>
      <c r="S216" s="2" t="str">
        <f>_xlfn.IFNA(IF(OR(AND(G216&gt;=R216,L216&gt;=Quals!$F$3,L216&lt;=Quals!$H$3), OR(AND(H216&gt;=R216,M216&gt;=Quals!$F$3,M216&lt;=Quals!$H$3), OR(AND(I216&gt;=R216,N216&gt;=Quals!$F$3,N216&lt;=Quals!$H$3), OR(AND(J216&gt;=R216,O216&gt;=Quals!$F$3,O216&lt;=Quals!$H$3), OR(AND(K216&gt;=R216,P216&gt;=Quals!$F$3,P216&lt;=Quals!$H$3))))), MATCH((B216&amp;C216),Autos!C:C,0)),"Q",""),"")</f>
        <v/>
      </c>
      <c r="T216" s="1" t="str">
        <f>IF(AND(S216 = "Q", IF(ISNA(VLOOKUP((B216&amp;C216),Autos!C:C,1,FALSE)), "Not in Auto",)),"Check", "No need")</f>
        <v>No need</v>
      </c>
    </row>
    <row r="217" spans="1:20" x14ac:dyDescent="0.2">
      <c r="A217" t="str">
        <f>B217&amp;C217</f>
        <v>Dean MENZIESmarathon</v>
      </c>
      <c r="B217" t="s">
        <v>720</v>
      </c>
      <c r="C217" s="5" t="s">
        <v>82</v>
      </c>
      <c r="D217" s="5">
        <v>32177</v>
      </c>
      <c r="E217">
        <v>1011</v>
      </c>
      <c r="F217" s="2">
        <v>7</v>
      </c>
      <c r="G217">
        <v>1020</v>
      </c>
      <c r="H217">
        <v>1001</v>
      </c>
      <c r="L217" s="5">
        <v>44486</v>
      </c>
      <c r="M217" s="5">
        <v>43898</v>
      </c>
      <c r="N217" s="5"/>
      <c r="O217" s="5"/>
      <c r="P217" s="56"/>
      <c r="Q217" s="39">
        <f>RANK(E217,$E$3:$E$485)</f>
        <v>212</v>
      </c>
      <c r="R217" s="2" t="str">
        <f>VLOOKUP(C217,Quals!$A$2:$C$23,3,FALSE)</f>
        <v>Discr.</v>
      </c>
      <c r="S217" s="2" t="str">
        <f>_xlfn.IFNA(IF(OR(AND(G217&gt;=R217,L217&gt;=Quals!$F$3,L217&lt;=Quals!$H$3), OR(AND(H217&gt;=R217,M217&gt;=Quals!$F$3,M217&lt;=Quals!$H$3), OR(AND(I217&gt;=R217,N217&gt;=Quals!$F$3,N217&lt;=Quals!$H$3), OR(AND(J217&gt;=R217,O217&gt;=Quals!$F$3,O217&lt;=Quals!$H$3), OR(AND(K217&gt;=R217,P217&gt;=Quals!$F$3,P217&lt;=Quals!$H$3))))), MATCH((B217&amp;C217),Autos!C:C,0)),"Q",""),"")</f>
        <v/>
      </c>
      <c r="T217" s="1" t="str">
        <f>IF(AND(S217 = "Q", IF(ISNA(VLOOKUP((B217&amp;C217),Autos!C:C,1,FALSE)), "Not in Auto",)),"Check", "No need")</f>
        <v>No need</v>
      </c>
    </row>
    <row r="218" spans="1:20" x14ac:dyDescent="0.2">
      <c r="A218" t="str">
        <f>B218&amp;C218</f>
        <v>Daniel BLEST400m</v>
      </c>
      <c r="B218" t="s">
        <v>577</v>
      </c>
      <c r="C218" s="5" t="s">
        <v>26</v>
      </c>
      <c r="D218" s="5">
        <v>37474</v>
      </c>
      <c r="E218">
        <v>1010</v>
      </c>
      <c r="F218" s="2">
        <v>17</v>
      </c>
      <c r="G218">
        <v>1012</v>
      </c>
      <c r="H218">
        <v>1009</v>
      </c>
      <c r="I218">
        <v>994</v>
      </c>
      <c r="J218">
        <v>993</v>
      </c>
      <c r="K218">
        <v>985</v>
      </c>
      <c r="L218" s="5">
        <v>44604</v>
      </c>
      <c r="M218" s="5">
        <v>44590</v>
      </c>
      <c r="N218" s="5">
        <v>44576</v>
      </c>
      <c r="O218" s="5">
        <v>44625</v>
      </c>
      <c r="P218" s="56">
        <v>44586</v>
      </c>
      <c r="Q218" s="39">
        <f>RANK(E218,$E$3:$E$485)</f>
        <v>216</v>
      </c>
      <c r="R218" s="2">
        <f>VLOOKUP(C218,Quals!$A$2:$C$23,3,FALSE)</f>
        <v>1187</v>
      </c>
      <c r="S218" s="2" t="str">
        <f>_xlfn.IFNA(IF(OR(AND(G218&gt;=R218,L218&gt;=Quals!$F$3,L218&lt;=Quals!$H$3), OR(AND(H218&gt;=R218,M218&gt;=Quals!$F$3,M218&lt;=Quals!$H$3), OR(AND(I218&gt;=R218,N218&gt;=Quals!$F$3,N218&lt;=Quals!$H$3), OR(AND(J218&gt;=R218,O218&gt;=Quals!$F$3,O218&lt;=Quals!$H$3), OR(AND(K218&gt;=R218,P218&gt;=Quals!$F$3,P218&lt;=Quals!$H$3))))), MATCH((B218&amp;C218),Autos!C:C,0)),"Q",""),"")</f>
        <v/>
      </c>
      <c r="T218" s="1" t="str">
        <f>IF(AND(S218 = "Q", IF(ISNA(VLOOKUP((B218&amp;C218),Autos!C:C,1,FALSE)), "Not in Auto",)),"Check", "No need")</f>
        <v>No need</v>
      </c>
    </row>
    <row r="219" spans="1:20" x14ac:dyDescent="0.2">
      <c r="A219" t="str">
        <f>B219&amp;C219</f>
        <v>Jaryd CLIFFORD5000m</v>
      </c>
      <c r="B219" t="s">
        <v>660</v>
      </c>
      <c r="C219" s="5" t="s">
        <v>29</v>
      </c>
      <c r="D219" s="5">
        <v>36346</v>
      </c>
      <c r="E219">
        <v>1009</v>
      </c>
      <c r="F219" s="2">
        <v>19</v>
      </c>
      <c r="G219">
        <v>1078</v>
      </c>
      <c r="H219">
        <v>983</v>
      </c>
      <c r="I219">
        <v>933</v>
      </c>
      <c r="L219" s="5">
        <v>44632</v>
      </c>
      <c r="M219" s="5">
        <v>44365</v>
      </c>
      <c r="N219" s="5">
        <v>44604</v>
      </c>
      <c r="O219" s="5"/>
      <c r="P219" s="56"/>
      <c r="Q219" s="39">
        <f>RANK(E219,$E$3:$E$485)</f>
        <v>217</v>
      </c>
      <c r="R219" s="2">
        <f>VLOOKUP(C219,Quals!$A$2:$C$23,3,FALSE)</f>
        <v>1161</v>
      </c>
      <c r="S219" s="2" t="str">
        <f>_xlfn.IFNA(IF(OR(AND(G219&gt;=R219,L219&gt;=Quals!$F$3,L219&lt;=Quals!$H$3), OR(AND(H219&gt;=R219,M219&gt;=Quals!$F$3,M219&lt;=Quals!$H$3), OR(AND(I219&gt;=R219,N219&gt;=Quals!$F$3,N219&lt;=Quals!$H$3), OR(AND(J219&gt;=R219,O219&gt;=Quals!$F$3,O219&lt;=Quals!$H$3), OR(AND(K219&gt;=R219,P219&gt;=Quals!$F$3,P219&lt;=Quals!$H$3))))), MATCH((B219&amp;C219),Autos!C:C,0)),"Q",""),"")</f>
        <v/>
      </c>
      <c r="T219" s="1" t="str">
        <f>IF(AND(S219 = "Q", IF(ISNA(VLOOKUP((B219&amp;C219),Autos!C:C,1,FALSE)), "Not in Auto",)),"Check", "No need")</f>
        <v>No need</v>
      </c>
    </row>
    <row r="220" spans="1:20" x14ac:dyDescent="0.2">
      <c r="A220" t="str">
        <f>B220&amp;C220</f>
        <v>James JOYCEYhammer-throw</v>
      </c>
      <c r="B220" t="s">
        <v>802</v>
      </c>
      <c r="C220" s="5" t="s">
        <v>42</v>
      </c>
      <c r="D220" s="5">
        <v>36445</v>
      </c>
      <c r="E220">
        <v>1009</v>
      </c>
      <c r="F220" s="2">
        <v>3</v>
      </c>
      <c r="L220" s="5"/>
      <c r="M220" s="5"/>
      <c r="N220" s="5">
        <v>44282</v>
      </c>
      <c r="O220" s="5">
        <v>44288</v>
      </c>
      <c r="P220" s="56">
        <v>44329</v>
      </c>
      <c r="Q220" s="39">
        <f>RANK(E220,$E$3:$E$485)</f>
        <v>217</v>
      </c>
      <c r="R220" s="2">
        <f>VLOOKUP(C220,Quals!$A$2:$C$23,3,FALSE)</f>
        <v>1164</v>
      </c>
      <c r="S220" s="2" t="str">
        <f>_xlfn.IFNA(IF(OR(AND(G220&gt;=R220,L220&gt;=Quals!$F$3,L220&lt;=Quals!$H$3), OR(AND(H220&gt;=R220,M220&gt;=Quals!$F$3,M220&lt;=Quals!$H$3), OR(AND(I220&gt;=R220,N220&gt;=Quals!$F$3,N220&lt;=Quals!$H$3), OR(AND(J220&gt;=R220,O220&gt;=Quals!$F$3,O220&lt;=Quals!$H$3), OR(AND(K220&gt;=R220,P220&gt;=Quals!$F$3,P220&lt;=Quals!$H$3))))), MATCH((B220&amp;C220),Autos!C:C,0)),"Q",""),"")</f>
        <v/>
      </c>
      <c r="T220" s="1" t="str">
        <f>IF(AND(S220 = "Q", IF(ISNA(VLOOKUP((B220&amp;C220),Autos!C:C,1,FALSE)), "Not in Auto",)),"Check", "No need")</f>
        <v>No need</v>
      </c>
    </row>
    <row r="221" spans="1:20" x14ac:dyDescent="0.2">
      <c r="A221" t="str">
        <f>B221&amp;C221</f>
        <v>Stefan MUSIC1500m</v>
      </c>
      <c r="B221" t="s">
        <v>665</v>
      </c>
      <c r="C221" s="5" t="s">
        <v>28</v>
      </c>
      <c r="D221" s="5">
        <v>36009</v>
      </c>
      <c r="E221">
        <v>1008</v>
      </c>
      <c r="F221" s="2">
        <v>22</v>
      </c>
      <c r="G221">
        <v>1036</v>
      </c>
      <c r="H221">
        <v>1016</v>
      </c>
      <c r="I221">
        <v>1004</v>
      </c>
      <c r="J221">
        <v>973</v>
      </c>
      <c r="K221">
        <v>956</v>
      </c>
      <c r="L221" s="5">
        <v>44611</v>
      </c>
      <c r="M221" s="5">
        <v>44581</v>
      </c>
      <c r="N221" s="5">
        <v>44302</v>
      </c>
      <c r="O221" s="5">
        <v>44282</v>
      </c>
      <c r="P221" s="56">
        <v>44590</v>
      </c>
      <c r="Q221" s="39">
        <f>RANK(E221,$E$3:$E$485)</f>
        <v>219</v>
      </c>
      <c r="R221" s="2">
        <f>VLOOKUP(C221,Quals!$A$2:$C$23,3,FALSE)</f>
        <v>1175</v>
      </c>
      <c r="S221" s="2" t="str">
        <f>_xlfn.IFNA(IF(OR(AND(G221&gt;=R221,L221&gt;=Quals!$F$3,L221&lt;=Quals!$H$3), OR(AND(H221&gt;=R221,M221&gt;=Quals!$F$3,M221&lt;=Quals!$H$3), OR(AND(I221&gt;=R221,N221&gt;=Quals!$F$3,N221&lt;=Quals!$H$3), OR(AND(J221&gt;=R221,O221&gt;=Quals!$F$3,O221&lt;=Quals!$H$3), OR(AND(K221&gt;=R221,P221&gt;=Quals!$F$3,P221&lt;=Quals!$H$3))))), MATCH((B221&amp;C221),Autos!C:C,0)),"Q",""),"")</f>
        <v/>
      </c>
      <c r="T221" s="1" t="str">
        <f>IF(AND(S221 = "Q", IF(ISNA(VLOOKUP((B221&amp;C221),Autos!C:C,1,FALSE)), "Not in Auto",)),"Check", "No need")</f>
        <v>No need</v>
      </c>
    </row>
    <row r="222" spans="1:20" x14ac:dyDescent="0.2">
      <c r="A222" t="str">
        <f>B222&amp;C222</f>
        <v>Blake SHAWlong-jump</v>
      </c>
      <c r="B222" t="s">
        <v>745</v>
      </c>
      <c r="C222" s="5" t="s">
        <v>37</v>
      </c>
      <c r="E222">
        <v>1007</v>
      </c>
      <c r="F222" s="2">
        <v>12</v>
      </c>
      <c r="G222">
        <v>1025</v>
      </c>
      <c r="H222">
        <v>1006</v>
      </c>
      <c r="I222">
        <v>989</v>
      </c>
      <c r="J222">
        <v>978</v>
      </c>
      <c r="K222">
        <v>973</v>
      </c>
      <c r="L222" s="5">
        <v>44576</v>
      </c>
      <c r="M222" s="5">
        <v>44589</v>
      </c>
      <c r="N222" s="5">
        <v>44548</v>
      </c>
      <c r="O222" s="5">
        <v>44534</v>
      </c>
      <c r="P222" s="56">
        <v>44617</v>
      </c>
      <c r="Q222" s="39">
        <f>RANK(E222,$E$3:$E$485)</f>
        <v>220</v>
      </c>
      <c r="R222" s="2">
        <f>VLOOKUP(C222,Quals!$A$2:$C$23,3,FALSE)</f>
        <v>1186</v>
      </c>
      <c r="S222" s="2" t="str">
        <f>_xlfn.IFNA(IF(OR(AND(G222&gt;=R222,L222&gt;=Quals!$F$3,L222&lt;=Quals!$H$3), OR(AND(H222&gt;=R222,M222&gt;=Quals!$F$3,M222&lt;=Quals!$H$3), OR(AND(I222&gt;=R222,N222&gt;=Quals!$F$3,N222&lt;=Quals!$H$3), OR(AND(J222&gt;=R222,O222&gt;=Quals!$F$3,O222&lt;=Quals!$H$3), OR(AND(K222&gt;=R222,P222&gt;=Quals!$F$3,P222&lt;=Quals!$H$3))))), MATCH((B222&amp;C222),Autos!C:C,0)),"Q",""),"")</f>
        <v/>
      </c>
      <c r="T222" s="1" t="str">
        <f>IF(AND(S222 = "Q", IF(ISNA(VLOOKUP((B222&amp;C222),Autos!C:C,1,FALSE)), "Not in Auto",)),"Check", "No need")</f>
        <v>No need</v>
      </c>
    </row>
    <row r="223" spans="1:20" x14ac:dyDescent="0.2">
      <c r="A223" t="str">
        <f>B223&amp;C223</f>
        <v>Tyson BONNEY200m</v>
      </c>
      <c r="B223" t="s">
        <v>564</v>
      </c>
      <c r="C223" s="5" t="s">
        <v>25</v>
      </c>
      <c r="D223" s="5">
        <v>37340</v>
      </c>
      <c r="E223">
        <v>1006</v>
      </c>
      <c r="F223" s="2">
        <v>17</v>
      </c>
      <c r="G223">
        <v>1020</v>
      </c>
      <c r="H223">
        <v>1015</v>
      </c>
      <c r="I223">
        <v>991</v>
      </c>
      <c r="J223">
        <v>954</v>
      </c>
      <c r="K223">
        <v>978</v>
      </c>
      <c r="L223" s="5">
        <v>44282</v>
      </c>
      <c r="M223" s="5">
        <v>44300</v>
      </c>
      <c r="N223" s="5">
        <v>44304</v>
      </c>
      <c r="O223" s="5">
        <v>44352</v>
      </c>
      <c r="P223" s="56">
        <v>44527</v>
      </c>
      <c r="Q223" s="39">
        <f>RANK(E223,$E$3:$E$485)</f>
        <v>221</v>
      </c>
      <c r="R223" s="2">
        <f>VLOOKUP(C223,Quals!$A$2:$C$23,3,FALSE)</f>
        <v>1182</v>
      </c>
      <c r="S223" s="2" t="str">
        <f>_xlfn.IFNA(IF(OR(AND(G223&gt;=R223,L223&gt;=Quals!$F$3,L223&lt;=Quals!$H$3), OR(AND(H223&gt;=R223,M223&gt;=Quals!$F$3,M223&lt;=Quals!$H$3), OR(AND(I223&gt;=R223,N223&gt;=Quals!$F$3,N223&lt;=Quals!$H$3), OR(AND(J223&gt;=R223,O223&gt;=Quals!$F$3,O223&lt;=Quals!$H$3), OR(AND(K223&gt;=R223,P223&gt;=Quals!$F$3,P223&lt;=Quals!$H$3))))), MATCH((B223&amp;C223),Autos!C:C,0)),"Q",""),"")</f>
        <v/>
      </c>
      <c r="T223" s="1" t="str">
        <f>IF(AND(S223 = "Q", IF(ISNA(VLOOKUP((B223&amp;C223),Autos!C:C,1,FALSE)), "Not in Auto",)),"Check", "No need")</f>
        <v>No need</v>
      </c>
    </row>
    <row r="224" spans="1:20" x14ac:dyDescent="0.2">
      <c r="A224" t="str">
        <f>B224&amp;C224</f>
        <v>Sebastian SULTANA100m</v>
      </c>
      <c r="B224" t="s">
        <v>529</v>
      </c>
      <c r="C224" s="5" t="s">
        <v>2</v>
      </c>
      <c r="D224" s="5">
        <v>44701</v>
      </c>
      <c r="E224">
        <v>1005</v>
      </c>
      <c r="F224" s="2">
        <v>24</v>
      </c>
      <c r="G224">
        <v>1011</v>
      </c>
      <c r="H224">
        <v>993</v>
      </c>
      <c r="I224">
        <v>997</v>
      </c>
      <c r="J224">
        <v>996</v>
      </c>
      <c r="K224">
        <v>996</v>
      </c>
      <c r="L224" s="5">
        <v>44597</v>
      </c>
      <c r="M224" s="5">
        <v>44618</v>
      </c>
      <c r="N224" s="5">
        <v>44527</v>
      </c>
      <c r="O224" s="5">
        <v>44548</v>
      </c>
      <c r="P224" s="56">
        <v>44597</v>
      </c>
      <c r="Q224" s="39">
        <f>RANK(E224,$E$3:$E$485)</f>
        <v>222</v>
      </c>
      <c r="R224" s="2">
        <f>VLOOKUP(C224,Quals!$A$2:$C$23,3,FALSE)</f>
        <v>1189</v>
      </c>
      <c r="S224" s="2" t="str">
        <f>_xlfn.IFNA(IF(OR(AND(G224&gt;=R224,L224&gt;=Quals!$F$3,L224&lt;=Quals!$H$3), OR(AND(H224&gt;=R224,M224&gt;=Quals!$F$3,M224&lt;=Quals!$H$3), OR(AND(I224&gt;=R224,N224&gt;=Quals!$F$3,N224&lt;=Quals!$H$3), OR(AND(J224&gt;=R224,O224&gt;=Quals!$F$3,O224&lt;=Quals!$H$3), OR(AND(K224&gt;=R224,P224&gt;=Quals!$F$3,P224&lt;=Quals!$H$3))))), MATCH((B224&amp;C224),Autos!C:C,0)),"Q",""),"")</f>
        <v/>
      </c>
      <c r="T224" s="1" t="str">
        <f>IF(AND(S224 = "Q", IF(ISNA(VLOOKUP((B224&amp;C224),Autos!C:C,1,FALSE)), "Not in Auto",)),"Check", "No need")</f>
        <v>No need</v>
      </c>
    </row>
    <row r="225" spans="1:20" x14ac:dyDescent="0.2">
      <c r="A225" t="str">
        <f>B225&amp;C225</f>
        <v>Hayden TODD800m</v>
      </c>
      <c r="B225" t="s">
        <v>621</v>
      </c>
      <c r="C225" s="5" t="s">
        <v>27</v>
      </c>
      <c r="D225" s="5">
        <v>38532</v>
      </c>
      <c r="E225">
        <v>1005</v>
      </c>
      <c r="F225" s="2">
        <v>21</v>
      </c>
      <c r="G225">
        <v>1015</v>
      </c>
      <c r="H225">
        <v>991</v>
      </c>
      <c r="I225">
        <v>1004</v>
      </c>
      <c r="J225">
        <v>980</v>
      </c>
      <c r="K225">
        <v>978</v>
      </c>
      <c r="L225" s="5">
        <v>44589</v>
      </c>
      <c r="M225" s="5">
        <v>44597</v>
      </c>
      <c r="N225" s="5">
        <v>44282</v>
      </c>
      <c r="O225" s="5">
        <v>44520</v>
      </c>
      <c r="P225" s="56">
        <v>44540</v>
      </c>
      <c r="Q225" s="39">
        <f>RANK(E225,$E$3:$E$485)</f>
        <v>222</v>
      </c>
      <c r="R225" s="2">
        <f>VLOOKUP(C225,Quals!$A$2:$C$23,3,FALSE)</f>
        <v>1167</v>
      </c>
      <c r="S225" s="2" t="str">
        <f>_xlfn.IFNA(IF(OR(AND(G225&gt;=R225,L225&gt;=Quals!$F$3,L225&lt;=Quals!$H$3), OR(AND(H225&gt;=R225,M225&gt;=Quals!$F$3,M225&lt;=Quals!$H$3), OR(AND(I225&gt;=R225,N225&gt;=Quals!$F$3,N225&lt;=Quals!$H$3), OR(AND(J225&gt;=R225,O225&gt;=Quals!$F$3,O225&lt;=Quals!$H$3), OR(AND(K225&gt;=R225,P225&gt;=Quals!$F$3,P225&lt;=Quals!$H$3))))), MATCH((B225&amp;C225),Autos!C:C,0)),"Q",""),"")</f>
        <v/>
      </c>
      <c r="T225" s="1" t="str">
        <f>IF(AND(S225 = "Q", IF(ISNA(VLOOKUP((B225&amp;C225),Autos!C:C,1,FALSE)), "Not in Auto",)),"Check", "No need")</f>
        <v>No need</v>
      </c>
    </row>
    <row r="226" spans="1:20" x14ac:dyDescent="0.2">
      <c r="A226" t="str">
        <f>B226&amp;C226</f>
        <v>Liam BOUDIN10000m</v>
      </c>
      <c r="B226" t="s">
        <v>706</v>
      </c>
      <c r="C226" t="s">
        <v>30</v>
      </c>
      <c r="D226" s="5">
        <v>35676</v>
      </c>
      <c r="E226">
        <v>1005</v>
      </c>
      <c r="F226" s="2">
        <v>16</v>
      </c>
      <c r="G226">
        <v>1009</v>
      </c>
      <c r="H226">
        <v>995</v>
      </c>
      <c r="L226" s="5">
        <v>44360</v>
      </c>
      <c r="M226" s="5">
        <v>44457</v>
      </c>
      <c r="N226" s="5"/>
      <c r="O226" s="5"/>
      <c r="P226" s="56"/>
      <c r="Q226" s="39">
        <f>RANK(E226,$E$3:$E$485)</f>
        <v>222</v>
      </c>
      <c r="R226" s="2">
        <f>VLOOKUP(C226,Quals!$A$2:$C$23,3,FALSE)</f>
        <v>1182</v>
      </c>
      <c r="S226" s="2" t="str">
        <f>_xlfn.IFNA(IF(OR(AND(G226&gt;=R226,L226&gt;=Quals!$F$3,L226&lt;=Quals!$H$3), OR(AND(H226&gt;=R226,M226&gt;=Quals!$F$3,M226&lt;=Quals!$H$3), OR(AND(I226&gt;=R226,N226&gt;=Quals!$F$3,N226&lt;=Quals!$H$3), OR(AND(J226&gt;=R226,O226&gt;=Quals!$F$3,O226&lt;=Quals!$H$3), OR(AND(K226&gt;=R226,P226&gt;=Quals!$F$3,P226&lt;=Quals!$H$3))))), MATCH((B226&amp;C226),Autos!C:C,0)),"Q",""),"")</f>
        <v/>
      </c>
      <c r="T226" s="1" t="str">
        <f>IF(AND(S226 = "Q", IF(ISNA(VLOOKUP((B226&amp;C226),Autos!C:C,1,FALSE)), "Not in Auto",)),"Check", "No need")</f>
        <v>No need</v>
      </c>
    </row>
    <row r="227" spans="1:20" x14ac:dyDescent="0.2">
      <c r="A227" t="str">
        <f>B227&amp;C227</f>
        <v>Connor BOND200m</v>
      </c>
      <c r="B227" t="s">
        <v>538</v>
      </c>
      <c r="C227" s="5" t="s">
        <v>25</v>
      </c>
      <c r="D227" s="5">
        <v>44640</v>
      </c>
      <c r="E227">
        <v>1004</v>
      </c>
      <c r="F227" s="2">
        <v>18</v>
      </c>
      <c r="G227">
        <v>1038</v>
      </c>
      <c r="H227">
        <v>1009</v>
      </c>
      <c r="I227">
        <v>1012</v>
      </c>
      <c r="J227">
        <v>975</v>
      </c>
      <c r="K227">
        <v>947</v>
      </c>
      <c r="L227" s="5">
        <v>44619</v>
      </c>
      <c r="M227" s="5">
        <v>44527</v>
      </c>
      <c r="N227" s="5">
        <v>44569</v>
      </c>
      <c r="O227" s="5">
        <v>44540</v>
      </c>
      <c r="P227" s="56">
        <v>44540</v>
      </c>
      <c r="Q227" s="39">
        <f>RANK(E227,$E$3:$E$485)</f>
        <v>225</v>
      </c>
      <c r="R227" s="2">
        <f>VLOOKUP(C227,Quals!$A$2:$C$23,3,FALSE)</f>
        <v>1182</v>
      </c>
      <c r="S227" s="2" t="str">
        <f>_xlfn.IFNA(IF(OR(AND(G227&gt;=R227,L227&gt;=Quals!$F$3,L227&lt;=Quals!$H$3), OR(AND(H227&gt;=R227,M227&gt;=Quals!$F$3,M227&lt;=Quals!$H$3), OR(AND(I227&gt;=R227,N227&gt;=Quals!$F$3,N227&lt;=Quals!$H$3), OR(AND(J227&gt;=R227,O227&gt;=Quals!$F$3,O227&lt;=Quals!$H$3), OR(AND(K227&gt;=R227,P227&gt;=Quals!$F$3,P227&lt;=Quals!$H$3))))), MATCH((B227&amp;C227),Autos!C:C,0)),"Q",""),"")</f>
        <v/>
      </c>
      <c r="T227" s="1" t="str">
        <f>IF(AND(S227 = "Q", IF(ISNA(VLOOKUP((B227&amp;C227),Autos!C:C,1,FALSE)), "Not in Auto",)),"Check", "No need")</f>
        <v>No need</v>
      </c>
    </row>
    <row r="228" spans="1:20" x14ac:dyDescent="0.2">
      <c r="A228" t="str">
        <f>B228&amp;C228</f>
        <v>Andrew GOSCHNIK200m</v>
      </c>
      <c r="B228" t="s">
        <v>569</v>
      </c>
      <c r="C228" s="5" t="s">
        <v>25</v>
      </c>
      <c r="D228" s="5">
        <v>44612</v>
      </c>
      <c r="E228">
        <v>1004</v>
      </c>
      <c r="F228" s="2">
        <v>19</v>
      </c>
      <c r="G228">
        <v>1022</v>
      </c>
      <c r="H228">
        <v>1020</v>
      </c>
      <c r="I228">
        <v>993</v>
      </c>
      <c r="J228">
        <v>987</v>
      </c>
      <c r="K228">
        <v>977</v>
      </c>
      <c r="L228" s="5">
        <v>44612</v>
      </c>
      <c r="M228" s="5">
        <v>44612</v>
      </c>
      <c r="N228" s="5">
        <v>44591</v>
      </c>
      <c r="O228" s="5">
        <v>44591</v>
      </c>
      <c r="P228" s="56">
        <v>44548</v>
      </c>
      <c r="Q228" s="39">
        <f>RANK(E228,$E$3:$E$485)</f>
        <v>225</v>
      </c>
      <c r="R228" s="2">
        <f>VLOOKUP(C228,Quals!$A$2:$C$23,3,FALSE)</f>
        <v>1182</v>
      </c>
      <c r="S228" s="2" t="str">
        <f>_xlfn.IFNA(IF(OR(AND(G228&gt;=R228,L228&gt;=Quals!$F$3,L228&lt;=Quals!$H$3), OR(AND(H228&gt;=R228,M228&gt;=Quals!$F$3,M228&lt;=Quals!$H$3), OR(AND(I228&gt;=R228,N228&gt;=Quals!$F$3,N228&lt;=Quals!$H$3), OR(AND(J228&gt;=R228,O228&gt;=Quals!$F$3,O228&lt;=Quals!$H$3), OR(AND(K228&gt;=R228,P228&gt;=Quals!$F$3,P228&lt;=Quals!$H$3))))), MATCH((B228&amp;C228),Autos!C:C,0)),"Q",""),"")</f>
        <v/>
      </c>
      <c r="T228" s="1" t="str">
        <f>IF(AND(S228 = "Q", IF(ISNA(VLOOKUP((B228&amp;C228),Autos!C:C,1,FALSE)), "Not in Auto",)),"Check", "No need")</f>
        <v>No need</v>
      </c>
    </row>
    <row r="229" spans="1:20" x14ac:dyDescent="0.2">
      <c r="A229" t="str">
        <f>B229&amp;C229</f>
        <v>Luke MAJOR400m</v>
      </c>
      <c r="B229" t="s">
        <v>730</v>
      </c>
      <c r="C229" s="5" t="s">
        <v>26</v>
      </c>
      <c r="D229" s="5">
        <v>34494</v>
      </c>
      <c r="E229">
        <v>1004</v>
      </c>
      <c r="F229" s="2">
        <v>18</v>
      </c>
      <c r="G229">
        <v>1006</v>
      </c>
      <c r="H229">
        <v>1006</v>
      </c>
      <c r="I229">
        <v>1002</v>
      </c>
      <c r="J229">
        <v>985</v>
      </c>
      <c r="K229">
        <v>951</v>
      </c>
      <c r="L229" s="5">
        <v>44612</v>
      </c>
      <c r="M229" s="5">
        <v>44590</v>
      </c>
      <c r="N229" s="5">
        <v>44569</v>
      </c>
      <c r="O229" s="5">
        <v>44544</v>
      </c>
      <c r="P229" s="56">
        <v>44513</v>
      </c>
      <c r="Q229" s="39">
        <f>RANK(E229,$E$3:$E$485)</f>
        <v>225</v>
      </c>
      <c r="R229" s="2">
        <f>VLOOKUP(C229,Quals!$A$2:$C$23,3,FALSE)</f>
        <v>1187</v>
      </c>
      <c r="S229" s="2" t="str">
        <f>_xlfn.IFNA(IF(OR(AND(G229&gt;=R229,L229&gt;=Quals!$F$3,L229&lt;=Quals!$H$3), OR(AND(H229&gt;=R229,M229&gt;=Quals!$F$3,M229&lt;=Quals!$H$3), OR(AND(I229&gt;=R229,N229&gt;=Quals!$F$3,N229&lt;=Quals!$H$3), OR(AND(J229&gt;=R229,O229&gt;=Quals!$F$3,O229&lt;=Quals!$H$3), OR(AND(K229&gt;=R229,P229&gt;=Quals!$F$3,P229&lt;=Quals!$H$3))))), MATCH((B229&amp;C229),Autos!C:C,0)),"Q",""),"")</f>
        <v/>
      </c>
      <c r="T229" s="1" t="str">
        <f>IF(AND(S229 = "Q", IF(ISNA(VLOOKUP((B229&amp;C229),Autos!C:C,1,FALSE)), "Not in Auto",)),"Check", "No need")</f>
        <v>No need</v>
      </c>
    </row>
    <row r="230" spans="1:20" x14ac:dyDescent="0.2">
      <c r="A230" t="str">
        <f>B230&amp;C230</f>
        <v>Grant SZALEKtriple-jump</v>
      </c>
      <c r="B230" t="s">
        <v>761</v>
      </c>
      <c r="C230" s="5" t="s">
        <v>38</v>
      </c>
      <c r="D230" s="5">
        <v>35917</v>
      </c>
      <c r="E230">
        <v>1003</v>
      </c>
      <c r="F230" s="2">
        <v>8</v>
      </c>
      <c r="G230">
        <v>1019</v>
      </c>
      <c r="H230">
        <v>1013</v>
      </c>
      <c r="I230">
        <v>1011</v>
      </c>
      <c r="J230">
        <v>991</v>
      </c>
      <c r="K230">
        <v>954</v>
      </c>
      <c r="L230" s="5">
        <v>44332</v>
      </c>
      <c r="M230" s="5">
        <v>44303</v>
      </c>
      <c r="N230" s="5">
        <v>44344</v>
      </c>
      <c r="O230" s="5">
        <v>44612</v>
      </c>
      <c r="P230" s="56">
        <v>44282</v>
      </c>
      <c r="Q230" s="39">
        <f>RANK(E230,$E$3:$E$485)</f>
        <v>228</v>
      </c>
      <c r="R230" s="2">
        <f>VLOOKUP(C230,Quals!$A$2:$C$23,3,FALSE)</f>
        <v>1179</v>
      </c>
      <c r="S230" s="2" t="str">
        <f>_xlfn.IFNA(IF(OR(AND(G230&gt;=R230,L230&gt;=Quals!$F$3,L230&lt;=Quals!$H$3), OR(AND(H230&gt;=R230,M230&gt;=Quals!$F$3,M230&lt;=Quals!$H$3), OR(AND(I230&gt;=R230,N230&gt;=Quals!$F$3,N230&lt;=Quals!$H$3), OR(AND(J230&gt;=R230,O230&gt;=Quals!$F$3,O230&lt;=Quals!$H$3), OR(AND(K230&gt;=R230,P230&gt;=Quals!$F$3,P230&lt;=Quals!$H$3))))), MATCH((B230&amp;C230),Autos!C:C,0)),"Q",""),"")</f>
        <v/>
      </c>
      <c r="T230" s="1" t="str">
        <f>IF(AND(S230 = "Q", IF(ISNA(VLOOKUP((B230&amp;C230),Autos!C:C,1,FALSE)), "Not in Auto",)),"Check", "No need")</f>
        <v>No need</v>
      </c>
    </row>
    <row r="231" spans="1:20" x14ac:dyDescent="0.2">
      <c r="A231" t="str">
        <f>B231&amp;C231</f>
        <v>Kyle NICOLUSSI100m</v>
      </c>
      <c r="B231" t="s">
        <v>536</v>
      </c>
      <c r="C231" s="5" t="s">
        <v>2</v>
      </c>
      <c r="D231" s="5">
        <v>36381</v>
      </c>
      <c r="E231">
        <v>1001</v>
      </c>
      <c r="F231" s="2">
        <v>25</v>
      </c>
      <c r="G231">
        <v>1026</v>
      </c>
      <c r="H231">
        <v>989</v>
      </c>
      <c r="I231">
        <v>994</v>
      </c>
      <c r="J231">
        <v>986</v>
      </c>
      <c r="K231">
        <v>983</v>
      </c>
      <c r="L231" s="5">
        <v>44611</v>
      </c>
      <c r="M231" s="5">
        <v>44541</v>
      </c>
      <c r="N231" s="5">
        <v>44590</v>
      </c>
      <c r="O231" s="5">
        <v>44611</v>
      </c>
      <c r="P231" s="56">
        <v>44625</v>
      </c>
      <c r="Q231" s="39">
        <f>RANK(E231,$E$3:$E$485)</f>
        <v>229</v>
      </c>
      <c r="R231" s="2">
        <f>VLOOKUP(C231,Quals!$A$2:$C$23,3,FALSE)</f>
        <v>1189</v>
      </c>
      <c r="S231" s="2" t="str">
        <f>_xlfn.IFNA(IF(OR(AND(G231&gt;=R231,L231&gt;=Quals!$F$3,L231&lt;=Quals!$H$3), OR(AND(H231&gt;=R231,M231&gt;=Quals!$F$3,M231&lt;=Quals!$H$3), OR(AND(I231&gt;=R231,N231&gt;=Quals!$F$3,N231&lt;=Quals!$H$3), OR(AND(J231&gt;=R231,O231&gt;=Quals!$F$3,O231&lt;=Quals!$H$3), OR(AND(K231&gt;=R231,P231&gt;=Quals!$F$3,P231&lt;=Quals!$H$3))))), MATCH((B231&amp;C231),Autos!C:C,0)),"Q",""),"")</f>
        <v/>
      </c>
      <c r="T231" s="1" t="str">
        <f>IF(AND(S231 = "Q", IF(ISNA(VLOOKUP((B231&amp;C231),Autos!C:C,1,FALSE)), "Not in Auto",)),"Check", "No need")</f>
        <v>No need</v>
      </c>
    </row>
    <row r="232" spans="1:20" x14ac:dyDescent="0.2">
      <c r="A232" t="str">
        <f>B232&amp;C232</f>
        <v>Kaleb CLARK200m</v>
      </c>
      <c r="B232" t="s">
        <v>537</v>
      </c>
      <c r="C232" s="6" t="s">
        <v>25</v>
      </c>
      <c r="D232" s="5">
        <v>38091</v>
      </c>
      <c r="E232">
        <v>1001</v>
      </c>
      <c r="F232" s="2">
        <v>20</v>
      </c>
      <c r="G232">
        <v>1008</v>
      </c>
      <c r="H232">
        <v>999</v>
      </c>
      <c r="I232">
        <v>984</v>
      </c>
      <c r="J232">
        <v>982</v>
      </c>
      <c r="K232">
        <v>982</v>
      </c>
      <c r="L232" s="5">
        <v>44471</v>
      </c>
      <c r="M232" s="5">
        <v>44481</v>
      </c>
      <c r="N232" s="5">
        <v>44591</v>
      </c>
      <c r="O232" s="5">
        <v>44465</v>
      </c>
      <c r="P232" s="56">
        <v>44485</v>
      </c>
      <c r="Q232" s="39">
        <f>RANK(E232,$E$3:$E$485)</f>
        <v>229</v>
      </c>
      <c r="R232" s="2">
        <f>VLOOKUP(C232,Quals!$A$2:$C$23,3,FALSE)</f>
        <v>1182</v>
      </c>
      <c r="S232" s="2" t="str">
        <f>_xlfn.IFNA(IF(OR(AND(G232&gt;=R232,L232&gt;=Quals!$F$3,L232&lt;=Quals!$H$3), OR(AND(H232&gt;=R232,M232&gt;=Quals!$F$3,M232&lt;=Quals!$H$3), OR(AND(I232&gt;=R232,N232&gt;=Quals!$F$3,N232&lt;=Quals!$H$3), OR(AND(J232&gt;=R232,O232&gt;=Quals!$F$3,O232&lt;=Quals!$H$3), OR(AND(K232&gt;=R232,P232&gt;=Quals!$F$3,P232&lt;=Quals!$H$3))))), MATCH((B232&amp;C232),Autos!C:C,0)),"Q",""),"")</f>
        <v/>
      </c>
      <c r="T232" s="1" t="str">
        <f>IF(AND(S232 = "Q", IF(ISNA(VLOOKUP((B232&amp;C232),Autos!C:C,1,FALSE)), "Not in Auto",)),"Check", "No need")</f>
        <v>No need</v>
      </c>
    </row>
    <row r="233" spans="1:20" x14ac:dyDescent="0.2">
      <c r="A233" t="str">
        <f>B233&amp;C233</f>
        <v>Christopher GEORDAS100m</v>
      </c>
      <c r="B233" t="s">
        <v>535</v>
      </c>
      <c r="C233" s="5" t="s">
        <v>2</v>
      </c>
      <c r="D233" s="5">
        <v>37235</v>
      </c>
      <c r="E233">
        <v>1000</v>
      </c>
      <c r="F233" s="2">
        <v>26</v>
      </c>
      <c r="G233">
        <v>1005</v>
      </c>
      <c r="H233">
        <v>990</v>
      </c>
      <c r="I233">
        <v>1005</v>
      </c>
      <c r="J233">
        <v>977</v>
      </c>
      <c r="K233">
        <v>965</v>
      </c>
      <c r="L233" s="5">
        <v>44568</v>
      </c>
      <c r="M233" s="5">
        <v>44610</v>
      </c>
      <c r="N233" s="5">
        <v>44610</v>
      </c>
      <c r="O233" s="5">
        <v>44519</v>
      </c>
      <c r="P233" s="56">
        <v>44622</v>
      </c>
      <c r="Q233" s="39">
        <f>RANK(E233,$E$3:$E$485)</f>
        <v>231</v>
      </c>
      <c r="R233" s="2">
        <f>VLOOKUP(C233,Quals!$A$2:$C$23,3,FALSE)</f>
        <v>1189</v>
      </c>
      <c r="S233" s="2" t="str">
        <f>_xlfn.IFNA(IF(OR(AND(G233&gt;=R233,L233&gt;=Quals!$F$3,L233&lt;=Quals!$H$3), OR(AND(H233&gt;=R233,M233&gt;=Quals!$F$3,M233&lt;=Quals!$H$3), OR(AND(I233&gt;=R233,N233&gt;=Quals!$F$3,N233&lt;=Quals!$H$3), OR(AND(J233&gt;=R233,O233&gt;=Quals!$F$3,O233&lt;=Quals!$H$3), OR(AND(K233&gt;=R233,P233&gt;=Quals!$F$3,P233&lt;=Quals!$H$3))))), MATCH((B233&amp;C233),Autos!C:C,0)),"Q",""),"")</f>
        <v/>
      </c>
      <c r="T233" s="1" t="str">
        <f>IF(AND(S233 = "Q", IF(ISNA(VLOOKUP((B233&amp;C233),Autos!C:C,1,FALSE)), "Not in Auto",)),"Check", "No need")</f>
        <v>No need</v>
      </c>
    </row>
    <row r="234" spans="1:20" x14ac:dyDescent="0.2">
      <c r="A234" t="str">
        <f>B234&amp;C234</f>
        <v>Jack BOULTON400m</v>
      </c>
      <c r="B234" t="s">
        <v>575</v>
      </c>
      <c r="C234" s="5" t="s">
        <v>26</v>
      </c>
      <c r="D234" s="5">
        <v>38152</v>
      </c>
      <c r="E234">
        <v>1000</v>
      </c>
      <c r="F234" s="2">
        <v>19</v>
      </c>
      <c r="G234">
        <v>1008</v>
      </c>
      <c r="H234">
        <v>1033</v>
      </c>
      <c r="I234">
        <v>1012</v>
      </c>
      <c r="J234">
        <v>949</v>
      </c>
      <c r="K234">
        <v>928</v>
      </c>
      <c r="L234" s="5">
        <v>44280</v>
      </c>
      <c r="M234" s="5">
        <v>44299</v>
      </c>
      <c r="N234" s="5">
        <v>44303</v>
      </c>
      <c r="O234" s="5">
        <v>44298</v>
      </c>
      <c r="P234" s="56">
        <v>44625</v>
      </c>
      <c r="Q234" s="39">
        <f>RANK(E234,$E$3:$E$485)</f>
        <v>231</v>
      </c>
      <c r="R234" s="2">
        <f>VLOOKUP(C234,Quals!$A$2:$C$23,3,FALSE)</f>
        <v>1187</v>
      </c>
      <c r="S234" s="2" t="str">
        <f>_xlfn.IFNA(IF(OR(AND(G234&gt;=R234,L234&gt;=Quals!$F$3,L234&lt;=Quals!$H$3), OR(AND(H234&gt;=R234,M234&gt;=Quals!$F$3,M234&lt;=Quals!$H$3), OR(AND(I234&gt;=R234,N234&gt;=Quals!$F$3,N234&lt;=Quals!$H$3), OR(AND(J234&gt;=R234,O234&gt;=Quals!$F$3,O234&lt;=Quals!$H$3), OR(AND(K234&gt;=R234,P234&gt;=Quals!$F$3,P234&lt;=Quals!$H$3))))), MATCH((B234&amp;C234),Autos!C:C,0)),"Q",""),"")</f>
        <v/>
      </c>
      <c r="T234" s="1" t="str">
        <f>IF(AND(S234 = "Q", IF(ISNA(VLOOKUP((B234&amp;C234),Autos!C:C,1,FALSE)), "Not in Auto",)),"Check", "No need")</f>
        <v>No need</v>
      </c>
    </row>
    <row r="235" spans="1:20" x14ac:dyDescent="0.2">
      <c r="A235" t="str">
        <f>B235&amp;C235</f>
        <v>Timothy HEYEShammer-throw</v>
      </c>
      <c r="B235" t="s">
        <v>803</v>
      </c>
      <c r="C235" s="5" t="s">
        <v>42</v>
      </c>
      <c r="D235" s="5">
        <v>35781</v>
      </c>
      <c r="E235">
        <v>1000</v>
      </c>
      <c r="F235" s="2">
        <v>4</v>
      </c>
      <c r="G235">
        <v>1021</v>
      </c>
      <c r="H235">
        <v>955</v>
      </c>
      <c r="I235">
        <v>962</v>
      </c>
      <c r="J235">
        <v>966</v>
      </c>
      <c r="K235">
        <v>930</v>
      </c>
      <c r="L235" s="5">
        <v>44632</v>
      </c>
      <c r="M235" s="5">
        <v>44302</v>
      </c>
      <c r="N235" s="5">
        <v>44612</v>
      </c>
      <c r="O235" s="5">
        <v>44548</v>
      </c>
      <c r="P235" s="56">
        <v>44280</v>
      </c>
      <c r="Q235" s="39">
        <f>RANK(E235,$E$3:$E$485)</f>
        <v>231</v>
      </c>
      <c r="R235" s="2">
        <f>VLOOKUP(C235,Quals!$A$2:$C$23,3,FALSE)</f>
        <v>1164</v>
      </c>
      <c r="S235" s="2" t="str">
        <f>_xlfn.IFNA(IF(OR(AND(G235&gt;=R235,L235&gt;=Quals!$F$3,L235&lt;=Quals!$H$3), OR(AND(H235&gt;=R235,M235&gt;=Quals!$F$3,M235&lt;=Quals!$H$3), OR(AND(I235&gt;=R235,N235&gt;=Quals!$F$3,N235&lt;=Quals!$H$3), OR(AND(J235&gt;=R235,O235&gt;=Quals!$F$3,O235&lt;=Quals!$H$3), OR(AND(K235&gt;=R235,P235&gt;=Quals!$F$3,P235&lt;=Quals!$H$3))))), MATCH((B235&amp;C235),Autos!C:C,0)),"Q",""),"")</f>
        <v/>
      </c>
      <c r="T235" s="1" t="str">
        <f>IF(AND(S235 = "Q", IF(ISNA(VLOOKUP((B235&amp;C235),Autos!C:C,1,FALSE)), "Not in Auto",)),"Check", "No need")</f>
        <v>No need</v>
      </c>
    </row>
    <row r="236" spans="1:20" x14ac:dyDescent="0.2">
      <c r="A236" t="str">
        <f>B236&amp;C236</f>
        <v>Cooper SHERMAN400m</v>
      </c>
      <c r="B236" t="s">
        <v>554</v>
      </c>
      <c r="C236" s="6" t="s">
        <v>26</v>
      </c>
      <c r="D236" s="5">
        <v>44671</v>
      </c>
      <c r="E236">
        <v>997</v>
      </c>
      <c r="F236" s="2">
        <v>20</v>
      </c>
      <c r="G236">
        <v>1032</v>
      </c>
      <c r="H236">
        <v>1011</v>
      </c>
      <c r="I236">
        <v>995</v>
      </c>
      <c r="J236">
        <v>959</v>
      </c>
      <c r="K236">
        <v>932</v>
      </c>
      <c r="L236" s="5">
        <v>44590</v>
      </c>
      <c r="M236" s="5">
        <v>44602</v>
      </c>
      <c r="N236" s="5">
        <v>44569</v>
      </c>
      <c r="O236" s="5">
        <v>44548</v>
      </c>
      <c r="P236" s="56">
        <v>44534</v>
      </c>
      <c r="Q236" s="39">
        <f>RANK(E236,$E$3:$E$485)</f>
        <v>234</v>
      </c>
      <c r="R236" s="2">
        <f>VLOOKUP(C236,Quals!$A$2:$C$23,3,FALSE)</f>
        <v>1187</v>
      </c>
      <c r="S236" s="2" t="str">
        <f>_xlfn.IFNA(IF(OR(AND(G236&gt;=R236,L236&gt;=Quals!$F$3,L236&lt;=Quals!$H$3), OR(AND(H236&gt;=R236,M236&gt;=Quals!$F$3,M236&lt;=Quals!$H$3), OR(AND(I236&gt;=R236,N236&gt;=Quals!$F$3,N236&lt;=Quals!$H$3), OR(AND(J236&gt;=R236,O236&gt;=Quals!$F$3,O236&lt;=Quals!$H$3), OR(AND(K236&gt;=R236,P236&gt;=Quals!$F$3,P236&lt;=Quals!$H$3))))), MATCH((B236&amp;C236),Autos!C:C,0)),"Q",""),"")</f>
        <v/>
      </c>
      <c r="T236" s="1" t="str">
        <f>IF(AND(S236 = "Q", IF(ISNA(VLOOKUP((B236&amp;C236),Autos!C:C,1,FALSE)), "Not in Auto",)),"Check", "No need")</f>
        <v>No need</v>
      </c>
    </row>
    <row r="237" spans="1:20" x14ac:dyDescent="0.2">
      <c r="A237" t="str">
        <f>B237&amp;C237</f>
        <v>Matthew SCARR1500m</v>
      </c>
      <c r="B237" t="s">
        <v>668</v>
      </c>
      <c r="C237" s="5" t="s">
        <v>28</v>
      </c>
      <c r="D237" s="5">
        <v>36010</v>
      </c>
      <c r="E237">
        <v>997</v>
      </c>
      <c r="F237" s="2">
        <v>23</v>
      </c>
      <c r="G237">
        <v>1052</v>
      </c>
      <c r="H237">
        <v>1030</v>
      </c>
      <c r="I237">
        <v>1010</v>
      </c>
      <c r="J237">
        <v>977</v>
      </c>
      <c r="K237">
        <v>909</v>
      </c>
      <c r="L237" s="5">
        <v>44619</v>
      </c>
      <c r="M237" s="5">
        <v>44331</v>
      </c>
      <c r="N237" s="5">
        <v>44597</v>
      </c>
      <c r="O237" s="5">
        <v>44295</v>
      </c>
      <c r="P237" s="56">
        <v>44318</v>
      </c>
      <c r="Q237" s="39">
        <f>RANK(E237,$E$3:$E$485)</f>
        <v>234</v>
      </c>
      <c r="R237" s="2">
        <f>VLOOKUP(C237,Quals!$A$2:$C$23,3,FALSE)</f>
        <v>1175</v>
      </c>
      <c r="S237" s="2" t="str">
        <f>_xlfn.IFNA(IF(OR(AND(G237&gt;=R237,L237&gt;=Quals!$F$3,L237&lt;=Quals!$H$3), OR(AND(H237&gt;=R237,M237&gt;=Quals!$F$3,M237&lt;=Quals!$H$3), OR(AND(I237&gt;=R237,N237&gt;=Quals!$F$3,N237&lt;=Quals!$H$3), OR(AND(J237&gt;=R237,O237&gt;=Quals!$F$3,O237&lt;=Quals!$H$3), OR(AND(K237&gt;=R237,P237&gt;=Quals!$F$3,P237&lt;=Quals!$H$3))))), MATCH((B237&amp;C237),Autos!C:C,0)),"Q",""),"")</f>
        <v/>
      </c>
      <c r="T237" s="1" t="str">
        <f>IF(AND(S237 = "Q", IF(ISNA(VLOOKUP((B237&amp;C237),Autos!C:C,1,FALSE)), "Not in Auto",)),"Check", "No need")</f>
        <v>No need</v>
      </c>
    </row>
    <row r="238" spans="1:20" x14ac:dyDescent="0.2">
      <c r="A238" t="str">
        <f>B238&amp;C238</f>
        <v>Leonard KING100m</v>
      </c>
      <c r="B238" t="s">
        <v>892</v>
      </c>
      <c r="C238" s="6" t="s">
        <v>2</v>
      </c>
      <c r="D238" s="5">
        <v>35649</v>
      </c>
      <c r="E238">
        <v>996</v>
      </c>
      <c r="F238" s="2">
        <v>27</v>
      </c>
      <c r="G238">
        <v>1031</v>
      </c>
      <c r="H238">
        <v>990</v>
      </c>
      <c r="I238">
        <v>997</v>
      </c>
      <c r="J238">
        <v>980</v>
      </c>
      <c r="K238">
        <v>974</v>
      </c>
      <c r="L238" s="5">
        <v>44548</v>
      </c>
      <c r="M238" s="5">
        <v>44590</v>
      </c>
      <c r="N238" s="5">
        <v>44590</v>
      </c>
      <c r="O238" s="5">
        <v>44590</v>
      </c>
      <c r="P238" s="56">
        <v>44625</v>
      </c>
      <c r="Q238" s="39">
        <f>RANK(E238,$E$3:$E$485)</f>
        <v>236</v>
      </c>
      <c r="R238" s="2">
        <f>VLOOKUP(C238,Quals!$A$2:$C$23,3,FALSE)</f>
        <v>1189</v>
      </c>
      <c r="S238" s="2" t="str">
        <f>_xlfn.IFNA(IF(OR(AND(G238&gt;=R238,L238&gt;=Quals!$F$3,L238&lt;=Quals!$H$3), OR(AND(H238&gt;=R238,M238&gt;=Quals!$F$3,M238&lt;=Quals!$H$3), OR(AND(I238&gt;=R238,N238&gt;=Quals!$F$3,N238&lt;=Quals!$H$3), OR(AND(J238&gt;=R238,O238&gt;=Quals!$F$3,O238&lt;=Quals!$H$3), OR(AND(K238&gt;=R238,P238&gt;=Quals!$F$3,P238&lt;=Quals!$H$3))))), MATCH((B238&amp;C238),Autos!C:C,0)),"Q",""),"")</f>
        <v/>
      </c>
      <c r="T238" s="1" t="str">
        <f>IF(AND(S238 = "Q", IF(ISNA(VLOOKUP((B238&amp;C238),Autos!C:C,1,FALSE)), "Not in Auto",)),"Check", "No need")</f>
        <v>No need</v>
      </c>
    </row>
    <row r="239" spans="1:20" x14ac:dyDescent="0.2">
      <c r="A239" t="str">
        <f>B239&amp;C239</f>
        <v>Max ROSIN800m</v>
      </c>
      <c r="B239" t="s">
        <v>620</v>
      </c>
      <c r="C239" s="5" t="s">
        <v>27</v>
      </c>
      <c r="D239" s="5">
        <v>44612</v>
      </c>
      <c r="E239">
        <v>996</v>
      </c>
      <c r="F239" s="2">
        <v>22</v>
      </c>
      <c r="G239">
        <v>1025</v>
      </c>
      <c r="H239">
        <v>1022</v>
      </c>
      <c r="I239">
        <v>976</v>
      </c>
      <c r="J239">
        <v>966</v>
      </c>
      <c r="K239">
        <v>962</v>
      </c>
      <c r="L239" s="5">
        <v>44301</v>
      </c>
      <c r="M239" s="5">
        <v>44282</v>
      </c>
      <c r="N239" s="5">
        <v>44279</v>
      </c>
      <c r="O239" s="5">
        <v>44287</v>
      </c>
      <c r="P239" s="56">
        <v>44548</v>
      </c>
      <c r="Q239" s="39">
        <f>RANK(E239,$E$3:$E$485)</f>
        <v>236</v>
      </c>
      <c r="R239" s="2">
        <f>VLOOKUP(C239,Quals!$A$2:$C$23,3,FALSE)</f>
        <v>1167</v>
      </c>
      <c r="S239" s="2" t="str">
        <f>_xlfn.IFNA(IF(OR(AND(G239&gt;=R239,L239&gt;=Quals!$F$3,L239&lt;=Quals!$H$3), OR(AND(H239&gt;=R239,M239&gt;=Quals!$F$3,M239&lt;=Quals!$H$3), OR(AND(I239&gt;=R239,N239&gt;=Quals!$F$3,N239&lt;=Quals!$H$3), OR(AND(J239&gt;=R239,O239&gt;=Quals!$F$3,O239&lt;=Quals!$H$3), OR(AND(K239&gt;=R239,P239&gt;=Quals!$F$3,P239&lt;=Quals!$H$3))))), MATCH((B239&amp;C239),Autos!C:C,0)),"Q",""),"")</f>
        <v/>
      </c>
      <c r="T239" s="1" t="str">
        <f>IF(AND(S239 = "Q", IF(ISNA(VLOOKUP((B239&amp;C239),Autos!C:C,1,FALSE)), "Not in Auto",)),"Check", "No need")</f>
        <v>No need</v>
      </c>
    </row>
    <row r="240" spans="1:20" x14ac:dyDescent="0.2">
      <c r="A240" t="str">
        <f>B240&amp;C240</f>
        <v>DeGras AMEKATA800m</v>
      </c>
      <c r="B240" t="s">
        <v>632</v>
      </c>
      <c r="C240" s="5" t="s">
        <v>27</v>
      </c>
      <c r="D240" s="5">
        <v>44581</v>
      </c>
      <c r="E240">
        <v>995</v>
      </c>
      <c r="F240" s="2">
        <v>23</v>
      </c>
      <c r="G240">
        <v>1016</v>
      </c>
      <c r="H240">
        <v>1007</v>
      </c>
      <c r="I240">
        <v>992</v>
      </c>
      <c r="J240">
        <v>980</v>
      </c>
      <c r="K240">
        <v>932</v>
      </c>
      <c r="L240" s="5">
        <v>44546</v>
      </c>
      <c r="M240" s="5">
        <v>44604</v>
      </c>
      <c r="N240" s="5">
        <v>44632</v>
      </c>
      <c r="O240" s="5">
        <v>44499</v>
      </c>
      <c r="P240" s="56">
        <v>44612</v>
      </c>
      <c r="Q240" s="39">
        <f>RANK(E240,$E$3:$E$485)</f>
        <v>238</v>
      </c>
      <c r="R240" s="2">
        <f>VLOOKUP(C240,Quals!$A$2:$C$23,3,FALSE)</f>
        <v>1167</v>
      </c>
      <c r="S240" s="2" t="str">
        <f>_xlfn.IFNA(IF(OR(AND(G240&gt;=R240,L240&gt;=Quals!$F$3,L240&lt;=Quals!$H$3), OR(AND(H240&gt;=R240,M240&gt;=Quals!$F$3,M240&lt;=Quals!$H$3), OR(AND(I240&gt;=R240,N240&gt;=Quals!$F$3,N240&lt;=Quals!$H$3), OR(AND(J240&gt;=R240,O240&gt;=Quals!$F$3,O240&lt;=Quals!$H$3), OR(AND(K240&gt;=R240,P240&gt;=Quals!$F$3,P240&lt;=Quals!$H$3))))), MATCH((B240&amp;C240),Autos!C:C,0)),"Q",""),"")</f>
        <v/>
      </c>
      <c r="T240" s="1" t="str">
        <f>IF(AND(S240 = "Q", IF(ISNA(VLOOKUP((B240&amp;C240),Autos!C:C,1,FALSE)), "Not in Auto",)),"Check", "No need")</f>
        <v>No need</v>
      </c>
    </row>
    <row r="241" spans="1:20" x14ac:dyDescent="0.2">
      <c r="A241" t="str">
        <f>B241&amp;C241</f>
        <v>Adam GODDARD1500m</v>
      </c>
      <c r="B241" t="s">
        <v>669</v>
      </c>
      <c r="C241" s="5" t="s">
        <v>28</v>
      </c>
      <c r="D241" s="5">
        <v>37826</v>
      </c>
      <c r="E241">
        <v>995</v>
      </c>
      <c r="F241" s="2">
        <v>24</v>
      </c>
      <c r="G241">
        <v>1011</v>
      </c>
      <c r="H241">
        <v>983</v>
      </c>
      <c r="I241">
        <v>974</v>
      </c>
      <c r="J241">
        <v>982</v>
      </c>
      <c r="K241">
        <v>941</v>
      </c>
      <c r="L241" s="5">
        <v>44630</v>
      </c>
      <c r="M241" s="5">
        <v>44281</v>
      </c>
      <c r="N241" s="5">
        <v>44611</v>
      </c>
      <c r="O241" s="5">
        <v>44299</v>
      </c>
      <c r="P241" s="56">
        <v>44352</v>
      </c>
      <c r="Q241" s="39">
        <f>RANK(E241,$E$3:$E$485)</f>
        <v>238</v>
      </c>
      <c r="R241" s="2">
        <f>VLOOKUP(C241,Quals!$A$2:$C$23,3,FALSE)</f>
        <v>1175</v>
      </c>
      <c r="S241" s="2" t="str">
        <f>_xlfn.IFNA(IF(OR(AND(G241&gt;=R241,L241&gt;=Quals!$F$3,L241&lt;=Quals!$H$3), OR(AND(H241&gt;=R241,M241&gt;=Quals!$F$3,M241&lt;=Quals!$H$3), OR(AND(I241&gt;=R241,N241&gt;=Quals!$F$3,N241&lt;=Quals!$H$3), OR(AND(J241&gt;=R241,O241&gt;=Quals!$F$3,O241&lt;=Quals!$H$3), OR(AND(K241&gt;=R241,P241&gt;=Quals!$F$3,P241&lt;=Quals!$H$3))))), MATCH((B241&amp;C241),Autos!C:C,0)),"Q",""),"")</f>
        <v/>
      </c>
      <c r="T241" s="1" t="str">
        <f>IF(AND(S241 = "Q", IF(ISNA(VLOOKUP((B241&amp;C241),Autos!C:C,1,FALSE)), "Not in Auto",)),"Check", "No need")</f>
        <v>No need</v>
      </c>
    </row>
    <row r="242" spans="1:20" x14ac:dyDescent="0.2">
      <c r="A242" t="str">
        <f>B242&amp;C242</f>
        <v>Declan CARMANdiscus-throw</v>
      </c>
      <c r="B242" t="s">
        <v>791</v>
      </c>
      <c r="C242" s="6" t="s">
        <v>40</v>
      </c>
      <c r="D242" s="5">
        <v>37069</v>
      </c>
      <c r="E242">
        <v>995</v>
      </c>
      <c r="F242" s="2">
        <v>4</v>
      </c>
      <c r="G242">
        <v>995</v>
      </c>
      <c r="H242">
        <v>976</v>
      </c>
      <c r="I242">
        <v>976</v>
      </c>
      <c r="J242">
        <v>989</v>
      </c>
      <c r="K242">
        <v>969</v>
      </c>
      <c r="L242" s="5">
        <v>44618</v>
      </c>
      <c r="M242" s="5">
        <v>44541</v>
      </c>
      <c r="N242" s="5">
        <v>44584</v>
      </c>
      <c r="O242" s="5">
        <v>44548</v>
      </c>
      <c r="P242" s="56">
        <v>44590</v>
      </c>
      <c r="Q242" s="39">
        <f>RANK(E242,$E$3:$E$485)</f>
        <v>238</v>
      </c>
      <c r="R242" s="2">
        <f>VLOOKUP(C242,Quals!$A$2:$C$23,3,FALSE)</f>
        <v>1171</v>
      </c>
      <c r="S242" s="2" t="str">
        <f>_xlfn.IFNA(IF(OR(AND(G242&gt;=R242,L242&gt;=Quals!$F$3,L242&lt;=Quals!$H$3), OR(AND(H242&gt;=R242,M242&gt;=Quals!$F$3,M242&lt;=Quals!$H$3), OR(AND(I242&gt;=R242,N242&gt;=Quals!$F$3,N242&lt;=Quals!$H$3), OR(AND(J242&gt;=R242,O242&gt;=Quals!$F$3,O242&lt;=Quals!$H$3), OR(AND(K242&gt;=R242,P242&gt;=Quals!$F$3,P242&lt;=Quals!$H$3))))), MATCH((B242&amp;C242),Autos!C:C,0)),"Q",""),"")</f>
        <v/>
      </c>
      <c r="T242" s="1" t="str">
        <f>IF(AND(S242 = "Q", IF(ISNA(VLOOKUP((B242&amp;C242),Autos!C:C,1,FALSE)), "Not in Auto",)),"Check", "No need")</f>
        <v>No need</v>
      </c>
    </row>
    <row r="243" spans="1:20" x14ac:dyDescent="0.2">
      <c r="A243" t="str">
        <f>B243&amp;C243</f>
        <v>Michael CRITICOSjavelin-throw</v>
      </c>
      <c r="B243" t="s">
        <v>810</v>
      </c>
      <c r="C243" s="5" t="s">
        <v>41</v>
      </c>
      <c r="D243" s="5">
        <v>34725</v>
      </c>
      <c r="E243">
        <v>995</v>
      </c>
      <c r="F243" s="2">
        <v>4</v>
      </c>
      <c r="G243">
        <v>992</v>
      </c>
      <c r="H243">
        <v>994</v>
      </c>
      <c r="I243">
        <v>953</v>
      </c>
      <c r="J243">
        <v>937</v>
      </c>
      <c r="K243">
        <v>946</v>
      </c>
      <c r="L243" s="5">
        <v>44304</v>
      </c>
      <c r="M243" s="5">
        <v>44366</v>
      </c>
      <c r="N243" s="5">
        <v>44359</v>
      </c>
      <c r="O243" s="5">
        <v>44352</v>
      </c>
      <c r="P243" s="56">
        <v>44611</v>
      </c>
      <c r="Q243" s="39">
        <f>RANK(E243,$E$3:$E$485)</f>
        <v>238</v>
      </c>
      <c r="R243" s="2">
        <f>VLOOKUP(C243,Quals!$A$2:$C$23,3,FALSE)</f>
        <v>1173</v>
      </c>
      <c r="S243" s="2" t="str">
        <f>_xlfn.IFNA(IF(OR(AND(G243&gt;=R243,L243&gt;=Quals!$F$3,L243&lt;=Quals!$H$3), OR(AND(H243&gt;=R243,M243&gt;=Quals!$F$3,M243&lt;=Quals!$H$3), OR(AND(I243&gt;=R243,N243&gt;=Quals!$F$3,N243&lt;=Quals!$H$3), OR(AND(J243&gt;=R243,O243&gt;=Quals!$F$3,O243&lt;=Quals!$H$3), OR(AND(K243&gt;=R243,P243&gt;=Quals!$F$3,P243&lt;=Quals!$H$3))))), MATCH((B243&amp;C243),Autos!C:C,0)),"Q",""),"")</f>
        <v/>
      </c>
      <c r="T243" s="1" t="str">
        <f>IF(AND(S243 = "Q", IF(ISNA(VLOOKUP((B243&amp;C243),Autos!C:C,1,FALSE)), "Not in Auto",)),"Check", "No need")</f>
        <v>No need</v>
      </c>
    </row>
    <row r="244" spans="1:20" x14ac:dyDescent="0.2">
      <c r="A244" t="str">
        <f>B244&amp;C244</f>
        <v>Dion FINOCCHIAROmarathon</v>
      </c>
      <c r="B244" t="s">
        <v>5014</v>
      </c>
      <c r="C244" s="5" t="s">
        <v>82</v>
      </c>
      <c r="D244" s="5">
        <v>32385</v>
      </c>
      <c r="E244">
        <v>994</v>
      </c>
      <c r="F244" s="2">
        <v>8</v>
      </c>
      <c r="G244">
        <v>1005</v>
      </c>
      <c r="H244">
        <v>983</v>
      </c>
      <c r="L244" s="5">
        <v>44542</v>
      </c>
      <c r="M244" s="5">
        <v>43863</v>
      </c>
      <c r="N244" s="5"/>
      <c r="O244" s="5"/>
      <c r="P244" s="56"/>
      <c r="Q244" s="39">
        <f>RANK(E244,$E$3:$E$485)</f>
        <v>242</v>
      </c>
      <c r="R244" s="2" t="str">
        <f>VLOOKUP(C244,Quals!$A$2:$C$23,3,FALSE)</f>
        <v>Discr.</v>
      </c>
      <c r="S244" s="2" t="str">
        <f>_xlfn.IFNA(IF(OR(AND(G244&gt;=R244,L244&gt;=Quals!$F$3,L244&lt;=Quals!$H$3), OR(AND(H244&gt;=R244,M244&gt;=Quals!$F$3,M244&lt;=Quals!$H$3), OR(AND(I244&gt;=R244,N244&gt;=Quals!$F$3,N244&lt;=Quals!$H$3), OR(AND(J244&gt;=R244,O244&gt;=Quals!$F$3,O244&lt;=Quals!$H$3), OR(AND(K244&gt;=R244,P244&gt;=Quals!$F$3,P244&lt;=Quals!$H$3))))), MATCH((B244&amp;C244),Autos!C:C,0)),"Q",""),"")</f>
        <v/>
      </c>
      <c r="T244" s="1" t="str">
        <f>IF(AND(S244 = "Q", IF(ISNA(VLOOKUP((B244&amp;C244),Autos!C:C,1,FALSE)), "Not in Auto",)),"Check", "No need")</f>
        <v>No need</v>
      </c>
    </row>
    <row r="245" spans="1:20" x14ac:dyDescent="0.2">
      <c r="A245" t="str">
        <f>B245&amp;C245</f>
        <v>Michael HANSFORD100m</v>
      </c>
      <c r="B245" t="s">
        <v>539</v>
      </c>
      <c r="C245" s="5" t="s">
        <v>2</v>
      </c>
      <c r="D245" s="5">
        <v>35751</v>
      </c>
      <c r="E245">
        <v>993</v>
      </c>
      <c r="F245" s="2">
        <v>28</v>
      </c>
      <c r="G245">
        <v>1011</v>
      </c>
      <c r="H245">
        <v>1005</v>
      </c>
      <c r="I245">
        <v>971</v>
      </c>
      <c r="J245">
        <v>966</v>
      </c>
      <c r="K245">
        <v>974</v>
      </c>
      <c r="L245" s="5">
        <v>44632</v>
      </c>
      <c r="M245" s="5">
        <v>44544</v>
      </c>
      <c r="N245" s="5">
        <v>44541</v>
      </c>
      <c r="O245" s="5">
        <v>44602</v>
      </c>
      <c r="P245" s="56">
        <v>44611</v>
      </c>
      <c r="Q245" s="39">
        <f>RANK(E245,$E$3:$E$485)</f>
        <v>243</v>
      </c>
      <c r="R245" s="2">
        <f>VLOOKUP(C245,Quals!$A$2:$C$23,3,FALSE)</f>
        <v>1189</v>
      </c>
      <c r="S245" s="2" t="str">
        <f>_xlfn.IFNA(IF(OR(AND(G245&gt;=R245,L245&gt;=Quals!$F$3,L245&lt;=Quals!$H$3), OR(AND(H245&gt;=R245,M245&gt;=Quals!$F$3,M245&lt;=Quals!$H$3), OR(AND(I245&gt;=R245,N245&gt;=Quals!$F$3,N245&lt;=Quals!$H$3), OR(AND(J245&gt;=R245,O245&gt;=Quals!$F$3,O245&lt;=Quals!$H$3), OR(AND(K245&gt;=R245,P245&gt;=Quals!$F$3,P245&lt;=Quals!$H$3))))), MATCH((B245&amp;C245),Autos!C:C,0)),"Q",""),"")</f>
        <v/>
      </c>
      <c r="T245" s="1" t="str">
        <f>IF(AND(S245 = "Q", IF(ISNA(VLOOKUP((B245&amp;C245),Autos!C:C,1,FALSE)), "Not in Auto",)),"Check", "No need")</f>
        <v>No need</v>
      </c>
    </row>
    <row r="246" spans="1:20" x14ac:dyDescent="0.2">
      <c r="A246" t="str">
        <f>B246&amp;C246</f>
        <v>Joel POCKLINGTONpole-vault</v>
      </c>
      <c r="B246" t="s">
        <v>785</v>
      </c>
      <c r="C246" s="5" t="s">
        <v>36</v>
      </c>
      <c r="D246" s="5">
        <v>31514</v>
      </c>
      <c r="E246">
        <v>993</v>
      </c>
      <c r="F246" s="2">
        <v>9</v>
      </c>
      <c r="G246">
        <v>1021</v>
      </c>
      <c r="H246">
        <v>1007</v>
      </c>
      <c r="I246">
        <v>967</v>
      </c>
      <c r="J246">
        <v>967</v>
      </c>
      <c r="K246">
        <v>953</v>
      </c>
      <c r="L246" s="5">
        <v>44292</v>
      </c>
      <c r="M246" s="5">
        <v>44626</v>
      </c>
      <c r="N246" s="5">
        <v>44532</v>
      </c>
      <c r="O246" s="5">
        <v>44609</v>
      </c>
      <c r="P246" s="56">
        <v>44604</v>
      </c>
      <c r="Q246" s="39">
        <f>RANK(E246,$E$3:$E$485)</f>
        <v>243</v>
      </c>
      <c r="R246" s="2">
        <f>VLOOKUP(C246,Quals!$A$2:$C$23,3,FALSE)</f>
        <v>1212</v>
      </c>
      <c r="S246" s="2" t="str">
        <f>_xlfn.IFNA(IF(OR(AND(G246&gt;=R246,L246&gt;=Quals!$F$3,L246&lt;=Quals!$H$3), OR(AND(H246&gt;=R246,M246&gt;=Quals!$F$3,M246&lt;=Quals!$H$3), OR(AND(I246&gt;=R246,N246&gt;=Quals!$F$3,N246&lt;=Quals!$H$3), OR(AND(J246&gt;=R246,O246&gt;=Quals!$F$3,O246&lt;=Quals!$H$3), OR(AND(K246&gt;=R246,P246&gt;=Quals!$F$3,P246&lt;=Quals!$H$3))))), MATCH((B246&amp;C246),Autos!C:C,0)),"Q",""),"")</f>
        <v/>
      </c>
      <c r="T246" s="1" t="str">
        <f>IF(AND(S246 = "Q", IF(ISNA(VLOOKUP((B246&amp;C246),Autos!C:C,1,FALSE)), "Not in Auto",)),"Check", "No need")</f>
        <v>No need</v>
      </c>
    </row>
    <row r="247" spans="1:20" x14ac:dyDescent="0.2">
      <c r="A247" t="str">
        <f>B247&amp;C247</f>
        <v>William BROWNhammer-throw</v>
      </c>
      <c r="B247" t="s">
        <v>804</v>
      </c>
      <c r="C247" s="5" t="s">
        <v>42</v>
      </c>
      <c r="D247" s="5">
        <v>35359</v>
      </c>
      <c r="E247">
        <v>993</v>
      </c>
      <c r="F247" s="2">
        <v>5</v>
      </c>
      <c r="G247">
        <v>990</v>
      </c>
      <c r="H247">
        <v>963</v>
      </c>
      <c r="I247">
        <v>977</v>
      </c>
      <c r="J247">
        <v>949</v>
      </c>
      <c r="K247">
        <v>919</v>
      </c>
      <c r="L247" s="5">
        <v>44302</v>
      </c>
      <c r="M247" s="5">
        <v>44632</v>
      </c>
      <c r="N247" s="5">
        <v>44612</v>
      </c>
      <c r="O247" s="5">
        <v>44584</v>
      </c>
      <c r="P247" s="56">
        <v>44569</v>
      </c>
      <c r="Q247" s="39">
        <f>RANK(E247,$E$3:$E$485)</f>
        <v>243</v>
      </c>
      <c r="R247" s="2">
        <f>VLOOKUP(C247,Quals!$A$2:$C$23,3,FALSE)</f>
        <v>1164</v>
      </c>
      <c r="S247" s="2" t="str">
        <f>_xlfn.IFNA(IF(OR(AND(G247&gt;=R247,L247&gt;=Quals!$F$3,L247&lt;=Quals!$H$3), OR(AND(H247&gt;=R247,M247&gt;=Quals!$F$3,M247&lt;=Quals!$H$3), OR(AND(I247&gt;=R247,N247&gt;=Quals!$F$3,N247&lt;=Quals!$H$3), OR(AND(J247&gt;=R247,O247&gt;=Quals!$F$3,O247&lt;=Quals!$H$3), OR(AND(K247&gt;=R247,P247&gt;=Quals!$F$3,P247&lt;=Quals!$H$3))))), MATCH((B247&amp;C247),Autos!C:C,0)),"Q",""),"")</f>
        <v/>
      </c>
      <c r="T247" s="1" t="str">
        <f>IF(AND(S247 = "Q", IF(ISNA(VLOOKUP((B247&amp;C247),Autos!C:C,1,FALSE)), "Not in Auto",)),"Check", "No need")</f>
        <v>No need</v>
      </c>
    </row>
    <row r="248" spans="1:20" x14ac:dyDescent="0.2">
      <c r="A248" t="str">
        <f>B248&amp;C248</f>
        <v>Jack ATHERTON800m</v>
      </c>
      <c r="B248" t="s">
        <v>626</v>
      </c>
      <c r="C248" s="5" t="s">
        <v>27</v>
      </c>
      <c r="D248" s="5">
        <v>37049</v>
      </c>
      <c r="E248">
        <v>992</v>
      </c>
      <c r="F248" s="2">
        <v>24</v>
      </c>
      <c r="G248">
        <v>995</v>
      </c>
      <c r="H248">
        <v>995</v>
      </c>
      <c r="I248">
        <v>984</v>
      </c>
      <c r="J248">
        <v>963</v>
      </c>
      <c r="K248">
        <v>968</v>
      </c>
      <c r="L248" s="5">
        <v>44600</v>
      </c>
      <c r="M248" s="5">
        <v>44576</v>
      </c>
      <c r="N248" s="5">
        <v>44286</v>
      </c>
      <c r="O248" s="5">
        <v>44612</v>
      </c>
      <c r="P248" s="56">
        <v>44301</v>
      </c>
      <c r="Q248" s="39">
        <f>RANK(E248,$E$3:$E$485)</f>
        <v>246</v>
      </c>
      <c r="R248" s="2">
        <f>VLOOKUP(C248,Quals!$A$2:$C$23,3,FALSE)</f>
        <v>1167</v>
      </c>
      <c r="S248" s="2" t="str">
        <f>_xlfn.IFNA(IF(OR(AND(G248&gt;=R248,L248&gt;=Quals!$F$3,L248&lt;=Quals!$H$3), OR(AND(H248&gt;=R248,M248&gt;=Quals!$F$3,M248&lt;=Quals!$H$3), OR(AND(I248&gt;=R248,N248&gt;=Quals!$F$3,N248&lt;=Quals!$H$3), OR(AND(J248&gt;=R248,O248&gt;=Quals!$F$3,O248&lt;=Quals!$H$3), OR(AND(K248&gt;=R248,P248&gt;=Quals!$F$3,P248&lt;=Quals!$H$3))))), MATCH((B248&amp;C248),Autos!C:C,0)),"Q",""),"")</f>
        <v/>
      </c>
      <c r="T248" s="1" t="str">
        <f>IF(AND(S248 = "Q", IF(ISNA(VLOOKUP((B248&amp;C248),Autos!C:C,1,FALSE)), "Not in Auto",)),"Check", "No need")</f>
        <v>No need</v>
      </c>
    </row>
    <row r="249" spans="1:20" x14ac:dyDescent="0.2">
      <c r="A249" t="str">
        <f>B249&amp;C249</f>
        <v>Harvey CHILCOTT3000msc</v>
      </c>
      <c r="B249" t="s">
        <v>684</v>
      </c>
      <c r="C249" s="5" t="s">
        <v>34</v>
      </c>
      <c r="D249" s="5">
        <v>36609</v>
      </c>
      <c r="E249">
        <v>992</v>
      </c>
      <c r="F249" s="2">
        <v>10</v>
      </c>
      <c r="G249">
        <v>1011</v>
      </c>
      <c r="H249">
        <v>976</v>
      </c>
      <c r="I249">
        <v>983</v>
      </c>
      <c r="L249" s="5">
        <v>44331</v>
      </c>
      <c r="M249" s="5">
        <v>44289</v>
      </c>
      <c r="N249" s="5">
        <v>44316</v>
      </c>
      <c r="O249" s="5"/>
      <c r="P249" s="56"/>
      <c r="Q249" s="39">
        <f>RANK(E249,$E$3:$E$485)</f>
        <v>246</v>
      </c>
      <c r="R249" s="2">
        <f>VLOOKUP(C249,Quals!$A$2:$C$23,3,FALSE)</f>
        <v>1158</v>
      </c>
      <c r="S249" s="2" t="str">
        <f>_xlfn.IFNA(IF(OR(AND(G249&gt;=R249,L249&gt;=Quals!$F$3,L249&lt;=Quals!$H$3), OR(AND(H249&gt;=R249,M249&gt;=Quals!$F$3,M249&lt;=Quals!$H$3), OR(AND(I249&gt;=R249,N249&gt;=Quals!$F$3,N249&lt;=Quals!$H$3), OR(AND(J249&gt;=R249,O249&gt;=Quals!$F$3,O249&lt;=Quals!$H$3), OR(AND(K249&gt;=R249,P249&gt;=Quals!$F$3,P249&lt;=Quals!$H$3))))), MATCH((B249&amp;C249),Autos!C:C,0)),"Q",""),"")</f>
        <v/>
      </c>
      <c r="T249" s="1" t="str">
        <f>IF(AND(S249 = "Q", IF(ISNA(VLOOKUP((B249&amp;C249),Autos!C:C,1,FALSE)), "Not in Auto",)),"Check", "No need")</f>
        <v>No need</v>
      </c>
    </row>
    <row r="250" spans="1:20" x14ac:dyDescent="0.2">
      <c r="A250" t="str">
        <f>B250&amp;C250</f>
        <v>Riley COCKS5000m</v>
      </c>
      <c r="B250" t="s">
        <v>714</v>
      </c>
      <c r="C250" s="5" t="s">
        <v>29</v>
      </c>
      <c r="D250" s="5">
        <v>35060</v>
      </c>
      <c r="E250">
        <v>992</v>
      </c>
      <c r="F250" s="2">
        <v>20</v>
      </c>
      <c r="G250">
        <v>1047</v>
      </c>
      <c r="H250">
        <v>986</v>
      </c>
      <c r="I250">
        <v>945</v>
      </c>
      <c r="L250" s="5">
        <v>44604</v>
      </c>
      <c r="M250" s="5">
        <v>44595</v>
      </c>
      <c r="N250" s="5">
        <v>44628</v>
      </c>
      <c r="O250" s="5"/>
      <c r="P250" s="56"/>
      <c r="Q250" s="39">
        <f>RANK(E250,$E$3:$E$485)</f>
        <v>246</v>
      </c>
      <c r="R250" s="2">
        <f>VLOOKUP(C250,Quals!$A$2:$C$23,3,FALSE)</f>
        <v>1161</v>
      </c>
      <c r="S250" s="2" t="str">
        <f>_xlfn.IFNA(IF(OR(AND(G250&gt;=R250,L250&gt;=Quals!$F$3,L250&lt;=Quals!$H$3), OR(AND(H250&gt;=R250,M250&gt;=Quals!$F$3,M250&lt;=Quals!$H$3), OR(AND(I250&gt;=R250,N250&gt;=Quals!$F$3,N250&lt;=Quals!$H$3), OR(AND(J250&gt;=R250,O250&gt;=Quals!$F$3,O250&lt;=Quals!$H$3), OR(AND(K250&gt;=R250,P250&gt;=Quals!$F$3,P250&lt;=Quals!$H$3))))), MATCH((B250&amp;C250),Autos!C:C,0)),"Q",""),"")</f>
        <v/>
      </c>
      <c r="T250" s="1" t="str">
        <f>IF(AND(S250 = "Q", IF(ISNA(VLOOKUP((B250&amp;C250),Autos!C:C,1,FALSE)), "Not in Auto",)),"Check", "No need")</f>
        <v>No need</v>
      </c>
    </row>
    <row r="251" spans="1:20" x14ac:dyDescent="0.2">
      <c r="A251" t="str">
        <f>B251&amp;C251</f>
        <v>Matthew FRIAR100m</v>
      </c>
      <c r="B251" t="s">
        <v>550</v>
      </c>
      <c r="C251" s="6" t="s">
        <v>2</v>
      </c>
      <c r="D251" s="5">
        <v>44640</v>
      </c>
      <c r="E251">
        <v>991</v>
      </c>
      <c r="F251" s="2">
        <v>29</v>
      </c>
      <c r="G251">
        <v>1031</v>
      </c>
      <c r="H251">
        <v>983</v>
      </c>
      <c r="I251">
        <v>977</v>
      </c>
      <c r="J251">
        <v>959</v>
      </c>
      <c r="K251">
        <v>968</v>
      </c>
      <c r="L251" s="5">
        <v>44632</v>
      </c>
      <c r="M251" s="5">
        <v>44597</v>
      </c>
      <c r="N251" s="5">
        <v>44569</v>
      </c>
      <c r="O251" s="5">
        <v>44602</v>
      </c>
      <c r="P251" s="56">
        <v>44544</v>
      </c>
      <c r="Q251" s="39">
        <f>RANK(E251,$E$3:$E$485)</f>
        <v>249</v>
      </c>
      <c r="R251" s="2">
        <f>VLOOKUP(C251,Quals!$A$2:$C$23,3,FALSE)</f>
        <v>1189</v>
      </c>
      <c r="S251" s="2" t="str">
        <f>_xlfn.IFNA(IF(OR(AND(G251&gt;=R251,L251&gt;=Quals!$F$3,L251&lt;=Quals!$H$3), OR(AND(H251&gt;=R251,M251&gt;=Quals!$F$3,M251&lt;=Quals!$H$3), OR(AND(I251&gt;=R251,N251&gt;=Quals!$F$3,N251&lt;=Quals!$H$3), OR(AND(J251&gt;=R251,O251&gt;=Quals!$F$3,O251&lt;=Quals!$H$3), OR(AND(K251&gt;=R251,P251&gt;=Quals!$F$3,P251&lt;=Quals!$H$3))))), MATCH((B251&amp;C251),Autos!C:C,0)),"Q",""),"")</f>
        <v/>
      </c>
      <c r="T251" s="1" t="str">
        <f>IF(AND(S251 = "Q", IF(ISNA(VLOOKUP((B251&amp;C251),Autos!C:C,1,FALSE)), "Not in Auto",)),"Check", "No need")</f>
        <v>No need</v>
      </c>
    </row>
    <row r="252" spans="1:20" x14ac:dyDescent="0.2">
      <c r="A252" t="str">
        <f>B252&amp;C252</f>
        <v>Jagga PYBUS200m</v>
      </c>
      <c r="B252" t="s">
        <v>528</v>
      </c>
      <c r="C252" s="5" t="s">
        <v>25</v>
      </c>
      <c r="D252" s="5">
        <v>37054</v>
      </c>
      <c r="E252">
        <v>991</v>
      </c>
      <c r="F252" s="2">
        <v>21</v>
      </c>
      <c r="G252">
        <v>1053</v>
      </c>
      <c r="H252">
        <v>1018</v>
      </c>
      <c r="I252">
        <v>991</v>
      </c>
      <c r="J252">
        <v>956</v>
      </c>
      <c r="K252">
        <v>874</v>
      </c>
      <c r="L252" s="5">
        <v>44582</v>
      </c>
      <c r="M252" s="5">
        <v>44632</v>
      </c>
      <c r="N252" s="5">
        <v>44612</v>
      </c>
      <c r="O252" s="5">
        <v>44520</v>
      </c>
      <c r="P252" s="56">
        <v>44612</v>
      </c>
      <c r="Q252" s="39">
        <f>RANK(E252,$E$3:$E$485)</f>
        <v>249</v>
      </c>
      <c r="R252" s="2">
        <f>VLOOKUP(C252,Quals!$A$2:$C$23,3,FALSE)</f>
        <v>1182</v>
      </c>
      <c r="S252" s="2" t="str">
        <f>_xlfn.IFNA(IF(OR(AND(G252&gt;=R252,L252&gt;=Quals!$F$3,L252&lt;=Quals!$H$3), OR(AND(H252&gt;=R252,M252&gt;=Quals!$F$3,M252&lt;=Quals!$H$3), OR(AND(I252&gt;=R252,N252&gt;=Quals!$F$3,N252&lt;=Quals!$H$3), OR(AND(J252&gt;=R252,O252&gt;=Quals!$F$3,O252&lt;=Quals!$H$3), OR(AND(K252&gt;=R252,P252&gt;=Quals!$F$3,P252&lt;=Quals!$H$3))))), MATCH((B252&amp;C252),Autos!C:C,0)),"Q",""),"")</f>
        <v/>
      </c>
      <c r="T252" s="1" t="str">
        <f>IF(AND(S252 = "Q", IF(ISNA(VLOOKUP((B252&amp;C252),Autos!C:C,1,FALSE)), "Not in Auto",)),"Check", "No need")</f>
        <v>No need</v>
      </c>
    </row>
    <row r="253" spans="1:20" x14ac:dyDescent="0.2">
      <c r="A253" t="str">
        <f>B253&amp;C253</f>
        <v>Kyle NICOLUSSI200m</v>
      </c>
      <c r="B253" t="s">
        <v>536</v>
      </c>
      <c r="C253" s="5" t="s">
        <v>25</v>
      </c>
      <c r="D253" s="5">
        <v>36381</v>
      </c>
      <c r="E253">
        <v>991</v>
      </c>
      <c r="F253" s="2">
        <v>22</v>
      </c>
      <c r="G253">
        <v>1025</v>
      </c>
      <c r="H253">
        <v>1001</v>
      </c>
      <c r="I253">
        <v>992</v>
      </c>
      <c r="J253">
        <v>984</v>
      </c>
      <c r="K253">
        <v>936</v>
      </c>
      <c r="L253" s="5">
        <v>44626</v>
      </c>
      <c r="M253" s="5">
        <v>44541</v>
      </c>
      <c r="N253" s="5">
        <v>44612</v>
      </c>
      <c r="O253" s="5">
        <v>44527</v>
      </c>
      <c r="P253" s="56">
        <v>44612</v>
      </c>
      <c r="Q253" s="39">
        <f>RANK(E253,$E$3:$E$485)</f>
        <v>249</v>
      </c>
      <c r="R253" s="2">
        <f>VLOOKUP(C253,Quals!$A$2:$C$23,3,FALSE)</f>
        <v>1182</v>
      </c>
      <c r="S253" s="2" t="str">
        <f>_xlfn.IFNA(IF(OR(AND(G253&gt;=R253,L253&gt;=Quals!$F$3,L253&lt;=Quals!$H$3), OR(AND(H253&gt;=R253,M253&gt;=Quals!$F$3,M253&lt;=Quals!$H$3), OR(AND(I253&gt;=R253,N253&gt;=Quals!$F$3,N253&lt;=Quals!$H$3), OR(AND(J253&gt;=R253,O253&gt;=Quals!$F$3,O253&lt;=Quals!$H$3), OR(AND(K253&gt;=R253,P253&gt;=Quals!$F$3,P253&lt;=Quals!$H$3))))), MATCH((B253&amp;C253),Autos!C:C,0)),"Q",""),"")</f>
        <v/>
      </c>
      <c r="T253" s="1" t="str">
        <f>IF(AND(S253 = "Q", IF(ISNA(VLOOKUP((B253&amp;C253),Autos!C:C,1,FALSE)), "Not in Auto",)),"Check", "No need")</f>
        <v>No need</v>
      </c>
    </row>
    <row r="254" spans="1:20" x14ac:dyDescent="0.2">
      <c r="A254" t="str">
        <f>B254&amp;C254</f>
        <v>Michael TSOTSOS400mh</v>
      </c>
      <c r="B254" t="s">
        <v>604</v>
      </c>
      <c r="C254" s="5" t="s">
        <v>33</v>
      </c>
      <c r="D254" s="5">
        <v>36333</v>
      </c>
      <c r="E254">
        <v>991</v>
      </c>
      <c r="F254" s="2">
        <v>8</v>
      </c>
      <c r="G254">
        <v>996</v>
      </c>
      <c r="H254">
        <v>1010</v>
      </c>
      <c r="I254">
        <v>972</v>
      </c>
      <c r="J254">
        <v>975</v>
      </c>
      <c r="K254">
        <v>964</v>
      </c>
      <c r="L254" s="5">
        <v>44618</v>
      </c>
      <c r="M254" s="5">
        <v>44576</v>
      </c>
      <c r="N254" s="5">
        <v>44280</v>
      </c>
      <c r="O254" s="5">
        <v>44602</v>
      </c>
      <c r="P254" s="56">
        <v>44589</v>
      </c>
      <c r="Q254" s="39">
        <f>RANK(E254,$E$3:$E$485)</f>
        <v>249</v>
      </c>
      <c r="R254" s="2">
        <f>VLOOKUP(C254,Quals!$A$2:$C$23,3,FALSE)</f>
        <v>1185</v>
      </c>
      <c r="S254" s="2" t="str">
        <f>_xlfn.IFNA(IF(OR(AND(G254&gt;=R254,L254&gt;=Quals!$F$3,L254&lt;=Quals!$H$3), OR(AND(H254&gt;=R254,M254&gt;=Quals!$F$3,M254&lt;=Quals!$H$3), OR(AND(I254&gt;=R254,N254&gt;=Quals!$F$3,N254&lt;=Quals!$H$3), OR(AND(J254&gt;=R254,O254&gt;=Quals!$F$3,O254&lt;=Quals!$H$3), OR(AND(K254&gt;=R254,P254&gt;=Quals!$F$3,P254&lt;=Quals!$H$3))))), MATCH((B254&amp;C254),Autos!C:C,0)),"Q",""),"")</f>
        <v/>
      </c>
      <c r="T254" s="1" t="str">
        <f>IF(AND(S254 = "Q", IF(ISNA(VLOOKUP((B254&amp;C254),Autos!C:C,1,FALSE)), "Not in Auto",)),"Check", "No need")</f>
        <v>No need</v>
      </c>
    </row>
    <row r="255" spans="1:20" x14ac:dyDescent="0.2">
      <c r="A255" t="str">
        <f>B255&amp;C255</f>
        <v>Jin Su JUNG100m</v>
      </c>
      <c r="B255" t="s">
        <v>525</v>
      </c>
      <c r="C255" s="5" t="s">
        <v>2</v>
      </c>
      <c r="D255" s="5">
        <v>34289</v>
      </c>
      <c r="E255">
        <v>990</v>
      </c>
      <c r="F255" s="2">
        <v>30</v>
      </c>
      <c r="G255">
        <v>1022</v>
      </c>
      <c r="H255">
        <v>999</v>
      </c>
      <c r="I255">
        <v>983</v>
      </c>
      <c r="J255">
        <v>975</v>
      </c>
      <c r="K255">
        <v>968</v>
      </c>
      <c r="L255" s="5">
        <v>44282</v>
      </c>
      <c r="M255" s="5">
        <v>44625</v>
      </c>
      <c r="N255" s="5">
        <v>44352</v>
      </c>
      <c r="O255" s="5">
        <v>44576</v>
      </c>
      <c r="P255" s="56">
        <v>44359</v>
      </c>
      <c r="Q255" s="39">
        <f>RANK(E255,$E$3:$E$485)</f>
        <v>253</v>
      </c>
      <c r="R255" s="2">
        <f>VLOOKUP(C255,Quals!$A$2:$C$23,3,FALSE)</f>
        <v>1189</v>
      </c>
      <c r="S255" s="2" t="str">
        <f>_xlfn.IFNA(IF(OR(AND(G255&gt;=R255,L255&gt;=Quals!$F$3,L255&lt;=Quals!$H$3), OR(AND(H255&gt;=R255,M255&gt;=Quals!$F$3,M255&lt;=Quals!$H$3), OR(AND(I255&gt;=R255,N255&gt;=Quals!$F$3,N255&lt;=Quals!$H$3), OR(AND(J255&gt;=R255,O255&gt;=Quals!$F$3,O255&lt;=Quals!$H$3), OR(AND(K255&gt;=R255,P255&gt;=Quals!$F$3,P255&lt;=Quals!$H$3))))), MATCH((B255&amp;C255),Autos!C:C,0)),"Q",""),"")</f>
        <v/>
      </c>
      <c r="T255" s="1" t="str">
        <f>IF(AND(S255 = "Q", IF(ISNA(VLOOKUP((B255&amp;C255),Autos!C:C,1,FALSE)), "Not in Auto",)),"Check", "No need")</f>
        <v>No need</v>
      </c>
    </row>
    <row r="256" spans="1:20" x14ac:dyDescent="0.2">
      <c r="A256" t="str">
        <f>B256&amp;C256</f>
        <v>Nicholas DONALDSON200m</v>
      </c>
      <c r="B256" t="s">
        <v>568</v>
      </c>
      <c r="C256" s="5" t="s">
        <v>25</v>
      </c>
      <c r="D256" s="5">
        <v>37561</v>
      </c>
      <c r="E256">
        <v>990</v>
      </c>
      <c r="F256" s="2">
        <v>23</v>
      </c>
      <c r="G256">
        <v>1007</v>
      </c>
      <c r="H256">
        <v>981</v>
      </c>
      <c r="I256">
        <v>980</v>
      </c>
      <c r="J256">
        <v>981</v>
      </c>
      <c r="K256">
        <v>953</v>
      </c>
      <c r="L256" s="5">
        <v>44576</v>
      </c>
      <c r="M256" s="5">
        <v>44548</v>
      </c>
      <c r="N256" s="5">
        <v>44625</v>
      </c>
      <c r="O256" s="5">
        <v>44591</v>
      </c>
      <c r="P256" s="56">
        <v>44591</v>
      </c>
      <c r="Q256" s="39">
        <f>RANK(E256,$E$3:$E$485)</f>
        <v>253</v>
      </c>
      <c r="R256" s="2">
        <f>VLOOKUP(C256,Quals!$A$2:$C$23,3,FALSE)</f>
        <v>1182</v>
      </c>
      <c r="S256" s="2" t="str">
        <f>_xlfn.IFNA(IF(OR(AND(G256&gt;=R256,L256&gt;=Quals!$F$3,L256&lt;=Quals!$H$3), OR(AND(H256&gt;=R256,M256&gt;=Quals!$F$3,M256&lt;=Quals!$H$3), OR(AND(I256&gt;=R256,N256&gt;=Quals!$F$3,N256&lt;=Quals!$H$3), OR(AND(J256&gt;=R256,O256&gt;=Quals!$F$3,O256&lt;=Quals!$H$3), OR(AND(K256&gt;=R256,P256&gt;=Quals!$F$3,P256&lt;=Quals!$H$3))))), MATCH((B256&amp;C256),Autos!C:C,0)),"Q",""),"")</f>
        <v/>
      </c>
      <c r="T256" s="1" t="str">
        <f>IF(AND(S256 = "Q", IF(ISNA(VLOOKUP((B256&amp;C256),Autos!C:C,1,FALSE)), "Not in Auto",)),"Check", "No need")</f>
        <v>No need</v>
      </c>
    </row>
    <row r="257" spans="1:20" x14ac:dyDescent="0.2">
      <c r="A257" t="str">
        <f>B257&amp;C257</f>
        <v>Hugo WHITEHEAD200m</v>
      </c>
      <c r="B257" t="s">
        <v>5004</v>
      </c>
      <c r="C257" s="5" t="s">
        <v>25</v>
      </c>
      <c r="D257" s="5">
        <v>36294</v>
      </c>
      <c r="E257">
        <v>990</v>
      </c>
      <c r="F257" s="2">
        <v>24</v>
      </c>
      <c r="G257">
        <v>1008</v>
      </c>
      <c r="H257">
        <v>1005</v>
      </c>
      <c r="I257">
        <v>989</v>
      </c>
      <c r="J257">
        <v>971</v>
      </c>
      <c r="K257">
        <v>970</v>
      </c>
      <c r="L257" s="5">
        <v>44626</v>
      </c>
      <c r="M257" s="5">
        <v>44626</v>
      </c>
      <c r="N257" s="5">
        <v>44612</v>
      </c>
      <c r="O257" s="5">
        <v>44304</v>
      </c>
      <c r="P257" s="56">
        <v>44612</v>
      </c>
      <c r="Q257" s="39">
        <f>RANK(E257,$E$3:$E$485)</f>
        <v>253</v>
      </c>
      <c r="R257" s="2">
        <f>VLOOKUP(C257,Quals!$A$2:$C$23,3,FALSE)</f>
        <v>1182</v>
      </c>
      <c r="S257" s="2" t="str">
        <f>_xlfn.IFNA(IF(OR(AND(G257&gt;=R257,L257&gt;=Quals!$F$3,L257&lt;=Quals!$H$3), OR(AND(H257&gt;=R257,M257&gt;=Quals!$F$3,M257&lt;=Quals!$H$3), OR(AND(I257&gt;=R257,N257&gt;=Quals!$F$3,N257&lt;=Quals!$H$3), OR(AND(J257&gt;=R257,O257&gt;=Quals!$F$3,O257&lt;=Quals!$H$3), OR(AND(K257&gt;=R257,P257&gt;=Quals!$F$3,P257&lt;=Quals!$H$3))))), MATCH((B257&amp;C257),Autos!C:C,0)),"Q",""),"")</f>
        <v/>
      </c>
      <c r="T257" s="1" t="str">
        <f>IF(AND(S257 = "Q", IF(ISNA(VLOOKUP((B257&amp;C257),Autos!C:C,1,FALSE)), "Not in Auto",)),"Check", "No need")</f>
        <v>No need</v>
      </c>
    </row>
    <row r="258" spans="1:20" x14ac:dyDescent="0.2">
      <c r="A258" t="str">
        <f>B258&amp;C258</f>
        <v>Harvey MURRANT400m</v>
      </c>
      <c r="B258" t="s">
        <v>594</v>
      </c>
      <c r="C258" s="5" t="s">
        <v>26</v>
      </c>
      <c r="D258" s="5">
        <v>36226</v>
      </c>
      <c r="E258">
        <v>990</v>
      </c>
      <c r="F258" s="2">
        <v>21</v>
      </c>
      <c r="G258">
        <v>1001</v>
      </c>
      <c r="H258">
        <v>987</v>
      </c>
      <c r="I258">
        <v>995</v>
      </c>
      <c r="J258">
        <v>961</v>
      </c>
      <c r="K258">
        <v>962</v>
      </c>
      <c r="L258" s="5">
        <v>44569</v>
      </c>
      <c r="M258" s="5">
        <v>44548</v>
      </c>
      <c r="N258" s="5">
        <v>44590</v>
      </c>
      <c r="O258" s="5">
        <v>44612</v>
      </c>
      <c r="P258" s="56">
        <v>44520</v>
      </c>
      <c r="Q258" s="39">
        <f>RANK(E258,$E$3:$E$485)</f>
        <v>253</v>
      </c>
      <c r="R258" s="2">
        <f>VLOOKUP(C258,Quals!$A$2:$C$23,3,FALSE)</f>
        <v>1187</v>
      </c>
      <c r="S258" s="2" t="str">
        <f>_xlfn.IFNA(IF(OR(AND(G258&gt;=R258,L258&gt;=Quals!$F$3,L258&lt;=Quals!$H$3), OR(AND(H258&gt;=R258,M258&gt;=Quals!$F$3,M258&lt;=Quals!$H$3), OR(AND(I258&gt;=R258,N258&gt;=Quals!$F$3,N258&lt;=Quals!$H$3), OR(AND(J258&gt;=R258,O258&gt;=Quals!$F$3,O258&lt;=Quals!$H$3), OR(AND(K258&gt;=R258,P258&gt;=Quals!$F$3,P258&lt;=Quals!$H$3))))), MATCH((B258&amp;C258),Autos!C:C,0)),"Q",""),"")</f>
        <v/>
      </c>
      <c r="T258" s="1" t="str">
        <f>IF(AND(S258 = "Q", IF(ISNA(VLOOKUP((B258&amp;C258),Autos!C:C,1,FALSE)), "Not in Auto",)),"Check", "No need")</f>
        <v>No need</v>
      </c>
    </row>
    <row r="259" spans="1:20" x14ac:dyDescent="0.2">
      <c r="A259" t="str">
        <f>B259&amp;C259</f>
        <v>Williams LEWIS1500m</v>
      </c>
      <c r="B259" t="s">
        <v>903</v>
      </c>
      <c r="C259" s="5" t="s">
        <v>28</v>
      </c>
      <c r="D259" s="5">
        <v>36793</v>
      </c>
      <c r="E259">
        <v>990</v>
      </c>
      <c r="F259" s="2">
        <v>25</v>
      </c>
      <c r="G259">
        <v>1028</v>
      </c>
      <c r="H259">
        <v>997</v>
      </c>
      <c r="I259">
        <v>970</v>
      </c>
      <c r="J259">
        <v>945</v>
      </c>
      <c r="K259">
        <v>947</v>
      </c>
      <c r="L259" s="5">
        <v>44630</v>
      </c>
      <c r="M259" s="5">
        <v>44546</v>
      </c>
      <c r="N259" s="5">
        <v>44587</v>
      </c>
      <c r="O259" s="5">
        <v>44611</v>
      </c>
      <c r="P259" s="56">
        <v>44581</v>
      </c>
      <c r="Q259" s="39">
        <f>RANK(E259,$E$3:$E$485)</f>
        <v>253</v>
      </c>
      <c r="R259" s="2">
        <f>VLOOKUP(C259,Quals!$A$2:$C$23,3,FALSE)</f>
        <v>1175</v>
      </c>
      <c r="S259" s="2" t="str">
        <f>_xlfn.IFNA(IF(OR(AND(G259&gt;=R259,L259&gt;=Quals!$F$3,L259&lt;=Quals!$H$3), OR(AND(H259&gt;=R259,M259&gt;=Quals!$F$3,M259&lt;=Quals!$H$3), OR(AND(I259&gt;=R259,N259&gt;=Quals!$F$3,N259&lt;=Quals!$H$3), OR(AND(J259&gt;=R259,O259&gt;=Quals!$F$3,O259&lt;=Quals!$H$3), OR(AND(K259&gt;=R259,P259&gt;=Quals!$F$3,P259&lt;=Quals!$H$3))))), MATCH((B259&amp;C259),Autos!C:C,0)),"Q",""),"")</f>
        <v/>
      </c>
      <c r="T259" s="1" t="str">
        <f>IF(AND(S259 = "Q", IF(ISNA(VLOOKUP((B259&amp;C259),Autos!C:C,1,FALSE)), "Not in Auto",)),"Check", "No need")</f>
        <v>No need</v>
      </c>
    </row>
    <row r="260" spans="1:20" x14ac:dyDescent="0.2">
      <c r="A260" t="str">
        <f>B260&amp;C260</f>
        <v>Liam GEORGILOPOULOSpole-vault</v>
      </c>
      <c r="B260" t="s">
        <v>784</v>
      </c>
      <c r="C260" s="5" t="s">
        <v>36</v>
      </c>
      <c r="D260" s="5">
        <v>37868</v>
      </c>
      <c r="E260">
        <v>990</v>
      </c>
      <c r="F260" s="2">
        <v>10</v>
      </c>
      <c r="G260">
        <v>1007</v>
      </c>
      <c r="H260">
        <v>994</v>
      </c>
      <c r="I260">
        <v>953</v>
      </c>
      <c r="J260">
        <v>940</v>
      </c>
      <c r="K260">
        <v>940</v>
      </c>
      <c r="L260" s="5">
        <v>44597</v>
      </c>
      <c r="M260" s="5">
        <v>44527</v>
      </c>
      <c r="N260" s="5">
        <v>44632</v>
      </c>
      <c r="O260" s="5">
        <v>44352</v>
      </c>
      <c r="P260" s="56">
        <v>44506</v>
      </c>
      <c r="Q260" s="39">
        <f>RANK(E260,$E$3:$E$485)</f>
        <v>253</v>
      </c>
      <c r="R260" s="2">
        <f>VLOOKUP(C260,Quals!$A$2:$C$23,3,FALSE)</f>
        <v>1212</v>
      </c>
      <c r="S260" s="2" t="str">
        <f>_xlfn.IFNA(IF(OR(AND(G260&gt;=R260,L260&gt;=Quals!$F$3,L260&lt;=Quals!$H$3), OR(AND(H260&gt;=R260,M260&gt;=Quals!$F$3,M260&lt;=Quals!$H$3), OR(AND(I260&gt;=R260,N260&gt;=Quals!$F$3,N260&lt;=Quals!$H$3), OR(AND(J260&gt;=R260,O260&gt;=Quals!$F$3,O260&lt;=Quals!$H$3), OR(AND(K260&gt;=R260,P260&gt;=Quals!$F$3,P260&lt;=Quals!$H$3))))), MATCH((B260&amp;C260),Autos!C:C,0)),"Q",""),"")</f>
        <v/>
      </c>
      <c r="T260" s="1" t="str">
        <f>IF(AND(S260 = "Q", IF(ISNA(VLOOKUP((B260&amp;C260),Autos!C:C,1,FALSE)), "Not in Auto",)),"Check", "No need")</f>
        <v>No need</v>
      </c>
    </row>
    <row r="261" spans="1:20" x14ac:dyDescent="0.2">
      <c r="A261" t="str">
        <f>B261&amp;C261</f>
        <v>Tim FRASER20km-race-walking</v>
      </c>
      <c r="B261" t="s">
        <v>823</v>
      </c>
      <c r="C261" s="5" t="s">
        <v>81</v>
      </c>
      <c r="D261" s="5">
        <v>2000</v>
      </c>
      <c r="E261">
        <v>990</v>
      </c>
      <c r="F261" s="2">
        <v>8</v>
      </c>
      <c r="G261">
        <v>1038</v>
      </c>
      <c r="H261">
        <v>939</v>
      </c>
      <c r="I261">
        <v>889</v>
      </c>
      <c r="L261" s="5">
        <v>44605</v>
      </c>
      <c r="M261" s="5">
        <v>44282</v>
      </c>
      <c r="N261" s="5">
        <v>44318</v>
      </c>
      <c r="O261" s="5"/>
      <c r="P261" s="56"/>
      <c r="Q261" s="39">
        <f>RANK(E261,$E$3:$E$485)</f>
        <v>253</v>
      </c>
      <c r="R261" s="2">
        <f>VLOOKUP(C261,Quals!$A$2:$C$23,3,FALSE)</f>
        <v>1149</v>
      </c>
      <c r="S261" s="2" t="str">
        <f>_xlfn.IFNA(IF(OR(AND(G261&gt;=R261,L261&gt;=Quals!$F$3,L261&lt;=Quals!$H$3), OR(AND(H261&gt;=R261,M261&gt;=Quals!$F$3,M261&lt;=Quals!$H$3), OR(AND(I261&gt;=R261,N261&gt;=Quals!$F$3,N261&lt;=Quals!$H$3), OR(AND(J261&gt;=R261,O261&gt;=Quals!$F$3,O261&lt;=Quals!$H$3), OR(AND(K261&gt;=R261,P261&gt;=Quals!$F$3,P261&lt;=Quals!$H$3))))), MATCH((B261&amp;C261),Autos!C:C,0)),"Q",""),"")</f>
        <v/>
      </c>
      <c r="T261" s="1" t="str">
        <f>IF(AND(S261 = "Q", IF(ISNA(VLOOKUP((B261&amp;C261),Autos!C:C,1,FALSE)), "Not in Auto",)),"Check", "No need")</f>
        <v>No need</v>
      </c>
    </row>
    <row r="262" spans="1:20" x14ac:dyDescent="0.2">
      <c r="A262" t="str">
        <f>B262&amp;C262</f>
        <v>Christopher GEORDAS200m</v>
      </c>
      <c r="B262" t="s">
        <v>535</v>
      </c>
      <c r="C262" t="s">
        <v>25</v>
      </c>
      <c r="D262" s="5">
        <v>37235</v>
      </c>
      <c r="E262">
        <v>988</v>
      </c>
      <c r="F262" s="2">
        <v>25</v>
      </c>
      <c r="G262">
        <v>999</v>
      </c>
      <c r="H262">
        <v>980</v>
      </c>
      <c r="I262">
        <v>985</v>
      </c>
      <c r="J262">
        <v>959</v>
      </c>
      <c r="K262">
        <v>949</v>
      </c>
      <c r="L262" s="5">
        <v>44596</v>
      </c>
      <c r="M262" s="5">
        <v>44612</v>
      </c>
      <c r="N262" s="5">
        <v>44617</v>
      </c>
      <c r="O262" s="5">
        <v>44526</v>
      </c>
      <c r="P262" s="56">
        <v>44512</v>
      </c>
      <c r="Q262" s="39">
        <f>RANK(E262,$E$3:$E$485)</f>
        <v>260</v>
      </c>
      <c r="R262" s="2">
        <f>VLOOKUP(C262,Quals!$A$2:$C$23,3,FALSE)</f>
        <v>1182</v>
      </c>
      <c r="S262" s="2" t="str">
        <f>_xlfn.IFNA(IF(OR(AND(G262&gt;=R262,L262&gt;=Quals!$F$3,L262&lt;=Quals!$H$3), OR(AND(H262&gt;=R262,M262&gt;=Quals!$F$3,M262&lt;=Quals!$H$3), OR(AND(I262&gt;=R262,N262&gt;=Quals!$F$3,N262&lt;=Quals!$H$3), OR(AND(J262&gt;=R262,O262&gt;=Quals!$F$3,O262&lt;=Quals!$H$3), OR(AND(K262&gt;=R262,P262&gt;=Quals!$F$3,P262&lt;=Quals!$H$3))))), MATCH((B262&amp;C262),Autos!C:C,0)),"Q",""),"")</f>
        <v/>
      </c>
      <c r="T262" s="1" t="str">
        <f>IF(AND(S262 = "Q", IF(ISNA(VLOOKUP((B262&amp;C262),Autos!C:C,1,FALSE)), "Not in Auto",)),"Check", "No need")</f>
        <v>No need</v>
      </c>
    </row>
    <row r="263" spans="1:20" x14ac:dyDescent="0.2">
      <c r="A263" t="str">
        <f>B263&amp;C263</f>
        <v>Ashley MOLONEYpole-vault</v>
      </c>
      <c r="B263" t="s">
        <v>519</v>
      </c>
      <c r="C263" s="5" t="s">
        <v>36</v>
      </c>
      <c r="D263" s="5">
        <v>36598</v>
      </c>
      <c r="E263">
        <v>988</v>
      </c>
      <c r="F263" s="2">
        <v>11</v>
      </c>
      <c r="G263">
        <v>1007</v>
      </c>
      <c r="H263">
        <v>967</v>
      </c>
      <c r="I263">
        <v>994</v>
      </c>
      <c r="J263">
        <v>994</v>
      </c>
      <c r="K263">
        <v>886</v>
      </c>
      <c r="L263" s="5">
        <v>44395</v>
      </c>
      <c r="M263" s="5">
        <v>44366</v>
      </c>
      <c r="N263" s="5">
        <v>43642</v>
      </c>
      <c r="O263" s="5">
        <v>44413</v>
      </c>
      <c r="P263" s="56">
        <v>44359</v>
      </c>
      <c r="Q263" s="39">
        <f>RANK(E263,$E$3:$E$485)</f>
        <v>260</v>
      </c>
      <c r="R263" s="2">
        <f>VLOOKUP(C263,Quals!$A$2:$C$23,3,FALSE)</f>
        <v>1212</v>
      </c>
      <c r="S263" s="2" t="str">
        <f>_xlfn.IFNA(IF(OR(AND(G263&gt;=R263,L263&gt;=Quals!$F$3,L263&lt;=Quals!$H$3), OR(AND(H263&gt;=R263,M263&gt;=Quals!$F$3,M263&lt;=Quals!$H$3), OR(AND(I263&gt;=R263,N263&gt;=Quals!$F$3,N263&lt;=Quals!$H$3), OR(AND(J263&gt;=R263,O263&gt;=Quals!$F$3,O263&lt;=Quals!$H$3), OR(AND(K263&gt;=R263,P263&gt;=Quals!$F$3,P263&lt;=Quals!$H$3))))), MATCH((B263&amp;C263),Autos!C:C,0)),"Q",""),"")</f>
        <v/>
      </c>
      <c r="T263" s="1" t="str">
        <f>IF(AND(S263 = "Q", IF(ISNA(VLOOKUP((B263&amp;C263),Autos!C:C,1,FALSE)), "Not in Auto",)),"Check", "No need")</f>
        <v>No need</v>
      </c>
    </row>
    <row r="264" spans="1:20" x14ac:dyDescent="0.2">
      <c r="A264" t="str">
        <f>B264&amp;C264</f>
        <v>Nicholas KOLLIAShigh-jump</v>
      </c>
      <c r="B264" t="s">
        <v>771</v>
      </c>
      <c r="C264" s="5" t="s">
        <v>35</v>
      </c>
      <c r="D264" s="5">
        <v>37047</v>
      </c>
      <c r="E264">
        <v>986</v>
      </c>
      <c r="F264" s="2">
        <v>7</v>
      </c>
      <c r="G264">
        <v>958</v>
      </c>
      <c r="H264">
        <v>993</v>
      </c>
      <c r="I264">
        <v>967</v>
      </c>
      <c r="J264">
        <v>958</v>
      </c>
      <c r="K264">
        <v>958</v>
      </c>
      <c r="L264" s="5">
        <v>44303</v>
      </c>
      <c r="M264" s="5">
        <v>44308</v>
      </c>
      <c r="N264" s="5">
        <v>44610</v>
      </c>
      <c r="O264" s="5">
        <v>44282</v>
      </c>
      <c r="P264" s="56">
        <v>44520</v>
      </c>
      <c r="Q264" s="39">
        <f>RANK(E264,$E$3:$E$485)</f>
        <v>262</v>
      </c>
      <c r="R264" s="2">
        <f>VLOOKUP(C264,Quals!$A$2:$C$23,3,FALSE)</f>
        <v>1206</v>
      </c>
      <c r="S264" s="2" t="str">
        <f>_xlfn.IFNA(IF(OR(AND(G264&gt;=R264,L264&gt;=Quals!$F$3,L264&lt;=Quals!$H$3), OR(AND(H264&gt;=R264,M264&gt;=Quals!$F$3,M264&lt;=Quals!$H$3), OR(AND(I264&gt;=R264,N264&gt;=Quals!$F$3,N264&lt;=Quals!$H$3), OR(AND(J264&gt;=R264,O264&gt;=Quals!$F$3,O264&lt;=Quals!$H$3), OR(AND(K264&gt;=R264,P264&gt;=Quals!$F$3,P264&lt;=Quals!$H$3))))), MATCH((B264&amp;C264),Autos!C:C,0)),"Q",""),"")</f>
        <v/>
      </c>
      <c r="T264" s="1" t="str">
        <f>IF(AND(S264 = "Q", IF(ISNA(VLOOKUP((B264&amp;C264),Autos!C:C,1,FALSE)), "Not in Auto",)),"Check", "No need")</f>
        <v>No need</v>
      </c>
    </row>
    <row r="265" spans="1:20" x14ac:dyDescent="0.2">
      <c r="A265" t="str">
        <f>B265&amp;C265</f>
        <v>Anthony VLATKO800m</v>
      </c>
      <c r="B265" t="s">
        <v>629</v>
      </c>
      <c r="C265" s="5" t="s">
        <v>27</v>
      </c>
      <c r="D265" s="5">
        <v>37103</v>
      </c>
      <c r="E265">
        <v>985</v>
      </c>
      <c r="F265" s="2">
        <v>25</v>
      </c>
      <c r="G265">
        <v>1008</v>
      </c>
      <c r="H265">
        <v>1002</v>
      </c>
      <c r="I265">
        <v>1004</v>
      </c>
      <c r="J265">
        <v>960</v>
      </c>
      <c r="K265">
        <v>927</v>
      </c>
      <c r="L265" s="5">
        <v>44317</v>
      </c>
      <c r="M265" s="5">
        <v>44324</v>
      </c>
      <c r="N265" s="5">
        <v>44331</v>
      </c>
      <c r="O265" s="5">
        <v>44308</v>
      </c>
      <c r="P265" s="56">
        <v>44323</v>
      </c>
      <c r="Q265" s="39">
        <f>RANK(E265,$E$3:$E$485)</f>
        <v>263</v>
      </c>
      <c r="R265" s="2">
        <f>VLOOKUP(C265,Quals!$A$2:$C$23,3,FALSE)</f>
        <v>1167</v>
      </c>
      <c r="S265" s="2" t="str">
        <f>_xlfn.IFNA(IF(OR(AND(G265&gt;=R265,L265&gt;=Quals!$F$3,L265&lt;=Quals!$H$3), OR(AND(H265&gt;=R265,M265&gt;=Quals!$F$3,M265&lt;=Quals!$H$3), OR(AND(I265&gt;=R265,N265&gt;=Quals!$F$3,N265&lt;=Quals!$H$3), OR(AND(J265&gt;=R265,O265&gt;=Quals!$F$3,O265&lt;=Quals!$H$3), OR(AND(K265&gt;=R265,P265&gt;=Quals!$F$3,P265&lt;=Quals!$H$3))))), MATCH((B265&amp;C265),Autos!C:C,0)),"Q",""),"")</f>
        <v/>
      </c>
      <c r="T265" s="1" t="str">
        <f>IF(AND(S265 = "Q", IF(ISNA(VLOOKUP((B265&amp;C265),Autos!C:C,1,FALSE)), "Not in Auto",)),"Check", "No need")</f>
        <v>No need</v>
      </c>
    </row>
    <row r="266" spans="1:20" x14ac:dyDescent="0.2">
      <c r="A266" t="str">
        <f>B266&amp;C266</f>
        <v>Thomas MOORCROFT1500m</v>
      </c>
      <c r="B266" t="s">
        <v>617</v>
      </c>
      <c r="C266" s="6" t="s">
        <v>28</v>
      </c>
      <c r="D266" s="5">
        <v>36638</v>
      </c>
      <c r="E266">
        <v>983</v>
      </c>
      <c r="F266" s="2">
        <v>26</v>
      </c>
      <c r="G266">
        <v>998</v>
      </c>
      <c r="H266">
        <v>997</v>
      </c>
      <c r="I266">
        <v>997</v>
      </c>
      <c r="J266">
        <v>942</v>
      </c>
      <c r="K266">
        <v>931</v>
      </c>
      <c r="L266" s="5">
        <v>44589</v>
      </c>
      <c r="M266" s="5">
        <v>44281</v>
      </c>
      <c r="N266" s="5">
        <v>44302</v>
      </c>
      <c r="O266" s="5">
        <v>44519</v>
      </c>
      <c r="P266" s="56">
        <v>44611</v>
      </c>
      <c r="Q266" s="39">
        <f>RANK(E266,$E$3:$E$485)</f>
        <v>264</v>
      </c>
      <c r="R266" s="2">
        <f>VLOOKUP(C266,Quals!$A$2:$C$23,3,FALSE)</f>
        <v>1175</v>
      </c>
      <c r="S266" s="2" t="str">
        <f>_xlfn.IFNA(IF(OR(AND(G266&gt;=R266,L266&gt;=Quals!$F$3,L266&lt;=Quals!$H$3), OR(AND(H266&gt;=R266,M266&gt;=Quals!$F$3,M266&lt;=Quals!$H$3), OR(AND(I266&gt;=R266,N266&gt;=Quals!$F$3,N266&lt;=Quals!$H$3), OR(AND(J266&gt;=R266,O266&gt;=Quals!$F$3,O266&lt;=Quals!$H$3), OR(AND(K266&gt;=R266,P266&gt;=Quals!$F$3,P266&lt;=Quals!$H$3))))), MATCH((B266&amp;C266),Autos!C:C,0)),"Q",""),"")</f>
        <v/>
      </c>
      <c r="T266" s="1" t="str">
        <f>IF(AND(S266 = "Q", IF(ISNA(VLOOKUP((B266&amp;C266),Autos!C:C,1,FALSE)), "Not in Auto",)),"Check", "No need")</f>
        <v>No need</v>
      </c>
    </row>
    <row r="267" spans="1:20" x14ac:dyDescent="0.2">
      <c r="A267" t="str">
        <f>B267&amp;C267</f>
        <v>Matthew WECKERdecathlon</v>
      </c>
      <c r="B267" t="s">
        <v>817</v>
      </c>
      <c r="C267" s="5" t="s">
        <v>44</v>
      </c>
      <c r="D267" s="5">
        <v>35791</v>
      </c>
      <c r="E267">
        <v>983</v>
      </c>
      <c r="F267" s="2">
        <v>8</v>
      </c>
      <c r="G267">
        <v>945</v>
      </c>
      <c r="H267">
        <v>956</v>
      </c>
      <c r="L267" s="5">
        <v>43877</v>
      </c>
      <c r="M267" s="5">
        <v>44302</v>
      </c>
      <c r="N267" s="5"/>
      <c r="O267" s="5"/>
      <c r="P267" s="56"/>
      <c r="Q267" s="39">
        <f>RANK(E267,$E$3:$E$485)</f>
        <v>264</v>
      </c>
      <c r="R267" s="2">
        <f>VLOOKUP(C267,Quals!$A$2:$C$23,3,FALSE)</f>
        <v>1181</v>
      </c>
      <c r="S267" s="2" t="str">
        <f>_xlfn.IFNA(IF(OR(AND(G267&gt;=R267,L267&gt;=Quals!$F$3,L267&lt;=Quals!$H$3), OR(AND(H267&gt;=R267,M267&gt;=Quals!$F$3,M267&lt;=Quals!$H$3), OR(AND(I267&gt;=R267,N267&gt;=Quals!$F$3,N267&lt;=Quals!$H$3), OR(AND(J267&gt;=R267,O267&gt;=Quals!$F$3,O267&lt;=Quals!$H$3), OR(AND(K267&gt;=R267,P267&gt;=Quals!$F$3,P267&lt;=Quals!$H$3))))), MATCH((B267&amp;C267),Autos!C:C,0)),"Q",""),"")</f>
        <v/>
      </c>
      <c r="T267" s="1" t="str">
        <f>IF(AND(S267 = "Q", IF(ISNA(VLOOKUP((B267&amp;C267),Autos!C:C,1,FALSE)), "Not in Auto",)),"Check", "No need")</f>
        <v>No need</v>
      </c>
    </row>
    <row r="268" spans="1:20" x14ac:dyDescent="0.2">
      <c r="A268" t="str">
        <f>B268&amp;C268</f>
        <v>Mitchell O'NEILL200m</v>
      </c>
      <c r="B268" t="s">
        <v>540</v>
      </c>
      <c r="C268" s="5" t="s">
        <v>25</v>
      </c>
      <c r="D268" s="5">
        <v>36038</v>
      </c>
      <c r="E268">
        <v>982</v>
      </c>
      <c r="F268" s="2">
        <v>26</v>
      </c>
      <c r="G268">
        <v>1000</v>
      </c>
      <c r="H268">
        <v>973</v>
      </c>
      <c r="I268">
        <v>973</v>
      </c>
      <c r="J268">
        <v>977</v>
      </c>
      <c r="K268">
        <v>964</v>
      </c>
      <c r="L268" s="5">
        <v>44612</v>
      </c>
      <c r="M268" s="5">
        <v>44584</v>
      </c>
      <c r="N268" s="5">
        <v>44612</v>
      </c>
      <c r="O268" s="5">
        <v>44584</v>
      </c>
      <c r="P268" s="56">
        <v>44569</v>
      </c>
      <c r="Q268" s="39">
        <f>RANK(E268,$E$3:$E$485)</f>
        <v>266</v>
      </c>
      <c r="R268" s="2">
        <f>VLOOKUP(C268,Quals!$A$2:$C$23,3,FALSE)</f>
        <v>1182</v>
      </c>
      <c r="S268" s="2" t="str">
        <f>_xlfn.IFNA(IF(OR(AND(G268&gt;=R268,L268&gt;=Quals!$F$3,L268&lt;=Quals!$H$3), OR(AND(H268&gt;=R268,M268&gt;=Quals!$F$3,M268&lt;=Quals!$H$3), OR(AND(I268&gt;=R268,N268&gt;=Quals!$F$3,N268&lt;=Quals!$H$3), OR(AND(J268&gt;=R268,O268&gt;=Quals!$F$3,O268&lt;=Quals!$H$3), OR(AND(K268&gt;=R268,P268&gt;=Quals!$F$3,P268&lt;=Quals!$H$3))))), MATCH((B268&amp;C268),Autos!C:C,0)),"Q",""),"")</f>
        <v/>
      </c>
      <c r="T268" s="1" t="str">
        <f>IF(AND(S268 = "Q", IF(ISNA(VLOOKUP((B268&amp;C268),Autos!C:C,1,FALSE)), "Not in Auto",)),"Check", "No need")</f>
        <v>No need</v>
      </c>
    </row>
    <row r="269" spans="1:20" x14ac:dyDescent="0.2">
      <c r="A269" t="str">
        <f>B269&amp;C269</f>
        <v>Charles SPROTT5000m</v>
      </c>
      <c r="B269" t="s">
        <v>864</v>
      </c>
      <c r="C269" s="5" t="s">
        <v>29</v>
      </c>
      <c r="D269" s="5">
        <v>44640</v>
      </c>
      <c r="E269">
        <v>982</v>
      </c>
      <c r="F269" s="2">
        <v>21</v>
      </c>
      <c r="G269">
        <v>1056</v>
      </c>
      <c r="H269">
        <v>979</v>
      </c>
      <c r="I269">
        <v>905</v>
      </c>
      <c r="L269" s="5">
        <v>44632</v>
      </c>
      <c r="M269" s="5">
        <v>44604</v>
      </c>
      <c r="N269" s="5">
        <v>44583</v>
      </c>
      <c r="O269" s="5"/>
      <c r="P269" s="56"/>
      <c r="Q269" s="39">
        <f>RANK(E269,$E$3:$E$485)</f>
        <v>266</v>
      </c>
      <c r="R269" s="2">
        <f>VLOOKUP(C269,Quals!$A$2:$C$23,3,FALSE)</f>
        <v>1161</v>
      </c>
      <c r="S269" s="2" t="str">
        <f>_xlfn.IFNA(IF(OR(AND(G269&gt;=R269,L269&gt;=Quals!$F$3,L269&lt;=Quals!$H$3), OR(AND(H269&gt;=R269,M269&gt;=Quals!$F$3,M269&lt;=Quals!$H$3), OR(AND(I269&gt;=R269,N269&gt;=Quals!$F$3,N269&lt;=Quals!$H$3), OR(AND(J269&gt;=R269,O269&gt;=Quals!$F$3,O269&lt;=Quals!$H$3), OR(AND(K269&gt;=R269,P269&gt;=Quals!$F$3,P269&lt;=Quals!$H$3))))), MATCH((B269&amp;C269),Autos!C:C,0)),"Q",""),"")</f>
        <v/>
      </c>
      <c r="T269" s="1" t="str">
        <f>IF(AND(S269 = "Q", IF(ISNA(VLOOKUP((B269&amp;C269),Autos!C:C,1,FALSE)), "Not in Auto",)),"Check", "No need")</f>
        <v>No need</v>
      </c>
    </row>
    <row r="270" spans="1:20" x14ac:dyDescent="0.2">
      <c r="A270" t="str">
        <f>B270&amp;C270</f>
        <v>Kieren PERKINS5000m</v>
      </c>
      <c r="B270" t="s">
        <v>702</v>
      </c>
      <c r="C270" s="5" t="s">
        <v>29</v>
      </c>
      <c r="D270" s="5">
        <v>33862</v>
      </c>
      <c r="E270">
        <v>980</v>
      </c>
      <c r="F270" s="2">
        <v>22</v>
      </c>
      <c r="G270">
        <v>1001</v>
      </c>
      <c r="H270">
        <v>976</v>
      </c>
      <c r="I270">
        <v>950</v>
      </c>
      <c r="L270" s="5">
        <v>44604</v>
      </c>
      <c r="M270" s="5">
        <v>44597</v>
      </c>
      <c r="N270" s="5">
        <v>44513</v>
      </c>
      <c r="O270" s="5"/>
      <c r="P270" s="56"/>
      <c r="Q270" s="39">
        <f>RANK(E270,$E$3:$E$485)</f>
        <v>268</v>
      </c>
      <c r="R270" s="2">
        <f>VLOOKUP(C270,Quals!$A$2:$C$23,3,FALSE)</f>
        <v>1161</v>
      </c>
      <c r="S270" s="2" t="str">
        <f>_xlfn.IFNA(IF(OR(AND(G270&gt;=R270,L270&gt;=Quals!$F$3,L270&lt;=Quals!$H$3), OR(AND(H270&gt;=R270,M270&gt;=Quals!$F$3,M270&lt;=Quals!$H$3), OR(AND(I270&gt;=R270,N270&gt;=Quals!$F$3,N270&lt;=Quals!$H$3), OR(AND(J270&gt;=R270,O270&gt;=Quals!$F$3,O270&lt;=Quals!$H$3), OR(AND(K270&gt;=R270,P270&gt;=Quals!$F$3,P270&lt;=Quals!$H$3))))), MATCH((B270&amp;C270),Autos!C:C,0)),"Q",""),"")</f>
        <v/>
      </c>
      <c r="T270" s="1" t="str">
        <f>IF(AND(S270 = "Q", IF(ISNA(VLOOKUP((B270&amp;C270),Autos!C:C,1,FALSE)), "Not in Auto",)),"Check", "No need")</f>
        <v>No need</v>
      </c>
    </row>
    <row r="271" spans="1:20" x14ac:dyDescent="0.2">
      <c r="A271" t="str">
        <f>B271&amp;C271</f>
        <v>Max BERRY200m</v>
      </c>
      <c r="B271" t="s">
        <v>571</v>
      </c>
      <c r="C271" s="5" t="s">
        <v>25</v>
      </c>
      <c r="D271" s="5">
        <v>44732</v>
      </c>
      <c r="E271">
        <v>979</v>
      </c>
      <c r="F271" s="2">
        <v>27</v>
      </c>
      <c r="G271">
        <v>985</v>
      </c>
      <c r="H271">
        <v>984</v>
      </c>
      <c r="I271">
        <v>981</v>
      </c>
      <c r="J271">
        <v>945</v>
      </c>
      <c r="K271">
        <v>932</v>
      </c>
      <c r="L271" s="5">
        <v>44591</v>
      </c>
      <c r="M271" s="5">
        <v>44612</v>
      </c>
      <c r="N271" s="5">
        <v>44506</v>
      </c>
      <c r="O271" s="5">
        <v>44300</v>
      </c>
      <c r="P271" s="56">
        <v>44513</v>
      </c>
      <c r="Q271" s="39">
        <f>RANK(E271,$E$3:$E$485)</f>
        <v>269</v>
      </c>
      <c r="R271" s="2">
        <f>VLOOKUP(C271,Quals!$A$2:$C$23,3,FALSE)</f>
        <v>1182</v>
      </c>
      <c r="S271" s="2" t="str">
        <f>_xlfn.IFNA(IF(OR(AND(G271&gt;=R271,L271&gt;=Quals!$F$3,L271&lt;=Quals!$H$3), OR(AND(H271&gt;=R271,M271&gt;=Quals!$F$3,M271&lt;=Quals!$H$3), OR(AND(I271&gt;=R271,N271&gt;=Quals!$F$3,N271&lt;=Quals!$H$3), OR(AND(J271&gt;=R271,O271&gt;=Quals!$F$3,O271&lt;=Quals!$H$3), OR(AND(K271&gt;=R271,P271&gt;=Quals!$F$3,P271&lt;=Quals!$H$3))))), MATCH((B271&amp;C271),Autos!C:C,0)),"Q",""),"")</f>
        <v/>
      </c>
      <c r="T271" s="1" t="str">
        <f>IF(AND(S271 = "Q", IF(ISNA(VLOOKUP((B271&amp;C271),Autos!C:C,1,FALSE)), "Not in Auto",)),"Check", "No need")</f>
        <v>No need</v>
      </c>
    </row>
    <row r="272" spans="1:20" x14ac:dyDescent="0.2">
      <c r="A272" t="str">
        <f>B272&amp;C272</f>
        <v>Christopher DALE3000msc</v>
      </c>
      <c r="B272" t="s">
        <v>685</v>
      </c>
      <c r="C272" s="5" t="s">
        <v>34</v>
      </c>
      <c r="D272" s="5">
        <v>33601</v>
      </c>
      <c r="E272">
        <v>979</v>
      </c>
      <c r="F272" s="2">
        <v>11</v>
      </c>
      <c r="G272">
        <v>978</v>
      </c>
      <c r="H272">
        <v>975</v>
      </c>
      <c r="I272">
        <v>934</v>
      </c>
      <c r="L272" s="5">
        <v>44612</v>
      </c>
      <c r="M272" s="5">
        <v>44304</v>
      </c>
      <c r="N272" s="5">
        <v>44282</v>
      </c>
      <c r="O272" s="5"/>
      <c r="P272" s="56"/>
      <c r="Q272" s="39">
        <f>RANK(E272,$E$3:$E$485)</f>
        <v>269</v>
      </c>
      <c r="R272" s="2">
        <f>VLOOKUP(C272,Quals!$A$2:$C$23,3,FALSE)</f>
        <v>1158</v>
      </c>
      <c r="S272" s="2" t="str">
        <f>_xlfn.IFNA(IF(OR(AND(G272&gt;=R272,L272&gt;=Quals!$F$3,L272&lt;=Quals!$H$3), OR(AND(H272&gt;=R272,M272&gt;=Quals!$F$3,M272&lt;=Quals!$H$3), OR(AND(I272&gt;=R272,N272&gt;=Quals!$F$3,N272&lt;=Quals!$H$3), OR(AND(J272&gt;=R272,O272&gt;=Quals!$F$3,O272&lt;=Quals!$H$3), OR(AND(K272&gt;=R272,P272&gt;=Quals!$F$3,P272&lt;=Quals!$H$3))))), MATCH((B272&amp;C272),Autos!C:C,0)),"Q",""),"")</f>
        <v/>
      </c>
      <c r="T272" s="1" t="str">
        <f>IF(AND(S272 = "Q", IF(ISNA(VLOOKUP((B272&amp;C272),Autos!C:C,1,FALSE)), "Not in Auto",)),"Check", "No need")</f>
        <v>No need</v>
      </c>
    </row>
    <row r="273" spans="1:20" x14ac:dyDescent="0.2">
      <c r="A273" t="str">
        <f>B273&amp;C273</f>
        <v>Jacob HRISTIANOPOULOSlong-jump</v>
      </c>
      <c r="B273" t="s">
        <v>749</v>
      </c>
      <c r="C273" s="5" t="s">
        <v>37</v>
      </c>
      <c r="D273" s="5">
        <v>44640</v>
      </c>
      <c r="E273">
        <v>979</v>
      </c>
      <c r="F273" s="2">
        <v>13</v>
      </c>
      <c r="G273">
        <v>969</v>
      </c>
      <c r="H273">
        <v>969</v>
      </c>
      <c r="I273">
        <v>961</v>
      </c>
      <c r="J273">
        <v>961</v>
      </c>
      <c r="K273">
        <v>958</v>
      </c>
      <c r="L273" s="5">
        <v>44547</v>
      </c>
      <c r="M273" s="5">
        <v>44611</v>
      </c>
      <c r="N273" s="5">
        <v>44611</v>
      </c>
      <c r="O273" s="5">
        <v>44287</v>
      </c>
      <c r="P273" s="56">
        <v>44477</v>
      </c>
      <c r="Q273" s="39">
        <f>RANK(E273,$E$3:$E$485)</f>
        <v>269</v>
      </c>
      <c r="R273" s="2">
        <f>VLOOKUP(C273,Quals!$A$2:$C$23,3,FALSE)</f>
        <v>1186</v>
      </c>
      <c r="S273" s="2" t="str">
        <f>_xlfn.IFNA(IF(OR(AND(G273&gt;=R273,L273&gt;=Quals!$F$3,L273&lt;=Quals!$H$3), OR(AND(H273&gt;=R273,M273&gt;=Quals!$F$3,M273&lt;=Quals!$H$3), OR(AND(I273&gt;=R273,N273&gt;=Quals!$F$3,N273&lt;=Quals!$H$3), OR(AND(J273&gt;=R273,O273&gt;=Quals!$F$3,O273&lt;=Quals!$H$3), OR(AND(K273&gt;=R273,P273&gt;=Quals!$F$3,P273&lt;=Quals!$H$3))))), MATCH((B273&amp;C273),Autos!C:C,0)),"Q",""),"")</f>
        <v/>
      </c>
      <c r="T273" s="1" t="str">
        <f>IF(AND(S273 = "Q", IF(ISNA(VLOOKUP((B273&amp;C273),Autos!C:C,1,FALSE)), "Not in Auto",)),"Check", "No need")</f>
        <v>No need</v>
      </c>
    </row>
    <row r="274" spans="1:20" x14ac:dyDescent="0.2">
      <c r="A274" t="str">
        <f>B274&amp;C274</f>
        <v>Martin CLARKdecathlon</v>
      </c>
      <c r="B274" t="s">
        <v>818</v>
      </c>
      <c r="C274" s="6" t="s">
        <v>44</v>
      </c>
      <c r="D274" s="5">
        <v>33932</v>
      </c>
      <c r="E274">
        <v>979</v>
      </c>
      <c r="F274" s="2">
        <v>9</v>
      </c>
      <c r="G274">
        <v>970</v>
      </c>
      <c r="H274">
        <v>923</v>
      </c>
      <c r="L274" s="5">
        <v>44549</v>
      </c>
      <c r="M274" s="5">
        <v>44302</v>
      </c>
      <c r="N274" s="5"/>
      <c r="O274" s="5"/>
      <c r="P274" s="56"/>
      <c r="Q274" s="39">
        <f>RANK(E274,$E$3:$E$485)</f>
        <v>269</v>
      </c>
      <c r="R274" s="2">
        <f>VLOOKUP(C274,Quals!$A$2:$C$23,3,FALSE)</f>
        <v>1181</v>
      </c>
      <c r="S274" s="2" t="str">
        <f>_xlfn.IFNA(IF(OR(AND(G274&gt;=R274,L274&gt;=Quals!$F$3,L274&lt;=Quals!$H$3), OR(AND(H274&gt;=R274,M274&gt;=Quals!$F$3,M274&lt;=Quals!$H$3), OR(AND(I274&gt;=R274,N274&gt;=Quals!$F$3,N274&lt;=Quals!$H$3), OR(AND(J274&gt;=R274,O274&gt;=Quals!$F$3,O274&lt;=Quals!$H$3), OR(AND(K274&gt;=R274,P274&gt;=Quals!$F$3,P274&lt;=Quals!$H$3))))), MATCH((B274&amp;C274),Autos!C:C,0)),"Q",""),"")</f>
        <v/>
      </c>
      <c r="T274" s="1" t="str">
        <f>IF(AND(S274 = "Q", IF(ISNA(VLOOKUP((B274&amp;C274),Autos!C:C,1,FALSE)), "Not in Auto",)),"Check", "No need")</f>
        <v>No need</v>
      </c>
    </row>
    <row r="275" spans="1:20" x14ac:dyDescent="0.2">
      <c r="A275" t="str">
        <f>B275&amp;C275</f>
        <v>Angus BEER800m</v>
      </c>
      <c r="B275" t="s">
        <v>624</v>
      </c>
      <c r="C275" s="5" t="s">
        <v>27</v>
      </c>
      <c r="D275" s="5">
        <v>37268</v>
      </c>
      <c r="E275">
        <v>978</v>
      </c>
      <c r="F275" s="2">
        <v>26</v>
      </c>
      <c r="G275">
        <v>1069</v>
      </c>
      <c r="H275">
        <v>970</v>
      </c>
      <c r="I275">
        <v>962</v>
      </c>
      <c r="J275">
        <v>958</v>
      </c>
      <c r="K275">
        <v>932</v>
      </c>
      <c r="L275" s="5">
        <v>44590</v>
      </c>
      <c r="M275" s="5">
        <v>44303</v>
      </c>
      <c r="N275" s="5">
        <v>44308</v>
      </c>
      <c r="O275" s="5">
        <v>44329</v>
      </c>
      <c r="P275" s="56">
        <v>44282</v>
      </c>
      <c r="Q275" s="39">
        <f>RANK(E275,$E$3:$E$485)</f>
        <v>273</v>
      </c>
      <c r="R275" s="2">
        <f>VLOOKUP(C275,Quals!$A$2:$C$23,3,FALSE)</f>
        <v>1167</v>
      </c>
      <c r="S275" s="2" t="str">
        <f>_xlfn.IFNA(IF(OR(AND(G275&gt;=R275,L275&gt;=Quals!$F$3,L275&lt;=Quals!$H$3), OR(AND(H275&gt;=R275,M275&gt;=Quals!$F$3,M275&lt;=Quals!$H$3), OR(AND(I275&gt;=R275,N275&gt;=Quals!$F$3,N275&lt;=Quals!$H$3), OR(AND(J275&gt;=R275,O275&gt;=Quals!$F$3,O275&lt;=Quals!$H$3), OR(AND(K275&gt;=R275,P275&gt;=Quals!$F$3,P275&lt;=Quals!$H$3))))), MATCH((B275&amp;C275),Autos!C:C,0)),"Q",""),"")</f>
        <v/>
      </c>
      <c r="T275" s="1" t="str">
        <f>IF(AND(S275 = "Q", IF(ISNA(VLOOKUP((B275&amp;C275),Autos!C:C,1,FALSE)), "Not in Auto",)),"Check", "No need")</f>
        <v>No need</v>
      </c>
    </row>
    <row r="276" spans="1:20" x14ac:dyDescent="0.2">
      <c r="A276" t="str">
        <f>B276&amp;C276</f>
        <v>Joe BURGESS1500m</v>
      </c>
      <c r="B276" t="s">
        <v>670</v>
      </c>
      <c r="C276" s="5" t="s">
        <v>28</v>
      </c>
      <c r="D276" s="5">
        <v>35426</v>
      </c>
      <c r="E276">
        <v>978</v>
      </c>
      <c r="F276" s="2">
        <v>27</v>
      </c>
      <c r="G276">
        <v>1008</v>
      </c>
      <c r="H276">
        <v>983</v>
      </c>
      <c r="I276">
        <v>979</v>
      </c>
      <c r="J276">
        <v>955</v>
      </c>
      <c r="K276">
        <v>947</v>
      </c>
      <c r="L276" s="5">
        <v>44273</v>
      </c>
      <c r="M276" s="5">
        <v>44590</v>
      </c>
      <c r="N276" s="5">
        <v>44581</v>
      </c>
      <c r="O276" s="5">
        <v>44610</v>
      </c>
      <c r="P276" s="56">
        <v>44611</v>
      </c>
      <c r="Q276" s="39">
        <f>RANK(E276,$E$3:$E$485)</f>
        <v>273</v>
      </c>
      <c r="R276" s="2">
        <f>VLOOKUP(C276,Quals!$A$2:$C$23,3,FALSE)</f>
        <v>1175</v>
      </c>
      <c r="S276" s="2" t="str">
        <f>_xlfn.IFNA(IF(OR(AND(G276&gt;=R276,L276&gt;=Quals!$F$3,L276&lt;=Quals!$H$3), OR(AND(H276&gt;=R276,M276&gt;=Quals!$F$3,M276&lt;=Quals!$H$3), OR(AND(I276&gt;=R276,N276&gt;=Quals!$F$3,N276&lt;=Quals!$H$3), OR(AND(J276&gt;=R276,O276&gt;=Quals!$F$3,O276&lt;=Quals!$H$3), OR(AND(K276&gt;=R276,P276&gt;=Quals!$F$3,P276&lt;=Quals!$H$3))))), MATCH((B276&amp;C276),Autos!C:C,0)),"Q",""),"")</f>
        <v/>
      </c>
      <c r="T276" s="1" t="str">
        <f>IF(AND(S276 = "Q", IF(ISNA(VLOOKUP((B276&amp;C276),Autos!C:C,1,FALSE)), "Not in Auto",)),"Check", "No need")</f>
        <v>No need</v>
      </c>
    </row>
    <row r="277" spans="1:20" x14ac:dyDescent="0.2">
      <c r="A277" t="str">
        <f>B277&amp;C277</f>
        <v>Timothy LEFROY10000m</v>
      </c>
      <c r="B277" t="s">
        <v>700</v>
      </c>
      <c r="C277" s="5" t="s">
        <v>30</v>
      </c>
      <c r="D277" s="5">
        <v>1992</v>
      </c>
      <c r="E277">
        <v>978</v>
      </c>
      <c r="F277" s="2">
        <v>17</v>
      </c>
      <c r="G277">
        <v>986</v>
      </c>
      <c r="H277">
        <v>971</v>
      </c>
      <c r="L277" s="5">
        <v>44386</v>
      </c>
      <c r="M277" s="5">
        <v>44352</v>
      </c>
      <c r="N277" s="5"/>
      <c r="O277" s="5"/>
      <c r="P277" s="56"/>
      <c r="Q277" s="39">
        <f>RANK(E277,$E$3:$E$485)</f>
        <v>273</v>
      </c>
      <c r="R277" s="2">
        <f>VLOOKUP(C277,Quals!$A$2:$C$23,3,FALSE)</f>
        <v>1182</v>
      </c>
      <c r="S277" s="2" t="str">
        <f>_xlfn.IFNA(IF(OR(AND(G277&gt;=R277,L277&gt;=Quals!$F$3,L277&lt;=Quals!$H$3), OR(AND(H277&gt;=R277,M277&gt;=Quals!$F$3,M277&lt;=Quals!$H$3), OR(AND(I277&gt;=R277,N277&gt;=Quals!$F$3,N277&lt;=Quals!$H$3), OR(AND(J277&gt;=R277,O277&gt;=Quals!$F$3,O277&lt;=Quals!$H$3), OR(AND(K277&gt;=R277,P277&gt;=Quals!$F$3,P277&lt;=Quals!$H$3))))), MATCH((B277&amp;C277),Autos!C:C,0)),"Q",""),"")</f>
        <v/>
      </c>
      <c r="T277" s="1" t="str">
        <f>IF(AND(S277 = "Q", IF(ISNA(VLOOKUP((B277&amp;C277),Autos!C:C,1,FALSE)), "Not in Auto",)),"Check", "No need")</f>
        <v>No need</v>
      </c>
    </row>
    <row r="278" spans="1:20" x14ac:dyDescent="0.2">
      <c r="A278" t="str">
        <f>B278&amp;C278</f>
        <v>Mackenzie LIDDELOWlong-jump</v>
      </c>
      <c r="B278" t="s">
        <v>748</v>
      </c>
      <c r="C278" s="5" t="s">
        <v>37</v>
      </c>
      <c r="D278" s="5">
        <v>35786</v>
      </c>
      <c r="E278">
        <v>978</v>
      </c>
      <c r="F278" s="2">
        <v>14</v>
      </c>
      <c r="G278">
        <v>986</v>
      </c>
      <c r="H278">
        <v>980</v>
      </c>
      <c r="I278">
        <v>963</v>
      </c>
      <c r="J278">
        <v>958</v>
      </c>
      <c r="K278">
        <v>928</v>
      </c>
      <c r="L278" s="5">
        <v>44575</v>
      </c>
      <c r="M278" s="5">
        <v>44526</v>
      </c>
      <c r="N278" s="5">
        <v>44611</v>
      </c>
      <c r="O278" s="5">
        <v>44547</v>
      </c>
      <c r="P278" s="56">
        <v>44596</v>
      </c>
      <c r="Q278" s="39">
        <f>RANK(E278,$E$3:$E$485)</f>
        <v>273</v>
      </c>
      <c r="R278" s="2">
        <f>VLOOKUP(C278,Quals!$A$2:$C$23,3,FALSE)</f>
        <v>1186</v>
      </c>
      <c r="S278" s="2" t="str">
        <f>_xlfn.IFNA(IF(OR(AND(G278&gt;=R278,L278&gt;=Quals!$F$3,L278&lt;=Quals!$H$3), OR(AND(H278&gt;=R278,M278&gt;=Quals!$F$3,M278&lt;=Quals!$H$3), OR(AND(I278&gt;=R278,N278&gt;=Quals!$F$3,N278&lt;=Quals!$H$3), OR(AND(J278&gt;=R278,O278&gt;=Quals!$F$3,O278&lt;=Quals!$H$3), OR(AND(K278&gt;=R278,P278&gt;=Quals!$F$3,P278&lt;=Quals!$H$3))))), MATCH((B278&amp;C278),Autos!C:C,0)),"Q",""),"")</f>
        <v/>
      </c>
      <c r="T278" s="1" t="str">
        <f>IF(AND(S278 = "Q", IF(ISNA(VLOOKUP((B278&amp;C278),Autos!C:C,1,FALSE)), "Not in Auto",)),"Check", "No need")</f>
        <v>No need</v>
      </c>
    </row>
    <row r="279" spans="1:20" x14ac:dyDescent="0.2">
      <c r="A279" t="str">
        <f>B279&amp;C279</f>
        <v>Ace HASLAM200m</v>
      </c>
      <c r="B279" t="s">
        <v>573</v>
      </c>
      <c r="C279" s="5" t="s">
        <v>25</v>
      </c>
      <c r="D279" s="5">
        <v>44640</v>
      </c>
      <c r="E279">
        <v>977</v>
      </c>
      <c r="F279" s="2">
        <v>28</v>
      </c>
      <c r="G279">
        <v>981</v>
      </c>
      <c r="H279">
        <v>971</v>
      </c>
      <c r="I279">
        <v>967</v>
      </c>
      <c r="J279">
        <v>962</v>
      </c>
      <c r="K279">
        <v>971</v>
      </c>
      <c r="L279" s="5">
        <v>44619</v>
      </c>
      <c r="M279" s="5">
        <v>44540</v>
      </c>
      <c r="N279" s="5">
        <v>44527</v>
      </c>
      <c r="O279" s="5">
        <v>44590</v>
      </c>
      <c r="P279" s="56">
        <v>44289</v>
      </c>
      <c r="Q279" s="39">
        <f>RANK(E279,$E$3:$E$485)</f>
        <v>277</v>
      </c>
      <c r="R279" s="2">
        <f>VLOOKUP(C279,Quals!$A$2:$C$23,3,FALSE)</f>
        <v>1182</v>
      </c>
      <c r="S279" s="2" t="str">
        <f>_xlfn.IFNA(IF(OR(AND(G279&gt;=R279,L279&gt;=Quals!$F$3,L279&lt;=Quals!$H$3), OR(AND(H279&gt;=R279,M279&gt;=Quals!$F$3,M279&lt;=Quals!$H$3), OR(AND(I279&gt;=R279,N279&gt;=Quals!$F$3,N279&lt;=Quals!$H$3), OR(AND(J279&gt;=R279,O279&gt;=Quals!$F$3,O279&lt;=Quals!$H$3), OR(AND(K279&gt;=R279,P279&gt;=Quals!$F$3,P279&lt;=Quals!$H$3))))), MATCH((B279&amp;C279),Autos!C:C,0)),"Q",""),"")</f>
        <v/>
      </c>
      <c r="T279" s="1" t="str">
        <f>IF(AND(S279 = "Q", IF(ISNA(VLOOKUP((B279&amp;C279),Autos!C:C,1,FALSE)), "Not in Auto",)),"Check", "No need")</f>
        <v>No need</v>
      </c>
    </row>
    <row r="280" spans="1:20" x14ac:dyDescent="0.2">
      <c r="A280" t="str">
        <f>B280&amp;C280</f>
        <v>Jacob COCKS10000m</v>
      </c>
      <c r="B280" t="s">
        <v>716</v>
      </c>
      <c r="C280" s="5" t="s">
        <v>30</v>
      </c>
      <c r="D280" s="5">
        <v>34473</v>
      </c>
      <c r="E280">
        <v>977</v>
      </c>
      <c r="F280" s="2">
        <v>18</v>
      </c>
      <c r="G280">
        <v>960</v>
      </c>
      <c r="H280">
        <v>974</v>
      </c>
      <c r="L280" s="5">
        <v>44587</v>
      </c>
      <c r="M280" s="5">
        <v>44222</v>
      </c>
      <c r="N280" s="5"/>
      <c r="O280" s="5"/>
      <c r="P280" s="56"/>
      <c r="Q280" s="39">
        <f>RANK(E280,$E$3:$E$485)</f>
        <v>277</v>
      </c>
      <c r="R280" s="2">
        <f>VLOOKUP(C280,Quals!$A$2:$C$23,3,FALSE)</f>
        <v>1182</v>
      </c>
      <c r="S280" s="2" t="str">
        <f>_xlfn.IFNA(IF(OR(AND(G280&gt;=R280,L280&gt;=Quals!$F$3,L280&lt;=Quals!$H$3), OR(AND(H280&gt;=R280,M280&gt;=Quals!$F$3,M280&lt;=Quals!$H$3), OR(AND(I280&gt;=R280,N280&gt;=Quals!$F$3,N280&lt;=Quals!$H$3), OR(AND(J280&gt;=R280,O280&gt;=Quals!$F$3,O280&lt;=Quals!$H$3), OR(AND(K280&gt;=R280,P280&gt;=Quals!$F$3,P280&lt;=Quals!$H$3))))), MATCH((B280&amp;C280),Autos!C:C,0)),"Q",""),"")</f>
        <v/>
      </c>
      <c r="T280" s="1" t="str">
        <f>IF(AND(S280 = "Q", IF(ISNA(VLOOKUP((B280&amp;C280),Autos!C:C,1,FALSE)), "Not in Auto",)),"Check", "No need")</f>
        <v>No need</v>
      </c>
    </row>
    <row r="281" spans="1:20" x14ac:dyDescent="0.2">
      <c r="A281" t="str">
        <f>B281&amp;C281</f>
        <v>Andrew CLARE100m</v>
      </c>
      <c r="B281" t="s">
        <v>534</v>
      </c>
      <c r="C281" s="5" t="s">
        <v>2</v>
      </c>
      <c r="D281" s="5">
        <v>44612</v>
      </c>
      <c r="E281">
        <v>976</v>
      </c>
      <c r="F281" s="2">
        <v>31</v>
      </c>
      <c r="G281">
        <v>1034</v>
      </c>
      <c r="H281">
        <v>990</v>
      </c>
      <c r="I281">
        <v>968</v>
      </c>
      <c r="J281">
        <v>962</v>
      </c>
      <c r="K281">
        <v>918</v>
      </c>
      <c r="L281" s="5">
        <v>44506</v>
      </c>
      <c r="M281" s="5">
        <v>44534</v>
      </c>
      <c r="N281" s="5">
        <v>44527</v>
      </c>
      <c r="O281" s="5">
        <v>44513</v>
      </c>
      <c r="P281" s="56">
        <v>44625</v>
      </c>
      <c r="Q281" s="39">
        <f>RANK(E281,$E$3:$E$485)</f>
        <v>279</v>
      </c>
      <c r="R281" s="2">
        <f>VLOOKUP(C281,Quals!$A$2:$C$23,3,FALSE)</f>
        <v>1189</v>
      </c>
      <c r="S281" s="2" t="str">
        <f>_xlfn.IFNA(IF(OR(AND(G281&gt;=R281,L281&gt;=Quals!$F$3,L281&lt;=Quals!$H$3), OR(AND(H281&gt;=R281,M281&gt;=Quals!$F$3,M281&lt;=Quals!$H$3), OR(AND(I281&gt;=R281,N281&gt;=Quals!$F$3,N281&lt;=Quals!$H$3), OR(AND(J281&gt;=R281,O281&gt;=Quals!$F$3,O281&lt;=Quals!$H$3), OR(AND(K281&gt;=R281,P281&gt;=Quals!$F$3,P281&lt;=Quals!$H$3))))), MATCH((B281&amp;C281),Autos!C:C,0)),"Q",""),"")</f>
        <v/>
      </c>
      <c r="T281" s="1" t="str">
        <f>IF(AND(S281 = "Q", IF(ISNA(VLOOKUP((B281&amp;C281),Autos!C:C,1,FALSE)), "Not in Auto",)),"Check", "No need")</f>
        <v>No need</v>
      </c>
    </row>
    <row r="282" spans="1:20" x14ac:dyDescent="0.2">
      <c r="A282" t="str">
        <f>B282&amp;C282</f>
        <v>Cooper SHERMAN100m</v>
      </c>
      <c r="B282" t="s">
        <v>554</v>
      </c>
      <c r="C282" s="5" t="s">
        <v>2</v>
      </c>
      <c r="D282" s="5">
        <v>44671</v>
      </c>
      <c r="E282">
        <v>976</v>
      </c>
      <c r="F282" s="2">
        <v>32</v>
      </c>
      <c r="G282">
        <v>1022</v>
      </c>
      <c r="H282">
        <v>977</v>
      </c>
      <c r="I282">
        <v>974</v>
      </c>
      <c r="J282">
        <v>939</v>
      </c>
      <c r="K282">
        <v>940</v>
      </c>
      <c r="L282" s="5">
        <v>44602</v>
      </c>
      <c r="M282" s="5">
        <v>44611</v>
      </c>
      <c r="N282" s="5">
        <v>44544</v>
      </c>
      <c r="O282" s="5">
        <v>44534</v>
      </c>
      <c r="P282" s="56">
        <v>44569</v>
      </c>
      <c r="Q282" s="39">
        <f>RANK(E282,$E$3:$E$485)</f>
        <v>279</v>
      </c>
      <c r="R282" s="2">
        <f>VLOOKUP(C282,Quals!$A$2:$C$23,3,FALSE)</f>
        <v>1189</v>
      </c>
      <c r="S282" s="2" t="str">
        <f>_xlfn.IFNA(IF(OR(AND(G282&gt;=R282,L282&gt;=Quals!$F$3,L282&lt;=Quals!$H$3), OR(AND(H282&gt;=R282,M282&gt;=Quals!$F$3,M282&lt;=Quals!$H$3), OR(AND(I282&gt;=R282,N282&gt;=Quals!$F$3,N282&lt;=Quals!$H$3), OR(AND(J282&gt;=R282,O282&gt;=Quals!$F$3,O282&lt;=Quals!$H$3), OR(AND(K282&gt;=R282,P282&gt;=Quals!$F$3,P282&lt;=Quals!$H$3))))), MATCH((B282&amp;C282),Autos!C:C,0)),"Q",""),"")</f>
        <v/>
      </c>
      <c r="T282" s="1" t="str">
        <f>IF(AND(S282 = "Q", IF(ISNA(VLOOKUP((B282&amp;C282),Autos!C:C,1,FALSE)), "Not in Auto",)),"Check", "No need")</f>
        <v>No need</v>
      </c>
    </row>
    <row r="283" spans="1:20" x14ac:dyDescent="0.2">
      <c r="A283" t="str">
        <f>B283&amp;C283</f>
        <v>Kaleb CLARK100m</v>
      </c>
      <c r="B283" t="s">
        <v>537</v>
      </c>
      <c r="C283" t="s">
        <v>2</v>
      </c>
      <c r="D283" s="5">
        <v>38091</v>
      </c>
      <c r="E283">
        <v>976</v>
      </c>
      <c r="F283" s="2">
        <v>33</v>
      </c>
      <c r="G283">
        <v>986</v>
      </c>
      <c r="H283">
        <v>968</v>
      </c>
      <c r="I283">
        <v>977</v>
      </c>
      <c r="J283">
        <v>968</v>
      </c>
      <c r="K283">
        <v>962</v>
      </c>
      <c r="L283" s="5">
        <v>44485</v>
      </c>
      <c r="M283" s="5">
        <v>44457</v>
      </c>
      <c r="N283" s="5">
        <v>44597</v>
      </c>
      <c r="O283" s="5">
        <v>44513</v>
      </c>
      <c r="P283" s="56">
        <v>44548</v>
      </c>
      <c r="Q283" s="39">
        <f>RANK(E283,$E$3:$E$485)</f>
        <v>279</v>
      </c>
      <c r="R283" s="2">
        <f>VLOOKUP(C283,Quals!$A$2:$C$23,3,FALSE)</f>
        <v>1189</v>
      </c>
      <c r="S283" s="2" t="str">
        <f>_xlfn.IFNA(IF(OR(AND(G283&gt;=R283,L283&gt;=Quals!$F$3,L283&lt;=Quals!$H$3), OR(AND(H283&gt;=R283,M283&gt;=Quals!$F$3,M283&lt;=Quals!$H$3), OR(AND(I283&gt;=R283,N283&gt;=Quals!$F$3,N283&lt;=Quals!$H$3), OR(AND(J283&gt;=R283,O283&gt;=Quals!$F$3,O283&lt;=Quals!$H$3), OR(AND(K283&gt;=R283,P283&gt;=Quals!$F$3,P283&lt;=Quals!$H$3))))), MATCH((B283&amp;C283),Autos!C:C,0)),"Q",""),"")</f>
        <v/>
      </c>
      <c r="T283" s="1" t="str">
        <f>IF(AND(S283 = "Q", IF(ISNA(VLOOKUP((B283&amp;C283),Autos!C:C,1,FALSE)), "Not in Auto",)),"Check", "No need")</f>
        <v>No need</v>
      </c>
    </row>
    <row r="284" spans="1:20" x14ac:dyDescent="0.2">
      <c r="A284" t="str">
        <f>B284&amp;C284</f>
        <v>Preston DEGARNHAM200m</v>
      </c>
      <c r="B284" t="s">
        <v>1050</v>
      </c>
      <c r="C284" s="5" t="s">
        <v>25</v>
      </c>
      <c r="D284" s="5">
        <v>36872</v>
      </c>
      <c r="E284">
        <v>976</v>
      </c>
      <c r="F284" s="2">
        <v>29</v>
      </c>
      <c r="G284">
        <v>1008</v>
      </c>
      <c r="H284">
        <v>991</v>
      </c>
      <c r="I284">
        <v>964</v>
      </c>
      <c r="J284">
        <v>963</v>
      </c>
      <c r="K284">
        <v>934</v>
      </c>
      <c r="L284" s="5">
        <v>44601</v>
      </c>
      <c r="M284" s="5">
        <v>44310</v>
      </c>
      <c r="N284" s="5">
        <v>44626</v>
      </c>
      <c r="O284" s="5">
        <v>44611</v>
      </c>
      <c r="P284" s="56">
        <v>44309</v>
      </c>
      <c r="Q284" s="39">
        <f>RANK(E284,$E$3:$E$485)</f>
        <v>279</v>
      </c>
      <c r="R284" s="2">
        <f>VLOOKUP(C284,Quals!$A$2:$C$23,3,FALSE)</f>
        <v>1182</v>
      </c>
      <c r="S284" s="2" t="str">
        <f>_xlfn.IFNA(IF(OR(AND(G284&gt;=R284,L284&gt;=Quals!$F$3,L284&lt;=Quals!$H$3), OR(AND(H284&gt;=R284,M284&gt;=Quals!$F$3,M284&lt;=Quals!$H$3), OR(AND(I284&gt;=R284,N284&gt;=Quals!$F$3,N284&lt;=Quals!$H$3), OR(AND(J284&gt;=R284,O284&gt;=Quals!$F$3,O284&lt;=Quals!$H$3), OR(AND(K284&gt;=R284,P284&gt;=Quals!$F$3,P284&lt;=Quals!$H$3))))), MATCH((B284&amp;C284),Autos!C:C,0)),"Q",""),"")</f>
        <v/>
      </c>
      <c r="T284" s="1" t="str">
        <f>IF(AND(S284 = "Q", IF(ISNA(VLOOKUP((B284&amp;C284),Autos!C:C,1,FALSE)), "Not in Auto",)),"Check", "No need")</f>
        <v>No need</v>
      </c>
    </row>
    <row r="285" spans="1:20" x14ac:dyDescent="0.2">
      <c r="A285" t="str">
        <f>B285&amp;C285</f>
        <v>Tom DAVIES1500m</v>
      </c>
      <c r="B285" t="s">
        <v>904</v>
      </c>
      <c r="C285" t="s">
        <v>28</v>
      </c>
      <c r="E285">
        <v>976</v>
      </c>
      <c r="F285" s="2">
        <v>28</v>
      </c>
      <c r="G285">
        <v>1004</v>
      </c>
      <c r="H285">
        <v>984</v>
      </c>
      <c r="I285">
        <v>971</v>
      </c>
      <c r="J285">
        <v>946</v>
      </c>
      <c r="K285">
        <v>934</v>
      </c>
      <c r="L285" s="5">
        <v>44611</v>
      </c>
      <c r="M285" s="5">
        <v>44548</v>
      </c>
      <c r="N285" s="5">
        <v>44625</v>
      </c>
      <c r="O285" s="5">
        <v>44307</v>
      </c>
      <c r="P285" s="56">
        <v>44587</v>
      </c>
      <c r="Q285" s="39">
        <f>RANK(E285,$E$3:$E$485)</f>
        <v>279</v>
      </c>
      <c r="R285" s="2">
        <f>VLOOKUP(C285,Quals!$A$2:$C$23,3,FALSE)</f>
        <v>1175</v>
      </c>
      <c r="S285" s="2" t="str">
        <f>_xlfn.IFNA(IF(OR(AND(G285&gt;=R285,L285&gt;=Quals!$F$3,L285&lt;=Quals!$H$3), OR(AND(H285&gt;=R285,M285&gt;=Quals!$F$3,M285&lt;=Quals!$H$3), OR(AND(I285&gt;=R285,N285&gt;=Quals!$F$3,N285&lt;=Quals!$H$3), OR(AND(J285&gt;=R285,O285&gt;=Quals!$F$3,O285&lt;=Quals!$H$3), OR(AND(K285&gt;=R285,P285&gt;=Quals!$F$3,P285&lt;=Quals!$H$3))))), MATCH((B285&amp;C285),Autos!C:C,0)),"Q",""),"")</f>
        <v/>
      </c>
      <c r="T285" s="1" t="str">
        <f>IF(AND(S285 = "Q", IF(ISNA(VLOOKUP((B285&amp;C285),Autos!C:C,1,FALSE)), "Not in Auto",)),"Check", "No need")</f>
        <v>No need</v>
      </c>
    </row>
    <row r="286" spans="1:20" x14ac:dyDescent="0.2">
      <c r="A286" t="str">
        <f>B286&amp;C286</f>
        <v>Luke BURROWS1500m</v>
      </c>
      <c r="B286" t="s">
        <v>862</v>
      </c>
      <c r="C286" s="5" t="s">
        <v>28</v>
      </c>
      <c r="D286" s="5">
        <v>36760</v>
      </c>
      <c r="E286">
        <v>976</v>
      </c>
      <c r="F286" s="2">
        <v>29</v>
      </c>
      <c r="G286">
        <v>996</v>
      </c>
      <c r="H286">
        <v>965</v>
      </c>
      <c r="I286">
        <v>967</v>
      </c>
      <c r="J286">
        <v>951</v>
      </c>
      <c r="K286">
        <v>930</v>
      </c>
      <c r="L286" s="5">
        <v>44603</v>
      </c>
      <c r="M286" s="5">
        <v>44505</v>
      </c>
      <c r="N286" s="5">
        <v>44281</v>
      </c>
      <c r="O286" s="5">
        <v>44611</v>
      </c>
      <c r="P286" s="56">
        <v>44482</v>
      </c>
      <c r="Q286" s="39">
        <f>RANK(E286,$E$3:$E$485)</f>
        <v>279</v>
      </c>
      <c r="R286" s="2">
        <f>VLOOKUP(C286,Quals!$A$2:$C$23,3,FALSE)</f>
        <v>1175</v>
      </c>
      <c r="S286" s="2" t="str">
        <f>_xlfn.IFNA(IF(OR(AND(G286&gt;=R286,L286&gt;=Quals!$F$3,L286&lt;=Quals!$H$3), OR(AND(H286&gt;=R286,M286&gt;=Quals!$F$3,M286&lt;=Quals!$H$3), OR(AND(I286&gt;=R286,N286&gt;=Quals!$F$3,N286&lt;=Quals!$H$3), OR(AND(J286&gt;=R286,O286&gt;=Quals!$F$3,O286&lt;=Quals!$H$3), OR(AND(K286&gt;=R286,P286&gt;=Quals!$F$3,P286&lt;=Quals!$H$3))))), MATCH((B286&amp;C286),Autos!C:C,0)),"Q",""),"")</f>
        <v/>
      </c>
      <c r="T286" s="1" t="str">
        <f>IF(AND(S286 = "Q", IF(ISNA(VLOOKUP((B286&amp;C286),Autos!C:C,1,FALSE)), "Not in Auto",)),"Check", "No need")</f>
        <v>No need</v>
      </c>
    </row>
    <row r="287" spans="1:20" x14ac:dyDescent="0.2">
      <c r="A287" t="str">
        <f>B287&amp;C287</f>
        <v>Adrian POTTER10000m</v>
      </c>
      <c r="B287" t="s">
        <v>696</v>
      </c>
      <c r="C287" s="5" t="s">
        <v>30</v>
      </c>
      <c r="D287" s="5">
        <v>34767</v>
      </c>
      <c r="E287">
        <v>976</v>
      </c>
      <c r="F287" s="2">
        <v>19</v>
      </c>
      <c r="G287">
        <v>1019</v>
      </c>
      <c r="H287">
        <v>933</v>
      </c>
      <c r="L287" s="5">
        <v>44222</v>
      </c>
      <c r="M287" s="5">
        <v>44587</v>
      </c>
      <c r="N287" s="5"/>
      <c r="O287" s="5"/>
      <c r="P287" s="56"/>
      <c r="Q287" s="39">
        <f>RANK(E287,$E$3:$E$485)</f>
        <v>279</v>
      </c>
      <c r="R287" s="2">
        <f>VLOOKUP(C287,Quals!$A$2:$C$23,3,FALSE)</f>
        <v>1182</v>
      </c>
      <c r="S287" s="2" t="str">
        <f>_xlfn.IFNA(IF(OR(AND(G287&gt;=R287,L287&gt;=Quals!$F$3,L287&lt;=Quals!$H$3), OR(AND(H287&gt;=R287,M287&gt;=Quals!$F$3,M287&lt;=Quals!$H$3), OR(AND(I287&gt;=R287,N287&gt;=Quals!$F$3,N287&lt;=Quals!$H$3), OR(AND(J287&gt;=R287,O287&gt;=Quals!$F$3,O287&lt;=Quals!$H$3), OR(AND(K287&gt;=R287,P287&gt;=Quals!$F$3,P287&lt;=Quals!$H$3))))), MATCH((B287&amp;C287),Autos!C:C,0)),"Q",""),"")</f>
        <v/>
      </c>
      <c r="T287" s="1" t="str">
        <f>IF(AND(S287 = "Q", IF(ISNA(VLOOKUP((B287&amp;C287),Autos!C:C,1,FALSE)), "Not in Auto",)),"Check", "No need")</f>
        <v>No need</v>
      </c>
    </row>
    <row r="288" spans="1:20" x14ac:dyDescent="0.2">
      <c r="A288" t="str">
        <f>B288&amp;C288</f>
        <v>Archie REID10000m</v>
      </c>
      <c r="B288" t="s">
        <v>717</v>
      </c>
      <c r="C288" s="5" t="s">
        <v>30</v>
      </c>
      <c r="D288" s="5">
        <v>37061</v>
      </c>
      <c r="E288">
        <v>976</v>
      </c>
      <c r="F288" s="2">
        <v>20</v>
      </c>
      <c r="G288">
        <v>1009</v>
      </c>
      <c r="H288">
        <v>943</v>
      </c>
      <c r="L288" s="5">
        <v>44360</v>
      </c>
      <c r="M288" s="5">
        <v>44587</v>
      </c>
      <c r="N288" s="5"/>
      <c r="O288" s="5"/>
      <c r="P288" s="56"/>
      <c r="Q288" s="39">
        <f>RANK(E288,$E$3:$E$485)</f>
        <v>279</v>
      </c>
      <c r="R288" s="2">
        <f>VLOOKUP(C288,Quals!$A$2:$C$23,3,FALSE)</f>
        <v>1182</v>
      </c>
      <c r="S288" s="2" t="str">
        <f>_xlfn.IFNA(IF(OR(AND(G288&gt;=R288,L288&gt;=Quals!$F$3,L288&lt;=Quals!$H$3), OR(AND(H288&gt;=R288,M288&gt;=Quals!$F$3,M288&lt;=Quals!$H$3), OR(AND(I288&gt;=R288,N288&gt;=Quals!$F$3,N288&lt;=Quals!$H$3), OR(AND(J288&gt;=R288,O288&gt;=Quals!$F$3,O288&lt;=Quals!$H$3), OR(AND(K288&gt;=R288,P288&gt;=Quals!$F$3,P288&lt;=Quals!$H$3))))), MATCH((B288&amp;C288),Autos!C:C,0)),"Q",""),"")</f>
        <v/>
      </c>
      <c r="T288" s="1" t="str">
        <f>IF(AND(S288 = "Q", IF(ISNA(VLOOKUP((B288&amp;C288),Autos!C:C,1,FALSE)), "Not in Auto",)),"Check", "No need")</f>
        <v>No need</v>
      </c>
    </row>
    <row r="289" spans="1:20" x14ac:dyDescent="0.2">
      <c r="A289" t="str">
        <f>B289&amp;C289</f>
        <v>Alex PERINhigh-jump</v>
      </c>
      <c r="B289" t="s">
        <v>773</v>
      </c>
      <c r="C289" s="5" t="s">
        <v>35</v>
      </c>
      <c r="D289" s="5">
        <v>38317</v>
      </c>
      <c r="E289">
        <v>976</v>
      </c>
      <c r="F289" s="2">
        <v>8</v>
      </c>
      <c r="G289">
        <v>993</v>
      </c>
      <c r="H289">
        <v>984</v>
      </c>
      <c r="I289">
        <v>975</v>
      </c>
      <c r="J289">
        <v>940</v>
      </c>
      <c r="K289">
        <v>914</v>
      </c>
      <c r="L289" s="5">
        <v>44302</v>
      </c>
      <c r="M289" s="5">
        <v>44596</v>
      </c>
      <c r="N289" s="5">
        <v>44499</v>
      </c>
      <c r="O289" s="5">
        <v>44526</v>
      </c>
      <c r="P289" s="56">
        <v>44287</v>
      </c>
      <c r="Q289" s="39">
        <f>RANK(E289,$E$3:$E$485)</f>
        <v>279</v>
      </c>
      <c r="R289" s="2">
        <f>VLOOKUP(C289,Quals!$A$2:$C$23,3,FALSE)</f>
        <v>1206</v>
      </c>
      <c r="S289" s="2" t="str">
        <f>_xlfn.IFNA(IF(OR(AND(G289&gt;=R289,L289&gt;=Quals!$F$3,L289&lt;=Quals!$H$3), OR(AND(H289&gt;=R289,M289&gt;=Quals!$F$3,M289&lt;=Quals!$H$3), OR(AND(I289&gt;=R289,N289&gt;=Quals!$F$3,N289&lt;=Quals!$H$3), OR(AND(J289&gt;=R289,O289&gt;=Quals!$F$3,O289&lt;=Quals!$H$3), OR(AND(K289&gt;=R289,P289&gt;=Quals!$F$3,P289&lt;=Quals!$H$3))))), MATCH((B289&amp;C289),Autos!C:C,0)),"Q",""),"")</f>
        <v/>
      </c>
      <c r="T289" s="1" t="str">
        <f>IF(AND(S289 = "Q", IF(ISNA(VLOOKUP((B289&amp;C289),Autos!C:C,1,FALSE)), "Not in Auto",)),"Check", "No need")</f>
        <v>No need</v>
      </c>
    </row>
    <row r="290" spans="1:20" x14ac:dyDescent="0.2">
      <c r="A290" t="str">
        <f>B290&amp;C290</f>
        <v>Duncan CAMERON400m</v>
      </c>
      <c r="B290" t="s">
        <v>566</v>
      </c>
      <c r="C290" s="5" t="s">
        <v>26</v>
      </c>
      <c r="D290" s="5">
        <v>35383</v>
      </c>
      <c r="E290">
        <v>975</v>
      </c>
      <c r="F290" s="2">
        <v>22</v>
      </c>
      <c r="G290">
        <v>997</v>
      </c>
      <c r="H290">
        <v>970</v>
      </c>
      <c r="I290">
        <v>949</v>
      </c>
      <c r="J290">
        <v>956</v>
      </c>
      <c r="K290">
        <v>936</v>
      </c>
      <c r="L290" s="5">
        <v>44611</v>
      </c>
      <c r="M290" s="5">
        <v>44547</v>
      </c>
      <c r="N290" s="5">
        <v>44625</v>
      </c>
      <c r="O290" s="5">
        <v>44590</v>
      </c>
      <c r="P290" s="56">
        <v>44281</v>
      </c>
      <c r="Q290" s="39">
        <f>RANK(E290,$E$3:$E$485)</f>
        <v>288</v>
      </c>
      <c r="R290" s="2">
        <f>VLOOKUP(C290,Quals!$A$2:$C$23,3,FALSE)</f>
        <v>1187</v>
      </c>
      <c r="S290" s="2" t="str">
        <f>_xlfn.IFNA(IF(OR(AND(G290&gt;=R290,L290&gt;=Quals!$F$3,L290&lt;=Quals!$H$3), OR(AND(H290&gt;=R290,M290&gt;=Quals!$F$3,M290&lt;=Quals!$H$3), OR(AND(I290&gt;=R290,N290&gt;=Quals!$F$3,N290&lt;=Quals!$H$3), OR(AND(J290&gt;=R290,O290&gt;=Quals!$F$3,O290&lt;=Quals!$H$3), OR(AND(K290&gt;=R290,P290&gt;=Quals!$F$3,P290&lt;=Quals!$H$3))))), MATCH((B290&amp;C290),Autos!C:C,0)),"Q",""),"")</f>
        <v/>
      </c>
      <c r="T290" s="1" t="str">
        <f>IF(AND(S290 = "Q", IF(ISNA(VLOOKUP((B290&amp;C290),Autos!C:C,1,FALSE)), "Not in Auto",)),"Check", "No need")</f>
        <v>No need</v>
      </c>
    </row>
    <row r="291" spans="1:20" x14ac:dyDescent="0.2">
      <c r="A291" t="str">
        <f>B291&amp;C291</f>
        <v>Sam CLIFFORD5000m</v>
      </c>
      <c r="B291" t="s">
        <v>701</v>
      </c>
      <c r="C291" s="5" t="s">
        <v>29</v>
      </c>
      <c r="D291" s="5">
        <v>37387</v>
      </c>
      <c r="E291">
        <v>975</v>
      </c>
      <c r="F291" s="2">
        <v>23</v>
      </c>
      <c r="G291">
        <v>1062</v>
      </c>
      <c r="H291">
        <v>925</v>
      </c>
      <c r="I291">
        <v>924</v>
      </c>
      <c r="L291" s="5">
        <v>44632</v>
      </c>
      <c r="M291" s="5">
        <v>44610</v>
      </c>
      <c r="N291" s="5">
        <v>44527</v>
      </c>
      <c r="O291" s="5"/>
      <c r="P291" s="56"/>
      <c r="Q291" s="39">
        <f>RANK(E291,$E$3:$E$485)</f>
        <v>288</v>
      </c>
      <c r="R291" s="2">
        <f>VLOOKUP(C291,Quals!$A$2:$C$23,3,FALSE)</f>
        <v>1161</v>
      </c>
      <c r="S291" s="2" t="str">
        <f>_xlfn.IFNA(IF(OR(AND(G291&gt;=R291,L291&gt;=Quals!$F$3,L291&lt;=Quals!$H$3), OR(AND(H291&gt;=R291,M291&gt;=Quals!$F$3,M291&lt;=Quals!$H$3), OR(AND(I291&gt;=R291,N291&gt;=Quals!$F$3,N291&lt;=Quals!$H$3), OR(AND(J291&gt;=R291,O291&gt;=Quals!$F$3,O291&lt;=Quals!$H$3), OR(AND(K291&gt;=R291,P291&gt;=Quals!$F$3,P291&lt;=Quals!$H$3))))), MATCH((B291&amp;C291),Autos!C:C,0)),"Q",""),"")</f>
        <v/>
      </c>
      <c r="T291" s="1" t="str">
        <f>IF(AND(S291 = "Q", IF(ISNA(VLOOKUP((B291&amp;C291),Autos!C:C,1,FALSE)), "Not in Auto",)),"Check", "No need")</f>
        <v>No need</v>
      </c>
    </row>
    <row r="292" spans="1:20" x14ac:dyDescent="0.2">
      <c r="A292" t="str">
        <f>B292&amp;C292</f>
        <v>Matthew CROWE400mh</v>
      </c>
      <c r="B292" t="s">
        <v>1054</v>
      </c>
      <c r="C292" s="5" t="s">
        <v>33</v>
      </c>
      <c r="D292" s="5">
        <v>35496</v>
      </c>
      <c r="E292">
        <v>974</v>
      </c>
      <c r="F292" s="2">
        <v>9</v>
      </c>
      <c r="G292">
        <v>995</v>
      </c>
      <c r="H292">
        <v>977</v>
      </c>
      <c r="I292">
        <v>943</v>
      </c>
      <c r="J292">
        <v>957</v>
      </c>
      <c r="K292">
        <v>939</v>
      </c>
      <c r="L292" s="5">
        <v>44625</v>
      </c>
      <c r="M292" s="5">
        <v>44610</v>
      </c>
      <c r="N292" s="5">
        <v>44548</v>
      </c>
      <c r="O292" s="5">
        <v>44589</v>
      </c>
      <c r="P292" s="56">
        <v>44576</v>
      </c>
      <c r="Q292" s="39">
        <f>RANK(E292,$E$3:$E$485)</f>
        <v>290</v>
      </c>
      <c r="R292" s="2">
        <f>VLOOKUP(C292,Quals!$A$2:$C$23,3,FALSE)</f>
        <v>1185</v>
      </c>
      <c r="S292" s="2" t="str">
        <f>_xlfn.IFNA(IF(OR(AND(G292&gt;=R292,L292&gt;=Quals!$F$3,L292&lt;=Quals!$H$3), OR(AND(H292&gt;=R292,M292&gt;=Quals!$F$3,M292&lt;=Quals!$H$3), OR(AND(I292&gt;=R292,N292&gt;=Quals!$F$3,N292&lt;=Quals!$H$3), OR(AND(J292&gt;=R292,O292&gt;=Quals!$F$3,O292&lt;=Quals!$H$3), OR(AND(K292&gt;=R292,P292&gt;=Quals!$F$3,P292&lt;=Quals!$H$3))))), MATCH((B292&amp;C292),Autos!C:C,0)),"Q",""),"")</f>
        <v/>
      </c>
      <c r="T292" s="1" t="str">
        <f>IF(AND(S292 = "Q", IF(ISNA(VLOOKUP((B292&amp;C292),Autos!C:C,1,FALSE)), "Not in Auto",)),"Check", "No need")</f>
        <v>No need</v>
      </c>
    </row>
    <row r="293" spans="1:20" x14ac:dyDescent="0.2">
      <c r="A293" t="str">
        <f>B293&amp;C293</f>
        <v>Benan OZTORUNlong-jump</v>
      </c>
      <c r="B293" t="s">
        <v>750</v>
      </c>
      <c r="C293" s="5" t="s">
        <v>37</v>
      </c>
      <c r="D293" s="5">
        <v>36116</v>
      </c>
      <c r="E293">
        <v>974</v>
      </c>
      <c r="F293" s="2">
        <v>15</v>
      </c>
      <c r="G293">
        <v>1010</v>
      </c>
      <c r="H293">
        <v>977</v>
      </c>
      <c r="I293">
        <v>955</v>
      </c>
      <c r="J293">
        <v>952</v>
      </c>
      <c r="K293">
        <v>921</v>
      </c>
      <c r="L293" s="5">
        <v>44273</v>
      </c>
      <c r="M293" s="5">
        <v>44602</v>
      </c>
      <c r="N293" s="5">
        <v>44611</v>
      </c>
      <c r="O293" s="5">
        <v>44587</v>
      </c>
      <c r="P293" s="56">
        <v>44618</v>
      </c>
      <c r="Q293" s="39">
        <f>RANK(E293,$E$3:$E$485)</f>
        <v>290</v>
      </c>
      <c r="R293" s="2">
        <f>VLOOKUP(C293,Quals!$A$2:$C$23,3,FALSE)</f>
        <v>1186</v>
      </c>
      <c r="S293" s="2" t="str">
        <f>_xlfn.IFNA(IF(OR(AND(G293&gt;=R293,L293&gt;=Quals!$F$3,L293&lt;=Quals!$H$3), OR(AND(H293&gt;=R293,M293&gt;=Quals!$F$3,M293&lt;=Quals!$H$3), OR(AND(I293&gt;=R293,N293&gt;=Quals!$F$3,N293&lt;=Quals!$H$3), OR(AND(J293&gt;=R293,O293&gt;=Quals!$F$3,O293&lt;=Quals!$H$3), OR(AND(K293&gt;=R293,P293&gt;=Quals!$F$3,P293&lt;=Quals!$H$3))))), MATCH((B293&amp;C293),Autos!C:C,0)),"Q",""),"")</f>
        <v/>
      </c>
      <c r="T293" s="1" t="str">
        <f>IF(AND(S293 = "Q", IF(ISNA(VLOOKUP((B293&amp;C293),Autos!C:C,1,FALSE)), "Not in Auto",)),"Check", "No need")</f>
        <v>No need</v>
      </c>
    </row>
    <row r="294" spans="1:20" x14ac:dyDescent="0.2">
      <c r="A294" t="str">
        <f>B294&amp;C294</f>
        <v>Darcy HOLMEShigh-jump</v>
      </c>
      <c r="B294" t="s">
        <v>774</v>
      </c>
      <c r="C294" s="5" t="s">
        <v>35</v>
      </c>
      <c r="D294" s="5">
        <v>38035</v>
      </c>
      <c r="E294">
        <v>973</v>
      </c>
      <c r="F294" s="2">
        <v>9</v>
      </c>
      <c r="G294">
        <v>1002</v>
      </c>
      <c r="H294">
        <v>967</v>
      </c>
      <c r="I294">
        <v>967</v>
      </c>
      <c r="J294">
        <v>914</v>
      </c>
      <c r="K294">
        <v>914</v>
      </c>
      <c r="L294" s="5">
        <v>44610</v>
      </c>
      <c r="M294" s="5">
        <v>44632</v>
      </c>
      <c r="N294" s="5">
        <v>44302</v>
      </c>
      <c r="O294" s="5">
        <v>44590</v>
      </c>
      <c r="P294" s="56">
        <v>44625</v>
      </c>
      <c r="Q294" s="39">
        <f>RANK(E294,$E$3:$E$485)</f>
        <v>292</v>
      </c>
      <c r="R294" s="2">
        <f>VLOOKUP(C294,Quals!$A$2:$C$23,3,FALSE)</f>
        <v>1206</v>
      </c>
      <c r="S294" s="2" t="str">
        <f>_xlfn.IFNA(IF(OR(AND(G294&gt;=R294,L294&gt;=Quals!$F$3,L294&lt;=Quals!$H$3), OR(AND(H294&gt;=R294,M294&gt;=Quals!$F$3,M294&lt;=Quals!$H$3), OR(AND(I294&gt;=R294,N294&gt;=Quals!$F$3,N294&lt;=Quals!$H$3), OR(AND(J294&gt;=R294,O294&gt;=Quals!$F$3,O294&lt;=Quals!$H$3), OR(AND(K294&gt;=R294,P294&gt;=Quals!$F$3,P294&lt;=Quals!$H$3))))), MATCH((B294&amp;C294),Autos!C:C,0)),"Q",""),"")</f>
        <v/>
      </c>
      <c r="T294" s="1" t="str">
        <f>IF(AND(S294 = "Q", IF(ISNA(VLOOKUP((B294&amp;C294),Autos!C:C,1,FALSE)), "Not in Auto",)),"Check", "No need")</f>
        <v>No need</v>
      </c>
    </row>
    <row r="295" spans="1:20" x14ac:dyDescent="0.2">
      <c r="A295" t="str">
        <f>B295&amp;C295</f>
        <v>Augustine NKETIA JUNIOR400m</v>
      </c>
      <c r="B295" t="s">
        <v>593</v>
      </c>
      <c r="C295" s="5" t="s">
        <v>26</v>
      </c>
      <c r="D295" s="5">
        <v>37702</v>
      </c>
      <c r="E295">
        <v>972</v>
      </c>
      <c r="F295" s="2">
        <v>23</v>
      </c>
      <c r="G295">
        <v>1007</v>
      </c>
      <c r="H295">
        <v>982</v>
      </c>
      <c r="I295">
        <v>957</v>
      </c>
      <c r="J295">
        <v>954</v>
      </c>
      <c r="K295">
        <v>932</v>
      </c>
      <c r="L295" s="5">
        <v>44299</v>
      </c>
      <c r="M295" s="5">
        <v>44590</v>
      </c>
      <c r="N295" s="5">
        <v>44298</v>
      </c>
      <c r="O295" s="5">
        <v>44611</v>
      </c>
      <c r="P295" s="56">
        <v>44581</v>
      </c>
      <c r="Q295" s="39">
        <f>RANK(E295,$E$3:$E$485)</f>
        <v>293</v>
      </c>
      <c r="R295" s="2">
        <f>VLOOKUP(C295,Quals!$A$2:$C$23,3,FALSE)</f>
        <v>1187</v>
      </c>
      <c r="S295" s="2" t="str">
        <f>_xlfn.IFNA(IF(OR(AND(G295&gt;=R295,L295&gt;=Quals!$F$3,L295&lt;=Quals!$H$3), OR(AND(H295&gt;=R295,M295&gt;=Quals!$F$3,M295&lt;=Quals!$H$3), OR(AND(I295&gt;=R295,N295&gt;=Quals!$F$3,N295&lt;=Quals!$H$3), OR(AND(J295&gt;=R295,O295&gt;=Quals!$F$3,O295&lt;=Quals!$H$3), OR(AND(K295&gt;=R295,P295&gt;=Quals!$F$3,P295&lt;=Quals!$H$3))))), MATCH((B295&amp;C295),Autos!C:C,0)),"Q",""),"")</f>
        <v/>
      </c>
      <c r="T295" s="1" t="str">
        <f>IF(AND(S295 = "Q", IF(ISNA(VLOOKUP((B295&amp;C295),Autos!C:C,1,FALSE)), "Not in Auto",)),"Check", "No need")</f>
        <v>No need</v>
      </c>
    </row>
    <row r="296" spans="1:20" x14ac:dyDescent="0.2">
      <c r="A296" t="str">
        <f>B296&amp;C296</f>
        <v>Tom MARCH800m</v>
      </c>
      <c r="B296" t="s">
        <v>638</v>
      </c>
      <c r="C296" s="5" t="s">
        <v>27</v>
      </c>
      <c r="E296">
        <v>972</v>
      </c>
      <c r="F296" s="2">
        <v>27</v>
      </c>
      <c r="G296">
        <v>979</v>
      </c>
      <c r="H296">
        <v>946</v>
      </c>
      <c r="I296">
        <v>969</v>
      </c>
      <c r="J296">
        <v>963</v>
      </c>
      <c r="K296">
        <v>951</v>
      </c>
      <c r="L296" s="5">
        <v>44589</v>
      </c>
      <c r="M296" s="5">
        <v>44587</v>
      </c>
      <c r="N296" s="5">
        <v>44612</v>
      </c>
      <c r="O296" s="5">
        <v>44604</v>
      </c>
      <c r="P296" s="56">
        <v>44619</v>
      </c>
      <c r="Q296" s="39">
        <f>RANK(E296,$E$3:$E$485)</f>
        <v>293</v>
      </c>
      <c r="R296" s="2">
        <f>VLOOKUP(C296,Quals!$A$2:$C$23,3,FALSE)</f>
        <v>1167</v>
      </c>
      <c r="S296" s="2" t="str">
        <f>_xlfn.IFNA(IF(OR(AND(G296&gt;=R296,L296&gt;=Quals!$F$3,L296&lt;=Quals!$H$3), OR(AND(H296&gt;=R296,M296&gt;=Quals!$F$3,M296&lt;=Quals!$H$3), OR(AND(I296&gt;=R296,N296&gt;=Quals!$F$3,N296&lt;=Quals!$H$3), OR(AND(J296&gt;=R296,O296&gt;=Quals!$F$3,O296&lt;=Quals!$H$3), OR(AND(K296&gt;=R296,P296&gt;=Quals!$F$3,P296&lt;=Quals!$H$3))))), MATCH((B296&amp;C296),Autos!C:C,0)),"Q",""),"")</f>
        <v/>
      </c>
      <c r="T296" s="1" t="str">
        <f>IF(AND(S296 = "Q", IF(ISNA(VLOOKUP((B296&amp;C296),Autos!C:C,1,FALSE)), "Not in Auto",)),"Check", "No need")</f>
        <v>No need</v>
      </c>
    </row>
    <row r="297" spans="1:20" x14ac:dyDescent="0.2">
      <c r="A297" t="str">
        <f>B297&amp;C297</f>
        <v>Thomas THORPE5000m</v>
      </c>
      <c r="B297" t="s">
        <v>5281</v>
      </c>
      <c r="C297" s="6" t="s">
        <v>29</v>
      </c>
      <c r="D297" s="5">
        <v>35206</v>
      </c>
      <c r="E297">
        <v>972</v>
      </c>
      <c r="F297" s="2">
        <v>24</v>
      </c>
      <c r="G297">
        <v>1005</v>
      </c>
      <c r="H297">
        <v>977</v>
      </c>
      <c r="I297">
        <v>922</v>
      </c>
      <c r="L297" s="5">
        <v>44537</v>
      </c>
      <c r="M297" s="5">
        <v>44525</v>
      </c>
      <c r="N297" s="5">
        <v>44628</v>
      </c>
      <c r="O297" s="5"/>
      <c r="P297" s="56"/>
      <c r="Q297" s="39">
        <f>RANK(E297,$E$3:$E$485)</f>
        <v>293</v>
      </c>
      <c r="R297" s="2">
        <f>VLOOKUP(C297,Quals!$A$2:$C$23,3,FALSE)</f>
        <v>1161</v>
      </c>
      <c r="S297" s="2" t="str">
        <f>_xlfn.IFNA(IF(OR(AND(G297&gt;=R297,L297&gt;=Quals!$F$3,L297&lt;=Quals!$H$3), OR(AND(H297&gt;=R297,M297&gt;=Quals!$F$3,M297&lt;=Quals!$H$3), OR(AND(I297&gt;=R297,N297&gt;=Quals!$F$3,N297&lt;=Quals!$H$3), OR(AND(J297&gt;=R297,O297&gt;=Quals!$F$3,O297&lt;=Quals!$H$3), OR(AND(K297&gt;=R297,P297&gt;=Quals!$F$3,P297&lt;=Quals!$H$3))))), MATCH((B297&amp;C297),Autos!C:C,0)),"Q",""),"")</f>
        <v/>
      </c>
      <c r="T297" s="1" t="str">
        <f>IF(AND(S297 = "Q", IF(ISNA(VLOOKUP((B297&amp;C297),Autos!C:C,1,FALSE)), "Not in Auto",)),"Check", "No need")</f>
        <v>No need</v>
      </c>
    </row>
    <row r="298" spans="1:20" x14ac:dyDescent="0.2">
      <c r="A298" t="str">
        <f>B298&amp;C298</f>
        <v>Jacob COCKSmarathon</v>
      </c>
      <c r="B298" t="s">
        <v>716</v>
      </c>
      <c r="C298" s="5" t="s">
        <v>82</v>
      </c>
      <c r="D298" s="5">
        <v>34473</v>
      </c>
      <c r="E298">
        <v>972</v>
      </c>
      <c r="F298" s="2">
        <v>9</v>
      </c>
      <c r="G298">
        <v>979</v>
      </c>
      <c r="H298">
        <v>966</v>
      </c>
      <c r="L298" s="5">
        <v>44542</v>
      </c>
      <c r="M298" s="5">
        <v>44178</v>
      </c>
      <c r="N298" s="5"/>
      <c r="O298" s="5"/>
      <c r="P298" s="56"/>
      <c r="Q298" s="39">
        <f>RANK(E298,$E$3:$E$485)</f>
        <v>293</v>
      </c>
      <c r="R298" s="2" t="str">
        <f>VLOOKUP(C298,Quals!$A$2:$C$23,3,FALSE)</f>
        <v>Discr.</v>
      </c>
      <c r="S298" s="2" t="str">
        <f>_xlfn.IFNA(IF(OR(AND(G298&gt;=R298,L298&gt;=Quals!$F$3,L298&lt;=Quals!$H$3), OR(AND(H298&gt;=R298,M298&gt;=Quals!$F$3,M298&lt;=Quals!$H$3), OR(AND(I298&gt;=R298,N298&gt;=Quals!$F$3,N298&lt;=Quals!$H$3), OR(AND(J298&gt;=R298,O298&gt;=Quals!$F$3,O298&lt;=Quals!$H$3), OR(AND(K298&gt;=R298,P298&gt;=Quals!$F$3,P298&lt;=Quals!$H$3))))), MATCH((B298&amp;C298),Autos!C:C,0)),"Q",""),"")</f>
        <v/>
      </c>
      <c r="T298" s="1" t="str">
        <f>IF(AND(S298 = "Q", IF(ISNA(VLOOKUP((B298&amp;C298),Autos!C:C,1,FALSE)), "Not in Auto",)),"Check", "No need")</f>
        <v>No need</v>
      </c>
    </row>
    <row r="299" spans="1:20" x14ac:dyDescent="0.2">
      <c r="A299" t="str">
        <f>B299&amp;C299</f>
        <v>Lachlan KENNEDY200m</v>
      </c>
      <c r="B299" t="s">
        <v>527</v>
      </c>
      <c r="C299" t="s">
        <v>25</v>
      </c>
      <c r="D299" s="5">
        <v>44640</v>
      </c>
      <c r="E299">
        <v>971</v>
      </c>
      <c r="F299" s="2">
        <v>30</v>
      </c>
      <c r="G299">
        <v>1002</v>
      </c>
      <c r="H299">
        <v>975</v>
      </c>
      <c r="I299">
        <v>978</v>
      </c>
      <c r="J299">
        <v>947</v>
      </c>
      <c r="K299">
        <v>923</v>
      </c>
      <c r="L299" s="5">
        <v>44626</v>
      </c>
      <c r="M299" s="5">
        <v>44485</v>
      </c>
      <c r="N299" s="5">
        <v>44481</v>
      </c>
      <c r="O299" s="5">
        <v>44471</v>
      </c>
      <c r="P299" s="56">
        <v>44597</v>
      </c>
      <c r="Q299" s="39">
        <f>RANK(E299,$E$3:$E$485)</f>
        <v>297</v>
      </c>
      <c r="R299" s="2">
        <f>VLOOKUP(C299,Quals!$A$2:$C$23,3,FALSE)</f>
        <v>1182</v>
      </c>
      <c r="S299" s="2" t="str">
        <f>_xlfn.IFNA(IF(OR(AND(G299&gt;=R299,L299&gt;=Quals!$F$3,L299&lt;=Quals!$H$3), OR(AND(H299&gt;=R299,M299&gt;=Quals!$F$3,M299&lt;=Quals!$H$3), OR(AND(I299&gt;=R299,N299&gt;=Quals!$F$3,N299&lt;=Quals!$H$3), OR(AND(J299&gt;=R299,O299&gt;=Quals!$F$3,O299&lt;=Quals!$H$3), OR(AND(K299&gt;=R299,P299&gt;=Quals!$F$3,P299&lt;=Quals!$H$3))))), MATCH((B299&amp;C299),Autos!C:C,0)),"Q",""),"")</f>
        <v/>
      </c>
      <c r="T299" s="1" t="str">
        <f>IF(AND(S299 = "Q", IF(ISNA(VLOOKUP((B299&amp;C299),Autos!C:C,1,FALSE)), "Not in Auto",)),"Check", "No need")</f>
        <v>No need</v>
      </c>
    </row>
    <row r="300" spans="1:20" x14ac:dyDescent="0.2">
      <c r="A300" t="str">
        <f>B300&amp;C300</f>
        <v>Julian LAY100m</v>
      </c>
      <c r="B300" t="s">
        <v>558</v>
      </c>
      <c r="C300" s="5" t="s">
        <v>2</v>
      </c>
      <c r="D300" s="5">
        <v>2000</v>
      </c>
      <c r="E300">
        <v>970</v>
      </c>
      <c r="F300" s="2">
        <v>34</v>
      </c>
      <c r="G300">
        <v>983</v>
      </c>
      <c r="H300">
        <v>980</v>
      </c>
      <c r="I300">
        <v>977</v>
      </c>
      <c r="J300">
        <v>962</v>
      </c>
      <c r="K300">
        <v>949</v>
      </c>
      <c r="L300" s="5">
        <v>44625</v>
      </c>
      <c r="M300" s="5">
        <v>44506</v>
      </c>
      <c r="N300" s="5">
        <v>44625</v>
      </c>
      <c r="O300" s="5">
        <v>44548</v>
      </c>
      <c r="P300" s="56">
        <v>44583</v>
      </c>
      <c r="Q300" s="39">
        <f>RANK(E300,$E$3:$E$485)</f>
        <v>298</v>
      </c>
      <c r="R300" s="2">
        <f>VLOOKUP(C300,Quals!$A$2:$C$23,3,FALSE)</f>
        <v>1189</v>
      </c>
      <c r="S300" s="2" t="str">
        <f>_xlfn.IFNA(IF(OR(AND(G300&gt;=R300,L300&gt;=Quals!$F$3,L300&lt;=Quals!$H$3), OR(AND(H300&gt;=R300,M300&gt;=Quals!$F$3,M300&lt;=Quals!$H$3), OR(AND(I300&gt;=R300,N300&gt;=Quals!$F$3,N300&lt;=Quals!$H$3), OR(AND(J300&gt;=R300,O300&gt;=Quals!$F$3,O300&lt;=Quals!$H$3), OR(AND(K300&gt;=R300,P300&gt;=Quals!$F$3,P300&lt;=Quals!$H$3))))), MATCH((B300&amp;C300),Autos!C:C,0)),"Q",""),"")</f>
        <v/>
      </c>
      <c r="T300" s="1" t="str">
        <f>IF(AND(S300 = "Q", IF(ISNA(VLOOKUP((B300&amp;C300),Autos!C:C,1,FALSE)), "Not in Auto",)),"Check", "No need")</f>
        <v>No need</v>
      </c>
    </row>
    <row r="301" spans="1:20" x14ac:dyDescent="0.2">
      <c r="A301" t="str">
        <f>B301&amp;C301</f>
        <v>Ryan ATKINS200m</v>
      </c>
      <c r="B301" t="s">
        <v>570</v>
      </c>
      <c r="C301" s="5" t="s">
        <v>25</v>
      </c>
      <c r="D301" s="5">
        <v>35493</v>
      </c>
      <c r="E301">
        <v>970</v>
      </c>
      <c r="F301" s="2">
        <v>31</v>
      </c>
      <c r="G301">
        <v>985</v>
      </c>
      <c r="H301">
        <v>963</v>
      </c>
      <c r="I301">
        <v>964</v>
      </c>
      <c r="J301">
        <v>947</v>
      </c>
      <c r="K301">
        <v>957</v>
      </c>
      <c r="L301" s="5">
        <v>44597</v>
      </c>
      <c r="M301" s="5">
        <v>44618</v>
      </c>
      <c r="N301" s="5">
        <v>44304</v>
      </c>
      <c r="O301" s="5">
        <v>44282</v>
      </c>
      <c r="P301" s="56">
        <v>44569</v>
      </c>
      <c r="Q301" s="39">
        <f>RANK(E301,$E$3:$E$485)</f>
        <v>298</v>
      </c>
      <c r="R301" s="2">
        <f>VLOOKUP(C301,Quals!$A$2:$C$23,3,FALSE)</f>
        <v>1182</v>
      </c>
      <c r="S301" s="2" t="str">
        <f>_xlfn.IFNA(IF(OR(AND(G301&gt;=R301,L301&gt;=Quals!$F$3,L301&lt;=Quals!$H$3), OR(AND(H301&gt;=R301,M301&gt;=Quals!$F$3,M301&lt;=Quals!$H$3), OR(AND(I301&gt;=R301,N301&gt;=Quals!$F$3,N301&lt;=Quals!$H$3), OR(AND(J301&gt;=R301,O301&gt;=Quals!$F$3,O301&lt;=Quals!$H$3), OR(AND(K301&gt;=R301,P301&gt;=Quals!$F$3,P301&lt;=Quals!$H$3))))), MATCH((B301&amp;C301),Autos!C:C,0)),"Q",""),"")</f>
        <v/>
      </c>
      <c r="T301" s="1" t="str">
        <f>IF(AND(S301 = "Q", IF(ISNA(VLOOKUP((B301&amp;C301),Autos!C:C,1,FALSE)), "Not in Auto",)),"Check", "No need")</f>
        <v>No need</v>
      </c>
    </row>
    <row r="302" spans="1:20" x14ac:dyDescent="0.2">
      <c r="A302" t="str">
        <f>B302&amp;C302</f>
        <v>Oli CALLAHANlong-jump</v>
      </c>
      <c r="B302" t="s">
        <v>746</v>
      </c>
      <c r="C302" s="5" t="s">
        <v>37</v>
      </c>
      <c r="D302" s="5">
        <v>35786</v>
      </c>
      <c r="E302">
        <v>970</v>
      </c>
      <c r="F302" s="2">
        <v>16</v>
      </c>
      <c r="G302">
        <v>997</v>
      </c>
      <c r="H302">
        <v>950</v>
      </c>
      <c r="I302">
        <v>958</v>
      </c>
      <c r="J302">
        <v>941</v>
      </c>
      <c r="K302">
        <v>935</v>
      </c>
      <c r="L302" s="5">
        <v>44611</v>
      </c>
      <c r="M302" s="5">
        <v>44590</v>
      </c>
      <c r="N302" s="5">
        <v>44302</v>
      </c>
      <c r="O302" s="5">
        <v>44541</v>
      </c>
      <c r="P302" s="56">
        <v>44603</v>
      </c>
      <c r="Q302" s="39">
        <f>RANK(E302,$E$3:$E$485)</f>
        <v>298</v>
      </c>
      <c r="R302" s="2">
        <f>VLOOKUP(C302,Quals!$A$2:$C$23,3,FALSE)</f>
        <v>1186</v>
      </c>
      <c r="S302" s="2" t="str">
        <f>_xlfn.IFNA(IF(OR(AND(G302&gt;=R302,L302&gt;=Quals!$F$3,L302&lt;=Quals!$H$3), OR(AND(H302&gt;=R302,M302&gt;=Quals!$F$3,M302&lt;=Quals!$H$3), OR(AND(I302&gt;=R302,N302&gt;=Quals!$F$3,N302&lt;=Quals!$H$3), OR(AND(J302&gt;=R302,O302&gt;=Quals!$F$3,O302&lt;=Quals!$H$3), OR(AND(K302&gt;=R302,P302&gt;=Quals!$F$3,P302&lt;=Quals!$H$3))))), MATCH((B302&amp;C302),Autos!C:C,0)),"Q",""),"")</f>
        <v/>
      </c>
      <c r="T302" s="1" t="str">
        <f>IF(AND(S302 = "Q", IF(ISNA(VLOOKUP((B302&amp;C302),Autos!C:C,1,FALSE)), "Not in Auto",)),"Check", "No need")</f>
        <v>No need</v>
      </c>
    </row>
    <row r="303" spans="1:20" x14ac:dyDescent="0.2">
      <c r="A303" t="str">
        <f>B303&amp;C303</f>
        <v>Ben ST. LAWRENCEmarathon</v>
      </c>
      <c r="B303" t="s">
        <v>712</v>
      </c>
      <c r="C303" s="5" t="s">
        <v>82</v>
      </c>
      <c r="D303" s="5">
        <v>29897</v>
      </c>
      <c r="E303">
        <v>970</v>
      </c>
      <c r="F303" s="2">
        <v>10</v>
      </c>
      <c r="G303">
        <v>1063</v>
      </c>
      <c r="H303">
        <v>877</v>
      </c>
      <c r="L303" s="5">
        <v>44360</v>
      </c>
      <c r="M303" s="5">
        <v>43898</v>
      </c>
      <c r="N303" s="5"/>
      <c r="O303" s="5"/>
      <c r="P303" s="56"/>
      <c r="Q303" s="39">
        <f>RANK(E303,$E$3:$E$485)</f>
        <v>298</v>
      </c>
      <c r="R303" s="2" t="str">
        <f>VLOOKUP(C303,Quals!$A$2:$C$23,3,FALSE)</f>
        <v>Discr.</v>
      </c>
      <c r="S303" s="2" t="str">
        <f>_xlfn.IFNA(IF(OR(AND(G303&gt;=R303,L303&gt;=Quals!$F$3,L303&lt;=Quals!$H$3), OR(AND(H303&gt;=R303,M303&gt;=Quals!$F$3,M303&lt;=Quals!$H$3), OR(AND(I303&gt;=R303,N303&gt;=Quals!$F$3,N303&lt;=Quals!$H$3), OR(AND(J303&gt;=R303,O303&gt;=Quals!$F$3,O303&lt;=Quals!$H$3), OR(AND(K303&gt;=R303,P303&gt;=Quals!$F$3,P303&lt;=Quals!$H$3))))), MATCH((B303&amp;C303),Autos!C:C,0)),"Q",""),"")</f>
        <v/>
      </c>
      <c r="T303" s="1" t="str">
        <f>IF(AND(S303 = "Q", IF(ISNA(VLOOKUP((B303&amp;C303),Autos!C:C,1,FALSE)), "Not in Auto",)),"Check", "No need")</f>
        <v>No need</v>
      </c>
    </row>
    <row r="304" spans="1:20" x14ac:dyDescent="0.2">
      <c r="A304" t="str">
        <f>B304&amp;C304</f>
        <v>Joseph AYOADE100m</v>
      </c>
      <c r="B304" t="s">
        <v>541</v>
      </c>
      <c r="C304" s="5" t="s">
        <v>2</v>
      </c>
      <c r="D304" s="5">
        <v>44671</v>
      </c>
      <c r="E304">
        <v>969</v>
      </c>
      <c r="F304" s="2">
        <v>35</v>
      </c>
      <c r="G304">
        <v>974</v>
      </c>
      <c r="H304">
        <v>956</v>
      </c>
      <c r="I304">
        <v>968</v>
      </c>
      <c r="J304">
        <v>962</v>
      </c>
      <c r="K304">
        <v>955</v>
      </c>
      <c r="L304" s="5">
        <v>44597</v>
      </c>
      <c r="M304" s="5">
        <v>44590</v>
      </c>
      <c r="N304" s="5">
        <v>44548</v>
      </c>
      <c r="O304" s="5">
        <v>44597</v>
      </c>
      <c r="P304" s="56">
        <v>44618</v>
      </c>
      <c r="Q304" s="39">
        <f>RANK(E304,$E$3:$E$485)</f>
        <v>302</v>
      </c>
      <c r="R304" s="2">
        <f>VLOOKUP(C304,Quals!$A$2:$C$23,3,FALSE)</f>
        <v>1189</v>
      </c>
      <c r="S304" s="2" t="str">
        <f>_xlfn.IFNA(IF(OR(AND(G304&gt;=R304,L304&gt;=Quals!$F$3,L304&lt;=Quals!$H$3), OR(AND(H304&gt;=R304,M304&gt;=Quals!$F$3,M304&lt;=Quals!$H$3), OR(AND(I304&gt;=R304,N304&gt;=Quals!$F$3,N304&lt;=Quals!$H$3), OR(AND(J304&gt;=R304,O304&gt;=Quals!$F$3,O304&lt;=Quals!$H$3), OR(AND(K304&gt;=R304,P304&gt;=Quals!$F$3,P304&lt;=Quals!$H$3))))), MATCH((B304&amp;C304),Autos!C:C,0)),"Q",""),"")</f>
        <v/>
      </c>
      <c r="T304" s="1" t="str">
        <f>IF(AND(S304 = "Q", IF(ISNA(VLOOKUP((B304&amp;C304),Autos!C:C,1,FALSE)), "Not in Auto",)),"Check", "No need")</f>
        <v>No need</v>
      </c>
    </row>
    <row r="305" spans="1:20" x14ac:dyDescent="0.2">
      <c r="A305" t="str">
        <f>B305&amp;C305</f>
        <v>James WOODSpole-vault</v>
      </c>
      <c r="B305" t="s">
        <v>786</v>
      </c>
      <c r="C305" s="5" t="s">
        <v>36</v>
      </c>
      <c r="D305" s="5">
        <v>37653</v>
      </c>
      <c r="E305">
        <v>969</v>
      </c>
      <c r="F305" s="2">
        <v>12</v>
      </c>
      <c r="G305">
        <v>940</v>
      </c>
      <c r="H305">
        <v>967</v>
      </c>
      <c r="I305">
        <v>967</v>
      </c>
      <c r="J305">
        <v>953</v>
      </c>
      <c r="K305">
        <v>940</v>
      </c>
      <c r="L305" s="5">
        <v>44304</v>
      </c>
      <c r="M305" s="5">
        <v>44609</v>
      </c>
      <c r="N305" s="5">
        <v>44633</v>
      </c>
      <c r="O305" s="5">
        <v>44587</v>
      </c>
      <c r="P305" s="56">
        <v>44617</v>
      </c>
      <c r="Q305" s="39">
        <f>RANK(E305,$E$3:$E$485)</f>
        <v>302</v>
      </c>
      <c r="R305" s="2">
        <f>VLOOKUP(C305,Quals!$A$2:$C$23,3,FALSE)</f>
        <v>1212</v>
      </c>
      <c r="S305" s="2" t="str">
        <f>_xlfn.IFNA(IF(OR(AND(G305&gt;=R305,L305&gt;=Quals!$F$3,L305&lt;=Quals!$H$3), OR(AND(H305&gt;=R305,M305&gt;=Quals!$F$3,M305&lt;=Quals!$H$3), OR(AND(I305&gt;=R305,N305&gt;=Quals!$F$3,N305&lt;=Quals!$H$3), OR(AND(J305&gt;=R305,O305&gt;=Quals!$F$3,O305&lt;=Quals!$H$3), OR(AND(K305&gt;=R305,P305&gt;=Quals!$F$3,P305&lt;=Quals!$H$3))))), MATCH((B305&amp;C305),Autos!C:C,0)),"Q",""),"")</f>
        <v/>
      </c>
      <c r="T305" s="1" t="str">
        <f>IF(AND(S305 = "Q", IF(ISNA(VLOOKUP((B305&amp;C305),Autos!C:C,1,FALSE)), "Not in Auto",)),"Check", "No need")</f>
        <v>No need</v>
      </c>
    </row>
    <row r="306" spans="1:20" x14ac:dyDescent="0.2">
      <c r="A306" t="str">
        <f>B306&amp;C306</f>
        <v>Ryan COOPER100m</v>
      </c>
      <c r="B306" t="s">
        <v>542</v>
      </c>
      <c r="C306" s="5" t="s">
        <v>2</v>
      </c>
      <c r="D306" s="5">
        <v>36414</v>
      </c>
      <c r="E306">
        <v>968</v>
      </c>
      <c r="F306" s="2">
        <v>36</v>
      </c>
      <c r="G306">
        <v>984</v>
      </c>
      <c r="H306">
        <v>983</v>
      </c>
      <c r="I306">
        <v>959</v>
      </c>
      <c r="J306">
        <v>931</v>
      </c>
      <c r="K306">
        <v>937</v>
      </c>
      <c r="L306" s="5">
        <v>44587</v>
      </c>
      <c r="M306" s="5">
        <v>44576</v>
      </c>
      <c r="N306" s="5">
        <v>44625</v>
      </c>
      <c r="O306" s="5">
        <v>44611</v>
      </c>
      <c r="P306" s="56">
        <v>44604</v>
      </c>
      <c r="Q306" s="39">
        <f>RANK(E306,$E$3:$E$485)</f>
        <v>304</v>
      </c>
      <c r="R306" s="2">
        <f>VLOOKUP(C306,Quals!$A$2:$C$23,3,FALSE)</f>
        <v>1189</v>
      </c>
      <c r="S306" s="2" t="str">
        <f>_xlfn.IFNA(IF(OR(AND(G306&gt;=R306,L306&gt;=Quals!$F$3,L306&lt;=Quals!$H$3), OR(AND(H306&gt;=R306,M306&gt;=Quals!$F$3,M306&lt;=Quals!$H$3), OR(AND(I306&gt;=R306,N306&gt;=Quals!$F$3,N306&lt;=Quals!$H$3), OR(AND(J306&gt;=R306,O306&gt;=Quals!$F$3,O306&lt;=Quals!$H$3), OR(AND(K306&gt;=R306,P306&gt;=Quals!$F$3,P306&lt;=Quals!$H$3))))), MATCH((B306&amp;C306),Autos!C:C,0)),"Q",""),"")</f>
        <v/>
      </c>
      <c r="T306" s="1" t="str">
        <f>IF(AND(S306 = "Q", IF(ISNA(VLOOKUP((B306&amp;C306),Autos!C:C,1,FALSE)), "Not in Auto",)),"Check", "No need")</f>
        <v>No need</v>
      </c>
    </row>
    <row r="307" spans="1:20" x14ac:dyDescent="0.2">
      <c r="A307" t="str">
        <f>B307&amp;C307</f>
        <v>Thomas REYNOLDS400m</v>
      </c>
      <c r="B307" t="s">
        <v>599</v>
      </c>
      <c r="C307" s="5" t="s">
        <v>26</v>
      </c>
      <c r="E307">
        <v>968</v>
      </c>
      <c r="F307" s="2">
        <v>24</v>
      </c>
      <c r="G307">
        <v>995</v>
      </c>
      <c r="H307">
        <v>956</v>
      </c>
      <c r="I307">
        <v>945</v>
      </c>
      <c r="J307">
        <v>941</v>
      </c>
      <c r="K307">
        <v>934</v>
      </c>
      <c r="L307" s="5">
        <v>44612</v>
      </c>
      <c r="M307" s="5">
        <v>44534</v>
      </c>
      <c r="N307" s="5">
        <v>44604</v>
      </c>
      <c r="O307" s="5">
        <v>44597</v>
      </c>
      <c r="P307" s="56">
        <v>44513</v>
      </c>
      <c r="Q307" s="39">
        <f>RANK(E307,$E$3:$E$485)</f>
        <v>304</v>
      </c>
      <c r="R307" s="2">
        <f>VLOOKUP(C307,Quals!$A$2:$C$23,3,FALSE)</f>
        <v>1187</v>
      </c>
      <c r="S307" s="2" t="str">
        <f>_xlfn.IFNA(IF(OR(AND(G307&gt;=R307,L307&gt;=Quals!$F$3,L307&lt;=Quals!$H$3), OR(AND(H307&gt;=R307,M307&gt;=Quals!$F$3,M307&lt;=Quals!$H$3), OR(AND(I307&gt;=R307,N307&gt;=Quals!$F$3,N307&lt;=Quals!$H$3), OR(AND(J307&gt;=R307,O307&gt;=Quals!$F$3,O307&lt;=Quals!$H$3), OR(AND(K307&gt;=R307,P307&gt;=Quals!$F$3,P307&lt;=Quals!$H$3))))), MATCH((B307&amp;C307),Autos!C:C,0)),"Q",""),"")</f>
        <v/>
      </c>
      <c r="T307" s="1" t="str">
        <f>IF(AND(S307 = "Q", IF(ISNA(VLOOKUP((B307&amp;C307),Autos!C:C,1,FALSE)), "Not in Auto",)),"Check", "No need")</f>
        <v>No need</v>
      </c>
    </row>
    <row r="308" spans="1:20" x14ac:dyDescent="0.2">
      <c r="A308" t="str">
        <f>B308&amp;C308</f>
        <v>Timothy LEFROY5000m</v>
      </c>
      <c r="B308" t="s">
        <v>700</v>
      </c>
      <c r="C308" s="6" t="s">
        <v>29</v>
      </c>
      <c r="D308" s="5">
        <v>1992</v>
      </c>
      <c r="E308">
        <v>968</v>
      </c>
      <c r="F308" s="2">
        <v>25</v>
      </c>
      <c r="G308">
        <v>986</v>
      </c>
      <c r="H308">
        <v>971</v>
      </c>
      <c r="I308">
        <v>948</v>
      </c>
      <c r="L308" s="5">
        <v>44359</v>
      </c>
      <c r="M308" s="5">
        <v>44394</v>
      </c>
      <c r="N308" s="5">
        <v>44401</v>
      </c>
      <c r="O308" s="5"/>
      <c r="P308" s="56"/>
      <c r="Q308" s="39">
        <f>RANK(E308,$E$3:$E$485)</f>
        <v>304</v>
      </c>
      <c r="R308" s="2">
        <f>VLOOKUP(C308,Quals!$A$2:$C$23,3,FALSE)</f>
        <v>1161</v>
      </c>
      <c r="S308" s="2" t="str">
        <f>_xlfn.IFNA(IF(OR(AND(G308&gt;=R308,L308&gt;=Quals!$F$3,L308&lt;=Quals!$H$3), OR(AND(H308&gt;=R308,M308&gt;=Quals!$F$3,M308&lt;=Quals!$H$3), OR(AND(I308&gt;=R308,N308&gt;=Quals!$F$3,N308&lt;=Quals!$H$3), OR(AND(J308&gt;=R308,O308&gt;=Quals!$F$3,O308&lt;=Quals!$H$3), OR(AND(K308&gt;=R308,P308&gt;=Quals!$F$3,P308&lt;=Quals!$H$3))))), MATCH((B308&amp;C308),Autos!C:C,0)),"Q",""),"")</f>
        <v/>
      </c>
      <c r="T308" s="1" t="str">
        <f>IF(AND(S308 = "Q", IF(ISNA(VLOOKUP((B308&amp;C308),Autos!C:C,1,FALSE)), "Not in Auto",)),"Check", "No need")</f>
        <v>No need</v>
      </c>
    </row>
    <row r="309" spans="1:20" x14ac:dyDescent="0.2">
      <c r="A309" t="str">
        <f>B309&amp;C309</f>
        <v>Ethan PETCOSlong-jump</v>
      </c>
      <c r="B309" t="s">
        <v>1086</v>
      </c>
      <c r="C309" s="5" t="s">
        <v>37</v>
      </c>
      <c r="D309" s="5">
        <v>37666</v>
      </c>
      <c r="E309">
        <v>968</v>
      </c>
      <c r="F309" s="2">
        <v>17</v>
      </c>
      <c r="G309">
        <v>992</v>
      </c>
      <c r="H309">
        <v>958</v>
      </c>
      <c r="I309">
        <v>952</v>
      </c>
      <c r="J309">
        <v>950</v>
      </c>
      <c r="K309">
        <v>937</v>
      </c>
      <c r="L309" s="5">
        <v>44486</v>
      </c>
      <c r="M309" s="5">
        <v>44597</v>
      </c>
      <c r="N309" s="5">
        <v>44481</v>
      </c>
      <c r="O309" s="5">
        <v>44300</v>
      </c>
      <c r="P309" s="56">
        <v>44611</v>
      </c>
      <c r="Q309" s="39">
        <f>RANK(E309,$E$3:$E$485)</f>
        <v>304</v>
      </c>
      <c r="R309" s="2">
        <f>VLOOKUP(C309,Quals!$A$2:$C$23,3,FALSE)</f>
        <v>1186</v>
      </c>
      <c r="S309" s="2" t="str">
        <f>_xlfn.IFNA(IF(OR(AND(G309&gt;=R309,L309&gt;=Quals!$F$3,L309&lt;=Quals!$H$3), OR(AND(H309&gt;=R309,M309&gt;=Quals!$F$3,M309&lt;=Quals!$H$3), OR(AND(I309&gt;=R309,N309&gt;=Quals!$F$3,N309&lt;=Quals!$H$3), OR(AND(J309&gt;=R309,O309&gt;=Quals!$F$3,O309&lt;=Quals!$H$3), OR(AND(K309&gt;=R309,P309&gt;=Quals!$F$3,P309&lt;=Quals!$H$3))))), MATCH((B309&amp;C309),Autos!C:C,0)),"Q",""),"")</f>
        <v/>
      </c>
      <c r="T309" s="1" t="str">
        <f>IF(AND(S309 = "Q", IF(ISNA(VLOOKUP((B309&amp;C309),Autos!C:C,1,FALSE)), "Not in Auto",)),"Check", "No need")</f>
        <v>No need</v>
      </c>
    </row>
    <row r="310" spans="1:20" x14ac:dyDescent="0.2">
      <c r="A310" t="str">
        <f>B310&amp;C310</f>
        <v>Zachary NUNIStriple-jump</v>
      </c>
      <c r="B310" t="s">
        <v>741</v>
      </c>
      <c r="C310" t="s">
        <v>38</v>
      </c>
      <c r="D310" s="5">
        <v>36468</v>
      </c>
      <c r="E310">
        <v>968</v>
      </c>
      <c r="F310" s="2">
        <v>9</v>
      </c>
      <c r="G310">
        <v>992</v>
      </c>
      <c r="H310">
        <v>963</v>
      </c>
      <c r="I310">
        <v>962</v>
      </c>
      <c r="J310">
        <v>940</v>
      </c>
      <c r="K310">
        <v>933</v>
      </c>
      <c r="L310" s="5">
        <v>44604</v>
      </c>
      <c r="M310" s="5">
        <v>44303</v>
      </c>
      <c r="N310" s="5">
        <v>44331</v>
      </c>
      <c r="O310" s="5">
        <v>44274</v>
      </c>
      <c r="P310" s="56">
        <v>44289</v>
      </c>
      <c r="Q310" s="39">
        <f>RANK(E310,$E$3:$E$485)</f>
        <v>304</v>
      </c>
      <c r="R310" s="2">
        <f>VLOOKUP(C310,Quals!$A$2:$C$23,3,FALSE)</f>
        <v>1179</v>
      </c>
      <c r="S310" s="2" t="str">
        <f>_xlfn.IFNA(IF(OR(AND(G310&gt;=R310,L310&gt;=Quals!$F$3,L310&lt;=Quals!$H$3), OR(AND(H310&gt;=R310,M310&gt;=Quals!$F$3,M310&lt;=Quals!$H$3), OR(AND(I310&gt;=R310,N310&gt;=Quals!$F$3,N310&lt;=Quals!$H$3), OR(AND(J310&gt;=R310,O310&gt;=Quals!$F$3,O310&lt;=Quals!$H$3), OR(AND(K310&gt;=R310,P310&gt;=Quals!$F$3,P310&lt;=Quals!$H$3))))), MATCH((B310&amp;C310),Autos!C:C,0)),"Q",""),"")</f>
        <v/>
      </c>
      <c r="T310" s="1" t="str">
        <f>IF(AND(S310 = "Q", IF(ISNA(VLOOKUP((B310&amp;C310),Autos!C:C,1,FALSE)), "Not in Auto",)),"Check", "No need")</f>
        <v>No need</v>
      </c>
    </row>
    <row r="311" spans="1:20" x14ac:dyDescent="0.2">
      <c r="A311" t="str">
        <f>B311&amp;C311</f>
        <v>Cameron DE BRUIN200m</v>
      </c>
      <c r="B311" t="s">
        <v>572</v>
      </c>
      <c r="C311" s="5" t="s">
        <v>25</v>
      </c>
      <c r="D311" s="5">
        <v>36926</v>
      </c>
      <c r="E311">
        <v>967</v>
      </c>
      <c r="F311" s="2">
        <v>32</v>
      </c>
      <c r="G311">
        <v>966</v>
      </c>
      <c r="H311">
        <v>967</v>
      </c>
      <c r="I311">
        <v>966</v>
      </c>
      <c r="J311">
        <v>946</v>
      </c>
      <c r="K311">
        <v>959</v>
      </c>
      <c r="L311" s="5">
        <v>44285</v>
      </c>
      <c r="M311" s="5">
        <v>44304</v>
      </c>
      <c r="N311" s="5">
        <v>44549</v>
      </c>
      <c r="O311" s="5">
        <v>44280</v>
      </c>
      <c r="P311" s="56">
        <v>44304</v>
      </c>
      <c r="Q311" s="39">
        <f>RANK(E311,$E$3:$E$485)</f>
        <v>309</v>
      </c>
      <c r="R311" s="2">
        <f>VLOOKUP(C311,Quals!$A$2:$C$23,3,FALSE)</f>
        <v>1182</v>
      </c>
      <c r="S311" s="2" t="str">
        <f>_xlfn.IFNA(IF(OR(AND(G311&gt;=R311,L311&gt;=Quals!$F$3,L311&lt;=Quals!$H$3), OR(AND(H311&gt;=R311,M311&gt;=Quals!$F$3,M311&lt;=Quals!$H$3), OR(AND(I311&gt;=R311,N311&gt;=Quals!$F$3,N311&lt;=Quals!$H$3), OR(AND(J311&gt;=R311,O311&gt;=Quals!$F$3,O311&lt;=Quals!$H$3), OR(AND(K311&gt;=R311,P311&gt;=Quals!$F$3,P311&lt;=Quals!$H$3))))), MATCH((B311&amp;C311),Autos!C:C,0)),"Q",""),"")</f>
        <v/>
      </c>
      <c r="T311" s="1" t="str">
        <f>IF(AND(S311 = "Q", IF(ISNA(VLOOKUP((B311&amp;C311),Autos!C:C,1,FALSE)), "Not in Auto",)),"Check", "No need")</f>
        <v>No need</v>
      </c>
    </row>
    <row r="312" spans="1:20" x14ac:dyDescent="0.2">
      <c r="A312" t="str">
        <f>B312&amp;C312</f>
        <v>Robert DICKINSON800m</v>
      </c>
      <c r="B312" t="s">
        <v>631</v>
      </c>
      <c r="C312" s="5" t="s">
        <v>27</v>
      </c>
      <c r="D312" s="5">
        <v>36512</v>
      </c>
      <c r="E312">
        <v>967</v>
      </c>
      <c r="F312" s="2">
        <v>28</v>
      </c>
      <c r="G312">
        <v>988</v>
      </c>
      <c r="H312">
        <v>985</v>
      </c>
      <c r="I312">
        <v>964</v>
      </c>
      <c r="J312">
        <v>944</v>
      </c>
      <c r="K312">
        <v>933</v>
      </c>
      <c r="L312" s="5">
        <v>44597</v>
      </c>
      <c r="M312" s="5">
        <v>44612</v>
      </c>
      <c r="N312" s="5">
        <v>44625</v>
      </c>
      <c r="O312" s="5">
        <v>44611</v>
      </c>
      <c r="P312" s="56">
        <v>44301</v>
      </c>
      <c r="Q312" s="39">
        <f>RANK(E312,$E$3:$E$485)</f>
        <v>309</v>
      </c>
      <c r="R312" s="2">
        <f>VLOOKUP(C312,Quals!$A$2:$C$23,3,FALSE)</f>
        <v>1167</v>
      </c>
      <c r="S312" s="2" t="str">
        <f>_xlfn.IFNA(IF(OR(AND(G312&gt;=R312,L312&gt;=Quals!$F$3,L312&lt;=Quals!$H$3), OR(AND(H312&gt;=R312,M312&gt;=Quals!$F$3,M312&lt;=Quals!$H$3), OR(AND(I312&gt;=R312,N312&gt;=Quals!$F$3,N312&lt;=Quals!$H$3), OR(AND(J312&gt;=R312,O312&gt;=Quals!$F$3,O312&lt;=Quals!$H$3), OR(AND(K312&gt;=R312,P312&gt;=Quals!$F$3,P312&lt;=Quals!$H$3))))), MATCH((B312&amp;C312),Autos!C:C,0)),"Q",""),"")</f>
        <v/>
      </c>
      <c r="T312" s="1" t="str">
        <f>IF(AND(S312 = "Q", IF(ISNA(VLOOKUP((B312&amp;C312),Autos!C:C,1,FALSE)), "Not in Auto",)),"Check", "No need")</f>
        <v>No need</v>
      </c>
    </row>
    <row r="313" spans="1:20" x14ac:dyDescent="0.2">
      <c r="A313" t="str">
        <f>B313&amp;C313</f>
        <v>Sam TAYLOR100m</v>
      </c>
      <c r="B313" t="s">
        <v>549</v>
      </c>
      <c r="C313" s="5" t="s">
        <v>2</v>
      </c>
      <c r="D313" s="5">
        <v>37033</v>
      </c>
      <c r="E313">
        <v>966</v>
      </c>
      <c r="F313" s="2">
        <v>37</v>
      </c>
      <c r="G313">
        <v>993</v>
      </c>
      <c r="H313">
        <v>977</v>
      </c>
      <c r="I313">
        <v>965</v>
      </c>
      <c r="J313">
        <v>952</v>
      </c>
      <c r="K313">
        <v>943</v>
      </c>
      <c r="L313" s="5">
        <v>44576</v>
      </c>
      <c r="M313" s="5">
        <v>44625</v>
      </c>
      <c r="N313" s="5">
        <v>44611</v>
      </c>
      <c r="O313" s="5">
        <v>44301</v>
      </c>
      <c r="P313" s="56">
        <v>44610</v>
      </c>
      <c r="Q313" s="39">
        <f>RANK(E313,$E$3:$E$485)</f>
        <v>311</v>
      </c>
      <c r="R313" s="2">
        <f>VLOOKUP(C313,Quals!$A$2:$C$23,3,FALSE)</f>
        <v>1189</v>
      </c>
      <c r="S313" s="2" t="str">
        <f>_xlfn.IFNA(IF(OR(AND(G313&gt;=R313,L313&gt;=Quals!$F$3,L313&lt;=Quals!$H$3), OR(AND(H313&gt;=R313,M313&gt;=Quals!$F$3,M313&lt;=Quals!$H$3), OR(AND(I313&gt;=R313,N313&gt;=Quals!$F$3,N313&lt;=Quals!$H$3), OR(AND(J313&gt;=R313,O313&gt;=Quals!$F$3,O313&lt;=Quals!$H$3), OR(AND(K313&gt;=R313,P313&gt;=Quals!$F$3,P313&lt;=Quals!$H$3))))), MATCH((B313&amp;C313),Autos!C:C,0)),"Q",""),"")</f>
        <v/>
      </c>
      <c r="T313" s="1" t="str">
        <f>IF(AND(S313 = "Q", IF(ISNA(VLOOKUP((B313&amp;C313),Autos!C:C,1,FALSE)), "Not in Auto",)),"Check", "No need")</f>
        <v>No need</v>
      </c>
    </row>
    <row r="314" spans="1:20" x14ac:dyDescent="0.2">
      <c r="A314" t="str">
        <f>B314&amp;C314</f>
        <v>Ryan ATKINS400m</v>
      </c>
      <c r="B314" t="s">
        <v>570</v>
      </c>
      <c r="C314" s="5" t="s">
        <v>26</v>
      </c>
      <c r="D314" s="5">
        <v>35493</v>
      </c>
      <c r="E314">
        <v>966</v>
      </c>
      <c r="F314" s="2">
        <v>25</v>
      </c>
      <c r="G314">
        <v>976</v>
      </c>
      <c r="H314">
        <v>981</v>
      </c>
      <c r="I314">
        <v>949</v>
      </c>
      <c r="J314">
        <v>941</v>
      </c>
      <c r="K314">
        <v>933</v>
      </c>
      <c r="L314" s="5">
        <v>44281</v>
      </c>
      <c r="M314" s="5">
        <v>44301</v>
      </c>
      <c r="N314" s="5">
        <v>44506</v>
      </c>
      <c r="O314" s="5">
        <v>44547</v>
      </c>
      <c r="P314" s="56">
        <v>44611</v>
      </c>
      <c r="Q314" s="39">
        <f>RANK(E314,$E$3:$E$485)</f>
        <v>311</v>
      </c>
      <c r="R314" s="2">
        <f>VLOOKUP(C314,Quals!$A$2:$C$23,3,FALSE)</f>
        <v>1187</v>
      </c>
      <c r="S314" s="2" t="str">
        <f>_xlfn.IFNA(IF(OR(AND(G314&gt;=R314,L314&gt;=Quals!$F$3,L314&lt;=Quals!$H$3), OR(AND(H314&gt;=R314,M314&gt;=Quals!$F$3,M314&lt;=Quals!$H$3), OR(AND(I314&gt;=R314,N314&gt;=Quals!$F$3,N314&lt;=Quals!$H$3), OR(AND(J314&gt;=R314,O314&gt;=Quals!$F$3,O314&lt;=Quals!$H$3), OR(AND(K314&gt;=R314,P314&gt;=Quals!$F$3,P314&lt;=Quals!$H$3))))), MATCH((B314&amp;C314),Autos!C:C,0)),"Q",""),"")</f>
        <v/>
      </c>
      <c r="T314" s="1" t="str">
        <f>IF(AND(S314 = "Q", IF(ISNA(VLOOKUP((B314&amp;C314),Autos!C:C,1,FALSE)), "Not in Auto",)),"Check", "No need")</f>
        <v>No need</v>
      </c>
    </row>
    <row r="315" spans="1:20" x14ac:dyDescent="0.2">
      <c r="A315" t="str">
        <f>B315&amp;C315</f>
        <v>James HEALEY800m</v>
      </c>
      <c r="B315" t="s">
        <v>628</v>
      </c>
      <c r="C315" s="5" t="s">
        <v>27</v>
      </c>
      <c r="D315" s="5">
        <v>37934</v>
      </c>
      <c r="E315">
        <v>966</v>
      </c>
      <c r="F315" s="2">
        <v>29</v>
      </c>
      <c r="G315">
        <v>1017</v>
      </c>
      <c r="H315">
        <v>1007</v>
      </c>
      <c r="I315">
        <v>967</v>
      </c>
      <c r="J315">
        <v>929</v>
      </c>
      <c r="K315">
        <v>914</v>
      </c>
      <c r="L315" s="5">
        <v>44301</v>
      </c>
      <c r="M315" s="5">
        <v>44282</v>
      </c>
      <c r="N315" s="5">
        <v>44611</v>
      </c>
      <c r="O315" s="5">
        <v>44619</v>
      </c>
      <c r="P315" s="56">
        <v>44589</v>
      </c>
      <c r="Q315" s="39">
        <f>RANK(E315,$E$3:$E$485)</f>
        <v>311</v>
      </c>
      <c r="R315" s="2">
        <f>VLOOKUP(C315,Quals!$A$2:$C$23,3,FALSE)</f>
        <v>1167</v>
      </c>
      <c r="S315" s="2" t="str">
        <f>_xlfn.IFNA(IF(OR(AND(G315&gt;=R315,L315&gt;=Quals!$F$3,L315&lt;=Quals!$H$3), OR(AND(H315&gt;=R315,M315&gt;=Quals!$F$3,M315&lt;=Quals!$H$3), OR(AND(I315&gt;=R315,N315&gt;=Quals!$F$3,N315&lt;=Quals!$H$3), OR(AND(J315&gt;=R315,O315&gt;=Quals!$F$3,O315&lt;=Quals!$H$3), OR(AND(K315&gt;=R315,P315&gt;=Quals!$F$3,P315&lt;=Quals!$H$3))))), MATCH((B315&amp;C315),Autos!C:C,0)),"Q",""),"")</f>
        <v/>
      </c>
      <c r="T315" s="1" t="str">
        <f>IF(AND(S315 = "Q", IF(ISNA(VLOOKUP((B315&amp;C315),Autos!C:C,1,FALSE)), "Not in Auto",)),"Check", "No need")</f>
        <v>No need</v>
      </c>
    </row>
    <row r="316" spans="1:20" x14ac:dyDescent="0.2">
      <c r="A316" t="str">
        <f>B316&amp;C316</f>
        <v>Justin CAVANAGH100m</v>
      </c>
      <c r="B316" t="s">
        <v>5001</v>
      </c>
      <c r="C316" s="5" t="s">
        <v>2</v>
      </c>
      <c r="D316" s="5">
        <v>34809</v>
      </c>
      <c r="E316">
        <v>965</v>
      </c>
      <c r="F316" s="2">
        <v>38</v>
      </c>
      <c r="G316">
        <v>1011</v>
      </c>
      <c r="H316">
        <v>1009</v>
      </c>
      <c r="I316">
        <v>983</v>
      </c>
      <c r="J316">
        <v>971</v>
      </c>
      <c r="K316">
        <v>852</v>
      </c>
      <c r="L316" s="5">
        <v>44303</v>
      </c>
      <c r="M316" s="5">
        <v>44282</v>
      </c>
      <c r="N316" s="5">
        <v>44352</v>
      </c>
      <c r="O316" s="5">
        <v>44302</v>
      </c>
      <c r="P316" s="56">
        <v>44625</v>
      </c>
      <c r="Q316" s="39">
        <f>RANK(E316,$E$3:$E$485)</f>
        <v>314</v>
      </c>
      <c r="R316" s="2">
        <f>VLOOKUP(C316,Quals!$A$2:$C$23,3,FALSE)</f>
        <v>1189</v>
      </c>
      <c r="S316" s="2" t="str">
        <f>_xlfn.IFNA(IF(OR(AND(G316&gt;=R316,L316&gt;=Quals!$F$3,L316&lt;=Quals!$H$3), OR(AND(H316&gt;=R316,M316&gt;=Quals!$F$3,M316&lt;=Quals!$H$3), OR(AND(I316&gt;=R316,N316&gt;=Quals!$F$3,N316&lt;=Quals!$H$3), OR(AND(J316&gt;=R316,O316&gt;=Quals!$F$3,O316&lt;=Quals!$H$3), OR(AND(K316&gt;=R316,P316&gt;=Quals!$F$3,P316&lt;=Quals!$H$3))))), MATCH((B316&amp;C316),Autos!C:C,0)),"Q",""),"")</f>
        <v/>
      </c>
      <c r="T316" s="1" t="str">
        <f>IF(AND(S316 = "Q", IF(ISNA(VLOOKUP((B316&amp;C316),Autos!C:C,1,FALSE)), "Not in Auto",)),"Check", "No need")</f>
        <v>No need</v>
      </c>
    </row>
    <row r="317" spans="1:20" x14ac:dyDescent="0.2">
      <c r="A317" t="str">
        <f>B317&amp;C317</f>
        <v>Cameron MUSGROVE800m</v>
      </c>
      <c r="B317" t="s">
        <v>633</v>
      </c>
      <c r="C317" s="5" t="s">
        <v>27</v>
      </c>
      <c r="D317" s="5">
        <v>36109</v>
      </c>
      <c r="E317">
        <v>965</v>
      </c>
      <c r="F317" s="2">
        <v>30</v>
      </c>
      <c r="G317">
        <v>1004</v>
      </c>
      <c r="H317">
        <v>960</v>
      </c>
      <c r="I317">
        <v>959</v>
      </c>
      <c r="J317">
        <v>944</v>
      </c>
      <c r="K317">
        <v>935</v>
      </c>
      <c r="L317" s="5">
        <v>44589</v>
      </c>
      <c r="M317" s="5">
        <v>44611</v>
      </c>
      <c r="N317" s="5">
        <v>44282</v>
      </c>
      <c r="O317" s="5">
        <v>44520</v>
      </c>
      <c r="P317" s="56">
        <v>44548</v>
      </c>
      <c r="Q317" s="39">
        <f>RANK(E317,$E$3:$E$485)</f>
        <v>314</v>
      </c>
      <c r="R317" s="2">
        <f>VLOOKUP(C317,Quals!$A$2:$C$23,3,FALSE)</f>
        <v>1167</v>
      </c>
      <c r="S317" s="2" t="str">
        <f>_xlfn.IFNA(IF(OR(AND(G317&gt;=R317,L317&gt;=Quals!$F$3,L317&lt;=Quals!$H$3), OR(AND(H317&gt;=R317,M317&gt;=Quals!$F$3,M317&lt;=Quals!$H$3), OR(AND(I317&gt;=R317,N317&gt;=Quals!$F$3,N317&lt;=Quals!$H$3), OR(AND(J317&gt;=R317,O317&gt;=Quals!$F$3,O317&lt;=Quals!$H$3), OR(AND(K317&gt;=R317,P317&gt;=Quals!$F$3,P317&lt;=Quals!$H$3))))), MATCH((B317&amp;C317),Autos!C:C,0)),"Q",""),"")</f>
        <v/>
      </c>
      <c r="T317" s="1" t="str">
        <f>IF(AND(S317 = "Q", IF(ISNA(VLOOKUP((B317&amp;C317),Autos!C:C,1,FALSE)), "Not in Auto",)),"Check", "No need")</f>
        <v>No need</v>
      </c>
    </row>
    <row r="318" spans="1:20" x14ac:dyDescent="0.2">
      <c r="A318" t="str">
        <f>B318&amp;C318</f>
        <v>Griffin KELLY1500m</v>
      </c>
      <c r="B318" t="s">
        <v>5012</v>
      </c>
      <c r="C318" s="6" t="s">
        <v>28</v>
      </c>
      <c r="E318">
        <v>965</v>
      </c>
      <c r="F318" s="2">
        <v>30</v>
      </c>
      <c r="G318">
        <v>980</v>
      </c>
      <c r="H318">
        <v>974</v>
      </c>
      <c r="I318">
        <v>945</v>
      </c>
      <c r="J318">
        <v>939</v>
      </c>
      <c r="K318">
        <v>924</v>
      </c>
      <c r="L318" s="5">
        <v>44626</v>
      </c>
      <c r="M318" s="5">
        <v>44457</v>
      </c>
      <c r="N318" s="5">
        <v>44586</v>
      </c>
      <c r="O318" s="5">
        <v>44489</v>
      </c>
      <c r="P318" s="56">
        <v>44481</v>
      </c>
      <c r="Q318" s="39">
        <f>RANK(E318,$E$3:$E$485)</f>
        <v>314</v>
      </c>
      <c r="R318" s="2">
        <f>VLOOKUP(C318,Quals!$A$2:$C$23,3,FALSE)</f>
        <v>1175</v>
      </c>
      <c r="S318" s="2" t="str">
        <f>_xlfn.IFNA(IF(OR(AND(G318&gt;=R318,L318&gt;=Quals!$F$3,L318&lt;=Quals!$H$3), OR(AND(H318&gt;=R318,M318&gt;=Quals!$F$3,M318&lt;=Quals!$H$3), OR(AND(I318&gt;=R318,N318&gt;=Quals!$F$3,N318&lt;=Quals!$H$3), OR(AND(J318&gt;=R318,O318&gt;=Quals!$F$3,O318&lt;=Quals!$H$3), OR(AND(K318&gt;=R318,P318&gt;=Quals!$F$3,P318&lt;=Quals!$H$3))))), MATCH((B318&amp;C318),Autos!C:C,0)),"Q",""),"")</f>
        <v/>
      </c>
      <c r="T318" s="1" t="str">
        <f>IF(AND(S318 = "Q", IF(ISNA(VLOOKUP((B318&amp;C318),Autos!C:C,1,FALSE)), "Not in Auto",)),"Check", "No need")</f>
        <v>No need</v>
      </c>
    </row>
    <row r="319" spans="1:20" x14ac:dyDescent="0.2">
      <c r="A319" t="str">
        <f>B319&amp;C319</f>
        <v>Seth O'DONNELL5000m</v>
      </c>
      <c r="B319" t="s">
        <v>866</v>
      </c>
      <c r="C319" s="5" t="s">
        <v>29</v>
      </c>
      <c r="D319" s="5">
        <v>44581</v>
      </c>
      <c r="E319">
        <v>965</v>
      </c>
      <c r="F319" s="2">
        <v>26</v>
      </c>
      <c r="G319">
        <v>983</v>
      </c>
      <c r="H319">
        <v>947</v>
      </c>
      <c r="I319">
        <v>946</v>
      </c>
      <c r="L319" s="5">
        <v>44628</v>
      </c>
      <c r="M319" s="5">
        <v>44576</v>
      </c>
      <c r="N319" s="5">
        <v>44604</v>
      </c>
      <c r="O319" s="5"/>
      <c r="P319" s="56"/>
      <c r="Q319" s="39">
        <f>RANK(E319,$E$3:$E$485)</f>
        <v>314</v>
      </c>
      <c r="R319" s="2">
        <f>VLOOKUP(C319,Quals!$A$2:$C$23,3,FALSE)</f>
        <v>1161</v>
      </c>
      <c r="S319" s="2" t="str">
        <f>_xlfn.IFNA(IF(OR(AND(G319&gt;=R319,L319&gt;=Quals!$F$3,L319&lt;=Quals!$H$3), OR(AND(H319&gt;=R319,M319&gt;=Quals!$F$3,M319&lt;=Quals!$H$3), OR(AND(I319&gt;=R319,N319&gt;=Quals!$F$3,N319&lt;=Quals!$H$3), OR(AND(J319&gt;=R319,O319&gt;=Quals!$F$3,O319&lt;=Quals!$H$3), OR(AND(K319&gt;=R319,P319&gt;=Quals!$F$3,P319&lt;=Quals!$H$3))))), MATCH((B319&amp;C319),Autos!C:C,0)),"Q",""),"")</f>
        <v/>
      </c>
      <c r="T319" s="1" t="str">
        <f>IF(AND(S319 = "Q", IF(ISNA(VLOOKUP((B319&amp;C319),Autos!C:C,1,FALSE)), "Not in Auto",)),"Check", "No need")</f>
        <v>No need</v>
      </c>
    </row>
    <row r="320" spans="1:20" x14ac:dyDescent="0.2">
      <c r="A320" t="str">
        <f>B320&amp;C320</f>
        <v>Michael HANNA100m</v>
      </c>
      <c r="B320" t="s">
        <v>556</v>
      </c>
      <c r="C320" s="5" t="s">
        <v>2</v>
      </c>
      <c r="D320" s="5">
        <v>36678</v>
      </c>
      <c r="E320">
        <v>964</v>
      </c>
      <c r="F320" s="2">
        <v>39</v>
      </c>
      <c r="G320">
        <v>1021</v>
      </c>
      <c r="H320">
        <v>980</v>
      </c>
      <c r="I320">
        <v>949</v>
      </c>
      <c r="J320">
        <v>932</v>
      </c>
      <c r="K320">
        <v>931</v>
      </c>
      <c r="L320" s="5">
        <v>44625</v>
      </c>
      <c r="M320" s="5">
        <v>44611</v>
      </c>
      <c r="N320" s="5">
        <v>44590</v>
      </c>
      <c r="O320" s="5">
        <v>44590</v>
      </c>
      <c r="P320" s="56">
        <v>44302</v>
      </c>
      <c r="Q320" s="39">
        <f>RANK(E320,$E$3:$E$485)</f>
        <v>318</v>
      </c>
      <c r="R320" s="2">
        <f>VLOOKUP(C320,Quals!$A$2:$C$23,3,FALSE)</f>
        <v>1189</v>
      </c>
      <c r="S320" s="2" t="str">
        <f>_xlfn.IFNA(IF(OR(AND(G320&gt;=R320,L320&gt;=Quals!$F$3,L320&lt;=Quals!$H$3), OR(AND(H320&gt;=R320,M320&gt;=Quals!$F$3,M320&lt;=Quals!$H$3), OR(AND(I320&gt;=R320,N320&gt;=Quals!$F$3,N320&lt;=Quals!$H$3), OR(AND(J320&gt;=R320,O320&gt;=Quals!$F$3,O320&lt;=Quals!$H$3), OR(AND(K320&gt;=R320,P320&gt;=Quals!$F$3,P320&lt;=Quals!$H$3))))), MATCH((B320&amp;C320),Autos!C:C,0)),"Q",""),"")</f>
        <v/>
      </c>
      <c r="T320" s="1" t="str">
        <f>IF(AND(S320 = "Q", IF(ISNA(VLOOKUP((B320&amp;C320),Autos!C:C,1,FALSE)), "Not in Auto",)),"Check", "No need")</f>
        <v>No need</v>
      </c>
    </row>
    <row r="321" spans="1:20" x14ac:dyDescent="0.2">
      <c r="A321" t="str">
        <f>B321&amp;C321</f>
        <v>Mark FOKAS400m</v>
      </c>
      <c r="B321" t="s">
        <v>595</v>
      </c>
      <c r="C321" s="5" t="s">
        <v>26</v>
      </c>
      <c r="D321" s="5">
        <v>37029</v>
      </c>
      <c r="E321">
        <v>964</v>
      </c>
      <c r="F321" s="2">
        <v>26</v>
      </c>
      <c r="G321">
        <v>972</v>
      </c>
      <c r="H321">
        <v>961</v>
      </c>
      <c r="I321">
        <v>950</v>
      </c>
      <c r="J321">
        <v>949</v>
      </c>
      <c r="K321">
        <v>940</v>
      </c>
      <c r="L321" s="5">
        <v>44513</v>
      </c>
      <c r="M321" s="5">
        <v>44548</v>
      </c>
      <c r="N321" s="5">
        <v>44289</v>
      </c>
      <c r="O321" s="5">
        <v>44308</v>
      </c>
      <c r="P321" s="56">
        <v>44618</v>
      </c>
      <c r="Q321" s="39">
        <f>RANK(E321,$E$3:$E$485)</f>
        <v>318</v>
      </c>
      <c r="R321" s="2">
        <f>VLOOKUP(C321,Quals!$A$2:$C$23,3,FALSE)</f>
        <v>1187</v>
      </c>
      <c r="S321" s="2" t="str">
        <f>_xlfn.IFNA(IF(OR(AND(G321&gt;=R321,L321&gt;=Quals!$F$3,L321&lt;=Quals!$H$3), OR(AND(H321&gt;=R321,M321&gt;=Quals!$F$3,M321&lt;=Quals!$H$3), OR(AND(I321&gt;=R321,N321&gt;=Quals!$F$3,N321&lt;=Quals!$H$3), OR(AND(J321&gt;=R321,O321&gt;=Quals!$F$3,O321&lt;=Quals!$H$3), OR(AND(K321&gt;=R321,P321&gt;=Quals!$F$3,P321&lt;=Quals!$H$3))))), MATCH((B321&amp;C321),Autos!C:C,0)),"Q",""),"")</f>
        <v/>
      </c>
      <c r="T321" s="1" t="str">
        <f>IF(AND(S321 = "Q", IF(ISNA(VLOOKUP((B321&amp;C321),Autos!C:C,1,FALSE)), "Not in Auto",)),"Check", "No need")</f>
        <v>No need</v>
      </c>
    </row>
    <row r="322" spans="1:20" x14ac:dyDescent="0.2">
      <c r="A322" t="str">
        <f>B322&amp;C322</f>
        <v>Alexander CREAK400m</v>
      </c>
      <c r="B322" t="s">
        <v>580</v>
      </c>
      <c r="C322" s="6" t="s">
        <v>26</v>
      </c>
      <c r="D322" s="5">
        <v>44640</v>
      </c>
      <c r="E322">
        <v>964</v>
      </c>
      <c r="F322" s="2">
        <v>27</v>
      </c>
      <c r="G322">
        <v>982</v>
      </c>
      <c r="H322">
        <v>971</v>
      </c>
      <c r="I322">
        <v>959</v>
      </c>
      <c r="J322">
        <v>948</v>
      </c>
      <c r="K322">
        <v>928</v>
      </c>
      <c r="L322" s="5">
        <v>44299</v>
      </c>
      <c r="M322" s="5">
        <v>44298</v>
      </c>
      <c r="N322" s="5">
        <v>44625</v>
      </c>
      <c r="O322" s="5">
        <v>44590</v>
      </c>
      <c r="P322" s="56">
        <v>44275</v>
      </c>
      <c r="Q322" s="39">
        <f>RANK(E322,$E$3:$E$485)</f>
        <v>318</v>
      </c>
      <c r="R322" s="2">
        <f>VLOOKUP(C322,Quals!$A$2:$C$23,3,FALSE)</f>
        <v>1187</v>
      </c>
      <c r="S322" s="2" t="str">
        <f>_xlfn.IFNA(IF(OR(AND(G322&gt;=R322,L322&gt;=Quals!$F$3,L322&lt;=Quals!$H$3), OR(AND(H322&gt;=R322,M322&gt;=Quals!$F$3,M322&lt;=Quals!$H$3), OR(AND(I322&gt;=R322,N322&gt;=Quals!$F$3,N322&lt;=Quals!$H$3), OR(AND(J322&gt;=R322,O322&gt;=Quals!$F$3,O322&lt;=Quals!$H$3), OR(AND(K322&gt;=R322,P322&gt;=Quals!$F$3,P322&lt;=Quals!$H$3))))), MATCH((B322&amp;C322),Autos!C:C,0)),"Q",""),"")</f>
        <v/>
      </c>
      <c r="T322" s="1" t="str">
        <f>IF(AND(S322 = "Q", IF(ISNA(VLOOKUP((B322&amp;C322),Autos!C:C,1,FALSE)), "Not in Auto",)),"Check", "No need")</f>
        <v>No need</v>
      </c>
    </row>
    <row r="323" spans="1:20" x14ac:dyDescent="0.2">
      <c r="A323" t="str">
        <f>B323&amp;C323</f>
        <v>Kang NYOAK1500m</v>
      </c>
      <c r="B323" t="s">
        <v>635</v>
      </c>
      <c r="C323" s="5" t="s">
        <v>28</v>
      </c>
      <c r="D323" s="5">
        <v>36590</v>
      </c>
      <c r="E323">
        <v>964</v>
      </c>
      <c r="F323" s="2">
        <v>31</v>
      </c>
      <c r="G323">
        <v>1039</v>
      </c>
      <c r="H323">
        <v>980</v>
      </c>
      <c r="I323">
        <v>959</v>
      </c>
      <c r="J323">
        <v>950</v>
      </c>
      <c r="K323">
        <v>896</v>
      </c>
      <c r="L323" s="5">
        <v>44316</v>
      </c>
      <c r="M323" s="5">
        <v>44289</v>
      </c>
      <c r="N323" s="5">
        <v>44296</v>
      </c>
      <c r="O323" s="5">
        <v>44330</v>
      </c>
      <c r="P323" s="56">
        <v>44274</v>
      </c>
      <c r="Q323" s="39">
        <f>RANK(E323,$E$3:$E$485)</f>
        <v>318</v>
      </c>
      <c r="R323" s="2">
        <f>VLOOKUP(C323,Quals!$A$2:$C$23,3,FALSE)</f>
        <v>1175</v>
      </c>
      <c r="S323" s="2" t="str">
        <f>_xlfn.IFNA(IF(OR(AND(G323&gt;=R323,L323&gt;=Quals!$F$3,L323&lt;=Quals!$H$3), OR(AND(H323&gt;=R323,M323&gt;=Quals!$F$3,M323&lt;=Quals!$H$3), OR(AND(I323&gt;=R323,N323&gt;=Quals!$F$3,N323&lt;=Quals!$H$3), OR(AND(J323&gt;=R323,O323&gt;=Quals!$F$3,O323&lt;=Quals!$H$3), OR(AND(K323&gt;=R323,P323&gt;=Quals!$F$3,P323&lt;=Quals!$H$3))))), MATCH((B323&amp;C323),Autos!C:C,0)),"Q",""),"")</f>
        <v/>
      </c>
      <c r="T323" s="1" t="str">
        <f>IF(AND(S323 = "Q", IF(ISNA(VLOOKUP((B323&amp;C323),Autos!C:C,1,FALSE)), "Not in Auto",)),"Check", "No need")</f>
        <v>No need</v>
      </c>
    </row>
    <row r="324" spans="1:20" x14ac:dyDescent="0.2">
      <c r="A324" t="str">
        <f>B324&amp;C324</f>
        <v>Lewis CLABBURN100m</v>
      </c>
      <c r="B324" t="s">
        <v>1046</v>
      </c>
      <c r="C324" s="6" t="s">
        <v>2</v>
      </c>
      <c r="D324" s="5">
        <v>36535</v>
      </c>
      <c r="E324">
        <v>962</v>
      </c>
      <c r="F324" s="2">
        <v>40</v>
      </c>
      <c r="G324">
        <v>1008</v>
      </c>
      <c r="H324">
        <v>977</v>
      </c>
      <c r="I324">
        <v>971</v>
      </c>
      <c r="J324">
        <v>937</v>
      </c>
      <c r="K324">
        <v>911</v>
      </c>
      <c r="L324" s="5">
        <v>44576</v>
      </c>
      <c r="M324" s="5">
        <v>44625</v>
      </c>
      <c r="N324" s="5">
        <v>44625</v>
      </c>
      <c r="O324" s="5">
        <v>44282</v>
      </c>
      <c r="P324" s="56">
        <v>44569</v>
      </c>
      <c r="Q324" s="39">
        <f>RANK(E324,$E$3:$E$485)</f>
        <v>322</v>
      </c>
      <c r="R324" s="2">
        <f>VLOOKUP(C324,Quals!$A$2:$C$23,3,FALSE)</f>
        <v>1189</v>
      </c>
      <c r="S324" s="2" t="str">
        <f>_xlfn.IFNA(IF(OR(AND(G324&gt;=R324,L324&gt;=Quals!$F$3,L324&lt;=Quals!$H$3), OR(AND(H324&gt;=R324,M324&gt;=Quals!$F$3,M324&lt;=Quals!$H$3), OR(AND(I324&gt;=R324,N324&gt;=Quals!$F$3,N324&lt;=Quals!$H$3), OR(AND(J324&gt;=R324,O324&gt;=Quals!$F$3,O324&lt;=Quals!$H$3), OR(AND(K324&gt;=R324,P324&gt;=Quals!$F$3,P324&lt;=Quals!$H$3))))), MATCH((B324&amp;C324),Autos!C:C,0)),"Q",""),"")</f>
        <v/>
      </c>
      <c r="T324" s="1" t="str">
        <f>IF(AND(S324 = "Q", IF(ISNA(VLOOKUP((B324&amp;C324),Autos!C:C,1,FALSE)), "Not in Auto",)),"Check", "No need")</f>
        <v>No need</v>
      </c>
    </row>
    <row r="325" spans="1:20" x14ac:dyDescent="0.2">
      <c r="A325" t="str">
        <f>B325&amp;C325</f>
        <v>Edward BEISCHER1500m</v>
      </c>
      <c r="B325" t="s">
        <v>672</v>
      </c>
      <c r="C325" s="5" t="s">
        <v>28</v>
      </c>
      <c r="D325" s="5">
        <v>36173</v>
      </c>
      <c r="E325">
        <v>962</v>
      </c>
      <c r="F325" s="2">
        <v>32</v>
      </c>
      <c r="G325">
        <v>1006</v>
      </c>
      <c r="H325">
        <v>941</v>
      </c>
      <c r="I325">
        <v>950</v>
      </c>
      <c r="J325">
        <v>947</v>
      </c>
      <c r="K325">
        <v>936</v>
      </c>
      <c r="L325" s="5">
        <v>44546</v>
      </c>
      <c r="M325" s="5">
        <v>44587</v>
      </c>
      <c r="N325" s="5">
        <v>44600</v>
      </c>
      <c r="O325" s="5">
        <v>44273</v>
      </c>
      <c r="P325" s="56">
        <v>44630</v>
      </c>
      <c r="Q325" s="39">
        <f>RANK(E325,$E$3:$E$485)</f>
        <v>322</v>
      </c>
      <c r="R325" s="2">
        <f>VLOOKUP(C325,Quals!$A$2:$C$23,3,FALSE)</f>
        <v>1175</v>
      </c>
      <c r="S325" s="2" t="str">
        <f>_xlfn.IFNA(IF(OR(AND(G325&gt;=R325,L325&gt;=Quals!$F$3,L325&lt;=Quals!$H$3), OR(AND(H325&gt;=R325,M325&gt;=Quals!$F$3,M325&lt;=Quals!$H$3), OR(AND(I325&gt;=R325,N325&gt;=Quals!$F$3,N325&lt;=Quals!$H$3), OR(AND(J325&gt;=R325,O325&gt;=Quals!$F$3,O325&lt;=Quals!$H$3), OR(AND(K325&gt;=R325,P325&gt;=Quals!$F$3,P325&lt;=Quals!$H$3))))), MATCH((B325&amp;C325),Autos!C:C,0)),"Q",""),"")</f>
        <v/>
      </c>
      <c r="T325" s="1" t="str">
        <f>IF(AND(S325 = "Q", IF(ISNA(VLOOKUP((B325&amp;C325),Autos!C:C,1,FALSE)), "Not in Auto",)),"Check", "No need")</f>
        <v>No need</v>
      </c>
    </row>
    <row r="326" spans="1:20" x14ac:dyDescent="0.2">
      <c r="A326" t="str">
        <f>B326&amp;C326</f>
        <v>Douglas BUCKERIDGE1500m</v>
      </c>
      <c r="B326" t="s">
        <v>674</v>
      </c>
      <c r="C326" s="5" t="s">
        <v>28</v>
      </c>
      <c r="D326" s="5">
        <v>37903</v>
      </c>
      <c r="E326">
        <v>962</v>
      </c>
      <c r="F326" s="2">
        <v>33</v>
      </c>
      <c r="G326">
        <v>1001</v>
      </c>
      <c r="H326">
        <v>968</v>
      </c>
      <c r="I326">
        <v>954</v>
      </c>
      <c r="J326">
        <v>958</v>
      </c>
      <c r="K326">
        <v>923</v>
      </c>
      <c r="L326" s="5">
        <v>44273</v>
      </c>
      <c r="M326" s="5">
        <v>44581</v>
      </c>
      <c r="N326" s="5">
        <v>44610</v>
      </c>
      <c r="O326" s="5">
        <v>44546</v>
      </c>
      <c r="P326" s="56">
        <v>44299</v>
      </c>
      <c r="Q326" s="39">
        <f>RANK(E326,$E$3:$E$485)</f>
        <v>322</v>
      </c>
      <c r="R326" s="2">
        <f>VLOOKUP(C326,Quals!$A$2:$C$23,3,FALSE)</f>
        <v>1175</v>
      </c>
      <c r="S326" s="2" t="str">
        <f>_xlfn.IFNA(IF(OR(AND(G326&gt;=R326,L326&gt;=Quals!$F$3,L326&lt;=Quals!$H$3), OR(AND(H326&gt;=R326,M326&gt;=Quals!$F$3,M326&lt;=Quals!$H$3), OR(AND(I326&gt;=R326,N326&gt;=Quals!$F$3,N326&lt;=Quals!$H$3), OR(AND(J326&gt;=R326,O326&gt;=Quals!$F$3,O326&lt;=Quals!$H$3), OR(AND(K326&gt;=R326,P326&gt;=Quals!$F$3,P326&lt;=Quals!$H$3))))), MATCH((B326&amp;C326),Autos!C:C,0)),"Q",""),"")</f>
        <v/>
      </c>
      <c r="T326" s="1" t="str">
        <f>IF(AND(S326 = "Q", IF(ISNA(VLOOKUP((B326&amp;C326),Autos!C:C,1,FALSE)), "Not in Auto",)),"Check", "No need")</f>
        <v>No need</v>
      </c>
    </row>
    <row r="327" spans="1:20" x14ac:dyDescent="0.2">
      <c r="A327" t="str">
        <f>B327&amp;C327</f>
        <v>Joseph RYAN1500m</v>
      </c>
      <c r="B327" t="s">
        <v>671</v>
      </c>
      <c r="C327" s="5" t="s">
        <v>28</v>
      </c>
      <c r="D327" s="5">
        <v>34728</v>
      </c>
      <c r="E327">
        <v>962</v>
      </c>
      <c r="F327" s="2">
        <v>34</v>
      </c>
      <c r="G327">
        <v>968</v>
      </c>
      <c r="H327">
        <v>970</v>
      </c>
      <c r="I327">
        <v>953</v>
      </c>
      <c r="J327">
        <v>949</v>
      </c>
      <c r="K327">
        <v>947</v>
      </c>
      <c r="L327" s="5">
        <v>44597</v>
      </c>
      <c r="M327" s="5">
        <v>44282</v>
      </c>
      <c r="N327" s="5">
        <v>44587</v>
      </c>
      <c r="O327" s="5">
        <v>44548</v>
      </c>
      <c r="P327" s="56">
        <v>44625</v>
      </c>
      <c r="Q327" s="39">
        <f>RANK(E327,$E$3:$E$485)</f>
        <v>322</v>
      </c>
      <c r="R327" s="2">
        <f>VLOOKUP(C327,Quals!$A$2:$C$23,3,FALSE)</f>
        <v>1175</v>
      </c>
      <c r="S327" s="2" t="str">
        <f>_xlfn.IFNA(IF(OR(AND(G327&gt;=R327,L327&gt;=Quals!$F$3,L327&lt;=Quals!$H$3), OR(AND(H327&gt;=R327,M327&gt;=Quals!$F$3,M327&lt;=Quals!$H$3), OR(AND(I327&gt;=R327,N327&gt;=Quals!$F$3,N327&lt;=Quals!$H$3), OR(AND(J327&gt;=R327,O327&gt;=Quals!$F$3,O327&lt;=Quals!$H$3), OR(AND(K327&gt;=R327,P327&gt;=Quals!$F$3,P327&lt;=Quals!$H$3))))), MATCH((B327&amp;C327),Autos!C:C,0)),"Q",""),"")</f>
        <v/>
      </c>
      <c r="T327" s="1" t="str">
        <f>IF(AND(S327 = "Q", IF(ISNA(VLOOKUP((B327&amp;C327),Autos!C:C,1,FALSE)), "Not in Auto",)),"Check", "No need")</f>
        <v>No need</v>
      </c>
    </row>
    <row r="328" spans="1:20" x14ac:dyDescent="0.2">
      <c r="A328" t="str">
        <f>B328&amp;C328</f>
        <v>Jonty FLOTTMANN100m</v>
      </c>
      <c r="B328" t="s">
        <v>548</v>
      </c>
      <c r="C328" s="5" t="s">
        <v>2</v>
      </c>
      <c r="D328" s="5">
        <v>35521</v>
      </c>
      <c r="E328">
        <v>961</v>
      </c>
      <c r="F328" s="2">
        <v>41</v>
      </c>
      <c r="G328">
        <v>990</v>
      </c>
      <c r="H328">
        <v>965</v>
      </c>
      <c r="I328">
        <v>971</v>
      </c>
      <c r="J328">
        <v>929</v>
      </c>
      <c r="K328">
        <v>928</v>
      </c>
      <c r="L328" s="5">
        <v>44625</v>
      </c>
      <c r="M328" s="5">
        <v>44282</v>
      </c>
      <c r="N328" s="5">
        <v>44625</v>
      </c>
      <c r="O328" s="5">
        <v>44611</v>
      </c>
      <c r="P328" s="56">
        <v>44548</v>
      </c>
      <c r="Q328" s="39">
        <f>RANK(E328,$E$3:$E$485)</f>
        <v>326</v>
      </c>
      <c r="R328" s="2">
        <f>VLOOKUP(C328,Quals!$A$2:$C$23,3,FALSE)</f>
        <v>1189</v>
      </c>
      <c r="S328" s="2" t="str">
        <f>_xlfn.IFNA(IF(OR(AND(G328&gt;=R328,L328&gt;=Quals!$F$3,L328&lt;=Quals!$H$3), OR(AND(H328&gt;=R328,M328&gt;=Quals!$F$3,M328&lt;=Quals!$H$3), OR(AND(I328&gt;=R328,N328&gt;=Quals!$F$3,N328&lt;=Quals!$H$3), OR(AND(J328&gt;=R328,O328&gt;=Quals!$F$3,O328&lt;=Quals!$H$3), OR(AND(K328&gt;=R328,P328&gt;=Quals!$F$3,P328&lt;=Quals!$H$3))))), MATCH((B328&amp;C328),Autos!C:C,0)),"Q",""),"")</f>
        <v/>
      </c>
      <c r="T328" s="1" t="str">
        <f>IF(AND(S328 = "Q", IF(ISNA(VLOOKUP((B328&amp;C328),Autos!C:C,1,FALSE)), "Not in Auto",)),"Check", "No need")</f>
        <v>No need</v>
      </c>
    </row>
    <row r="329" spans="1:20" x14ac:dyDescent="0.2">
      <c r="A329" t="str">
        <f>B329&amp;C329</f>
        <v>Harry NORMAN5000m</v>
      </c>
      <c r="B329" t="s">
        <v>865</v>
      </c>
      <c r="C329" s="5" t="s">
        <v>29</v>
      </c>
      <c r="D329" s="5">
        <v>37027</v>
      </c>
      <c r="E329">
        <v>961</v>
      </c>
      <c r="F329" s="2">
        <v>27</v>
      </c>
      <c r="G329">
        <v>992</v>
      </c>
      <c r="H329">
        <v>967</v>
      </c>
      <c r="I329">
        <v>925</v>
      </c>
      <c r="L329" s="5">
        <v>44525</v>
      </c>
      <c r="M329" s="5">
        <v>44604</v>
      </c>
      <c r="N329" s="5">
        <v>44537</v>
      </c>
      <c r="O329" s="5"/>
      <c r="P329" s="56"/>
      <c r="Q329" s="39">
        <f>RANK(E329,$E$3:$E$485)</f>
        <v>326</v>
      </c>
      <c r="R329" s="2">
        <f>VLOOKUP(C329,Quals!$A$2:$C$23,3,FALSE)</f>
        <v>1161</v>
      </c>
      <c r="S329" s="2" t="str">
        <f>_xlfn.IFNA(IF(OR(AND(G329&gt;=R329,L329&gt;=Quals!$F$3,L329&lt;=Quals!$H$3), OR(AND(H329&gt;=R329,M329&gt;=Quals!$F$3,M329&lt;=Quals!$H$3), OR(AND(I329&gt;=R329,N329&gt;=Quals!$F$3,N329&lt;=Quals!$H$3), OR(AND(J329&gt;=R329,O329&gt;=Quals!$F$3,O329&lt;=Quals!$H$3), OR(AND(K329&gt;=R329,P329&gt;=Quals!$F$3,P329&lt;=Quals!$H$3))))), MATCH((B329&amp;C329),Autos!C:C,0)),"Q",""),"")</f>
        <v/>
      </c>
      <c r="T329" s="1" t="str">
        <f>IF(AND(S329 = "Q", IF(ISNA(VLOOKUP((B329&amp;C329),Autos!C:C,1,FALSE)), "Not in Auto",)),"Check", "No need")</f>
        <v>No need</v>
      </c>
    </row>
    <row r="330" spans="1:20" x14ac:dyDescent="0.2">
      <c r="A330" t="str">
        <f>B330&amp;C330</f>
        <v>Guy WALTERS10000m</v>
      </c>
      <c r="B330" t="s">
        <v>718</v>
      </c>
      <c r="C330" s="5" t="s">
        <v>30</v>
      </c>
      <c r="D330" s="5">
        <v>34589</v>
      </c>
      <c r="E330">
        <v>961</v>
      </c>
      <c r="F330" s="2">
        <v>21</v>
      </c>
      <c r="G330">
        <v>968</v>
      </c>
      <c r="H330">
        <v>949</v>
      </c>
      <c r="L330" s="5">
        <v>44527</v>
      </c>
      <c r="M330" s="5">
        <v>44318</v>
      </c>
      <c r="N330" s="5"/>
      <c r="O330" s="5"/>
      <c r="P330" s="56"/>
      <c r="Q330" s="39">
        <f>RANK(E330,$E$3:$E$485)</f>
        <v>326</v>
      </c>
      <c r="R330" s="2">
        <f>VLOOKUP(C330,Quals!$A$2:$C$23,3,FALSE)</f>
        <v>1182</v>
      </c>
      <c r="S330" s="2" t="str">
        <f>_xlfn.IFNA(IF(OR(AND(G330&gt;=R330,L330&gt;=Quals!$F$3,L330&lt;=Quals!$H$3), OR(AND(H330&gt;=R330,M330&gt;=Quals!$F$3,M330&lt;=Quals!$H$3), OR(AND(I330&gt;=R330,N330&gt;=Quals!$F$3,N330&lt;=Quals!$H$3), OR(AND(J330&gt;=R330,O330&gt;=Quals!$F$3,O330&lt;=Quals!$H$3), OR(AND(K330&gt;=R330,P330&gt;=Quals!$F$3,P330&lt;=Quals!$H$3))))), MATCH((B330&amp;C330),Autos!C:C,0)),"Q",""),"")</f>
        <v/>
      </c>
      <c r="T330" s="1" t="str">
        <f>IF(AND(S330 = "Q", IF(ISNA(VLOOKUP((B330&amp;C330),Autos!C:C,1,FALSE)), "Not in Auto",)),"Check", "No need")</f>
        <v>No need</v>
      </c>
    </row>
    <row r="331" spans="1:20" x14ac:dyDescent="0.2">
      <c r="A331" t="str">
        <f>B331&amp;C331</f>
        <v>Alec DIAMOND110mh</v>
      </c>
      <c r="B331" t="s">
        <v>727</v>
      </c>
      <c r="C331" s="5" t="s">
        <v>31</v>
      </c>
      <c r="D331" s="5">
        <v>35651</v>
      </c>
      <c r="E331">
        <v>961</v>
      </c>
      <c r="F331" s="2">
        <v>8</v>
      </c>
      <c r="G331">
        <v>1002</v>
      </c>
      <c r="H331">
        <v>954</v>
      </c>
      <c r="I331">
        <v>960</v>
      </c>
      <c r="J331">
        <v>929</v>
      </c>
      <c r="K331">
        <v>918</v>
      </c>
      <c r="L331" s="5">
        <v>44632</v>
      </c>
      <c r="M331" s="5">
        <v>44548</v>
      </c>
      <c r="N331" s="5">
        <v>44577</v>
      </c>
      <c r="O331" s="5">
        <v>44605</v>
      </c>
      <c r="P331" s="56">
        <v>44302</v>
      </c>
      <c r="Q331" s="39">
        <f>RANK(E331,$E$3:$E$485)</f>
        <v>326</v>
      </c>
      <c r="R331" s="2">
        <f>VLOOKUP(C331,Quals!$A$2:$C$23,3,FALSE)</f>
        <v>1193</v>
      </c>
      <c r="S331" s="2" t="str">
        <f>_xlfn.IFNA(IF(OR(AND(G331&gt;=R331,L331&gt;=Quals!$F$3,L331&lt;=Quals!$H$3), OR(AND(H331&gt;=R331,M331&gt;=Quals!$F$3,M331&lt;=Quals!$H$3), OR(AND(I331&gt;=R331,N331&gt;=Quals!$F$3,N331&lt;=Quals!$H$3), OR(AND(J331&gt;=R331,O331&gt;=Quals!$F$3,O331&lt;=Quals!$H$3), OR(AND(K331&gt;=R331,P331&gt;=Quals!$F$3,P331&lt;=Quals!$H$3))))), MATCH((B331&amp;C331),Autos!C:C,0)),"Q",""),"")</f>
        <v/>
      </c>
      <c r="T331" s="1" t="str">
        <f>IF(AND(S331 = "Q", IF(ISNA(VLOOKUP((B331&amp;C331),Autos!C:C,1,FALSE)), "Not in Auto",)),"Check", "No need")</f>
        <v>No need</v>
      </c>
    </row>
    <row r="332" spans="1:20" x14ac:dyDescent="0.2">
      <c r="A332" t="str">
        <f>B332&amp;C332</f>
        <v>Jaxon HAYMAN200m</v>
      </c>
      <c r="B332" t="s">
        <v>574</v>
      </c>
      <c r="C332" s="5" t="s">
        <v>25</v>
      </c>
      <c r="D332" s="5">
        <v>35932</v>
      </c>
      <c r="E332">
        <v>960</v>
      </c>
      <c r="F332" s="2">
        <v>33</v>
      </c>
      <c r="G332">
        <v>982</v>
      </c>
      <c r="H332">
        <v>978</v>
      </c>
      <c r="I332">
        <v>959</v>
      </c>
      <c r="J332">
        <v>949</v>
      </c>
      <c r="K332">
        <v>936</v>
      </c>
      <c r="L332" s="5">
        <v>44626</v>
      </c>
      <c r="M332" s="5">
        <v>44583</v>
      </c>
      <c r="N332" s="5">
        <v>44611</v>
      </c>
      <c r="O332" s="5">
        <v>44549</v>
      </c>
      <c r="P332" s="56">
        <v>44527</v>
      </c>
      <c r="Q332" s="39">
        <f>RANK(E332,$E$3:$E$485)</f>
        <v>330</v>
      </c>
      <c r="R332" s="2">
        <f>VLOOKUP(C332,Quals!$A$2:$C$23,3,FALSE)</f>
        <v>1182</v>
      </c>
      <c r="S332" s="2" t="str">
        <f>_xlfn.IFNA(IF(OR(AND(G332&gt;=R332,L332&gt;=Quals!$F$3,L332&lt;=Quals!$H$3), OR(AND(H332&gt;=R332,M332&gt;=Quals!$F$3,M332&lt;=Quals!$H$3), OR(AND(I332&gt;=R332,N332&gt;=Quals!$F$3,N332&lt;=Quals!$H$3), OR(AND(J332&gt;=R332,O332&gt;=Quals!$F$3,O332&lt;=Quals!$H$3), OR(AND(K332&gt;=R332,P332&gt;=Quals!$F$3,P332&lt;=Quals!$H$3))))), MATCH((B332&amp;C332),Autos!C:C,0)),"Q",""),"")</f>
        <v/>
      </c>
      <c r="T332" s="1" t="str">
        <f>IF(AND(S332 = "Q", IF(ISNA(VLOOKUP((B332&amp;C332),Autos!C:C,1,FALSE)), "Not in Auto",)),"Check", "No need")</f>
        <v>No need</v>
      </c>
    </row>
    <row r="333" spans="1:20" x14ac:dyDescent="0.2">
      <c r="A333" t="str">
        <f>B333&amp;C333</f>
        <v>Nicholas BATE200m</v>
      </c>
      <c r="B333" t="s">
        <v>545</v>
      </c>
      <c r="C333" s="5" t="s">
        <v>25</v>
      </c>
      <c r="D333" s="5">
        <v>34771</v>
      </c>
      <c r="E333">
        <v>960</v>
      </c>
      <c r="F333" s="2">
        <v>34</v>
      </c>
      <c r="G333">
        <v>979</v>
      </c>
      <c r="H333">
        <v>969</v>
      </c>
      <c r="I333">
        <v>967</v>
      </c>
      <c r="J333">
        <v>959</v>
      </c>
      <c r="K333">
        <v>928</v>
      </c>
      <c r="L333" s="5">
        <v>44612</v>
      </c>
      <c r="M333" s="5">
        <v>44612</v>
      </c>
      <c r="N333" s="5">
        <v>44625</v>
      </c>
      <c r="O333" s="5">
        <v>44289</v>
      </c>
      <c r="P333" s="56">
        <v>44569</v>
      </c>
      <c r="Q333" s="39">
        <f>RANK(E333,$E$3:$E$485)</f>
        <v>330</v>
      </c>
      <c r="R333" s="2">
        <f>VLOOKUP(C333,Quals!$A$2:$C$23,3,FALSE)</f>
        <v>1182</v>
      </c>
      <c r="S333" s="2" t="str">
        <f>_xlfn.IFNA(IF(OR(AND(G333&gt;=R333,L333&gt;=Quals!$F$3,L333&lt;=Quals!$H$3), OR(AND(H333&gt;=R333,M333&gt;=Quals!$F$3,M333&lt;=Quals!$H$3), OR(AND(I333&gt;=R333,N333&gt;=Quals!$F$3,N333&lt;=Quals!$H$3), OR(AND(J333&gt;=R333,O333&gt;=Quals!$F$3,O333&lt;=Quals!$H$3), OR(AND(K333&gt;=R333,P333&gt;=Quals!$F$3,P333&lt;=Quals!$H$3))))), MATCH((B333&amp;C333),Autos!C:C,0)),"Q",""),"")</f>
        <v/>
      </c>
      <c r="T333" s="1" t="str">
        <f>IF(AND(S333 = "Q", IF(ISNA(VLOOKUP((B333&amp;C333),Autos!C:C,1,FALSE)), "Not in Auto",)),"Check", "No need")</f>
        <v>No need</v>
      </c>
    </row>
    <row r="334" spans="1:20" x14ac:dyDescent="0.2">
      <c r="A334" t="str">
        <f>B334&amp;C334</f>
        <v>Harrison MARTINENKO1500m</v>
      </c>
      <c r="B334" t="s">
        <v>675</v>
      </c>
      <c r="C334" s="5" t="s">
        <v>28</v>
      </c>
      <c r="D334" s="5">
        <v>44581</v>
      </c>
      <c r="E334">
        <v>959</v>
      </c>
      <c r="F334" s="2">
        <v>35</v>
      </c>
      <c r="G334">
        <v>972</v>
      </c>
      <c r="H334">
        <v>965</v>
      </c>
      <c r="I334">
        <v>955</v>
      </c>
      <c r="J334">
        <v>958</v>
      </c>
      <c r="K334">
        <v>921</v>
      </c>
      <c r="L334" s="5">
        <v>44619</v>
      </c>
      <c r="M334" s="5">
        <v>44295</v>
      </c>
      <c r="N334" s="5">
        <v>44610</v>
      </c>
      <c r="O334" s="5">
        <v>44318</v>
      </c>
      <c r="P334" s="56">
        <v>44281</v>
      </c>
      <c r="Q334" s="39">
        <f>RANK(E334,$E$3:$E$485)</f>
        <v>332</v>
      </c>
      <c r="R334" s="2">
        <f>VLOOKUP(C334,Quals!$A$2:$C$23,3,FALSE)</f>
        <v>1175</v>
      </c>
      <c r="S334" s="2" t="str">
        <f>_xlfn.IFNA(IF(OR(AND(G334&gt;=R334,L334&gt;=Quals!$F$3,L334&lt;=Quals!$H$3), OR(AND(H334&gt;=R334,M334&gt;=Quals!$F$3,M334&lt;=Quals!$H$3), OR(AND(I334&gt;=R334,N334&gt;=Quals!$F$3,N334&lt;=Quals!$H$3), OR(AND(J334&gt;=R334,O334&gt;=Quals!$F$3,O334&lt;=Quals!$H$3), OR(AND(K334&gt;=R334,P334&gt;=Quals!$F$3,P334&lt;=Quals!$H$3))))), MATCH((B334&amp;C334),Autos!C:C,0)),"Q",""),"")</f>
        <v/>
      </c>
      <c r="T334" s="1" t="str">
        <f>IF(AND(S334 = "Q", IF(ISNA(VLOOKUP((B334&amp;C334),Autos!C:C,1,FALSE)), "Not in Auto",)),"Check", "No need")</f>
        <v>No need</v>
      </c>
    </row>
    <row r="335" spans="1:20" x14ac:dyDescent="0.2">
      <c r="A335" t="str">
        <f>B335&amp;C335</f>
        <v>Ben KELLYmarathon</v>
      </c>
      <c r="B335" t="s">
        <v>5015</v>
      </c>
      <c r="C335" s="5" t="s">
        <v>82</v>
      </c>
      <c r="D335" s="5">
        <v>35230</v>
      </c>
      <c r="E335">
        <v>959</v>
      </c>
      <c r="F335" s="2">
        <v>11</v>
      </c>
      <c r="G335">
        <v>983</v>
      </c>
      <c r="H335">
        <v>936</v>
      </c>
      <c r="L335" s="5">
        <v>44542</v>
      </c>
      <c r="M335" s="5">
        <v>44178</v>
      </c>
      <c r="N335" s="5"/>
      <c r="O335" s="5"/>
      <c r="P335" s="56"/>
      <c r="Q335" s="39">
        <f>RANK(E335,$E$3:$E$485)</f>
        <v>332</v>
      </c>
      <c r="R335" s="2" t="str">
        <f>VLOOKUP(C335,Quals!$A$2:$C$23,3,FALSE)</f>
        <v>Discr.</v>
      </c>
      <c r="S335" s="2" t="str">
        <f>_xlfn.IFNA(IF(OR(AND(G335&gt;=R335,L335&gt;=Quals!$F$3,L335&lt;=Quals!$H$3), OR(AND(H335&gt;=R335,M335&gt;=Quals!$F$3,M335&lt;=Quals!$H$3), OR(AND(I335&gt;=R335,N335&gt;=Quals!$F$3,N335&lt;=Quals!$H$3), OR(AND(J335&gt;=R335,O335&gt;=Quals!$F$3,O335&lt;=Quals!$H$3), OR(AND(K335&gt;=R335,P335&gt;=Quals!$F$3,P335&lt;=Quals!$H$3))))), MATCH((B335&amp;C335),Autos!C:C,0)),"Q",""),"")</f>
        <v/>
      </c>
      <c r="T335" s="1" t="str">
        <f>IF(AND(S335 = "Q", IF(ISNA(VLOOKUP((B335&amp;C335),Autos!C:C,1,FALSE)), "Not in Auto",)),"Check", "No need")</f>
        <v>No need</v>
      </c>
    </row>
    <row r="336" spans="1:20" x14ac:dyDescent="0.2">
      <c r="A336" t="str">
        <f>B336&amp;C336</f>
        <v>Bailey MURZECKI-HINCE5000m</v>
      </c>
      <c r="B336" t="s">
        <v>1073</v>
      </c>
      <c r="C336" s="5" t="s">
        <v>29</v>
      </c>
      <c r="D336" s="5">
        <v>1998</v>
      </c>
      <c r="E336">
        <v>957</v>
      </c>
      <c r="F336" s="2">
        <v>28</v>
      </c>
      <c r="G336">
        <v>950</v>
      </c>
      <c r="H336">
        <v>940</v>
      </c>
      <c r="I336">
        <v>936</v>
      </c>
      <c r="L336" s="5">
        <v>44632</v>
      </c>
      <c r="M336" s="5">
        <v>44610</v>
      </c>
      <c r="N336" s="5">
        <v>44628</v>
      </c>
      <c r="O336" s="5"/>
      <c r="P336" s="56"/>
      <c r="Q336" s="39">
        <f>RANK(E336,$E$3:$E$485)</f>
        <v>334</v>
      </c>
      <c r="R336" s="2">
        <f>VLOOKUP(C336,Quals!$A$2:$C$23,3,FALSE)</f>
        <v>1161</v>
      </c>
      <c r="S336" s="2" t="str">
        <f>_xlfn.IFNA(IF(OR(AND(G336&gt;=R336,L336&gt;=Quals!$F$3,L336&lt;=Quals!$H$3), OR(AND(H336&gt;=R336,M336&gt;=Quals!$F$3,M336&lt;=Quals!$H$3), OR(AND(I336&gt;=R336,N336&gt;=Quals!$F$3,N336&lt;=Quals!$H$3), OR(AND(J336&gt;=R336,O336&gt;=Quals!$F$3,O336&lt;=Quals!$H$3), OR(AND(K336&gt;=R336,P336&gt;=Quals!$F$3,P336&lt;=Quals!$H$3))))), MATCH((B336&amp;C336),Autos!C:C,0)),"Q",""),"")</f>
        <v/>
      </c>
      <c r="T336" s="1" t="str">
        <f>IF(AND(S336 = "Q", IF(ISNA(VLOOKUP((B336&amp;C336),Autos!C:C,1,FALSE)), "Not in Auto",)),"Check", "No need")</f>
        <v>No need</v>
      </c>
    </row>
    <row r="337" spans="1:20" x14ac:dyDescent="0.2">
      <c r="A337" t="str">
        <f>B337&amp;C337</f>
        <v>Joshua LOVE100m</v>
      </c>
      <c r="B337" t="s">
        <v>543</v>
      </c>
      <c r="C337" s="5" t="s">
        <v>2</v>
      </c>
      <c r="D337" s="5">
        <v>35801</v>
      </c>
      <c r="E337">
        <v>956</v>
      </c>
      <c r="F337" s="2">
        <v>42</v>
      </c>
      <c r="G337">
        <v>991</v>
      </c>
      <c r="H337">
        <v>974</v>
      </c>
      <c r="I337">
        <v>931</v>
      </c>
      <c r="J337">
        <v>929</v>
      </c>
      <c r="K337">
        <v>928</v>
      </c>
      <c r="L337" s="5">
        <v>44506</v>
      </c>
      <c r="M337" s="5">
        <v>44569</v>
      </c>
      <c r="N337" s="5">
        <v>44281</v>
      </c>
      <c r="O337" s="5">
        <v>44541</v>
      </c>
      <c r="P337" s="56">
        <v>44274</v>
      </c>
      <c r="Q337" s="39">
        <f>RANK(E337,$E$3:$E$485)</f>
        <v>335</v>
      </c>
      <c r="R337" s="2">
        <f>VLOOKUP(C337,Quals!$A$2:$C$23,3,FALSE)</f>
        <v>1189</v>
      </c>
      <c r="S337" s="2" t="str">
        <f>_xlfn.IFNA(IF(OR(AND(G337&gt;=R337,L337&gt;=Quals!$F$3,L337&lt;=Quals!$H$3), OR(AND(H337&gt;=R337,M337&gt;=Quals!$F$3,M337&lt;=Quals!$H$3), OR(AND(I337&gt;=R337,N337&gt;=Quals!$F$3,N337&lt;=Quals!$H$3), OR(AND(J337&gt;=R337,O337&gt;=Quals!$F$3,O337&lt;=Quals!$H$3), OR(AND(K337&gt;=R337,P337&gt;=Quals!$F$3,P337&lt;=Quals!$H$3))))), MATCH((B337&amp;C337),Autos!C:C,0)),"Q",""),"")</f>
        <v/>
      </c>
      <c r="T337" s="1" t="str">
        <f>IF(AND(S337 = "Q", IF(ISNA(VLOOKUP((B337&amp;C337),Autos!C:C,1,FALSE)), "Not in Auto",)),"Check", "No need")</f>
        <v>No need</v>
      </c>
    </row>
    <row r="338" spans="1:20" x14ac:dyDescent="0.2">
      <c r="A338" t="str">
        <f>B338&amp;C338</f>
        <v>Jacob SESAR100m</v>
      </c>
      <c r="B338" t="s">
        <v>552</v>
      </c>
      <c r="C338" s="5" t="s">
        <v>2</v>
      </c>
      <c r="D338" s="5">
        <v>36223</v>
      </c>
      <c r="E338">
        <v>956</v>
      </c>
      <c r="F338" s="2">
        <v>43</v>
      </c>
      <c r="G338">
        <v>962</v>
      </c>
      <c r="H338">
        <v>954</v>
      </c>
      <c r="I338">
        <v>944</v>
      </c>
      <c r="J338">
        <v>946</v>
      </c>
      <c r="K338">
        <v>943</v>
      </c>
      <c r="L338" s="5">
        <v>44603</v>
      </c>
      <c r="M338" s="5">
        <v>44527</v>
      </c>
      <c r="N338" s="5">
        <v>44520</v>
      </c>
      <c r="O338" s="5">
        <v>44632</v>
      </c>
      <c r="P338" s="56">
        <v>44611</v>
      </c>
      <c r="Q338" s="39">
        <f>RANK(E338,$E$3:$E$485)</f>
        <v>335</v>
      </c>
      <c r="R338" s="2">
        <f>VLOOKUP(C338,Quals!$A$2:$C$23,3,FALSE)</f>
        <v>1189</v>
      </c>
      <c r="S338" s="2" t="str">
        <f>_xlfn.IFNA(IF(OR(AND(G338&gt;=R338,L338&gt;=Quals!$F$3,L338&lt;=Quals!$H$3), OR(AND(H338&gt;=R338,M338&gt;=Quals!$F$3,M338&lt;=Quals!$H$3), OR(AND(I338&gt;=R338,N338&gt;=Quals!$F$3,N338&lt;=Quals!$H$3), OR(AND(J338&gt;=R338,O338&gt;=Quals!$F$3,O338&lt;=Quals!$H$3), OR(AND(K338&gt;=R338,P338&gt;=Quals!$F$3,P338&lt;=Quals!$H$3))))), MATCH((B338&amp;C338),Autos!C:C,0)),"Q",""),"")</f>
        <v/>
      </c>
      <c r="T338" s="1" t="str">
        <f>IF(AND(S338 = "Q", IF(ISNA(VLOOKUP((B338&amp;C338),Autos!C:C,1,FALSE)), "Not in Auto",)),"Check", "No need")</f>
        <v>No need</v>
      </c>
    </row>
    <row r="339" spans="1:20" x14ac:dyDescent="0.2">
      <c r="A339" t="str">
        <f>B339&amp;C339</f>
        <v>Michael KERNAHAN10000m</v>
      </c>
      <c r="B339" t="s">
        <v>719</v>
      </c>
      <c r="C339" s="5" t="s">
        <v>30</v>
      </c>
      <c r="D339" s="5">
        <v>35193</v>
      </c>
      <c r="E339">
        <v>956</v>
      </c>
      <c r="F339" s="2">
        <v>22</v>
      </c>
      <c r="G339">
        <v>962</v>
      </c>
      <c r="H339">
        <v>935</v>
      </c>
      <c r="L339" s="5">
        <v>44590</v>
      </c>
      <c r="M339" s="5">
        <v>44224</v>
      </c>
      <c r="N339" s="5"/>
      <c r="O339" s="5"/>
      <c r="P339" s="56"/>
      <c r="Q339" s="39">
        <f>RANK(E339,$E$3:$E$485)</f>
        <v>335</v>
      </c>
      <c r="R339" s="2">
        <f>VLOOKUP(C339,Quals!$A$2:$C$23,3,FALSE)</f>
        <v>1182</v>
      </c>
      <c r="S339" s="2" t="str">
        <f>_xlfn.IFNA(IF(OR(AND(G339&gt;=R339,L339&gt;=Quals!$F$3,L339&lt;=Quals!$H$3), OR(AND(H339&gt;=R339,M339&gt;=Quals!$F$3,M339&lt;=Quals!$H$3), OR(AND(I339&gt;=R339,N339&gt;=Quals!$F$3,N339&lt;=Quals!$H$3), OR(AND(J339&gt;=R339,O339&gt;=Quals!$F$3,O339&lt;=Quals!$H$3), OR(AND(K339&gt;=R339,P339&gt;=Quals!$F$3,P339&lt;=Quals!$H$3))))), MATCH((B339&amp;C339),Autos!C:C,0)),"Q",""),"")</f>
        <v/>
      </c>
      <c r="T339" s="1" t="str">
        <f>IF(AND(S339 = "Q", IF(ISNA(VLOOKUP((B339&amp;C339),Autos!C:C,1,FALSE)), "Not in Auto",)),"Check", "No need")</f>
        <v>No need</v>
      </c>
    </row>
    <row r="340" spans="1:20" x14ac:dyDescent="0.2">
      <c r="A340" t="str">
        <f>B340&amp;C340</f>
        <v>Nicholas VAN GELDERlong-jump</v>
      </c>
      <c r="B340" t="s">
        <v>752</v>
      </c>
      <c r="C340" s="5" t="s">
        <v>37</v>
      </c>
      <c r="D340" s="5">
        <v>34731</v>
      </c>
      <c r="E340">
        <v>956</v>
      </c>
      <c r="F340" s="2">
        <v>18</v>
      </c>
      <c r="G340">
        <v>969</v>
      </c>
      <c r="H340">
        <v>948</v>
      </c>
      <c r="I340">
        <v>941</v>
      </c>
      <c r="J340">
        <v>932</v>
      </c>
      <c r="K340">
        <v>929</v>
      </c>
      <c r="L340" s="5">
        <v>44570</v>
      </c>
      <c r="M340" s="5">
        <v>44286</v>
      </c>
      <c r="N340" s="5">
        <v>44548</v>
      </c>
      <c r="O340" s="5">
        <v>44625</v>
      </c>
      <c r="P340" s="56">
        <v>44597</v>
      </c>
      <c r="Q340" s="39">
        <f>RANK(E340,$E$3:$E$485)</f>
        <v>335</v>
      </c>
      <c r="R340" s="2">
        <f>VLOOKUP(C340,Quals!$A$2:$C$23,3,FALSE)</f>
        <v>1186</v>
      </c>
      <c r="S340" s="2" t="str">
        <f>_xlfn.IFNA(IF(OR(AND(G340&gt;=R340,L340&gt;=Quals!$F$3,L340&lt;=Quals!$H$3), OR(AND(H340&gt;=R340,M340&gt;=Quals!$F$3,M340&lt;=Quals!$H$3), OR(AND(I340&gt;=R340,N340&gt;=Quals!$F$3,N340&lt;=Quals!$H$3), OR(AND(J340&gt;=R340,O340&gt;=Quals!$F$3,O340&lt;=Quals!$H$3), OR(AND(K340&gt;=R340,P340&gt;=Quals!$F$3,P340&lt;=Quals!$H$3))))), MATCH((B340&amp;C340),Autos!C:C,0)),"Q",""),"")</f>
        <v/>
      </c>
      <c r="T340" s="1" t="str">
        <f>IF(AND(S340 = "Q", IF(ISNA(VLOOKUP((B340&amp;C340),Autos!C:C,1,FALSE)), "Not in Auto",)),"Check", "No need")</f>
        <v>No need</v>
      </c>
    </row>
    <row r="341" spans="1:20" x14ac:dyDescent="0.2">
      <c r="A341" t="str">
        <f>B341&amp;C341</f>
        <v>Ethan STRIEGHER200m</v>
      </c>
      <c r="B341" t="s">
        <v>576</v>
      </c>
      <c r="C341" s="5" t="s">
        <v>25</v>
      </c>
      <c r="D341" s="5">
        <v>44612</v>
      </c>
      <c r="E341">
        <v>955</v>
      </c>
      <c r="F341" s="2">
        <v>35</v>
      </c>
      <c r="G341">
        <v>1007</v>
      </c>
      <c r="H341">
        <v>975</v>
      </c>
      <c r="I341">
        <v>957</v>
      </c>
      <c r="J341">
        <v>927</v>
      </c>
      <c r="K341">
        <v>890</v>
      </c>
      <c r="L341" s="5">
        <v>44612</v>
      </c>
      <c r="M341" s="5">
        <v>44612</v>
      </c>
      <c r="N341" s="5">
        <v>44584</v>
      </c>
      <c r="O341" s="5">
        <v>44584</v>
      </c>
      <c r="P341" s="56">
        <v>44300</v>
      </c>
      <c r="Q341" s="39">
        <f>RANK(E341,$E$3:$E$485)</f>
        <v>339</v>
      </c>
      <c r="R341" s="2">
        <f>VLOOKUP(C341,Quals!$A$2:$C$23,3,FALSE)</f>
        <v>1182</v>
      </c>
      <c r="S341" s="2" t="str">
        <f>_xlfn.IFNA(IF(OR(AND(G341&gt;=R341,L341&gt;=Quals!$F$3,L341&lt;=Quals!$H$3), OR(AND(H341&gt;=R341,M341&gt;=Quals!$F$3,M341&lt;=Quals!$H$3), OR(AND(I341&gt;=R341,N341&gt;=Quals!$F$3,N341&lt;=Quals!$H$3), OR(AND(J341&gt;=R341,O341&gt;=Quals!$F$3,O341&lt;=Quals!$H$3), OR(AND(K341&gt;=R341,P341&gt;=Quals!$F$3,P341&lt;=Quals!$H$3))))), MATCH((B341&amp;C341),Autos!C:C,0)),"Q",""),"")</f>
        <v/>
      </c>
      <c r="T341" s="1" t="str">
        <f>IF(AND(S341 = "Q", IF(ISNA(VLOOKUP((B341&amp;C341),Autos!C:C,1,FALSE)), "Not in Auto",)),"Check", "No need")</f>
        <v>No need</v>
      </c>
    </row>
    <row r="342" spans="1:20" x14ac:dyDescent="0.2">
      <c r="A342" t="str">
        <f>B342&amp;C342</f>
        <v>Kang NYOAK800m</v>
      </c>
      <c r="B342" t="s">
        <v>635</v>
      </c>
      <c r="C342" s="5" t="s">
        <v>27</v>
      </c>
      <c r="D342" s="5">
        <v>36590</v>
      </c>
      <c r="E342">
        <v>955</v>
      </c>
      <c r="F342" s="2">
        <v>31</v>
      </c>
      <c r="G342">
        <v>1033</v>
      </c>
      <c r="H342">
        <v>943</v>
      </c>
      <c r="I342">
        <v>934</v>
      </c>
      <c r="J342">
        <v>928</v>
      </c>
      <c r="K342">
        <v>923</v>
      </c>
      <c r="L342" s="5">
        <v>44310</v>
      </c>
      <c r="M342" s="5">
        <v>44275</v>
      </c>
      <c r="N342" s="5">
        <v>44342</v>
      </c>
      <c r="O342" s="5">
        <v>44330</v>
      </c>
      <c r="P342" s="56">
        <v>44289</v>
      </c>
      <c r="Q342" s="39">
        <f>RANK(E342,$E$3:$E$485)</f>
        <v>339</v>
      </c>
      <c r="R342" s="2">
        <f>VLOOKUP(C342,Quals!$A$2:$C$23,3,FALSE)</f>
        <v>1167</v>
      </c>
      <c r="S342" s="2" t="str">
        <f>_xlfn.IFNA(IF(OR(AND(G342&gt;=R342,L342&gt;=Quals!$F$3,L342&lt;=Quals!$H$3), OR(AND(H342&gt;=R342,M342&gt;=Quals!$F$3,M342&lt;=Quals!$H$3), OR(AND(I342&gt;=R342,N342&gt;=Quals!$F$3,N342&lt;=Quals!$H$3), OR(AND(J342&gt;=R342,O342&gt;=Quals!$F$3,O342&lt;=Quals!$H$3), OR(AND(K342&gt;=R342,P342&gt;=Quals!$F$3,P342&lt;=Quals!$H$3))))), MATCH((B342&amp;C342),Autos!C:C,0)),"Q",""),"")</f>
        <v/>
      </c>
      <c r="T342" s="1" t="str">
        <f>IF(AND(S342 = "Q", IF(ISNA(VLOOKUP((B342&amp;C342),Autos!C:C,1,FALSE)), "Not in Auto",)),"Check", "No need")</f>
        <v>No need</v>
      </c>
    </row>
    <row r="343" spans="1:20" x14ac:dyDescent="0.2">
      <c r="A343" t="str">
        <f>B343&amp;C343</f>
        <v>Noah ROGERS400mh</v>
      </c>
      <c r="B343" t="s">
        <v>5131</v>
      </c>
      <c r="C343" s="5" t="s">
        <v>33</v>
      </c>
      <c r="D343" s="5">
        <v>35324</v>
      </c>
      <c r="E343">
        <v>955</v>
      </c>
      <c r="F343" s="2">
        <v>10</v>
      </c>
      <c r="G343">
        <v>950</v>
      </c>
      <c r="H343">
        <v>959</v>
      </c>
      <c r="I343">
        <v>934</v>
      </c>
      <c r="J343">
        <v>933</v>
      </c>
      <c r="K343">
        <v>923</v>
      </c>
      <c r="L343" s="5">
        <v>44304</v>
      </c>
      <c r="M343" s="5">
        <v>44302</v>
      </c>
      <c r="N343" s="5">
        <v>44632</v>
      </c>
      <c r="O343" s="5">
        <v>44625</v>
      </c>
      <c r="P343" s="56">
        <v>44618</v>
      </c>
      <c r="Q343" s="39">
        <f>RANK(E343,$E$3:$E$485)</f>
        <v>339</v>
      </c>
      <c r="R343" s="2">
        <f>VLOOKUP(C343,Quals!$A$2:$C$23,3,FALSE)</f>
        <v>1185</v>
      </c>
      <c r="S343" s="2" t="str">
        <f>_xlfn.IFNA(IF(OR(AND(G343&gt;=R343,L343&gt;=Quals!$F$3,L343&lt;=Quals!$H$3), OR(AND(H343&gt;=R343,M343&gt;=Quals!$F$3,M343&lt;=Quals!$H$3), OR(AND(I343&gt;=R343,N343&gt;=Quals!$F$3,N343&lt;=Quals!$H$3), OR(AND(J343&gt;=R343,O343&gt;=Quals!$F$3,O343&lt;=Quals!$H$3), OR(AND(K343&gt;=R343,P343&gt;=Quals!$F$3,P343&lt;=Quals!$H$3))))), MATCH((B343&amp;C343),Autos!C:C,0)),"Q",""),"")</f>
        <v/>
      </c>
      <c r="T343" s="1" t="str">
        <f>IF(AND(S343 = "Q", IF(ISNA(VLOOKUP((B343&amp;C343),Autos!C:C,1,FALSE)), "Not in Auto",)),"Check", "No need")</f>
        <v>No need</v>
      </c>
    </row>
    <row r="344" spans="1:20" x14ac:dyDescent="0.2">
      <c r="A344" t="str">
        <f>B344&amp;C344</f>
        <v>Daniel MINZ400m</v>
      </c>
      <c r="B344" t="s">
        <v>597</v>
      </c>
      <c r="C344" s="5" t="s">
        <v>26</v>
      </c>
      <c r="D344" s="5">
        <v>36263</v>
      </c>
      <c r="E344">
        <v>954</v>
      </c>
      <c r="F344" s="2">
        <v>28</v>
      </c>
      <c r="G344">
        <v>961</v>
      </c>
      <c r="H344">
        <v>945</v>
      </c>
      <c r="I344">
        <v>943</v>
      </c>
      <c r="J344">
        <v>936</v>
      </c>
      <c r="K344">
        <v>947</v>
      </c>
      <c r="L344" s="5">
        <v>44569</v>
      </c>
      <c r="M344" s="5">
        <v>44604</v>
      </c>
      <c r="N344" s="5">
        <v>44294</v>
      </c>
      <c r="O344" s="5">
        <v>44612</v>
      </c>
      <c r="P344" s="56">
        <v>44301</v>
      </c>
      <c r="Q344" s="39">
        <f>RANK(E344,$E$3:$E$485)</f>
        <v>342</v>
      </c>
      <c r="R344" s="2">
        <f>VLOOKUP(C344,Quals!$A$2:$C$23,3,FALSE)</f>
        <v>1187</v>
      </c>
      <c r="S344" s="2" t="str">
        <f>_xlfn.IFNA(IF(OR(AND(G344&gt;=R344,L344&gt;=Quals!$F$3,L344&lt;=Quals!$H$3), OR(AND(H344&gt;=R344,M344&gt;=Quals!$F$3,M344&lt;=Quals!$H$3), OR(AND(I344&gt;=R344,N344&gt;=Quals!$F$3,N344&lt;=Quals!$H$3), OR(AND(J344&gt;=R344,O344&gt;=Quals!$F$3,O344&lt;=Quals!$H$3), OR(AND(K344&gt;=R344,P344&gt;=Quals!$F$3,P344&lt;=Quals!$H$3))))), MATCH((B344&amp;C344),Autos!C:C,0)),"Q",""),"")</f>
        <v/>
      </c>
      <c r="T344" s="1" t="str">
        <f>IF(AND(S344 = "Q", IF(ISNA(VLOOKUP((B344&amp;C344),Autos!C:C,1,FALSE)), "Not in Auto",)),"Check", "No need")</f>
        <v>No need</v>
      </c>
    </row>
    <row r="345" spans="1:20" x14ac:dyDescent="0.2">
      <c r="A345" t="str">
        <f>B345&amp;C345</f>
        <v>Ben DREW3000msc</v>
      </c>
      <c r="B345" t="s">
        <v>686</v>
      </c>
      <c r="C345" s="5" t="s">
        <v>34</v>
      </c>
      <c r="D345" s="5">
        <v>35557</v>
      </c>
      <c r="E345">
        <v>954</v>
      </c>
      <c r="F345" s="2">
        <v>12</v>
      </c>
      <c r="G345">
        <v>969</v>
      </c>
      <c r="H345">
        <v>929</v>
      </c>
      <c r="I345">
        <v>934</v>
      </c>
      <c r="L345" s="5">
        <v>44331</v>
      </c>
      <c r="M345" s="5">
        <v>44289</v>
      </c>
      <c r="N345" s="5">
        <v>44316</v>
      </c>
      <c r="O345" s="5"/>
      <c r="P345" s="56"/>
      <c r="Q345" s="39">
        <f>RANK(E345,$E$3:$E$485)</f>
        <v>342</v>
      </c>
      <c r="R345" s="2">
        <f>VLOOKUP(C345,Quals!$A$2:$C$23,3,FALSE)</f>
        <v>1158</v>
      </c>
      <c r="S345" s="2" t="str">
        <f>_xlfn.IFNA(IF(OR(AND(G345&gt;=R345,L345&gt;=Quals!$F$3,L345&lt;=Quals!$H$3), OR(AND(H345&gt;=R345,M345&gt;=Quals!$F$3,M345&lt;=Quals!$H$3), OR(AND(I345&gt;=R345,N345&gt;=Quals!$F$3,N345&lt;=Quals!$H$3), OR(AND(J345&gt;=R345,O345&gt;=Quals!$F$3,O345&lt;=Quals!$H$3), OR(AND(K345&gt;=R345,P345&gt;=Quals!$F$3,P345&lt;=Quals!$H$3))))), MATCH((B345&amp;C345),Autos!C:C,0)),"Q",""),"")</f>
        <v/>
      </c>
      <c r="T345" s="1" t="str">
        <f>IF(AND(S345 = "Q", IF(ISNA(VLOOKUP((B345&amp;C345),Autos!C:C,1,FALSE)), "Not in Auto",)),"Check", "No need")</f>
        <v>No need</v>
      </c>
    </row>
    <row r="346" spans="1:20" x14ac:dyDescent="0.2">
      <c r="A346" t="str">
        <f>B346&amp;C346</f>
        <v>Matthew SCARR5000m</v>
      </c>
      <c r="B346" t="s">
        <v>668</v>
      </c>
      <c r="C346" s="6" t="s">
        <v>29</v>
      </c>
      <c r="D346" s="5">
        <v>36010</v>
      </c>
      <c r="E346">
        <v>954</v>
      </c>
      <c r="F346" s="2">
        <v>29</v>
      </c>
      <c r="G346">
        <v>1000</v>
      </c>
      <c r="H346">
        <v>992</v>
      </c>
      <c r="I346">
        <v>872</v>
      </c>
      <c r="L346" s="5">
        <v>44302</v>
      </c>
      <c r="M346" s="5">
        <v>44280</v>
      </c>
      <c r="N346" s="5">
        <v>44619</v>
      </c>
      <c r="O346" s="5"/>
      <c r="P346" s="56"/>
      <c r="Q346" s="39">
        <f>RANK(E346,$E$3:$E$485)</f>
        <v>342</v>
      </c>
      <c r="R346" s="2">
        <f>VLOOKUP(C346,Quals!$A$2:$C$23,3,FALSE)</f>
        <v>1161</v>
      </c>
      <c r="S346" s="2" t="str">
        <f>_xlfn.IFNA(IF(OR(AND(G346&gt;=R346,L346&gt;=Quals!$F$3,L346&lt;=Quals!$H$3), OR(AND(H346&gt;=R346,M346&gt;=Quals!$F$3,M346&lt;=Quals!$H$3), OR(AND(I346&gt;=R346,N346&gt;=Quals!$F$3,N346&lt;=Quals!$H$3), OR(AND(J346&gt;=R346,O346&gt;=Quals!$F$3,O346&lt;=Quals!$H$3), OR(AND(K346&gt;=R346,P346&gt;=Quals!$F$3,P346&lt;=Quals!$H$3))))), MATCH((B346&amp;C346),Autos!C:C,0)),"Q",""),"")</f>
        <v/>
      </c>
      <c r="T346" s="1" t="str">
        <f>IF(AND(S346 = "Q", IF(ISNA(VLOOKUP((B346&amp;C346),Autos!C:C,1,FALSE)), "Not in Auto",)),"Check", "No need")</f>
        <v>No need</v>
      </c>
    </row>
    <row r="347" spans="1:20" x14ac:dyDescent="0.2">
      <c r="A347" t="str">
        <f>B347&amp;C347</f>
        <v>Lachlan O'KEEFEhigh-jump</v>
      </c>
      <c r="B347" t="s">
        <v>775</v>
      </c>
      <c r="C347" s="5" t="s">
        <v>35</v>
      </c>
      <c r="D347" s="5">
        <v>38388</v>
      </c>
      <c r="E347">
        <v>954</v>
      </c>
      <c r="F347" s="2">
        <v>10</v>
      </c>
      <c r="G347">
        <v>1002</v>
      </c>
      <c r="H347">
        <v>967</v>
      </c>
      <c r="I347">
        <v>914</v>
      </c>
      <c r="J347">
        <v>914</v>
      </c>
      <c r="K347">
        <v>914</v>
      </c>
      <c r="L347" s="5">
        <v>44611</v>
      </c>
      <c r="M347" s="5">
        <v>44569</v>
      </c>
      <c r="N347" s="5">
        <v>44302</v>
      </c>
      <c r="O347" s="5">
        <v>44590</v>
      </c>
      <c r="P347" s="56">
        <v>44625</v>
      </c>
      <c r="Q347" s="39">
        <f>RANK(E347,$E$3:$E$485)</f>
        <v>342</v>
      </c>
      <c r="R347" s="2">
        <f>VLOOKUP(C347,Quals!$A$2:$C$23,3,FALSE)</f>
        <v>1206</v>
      </c>
      <c r="S347" s="2" t="str">
        <f>_xlfn.IFNA(IF(OR(AND(G347&gt;=R347,L347&gt;=Quals!$F$3,L347&lt;=Quals!$H$3), OR(AND(H347&gt;=R347,M347&gt;=Quals!$F$3,M347&lt;=Quals!$H$3), OR(AND(I347&gt;=R347,N347&gt;=Quals!$F$3,N347&lt;=Quals!$H$3), OR(AND(J347&gt;=R347,O347&gt;=Quals!$F$3,O347&lt;=Quals!$H$3), OR(AND(K347&gt;=R347,P347&gt;=Quals!$F$3,P347&lt;=Quals!$H$3))))), MATCH((B347&amp;C347),Autos!C:C,0)),"Q",""),"")</f>
        <v/>
      </c>
      <c r="T347" s="1" t="str">
        <f>IF(AND(S347 = "Q", IF(ISNA(VLOOKUP((B347&amp;C347),Autos!C:C,1,FALSE)), "Not in Auto",)),"Check", "No need")</f>
        <v>No need</v>
      </c>
    </row>
    <row r="348" spans="1:20" x14ac:dyDescent="0.2">
      <c r="A348" t="str">
        <f>B348&amp;C348</f>
        <v>Cooper JENKINS100m</v>
      </c>
      <c r="B348" t="s">
        <v>861</v>
      </c>
      <c r="C348" s="5" t="s">
        <v>2</v>
      </c>
      <c r="D348" s="5">
        <v>37272</v>
      </c>
      <c r="E348">
        <v>953</v>
      </c>
      <c r="F348" s="2">
        <v>44</v>
      </c>
      <c r="G348">
        <v>968</v>
      </c>
      <c r="H348">
        <v>946</v>
      </c>
      <c r="I348">
        <v>952</v>
      </c>
      <c r="J348">
        <v>934</v>
      </c>
      <c r="K348">
        <v>929</v>
      </c>
      <c r="L348" s="5">
        <v>44603</v>
      </c>
      <c r="M348" s="5">
        <v>44610</v>
      </c>
      <c r="N348" s="5">
        <v>44610</v>
      </c>
      <c r="O348" s="5">
        <v>44568</v>
      </c>
      <c r="P348" s="56">
        <v>44281</v>
      </c>
      <c r="Q348" s="39">
        <f>RANK(E348,$E$3:$E$485)</f>
        <v>346</v>
      </c>
      <c r="R348" s="2">
        <f>VLOOKUP(C348,Quals!$A$2:$C$23,3,FALSE)</f>
        <v>1189</v>
      </c>
      <c r="S348" s="2" t="str">
        <f>_xlfn.IFNA(IF(OR(AND(G348&gt;=R348,L348&gt;=Quals!$F$3,L348&lt;=Quals!$H$3), OR(AND(H348&gt;=R348,M348&gt;=Quals!$F$3,M348&lt;=Quals!$H$3), OR(AND(I348&gt;=R348,N348&gt;=Quals!$F$3,N348&lt;=Quals!$H$3), OR(AND(J348&gt;=R348,O348&gt;=Quals!$F$3,O348&lt;=Quals!$H$3), OR(AND(K348&gt;=R348,P348&gt;=Quals!$F$3,P348&lt;=Quals!$H$3))))), MATCH((B348&amp;C348),Autos!C:C,0)),"Q",""),"")</f>
        <v/>
      </c>
      <c r="T348" s="1" t="str">
        <f>IF(AND(S348 = "Q", IF(ISNA(VLOOKUP((B348&amp;C348),Autos!C:C,1,FALSE)), "Not in Auto",)),"Check", "No need")</f>
        <v>No need</v>
      </c>
    </row>
    <row r="349" spans="1:20" x14ac:dyDescent="0.2">
      <c r="A349" t="str">
        <f>B349&amp;C349</f>
        <v>Felix JACKSON-KINGlong-jump</v>
      </c>
      <c r="B349" t="s">
        <v>751</v>
      </c>
      <c r="C349" s="6" t="s">
        <v>37</v>
      </c>
      <c r="D349" s="5">
        <v>37829</v>
      </c>
      <c r="E349">
        <v>953</v>
      </c>
      <c r="F349" s="2">
        <v>19</v>
      </c>
      <c r="G349">
        <v>958</v>
      </c>
      <c r="H349">
        <v>971</v>
      </c>
      <c r="I349">
        <v>941</v>
      </c>
      <c r="J349">
        <v>933</v>
      </c>
      <c r="K349">
        <v>888</v>
      </c>
      <c r="L349" s="5">
        <v>44352</v>
      </c>
      <c r="M349" s="5">
        <v>44300</v>
      </c>
      <c r="N349" s="5">
        <v>44486</v>
      </c>
      <c r="O349" s="5">
        <v>44457</v>
      </c>
      <c r="P349" s="56">
        <v>44471</v>
      </c>
      <c r="Q349" s="39">
        <f>RANK(E349,$E$3:$E$485)</f>
        <v>346</v>
      </c>
      <c r="R349" s="2">
        <f>VLOOKUP(C349,Quals!$A$2:$C$23,3,FALSE)</f>
        <v>1186</v>
      </c>
      <c r="S349" s="2" t="str">
        <f>_xlfn.IFNA(IF(OR(AND(G349&gt;=R349,L349&gt;=Quals!$F$3,L349&lt;=Quals!$H$3), OR(AND(H349&gt;=R349,M349&gt;=Quals!$F$3,M349&lt;=Quals!$H$3), OR(AND(I349&gt;=R349,N349&gt;=Quals!$F$3,N349&lt;=Quals!$H$3), OR(AND(J349&gt;=R349,O349&gt;=Quals!$F$3,O349&lt;=Quals!$H$3), OR(AND(K349&gt;=R349,P349&gt;=Quals!$F$3,P349&lt;=Quals!$H$3))))), MATCH((B349&amp;C349),Autos!C:C,0)),"Q",""),"")</f>
        <v/>
      </c>
      <c r="T349" s="1" t="str">
        <f>IF(AND(S349 = "Q", IF(ISNA(VLOOKUP((B349&amp;C349),Autos!C:C,1,FALSE)), "Not in Auto",)),"Check", "No need")</f>
        <v>No need</v>
      </c>
    </row>
    <row r="350" spans="1:20" x14ac:dyDescent="0.2">
      <c r="A350" t="str">
        <f>B350&amp;C350</f>
        <v>Brandon CLARKlong-jump</v>
      </c>
      <c r="B350" t="s">
        <v>754</v>
      </c>
      <c r="C350" s="5" t="s">
        <v>37</v>
      </c>
      <c r="D350" s="5">
        <v>34106</v>
      </c>
      <c r="E350">
        <v>953</v>
      </c>
      <c r="F350" s="2">
        <v>20</v>
      </c>
      <c r="G350">
        <v>958</v>
      </c>
      <c r="H350">
        <v>948</v>
      </c>
      <c r="I350">
        <v>926</v>
      </c>
      <c r="J350">
        <v>926</v>
      </c>
      <c r="K350">
        <v>914</v>
      </c>
      <c r="L350" s="5">
        <v>44618</v>
      </c>
      <c r="M350" s="5">
        <v>44552</v>
      </c>
      <c r="N350" s="5">
        <v>44275</v>
      </c>
      <c r="O350" s="5">
        <v>44612</v>
      </c>
      <c r="P350" s="56">
        <v>44596</v>
      </c>
      <c r="Q350" s="39">
        <f>RANK(E350,$E$3:$E$485)</f>
        <v>346</v>
      </c>
      <c r="R350" s="2">
        <f>VLOOKUP(C350,Quals!$A$2:$C$23,3,FALSE)</f>
        <v>1186</v>
      </c>
      <c r="S350" s="2" t="str">
        <f>_xlfn.IFNA(IF(OR(AND(G350&gt;=R350,L350&gt;=Quals!$F$3,L350&lt;=Quals!$H$3), OR(AND(H350&gt;=R350,M350&gt;=Quals!$F$3,M350&lt;=Quals!$H$3), OR(AND(I350&gt;=R350,N350&gt;=Quals!$F$3,N350&lt;=Quals!$H$3), OR(AND(J350&gt;=R350,O350&gt;=Quals!$F$3,O350&lt;=Quals!$H$3), OR(AND(K350&gt;=R350,P350&gt;=Quals!$F$3,P350&lt;=Quals!$H$3))))), MATCH((B350&amp;C350),Autos!C:C,0)),"Q",""),"")</f>
        <v/>
      </c>
      <c r="T350" s="1" t="str">
        <f>IF(AND(S350 = "Q", IF(ISNA(VLOOKUP((B350&amp;C350),Autos!C:C,1,FALSE)), "Not in Auto",)),"Check", "No need")</f>
        <v>No need</v>
      </c>
    </row>
    <row r="351" spans="1:20" x14ac:dyDescent="0.2">
      <c r="A351" t="str">
        <f>B351&amp;C351</f>
        <v>Aaron STUBBS100m</v>
      </c>
      <c r="B351" t="s">
        <v>5002</v>
      </c>
      <c r="C351" s="5" t="s">
        <v>2</v>
      </c>
      <c r="D351" s="5">
        <v>33067</v>
      </c>
      <c r="E351">
        <v>952</v>
      </c>
      <c r="F351" s="2">
        <v>45</v>
      </c>
      <c r="G351">
        <v>996</v>
      </c>
      <c r="H351">
        <v>972</v>
      </c>
      <c r="I351">
        <v>937</v>
      </c>
      <c r="J351">
        <v>940</v>
      </c>
      <c r="K351">
        <v>907</v>
      </c>
      <c r="L351" s="5">
        <v>44625</v>
      </c>
      <c r="M351" s="5">
        <v>44611</v>
      </c>
      <c r="N351" s="5">
        <v>44601</v>
      </c>
      <c r="O351" s="5">
        <v>44625</v>
      </c>
      <c r="P351" s="56">
        <v>44604</v>
      </c>
      <c r="Q351" s="39">
        <f>RANK(E351,$E$3:$E$485)</f>
        <v>349</v>
      </c>
      <c r="R351" s="2">
        <f>VLOOKUP(C351,Quals!$A$2:$C$23,3,FALSE)</f>
        <v>1189</v>
      </c>
      <c r="S351" s="2" t="str">
        <f>_xlfn.IFNA(IF(OR(AND(G351&gt;=R351,L351&gt;=Quals!$F$3,L351&lt;=Quals!$H$3), OR(AND(H351&gt;=R351,M351&gt;=Quals!$F$3,M351&lt;=Quals!$H$3), OR(AND(I351&gt;=R351,N351&gt;=Quals!$F$3,N351&lt;=Quals!$H$3), OR(AND(J351&gt;=R351,O351&gt;=Quals!$F$3,O351&lt;=Quals!$H$3), OR(AND(K351&gt;=R351,P351&gt;=Quals!$F$3,P351&lt;=Quals!$H$3))))), MATCH((B351&amp;C351),Autos!C:C,0)),"Q",""),"")</f>
        <v/>
      </c>
      <c r="T351" s="1" t="str">
        <f>IF(AND(S351 = "Q", IF(ISNA(VLOOKUP((B351&amp;C351),Autos!C:C,1,FALSE)), "Not in Auto",)),"Check", "No need")</f>
        <v>No need</v>
      </c>
    </row>
    <row r="352" spans="1:20" x14ac:dyDescent="0.2">
      <c r="A352" t="str">
        <f>B352&amp;C352</f>
        <v>Jayden CHAMBERS200m</v>
      </c>
      <c r="B352" t="s">
        <v>579</v>
      </c>
      <c r="C352" s="5" t="s">
        <v>25</v>
      </c>
      <c r="D352" s="5">
        <v>44612</v>
      </c>
      <c r="E352">
        <v>952</v>
      </c>
      <c r="F352" s="2">
        <v>36</v>
      </c>
      <c r="G352">
        <v>963</v>
      </c>
      <c r="H352">
        <v>956</v>
      </c>
      <c r="I352">
        <v>947</v>
      </c>
      <c r="J352">
        <v>939</v>
      </c>
      <c r="K352">
        <v>935</v>
      </c>
      <c r="L352" s="5">
        <v>44612</v>
      </c>
      <c r="M352" s="5">
        <v>44618</v>
      </c>
      <c r="N352" s="5">
        <v>44597</v>
      </c>
      <c r="O352" s="5">
        <v>44632</v>
      </c>
      <c r="P352" s="56">
        <v>44576</v>
      </c>
      <c r="Q352" s="39">
        <f>RANK(E352,$E$3:$E$485)</f>
        <v>349</v>
      </c>
      <c r="R352" s="2">
        <f>VLOOKUP(C352,Quals!$A$2:$C$23,3,FALSE)</f>
        <v>1182</v>
      </c>
      <c r="S352" s="2" t="str">
        <f>_xlfn.IFNA(IF(OR(AND(G352&gt;=R352,L352&gt;=Quals!$F$3,L352&lt;=Quals!$H$3), OR(AND(H352&gt;=R352,M352&gt;=Quals!$F$3,M352&lt;=Quals!$H$3), OR(AND(I352&gt;=R352,N352&gt;=Quals!$F$3,N352&lt;=Quals!$H$3), OR(AND(J352&gt;=R352,O352&gt;=Quals!$F$3,O352&lt;=Quals!$H$3), OR(AND(K352&gt;=R352,P352&gt;=Quals!$F$3,P352&lt;=Quals!$H$3))))), MATCH((B352&amp;C352),Autos!C:C,0)),"Q",""),"")</f>
        <v/>
      </c>
      <c r="T352" s="1" t="str">
        <f>IF(AND(S352 = "Q", IF(ISNA(VLOOKUP((B352&amp;C352),Autos!C:C,1,FALSE)), "Not in Auto",)),"Check", "No need")</f>
        <v>No need</v>
      </c>
    </row>
    <row r="353" spans="1:20" x14ac:dyDescent="0.2">
      <c r="A353" t="str">
        <f>B353&amp;C353</f>
        <v>Blake JONES400m</v>
      </c>
      <c r="B353" t="s">
        <v>896</v>
      </c>
      <c r="C353" s="5" t="s">
        <v>26</v>
      </c>
      <c r="D353" s="5">
        <v>44581</v>
      </c>
      <c r="E353">
        <v>952</v>
      </c>
      <c r="F353" s="2">
        <v>29</v>
      </c>
      <c r="G353">
        <v>974</v>
      </c>
      <c r="H353">
        <v>947</v>
      </c>
      <c r="I353">
        <v>936</v>
      </c>
      <c r="J353">
        <v>915</v>
      </c>
      <c r="K353">
        <v>929</v>
      </c>
      <c r="L353" s="5">
        <v>44611</v>
      </c>
      <c r="M353" s="5">
        <v>44625</v>
      </c>
      <c r="N353" s="5">
        <v>44603</v>
      </c>
      <c r="O353" s="5">
        <v>44513</v>
      </c>
      <c r="P353" s="56">
        <v>44541</v>
      </c>
      <c r="Q353" s="39">
        <f>RANK(E353,$E$3:$E$485)</f>
        <v>349</v>
      </c>
      <c r="R353" s="2">
        <f>VLOOKUP(C353,Quals!$A$2:$C$23,3,FALSE)</f>
        <v>1187</v>
      </c>
      <c r="S353" s="2" t="str">
        <f>_xlfn.IFNA(IF(OR(AND(G353&gt;=R353,L353&gt;=Quals!$F$3,L353&lt;=Quals!$H$3), OR(AND(H353&gt;=R353,M353&gt;=Quals!$F$3,M353&lt;=Quals!$H$3), OR(AND(I353&gt;=R353,N353&gt;=Quals!$F$3,N353&lt;=Quals!$H$3), OR(AND(J353&gt;=R353,O353&gt;=Quals!$F$3,O353&lt;=Quals!$H$3), OR(AND(K353&gt;=R353,P353&gt;=Quals!$F$3,P353&lt;=Quals!$H$3))))), MATCH((B353&amp;C353),Autos!C:C,0)),"Q",""),"")</f>
        <v/>
      </c>
      <c r="T353" s="1" t="str">
        <f>IF(AND(S353 = "Q", IF(ISNA(VLOOKUP((B353&amp;C353),Autos!C:C,1,FALSE)), "Not in Auto",)),"Check", "No need")</f>
        <v>No need</v>
      </c>
    </row>
    <row r="354" spans="1:20" x14ac:dyDescent="0.2">
      <c r="A354" t="str">
        <f>B354&amp;C354</f>
        <v>Cameron MYERS1500m</v>
      </c>
      <c r="B354" t="s">
        <v>905</v>
      </c>
      <c r="C354" s="5" t="s">
        <v>28</v>
      </c>
      <c r="D354" s="5">
        <v>44732</v>
      </c>
      <c r="E354">
        <v>952</v>
      </c>
      <c r="F354" s="2">
        <v>36</v>
      </c>
      <c r="G354">
        <v>1024</v>
      </c>
      <c r="H354">
        <v>1001</v>
      </c>
      <c r="I354">
        <v>951</v>
      </c>
      <c r="J354">
        <v>923</v>
      </c>
      <c r="K354">
        <v>804</v>
      </c>
      <c r="L354" s="5">
        <v>44611</v>
      </c>
      <c r="M354" s="5">
        <v>44590</v>
      </c>
      <c r="N354" s="5">
        <v>44610</v>
      </c>
      <c r="O354" s="5">
        <v>44286</v>
      </c>
      <c r="P354" s="56">
        <v>44298</v>
      </c>
      <c r="Q354" s="39">
        <f>RANK(E354,$E$3:$E$485)</f>
        <v>349</v>
      </c>
      <c r="R354" s="2">
        <f>VLOOKUP(C354,Quals!$A$2:$C$23,3,FALSE)</f>
        <v>1175</v>
      </c>
      <c r="S354" s="2" t="str">
        <f>_xlfn.IFNA(IF(OR(AND(G354&gt;=R354,L354&gt;=Quals!$F$3,L354&lt;=Quals!$H$3), OR(AND(H354&gt;=R354,M354&gt;=Quals!$F$3,M354&lt;=Quals!$H$3), OR(AND(I354&gt;=R354,N354&gt;=Quals!$F$3,N354&lt;=Quals!$H$3), OR(AND(J354&gt;=R354,O354&gt;=Quals!$F$3,O354&lt;=Quals!$H$3), OR(AND(K354&gt;=R354,P354&gt;=Quals!$F$3,P354&lt;=Quals!$H$3))))), MATCH((B354&amp;C354),Autos!C:C,0)),"Q",""),"")</f>
        <v/>
      </c>
      <c r="T354" s="1" t="str">
        <f>IF(AND(S354 = "Q", IF(ISNA(VLOOKUP((B354&amp;C354),Autos!C:C,1,FALSE)), "Not in Auto",)),"Check", "No need")</f>
        <v>No need</v>
      </c>
    </row>
    <row r="355" spans="1:20" x14ac:dyDescent="0.2">
      <c r="A355" t="str">
        <f>B355&amp;C355</f>
        <v>Louis MCAFEE10000m</v>
      </c>
      <c r="B355" t="s">
        <v>715</v>
      </c>
      <c r="C355" s="5" t="s">
        <v>30</v>
      </c>
      <c r="D355" s="5">
        <v>35300</v>
      </c>
      <c r="E355">
        <v>952</v>
      </c>
      <c r="F355" s="2">
        <v>23</v>
      </c>
      <c r="G355">
        <v>954</v>
      </c>
      <c r="H355">
        <v>950</v>
      </c>
      <c r="L355" s="5">
        <v>44587</v>
      </c>
      <c r="M355" s="5">
        <v>44222</v>
      </c>
      <c r="N355" s="5"/>
      <c r="O355" s="5"/>
      <c r="P355" s="56"/>
      <c r="Q355" s="39">
        <f>RANK(E355,$E$3:$E$485)</f>
        <v>349</v>
      </c>
      <c r="R355" s="2">
        <f>VLOOKUP(C355,Quals!$A$2:$C$23,3,FALSE)</f>
        <v>1182</v>
      </c>
      <c r="S355" s="2" t="str">
        <f>_xlfn.IFNA(IF(OR(AND(G355&gt;=R355,L355&gt;=Quals!$F$3,L355&lt;=Quals!$H$3), OR(AND(H355&gt;=R355,M355&gt;=Quals!$F$3,M355&lt;=Quals!$H$3), OR(AND(I355&gt;=R355,N355&gt;=Quals!$F$3,N355&lt;=Quals!$H$3), OR(AND(J355&gt;=R355,O355&gt;=Quals!$F$3,O355&lt;=Quals!$H$3), OR(AND(K355&gt;=R355,P355&gt;=Quals!$F$3,P355&lt;=Quals!$H$3))))), MATCH((B355&amp;C355),Autos!C:C,0)),"Q",""),"")</f>
        <v/>
      </c>
      <c r="T355" s="1" t="str">
        <f>IF(AND(S355 = "Q", IF(ISNA(VLOOKUP((B355&amp;C355),Autos!C:C,1,FALSE)), "Not in Auto",)),"Check", "No need")</f>
        <v>No need</v>
      </c>
    </row>
    <row r="356" spans="1:20" x14ac:dyDescent="0.2">
      <c r="A356" t="str">
        <f>B356&amp;C356</f>
        <v>Josh FABIANI400m</v>
      </c>
      <c r="B356" t="s">
        <v>600</v>
      </c>
      <c r="C356" s="5" t="s">
        <v>26</v>
      </c>
      <c r="D356" s="5">
        <v>44671</v>
      </c>
      <c r="E356">
        <v>951</v>
      </c>
      <c r="F356" s="2">
        <v>30</v>
      </c>
      <c r="G356">
        <v>959</v>
      </c>
      <c r="H356">
        <v>947</v>
      </c>
      <c r="I356">
        <v>941</v>
      </c>
      <c r="J356">
        <v>925</v>
      </c>
      <c r="K356">
        <v>929</v>
      </c>
      <c r="L356" s="5">
        <v>44625</v>
      </c>
      <c r="M356" s="5">
        <v>44486</v>
      </c>
      <c r="N356" s="5">
        <v>44548</v>
      </c>
      <c r="O356" s="5">
        <v>44464</v>
      </c>
      <c r="P356" s="56">
        <v>44303</v>
      </c>
      <c r="Q356" s="39">
        <f>RANK(E356,$E$3:$E$485)</f>
        <v>354</v>
      </c>
      <c r="R356" s="2">
        <f>VLOOKUP(C356,Quals!$A$2:$C$23,3,FALSE)</f>
        <v>1187</v>
      </c>
      <c r="S356" s="2" t="str">
        <f>_xlfn.IFNA(IF(OR(AND(G356&gt;=R356,L356&gt;=Quals!$F$3,L356&lt;=Quals!$H$3), OR(AND(H356&gt;=R356,M356&gt;=Quals!$F$3,M356&lt;=Quals!$H$3), OR(AND(I356&gt;=R356,N356&gt;=Quals!$F$3,N356&lt;=Quals!$H$3), OR(AND(J356&gt;=R356,O356&gt;=Quals!$F$3,O356&lt;=Quals!$H$3), OR(AND(K356&gt;=R356,P356&gt;=Quals!$F$3,P356&lt;=Quals!$H$3))))), MATCH((B356&amp;C356),Autos!C:C,0)),"Q",""),"")</f>
        <v/>
      </c>
      <c r="T356" s="1" t="str">
        <f>IF(AND(S356 = "Q", IF(ISNA(VLOOKUP((B356&amp;C356),Autos!C:C,1,FALSE)), "Not in Auto",)),"Check", "No need")</f>
        <v>No need</v>
      </c>
    </row>
    <row r="357" spans="1:20" x14ac:dyDescent="0.2">
      <c r="A357" t="str">
        <f>B357&amp;C357</f>
        <v>Hamish HART1500m</v>
      </c>
      <c r="B357" t="s">
        <v>907</v>
      </c>
      <c r="C357" s="5" t="s">
        <v>28</v>
      </c>
      <c r="D357" s="5">
        <v>44671</v>
      </c>
      <c r="E357">
        <v>951</v>
      </c>
      <c r="F357" s="2">
        <v>37</v>
      </c>
      <c r="G357">
        <v>976</v>
      </c>
      <c r="H357">
        <v>945</v>
      </c>
      <c r="I357">
        <v>946</v>
      </c>
      <c r="J357">
        <v>944</v>
      </c>
      <c r="K357">
        <v>942</v>
      </c>
      <c r="L357" s="5">
        <v>44611</v>
      </c>
      <c r="M357" s="5">
        <v>44597</v>
      </c>
      <c r="N357" s="5">
        <v>44618</v>
      </c>
      <c r="O357" s="5">
        <v>44548</v>
      </c>
      <c r="P357" s="56">
        <v>44610</v>
      </c>
      <c r="Q357" s="39">
        <f>RANK(E357,$E$3:$E$485)</f>
        <v>354</v>
      </c>
      <c r="R357" s="2">
        <f>VLOOKUP(C357,Quals!$A$2:$C$23,3,FALSE)</f>
        <v>1175</v>
      </c>
      <c r="S357" s="2" t="str">
        <f>_xlfn.IFNA(IF(OR(AND(G357&gt;=R357,L357&gt;=Quals!$F$3,L357&lt;=Quals!$H$3), OR(AND(H357&gt;=R357,M357&gt;=Quals!$F$3,M357&lt;=Quals!$H$3), OR(AND(I357&gt;=R357,N357&gt;=Quals!$F$3,N357&lt;=Quals!$H$3), OR(AND(J357&gt;=R357,O357&gt;=Quals!$F$3,O357&lt;=Quals!$H$3), OR(AND(K357&gt;=R357,P357&gt;=Quals!$F$3,P357&lt;=Quals!$H$3))))), MATCH((B357&amp;C357),Autos!C:C,0)),"Q",""),"")</f>
        <v/>
      </c>
      <c r="T357" s="1" t="str">
        <f>IF(AND(S357 = "Q", IF(ISNA(VLOOKUP((B357&amp;C357),Autos!C:C,1,FALSE)), "Not in Auto",)),"Check", "No need")</f>
        <v>No need</v>
      </c>
    </row>
    <row r="358" spans="1:20" x14ac:dyDescent="0.2">
      <c r="A358" t="str">
        <f>B358&amp;C358</f>
        <v>Sam TAYLORdecathlon</v>
      </c>
      <c r="B358" t="s">
        <v>549</v>
      </c>
      <c r="C358" s="5" t="s">
        <v>44</v>
      </c>
      <c r="D358" s="5">
        <v>37033</v>
      </c>
      <c r="E358">
        <v>951</v>
      </c>
      <c r="F358" s="2">
        <v>10</v>
      </c>
      <c r="G358">
        <v>968</v>
      </c>
      <c r="H358">
        <v>890</v>
      </c>
      <c r="L358" s="5">
        <v>44302</v>
      </c>
      <c r="M358" s="5">
        <v>44220</v>
      </c>
      <c r="N358" s="5"/>
      <c r="O358" s="5"/>
      <c r="P358" s="56"/>
      <c r="Q358" s="39">
        <f>RANK(E358,$E$3:$E$485)</f>
        <v>354</v>
      </c>
      <c r="R358" s="2">
        <f>VLOOKUP(C358,Quals!$A$2:$C$23,3,FALSE)</f>
        <v>1181</v>
      </c>
      <c r="S358" s="2" t="str">
        <f>_xlfn.IFNA(IF(OR(AND(G358&gt;=R358,L358&gt;=Quals!$F$3,L358&lt;=Quals!$H$3), OR(AND(H358&gt;=R358,M358&gt;=Quals!$F$3,M358&lt;=Quals!$H$3), OR(AND(I358&gt;=R358,N358&gt;=Quals!$F$3,N358&lt;=Quals!$H$3), OR(AND(J358&gt;=R358,O358&gt;=Quals!$F$3,O358&lt;=Quals!$H$3), OR(AND(K358&gt;=R358,P358&gt;=Quals!$F$3,P358&lt;=Quals!$H$3))))), MATCH((B358&amp;C358),Autos!C:C,0)),"Q",""),"")</f>
        <v/>
      </c>
      <c r="T358" s="1" t="str">
        <f>IF(AND(S358 = "Q", IF(ISNA(VLOOKUP((B358&amp;C358),Autos!C:C,1,FALSE)), "Not in Auto",)),"Check", "No need")</f>
        <v>No need</v>
      </c>
    </row>
    <row r="359" spans="1:20" x14ac:dyDescent="0.2">
      <c r="A359" t="str">
        <f>B359&amp;C359</f>
        <v>Joseph AYOADE200m</v>
      </c>
      <c r="B359" t="s">
        <v>541</v>
      </c>
      <c r="C359" s="6" t="s">
        <v>25</v>
      </c>
      <c r="D359" s="5">
        <v>44671</v>
      </c>
      <c r="E359">
        <v>950</v>
      </c>
      <c r="F359" s="2">
        <v>37</v>
      </c>
      <c r="G359">
        <v>967</v>
      </c>
      <c r="H359">
        <v>969</v>
      </c>
      <c r="I359">
        <v>941</v>
      </c>
      <c r="J359">
        <v>935</v>
      </c>
      <c r="K359">
        <v>933</v>
      </c>
      <c r="L359" s="5">
        <v>44619</v>
      </c>
      <c r="M359" s="5">
        <v>44591</v>
      </c>
      <c r="N359" s="5">
        <v>44591</v>
      </c>
      <c r="O359" s="5">
        <v>44548</v>
      </c>
      <c r="P359" s="56">
        <v>44569</v>
      </c>
      <c r="Q359" s="39">
        <f>RANK(E359,$E$3:$E$485)</f>
        <v>357</v>
      </c>
      <c r="R359" s="2">
        <f>VLOOKUP(C359,Quals!$A$2:$C$23,3,FALSE)</f>
        <v>1182</v>
      </c>
      <c r="S359" s="2" t="str">
        <f>_xlfn.IFNA(IF(OR(AND(G359&gt;=R359,L359&gt;=Quals!$F$3,L359&lt;=Quals!$H$3), OR(AND(H359&gt;=R359,M359&gt;=Quals!$F$3,M359&lt;=Quals!$H$3), OR(AND(I359&gt;=R359,N359&gt;=Quals!$F$3,N359&lt;=Quals!$H$3), OR(AND(J359&gt;=R359,O359&gt;=Quals!$F$3,O359&lt;=Quals!$H$3), OR(AND(K359&gt;=R359,P359&gt;=Quals!$F$3,P359&lt;=Quals!$H$3))))), MATCH((B359&amp;C359),Autos!C:C,0)),"Q",""),"")</f>
        <v/>
      </c>
      <c r="T359" s="1" t="str">
        <f>IF(AND(S359 = "Q", IF(ISNA(VLOOKUP((B359&amp;C359),Autos!C:C,1,FALSE)), "Not in Auto",)),"Check", "No need")</f>
        <v>No need</v>
      </c>
    </row>
    <row r="360" spans="1:20" x14ac:dyDescent="0.2">
      <c r="A360" t="str">
        <f>B360&amp;C360</f>
        <v>Ryan NEALE110mh</v>
      </c>
      <c r="B360" t="s">
        <v>726</v>
      </c>
      <c r="C360" s="5" t="s">
        <v>31</v>
      </c>
      <c r="D360" s="5">
        <v>35896</v>
      </c>
      <c r="E360">
        <v>950</v>
      </c>
      <c r="F360" s="2">
        <v>9</v>
      </c>
      <c r="G360">
        <v>952</v>
      </c>
      <c r="H360">
        <v>936</v>
      </c>
      <c r="I360">
        <v>920</v>
      </c>
      <c r="J360">
        <v>923</v>
      </c>
      <c r="K360">
        <v>885</v>
      </c>
      <c r="L360" s="5">
        <v>44282</v>
      </c>
      <c r="M360" s="5">
        <v>44304</v>
      </c>
      <c r="N360" s="5">
        <v>44626</v>
      </c>
      <c r="O360" s="5">
        <v>44304</v>
      </c>
      <c r="P360" s="56">
        <v>44632</v>
      </c>
      <c r="Q360" s="39">
        <f>RANK(E360,$E$3:$E$485)</f>
        <v>357</v>
      </c>
      <c r="R360" s="2">
        <f>VLOOKUP(C360,Quals!$A$2:$C$23,3,FALSE)</f>
        <v>1193</v>
      </c>
      <c r="S360" s="2" t="str">
        <f>_xlfn.IFNA(IF(OR(AND(G360&gt;=R360,L360&gt;=Quals!$F$3,L360&lt;=Quals!$H$3), OR(AND(H360&gt;=R360,M360&gt;=Quals!$F$3,M360&lt;=Quals!$H$3), OR(AND(I360&gt;=R360,N360&gt;=Quals!$F$3,N360&lt;=Quals!$H$3), OR(AND(J360&gt;=R360,O360&gt;=Quals!$F$3,O360&lt;=Quals!$H$3), OR(AND(K360&gt;=R360,P360&gt;=Quals!$F$3,P360&lt;=Quals!$H$3))))), MATCH((B360&amp;C360),Autos!C:C,0)),"Q",""),"")</f>
        <v/>
      </c>
      <c r="T360" s="1" t="str">
        <f>IF(AND(S360 = "Q", IF(ISNA(VLOOKUP((B360&amp;C360),Autos!C:C,1,FALSE)), "Not in Auto",)),"Check", "No need")</f>
        <v>No need</v>
      </c>
    </row>
    <row r="361" spans="1:20" x14ac:dyDescent="0.2">
      <c r="A361" t="str">
        <f>B361&amp;C361</f>
        <v>Tomas SEMMLER100m</v>
      </c>
      <c r="B361" t="s">
        <v>547</v>
      </c>
      <c r="C361" s="5" t="s">
        <v>2</v>
      </c>
      <c r="D361" s="5">
        <v>36322</v>
      </c>
      <c r="E361">
        <v>949</v>
      </c>
      <c r="F361" s="2">
        <v>46</v>
      </c>
      <c r="G361">
        <v>962</v>
      </c>
      <c r="H361">
        <v>955</v>
      </c>
      <c r="I361">
        <v>941</v>
      </c>
      <c r="J361">
        <v>937</v>
      </c>
      <c r="K361">
        <v>916</v>
      </c>
      <c r="L361" s="5">
        <v>44625</v>
      </c>
      <c r="M361" s="5">
        <v>44281</v>
      </c>
      <c r="N361" s="5">
        <v>44611</v>
      </c>
      <c r="O361" s="5">
        <v>44590</v>
      </c>
      <c r="P361" s="56">
        <v>44611</v>
      </c>
      <c r="Q361" s="39">
        <f>RANK(E361,$E$3:$E$485)</f>
        <v>359</v>
      </c>
      <c r="R361" s="2">
        <f>VLOOKUP(C361,Quals!$A$2:$C$23,3,FALSE)</f>
        <v>1189</v>
      </c>
      <c r="S361" s="2" t="str">
        <f>_xlfn.IFNA(IF(OR(AND(G361&gt;=R361,L361&gt;=Quals!$F$3,L361&lt;=Quals!$H$3), OR(AND(H361&gt;=R361,M361&gt;=Quals!$F$3,M361&lt;=Quals!$H$3), OR(AND(I361&gt;=R361,N361&gt;=Quals!$F$3,N361&lt;=Quals!$H$3), OR(AND(J361&gt;=R361,O361&gt;=Quals!$F$3,O361&lt;=Quals!$H$3), OR(AND(K361&gt;=R361,P361&gt;=Quals!$F$3,P361&lt;=Quals!$H$3))))), MATCH((B361&amp;C361),Autos!C:C,0)),"Q",""),"")</f>
        <v/>
      </c>
      <c r="T361" s="1" t="str">
        <f>IF(AND(S361 = "Q", IF(ISNA(VLOOKUP((B361&amp;C361),Autos!C:C,1,FALSE)), "Not in Auto",)),"Check", "No need")</f>
        <v>No need</v>
      </c>
    </row>
    <row r="362" spans="1:20" x14ac:dyDescent="0.2">
      <c r="A362" t="str">
        <f>B362&amp;C362</f>
        <v>Tom BOWERS1500m</v>
      </c>
      <c r="B362" t="s">
        <v>676</v>
      </c>
      <c r="C362" s="5" t="s">
        <v>28</v>
      </c>
      <c r="D362" s="5">
        <v>44612</v>
      </c>
      <c r="E362">
        <v>949</v>
      </c>
      <c r="F362" s="2">
        <v>38</v>
      </c>
      <c r="G362">
        <v>976</v>
      </c>
      <c r="H362">
        <v>968</v>
      </c>
      <c r="I362">
        <v>940</v>
      </c>
      <c r="J362">
        <v>930</v>
      </c>
      <c r="K362">
        <v>926</v>
      </c>
      <c r="L362" s="5">
        <v>44546</v>
      </c>
      <c r="M362" s="5">
        <v>44630</v>
      </c>
      <c r="N362" s="5">
        <v>44587</v>
      </c>
      <c r="O362" s="5">
        <v>44600</v>
      </c>
      <c r="P362" s="56">
        <v>44273</v>
      </c>
      <c r="Q362" s="39">
        <f>RANK(E362,$E$3:$E$485)</f>
        <v>359</v>
      </c>
      <c r="R362" s="2">
        <f>VLOOKUP(C362,Quals!$A$2:$C$23,3,FALSE)</f>
        <v>1175</v>
      </c>
      <c r="S362" s="2" t="str">
        <f>_xlfn.IFNA(IF(OR(AND(G362&gt;=R362,L362&gt;=Quals!$F$3,L362&lt;=Quals!$H$3), OR(AND(H362&gt;=R362,M362&gt;=Quals!$F$3,M362&lt;=Quals!$H$3), OR(AND(I362&gt;=R362,N362&gt;=Quals!$F$3,N362&lt;=Quals!$H$3), OR(AND(J362&gt;=R362,O362&gt;=Quals!$F$3,O362&lt;=Quals!$H$3), OR(AND(K362&gt;=R362,P362&gt;=Quals!$F$3,P362&lt;=Quals!$H$3))))), MATCH((B362&amp;C362),Autos!C:C,0)),"Q",""),"")</f>
        <v/>
      </c>
      <c r="T362" s="1" t="str">
        <f>IF(AND(S362 = "Q", IF(ISNA(VLOOKUP((B362&amp;C362),Autos!C:C,1,FALSE)), "Not in Auto",)),"Check", "No need")</f>
        <v>No need</v>
      </c>
    </row>
    <row r="363" spans="1:20" x14ac:dyDescent="0.2">
      <c r="A363" t="str">
        <f>B363&amp;C363</f>
        <v>Joshua HOOK200m</v>
      </c>
      <c r="B363" t="s">
        <v>1052</v>
      </c>
      <c r="C363" s="5" t="s">
        <v>25</v>
      </c>
      <c r="D363" s="5">
        <v>36811</v>
      </c>
      <c r="E363">
        <v>948</v>
      </c>
      <c r="F363" s="2">
        <v>38</v>
      </c>
      <c r="G363">
        <v>971</v>
      </c>
      <c r="H363">
        <v>953</v>
      </c>
      <c r="I363">
        <v>924</v>
      </c>
      <c r="J363">
        <v>936</v>
      </c>
      <c r="K363">
        <v>898</v>
      </c>
      <c r="L363" s="5">
        <v>44617</v>
      </c>
      <c r="M363" s="5">
        <v>44575</v>
      </c>
      <c r="N363" s="5">
        <v>44612</v>
      </c>
      <c r="O363" s="5">
        <v>44596</v>
      </c>
      <c r="P363" s="56">
        <v>44547</v>
      </c>
      <c r="Q363" s="39">
        <f>RANK(E363,$E$3:$E$485)</f>
        <v>361</v>
      </c>
      <c r="R363" s="2">
        <f>VLOOKUP(C363,Quals!$A$2:$C$23,3,FALSE)</f>
        <v>1182</v>
      </c>
      <c r="S363" s="2" t="str">
        <f>_xlfn.IFNA(IF(OR(AND(G363&gt;=R363,L363&gt;=Quals!$F$3,L363&lt;=Quals!$H$3), OR(AND(H363&gt;=R363,M363&gt;=Quals!$F$3,M363&lt;=Quals!$H$3), OR(AND(I363&gt;=R363,N363&gt;=Quals!$F$3,N363&lt;=Quals!$H$3), OR(AND(J363&gt;=R363,O363&gt;=Quals!$F$3,O363&lt;=Quals!$H$3), OR(AND(K363&gt;=R363,P363&gt;=Quals!$F$3,P363&lt;=Quals!$H$3))))), MATCH((B363&amp;C363),Autos!C:C,0)),"Q",""),"")</f>
        <v/>
      </c>
      <c r="T363" s="1" t="str">
        <f>IF(AND(S363 = "Q", IF(ISNA(VLOOKUP((B363&amp;C363),Autos!C:C,1,FALSE)), "Not in Auto",)),"Check", "No need")</f>
        <v>No need</v>
      </c>
    </row>
    <row r="364" spans="1:20" x14ac:dyDescent="0.2">
      <c r="A364" t="str">
        <f>B364&amp;C364</f>
        <v>Toby COOK800m</v>
      </c>
      <c r="B364" t="s">
        <v>637</v>
      </c>
      <c r="C364" s="5" t="s">
        <v>27</v>
      </c>
      <c r="D364" s="5">
        <v>44612</v>
      </c>
      <c r="E364">
        <v>948</v>
      </c>
      <c r="F364" s="2">
        <v>32</v>
      </c>
      <c r="G364">
        <v>982</v>
      </c>
      <c r="H364">
        <v>950</v>
      </c>
      <c r="I364">
        <v>938</v>
      </c>
      <c r="J364">
        <v>927</v>
      </c>
      <c r="K364">
        <v>927</v>
      </c>
      <c r="L364" s="5">
        <v>44499</v>
      </c>
      <c r="M364" s="5">
        <v>44576</v>
      </c>
      <c r="N364" s="5">
        <v>44527</v>
      </c>
      <c r="O364" s="5">
        <v>44300</v>
      </c>
      <c r="P364" s="56">
        <v>44301</v>
      </c>
      <c r="Q364" s="39">
        <f>RANK(E364,$E$3:$E$485)</f>
        <v>361</v>
      </c>
      <c r="R364" s="2">
        <f>VLOOKUP(C364,Quals!$A$2:$C$23,3,FALSE)</f>
        <v>1167</v>
      </c>
      <c r="S364" s="2" t="str">
        <f>_xlfn.IFNA(IF(OR(AND(G364&gt;=R364,L364&gt;=Quals!$F$3,L364&lt;=Quals!$H$3), OR(AND(H364&gt;=R364,M364&gt;=Quals!$F$3,M364&lt;=Quals!$H$3), OR(AND(I364&gt;=R364,N364&gt;=Quals!$F$3,N364&lt;=Quals!$H$3), OR(AND(J364&gt;=R364,O364&gt;=Quals!$F$3,O364&lt;=Quals!$H$3), OR(AND(K364&gt;=R364,P364&gt;=Quals!$F$3,P364&lt;=Quals!$H$3))))), MATCH((B364&amp;C364),Autos!C:C,0)),"Q",""),"")</f>
        <v/>
      </c>
      <c r="T364" s="1" t="str">
        <f>IF(AND(S364 = "Q", IF(ISNA(VLOOKUP((B364&amp;C364),Autos!C:C,1,FALSE)), "Not in Auto",)),"Check", "No need")</f>
        <v>No need</v>
      </c>
    </row>
    <row r="365" spans="1:20" x14ac:dyDescent="0.2">
      <c r="A365" t="str">
        <f>B365&amp;C365</f>
        <v>Gus TOMLINSON SMITH800m</v>
      </c>
      <c r="B365" t="s">
        <v>643</v>
      </c>
      <c r="C365" s="5" t="s">
        <v>27</v>
      </c>
      <c r="D365" s="5">
        <v>1999</v>
      </c>
      <c r="E365">
        <v>948</v>
      </c>
      <c r="F365" s="2">
        <v>33</v>
      </c>
      <c r="G365">
        <v>971</v>
      </c>
      <c r="H365">
        <v>958</v>
      </c>
      <c r="I365">
        <v>934</v>
      </c>
      <c r="J365">
        <v>908</v>
      </c>
      <c r="K365">
        <v>903</v>
      </c>
      <c r="L365" s="5">
        <v>44612</v>
      </c>
      <c r="M365" s="5">
        <v>44581</v>
      </c>
      <c r="N365" s="5">
        <v>44545</v>
      </c>
      <c r="O365" s="5">
        <v>44276</v>
      </c>
      <c r="P365" s="56">
        <v>44622</v>
      </c>
      <c r="Q365" s="39">
        <f>RANK(E365,$E$3:$E$485)</f>
        <v>361</v>
      </c>
      <c r="R365" s="2">
        <f>VLOOKUP(C365,Quals!$A$2:$C$23,3,FALSE)</f>
        <v>1167</v>
      </c>
      <c r="S365" s="2" t="str">
        <f>_xlfn.IFNA(IF(OR(AND(G365&gt;=R365,L365&gt;=Quals!$F$3,L365&lt;=Quals!$H$3), OR(AND(H365&gt;=R365,M365&gt;=Quals!$F$3,M365&lt;=Quals!$H$3), OR(AND(I365&gt;=R365,N365&gt;=Quals!$F$3,N365&lt;=Quals!$H$3), OR(AND(J365&gt;=R365,O365&gt;=Quals!$F$3,O365&lt;=Quals!$H$3), OR(AND(K365&gt;=R365,P365&gt;=Quals!$F$3,P365&lt;=Quals!$H$3))))), MATCH((B365&amp;C365),Autos!C:C,0)),"Q",""),"")</f>
        <v/>
      </c>
      <c r="T365" s="1" t="str">
        <f>IF(AND(S365 = "Q", IF(ISNA(VLOOKUP((B365&amp;C365),Autos!C:C,1,FALSE)), "Not in Auto",)),"Check", "No need")</f>
        <v>No need</v>
      </c>
    </row>
    <row r="366" spans="1:20" x14ac:dyDescent="0.2">
      <c r="A366" t="str">
        <f>B366&amp;C366</f>
        <v>Wolfgang COTRA-NEMESI800m</v>
      </c>
      <c r="B366" t="s">
        <v>641</v>
      </c>
      <c r="C366" s="5" t="s">
        <v>27</v>
      </c>
      <c r="D366" s="5">
        <v>44701</v>
      </c>
      <c r="E366">
        <v>948</v>
      </c>
      <c r="F366" s="2">
        <v>34</v>
      </c>
      <c r="G366">
        <v>937</v>
      </c>
      <c r="H366">
        <v>964</v>
      </c>
      <c r="I366">
        <v>945</v>
      </c>
      <c r="J366">
        <v>926</v>
      </c>
      <c r="K366">
        <v>900</v>
      </c>
      <c r="L366" s="5">
        <v>44587</v>
      </c>
      <c r="M366" s="5">
        <v>44581</v>
      </c>
      <c r="N366" s="5">
        <v>44630</v>
      </c>
      <c r="O366" s="5">
        <v>44305</v>
      </c>
      <c r="P366" s="56">
        <v>44618</v>
      </c>
      <c r="Q366" s="39">
        <f>RANK(E366,$E$3:$E$485)</f>
        <v>361</v>
      </c>
      <c r="R366" s="2">
        <f>VLOOKUP(C366,Quals!$A$2:$C$23,3,FALSE)</f>
        <v>1167</v>
      </c>
      <c r="S366" s="2" t="str">
        <f>_xlfn.IFNA(IF(OR(AND(G366&gt;=R366,L366&gt;=Quals!$F$3,L366&lt;=Quals!$H$3), OR(AND(H366&gt;=R366,M366&gt;=Quals!$F$3,M366&lt;=Quals!$H$3), OR(AND(I366&gt;=R366,N366&gt;=Quals!$F$3,N366&lt;=Quals!$H$3), OR(AND(J366&gt;=R366,O366&gt;=Quals!$F$3,O366&lt;=Quals!$H$3), OR(AND(K366&gt;=R366,P366&gt;=Quals!$F$3,P366&lt;=Quals!$H$3))))), MATCH((B366&amp;C366),Autos!C:C,0)),"Q",""),"")</f>
        <v/>
      </c>
      <c r="T366" s="1" t="str">
        <f>IF(AND(S366 = "Q", IF(ISNA(VLOOKUP((B366&amp;C366),Autos!C:C,1,FALSE)), "Not in Auto",)),"Check", "No need")</f>
        <v>No need</v>
      </c>
    </row>
    <row r="367" spans="1:20" x14ac:dyDescent="0.2">
      <c r="A367" t="str">
        <f>B367&amp;C367</f>
        <v>Matt GUNTHERmarathon</v>
      </c>
      <c r="B367" t="s">
        <v>5016</v>
      </c>
      <c r="C367" s="5" t="s">
        <v>82</v>
      </c>
      <c r="D367" s="5">
        <v>34258</v>
      </c>
      <c r="E367">
        <v>948</v>
      </c>
      <c r="F367" s="2">
        <v>12</v>
      </c>
      <c r="G367">
        <v>981</v>
      </c>
      <c r="H367">
        <v>911</v>
      </c>
      <c r="L367" s="5">
        <v>44542</v>
      </c>
      <c r="M367" s="5">
        <v>44290</v>
      </c>
      <c r="N367" s="5"/>
      <c r="O367" s="5"/>
      <c r="P367" s="56"/>
      <c r="Q367" s="39">
        <f>RANK(E367,$E$3:$E$485)</f>
        <v>361</v>
      </c>
      <c r="R367" s="2" t="str">
        <f>VLOOKUP(C367,Quals!$A$2:$C$23,3,FALSE)</f>
        <v>Discr.</v>
      </c>
      <c r="S367" s="2" t="str">
        <f>_xlfn.IFNA(IF(OR(AND(G367&gt;=R367,L367&gt;=Quals!$F$3,L367&lt;=Quals!$H$3), OR(AND(H367&gt;=R367,M367&gt;=Quals!$F$3,M367&lt;=Quals!$H$3), OR(AND(I367&gt;=R367,N367&gt;=Quals!$F$3,N367&lt;=Quals!$H$3), OR(AND(J367&gt;=R367,O367&gt;=Quals!$F$3,O367&lt;=Quals!$H$3), OR(AND(K367&gt;=R367,P367&gt;=Quals!$F$3,P367&lt;=Quals!$H$3))))), MATCH((B367&amp;C367),Autos!C:C,0)),"Q",""),"")</f>
        <v/>
      </c>
      <c r="T367" s="1" t="str">
        <f>IF(AND(S367 = "Q", IF(ISNA(VLOOKUP((B367&amp;C367),Autos!C:C,1,FALSE)), "Not in Auto",)),"Check", "No need")</f>
        <v>No need</v>
      </c>
    </row>
    <row r="368" spans="1:20" x14ac:dyDescent="0.2">
      <c r="A368" t="str">
        <f>B368&amp;C368</f>
        <v>Nicholas BATE100m</v>
      </c>
      <c r="B368" t="s">
        <v>545</v>
      </c>
      <c r="C368" s="5" t="s">
        <v>2</v>
      </c>
      <c r="D368" s="5">
        <v>34771</v>
      </c>
      <c r="E368">
        <v>947</v>
      </c>
      <c r="F368" s="2">
        <v>47</v>
      </c>
      <c r="G368">
        <v>978</v>
      </c>
      <c r="H368">
        <v>968</v>
      </c>
      <c r="I368">
        <v>965</v>
      </c>
      <c r="J368">
        <v>917</v>
      </c>
      <c r="K368">
        <v>911</v>
      </c>
      <c r="L368" s="5">
        <v>44289</v>
      </c>
      <c r="M368" s="5">
        <v>44548</v>
      </c>
      <c r="N368" s="5">
        <v>44625</v>
      </c>
      <c r="O368" s="5">
        <v>44590</v>
      </c>
      <c r="P368" s="56">
        <v>44569</v>
      </c>
      <c r="Q368" s="39">
        <f>RANK(E368,$E$3:$E$485)</f>
        <v>366</v>
      </c>
      <c r="R368" s="2">
        <f>VLOOKUP(C368,Quals!$A$2:$C$23,3,FALSE)</f>
        <v>1189</v>
      </c>
      <c r="S368" s="2" t="str">
        <f>_xlfn.IFNA(IF(OR(AND(G368&gt;=R368,L368&gt;=Quals!$F$3,L368&lt;=Quals!$H$3), OR(AND(H368&gt;=R368,M368&gt;=Quals!$F$3,M368&lt;=Quals!$H$3), OR(AND(I368&gt;=R368,N368&gt;=Quals!$F$3,N368&lt;=Quals!$H$3), OR(AND(J368&gt;=R368,O368&gt;=Quals!$F$3,O368&lt;=Quals!$H$3), OR(AND(K368&gt;=R368,P368&gt;=Quals!$F$3,P368&lt;=Quals!$H$3))))), MATCH((B368&amp;C368),Autos!C:C,0)),"Q",""),"")</f>
        <v/>
      </c>
      <c r="T368" s="1" t="str">
        <f>IF(AND(S368 = "Q", IF(ISNA(VLOOKUP((B368&amp;C368),Autos!C:C,1,FALSE)), "Not in Auto",)),"Check", "No need")</f>
        <v>No need</v>
      </c>
    </row>
    <row r="369" spans="1:20" x14ac:dyDescent="0.2">
      <c r="A369" t="str">
        <f>B369&amp;C369</f>
        <v>James MCPAUL400m</v>
      </c>
      <c r="B369" t="s">
        <v>602</v>
      </c>
      <c r="C369" s="5" t="s">
        <v>26</v>
      </c>
      <c r="D369" s="5">
        <v>36241</v>
      </c>
      <c r="E369">
        <v>947</v>
      </c>
      <c r="F369" s="2">
        <v>31</v>
      </c>
      <c r="G369">
        <v>980</v>
      </c>
      <c r="H369">
        <v>941</v>
      </c>
      <c r="I369">
        <v>928</v>
      </c>
      <c r="J369">
        <v>926</v>
      </c>
      <c r="K369">
        <v>920</v>
      </c>
      <c r="L369" s="5">
        <v>44610</v>
      </c>
      <c r="M369" s="5">
        <v>44604</v>
      </c>
      <c r="N369" s="5">
        <v>44280</v>
      </c>
      <c r="O369" s="5">
        <v>44611</v>
      </c>
      <c r="P369" s="56">
        <v>44597</v>
      </c>
      <c r="Q369" s="39">
        <f>RANK(E369,$E$3:$E$485)</f>
        <v>366</v>
      </c>
      <c r="R369" s="2">
        <f>VLOOKUP(C369,Quals!$A$2:$C$23,3,FALSE)</f>
        <v>1187</v>
      </c>
      <c r="S369" s="2" t="str">
        <f>_xlfn.IFNA(IF(OR(AND(G369&gt;=R369,L369&gt;=Quals!$F$3,L369&lt;=Quals!$H$3), OR(AND(H369&gt;=R369,M369&gt;=Quals!$F$3,M369&lt;=Quals!$H$3), OR(AND(I369&gt;=R369,N369&gt;=Quals!$F$3,N369&lt;=Quals!$H$3), OR(AND(J369&gt;=R369,O369&gt;=Quals!$F$3,O369&lt;=Quals!$H$3), OR(AND(K369&gt;=R369,P369&gt;=Quals!$F$3,P369&lt;=Quals!$H$3))))), MATCH((B369&amp;C369),Autos!C:C,0)),"Q",""),"")</f>
        <v/>
      </c>
      <c r="T369" s="1" t="str">
        <f>IF(AND(S369 = "Q", IF(ISNA(VLOOKUP((B369&amp;C369),Autos!C:C,1,FALSE)), "Not in Auto",)),"Check", "No need")</f>
        <v>No need</v>
      </c>
    </row>
    <row r="370" spans="1:20" x14ac:dyDescent="0.2">
      <c r="A370" t="str">
        <f>B370&amp;C370</f>
        <v>Jack TIERNAN5000m</v>
      </c>
      <c r="B370" t="s">
        <v>703</v>
      </c>
      <c r="C370" s="5" t="s">
        <v>29</v>
      </c>
      <c r="D370" s="5">
        <v>1998</v>
      </c>
      <c r="E370">
        <v>947</v>
      </c>
      <c r="F370" s="2">
        <v>30</v>
      </c>
      <c r="G370">
        <v>1026</v>
      </c>
      <c r="H370">
        <v>925</v>
      </c>
      <c r="I370">
        <v>890</v>
      </c>
      <c r="L370" s="5">
        <v>44302</v>
      </c>
      <c r="M370" s="5">
        <v>44344</v>
      </c>
      <c r="N370" s="5">
        <v>44331</v>
      </c>
      <c r="O370" s="5"/>
      <c r="P370" s="56"/>
      <c r="Q370" s="39">
        <f>RANK(E370,$E$3:$E$485)</f>
        <v>366</v>
      </c>
      <c r="R370" s="2">
        <f>VLOOKUP(C370,Quals!$A$2:$C$23,3,FALSE)</f>
        <v>1161</v>
      </c>
      <c r="S370" s="2" t="str">
        <f>_xlfn.IFNA(IF(OR(AND(G370&gt;=R370,L370&gt;=Quals!$F$3,L370&lt;=Quals!$H$3), OR(AND(H370&gt;=R370,M370&gt;=Quals!$F$3,M370&lt;=Quals!$H$3), OR(AND(I370&gt;=R370,N370&gt;=Quals!$F$3,N370&lt;=Quals!$H$3), OR(AND(J370&gt;=R370,O370&gt;=Quals!$F$3,O370&lt;=Quals!$H$3), OR(AND(K370&gt;=R370,P370&gt;=Quals!$F$3,P370&lt;=Quals!$H$3))))), MATCH((B370&amp;C370),Autos!C:C,0)),"Q",""),"")</f>
        <v/>
      </c>
      <c r="T370" s="1" t="str">
        <f>IF(AND(S370 = "Q", IF(ISNA(VLOOKUP((B370&amp;C370),Autos!C:C,1,FALSE)), "Not in Auto",)),"Check", "No need")</f>
        <v>No need</v>
      </c>
    </row>
    <row r="371" spans="1:20" x14ac:dyDescent="0.2">
      <c r="A371" t="str">
        <f>B371&amp;C371</f>
        <v>Patrick CANTLON5000m</v>
      </c>
      <c r="B371" t="s">
        <v>906</v>
      </c>
      <c r="C371" s="5" t="s">
        <v>29</v>
      </c>
      <c r="D371" s="5">
        <v>44640</v>
      </c>
      <c r="E371">
        <v>947</v>
      </c>
      <c r="F371" s="2">
        <v>31</v>
      </c>
      <c r="G371">
        <v>974</v>
      </c>
      <c r="H371">
        <v>935</v>
      </c>
      <c r="I371">
        <v>927</v>
      </c>
      <c r="L371" s="5">
        <v>44513</v>
      </c>
      <c r="M371" s="5">
        <v>44604</v>
      </c>
      <c r="N371" s="5">
        <v>44628</v>
      </c>
      <c r="O371" s="5"/>
      <c r="P371" s="56"/>
      <c r="Q371" s="39">
        <f>RANK(E371,$E$3:$E$485)</f>
        <v>366</v>
      </c>
      <c r="R371" s="2">
        <f>VLOOKUP(C371,Quals!$A$2:$C$23,3,FALSE)</f>
        <v>1161</v>
      </c>
      <c r="S371" s="2" t="str">
        <f>_xlfn.IFNA(IF(OR(AND(G371&gt;=R371,L371&gt;=Quals!$F$3,L371&lt;=Quals!$H$3), OR(AND(H371&gt;=R371,M371&gt;=Quals!$F$3,M371&lt;=Quals!$H$3), OR(AND(I371&gt;=R371,N371&gt;=Quals!$F$3,N371&lt;=Quals!$H$3), OR(AND(J371&gt;=R371,O371&gt;=Quals!$F$3,O371&lt;=Quals!$H$3), OR(AND(K371&gt;=R371,P371&gt;=Quals!$F$3,P371&lt;=Quals!$H$3))))), MATCH((B371&amp;C371),Autos!C:C,0)),"Q",""),"")</f>
        <v/>
      </c>
      <c r="T371" s="1" t="str">
        <f>IF(AND(S371 = "Q", IF(ISNA(VLOOKUP((B371&amp;C371),Autos!C:C,1,FALSE)), "Not in Auto",)),"Check", "No need")</f>
        <v>No need</v>
      </c>
    </row>
    <row r="372" spans="1:20" x14ac:dyDescent="0.2">
      <c r="A372" t="str">
        <f>B372&amp;C372</f>
        <v>Ryan MARSHALLtriple-jump</v>
      </c>
      <c r="B372" t="s">
        <v>763</v>
      </c>
      <c r="C372" s="6" t="s">
        <v>38</v>
      </c>
      <c r="D372" s="5">
        <v>44612</v>
      </c>
      <c r="E372">
        <v>947</v>
      </c>
      <c r="F372" s="2">
        <v>10</v>
      </c>
      <c r="G372">
        <v>948</v>
      </c>
      <c r="H372">
        <v>923</v>
      </c>
      <c r="I372">
        <v>941</v>
      </c>
      <c r="J372">
        <v>930</v>
      </c>
      <c r="K372">
        <v>912</v>
      </c>
      <c r="L372" s="5">
        <v>44513</v>
      </c>
      <c r="M372" s="5">
        <v>44632</v>
      </c>
      <c r="N372" s="5">
        <v>44301</v>
      </c>
      <c r="O372" s="5">
        <v>44548</v>
      </c>
      <c r="P372" s="56">
        <v>44591</v>
      </c>
      <c r="Q372" s="39">
        <f>RANK(E372,$E$3:$E$485)</f>
        <v>366</v>
      </c>
      <c r="R372" s="2">
        <f>VLOOKUP(C372,Quals!$A$2:$C$23,3,FALSE)</f>
        <v>1179</v>
      </c>
      <c r="S372" s="2" t="str">
        <f>_xlfn.IFNA(IF(OR(AND(G372&gt;=R372,L372&gt;=Quals!$F$3,L372&lt;=Quals!$H$3), OR(AND(H372&gt;=R372,M372&gt;=Quals!$F$3,M372&lt;=Quals!$H$3), OR(AND(I372&gt;=R372,N372&gt;=Quals!$F$3,N372&lt;=Quals!$H$3), OR(AND(J372&gt;=R372,O372&gt;=Quals!$F$3,O372&lt;=Quals!$H$3), OR(AND(K372&gt;=R372,P372&gt;=Quals!$F$3,P372&lt;=Quals!$H$3))))), MATCH((B372&amp;C372),Autos!C:C,0)),"Q",""),"")</f>
        <v/>
      </c>
      <c r="T372" s="1" t="str">
        <f>IF(AND(S372 = "Q", IF(ISNA(VLOOKUP((B372&amp;C372),Autos!C:C,1,FALSE)), "Not in Auto",)),"Check", "No need")</f>
        <v>No need</v>
      </c>
    </row>
    <row r="373" spans="1:20" x14ac:dyDescent="0.2">
      <c r="A373" t="str">
        <f>B373&amp;C373</f>
        <v>Michael TSOTSOS400m</v>
      </c>
      <c r="B373" t="s">
        <v>604</v>
      </c>
      <c r="C373" s="5" t="s">
        <v>26</v>
      </c>
      <c r="D373" s="5">
        <v>36333</v>
      </c>
      <c r="E373">
        <v>946</v>
      </c>
      <c r="F373" s="2">
        <v>32</v>
      </c>
      <c r="G373">
        <v>991</v>
      </c>
      <c r="H373">
        <v>951</v>
      </c>
      <c r="I373">
        <v>911</v>
      </c>
      <c r="J373">
        <v>922</v>
      </c>
      <c r="K373">
        <v>905</v>
      </c>
      <c r="L373" s="5">
        <v>44544</v>
      </c>
      <c r="M373" s="5">
        <v>44612</v>
      </c>
      <c r="N373" s="5">
        <v>44534</v>
      </c>
      <c r="O373" s="5">
        <v>44590</v>
      </c>
      <c r="P373" s="56">
        <v>44513</v>
      </c>
      <c r="Q373" s="39">
        <f>RANK(E373,$E$3:$E$485)</f>
        <v>371</v>
      </c>
      <c r="R373" s="2">
        <f>VLOOKUP(C373,Quals!$A$2:$C$23,3,FALSE)</f>
        <v>1187</v>
      </c>
      <c r="S373" s="2" t="str">
        <f>_xlfn.IFNA(IF(OR(AND(G373&gt;=R373,L373&gt;=Quals!$F$3,L373&lt;=Quals!$H$3), OR(AND(H373&gt;=R373,M373&gt;=Quals!$F$3,M373&lt;=Quals!$H$3), OR(AND(I373&gt;=R373,N373&gt;=Quals!$F$3,N373&lt;=Quals!$H$3), OR(AND(J373&gt;=R373,O373&gt;=Quals!$F$3,O373&lt;=Quals!$H$3), OR(AND(K373&gt;=R373,P373&gt;=Quals!$F$3,P373&lt;=Quals!$H$3))))), MATCH((B373&amp;C373),Autos!C:C,0)),"Q",""),"")</f>
        <v/>
      </c>
      <c r="T373" s="1" t="str">
        <f>IF(AND(S373 = "Q", IF(ISNA(VLOOKUP((B373&amp;C373),Autos!C:C,1,FALSE)), "Not in Auto",)),"Check", "No need")</f>
        <v>No need</v>
      </c>
    </row>
    <row r="374" spans="1:20" x14ac:dyDescent="0.2">
      <c r="A374" t="str">
        <f>B374&amp;C374</f>
        <v>Angus DEIGHTON400m</v>
      </c>
      <c r="B374" t="s">
        <v>578</v>
      </c>
      <c r="C374" s="6" t="s">
        <v>26</v>
      </c>
      <c r="D374" s="5">
        <v>37663</v>
      </c>
      <c r="E374">
        <v>946</v>
      </c>
      <c r="F374" s="2">
        <v>33</v>
      </c>
      <c r="G374">
        <v>957</v>
      </c>
      <c r="H374">
        <v>936</v>
      </c>
      <c r="I374">
        <v>939</v>
      </c>
      <c r="J374">
        <v>933</v>
      </c>
      <c r="K374">
        <v>921</v>
      </c>
      <c r="L374" s="5">
        <v>44513</v>
      </c>
      <c r="M374" s="5">
        <v>44486</v>
      </c>
      <c r="N374" s="5">
        <v>44586</v>
      </c>
      <c r="O374" s="5">
        <v>44625</v>
      </c>
      <c r="P374" s="56">
        <v>44299</v>
      </c>
      <c r="Q374" s="39">
        <f>RANK(E374,$E$3:$E$485)</f>
        <v>371</v>
      </c>
      <c r="R374" s="2">
        <f>VLOOKUP(C374,Quals!$A$2:$C$23,3,FALSE)</f>
        <v>1187</v>
      </c>
      <c r="S374" s="2" t="str">
        <f>_xlfn.IFNA(IF(OR(AND(G374&gt;=R374,L374&gt;=Quals!$F$3,L374&lt;=Quals!$H$3), OR(AND(H374&gt;=R374,M374&gt;=Quals!$F$3,M374&lt;=Quals!$H$3), OR(AND(I374&gt;=R374,N374&gt;=Quals!$F$3,N374&lt;=Quals!$H$3), OR(AND(J374&gt;=R374,O374&gt;=Quals!$F$3,O374&lt;=Quals!$H$3), OR(AND(K374&gt;=R374,P374&gt;=Quals!$F$3,P374&lt;=Quals!$H$3))))), MATCH((B374&amp;C374),Autos!C:C,0)),"Q",""),"")</f>
        <v/>
      </c>
      <c r="T374" s="1" t="str">
        <f>IF(AND(S374 = "Q", IF(ISNA(VLOOKUP((B374&amp;C374),Autos!C:C,1,FALSE)), "Not in Auto",)),"Check", "No need")</f>
        <v>No need</v>
      </c>
    </row>
    <row r="375" spans="1:20" x14ac:dyDescent="0.2">
      <c r="A375" t="str">
        <f>B375&amp;C375</f>
        <v>Ethan MCMINIMEE1500m</v>
      </c>
      <c r="B375" t="s">
        <v>673</v>
      </c>
      <c r="C375" t="s">
        <v>28</v>
      </c>
      <c r="D375" s="5">
        <v>44612</v>
      </c>
      <c r="E375">
        <v>946</v>
      </c>
      <c r="F375" s="2">
        <v>39</v>
      </c>
      <c r="G375">
        <v>1036</v>
      </c>
      <c r="H375">
        <v>983</v>
      </c>
      <c r="I375">
        <v>964</v>
      </c>
      <c r="J375">
        <v>885</v>
      </c>
      <c r="K375">
        <v>855</v>
      </c>
      <c r="L375" s="5">
        <v>44287</v>
      </c>
      <c r="M375" s="5">
        <v>44299</v>
      </c>
      <c r="N375" s="5">
        <v>44273</v>
      </c>
      <c r="O375" s="5">
        <v>44298</v>
      </c>
      <c r="P375" s="56">
        <v>44630</v>
      </c>
      <c r="Q375" s="39">
        <f>RANK(E375,$E$3:$E$485)</f>
        <v>371</v>
      </c>
      <c r="R375" s="2">
        <f>VLOOKUP(C375,Quals!$A$2:$C$23,3,FALSE)</f>
        <v>1175</v>
      </c>
      <c r="S375" s="2" t="str">
        <f>_xlfn.IFNA(IF(OR(AND(G375&gt;=R375,L375&gt;=Quals!$F$3,L375&lt;=Quals!$H$3), OR(AND(H375&gt;=R375,M375&gt;=Quals!$F$3,M375&lt;=Quals!$H$3), OR(AND(I375&gt;=R375,N375&gt;=Quals!$F$3,N375&lt;=Quals!$H$3), OR(AND(J375&gt;=R375,O375&gt;=Quals!$F$3,O375&lt;=Quals!$H$3), OR(AND(K375&gt;=R375,P375&gt;=Quals!$F$3,P375&lt;=Quals!$H$3))))), MATCH((B375&amp;C375),Autos!C:C,0)),"Q",""),"")</f>
        <v/>
      </c>
      <c r="T375" s="1" t="str">
        <f>IF(AND(S375 = "Q", IF(ISNA(VLOOKUP((B375&amp;C375),Autos!C:C,1,FALSE)), "Not in Auto",)),"Check", "No need")</f>
        <v>No need</v>
      </c>
    </row>
    <row r="376" spans="1:20" x14ac:dyDescent="0.2">
      <c r="A376" t="str">
        <f>B376&amp;C376</f>
        <v>Alastair CHRISTY5000m</v>
      </c>
      <c r="B376" t="s">
        <v>705</v>
      </c>
      <c r="C376" s="5" t="s">
        <v>29</v>
      </c>
      <c r="D376" s="5">
        <v>35757</v>
      </c>
      <c r="E376">
        <v>946</v>
      </c>
      <c r="F376" s="2">
        <v>32</v>
      </c>
      <c r="G376">
        <v>974</v>
      </c>
      <c r="H376">
        <v>950</v>
      </c>
      <c r="I376">
        <v>904</v>
      </c>
      <c r="L376" s="5">
        <v>44525</v>
      </c>
      <c r="M376" s="5">
        <v>44628</v>
      </c>
      <c r="N376" s="5">
        <v>44513</v>
      </c>
      <c r="O376" s="5"/>
      <c r="P376" s="56"/>
      <c r="Q376" s="39">
        <f>RANK(E376,$E$3:$E$485)</f>
        <v>371</v>
      </c>
      <c r="R376" s="2">
        <f>VLOOKUP(C376,Quals!$A$2:$C$23,3,FALSE)</f>
        <v>1161</v>
      </c>
      <c r="S376" s="2" t="str">
        <f>_xlfn.IFNA(IF(OR(AND(G376&gt;=R376,L376&gt;=Quals!$F$3,L376&lt;=Quals!$H$3), OR(AND(H376&gt;=R376,M376&gt;=Quals!$F$3,M376&lt;=Quals!$H$3), OR(AND(I376&gt;=R376,N376&gt;=Quals!$F$3,N376&lt;=Quals!$H$3), OR(AND(J376&gt;=R376,O376&gt;=Quals!$F$3,O376&lt;=Quals!$H$3), OR(AND(K376&gt;=R376,P376&gt;=Quals!$F$3,P376&lt;=Quals!$H$3))))), MATCH((B376&amp;C376),Autos!C:C,0)),"Q",""),"")</f>
        <v/>
      </c>
      <c r="T376" s="1" t="str">
        <f>IF(AND(S376 = "Q", IF(ISNA(VLOOKUP((B376&amp;C376),Autos!C:C,1,FALSE)), "Not in Auto",)),"Check", "No need")</f>
        <v>No need</v>
      </c>
    </row>
    <row r="377" spans="1:20" x14ac:dyDescent="0.2">
      <c r="A377" t="str">
        <f>B377&amp;C377</f>
        <v>Liam MULLENlong-jump</v>
      </c>
      <c r="B377" t="s">
        <v>753</v>
      </c>
      <c r="C377" s="5" t="s">
        <v>37</v>
      </c>
      <c r="D377" s="5">
        <v>37117</v>
      </c>
      <c r="E377">
        <v>946</v>
      </c>
      <c r="F377" s="2">
        <v>21</v>
      </c>
      <c r="G377">
        <v>966</v>
      </c>
      <c r="H377">
        <v>946</v>
      </c>
      <c r="I377">
        <v>924</v>
      </c>
      <c r="J377">
        <v>920</v>
      </c>
      <c r="K377">
        <v>926</v>
      </c>
      <c r="L377" s="5">
        <v>44302</v>
      </c>
      <c r="M377" s="5">
        <v>44589</v>
      </c>
      <c r="N377" s="5">
        <v>44541</v>
      </c>
      <c r="O377" s="5">
        <v>44597</v>
      </c>
      <c r="P377" s="56">
        <v>44587</v>
      </c>
      <c r="Q377" s="39">
        <f>RANK(E377,$E$3:$E$485)</f>
        <v>371</v>
      </c>
      <c r="R377" s="2">
        <f>VLOOKUP(C377,Quals!$A$2:$C$23,3,FALSE)</f>
        <v>1186</v>
      </c>
      <c r="S377" s="2" t="str">
        <f>_xlfn.IFNA(IF(OR(AND(G377&gt;=R377,L377&gt;=Quals!$F$3,L377&lt;=Quals!$H$3), OR(AND(H377&gt;=R377,M377&gt;=Quals!$F$3,M377&lt;=Quals!$H$3), OR(AND(I377&gt;=R377,N377&gt;=Quals!$F$3,N377&lt;=Quals!$H$3), OR(AND(J377&gt;=R377,O377&gt;=Quals!$F$3,O377&lt;=Quals!$H$3), OR(AND(K377&gt;=R377,P377&gt;=Quals!$F$3,P377&lt;=Quals!$H$3))))), MATCH((B377&amp;C377),Autos!C:C,0)),"Q",""),"")</f>
        <v/>
      </c>
      <c r="T377" s="1" t="str">
        <f>IF(AND(S377 = "Q", IF(ISNA(VLOOKUP((B377&amp;C377),Autos!C:C,1,FALSE)), "Not in Auto",)),"Check", "No need")</f>
        <v>No need</v>
      </c>
    </row>
    <row r="378" spans="1:20" x14ac:dyDescent="0.2">
      <c r="A378" t="str">
        <f>B378&amp;C378</f>
        <v>Rashid KABBA100m</v>
      </c>
      <c r="B378" t="s">
        <v>546</v>
      </c>
      <c r="C378" s="5" t="s">
        <v>2</v>
      </c>
      <c r="D378" s="5">
        <v>44701</v>
      </c>
      <c r="E378">
        <v>945</v>
      </c>
      <c r="F378" s="2">
        <v>48</v>
      </c>
      <c r="G378">
        <v>965</v>
      </c>
      <c r="H378">
        <v>949</v>
      </c>
      <c r="I378">
        <v>943</v>
      </c>
      <c r="J378">
        <v>939</v>
      </c>
      <c r="K378">
        <v>917</v>
      </c>
      <c r="L378" s="5">
        <v>44548</v>
      </c>
      <c r="M378" s="5">
        <v>44527</v>
      </c>
      <c r="N378" s="5">
        <v>44352</v>
      </c>
      <c r="O378" s="5">
        <v>44576</v>
      </c>
      <c r="P378" s="56">
        <v>44541</v>
      </c>
      <c r="Q378" s="39">
        <f>RANK(E378,$E$3:$E$485)</f>
        <v>376</v>
      </c>
      <c r="R378" s="2">
        <f>VLOOKUP(C378,Quals!$A$2:$C$23,3,FALSE)</f>
        <v>1189</v>
      </c>
      <c r="S378" s="2" t="str">
        <f>_xlfn.IFNA(IF(OR(AND(G378&gt;=R378,L378&gt;=Quals!$F$3,L378&lt;=Quals!$H$3), OR(AND(H378&gt;=R378,M378&gt;=Quals!$F$3,M378&lt;=Quals!$H$3), OR(AND(I378&gt;=R378,N378&gt;=Quals!$F$3,N378&lt;=Quals!$H$3), OR(AND(J378&gt;=R378,O378&gt;=Quals!$F$3,O378&lt;=Quals!$H$3), OR(AND(K378&gt;=R378,P378&gt;=Quals!$F$3,P378&lt;=Quals!$H$3))))), MATCH((B378&amp;C378),Autos!C:C,0)),"Q",""),"")</f>
        <v/>
      </c>
      <c r="T378" s="1" t="str">
        <f>IF(AND(S378 = "Q", IF(ISNA(VLOOKUP((B378&amp;C378),Autos!C:C,1,FALSE)), "Not in Auto",)),"Check", "No need")</f>
        <v>No need</v>
      </c>
    </row>
    <row r="379" spans="1:20" x14ac:dyDescent="0.2">
      <c r="A379" t="str">
        <f>B379&amp;C379</f>
        <v>Jackson BENNETT100m</v>
      </c>
      <c r="B379" t="s">
        <v>544</v>
      </c>
      <c r="C379" s="5" t="s">
        <v>2</v>
      </c>
      <c r="D379" s="5">
        <v>33993</v>
      </c>
      <c r="E379">
        <v>945</v>
      </c>
      <c r="F379" s="2">
        <v>49</v>
      </c>
      <c r="G379">
        <v>952</v>
      </c>
      <c r="H379">
        <v>952</v>
      </c>
      <c r="I379">
        <v>940</v>
      </c>
      <c r="J379">
        <v>920</v>
      </c>
      <c r="K379">
        <v>925</v>
      </c>
      <c r="L379" s="5">
        <v>44576</v>
      </c>
      <c r="M379" s="5">
        <v>44611</v>
      </c>
      <c r="N379" s="5">
        <v>44273</v>
      </c>
      <c r="O379" s="5">
        <v>44611</v>
      </c>
      <c r="P379" s="56">
        <v>44285</v>
      </c>
      <c r="Q379" s="39">
        <f>RANK(E379,$E$3:$E$485)</f>
        <v>376</v>
      </c>
      <c r="R379" s="2">
        <f>VLOOKUP(C379,Quals!$A$2:$C$23,3,FALSE)</f>
        <v>1189</v>
      </c>
      <c r="S379" s="2" t="str">
        <f>_xlfn.IFNA(IF(OR(AND(G379&gt;=R379,L379&gt;=Quals!$F$3,L379&lt;=Quals!$H$3), OR(AND(H379&gt;=R379,M379&gt;=Quals!$F$3,M379&lt;=Quals!$H$3), OR(AND(I379&gt;=R379,N379&gt;=Quals!$F$3,N379&lt;=Quals!$H$3), OR(AND(J379&gt;=R379,O379&gt;=Quals!$F$3,O379&lt;=Quals!$H$3), OR(AND(K379&gt;=R379,P379&gt;=Quals!$F$3,P379&lt;=Quals!$H$3))))), MATCH((B379&amp;C379),Autos!C:C,0)),"Q",""),"")</f>
        <v/>
      </c>
      <c r="T379" s="1" t="str">
        <f>IF(AND(S379 = "Q", IF(ISNA(VLOOKUP((B379&amp;C379),Autos!C:C,1,FALSE)), "Not in Auto",)),"Check", "No need")</f>
        <v>No need</v>
      </c>
    </row>
    <row r="380" spans="1:20" x14ac:dyDescent="0.2">
      <c r="A380" t="str">
        <f>B380&amp;C380</f>
        <v>Rory EASTON200m</v>
      </c>
      <c r="B380" t="s">
        <v>555</v>
      </c>
      <c r="C380" s="5" t="s">
        <v>25</v>
      </c>
      <c r="D380" s="5">
        <v>44671</v>
      </c>
      <c r="E380">
        <v>945</v>
      </c>
      <c r="F380" s="2">
        <v>39</v>
      </c>
      <c r="G380">
        <v>991</v>
      </c>
      <c r="H380">
        <v>966</v>
      </c>
      <c r="I380">
        <v>961</v>
      </c>
      <c r="J380">
        <v>915</v>
      </c>
      <c r="K380">
        <v>883</v>
      </c>
      <c r="L380" s="5">
        <v>44626</v>
      </c>
      <c r="M380" s="5">
        <v>44611</v>
      </c>
      <c r="N380" s="5">
        <v>44527</v>
      </c>
      <c r="O380" s="5">
        <v>44481</v>
      </c>
      <c r="P380" s="56">
        <v>44485</v>
      </c>
      <c r="Q380" s="39">
        <f>RANK(E380,$E$3:$E$485)</f>
        <v>376</v>
      </c>
      <c r="R380" s="2">
        <f>VLOOKUP(C380,Quals!$A$2:$C$23,3,FALSE)</f>
        <v>1182</v>
      </c>
      <c r="S380" s="2" t="str">
        <f>_xlfn.IFNA(IF(OR(AND(G380&gt;=R380,L380&gt;=Quals!$F$3,L380&lt;=Quals!$H$3), OR(AND(H380&gt;=R380,M380&gt;=Quals!$F$3,M380&lt;=Quals!$H$3), OR(AND(I380&gt;=R380,N380&gt;=Quals!$F$3,N380&lt;=Quals!$H$3), OR(AND(J380&gt;=R380,O380&gt;=Quals!$F$3,O380&lt;=Quals!$H$3), OR(AND(K380&gt;=R380,P380&gt;=Quals!$F$3,P380&lt;=Quals!$H$3))))), MATCH((B380&amp;C380),Autos!C:C,0)),"Q",""),"")</f>
        <v/>
      </c>
      <c r="T380" s="1" t="str">
        <f>IF(AND(S380 = "Q", IF(ISNA(VLOOKUP((B380&amp;C380),Autos!C:C,1,FALSE)), "Not in Auto",)),"Check", "No need")</f>
        <v>No need</v>
      </c>
    </row>
    <row r="381" spans="1:20" x14ac:dyDescent="0.2">
      <c r="A381" t="str">
        <f>B381&amp;C381</f>
        <v>Mitchel LANGBORNE800m</v>
      </c>
      <c r="B381" t="s">
        <v>646</v>
      </c>
      <c r="C381" s="5" t="s">
        <v>27</v>
      </c>
      <c r="D381" s="5">
        <v>44671</v>
      </c>
      <c r="E381">
        <v>945</v>
      </c>
      <c r="F381" s="2">
        <v>35</v>
      </c>
      <c r="G381">
        <v>965</v>
      </c>
      <c r="H381">
        <v>962</v>
      </c>
      <c r="I381">
        <v>946</v>
      </c>
      <c r="J381">
        <v>916</v>
      </c>
      <c r="K381">
        <v>889</v>
      </c>
      <c r="L381" s="5">
        <v>44618</v>
      </c>
      <c r="M381" s="5">
        <v>44600</v>
      </c>
      <c r="N381" s="5">
        <v>44630</v>
      </c>
      <c r="O381" s="5">
        <v>44305</v>
      </c>
      <c r="P381" s="56">
        <v>44581</v>
      </c>
      <c r="Q381" s="39">
        <f>RANK(E381,$E$3:$E$485)</f>
        <v>376</v>
      </c>
      <c r="R381" s="2">
        <f>VLOOKUP(C381,Quals!$A$2:$C$23,3,FALSE)</f>
        <v>1167</v>
      </c>
      <c r="S381" s="2" t="str">
        <f>_xlfn.IFNA(IF(OR(AND(G381&gt;=R381,L381&gt;=Quals!$F$3,L381&lt;=Quals!$H$3), OR(AND(H381&gt;=R381,M381&gt;=Quals!$F$3,M381&lt;=Quals!$H$3), OR(AND(I381&gt;=R381,N381&gt;=Quals!$F$3,N381&lt;=Quals!$H$3), OR(AND(J381&gt;=R381,O381&gt;=Quals!$F$3,O381&lt;=Quals!$H$3), OR(AND(K381&gt;=R381,P381&gt;=Quals!$F$3,P381&lt;=Quals!$H$3))))), MATCH((B381&amp;C381),Autos!C:C,0)),"Q",""),"")</f>
        <v/>
      </c>
      <c r="T381" s="1" t="str">
        <f>IF(AND(S381 = "Q", IF(ISNA(VLOOKUP((B381&amp;C381),Autos!C:C,1,FALSE)), "Not in Auto",)),"Check", "No need")</f>
        <v>No need</v>
      </c>
    </row>
    <row r="382" spans="1:20" x14ac:dyDescent="0.2">
      <c r="A382" t="str">
        <f>B382&amp;C382</f>
        <v>Conrad COUMAROS400m</v>
      </c>
      <c r="B382" t="s">
        <v>598</v>
      </c>
      <c r="C382" s="6" t="s">
        <v>26</v>
      </c>
      <c r="D382" s="5">
        <v>35016</v>
      </c>
      <c r="E382">
        <v>944</v>
      </c>
      <c r="F382" s="2">
        <v>34</v>
      </c>
      <c r="G382">
        <v>962</v>
      </c>
      <c r="H382">
        <v>971</v>
      </c>
      <c r="I382">
        <v>961</v>
      </c>
      <c r="J382">
        <v>898</v>
      </c>
      <c r="K382">
        <v>900</v>
      </c>
      <c r="L382" s="5">
        <v>44294</v>
      </c>
      <c r="M382" s="5">
        <v>44301</v>
      </c>
      <c r="N382" s="5">
        <v>44273</v>
      </c>
      <c r="O382" s="5">
        <v>44612</v>
      </c>
      <c r="P382" s="56">
        <v>44597</v>
      </c>
      <c r="Q382" s="39">
        <f>RANK(E382,$E$3:$E$485)</f>
        <v>380</v>
      </c>
      <c r="R382" s="2">
        <f>VLOOKUP(C382,Quals!$A$2:$C$23,3,FALSE)</f>
        <v>1187</v>
      </c>
      <c r="S382" s="2" t="str">
        <f>_xlfn.IFNA(IF(OR(AND(G382&gt;=R382,L382&gt;=Quals!$F$3,L382&lt;=Quals!$H$3), OR(AND(H382&gt;=R382,M382&gt;=Quals!$F$3,M382&lt;=Quals!$H$3), OR(AND(I382&gt;=R382,N382&gt;=Quals!$F$3,N382&lt;=Quals!$H$3), OR(AND(J382&gt;=R382,O382&gt;=Quals!$F$3,O382&lt;=Quals!$H$3), OR(AND(K382&gt;=R382,P382&gt;=Quals!$F$3,P382&lt;=Quals!$H$3))))), MATCH((B382&amp;C382),Autos!C:C,0)),"Q",""),"")</f>
        <v/>
      </c>
      <c r="T382" s="1" t="str">
        <f>IF(AND(S382 = "Q", IF(ISNA(VLOOKUP((B382&amp;C382),Autos!C:C,1,FALSE)), "Not in Auto",)),"Check", "No need")</f>
        <v>No need</v>
      </c>
    </row>
    <row r="383" spans="1:20" x14ac:dyDescent="0.2">
      <c r="A383" t="str">
        <f>B383&amp;C383</f>
        <v>Luke CUNNINGHAM800m</v>
      </c>
      <c r="B383" t="s">
        <v>642</v>
      </c>
      <c r="C383" s="5" t="s">
        <v>27</v>
      </c>
      <c r="D383" s="5">
        <v>44581</v>
      </c>
      <c r="E383">
        <v>944</v>
      </c>
      <c r="F383" s="2">
        <v>36</v>
      </c>
      <c r="G383">
        <v>1009</v>
      </c>
      <c r="H383">
        <v>976</v>
      </c>
      <c r="I383">
        <v>928</v>
      </c>
      <c r="J383">
        <v>919</v>
      </c>
      <c r="K383">
        <v>886</v>
      </c>
      <c r="L383" s="5">
        <v>44625</v>
      </c>
      <c r="M383" s="5">
        <v>44613</v>
      </c>
      <c r="N383" s="5">
        <v>44309</v>
      </c>
      <c r="O383" s="5">
        <v>44322</v>
      </c>
      <c r="P383" s="56">
        <v>44318</v>
      </c>
      <c r="Q383" s="39">
        <f>RANK(E383,$E$3:$E$485)</f>
        <v>380</v>
      </c>
      <c r="R383" s="2">
        <f>VLOOKUP(C383,Quals!$A$2:$C$23,3,FALSE)</f>
        <v>1167</v>
      </c>
      <c r="S383" s="2" t="str">
        <f>_xlfn.IFNA(IF(OR(AND(G383&gt;=R383,L383&gt;=Quals!$F$3,L383&lt;=Quals!$H$3), OR(AND(H383&gt;=R383,M383&gt;=Quals!$F$3,M383&lt;=Quals!$H$3), OR(AND(I383&gt;=R383,N383&gt;=Quals!$F$3,N383&lt;=Quals!$H$3), OR(AND(J383&gt;=R383,O383&gt;=Quals!$F$3,O383&lt;=Quals!$H$3), OR(AND(K383&gt;=R383,P383&gt;=Quals!$F$3,P383&lt;=Quals!$H$3))))), MATCH((B383&amp;C383),Autos!C:C,0)),"Q",""),"")</f>
        <v/>
      </c>
      <c r="T383" s="1" t="str">
        <f>IF(AND(S383 = "Q", IF(ISNA(VLOOKUP((B383&amp;C383),Autos!C:C,1,FALSE)), "Not in Auto",)),"Check", "No need")</f>
        <v>No need</v>
      </c>
    </row>
    <row r="384" spans="1:20" x14ac:dyDescent="0.2">
      <c r="A384" t="str">
        <f>B384&amp;C384</f>
        <v>Brandon FORD5000m</v>
      </c>
      <c r="B384" t="s">
        <v>704</v>
      </c>
      <c r="C384" s="5" t="s">
        <v>29</v>
      </c>
      <c r="D384" s="5">
        <v>44640</v>
      </c>
      <c r="E384">
        <v>944</v>
      </c>
      <c r="F384" s="2">
        <v>33</v>
      </c>
      <c r="G384">
        <v>951</v>
      </c>
      <c r="H384">
        <v>940</v>
      </c>
      <c r="I384">
        <v>918</v>
      </c>
      <c r="L384" s="5">
        <v>44287</v>
      </c>
      <c r="M384" s="5">
        <v>44596</v>
      </c>
      <c r="N384" s="5">
        <v>44547</v>
      </c>
      <c r="O384" s="5"/>
      <c r="P384" s="56"/>
      <c r="Q384" s="39">
        <f>RANK(E384,$E$3:$E$485)</f>
        <v>380</v>
      </c>
      <c r="R384" s="2">
        <f>VLOOKUP(C384,Quals!$A$2:$C$23,3,FALSE)</f>
        <v>1161</v>
      </c>
      <c r="S384" s="2" t="str">
        <f>_xlfn.IFNA(IF(OR(AND(G384&gt;=R384,L384&gt;=Quals!$F$3,L384&lt;=Quals!$H$3), OR(AND(H384&gt;=R384,M384&gt;=Quals!$F$3,M384&lt;=Quals!$H$3), OR(AND(I384&gt;=R384,N384&gt;=Quals!$F$3,N384&lt;=Quals!$H$3), OR(AND(J384&gt;=R384,O384&gt;=Quals!$F$3,O384&lt;=Quals!$H$3), OR(AND(K384&gt;=R384,P384&gt;=Quals!$F$3,P384&lt;=Quals!$H$3))))), MATCH((B384&amp;C384),Autos!C:C,0)),"Q",""),"")</f>
        <v/>
      </c>
      <c r="T384" s="1" t="str">
        <f>IF(AND(S384 = "Q", IF(ISNA(VLOOKUP((B384&amp;C384),Autos!C:C,1,FALSE)), "Not in Auto",)),"Check", "No need")</f>
        <v>No need</v>
      </c>
    </row>
    <row r="385" spans="1:20" x14ac:dyDescent="0.2">
      <c r="A385" t="str">
        <f>B385&amp;C385</f>
        <v>Michael KONOMANYI100m</v>
      </c>
      <c r="B385" t="s">
        <v>553</v>
      </c>
      <c r="C385" s="5" t="s">
        <v>2</v>
      </c>
      <c r="D385" s="5">
        <v>35137</v>
      </c>
      <c r="E385">
        <v>943</v>
      </c>
      <c r="F385" s="2">
        <v>50</v>
      </c>
      <c r="G385">
        <v>965</v>
      </c>
      <c r="H385">
        <v>962</v>
      </c>
      <c r="I385">
        <v>937</v>
      </c>
      <c r="J385">
        <v>922</v>
      </c>
      <c r="K385">
        <v>919</v>
      </c>
      <c r="L385" s="5">
        <v>44279</v>
      </c>
      <c r="M385" s="5">
        <v>44576</v>
      </c>
      <c r="N385" s="5">
        <v>44625</v>
      </c>
      <c r="O385" s="5">
        <v>44625</v>
      </c>
      <c r="P385" s="56">
        <v>44604</v>
      </c>
      <c r="Q385" s="39">
        <f>RANK(E385,$E$3:$E$485)</f>
        <v>383</v>
      </c>
      <c r="R385" s="2">
        <f>VLOOKUP(C385,Quals!$A$2:$C$23,3,FALSE)</f>
        <v>1189</v>
      </c>
      <c r="S385" s="2" t="str">
        <f>_xlfn.IFNA(IF(OR(AND(G385&gt;=R385,L385&gt;=Quals!$F$3,L385&lt;=Quals!$H$3), OR(AND(H385&gt;=R385,M385&gt;=Quals!$F$3,M385&lt;=Quals!$H$3), OR(AND(I385&gt;=R385,N385&gt;=Quals!$F$3,N385&lt;=Quals!$H$3), OR(AND(J385&gt;=R385,O385&gt;=Quals!$F$3,O385&lt;=Quals!$H$3), OR(AND(K385&gt;=R385,P385&gt;=Quals!$F$3,P385&lt;=Quals!$H$3))))), MATCH((B385&amp;C385),Autos!C:C,0)),"Q",""),"")</f>
        <v/>
      </c>
      <c r="T385" s="1" t="str">
        <f>IF(AND(S385 = "Q", IF(ISNA(VLOOKUP((B385&amp;C385),Autos!C:C,1,FALSE)), "Not in Auto",)),"Check", "No need")</f>
        <v>No need</v>
      </c>
    </row>
    <row r="386" spans="1:20" x14ac:dyDescent="0.2">
      <c r="A386" t="str">
        <f>B386&amp;C386</f>
        <v>Rory EASTON100m</v>
      </c>
      <c r="B386" t="s">
        <v>555</v>
      </c>
      <c r="C386" s="5" t="s">
        <v>2</v>
      </c>
      <c r="D386" s="5">
        <v>44671</v>
      </c>
      <c r="E386">
        <v>943</v>
      </c>
      <c r="F386" s="2">
        <v>51</v>
      </c>
      <c r="G386">
        <v>968</v>
      </c>
      <c r="H386">
        <v>940</v>
      </c>
      <c r="I386">
        <v>940</v>
      </c>
      <c r="J386">
        <v>937</v>
      </c>
      <c r="K386">
        <v>928</v>
      </c>
      <c r="L386" s="5">
        <v>44597</v>
      </c>
      <c r="M386" s="5">
        <v>44471</v>
      </c>
      <c r="N386" s="5">
        <v>44590</v>
      </c>
      <c r="O386" s="5">
        <v>44611</v>
      </c>
      <c r="P386" s="56">
        <v>44485</v>
      </c>
      <c r="Q386" s="39">
        <f>RANK(E386,$E$3:$E$485)</f>
        <v>383</v>
      </c>
      <c r="R386" s="2">
        <f>VLOOKUP(C386,Quals!$A$2:$C$23,3,FALSE)</f>
        <v>1189</v>
      </c>
      <c r="S386" s="2" t="str">
        <f>_xlfn.IFNA(IF(OR(AND(G386&gt;=R386,L386&gt;=Quals!$F$3,L386&lt;=Quals!$H$3), OR(AND(H386&gt;=R386,M386&gt;=Quals!$F$3,M386&lt;=Quals!$H$3), OR(AND(I386&gt;=R386,N386&gt;=Quals!$F$3,N386&lt;=Quals!$H$3), OR(AND(J386&gt;=R386,O386&gt;=Quals!$F$3,O386&lt;=Quals!$H$3), OR(AND(K386&gt;=R386,P386&gt;=Quals!$F$3,P386&lt;=Quals!$H$3))))), MATCH((B386&amp;C386),Autos!C:C,0)),"Q",""),"")</f>
        <v/>
      </c>
      <c r="T386" s="1" t="str">
        <f>IF(AND(S386 = "Q", IF(ISNA(VLOOKUP((B386&amp;C386),Autos!C:C,1,FALSE)), "Not in Auto",)),"Check", "No need")</f>
        <v>No need</v>
      </c>
    </row>
    <row r="387" spans="1:20" x14ac:dyDescent="0.2">
      <c r="A387" t="str">
        <f>B387&amp;C387</f>
        <v>Ryan TARRANT200m</v>
      </c>
      <c r="B387" t="s">
        <v>533</v>
      </c>
      <c r="C387" s="5" t="s">
        <v>25</v>
      </c>
      <c r="D387" s="5">
        <v>38290</v>
      </c>
      <c r="E387">
        <v>943</v>
      </c>
      <c r="F387" s="2">
        <v>40</v>
      </c>
      <c r="G387">
        <v>1024</v>
      </c>
      <c r="H387">
        <v>977</v>
      </c>
      <c r="I387">
        <v>920</v>
      </c>
      <c r="J387">
        <v>900</v>
      </c>
      <c r="K387">
        <v>871</v>
      </c>
      <c r="L387" s="5">
        <v>44591</v>
      </c>
      <c r="M387" s="5">
        <v>44618</v>
      </c>
      <c r="N387" s="5">
        <v>44305</v>
      </c>
      <c r="O387" s="5">
        <v>44275</v>
      </c>
      <c r="P387" s="56">
        <v>44617</v>
      </c>
      <c r="Q387" s="39">
        <f>RANK(E387,$E$3:$E$485)</f>
        <v>383</v>
      </c>
      <c r="R387" s="2">
        <f>VLOOKUP(C387,Quals!$A$2:$C$23,3,FALSE)</f>
        <v>1182</v>
      </c>
      <c r="S387" s="2" t="str">
        <f>_xlfn.IFNA(IF(OR(AND(G387&gt;=R387,L387&gt;=Quals!$F$3,L387&lt;=Quals!$H$3), OR(AND(H387&gt;=R387,M387&gt;=Quals!$F$3,M387&lt;=Quals!$H$3), OR(AND(I387&gt;=R387,N387&gt;=Quals!$F$3,N387&lt;=Quals!$H$3), OR(AND(J387&gt;=R387,O387&gt;=Quals!$F$3,O387&lt;=Quals!$H$3), OR(AND(K387&gt;=R387,P387&gt;=Quals!$F$3,P387&lt;=Quals!$H$3))))), MATCH((B387&amp;C387),Autos!C:C,0)),"Q",""),"")</f>
        <v/>
      </c>
      <c r="T387" s="1" t="str">
        <f>IF(AND(S387 = "Q", IF(ISNA(VLOOKUP((B387&amp;C387),Autos!C:C,1,FALSE)), "Not in Auto",)),"Check", "No need")</f>
        <v>No need</v>
      </c>
    </row>
    <row r="388" spans="1:20" x14ac:dyDescent="0.2">
      <c r="A388" t="str">
        <f>B388&amp;C388</f>
        <v>Sean SZALEKhigh-jump</v>
      </c>
      <c r="B388" t="s">
        <v>772</v>
      </c>
      <c r="C388" s="5" t="s">
        <v>35</v>
      </c>
      <c r="D388" s="5">
        <v>36840</v>
      </c>
      <c r="E388">
        <v>943</v>
      </c>
      <c r="F388" s="2">
        <v>11</v>
      </c>
      <c r="G388">
        <v>967</v>
      </c>
      <c r="H388">
        <v>958</v>
      </c>
      <c r="I388">
        <v>914</v>
      </c>
      <c r="J388">
        <v>914</v>
      </c>
      <c r="K388">
        <v>870</v>
      </c>
      <c r="L388" s="5">
        <v>44512</v>
      </c>
      <c r="M388" s="5">
        <v>44520</v>
      </c>
      <c r="N388" s="5">
        <v>44282</v>
      </c>
      <c r="O388" s="5">
        <v>44303</v>
      </c>
      <c r="P388" s="56">
        <v>44590</v>
      </c>
      <c r="Q388" s="39">
        <f>RANK(E388,$E$3:$E$485)</f>
        <v>383</v>
      </c>
      <c r="R388" s="2">
        <f>VLOOKUP(C388,Quals!$A$2:$C$23,3,FALSE)</f>
        <v>1206</v>
      </c>
      <c r="S388" s="2" t="str">
        <f>_xlfn.IFNA(IF(OR(AND(G388&gt;=R388,L388&gt;=Quals!$F$3,L388&lt;=Quals!$H$3), OR(AND(H388&gt;=R388,M388&gt;=Quals!$F$3,M388&lt;=Quals!$H$3), OR(AND(I388&gt;=R388,N388&gt;=Quals!$F$3,N388&lt;=Quals!$H$3), OR(AND(J388&gt;=R388,O388&gt;=Quals!$F$3,O388&lt;=Quals!$H$3), OR(AND(K388&gt;=R388,P388&gt;=Quals!$F$3,P388&lt;=Quals!$H$3))))), MATCH((B388&amp;C388),Autos!C:C,0)),"Q",""),"")</f>
        <v/>
      </c>
      <c r="T388" s="1" t="str">
        <f>IF(AND(S388 = "Q", IF(ISNA(VLOOKUP((B388&amp;C388),Autos!C:C,1,FALSE)), "Not in Auto",)),"Check", "No need")</f>
        <v>No need</v>
      </c>
    </row>
    <row r="389" spans="1:20" x14ac:dyDescent="0.2">
      <c r="A389" t="str">
        <f>B389&amp;C389</f>
        <v>Brady THRELFALLmarathon</v>
      </c>
      <c r="B389" t="s">
        <v>5017</v>
      </c>
      <c r="C389" s="5" t="s">
        <v>82</v>
      </c>
      <c r="D389" s="5">
        <v>32140</v>
      </c>
      <c r="E389">
        <v>943</v>
      </c>
      <c r="F389" s="2">
        <v>13</v>
      </c>
      <c r="G389">
        <v>990</v>
      </c>
      <c r="H389">
        <v>896</v>
      </c>
      <c r="L389" s="5">
        <v>44542</v>
      </c>
      <c r="M389" s="5">
        <v>44297</v>
      </c>
      <c r="N389" s="5"/>
      <c r="O389" s="5"/>
      <c r="P389" s="56"/>
      <c r="Q389" s="39">
        <f>RANK(E389,$E$3:$E$485)</f>
        <v>383</v>
      </c>
      <c r="R389" s="2" t="str">
        <f>VLOOKUP(C389,Quals!$A$2:$C$23,3,FALSE)</f>
        <v>Discr.</v>
      </c>
      <c r="S389" s="2" t="str">
        <f>_xlfn.IFNA(IF(OR(AND(G389&gt;=R389,L389&gt;=Quals!$F$3,L389&lt;=Quals!$H$3), OR(AND(H389&gt;=R389,M389&gt;=Quals!$F$3,M389&lt;=Quals!$H$3), OR(AND(I389&gt;=R389,N389&gt;=Quals!$F$3,N389&lt;=Quals!$H$3), OR(AND(J389&gt;=R389,O389&gt;=Quals!$F$3,O389&lt;=Quals!$H$3), OR(AND(K389&gt;=R389,P389&gt;=Quals!$F$3,P389&lt;=Quals!$H$3))))), MATCH((B389&amp;C389),Autos!C:C,0)),"Q",""),"")</f>
        <v/>
      </c>
      <c r="T389" s="1" t="str">
        <f>IF(AND(S389 = "Q", IF(ISNA(VLOOKUP((B389&amp;C389),Autos!C:C,1,FALSE)), "Not in Auto",)),"Check", "No need")</f>
        <v>No need</v>
      </c>
    </row>
    <row r="390" spans="1:20" x14ac:dyDescent="0.2">
      <c r="A390" t="str">
        <f>B390&amp;C390</f>
        <v>Michael JEFFREY200m</v>
      </c>
      <c r="B390" t="s">
        <v>5005</v>
      </c>
      <c r="C390" s="5" t="s">
        <v>25</v>
      </c>
      <c r="D390" s="5">
        <v>2000</v>
      </c>
      <c r="E390">
        <v>942</v>
      </c>
      <c r="F390" s="2">
        <v>41</v>
      </c>
      <c r="G390">
        <v>952</v>
      </c>
      <c r="H390">
        <v>951</v>
      </c>
      <c r="I390">
        <v>948</v>
      </c>
      <c r="J390">
        <v>947</v>
      </c>
      <c r="K390">
        <v>912</v>
      </c>
      <c r="L390" s="5">
        <v>44612</v>
      </c>
      <c r="M390" s="5">
        <v>44625</v>
      </c>
      <c r="N390" s="5">
        <v>44548</v>
      </c>
      <c r="O390" s="5">
        <v>44612</v>
      </c>
      <c r="P390" s="56">
        <v>44597</v>
      </c>
      <c r="Q390" s="39">
        <f>RANK(E390,$E$3:$E$485)</f>
        <v>388</v>
      </c>
      <c r="R390" s="2">
        <f>VLOOKUP(C390,Quals!$A$2:$C$23,3,FALSE)</f>
        <v>1182</v>
      </c>
      <c r="S390" s="2" t="str">
        <f>_xlfn.IFNA(IF(OR(AND(G390&gt;=R390,L390&gt;=Quals!$F$3,L390&lt;=Quals!$H$3), OR(AND(H390&gt;=R390,M390&gt;=Quals!$F$3,M390&lt;=Quals!$H$3), OR(AND(I390&gt;=R390,N390&gt;=Quals!$F$3,N390&lt;=Quals!$H$3), OR(AND(J390&gt;=R390,O390&gt;=Quals!$F$3,O390&lt;=Quals!$H$3), OR(AND(K390&gt;=R390,P390&gt;=Quals!$F$3,P390&lt;=Quals!$H$3))))), MATCH((B390&amp;C390),Autos!C:C,0)),"Q",""),"")</f>
        <v/>
      </c>
      <c r="T390" s="1" t="str">
        <f>IF(AND(S390 = "Q", IF(ISNA(VLOOKUP((B390&amp;C390),Autos!C:C,1,FALSE)), "Not in Auto",)),"Check", "No need")</f>
        <v>No need</v>
      </c>
    </row>
    <row r="391" spans="1:20" x14ac:dyDescent="0.2">
      <c r="A391" t="str">
        <f>B391&amp;C391</f>
        <v>Gus SIMPFENDORFER400m</v>
      </c>
      <c r="B391" t="s">
        <v>898</v>
      </c>
      <c r="C391" s="5" t="s">
        <v>26</v>
      </c>
      <c r="D391" s="5">
        <v>44671</v>
      </c>
      <c r="E391">
        <v>942</v>
      </c>
      <c r="F391" s="2">
        <v>35</v>
      </c>
      <c r="G391">
        <v>982</v>
      </c>
      <c r="H391">
        <v>947</v>
      </c>
      <c r="I391">
        <v>937</v>
      </c>
      <c r="J391">
        <v>913</v>
      </c>
      <c r="K391">
        <v>910</v>
      </c>
      <c r="L391" s="5">
        <v>44612</v>
      </c>
      <c r="M391" s="5">
        <v>44590</v>
      </c>
      <c r="N391" s="5">
        <v>44632</v>
      </c>
      <c r="O391" s="5">
        <v>44548</v>
      </c>
      <c r="P391" s="56">
        <v>44611</v>
      </c>
      <c r="Q391" s="39">
        <f>RANK(E391,$E$3:$E$485)</f>
        <v>388</v>
      </c>
      <c r="R391" s="2">
        <f>VLOOKUP(C391,Quals!$A$2:$C$23,3,FALSE)</f>
        <v>1187</v>
      </c>
      <c r="S391" s="2" t="str">
        <f>_xlfn.IFNA(IF(OR(AND(G391&gt;=R391,L391&gt;=Quals!$F$3,L391&lt;=Quals!$H$3), OR(AND(H391&gt;=R391,M391&gt;=Quals!$F$3,M391&lt;=Quals!$H$3), OR(AND(I391&gt;=R391,N391&gt;=Quals!$F$3,N391&lt;=Quals!$H$3), OR(AND(J391&gt;=R391,O391&gt;=Quals!$F$3,O391&lt;=Quals!$H$3), OR(AND(K391&gt;=R391,P391&gt;=Quals!$F$3,P391&lt;=Quals!$H$3))))), MATCH((B391&amp;C391),Autos!C:C,0)),"Q",""),"")</f>
        <v/>
      </c>
      <c r="T391" s="1" t="str">
        <f>IF(AND(S391 = "Q", IF(ISNA(VLOOKUP((B391&amp;C391),Autos!C:C,1,FALSE)), "Not in Auto",)),"Check", "No need")</f>
        <v>No need</v>
      </c>
    </row>
    <row r="392" spans="1:20" x14ac:dyDescent="0.2">
      <c r="A392" t="str">
        <f>B392&amp;C392</f>
        <v>Jordan MCLENNAN1500m</v>
      </c>
      <c r="B392" t="s">
        <v>863</v>
      </c>
      <c r="C392" s="5" t="s">
        <v>28</v>
      </c>
      <c r="D392" s="5">
        <v>35045</v>
      </c>
      <c r="E392">
        <v>942</v>
      </c>
      <c r="F392" s="2">
        <v>40</v>
      </c>
      <c r="G392">
        <v>955</v>
      </c>
      <c r="H392">
        <v>937</v>
      </c>
      <c r="I392">
        <v>940</v>
      </c>
      <c r="J392">
        <v>939</v>
      </c>
      <c r="K392">
        <v>913</v>
      </c>
      <c r="L392" s="5">
        <v>44626</v>
      </c>
      <c r="M392" s="5">
        <v>44586</v>
      </c>
      <c r="N392" s="5">
        <v>44489</v>
      </c>
      <c r="O392" s="5">
        <v>44302</v>
      </c>
      <c r="P392" s="56">
        <v>44604</v>
      </c>
      <c r="Q392" s="39">
        <f>RANK(E392,$E$3:$E$485)</f>
        <v>388</v>
      </c>
      <c r="R392" s="2">
        <f>VLOOKUP(C392,Quals!$A$2:$C$23,3,FALSE)</f>
        <v>1175</v>
      </c>
      <c r="S392" s="2" t="str">
        <f>_xlfn.IFNA(IF(OR(AND(G392&gt;=R392,L392&gt;=Quals!$F$3,L392&lt;=Quals!$H$3), OR(AND(H392&gt;=R392,M392&gt;=Quals!$F$3,M392&lt;=Quals!$H$3), OR(AND(I392&gt;=R392,N392&gt;=Quals!$F$3,N392&lt;=Quals!$H$3), OR(AND(J392&gt;=R392,O392&gt;=Quals!$F$3,O392&lt;=Quals!$H$3), OR(AND(K392&gt;=R392,P392&gt;=Quals!$F$3,P392&lt;=Quals!$H$3))))), MATCH((B392&amp;C392),Autos!C:C,0)),"Q",""),"")</f>
        <v/>
      </c>
      <c r="T392" s="1" t="str">
        <f>IF(AND(S392 = "Q", IF(ISNA(VLOOKUP((B392&amp;C392),Autos!C:C,1,FALSE)), "Not in Auto",)),"Check", "No need")</f>
        <v>No need</v>
      </c>
    </row>
    <row r="393" spans="1:20" x14ac:dyDescent="0.2">
      <c r="A393" t="str">
        <f>B393&amp;C393</f>
        <v>Mitchell O'NEILL100m</v>
      </c>
      <c r="B393" t="s">
        <v>540</v>
      </c>
      <c r="C393" s="5" t="s">
        <v>2</v>
      </c>
      <c r="D393" s="5">
        <v>36038</v>
      </c>
      <c r="E393">
        <v>941</v>
      </c>
      <c r="F393" s="2">
        <v>52</v>
      </c>
      <c r="G393">
        <v>968</v>
      </c>
      <c r="H393">
        <v>965</v>
      </c>
      <c r="I393">
        <v>962</v>
      </c>
      <c r="J393">
        <v>909</v>
      </c>
      <c r="K393">
        <v>895</v>
      </c>
      <c r="L393" s="5">
        <v>44597</v>
      </c>
      <c r="M393" s="5">
        <v>44576</v>
      </c>
      <c r="N393" s="5">
        <v>44597</v>
      </c>
      <c r="O393" s="5">
        <v>44527</v>
      </c>
      <c r="P393" s="56">
        <v>44583</v>
      </c>
      <c r="Q393" s="39">
        <f>RANK(E393,$E$3:$E$485)</f>
        <v>391</v>
      </c>
      <c r="R393" s="2">
        <f>VLOOKUP(C393,Quals!$A$2:$C$23,3,FALSE)</f>
        <v>1189</v>
      </c>
      <c r="S393" s="2" t="str">
        <f>_xlfn.IFNA(IF(OR(AND(G393&gt;=R393,L393&gt;=Quals!$F$3,L393&lt;=Quals!$H$3), OR(AND(H393&gt;=R393,M393&gt;=Quals!$F$3,M393&lt;=Quals!$H$3), OR(AND(I393&gt;=R393,N393&gt;=Quals!$F$3,N393&lt;=Quals!$H$3), OR(AND(J393&gt;=R393,O393&gt;=Quals!$F$3,O393&lt;=Quals!$H$3), OR(AND(K393&gt;=R393,P393&gt;=Quals!$F$3,P393&lt;=Quals!$H$3))))), MATCH((B393&amp;C393),Autos!C:C,0)),"Q",""),"")</f>
        <v/>
      </c>
      <c r="T393" s="1" t="str">
        <f>IF(AND(S393 = "Q", IF(ISNA(VLOOKUP((B393&amp;C393),Autos!C:C,1,FALSE)), "Not in Auto",)),"Check", "No need")</f>
        <v>No need</v>
      </c>
    </row>
    <row r="394" spans="1:20" x14ac:dyDescent="0.2">
      <c r="A394" t="str">
        <f>B394&amp;C394</f>
        <v>Toshi BUTLIN100m</v>
      </c>
      <c r="B394" t="s">
        <v>551</v>
      </c>
      <c r="C394" s="5" t="s">
        <v>2</v>
      </c>
      <c r="D394" s="5">
        <v>44701</v>
      </c>
      <c r="E394">
        <v>941</v>
      </c>
      <c r="F394" s="2">
        <v>53</v>
      </c>
      <c r="G394">
        <v>951</v>
      </c>
      <c r="H394">
        <v>965</v>
      </c>
      <c r="I394">
        <v>940</v>
      </c>
      <c r="J394">
        <v>922</v>
      </c>
      <c r="K394">
        <v>904</v>
      </c>
      <c r="L394" s="5">
        <v>44625</v>
      </c>
      <c r="M394" s="5">
        <v>44576</v>
      </c>
      <c r="N394" s="5">
        <v>44527</v>
      </c>
      <c r="O394" s="5">
        <v>44485</v>
      </c>
      <c r="P394" s="56">
        <v>44471</v>
      </c>
      <c r="Q394" s="39">
        <f>RANK(E394,$E$3:$E$485)</f>
        <v>391</v>
      </c>
      <c r="R394" s="2">
        <f>VLOOKUP(C394,Quals!$A$2:$C$23,3,FALSE)</f>
        <v>1189</v>
      </c>
      <c r="S394" s="2" t="str">
        <f>_xlfn.IFNA(IF(OR(AND(G394&gt;=R394,L394&gt;=Quals!$F$3,L394&lt;=Quals!$H$3), OR(AND(H394&gt;=R394,M394&gt;=Quals!$F$3,M394&lt;=Quals!$H$3), OR(AND(I394&gt;=R394,N394&gt;=Quals!$F$3,N394&lt;=Quals!$H$3), OR(AND(J394&gt;=R394,O394&gt;=Quals!$F$3,O394&lt;=Quals!$H$3), OR(AND(K394&gt;=R394,P394&gt;=Quals!$F$3,P394&lt;=Quals!$H$3))))), MATCH((B394&amp;C394),Autos!C:C,0)),"Q",""),"")</f>
        <v/>
      </c>
      <c r="T394" s="1" t="str">
        <f>IF(AND(S394 = "Q", IF(ISNA(VLOOKUP((B394&amp;C394),Autos!C:C,1,FALSE)), "Not in Auto",)),"Check", "No need")</f>
        <v>No need</v>
      </c>
    </row>
    <row r="395" spans="1:20" x14ac:dyDescent="0.2">
      <c r="A395" t="str">
        <f>B395&amp;C395</f>
        <v>Sebastian SULTANA200m</v>
      </c>
      <c r="B395" t="s">
        <v>529</v>
      </c>
      <c r="C395" s="5" t="s">
        <v>25</v>
      </c>
      <c r="D395" s="5">
        <v>44701</v>
      </c>
      <c r="E395">
        <v>941</v>
      </c>
      <c r="F395" s="2">
        <v>42</v>
      </c>
      <c r="G395">
        <v>984</v>
      </c>
      <c r="H395">
        <v>962</v>
      </c>
      <c r="I395">
        <v>925</v>
      </c>
      <c r="J395">
        <v>916</v>
      </c>
      <c r="K395">
        <v>902</v>
      </c>
      <c r="L395" s="5">
        <v>44591</v>
      </c>
      <c r="M395" s="5">
        <v>44619</v>
      </c>
      <c r="N395" s="5">
        <v>44548</v>
      </c>
      <c r="O395" s="5">
        <v>44591</v>
      </c>
      <c r="P395" s="56">
        <v>44619</v>
      </c>
      <c r="Q395" s="39">
        <f>RANK(E395,$E$3:$E$485)</f>
        <v>391</v>
      </c>
      <c r="R395" s="2">
        <f>VLOOKUP(C395,Quals!$A$2:$C$23,3,FALSE)</f>
        <v>1182</v>
      </c>
      <c r="S395" s="2" t="str">
        <f>_xlfn.IFNA(IF(OR(AND(G395&gt;=R395,L395&gt;=Quals!$F$3,L395&lt;=Quals!$H$3), OR(AND(H395&gt;=R395,M395&gt;=Quals!$F$3,M395&lt;=Quals!$H$3), OR(AND(I395&gt;=R395,N395&gt;=Quals!$F$3,N395&lt;=Quals!$H$3), OR(AND(J395&gt;=R395,O395&gt;=Quals!$F$3,O395&lt;=Quals!$H$3), OR(AND(K395&gt;=R395,P395&gt;=Quals!$F$3,P395&lt;=Quals!$H$3))))), MATCH((B395&amp;C395),Autos!C:C,0)),"Q",""),"")</f>
        <v/>
      </c>
      <c r="T395" s="1" t="str">
        <f>IF(AND(S395 = "Q", IF(ISNA(VLOOKUP((B395&amp;C395),Autos!C:C,1,FALSE)), "Not in Auto",)),"Check", "No need")</f>
        <v>No need</v>
      </c>
    </row>
    <row r="396" spans="1:20" x14ac:dyDescent="0.2">
      <c r="A396" t="str">
        <f>B396&amp;C396</f>
        <v>Cailen HEJKA200m</v>
      </c>
      <c r="B396" t="s">
        <v>582</v>
      </c>
      <c r="C396" t="s">
        <v>25</v>
      </c>
      <c r="D396" s="5">
        <v>44581</v>
      </c>
      <c r="E396">
        <v>941</v>
      </c>
      <c r="F396" s="2">
        <v>43</v>
      </c>
      <c r="G396">
        <v>964</v>
      </c>
      <c r="H396">
        <v>956</v>
      </c>
      <c r="I396">
        <v>953</v>
      </c>
      <c r="J396">
        <v>925</v>
      </c>
      <c r="K396">
        <v>901</v>
      </c>
      <c r="L396" s="5">
        <v>44576</v>
      </c>
      <c r="M396" s="5">
        <v>44597</v>
      </c>
      <c r="N396" s="5">
        <v>44569</v>
      </c>
      <c r="O396" s="5">
        <v>44632</v>
      </c>
      <c r="P396" s="56">
        <v>44527</v>
      </c>
      <c r="Q396" s="39">
        <f>RANK(E396,$E$3:$E$485)</f>
        <v>391</v>
      </c>
      <c r="R396" s="2">
        <f>VLOOKUP(C396,Quals!$A$2:$C$23,3,FALSE)</f>
        <v>1182</v>
      </c>
      <c r="S396" s="2" t="str">
        <f>_xlfn.IFNA(IF(OR(AND(G396&gt;=R396,L396&gt;=Quals!$F$3,L396&lt;=Quals!$H$3), OR(AND(H396&gt;=R396,M396&gt;=Quals!$F$3,M396&lt;=Quals!$H$3), OR(AND(I396&gt;=R396,N396&gt;=Quals!$F$3,N396&lt;=Quals!$H$3), OR(AND(J396&gt;=R396,O396&gt;=Quals!$F$3,O396&lt;=Quals!$H$3), OR(AND(K396&gt;=R396,P396&gt;=Quals!$F$3,P396&lt;=Quals!$H$3))))), MATCH((B396&amp;C396),Autos!C:C,0)),"Q",""),"")</f>
        <v/>
      </c>
      <c r="T396" s="1" t="str">
        <f>IF(AND(S396 = "Q", IF(ISNA(VLOOKUP((B396&amp;C396),Autos!C:C,1,FALSE)), "Not in Auto",)),"Check", "No need")</f>
        <v>No need</v>
      </c>
    </row>
    <row r="397" spans="1:20" x14ac:dyDescent="0.2">
      <c r="A397" t="str">
        <f>B397&amp;C397</f>
        <v>Michael HANSFORD200m</v>
      </c>
      <c r="B397" t="s">
        <v>539</v>
      </c>
      <c r="C397" s="5" t="s">
        <v>25</v>
      </c>
      <c r="D397" s="5">
        <v>35751</v>
      </c>
      <c r="E397">
        <v>941</v>
      </c>
      <c r="F397" s="2">
        <v>44</v>
      </c>
      <c r="G397">
        <v>967</v>
      </c>
      <c r="H397">
        <v>949</v>
      </c>
      <c r="I397">
        <v>945</v>
      </c>
      <c r="J397">
        <v>909</v>
      </c>
      <c r="K397">
        <v>916</v>
      </c>
      <c r="L397" s="5">
        <v>44544</v>
      </c>
      <c r="M397" s="5">
        <v>44618</v>
      </c>
      <c r="N397" s="5">
        <v>44527</v>
      </c>
      <c r="O397" s="5">
        <v>44618</v>
      </c>
      <c r="P397" s="56">
        <v>44591</v>
      </c>
      <c r="Q397" s="39">
        <f>RANK(E397,$E$3:$E$485)</f>
        <v>391</v>
      </c>
      <c r="R397" s="2">
        <f>VLOOKUP(C397,Quals!$A$2:$C$23,3,FALSE)</f>
        <v>1182</v>
      </c>
      <c r="S397" s="2" t="str">
        <f>_xlfn.IFNA(IF(OR(AND(G397&gt;=R397,L397&gt;=Quals!$F$3,L397&lt;=Quals!$H$3), OR(AND(H397&gt;=R397,M397&gt;=Quals!$F$3,M397&lt;=Quals!$H$3), OR(AND(I397&gt;=R397,N397&gt;=Quals!$F$3,N397&lt;=Quals!$H$3), OR(AND(J397&gt;=R397,O397&gt;=Quals!$F$3,O397&lt;=Quals!$H$3), OR(AND(K397&gt;=R397,P397&gt;=Quals!$F$3,P397&lt;=Quals!$H$3))))), MATCH((B397&amp;C397),Autos!C:C,0)),"Q",""),"")</f>
        <v/>
      </c>
      <c r="T397" s="1" t="str">
        <f>IF(AND(S397 = "Q", IF(ISNA(VLOOKUP((B397&amp;C397),Autos!C:C,1,FALSE)), "Not in Auto",)),"Check", "No need")</f>
        <v>No need</v>
      </c>
    </row>
    <row r="398" spans="1:20" x14ac:dyDescent="0.2">
      <c r="A398" t="str">
        <f>B398&amp;C398</f>
        <v>Toby MENDAYmarathon</v>
      </c>
      <c r="B398" t="s">
        <v>5018</v>
      </c>
      <c r="C398" s="5" t="s">
        <v>82</v>
      </c>
      <c r="D398" s="5">
        <v>1995</v>
      </c>
      <c r="E398">
        <v>941</v>
      </c>
      <c r="F398" s="2">
        <v>14</v>
      </c>
      <c r="G398">
        <v>996</v>
      </c>
      <c r="H398">
        <v>886</v>
      </c>
      <c r="L398" s="5">
        <v>44542</v>
      </c>
      <c r="M398" s="5">
        <v>44297</v>
      </c>
      <c r="N398" s="5"/>
      <c r="O398" s="5"/>
      <c r="P398" s="56"/>
      <c r="Q398" s="39">
        <f>RANK(E398,$E$3:$E$485)</f>
        <v>391</v>
      </c>
      <c r="R398" s="2" t="str">
        <f>VLOOKUP(C398,Quals!$A$2:$C$23,3,FALSE)</f>
        <v>Discr.</v>
      </c>
      <c r="S398" s="2" t="str">
        <f>_xlfn.IFNA(IF(OR(AND(G398&gt;=R398,L398&gt;=Quals!$F$3,L398&lt;=Quals!$H$3), OR(AND(H398&gt;=R398,M398&gt;=Quals!$F$3,M398&lt;=Quals!$H$3), OR(AND(I398&gt;=R398,N398&gt;=Quals!$F$3,N398&lt;=Quals!$H$3), OR(AND(J398&gt;=R398,O398&gt;=Quals!$F$3,O398&lt;=Quals!$H$3), OR(AND(K398&gt;=R398,P398&gt;=Quals!$F$3,P398&lt;=Quals!$H$3))))), MATCH((B398&amp;C398),Autos!C:C,0)),"Q",""),"")</f>
        <v/>
      </c>
      <c r="T398" s="1" t="str">
        <f>IF(AND(S398 = "Q", IF(ISNA(VLOOKUP((B398&amp;C398),Autos!C:C,1,FALSE)), "Not in Auto",)),"Check", "No need")</f>
        <v>No need</v>
      </c>
    </row>
    <row r="399" spans="1:20" x14ac:dyDescent="0.2">
      <c r="A399" t="str">
        <f>B399&amp;C399</f>
        <v>Cailen HEJKA100m</v>
      </c>
      <c r="B399" t="s">
        <v>582</v>
      </c>
      <c r="C399" s="6" t="s">
        <v>2</v>
      </c>
      <c r="D399" s="5">
        <v>44581</v>
      </c>
      <c r="E399">
        <v>940</v>
      </c>
      <c r="F399" s="2">
        <v>54</v>
      </c>
      <c r="G399">
        <v>957</v>
      </c>
      <c r="H399">
        <v>943</v>
      </c>
      <c r="I399">
        <v>937</v>
      </c>
      <c r="J399">
        <v>925</v>
      </c>
      <c r="K399">
        <v>919</v>
      </c>
      <c r="L399" s="5">
        <v>44611</v>
      </c>
      <c r="M399" s="5">
        <v>44625</v>
      </c>
      <c r="N399" s="5">
        <v>44569</v>
      </c>
      <c r="O399" s="5">
        <v>44604</v>
      </c>
      <c r="P399" s="56">
        <v>44611</v>
      </c>
      <c r="Q399" s="39">
        <f>RANK(E399,$E$3:$E$485)</f>
        <v>397</v>
      </c>
      <c r="R399" s="2">
        <f>VLOOKUP(C399,Quals!$A$2:$C$23,3,FALSE)</f>
        <v>1189</v>
      </c>
      <c r="S399" s="2" t="str">
        <f>_xlfn.IFNA(IF(OR(AND(G399&gt;=R399,L399&gt;=Quals!$F$3,L399&lt;=Quals!$H$3), OR(AND(H399&gt;=R399,M399&gt;=Quals!$F$3,M399&lt;=Quals!$H$3), OR(AND(I399&gt;=R399,N399&gt;=Quals!$F$3,N399&lt;=Quals!$H$3), OR(AND(J399&gt;=R399,O399&gt;=Quals!$F$3,O399&lt;=Quals!$H$3), OR(AND(K399&gt;=R399,P399&gt;=Quals!$F$3,P399&lt;=Quals!$H$3))))), MATCH((B399&amp;C399),Autos!C:C,0)),"Q",""),"")</f>
        <v/>
      </c>
      <c r="T399" s="1" t="str">
        <f>IF(AND(S399 = "Q", IF(ISNA(VLOOKUP((B399&amp;C399),Autos!C:C,1,FALSE)), "Not in Auto",)),"Check", "No need")</f>
        <v>No need</v>
      </c>
    </row>
    <row r="400" spans="1:20" x14ac:dyDescent="0.2">
      <c r="A400" t="str">
        <f>B400&amp;C400</f>
        <v>MacGregor LEAVY100m</v>
      </c>
      <c r="B400" t="s">
        <v>5003</v>
      </c>
      <c r="C400" s="5" t="s">
        <v>2</v>
      </c>
      <c r="D400" s="5">
        <v>44612</v>
      </c>
      <c r="E400">
        <v>940</v>
      </c>
      <c r="F400" s="2">
        <v>55</v>
      </c>
      <c r="G400">
        <v>971</v>
      </c>
      <c r="H400">
        <v>954</v>
      </c>
      <c r="I400">
        <v>940</v>
      </c>
      <c r="J400">
        <v>925</v>
      </c>
      <c r="K400">
        <v>907</v>
      </c>
      <c r="L400" s="5">
        <v>44625</v>
      </c>
      <c r="M400" s="5">
        <v>44625</v>
      </c>
      <c r="N400" s="5">
        <v>44506</v>
      </c>
      <c r="O400" s="5">
        <v>44513</v>
      </c>
      <c r="P400" s="56">
        <v>44485</v>
      </c>
      <c r="Q400" s="39">
        <f>RANK(E400,$E$3:$E$485)</f>
        <v>397</v>
      </c>
      <c r="R400" s="2">
        <f>VLOOKUP(C400,Quals!$A$2:$C$23,3,FALSE)</f>
        <v>1189</v>
      </c>
      <c r="S400" s="2" t="str">
        <f>_xlfn.IFNA(IF(OR(AND(G400&gt;=R400,L400&gt;=Quals!$F$3,L400&lt;=Quals!$H$3), OR(AND(H400&gt;=R400,M400&gt;=Quals!$F$3,M400&lt;=Quals!$H$3), OR(AND(I400&gt;=R400,N400&gt;=Quals!$F$3,N400&lt;=Quals!$H$3), OR(AND(J400&gt;=R400,O400&gt;=Quals!$F$3,O400&lt;=Quals!$H$3), OR(AND(K400&gt;=R400,P400&gt;=Quals!$F$3,P400&lt;=Quals!$H$3))))), MATCH((B400&amp;C400),Autos!C:C,0)),"Q",""),"")</f>
        <v/>
      </c>
      <c r="T400" s="1" t="str">
        <f>IF(AND(S400 = "Q", IF(ISNA(VLOOKUP((B400&amp;C400),Autos!C:C,1,FALSE)), "Not in Auto",)),"Check", "No need")</f>
        <v>No need</v>
      </c>
    </row>
    <row r="401" spans="1:20" x14ac:dyDescent="0.2">
      <c r="A401" t="str">
        <f>B401&amp;C401</f>
        <v>Nathanael TAYLOR400m</v>
      </c>
      <c r="B401" t="s">
        <v>601</v>
      </c>
      <c r="C401" s="5" t="s">
        <v>26</v>
      </c>
      <c r="D401" s="5">
        <v>44612</v>
      </c>
      <c r="E401">
        <v>940</v>
      </c>
      <c r="F401" s="2">
        <v>36</v>
      </c>
      <c r="G401">
        <v>933</v>
      </c>
      <c r="H401">
        <v>936</v>
      </c>
      <c r="I401">
        <v>937</v>
      </c>
      <c r="J401">
        <v>929</v>
      </c>
      <c r="K401">
        <v>922</v>
      </c>
      <c r="L401" s="5">
        <v>44611</v>
      </c>
      <c r="M401" s="5">
        <v>44603</v>
      </c>
      <c r="N401" s="5">
        <v>44299</v>
      </c>
      <c r="O401" s="5">
        <v>44589</v>
      </c>
      <c r="P401" s="56">
        <v>44281</v>
      </c>
      <c r="Q401" s="39">
        <f>RANK(E401,$E$3:$E$485)</f>
        <v>397</v>
      </c>
      <c r="R401" s="2">
        <f>VLOOKUP(C401,Quals!$A$2:$C$23,3,FALSE)</f>
        <v>1187</v>
      </c>
      <c r="S401" s="2" t="str">
        <f>_xlfn.IFNA(IF(OR(AND(G401&gt;=R401,L401&gt;=Quals!$F$3,L401&lt;=Quals!$H$3), OR(AND(H401&gt;=R401,M401&gt;=Quals!$F$3,M401&lt;=Quals!$H$3), OR(AND(I401&gt;=R401,N401&gt;=Quals!$F$3,N401&lt;=Quals!$H$3), OR(AND(J401&gt;=R401,O401&gt;=Quals!$F$3,O401&lt;=Quals!$H$3), OR(AND(K401&gt;=R401,P401&gt;=Quals!$F$3,P401&lt;=Quals!$H$3))))), MATCH((B401&amp;C401),Autos!C:C,0)),"Q",""),"")</f>
        <v/>
      </c>
      <c r="T401" s="1" t="str">
        <f>IF(AND(S401 = "Q", IF(ISNA(VLOOKUP((B401&amp;C401),Autos!C:C,1,FALSE)), "Not in Auto",)),"Check", "No need")</f>
        <v>No need</v>
      </c>
    </row>
    <row r="402" spans="1:20" x14ac:dyDescent="0.2">
      <c r="A402" t="str">
        <f>B402&amp;C402</f>
        <v>Benjamin JAGGER800m</v>
      </c>
      <c r="B402" t="s">
        <v>636</v>
      </c>
      <c r="C402" s="5" t="s">
        <v>27</v>
      </c>
      <c r="D402" s="5">
        <v>36148</v>
      </c>
      <c r="E402">
        <v>940</v>
      </c>
      <c r="F402" s="2">
        <v>37</v>
      </c>
      <c r="G402">
        <v>1006</v>
      </c>
      <c r="H402">
        <v>938</v>
      </c>
      <c r="I402">
        <v>924</v>
      </c>
      <c r="J402">
        <v>919</v>
      </c>
      <c r="K402">
        <v>912</v>
      </c>
      <c r="L402" s="5">
        <v>44310</v>
      </c>
      <c r="M402" s="5">
        <v>44309</v>
      </c>
      <c r="N402" s="5">
        <v>44611</v>
      </c>
      <c r="O402" s="5">
        <v>44597</v>
      </c>
      <c r="P402" s="56">
        <v>44548</v>
      </c>
      <c r="Q402" s="39">
        <f>RANK(E402,$E$3:$E$485)</f>
        <v>397</v>
      </c>
      <c r="R402" s="2">
        <f>VLOOKUP(C402,Quals!$A$2:$C$23,3,FALSE)</f>
        <v>1167</v>
      </c>
      <c r="S402" s="2" t="str">
        <f>_xlfn.IFNA(IF(OR(AND(G402&gt;=R402,L402&gt;=Quals!$F$3,L402&lt;=Quals!$H$3), OR(AND(H402&gt;=R402,M402&gt;=Quals!$F$3,M402&lt;=Quals!$H$3), OR(AND(I402&gt;=R402,N402&gt;=Quals!$F$3,N402&lt;=Quals!$H$3), OR(AND(J402&gt;=R402,O402&gt;=Quals!$F$3,O402&lt;=Quals!$H$3), OR(AND(K402&gt;=R402,P402&gt;=Quals!$F$3,P402&lt;=Quals!$H$3))))), MATCH((B402&amp;C402),Autos!C:C,0)),"Q",""),"")</f>
        <v/>
      </c>
      <c r="T402" s="1" t="str">
        <f>IF(AND(S402 = "Q", IF(ISNA(VLOOKUP((B402&amp;C402),Autos!C:C,1,FALSE)), "Not in Auto",)),"Check", "No need")</f>
        <v>No need</v>
      </c>
    </row>
    <row r="403" spans="1:20" x14ac:dyDescent="0.2">
      <c r="A403" t="str">
        <f>B403&amp;C403</f>
        <v>Casey BUCHANAN800m</v>
      </c>
      <c r="B403" t="s">
        <v>639</v>
      </c>
      <c r="C403" s="5" t="s">
        <v>27</v>
      </c>
      <c r="D403" s="5">
        <v>36943</v>
      </c>
      <c r="E403">
        <v>940</v>
      </c>
      <c r="F403" s="2">
        <v>38</v>
      </c>
      <c r="G403">
        <v>956</v>
      </c>
      <c r="H403">
        <v>948</v>
      </c>
      <c r="I403">
        <v>929</v>
      </c>
      <c r="J403">
        <v>940</v>
      </c>
      <c r="K403">
        <v>912</v>
      </c>
      <c r="L403" s="5">
        <v>44332</v>
      </c>
      <c r="M403" s="5">
        <v>44331</v>
      </c>
      <c r="N403" s="5">
        <v>44289</v>
      </c>
      <c r="O403" s="5">
        <v>44317</v>
      </c>
      <c r="P403" s="56">
        <v>44309</v>
      </c>
      <c r="Q403" s="39">
        <f>RANK(E403,$E$3:$E$485)</f>
        <v>397</v>
      </c>
      <c r="R403" s="2">
        <f>VLOOKUP(C403,Quals!$A$2:$C$23,3,FALSE)</f>
        <v>1167</v>
      </c>
      <c r="S403" s="2" t="str">
        <f>_xlfn.IFNA(IF(OR(AND(G403&gt;=R403,L403&gt;=Quals!$F$3,L403&lt;=Quals!$H$3), OR(AND(H403&gt;=R403,M403&gt;=Quals!$F$3,M403&lt;=Quals!$H$3), OR(AND(I403&gt;=R403,N403&gt;=Quals!$F$3,N403&lt;=Quals!$H$3), OR(AND(J403&gt;=R403,O403&gt;=Quals!$F$3,O403&lt;=Quals!$H$3), OR(AND(K403&gt;=R403,P403&gt;=Quals!$F$3,P403&lt;=Quals!$H$3))))), MATCH((B403&amp;C403),Autos!C:C,0)),"Q",""),"")</f>
        <v/>
      </c>
      <c r="T403" s="1" t="str">
        <f>IF(AND(S403 = "Q", IF(ISNA(VLOOKUP((B403&amp;C403),Autos!C:C,1,FALSE)), "Not in Auto",)),"Check", "No need")</f>
        <v>No need</v>
      </c>
    </row>
    <row r="404" spans="1:20" x14ac:dyDescent="0.2">
      <c r="A404" t="str">
        <f>B404&amp;C404</f>
        <v>Frankleen NEWAH-JARFOI100m</v>
      </c>
      <c r="B404" t="s">
        <v>5275</v>
      </c>
      <c r="C404" s="5" t="s">
        <v>2</v>
      </c>
      <c r="D404" s="5">
        <v>44701</v>
      </c>
      <c r="E404">
        <v>939</v>
      </c>
      <c r="F404" s="2">
        <v>56</v>
      </c>
      <c r="G404">
        <v>964</v>
      </c>
      <c r="H404">
        <v>940</v>
      </c>
      <c r="I404">
        <v>935</v>
      </c>
      <c r="J404">
        <v>920</v>
      </c>
      <c r="K404">
        <v>913</v>
      </c>
      <c r="L404" s="5">
        <v>44632</v>
      </c>
      <c r="M404" s="5">
        <v>44611</v>
      </c>
      <c r="N404" s="5">
        <v>44602</v>
      </c>
      <c r="O404" s="5">
        <v>44611</v>
      </c>
      <c r="P404" s="56">
        <v>44597</v>
      </c>
      <c r="Q404" s="39">
        <f>RANK(E404,$E$3:$E$485)</f>
        <v>402</v>
      </c>
      <c r="R404" s="2">
        <f>VLOOKUP(C404,Quals!$A$2:$C$23,3,FALSE)</f>
        <v>1189</v>
      </c>
      <c r="S404" s="2" t="str">
        <f>_xlfn.IFNA(IF(OR(AND(G404&gt;=R404,L404&gt;=Quals!$F$3,L404&lt;=Quals!$H$3), OR(AND(H404&gt;=R404,M404&gt;=Quals!$F$3,M404&lt;=Quals!$H$3), OR(AND(I404&gt;=R404,N404&gt;=Quals!$F$3,N404&lt;=Quals!$H$3), OR(AND(J404&gt;=R404,O404&gt;=Quals!$F$3,O404&lt;=Quals!$H$3), OR(AND(K404&gt;=R404,P404&gt;=Quals!$F$3,P404&lt;=Quals!$H$3))))), MATCH((B404&amp;C404),Autos!C:C,0)),"Q",""),"")</f>
        <v/>
      </c>
      <c r="T404" s="1" t="str">
        <f>IF(AND(S404 = "Q", IF(ISNA(VLOOKUP((B404&amp;C404),Autos!C:C,1,FALSE)), "Not in Auto",)),"Check", "No need")</f>
        <v>No need</v>
      </c>
    </row>
    <row r="405" spans="1:20" x14ac:dyDescent="0.2">
      <c r="A405" t="str">
        <f>B405&amp;C405</f>
        <v>Sam WILLIAMS1500m</v>
      </c>
      <c r="B405" t="s">
        <v>640</v>
      </c>
      <c r="C405" s="5" t="s">
        <v>28</v>
      </c>
      <c r="D405" s="5">
        <v>36727</v>
      </c>
      <c r="E405">
        <v>939</v>
      </c>
      <c r="F405" s="2">
        <v>41</v>
      </c>
      <c r="G405">
        <v>1027</v>
      </c>
      <c r="H405">
        <v>977</v>
      </c>
      <c r="I405">
        <v>964</v>
      </c>
      <c r="J405">
        <v>861</v>
      </c>
      <c r="K405">
        <v>836</v>
      </c>
      <c r="L405" s="5">
        <v>44287</v>
      </c>
      <c r="M405" s="5">
        <v>44307</v>
      </c>
      <c r="N405" s="5">
        <v>44302</v>
      </c>
      <c r="O405" s="5">
        <v>44583</v>
      </c>
      <c r="P405" s="56">
        <v>44590</v>
      </c>
      <c r="Q405" s="39">
        <f>RANK(E405,$E$3:$E$485)</f>
        <v>402</v>
      </c>
      <c r="R405" s="2">
        <f>VLOOKUP(C405,Quals!$A$2:$C$23,3,FALSE)</f>
        <v>1175</v>
      </c>
      <c r="S405" s="2" t="str">
        <f>_xlfn.IFNA(IF(OR(AND(G405&gt;=R405,L405&gt;=Quals!$F$3,L405&lt;=Quals!$H$3), OR(AND(H405&gt;=R405,M405&gt;=Quals!$F$3,M405&lt;=Quals!$H$3), OR(AND(I405&gt;=R405,N405&gt;=Quals!$F$3,N405&lt;=Quals!$H$3), OR(AND(J405&gt;=R405,O405&gt;=Quals!$F$3,O405&lt;=Quals!$H$3), OR(AND(K405&gt;=R405,P405&gt;=Quals!$F$3,P405&lt;=Quals!$H$3))))), MATCH((B405&amp;C405),Autos!C:C,0)),"Q",""),"")</f>
        <v/>
      </c>
      <c r="T405" s="1" t="str">
        <f>IF(AND(S405 = "Q", IF(ISNA(VLOOKUP((B405&amp;C405),Autos!C:C,1,FALSE)), "Not in Auto",)),"Check", "No need")</f>
        <v>No need</v>
      </c>
    </row>
    <row r="406" spans="1:20" x14ac:dyDescent="0.2">
      <c r="A406" t="str">
        <f>B406&amp;C406</f>
        <v>Archie NOAKES5000m</v>
      </c>
      <c r="B406" t="s">
        <v>1062</v>
      </c>
      <c r="C406" s="5" t="s">
        <v>29</v>
      </c>
      <c r="D406" s="5">
        <v>38330</v>
      </c>
      <c r="E406">
        <v>939</v>
      </c>
      <c r="F406" s="2">
        <v>34</v>
      </c>
      <c r="G406">
        <v>998</v>
      </c>
      <c r="H406">
        <v>980</v>
      </c>
      <c r="I406">
        <v>840</v>
      </c>
      <c r="L406" s="5">
        <v>44525</v>
      </c>
      <c r="M406" s="5">
        <v>44628</v>
      </c>
      <c r="N406" s="5">
        <v>44537</v>
      </c>
      <c r="O406" s="5"/>
      <c r="P406" s="56"/>
      <c r="Q406" s="39">
        <f>RANK(E406,$E$3:$E$485)</f>
        <v>402</v>
      </c>
      <c r="R406" s="2">
        <f>VLOOKUP(C406,Quals!$A$2:$C$23,3,FALSE)</f>
        <v>1161</v>
      </c>
      <c r="S406" s="2" t="str">
        <f>_xlfn.IFNA(IF(OR(AND(G406&gt;=R406,L406&gt;=Quals!$F$3,L406&lt;=Quals!$H$3), OR(AND(H406&gt;=R406,M406&gt;=Quals!$F$3,M406&lt;=Quals!$H$3), OR(AND(I406&gt;=R406,N406&gt;=Quals!$F$3,N406&lt;=Quals!$H$3), OR(AND(J406&gt;=R406,O406&gt;=Quals!$F$3,O406&lt;=Quals!$H$3), OR(AND(K406&gt;=R406,P406&gt;=Quals!$F$3,P406&lt;=Quals!$H$3))))), MATCH((B406&amp;C406),Autos!C:C,0)),"Q",""),"")</f>
        <v/>
      </c>
      <c r="T406" s="1" t="str">
        <f>IF(AND(S406 = "Q", IF(ISNA(VLOOKUP((B406&amp;C406),Autos!C:C,1,FALSE)), "Not in Auto",)),"Check", "No need")</f>
        <v>No need</v>
      </c>
    </row>
    <row r="407" spans="1:20" x14ac:dyDescent="0.2">
      <c r="A407" t="str">
        <f>B407&amp;C407</f>
        <v>Kyle BENNETT400mh</v>
      </c>
      <c r="B407" t="s">
        <v>733</v>
      </c>
      <c r="C407" s="5" t="s">
        <v>33</v>
      </c>
      <c r="D407" s="5">
        <v>37957</v>
      </c>
      <c r="E407">
        <v>939</v>
      </c>
      <c r="F407" s="2">
        <v>11</v>
      </c>
      <c r="G407">
        <v>949</v>
      </c>
      <c r="H407">
        <v>941</v>
      </c>
      <c r="I407">
        <v>934</v>
      </c>
      <c r="J407">
        <v>929</v>
      </c>
      <c r="K407">
        <v>867</v>
      </c>
      <c r="L407" s="5">
        <v>44597</v>
      </c>
      <c r="M407" s="5">
        <v>44576</v>
      </c>
      <c r="N407" s="5">
        <v>44301</v>
      </c>
      <c r="O407" s="5">
        <v>44625</v>
      </c>
      <c r="P407" s="56">
        <v>44611</v>
      </c>
      <c r="Q407" s="39">
        <f>RANK(E407,$E$3:$E$485)</f>
        <v>402</v>
      </c>
      <c r="R407" s="2">
        <f>VLOOKUP(C407,Quals!$A$2:$C$23,3,FALSE)</f>
        <v>1185</v>
      </c>
      <c r="S407" s="2" t="str">
        <f>_xlfn.IFNA(IF(OR(AND(G407&gt;=R407,L407&gt;=Quals!$F$3,L407&lt;=Quals!$H$3), OR(AND(H407&gt;=R407,M407&gt;=Quals!$F$3,M407&lt;=Quals!$H$3), OR(AND(I407&gt;=R407,N407&gt;=Quals!$F$3,N407&lt;=Quals!$H$3), OR(AND(J407&gt;=R407,O407&gt;=Quals!$F$3,O407&lt;=Quals!$H$3), OR(AND(K407&gt;=R407,P407&gt;=Quals!$F$3,P407&lt;=Quals!$H$3))))), MATCH((B407&amp;C407),Autos!C:C,0)),"Q",""),"")</f>
        <v/>
      </c>
      <c r="T407" s="1" t="str">
        <f>IF(AND(S407 = "Q", IF(ISNA(VLOOKUP((B407&amp;C407),Autos!C:C,1,FALSE)), "Not in Auto",)),"Check", "No need")</f>
        <v>No need</v>
      </c>
    </row>
    <row r="408" spans="1:20" x14ac:dyDescent="0.2">
      <c r="A408" t="str">
        <f>B408&amp;C408</f>
        <v>Takeru TAKAHASHIlong-jump</v>
      </c>
      <c r="B408" t="s">
        <v>755</v>
      </c>
      <c r="C408" s="5" t="s">
        <v>37</v>
      </c>
      <c r="D408" s="5">
        <v>35164</v>
      </c>
      <c r="E408">
        <v>939</v>
      </c>
      <c r="F408" s="2">
        <v>22</v>
      </c>
      <c r="G408">
        <v>976</v>
      </c>
      <c r="H408">
        <v>954</v>
      </c>
      <c r="I408">
        <v>922</v>
      </c>
      <c r="J408">
        <v>903</v>
      </c>
      <c r="K408">
        <v>897</v>
      </c>
      <c r="L408" s="5">
        <v>44429</v>
      </c>
      <c r="M408" s="5">
        <v>44289</v>
      </c>
      <c r="N408" s="5">
        <v>44422</v>
      </c>
      <c r="O408" s="5">
        <v>44282</v>
      </c>
      <c r="P408" s="56">
        <v>44304</v>
      </c>
      <c r="Q408" s="39">
        <f>RANK(E408,$E$3:$E$485)</f>
        <v>402</v>
      </c>
      <c r="R408" s="2">
        <f>VLOOKUP(C408,Quals!$A$2:$C$23,3,FALSE)</f>
        <v>1186</v>
      </c>
      <c r="S408" s="2" t="str">
        <f>_xlfn.IFNA(IF(OR(AND(G408&gt;=R408,L408&gt;=Quals!$F$3,L408&lt;=Quals!$H$3), OR(AND(H408&gt;=R408,M408&gt;=Quals!$F$3,M408&lt;=Quals!$H$3), OR(AND(I408&gt;=R408,N408&gt;=Quals!$F$3,N408&lt;=Quals!$H$3), OR(AND(J408&gt;=R408,O408&gt;=Quals!$F$3,O408&lt;=Quals!$H$3), OR(AND(K408&gt;=R408,P408&gt;=Quals!$F$3,P408&lt;=Quals!$H$3))))), MATCH((B408&amp;C408),Autos!C:C,0)),"Q",""),"")</f>
        <v/>
      </c>
      <c r="T408" s="1" t="str">
        <f>IF(AND(S408 = "Q", IF(ISNA(VLOOKUP((B408&amp;C408),Autos!C:C,1,FALSE)), "Not in Auto",)),"Check", "No need")</f>
        <v>No need</v>
      </c>
    </row>
    <row r="409" spans="1:20" x14ac:dyDescent="0.2">
      <c r="A409" t="str">
        <f>B409&amp;C409</f>
        <v>Kai METZNER800m</v>
      </c>
      <c r="B409" t="s">
        <v>901</v>
      </c>
      <c r="C409" s="5" t="s">
        <v>27</v>
      </c>
      <c r="D409" s="5">
        <v>1998</v>
      </c>
      <c r="E409">
        <v>938</v>
      </c>
      <c r="F409" s="2">
        <v>39</v>
      </c>
      <c r="G409">
        <v>964</v>
      </c>
      <c r="H409">
        <v>938</v>
      </c>
      <c r="I409">
        <v>936</v>
      </c>
      <c r="J409">
        <v>925</v>
      </c>
      <c r="K409">
        <v>906</v>
      </c>
      <c r="L409" s="5">
        <v>44612</v>
      </c>
      <c r="M409" s="5">
        <v>44631</v>
      </c>
      <c r="N409" s="5">
        <v>44287</v>
      </c>
      <c r="O409" s="5">
        <v>44547</v>
      </c>
      <c r="P409" s="56">
        <v>44596</v>
      </c>
      <c r="Q409" s="39">
        <f>RANK(E409,$E$3:$E$485)</f>
        <v>407</v>
      </c>
      <c r="R409" s="2">
        <f>VLOOKUP(C409,Quals!$A$2:$C$23,3,FALSE)</f>
        <v>1167</v>
      </c>
      <c r="S409" s="2" t="str">
        <f>_xlfn.IFNA(IF(OR(AND(G409&gt;=R409,L409&gt;=Quals!$F$3,L409&lt;=Quals!$H$3), OR(AND(H409&gt;=R409,M409&gt;=Quals!$F$3,M409&lt;=Quals!$H$3), OR(AND(I409&gt;=R409,N409&gt;=Quals!$F$3,N409&lt;=Quals!$H$3), OR(AND(J409&gt;=R409,O409&gt;=Quals!$F$3,O409&lt;=Quals!$H$3), OR(AND(K409&gt;=R409,P409&gt;=Quals!$F$3,P409&lt;=Quals!$H$3))))), MATCH((B409&amp;C409),Autos!C:C,0)),"Q",""),"")</f>
        <v/>
      </c>
      <c r="T409" s="1" t="str">
        <f>IF(AND(S409 = "Q", IF(ISNA(VLOOKUP((B409&amp;C409),Autos!C:C,1,FALSE)), "Not in Auto",)),"Check", "No need")</f>
        <v>No need</v>
      </c>
    </row>
    <row r="410" spans="1:20" x14ac:dyDescent="0.2">
      <c r="A410" t="str">
        <f>B410&amp;C410</f>
        <v>Keegan BELL400m</v>
      </c>
      <c r="B410" t="s">
        <v>592</v>
      </c>
      <c r="C410" s="5" t="s">
        <v>26</v>
      </c>
      <c r="D410" s="5">
        <v>36903</v>
      </c>
      <c r="E410">
        <v>937</v>
      </c>
      <c r="F410" s="2">
        <v>37</v>
      </c>
      <c r="G410">
        <v>1003</v>
      </c>
      <c r="H410">
        <v>993</v>
      </c>
      <c r="I410">
        <v>920</v>
      </c>
      <c r="J410">
        <v>914</v>
      </c>
      <c r="K410">
        <v>833</v>
      </c>
      <c r="L410" s="5">
        <v>44282</v>
      </c>
      <c r="M410" s="5">
        <v>44301</v>
      </c>
      <c r="N410" s="5">
        <v>44604</v>
      </c>
      <c r="O410" s="5">
        <v>44625</v>
      </c>
      <c r="P410" s="56">
        <v>44597</v>
      </c>
      <c r="Q410" s="39">
        <f>RANK(E410,$E$3:$E$485)</f>
        <v>408</v>
      </c>
      <c r="R410" s="2">
        <f>VLOOKUP(C410,Quals!$A$2:$C$23,3,FALSE)</f>
        <v>1187</v>
      </c>
      <c r="S410" s="2" t="str">
        <f>_xlfn.IFNA(IF(OR(AND(G410&gt;=R410,L410&gt;=Quals!$F$3,L410&lt;=Quals!$H$3), OR(AND(H410&gt;=R410,M410&gt;=Quals!$F$3,M410&lt;=Quals!$H$3), OR(AND(I410&gt;=R410,N410&gt;=Quals!$F$3,N410&lt;=Quals!$H$3), OR(AND(J410&gt;=R410,O410&gt;=Quals!$F$3,O410&lt;=Quals!$H$3), OR(AND(K410&gt;=R410,P410&gt;=Quals!$F$3,P410&lt;=Quals!$H$3))))), MATCH((B410&amp;C410),Autos!C:C,0)),"Q",""),"")</f>
        <v/>
      </c>
      <c r="T410" s="1" t="str">
        <f>IF(AND(S410 = "Q", IF(ISNA(VLOOKUP((B410&amp;C410),Autos!C:C,1,FALSE)), "Not in Auto",)),"Check", "No need")</f>
        <v>No need</v>
      </c>
    </row>
    <row r="411" spans="1:20" x14ac:dyDescent="0.2">
      <c r="A411" t="str">
        <f>B411&amp;C411</f>
        <v>Daniel GREENshot-put</v>
      </c>
      <c r="B411" t="s">
        <v>797</v>
      </c>
      <c r="C411" s="5" t="s">
        <v>39</v>
      </c>
      <c r="D411" s="5">
        <v>35403</v>
      </c>
      <c r="E411">
        <v>937</v>
      </c>
      <c r="F411" s="2">
        <v>3</v>
      </c>
      <c r="G411">
        <v>971</v>
      </c>
      <c r="H411">
        <v>917</v>
      </c>
      <c r="I411">
        <v>911</v>
      </c>
      <c r="J411">
        <v>876</v>
      </c>
      <c r="K411">
        <v>876</v>
      </c>
      <c r="L411" s="5">
        <v>44304</v>
      </c>
      <c r="M411" s="5">
        <v>44576</v>
      </c>
      <c r="N411" s="5">
        <v>44457</v>
      </c>
      <c r="O411" s="5">
        <v>44359</v>
      </c>
      <c r="P411" s="56">
        <v>44534</v>
      </c>
      <c r="Q411" s="39">
        <f>RANK(E411,$E$3:$E$485)</f>
        <v>408</v>
      </c>
      <c r="R411" s="2">
        <f>VLOOKUP(C411,Quals!$A$2:$C$23,3,FALSE)</f>
        <v>1187</v>
      </c>
      <c r="S411" s="2" t="str">
        <f>_xlfn.IFNA(IF(OR(AND(G411&gt;=R411,L411&gt;=Quals!$F$3,L411&lt;=Quals!$H$3), OR(AND(H411&gt;=R411,M411&gt;=Quals!$F$3,M411&lt;=Quals!$H$3), OR(AND(I411&gt;=R411,N411&gt;=Quals!$F$3,N411&lt;=Quals!$H$3), OR(AND(J411&gt;=R411,O411&gt;=Quals!$F$3,O411&lt;=Quals!$H$3), OR(AND(K411&gt;=R411,P411&gt;=Quals!$F$3,P411&lt;=Quals!$H$3))))), MATCH((B411&amp;C411),Autos!C:C,0)),"Q",""),"")</f>
        <v/>
      </c>
      <c r="T411" s="1" t="str">
        <f>IF(AND(S411 = "Q", IF(ISNA(VLOOKUP((B411&amp;C411),Autos!C:C,1,FALSE)), "Not in Auto",)),"Check", "No need")</f>
        <v>No need</v>
      </c>
    </row>
    <row r="412" spans="1:20" x14ac:dyDescent="0.2">
      <c r="A412" t="str">
        <f>B412&amp;C412</f>
        <v>Huw PEACOCKhammer-throw</v>
      </c>
      <c r="B412" t="s">
        <v>805</v>
      </c>
      <c r="C412" s="5" t="s">
        <v>42</v>
      </c>
      <c r="D412" s="5">
        <v>33736</v>
      </c>
      <c r="E412">
        <v>937</v>
      </c>
      <c r="F412" s="2">
        <v>6</v>
      </c>
      <c r="G412">
        <v>932</v>
      </c>
      <c r="H412">
        <v>882</v>
      </c>
      <c r="I412">
        <v>898</v>
      </c>
      <c r="J412">
        <v>880</v>
      </c>
      <c r="K412">
        <v>869</v>
      </c>
      <c r="L412" s="5">
        <v>43644</v>
      </c>
      <c r="M412" s="5">
        <v>44302</v>
      </c>
      <c r="N412" s="5">
        <v>44282</v>
      </c>
      <c r="O412" s="5">
        <v>44506</v>
      </c>
      <c r="P412" s="56">
        <v>44276</v>
      </c>
      <c r="Q412" s="39">
        <f>RANK(E412,$E$3:$E$485)</f>
        <v>408</v>
      </c>
      <c r="R412" s="2">
        <f>VLOOKUP(C412,Quals!$A$2:$C$23,3,FALSE)</f>
        <v>1164</v>
      </c>
      <c r="S412" s="2" t="str">
        <f>_xlfn.IFNA(IF(OR(AND(G412&gt;=R412,L412&gt;=Quals!$F$3,L412&lt;=Quals!$H$3), OR(AND(H412&gt;=R412,M412&gt;=Quals!$F$3,M412&lt;=Quals!$H$3), OR(AND(I412&gt;=R412,N412&gt;=Quals!$F$3,N412&lt;=Quals!$H$3), OR(AND(J412&gt;=R412,O412&gt;=Quals!$F$3,O412&lt;=Quals!$H$3), OR(AND(K412&gt;=R412,P412&gt;=Quals!$F$3,P412&lt;=Quals!$H$3))))), MATCH((B412&amp;C412),Autos!C:C,0)),"Q",""),"")</f>
        <v/>
      </c>
      <c r="T412" s="1" t="str">
        <f>IF(AND(S412 = "Q", IF(ISNA(VLOOKUP((B412&amp;C412),Autos!C:C,1,FALSE)), "Not in Auto",)),"Check", "No need")</f>
        <v>No need</v>
      </c>
    </row>
    <row r="413" spans="1:20" x14ac:dyDescent="0.2">
      <c r="A413" t="str">
        <f>B413&amp;C413</f>
        <v>Jack CLARKE400m</v>
      </c>
      <c r="B413" t="s">
        <v>603</v>
      </c>
      <c r="C413" s="6" t="s">
        <v>26</v>
      </c>
      <c r="D413" s="5">
        <v>37861</v>
      </c>
      <c r="E413">
        <v>936</v>
      </c>
      <c r="F413" s="2">
        <v>38</v>
      </c>
      <c r="G413">
        <v>974</v>
      </c>
      <c r="H413">
        <v>951</v>
      </c>
      <c r="I413">
        <v>920</v>
      </c>
      <c r="J413">
        <v>915</v>
      </c>
      <c r="K413">
        <v>903</v>
      </c>
      <c r="L413" s="5">
        <v>44612</v>
      </c>
      <c r="M413" s="5">
        <v>44298</v>
      </c>
      <c r="N413" s="5">
        <v>44597</v>
      </c>
      <c r="O413" s="5">
        <v>44294</v>
      </c>
      <c r="P413" s="56">
        <v>44611</v>
      </c>
      <c r="Q413" s="39">
        <f>RANK(E413,$E$3:$E$485)</f>
        <v>411</v>
      </c>
      <c r="R413" s="2">
        <f>VLOOKUP(C413,Quals!$A$2:$C$23,3,FALSE)</f>
        <v>1187</v>
      </c>
      <c r="S413" s="2" t="str">
        <f>_xlfn.IFNA(IF(OR(AND(G413&gt;=R413,L413&gt;=Quals!$F$3,L413&lt;=Quals!$H$3), OR(AND(H413&gt;=R413,M413&gt;=Quals!$F$3,M413&lt;=Quals!$H$3), OR(AND(I413&gt;=R413,N413&gt;=Quals!$F$3,N413&lt;=Quals!$H$3), OR(AND(J413&gt;=R413,O413&gt;=Quals!$F$3,O413&lt;=Quals!$H$3), OR(AND(K413&gt;=R413,P413&gt;=Quals!$F$3,P413&lt;=Quals!$H$3))))), MATCH((B413&amp;C413),Autos!C:C,0)),"Q",""),"")</f>
        <v/>
      </c>
      <c r="T413" s="1" t="str">
        <f>IF(AND(S413 = "Q", IF(ISNA(VLOOKUP((B413&amp;C413),Autos!C:C,1,FALSE)), "Not in Auto",)),"Check", "No need")</f>
        <v>No need</v>
      </c>
    </row>
    <row r="414" spans="1:20" x14ac:dyDescent="0.2">
      <c r="A414" t="str">
        <f>B414&amp;C414</f>
        <v>Matt HOSIEpole-vault</v>
      </c>
      <c r="B414" t="s">
        <v>787</v>
      </c>
      <c r="C414" s="5" t="s">
        <v>36</v>
      </c>
      <c r="D414" s="5">
        <v>35810</v>
      </c>
      <c r="E414">
        <v>936</v>
      </c>
      <c r="F414" s="2">
        <v>13</v>
      </c>
      <c r="G414">
        <v>940</v>
      </c>
      <c r="H414">
        <v>926</v>
      </c>
      <c r="I414">
        <v>926</v>
      </c>
      <c r="J414">
        <v>926</v>
      </c>
      <c r="K414">
        <v>926</v>
      </c>
      <c r="L414" s="5">
        <v>44618</v>
      </c>
      <c r="M414" s="5">
        <v>44597</v>
      </c>
      <c r="N414" s="5">
        <v>44604</v>
      </c>
      <c r="O414" s="5">
        <v>44587</v>
      </c>
      <c r="P414" s="56">
        <v>44633</v>
      </c>
      <c r="Q414" s="39">
        <f>RANK(E414,$E$3:$E$485)</f>
        <v>411</v>
      </c>
      <c r="R414" s="2">
        <f>VLOOKUP(C414,Quals!$A$2:$C$23,3,FALSE)</f>
        <v>1212</v>
      </c>
      <c r="S414" s="2" t="str">
        <f>_xlfn.IFNA(IF(OR(AND(G414&gt;=R414,L414&gt;=Quals!$F$3,L414&lt;=Quals!$H$3), OR(AND(H414&gt;=R414,M414&gt;=Quals!$F$3,M414&lt;=Quals!$H$3), OR(AND(I414&gt;=R414,N414&gt;=Quals!$F$3,N414&lt;=Quals!$H$3), OR(AND(J414&gt;=R414,O414&gt;=Quals!$F$3,O414&lt;=Quals!$H$3), OR(AND(K414&gt;=R414,P414&gt;=Quals!$F$3,P414&lt;=Quals!$H$3))))), MATCH((B414&amp;C414),Autos!C:C,0)),"Q",""),"")</f>
        <v/>
      </c>
      <c r="T414" s="1" t="str">
        <f>IF(AND(S414 = "Q", IF(ISNA(VLOOKUP((B414&amp;C414),Autos!C:C,1,FALSE)), "Not in Auto",)),"Check", "No need")</f>
        <v>No need</v>
      </c>
    </row>
    <row r="415" spans="1:20" x14ac:dyDescent="0.2">
      <c r="A415" t="str">
        <f>B415&amp;C415</f>
        <v>Jesse MCKENNA100m</v>
      </c>
      <c r="B415" t="s">
        <v>894</v>
      </c>
      <c r="C415" s="5" t="s">
        <v>2</v>
      </c>
      <c r="D415" s="5">
        <v>44581</v>
      </c>
      <c r="E415">
        <v>935</v>
      </c>
      <c r="F415" s="2">
        <v>57</v>
      </c>
      <c r="G415">
        <v>960</v>
      </c>
      <c r="H415">
        <v>937</v>
      </c>
      <c r="I415">
        <v>931</v>
      </c>
      <c r="J415">
        <v>927</v>
      </c>
      <c r="K415">
        <v>915</v>
      </c>
      <c r="L415" s="5">
        <v>44590</v>
      </c>
      <c r="M415" s="5">
        <v>44590</v>
      </c>
      <c r="N415" s="5">
        <v>44576</v>
      </c>
      <c r="O415" s="5">
        <v>44611</v>
      </c>
      <c r="P415" s="56">
        <v>44590</v>
      </c>
      <c r="Q415" s="39">
        <f>RANK(E415,$E$3:$E$485)</f>
        <v>413</v>
      </c>
      <c r="R415" s="2">
        <f>VLOOKUP(C415,Quals!$A$2:$C$23,3,FALSE)</f>
        <v>1189</v>
      </c>
      <c r="S415" s="2" t="str">
        <f>_xlfn.IFNA(IF(OR(AND(G415&gt;=R415,L415&gt;=Quals!$F$3,L415&lt;=Quals!$H$3), OR(AND(H415&gt;=R415,M415&gt;=Quals!$F$3,M415&lt;=Quals!$H$3), OR(AND(I415&gt;=R415,N415&gt;=Quals!$F$3,N415&lt;=Quals!$H$3), OR(AND(J415&gt;=R415,O415&gt;=Quals!$F$3,O415&lt;=Quals!$H$3), OR(AND(K415&gt;=R415,P415&gt;=Quals!$F$3,P415&lt;=Quals!$H$3))))), MATCH((B415&amp;C415),Autos!C:C,0)),"Q",""),"")</f>
        <v/>
      </c>
      <c r="T415" s="1" t="str">
        <f>IF(AND(S415 = "Q", IF(ISNA(VLOOKUP((B415&amp;C415),Autos!C:C,1,FALSE)), "Not in Auto",)),"Check", "No need")</f>
        <v>No need</v>
      </c>
    </row>
    <row r="416" spans="1:20" x14ac:dyDescent="0.2">
      <c r="A416" t="str">
        <f>B416&amp;C416</f>
        <v>Joshua HOOK400m</v>
      </c>
      <c r="B416" t="s">
        <v>1052</v>
      </c>
      <c r="C416" s="5" t="s">
        <v>26</v>
      </c>
      <c r="D416" s="5">
        <v>36811</v>
      </c>
      <c r="E416">
        <v>935</v>
      </c>
      <c r="F416" s="2">
        <v>39</v>
      </c>
      <c r="G416">
        <v>954</v>
      </c>
      <c r="H416">
        <v>953</v>
      </c>
      <c r="I416">
        <v>906</v>
      </c>
      <c r="J416">
        <v>899</v>
      </c>
      <c r="K416">
        <v>909</v>
      </c>
      <c r="L416" s="5">
        <v>44568</v>
      </c>
      <c r="M416" s="5">
        <v>44589</v>
      </c>
      <c r="N416" s="5">
        <v>44519</v>
      </c>
      <c r="O416" s="5">
        <v>44611</v>
      </c>
      <c r="P416" s="56">
        <v>44622</v>
      </c>
      <c r="Q416" s="39">
        <f>RANK(E416,$E$3:$E$485)</f>
        <v>413</v>
      </c>
      <c r="R416" s="2">
        <f>VLOOKUP(C416,Quals!$A$2:$C$23,3,FALSE)</f>
        <v>1187</v>
      </c>
      <c r="S416" s="2" t="str">
        <f>_xlfn.IFNA(IF(OR(AND(G416&gt;=R416,L416&gt;=Quals!$F$3,L416&lt;=Quals!$H$3), OR(AND(H416&gt;=R416,M416&gt;=Quals!$F$3,M416&lt;=Quals!$H$3), OR(AND(I416&gt;=R416,N416&gt;=Quals!$F$3,N416&lt;=Quals!$H$3), OR(AND(J416&gt;=R416,O416&gt;=Quals!$F$3,O416&lt;=Quals!$H$3), OR(AND(K416&gt;=R416,P416&gt;=Quals!$F$3,P416&lt;=Quals!$H$3))))), MATCH((B416&amp;C416),Autos!C:C,0)),"Q",""),"")</f>
        <v/>
      </c>
      <c r="T416" s="1" t="str">
        <f>IF(AND(S416 = "Q", IF(ISNA(VLOOKUP((B416&amp;C416),Autos!C:C,1,FALSE)), "Not in Auto",)),"Check", "No need")</f>
        <v>No need</v>
      </c>
    </row>
    <row r="417" spans="1:20" x14ac:dyDescent="0.2">
      <c r="A417" t="str">
        <f>B417&amp;C417</f>
        <v>Daniel REEVES400m</v>
      </c>
      <c r="B417" t="s">
        <v>897</v>
      </c>
      <c r="C417" s="6" t="s">
        <v>26</v>
      </c>
      <c r="D417" s="5">
        <v>32699</v>
      </c>
      <c r="E417">
        <v>935</v>
      </c>
      <c r="F417" s="2">
        <v>40</v>
      </c>
      <c r="G417">
        <v>928</v>
      </c>
      <c r="H417">
        <v>921</v>
      </c>
      <c r="I417">
        <v>920</v>
      </c>
      <c r="J417">
        <v>910</v>
      </c>
      <c r="K417">
        <v>910</v>
      </c>
      <c r="L417" s="5">
        <v>44611</v>
      </c>
      <c r="M417" s="5">
        <v>44527</v>
      </c>
      <c r="N417" s="5">
        <v>44581</v>
      </c>
      <c r="O417" s="5">
        <v>44275</v>
      </c>
      <c r="P417" s="56">
        <v>44616</v>
      </c>
      <c r="Q417" s="39">
        <f>RANK(E417,$E$3:$E$485)</f>
        <v>413</v>
      </c>
      <c r="R417" s="2">
        <f>VLOOKUP(C417,Quals!$A$2:$C$23,3,FALSE)</f>
        <v>1187</v>
      </c>
      <c r="S417" s="2" t="str">
        <f>_xlfn.IFNA(IF(OR(AND(G417&gt;=R417,L417&gt;=Quals!$F$3,L417&lt;=Quals!$H$3), OR(AND(H417&gt;=R417,M417&gt;=Quals!$F$3,M417&lt;=Quals!$H$3), OR(AND(I417&gt;=R417,N417&gt;=Quals!$F$3,N417&lt;=Quals!$H$3), OR(AND(J417&gt;=R417,O417&gt;=Quals!$F$3,O417&lt;=Quals!$H$3), OR(AND(K417&gt;=R417,P417&gt;=Quals!$F$3,P417&lt;=Quals!$H$3))))), MATCH((B417&amp;C417),Autos!C:C,0)),"Q",""),"")</f>
        <v/>
      </c>
      <c r="T417" s="1" t="str">
        <f>IF(AND(S417 = "Q", IF(ISNA(VLOOKUP((B417&amp;C417),Autos!C:C,1,FALSE)), "Not in Auto",)),"Check", "No need")</f>
        <v>No need</v>
      </c>
    </row>
    <row r="418" spans="1:20" x14ac:dyDescent="0.2">
      <c r="A418" t="str">
        <f>B418&amp;C418</f>
        <v>Ryan COOPER200m</v>
      </c>
      <c r="B418" t="s">
        <v>542</v>
      </c>
      <c r="C418" s="5" t="s">
        <v>25</v>
      </c>
      <c r="D418" s="5">
        <v>36414</v>
      </c>
      <c r="E418">
        <v>934</v>
      </c>
      <c r="F418" s="2">
        <v>45</v>
      </c>
      <c r="G418">
        <v>949</v>
      </c>
      <c r="H418">
        <v>936</v>
      </c>
      <c r="I418">
        <v>918</v>
      </c>
      <c r="J418">
        <v>904</v>
      </c>
      <c r="K418">
        <v>906</v>
      </c>
      <c r="L418" s="5">
        <v>44582</v>
      </c>
      <c r="M418" s="5">
        <v>44520</v>
      </c>
      <c r="N418" s="5">
        <v>44618</v>
      </c>
      <c r="O418" s="5">
        <v>44276</v>
      </c>
      <c r="P418" s="56">
        <v>44587</v>
      </c>
      <c r="Q418" s="39">
        <f>RANK(E418,$E$3:$E$485)</f>
        <v>416</v>
      </c>
      <c r="R418" s="2">
        <f>VLOOKUP(C418,Quals!$A$2:$C$23,3,FALSE)</f>
        <v>1182</v>
      </c>
      <c r="S418" s="2" t="str">
        <f>_xlfn.IFNA(IF(OR(AND(G418&gt;=R418,L418&gt;=Quals!$F$3,L418&lt;=Quals!$H$3), OR(AND(H418&gt;=R418,M418&gt;=Quals!$F$3,M418&lt;=Quals!$H$3), OR(AND(I418&gt;=R418,N418&gt;=Quals!$F$3,N418&lt;=Quals!$H$3), OR(AND(J418&gt;=R418,O418&gt;=Quals!$F$3,O418&lt;=Quals!$H$3), OR(AND(K418&gt;=R418,P418&gt;=Quals!$F$3,P418&lt;=Quals!$H$3))))), MATCH((B418&amp;C418),Autos!C:C,0)),"Q",""),"")</f>
        <v/>
      </c>
      <c r="T418" s="1" t="str">
        <f>IF(AND(S418 = "Q", IF(ISNA(VLOOKUP((B418&amp;C418),Autos!C:C,1,FALSE)), "Not in Auto",)),"Check", "No need")</f>
        <v>No need</v>
      </c>
    </row>
    <row r="419" spans="1:20" x14ac:dyDescent="0.2">
      <c r="A419" t="str">
        <f>B419&amp;C419</f>
        <v>Kieren PERKINS10000m</v>
      </c>
      <c r="B419" t="s">
        <v>702</v>
      </c>
      <c r="C419" s="6" t="s">
        <v>30</v>
      </c>
      <c r="D419" s="5">
        <v>33862</v>
      </c>
      <c r="E419">
        <v>934</v>
      </c>
      <c r="F419" s="2">
        <v>24</v>
      </c>
      <c r="G419">
        <v>984</v>
      </c>
      <c r="H419">
        <v>884</v>
      </c>
      <c r="L419" s="5">
        <v>44178</v>
      </c>
      <c r="M419" s="5">
        <v>44222</v>
      </c>
      <c r="N419" s="5"/>
      <c r="O419" s="5"/>
      <c r="P419" s="56"/>
      <c r="Q419" s="39">
        <f>RANK(E419,$E$3:$E$485)</f>
        <v>416</v>
      </c>
      <c r="R419" s="2">
        <f>VLOOKUP(C419,Quals!$A$2:$C$23,3,FALSE)</f>
        <v>1182</v>
      </c>
      <c r="S419" s="2" t="str">
        <f>_xlfn.IFNA(IF(OR(AND(G419&gt;=R419,L419&gt;=Quals!$F$3,L419&lt;=Quals!$H$3), OR(AND(H419&gt;=R419,M419&gt;=Quals!$F$3,M419&lt;=Quals!$H$3), OR(AND(I419&gt;=R419,N419&gt;=Quals!$F$3,N419&lt;=Quals!$H$3), OR(AND(J419&gt;=R419,O419&gt;=Quals!$F$3,O419&lt;=Quals!$H$3), OR(AND(K419&gt;=R419,P419&gt;=Quals!$F$3,P419&lt;=Quals!$H$3))))), MATCH((B419&amp;C419),Autos!C:C,0)),"Q",""),"")</f>
        <v/>
      </c>
      <c r="T419" s="1" t="str">
        <f>IF(AND(S419 = "Q", IF(ISNA(VLOOKUP((B419&amp;C419),Autos!C:C,1,FALSE)), "Not in Auto",)),"Check", "No need")</f>
        <v>No need</v>
      </c>
    </row>
    <row r="420" spans="1:20" x14ac:dyDescent="0.2">
      <c r="A420" t="str">
        <f>B420&amp;C420</f>
        <v>Daniel GOLUBOVICpole-vault</v>
      </c>
      <c r="B420" t="s">
        <v>725</v>
      </c>
      <c r="C420" s="5" t="s">
        <v>36</v>
      </c>
      <c r="D420" s="5">
        <v>34302</v>
      </c>
      <c r="E420">
        <v>934</v>
      </c>
      <c r="F420" s="2">
        <v>14</v>
      </c>
      <c r="G420">
        <v>967</v>
      </c>
      <c r="H420">
        <v>967</v>
      </c>
      <c r="I420">
        <v>913</v>
      </c>
      <c r="J420">
        <v>913</v>
      </c>
      <c r="K420">
        <v>859</v>
      </c>
      <c r="L420" s="5">
        <v>44366</v>
      </c>
      <c r="M420" s="5">
        <v>44549</v>
      </c>
      <c r="N420" s="5">
        <v>44359</v>
      </c>
      <c r="O420" s="5">
        <v>44626</v>
      </c>
      <c r="P420" s="56">
        <v>44527</v>
      </c>
      <c r="Q420" s="39">
        <f>RANK(E420,$E$3:$E$485)</f>
        <v>416</v>
      </c>
      <c r="R420" s="2">
        <f>VLOOKUP(C420,Quals!$A$2:$C$23,3,FALSE)</f>
        <v>1212</v>
      </c>
      <c r="S420" s="2" t="str">
        <f>_xlfn.IFNA(IF(OR(AND(G420&gt;=R420,L420&gt;=Quals!$F$3,L420&lt;=Quals!$H$3), OR(AND(H420&gt;=R420,M420&gt;=Quals!$F$3,M420&lt;=Quals!$H$3), OR(AND(I420&gt;=R420,N420&gt;=Quals!$F$3,N420&lt;=Quals!$H$3), OR(AND(J420&gt;=R420,O420&gt;=Quals!$F$3,O420&lt;=Quals!$H$3), OR(AND(K420&gt;=R420,P420&gt;=Quals!$F$3,P420&lt;=Quals!$H$3))))), MATCH((B420&amp;C420),Autos!C:C,0)),"Q",""),"")</f>
        <v/>
      </c>
      <c r="T420" s="1" t="str">
        <f>IF(AND(S420 = "Q", IF(ISNA(VLOOKUP((B420&amp;C420),Autos!C:C,1,FALSE)), "Not in Auto",)),"Check", "No need")</f>
        <v>No need</v>
      </c>
    </row>
    <row r="421" spans="1:20" x14ac:dyDescent="0.2">
      <c r="A421" t="str">
        <f>B421&amp;C421</f>
        <v>Jake STEVENS800m</v>
      </c>
      <c r="B421" t="s">
        <v>634</v>
      </c>
      <c r="C421" s="5" t="s">
        <v>27</v>
      </c>
      <c r="D421" s="5">
        <v>34459</v>
      </c>
      <c r="E421">
        <v>933</v>
      </c>
      <c r="F421" s="2">
        <v>40</v>
      </c>
      <c r="G421">
        <v>953</v>
      </c>
      <c r="H421">
        <v>961</v>
      </c>
      <c r="I421">
        <v>934</v>
      </c>
      <c r="J421">
        <v>934</v>
      </c>
      <c r="K421">
        <v>861</v>
      </c>
      <c r="L421" s="5">
        <v>44618</v>
      </c>
      <c r="M421" s="5">
        <v>44301</v>
      </c>
      <c r="N421" s="5">
        <v>44525</v>
      </c>
      <c r="O421" s="5">
        <v>44630</v>
      </c>
      <c r="P421" s="56">
        <v>44617</v>
      </c>
      <c r="Q421" s="39">
        <f>RANK(E421,$E$3:$E$485)</f>
        <v>419</v>
      </c>
      <c r="R421" s="2">
        <f>VLOOKUP(C421,Quals!$A$2:$C$23,3,FALSE)</f>
        <v>1167</v>
      </c>
      <c r="S421" s="2" t="str">
        <f>_xlfn.IFNA(IF(OR(AND(G421&gt;=R421,L421&gt;=Quals!$F$3,L421&lt;=Quals!$H$3), OR(AND(H421&gt;=R421,M421&gt;=Quals!$F$3,M421&lt;=Quals!$H$3), OR(AND(I421&gt;=R421,N421&gt;=Quals!$F$3,N421&lt;=Quals!$H$3), OR(AND(J421&gt;=R421,O421&gt;=Quals!$F$3,O421&lt;=Quals!$H$3), OR(AND(K421&gt;=R421,P421&gt;=Quals!$F$3,P421&lt;=Quals!$H$3))))), MATCH((B421&amp;C421),Autos!C:C,0)),"Q",""),"")</f>
        <v/>
      </c>
      <c r="T421" s="1" t="str">
        <f>IF(AND(S421 = "Q", IF(ISNA(VLOOKUP((B421&amp;C421),Autos!C:C,1,FALSE)), "Not in Auto",)),"Check", "No need")</f>
        <v>No need</v>
      </c>
    </row>
    <row r="422" spans="1:20" x14ac:dyDescent="0.2">
      <c r="A422" t="str">
        <f>B422&amp;C422</f>
        <v>Patrick KROPPlong-jump</v>
      </c>
      <c r="B422" t="s">
        <v>5013</v>
      </c>
      <c r="C422" s="6" t="s">
        <v>37</v>
      </c>
      <c r="D422" s="5">
        <v>36888</v>
      </c>
      <c r="E422">
        <v>932</v>
      </c>
      <c r="F422" s="2">
        <v>23</v>
      </c>
      <c r="G422">
        <v>978</v>
      </c>
      <c r="H422">
        <v>956</v>
      </c>
      <c r="I422">
        <v>911</v>
      </c>
      <c r="J422">
        <v>898</v>
      </c>
      <c r="K422">
        <v>879</v>
      </c>
      <c r="L422" s="5">
        <v>44626</v>
      </c>
      <c r="M422" s="5">
        <v>44506</v>
      </c>
      <c r="N422" s="5">
        <v>44597</v>
      </c>
      <c r="O422" s="5">
        <v>44302</v>
      </c>
      <c r="P422" s="56">
        <v>44569</v>
      </c>
      <c r="Q422" s="39">
        <f>RANK(E422,$E$3:$E$485)</f>
        <v>420</v>
      </c>
      <c r="R422" s="2">
        <f>VLOOKUP(C422,Quals!$A$2:$C$23,3,FALSE)</f>
        <v>1186</v>
      </c>
      <c r="S422" s="2" t="str">
        <f>_xlfn.IFNA(IF(OR(AND(G422&gt;=R422,L422&gt;=Quals!$F$3,L422&lt;=Quals!$H$3), OR(AND(H422&gt;=R422,M422&gt;=Quals!$F$3,M422&lt;=Quals!$H$3), OR(AND(I422&gt;=R422,N422&gt;=Quals!$F$3,N422&lt;=Quals!$H$3), OR(AND(J422&gt;=R422,O422&gt;=Quals!$F$3,O422&lt;=Quals!$H$3), OR(AND(K422&gt;=R422,P422&gt;=Quals!$F$3,P422&lt;=Quals!$H$3))))), MATCH((B422&amp;C422),Autos!C:C,0)),"Q",""),"")</f>
        <v/>
      </c>
      <c r="T422" s="1" t="str">
        <f>IF(AND(S422 = "Q", IF(ISNA(VLOOKUP((B422&amp;C422),Autos!C:C,1,FALSE)), "Not in Auto",)),"Check", "No need")</f>
        <v>No need</v>
      </c>
    </row>
    <row r="423" spans="1:20" x14ac:dyDescent="0.2">
      <c r="A423" t="str">
        <f>B423&amp;C423</f>
        <v>Nic SHEN200m</v>
      </c>
      <c r="B423" t="s">
        <v>5006</v>
      </c>
      <c r="C423" s="5" t="s">
        <v>25</v>
      </c>
      <c r="D423" s="5">
        <v>44612</v>
      </c>
      <c r="E423">
        <v>930</v>
      </c>
      <c r="F423" s="2">
        <v>46</v>
      </c>
      <c r="G423">
        <v>958</v>
      </c>
      <c r="H423">
        <v>944</v>
      </c>
      <c r="I423">
        <v>932</v>
      </c>
      <c r="J423">
        <v>911</v>
      </c>
      <c r="K423">
        <v>861</v>
      </c>
      <c r="L423" s="5">
        <v>44618</v>
      </c>
      <c r="M423" s="5">
        <v>44602</v>
      </c>
      <c r="N423" s="5">
        <v>44618</v>
      </c>
      <c r="O423" s="5">
        <v>44617</v>
      </c>
      <c r="P423" s="56">
        <v>44583</v>
      </c>
      <c r="Q423" s="39">
        <f>RANK(E423,$E$3:$E$485)</f>
        <v>421</v>
      </c>
      <c r="R423" s="2">
        <f>VLOOKUP(C423,Quals!$A$2:$C$23,3,FALSE)</f>
        <v>1182</v>
      </c>
      <c r="S423" s="2" t="str">
        <f>_xlfn.IFNA(IF(OR(AND(G423&gt;=R423,L423&gt;=Quals!$F$3,L423&lt;=Quals!$H$3), OR(AND(H423&gt;=R423,M423&gt;=Quals!$F$3,M423&lt;=Quals!$H$3), OR(AND(I423&gt;=R423,N423&gt;=Quals!$F$3,N423&lt;=Quals!$H$3), OR(AND(J423&gt;=R423,O423&gt;=Quals!$F$3,O423&lt;=Quals!$H$3), OR(AND(K423&gt;=R423,P423&gt;=Quals!$F$3,P423&lt;=Quals!$H$3))))), MATCH((B423&amp;C423),Autos!C:C,0)),"Q",""),"")</f>
        <v/>
      </c>
      <c r="T423" s="1" t="str">
        <f>IF(AND(S423 = "Q", IF(ISNA(VLOOKUP((B423&amp;C423),Autos!C:C,1,FALSE)), "Not in Auto",)),"Check", "No need")</f>
        <v>No need</v>
      </c>
    </row>
    <row r="424" spans="1:20" x14ac:dyDescent="0.2">
      <c r="A424" t="str">
        <f>B424&amp;C424</f>
        <v>Tyson GENT200m</v>
      </c>
      <c r="B424" t="s">
        <v>5276</v>
      </c>
      <c r="C424" s="6" t="s">
        <v>25</v>
      </c>
      <c r="D424" s="5">
        <v>44640</v>
      </c>
      <c r="E424">
        <v>930</v>
      </c>
      <c r="F424" s="2">
        <v>47</v>
      </c>
      <c r="G424">
        <v>968</v>
      </c>
      <c r="H424">
        <v>959</v>
      </c>
      <c r="I424">
        <v>920</v>
      </c>
      <c r="J424">
        <v>898</v>
      </c>
      <c r="K424">
        <v>883</v>
      </c>
      <c r="L424" s="5">
        <v>44631</v>
      </c>
      <c r="M424" s="5">
        <v>44612</v>
      </c>
      <c r="N424" s="5">
        <v>44617</v>
      </c>
      <c r="O424" s="5">
        <v>44575</v>
      </c>
      <c r="P424" s="56">
        <v>44596</v>
      </c>
      <c r="Q424" s="39">
        <f>RANK(E424,$E$3:$E$485)</f>
        <v>421</v>
      </c>
      <c r="R424" s="2">
        <f>VLOOKUP(C424,Quals!$A$2:$C$23,3,FALSE)</f>
        <v>1182</v>
      </c>
      <c r="S424" s="2" t="str">
        <f>_xlfn.IFNA(IF(OR(AND(G424&gt;=R424,L424&gt;=Quals!$F$3,L424&lt;=Quals!$H$3), OR(AND(H424&gt;=R424,M424&gt;=Quals!$F$3,M424&lt;=Quals!$H$3), OR(AND(I424&gt;=R424,N424&gt;=Quals!$F$3,N424&lt;=Quals!$H$3), OR(AND(J424&gt;=R424,O424&gt;=Quals!$F$3,O424&lt;=Quals!$H$3), OR(AND(K424&gt;=R424,P424&gt;=Quals!$F$3,P424&lt;=Quals!$H$3))))), MATCH((B424&amp;C424),Autos!C:C,0)),"Q",""),"")</f>
        <v/>
      </c>
      <c r="T424" s="1" t="str">
        <f>IF(AND(S424 = "Q", IF(ISNA(VLOOKUP((B424&amp;C424),Autos!C:C,1,FALSE)), "Not in Auto",)),"Check", "No need")</f>
        <v>No need</v>
      </c>
    </row>
    <row r="425" spans="1:20" x14ac:dyDescent="0.2">
      <c r="A425" t="str">
        <f>B425&amp;C425</f>
        <v>Andrew GOSCHNIK400m</v>
      </c>
      <c r="B425" t="s">
        <v>569</v>
      </c>
      <c r="C425" s="6" t="s">
        <v>26</v>
      </c>
      <c r="D425" s="5">
        <v>44612</v>
      </c>
      <c r="E425">
        <v>930</v>
      </c>
      <c r="F425" s="2">
        <v>41</v>
      </c>
      <c r="G425">
        <v>970</v>
      </c>
      <c r="H425">
        <v>935</v>
      </c>
      <c r="I425">
        <v>931</v>
      </c>
      <c r="J425">
        <v>912</v>
      </c>
      <c r="K425">
        <v>887</v>
      </c>
      <c r="L425" s="5">
        <v>44604</v>
      </c>
      <c r="M425" s="5">
        <v>44299</v>
      </c>
      <c r="N425" s="5">
        <v>44298</v>
      </c>
      <c r="O425" s="5">
        <v>44308</v>
      </c>
      <c r="P425" s="56">
        <v>44307</v>
      </c>
      <c r="Q425" s="39">
        <f>RANK(E425,$E$3:$E$485)</f>
        <v>421</v>
      </c>
      <c r="R425" s="2">
        <f>VLOOKUP(C425,Quals!$A$2:$C$23,3,FALSE)</f>
        <v>1187</v>
      </c>
      <c r="S425" s="2" t="str">
        <f>_xlfn.IFNA(IF(OR(AND(G425&gt;=R425,L425&gt;=Quals!$F$3,L425&lt;=Quals!$H$3), OR(AND(H425&gt;=R425,M425&gt;=Quals!$F$3,M425&lt;=Quals!$H$3), OR(AND(I425&gt;=R425,N425&gt;=Quals!$F$3,N425&lt;=Quals!$H$3), OR(AND(J425&gt;=R425,O425&gt;=Quals!$F$3,O425&lt;=Quals!$H$3), OR(AND(K425&gt;=R425,P425&gt;=Quals!$F$3,P425&lt;=Quals!$H$3))))), MATCH((B425&amp;C425),Autos!C:C,0)),"Q",""),"")</f>
        <v/>
      </c>
      <c r="T425" s="1" t="str">
        <f>IF(AND(S425 = "Q", IF(ISNA(VLOOKUP((B425&amp;C425),Autos!C:C,1,FALSE)), "Not in Auto",)),"Check", "No need")</f>
        <v>No need</v>
      </c>
    </row>
    <row r="426" spans="1:20" x14ac:dyDescent="0.2">
      <c r="A426" t="str">
        <f>B426&amp;C426</f>
        <v>Matthew GOUGH800m</v>
      </c>
      <c r="B426" t="s">
        <v>5278</v>
      </c>
      <c r="C426" s="5" t="s">
        <v>27</v>
      </c>
      <c r="D426" s="5">
        <v>1999</v>
      </c>
      <c r="E426">
        <v>930</v>
      </c>
      <c r="F426" s="2">
        <v>41</v>
      </c>
      <c r="G426">
        <v>950</v>
      </c>
      <c r="H426">
        <v>936</v>
      </c>
      <c r="I426">
        <v>925</v>
      </c>
      <c r="J426">
        <v>918</v>
      </c>
      <c r="K426">
        <v>906</v>
      </c>
      <c r="L426" s="5">
        <v>44600</v>
      </c>
      <c r="M426" s="5">
        <v>44630</v>
      </c>
      <c r="N426" s="5">
        <v>44618</v>
      </c>
      <c r="O426" s="5">
        <v>44581</v>
      </c>
      <c r="P426" s="56">
        <v>44617</v>
      </c>
      <c r="Q426" s="39">
        <f>RANK(E426,$E$3:$E$485)</f>
        <v>421</v>
      </c>
      <c r="R426" s="2">
        <f>VLOOKUP(C426,Quals!$A$2:$C$23,3,FALSE)</f>
        <v>1167</v>
      </c>
      <c r="S426" s="2" t="str">
        <f>_xlfn.IFNA(IF(OR(AND(G426&gt;=R426,L426&gt;=Quals!$F$3,L426&lt;=Quals!$H$3), OR(AND(H426&gt;=R426,M426&gt;=Quals!$F$3,M426&lt;=Quals!$H$3), OR(AND(I426&gt;=R426,N426&gt;=Quals!$F$3,N426&lt;=Quals!$H$3), OR(AND(J426&gt;=R426,O426&gt;=Quals!$F$3,O426&lt;=Quals!$H$3), OR(AND(K426&gt;=R426,P426&gt;=Quals!$F$3,P426&lt;=Quals!$H$3))))), MATCH((B426&amp;C426),Autos!C:C,0)),"Q",""),"")</f>
        <v/>
      </c>
      <c r="T426" s="1" t="str">
        <f>IF(AND(S426 = "Q", IF(ISNA(VLOOKUP((B426&amp;C426),Autos!C:C,1,FALSE)), "Not in Auto",)),"Check", "No need")</f>
        <v>No need</v>
      </c>
    </row>
    <row r="427" spans="1:20" x14ac:dyDescent="0.2">
      <c r="A427" t="str">
        <f>B427&amp;C427</f>
        <v>Drew FRYER10000m</v>
      </c>
      <c r="B427" t="s">
        <v>667</v>
      </c>
      <c r="C427" s="5" t="s">
        <v>30</v>
      </c>
      <c r="D427" s="5">
        <v>36906</v>
      </c>
      <c r="E427">
        <v>930</v>
      </c>
      <c r="F427" s="2">
        <v>25</v>
      </c>
      <c r="G427">
        <v>953</v>
      </c>
      <c r="H427">
        <v>905</v>
      </c>
      <c r="L427" s="5">
        <v>44318</v>
      </c>
      <c r="M427" s="5">
        <v>44527</v>
      </c>
      <c r="N427" s="5"/>
      <c r="O427" s="5"/>
      <c r="P427" s="56"/>
      <c r="Q427" s="39">
        <f>RANK(E427,$E$3:$E$485)</f>
        <v>421</v>
      </c>
      <c r="R427" s="2">
        <f>VLOOKUP(C427,Quals!$A$2:$C$23,3,FALSE)</f>
        <v>1182</v>
      </c>
      <c r="S427" s="2" t="str">
        <f>_xlfn.IFNA(IF(OR(AND(G427&gt;=R427,L427&gt;=Quals!$F$3,L427&lt;=Quals!$H$3), OR(AND(H427&gt;=R427,M427&gt;=Quals!$F$3,M427&lt;=Quals!$H$3), OR(AND(I427&gt;=R427,N427&gt;=Quals!$F$3,N427&lt;=Quals!$H$3), OR(AND(J427&gt;=R427,O427&gt;=Quals!$F$3,O427&lt;=Quals!$H$3), OR(AND(K427&gt;=R427,P427&gt;=Quals!$F$3,P427&lt;=Quals!$H$3))))), MATCH((B427&amp;C427),Autos!C:C,0)),"Q",""),"")</f>
        <v/>
      </c>
      <c r="T427" s="1" t="str">
        <f>IF(AND(S427 = "Q", IF(ISNA(VLOOKUP((B427&amp;C427),Autos!C:C,1,FALSE)), "Not in Auto",)),"Check", "No need")</f>
        <v>No need</v>
      </c>
    </row>
    <row r="428" spans="1:20" x14ac:dyDescent="0.2">
      <c r="A428" t="str">
        <f>B428&amp;C428</f>
        <v>Nicholas DYSONdiscus-throw</v>
      </c>
      <c r="B428" t="s">
        <v>792</v>
      </c>
      <c r="C428" s="5" t="s">
        <v>40</v>
      </c>
      <c r="D428" s="5">
        <v>35930</v>
      </c>
      <c r="E428">
        <v>930</v>
      </c>
      <c r="F428" s="2">
        <v>5</v>
      </c>
      <c r="G428">
        <v>917</v>
      </c>
      <c r="H428">
        <v>905</v>
      </c>
      <c r="I428">
        <v>893</v>
      </c>
      <c r="J428">
        <v>916</v>
      </c>
      <c r="K428">
        <v>894</v>
      </c>
      <c r="L428" s="5">
        <v>44303</v>
      </c>
      <c r="M428" s="5">
        <v>44618</v>
      </c>
      <c r="N428" s="5">
        <v>44280</v>
      </c>
      <c r="O428" s="5">
        <v>44604</v>
      </c>
      <c r="P428" s="56">
        <v>44520</v>
      </c>
      <c r="Q428" s="39">
        <f>RANK(E428,$E$3:$E$485)</f>
        <v>421</v>
      </c>
      <c r="R428" s="2">
        <f>VLOOKUP(C428,Quals!$A$2:$C$23,3,FALSE)</f>
        <v>1171</v>
      </c>
      <c r="S428" s="2" t="str">
        <f>_xlfn.IFNA(IF(OR(AND(G428&gt;=R428,L428&gt;=Quals!$F$3,L428&lt;=Quals!$H$3), OR(AND(H428&gt;=R428,M428&gt;=Quals!$F$3,M428&lt;=Quals!$H$3), OR(AND(I428&gt;=R428,N428&gt;=Quals!$F$3,N428&lt;=Quals!$H$3), OR(AND(J428&gt;=R428,O428&gt;=Quals!$F$3,O428&lt;=Quals!$H$3), OR(AND(K428&gt;=R428,P428&gt;=Quals!$F$3,P428&lt;=Quals!$H$3))))), MATCH((B428&amp;C428),Autos!C:C,0)),"Q",""),"")</f>
        <v/>
      </c>
      <c r="T428" s="1" t="str">
        <f>IF(AND(S428 = "Q", IF(ISNA(VLOOKUP((B428&amp;C428),Autos!C:C,1,FALSE)), "Not in Auto",)),"Check", "No need")</f>
        <v>No need</v>
      </c>
    </row>
    <row r="429" spans="1:20" x14ac:dyDescent="0.2">
      <c r="A429" t="str">
        <f>B429&amp;C429</f>
        <v>Harry CALLOW200m</v>
      </c>
      <c r="B429" t="s">
        <v>5007</v>
      </c>
      <c r="C429" s="6" t="s">
        <v>25</v>
      </c>
      <c r="D429" s="5">
        <v>44612</v>
      </c>
      <c r="E429">
        <v>927</v>
      </c>
      <c r="F429" s="2">
        <v>48</v>
      </c>
      <c r="G429">
        <v>961</v>
      </c>
      <c r="H429">
        <v>929</v>
      </c>
      <c r="I429">
        <v>929</v>
      </c>
      <c r="J429">
        <v>921</v>
      </c>
      <c r="K429">
        <v>849</v>
      </c>
      <c r="L429" s="5">
        <v>44611</v>
      </c>
      <c r="M429" s="5">
        <v>44367</v>
      </c>
      <c r="N429" s="5">
        <v>44583</v>
      </c>
      <c r="O429" s="5">
        <v>44626</v>
      </c>
      <c r="P429" s="56">
        <v>44359</v>
      </c>
      <c r="Q429" s="39">
        <f>RANK(E429,$E$3:$E$485)</f>
        <v>427</v>
      </c>
      <c r="R429" s="2">
        <f>VLOOKUP(C429,Quals!$A$2:$C$23,3,FALSE)</f>
        <v>1182</v>
      </c>
      <c r="S429" s="2" t="str">
        <f>_xlfn.IFNA(IF(OR(AND(G429&gt;=R429,L429&gt;=Quals!$F$3,L429&lt;=Quals!$H$3), OR(AND(H429&gt;=R429,M429&gt;=Quals!$F$3,M429&lt;=Quals!$H$3), OR(AND(I429&gt;=R429,N429&gt;=Quals!$F$3,N429&lt;=Quals!$H$3), OR(AND(J429&gt;=R429,O429&gt;=Quals!$F$3,O429&lt;=Quals!$H$3), OR(AND(K429&gt;=R429,P429&gt;=Quals!$F$3,P429&lt;=Quals!$H$3))))), MATCH((B429&amp;C429),Autos!C:C,0)),"Q",""),"")</f>
        <v/>
      </c>
      <c r="T429" s="1" t="str">
        <f>IF(AND(S429 = "Q", IF(ISNA(VLOOKUP((B429&amp;C429),Autos!C:C,1,FALSE)), "Not in Auto",)),"Check", "No need")</f>
        <v>No need</v>
      </c>
    </row>
    <row r="430" spans="1:20" x14ac:dyDescent="0.2">
      <c r="A430" t="str">
        <f>B430&amp;C430</f>
        <v>Max GREEN800m</v>
      </c>
      <c r="B430" t="s">
        <v>900</v>
      </c>
      <c r="C430" s="5" t="s">
        <v>27</v>
      </c>
      <c r="D430" s="5">
        <v>1999</v>
      </c>
      <c r="E430">
        <v>927</v>
      </c>
      <c r="F430" s="2">
        <v>42</v>
      </c>
      <c r="G430">
        <v>972</v>
      </c>
      <c r="H430">
        <v>935</v>
      </c>
      <c r="I430">
        <v>934</v>
      </c>
      <c r="J430">
        <v>901</v>
      </c>
      <c r="K430">
        <v>836</v>
      </c>
      <c r="L430" s="5">
        <v>44612</v>
      </c>
      <c r="M430" s="5">
        <v>44574</v>
      </c>
      <c r="N430" s="5">
        <v>44604</v>
      </c>
      <c r="O430" s="5">
        <v>44622</v>
      </c>
      <c r="P430" s="56">
        <v>44611</v>
      </c>
      <c r="Q430" s="39">
        <f>RANK(E430,$E$3:$E$485)</f>
        <v>427</v>
      </c>
      <c r="R430" s="2">
        <f>VLOOKUP(C430,Quals!$A$2:$C$23,3,FALSE)</f>
        <v>1167</v>
      </c>
      <c r="S430" s="2" t="str">
        <f>_xlfn.IFNA(IF(OR(AND(G430&gt;=R430,L430&gt;=Quals!$F$3,L430&lt;=Quals!$H$3), OR(AND(H430&gt;=R430,M430&gt;=Quals!$F$3,M430&lt;=Quals!$H$3), OR(AND(I430&gt;=R430,N430&gt;=Quals!$F$3,N430&lt;=Quals!$H$3), OR(AND(J430&gt;=R430,O430&gt;=Quals!$F$3,O430&lt;=Quals!$H$3), OR(AND(K430&gt;=R430,P430&gt;=Quals!$F$3,P430&lt;=Quals!$H$3))))), MATCH((B430&amp;C430),Autos!C:C,0)),"Q",""),"")</f>
        <v/>
      </c>
      <c r="T430" s="1" t="str">
        <f>IF(AND(S430 = "Q", IF(ISNA(VLOOKUP((B430&amp;C430),Autos!C:C,1,FALSE)), "Not in Auto",)),"Check", "No need")</f>
        <v>No need</v>
      </c>
    </row>
    <row r="431" spans="1:20" x14ac:dyDescent="0.2">
      <c r="A431" t="str">
        <f>B431&amp;C431</f>
        <v>Angus DEIGHTON200m</v>
      </c>
      <c r="B431" t="s">
        <v>578</v>
      </c>
      <c r="C431" s="5" t="s">
        <v>25</v>
      </c>
      <c r="D431" s="5">
        <v>37663</v>
      </c>
      <c r="E431">
        <v>926</v>
      </c>
      <c r="F431" s="2">
        <v>49</v>
      </c>
      <c r="G431">
        <v>961</v>
      </c>
      <c r="H431">
        <v>939</v>
      </c>
      <c r="I431">
        <v>922</v>
      </c>
      <c r="J431">
        <v>902</v>
      </c>
      <c r="K431">
        <v>889</v>
      </c>
      <c r="L431" s="5">
        <v>44485</v>
      </c>
      <c r="M431" s="5">
        <v>44465</v>
      </c>
      <c r="N431" s="5">
        <v>44465</v>
      </c>
      <c r="O431" s="5">
        <v>44300</v>
      </c>
      <c r="P431" s="56">
        <v>44527</v>
      </c>
      <c r="Q431" s="39">
        <f>RANK(E431,$E$3:$E$485)</f>
        <v>429</v>
      </c>
      <c r="R431" s="2">
        <f>VLOOKUP(C431,Quals!$A$2:$C$23,3,FALSE)</f>
        <v>1182</v>
      </c>
      <c r="S431" s="2" t="str">
        <f>_xlfn.IFNA(IF(OR(AND(G431&gt;=R431,L431&gt;=Quals!$F$3,L431&lt;=Quals!$H$3), OR(AND(H431&gt;=R431,M431&gt;=Quals!$F$3,M431&lt;=Quals!$H$3), OR(AND(I431&gt;=R431,N431&gt;=Quals!$F$3,N431&lt;=Quals!$H$3), OR(AND(J431&gt;=R431,O431&gt;=Quals!$F$3,O431&lt;=Quals!$H$3), OR(AND(K431&gt;=R431,P431&gt;=Quals!$F$3,P431&lt;=Quals!$H$3))))), MATCH((B431&amp;C431),Autos!C:C,0)),"Q",""),"")</f>
        <v/>
      </c>
      <c r="T431" s="1" t="str">
        <f>IF(AND(S431 = "Q", IF(ISNA(VLOOKUP((B431&amp;C431),Autos!C:C,1,FALSE)), "Not in Auto",)),"Check", "No need")</f>
        <v>No need</v>
      </c>
    </row>
    <row r="432" spans="1:20" x14ac:dyDescent="0.2">
      <c r="A432" t="str">
        <f>B432&amp;C432</f>
        <v>Dylan RICHARDSON20km-race-walking</v>
      </c>
      <c r="B432" t="s">
        <v>824</v>
      </c>
      <c r="C432" s="5" t="s">
        <v>81</v>
      </c>
      <c r="D432" s="5">
        <v>36816</v>
      </c>
      <c r="E432">
        <v>926</v>
      </c>
      <c r="F432" s="2">
        <v>9</v>
      </c>
      <c r="G432">
        <v>959</v>
      </c>
      <c r="H432">
        <v>888</v>
      </c>
      <c r="I432">
        <v>856</v>
      </c>
      <c r="L432" s="5">
        <v>44605</v>
      </c>
      <c r="M432" s="5">
        <v>44282</v>
      </c>
      <c r="N432" s="5">
        <v>44318</v>
      </c>
      <c r="O432" s="5"/>
      <c r="P432" s="56"/>
      <c r="Q432" s="39">
        <f>RANK(E432,$E$3:$E$485)</f>
        <v>429</v>
      </c>
      <c r="R432" s="2">
        <f>VLOOKUP(C432,Quals!$A$2:$C$23,3,FALSE)</f>
        <v>1149</v>
      </c>
      <c r="S432" s="2" t="str">
        <f>_xlfn.IFNA(IF(OR(AND(G432&gt;=R432,L432&gt;=Quals!$F$3,L432&lt;=Quals!$H$3), OR(AND(H432&gt;=R432,M432&gt;=Quals!$F$3,M432&lt;=Quals!$H$3), OR(AND(I432&gt;=R432,N432&gt;=Quals!$F$3,N432&lt;=Quals!$H$3), OR(AND(J432&gt;=R432,O432&gt;=Quals!$F$3,O432&lt;=Quals!$H$3), OR(AND(K432&gt;=R432,P432&gt;=Quals!$F$3,P432&lt;=Quals!$H$3))))), MATCH((B432&amp;C432),Autos!C:C,0)),"Q",""),"")</f>
        <v/>
      </c>
      <c r="T432" s="1" t="str">
        <f>IF(AND(S432 = "Q", IF(ISNA(VLOOKUP((B432&amp;C432),Autos!C:C,1,FALSE)), "Not in Auto",)),"Check", "No need")</f>
        <v>No need</v>
      </c>
    </row>
    <row r="433" spans="1:20" x14ac:dyDescent="0.2">
      <c r="A433" t="str">
        <f>B433&amp;C433</f>
        <v>Kye MASON200m</v>
      </c>
      <c r="B433" t="s">
        <v>5008</v>
      </c>
      <c r="C433" s="5" t="s">
        <v>25</v>
      </c>
      <c r="D433" s="5">
        <v>44612</v>
      </c>
      <c r="E433">
        <v>925</v>
      </c>
      <c r="F433" s="2">
        <v>50</v>
      </c>
      <c r="G433">
        <v>940</v>
      </c>
      <c r="H433">
        <v>926</v>
      </c>
      <c r="I433">
        <v>921</v>
      </c>
      <c r="J433">
        <v>913</v>
      </c>
      <c r="K433">
        <v>909</v>
      </c>
      <c r="L433" s="5">
        <v>44310</v>
      </c>
      <c r="M433" s="5">
        <v>44625</v>
      </c>
      <c r="N433" s="5">
        <v>44618</v>
      </c>
      <c r="O433" s="5">
        <v>44583</v>
      </c>
      <c r="P433" s="56">
        <v>44285</v>
      </c>
      <c r="Q433" s="39">
        <f>RANK(E433,$E$3:$E$485)</f>
        <v>431</v>
      </c>
      <c r="R433" s="2">
        <f>VLOOKUP(C433,Quals!$A$2:$C$23,3,FALSE)</f>
        <v>1182</v>
      </c>
      <c r="S433" s="2" t="str">
        <f>_xlfn.IFNA(IF(OR(AND(G433&gt;=R433,L433&gt;=Quals!$F$3,L433&lt;=Quals!$H$3), OR(AND(H433&gt;=R433,M433&gt;=Quals!$F$3,M433&lt;=Quals!$H$3), OR(AND(I433&gt;=R433,N433&gt;=Quals!$F$3,N433&lt;=Quals!$H$3), OR(AND(J433&gt;=R433,O433&gt;=Quals!$F$3,O433&lt;=Quals!$H$3), OR(AND(K433&gt;=R433,P433&gt;=Quals!$F$3,P433&lt;=Quals!$H$3))))), MATCH((B433&amp;C433),Autos!C:C,0)),"Q",""),"")</f>
        <v/>
      </c>
      <c r="T433" s="1" t="str">
        <f>IF(AND(S433 = "Q", IF(ISNA(VLOOKUP((B433&amp;C433),Autos!C:C,1,FALSE)), "Not in Auto",)),"Check", "No need")</f>
        <v>No need</v>
      </c>
    </row>
    <row r="434" spans="1:20" x14ac:dyDescent="0.2">
      <c r="A434" t="str">
        <f>B434&amp;C434</f>
        <v>Toshi BUTLIN200m</v>
      </c>
      <c r="B434" t="s">
        <v>551</v>
      </c>
      <c r="C434" s="5" t="s">
        <v>25</v>
      </c>
      <c r="D434" s="5">
        <v>44701</v>
      </c>
      <c r="E434">
        <v>924</v>
      </c>
      <c r="F434" s="2">
        <v>51</v>
      </c>
      <c r="G434">
        <v>971</v>
      </c>
      <c r="H434">
        <v>939</v>
      </c>
      <c r="I434">
        <v>914</v>
      </c>
      <c r="J434">
        <v>894</v>
      </c>
      <c r="K434">
        <v>878</v>
      </c>
      <c r="L434" s="5">
        <v>44626</v>
      </c>
      <c r="M434" s="5">
        <v>44485</v>
      </c>
      <c r="N434" s="5">
        <v>44471</v>
      </c>
      <c r="O434" s="5">
        <v>44549</v>
      </c>
      <c r="P434" s="56">
        <v>44305</v>
      </c>
      <c r="Q434" s="39">
        <f>RANK(E434,$E$3:$E$485)</f>
        <v>432</v>
      </c>
      <c r="R434" s="2">
        <f>VLOOKUP(C434,Quals!$A$2:$C$23,3,FALSE)</f>
        <v>1182</v>
      </c>
      <c r="S434" s="2" t="str">
        <f>_xlfn.IFNA(IF(OR(AND(G434&gt;=R434,L434&gt;=Quals!$F$3,L434&lt;=Quals!$H$3), OR(AND(H434&gt;=R434,M434&gt;=Quals!$F$3,M434&lt;=Quals!$H$3), OR(AND(I434&gt;=R434,N434&gt;=Quals!$F$3,N434&lt;=Quals!$H$3), OR(AND(J434&gt;=R434,O434&gt;=Quals!$F$3,O434&lt;=Quals!$H$3), OR(AND(K434&gt;=R434,P434&gt;=Quals!$F$3,P434&lt;=Quals!$H$3))))), MATCH((B434&amp;C434),Autos!C:C,0)),"Q",""),"")</f>
        <v/>
      </c>
      <c r="T434" s="1" t="str">
        <f>IF(AND(S434 = "Q", IF(ISNA(VLOOKUP((B434&amp;C434),Autos!C:C,1,FALSE)), "Not in Auto",)),"Check", "No need")</f>
        <v>No need</v>
      </c>
    </row>
    <row r="435" spans="1:20" x14ac:dyDescent="0.2">
      <c r="A435" t="str">
        <f>B435&amp;C435</f>
        <v>Alexander CREAK200m</v>
      </c>
      <c r="B435" t="s">
        <v>580</v>
      </c>
      <c r="C435" s="5" t="s">
        <v>25</v>
      </c>
      <c r="D435" s="5">
        <v>44640</v>
      </c>
      <c r="E435">
        <v>924</v>
      </c>
      <c r="F435" s="2">
        <v>52</v>
      </c>
      <c r="G435">
        <v>928</v>
      </c>
      <c r="H435">
        <v>935</v>
      </c>
      <c r="I435">
        <v>927</v>
      </c>
      <c r="J435">
        <v>913</v>
      </c>
      <c r="K435">
        <v>881</v>
      </c>
      <c r="L435" s="5">
        <v>44276</v>
      </c>
      <c r="M435" s="5">
        <v>44300</v>
      </c>
      <c r="N435" s="5">
        <v>44300</v>
      </c>
      <c r="O435" s="5">
        <v>44276</v>
      </c>
      <c r="P435" s="56">
        <v>44616</v>
      </c>
      <c r="Q435" s="39">
        <f>RANK(E435,$E$3:$E$485)</f>
        <v>432</v>
      </c>
      <c r="R435" s="2">
        <f>VLOOKUP(C435,Quals!$A$2:$C$23,3,FALSE)</f>
        <v>1182</v>
      </c>
      <c r="S435" s="2" t="str">
        <f>_xlfn.IFNA(IF(OR(AND(G435&gt;=R435,L435&gt;=Quals!$F$3,L435&lt;=Quals!$H$3), OR(AND(H435&gt;=R435,M435&gt;=Quals!$F$3,M435&lt;=Quals!$H$3), OR(AND(I435&gt;=R435,N435&gt;=Quals!$F$3,N435&lt;=Quals!$H$3), OR(AND(J435&gt;=R435,O435&gt;=Quals!$F$3,O435&lt;=Quals!$H$3), OR(AND(K435&gt;=R435,P435&gt;=Quals!$F$3,P435&lt;=Quals!$H$3))))), MATCH((B435&amp;C435),Autos!C:C,0)),"Q",""),"")</f>
        <v/>
      </c>
      <c r="T435" s="1" t="str">
        <f>IF(AND(S435 = "Q", IF(ISNA(VLOOKUP((B435&amp;C435),Autos!C:C,1,FALSE)), "Not in Auto",)),"Check", "No need")</f>
        <v>No need</v>
      </c>
    </row>
    <row r="436" spans="1:20" x14ac:dyDescent="0.2">
      <c r="A436" t="str">
        <f>B436&amp;C436</f>
        <v>Phillip BAKER200m</v>
      </c>
      <c r="B436" t="s">
        <v>557</v>
      </c>
      <c r="C436" s="5" t="s">
        <v>25</v>
      </c>
      <c r="D436" s="5">
        <v>37263</v>
      </c>
      <c r="E436">
        <v>922</v>
      </c>
      <c r="F436" s="2">
        <v>53</v>
      </c>
      <c r="G436">
        <v>946</v>
      </c>
      <c r="H436">
        <v>933</v>
      </c>
      <c r="I436">
        <v>913</v>
      </c>
      <c r="J436">
        <v>910</v>
      </c>
      <c r="K436">
        <v>908</v>
      </c>
      <c r="L436" s="5">
        <v>44548</v>
      </c>
      <c r="M436" s="5">
        <v>44569</v>
      </c>
      <c r="N436" s="5">
        <v>44612</v>
      </c>
      <c r="O436" s="5">
        <v>44289</v>
      </c>
      <c r="P436" s="56">
        <v>44527</v>
      </c>
      <c r="Q436" s="39">
        <f>RANK(E436,$E$3:$E$485)</f>
        <v>434</v>
      </c>
      <c r="R436" s="2">
        <f>VLOOKUP(C436,Quals!$A$2:$C$23,3,FALSE)</f>
        <v>1182</v>
      </c>
      <c r="S436" s="2" t="str">
        <f>_xlfn.IFNA(IF(OR(AND(G436&gt;=R436,L436&gt;=Quals!$F$3,L436&lt;=Quals!$H$3), OR(AND(H436&gt;=R436,M436&gt;=Quals!$F$3,M436&lt;=Quals!$H$3), OR(AND(I436&gt;=R436,N436&gt;=Quals!$F$3,N436&lt;=Quals!$H$3), OR(AND(J436&gt;=R436,O436&gt;=Quals!$F$3,O436&lt;=Quals!$H$3), OR(AND(K436&gt;=R436,P436&gt;=Quals!$F$3,P436&lt;=Quals!$H$3))))), MATCH((B436&amp;C436),Autos!C:C,0)),"Q",""),"")</f>
        <v/>
      </c>
      <c r="T436" s="1" t="str">
        <f>IF(AND(S436 = "Q", IF(ISNA(VLOOKUP((B436&amp;C436),Autos!C:C,1,FALSE)), "Not in Auto",)),"Check", "No need")</f>
        <v>No need</v>
      </c>
    </row>
    <row r="437" spans="1:20" x14ac:dyDescent="0.2">
      <c r="A437" t="str">
        <f>B437&amp;C437</f>
        <v>Jacob SESAR200m</v>
      </c>
      <c r="B437" t="s">
        <v>552</v>
      </c>
      <c r="C437" s="5" t="s">
        <v>25</v>
      </c>
      <c r="D437" s="5">
        <v>36223</v>
      </c>
      <c r="E437">
        <v>922</v>
      </c>
      <c r="F437" s="2">
        <v>54</v>
      </c>
      <c r="G437">
        <v>931</v>
      </c>
      <c r="H437">
        <v>933</v>
      </c>
      <c r="I437">
        <v>918</v>
      </c>
      <c r="J437">
        <v>907</v>
      </c>
      <c r="K437">
        <v>903</v>
      </c>
      <c r="L437" s="5">
        <v>44597</v>
      </c>
      <c r="M437" s="5">
        <v>44541</v>
      </c>
      <c r="N437" s="5">
        <v>44591</v>
      </c>
      <c r="O437" s="5">
        <v>44527</v>
      </c>
      <c r="P437" s="56">
        <v>44617</v>
      </c>
      <c r="Q437" s="39">
        <f>RANK(E437,$E$3:$E$485)</f>
        <v>434</v>
      </c>
      <c r="R437" s="2">
        <f>VLOOKUP(C437,Quals!$A$2:$C$23,3,FALSE)</f>
        <v>1182</v>
      </c>
      <c r="S437" s="2" t="str">
        <f>_xlfn.IFNA(IF(OR(AND(G437&gt;=R437,L437&gt;=Quals!$F$3,L437&lt;=Quals!$H$3), OR(AND(H437&gt;=R437,M437&gt;=Quals!$F$3,M437&lt;=Quals!$H$3), OR(AND(I437&gt;=R437,N437&gt;=Quals!$F$3,N437&lt;=Quals!$H$3), OR(AND(J437&gt;=R437,O437&gt;=Quals!$F$3,O437&lt;=Quals!$H$3), OR(AND(K437&gt;=R437,P437&gt;=Quals!$F$3,P437&lt;=Quals!$H$3))))), MATCH((B437&amp;C437),Autos!C:C,0)),"Q",""),"")</f>
        <v/>
      </c>
      <c r="T437" s="1" t="str">
        <f>IF(AND(S437 = "Q", IF(ISNA(VLOOKUP((B437&amp;C437),Autos!C:C,1,FALSE)), "Not in Auto",)),"Check", "No need")</f>
        <v>No need</v>
      </c>
    </row>
    <row r="438" spans="1:20" x14ac:dyDescent="0.2">
      <c r="A438" t="str">
        <f>B438&amp;C438</f>
        <v>Seth O'DONNELL10000m</v>
      </c>
      <c r="B438" t="s">
        <v>866</v>
      </c>
      <c r="C438" s="5" t="s">
        <v>30</v>
      </c>
      <c r="D438" s="5">
        <v>44581</v>
      </c>
      <c r="E438">
        <v>922</v>
      </c>
      <c r="F438" s="2">
        <v>26</v>
      </c>
      <c r="G438">
        <v>924</v>
      </c>
      <c r="H438">
        <v>921</v>
      </c>
      <c r="L438" s="5">
        <v>44587</v>
      </c>
      <c r="M438" s="5">
        <v>44619</v>
      </c>
      <c r="N438" s="5"/>
      <c r="O438" s="5"/>
      <c r="P438" s="56"/>
      <c r="Q438" s="39">
        <f>RANK(E438,$E$3:$E$485)</f>
        <v>434</v>
      </c>
      <c r="R438" s="2">
        <f>VLOOKUP(C438,Quals!$A$2:$C$23,3,FALSE)</f>
        <v>1182</v>
      </c>
      <c r="S438" s="2" t="str">
        <f>_xlfn.IFNA(IF(OR(AND(G438&gt;=R438,L438&gt;=Quals!$F$3,L438&lt;=Quals!$H$3), OR(AND(H438&gt;=R438,M438&gt;=Quals!$F$3,M438&lt;=Quals!$H$3), OR(AND(I438&gt;=R438,N438&gt;=Quals!$F$3,N438&lt;=Quals!$H$3), OR(AND(J438&gt;=R438,O438&gt;=Quals!$F$3,O438&lt;=Quals!$H$3), OR(AND(K438&gt;=R438,P438&gt;=Quals!$F$3,P438&lt;=Quals!$H$3))))), MATCH((B438&amp;C438),Autos!C:C,0)),"Q",""),"")</f>
        <v/>
      </c>
      <c r="T438" s="1" t="str">
        <f>IF(AND(S438 = "Q", IF(ISNA(VLOOKUP((B438&amp;C438),Autos!C:C,1,FALSE)), "Not in Auto",)),"Check", "No need")</f>
        <v>No need</v>
      </c>
    </row>
    <row r="439" spans="1:20" x14ac:dyDescent="0.2">
      <c r="A439" t="str">
        <f>B439&amp;C439</f>
        <v>Alastair CHRISTY10000m</v>
      </c>
      <c r="B439" t="s">
        <v>705</v>
      </c>
      <c r="C439" s="5" t="s">
        <v>30</v>
      </c>
      <c r="D439" s="5">
        <v>35757</v>
      </c>
      <c r="E439">
        <v>921</v>
      </c>
      <c r="F439" s="2">
        <v>27</v>
      </c>
      <c r="G439">
        <v>935</v>
      </c>
      <c r="H439">
        <v>901</v>
      </c>
      <c r="L439" s="5">
        <v>44590</v>
      </c>
      <c r="M439" s="5">
        <v>44297</v>
      </c>
      <c r="N439" s="5"/>
      <c r="O439" s="5"/>
      <c r="P439" s="56"/>
      <c r="Q439" s="39">
        <f>RANK(E439,$E$3:$E$485)</f>
        <v>437</v>
      </c>
      <c r="R439" s="2">
        <f>VLOOKUP(C439,Quals!$A$2:$C$23,3,FALSE)</f>
        <v>1182</v>
      </c>
      <c r="S439" s="2" t="str">
        <f>_xlfn.IFNA(IF(OR(AND(G439&gt;=R439,L439&gt;=Quals!$F$3,L439&lt;=Quals!$H$3), OR(AND(H439&gt;=R439,M439&gt;=Quals!$F$3,M439&lt;=Quals!$H$3), OR(AND(I439&gt;=R439,N439&gt;=Quals!$F$3,N439&lt;=Quals!$H$3), OR(AND(J439&gt;=R439,O439&gt;=Quals!$F$3,O439&lt;=Quals!$H$3), OR(AND(K439&gt;=R439,P439&gt;=Quals!$F$3,P439&lt;=Quals!$H$3))))), MATCH((B439&amp;C439),Autos!C:C,0)),"Q",""),"")</f>
        <v/>
      </c>
      <c r="T439" s="1" t="str">
        <f>IF(AND(S439 = "Q", IF(ISNA(VLOOKUP((B439&amp;C439),Autos!C:C,1,FALSE)), "Not in Auto",)),"Check", "No need")</f>
        <v>No need</v>
      </c>
    </row>
    <row r="440" spans="1:20" x14ac:dyDescent="0.2">
      <c r="A440" t="str">
        <f>B440&amp;C440</f>
        <v>Daniel HARTmarathon</v>
      </c>
      <c r="B440" t="s">
        <v>829</v>
      </c>
      <c r="C440" s="5" t="s">
        <v>82</v>
      </c>
      <c r="E440">
        <v>921</v>
      </c>
      <c r="F440" s="2">
        <v>15</v>
      </c>
      <c r="G440">
        <v>940</v>
      </c>
      <c r="H440">
        <v>903</v>
      </c>
      <c r="L440" s="5">
        <v>43898</v>
      </c>
      <c r="M440" s="5">
        <v>44542</v>
      </c>
      <c r="N440" s="5"/>
      <c r="O440" s="5"/>
      <c r="P440" s="56"/>
      <c r="Q440" s="39">
        <f>RANK(E440,$E$3:$E$485)</f>
        <v>437</v>
      </c>
      <c r="R440" s="2" t="str">
        <f>VLOOKUP(C440,Quals!$A$2:$C$23,3,FALSE)</f>
        <v>Discr.</v>
      </c>
      <c r="S440" s="2" t="str">
        <f>_xlfn.IFNA(IF(OR(AND(G440&gt;=R440,L440&gt;=Quals!$F$3,L440&lt;=Quals!$H$3), OR(AND(H440&gt;=R440,M440&gt;=Quals!$F$3,M440&lt;=Quals!$H$3), OR(AND(I440&gt;=R440,N440&gt;=Quals!$F$3,N440&lt;=Quals!$H$3), OR(AND(J440&gt;=R440,O440&gt;=Quals!$F$3,O440&lt;=Quals!$H$3), OR(AND(K440&gt;=R440,P440&gt;=Quals!$F$3,P440&lt;=Quals!$H$3))))), MATCH((B440&amp;C440),Autos!C:C,0)),"Q",""),"")</f>
        <v/>
      </c>
      <c r="T440" s="1" t="str">
        <f>IF(AND(S440 = "Q", IF(ISNA(VLOOKUP((B440&amp;C440),Autos!C:C,1,FALSE)), "Not in Auto",)),"Check", "No need")</f>
        <v>No need</v>
      </c>
    </row>
    <row r="441" spans="1:20" x14ac:dyDescent="0.2">
      <c r="A441" t="str">
        <f>B441&amp;C441</f>
        <v>Luke GOSCHNIK200m</v>
      </c>
      <c r="B441" t="s">
        <v>583</v>
      </c>
      <c r="C441" s="5" t="s">
        <v>25</v>
      </c>
      <c r="D441" s="5">
        <v>37165</v>
      </c>
      <c r="E441">
        <v>920</v>
      </c>
      <c r="F441" s="2">
        <v>55</v>
      </c>
      <c r="G441">
        <v>931</v>
      </c>
      <c r="H441">
        <v>925</v>
      </c>
      <c r="I441">
        <v>921</v>
      </c>
      <c r="J441">
        <v>920</v>
      </c>
      <c r="K441">
        <v>905</v>
      </c>
      <c r="L441" s="5">
        <v>44612</v>
      </c>
      <c r="M441" s="5">
        <v>44591</v>
      </c>
      <c r="N441" s="5">
        <v>44591</v>
      </c>
      <c r="O441" s="5">
        <v>44548</v>
      </c>
      <c r="P441" s="56">
        <v>44612</v>
      </c>
      <c r="Q441" s="39">
        <f>RANK(E441,$E$3:$E$485)</f>
        <v>439</v>
      </c>
      <c r="R441" s="2">
        <f>VLOOKUP(C441,Quals!$A$2:$C$23,3,FALSE)</f>
        <v>1182</v>
      </c>
      <c r="S441" s="2" t="str">
        <f>_xlfn.IFNA(IF(OR(AND(G441&gt;=R441,L441&gt;=Quals!$F$3,L441&lt;=Quals!$H$3), OR(AND(H441&gt;=R441,M441&gt;=Quals!$F$3,M441&lt;=Quals!$H$3), OR(AND(I441&gt;=R441,N441&gt;=Quals!$F$3,N441&lt;=Quals!$H$3), OR(AND(J441&gt;=R441,O441&gt;=Quals!$F$3,O441&lt;=Quals!$H$3), OR(AND(K441&gt;=R441,P441&gt;=Quals!$F$3,P441&lt;=Quals!$H$3))))), MATCH((B441&amp;C441),Autos!C:C,0)),"Q",""),"")</f>
        <v/>
      </c>
      <c r="T441" s="1" t="str">
        <f>IF(AND(S441 = "Q", IF(ISNA(VLOOKUP((B441&amp;C441),Autos!C:C,1,FALSE)), "Not in Auto",)),"Check", "No need")</f>
        <v>No need</v>
      </c>
    </row>
    <row r="442" spans="1:20" x14ac:dyDescent="0.2">
      <c r="A442" t="str">
        <f>B442&amp;C442</f>
        <v>Callum BURNS800m</v>
      </c>
      <c r="B442" t="s">
        <v>5279</v>
      </c>
      <c r="C442" s="5" t="s">
        <v>27</v>
      </c>
      <c r="D442" s="5">
        <v>2000</v>
      </c>
      <c r="E442">
        <v>920</v>
      </c>
      <c r="F442" s="2">
        <v>43</v>
      </c>
      <c r="G442">
        <v>941</v>
      </c>
      <c r="H442">
        <v>926</v>
      </c>
      <c r="I442">
        <v>933</v>
      </c>
      <c r="J442">
        <v>922</v>
      </c>
      <c r="K442">
        <v>854</v>
      </c>
      <c r="L442" s="5">
        <v>44612</v>
      </c>
      <c r="M442" s="5">
        <v>44631</v>
      </c>
      <c r="N442" s="5">
        <v>44611</v>
      </c>
      <c r="O442" s="5">
        <v>44589</v>
      </c>
      <c r="P442" s="56">
        <v>44596</v>
      </c>
      <c r="Q442" s="39">
        <f>RANK(E442,$E$3:$E$485)</f>
        <v>439</v>
      </c>
      <c r="R442" s="2">
        <f>VLOOKUP(C442,Quals!$A$2:$C$23,3,FALSE)</f>
        <v>1167</v>
      </c>
      <c r="S442" s="2" t="str">
        <f>_xlfn.IFNA(IF(OR(AND(G442&gt;=R442,L442&gt;=Quals!$F$3,L442&lt;=Quals!$H$3), OR(AND(H442&gt;=R442,M442&gt;=Quals!$F$3,M442&lt;=Quals!$H$3), OR(AND(I442&gt;=R442,N442&gt;=Quals!$F$3,N442&lt;=Quals!$H$3), OR(AND(J442&gt;=R442,O442&gt;=Quals!$F$3,O442&lt;=Quals!$H$3), OR(AND(K442&gt;=R442,P442&gt;=Quals!$F$3,P442&lt;=Quals!$H$3))))), MATCH((B442&amp;C442),Autos!C:C,0)),"Q",""),"")</f>
        <v/>
      </c>
      <c r="T442" s="1" t="str">
        <f>IF(AND(S442 = "Q", IF(ISNA(VLOOKUP((B442&amp;C442),Autos!C:C,1,FALSE)), "Not in Auto",)),"Check", "No need")</f>
        <v>No need</v>
      </c>
    </row>
    <row r="443" spans="1:20" x14ac:dyDescent="0.2">
      <c r="A443" t="str">
        <f>B443&amp;C443</f>
        <v>Joshua TRAM800m</v>
      </c>
      <c r="B443" t="s">
        <v>647</v>
      </c>
      <c r="C443" s="5" t="s">
        <v>27</v>
      </c>
      <c r="E443">
        <v>920</v>
      </c>
      <c r="F443" s="2">
        <v>44</v>
      </c>
      <c r="G443">
        <v>929</v>
      </c>
      <c r="H443">
        <v>908</v>
      </c>
      <c r="I443">
        <v>918</v>
      </c>
      <c r="J443">
        <v>917</v>
      </c>
      <c r="K443">
        <v>901</v>
      </c>
      <c r="L443" s="5">
        <v>44618</v>
      </c>
      <c r="M443" s="5">
        <v>44591</v>
      </c>
      <c r="N443" s="5">
        <v>44630</v>
      </c>
      <c r="O443" s="5">
        <v>44525</v>
      </c>
      <c r="P443" s="56">
        <v>44305</v>
      </c>
      <c r="Q443" s="39">
        <f>RANK(E443,$E$3:$E$485)</f>
        <v>439</v>
      </c>
      <c r="R443" s="2">
        <f>VLOOKUP(C443,Quals!$A$2:$C$23,3,FALSE)</f>
        <v>1167</v>
      </c>
      <c r="S443" s="2" t="str">
        <f>_xlfn.IFNA(IF(OR(AND(G443&gt;=R443,L443&gt;=Quals!$F$3,L443&lt;=Quals!$H$3), OR(AND(H443&gt;=R443,M443&gt;=Quals!$F$3,M443&lt;=Quals!$H$3), OR(AND(I443&gt;=R443,N443&gt;=Quals!$F$3,N443&lt;=Quals!$H$3), OR(AND(J443&gt;=R443,O443&gt;=Quals!$F$3,O443&lt;=Quals!$H$3), OR(AND(K443&gt;=R443,P443&gt;=Quals!$F$3,P443&lt;=Quals!$H$3))))), MATCH((B443&amp;C443),Autos!C:C,0)),"Q",""),"")</f>
        <v/>
      </c>
      <c r="T443" s="1" t="str">
        <f>IF(AND(S443 = "Q", IF(ISNA(VLOOKUP((B443&amp;C443),Autos!C:C,1,FALSE)), "Not in Auto",)),"Check", "No need")</f>
        <v>No need</v>
      </c>
    </row>
    <row r="444" spans="1:20" x14ac:dyDescent="0.2">
      <c r="A444" t="str">
        <f>B444&amp;C444</f>
        <v>Harry FULLERTON200m</v>
      </c>
      <c r="B444" t="s">
        <v>895</v>
      </c>
      <c r="C444" s="5" t="s">
        <v>25</v>
      </c>
      <c r="D444" s="5">
        <v>35993</v>
      </c>
      <c r="E444">
        <v>919</v>
      </c>
      <c r="F444" s="2">
        <v>56</v>
      </c>
      <c r="G444">
        <v>970</v>
      </c>
      <c r="H444">
        <v>928</v>
      </c>
      <c r="I444">
        <v>916</v>
      </c>
      <c r="J444">
        <v>910</v>
      </c>
      <c r="K444">
        <v>871</v>
      </c>
      <c r="L444" s="5">
        <v>44612</v>
      </c>
      <c r="M444" s="5">
        <v>44591</v>
      </c>
      <c r="N444" s="5">
        <v>44591</v>
      </c>
      <c r="O444" s="5">
        <v>44612</v>
      </c>
      <c r="P444" s="56">
        <v>44604</v>
      </c>
      <c r="Q444" s="39">
        <f>RANK(E444,$E$3:$E$485)</f>
        <v>442</v>
      </c>
      <c r="R444" s="2">
        <f>VLOOKUP(C444,Quals!$A$2:$C$23,3,FALSE)</f>
        <v>1182</v>
      </c>
      <c r="S444" s="2" t="str">
        <f>_xlfn.IFNA(IF(OR(AND(G444&gt;=R444,L444&gt;=Quals!$F$3,L444&lt;=Quals!$H$3), OR(AND(H444&gt;=R444,M444&gt;=Quals!$F$3,M444&lt;=Quals!$H$3), OR(AND(I444&gt;=R444,N444&gt;=Quals!$F$3,N444&lt;=Quals!$H$3), OR(AND(J444&gt;=R444,O444&gt;=Quals!$F$3,O444&lt;=Quals!$H$3), OR(AND(K444&gt;=R444,P444&gt;=Quals!$F$3,P444&lt;=Quals!$H$3))))), MATCH((B444&amp;C444),Autos!C:C,0)),"Q",""),"")</f>
        <v/>
      </c>
      <c r="T444" s="1" t="str">
        <f>IF(AND(S444 = "Q", IF(ISNA(VLOOKUP((B444&amp;C444),Autos!C:C,1,FALSE)), "Not in Auto",)),"Check", "No need")</f>
        <v>No need</v>
      </c>
    </row>
    <row r="445" spans="1:20" x14ac:dyDescent="0.2">
      <c r="A445" t="str">
        <f>B445&amp;C445</f>
        <v>Kane SHIELDS800m</v>
      </c>
      <c r="B445" t="s">
        <v>1066</v>
      </c>
      <c r="C445" s="5" t="s">
        <v>27</v>
      </c>
      <c r="D445" s="5">
        <v>38201</v>
      </c>
      <c r="E445">
        <v>918</v>
      </c>
      <c r="F445" s="2">
        <v>45</v>
      </c>
      <c r="G445">
        <v>976</v>
      </c>
      <c r="H445">
        <v>949</v>
      </c>
      <c r="I445">
        <v>900</v>
      </c>
      <c r="J445">
        <v>877</v>
      </c>
      <c r="K445">
        <v>871</v>
      </c>
      <c r="L445" s="5">
        <v>44619</v>
      </c>
      <c r="M445" s="5">
        <v>44611</v>
      </c>
      <c r="N445" s="5">
        <v>44305</v>
      </c>
      <c r="O445" s="5">
        <v>44612</v>
      </c>
      <c r="P445" s="56">
        <v>44304</v>
      </c>
      <c r="Q445" s="39">
        <f>RANK(E445,$E$3:$E$485)</f>
        <v>443</v>
      </c>
      <c r="R445" s="2">
        <f>VLOOKUP(C445,Quals!$A$2:$C$23,3,FALSE)</f>
        <v>1167</v>
      </c>
      <c r="S445" s="2" t="str">
        <f>_xlfn.IFNA(IF(OR(AND(G445&gt;=R445,L445&gt;=Quals!$F$3,L445&lt;=Quals!$H$3), OR(AND(H445&gt;=R445,M445&gt;=Quals!$F$3,M445&lt;=Quals!$H$3), OR(AND(I445&gt;=R445,N445&gt;=Quals!$F$3,N445&lt;=Quals!$H$3), OR(AND(J445&gt;=R445,O445&gt;=Quals!$F$3,O445&lt;=Quals!$H$3), OR(AND(K445&gt;=R445,P445&gt;=Quals!$F$3,P445&lt;=Quals!$H$3))))), MATCH((B445&amp;C445),Autos!C:C,0)),"Q",""),"")</f>
        <v/>
      </c>
      <c r="T445" s="1" t="str">
        <f>IF(AND(S445 = "Q", IF(ISNA(VLOOKUP((B445&amp;C445),Autos!C:C,1,FALSE)), "Not in Auto",)),"Check", "No need")</f>
        <v>No need</v>
      </c>
    </row>
    <row r="446" spans="1:20" x14ac:dyDescent="0.2">
      <c r="A446" t="str">
        <f>B446&amp;C446</f>
        <v>Geordie HORE800m</v>
      </c>
      <c r="B446" t="s">
        <v>645</v>
      </c>
      <c r="C446" s="5" t="s">
        <v>27</v>
      </c>
      <c r="D446" s="5">
        <v>44581</v>
      </c>
      <c r="E446">
        <v>916</v>
      </c>
      <c r="F446" s="2">
        <v>46</v>
      </c>
      <c r="G446">
        <v>955</v>
      </c>
      <c r="H446">
        <v>947</v>
      </c>
      <c r="I446">
        <v>879</v>
      </c>
      <c r="J446">
        <v>890</v>
      </c>
      <c r="K446">
        <v>864</v>
      </c>
      <c r="L446" s="5">
        <v>44618</v>
      </c>
      <c r="M446" s="5">
        <v>44301</v>
      </c>
      <c r="N446" s="5">
        <v>44587</v>
      </c>
      <c r="O446" s="5">
        <v>44546</v>
      </c>
      <c r="P446" s="56">
        <v>44581</v>
      </c>
      <c r="Q446" s="39">
        <f>RANK(E446,$E$3:$E$485)</f>
        <v>444</v>
      </c>
      <c r="R446" s="2">
        <f>VLOOKUP(C446,Quals!$A$2:$C$23,3,FALSE)</f>
        <v>1167</v>
      </c>
      <c r="S446" s="2" t="str">
        <f>_xlfn.IFNA(IF(OR(AND(G446&gt;=R446,L446&gt;=Quals!$F$3,L446&lt;=Quals!$H$3), OR(AND(H446&gt;=R446,M446&gt;=Quals!$F$3,M446&lt;=Quals!$H$3), OR(AND(I446&gt;=R446,N446&gt;=Quals!$F$3,N446&lt;=Quals!$H$3), OR(AND(J446&gt;=R446,O446&gt;=Quals!$F$3,O446&lt;=Quals!$H$3), OR(AND(K446&gt;=R446,P446&gt;=Quals!$F$3,P446&lt;=Quals!$H$3))))), MATCH((B446&amp;C446),Autos!C:C,0)),"Q",""),"")</f>
        <v/>
      </c>
      <c r="T446" s="1" t="str">
        <f>IF(AND(S446 = "Q", IF(ISNA(VLOOKUP((B446&amp;C446),Autos!C:C,1,FALSE)), "Not in Auto",)),"Check", "No need")</f>
        <v>No need</v>
      </c>
    </row>
    <row r="447" spans="1:20" x14ac:dyDescent="0.2">
      <c r="A447" t="str">
        <f>B447&amp;C447</f>
        <v>Liam TULLYhigh-jump</v>
      </c>
      <c r="B447" t="s">
        <v>1097</v>
      </c>
      <c r="C447" s="5" t="s">
        <v>35</v>
      </c>
      <c r="D447" s="5">
        <v>37236</v>
      </c>
      <c r="E447">
        <v>915</v>
      </c>
      <c r="F447" s="2">
        <v>12</v>
      </c>
      <c r="G447">
        <v>914</v>
      </c>
      <c r="H447">
        <v>914</v>
      </c>
      <c r="I447">
        <v>914</v>
      </c>
      <c r="J447">
        <v>888</v>
      </c>
      <c r="K447">
        <v>897</v>
      </c>
      <c r="L447" s="5">
        <v>44275</v>
      </c>
      <c r="M447" s="5">
        <v>44597</v>
      </c>
      <c r="N447" s="5">
        <v>44303</v>
      </c>
      <c r="O447" s="5">
        <v>44611</v>
      </c>
      <c r="P447" s="56">
        <v>44590</v>
      </c>
      <c r="Q447" s="39">
        <f>RANK(E447,$E$3:$E$485)</f>
        <v>445</v>
      </c>
      <c r="R447" s="2">
        <f>VLOOKUP(C447,Quals!$A$2:$C$23,3,FALSE)</f>
        <v>1206</v>
      </c>
      <c r="S447" s="2" t="str">
        <f>_xlfn.IFNA(IF(OR(AND(G447&gt;=R447,L447&gt;=Quals!$F$3,L447&lt;=Quals!$H$3), OR(AND(H447&gt;=R447,M447&gt;=Quals!$F$3,M447&lt;=Quals!$H$3), OR(AND(I447&gt;=R447,N447&gt;=Quals!$F$3,N447&lt;=Quals!$H$3), OR(AND(J447&gt;=R447,O447&gt;=Quals!$F$3,O447&lt;=Quals!$H$3), OR(AND(K447&gt;=R447,P447&gt;=Quals!$F$3,P447&lt;=Quals!$H$3))))), MATCH((B447&amp;C447),Autos!C:C,0)),"Q",""),"")</f>
        <v/>
      </c>
      <c r="T447" s="1" t="str">
        <f>IF(AND(S447 = "Q", IF(ISNA(VLOOKUP((B447&amp;C447),Autos!C:C,1,FALSE)), "Not in Auto",)),"Check", "No need")</f>
        <v>No need</v>
      </c>
    </row>
    <row r="448" spans="1:20" x14ac:dyDescent="0.2">
      <c r="A448" t="str">
        <f>B448&amp;C448</f>
        <v>Alec DIAMONDpole-vault</v>
      </c>
      <c r="B448" t="s">
        <v>727</v>
      </c>
      <c r="C448" s="5" t="s">
        <v>36</v>
      </c>
      <c r="D448" s="5">
        <v>35651</v>
      </c>
      <c r="E448">
        <v>914</v>
      </c>
      <c r="F448" s="2">
        <v>15</v>
      </c>
      <c r="G448">
        <v>940</v>
      </c>
      <c r="H448">
        <v>940</v>
      </c>
      <c r="I448">
        <v>913</v>
      </c>
      <c r="J448">
        <v>886</v>
      </c>
      <c r="K448">
        <v>859</v>
      </c>
      <c r="L448" s="5">
        <v>44366</v>
      </c>
      <c r="M448" s="5">
        <v>44577</v>
      </c>
      <c r="N448" s="5">
        <v>44612</v>
      </c>
      <c r="O448" s="5">
        <v>44605</v>
      </c>
      <c r="P448" s="56">
        <v>44548</v>
      </c>
      <c r="Q448" s="39">
        <f>RANK(E448,$E$3:$E$485)</f>
        <v>446</v>
      </c>
      <c r="R448" s="2">
        <f>VLOOKUP(C448,Quals!$A$2:$C$23,3,FALSE)</f>
        <v>1212</v>
      </c>
      <c r="S448" s="2" t="str">
        <f>_xlfn.IFNA(IF(OR(AND(G448&gt;=R448,L448&gt;=Quals!$F$3,L448&lt;=Quals!$H$3), OR(AND(H448&gt;=R448,M448&gt;=Quals!$F$3,M448&lt;=Quals!$H$3), OR(AND(I448&gt;=R448,N448&gt;=Quals!$F$3,N448&lt;=Quals!$H$3), OR(AND(J448&gt;=R448,O448&gt;=Quals!$F$3,O448&lt;=Quals!$H$3), OR(AND(K448&gt;=R448,P448&gt;=Quals!$F$3,P448&lt;=Quals!$H$3))))), MATCH((B448&amp;C448),Autos!C:C,0)),"Q",""),"")</f>
        <v/>
      </c>
      <c r="T448" s="1" t="str">
        <f>IF(AND(S448 = "Q", IF(ISNA(VLOOKUP((B448&amp;C448),Autos!C:C,1,FALSE)), "Not in Auto",)),"Check", "No need")</f>
        <v>No need</v>
      </c>
    </row>
    <row r="449" spans="1:20" x14ac:dyDescent="0.2">
      <c r="A449" t="str">
        <f>B449&amp;C449</f>
        <v>Maris TRANQUILLE800m</v>
      </c>
      <c r="B449" t="s">
        <v>5280</v>
      </c>
      <c r="C449" s="5" t="s">
        <v>27</v>
      </c>
      <c r="D449" s="5">
        <v>44640</v>
      </c>
      <c r="E449">
        <v>913</v>
      </c>
      <c r="F449" s="2">
        <v>47</v>
      </c>
      <c r="G449">
        <v>960</v>
      </c>
      <c r="H449">
        <v>931</v>
      </c>
      <c r="I449">
        <v>913</v>
      </c>
      <c r="J449">
        <v>878</v>
      </c>
      <c r="K449">
        <v>862</v>
      </c>
      <c r="L449" s="5">
        <v>44596</v>
      </c>
      <c r="M449" s="5">
        <v>44631</v>
      </c>
      <c r="N449" s="5">
        <v>44612</v>
      </c>
      <c r="O449" s="5">
        <v>44575</v>
      </c>
      <c r="P449" s="56">
        <v>44617</v>
      </c>
      <c r="Q449" s="39">
        <f>RANK(E449,$E$3:$E$485)</f>
        <v>447</v>
      </c>
      <c r="R449" s="2">
        <f>VLOOKUP(C449,Quals!$A$2:$C$23,3,FALSE)</f>
        <v>1167</v>
      </c>
      <c r="S449" s="2" t="str">
        <f>_xlfn.IFNA(IF(OR(AND(G449&gt;=R449,L449&gt;=Quals!$F$3,L449&lt;=Quals!$H$3), OR(AND(H449&gt;=R449,M449&gt;=Quals!$F$3,M449&lt;=Quals!$H$3), OR(AND(I449&gt;=R449,N449&gt;=Quals!$F$3,N449&lt;=Quals!$H$3), OR(AND(J449&gt;=R449,O449&gt;=Quals!$F$3,O449&lt;=Quals!$H$3), OR(AND(K449&gt;=R449,P449&gt;=Quals!$F$3,P449&lt;=Quals!$H$3))))), MATCH((B449&amp;C449),Autos!C:C,0)),"Q",""),"")</f>
        <v/>
      </c>
      <c r="T449" s="1" t="str">
        <f>IF(AND(S449 = "Q", IF(ISNA(VLOOKUP((B449&amp;C449),Autos!C:C,1,FALSE)), "Not in Auto",)),"Check", "No need")</f>
        <v>No need</v>
      </c>
    </row>
    <row r="450" spans="1:20" x14ac:dyDescent="0.2">
      <c r="A450" t="str">
        <f>B450&amp;C450</f>
        <v>Cameron GILL800m</v>
      </c>
      <c r="B450" t="s">
        <v>644</v>
      </c>
      <c r="C450" s="5" t="s">
        <v>27</v>
      </c>
      <c r="D450" s="5">
        <v>44612</v>
      </c>
      <c r="E450">
        <v>907</v>
      </c>
      <c r="F450" s="2">
        <v>48</v>
      </c>
      <c r="G450">
        <v>933</v>
      </c>
      <c r="H450">
        <v>944</v>
      </c>
      <c r="I450">
        <v>920</v>
      </c>
      <c r="J450">
        <v>871</v>
      </c>
      <c r="K450">
        <v>853</v>
      </c>
      <c r="L450" s="5">
        <v>44282</v>
      </c>
      <c r="M450" s="5">
        <v>44548</v>
      </c>
      <c r="N450" s="5">
        <v>44300</v>
      </c>
      <c r="O450" s="5">
        <v>44611</v>
      </c>
      <c r="P450" s="56">
        <v>44301</v>
      </c>
      <c r="Q450" s="39">
        <f>RANK(E450,$E$3:$E$485)</f>
        <v>448</v>
      </c>
      <c r="R450" s="2">
        <f>VLOOKUP(C450,Quals!$A$2:$C$23,3,FALSE)</f>
        <v>1167</v>
      </c>
      <c r="S450" s="2" t="str">
        <f>_xlfn.IFNA(IF(OR(AND(G450&gt;=R450,L450&gt;=Quals!$F$3,L450&lt;=Quals!$H$3), OR(AND(H450&gt;=R450,M450&gt;=Quals!$F$3,M450&lt;=Quals!$H$3), OR(AND(I450&gt;=R450,N450&gt;=Quals!$F$3,N450&lt;=Quals!$H$3), OR(AND(J450&gt;=R450,O450&gt;=Quals!$F$3,O450&lt;=Quals!$H$3), OR(AND(K450&gt;=R450,P450&gt;=Quals!$F$3,P450&lt;=Quals!$H$3))))), MATCH((B450&amp;C450),Autos!C:C,0)),"Q",""),"")</f>
        <v/>
      </c>
      <c r="T450" s="1" t="str">
        <f>IF(AND(S450 = "Q", IF(ISNA(VLOOKUP((B450&amp;C450),Autos!C:C,1,FALSE)), "Not in Auto",)),"Check", "No need")</f>
        <v>No need</v>
      </c>
    </row>
    <row r="451" spans="1:20" x14ac:dyDescent="0.2">
      <c r="A451" t="str">
        <f>B451&amp;C451</f>
        <v>Joshua PERDRISAT800m</v>
      </c>
      <c r="B451" t="s">
        <v>5010</v>
      </c>
      <c r="C451" s="5" t="s">
        <v>27</v>
      </c>
      <c r="D451" s="5">
        <v>36166</v>
      </c>
      <c r="E451">
        <v>906</v>
      </c>
      <c r="F451" s="2">
        <v>49</v>
      </c>
      <c r="G451">
        <v>941</v>
      </c>
      <c r="H451">
        <v>941</v>
      </c>
      <c r="I451">
        <v>931</v>
      </c>
      <c r="J451">
        <v>865</v>
      </c>
      <c r="K451">
        <v>839</v>
      </c>
      <c r="L451" s="5">
        <v>44591</v>
      </c>
      <c r="M451" s="5">
        <v>44600</v>
      </c>
      <c r="N451" s="5">
        <v>44581</v>
      </c>
      <c r="O451" s="5">
        <v>44618</v>
      </c>
      <c r="P451" s="56">
        <v>44525</v>
      </c>
      <c r="Q451" s="39">
        <f>RANK(E451,$E$3:$E$485)</f>
        <v>449</v>
      </c>
      <c r="R451" s="2">
        <f>VLOOKUP(C451,Quals!$A$2:$C$23,3,FALSE)</f>
        <v>1167</v>
      </c>
      <c r="S451" s="2" t="str">
        <f>_xlfn.IFNA(IF(OR(AND(G451&gt;=R451,L451&gt;=Quals!$F$3,L451&lt;=Quals!$H$3), OR(AND(H451&gt;=R451,M451&gt;=Quals!$F$3,M451&lt;=Quals!$H$3), OR(AND(I451&gt;=R451,N451&gt;=Quals!$F$3,N451&lt;=Quals!$H$3), OR(AND(J451&gt;=R451,O451&gt;=Quals!$F$3,O451&lt;=Quals!$H$3), OR(AND(K451&gt;=R451,P451&gt;=Quals!$F$3,P451&lt;=Quals!$H$3))))), MATCH((B451&amp;C451),Autos!C:C,0)),"Q",""),"")</f>
        <v/>
      </c>
      <c r="T451" s="1" t="str">
        <f>IF(AND(S451 = "Q", IF(ISNA(VLOOKUP((B451&amp;C451),Autos!C:C,1,FALSE)), "Not in Auto",)),"Check", "No need")</f>
        <v>No need</v>
      </c>
    </row>
    <row r="452" spans="1:20" x14ac:dyDescent="0.2">
      <c r="A452" t="str">
        <f>B452&amp;C452</f>
        <v>Andre DI MEDIOpole-vault</v>
      </c>
      <c r="B452" t="s">
        <v>1099</v>
      </c>
      <c r="C452" s="5" t="s">
        <v>36</v>
      </c>
      <c r="D452" s="5">
        <v>38061</v>
      </c>
      <c r="E452">
        <v>905</v>
      </c>
      <c r="F452" s="2">
        <v>16</v>
      </c>
      <c r="G452">
        <v>900</v>
      </c>
      <c r="H452">
        <v>913</v>
      </c>
      <c r="I452">
        <v>900</v>
      </c>
      <c r="J452">
        <v>886</v>
      </c>
      <c r="K452">
        <v>886</v>
      </c>
      <c r="L452" s="5">
        <v>44303</v>
      </c>
      <c r="M452" s="5">
        <v>44286</v>
      </c>
      <c r="N452" s="5">
        <v>44520</v>
      </c>
      <c r="O452" s="5">
        <v>44563</v>
      </c>
      <c r="P452" s="56">
        <v>44617</v>
      </c>
      <c r="Q452" s="39">
        <f>RANK(E452,$E$3:$E$485)</f>
        <v>450</v>
      </c>
      <c r="R452" s="2">
        <f>VLOOKUP(C452,Quals!$A$2:$C$23,3,FALSE)</f>
        <v>1212</v>
      </c>
      <c r="S452" s="2" t="str">
        <f>_xlfn.IFNA(IF(OR(AND(G452&gt;=R452,L452&gt;=Quals!$F$3,L452&lt;=Quals!$H$3), OR(AND(H452&gt;=R452,M452&gt;=Quals!$F$3,M452&lt;=Quals!$H$3), OR(AND(I452&gt;=R452,N452&gt;=Quals!$F$3,N452&lt;=Quals!$H$3), OR(AND(J452&gt;=R452,O452&gt;=Quals!$F$3,O452&lt;=Quals!$H$3), OR(AND(K452&gt;=R452,P452&gt;=Quals!$F$3,P452&lt;=Quals!$H$3))))), MATCH((B452&amp;C452),Autos!C:C,0)),"Q",""),"")</f>
        <v/>
      </c>
      <c r="T452" s="1" t="str">
        <f>IF(AND(S452 = "Q", IF(ISNA(VLOOKUP((B452&amp;C452),Autos!C:C,1,FALSE)), "Not in Auto",)),"Check", "No need")</f>
        <v>No need</v>
      </c>
    </row>
    <row r="453" spans="1:20" x14ac:dyDescent="0.2">
      <c r="A453" t="str">
        <f>B453&amp;C453</f>
        <v>Brett ELLISmarathon</v>
      </c>
      <c r="B453" t="s">
        <v>827</v>
      </c>
      <c r="C453" s="5" t="s">
        <v>82</v>
      </c>
      <c r="D453" s="5">
        <v>34508</v>
      </c>
      <c r="E453">
        <v>904</v>
      </c>
      <c r="F453" s="2">
        <v>16</v>
      </c>
      <c r="G453">
        <v>927</v>
      </c>
      <c r="H453">
        <v>880</v>
      </c>
      <c r="L453" s="5">
        <v>44178</v>
      </c>
      <c r="M453" s="5">
        <v>44290</v>
      </c>
      <c r="N453" s="5"/>
      <c r="O453" s="5"/>
      <c r="P453" s="56"/>
      <c r="Q453" s="39">
        <f>RANK(E453,$E$3:$E$485)</f>
        <v>451</v>
      </c>
      <c r="R453" s="2" t="str">
        <f>VLOOKUP(C453,Quals!$A$2:$C$23,3,FALSE)</f>
        <v>Discr.</v>
      </c>
      <c r="S453" s="2" t="str">
        <f>_xlfn.IFNA(IF(OR(AND(G453&gt;=R453,L453&gt;=Quals!$F$3,L453&lt;=Quals!$H$3), OR(AND(H453&gt;=R453,M453&gt;=Quals!$F$3,M453&lt;=Quals!$H$3), OR(AND(I453&gt;=R453,N453&gt;=Quals!$F$3,N453&lt;=Quals!$H$3), OR(AND(J453&gt;=R453,O453&gt;=Quals!$F$3,O453&lt;=Quals!$H$3), OR(AND(K453&gt;=R453,P453&gt;=Quals!$F$3,P453&lt;=Quals!$H$3))))), MATCH((B453&amp;C453),Autos!C:C,0)),"Q",""),"")</f>
        <v/>
      </c>
      <c r="T453" s="1" t="str">
        <f>IF(AND(S453 = "Q", IF(ISNA(VLOOKUP((B453&amp;C453),Autos!C:C,1,FALSE)), "Not in Auto",)),"Check", "No need")</f>
        <v>No need</v>
      </c>
    </row>
    <row r="454" spans="1:20" x14ac:dyDescent="0.2">
      <c r="A454" t="str">
        <f>B454&amp;C454</f>
        <v>Oliver BLACKBURNjavelin-throw</v>
      </c>
      <c r="B454" t="s">
        <v>812</v>
      </c>
      <c r="C454" s="5" t="s">
        <v>41</v>
      </c>
      <c r="D454" s="5">
        <v>37456</v>
      </c>
      <c r="E454">
        <v>902</v>
      </c>
      <c r="F454" s="2">
        <v>5</v>
      </c>
      <c r="G454">
        <v>908</v>
      </c>
      <c r="H454">
        <v>907</v>
      </c>
      <c r="I454">
        <v>884</v>
      </c>
      <c r="J454">
        <v>880</v>
      </c>
      <c r="K454">
        <v>865</v>
      </c>
      <c r="L454" s="5">
        <v>44617</v>
      </c>
      <c r="M454" s="5">
        <v>44541</v>
      </c>
      <c r="N454" s="5">
        <v>44541</v>
      </c>
      <c r="O454" s="5">
        <v>44520</v>
      </c>
      <c r="P454" s="56">
        <v>44591</v>
      </c>
      <c r="Q454" s="39">
        <f>RANK(E454,$E$3:$E$485)</f>
        <v>452</v>
      </c>
      <c r="R454" s="2">
        <f>VLOOKUP(C454,Quals!$A$2:$C$23,3,FALSE)</f>
        <v>1173</v>
      </c>
      <c r="S454" s="2" t="str">
        <f>_xlfn.IFNA(IF(OR(AND(G454&gt;=R454,L454&gt;=Quals!$F$3,L454&lt;=Quals!$H$3), OR(AND(H454&gt;=R454,M454&gt;=Quals!$F$3,M454&lt;=Quals!$H$3), OR(AND(I454&gt;=R454,N454&gt;=Quals!$F$3,N454&lt;=Quals!$H$3), OR(AND(J454&gt;=R454,O454&gt;=Quals!$F$3,O454&lt;=Quals!$H$3), OR(AND(K454&gt;=R454,P454&gt;=Quals!$F$3,P454&lt;=Quals!$H$3))))), MATCH((B454&amp;C454),Autos!C:C,0)),"Q",""),"")</f>
        <v/>
      </c>
      <c r="T454" s="1" t="str">
        <f>IF(AND(S454 = "Q", IF(ISNA(VLOOKUP((B454&amp;C454),Autos!C:C,1,FALSE)), "Not in Auto",)),"Check", "No need")</f>
        <v>No need</v>
      </c>
    </row>
    <row r="455" spans="1:20" x14ac:dyDescent="0.2">
      <c r="A455" t="str">
        <f>B455&amp;C455</f>
        <v>Tom MIDDLETONmarathon</v>
      </c>
      <c r="B455" t="s">
        <v>828</v>
      </c>
      <c r="C455" s="5" t="s">
        <v>82</v>
      </c>
      <c r="D455" s="5">
        <v>31587</v>
      </c>
      <c r="E455">
        <v>900</v>
      </c>
      <c r="F455" s="2">
        <v>17</v>
      </c>
      <c r="G455">
        <v>919</v>
      </c>
      <c r="H455">
        <v>882</v>
      </c>
      <c r="L455" s="5">
        <v>44577</v>
      </c>
      <c r="M455" s="5">
        <v>44360</v>
      </c>
      <c r="N455" s="5"/>
      <c r="O455" s="5"/>
      <c r="P455" s="56"/>
      <c r="Q455" s="39">
        <f>RANK(E455,$E$3:$E$485)</f>
        <v>453</v>
      </c>
      <c r="R455" s="2" t="str">
        <f>VLOOKUP(C455,Quals!$A$2:$C$23,3,FALSE)</f>
        <v>Discr.</v>
      </c>
      <c r="S455" s="2" t="str">
        <f>_xlfn.IFNA(IF(OR(AND(G455&gt;=R455,L455&gt;=Quals!$F$3,L455&lt;=Quals!$H$3), OR(AND(H455&gt;=R455,M455&gt;=Quals!$F$3,M455&lt;=Quals!$H$3), OR(AND(I455&gt;=R455,N455&gt;=Quals!$F$3,N455&lt;=Quals!$H$3), OR(AND(J455&gt;=R455,O455&gt;=Quals!$F$3,O455&lt;=Quals!$H$3), OR(AND(K455&gt;=R455,P455&gt;=Quals!$F$3,P455&lt;=Quals!$H$3))))), MATCH((B455&amp;C455),Autos!C:C,0)),"Q",""),"")</f>
        <v/>
      </c>
      <c r="T455" s="1" t="str">
        <f>IF(AND(S455 = "Q", IF(ISNA(VLOOKUP((B455&amp;C455),Autos!C:C,1,FALSE)), "Not in Auto",)),"Check", "No need")</f>
        <v>No need</v>
      </c>
    </row>
    <row r="456" spans="1:20" x14ac:dyDescent="0.2">
      <c r="A456" t="str">
        <f>B456&amp;C456</f>
        <v>Chris RANCIEmarathon</v>
      </c>
      <c r="B456" t="s">
        <v>832</v>
      </c>
      <c r="C456" s="5" t="s">
        <v>82</v>
      </c>
      <c r="D456" s="5">
        <v>1984</v>
      </c>
      <c r="E456">
        <v>891</v>
      </c>
      <c r="F456" s="2">
        <v>18</v>
      </c>
      <c r="G456">
        <v>920</v>
      </c>
      <c r="H456">
        <v>863</v>
      </c>
      <c r="L456" s="5">
        <v>43898</v>
      </c>
      <c r="M456" s="5">
        <v>44542</v>
      </c>
      <c r="N456" s="5"/>
      <c r="O456" s="5"/>
      <c r="P456" s="56"/>
      <c r="Q456" s="39">
        <f>RANK(E456,$E$3:$E$485)</f>
        <v>454</v>
      </c>
      <c r="R456" s="2" t="str">
        <f>VLOOKUP(C456,Quals!$A$2:$C$23,3,FALSE)</f>
        <v>Discr.</v>
      </c>
      <c r="S456" s="2" t="str">
        <f>_xlfn.IFNA(IF(OR(AND(G456&gt;=R456,L456&gt;=Quals!$F$3,L456&lt;=Quals!$H$3), OR(AND(H456&gt;=R456,M456&gt;=Quals!$F$3,M456&lt;=Quals!$H$3), OR(AND(I456&gt;=R456,N456&gt;=Quals!$F$3,N456&lt;=Quals!$H$3), OR(AND(J456&gt;=R456,O456&gt;=Quals!$F$3,O456&lt;=Quals!$H$3), OR(AND(K456&gt;=R456,P456&gt;=Quals!$F$3,P456&lt;=Quals!$H$3))))), MATCH((B456&amp;C456),Autos!C:C,0)),"Q",""),"")</f>
        <v/>
      </c>
      <c r="T456" s="1" t="str">
        <f>IF(AND(S456 = "Q", IF(ISNA(VLOOKUP((B456&amp;C456),Autos!C:C,1,FALSE)), "Not in Auto",)),"Check", "No need")</f>
        <v>No need</v>
      </c>
    </row>
    <row r="457" spans="1:20" x14ac:dyDescent="0.2">
      <c r="A457" t="str">
        <f>B457&amp;C457</f>
        <v>Thomas HILDITCHjavelin-throw</v>
      </c>
      <c r="B457" t="s">
        <v>813</v>
      </c>
      <c r="C457" t="s">
        <v>41</v>
      </c>
      <c r="D457" s="5">
        <v>44612</v>
      </c>
      <c r="E457">
        <v>890</v>
      </c>
      <c r="F457" s="2">
        <v>6</v>
      </c>
      <c r="G457">
        <v>885</v>
      </c>
      <c r="H457">
        <v>881</v>
      </c>
      <c r="I457">
        <v>877</v>
      </c>
      <c r="J457">
        <v>876</v>
      </c>
      <c r="K457">
        <v>870</v>
      </c>
      <c r="L457" s="5">
        <v>44611</v>
      </c>
      <c r="M457" s="5">
        <v>44596</v>
      </c>
      <c r="N457" s="5">
        <v>44617</v>
      </c>
      <c r="O457" s="5">
        <v>44575</v>
      </c>
      <c r="P457" s="56">
        <v>44631</v>
      </c>
      <c r="Q457" s="39">
        <f>RANK(E457,$E$3:$E$485)</f>
        <v>455</v>
      </c>
      <c r="R457" s="2">
        <f>VLOOKUP(C457,Quals!$A$2:$C$23,3,FALSE)</f>
        <v>1173</v>
      </c>
      <c r="S457" s="2" t="str">
        <f>_xlfn.IFNA(IF(OR(AND(G457&gt;=R457,L457&gt;=Quals!$F$3,L457&lt;=Quals!$H$3), OR(AND(H457&gt;=R457,M457&gt;=Quals!$F$3,M457&lt;=Quals!$H$3), OR(AND(I457&gt;=R457,N457&gt;=Quals!$F$3,N457&lt;=Quals!$H$3), OR(AND(J457&gt;=R457,O457&gt;=Quals!$F$3,O457&lt;=Quals!$H$3), OR(AND(K457&gt;=R457,P457&gt;=Quals!$F$3,P457&lt;=Quals!$H$3))))), MATCH((B457&amp;C457),Autos!C:C,0)),"Q",""),"")</f>
        <v/>
      </c>
      <c r="T457" s="1" t="str">
        <f>IF(AND(S457 = "Q", IF(ISNA(VLOOKUP((B457&amp;C457),Autos!C:C,1,FALSE)), "Not in Auto",)),"Check", "No need")</f>
        <v>No need</v>
      </c>
    </row>
    <row r="458" spans="1:20" x14ac:dyDescent="0.2">
      <c r="A458" t="str">
        <f>B458&amp;C458</f>
        <v>Daniel GOLUBOVICdiscus-throw</v>
      </c>
      <c r="B458" t="s">
        <v>725</v>
      </c>
      <c r="C458" s="5" t="s">
        <v>40</v>
      </c>
      <c r="D458" s="5">
        <v>34302</v>
      </c>
      <c r="E458">
        <v>889</v>
      </c>
      <c r="F458" s="2">
        <v>6</v>
      </c>
      <c r="G458">
        <v>893</v>
      </c>
      <c r="H458">
        <v>900</v>
      </c>
      <c r="I458">
        <v>864</v>
      </c>
      <c r="J458">
        <v>825</v>
      </c>
      <c r="K458">
        <v>834</v>
      </c>
      <c r="L458" s="5">
        <v>44282</v>
      </c>
      <c r="M458" s="5">
        <v>44366</v>
      </c>
      <c r="N458" s="5">
        <v>44625</v>
      </c>
      <c r="O458" s="5">
        <v>44632</v>
      </c>
      <c r="P458" s="56">
        <v>44549</v>
      </c>
      <c r="Q458" s="39">
        <f>RANK(E458,$E$3:$E$485)</f>
        <v>456</v>
      </c>
      <c r="R458" s="2">
        <f>VLOOKUP(C458,Quals!$A$2:$C$23,3,FALSE)</f>
        <v>1171</v>
      </c>
      <c r="S458" s="2" t="str">
        <f>_xlfn.IFNA(IF(OR(AND(G458&gt;=R458,L458&gt;=Quals!$F$3,L458&lt;=Quals!$H$3), OR(AND(H458&gt;=R458,M458&gt;=Quals!$F$3,M458&lt;=Quals!$H$3), OR(AND(I458&gt;=R458,N458&gt;=Quals!$F$3,N458&lt;=Quals!$H$3), OR(AND(J458&gt;=R458,O458&gt;=Quals!$F$3,O458&lt;=Quals!$H$3), OR(AND(K458&gt;=R458,P458&gt;=Quals!$F$3,P458&lt;=Quals!$H$3))))), MATCH((B458&amp;C458),Autos!C:C,0)),"Q",""),"")</f>
        <v/>
      </c>
      <c r="T458" s="1" t="str">
        <f>IF(AND(S458 = "Q", IF(ISNA(VLOOKUP((B458&amp;C458),Autos!C:C,1,FALSE)), "Not in Auto",)),"Check", "No need")</f>
        <v>No need</v>
      </c>
    </row>
    <row r="459" spans="1:20" x14ac:dyDescent="0.2">
      <c r="A459" t="str">
        <f>B459&amp;C459</f>
        <v>Shane CARSTAIRSshot-put</v>
      </c>
      <c r="B459" t="s">
        <v>798</v>
      </c>
      <c r="C459" s="5" t="s">
        <v>39</v>
      </c>
      <c r="D459" s="5">
        <v>32443</v>
      </c>
      <c r="E459">
        <v>884</v>
      </c>
      <c r="F459" s="2">
        <v>4</v>
      </c>
      <c r="G459">
        <v>879</v>
      </c>
      <c r="H459">
        <v>873</v>
      </c>
      <c r="I459">
        <v>863</v>
      </c>
      <c r="J459">
        <v>877</v>
      </c>
      <c r="K459">
        <v>861</v>
      </c>
      <c r="L459" s="5">
        <v>44280</v>
      </c>
      <c r="M459" s="5">
        <v>44513</v>
      </c>
      <c r="N459" s="5">
        <v>44576</v>
      </c>
      <c r="O459" s="5">
        <v>44597</v>
      </c>
      <c r="P459" s="56">
        <v>44534</v>
      </c>
      <c r="Q459" s="39">
        <f>RANK(E459,$E$3:$E$485)</f>
        <v>457</v>
      </c>
      <c r="R459" s="2">
        <f>VLOOKUP(C459,Quals!$A$2:$C$23,3,FALSE)</f>
        <v>1187</v>
      </c>
      <c r="S459" s="2" t="str">
        <f>_xlfn.IFNA(IF(OR(AND(G459&gt;=R459,L459&gt;=Quals!$F$3,L459&lt;=Quals!$H$3), OR(AND(H459&gt;=R459,M459&gt;=Quals!$F$3,M459&lt;=Quals!$H$3), OR(AND(I459&gt;=R459,N459&gt;=Quals!$F$3,N459&lt;=Quals!$H$3), OR(AND(J459&gt;=R459,O459&gt;=Quals!$F$3,O459&lt;=Quals!$H$3), OR(AND(K459&gt;=R459,P459&gt;=Quals!$F$3,P459&lt;=Quals!$H$3))))), MATCH((B459&amp;C459),Autos!C:C,0)),"Q",""),"")</f>
        <v/>
      </c>
      <c r="T459" s="1" t="str">
        <f>IF(AND(S459 = "Q", IF(ISNA(VLOOKUP((B459&amp;C459),Autos!C:C,1,FALSE)), "Not in Auto",)),"Check", "No need")</f>
        <v>No need</v>
      </c>
    </row>
    <row r="460" spans="1:20" x14ac:dyDescent="0.2">
      <c r="A460" t="str">
        <f>B460&amp;C460</f>
        <v>Todd HODGETTSshot-put</v>
      </c>
      <c r="B460" t="s">
        <v>799</v>
      </c>
      <c r="C460" s="5" t="s">
        <v>39</v>
      </c>
      <c r="D460" s="5">
        <v>32225</v>
      </c>
      <c r="E460">
        <v>884</v>
      </c>
      <c r="F460" s="2">
        <v>5</v>
      </c>
      <c r="G460">
        <v>878</v>
      </c>
      <c r="H460">
        <v>867</v>
      </c>
      <c r="I460">
        <v>861</v>
      </c>
      <c r="J460">
        <v>831</v>
      </c>
      <c r="K460">
        <v>850</v>
      </c>
      <c r="L460" s="5">
        <v>44310</v>
      </c>
      <c r="M460" s="5">
        <v>44275</v>
      </c>
      <c r="N460" s="5">
        <v>44359</v>
      </c>
      <c r="O460" s="5">
        <v>44304</v>
      </c>
      <c r="P460" s="56">
        <v>44611</v>
      </c>
      <c r="Q460" s="39">
        <f>RANK(E460,$E$3:$E$485)</f>
        <v>457</v>
      </c>
      <c r="R460" s="2">
        <f>VLOOKUP(C460,Quals!$A$2:$C$23,3,FALSE)</f>
        <v>1187</v>
      </c>
      <c r="S460" s="2" t="str">
        <f>_xlfn.IFNA(IF(OR(AND(G460&gt;=R460,L460&gt;=Quals!$F$3,L460&lt;=Quals!$H$3), OR(AND(H460&gt;=R460,M460&gt;=Quals!$F$3,M460&lt;=Quals!$H$3), OR(AND(I460&gt;=R460,N460&gt;=Quals!$F$3,N460&lt;=Quals!$H$3), OR(AND(J460&gt;=R460,O460&gt;=Quals!$F$3,O460&lt;=Quals!$H$3), OR(AND(K460&gt;=R460,P460&gt;=Quals!$F$3,P460&lt;=Quals!$H$3))))), MATCH((B460&amp;C460),Autos!C:C,0)),"Q",""),"")</f>
        <v/>
      </c>
      <c r="T460" s="1" t="str">
        <f>IF(AND(S460 = "Q", IF(ISNA(VLOOKUP((B460&amp;C460),Autos!C:C,1,FALSE)), "Not in Auto",)),"Check", "No need")</f>
        <v>No need</v>
      </c>
    </row>
    <row r="461" spans="1:20" x14ac:dyDescent="0.2">
      <c r="A461" t="str">
        <f>B461&amp;C461</f>
        <v>Christian PAYNTERjavelin-throw</v>
      </c>
      <c r="B461" t="s">
        <v>814</v>
      </c>
      <c r="C461" s="5" t="s">
        <v>41</v>
      </c>
      <c r="D461" s="5">
        <v>35543</v>
      </c>
      <c r="E461">
        <v>851</v>
      </c>
      <c r="F461" s="2">
        <v>7</v>
      </c>
      <c r="G461">
        <v>880</v>
      </c>
      <c r="H461">
        <v>853</v>
      </c>
      <c r="I461">
        <v>827</v>
      </c>
      <c r="J461">
        <v>831</v>
      </c>
      <c r="K461">
        <v>811</v>
      </c>
      <c r="L461" s="5">
        <v>44570</v>
      </c>
      <c r="M461" s="5">
        <v>44548</v>
      </c>
      <c r="N461" s="5">
        <v>44534</v>
      </c>
      <c r="O461" s="5">
        <v>44600</v>
      </c>
      <c r="P461" s="56">
        <v>44603</v>
      </c>
      <c r="Q461" s="39">
        <f>RANK(E461,$E$3:$E$485)</f>
        <v>459</v>
      </c>
      <c r="R461" s="2">
        <f>VLOOKUP(C461,Quals!$A$2:$C$23,3,FALSE)</f>
        <v>1173</v>
      </c>
      <c r="S461" s="2" t="str">
        <f>_xlfn.IFNA(IF(OR(AND(G461&gt;=R461,L461&gt;=Quals!$F$3,L461&lt;=Quals!$H$3), OR(AND(H461&gt;=R461,M461&gt;=Quals!$F$3,M461&lt;=Quals!$H$3), OR(AND(I461&gt;=R461,N461&gt;=Quals!$F$3,N461&lt;=Quals!$H$3), OR(AND(J461&gt;=R461,O461&gt;=Quals!$F$3,O461&lt;=Quals!$H$3), OR(AND(K461&gt;=R461,P461&gt;=Quals!$F$3,P461&lt;=Quals!$H$3))))), MATCH((B461&amp;C461),Autos!C:C,0)),"Q",""),"")</f>
        <v/>
      </c>
      <c r="T461" s="1" t="str">
        <f>IF(AND(S461 = "Q", IF(ISNA(VLOOKUP((B461&amp;C461),Autos!C:C,1,FALSE)), "Not in Auto",)),"Check", "No need")</f>
        <v>No need</v>
      </c>
    </row>
    <row r="462" spans="1:20" x14ac:dyDescent="0.2">
      <c r="A462" t="str">
        <f>B462&amp;C462</f>
        <v>Andrew FERGUSONmarathon</v>
      </c>
      <c r="B462" t="s">
        <v>5019</v>
      </c>
      <c r="C462" s="5" t="s">
        <v>82</v>
      </c>
      <c r="E462">
        <v>837</v>
      </c>
      <c r="F462" s="2">
        <v>19</v>
      </c>
      <c r="G462">
        <v>866</v>
      </c>
      <c r="H462">
        <v>809</v>
      </c>
      <c r="L462" s="5">
        <v>44542</v>
      </c>
      <c r="M462" s="5">
        <v>44297</v>
      </c>
      <c r="N462" s="5"/>
      <c r="O462" s="5"/>
      <c r="P462" s="56"/>
      <c r="Q462" s="39">
        <f>RANK(E462,$E$3:$E$485)</f>
        <v>460</v>
      </c>
      <c r="R462" s="2" t="str">
        <f>VLOOKUP(C462,Quals!$A$2:$C$23,3,FALSE)</f>
        <v>Discr.</v>
      </c>
      <c r="S462" s="2" t="str">
        <f>_xlfn.IFNA(IF(OR(AND(G462&gt;=R462,L462&gt;=Quals!$F$3,L462&lt;=Quals!$H$3), OR(AND(H462&gt;=R462,M462&gt;=Quals!$F$3,M462&lt;=Quals!$H$3), OR(AND(I462&gt;=R462,N462&gt;=Quals!$F$3,N462&lt;=Quals!$H$3), OR(AND(J462&gt;=R462,O462&gt;=Quals!$F$3,O462&lt;=Quals!$H$3), OR(AND(K462&gt;=R462,P462&gt;=Quals!$F$3,P462&lt;=Quals!$H$3))))), MATCH((B462&amp;C462),Autos!C:C,0)),"Q",""),"")</f>
        <v/>
      </c>
      <c r="T462" s="1" t="str">
        <f>IF(AND(S462 = "Q", IF(ISNA(VLOOKUP((B462&amp;C462),Autos!C:C,1,FALSE)), "Not in Auto",)),"Check", "No need")</f>
        <v>No need</v>
      </c>
    </row>
    <row r="463" spans="1:20" x14ac:dyDescent="0.2">
      <c r="A463" t="str">
        <f>B463&amp;C463</f>
        <v>Nicholas LEEmarathon</v>
      </c>
      <c r="B463" t="s">
        <v>830</v>
      </c>
      <c r="C463" s="5" t="s">
        <v>82</v>
      </c>
      <c r="E463">
        <v>830</v>
      </c>
      <c r="F463" s="2">
        <v>20</v>
      </c>
      <c r="G463">
        <v>857</v>
      </c>
      <c r="H463">
        <v>799</v>
      </c>
      <c r="L463" s="5">
        <v>44353</v>
      </c>
      <c r="M463" s="5">
        <v>44283</v>
      </c>
      <c r="N463" s="5"/>
      <c r="O463" s="5"/>
      <c r="P463" s="56"/>
      <c r="Q463" s="39">
        <f>RANK(E463,$E$3:$E$485)</f>
        <v>461</v>
      </c>
      <c r="R463" s="2" t="str">
        <f>VLOOKUP(C463,Quals!$A$2:$C$23,3,FALSE)</f>
        <v>Discr.</v>
      </c>
      <c r="S463" s="2" t="str">
        <f>_xlfn.IFNA(IF(OR(AND(G463&gt;=R463,L463&gt;=Quals!$F$3,L463&lt;=Quals!$H$3), OR(AND(H463&gt;=R463,M463&gt;=Quals!$F$3,M463&lt;=Quals!$H$3), OR(AND(I463&gt;=R463,N463&gt;=Quals!$F$3,N463&lt;=Quals!$H$3), OR(AND(J463&gt;=R463,O463&gt;=Quals!$F$3,O463&lt;=Quals!$H$3), OR(AND(K463&gt;=R463,P463&gt;=Quals!$F$3,P463&lt;=Quals!$H$3))))), MATCH((B463&amp;C463),Autos!C:C,0)),"Q",""),"")</f>
        <v/>
      </c>
      <c r="T463" s="1" t="str">
        <f>IF(AND(S463 = "Q", IF(ISNA(VLOOKUP((B463&amp;C463),Autos!C:C,1,FALSE)), "Not in Auto",)),"Check", "No need")</f>
        <v>No need</v>
      </c>
    </row>
    <row r="464" spans="1:20" x14ac:dyDescent="0.2">
      <c r="A464" t="str">
        <f>B464&amp;C464</f>
        <v>Lachlan OAKESmarathon</v>
      </c>
      <c r="B464" t="s">
        <v>831</v>
      </c>
      <c r="C464" s="5" t="s">
        <v>82</v>
      </c>
      <c r="D464" s="5">
        <v>32022</v>
      </c>
      <c r="E464">
        <v>825</v>
      </c>
      <c r="F464" s="2">
        <v>21</v>
      </c>
      <c r="G464">
        <v>859</v>
      </c>
      <c r="H464">
        <v>790</v>
      </c>
      <c r="L464" s="5">
        <v>44311</v>
      </c>
      <c r="M464" s="5">
        <v>44570</v>
      </c>
      <c r="N464" s="5"/>
      <c r="O464" s="5"/>
      <c r="P464" s="56"/>
      <c r="Q464" s="39">
        <f>RANK(E464,$E$3:$E$485)</f>
        <v>462</v>
      </c>
      <c r="R464" s="2" t="str">
        <f>VLOOKUP(C464,Quals!$A$2:$C$23,3,FALSE)</f>
        <v>Discr.</v>
      </c>
      <c r="S464" s="2" t="str">
        <f>_xlfn.IFNA(IF(OR(AND(G464&gt;=R464,L464&gt;=Quals!$F$3,L464&lt;=Quals!$H$3), OR(AND(H464&gt;=R464,M464&gt;=Quals!$F$3,M464&lt;=Quals!$H$3), OR(AND(I464&gt;=R464,N464&gt;=Quals!$F$3,N464&lt;=Quals!$H$3), OR(AND(J464&gt;=R464,O464&gt;=Quals!$F$3,O464&lt;=Quals!$H$3), OR(AND(K464&gt;=R464,P464&gt;=Quals!$F$3,P464&lt;=Quals!$H$3))))), MATCH((B464&amp;C464),Autos!C:C,0)),"Q",""),"")</f>
        <v/>
      </c>
      <c r="T464" s="1" t="str">
        <f>IF(AND(S464 = "Q", IF(ISNA(VLOOKUP((B464&amp;C464),Autos!C:C,1,FALSE)), "Not in Auto",)),"Check", "No need")</f>
        <v>No need</v>
      </c>
    </row>
    <row r="465" spans="1:20" x14ac:dyDescent="0.2">
      <c r="A465" t="str">
        <f>B465&amp;C465</f>
        <v>Sam HOPPERmarathon</v>
      </c>
      <c r="B465" t="s">
        <v>5020</v>
      </c>
      <c r="C465" t="s">
        <v>82</v>
      </c>
      <c r="E465">
        <v>824</v>
      </c>
      <c r="F465" s="2">
        <v>22</v>
      </c>
      <c r="G465">
        <v>847</v>
      </c>
      <c r="H465">
        <v>801</v>
      </c>
      <c r="L465" s="5">
        <v>44360</v>
      </c>
      <c r="M465" s="5">
        <v>44542</v>
      </c>
      <c r="N465" s="5"/>
      <c r="O465" s="5"/>
      <c r="P465" s="56"/>
      <c r="Q465" s="39">
        <f>RANK(E465,$E$3:$E$485)</f>
        <v>463</v>
      </c>
      <c r="R465" s="2" t="str">
        <f>VLOOKUP(C465,Quals!$A$2:$C$23,3,FALSE)</f>
        <v>Discr.</v>
      </c>
      <c r="S465" s="2" t="str">
        <f>_xlfn.IFNA(IF(OR(AND(G465&gt;=R465,L465&gt;=Quals!$F$3,L465&lt;=Quals!$H$3), OR(AND(H465&gt;=R465,M465&gt;=Quals!$F$3,M465&lt;=Quals!$H$3), OR(AND(I465&gt;=R465,N465&gt;=Quals!$F$3,N465&lt;=Quals!$H$3), OR(AND(J465&gt;=R465,O465&gt;=Quals!$F$3,O465&lt;=Quals!$H$3), OR(AND(K465&gt;=R465,P465&gt;=Quals!$F$3,P465&lt;=Quals!$H$3))))), MATCH((B465&amp;C465),Autos!C:C,0)),"Q",""),"")</f>
        <v/>
      </c>
      <c r="T465" s="1" t="str">
        <f>IF(AND(S465 = "Q", IF(ISNA(VLOOKUP((B465&amp;C465),Autos!C:C,1,FALSE)), "Not in Auto",)),"Check", "No need")</f>
        <v>No need</v>
      </c>
    </row>
    <row r="466" spans="1:20" x14ac:dyDescent="0.2">
      <c r="A466" t="str">
        <f>B466&amp;C466</f>
        <v>Wayne SPIESmarathon</v>
      </c>
      <c r="B466" t="s">
        <v>833</v>
      </c>
      <c r="C466" s="5" t="s">
        <v>82</v>
      </c>
      <c r="E466">
        <v>808</v>
      </c>
      <c r="F466" s="2">
        <v>23</v>
      </c>
      <c r="G466">
        <v>836</v>
      </c>
      <c r="H466">
        <v>776</v>
      </c>
      <c r="L466" s="5">
        <v>44570</v>
      </c>
      <c r="M466" s="5">
        <v>44178</v>
      </c>
      <c r="N466" s="5"/>
      <c r="O466" s="5"/>
      <c r="P466" s="56"/>
      <c r="Q466" s="39">
        <f>RANK(E466,$E$3:$E$485)</f>
        <v>464</v>
      </c>
      <c r="R466" s="2" t="str">
        <f>VLOOKUP(C466,Quals!$A$2:$C$23,3,FALSE)</f>
        <v>Discr.</v>
      </c>
      <c r="S466" s="2" t="str">
        <f>_xlfn.IFNA(IF(OR(AND(G466&gt;=R466,L466&gt;=Quals!$F$3,L466&lt;=Quals!$H$3), OR(AND(H466&gt;=R466,M466&gt;=Quals!$F$3,M466&lt;=Quals!$H$3), OR(AND(I466&gt;=R466,N466&gt;=Quals!$F$3,N466&lt;=Quals!$H$3), OR(AND(J466&gt;=R466,O466&gt;=Quals!$F$3,O466&lt;=Quals!$H$3), OR(AND(K466&gt;=R466,P466&gt;=Quals!$F$3,P466&lt;=Quals!$H$3))))), MATCH((B466&amp;C466),Autos!C:C,0)),"Q",""),"")</f>
        <v/>
      </c>
      <c r="T466" s="1" t="str">
        <f>IF(AND(S466 = "Q", IF(ISNA(VLOOKUP((B466&amp;C466),Autos!C:C,1,FALSE)), "Not in Auto",)),"Check", "No need")</f>
        <v>No need</v>
      </c>
    </row>
    <row r="467" spans="1:20" x14ac:dyDescent="0.2">
      <c r="A467" t="str">
        <f>B467&amp;C467</f>
        <v>Matthew DAVYmarathon</v>
      </c>
      <c r="B467" t="s">
        <v>5021</v>
      </c>
      <c r="C467" s="6" t="s">
        <v>82</v>
      </c>
      <c r="E467">
        <v>769</v>
      </c>
      <c r="F467" s="2">
        <v>24</v>
      </c>
      <c r="G467">
        <v>864</v>
      </c>
      <c r="H467">
        <v>675</v>
      </c>
      <c r="L467" s="5">
        <v>44542</v>
      </c>
      <c r="M467" s="5">
        <v>44290</v>
      </c>
      <c r="N467" s="5"/>
      <c r="O467" s="5"/>
      <c r="P467" s="56"/>
      <c r="Q467" s="39">
        <f>RANK(E467,$E$3:$E$485)</f>
        <v>465</v>
      </c>
      <c r="R467" s="2" t="str">
        <f>VLOOKUP(C467,Quals!$A$2:$C$23,3,FALSE)</f>
        <v>Discr.</v>
      </c>
      <c r="S467" s="2" t="str">
        <f>_xlfn.IFNA(IF(OR(AND(G467&gt;=R467,L467&gt;=Quals!$F$3,L467&lt;=Quals!$H$3), OR(AND(H467&gt;=R467,M467&gt;=Quals!$F$3,M467&lt;=Quals!$H$3), OR(AND(I467&gt;=R467,N467&gt;=Quals!$F$3,N467&lt;=Quals!$H$3), OR(AND(J467&gt;=R467,O467&gt;=Quals!$F$3,O467&lt;=Quals!$H$3), OR(AND(K467&gt;=R467,P467&gt;=Quals!$F$3,P467&lt;=Quals!$H$3))))), MATCH((B467&amp;C467),Autos!C:C,0)),"Q",""),"")</f>
        <v/>
      </c>
      <c r="T467" s="1" t="str">
        <f>IF(AND(S467 = "Q", IF(ISNA(VLOOKUP((B467&amp;C467),Autos!C:C,1,FALSE)), "Not in Auto",)),"Check", "No need")</f>
        <v>No need</v>
      </c>
    </row>
    <row r="468" spans="1:20" x14ac:dyDescent="0.2">
      <c r="A468" t="str">
        <f>B468&amp;C468</f>
        <v>Derrick LEAHYmarathon</v>
      </c>
      <c r="B468" t="s">
        <v>834</v>
      </c>
      <c r="C468" s="5" t="s">
        <v>82</v>
      </c>
      <c r="E468">
        <v>764</v>
      </c>
      <c r="F468" s="2">
        <v>25</v>
      </c>
      <c r="G468">
        <v>800</v>
      </c>
      <c r="H468">
        <v>726</v>
      </c>
      <c r="L468" s="5">
        <v>44570</v>
      </c>
      <c r="M468" s="5">
        <v>44283</v>
      </c>
      <c r="N468" s="5"/>
      <c r="O468" s="5"/>
      <c r="P468" s="56"/>
      <c r="Q468" s="39">
        <f>RANK(E468,$E$3:$E$485)</f>
        <v>466</v>
      </c>
      <c r="R468" s="2" t="str">
        <f>VLOOKUP(C468,Quals!$A$2:$C$23,3,FALSE)</f>
        <v>Discr.</v>
      </c>
      <c r="S468" s="2" t="str">
        <f>_xlfn.IFNA(IF(OR(AND(G468&gt;=R468,L468&gt;=Quals!$F$3,L468&lt;=Quals!$H$3), OR(AND(H468&gt;=R468,M468&gt;=Quals!$F$3,M468&lt;=Quals!$H$3), OR(AND(I468&gt;=R468,N468&gt;=Quals!$F$3,N468&lt;=Quals!$H$3), OR(AND(J468&gt;=R468,O468&gt;=Quals!$F$3,O468&lt;=Quals!$H$3), OR(AND(K468&gt;=R468,P468&gt;=Quals!$F$3,P468&lt;=Quals!$H$3))))), MATCH((B468&amp;C468),Autos!C:C,0)),"Q",""),"")</f>
        <v/>
      </c>
      <c r="T468" s="1" t="str">
        <f>IF(AND(S468 = "Q", IF(ISNA(VLOOKUP((B468&amp;C468),Autos!C:C,1,FALSE)), "Not in Auto",)),"Check", "No need")</f>
        <v>No need</v>
      </c>
    </row>
    <row r="469" spans="1:20" x14ac:dyDescent="0.2">
      <c r="A469" t="str">
        <f>B469&amp;C469</f>
        <v>Peter BRACKENmarathon</v>
      </c>
      <c r="B469" t="s">
        <v>835</v>
      </c>
      <c r="C469" t="s">
        <v>82</v>
      </c>
      <c r="E469">
        <v>726</v>
      </c>
      <c r="F469" s="2">
        <v>26</v>
      </c>
      <c r="G469">
        <v>740</v>
      </c>
      <c r="H469">
        <v>712</v>
      </c>
      <c r="L469" s="5">
        <v>44283</v>
      </c>
      <c r="M469" s="5">
        <v>44570</v>
      </c>
      <c r="N469" s="5"/>
      <c r="O469" s="5"/>
      <c r="P469" s="56"/>
      <c r="Q469" s="39">
        <f>RANK(E469,$E$3:$E$485)</f>
        <v>467</v>
      </c>
      <c r="R469" s="2" t="str">
        <f>VLOOKUP(C469,Quals!$A$2:$C$23,3,FALSE)</f>
        <v>Discr.</v>
      </c>
      <c r="S469" s="2" t="str">
        <f>_xlfn.IFNA(IF(OR(AND(G469&gt;=R469,L469&gt;=Quals!$F$3,L469&lt;=Quals!$H$3), OR(AND(H469&gt;=R469,M469&gt;=Quals!$F$3,M469&lt;=Quals!$H$3), OR(AND(I469&gt;=R469,N469&gt;=Quals!$F$3,N469&lt;=Quals!$H$3), OR(AND(J469&gt;=R469,O469&gt;=Quals!$F$3,O469&lt;=Quals!$H$3), OR(AND(K469&gt;=R469,P469&gt;=Quals!$F$3,P469&lt;=Quals!$H$3))))), MATCH((B469&amp;C469),Autos!C:C,0)),"Q",""),"")</f>
        <v/>
      </c>
      <c r="T469" s="1" t="str">
        <f>IF(AND(S469 = "Q", IF(ISNA(VLOOKUP((B469&amp;C469),Autos!C:C,1,FALSE)), "Not in Auto",)),"Check", "No need")</f>
        <v>No need</v>
      </c>
    </row>
    <row r="470" spans="1:20" x14ac:dyDescent="0.2">
      <c r="A470" t="str">
        <f>B470&amp;C470</f>
        <v/>
      </c>
      <c r="C470" s="5"/>
      <c r="L470" s="5"/>
      <c r="M470" s="5"/>
      <c r="N470" s="5"/>
      <c r="O470" s="5"/>
      <c r="P470" s="56"/>
      <c r="Q470" s="39" t="e">
        <f>RANK(E470,$E$3:$E$485)</f>
        <v>#N/A</v>
      </c>
      <c r="R470" s="2" t="e">
        <f>VLOOKUP(C470,Quals!$A$2:$C$23,3,FALSE)</f>
        <v>#N/A</v>
      </c>
      <c r="S470" s="2" t="str">
        <f>_xlfn.IFNA(IF(OR(AND(G470&gt;=R470,L470&gt;=Quals!$F$3,L470&lt;=Quals!$H$3), OR(AND(H470&gt;=R470,M470&gt;=Quals!$F$3,M470&lt;=Quals!$H$3), OR(AND(I470&gt;=R470,N470&gt;=Quals!$F$3,N470&lt;=Quals!$H$3), OR(AND(J470&gt;=R470,O470&gt;=Quals!$F$3,O470&lt;=Quals!$H$3), OR(AND(K470&gt;=R470,P470&gt;=Quals!$F$3,P470&lt;=Quals!$H$3))))), MATCH((B470&amp;C470),Autos!C:C,0)),"Q",""),"")</f>
        <v/>
      </c>
      <c r="T470" s="1" t="str">
        <f>IF(AND(S470 = "Q", IF(ISNA(VLOOKUP((B470&amp;C470),Autos!C:C,1,FALSE)), "Not in Auto",)),"Check", "No need")</f>
        <v>No need</v>
      </c>
    </row>
    <row r="471" spans="1:20" x14ac:dyDescent="0.2">
      <c r="A471" t="str">
        <f>B471&amp;C471</f>
        <v/>
      </c>
      <c r="C471" s="5"/>
      <c r="L471" s="5"/>
      <c r="M471" s="5"/>
      <c r="N471" s="5"/>
      <c r="O471" s="5"/>
      <c r="P471" s="56"/>
      <c r="Q471" s="39" t="e">
        <f>RANK(E471,$E$3:$E$485)</f>
        <v>#N/A</v>
      </c>
      <c r="R471" s="2" t="e">
        <f>VLOOKUP(C471,Quals!$A$2:$C$23,3,FALSE)</f>
        <v>#N/A</v>
      </c>
      <c r="S471" s="2" t="str">
        <f>_xlfn.IFNA(IF(OR(AND(G471&gt;=R471,L471&gt;=Quals!$F$3,L471&lt;=Quals!$H$3), OR(AND(H471&gt;=R471,M471&gt;=Quals!$F$3,M471&lt;=Quals!$H$3), OR(AND(I471&gt;=R471,N471&gt;=Quals!$F$3,N471&lt;=Quals!$H$3), OR(AND(J471&gt;=R471,O471&gt;=Quals!$F$3,O471&lt;=Quals!$H$3), OR(AND(K471&gt;=R471,P471&gt;=Quals!$F$3,P471&lt;=Quals!$H$3))))), MATCH((B471&amp;C471),Autos!C:C,0)),"Q",""),"")</f>
        <v/>
      </c>
      <c r="T471" s="1" t="str">
        <f>IF(AND(S471 = "Q", IF(ISNA(VLOOKUP((B471&amp;C471),Autos!C:C,1,FALSE)), "Not in Auto",)),"Check", "No need")</f>
        <v>No need</v>
      </c>
    </row>
    <row r="472" spans="1:20" x14ac:dyDescent="0.2">
      <c r="A472" t="str">
        <f>B472&amp;C472</f>
        <v/>
      </c>
      <c r="C472" s="5"/>
      <c r="L472" s="5"/>
      <c r="M472" s="5"/>
      <c r="N472" s="5"/>
      <c r="O472" s="5"/>
      <c r="P472" s="56"/>
      <c r="Q472" s="39" t="e">
        <f>RANK(E472,$E$3:$E$485)</f>
        <v>#N/A</v>
      </c>
      <c r="R472" s="2" t="e">
        <f>VLOOKUP(C472,Quals!$A$2:$C$23,3,FALSE)</f>
        <v>#N/A</v>
      </c>
      <c r="S472" s="2" t="str">
        <f>_xlfn.IFNA(IF(OR(AND(G472&gt;=R472,L472&gt;=Quals!$F$3,L472&lt;=Quals!$H$3), OR(AND(H472&gt;=R472,M472&gt;=Quals!$F$3,M472&lt;=Quals!$H$3), OR(AND(I472&gt;=R472,N472&gt;=Quals!$F$3,N472&lt;=Quals!$H$3), OR(AND(J472&gt;=R472,O472&gt;=Quals!$F$3,O472&lt;=Quals!$H$3), OR(AND(K472&gt;=R472,P472&gt;=Quals!$F$3,P472&lt;=Quals!$H$3))))), MATCH((B472&amp;C472),Autos!C:C,0)),"Q",""),"")</f>
        <v/>
      </c>
      <c r="T472" s="1" t="str">
        <f>IF(AND(S472 = "Q", IF(ISNA(VLOOKUP((B472&amp;C472),Autos!C:C,1,FALSE)), "Not in Auto",)),"Check", "No need")</f>
        <v>No need</v>
      </c>
    </row>
    <row r="473" spans="1:20" x14ac:dyDescent="0.2">
      <c r="A473" t="str">
        <f>B473&amp;C473</f>
        <v/>
      </c>
      <c r="C473" s="5"/>
      <c r="L473" s="5"/>
      <c r="M473" s="5"/>
      <c r="N473" s="5"/>
      <c r="O473" s="5"/>
      <c r="P473" s="56"/>
      <c r="Q473" s="39" t="e">
        <f>RANK(E473,$E$3:$E$485)</f>
        <v>#N/A</v>
      </c>
      <c r="R473" s="2" t="e">
        <f>VLOOKUP(C473,Quals!$A$2:$C$23,3,FALSE)</f>
        <v>#N/A</v>
      </c>
      <c r="S473" s="2" t="str">
        <f>_xlfn.IFNA(IF(OR(AND(G473&gt;=R473,L473&gt;=Quals!$F$3,L473&lt;=Quals!$H$3), OR(AND(H473&gt;=R473,M473&gt;=Quals!$F$3,M473&lt;=Quals!$H$3), OR(AND(I473&gt;=R473,N473&gt;=Quals!$F$3,N473&lt;=Quals!$H$3), OR(AND(J473&gt;=R473,O473&gt;=Quals!$F$3,O473&lt;=Quals!$H$3), OR(AND(K473&gt;=R473,P473&gt;=Quals!$F$3,P473&lt;=Quals!$H$3))))), MATCH((B473&amp;C473),Autos!C:C,0)),"Q",""),"")</f>
        <v/>
      </c>
      <c r="T473" s="1" t="str">
        <f>IF(AND(S473 = "Q", IF(ISNA(VLOOKUP((B473&amp;C473),Autos!C:C,1,FALSE)), "Not in Auto",)),"Check", "No need")</f>
        <v>No need</v>
      </c>
    </row>
    <row r="474" spans="1:20" x14ac:dyDescent="0.2">
      <c r="A474" t="str">
        <f>B474&amp;C474</f>
        <v/>
      </c>
      <c r="C474" s="5"/>
      <c r="L474" s="5"/>
      <c r="M474" s="5"/>
      <c r="N474" s="5"/>
      <c r="O474" s="5"/>
      <c r="P474" s="56"/>
      <c r="Q474" s="39" t="e">
        <f>RANK(E474,$E$3:$E$485)</f>
        <v>#N/A</v>
      </c>
      <c r="R474" s="2" t="e">
        <f>VLOOKUP(C474,Quals!$A$2:$C$23,3,FALSE)</f>
        <v>#N/A</v>
      </c>
      <c r="S474" s="2" t="str">
        <f>_xlfn.IFNA(IF(OR(AND(G474&gt;=R474,L474&gt;=Quals!$F$3,L474&lt;=Quals!$H$3), OR(AND(H474&gt;=R474,M474&gt;=Quals!$F$3,M474&lt;=Quals!$H$3), OR(AND(I474&gt;=R474,N474&gt;=Quals!$F$3,N474&lt;=Quals!$H$3), OR(AND(J474&gt;=R474,O474&gt;=Quals!$F$3,O474&lt;=Quals!$H$3), OR(AND(K474&gt;=R474,P474&gt;=Quals!$F$3,P474&lt;=Quals!$H$3))))), MATCH((B474&amp;C474),Autos!C:C,0)),"Q",""),"")</f>
        <v/>
      </c>
      <c r="T474" s="1" t="str">
        <f>IF(AND(S474 = "Q", IF(ISNA(VLOOKUP((B474&amp;C474),Autos!C:C,1,FALSE)), "Not in Auto",)),"Check", "No need")</f>
        <v>No need</v>
      </c>
    </row>
    <row r="475" spans="1:20" x14ac:dyDescent="0.2">
      <c r="A475" t="str">
        <f>B475&amp;C475</f>
        <v/>
      </c>
      <c r="C475" s="5"/>
      <c r="L475" s="5"/>
      <c r="M475" s="5"/>
      <c r="N475" s="5"/>
      <c r="O475" s="5"/>
      <c r="P475" s="56"/>
      <c r="Q475" s="39" t="e">
        <f>RANK(E475,$E$3:$E$485)</f>
        <v>#N/A</v>
      </c>
      <c r="R475" s="2" t="e">
        <f>VLOOKUP(C475,Quals!$A$2:$C$23,3,FALSE)</f>
        <v>#N/A</v>
      </c>
      <c r="S475" s="2" t="str">
        <f>_xlfn.IFNA(IF(OR(AND(G475&gt;=R475,L475&gt;=Quals!$F$3,L475&lt;=Quals!$H$3), OR(AND(H475&gt;=R475,M475&gt;=Quals!$F$3,M475&lt;=Quals!$H$3), OR(AND(I475&gt;=R475,N475&gt;=Quals!$F$3,N475&lt;=Quals!$H$3), OR(AND(J475&gt;=R475,O475&gt;=Quals!$F$3,O475&lt;=Quals!$H$3), OR(AND(K475&gt;=R475,P475&gt;=Quals!$F$3,P475&lt;=Quals!$H$3))))), MATCH((B475&amp;C475),Autos!C:C,0)),"Q",""),"")</f>
        <v/>
      </c>
      <c r="T475" s="1" t="str">
        <f>IF(AND(S475 = "Q", IF(ISNA(VLOOKUP((B475&amp;C475),Autos!C:C,1,FALSE)), "Not in Auto",)),"Check", "No need")</f>
        <v>No need</v>
      </c>
    </row>
    <row r="476" spans="1:20" x14ac:dyDescent="0.2">
      <c r="A476" t="str">
        <f>B476&amp;C476</f>
        <v/>
      </c>
      <c r="C476" s="5"/>
      <c r="L476" s="5"/>
      <c r="M476" s="5"/>
      <c r="N476" s="5"/>
      <c r="O476" s="5"/>
      <c r="P476" s="56"/>
      <c r="Q476" s="39" t="e">
        <f>RANK(E476,$E$3:$E$485)</f>
        <v>#N/A</v>
      </c>
      <c r="R476" s="2" t="e">
        <f>VLOOKUP(C476,Quals!$A$2:$C$23,3,FALSE)</f>
        <v>#N/A</v>
      </c>
      <c r="S476" s="2" t="str">
        <f>_xlfn.IFNA(IF(OR(AND(G476&gt;=R476,L476&gt;=Quals!$F$3,L476&lt;=Quals!$H$3), OR(AND(H476&gt;=R476,M476&gt;=Quals!$F$3,M476&lt;=Quals!$H$3), OR(AND(I476&gt;=R476,N476&gt;=Quals!$F$3,N476&lt;=Quals!$H$3), OR(AND(J476&gt;=R476,O476&gt;=Quals!$F$3,O476&lt;=Quals!$H$3), OR(AND(K476&gt;=R476,P476&gt;=Quals!$F$3,P476&lt;=Quals!$H$3))))), MATCH((B476&amp;C476),Autos!C:C,0)),"Q",""),"")</f>
        <v/>
      </c>
      <c r="T476" s="1" t="str">
        <f>IF(AND(S476 = "Q", IF(ISNA(VLOOKUP((B476&amp;C476),Autos!C:C,1,FALSE)), "Not in Auto",)),"Check", "No need")</f>
        <v>No need</v>
      </c>
    </row>
    <row r="477" spans="1:20" x14ac:dyDescent="0.2">
      <c r="A477" t="str">
        <f>B477&amp;C477</f>
        <v/>
      </c>
      <c r="C477" s="5"/>
      <c r="L477" s="5"/>
      <c r="M477" s="5"/>
      <c r="N477" s="5"/>
      <c r="O477" s="5"/>
      <c r="P477" s="56"/>
      <c r="Q477" s="39"/>
      <c r="R477" s="2"/>
      <c r="S477" s="2"/>
      <c r="T477" s="1"/>
    </row>
    <row r="478" spans="1:20" x14ac:dyDescent="0.2">
      <c r="A478" t="str">
        <f>B478&amp;C478</f>
        <v/>
      </c>
      <c r="C478" s="5"/>
      <c r="L478" s="5"/>
      <c r="M478" s="5"/>
      <c r="N478" s="5"/>
      <c r="O478" s="5"/>
      <c r="P478" s="56"/>
      <c r="Q478" s="39"/>
      <c r="R478" s="2"/>
      <c r="S478" s="2"/>
      <c r="T478" s="1"/>
    </row>
    <row r="479" spans="1:20" x14ac:dyDescent="0.2">
      <c r="A479" t="str">
        <f>B479&amp;C479</f>
        <v/>
      </c>
      <c r="L479" s="5"/>
      <c r="M479" s="5"/>
      <c r="N479" s="5"/>
      <c r="O479" s="5"/>
      <c r="P479" s="56"/>
      <c r="Q479" s="39"/>
      <c r="R479" s="2"/>
      <c r="S479" s="2"/>
      <c r="T479" s="1"/>
    </row>
    <row r="480" spans="1:20" x14ac:dyDescent="0.2">
      <c r="A480" t="str">
        <f>B480&amp;C480</f>
        <v/>
      </c>
      <c r="L480" s="5"/>
      <c r="M480" s="5"/>
      <c r="N480" s="5"/>
      <c r="O480" s="5"/>
      <c r="P480" s="56"/>
      <c r="Q480" s="39"/>
      <c r="R480" s="2"/>
      <c r="S480" s="2"/>
      <c r="T480" s="1"/>
    </row>
    <row r="481" spans="1:20" x14ac:dyDescent="0.2">
      <c r="A481" t="str">
        <f>B481&amp;C481</f>
        <v/>
      </c>
      <c r="C481" s="5"/>
      <c r="L481" s="5"/>
      <c r="M481" s="5"/>
      <c r="N481" s="5"/>
      <c r="O481" s="5"/>
      <c r="P481" s="56"/>
      <c r="Q481" s="39"/>
      <c r="R481" s="2"/>
      <c r="S481" s="2"/>
      <c r="T481" s="1"/>
    </row>
    <row r="482" spans="1:20" x14ac:dyDescent="0.2">
      <c r="A482" t="str">
        <f>B482&amp;C482</f>
        <v/>
      </c>
      <c r="L482" s="5"/>
      <c r="M482" s="5"/>
      <c r="N482" s="5"/>
      <c r="O482" s="5"/>
      <c r="P482" s="56"/>
      <c r="Q482" s="39"/>
      <c r="R482" s="2"/>
      <c r="S482" s="2"/>
      <c r="T482" s="1"/>
    </row>
    <row r="483" spans="1:20" x14ac:dyDescent="0.2">
      <c r="A483" t="str">
        <f>B483&amp;C483</f>
        <v/>
      </c>
      <c r="L483" s="5"/>
      <c r="M483" s="5"/>
      <c r="N483" s="5"/>
      <c r="O483" s="5"/>
      <c r="P483" s="56"/>
      <c r="Q483" s="39"/>
      <c r="R483" s="2"/>
      <c r="S483" s="2"/>
      <c r="T483" s="1"/>
    </row>
    <row r="484" spans="1:20" x14ac:dyDescent="0.2">
      <c r="A484" t="str">
        <f>B484&amp;C484</f>
        <v/>
      </c>
      <c r="L484" s="5"/>
      <c r="M484" s="5"/>
      <c r="N484" s="5"/>
      <c r="O484" s="5"/>
      <c r="P484" s="56"/>
      <c r="Q484" s="39"/>
      <c r="R484" s="2"/>
      <c r="S484" s="2"/>
      <c r="T484" s="1"/>
    </row>
    <row r="485" spans="1:20" x14ac:dyDescent="0.2">
      <c r="A485" t="str">
        <f>B485&amp;C485</f>
        <v/>
      </c>
      <c r="L485" s="5"/>
      <c r="M485" s="5"/>
      <c r="N485" s="5"/>
      <c r="O485" s="5"/>
      <c r="P485" s="56"/>
      <c r="Q485" s="39"/>
      <c r="R485" s="2"/>
      <c r="S485" s="2"/>
      <c r="T485" s="1"/>
    </row>
    <row r="486" spans="1:20" x14ac:dyDescent="0.2">
      <c r="A486" t="str">
        <f>B486&amp;C486</f>
        <v/>
      </c>
      <c r="L486" s="5"/>
      <c r="M486" s="5"/>
      <c r="N486" s="5"/>
      <c r="O486" s="5"/>
      <c r="P486" s="56"/>
      <c r="Q486" s="39"/>
      <c r="R486" s="2"/>
      <c r="S486" s="2"/>
      <c r="T486" s="1"/>
    </row>
    <row r="487" spans="1:20" x14ac:dyDescent="0.2">
      <c r="A487" t="str">
        <f>B487&amp;C487</f>
        <v/>
      </c>
      <c r="L487" s="5"/>
      <c r="M487" s="5"/>
      <c r="N487" s="5"/>
      <c r="O487" s="5"/>
      <c r="P487" s="56"/>
      <c r="Q487" s="39"/>
      <c r="R487" s="2"/>
      <c r="S487" s="2"/>
      <c r="T487" s="1"/>
    </row>
    <row r="488" spans="1:20" x14ac:dyDescent="0.2">
      <c r="A488" t="str">
        <f>B488&amp;C488</f>
        <v/>
      </c>
      <c r="L488" s="5"/>
      <c r="M488" s="5"/>
      <c r="N488" s="5"/>
      <c r="O488" s="5"/>
      <c r="P488" s="56"/>
      <c r="Q488" s="39"/>
      <c r="R488" s="2"/>
      <c r="S488" s="2"/>
      <c r="T488" s="1"/>
    </row>
    <row r="489" spans="1:20" x14ac:dyDescent="0.2">
      <c r="A489" t="str">
        <f>B489&amp;C489</f>
        <v/>
      </c>
      <c r="L489" s="5"/>
      <c r="M489" s="5"/>
      <c r="N489" s="5"/>
      <c r="O489" s="5"/>
      <c r="P489" s="56"/>
      <c r="Q489" s="39"/>
      <c r="R489" s="2"/>
      <c r="S489" s="2"/>
      <c r="T489" s="1"/>
    </row>
    <row r="490" spans="1:20" x14ac:dyDescent="0.2">
      <c r="A490" t="str">
        <f>B490&amp;C490</f>
        <v/>
      </c>
      <c r="L490" s="5"/>
      <c r="M490" s="5"/>
      <c r="N490" s="5"/>
      <c r="O490" s="5"/>
      <c r="P490" s="56"/>
      <c r="Q490" s="39"/>
      <c r="R490" s="2"/>
      <c r="S490" s="2"/>
      <c r="T490" s="1"/>
    </row>
    <row r="491" spans="1:20" x14ac:dyDescent="0.2">
      <c r="A491" t="str">
        <f>B491&amp;C491</f>
        <v/>
      </c>
      <c r="L491" s="5"/>
      <c r="M491" s="5"/>
      <c r="N491" s="5"/>
      <c r="O491" s="5"/>
      <c r="P491" s="56"/>
      <c r="Q491" s="39"/>
      <c r="R491" s="2"/>
      <c r="S491" s="2"/>
      <c r="T491" s="1"/>
    </row>
    <row r="492" spans="1:20" x14ac:dyDescent="0.2">
      <c r="A492" t="str">
        <f>B492&amp;C492</f>
        <v/>
      </c>
      <c r="L492" s="5"/>
      <c r="M492" s="5"/>
      <c r="N492" s="5"/>
      <c r="O492" s="5"/>
      <c r="P492" s="56"/>
      <c r="Q492" s="39"/>
      <c r="R492" s="2"/>
      <c r="S492" s="2"/>
      <c r="T492" s="1"/>
    </row>
    <row r="493" spans="1:20" x14ac:dyDescent="0.2">
      <c r="A493" t="str">
        <f>B493&amp;C493</f>
        <v/>
      </c>
      <c r="L493" s="5"/>
      <c r="M493" s="5"/>
      <c r="N493" s="5"/>
      <c r="O493" s="5"/>
      <c r="P493" s="56"/>
      <c r="Q493" s="39"/>
      <c r="R493" s="2"/>
      <c r="S493" s="2"/>
      <c r="T493" s="1"/>
    </row>
    <row r="494" spans="1:20" x14ac:dyDescent="0.2">
      <c r="A494" t="str">
        <f>B494&amp;C494</f>
        <v/>
      </c>
      <c r="L494" s="5"/>
      <c r="M494" s="5"/>
      <c r="N494" s="5"/>
      <c r="O494" s="5"/>
      <c r="P494" s="56"/>
      <c r="Q494" s="39"/>
      <c r="R494" s="2"/>
      <c r="S494" s="2"/>
      <c r="T494" s="1"/>
    </row>
    <row r="495" spans="1:20" x14ac:dyDescent="0.2">
      <c r="A495" t="str">
        <f>B495&amp;C495</f>
        <v/>
      </c>
      <c r="L495" s="5"/>
      <c r="M495" s="5"/>
      <c r="N495" s="5"/>
      <c r="Q495" s="39"/>
      <c r="R495" s="2"/>
      <c r="S495" s="2"/>
      <c r="T495" s="1"/>
    </row>
    <row r="496" spans="1:20" x14ac:dyDescent="0.2">
      <c r="A496" t="str">
        <f>B496&amp;C496</f>
        <v/>
      </c>
      <c r="L496" s="5"/>
      <c r="M496" s="5"/>
      <c r="N496" s="5"/>
      <c r="O496" s="5"/>
      <c r="P496" s="56"/>
      <c r="Q496" s="39"/>
      <c r="R496" s="2"/>
      <c r="S496" s="2"/>
      <c r="T496" s="1"/>
    </row>
    <row r="497" spans="1:20" x14ac:dyDescent="0.2">
      <c r="A497" t="str">
        <f>B497&amp;C497</f>
        <v/>
      </c>
      <c r="L497" s="5"/>
      <c r="M497" s="5"/>
      <c r="N497" s="5"/>
      <c r="O497" s="5"/>
      <c r="P497" s="56"/>
      <c r="Q497" s="39"/>
      <c r="R497" s="2"/>
      <c r="S497" s="2"/>
      <c r="T497" s="1"/>
    </row>
    <row r="498" spans="1:20" x14ac:dyDescent="0.2">
      <c r="A498" t="str">
        <f>B498&amp;C498</f>
        <v/>
      </c>
      <c r="L498" s="5"/>
      <c r="M498" s="5"/>
      <c r="N498" s="5"/>
      <c r="O498" s="5"/>
      <c r="P498" s="56"/>
      <c r="Q498" s="39"/>
      <c r="R498" s="2"/>
      <c r="S498" s="2"/>
      <c r="T498" s="1"/>
    </row>
    <row r="499" spans="1:20" x14ac:dyDescent="0.2">
      <c r="A499" t="str">
        <f>B499&amp;C499</f>
        <v/>
      </c>
      <c r="L499" s="5"/>
      <c r="M499" s="5"/>
      <c r="N499" s="5"/>
      <c r="O499" s="5"/>
      <c r="P499" s="56"/>
      <c r="Q499" s="39"/>
      <c r="R499" s="2"/>
      <c r="S499" s="2"/>
      <c r="T499" s="1"/>
    </row>
    <row r="500" spans="1:20" x14ac:dyDescent="0.2">
      <c r="A500" t="str">
        <f>B500&amp;C500</f>
        <v/>
      </c>
      <c r="L500" s="5"/>
      <c r="M500" s="5"/>
      <c r="N500" s="5"/>
      <c r="O500" s="5"/>
      <c r="P500" s="56"/>
      <c r="Q500" s="39"/>
      <c r="R500" s="2"/>
      <c r="S500" s="2"/>
      <c r="T500" s="1"/>
    </row>
    <row r="501" spans="1:20" x14ac:dyDescent="0.2">
      <c r="A501" t="str">
        <f>B501&amp;C501</f>
        <v/>
      </c>
      <c r="L501" s="5"/>
      <c r="M501" s="5"/>
      <c r="N501" s="5"/>
      <c r="O501" s="5"/>
      <c r="P501" s="56"/>
      <c r="Q501" s="39"/>
      <c r="R501" s="2"/>
      <c r="S501" s="2"/>
      <c r="T501" s="1"/>
    </row>
    <row r="502" spans="1:20" x14ac:dyDescent="0.2">
      <c r="A502" t="str">
        <f>B502&amp;C502</f>
        <v/>
      </c>
      <c r="L502" s="5"/>
      <c r="M502" s="5"/>
      <c r="N502" s="5"/>
      <c r="O502" s="5"/>
      <c r="P502" s="56"/>
      <c r="Q502" s="39"/>
      <c r="R502" s="2"/>
      <c r="S502" s="2"/>
      <c r="T502" s="1"/>
    </row>
    <row r="503" spans="1:20" x14ac:dyDescent="0.2">
      <c r="A503" t="str">
        <f>B503&amp;C503</f>
        <v/>
      </c>
      <c r="L503" s="5"/>
      <c r="M503" s="5"/>
      <c r="N503" s="5"/>
      <c r="O503" s="5"/>
      <c r="P503" s="56"/>
      <c r="Q503" s="39"/>
      <c r="R503" s="2"/>
      <c r="S503" s="2"/>
      <c r="T503" s="1"/>
    </row>
    <row r="504" spans="1:20" x14ac:dyDescent="0.2">
      <c r="A504" t="str">
        <f>B504&amp;C504</f>
        <v/>
      </c>
      <c r="L504" s="5"/>
      <c r="M504" s="5"/>
      <c r="N504" s="5"/>
      <c r="O504" s="5"/>
      <c r="P504" s="56"/>
      <c r="Q504" s="39"/>
      <c r="R504" s="2"/>
      <c r="S504" s="2"/>
      <c r="T504" s="1"/>
    </row>
    <row r="505" spans="1:20" x14ac:dyDescent="0.2">
      <c r="A505" t="str">
        <f>B505&amp;C505</f>
        <v/>
      </c>
      <c r="L505" s="5"/>
      <c r="M505" s="5"/>
      <c r="N505" s="5"/>
      <c r="O505" s="5"/>
      <c r="P505" s="56"/>
      <c r="Q505" s="39"/>
      <c r="R505" s="2"/>
      <c r="S505" s="2"/>
      <c r="T505" s="1"/>
    </row>
    <row r="506" spans="1:20" x14ac:dyDescent="0.2">
      <c r="A506" t="str">
        <f>B506&amp;C506</f>
        <v/>
      </c>
      <c r="L506" s="5"/>
      <c r="M506" s="5"/>
      <c r="N506" s="5"/>
      <c r="O506" s="5"/>
      <c r="P506" s="56"/>
      <c r="Q506" s="39"/>
      <c r="R506" s="2"/>
      <c r="S506" s="2"/>
      <c r="T506" s="1"/>
    </row>
    <row r="507" spans="1:20" x14ac:dyDescent="0.2">
      <c r="A507" t="str">
        <f>B507&amp;C507</f>
        <v/>
      </c>
      <c r="L507" s="5"/>
      <c r="M507" s="5"/>
      <c r="N507" s="5"/>
      <c r="O507" s="5"/>
      <c r="P507" s="56"/>
      <c r="Q507" s="39"/>
      <c r="R507" s="2"/>
      <c r="S507" s="2"/>
      <c r="T507" s="1"/>
    </row>
    <row r="508" spans="1:20" x14ac:dyDescent="0.2">
      <c r="A508" t="str">
        <f>B508&amp;C508</f>
        <v/>
      </c>
      <c r="L508" s="5"/>
      <c r="M508" s="5"/>
      <c r="N508" s="5"/>
      <c r="O508" s="5"/>
      <c r="P508" s="56"/>
      <c r="Q508" s="39"/>
      <c r="R508" s="2"/>
      <c r="S508" s="2"/>
      <c r="T508" s="1"/>
    </row>
    <row r="509" spans="1:20" x14ac:dyDescent="0.2">
      <c r="A509" t="str">
        <f>B509&amp;C509</f>
        <v/>
      </c>
      <c r="L509" s="5"/>
      <c r="M509" s="5"/>
      <c r="N509" s="5"/>
      <c r="O509" s="5"/>
      <c r="P509" s="56"/>
      <c r="Q509" s="39"/>
      <c r="R509" s="2"/>
      <c r="S509" s="2"/>
      <c r="T509" s="1"/>
    </row>
    <row r="510" spans="1:20" x14ac:dyDescent="0.2">
      <c r="A510" t="str">
        <f>B510&amp;C510</f>
        <v/>
      </c>
      <c r="L510" s="5"/>
      <c r="M510" s="5"/>
      <c r="N510" s="5"/>
      <c r="O510" s="5"/>
      <c r="P510" s="56"/>
      <c r="Q510" s="39"/>
      <c r="R510" s="2"/>
      <c r="S510" s="2"/>
      <c r="T510" s="1"/>
    </row>
    <row r="511" spans="1:20" x14ac:dyDescent="0.2">
      <c r="A511" t="str">
        <f>B511&amp;C511</f>
        <v/>
      </c>
      <c r="L511" s="5"/>
      <c r="M511" s="5"/>
      <c r="N511" s="5"/>
      <c r="O511" s="5"/>
      <c r="P511" s="56"/>
      <c r="Q511" s="39"/>
      <c r="R511" s="2"/>
      <c r="S511" s="2"/>
      <c r="T511" s="1"/>
    </row>
    <row r="512" spans="1:20" x14ac:dyDescent="0.2">
      <c r="A512" t="str">
        <f>B512&amp;C512</f>
        <v/>
      </c>
      <c r="L512" s="5"/>
      <c r="M512" s="5"/>
      <c r="N512" s="5"/>
      <c r="O512" s="5"/>
      <c r="P512" s="56"/>
      <c r="Q512" s="39"/>
      <c r="R512" s="2"/>
      <c r="S512" s="2"/>
      <c r="T512" s="1"/>
    </row>
    <row r="513" spans="1:20" x14ac:dyDescent="0.2">
      <c r="A513" t="str">
        <f>B513&amp;C513</f>
        <v/>
      </c>
      <c r="L513" s="5"/>
      <c r="M513" s="5"/>
      <c r="N513" s="5"/>
      <c r="O513" s="5"/>
      <c r="P513" s="56"/>
      <c r="Q513" s="39"/>
      <c r="R513" s="2"/>
      <c r="S513" s="2"/>
      <c r="T513" s="1"/>
    </row>
    <row r="514" spans="1:20" x14ac:dyDescent="0.2">
      <c r="A514" t="str">
        <f>B514&amp;C514</f>
        <v/>
      </c>
      <c r="L514" s="5"/>
      <c r="M514" s="5"/>
      <c r="N514" s="5"/>
      <c r="O514" s="5"/>
      <c r="P514" s="56"/>
      <c r="Q514" s="39"/>
      <c r="R514" s="2"/>
      <c r="S514" s="2"/>
      <c r="T514" s="1"/>
    </row>
    <row r="515" spans="1:20" x14ac:dyDescent="0.2">
      <c r="A515" t="str">
        <f>B515&amp;C515</f>
        <v/>
      </c>
      <c r="L515" s="5"/>
      <c r="M515" s="5"/>
      <c r="N515" s="5"/>
      <c r="O515" s="5"/>
      <c r="P515" s="56"/>
      <c r="Q515" s="39"/>
      <c r="R515" s="2"/>
      <c r="S515" s="2"/>
      <c r="T515" s="1"/>
    </row>
    <row r="516" spans="1:20" x14ac:dyDescent="0.2">
      <c r="A516" t="str">
        <f>B516&amp;C516</f>
        <v/>
      </c>
      <c r="L516" s="5"/>
      <c r="M516" s="5"/>
      <c r="N516" s="5"/>
      <c r="O516" s="5"/>
      <c r="P516" s="56"/>
      <c r="Q516" s="39"/>
      <c r="R516" s="2"/>
      <c r="S516" s="2"/>
      <c r="T516" s="1"/>
    </row>
    <row r="517" spans="1:20" x14ac:dyDescent="0.2">
      <c r="A517" t="str">
        <f>B517&amp;C517</f>
        <v/>
      </c>
      <c r="L517" s="5"/>
      <c r="M517" s="5"/>
      <c r="N517" s="5"/>
      <c r="O517" s="5"/>
      <c r="P517" s="56"/>
      <c r="Q517" s="39"/>
      <c r="R517" s="2"/>
      <c r="S517" s="2"/>
      <c r="T517" s="1"/>
    </row>
    <row r="518" spans="1:20" x14ac:dyDescent="0.2">
      <c r="A518" t="str">
        <f>B518&amp;C518</f>
        <v/>
      </c>
      <c r="L518" s="5"/>
      <c r="M518" s="5"/>
      <c r="N518" s="5"/>
      <c r="O518" s="5"/>
      <c r="P518" s="56"/>
      <c r="Q518" s="39"/>
      <c r="R518" s="2"/>
      <c r="S518" s="2"/>
      <c r="T518" s="1"/>
    </row>
    <row r="519" spans="1:20" x14ac:dyDescent="0.2">
      <c r="A519" t="str">
        <f>B519&amp;C519</f>
        <v/>
      </c>
      <c r="L519" s="5"/>
      <c r="M519" s="5"/>
      <c r="N519" s="5"/>
      <c r="O519" s="5"/>
      <c r="P519" s="56"/>
      <c r="Q519" s="39"/>
      <c r="R519" s="2"/>
      <c r="S519" s="2"/>
      <c r="T519" s="1"/>
    </row>
    <row r="520" spans="1:20" x14ac:dyDescent="0.2">
      <c r="A520" t="str">
        <f>B520&amp;C520</f>
        <v/>
      </c>
      <c r="L520" s="5"/>
      <c r="M520" s="5"/>
      <c r="N520" s="5"/>
      <c r="O520" s="5"/>
      <c r="P520" s="56"/>
      <c r="Q520" s="39"/>
      <c r="R520" s="2"/>
      <c r="S520" s="2"/>
      <c r="T520" s="1"/>
    </row>
    <row r="521" spans="1:20" x14ac:dyDescent="0.2">
      <c r="A521" t="str">
        <f>B521&amp;C521</f>
        <v/>
      </c>
      <c r="L521" s="5"/>
      <c r="M521" s="5"/>
      <c r="N521" s="5"/>
      <c r="O521" s="5"/>
      <c r="P521" s="56"/>
      <c r="Q521" s="39"/>
      <c r="R521" s="2"/>
      <c r="S521" s="2"/>
      <c r="T521" s="1"/>
    </row>
    <row r="522" spans="1:20" x14ac:dyDescent="0.2">
      <c r="A522" t="str">
        <f>B522&amp;C522</f>
        <v/>
      </c>
      <c r="L522" s="5"/>
      <c r="M522" s="5"/>
      <c r="N522" s="5"/>
      <c r="O522" s="5"/>
      <c r="P522" s="56"/>
      <c r="Q522" s="39"/>
      <c r="R522" s="2"/>
      <c r="S522" s="2"/>
      <c r="T522" s="1"/>
    </row>
    <row r="523" spans="1:20" x14ac:dyDescent="0.2">
      <c r="A523" t="str">
        <f>B523&amp;C523</f>
        <v/>
      </c>
      <c r="L523" s="5"/>
      <c r="M523" s="5"/>
      <c r="N523" s="5"/>
      <c r="O523" s="5"/>
      <c r="P523" s="56"/>
      <c r="Q523" s="39"/>
      <c r="R523" s="2"/>
      <c r="S523" s="2"/>
      <c r="T523" s="1"/>
    </row>
    <row r="524" spans="1:20" x14ac:dyDescent="0.2">
      <c r="A524" t="str">
        <f>B524&amp;C524</f>
        <v/>
      </c>
      <c r="L524" s="5"/>
      <c r="M524" s="5"/>
      <c r="N524" s="5"/>
      <c r="O524" s="5"/>
      <c r="P524" s="56"/>
      <c r="Q524" s="39"/>
      <c r="R524" s="2"/>
      <c r="S524" s="2"/>
      <c r="T524" s="1"/>
    </row>
    <row r="525" spans="1:20" x14ac:dyDescent="0.2">
      <c r="A525" t="str">
        <f>B525&amp;C525</f>
        <v/>
      </c>
      <c r="L525" s="5"/>
      <c r="M525" s="5"/>
      <c r="N525" s="5"/>
      <c r="O525" s="5"/>
      <c r="P525" s="56"/>
      <c r="Q525" s="39"/>
      <c r="R525" s="2"/>
      <c r="S525" s="2"/>
      <c r="T525" s="1"/>
    </row>
    <row r="526" spans="1:20" x14ac:dyDescent="0.2">
      <c r="A526" t="str">
        <f>B526&amp;C526</f>
        <v/>
      </c>
      <c r="L526" s="5"/>
      <c r="M526" s="5"/>
      <c r="N526" s="5"/>
      <c r="O526" s="5"/>
      <c r="P526" s="56"/>
      <c r="Q526" s="39"/>
      <c r="R526" s="2"/>
      <c r="S526" s="2"/>
      <c r="T526" s="1"/>
    </row>
    <row r="527" spans="1:20" x14ac:dyDescent="0.2">
      <c r="A527" t="str">
        <f>B527&amp;C527</f>
        <v/>
      </c>
      <c r="L527" s="5"/>
      <c r="M527" s="5"/>
      <c r="N527" s="5"/>
      <c r="O527" s="5"/>
      <c r="P527" s="56"/>
      <c r="Q527" s="39"/>
      <c r="R527" s="2"/>
      <c r="S527" s="2"/>
      <c r="T527" s="1"/>
    </row>
    <row r="528" spans="1:20" x14ac:dyDescent="0.2">
      <c r="A528" t="str">
        <f>B528&amp;C528</f>
        <v/>
      </c>
      <c r="L528" s="5"/>
      <c r="M528" s="5"/>
      <c r="N528" s="5"/>
      <c r="O528" s="5"/>
      <c r="P528" s="56"/>
      <c r="Q528" s="39"/>
      <c r="R528" s="2"/>
      <c r="S528" s="2"/>
      <c r="T528" s="1"/>
    </row>
    <row r="529" spans="1:20" x14ac:dyDescent="0.2">
      <c r="A529" t="str">
        <f>B529&amp;C529</f>
        <v/>
      </c>
      <c r="L529" s="5"/>
      <c r="M529" s="5"/>
      <c r="N529" s="5"/>
      <c r="O529" s="5"/>
      <c r="P529" s="56"/>
      <c r="Q529" s="39"/>
      <c r="R529" s="2"/>
      <c r="S529" s="2"/>
      <c r="T529" s="1"/>
    </row>
    <row r="530" spans="1:20" x14ac:dyDescent="0.2">
      <c r="A530" t="str">
        <f>B530&amp;C530</f>
        <v/>
      </c>
      <c r="L530" s="5"/>
      <c r="M530" s="5"/>
      <c r="N530" s="5"/>
      <c r="O530" s="5"/>
      <c r="P530" s="56"/>
      <c r="Q530" s="39"/>
      <c r="R530" s="2"/>
      <c r="S530" s="2"/>
      <c r="T530" s="1"/>
    </row>
    <row r="531" spans="1:20" x14ac:dyDescent="0.2">
      <c r="A531" t="str">
        <f>B531&amp;C531</f>
        <v/>
      </c>
      <c r="L531" s="5"/>
      <c r="M531" s="5"/>
      <c r="N531" s="5"/>
      <c r="O531" s="5"/>
      <c r="P531" s="56"/>
      <c r="Q531" s="39"/>
      <c r="R531" s="2"/>
      <c r="S531" s="2"/>
      <c r="T531" s="1"/>
    </row>
    <row r="532" spans="1:20" x14ac:dyDescent="0.2">
      <c r="A532" t="str">
        <f>B532&amp;C532</f>
        <v/>
      </c>
      <c r="L532" s="5"/>
      <c r="M532" s="5"/>
      <c r="N532" s="5"/>
      <c r="O532" s="5"/>
      <c r="P532" s="56"/>
      <c r="Q532" s="39"/>
      <c r="R532" s="2"/>
      <c r="S532" s="2"/>
      <c r="T532" s="1"/>
    </row>
    <row r="533" spans="1:20" x14ac:dyDescent="0.2">
      <c r="A533" t="str">
        <f>B533&amp;C533</f>
        <v/>
      </c>
      <c r="L533" s="5"/>
      <c r="M533" s="5"/>
      <c r="N533" s="5"/>
      <c r="O533" s="5"/>
      <c r="P533" s="56"/>
      <c r="Q533" s="39"/>
      <c r="R533" s="2"/>
      <c r="S533" s="2"/>
      <c r="T533" s="1"/>
    </row>
    <row r="534" spans="1:20" x14ac:dyDescent="0.2">
      <c r="A534" t="str">
        <f>B534&amp;C534</f>
        <v/>
      </c>
      <c r="L534" s="5"/>
      <c r="M534" s="5"/>
      <c r="N534" s="5"/>
      <c r="O534" s="5"/>
      <c r="P534" s="56"/>
      <c r="Q534" s="39"/>
      <c r="R534" s="2"/>
      <c r="S534" s="2"/>
      <c r="T534" s="1"/>
    </row>
    <row r="535" spans="1:20" x14ac:dyDescent="0.2">
      <c r="A535" t="str">
        <f>B535&amp;C535</f>
        <v/>
      </c>
      <c r="L535" s="5"/>
      <c r="M535" s="5"/>
      <c r="Q535" s="39"/>
      <c r="R535" s="2"/>
      <c r="S535" s="2"/>
      <c r="T535" s="1"/>
    </row>
    <row r="536" spans="1:20" x14ac:dyDescent="0.2">
      <c r="A536" t="str">
        <f>B536&amp;C536</f>
        <v/>
      </c>
      <c r="L536" s="5"/>
      <c r="M536" s="5"/>
      <c r="N536" s="5"/>
      <c r="O536" s="5"/>
      <c r="P536" s="56"/>
      <c r="Q536" s="39"/>
      <c r="R536" s="2"/>
      <c r="S536" s="2"/>
      <c r="T536" s="1"/>
    </row>
    <row r="537" spans="1:20" x14ac:dyDescent="0.2">
      <c r="A537" t="str">
        <f>B537&amp;C537</f>
        <v/>
      </c>
      <c r="L537" s="5"/>
      <c r="M537" s="5"/>
      <c r="N537" s="5"/>
      <c r="O537" s="5"/>
      <c r="P537" s="56"/>
      <c r="Q537" s="39"/>
      <c r="R537" s="2"/>
      <c r="S537" s="2"/>
      <c r="T537" s="1"/>
    </row>
    <row r="538" spans="1:20" x14ac:dyDescent="0.2">
      <c r="A538" t="str">
        <f>B538&amp;C538</f>
        <v/>
      </c>
      <c r="L538" s="5"/>
      <c r="M538" s="5"/>
      <c r="N538" s="5"/>
      <c r="O538" s="5"/>
      <c r="P538" s="56"/>
      <c r="Q538" s="39"/>
      <c r="R538" s="2"/>
      <c r="S538" s="2"/>
      <c r="T538" s="1"/>
    </row>
    <row r="539" spans="1:20" x14ac:dyDescent="0.2">
      <c r="A539" t="str">
        <f>B539&amp;C539</f>
        <v/>
      </c>
      <c r="L539" s="5"/>
      <c r="M539" s="5"/>
      <c r="N539" s="5"/>
      <c r="O539" s="5"/>
      <c r="P539" s="56"/>
      <c r="Q539" s="39"/>
      <c r="R539" s="2"/>
      <c r="S539" s="2"/>
      <c r="T539" s="1"/>
    </row>
    <row r="540" spans="1:20" x14ac:dyDescent="0.2">
      <c r="A540" t="str">
        <f>B540&amp;C540</f>
        <v/>
      </c>
      <c r="L540" s="5"/>
      <c r="M540" s="5"/>
      <c r="N540" s="5"/>
      <c r="O540" s="5"/>
      <c r="P540" s="56"/>
      <c r="Q540" s="39"/>
      <c r="R540" s="2"/>
      <c r="S540" s="2"/>
      <c r="T540" s="1"/>
    </row>
    <row r="541" spans="1:20" x14ac:dyDescent="0.2">
      <c r="A541" t="str">
        <f>B541&amp;C541</f>
        <v/>
      </c>
      <c r="L541" s="5"/>
      <c r="M541" s="5"/>
      <c r="N541" s="5"/>
      <c r="O541" s="5"/>
      <c r="P541" s="56"/>
      <c r="Q541" s="39"/>
      <c r="R541" s="2"/>
      <c r="S541" s="2"/>
      <c r="T541" s="1"/>
    </row>
    <row r="542" spans="1:20" x14ac:dyDescent="0.2">
      <c r="A542" t="str">
        <f>B542&amp;C542</f>
        <v/>
      </c>
      <c r="L542" s="5"/>
      <c r="M542" s="5"/>
      <c r="N542" s="5"/>
      <c r="O542" s="5"/>
      <c r="P542" s="56"/>
      <c r="Q542" s="39"/>
      <c r="R542" s="2"/>
      <c r="S542" s="2"/>
      <c r="T542" s="1"/>
    </row>
    <row r="543" spans="1:20" x14ac:dyDescent="0.2">
      <c r="A543" t="str">
        <f>B543&amp;C543</f>
        <v/>
      </c>
      <c r="L543" s="5"/>
      <c r="M543" s="5"/>
      <c r="N543" s="5"/>
      <c r="O543" s="5"/>
      <c r="P543" s="56"/>
      <c r="Q543" s="39"/>
      <c r="R543" s="2"/>
      <c r="S543" s="2"/>
      <c r="T543" s="1"/>
    </row>
    <row r="544" spans="1:20" x14ac:dyDescent="0.2">
      <c r="A544" t="str">
        <f>B544&amp;C544</f>
        <v/>
      </c>
      <c r="L544" s="5"/>
      <c r="M544" s="5"/>
      <c r="N544" s="5"/>
      <c r="O544" s="5"/>
      <c r="P544" s="56"/>
      <c r="Q544" s="39"/>
      <c r="R544" s="2"/>
      <c r="S544" s="2"/>
      <c r="T544" s="1"/>
    </row>
    <row r="545" spans="1:20" x14ac:dyDescent="0.2">
      <c r="A545" t="str">
        <f>B545&amp;C545</f>
        <v/>
      </c>
      <c r="L545" s="5"/>
      <c r="M545" s="5"/>
      <c r="N545" s="5"/>
      <c r="O545" s="5"/>
      <c r="P545" s="56"/>
      <c r="Q545" s="39"/>
      <c r="R545" s="2"/>
      <c r="S545" s="2"/>
      <c r="T545" s="1"/>
    </row>
    <row r="546" spans="1:20" x14ac:dyDescent="0.2">
      <c r="A546" t="str">
        <f>B546&amp;C546</f>
        <v/>
      </c>
      <c r="L546" s="5"/>
      <c r="M546" s="5"/>
      <c r="N546" s="5"/>
      <c r="O546" s="5"/>
      <c r="P546" s="56"/>
      <c r="Q546" s="39"/>
      <c r="R546" s="2"/>
      <c r="S546" s="2"/>
      <c r="T546" s="1"/>
    </row>
    <row r="547" spans="1:20" x14ac:dyDescent="0.2">
      <c r="A547" t="str">
        <f>B547&amp;C547</f>
        <v/>
      </c>
      <c r="L547" s="5"/>
      <c r="M547" s="5"/>
      <c r="N547" s="5"/>
      <c r="O547" s="5"/>
      <c r="P547" s="56"/>
      <c r="Q547" s="39"/>
      <c r="R547" s="2"/>
      <c r="S547" s="2"/>
      <c r="T547" s="1"/>
    </row>
    <row r="548" spans="1:20" x14ac:dyDescent="0.2">
      <c r="A548" t="str">
        <f>B548&amp;C548</f>
        <v/>
      </c>
      <c r="L548" s="5"/>
      <c r="M548" s="5"/>
      <c r="N548" s="5"/>
      <c r="O548" s="5"/>
      <c r="P548" s="56"/>
      <c r="Q548" s="39"/>
      <c r="R548" s="2"/>
      <c r="S548" s="2"/>
      <c r="T548" s="1"/>
    </row>
    <row r="549" spans="1:20" x14ac:dyDescent="0.2">
      <c r="A549" t="str">
        <f>B549&amp;C549</f>
        <v/>
      </c>
      <c r="L549" s="5"/>
      <c r="M549" s="5"/>
      <c r="N549" s="5"/>
      <c r="O549" s="5"/>
      <c r="P549" s="56"/>
      <c r="Q549" s="39"/>
      <c r="R549" s="2"/>
      <c r="S549" s="2"/>
      <c r="T549" s="1"/>
    </row>
    <row r="550" spans="1:20" x14ac:dyDescent="0.2">
      <c r="A550" t="str">
        <f>B550&amp;C550</f>
        <v/>
      </c>
      <c r="L550" s="5"/>
      <c r="M550" s="5"/>
      <c r="N550" s="5"/>
      <c r="O550" s="5"/>
      <c r="P550" s="56"/>
      <c r="Q550" s="39"/>
      <c r="R550" s="2"/>
      <c r="S550" s="2"/>
      <c r="T550" s="1"/>
    </row>
    <row r="551" spans="1:20" x14ac:dyDescent="0.2">
      <c r="A551" t="str">
        <f>B551&amp;C551</f>
        <v/>
      </c>
      <c r="L551" s="5"/>
      <c r="M551" s="5"/>
      <c r="N551" s="5"/>
      <c r="O551" s="5"/>
      <c r="P551" s="56"/>
      <c r="Q551" s="39"/>
      <c r="R551" s="2"/>
      <c r="S551" s="2"/>
      <c r="T551" s="1"/>
    </row>
    <row r="552" spans="1:20" x14ac:dyDescent="0.2">
      <c r="A552" t="str">
        <f>B552&amp;C552</f>
        <v/>
      </c>
      <c r="L552" s="5"/>
      <c r="M552" s="5"/>
      <c r="N552" s="5"/>
      <c r="O552" s="5"/>
      <c r="P552" s="56"/>
      <c r="Q552" s="39"/>
      <c r="R552" s="2"/>
      <c r="S552" s="2"/>
      <c r="T552" s="1"/>
    </row>
    <row r="553" spans="1:20" x14ac:dyDescent="0.2">
      <c r="A553" t="str">
        <f>B553&amp;C553</f>
        <v/>
      </c>
      <c r="L553" s="5"/>
      <c r="M553" s="5"/>
      <c r="N553" s="5"/>
      <c r="O553" s="5"/>
      <c r="P553" s="56"/>
      <c r="Q553" s="39"/>
      <c r="R553" s="2"/>
      <c r="S553" s="2"/>
      <c r="T553" s="1"/>
    </row>
    <row r="554" spans="1:20" x14ac:dyDescent="0.2">
      <c r="A554" t="str">
        <f>B554&amp;C554</f>
        <v/>
      </c>
      <c r="L554" s="5"/>
      <c r="M554" s="5"/>
      <c r="Q554" s="39"/>
      <c r="R554" s="2"/>
      <c r="S554" s="2"/>
      <c r="T554" s="1"/>
    </row>
    <row r="555" spans="1:20" x14ac:dyDescent="0.2">
      <c r="A555" t="str">
        <f>B555&amp;C555</f>
        <v/>
      </c>
      <c r="L555" s="5"/>
      <c r="M555" s="5"/>
      <c r="N555" s="5"/>
      <c r="O555" s="5"/>
      <c r="P555" s="56"/>
      <c r="Q555" s="39"/>
      <c r="R555" s="2"/>
      <c r="S555" s="2"/>
      <c r="T555" s="1"/>
    </row>
    <row r="556" spans="1:20" x14ac:dyDescent="0.2">
      <c r="A556" t="str">
        <f>B556&amp;C556</f>
        <v/>
      </c>
      <c r="L556" s="5"/>
      <c r="M556" s="5"/>
      <c r="Q556" s="39"/>
      <c r="R556" s="2"/>
      <c r="S556" s="2"/>
      <c r="T556" s="1"/>
    </row>
    <row r="557" spans="1:20" x14ac:dyDescent="0.2">
      <c r="A557" t="str">
        <f>B557&amp;C557</f>
        <v/>
      </c>
      <c r="L557" s="5"/>
      <c r="M557" s="5"/>
      <c r="N557" s="5"/>
      <c r="O557" s="5"/>
      <c r="P557" s="56"/>
      <c r="Q557" s="39"/>
      <c r="R557" s="2"/>
      <c r="S557" s="2"/>
      <c r="T557" s="1"/>
    </row>
    <row r="558" spans="1:20" x14ac:dyDescent="0.2">
      <c r="A558" t="str">
        <f>B558&amp;C558</f>
        <v/>
      </c>
      <c r="L558" s="5"/>
      <c r="M558" s="5"/>
      <c r="N558" s="5"/>
      <c r="O558" s="5"/>
      <c r="P558" s="56"/>
      <c r="Q558" s="39"/>
      <c r="R558" s="2"/>
      <c r="S558" s="2"/>
      <c r="T558" s="1"/>
    </row>
    <row r="559" spans="1:20" x14ac:dyDescent="0.2">
      <c r="A559" t="str">
        <f>B559&amp;C559</f>
        <v/>
      </c>
      <c r="L559" s="5"/>
      <c r="M559" s="5"/>
      <c r="N559" s="5"/>
      <c r="O559" s="5"/>
      <c r="P559" s="56"/>
      <c r="Q559" s="39"/>
      <c r="R559" s="2"/>
      <c r="S559" s="2"/>
      <c r="T559" s="1"/>
    </row>
    <row r="560" spans="1:20" x14ac:dyDescent="0.2">
      <c r="A560" t="str">
        <f>B560&amp;C560</f>
        <v/>
      </c>
      <c r="L560" s="5"/>
      <c r="M560" s="5"/>
      <c r="N560" s="5"/>
      <c r="O560" s="5"/>
      <c r="P560" s="56"/>
      <c r="Q560" s="39"/>
      <c r="R560" s="2"/>
      <c r="S560" s="2"/>
      <c r="T560" s="1"/>
    </row>
    <row r="561" spans="1:20" x14ac:dyDescent="0.2">
      <c r="A561" t="str">
        <f>B561&amp;C561</f>
        <v/>
      </c>
      <c r="L561" s="5"/>
      <c r="M561" s="5"/>
      <c r="N561" s="5"/>
      <c r="O561" s="5"/>
      <c r="P561" s="56"/>
      <c r="Q561" s="39"/>
      <c r="R561" s="2"/>
      <c r="S561" s="2"/>
      <c r="T561" s="1"/>
    </row>
    <row r="562" spans="1:20" x14ac:dyDescent="0.2">
      <c r="A562" t="str">
        <f>B562&amp;C562</f>
        <v/>
      </c>
      <c r="L562" s="5"/>
      <c r="M562" s="5"/>
      <c r="Q562" s="39"/>
      <c r="R562" s="2"/>
      <c r="S562" s="2"/>
      <c r="T562" s="1"/>
    </row>
    <row r="563" spans="1:20" x14ac:dyDescent="0.2">
      <c r="A563" t="str">
        <f>B563&amp;C563</f>
        <v/>
      </c>
      <c r="L563" s="5"/>
      <c r="M563" s="5"/>
      <c r="N563" s="5"/>
      <c r="O563" s="5"/>
      <c r="P563" s="56"/>
      <c r="Q563" s="39"/>
      <c r="R563" s="2"/>
      <c r="S563" s="2"/>
      <c r="T563" s="1"/>
    </row>
    <row r="564" spans="1:20" x14ac:dyDescent="0.2">
      <c r="A564" t="str">
        <f>B564&amp;C564</f>
        <v/>
      </c>
      <c r="L564" s="5"/>
      <c r="M564" s="5"/>
      <c r="N564" s="5"/>
      <c r="O564" s="5"/>
      <c r="P564" s="56"/>
      <c r="Q564" s="39"/>
      <c r="R564" s="2"/>
      <c r="S564" s="2"/>
      <c r="T564" s="1"/>
    </row>
    <row r="565" spans="1:20" x14ac:dyDescent="0.2">
      <c r="A565" t="str">
        <f>B565&amp;C565</f>
        <v/>
      </c>
      <c r="L565" s="5"/>
      <c r="M565" s="5"/>
      <c r="N565" s="5"/>
      <c r="O565" s="5"/>
      <c r="P565" s="56"/>
      <c r="Q565" s="39"/>
      <c r="R565" s="2"/>
      <c r="S565" s="2"/>
      <c r="T565" s="1"/>
    </row>
    <row r="566" spans="1:20" x14ac:dyDescent="0.2">
      <c r="A566" t="str">
        <f>B566&amp;C566</f>
        <v/>
      </c>
      <c r="L566" s="5"/>
      <c r="M566" s="5"/>
      <c r="N566" s="5"/>
      <c r="O566" s="5"/>
      <c r="P566" s="56"/>
      <c r="Q566" s="39"/>
      <c r="R566" s="2"/>
      <c r="S566" s="2"/>
      <c r="T566" s="1"/>
    </row>
    <row r="567" spans="1:20" x14ac:dyDescent="0.2">
      <c r="A567" t="str">
        <f>B567&amp;C567</f>
        <v/>
      </c>
      <c r="L567" s="5"/>
      <c r="M567" s="5"/>
      <c r="N567" s="5"/>
      <c r="O567" s="5"/>
      <c r="P567" s="56"/>
      <c r="Q567" s="39"/>
      <c r="R567" s="2"/>
      <c r="S567" s="2"/>
      <c r="T567" s="1"/>
    </row>
    <row r="568" spans="1:20" x14ac:dyDescent="0.2">
      <c r="A568" t="str">
        <f>B568&amp;C568</f>
        <v/>
      </c>
      <c r="L568" s="5"/>
      <c r="M568" s="5"/>
      <c r="N568" s="5"/>
      <c r="O568" s="5"/>
      <c r="P568" s="56"/>
      <c r="Q568" s="39"/>
      <c r="R568" s="2"/>
      <c r="S568" s="2"/>
      <c r="T568" s="1"/>
    </row>
    <row r="569" spans="1:20" x14ac:dyDescent="0.2">
      <c r="A569" t="str">
        <f>B569&amp;C569</f>
        <v/>
      </c>
      <c r="L569" s="5"/>
      <c r="M569" s="5"/>
      <c r="N569" s="5"/>
      <c r="O569" s="5"/>
      <c r="P569" s="56"/>
      <c r="Q569" s="39"/>
      <c r="R569" s="2"/>
      <c r="S569" s="2"/>
      <c r="T569" s="1"/>
    </row>
    <row r="570" spans="1:20" x14ac:dyDescent="0.2">
      <c r="A570" t="str">
        <f>B570&amp;C570</f>
        <v/>
      </c>
      <c r="L570" s="5"/>
      <c r="M570" s="5"/>
      <c r="N570" s="5"/>
      <c r="O570" s="5"/>
      <c r="P570" s="56"/>
      <c r="Q570" s="39"/>
      <c r="R570" s="2"/>
      <c r="S570" s="2"/>
      <c r="T570" s="1"/>
    </row>
    <row r="571" spans="1:20" x14ac:dyDescent="0.2">
      <c r="A571" t="str">
        <f>B571&amp;C571</f>
        <v/>
      </c>
      <c r="L571" s="5"/>
      <c r="M571" s="5"/>
      <c r="N571" s="5"/>
      <c r="O571" s="5"/>
      <c r="P571" s="56"/>
      <c r="Q571" s="39"/>
      <c r="R571" s="2"/>
      <c r="S571" s="2"/>
      <c r="T571" s="1"/>
    </row>
    <row r="572" spans="1:20" x14ac:dyDescent="0.2">
      <c r="A572" t="str">
        <f>B572&amp;C572</f>
        <v/>
      </c>
      <c r="L572" s="5"/>
      <c r="M572" s="5"/>
      <c r="Q572" s="39"/>
      <c r="R572" s="2"/>
      <c r="S572" s="2"/>
      <c r="T572" s="1"/>
    </row>
    <row r="573" spans="1:20" x14ac:dyDescent="0.2">
      <c r="A573" t="str">
        <f>B573&amp;C573</f>
        <v/>
      </c>
      <c r="L573" s="5"/>
      <c r="M573" s="5"/>
      <c r="N573" s="5"/>
      <c r="O573" s="5"/>
      <c r="P573" s="56"/>
      <c r="Q573" s="39"/>
      <c r="R573" s="2"/>
      <c r="S573" s="2"/>
      <c r="T573" s="1"/>
    </row>
    <row r="574" spans="1:20" x14ac:dyDescent="0.2">
      <c r="A574" t="str">
        <f>B574&amp;C574</f>
        <v/>
      </c>
      <c r="L574" s="5"/>
      <c r="M574" s="5"/>
      <c r="N574" s="5"/>
      <c r="O574" s="5"/>
      <c r="P574" s="56"/>
      <c r="Q574" s="39"/>
      <c r="R574" s="2"/>
      <c r="S574" s="2"/>
      <c r="T574" s="1"/>
    </row>
    <row r="575" spans="1:20" x14ac:dyDescent="0.2">
      <c r="A575" t="str">
        <f>B575&amp;C575</f>
        <v/>
      </c>
      <c r="L575" s="5"/>
      <c r="M575" s="5"/>
      <c r="N575" s="5"/>
      <c r="O575" s="5"/>
      <c r="P575" s="56"/>
      <c r="Q575" s="39"/>
      <c r="R575" s="2"/>
      <c r="S575" s="2"/>
      <c r="T575" s="1"/>
    </row>
    <row r="576" spans="1:20" x14ac:dyDescent="0.2">
      <c r="A576" t="str">
        <f>B576&amp;C576</f>
        <v/>
      </c>
      <c r="L576" s="5"/>
      <c r="M576" s="5"/>
      <c r="N576" s="5"/>
      <c r="O576" s="5"/>
      <c r="P576" s="56"/>
      <c r="Q576" s="39"/>
      <c r="R576" s="2"/>
      <c r="S576" s="2"/>
      <c r="T576" s="1"/>
    </row>
    <row r="577" spans="1:20" x14ac:dyDescent="0.2">
      <c r="A577" t="str">
        <f>B577&amp;C577</f>
        <v/>
      </c>
      <c r="L577" s="5"/>
      <c r="M577" s="5"/>
      <c r="N577" s="5"/>
      <c r="O577" s="5"/>
      <c r="P577" s="56"/>
      <c r="Q577" s="39"/>
      <c r="R577" s="2"/>
      <c r="S577" s="2"/>
      <c r="T577" s="1"/>
    </row>
    <row r="578" spans="1:20" x14ac:dyDescent="0.2">
      <c r="A578" t="str">
        <f>B578&amp;C578</f>
        <v/>
      </c>
      <c r="L578" s="5"/>
      <c r="M578" s="5"/>
      <c r="N578" s="5"/>
      <c r="O578" s="5"/>
      <c r="P578" s="56"/>
      <c r="Q578" s="39"/>
      <c r="R578" s="2"/>
      <c r="S578" s="2"/>
      <c r="T578" s="1"/>
    </row>
    <row r="579" spans="1:20" x14ac:dyDescent="0.2">
      <c r="A579" t="str">
        <f>B579&amp;C579</f>
        <v/>
      </c>
      <c r="L579" s="5"/>
      <c r="M579" s="5"/>
      <c r="N579" s="5"/>
      <c r="O579" s="5"/>
      <c r="P579" s="56"/>
      <c r="Q579" s="39"/>
      <c r="R579" s="2"/>
      <c r="S579" s="2"/>
      <c r="T579" s="1"/>
    </row>
    <row r="580" spans="1:20" x14ac:dyDescent="0.2">
      <c r="A580" t="str">
        <f>B580&amp;C580</f>
        <v/>
      </c>
      <c r="L580" s="5"/>
      <c r="M580" s="5"/>
      <c r="N580" s="5"/>
      <c r="O580" s="5"/>
      <c r="P580" s="56"/>
      <c r="Q580" s="39"/>
      <c r="R580" s="2"/>
      <c r="S580" s="2"/>
      <c r="T580" s="1"/>
    </row>
    <row r="581" spans="1:20" x14ac:dyDescent="0.2">
      <c r="A581" t="str">
        <f>B581&amp;C581</f>
        <v/>
      </c>
      <c r="L581" s="5"/>
      <c r="M581" s="5"/>
      <c r="N581" s="5"/>
      <c r="O581" s="5"/>
      <c r="P581" s="56"/>
      <c r="Q581" s="39"/>
      <c r="R581" s="2"/>
      <c r="S581" s="2"/>
      <c r="T581" s="1"/>
    </row>
    <row r="582" spans="1:20" x14ac:dyDescent="0.2">
      <c r="A582" t="str">
        <f>B582&amp;C582</f>
        <v/>
      </c>
      <c r="L582" s="5"/>
      <c r="M582" s="5"/>
      <c r="N582" s="5"/>
      <c r="O582" s="5"/>
      <c r="P582" s="56"/>
      <c r="Q582" s="39"/>
      <c r="R582" s="2"/>
      <c r="S582" s="2"/>
      <c r="T582" s="1"/>
    </row>
    <row r="583" spans="1:20" x14ac:dyDescent="0.2">
      <c r="A583" t="str">
        <f>B583&amp;C583</f>
        <v/>
      </c>
      <c r="L583" s="5"/>
      <c r="M583" s="5"/>
      <c r="N583" s="5"/>
      <c r="O583" s="5"/>
      <c r="P583" s="56"/>
      <c r="Q583" s="39"/>
      <c r="R583" s="2"/>
      <c r="S583" s="2"/>
      <c r="T583" s="1"/>
    </row>
    <row r="584" spans="1:20" x14ac:dyDescent="0.2">
      <c r="A584" t="str">
        <f>B584&amp;C584</f>
        <v/>
      </c>
      <c r="L584" s="5"/>
      <c r="M584" s="5"/>
      <c r="N584" s="5"/>
      <c r="O584" s="5"/>
      <c r="P584" s="56"/>
      <c r="Q584" s="39"/>
      <c r="R584" s="2"/>
      <c r="S584" s="2"/>
      <c r="T584" s="1"/>
    </row>
    <row r="585" spans="1:20" x14ac:dyDescent="0.2">
      <c r="A585" t="str">
        <f>B585&amp;C585</f>
        <v/>
      </c>
      <c r="L585" s="5"/>
      <c r="M585" s="5"/>
      <c r="N585" s="5"/>
      <c r="O585" s="5"/>
      <c r="P585" s="56"/>
      <c r="Q585" s="39"/>
      <c r="R585" s="2"/>
      <c r="S585" s="2"/>
      <c r="T585" s="1"/>
    </row>
    <row r="586" spans="1:20" x14ac:dyDescent="0.2">
      <c r="A586" t="str">
        <f>B586&amp;C586</f>
        <v/>
      </c>
      <c r="L586" s="5"/>
      <c r="M586" s="5"/>
      <c r="N586" s="5"/>
      <c r="O586" s="5"/>
      <c r="P586" s="56"/>
      <c r="Q586" s="39"/>
      <c r="R586" s="2"/>
      <c r="S586" s="2"/>
      <c r="T586" s="1"/>
    </row>
    <row r="587" spans="1:20" x14ac:dyDescent="0.2">
      <c r="A587" t="str">
        <f>B587&amp;C587</f>
        <v/>
      </c>
      <c r="L587" s="5"/>
      <c r="M587" s="5"/>
      <c r="N587" s="5"/>
      <c r="O587" s="5"/>
      <c r="P587" s="56"/>
      <c r="Q587" s="39"/>
      <c r="R587" s="2"/>
      <c r="S587" s="2"/>
      <c r="T587" s="1"/>
    </row>
    <row r="588" spans="1:20" x14ac:dyDescent="0.2">
      <c r="A588" t="str">
        <f>B588&amp;C588</f>
        <v/>
      </c>
      <c r="L588" s="5"/>
      <c r="M588" s="5"/>
      <c r="N588" s="5"/>
      <c r="O588" s="5"/>
      <c r="P588" s="56"/>
      <c r="Q588" s="39"/>
      <c r="R588" s="2"/>
      <c r="S588" s="2"/>
      <c r="T588" s="1"/>
    </row>
    <row r="589" spans="1:20" x14ac:dyDescent="0.2">
      <c r="A589" t="str">
        <f>B589&amp;C589</f>
        <v/>
      </c>
      <c r="L589" s="5"/>
      <c r="M589" s="5"/>
      <c r="Q589" s="39"/>
      <c r="R589" s="2"/>
      <c r="S589" s="2"/>
      <c r="T589" s="1"/>
    </row>
    <row r="590" spans="1:20" x14ac:dyDescent="0.2">
      <c r="A590" t="str">
        <f>B590&amp;C590</f>
        <v/>
      </c>
      <c r="L590" s="5"/>
      <c r="M590" s="5"/>
      <c r="Q590" s="39"/>
      <c r="R590" s="2"/>
      <c r="S590" s="2"/>
      <c r="T590" s="1"/>
    </row>
    <row r="591" spans="1:20" x14ac:dyDescent="0.2">
      <c r="A591" t="str">
        <f>B591&amp;C591</f>
        <v/>
      </c>
      <c r="L591" s="5"/>
      <c r="M591" s="5"/>
      <c r="N591" s="5"/>
      <c r="O591" s="5"/>
      <c r="P591" s="56"/>
      <c r="Q591" s="39"/>
      <c r="R591" s="2"/>
      <c r="S591" s="2"/>
      <c r="T591" s="1"/>
    </row>
    <row r="592" spans="1:20" x14ac:dyDescent="0.2">
      <c r="A592" t="str">
        <f>B592&amp;C592</f>
        <v/>
      </c>
      <c r="L592" s="5"/>
      <c r="M592" s="5"/>
      <c r="N592" s="5"/>
      <c r="O592" s="5"/>
      <c r="P592" s="56"/>
      <c r="Q592" s="39"/>
      <c r="R592" s="2"/>
      <c r="S592" s="2"/>
      <c r="T592" s="1"/>
    </row>
    <row r="593" spans="1:20" x14ac:dyDescent="0.2">
      <c r="A593" t="str">
        <f>B593&amp;C593</f>
        <v/>
      </c>
      <c r="L593" s="5"/>
      <c r="M593" s="5"/>
      <c r="Q593" s="39"/>
      <c r="R593" s="2"/>
      <c r="S593" s="2"/>
      <c r="T593" s="1"/>
    </row>
    <row r="594" spans="1:20" x14ac:dyDescent="0.2">
      <c r="A594" t="str">
        <f>B594&amp;C594</f>
        <v/>
      </c>
      <c r="L594" s="5"/>
      <c r="M594" s="5"/>
      <c r="N594" s="5"/>
      <c r="O594" s="5"/>
      <c r="P594" s="56"/>
      <c r="Q594" s="39"/>
      <c r="R594" s="2"/>
      <c r="S594" s="2"/>
      <c r="T594" s="1"/>
    </row>
    <row r="595" spans="1:20" x14ac:dyDescent="0.2">
      <c r="A595" t="str">
        <f>B595&amp;C595</f>
        <v/>
      </c>
      <c r="L595" s="5"/>
      <c r="M595" s="5"/>
      <c r="N595" s="5"/>
      <c r="O595" s="5"/>
      <c r="P595" s="56"/>
      <c r="Q595" s="39"/>
      <c r="R595" s="2"/>
      <c r="S595" s="2"/>
      <c r="T595" s="1"/>
    </row>
    <row r="596" spans="1:20" x14ac:dyDescent="0.2">
      <c r="A596" t="str">
        <f>B596&amp;C596</f>
        <v/>
      </c>
      <c r="L596" s="5"/>
      <c r="M596" s="5"/>
      <c r="Q596" s="39"/>
      <c r="R596" s="2"/>
      <c r="S596" s="2"/>
      <c r="T596" s="1"/>
    </row>
    <row r="597" spans="1:20" x14ac:dyDescent="0.2">
      <c r="A597" t="str">
        <f>B597&amp;C597</f>
        <v/>
      </c>
      <c r="L597" s="5"/>
      <c r="M597" s="5"/>
      <c r="N597" s="5"/>
      <c r="O597" s="5"/>
      <c r="P597" s="56"/>
      <c r="Q597" s="39"/>
      <c r="R597" s="2"/>
      <c r="S597" s="2"/>
      <c r="T597" s="1"/>
    </row>
    <row r="598" spans="1:20" x14ac:dyDescent="0.2">
      <c r="A598" t="str">
        <f>B598&amp;C598</f>
        <v/>
      </c>
      <c r="L598" s="5"/>
      <c r="M598" s="5"/>
      <c r="N598" s="5"/>
      <c r="O598" s="5"/>
      <c r="P598" s="56"/>
      <c r="Q598" s="39"/>
      <c r="R598" s="2"/>
      <c r="S598" s="2"/>
      <c r="T598" s="1"/>
    </row>
    <row r="599" spans="1:20" x14ac:dyDescent="0.2">
      <c r="A599" t="str">
        <f>B599&amp;C599</f>
        <v/>
      </c>
      <c r="L599" s="5"/>
      <c r="M599" s="5"/>
      <c r="N599" s="5"/>
      <c r="O599" s="5"/>
      <c r="P599" s="56"/>
      <c r="Q599" s="39"/>
      <c r="R599" s="2"/>
      <c r="S599" s="2"/>
      <c r="T599" s="1"/>
    </row>
    <row r="600" spans="1:20" x14ac:dyDescent="0.2">
      <c r="A600" t="str">
        <f>B600&amp;C600</f>
        <v/>
      </c>
      <c r="L600" s="5"/>
      <c r="M600" s="5"/>
      <c r="N600" s="5"/>
      <c r="O600" s="5"/>
      <c r="P600" s="56"/>
      <c r="Q600" s="39"/>
      <c r="R600" s="2"/>
      <c r="S600" s="2"/>
      <c r="T600" s="1"/>
    </row>
    <row r="601" spans="1:20" x14ac:dyDescent="0.2">
      <c r="A601" t="str">
        <f>B601&amp;C601</f>
        <v/>
      </c>
      <c r="L601" s="5"/>
      <c r="M601" s="5"/>
      <c r="Q601" s="39"/>
      <c r="R601" s="2"/>
      <c r="S601" s="2"/>
      <c r="T601" s="1"/>
    </row>
    <row r="602" spans="1:20" x14ac:dyDescent="0.2">
      <c r="A602" t="str">
        <f>B602&amp;C602</f>
        <v/>
      </c>
      <c r="L602" s="5"/>
      <c r="M602" s="5"/>
      <c r="N602" s="5"/>
      <c r="O602" s="5"/>
      <c r="P602" s="56"/>
      <c r="Q602" s="39"/>
      <c r="R602" s="2"/>
      <c r="S602" s="2"/>
      <c r="T602" s="1"/>
    </row>
    <row r="603" spans="1:20" x14ac:dyDescent="0.2">
      <c r="A603" t="str">
        <f>B603&amp;C603</f>
        <v/>
      </c>
      <c r="L603" s="5"/>
      <c r="M603" s="5"/>
      <c r="N603" s="5"/>
      <c r="O603" s="5"/>
      <c r="P603" s="56"/>
      <c r="Q603" s="39"/>
      <c r="R603" s="2"/>
      <c r="S603" s="2"/>
      <c r="T603" s="1"/>
    </row>
    <row r="604" spans="1:20" x14ac:dyDescent="0.2">
      <c r="A604" t="str">
        <f>B604&amp;C604</f>
        <v/>
      </c>
      <c r="L604" s="5"/>
      <c r="M604" s="5"/>
      <c r="N604" s="5"/>
      <c r="O604" s="5"/>
      <c r="P604" s="56"/>
      <c r="Q604" s="39"/>
      <c r="R604" s="2"/>
      <c r="S604" s="2"/>
      <c r="T604" s="1"/>
    </row>
    <row r="605" spans="1:20" x14ac:dyDescent="0.2">
      <c r="A605" t="str">
        <f>B605&amp;C605</f>
        <v/>
      </c>
      <c r="L605" s="5"/>
      <c r="M605" s="5"/>
      <c r="N605" s="5"/>
      <c r="O605" s="5"/>
      <c r="P605" s="56"/>
      <c r="Q605" s="39"/>
      <c r="R605" s="2"/>
      <c r="S605" s="2"/>
      <c r="T605" s="1"/>
    </row>
    <row r="606" spans="1:20" x14ac:dyDescent="0.2">
      <c r="A606" t="str">
        <f>B606&amp;C606</f>
        <v/>
      </c>
      <c r="L606" s="5"/>
      <c r="M606" s="5"/>
      <c r="N606" s="5"/>
      <c r="O606" s="5"/>
      <c r="P606" s="56"/>
      <c r="Q606" s="39"/>
      <c r="R606" s="2"/>
      <c r="S606" s="2"/>
      <c r="T606" s="1"/>
    </row>
    <row r="607" spans="1:20" x14ac:dyDescent="0.2">
      <c r="A607" t="str">
        <f>B607&amp;C607</f>
        <v/>
      </c>
      <c r="L607" s="5"/>
      <c r="M607" s="5"/>
      <c r="N607" s="5"/>
      <c r="O607" s="5"/>
      <c r="P607" s="56"/>
      <c r="Q607" s="39"/>
      <c r="R607" s="2"/>
      <c r="S607" s="2"/>
      <c r="T607" s="1"/>
    </row>
    <row r="608" spans="1:20" x14ac:dyDescent="0.2">
      <c r="A608" t="str">
        <f>B608&amp;C608</f>
        <v/>
      </c>
      <c r="L608" s="5"/>
      <c r="M608" s="5"/>
      <c r="N608" s="5"/>
      <c r="O608" s="5"/>
      <c r="P608" s="56"/>
      <c r="Q608" s="39"/>
      <c r="R608" s="2"/>
      <c r="S608" s="2"/>
      <c r="T608" s="1"/>
    </row>
    <row r="609" spans="1:20" x14ac:dyDescent="0.2">
      <c r="A609" t="str">
        <f>B609&amp;C609</f>
        <v/>
      </c>
      <c r="L609" s="5"/>
      <c r="M609" s="5"/>
      <c r="N609" s="5"/>
      <c r="O609" s="5"/>
      <c r="P609" s="56"/>
      <c r="Q609" s="39"/>
      <c r="R609" s="2"/>
      <c r="S609" s="2"/>
      <c r="T609" s="1"/>
    </row>
    <row r="610" spans="1:20" x14ac:dyDescent="0.2">
      <c r="A610" t="str">
        <f>B610&amp;C610</f>
        <v/>
      </c>
      <c r="L610" s="5"/>
      <c r="M610" s="5"/>
      <c r="N610" s="5"/>
      <c r="O610" s="5"/>
      <c r="P610" s="56"/>
      <c r="Q610" s="39"/>
      <c r="R610" s="2"/>
      <c r="S610" s="2"/>
      <c r="T610" s="1"/>
    </row>
    <row r="611" spans="1:20" x14ac:dyDescent="0.2">
      <c r="A611" t="str">
        <f>B611&amp;C611</f>
        <v/>
      </c>
      <c r="L611" s="5"/>
      <c r="M611" s="5"/>
      <c r="N611" s="5"/>
      <c r="O611" s="5"/>
      <c r="P611" s="56"/>
      <c r="Q611" s="39"/>
      <c r="R611" s="2"/>
      <c r="S611" s="2"/>
      <c r="T611" s="1"/>
    </row>
    <row r="612" spans="1:20" x14ac:dyDescent="0.2">
      <c r="A612" t="str">
        <f>B612&amp;C612</f>
        <v/>
      </c>
      <c r="L612" s="5"/>
      <c r="M612" s="5"/>
      <c r="N612" s="5"/>
      <c r="O612" s="5"/>
      <c r="P612" s="56"/>
      <c r="Q612" s="39"/>
      <c r="R612" s="2"/>
      <c r="S612" s="2"/>
      <c r="T612" s="1"/>
    </row>
    <row r="613" spans="1:20" x14ac:dyDescent="0.2">
      <c r="A613" t="str">
        <f>B613&amp;C613</f>
        <v/>
      </c>
      <c r="L613" s="5"/>
      <c r="M613" s="5"/>
      <c r="N613" s="5"/>
      <c r="O613" s="5"/>
      <c r="P613" s="56"/>
      <c r="Q613" s="39"/>
      <c r="R613" s="2"/>
      <c r="S613" s="2"/>
      <c r="T613" s="1"/>
    </row>
    <row r="614" spans="1:20" x14ac:dyDescent="0.2">
      <c r="A614" t="str">
        <f>B614&amp;C614</f>
        <v/>
      </c>
      <c r="L614" s="5"/>
      <c r="M614" s="5"/>
      <c r="N614" s="5"/>
      <c r="O614" s="5"/>
      <c r="P614" s="56"/>
      <c r="Q614" s="39"/>
      <c r="R614" s="2"/>
      <c r="S614" s="2"/>
      <c r="T614" s="1"/>
    </row>
    <row r="615" spans="1:20" x14ac:dyDescent="0.2">
      <c r="A615" t="str">
        <f>B615&amp;C615</f>
        <v/>
      </c>
      <c r="L615" s="5"/>
      <c r="M615" s="5"/>
      <c r="N615" s="5"/>
      <c r="O615" s="5"/>
      <c r="P615" s="56"/>
      <c r="Q615" s="39"/>
      <c r="R615" s="2"/>
      <c r="S615" s="2"/>
      <c r="T615" s="1"/>
    </row>
    <row r="616" spans="1:20" x14ac:dyDescent="0.2">
      <c r="A616" t="str">
        <f>B616&amp;C616</f>
        <v/>
      </c>
      <c r="L616" s="5"/>
      <c r="M616" s="5"/>
      <c r="Q616" s="39"/>
      <c r="R616" s="2"/>
      <c r="S616" s="2"/>
      <c r="T616" s="1"/>
    </row>
    <row r="617" spans="1:20" x14ac:dyDescent="0.2">
      <c r="A617" t="str">
        <f>B617&amp;C617</f>
        <v/>
      </c>
      <c r="L617" s="5"/>
      <c r="M617" s="5"/>
      <c r="N617" s="5"/>
      <c r="O617" s="5"/>
      <c r="P617" s="56"/>
      <c r="Q617" s="39"/>
      <c r="R617" s="2"/>
      <c r="S617" s="2"/>
      <c r="T617" s="1"/>
    </row>
    <row r="618" spans="1:20" x14ac:dyDescent="0.2">
      <c r="A618" t="str">
        <f>B618&amp;C618</f>
        <v/>
      </c>
      <c r="L618" s="5"/>
      <c r="M618" s="5"/>
      <c r="Q618" s="39"/>
      <c r="R618" s="2"/>
      <c r="S618" s="2"/>
      <c r="T618" s="1"/>
    </row>
    <row r="619" spans="1:20" x14ac:dyDescent="0.2">
      <c r="A619" t="str">
        <f>B619&amp;C619</f>
        <v/>
      </c>
      <c r="L619" s="5"/>
      <c r="M619" s="5"/>
      <c r="N619" s="5"/>
      <c r="O619" s="5"/>
      <c r="P619" s="56"/>
      <c r="Q619" s="39"/>
      <c r="R619" s="2"/>
      <c r="S619" s="2"/>
      <c r="T619" s="1"/>
    </row>
    <row r="620" spans="1:20" x14ac:dyDescent="0.2">
      <c r="A620" t="str">
        <f>B620&amp;C620</f>
        <v/>
      </c>
      <c r="L620" s="5"/>
      <c r="M620" s="5"/>
      <c r="N620" s="5"/>
      <c r="O620" s="5"/>
      <c r="P620" s="56"/>
      <c r="Q620" s="39"/>
      <c r="R620" s="2"/>
      <c r="S620" s="2"/>
      <c r="T620" s="1"/>
    </row>
    <row r="621" spans="1:20" x14ac:dyDescent="0.2">
      <c r="A621" t="str">
        <f>B621&amp;C621</f>
        <v/>
      </c>
      <c r="L621" s="5"/>
      <c r="M621" s="5"/>
      <c r="N621" s="5"/>
      <c r="O621" s="5"/>
      <c r="P621" s="56"/>
      <c r="Q621" s="39"/>
      <c r="R621" s="2"/>
      <c r="S621" s="2"/>
      <c r="T621" s="1"/>
    </row>
    <row r="622" spans="1:20" x14ac:dyDescent="0.2">
      <c r="A622" t="str">
        <f>B622&amp;C622</f>
        <v/>
      </c>
      <c r="L622" s="5"/>
      <c r="M622" s="5"/>
      <c r="N622" s="5"/>
      <c r="O622" s="5"/>
      <c r="P622" s="56"/>
      <c r="Q622" s="39"/>
      <c r="R622" s="2"/>
      <c r="S622" s="2"/>
      <c r="T622" s="1"/>
    </row>
    <row r="623" spans="1:20" x14ac:dyDescent="0.2">
      <c r="A623" t="str">
        <f>B623&amp;C623</f>
        <v/>
      </c>
      <c r="L623" s="5"/>
      <c r="M623" s="5"/>
      <c r="N623" s="5"/>
      <c r="O623" s="5"/>
      <c r="P623" s="56"/>
      <c r="Q623" s="39"/>
      <c r="R623" s="2"/>
      <c r="S623" s="2"/>
      <c r="T623" s="1"/>
    </row>
    <row r="624" spans="1:20" x14ac:dyDescent="0.2">
      <c r="A624" t="str">
        <f>B624&amp;C624</f>
        <v/>
      </c>
      <c r="L624" s="5"/>
      <c r="M624" s="5"/>
      <c r="N624" s="5"/>
      <c r="O624" s="5"/>
      <c r="P624" s="56"/>
      <c r="Q624" s="39"/>
      <c r="R624" s="2"/>
      <c r="S624" s="2"/>
      <c r="T624" s="1"/>
    </row>
    <row r="625" spans="1:20" x14ac:dyDescent="0.2">
      <c r="A625" t="str">
        <f>B625&amp;C625</f>
        <v/>
      </c>
      <c r="L625" s="5"/>
      <c r="M625" s="5"/>
      <c r="N625" s="5"/>
      <c r="O625" s="5"/>
      <c r="P625" s="56"/>
      <c r="Q625" s="39"/>
      <c r="R625" s="2"/>
      <c r="S625" s="2"/>
      <c r="T625" s="1"/>
    </row>
    <row r="626" spans="1:20" x14ac:dyDescent="0.2">
      <c r="A626" t="str">
        <f>B626&amp;C626</f>
        <v/>
      </c>
      <c r="L626" s="5"/>
      <c r="M626" s="5"/>
      <c r="N626" s="5"/>
      <c r="O626" s="5"/>
      <c r="P626" s="56"/>
      <c r="Q626" s="39"/>
      <c r="R626" s="2"/>
      <c r="S626" s="2"/>
      <c r="T626" s="1"/>
    </row>
    <row r="627" spans="1:20" x14ac:dyDescent="0.2">
      <c r="A627" t="str">
        <f>B627&amp;C627</f>
        <v/>
      </c>
      <c r="L627" s="5"/>
      <c r="M627" s="5"/>
      <c r="N627" s="5"/>
      <c r="O627" s="5"/>
      <c r="P627" s="56"/>
      <c r="Q627" s="39"/>
      <c r="R627" s="2"/>
      <c r="S627" s="2"/>
      <c r="T627" s="1"/>
    </row>
    <row r="628" spans="1:20" x14ac:dyDescent="0.2">
      <c r="A628" t="str">
        <f>B628&amp;C628</f>
        <v/>
      </c>
      <c r="L628" s="5"/>
      <c r="M628" s="5"/>
      <c r="N628" s="5"/>
      <c r="O628" s="5"/>
      <c r="P628" s="56"/>
      <c r="Q628" s="39"/>
      <c r="R628" s="2"/>
      <c r="S628" s="2"/>
      <c r="T628" s="1"/>
    </row>
    <row r="629" spans="1:20" x14ac:dyDescent="0.2">
      <c r="A629" t="str">
        <f>B629&amp;C629</f>
        <v/>
      </c>
      <c r="L629" s="5"/>
      <c r="M629" s="5"/>
      <c r="N629" s="5"/>
      <c r="O629" s="5"/>
      <c r="P629" s="56"/>
      <c r="Q629" s="39"/>
      <c r="R629" s="2"/>
      <c r="S629" s="2"/>
      <c r="T629" s="1"/>
    </row>
    <row r="630" spans="1:20" x14ac:dyDescent="0.2">
      <c r="A630" t="str">
        <f>B630&amp;C630</f>
        <v/>
      </c>
      <c r="L630" s="5"/>
      <c r="M630" s="5"/>
      <c r="N630" s="5"/>
      <c r="O630" s="5"/>
      <c r="P630" s="56"/>
      <c r="Q630" s="39"/>
      <c r="R630" s="2"/>
      <c r="S630" s="2"/>
      <c r="T630" s="1"/>
    </row>
    <row r="631" spans="1:20" x14ac:dyDescent="0.2">
      <c r="A631" t="str">
        <f>B631&amp;C631</f>
        <v/>
      </c>
      <c r="L631" s="5"/>
      <c r="M631" s="5"/>
      <c r="N631" s="5"/>
      <c r="O631" s="5"/>
      <c r="P631" s="56"/>
      <c r="Q631" s="39"/>
      <c r="R631" s="2"/>
      <c r="S631" s="2"/>
      <c r="T631" s="1"/>
    </row>
    <row r="632" spans="1:20" x14ac:dyDescent="0.2">
      <c r="A632" t="str">
        <f>B632&amp;C632</f>
        <v/>
      </c>
      <c r="L632" s="5"/>
      <c r="M632" s="5"/>
      <c r="N632" s="5"/>
      <c r="O632" s="5"/>
      <c r="P632" s="56"/>
      <c r="Q632" s="39"/>
      <c r="R632" s="2"/>
      <c r="S632" s="2"/>
      <c r="T632" s="1"/>
    </row>
    <row r="633" spans="1:20" x14ac:dyDescent="0.2">
      <c r="A633" t="str">
        <f>B633&amp;C633</f>
        <v/>
      </c>
      <c r="L633" s="5"/>
      <c r="M633" s="5"/>
      <c r="N633" s="5"/>
      <c r="O633" s="5"/>
      <c r="P633" s="56"/>
      <c r="Q633" s="39"/>
      <c r="R633" s="2"/>
      <c r="S633" s="2"/>
      <c r="T633" s="1"/>
    </row>
    <row r="634" spans="1:20" x14ac:dyDescent="0.2">
      <c r="A634" t="str">
        <f>B634&amp;C634</f>
        <v/>
      </c>
      <c r="Q634" s="39"/>
      <c r="R634" s="2"/>
      <c r="S634" s="2"/>
      <c r="T634" s="1"/>
    </row>
    <row r="635" spans="1:20" x14ac:dyDescent="0.2">
      <c r="A635" t="str">
        <f>B635&amp;C635</f>
        <v/>
      </c>
      <c r="Q635" s="39"/>
      <c r="R635" s="2"/>
      <c r="S635" s="2"/>
      <c r="T635" s="1"/>
    </row>
    <row r="636" spans="1:20" x14ac:dyDescent="0.2">
      <c r="A636" t="str">
        <f>B636&amp;C636</f>
        <v/>
      </c>
      <c r="Q636" s="39"/>
      <c r="R636" s="2"/>
      <c r="S636" s="2"/>
      <c r="T636" s="1"/>
    </row>
    <row r="637" spans="1:20" x14ac:dyDescent="0.2">
      <c r="A637" t="str">
        <f>B637&amp;C637</f>
        <v/>
      </c>
      <c r="Q637" s="39"/>
      <c r="R637" s="2"/>
      <c r="S637" s="2"/>
      <c r="T637" s="1"/>
    </row>
    <row r="638" spans="1:20" x14ac:dyDescent="0.2">
      <c r="A638" t="str">
        <f>B638&amp;C638</f>
        <v/>
      </c>
      <c r="Q638" s="39"/>
      <c r="R638" s="2"/>
      <c r="S638" s="2"/>
      <c r="T638" s="1"/>
    </row>
    <row r="639" spans="1:20" x14ac:dyDescent="0.2">
      <c r="A639" t="str">
        <f>B639&amp;C639</f>
        <v/>
      </c>
      <c r="Q639" s="39"/>
      <c r="R639" s="2"/>
      <c r="S639" s="2"/>
      <c r="T639" s="1"/>
    </row>
    <row r="640" spans="1:20" x14ac:dyDescent="0.2">
      <c r="A640" t="str">
        <f>B640&amp;C640</f>
        <v/>
      </c>
      <c r="Q640" s="39"/>
      <c r="R640" s="2"/>
      <c r="S640" s="2"/>
      <c r="T640" s="1"/>
    </row>
    <row r="641" spans="1:20" x14ac:dyDescent="0.2">
      <c r="A641" t="str">
        <f>B641&amp;C641</f>
        <v/>
      </c>
      <c r="Q641" s="39"/>
      <c r="R641" s="2"/>
      <c r="S641" s="2"/>
      <c r="T641" s="1"/>
    </row>
    <row r="642" spans="1:20" x14ac:dyDescent="0.2">
      <c r="A642" t="str">
        <f>B642&amp;C642</f>
        <v/>
      </c>
      <c r="Q642" s="39"/>
      <c r="R642" s="2"/>
      <c r="S642" s="2"/>
      <c r="T642" s="1"/>
    </row>
    <row r="643" spans="1:20" x14ac:dyDescent="0.2">
      <c r="A643" t="str">
        <f>B643&amp;C643</f>
        <v/>
      </c>
      <c r="Q643" s="39"/>
      <c r="R643" s="2"/>
      <c r="S643" s="2"/>
      <c r="T643" s="1"/>
    </row>
    <row r="644" spans="1:20" x14ac:dyDescent="0.2">
      <c r="A644" t="str">
        <f>B644&amp;C644</f>
        <v/>
      </c>
      <c r="Q644" s="39"/>
      <c r="R644" s="2"/>
      <c r="S644" s="2"/>
      <c r="T644" s="1"/>
    </row>
    <row r="645" spans="1:20" x14ac:dyDescent="0.2">
      <c r="A645" t="str">
        <f>B645&amp;C645</f>
        <v/>
      </c>
      <c r="Q645" s="39"/>
      <c r="R645" s="2"/>
      <c r="S645" s="2"/>
      <c r="T645" s="1"/>
    </row>
    <row r="646" spans="1:20" x14ac:dyDescent="0.2">
      <c r="A646" t="str">
        <f>B646&amp;C646</f>
        <v/>
      </c>
      <c r="Q646" s="39"/>
      <c r="R646" s="2"/>
      <c r="S646" s="2"/>
      <c r="T646" s="1"/>
    </row>
    <row r="647" spans="1:20" x14ac:dyDescent="0.2">
      <c r="A647" t="str">
        <f>B647&amp;C647</f>
        <v/>
      </c>
      <c r="Q647" s="39"/>
      <c r="R647" s="2"/>
      <c r="S647" s="2"/>
      <c r="T647" s="1"/>
    </row>
    <row r="648" spans="1:20" x14ac:dyDescent="0.2">
      <c r="A648" t="str">
        <f>B648&amp;C648</f>
        <v/>
      </c>
      <c r="Q648" s="39"/>
      <c r="R648" s="2"/>
      <c r="S648" s="2"/>
      <c r="T648" s="1"/>
    </row>
    <row r="649" spans="1:20" x14ac:dyDescent="0.2">
      <c r="A649" t="str">
        <f>B649&amp;C649</f>
        <v/>
      </c>
      <c r="Q649" s="39"/>
      <c r="R649" s="2"/>
      <c r="S649" s="2"/>
      <c r="T649" s="1"/>
    </row>
    <row r="650" spans="1:20" x14ac:dyDescent="0.2">
      <c r="A650" t="str">
        <f>B650&amp;C650</f>
        <v/>
      </c>
      <c r="Q650" s="39"/>
      <c r="R650" s="2"/>
      <c r="S650" s="2"/>
      <c r="T650" s="1"/>
    </row>
    <row r="651" spans="1:20" x14ac:dyDescent="0.2">
      <c r="A651" t="str">
        <f>B651&amp;C651</f>
        <v/>
      </c>
      <c r="Q651" s="39"/>
      <c r="R651" s="2"/>
      <c r="S651" s="2"/>
      <c r="T651" s="1"/>
    </row>
    <row r="652" spans="1:20" x14ac:dyDescent="0.2">
      <c r="A652" t="str">
        <f>B652&amp;C652</f>
        <v/>
      </c>
      <c r="Q652" s="39"/>
      <c r="R652" s="2"/>
      <c r="S652" s="2"/>
      <c r="T652" s="1"/>
    </row>
    <row r="653" spans="1:20" x14ac:dyDescent="0.2">
      <c r="A653" t="str">
        <f>B653&amp;C653</f>
        <v/>
      </c>
      <c r="Q653" s="39"/>
      <c r="R653" s="2"/>
      <c r="S653" s="2"/>
      <c r="T653" s="1"/>
    </row>
    <row r="654" spans="1:20" x14ac:dyDescent="0.2">
      <c r="A654" t="str">
        <f>B654&amp;C654</f>
        <v/>
      </c>
      <c r="Q654" s="39"/>
      <c r="R654" s="2"/>
      <c r="S654" s="2"/>
      <c r="T654" s="1"/>
    </row>
    <row r="655" spans="1:20" x14ac:dyDescent="0.2">
      <c r="A655" t="str">
        <f>B655&amp;C655</f>
        <v/>
      </c>
      <c r="Q655" s="39"/>
      <c r="R655" s="2"/>
      <c r="S655" s="2"/>
      <c r="T655" s="1"/>
    </row>
    <row r="656" spans="1:20" x14ac:dyDescent="0.2">
      <c r="A656" t="str">
        <f>B656&amp;C656</f>
        <v/>
      </c>
      <c r="Q656" s="39"/>
      <c r="R656" s="2"/>
      <c r="S656" s="2"/>
      <c r="T656" s="1"/>
    </row>
    <row r="657" spans="1:20" x14ac:dyDescent="0.2">
      <c r="A657" t="str">
        <f>B657&amp;C657</f>
        <v/>
      </c>
      <c r="Q657" s="39"/>
      <c r="R657" s="2"/>
      <c r="S657" s="2"/>
      <c r="T657" s="1"/>
    </row>
    <row r="658" spans="1:20" x14ac:dyDescent="0.2">
      <c r="A658" t="str">
        <f>B658&amp;C658</f>
        <v/>
      </c>
      <c r="Q658" s="39"/>
      <c r="R658" s="2"/>
      <c r="S658" s="2"/>
      <c r="T658" s="1"/>
    </row>
    <row r="659" spans="1:20" x14ac:dyDescent="0.2">
      <c r="A659" t="str">
        <f>B659&amp;C659</f>
        <v/>
      </c>
      <c r="Q659" s="39"/>
      <c r="R659" s="2"/>
      <c r="S659" s="2"/>
      <c r="T659" s="1"/>
    </row>
    <row r="660" spans="1:20" x14ac:dyDescent="0.2">
      <c r="A660" t="str">
        <f>B660&amp;C660</f>
        <v/>
      </c>
      <c r="Q660" s="39"/>
      <c r="R660" s="2"/>
      <c r="S660" s="2"/>
      <c r="T660" s="1"/>
    </row>
    <row r="661" spans="1:20" x14ac:dyDescent="0.2">
      <c r="A661" t="str">
        <f>B661&amp;C661</f>
        <v/>
      </c>
      <c r="Q661" s="39"/>
      <c r="R661" s="2"/>
      <c r="S661" s="2"/>
      <c r="T661" s="1"/>
    </row>
    <row r="662" spans="1:20" x14ac:dyDescent="0.2">
      <c r="A662" t="str">
        <f>B662&amp;C662</f>
        <v/>
      </c>
      <c r="Q662" s="39"/>
      <c r="R662" s="2"/>
      <c r="S662" s="2"/>
      <c r="T662" s="1"/>
    </row>
    <row r="663" spans="1:20" x14ac:dyDescent="0.2">
      <c r="A663" t="str">
        <f>B663&amp;C663</f>
        <v/>
      </c>
      <c r="Q663" s="39"/>
      <c r="R663" s="2"/>
      <c r="S663" s="2"/>
      <c r="T663" s="1"/>
    </row>
    <row r="664" spans="1:20" x14ac:dyDescent="0.2">
      <c r="A664" t="str">
        <f>B664&amp;C664</f>
        <v/>
      </c>
      <c r="Q664" s="39"/>
      <c r="R664" s="2"/>
      <c r="S664" s="2"/>
      <c r="T664" s="1"/>
    </row>
    <row r="665" spans="1:20" x14ac:dyDescent="0.2">
      <c r="A665" t="str">
        <f>B665&amp;C665</f>
        <v/>
      </c>
      <c r="Q665" s="39"/>
      <c r="R665" s="2"/>
      <c r="S665" s="2"/>
      <c r="T665" s="1"/>
    </row>
    <row r="666" spans="1:20" x14ac:dyDescent="0.2">
      <c r="A666" t="str">
        <f>B666&amp;C666</f>
        <v/>
      </c>
      <c r="Q666" s="39"/>
      <c r="R666" s="2"/>
      <c r="S666" s="2"/>
      <c r="T666" s="1"/>
    </row>
    <row r="667" spans="1:20" x14ac:dyDescent="0.2">
      <c r="A667" t="str">
        <f>B667&amp;C667</f>
        <v/>
      </c>
      <c r="Q667" s="39"/>
      <c r="R667" s="2"/>
      <c r="S667" s="2"/>
      <c r="T667" s="1"/>
    </row>
    <row r="668" spans="1:20" x14ac:dyDescent="0.2">
      <c r="A668" t="str">
        <f>B668&amp;C668</f>
        <v/>
      </c>
      <c r="Q668" s="39"/>
      <c r="R668" s="2"/>
      <c r="S668" s="2"/>
      <c r="T668" s="1"/>
    </row>
    <row r="669" spans="1:20" x14ac:dyDescent="0.2">
      <c r="A669" t="str">
        <f>B669&amp;C669</f>
        <v/>
      </c>
      <c r="Q669" s="39"/>
      <c r="R669" s="2"/>
      <c r="S669" s="2"/>
      <c r="T669" s="1"/>
    </row>
    <row r="670" spans="1:20" x14ac:dyDescent="0.2">
      <c r="A670" t="str">
        <f>B670&amp;C670</f>
        <v/>
      </c>
      <c r="Q670" s="39"/>
      <c r="R670" s="2"/>
      <c r="S670" s="2"/>
      <c r="T670" s="1"/>
    </row>
    <row r="671" spans="1:20" x14ac:dyDescent="0.2">
      <c r="A671" t="str">
        <f>B671&amp;C671</f>
        <v/>
      </c>
      <c r="Q671" s="39"/>
      <c r="R671" s="2"/>
      <c r="S671" s="2"/>
      <c r="T671" s="1"/>
    </row>
    <row r="672" spans="1:20" x14ac:dyDescent="0.2">
      <c r="A672" t="str">
        <f>B672&amp;C672</f>
        <v/>
      </c>
      <c r="Q672" s="39"/>
      <c r="R672" s="2"/>
      <c r="S672" s="2"/>
      <c r="T672" s="1"/>
    </row>
    <row r="673" spans="1:20" x14ac:dyDescent="0.2">
      <c r="A673" t="str">
        <f>B673&amp;C673</f>
        <v/>
      </c>
      <c r="Q673" s="39"/>
      <c r="R673" s="2"/>
      <c r="S673" s="2"/>
      <c r="T673" s="1"/>
    </row>
    <row r="674" spans="1:20" x14ac:dyDescent="0.2">
      <c r="A674" t="str">
        <f>B674&amp;C674</f>
        <v/>
      </c>
      <c r="Q674" s="39"/>
      <c r="R674" s="2"/>
      <c r="S674" s="2"/>
      <c r="T674" s="1"/>
    </row>
    <row r="675" spans="1:20" x14ac:dyDescent="0.2">
      <c r="A675" t="str">
        <f>B675&amp;C675</f>
        <v/>
      </c>
      <c r="Q675" s="39"/>
      <c r="R675" s="2"/>
      <c r="S675" s="2"/>
      <c r="T675" s="1"/>
    </row>
    <row r="676" spans="1:20" x14ac:dyDescent="0.2">
      <c r="A676" t="str">
        <f>B676&amp;C676</f>
        <v/>
      </c>
      <c r="Q676" s="39"/>
      <c r="R676" s="2"/>
      <c r="S676" s="2"/>
      <c r="T676" s="1"/>
    </row>
    <row r="677" spans="1:20" x14ac:dyDescent="0.2">
      <c r="A677" t="str">
        <f>B677&amp;C677</f>
        <v/>
      </c>
      <c r="Q677" s="39"/>
      <c r="R677" s="2"/>
      <c r="S677" s="2"/>
      <c r="T677" s="1"/>
    </row>
    <row r="678" spans="1:20" x14ac:dyDescent="0.2">
      <c r="A678" t="str">
        <f>B678&amp;C678</f>
        <v/>
      </c>
      <c r="Q678" s="39"/>
      <c r="R678" s="2"/>
      <c r="S678" s="2"/>
      <c r="T678" s="1"/>
    </row>
    <row r="679" spans="1:20" x14ac:dyDescent="0.2">
      <c r="A679" t="str">
        <f>B679&amp;C679</f>
        <v/>
      </c>
      <c r="Q679" s="39"/>
      <c r="R679" s="2"/>
      <c r="S679" s="2"/>
      <c r="T679" s="1"/>
    </row>
    <row r="680" spans="1:20" x14ac:dyDescent="0.2">
      <c r="A680" t="str">
        <f>B680&amp;C680</f>
        <v/>
      </c>
      <c r="Q680" s="39"/>
      <c r="R680" s="2"/>
      <c r="S680" s="2"/>
      <c r="T680" s="1"/>
    </row>
    <row r="681" spans="1:20" x14ac:dyDescent="0.2">
      <c r="A681" t="str">
        <f>B681&amp;C681</f>
        <v/>
      </c>
      <c r="Q681" s="39"/>
      <c r="R681" s="2"/>
      <c r="S681" s="2"/>
      <c r="T681" s="1"/>
    </row>
    <row r="682" spans="1:20" x14ac:dyDescent="0.2">
      <c r="A682" t="str">
        <f>B682&amp;C682</f>
        <v/>
      </c>
      <c r="Q682" s="39"/>
      <c r="R682" s="2"/>
      <c r="S682" s="2"/>
      <c r="T682" s="1"/>
    </row>
    <row r="683" spans="1:20" x14ac:dyDescent="0.2">
      <c r="A683" t="str">
        <f>B683&amp;C683</f>
        <v/>
      </c>
      <c r="Q683" s="39"/>
      <c r="R683" s="2"/>
      <c r="S683" s="2"/>
      <c r="T683" s="1"/>
    </row>
    <row r="684" spans="1:20" x14ac:dyDescent="0.2">
      <c r="A684" t="str">
        <f>B684&amp;C684</f>
        <v/>
      </c>
      <c r="Q684" s="39"/>
      <c r="R684" s="2"/>
      <c r="S684" s="2"/>
      <c r="T684" s="1"/>
    </row>
    <row r="685" spans="1:20" x14ac:dyDescent="0.2">
      <c r="A685" t="str">
        <f>B685&amp;C685</f>
        <v/>
      </c>
      <c r="Q685" s="39"/>
      <c r="R685" s="2"/>
      <c r="S685" s="2"/>
      <c r="T685" s="1"/>
    </row>
    <row r="686" spans="1:20" x14ac:dyDescent="0.2">
      <c r="A686" t="str">
        <f>B686&amp;C686</f>
        <v/>
      </c>
      <c r="Q686" s="39"/>
      <c r="R686" s="2"/>
      <c r="S686" s="2"/>
      <c r="T686" s="1"/>
    </row>
    <row r="687" spans="1:20" x14ac:dyDescent="0.2">
      <c r="A687" t="str">
        <f>B687&amp;C687</f>
        <v/>
      </c>
      <c r="Q687" s="39"/>
      <c r="R687" s="2"/>
      <c r="S687" s="2"/>
      <c r="T687" s="1"/>
    </row>
    <row r="688" spans="1:20" x14ac:dyDescent="0.2">
      <c r="A688" t="str">
        <f>B688&amp;C688</f>
        <v/>
      </c>
      <c r="Q688" s="39"/>
      <c r="R688" s="2"/>
      <c r="S688" s="2"/>
      <c r="T688" s="1"/>
    </row>
    <row r="689" spans="1:20" x14ac:dyDescent="0.2">
      <c r="A689" t="str">
        <f>B689&amp;C689</f>
        <v/>
      </c>
      <c r="Q689" s="39"/>
      <c r="R689" s="2"/>
      <c r="S689" s="2"/>
      <c r="T689" s="1"/>
    </row>
    <row r="690" spans="1:20" x14ac:dyDescent="0.2">
      <c r="A690" t="str">
        <f>B690&amp;C690</f>
        <v/>
      </c>
      <c r="Q690" s="39"/>
      <c r="R690" s="2"/>
      <c r="S690" s="2"/>
      <c r="T690" s="1"/>
    </row>
    <row r="691" spans="1:20" x14ac:dyDescent="0.2">
      <c r="A691" t="str">
        <f>B691&amp;C691</f>
        <v/>
      </c>
      <c r="Q691" s="39"/>
      <c r="R691" s="2"/>
      <c r="S691" s="2"/>
      <c r="T691" s="1"/>
    </row>
    <row r="692" spans="1:20" x14ac:dyDescent="0.2">
      <c r="A692" t="str">
        <f>B692&amp;C692</f>
        <v/>
      </c>
      <c r="Q692" s="39"/>
      <c r="R692" s="2"/>
      <c r="S692" s="2"/>
      <c r="T692" s="1"/>
    </row>
    <row r="693" spans="1:20" x14ac:dyDescent="0.2">
      <c r="A693" t="str">
        <f>B693&amp;C693</f>
        <v/>
      </c>
      <c r="Q693" s="39"/>
      <c r="R693" s="2"/>
      <c r="S693" s="2"/>
      <c r="T693" s="1"/>
    </row>
    <row r="694" spans="1:20" x14ac:dyDescent="0.2">
      <c r="A694" t="str">
        <f>B694&amp;C694</f>
        <v/>
      </c>
      <c r="Q694" s="39"/>
      <c r="R694" s="2"/>
      <c r="S694" s="2"/>
      <c r="T694" s="1"/>
    </row>
    <row r="695" spans="1:20" x14ac:dyDescent="0.2">
      <c r="A695" t="str">
        <f>B695&amp;C695</f>
        <v/>
      </c>
      <c r="Q695" s="39"/>
      <c r="R695" s="2"/>
      <c r="S695" s="2"/>
      <c r="T695" s="1"/>
    </row>
    <row r="696" spans="1:20" x14ac:dyDescent="0.2">
      <c r="A696" t="str">
        <f>B696&amp;C696</f>
        <v/>
      </c>
      <c r="Q696" s="39"/>
      <c r="R696" s="2"/>
      <c r="S696" s="2"/>
      <c r="T696" s="1"/>
    </row>
    <row r="697" spans="1:20" x14ac:dyDescent="0.2">
      <c r="A697" t="str">
        <f>B697&amp;C697</f>
        <v/>
      </c>
      <c r="Q697" s="39"/>
      <c r="R697" s="2"/>
      <c r="S697" s="2"/>
      <c r="T697" s="1"/>
    </row>
    <row r="698" spans="1:20" x14ac:dyDescent="0.2">
      <c r="A698" t="str">
        <f>B698&amp;C698</f>
        <v/>
      </c>
      <c r="Q698" s="39"/>
      <c r="R698" s="2"/>
      <c r="S698" s="2"/>
      <c r="T698" s="1"/>
    </row>
    <row r="699" spans="1:20" x14ac:dyDescent="0.2">
      <c r="A699" t="str">
        <f>B699&amp;C699</f>
        <v/>
      </c>
      <c r="Q699" s="39"/>
      <c r="R699" s="2"/>
      <c r="S699" s="2"/>
      <c r="T699" s="1"/>
    </row>
    <row r="700" spans="1:20" x14ac:dyDescent="0.2">
      <c r="A700" t="str">
        <f>B700&amp;C700</f>
        <v/>
      </c>
      <c r="Q700" s="39"/>
      <c r="R700" s="2"/>
      <c r="S700" s="2"/>
      <c r="T700" s="1"/>
    </row>
    <row r="701" spans="1:20" x14ac:dyDescent="0.2">
      <c r="A701" t="str">
        <f>B701&amp;C701</f>
        <v/>
      </c>
      <c r="Q701" s="39"/>
      <c r="R701" s="2"/>
      <c r="S701" s="2"/>
      <c r="T701" s="1"/>
    </row>
    <row r="702" spans="1:20" x14ac:dyDescent="0.2">
      <c r="A702" t="str">
        <f>B702&amp;C702</f>
        <v/>
      </c>
      <c r="Q702" s="39"/>
      <c r="R702" s="2"/>
      <c r="S702" s="2"/>
      <c r="T702" s="1"/>
    </row>
    <row r="703" spans="1:20" x14ac:dyDescent="0.2">
      <c r="A703" t="str">
        <f>B703&amp;C703</f>
        <v/>
      </c>
      <c r="Q703" s="39"/>
      <c r="R703" s="2"/>
      <c r="S703" s="2"/>
      <c r="T703" s="1"/>
    </row>
    <row r="704" spans="1:20" x14ac:dyDescent="0.2">
      <c r="A704" t="str">
        <f>B704&amp;C704</f>
        <v/>
      </c>
      <c r="Q704" s="39"/>
      <c r="R704" s="2"/>
      <c r="S704" s="2"/>
      <c r="T704" s="1"/>
    </row>
    <row r="705" spans="1:20" x14ac:dyDescent="0.2">
      <c r="A705" t="str">
        <f>B705&amp;C705</f>
        <v/>
      </c>
      <c r="Q705" s="39"/>
      <c r="R705" s="2"/>
      <c r="S705" s="2"/>
      <c r="T705" s="1"/>
    </row>
    <row r="706" spans="1:20" x14ac:dyDescent="0.2">
      <c r="A706" t="str">
        <f>B706&amp;C706</f>
        <v/>
      </c>
      <c r="Q706" s="39"/>
      <c r="R706" s="2"/>
      <c r="S706" s="2"/>
      <c r="T706" s="1"/>
    </row>
    <row r="707" spans="1:20" x14ac:dyDescent="0.2">
      <c r="A707" t="str">
        <f>B707&amp;C707</f>
        <v/>
      </c>
      <c r="Q707" s="39"/>
      <c r="R707" s="2"/>
      <c r="S707" s="2"/>
      <c r="T707" s="1"/>
    </row>
    <row r="708" spans="1:20" x14ac:dyDescent="0.2">
      <c r="A708" t="str">
        <f>B708&amp;C708</f>
        <v/>
      </c>
      <c r="Q708" s="39"/>
      <c r="R708" s="2"/>
      <c r="S708" s="2"/>
      <c r="T708" s="1"/>
    </row>
    <row r="709" spans="1:20" x14ac:dyDescent="0.2">
      <c r="A709" t="str">
        <f>B709&amp;C709</f>
        <v/>
      </c>
      <c r="Q709" s="39"/>
      <c r="R709" s="2"/>
      <c r="S709" s="2"/>
      <c r="T709" s="1"/>
    </row>
    <row r="710" spans="1:20" x14ac:dyDescent="0.2">
      <c r="A710" t="str">
        <f>B710&amp;C710</f>
        <v/>
      </c>
      <c r="Q710" s="39"/>
      <c r="R710" s="2"/>
      <c r="S710" s="2"/>
      <c r="T710" s="1"/>
    </row>
    <row r="711" spans="1:20" x14ac:dyDescent="0.2">
      <c r="A711" t="str">
        <f>B711&amp;C711</f>
        <v/>
      </c>
      <c r="Q711" s="39"/>
      <c r="R711" s="2"/>
      <c r="S711" s="2"/>
      <c r="T711" s="1"/>
    </row>
    <row r="712" spans="1:20" x14ac:dyDescent="0.2">
      <c r="A712" t="str">
        <f>B712&amp;C712</f>
        <v/>
      </c>
      <c r="Q712" s="39"/>
      <c r="R712" s="2"/>
      <c r="S712" s="2"/>
      <c r="T712" s="1"/>
    </row>
    <row r="713" spans="1:20" x14ac:dyDescent="0.2">
      <c r="A713" t="str">
        <f>B713&amp;C713</f>
        <v/>
      </c>
      <c r="Q713" s="39"/>
      <c r="R713" s="2"/>
      <c r="S713" s="2"/>
      <c r="T713" s="1"/>
    </row>
    <row r="714" spans="1:20" x14ac:dyDescent="0.2">
      <c r="A714" t="str">
        <f>B714&amp;C714</f>
        <v/>
      </c>
      <c r="Q714" s="39"/>
      <c r="R714" s="2"/>
      <c r="S714" s="2"/>
      <c r="T714" s="1"/>
    </row>
    <row r="715" spans="1:20" x14ac:dyDescent="0.2">
      <c r="A715" t="str">
        <f>B715&amp;C715</f>
        <v/>
      </c>
      <c r="Q715" s="39"/>
      <c r="R715" s="2"/>
      <c r="S715" s="2"/>
      <c r="T715" s="1"/>
    </row>
    <row r="716" spans="1:20" x14ac:dyDescent="0.2">
      <c r="A716" t="str">
        <f>B716&amp;C716</f>
        <v/>
      </c>
      <c r="Q716" s="39"/>
      <c r="R716" s="2"/>
      <c r="S716" s="2"/>
      <c r="T716" s="1"/>
    </row>
    <row r="717" spans="1:20" x14ac:dyDescent="0.2">
      <c r="A717" t="str">
        <f>B717&amp;C717</f>
        <v/>
      </c>
      <c r="Q717" s="39"/>
      <c r="R717" s="2"/>
      <c r="S717" s="2"/>
      <c r="T717" s="1"/>
    </row>
    <row r="718" spans="1:20" x14ac:dyDescent="0.2">
      <c r="A718" t="str">
        <f>B718&amp;C718</f>
        <v/>
      </c>
      <c r="Q718" s="39"/>
      <c r="R718" s="2"/>
      <c r="S718" s="2"/>
      <c r="T718" s="1"/>
    </row>
    <row r="719" spans="1:20" x14ac:dyDescent="0.2">
      <c r="A719" t="str">
        <f>B719&amp;C719</f>
        <v/>
      </c>
      <c r="Q719" s="39"/>
      <c r="R719" s="2"/>
      <c r="S719" s="2"/>
      <c r="T719" s="1"/>
    </row>
    <row r="720" spans="1:20" x14ac:dyDescent="0.2">
      <c r="A720" t="str">
        <f>B720&amp;C720</f>
        <v/>
      </c>
      <c r="Q720" s="39"/>
      <c r="R720" s="2"/>
      <c r="S720" s="2"/>
      <c r="T720" s="1"/>
    </row>
    <row r="721" spans="1:20" x14ac:dyDescent="0.2">
      <c r="A721" t="str">
        <f>B721&amp;C721</f>
        <v/>
      </c>
      <c r="Q721" s="39"/>
      <c r="R721" s="2"/>
      <c r="S721" s="2"/>
      <c r="T721" s="1"/>
    </row>
    <row r="722" spans="1:20" x14ac:dyDescent="0.2">
      <c r="A722" t="str">
        <f>B722&amp;C722</f>
        <v/>
      </c>
      <c r="Q722" s="39"/>
      <c r="R722" s="2"/>
      <c r="S722" s="2"/>
      <c r="T722" s="1"/>
    </row>
    <row r="723" spans="1:20" x14ac:dyDescent="0.2">
      <c r="A723" t="str">
        <f>B723&amp;C723</f>
        <v/>
      </c>
      <c r="Q723" s="39"/>
      <c r="R723" s="2"/>
      <c r="S723" s="2"/>
      <c r="T723" s="1"/>
    </row>
    <row r="724" spans="1:20" x14ac:dyDescent="0.2">
      <c r="A724" t="str">
        <f>B724&amp;C724</f>
        <v/>
      </c>
      <c r="Q724" s="39"/>
      <c r="R724" s="2"/>
      <c r="S724" s="2"/>
      <c r="T724" s="1"/>
    </row>
    <row r="725" spans="1:20" x14ac:dyDescent="0.2">
      <c r="A725" t="str">
        <f>B725&amp;C725</f>
        <v/>
      </c>
      <c r="Q725" s="39"/>
      <c r="R725" s="2"/>
      <c r="S725" s="2"/>
      <c r="T725" s="1"/>
    </row>
    <row r="726" spans="1:20" x14ac:dyDescent="0.2">
      <c r="A726" t="str">
        <f>B726&amp;C726</f>
        <v/>
      </c>
      <c r="Q726" s="39"/>
      <c r="R726" s="2"/>
      <c r="S726" s="2"/>
      <c r="T726" s="1"/>
    </row>
    <row r="727" spans="1:20" x14ac:dyDescent="0.2">
      <c r="A727" t="str">
        <f>B727&amp;C727</f>
        <v/>
      </c>
      <c r="Q727" s="39"/>
      <c r="R727" s="2"/>
      <c r="S727" s="2"/>
      <c r="T727" s="1"/>
    </row>
    <row r="728" spans="1:20" x14ac:dyDescent="0.2">
      <c r="A728" t="str">
        <f>B728&amp;C728</f>
        <v/>
      </c>
      <c r="Q728" s="39"/>
      <c r="R728" s="2"/>
      <c r="S728" s="2"/>
      <c r="T728" s="1"/>
    </row>
    <row r="729" spans="1:20" x14ac:dyDescent="0.2">
      <c r="A729" t="str">
        <f>B729&amp;C729</f>
        <v/>
      </c>
      <c r="Q729" s="39"/>
      <c r="R729" s="2"/>
      <c r="S729" s="2"/>
      <c r="T729" s="1"/>
    </row>
    <row r="730" spans="1:20" x14ac:dyDescent="0.2">
      <c r="A730" t="str">
        <f>B730&amp;C730</f>
        <v/>
      </c>
      <c r="Q730" s="39"/>
      <c r="R730" s="2"/>
      <c r="S730" s="2"/>
      <c r="T730" s="1"/>
    </row>
    <row r="731" spans="1:20" x14ac:dyDescent="0.2">
      <c r="A731" t="str">
        <f>B731&amp;C731</f>
        <v/>
      </c>
      <c r="Q731" s="39"/>
      <c r="R731" s="2"/>
      <c r="S731" s="2"/>
      <c r="T731" s="1"/>
    </row>
    <row r="732" spans="1:20" x14ac:dyDescent="0.2">
      <c r="A732" t="str">
        <f>B732&amp;C732</f>
        <v/>
      </c>
      <c r="Q732" s="39"/>
      <c r="R732" s="2"/>
      <c r="S732" s="2"/>
      <c r="T732" s="1"/>
    </row>
    <row r="733" spans="1:20" x14ac:dyDescent="0.2">
      <c r="A733" t="str">
        <f>B733&amp;C733</f>
        <v/>
      </c>
      <c r="Q733" s="39"/>
      <c r="R733" s="2"/>
      <c r="S733" s="2"/>
      <c r="T733" s="1"/>
    </row>
    <row r="734" spans="1:20" x14ac:dyDescent="0.2">
      <c r="A734" t="str">
        <f>B734&amp;C734</f>
        <v/>
      </c>
      <c r="Q734" s="39"/>
      <c r="R734" s="2"/>
      <c r="S734" s="2"/>
      <c r="T734" s="1"/>
    </row>
    <row r="735" spans="1:20" x14ac:dyDescent="0.2">
      <c r="A735" t="str">
        <f>B735&amp;C735</f>
        <v/>
      </c>
      <c r="Q735" s="39"/>
      <c r="R735" s="2"/>
      <c r="S735" s="2"/>
      <c r="T735" s="1"/>
    </row>
    <row r="736" spans="1:20" x14ac:dyDescent="0.2">
      <c r="A736" t="str">
        <f>B736&amp;C736</f>
        <v/>
      </c>
      <c r="Q736" s="39"/>
      <c r="R736" s="2"/>
      <c r="S736" s="2"/>
      <c r="T736" s="1"/>
    </row>
    <row r="737" spans="1:20" x14ac:dyDescent="0.2">
      <c r="A737" t="str">
        <f>B737&amp;C737</f>
        <v/>
      </c>
      <c r="Q737" s="39"/>
      <c r="R737" s="2"/>
      <c r="S737" s="2"/>
      <c r="T737" s="1"/>
    </row>
    <row r="738" spans="1:20" x14ac:dyDescent="0.2">
      <c r="A738" t="str">
        <f>B738&amp;C738</f>
        <v/>
      </c>
      <c r="Q738" s="39"/>
      <c r="R738" s="2"/>
      <c r="S738" s="2"/>
      <c r="T738" s="1"/>
    </row>
    <row r="739" spans="1:20" x14ac:dyDescent="0.2">
      <c r="A739" t="str">
        <f>B739&amp;C739</f>
        <v/>
      </c>
      <c r="Q739" s="39"/>
      <c r="R739" s="2"/>
      <c r="S739" s="2"/>
      <c r="T739" s="1"/>
    </row>
    <row r="740" spans="1:20" x14ac:dyDescent="0.2">
      <c r="A740" t="str">
        <f>B740&amp;C740</f>
        <v/>
      </c>
      <c r="Q740" s="39"/>
      <c r="R740" s="2"/>
      <c r="S740" s="2"/>
      <c r="T740" s="1"/>
    </row>
    <row r="741" spans="1:20" x14ac:dyDescent="0.2">
      <c r="A741" t="str">
        <f>B741&amp;C741</f>
        <v/>
      </c>
      <c r="Q741" s="39"/>
      <c r="R741" s="2"/>
      <c r="S741" s="2"/>
      <c r="T741" s="1"/>
    </row>
    <row r="742" spans="1:20" x14ac:dyDescent="0.2">
      <c r="A742" t="str">
        <f>B742&amp;C742</f>
        <v/>
      </c>
      <c r="Q742" s="39"/>
      <c r="R742" s="2"/>
      <c r="S742" s="2"/>
      <c r="T742" s="1"/>
    </row>
    <row r="743" spans="1:20" x14ac:dyDescent="0.2">
      <c r="A743" t="str">
        <f>B743&amp;C743</f>
        <v/>
      </c>
      <c r="Q743" s="39"/>
      <c r="R743" s="2"/>
      <c r="S743" s="2"/>
      <c r="T743" s="1"/>
    </row>
    <row r="744" spans="1:20" x14ac:dyDescent="0.2">
      <c r="A744" t="str">
        <f>B744&amp;C744</f>
        <v/>
      </c>
      <c r="Q744" s="39"/>
      <c r="R744" s="2"/>
      <c r="S744" s="2"/>
      <c r="T744" s="1"/>
    </row>
    <row r="745" spans="1:20" x14ac:dyDescent="0.2">
      <c r="A745" t="str">
        <f>B745&amp;C745</f>
        <v/>
      </c>
      <c r="Q745" s="39"/>
      <c r="R745" s="2"/>
      <c r="S745" s="2"/>
      <c r="T745" s="1"/>
    </row>
    <row r="746" spans="1:20" x14ac:dyDescent="0.2">
      <c r="A746" t="str">
        <f>B746&amp;C746</f>
        <v/>
      </c>
      <c r="Q746" s="39"/>
      <c r="R746" s="2"/>
      <c r="S746" s="2"/>
      <c r="T746" s="1"/>
    </row>
    <row r="747" spans="1:20" x14ac:dyDescent="0.2">
      <c r="A747" t="str">
        <f>B747&amp;C747</f>
        <v/>
      </c>
      <c r="Q747" s="39"/>
      <c r="R747" s="2"/>
      <c r="S747" s="2"/>
      <c r="T747" s="1"/>
    </row>
    <row r="748" spans="1:20" x14ac:dyDescent="0.2">
      <c r="A748" t="str">
        <f>B748&amp;C748</f>
        <v/>
      </c>
      <c r="Q748" s="39"/>
      <c r="R748" s="2"/>
      <c r="S748" s="2"/>
      <c r="T748" s="1"/>
    </row>
    <row r="749" spans="1:20" x14ac:dyDescent="0.2">
      <c r="A749" t="str">
        <f>B749&amp;C749</f>
        <v/>
      </c>
      <c r="Q749" s="39"/>
      <c r="R749" s="2"/>
      <c r="S749" s="2"/>
      <c r="T749" s="1"/>
    </row>
    <row r="750" spans="1:20" x14ac:dyDescent="0.2">
      <c r="A750" t="str">
        <f>B750&amp;C750</f>
        <v/>
      </c>
      <c r="Q750" s="39"/>
      <c r="R750" s="2"/>
      <c r="S750" s="2"/>
      <c r="T750" s="1"/>
    </row>
    <row r="751" spans="1:20" x14ac:dyDescent="0.2">
      <c r="A751" t="str">
        <f>B751&amp;C751</f>
        <v/>
      </c>
      <c r="Q751" s="39"/>
      <c r="R751" s="2"/>
      <c r="S751" s="2"/>
      <c r="T751" s="1"/>
    </row>
    <row r="752" spans="1:20" x14ac:dyDescent="0.2">
      <c r="A752" t="str">
        <f>B752&amp;C752</f>
        <v/>
      </c>
      <c r="Q752" s="39"/>
      <c r="R752" s="2"/>
      <c r="S752" s="2"/>
      <c r="T752" s="1"/>
    </row>
    <row r="753" spans="1:20" x14ac:dyDescent="0.2">
      <c r="A753" t="str">
        <f>B753&amp;C753</f>
        <v/>
      </c>
      <c r="Q753" s="39"/>
      <c r="R753" s="2"/>
      <c r="S753" s="2"/>
      <c r="T753" s="1"/>
    </row>
    <row r="754" spans="1:20" x14ac:dyDescent="0.2">
      <c r="A754" t="str">
        <f>B754&amp;C754</f>
        <v/>
      </c>
      <c r="Q754" s="39"/>
      <c r="R754" s="2"/>
      <c r="S754" s="2"/>
      <c r="T754" s="1"/>
    </row>
    <row r="755" spans="1:20" x14ac:dyDescent="0.2">
      <c r="A755" t="str">
        <f>B755&amp;C755</f>
        <v/>
      </c>
      <c r="Q755" s="39"/>
      <c r="R755" s="2"/>
      <c r="S755" s="2"/>
      <c r="T755" s="1"/>
    </row>
    <row r="756" spans="1:20" x14ac:dyDescent="0.2">
      <c r="A756" t="str">
        <f>B756&amp;C756</f>
        <v/>
      </c>
      <c r="Q756" s="39"/>
      <c r="R756" s="2"/>
      <c r="S756" s="2"/>
      <c r="T756" s="1"/>
    </row>
    <row r="757" spans="1:20" x14ac:dyDescent="0.2">
      <c r="A757" t="str">
        <f>B757&amp;C757</f>
        <v/>
      </c>
      <c r="Q757" s="39"/>
      <c r="R757" s="2"/>
      <c r="S757" s="2"/>
      <c r="T757" s="1"/>
    </row>
    <row r="758" spans="1:20" x14ac:dyDescent="0.2">
      <c r="A758" t="str">
        <f>B758&amp;C758</f>
        <v/>
      </c>
      <c r="Q758" s="39"/>
      <c r="R758" s="2"/>
      <c r="S758" s="2"/>
      <c r="T758" s="1"/>
    </row>
    <row r="759" spans="1:20" x14ac:dyDescent="0.2">
      <c r="A759" t="str">
        <f>B759&amp;C759</f>
        <v/>
      </c>
      <c r="Q759" s="39"/>
      <c r="R759" s="2"/>
      <c r="S759" s="2"/>
      <c r="T759" s="1"/>
    </row>
    <row r="760" spans="1:20" x14ac:dyDescent="0.2">
      <c r="A760" t="str">
        <f>B760&amp;C760</f>
        <v/>
      </c>
      <c r="Q760" s="39"/>
      <c r="R760" s="2"/>
      <c r="S760" s="2"/>
      <c r="T760" s="1"/>
    </row>
    <row r="761" spans="1:20" x14ac:dyDescent="0.2">
      <c r="A761" t="str">
        <f>B761&amp;C761</f>
        <v/>
      </c>
      <c r="Q761" s="39"/>
      <c r="R761" s="2"/>
      <c r="S761" s="2"/>
      <c r="T761" s="1"/>
    </row>
    <row r="762" spans="1:20" x14ac:dyDescent="0.2">
      <c r="A762" t="str">
        <f>B762&amp;C762</f>
        <v/>
      </c>
      <c r="Q762" s="39"/>
      <c r="R762" s="2"/>
      <c r="S762" s="2"/>
      <c r="T762" s="1"/>
    </row>
    <row r="763" spans="1:20" x14ac:dyDescent="0.2">
      <c r="A763" t="str">
        <f>B763&amp;C763</f>
        <v/>
      </c>
      <c r="Q763" s="39"/>
      <c r="R763" s="2"/>
      <c r="S763" s="2"/>
      <c r="T763" s="1"/>
    </row>
    <row r="764" spans="1:20" x14ac:dyDescent="0.2">
      <c r="A764" t="str">
        <f>B764&amp;C764</f>
        <v/>
      </c>
      <c r="Q764" s="39"/>
      <c r="R764" s="2"/>
      <c r="S764" s="2"/>
      <c r="T764" s="1"/>
    </row>
    <row r="765" spans="1:20" x14ac:dyDescent="0.2">
      <c r="A765" t="str">
        <f>B765&amp;C765</f>
        <v/>
      </c>
      <c r="Q765" s="39"/>
      <c r="R765" s="2"/>
      <c r="S765" s="2"/>
      <c r="T765" s="1"/>
    </row>
    <row r="766" spans="1:20" x14ac:dyDescent="0.2">
      <c r="A766" t="str">
        <f>B766&amp;C766</f>
        <v/>
      </c>
      <c r="Q766" s="39"/>
      <c r="R766" s="2"/>
      <c r="S766" s="2"/>
      <c r="T766" s="1"/>
    </row>
    <row r="767" spans="1:20" x14ac:dyDescent="0.2">
      <c r="A767" t="str">
        <f>B767&amp;C767</f>
        <v/>
      </c>
      <c r="Q767" s="39"/>
      <c r="R767" s="2"/>
      <c r="S767" s="2"/>
      <c r="T767" s="1"/>
    </row>
    <row r="768" spans="1:20" x14ac:dyDescent="0.2">
      <c r="A768" t="str">
        <f>B768&amp;C768</f>
        <v/>
      </c>
      <c r="Q768" s="39"/>
      <c r="R768" s="2"/>
      <c r="S768" s="2"/>
      <c r="T768" s="1"/>
    </row>
    <row r="769" spans="1:20" x14ac:dyDescent="0.2">
      <c r="A769" t="str">
        <f>B769&amp;C769</f>
        <v/>
      </c>
      <c r="Q769" s="39"/>
      <c r="R769" s="2"/>
      <c r="S769" s="2"/>
      <c r="T769" s="1"/>
    </row>
    <row r="770" spans="1:20" x14ac:dyDescent="0.2">
      <c r="A770" t="str">
        <f>B770&amp;C770</f>
        <v/>
      </c>
      <c r="Q770" s="39"/>
      <c r="R770" s="2"/>
      <c r="S770" s="2"/>
      <c r="T770" s="1"/>
    </row>
    <row r="771" spans="1:20" x14ac:dyDescent="0.2">
      <c r="A771" t="str">
        <f>B771&amp;C771</f>
        <v/>
      </c>
      <c r="Q771" s="39"/>
      <c r="R771" s="2"/>
      <c r="S771" s="2"/>
      <c r="T771" s="1"/>
    </row>
    <row r="772" spans="1:20" x14ac:dyDescent="0.2">
      <c r="A772" t="str">
        <f>B772&amp;C772</f>
        <v/>
      </c>
      <c r="Q772" s="39"/>
      <c r="R772" s="2"/>
      <c r="S772" s="2"/>
      <c r="T772" s="1"/>
    </row>
    <row r="773" spans="1:20" x14ac:dyDescent="0.2">
      <c r="A773" t="str">
        <f>B773&amp;C773</f>
        <v/>
      </c>
      <c r="Q773" s="39"/>
      <c r="R773" s="2"/>
      <c r="S773" s="2"/>
      <c r="T773" s="1"/>
    </row>
    <row r="774" spans="1:20" x14ac:dyDescent="0.2">
      <c r="A774" t="str">
        <f>B774&amp;C774</f>
        <v/>
      </c>
      <c r="Q774" s="39"/>
      <c r="R774" s="2"/>
      <c r="S774" s="2"/>
      <c r="T774" s="1"/>
    </row>
    <row r="775" spans="1:20" x14ac:dyDescent="0.2">
      <c r="A775" t="str">
        <f>B775&amp;C775</f>
        <v/>
      </c>
      <c r="Q775" s="39"/>
      <c r="R775" s="2"/>
      <c r="S775" s="2"/>
      <c r="T775" s="1"/>
    </row>
    <row r="776" spans="1:20" x14ac:dyDescent="0.2">
      <c r="A776" t="str">
        <f>B776&amp;C776</f>
        <v/>
      </c>
      <c r="Q776" s="39"/>
      <c r="R776" s="2"/>
      <c r="S776" s="2"/>
      <c r="T776" s="1"/>
    </row>
    <row r="777" spans="1:20" x14ac:dyDescent="0.2">
      <c r="A777" t="str">
        <f>B777&amp;C777</f>
        <v/>
      </c>
      <c r="Q777" s="39"/>
      <c r="R777" s="2"/>
      <c r="S777" s="2"/>
      <c r="T777" s="1"/>
    </row>
    <row r="778" spans="1:20" x14ac:dyDescent="0.2">
      <c r="A778" t="str">
        <f>B778&amp;C778</f>
        <v/>
      </c>
      <c r="Q778" s="39"/>
      <c r="R778" s="2"/>
      <c r="S778" s="2"/>
      <c r="T778" s="1"/>
    </row>
    <row r="779" spans="1:20" x14ac:dyDescent="0.2">
      <c r="A779" t="str">
        <f>B779&amp;C779</f>
        <v/>
      </c>
      <c r="Q779" s="39"/>
      <c r="R779" s="2"/>
      <c r="S779" s="2"/>
      <c r="T779" s="1"/>
    </row>
    <row r="780" spans="1:20" x14ac:dyDescent="0.2">
      <c r="A780" t="str">
        <f>B780&amp;C780</f>
        <v/>
      </c>
      <c r="Q780" s="39"/>
      <c r="R780" s="2"/>
      <c r="S780" s="2"/>
      <c r="T780" s="1"/>
    </row>
    <row r="781" spans="1:20" x14ac:dyDescent="0.2">
      <c r="A781" t="str">
        <f>B781&amp;C781</f>
        <v/>
      </c>
      <c r="Q781" s="39"/>
      <c r="R781" s="2"/>
      <c r="S781" s="2"/>
      <c r="T781" s="1"/>
    </row>
    <row r="782" spans="1:20" x14ac:dyDescent="0.2">
      <c r="A782" t="str">
        <f>B782&amp;C782</f>
        <v/>
      </c>
      <c r="Q782" s="39"/>
      <c r="R782" s="2"/>
      <c r="S782" s="2"/>
      <c r="T782" s="1"/>
    </row>
    <row r="783" spans="1:20" x14ac:dyDescent="0.2">
      <c r="A783" t="str">
        <f>B783&amp;C783</f>
        <v/>
      </c>
      <c r="Q783" s="39"/>
      <c r="R783" s="2"/>
      <c r="S783" s="2"/>
      <c r="T783" s="1"/>
    </row>
    <row r="784" spans="1:20" x14ac:dyDescent="0.2">
      <c r="A784" t="str">
        <f>B784&amp;C784</f>
        <v/>
      </c>
      <c r="Q784" s="39"/>
      <c r="R784" s="2"/>
      <c r="S784" s="2"/>
      <c r="T784" s="1"/>
    </row>
    <row r="785" spans="1:20" x14ac:dyDescent="0.2">
      <c r="A785" t="str">
        <f>B785&amp;C785</f>
        <v/>
      </c>
      <c r="Q785" s="39"/>
      <c r="R785" s="2"/>
      <c r="S785" s="2"/>
      <c r="T785" s="1"/>
    </row>
    <row r="786" spans="1:20" x14ac:dyDescent="0.2">
      <c r="A786" t="str">
        <f>B786&amp;C786</f>
        <v/>
      </c>
      <c r="Q786" s="39"/>
      <c r="R786" s="2"/>
      <c r="S786" s="2"/>
      <c r="T786" s="1"/>
    </row>
    <row r="787" spans="1:20" x14ac:dyDescent="0.2">
      <c r="A787" t="str">
        <f>B787&amp;C787</f>
        <v/>
      </c>
      <c r="Q787" s="39"/>
      <c r="R787" s="2"/>
      <c r="S787" s="2"/>
      <c r="T787" s="1"/>
    </row>
    <row r="788" spans="1:20" x14ac:dyDescent="0.2">
      <c r="A788" t="str">
        <f>B788&amp;C788</f>
        <v/>
      </c>
      <c r="Q788" s="39"/>
      <c r="R788" s="2"/>
      <c r="S788" s="2"/>
      <c r="T788" s="1"/>
    </row>
    <row r="789" spans="1:20" x14ac:dyDescent="0.2">
      <c r="A789" t="str">
        <f>B789&amp;C789</f>
        <v/>
      </c>
      <c r="Q789" s="39"/>
      <c r="R789" s="2"/>
      <c r="S789" s="2"/>
      <c r="T789" s="1"/>
    </row>
    <row r="790" spans="1:20" x14ac:dyDescent="0.2">
      <c r="A790" t="str">
        <f>B790&amp;C790</f>
        <v/>
      </c>
      <c r="Q790" s="39"/>
      <c r="R790" s="2"/>
      <c r="S790" s="2"/>
      <c r="T790" s="1"/>
    </row>
    <row r="791" spans="1:20" x14ac:dyDescent="0.2">
      <c r="A791" t="str">
        <f>B791&amp;C791</f>
        <v/>
      </c>
      <c r="Q791" s="39"/>
      <c r="R791" s="2"/>
      <c r="S791" s="2"/>
      <c r="T791" s="1"/>
    </row>
    <row r="792" spans="1:20" x14ac:dyDescent="0.2">
      <c r="A792" t="str">
        <f>B792&amp;C792</f>
        <v/>
      </c>
      <c r="Q792" s="39"/>
      <c r="R792" s="2"/>
      <c r="S792" s="2"/>
      <c r="T792" s="1"/>
    </row>
    <row r="793" spans="1:20" x14ac:dyDescent="0.2">
      <c r="A793" t="str">
        <f>B793&amp;C793</f>
        <v/>
      </c>
      <c r="Q793" s="39"/>
      <c r="R793" s="2"/>
      <c r="S793" s="2"/>
      <c r="T793" s="1"/>
    </row>
    <row r="794" spans="1:20" x14ac:dyDescent="0.2">
      <c r="A794" t="str">
        <f>B794&amp;C794</f>
        <v/>
      </c>
      <c r="Q794" s="39"/>
      <c r="R794" s="2"/>
      <c r="S794" s="2"/>
      <c r="T794" s="1"/>
    </row>
    <row r="795" spans="1:20" x14ac:dyDescent="0.2">
      <c r="A795" t="str">
        <f>B795&amp;C795</f>
        <v/>
      </c>
      <c r="Q795" s="39"/>
      <c r="R795" s="2"/>
      <c r="S795" s="2"/>
      <c r="T795" s="1"/>
    </row>
    <row r="796" spans="1:20" x14ac:dyDescent="0.2">
      <c r="A796" t="str">
        <f>B796&amp;C796</f>
        <v/>
      </c>
      <c r="Q796" s="39"/>
      <c r="R796" s="2"/>
      <c r="S796" s="2"/>
      <c r="T796" s="1"/>
    </row>
    <row r="797" spans="1:20" x14ac:dyDescent="0.2">
      <c r="A797" t="str">
        <f>B797&amp;C797</f>
        <v/>
      </c>
      <c r="Q797" s="39"/>
      <c r="R797" s="2"/>
      <c r="S797" s="2"/>
      <c r="T797" s="1"/>
    </row>
    <row r="798" spans="1:20" x14ac:dyDescent="0.2">
      <c r="A798" t="str">
        <f>B798&amp;C798</f>
        <v/>
      </c>
      <c r="Q798" s="39"/>
      <c r="R798" s="2"/>
      <c r="S798" s="2"/>
      <c r="T798" s="1"/>
    </row>
    <row r="799" spans="1:20" x14ac:dyDescent="0.2">
      <c r="A799" t="str">
        <f>B799&amp;C799</f>
        <v/>
      </c>
      <c r="Q799" s="39"/>
      <c r="R799" s="2"/>
      <c r="S799" s="2"/>
      <c r="T799" s="1"/>
    </row>
    <row r="800" spans="1:20" x14ac:dyDescent="0.2">
      <c r="A800" t="str">
        <f>B800&amp;C800</f>
        <v/>
      </c>
      <c r="Q800" s="39"/>
      <c r="R800" s="2"/>
      <c r="S800" s="2"/>
      <c r="T800" s="1"/>
    </row>
    <row r="801" spans="1:20" x14ac:dyDescent="0.2">
      <c r="A801" t="str">
        <f>B801&amp;C801</f>
        <v/>
      </c>
      <c r="Q801" s="39"/>
      <c r="R801" s="2"/>
      <c r="S801" s="2"/>
      <c r="T801" s="1"/>
    </row>
    <row r="802" spans="1:20" x14ac:dyDescent="0.2">
      <c r="A802" t="str">
        <f>B802&amp;C802</f>
        <v/>
      </c>
      <c r="Q802" s="39"/>
      <c r="R802" s="2"/>
      <c r="S802" s="2"/>
      <c r="T802" s="1"/>
    </row>
    <row r="803" spans="1:20" x14ac:dyDescent="0.2">
      <c r="A803" t="str">
        <f>B803&amp;C803</f>
        <v/>
      </c>
      <c r="Q803" s="39"/>
      <c r="R803" s="2"/>
      <c r="S803" s="2"/>
      <c r="T803" s="1"/>
    </row>
    <row r="804" spans="1:20" x14ac:dyDescent="0.2">
      <c r="A804" t="str">
        <f>B804&amp;C804</f>
        <v/>
      </c>
      <c r="Q804" s="39"/>
      <c r="R804" s="2"/>
      <c r="S804" s="2"/>
      <c r="T804" s="1"/>
    </row>
    <row r="805" spans="1:20" x14ac:dyDescent="0.2">
      <c r="A805" t="str">
        <f>B805&amp;C805</f>
        <v/>
      </c>
      <c r="Q805" s="39"/>
      <c r="R805" s="2"/>
      <c r="S805" s="2"/>
      <c r="T805" s="1"/>
    </row>
    <row r="806" spans="1:20" x14ac:dyDescent="0.2">
      <c r="A806" t="str">
        <f>B806&amp;C806</f>
        <v/>
      </c>
      <c r="Q806" s="39"/>
      <c r="R806" s="2"/>
      <c r="S806" s="2"/>
      <c r="T806" s="1"/>
    </row>
    <row r="807" spans="1:20" x14ac:dyDescent="0.2">
      <c r="A807" t="str">
        <f>B807&amp;C807</f>
        <v/>
      </c>
      <c r="Q807" s="39"/>
      <c r="R807" s="2"/>
      <c r="S807" s="2"/>
      <c r="T807" s="1"/>
    </row>
    <row r="808" spans="1:20" x14ac:dyDescent="0.2">
      <c r="A808" t="str">
        <f>B808&amp;C808</f>
        <v/>
      </c>
      <c r="Q808" s="39"/>
      <c r="R808" s="2"/>
      <c r="S808" s="2"/>
      <c r="T808" s="1"/>
    </row>
    <row r="809" spans="1:20" x14ac:dyDescent="0.2">
      <c r="A809" t="str">
        <f>B809&amp;C809</f>
        <v/>
      </c>
      <c r="Q809" s="39"/>
      <c r="R809" s="2"/>
      <c r="S809" s="2"/>
      <c r="T809" s="1"/>
    </row>
    <row r="810" spans="1:20" x14ac:dyDescent="0.2">
      <c r="A810" t="str">
        <f>B810&amp;C810</f>
        <v/>
      </c>
      <c r="Q810" s="39"/>
      <c r="R810" s="2"/>
      <c r="S810" s="2"/>
      <c r="T810" s="1"/>
    </row>
    <row r="811" spans="1:20" x14ac:dyDescent="0.2">
      <c r="A811" t="str">
        <f>B811&amp;C811</f>
        <v/>
      </c>
      <c r="Q811" s="39"/>
      <c r="R811" s="2"/>
      <c r="S811" s="2"/>
      <c r="T811" s="1"/>
    </row>
    <row r="812" spans="1:20" x14ac:dyDescent="0.2">
      <c r="A812" t="str">
        <f>B812&amp;C812</f>
        <v/>
      </c>
      <c r="Q812" s="39"/>
      <c r="R812" s="2"/>
      <c r="S812" s="2"/>
      <c r="T812" s="1"/>
    </row>
    <row r="813" spans="1:20" x14ac:dyDescent="0.2">
      <c r="A813" t="str">
        <f>B813&amp;C813</f>
        <v/>
      </c>
      <c r="Q813" s="39"/>
      <c r="R813" s="2"/>
      <c r="S813" s="2"/>
      <c r="T813" s="1"/>
    </row>
    <row r="814" spans="1:20" x14ac:dyDescent="0.2">
      <c r="A814" t="str">
        <f>B814&amp;C814</f>
        <v/>
      </c>
      <c r="Q814" s="39"/>
      <c r="R814" s="2"/>
      <c r="S814" s="2"/>
      <c r="T814" s="1"/>
    </row>
    <row r="815" spans="1:20" x14ac:dyDescent="0.2">
      <c r="A815" t="str">
        <f>B815&amp;C815</f>
        <v/>
      </c>
      <c r="Q815" s="39"/>
      <c r="R815" s="2"/>
      <c r="S815" s="2"/>
      <c r="T815" s="1"/>
    </row>
    <row r="816" spans="1:20" x14ac:dyDescent="0.2">
      <c r="A816" t="str">
        <f>B816&amp;C816</f>
        <v/>
      </c>
      <c r="Q816" s="39"/>
      <c r="R816" s="2"/>
      <c r="S816" s="2"/>
      <c r="T816" s="1"/>
    </row>
    <row r="817" spans="1:20" x14ac:dyDescent="0.2">
      <c r="A817" t="str">
        <f>B817&amp;C817</f>
        <v/>
      </c>
      <c r="Q817" s="39"/>
      <c r="R817" s="2"/>
      <c r="S817" s="2"/>
      <c r="T817" s="1"/>
    </row>
    <row r="818" spans="1:20" x14ac:dyDescent="0.2">
      <c r="A818" t="str">
        <f>B818&amp;C818</f>
        <v/>
      </c>
      <c r="Q818" s="39"/>
      <c r="R818" s="2"/>
      <c r="S818" s="2"/>
      <c r="T818" s="1"/>
    </row>
    <row r="819" spans="1:20" x14ac:dyDescent="0.2">
      <c r="A819" t="str">
        <f>B819&amp;C819</f>
        <v/>
      </c>
      <c r="Q819" s="39"/>
      <c r="R819" s="2"/>
      <c r="S819" s="2"/>
      <c r="T819" s="1"/>
    </row>
    <row r="820" spans="1:20" x14ac:dyDescent="0.2">
      <c r="A820" t="str">
        <f>B820&amp;C820</f>
        <v/>
      </c>
      <c r="Q820" s="39"/>
      <c r="R820" s="2"/>
      <c r="S820" s="2"/>
      <c r="T820" s="1"/>
    </row>
    <row r="821" spans="1:20" x14ac:dyDescent="0.2">
      <c r="A821" t="str">
        <f>B821&amp;C821</f>
        <v/>
      </c>
      <c r="Q821" s="39"/>
      <c r="R821" s="2"/>
      <c r="S821" s="2"/>
      <c r="T821" s="1"/>
    </row>
    <row r="822" spans="1:20" x14ac:dyDescent="0.2">
      <c r="A822" t="str">
        <f>B822&amp;C822</f>
        <v/>
      </c>
      <c r="Q822" s="39"/>
      <c r="R822" s="2"/>
      <c r="S822" s="2"/>
      <c r="T822" s="1"/>
    </row>
    <row r="823" spans="1:20" x14ac:dyDescent="0.2">
      <c r="A823" t="str">
        <f>B823&amp;C823</f>
        <v/>
      </c>
      <c r="Q823" s="39"/>
      <c r="R823" s="2"/>
      <c r="S823" s="2"/>
      <c r="T823" s="1"/>
    </row>
    <row r="824" spans="1:20" x14ac:dyDescent="0.2">
      <c r="A824" t="str">
        <f>B824&amp;C824</f>
        <v/>
      </c>
      <c r="Q824" s="39"/>
      <c r="R824" s="2"/>
      <c r="S824" s="2"/>
      <c r="T824" s="1"/>
    </row>
    <row r="825" spans="1:20" x14ac:dyDescent="0.2">
      <c r="A825" t="str">
        <f>B825&amp;C825</f>
        <v/>
      </c>
      <c r="Q825" s="39"/>
      <c r="R825" s="2"/>
      <c r="S825" s="2"/>
      <c r="T825" s="1"/>
    </row>
    <row r="826" spans="1:20" x14ac:dyDescent="0.2">
      <c r="A826" t="str">
        <f>B826&amp;C826</f>
        <v/>
      </c>
      <c r="Q826" s="39"/>
      <c r="R826" s="2"/>
      <c r="S826" s="2"/>
      <c r="T826" s="1"/>
    </row>
    <row r="827" spans="1:20" x14ac:dyDescent="0.2">
      <c r="A827" t="str">
        <f>B827&amp;C827</f>
        <v/>
      </c>
      <c r="Q827" s="39"/>
      <c r="R827" s="2"/>
      <c r="S827" s="2"/>
      <c r="T827" s="1"/>
    </row>
    <row r="828" spans="1:20" x14ac:dyDescent="0.2">
      <c r="A828" t="str">
        <f>B828&amp;C828</f>
        <v/>
      </c>
      <c r="Q828" s="39"/>
      <c r="R828" s="2"/>
      <c r="S828" s="2"/>
      <c r="T828" s="1"/>
    </row>
    <row r="829" spans="1:20" x14ac:dyDescent="0.2">
      <c r="A829" t="str">
        <f>B829&amp;C829</f>
        <v/>
      </c>
      <c r="Q829" s="39"/>
      <c r="R829" s="2"/>
      <c r="S829" s="2"/>
      <c r="T829" s="1"/>
    </row>
    <row r="830" spans="1:20" x14ac:dyDescent="0.2">
      <c r="A830" t="str">
        <f>B830&amp;C830</f>
        <v/>
      </c>
      <c r="Q830" s="39"/>
      <c r="R830" s="2"/>
      <c r="S830" s="2"/>
      <c r="T830" s="1"/>
    </row>
    <row r="831" spans="1:20" x14ac:dyDescent="0.2">
      <c r="A831" t="str">
        <f>B831&amp;C831</f>
        <v/>
      </c>
      <c r="Q831" s="39"/>
      <c r="R831" s="2"/>
      <c r="S831" s="2"/>
      <c r="T831" s="1"/>
    </row>
    <row r="832" spans="1:20" x14ac:dyDescent="0.2">
      <c r="A832" t="str">
        <f>B832&amp;C832</f>
        <v/>
      </c>
      <c r="Q832" s="39"/>
      <c r="R832" s="2"/>
      <c r="S832" s="2"/>
      <c r="T832" s="1"/>
    </row>
    <row r="833" spans="1:20" x14ac:dyDescent="0.2">
      <c r="A833" t="str">
        <f>B833&amp;C833</f>
        <v/>
      </c>
      <c r="Q833" s="39"/>
      <c r="R833" s="2"/>
      <c r="S833" s="2"/>
      <c r="T833" s="1"/>
    </row>
    <row r="834" spans="1:20" x14ac:dyDescent="0.2">
      <c r="A834" t="str">
        <f>B834&amp;C834</f>
        <v/>
      </c>
      <c r="Q834" s="39"/>
      <c r="R834" s="2"/>
      <c r="S834" s="2"/>
      <c r="T834" s="1"/>
    </row>
    <row r="835" spans="1:20" x14ac:dyDescent="0.2">
      <c r="A835" t="str">
        <f>B835&amp;C835</f>
        <v/>
      </c>
      <c r="Q835" s="39"/>
      <c r="R835" s="2"/>
      <c r="S835" s="2"/>
      <c r="T835" s="1"/>
    </row>
    <row r="836" spans="1:20" x14ac:dyDescent="0.2">
      <c r="A836" t="str">
        <f>B836&amp;C836</f>
        <v/>
      </c>
      <c r="Q836" s="39"/>
      <c r="R836" s="2"/>
      <c r="S836" s="2"/>
      <c r="T836" s="1"/>
    </row>
    <row r="837" spans="1:20" x14ac:dyDescent="0.2">
      <c r="A837" t="str">
        <f>B837&amp;C837</f>
        <v/>
      </c>
      <c r="Q837" s="39"/>
      <c r="R837" s="2"/>
      <c r="S837" s="2"/>
      <c r="T837" s="1"/>
    </row>
    <row r="838" spans="1:20" x14ac:dyDescent="0.2">
      <c r="A838" t="str">
        <f>B838&amp;C838</f>
        <v/>
      </c>
      <c r="Q838" s="39"/>
      <c r="R838" s="2"/>
      <c r="S838" s="2"/>
      <c r="T838" s="1"/>
    </row>
    <row r="839" spans="1:20" x14ac:dyDescent="0.2">
      <c r="A839" t="str">
        <f>B839&amp;C839</f>
        <v/>
      </c>
      <c r="Q839" s="39"/>
      <c r="R839" s="2"/>
      <c r="S839" s="2"/>
      <c r="T839" s="1"/>
    </row>
    <row r="840" spans="1:20" x14ac:dyDescent="0.2">
      <c r="A840" t="str">
        <f>B840&amp;C840</f>
        <v/>
      </c>
      <c r="Q840" s="39"/>
      <c r="R840" s="2"/>
      <c r="S840" s="2"/>
      <c r="T840" s="1"/>
    </row>
    <row r="841" spans="1:20" x14ac:dyDescent="0.2">
      <c r="A841" t="str">
        <f>B841&amp;C841</f>
        <v/>
      </c>
      <c r="Q841" s="39"/>
      <c r="R841" s="2"/>
      <c r="S841" s="2"/>
      <c r="T841" s="1"/>
    </row>
    <row r="842" spans="1:20" x14ac:dyDescent="0.2">
      <c r="A842" t="str">
        <f>B842&amp;C842</f>
        <v/>
      </c>
      <c r="Q842" s="39"/>
      <c r="R842" s="2"/>
      <c r="S842" s="2"/>
      <c r="T842" s="1"/>
    </row>
    <row r="843" spans="1:20" x14ac:dyDescent="0.2">
      <c r="A843" t="str">
        <f>B843&amp;C843</f>
        <v/>
      </c>
      <c r="Q843" s="39"/>
      <c r="R843" s="2"/>
      <c r="S843" s="2"/>
      <c r="T843" s="1"/>
    </row>
    <row r="844" spans="1:20" x14ac:dyDescent="0.2">
      <c r="A844" t="str">
        <f>B844&amp;C844</f>
        <v/>
      </c>
      <c r="Q844" s="39"/>
      <c r="R844" s="2"/>
      <c r="S844" s="2"/>
      <c r="T844" s="1"/>
    </row>
    <row r="845" spans="1:20" x14ac:dyDescent="0.2">
      <c r="A845" t="str">
        <f>B845&amp;C845</f>
        <v/>
      </c>
      <c r="Q845" s="39"/>
      <c r="R845" s="2"/>
      <c r="S845" s="2"/>
      <c r="T845" s="1"/>
    </row>
    <row r="846" spans="1:20" x14ac:dyDescent="0.2">
      <c r="A846" t="str">
        <f>B846&amp;C846</f>
        <v/>
      </c>
      <c r="Q846" s="39"/>
      <c r="R846" s="2"/>
      <c r="S846" s="2"/>
      <c r="T846" s="1"/>
    </row>
    <row r="847" spans="1:20" x14ac:dyDescent="0.2">
      <c r="A847" t="str">
        <f>B847&amp;C847</f>
        <v/>
      </c>
      <c r="Q847" s="39"/>
      <c r="R847" s="2"/>
      <c r="S847" s="2"/>
      <c r="T847" s="1"/>
    </row>
    <row r="848" spans="1:20" x14ac:dyDescent="0.2">
      <c r="A848" t="str">
        <f>B848&amp;C848</f>
        <v/>
      </c>
      <c r="Q848" s="39"/>
      <c r="R848" s="2"/>
      <c r="S848" s="2"/>
      <c r="T848" s="1"/>
    </row>
    <row r="849" spans="1:20" x14ac:dyDescent="0.2">
      <c r="A849" t="str">
        <f>B849&amp;C849</f>
        <v/>
      </c>
      <c r="Q849" s="39"/>
      <c r="R849" s="2"/>
      <c r="S849" s="2"/>
      <c r="T849" s="1"/>
    </row>
    <row r="850" spans="1:20" x14ac:dyDescent="0.2">
      <c r="A850" t="str">
        <f>B850&amp;C850</f>
        <v/>
      </c>
      <c r="Q850" s="39"/>
      <c r="R850" s="2"/>
      <c r="S850" s="2"/>
      <c r="T850" s="1"/>
    </row>
    <row r="851" spans="1:20" x14ac:dyDescent="0.2">
      <c r="A851" t="str">
        <f>B851&amp;C851</f>
        <v/>
      </c>
      <c r="Q851" s="39"/>
      <c r="R851" s="2"/>
      <c r="S851" s="2"/>
      <c r="T851" s="1"/>
    </row>
    <row r="852" spans="1:20" x14ac:dyDescent="0.2">
      <c r="A852" t="str">
        <f>B852&amp;C852</f>
        <v/>
      </c>
      <c r="Q852" s="39"/>
      <c r="R852" s="2"/>
      <c r="S852" s="2"/>
      <c r="T852" s="1"/>
    </row>
    <row r="853" spans="1:20" x14ac:dyDescent="0.2">
      <c r="A853" t="str">
        <f>B853&amp;C853</f>
        <v/>
      </c>
      <c r="Q853" s="39"/>
      <c r="R853" s="2"/>
      <c r="S853" s="2"/>
      <c r="T853" s="1"/>
    </row>
    <row r="854" spans="1:20" x14ac:dyDescent="0.2">
      <c r="A854" t="str">
        <f>B854&amp;C854</f>
        <v/>
      </c>
      <c r="Q854" s="39"/>
      <c r="R854" s="2"/>
      <c r="S854" s="2"/>
      <c r="T854" s="1"/>
    </row>
    <row r="855" spans="1:20" x14ac:dyDescent="0.2">
      <c r="A855" t="str">
        <f>B855&amp;C855</f>
        <v/>
      </c>
      <c r="Q855" s="39"/>
      <c r="R855" s="2"/>
      <c r="S855" s="2"/>
      <c r="T855" s="1"/>
    </row>
    <row r="856" spans="1:20" x14ac:dyDescent="0.2">
      <c r="A856" t="str">
        <f>B856&amp;C856</f>
        <v/>
      </c>
      <c r="Q856" s="39"/>
      <c r="R856" s="2"/>
      <c r="S856" s="2"/>
      <c r="T856" s="1"/>
    </row>
    <row r="857" spans="1:20" x14ac:dyDescent="0.2">
      <c r="A857" t="str">
        <f>B857&amp;C857</f>
        <v/>
      </c>
      <c r="Q857" s="39"/>
      <c r="R857" s="2"/>
      <c r="S857" s="2"/>
      <c r="T857" s="1"/>
    </row>
    <row r="858" spans="1:20" x14ac:dyDescent="0.2">
      <c r="A858" t="str">
        <f>B858&amp;C858</f>
        <v/>
      </c>
      <c r="Q858" s="39"/>
      <c r="R858" s="2"/>
      <c r="S858" s="2"/>
      <c r="T858" s="1"/>
    </row>
    <row r="859" spans="1:20" x14ac:dyDescent="0.2">
      <c r="A859" t="str">
        <f>B859&amp;C859</f>
        <v/>
      </c>
      <c r="Q859" s="39"/>
      <c r="R859" s="2"/>
      <c r="S859" s="2"/>
      <c r="T859" s="1"/>
    </row>
    <row r="860" spans="1:20" x14ac:dyDescent="0.2">
      <c r="A860" t="str">
        <f>B860&amp;C860</f>
        <v/>
      </c>
      <c r="Q860" s="39"/>
      <c r="R860" s="2"/>
      <c r="S860" s="2"/>
      <c r="T860" s="1"/>
    </row>
    <row r="861" spans="1:20" x14ac:dyDescent="0.2">
      <c r="A861" t="str">
        <f>B861&amp;C861</f>
        <v/>
      </c>
      <c r="Q861" s="39"/>
      <c r="R861" s="2"/>
      <c r="S861" s="2"/>
      <c r="T861" s="1"/>
    </row>
    <row r="862" spans="1:20" x14ac:dyDescent="0.2">
      <c r="A862" t="str">
        <f>B862&amp;C862</f>
        <v/>
      </c>
      <c r="Q862" s="39"/>
      <c r="R862" s="2"/>
      <c r="S862" s="2"/>
      <c r="T862" s="1"/>
    </row>
    <row r="863" spans="1:20" x14ac:dyDescent="0.2">
      <c r="A863" t="str">
        <f>B863&amp;C863</f>
        <v/>
      </c>
      <c r="Q863" s="39"/>
      <c r="R863" s="2"/>
      <c r="S863" s="2"/>
      <c r="T863" s="1"/>
    </row>
    <row r="864" spans="1:20" x14ac:dyDescent="0.2">
      <c r="A864" t="str">
        <f>B864&amp;C864</f>
        <v/>
      </c>
      <c r="Q864" s="39"/>
      <c r="R864" s="2"/>
      <c r="S864" s="2"/>
      <c r="T864" s="1"/>
    </row>
    <row r="865" spans="1:20" x14ac:dyDescent="0.2">
      <c r="A865" t="str">
        <f>B865&amp;C865</f>
        <v/>
      </c>
      <c r="Q865" s="39"/>
      <c r="R865" s="2"/>
      <c r="S865" s="2"/>
      <c r="T865" s="1"/>
    </row>
    <row r="866" spans="1:20" x14ac:dyDescent="0.2">
      <c r="A866" t="str">
        <f>B866&amp;C866</f>
        <v/>
      </c>
      <c r="Q866" s="39"/>
      <c r="R866" s="2"/>
      <c r="S866" s="2"/>
      <c r="T866" s="1"/>
    </row>
    <row r="867" spans="1:20" x14ac:dyDescent="0.2">
      <c r="A867" t="str">
        <f>B867&amp;C867</f>
        <v/>
      </c>
      <c r="Q867" s="39"/>
      <c r="R867" s="2"/>
      <c r="S867" s="2"/>
      <c r="T867" s="1"/>
    </row>
    <row r="868" spans="1:20" x14ac:dyDescent="0.2">
      <c r="A868" t="str">
        <f>B868&amp;C868</f>
        <v/>
      </c>
      <c r="Q868" s="39"/>
      <c r="R868" s="2"/>
      <c r="S868" s="2"/>
      <c r="T868" s="1"/>
    </row>
    <row r="869" spans="1:20" x14ac:dyDescent="0.2">
      <c r="A869" t="str">
        <f>B869&amp;C869</f>
        <v/>
      </c>
      <c r="Q869" s="39"/>
      <c r="R869" s="2"/>
      <c r="S869" s="2"/>
      <c r="T869" s="1"/>
    </row>
    <row r="870" spans="1:20" x14ac:dyDescent="0.2">
      <c r="A870" t="str">
        <f>B870&amp;C870</f>
        <v/>
      </c>
      <c r="Q870" s="39"/>
      <c r="R870" s="2"/>
      <c r="S870" s="2"/>
      <c r="T870" s="1"/>
    </row>
    <row r="871" spans="1:20" x14ac:dyDescent="0.2">
      <c r="A871" t="str">
        <f>B871&amp;C871</f>
        <v/>
      </c>
      <c r="Q871" s="39"/>
      <c r="R871" s="2"/>
      <c r="S871" s="2"/>
      <c r="T871" s="1"/>
    </row>
    <row r="872" spans="1:20" x14ac:dyDescent="0.2">
      <c r="A872" t="str">
        <f>B872&amp;C872</f>
        <v/>
      </c>
      <c r="Q872" s="39"/>
      <c r="R872" s="2"/>
      <c r="S872" s="2"/>
      <c r="T872" s="1"/>
    </row>
    <row r="873" spans="1:20" x14ac:dyDescent="0.2">
      <c r="A873" t="str">
        <f>B873&amp;C873</f>
        <v/>
      </c>
      <c r="Q873" s="39"/>
      <c r="R873" s="2"/>
      <c r="S873" s="2"/>
      <c r="T873" s="1"/>
    </row>
    <row r="874" spans="1:20" x14ac:dyDescent="0.2">
      <c r="A874" t="str">
        <f>B874&amp;C874</f>
        <v/>
      </c>
      <c r="Q874" s="39"/>
      <c r="R874" s="2"/>
      <c r="S874" s="2"/>
      <c r="T874" s="1"/>
    </row>
    <row r="875" spans="1:20" x14ac:dyDescent="0.2">
      <c r="A875" t="str">
        <f>B875&amp;C875</f>
        <v/>
      </c>
      <c r="Q875" s="39"/>
      <c r="R875" s="2"/>
      <c r="S875" s="2"/>
      <c r="T875" s="1"/>
    </row>
    <row r="876" spans="1:20" x14ac:dyDescent="0.2">
      <c r="A876" t="str">
        <f>B876&amp;C876</f>
        <v/>
      </c>
      <c r="Q876" s="39"/>
      <c r="R876" s="2"/>
      <c r="S876" s="2"/>
      <c r="T876" s="1"/>
    </row>
    <row r="877" spans="1:20" x14ac:dyDescent="0.2">
      <c r="A877" t="str">
        <f>B877&amp;C877</f>
        <v/>
      </c>
      <c r="Q877" s="39"/>
      <c r="R877" s="2"/>
      <c r="S877" s="2"/>
      <c r="T877" s="1"/>
    </row>
    <row r="878" spans="1:20" x14ac:dyDescent="0.2">
      <c r="A878" t="str">
        <f>B878&amp;C878</f>
        <v/>
      </c>
      <c r="Q878" s="39"/>
      <c r="R878" s="2"/>
      <c r="S878" s="2"/>
      <c r="T878" s="1"/>
    </row>
    <row r="879" spans="1:20" x14ac:dyDescent="0.2">
      <c r="A879" t="str">
        <f>B879&amp;C879</f>
        <v/>
      </c>
      <c r="Q879" s="39"/>
      <c r="R879" s="2"/>
      <c r="S879" s="2"/>
      <c r="T879" s="1"/>
    </row>
    <row r="880" spans="1:20" x14ac:dyDescent="0.2">
      <c r="A880" t="str">
        <f>B880&amp;C880</f>
        <v/>
      </c>
      <c r="Q880" s="39"/>
      <c r="R880" s="2"/>
      <c r="S880" s="2"/>
      <c r="T880" s="1"/>
    </row>
    <row r="881" spans="1:20" x14ac:dyDescent="0.2">
      <c r="A881" t="str">
        <f>B881&amp;C881</f>
        <v/>
      </c>
      <c r="Q881" s="39"/>
      <c r="R881" s="2"/>
      <c r="S881" s="2"/>
      <c r="T881" s="1"/>
    </row>
    <row r="882" spans="1:20" x14ac:dyDescent="0.2">
      <c r="A882" t="str">
        <f>B882&amp;C882</f>
        <v/>
      </c>
      <c r="Q882" s="39"/>
      <c r="R882" s="2"/>
      <c r="S882" s="2"/>
      <c r="T882" s="1"/>
    </row>
    <row r="883" spans="1:20" x14ac:dyDescent="0.2">
      <c r="A883" t="str">
        <f>B883&amp;C883</f>
        <v/>
      </c>
      <c r="Q883" s="39"/>
      <c r="R883" s="2"/>
      <c r="S883" s="2"/>
      <c r="T883" s="1"/>
    </row>
    <row r="884" spans="1:20" x14ac:dyDescent="0.2">
      <c r="A884" t="str">
        <f>B884&amp;C884</f>
        <v/>
      </c>
      <c r="Q884" s="39"/>
      <c r="R884" s="2"/>
      <c r="S884" s="2"/>
      <c r="T884" s="1"/>
    </row>
    <row r="885" spans="1:20" x14ac:dyDescent="0.2">
      <c r="A885" t="str">
        <f>B885&amp;C885</f>
        <v/>
      </c>
      <c r="Q885" s="39"/>
      <c r="R885" s="2"/>
      <c r="S885" s="2"/>
      <c r="T885" s="1"/>
    </row>
    <row r="886" spans="1:20" x14ac:dyDescent="0.2">
      <c r="A886" t="str">
        <f>B886&amp;C886</f>
        <v/>
      </c>
      <c r="Q886" s="39"/>
      <c r="R886" s="2"/>
      <c r="S886" s="2"/>
      <c r="T886" s="1"/>
    </row>
    <row r="887" spans="1:20" x14ac:dyDescent="0.2">
      <c r="A887" t="str">
        <f>B887&amp;C887</f>
        <v/>
      </c>
      <c r="Q887" s="39"/>
      <c r="R887" s="2"/>
      <c r="S887" s="2"/>
      <c r="T887" s="1"/>
    </row>
    <row r="888" spans="1:20" x14ac:dyDescent="0.2">
      <c r="A888" t="str">
        <f>B888&amp;C888</f>
        <v/>
      </c>
      <c r="Q888" s="39"/>
      <c r="R888" s="2"/>
      <c r="S888" s="2"/>
      <c r="T888" s="1"/>
    </row>
    <row r="889" spans="1:20" x14ac:dyDescent="0.2">
      <c r="A889" t="str">
        <f>B889&amp;C889</f>
        <v/>
      </c>
      <c r="Q889" s="39"/>
      <c r="R889" s="2"/>
      <c r="S889" s="2"/>
      <c r="T889" s="1"/>
    </row>
    <row r="890" spans="1:20" x14ac:dyDescent="0.2">
      <c r="A890" t="str">
        <f>B890&amp;C890</f>
        <v/>
      </c>
      <c r="Q890" s="39"/>
      <c r="R890" s="2"/>
      <c r="S890" s="2"/>
      <c r="T890" s="1"/>
    </row>
    <row r="891" spans="1:20" x14ac:dyDescent="0.2">
      <c r="A891" t="str">
        <f>B891&amp;C891</f>
        <v/>
      </c>
      <c r="Q891" s="39"/>
      <c r="R891" s="2"/>
      <c r="S891" s="2"/>
      <c r="T891" s="1"/>
    </row>
    <row r="892" spans="1:20" x14ac:dyDescent="0.2">
      <c r="A892" t="str">
        <f>B892&amp;C892</f>
        <v/>
      </c>
      <c r="Q892" s="39"/>
      <c r="R892" s="2"/>
      <c r="S892" s="2"/>
      <c r="T892" s="1"/>
    </row>
    <row r="893" spans="1:20" x14ac:dyDescent="0.2">
      <c r="A893" t="str">
        <f>B893&amp;C893</f>
        <v/>
      </c>
      <c r="Q893" s="39"/>
      <c r="R893" s="2"/>
      <c r="S893" s="2"/>
      <c r="T893" s="1"/>
    </row>
    <row r="894" spans="1:20" x14ac:dyDescent="0.2">
      <c r="A894" t="str">
        <f>B894&amp;C894</f>
        <v/>
      </c>
      <c r="Q894" s="39"/>
      <c r="R894" s="2"/>
      <c r="S894" s="2"/>
      <c r="T894" s="1"/>
    </row>
    <row r="895" spans="1:20" x14ac:dyDescent="0.2">
      <c r="A895" t="str">
        <f>B895&amp;C895</f>
        <v/>
      </c>
      <c r="Q895" s="39"/>
      <c r="R895" s="2"/>
      <c r="S895" s="2"/>
      <c r="T895" s="1"/>
    </row>
    <row r="896" spans="1:20" x14ac:dyDescent="0.2">
      <c r="A896" t="str">
        <f>B896&amp;C896</f>
        <v/>
      </c>
      <c r="Q896" s="39"/>
      <c r="R896" s="2"/>
      <c r="S896" s="2"/>
      <c r="T896" s="1"/>
    </row>
    <row r="897" spans="1:20" x14ac:dyDescent="0.2">
      <c r="A897" t="str">
        <f>B897&amp;C897</f>
        <v/>
      </c>
      <c r="Q897" s="39"/>
      <c r="R897" s="2"/>
      <c r="S897" s="2"/>
      <c r="T897" s="1"/>
    </row>
    <row r="898" spans="1:20" x14ac:dyDescent="0.2">
      <c r="A898" t="str">
        <f>B898&amp;C898</f>
        <v/>
      </c>
      <c r="Q898" s="39"/>
      <c r="R898" s="2"/>
      <c r="S898" s="2"/>
      <c r="T898" s="1"/>
    </row>
    <row r="899" spans="1:20" x14ac:dyDescent="0.2">
      <c r="A899" t="str">
        <f>B899&amp;C899</f>
        <v/>
      </c>
      <c r="Q899" s="39"/>
      <c r="R899" s="2"/>
      <c r="S899" s="2"/>
      <c r="T899" s="1"/>
    </row>
    <row r="900" spans="1:20" x14ac:dyDescent="0.2">
      <c r="A900" t="str">
        <f>B900&amp;C900</f>
        <v/>
      </c>
      <c r="Q900" s="39"/>
      <c r="R900" s="2"/>
      <c r="S900" s="2"/>
      <c r="T900" s="1"/>
    </row>
    <row r="901" spans="1:20" x14ac:dyDescent="0.2">
      <c r="A901" t="str">
        <f>B901&amp;C901</f>
        <v/>
      </c>
      <c r="Q901" s="39"/>
      <c r="R901" s="2"/>
      <c r="S901" s="2"/>
      <c r="T901" s="1"/>
    </row>
    <row r="902" spans="1:20" x14ac:dyDescent="0.2">
      <c r="A902" t="str">
        <f>B902&amp;C902</f>
        <v/>
      </c>
      <c r="Q902" s="39"/>
      <c r="R902" s="2"/>
      <c r="S902" s="2"/>
      <c r="T902" s="1"/>
    </row>
    <row r="903" spans="1:20" x14ac:dyDescent="0.2">
      <c r="A903" t="str">
        <f>B903&amp;C903</f>
        <v/>
      </c>
      <c r="Q903" s="39"/>
      <c r="R903" s="2"/>
      <c r="S903" s="2"/>
      <c r="T903" s="1"/>
    </row>
    <row r="904" spans="1:20" x14ac:dyDescent="0.2">
      <c r="A904" t="str">
        <f>B904&amp;C904</f>
        <v/>
      </c>
      <c r="Q904" s="39"/>
      <c r="R904" s="2"/>
      <c r="S904" s="2"/>
      <c r="T904" s="1"/>
    </row>
    <row r="905" spans="1:20" x14ac:dyDescent="0.2">
      <c r="A905" t="str">
        <f>B905&amp;C905</f>
        <v/>
      </c>
      <c r="Q905" s="39"/>
      <c r="R905" s="2"/>
      <c r="S905" s="2"/>
      <c r="T905" s="1"/>
    </row>
    <row r="906" spans="1:20" x14ac:dyDescent="0.2">
      <c r="A906" t="str">
        <f>B906&amp;C906</f>
        <v/>
      </c>
      <c r="Q906" s="39"/>
      <c r="R906" s="2"/>
      <c r="S906" s="2"/>
      <c r="T906" s="1"/>
    </row>
    <row r="907" spans="1:20" x14ac:dyDescent="0.2">
      <c r="A907" t="str">
        <f>B907&amp;C907</f>
        <v/>
      </c>
      <c r="Q907" s="39"/>
      <c r="R907" s="2"/>
      <c r="S907" s="2"/>
      <c r="T907" s="1"/>
    </row>
    <row r="908" spans="1:20" x14ac:dyDescent="0.2">
      <c r="A908" t="str">
        <f>B908&amp;C908</f>
        <v/>
      </c>
      <c r="Q908" s="39"/>
      <c r="R908" s="2"/>
      <c r="S908" s="2"/>
      <c r="T908" s="1"/>
    </row>
    <row r="909" spans="1:20" x14ac:dyDescent="0.2">
      <c r="A909" t="str">
        <f>B909&amp;C909</f>
        <v/>
      </c>
      <c r="Q909" s="39"/>
      <c r="R909" s="2"/>
      <c r="S909" s="2"/>
      <c r="T909" s="1"/>
    </row>
    <row r="910" spans="1:20" x14ac:dyDescent="0.2">
      <c r="A910" t="str">
        <f>B910&amp;C910</f>
        <v/>
      </c>
      <c r="Q910" s="39"/>
      <c r="R910" s="2"/>
      <c r="S910" s="2"/>
      <c r="T910" s="1"/>
    </row>
    <row r="911" spans="1:20" x14ac:dyDescent="0.2">
      <c r="A911" t="str">
        <f>B911&amp;C911</f>
        <v/>
      </c>
      <c r="Q911" s="39"/>
      <c r="R911" s="2"/>
      <c r="S911" s="2"/>
      <c r="T911" s="1"/>
    </row>
    <row r="912" spans="1:20" x14ac:dyDescent="0.2">
      <c r="A912" t="str">
        <f>B912&amp;C912</f>
        <v/>
      </c>
      <c r="Q912" s="39"/>
      <c r="R912" s="2"/>
      <c r="S912" s="2"/>
      <c r="T912" s="1"/>
    </row>
    <row r="913" spans="1:20" x14ac:dyDescent="0.2">
      <c r="A913" t="str">
        <f>B913&amp;C913</f>
        <v/>
      </c>
      <c r="Q913" s="39"/>
      <c r="R913" s="2"/>
      <c r="S913" s="2"/>
      <c r="T913" s="1"/>
    </row>
    <row r="914" spans="1:20" x14ac:dyDescent="0.2">
      <c r="A914" t="str">
        <f>B914&amp;C914</f>
        <v/>
      </c>
      <c r="Q914" s="39"/>
      <c r="R914" s="2"/>
      <c r="S914" s="2"/>
      <c r="T914" s="1"/>
    </row>
    <row r="915" spans="1:20" x14ac:dyDescent="0.2">
      <c r="A915" t="str">
        <f>B915&amp;C915</f>
        <v/>
      </c>
      <c r="Q915" s="39"/>
      <c r="R915" s="2"/>
      <c r="S915" s="2"/>
      <c r="T915" s="1"/>
    </row>
    <row r="916" spans="1:20" x14ac:dyDescent="0.2">
      <c r="A916" t="str">
        <f>B916&amp;C916</f>
        <v/>
      </c>
      <c r="Q916" s="39"/>
      <c r="R916" s="2"/>
      <c r="S916" s="2"/>
      <c r="T916" s="1"/>
    </row>
    <row r="917" spans="1:20" x14ac:dyDescent="0.2">
      <c r="A917" t="str">
        <f>B917&amp;C917</f>
        <v/>
      </c>
      <c r="Q917" s="39"/>
      <c r="R917" s="2"/>
      <c r="S917" s="2"/>
      <c r="T917" s="1"/>
    </row>
    <row r="918" spans="1:20" x14ac:dyDescent="0.2">
      <c r="A918" t="str">
        <f>B918&amp;C918</f>
        <v/>
      </c>
      <c r="Q918" s="39"/>
      <c r="R918" s="2"/>
      <c r="S918" s="2"/>
      <c r="T918" s="1"/>
    </row>
    <row r="919" spans="1:20" x14ac:dyDescent="0.2">
      <c r="A919" t="str">
        <f>B919&amp;C919</f>
        <v/>
      </c>
      <c r="Q919" s="39"/>
      <c r="R919" s="2"/>
      <c r="S919" s="2"/>
      <c r="T919" s="1"/>
    </row>
    <row r="920" spans="1:20" x14ac:dyDescent="0.2">
      <c r="A920" t="str">
        <f>B920&amp;C920</f>
        <v/>
      </c>
      <c r="Q920" s="39"/>
      <c r="R920" s="2"/>
      <c r="S920" s="2"/>
      <c r="T920" s="1"/>
    </row>
    <row r="921" spans="1:20" x14ac:dyDescent="0.2">
      <c r="A921" t="str">
        <f>B921&amp;C921</f>
        <v/>
      </c>
      <c r="Q921" s="39"/>
      <c r="R921" s="2"/>
      <c r="S921" s="2"/>
      <c r="T921" s="1"/>
    </row>
    <row r="922" spans="1:20" x14ac:dyDescent="0.2">
      <c r="A922" t="str">
        <f>B922&amp;C922</f>
        <v/>
      </c>
      <c r="Q922" s="39"/>
      <c r="R922" s="2"/>
      <c r="S922" s="2"/>
      <c r="T922" s="1"/>
    </row>
    <row r="923" spans="1:20" x14ac:dyDescent="0.2">
      <c r="A923" t="str">
        <f>B923&amp;C923</f>
        <v/>
      </c>
      <c r="Q923" s="39"/>
      <c r="R923" s="2"/>
      <c r="S923" s="2"/>
      <c r="T923" s="1"/>
    </row>
    <row r="924" spans="1:20" x14ac:dyDescent="0.2">
      <c r="A924" t="str">
        <f>B924&amp;C924</f>
        <v/>
      </c>
      <c r="Q924" s="39"/>
      <c r="R924" s="2"/>
      <c r="S924" s="2"/>
      <c r="T924" s="1"/>
    </row>
    <row r="925" spans="1:20" x14ac:dyDescent="0.2">
      <c r="A925" t="str">
        <f>B925&amp;C925</f>
        <v/>
      </c>
      <c r="Q925" s="39"/>
      <c r="R925" s="2"/>
      <c r="S925" s="2"/>
      <c r="T925" s="1"/>
    </row>
    <row r="926" spans="1:20" x14ac:dyDescent="0.2">
      <c r="A926" t="str">
        <f>B926&amp;C926</f>
        <v/>
      </c>
      <c r="Q926" s="39"/>
      <c r="R926" s="2"/>
      <c r="S926" s="2"/>
      <c r="T926" s="1"/>
    </row>
    <row r="927" spans="1:20" x14ac:dyDescent="0.2">
      <c r="A927" t="str">
        <f>B927&amp;C927</f>
        <v/>
      </c>
      <c r="Q927" s="39"/>
      <c r="R927" s="2"/>
      <c r="S927" s="2"/>
      <c r="T927" s="1"/>
    </row>
    <row r="928" spans="1:20" x14ac:dyDescent="0.2">
      <c r="A928" t="str">
        <f>B928&amp;C928</f>
        <v/>
      </c>
      <c r="Q928" s="39"/>
      <c r="R928" s="2"/>
      <c r="S928" s="2"/>
      <c r="T928" s="1"/>
    </row>
    <row r="929" spans="1:20" x14ac:dyDescent="0.2">
      <c r="A929" t="str">
        <f>B929&amp;C929</f>
        <v/>
      </c>
      <c r="Q929" s="39"/>
      <c r="R929" s="2"/>
      <c r="S929" s="2"/>
      <c r="T929" s="1"/>
    </row>
    <row r="930" spans="1:20" x14ac:dyDescent="0.2">
      <c r="A930" t="str">
        <f>B930&amp;C930</f>
        <v/>
      </c>
      <c r="Q930" s="39"/>
      <c r="R930" s="2"/>
      <c r="S930" s="2"/>
      <c r="T930" s="1"/>
    </row>
    <row r="931" spans="1:20" x14ac:dyDescent="0.2">
      <c r="A931" t="str">
        <f>B931&amp;C931</f>
        <v/>
      </c>
      <c r="Q931" s="39"/>
      <c r="R931" s="2"/>
      <c r="S931" s="2"/>
      <c r="T931" s="1"/>
    </row>
    <row r="932" spans="1:20" x14ac:dyDescent="0.2">
      <c r="A932" t="str">
        <f>B932&amp;C932</f>
        <v/>
      </c>
      <c r="Q932" s="39"/>
      <c r="R932" s="2"/>
      <c r="S932" s="2"/>
      <c r="T932" s="1"/>
    </row>
    <row r="933" spans="1:20" x14ac:dyDescent="0.2">
      <c r="A933" t="str">
        <f>B933&amp;C933</f>
        <v/>
      </c>
      <c r="Q933" s="39"/>
      <c r="R933" s="2"/>
      <c r="S933" s="2"/>
      <c r="T933" s="1"/>
    </row>
    <row r="934" spans="1:20" x14ac:dyDescent="0.2">
      <c r="A934" t="str">
        <f>B934&amp;C934</f>
        <v/>
      </c>
      <c r="Q934" s="39"/>
      <c r="R934" s="2"/>
      <c r="S934" s="2"/>
      <c r="T934" s="1"/>
    </row>
    <row r="935" spans="1:20" x14ac:dyDescent="0.2">
      <c r="A935" t="str">
        <f>B935&amp;C935</f>
        <v/>
      </c>
      <c r="Q935" s="39"/>
      <c r="R935" s="2"/>
      <c r="S935" s="2"/>
      <c r="T935" s="1"/>
    </row>
    <row r="936" spans="1:20" x14ac:dyDescent="0.2">
      <c r="A936" t="str">
        <f>B936&amp;C936</f>
        <v/>
      </c>
      <c r="Q936" s="39"/>
      <c r="R936" s="2"/>
      <c r="S936" s="2"/>
      <c r="T936" s="1"/>
    </row>
    <row r="937" spans="1:20" x14ac:dyDescent="0.2">
      <c r="A937" t="str">
        <f>B937&amp;C937</f>
        <v/>
      </c>
      <c r="Q937" s="39"/>
      <c r="R937" s="2"/>
      <c r="S937" s="2"/>
      <c r="T937" s="1"/>
    </row>
    <row r="938" spans="1:20" x14ac:dyDescent="0.2">
      <c r="A938" t="str">
        <f>B938&amp;C938</f>
        <v/>
      </c>
      <c r="Q938" s="39"/>
      <c r="R938" s="2"/>
      <c r="S938" s="2"/>
      <c r="T938" s="1"/>
    </row>
    <row r="939" spans="1:20" x14ac:dyDescent="0.2">
      <c r="A939" t="str">
        <f>B939&amp;C939</f>
        <v/>
      </c>
      <c r="Q939" s="39"/>
      <c r="R939" s="2"/>
      <c r="S939" s="2"/>
      <c r="T939" s="1"/>
    </row>
    <row r="940" spans="1:20" x14ac:dyDescent="0.2">
      <c r="A940" t="str">
        <f>B940&amp;C940</f>
        <v/>
      </c>
      <c r="Q940" s="39"/>
      <c r="R940" s="2"/>
      <c r="S940" s="2"/>
      <c r="T940" s="1"/>
    </row>
    <row r="941" spans="1:20" x14ac:dyDescent="0.2">
      <c r="A941" t="str">
        <f>B941&amp;C941</f>
        <v/>
      </c>
      <c r="Q941" s="39"/>
      <c r="R941" s="2"/>
      <c r="S941" s="2"/>
      <c r="T941" s="1"/>
    </row>
    <row r="942" spans="1:20" x14ac:dyDescent="0.2">
      <c r="A942" t="str">
        <f>B942&amp;C942</f>
        <v/>
      </c>
      <c r="Q942" s="39"/>
      <c r="R942" s="2"/>
      <c r="S942" s="2"/>
      <c r="T942" s="1"/>
    </row>
    <row r="943" spans="1:20" x14ac:dyDescent="0.2">
      <c r="A943" t="str">
        <f>B943&amp;C943</f>
        <v/>
      </c>
      <c r="Q943" s="39"/>
      <c r="R943" s="2"/>
      <c r="S943" s="2"/>
      <c r="T943" s="1"/>
    </row>
    <row r="944" spans="1:20" x14ac:dyDescent="0.2">
      <c r="A944" t="str">
        <f>B944&amp;C944</f>
        <v/>
      </c>
      <c r="Q944" s="39"/>
      <c r="R944" s="2"/>
      <c r="S944" s="2"/>
      <c r="T944" s="1"/>
    </row>
    <row r="945" spans="1:20" x14ac:dyDescent="0.2">
      <c r="A945" t="str">
        <f>B945&amp;C945</f>
        <v/>
      </c>
      <c r="Q945" s="39"/>
      <c r="R945" s="2"/>
      <c r="S945" s="2"/>
      <c r="T945" s="1"/>
    </row>
    <row r="946" spans="1:20" x14ac:dyDescent="0.2">
      <c r="A946" t="str">
        <f>B946&amp;C946</f>
        <v/>
      </c>
      <c r="Q946" s="39"/>
      <c r="R946" s="2"/>
      <c r="S946" s="2"/>
      <c r="T946" s="1"/>
    </row>
    <row r="947" spans="1:20" x14ac:dyDescent="0.2">
      <c r="A947" t="str">
        <f>B947&amp;C947</f>
        <v/>
      </c>
      <c r="Q947" s="39"/>
      <c r="R947" s="2"/>
      <c r="S947" s="2"/>
      <c r="T947" s="1"/>
    </row>
    <row r="948" spans="1:20" x14ac:dyDescent="0.2">
      <c r="A948" t="str">
        <f>B948&amp;C948</f>
        <v/>
      </c>
      <c r="Q948" s="39"/>
      <c r="R948" s="2"/>
      <c r="S948" s="2"/>
      <c r="T948" s="1"/>
    </row>
    <row r="949" spans="1:20" x14ac:dyDescent="0.2">
      <c r="A949" t="str">
        <f>B949&amp;C949</f>
        <v/>
      </c>
      <c r="Q949" s="39"/>
      <c r="R949" s="2"/>
      <c r="S949" s="2"/>
      <c r="T949" s="1"/>
    </row>
    <row r="950" spans="1:20" x14ac:dyDescent="0.2">
      <c r="A950" t="str">
        <f>B950&amp;C950</f>
        <v/>
      </c>
      <c r="Q950" s="39"/>
      <c r="R950" s="2"/>
      <c r="S950" s="2"/>
      <c r="T950" s="1"/>
    </row>
    <row r="951" spans="1:20" x14ac:dyDescent="0.2">
      <c r="A951" t="str">
        <f>B951&amp;C951</f>
        <v/>
      </c>
      <c r="Q951" s="39"/>
      <c r="R951" s="2"/>
      <c r="S951" s="2"/>
      <c r="T951" s="1"/>
    </row>
    <row r="952" spans="1:20" x14ac:dyDescent="0.2">
      <c r="A952" t="str">
        <f>B952&amp;C952</f>
        <v/>
      </c>
      <c r="Q952" s="39"/>
      <c r="R952" s="2"/>
      <c r="S952" s="2"/>
      <c r="T952" s="1"/>
    </row>
    <row r="953" spans="1:20" x14ac:dyDescent="0.2">
      <c r="A953" t="str">
        <f>B953&amp;C953</f>
        <v/>
      </c>
      <c r="Q953" s="39"/>
      <c r="R953" s="2"/>
      <c r="S953" s="2"/>
      <c r="T953" s="1"/>
    </row>
    <row r="954" spans="1:20" x14ac:dyDescent="0.2">
      <c r="A954" t="str">
        <f>B954&amp;C954</f>
        <v/>
      </c>
      <c r="Q954" s="39"/>
      <c r="R954" s="2"/>
      <c r="S954" s="2"/>
      <c r="T954" s="1"/>
    </row>
    <row r="955" spans="1:20" x14ac:dyDescent="0.2">
      <c r="A955" t="str">
        <f>B955&amp;C955</f>
        <v/>
      </c>
      <c r="Q955" s="39"/>
      <c r="R955" s="2"/>
      <c r="S955" s="2"/>
      <c r="T955" s="1"/>
    </row>
    <row r="956" spans="1:20" x14ac:dyDescent="0.2">
      <c r="A956" t="str">
        <f>B956&amp;C956</f>
        <v/>
      </c>
      <c r="Q956" s="39"/>
      <c r="R956" s="2"/>
      <c r="S956" s="2"/>
      <c r="T956" s="1"/>
    </row>
    <row r="957" spans="1:20" x14ac:dyDescent="0.2">
      <c r="A957" t="str">
        <f>B957&amp;C957</f>
        <v/>
      </c>
      <c r="Q957" s="39"/>
      <c r="R957" s="2"/>
      <c r="S957" s="2"/>
      <c r="T957" s="1"/>
    </row>
    <row r="958" spans="1:20" x14ac:dyDescent="0.2">
      <c r="A958" t="str">
        <f>B958&amp;C958</f>
        <v/>
      </c>
      <c r="Q958" s="39"/>
      <c r="R958" s="2"/>
      <c r="S958" s="2"/>
      <c r="T958" s="1"/>
    </row>
    <row r="959" spans="1:20" x14ac:dyDescent="0.2">
      <c r="A959" t="str">
        <f>B959&amp;C959</f>
        <v/>
      </c>
      <c r="Q959" s="39"/>
      <c r="R959" s="2"/>
      <c r="S959" s="2"/>
      <c r="T959" s="1"/>
    </row>
    <row r="960" spans="1:20" x14ac:dyDescent="0.2">
      <c r="A960" t="str">
        <f>B960&amp;C960</f>
        <v/>
      </c>
      <c r="Q960" s="39"/>
      <c r="R960" s="2"/>
      <c r="S960" s="2"/>
      <c r="T960" s="1"/>
    </row>
    <row r="961" spans="1:20" x14ac:dyDescent="0.2">
      <c r="A961" t="str">
        <f>B961&amp;C961</f>
        <v/>
      </c>
      <c r="Q961" s="39"/>
      <c r="R961" s="2"/>
      <c r="S961" s="2"/>
      <c r="T961" s="1"/>
    </row>
    <row r="962" spans="1:20" x14ac:dyDescent="0.2">
      <c r="A962" t="str">
        <f>B962&amp;C962</f>
        <v/>
      </c>
      <c r="Q962" s="39"/>
      <c r="R962" s="2"/>
      <c r="S962" s="2"/>
      <c r="T962" s="1"/>
    </row>
    <row r="963" spans="1:20" x14ac:dyDescent="0.2">
      <c r="A963" t="str">
        <f>B963&amp;C963</f>
        <v/>
      </c>
      <c r="Q963" s="39"/>
      <c r="R963" s="2"/>
      <c r="S963" s="2"/>
      <c r="T963" s="1"/>
    </row>
    <row r="964" spans="1:20" x14ac:dyDescent="0.2">
      <c r="A964" t="str">
        <f>B964&amp;C964</f>
        <v/>
      </c>
      <c r="Q964" s="39"/>
      <c r="R964" s="2"/>
      <c r="S964" s="2"/>
      <c r="T964" s="1"/>
    </row>
    <row r="965" spans="1:20" x14ac:dyDescent="0.2">
      <c r="A965" t="str">
        <f>B965&amp;C965</f>
        <v/>
      </c>
      <c r="Q965" s="39"/>
      <c r="R965" s="2"/>
      <c r="S965" s="2"/>
      <c r="T965" s="1"/>
    </row>
    <row r="966" spans="1:20" x14ac:dyDescent="0.2">
      <c r="A966" t="str">
        <f>B966&amp;C966</f>
        <v/>
      </c>
      <c r="Q966" s="39"/>
      <c r="R966" s="2"/>
      <c r="S966" s="2"/>
      <c r="T966" s="1"/>
    </row>
    <row r="967" spans="1:20" x14ac:dyDescent="0.2">
      <c r="A967" t="str">
        <f>B967&amp;C967</f>
        <v/>
      </c>
      <c r="Q967" s="39"/>
      <c r="R967" s="2"/>
      <c r="S967" s="2"/>
      <c r="T967" s="1"/>
    </row>
    <row r="968" spans="1:20" x14ac:dyDescent="0.2">
      <c r="A968" t="str">
        <f>B968&amp;C968</f>
        <v/>
      </c>
      <c r="Q968" s="39"/>
      <c r="R968" s="2"/>
      <c r="S968" s="2"/>
      <c r="T968" s="1"/>
    </row>
    <row r="969" spans="1:20" x14ac:dyDescent="0.2">
      <c r="A969" t="str">
        <f>B969&amp;C969</f>
        <v/>
      </c>
      <c r="Q969" s="39"/>
      <c r="R969" s="2"/>
      <c r="S969" s="2"/>
      <c r="T969" s="1"/>
    </row>
    <row r="970" spans="1:20" x14ac:dyDescent="0.2">
      <c r="A970" t="str">
        <f>B970&amp;C970</f>
        <v/>
      </c>
      <c r="Q970" s="39"/>
      <c r="R970" s="2"/>
      <c r="S970" s="2"/>
      <c r="T970" s="1"/>
    </row>
    <row r="971" spans="1:20" x14ac:dyDescent="0.2">
      <c r="A971" t="str">
        <f>B971&amp;C971</f>
        <v/>
      </c>
      <c r="Q971" s="39"/>
      <c r="R971" s="2"/>
      <c r="S971" s="2"/>
      <c r="T971" s="1"/>
    </row>
    <row r="972" spans="1:20" x14ac:dyDescent="0.2">
      <c r="A972" t="str">
        <f>B972&amp;C972</f>
        <v/>
      </c>
      <c r="Q972" s="39"/>
      <c r="R972" s="2"/>
      <c r="S972" s="2"/>
      <c r="T972" s="1"/>
    </row>
    <row r="973" spans="1:20" x14ac:dyDescent="0.2">
      <c r="A973" t="str">
        <f>B973&amp;C973</f>
        <v/>
      </c>
      <c r="Q973" s="39"/>
      <c r="R973" s="2"/>
      <c r="S973" s="2"/>
      <c r="T973" s="1"/>
    </row>
    <row r="974" spans="1:20" x14ac:dyDescent="0.2">
      <c r="A974" t="str">
        <f>B974&amp;C974</f>
        <v/>
      </c>
      <c r="Q974" s="39"/>
      <c r="R974" s="2"/>
      <c r="S974" s="2"/>
      <c r="T974" s="1"/>
    </row>
    <row r="975" spans="1:20" x14ac:dyDescent="0.2">
      <c r="A975" t="str">
        <f>B975&amp;C975</f>
        <v/>
      </c>
      <c r="Q975" s="39"/>
      <c r="R975" s="2"/>
      <c r="S975" s="2"/>
      <c r="T975" s="1"/>
    </row>
    <row r="976" spans="1:20" x14ac:dyDescent="0.2">
      <c r="A976" t="str">
        <f>B976&amp;C976</f>
        <v/>
      </c>
      <c r="Q976" s="39"/>
      <c r="R976" s="2"/>
      <c r="S976" s="2"/>
      <c r="T976" s="1"/>
    </row>
    <row r="977" spans="1:20" x14ac:dyDescent="0.2">
      <c r="A977" t="str">
        <f>B977&amp;C977</f>
        <v/>
      </c>
      <c r="Q977" s="39"/>
      <c r="R977" s="2"/>
      <c r="S977" s="2"/>
      <c r="T977" s="1"/>
    </row>
    <row r="978" spans="1:20" x14ac:dyDescent="0.2">
      <c r="A978" t="str">
        <f>B978&amp;C978</f>
        <v/>
      </c>
      <c r="Q978" s="39"/>
      <c r="R978" s="2"/>
      <c r="S978" s="2"/>
      <c r="T978" s="1"/>
    </row>
    <row r="979" spans="1:20" x14ac:dyDescent="0.2">
      <c r="A979" t="str">
        <f>B979&amp;C979</f>
        <v/>
      </c>
      <c r="Q979" s="39"/>
      <c r="R979" s="2"/>
      <c r="S979" s="2"/>
      <c r="T979" s="1"/>
    </row>
    <row r="980" spans="1:20" x14ac:dyDescent="0.2">
      <c r="A980" t="str">
        <f>B980&amp;C980</f>
        <v/>
      </c>
      <c r="Q980" s="39"/>
      <c r="R980" s="2"/>
      <c r="S980" s="2"/>
      <c r="T980" s="1"/>
    </row>
    <row r="981" spans="1:20" x14ac:dyDescent="0.2">
      <c r="A981" t="str">
        <f>B981&amp;C981</f>
        <v/>
      </c>
      <c r="Q981" s="39"/>
      <c r="R981" s="2"/>
      <c r="S981" s="2"/>
      <c r="T981" s="1"/>
    </row>
    <row r="982" spans="1:20" x14ac:dyDescent="0.2">
      <c r="A982" t="str">
        <f>B982&amp;C982</f>
        <v/>
      </c>
      <c r="Q982" s="39"/>
      <c r="R982" s="2"/>
      <c r="S982" s="2"/>
      <c r="T982" s="1"/>
    </row>
    <row r="983" spans="1:20" x14ac:dyDescent="0.2">
      <c r="A983" t="str">
        <f>B983&amp;C983</f>
        <v/>
      </c>
      <c r="Q983" s="39"/>
      <c r="R983" s="2"/>
      <c r="S983" s="2"/>
      <c r="T983" s="1"/>
    </row>
    <row r="984" spans="1:20" x14ac:dyDescent="0.2">
      <c r="A984" t="str">
        <f>B984&amp;C984</f>
        <v/>
      </c>
      <c r="Q984" s="39"/>
      <c r="R984" s="2"/>
      <c r="S984" s="2"/>
      <c r="T984" s="1"/>
    </row>
    <row r="985" spans="1:20" x14ac:dyDescent="0.2">
      <c r="A985" t="str">
        <f>B985&amp;C985</f>
        <v/>
      </c>
      <c r="Q985" s="39"/>
      <c r="R985" s="2"/>
      <c r="S985" s="2"/>
      <c r="T985" s="1"/>
    </row>
    <row r="986" spans="1:20" x14ac:dyDescent="0.2">
      <c r="A986" t="str">
        <f>B986&amp;C986</f>
        <v/>
      </c>
      <c r="Q986" s="39"/>
      <c r="R986" s="2"/>
      <c r="S986" s="2"/>
      <c r="T986" s="1"/>
    </row>
    <row r="987" spans="1:20" x14ac:dyDescent="0.2">
      <c r="A987" t="str">
        <f>B987&amp;C987</f>
        <v/>
      </c>
      <c r="Q987" s="39"/>
      <c r="R987" s="2"/>
      <c r="S987" s="2"/>
      <c r="T987" s="1"/>
    </row>
    <row r="988" spans="1:20" x14ac:dyDescent="0.2">
      <c r="A988" t="str">
        <f>B988&amp;C988</f>
        <v/>
      </c>
      <c r="Q988" s="39"/>
      <c r="R988" s="2"/>
      <c r="S988" s="2"/>
      <c r="T988" s="1"/>
    </row>
    <row r="989" spans="1:20" x14ac:dyDescent="0.2">
      <c r="A989" t="str">
        <f>B989&amp;C989</f>
        <v/>
      </c>
      <c r="Q989" s="39"/>
      <c r="R989" s="2"/>
      <c r="S989" s="2"/>
      <c r="T989" s="1"/>
    </row>
    <row r="990" spans="1:20" x14ac:dyDescent="0.2">
      <c r="A990" t="str">
        <f>B990&amp;C990</f>
        <v/>
      </c>
      <c r="Q990" s="39"/>
      <c r="R990" s="2"/>
      <c r="S990" s="2"/>
      <c r="T990" s="1"/>
    </row>
    <row r="991" spans="1:20" x14ac:dyDescent="0.2">
      <c r="A991" t="str">
        <f>B991&amp;C991</f>
        <v/>
      </c>
      <c r="Q991" s="39"/>
      <c r="R991" s="2"/>
      <c r="S991" s="2"/>
      <c r="T991" s="1"/>
    </row>
    <row r="992" spans="1:20" x14ac:dyDescent="0.2">
      <c r="A992" t="str">
        <f>B992&amp;C992</f>
        <v/>
      </c>
      <c r="Q992" s="39"/>
      <c r="R992" s="2"/>
      <c r="S992" s="2"/>
      <c r="T992" s="1"/>
    </row>
    <row r="993" spans="1:20" x14ac:dyDescent="0.2">
      <c r="A993" t="str">
        <f>B993&amp;C993</f>
        <v/>
      </c>
      <c r="Q993" s="39"/>
      <c r="R993" s="2"/>
      <c r="S993" s="2"/>
      <c r="T993" s="1"/>
    </row>
    <row r="994" spans="1:20" x14ac:dyDescent="0.2">
      <c r="A994" t="str">
        <f>B994&amp;C994</f>
        <v/>
      </c>
      <c r="Q994" s="39"/>
      <c r="R994" s="2"/>
      <c r="S994" s="2"/>
      <c r="T994" s="1"/>
    </row>
    <row r="995" spans="1:20" x14ac:dyDescent="0.2">
      <c r="A995" t="str">
        <f>B995&amp;C995</f>
        <v/>
      </c>
      <c r="Q995" s="39"/>
      <c r="R995" s="2"/>
      <c r="S995" s="2"/>
      <c r="T995" s="1"/>
    </row>
    <row r="996" spans="1:20" x14ac:dyDescent="0.2">
      <c r="A996" t="str">
        <f>B996&amp;C996</f>
        <v/>
      </c>
      <c r="Q996" s="39"/>
      <c r="R996" s="2"/>
      <c r="S996" s="2"/>
      <c r="T996" s="1"/>
    </row>
    <row r="997" spans="1:20" x14ac:dyDescent="0.2">
      <c r="A997" t="str">
        <f>B997&amp;C997</f>
        <v/>
      </c>
      <c r="Q997" s="39"/>
      <c r="R997" s="2"/>
      <c r="S997" s="2"/>
      <c r="T997" s="1"/>
    </row>
    <row r="998" spans="1:20" x14ac:dyDescent="0.2">
      <c r="A998" t="str">
        <f>B998&amp;C998</f>
        <v/>
      </c>
      <c r="Q998" s="39"/>
      <c r="R998" s="2"/>
      <c r="S998" s="2"/>
      <c r="T998" s="1"/>
    </row>
    <row r="999" spans="1:20" x14ac:dyDescent="0.2">
      <c r="A999" t="str">
        <f>B999&amp;C999</f>
        <v/>
      </c>
      <c r="Q999" s="39"/>
      <c r="R999" s="2"/>
      <c r="S999" s="2"/>
      <c r="T999" s="1"/>
    </row>
    <row r="1000" spans="1:20" x14ac:dyDescent="0.2">
      <c r="A1000" t="str">
        <f>B1000&amp;C1000</f>
        <v/>
      </c>
      <c r="Q1000" s="39"/>
      <c r="R1000" s="2"/>
      <c r="S1000" s="2"/>
      <c r="T1000" s="1"/>
    </row>
    <row r="1001" spans="1:20" x14ac:dyDescent="0.2">
      <c r="A1001" t="str">
        <f>B1001&amp;C1001</f>
        <v/>
      </c>
      <c r="Q1001" s="39"/>
      <c r="R1001" s="2"/>
      <c r="S1001" s="2"/>
      <c r="T1001" s="1"/>
    </row>
  </sheetData>
  <autoFilter ref="A2:S1001" xr:uid="{A681CE2E-5C1D-9E41-BB70-2F360F82E788}">
    <sortState xmlns:xlrd2="http://schemas.microsoft.com/office/spreadsheetml/2017/richdata2" ref="A3:S1001">
      <sortCondition descending="1" ref="E2:E1001"/>
    </sortState>
  </autoFilter>
  <sortState xmlns:xlrd2="http://schemas.microsoft.com/office/spreadsheetml/2017/richdata2" ref="A3:S485">
    <sortCondition descending="1" ref="E3:E485"/>
  </sortState>
  <mergeCells count="4">
    <mergeCell ref="A1:P1"/>
    <mergeCell ref="Q1:T1"/>
    <mergeCell ref="V4:Z6"/>
    <mergeCell ref="V8:Z10"/>
  </mergeCells>
  <phoneticPr fontId="2" type="noConversion"/>
  <conditionalFormatting sqref="C2:C1048576">
    <cfRule type="containsText" dxfId="31" priority="5" operator="containsText" text="marathon">
      <formula>NOT(ISERROR(SEARCH("marathon",C2)))</formula>
    </cfRule>
    <cfRule type="containsText" dxfId="30" priority="6" operator="containsText" text="race-walking">
      <formula>NOT(ISERROR(SEARCH("race-walking",C2)))</formula>
    </cfRule>
  </conditionalFormatting>
  <conditionalFormatting sqref="D2">
    <cfRule type="containsText" dxfId="29" priority="2" operator="containsText" text="marathon">
      <formula>NOT(ISERROR(SEARCH("marathon",D2)))</formula>
    </cfRule>
    <cfRule type="containsText" dxfId="28" priority="3" operator="containsText" text="race-walking">
      <formula>NOT(ISERROR(SEARCH("race-walking",D2)))</formula>
    </cfRule>
  </conditionalFormatting>
  <conditionalFormatting sqref="T2:T1048576">
    <cfRule type="containsText" dxfId="27" priority="1" operator="containsText" text="Check">
      <formula>NOT(ISERROR(SEARCH("Check",T2)))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C02C3-7BA1-3745-AC6D-264B1E7627DD}">
  <sheetPr>
    <tabColor theme="8" tint="0.59999389629810485"/>
  </sheetPr>
  <dimension ref="A1:Z1001"/>
  <sheetViews>
    <sheetView zoomScaleNormal="100" workbookViewId="0">
      <pane ySplit="2" topLeftCell="A3" activePane="bottomLeft" state="frozen"/>
      <selection pane="bottomLeft" activeCell="E36" sqref="E36"/>
    </sheetView>
  </sheetViews>
  <sheetFormatPr baseColWidth="10" defaultRowHeight="16" x14ac:dyDescent="0.2"/>
  <cols>
    <col min="1" max="1" width="2.1640625" customWidth="1"/>
    <col min="2" max="2" width="26.6640625" bestFit="1" customWidth="1"/>
    <col min="3" max="3" width="13.6640625" bestFit="1" customWidth="1"/>
    <col min="4" max="4" width="10" style="5" bestFit="1" customWidth="1"/>
    <col min="5" max="5" width="5.1640625" bestFit="1" customWidth="1"/>
    <col min="6" max="6" width="4.1640625" style="2" bestFit="1" customWidth="1"/>
    <col min="7" max="11" width="5.1640625" bestFit="1" customWidth="1"/>
    <col min="12" max="15" width="10" bestFit="1" customWidth="1"/>
    <col min="16" max="16" width="10" style="50" bestFit="1" customWidth="1"/>
    <col min="17" max="17" width="9.83203125" style="2" customWidth="1"/>
    <col min="18" max="18" width="9.33203125" style="2" customWidth="1"/>
    <col min="19" max="19" width="8.6640625" style="2" customWidth="1"/>
  </cols>
  <sheetData>
    <row r="1" spans="1:26" ht="21" x14ac:dyDescent="0.25">
      <c r="A1" s="148" t="s">
        <v>1156</v>
      </c>
      <c r="B1" s="148"/>
      <c r="C1" s="148"/>
      <c r="D1" s="148"/>
      <c r="E1" s="148"/>
      <c r="F1" s="148"/>
      <c r="G1" s="148"/>
      <c r="H1" s="148"/>
      <c r="I1" s="148"/>
      <c r="J1" s="148"/>
      <c r="K1" s="148"/>
      <c r="L1" s="148"/>
      <c r="M1" s="148"/>
      <c r="N1" s="148"/>
      <c r="O1" s="148"/>
      <c r="P1" s="149"/>
      <c r="Q1" s="150" t="s">
        <v>1157</v>
      </c>
      <c r="R1" s="148"/>
      <c r="S1" s="148"/>
      <c r="T1" s="148"/>
    </row>
    <row r="2" spans="1:26" s="69" customFormat="1" ht="30" customHeight="1" x14ac:dyDescent="0.2">
      <c r="A2" s="57" t="s">
        <v>858</v>
      </c>
      <c r="B2" s="12" t="s">
        <v>3</v>
      </c>
      <c r="C2" s="12" t="s">
        <v>4</v>
      </c>
      <c r="D2" s="12" t="s">
        <v>0</v>
      </c>
      <c r="E2" s="13" t="s">
        <v>68</v>
      </c>
      <c r="F2" s="15" t="s">
        <v>90</v>
      </c>
      <c r="G2" s="15" t="s">
        <v>70</v>
      </c>
      <c r="H2" s="15" t="s">
        <v>71</v>
      </c>
      <c r="I2" s="15" t="s">
        <v>72</v>
      </c>
      <c r="J2" s="15" t="s">
        <v>73</v>
      </c>
      <c r="K2" s="15" t="s">
        <v>74</v>
      </c>
      <c r="L2" s="15" t="s">
        <v>75</v>
      </c>
      <c r="M2" s="15" t="s">
        <v>76</v>
      </c>
      <c r="N2" s="15" t="s">
        <v>77</v>
      </c>
      <c r="O2" s="15" t="s">
        <v>78</v>
      </c>
      <c r="P2" s="55" t="s">
        <v>79</v>
      </c>
      <c r="Q2" s="57" t="s">
        <v>84</v>
      </c>
      <c r="R2" s="57" t="s">
        <v>80</v>
      </c>
      <c r="S2" s="57" t="s">
        <v>83</v>
      </c>
      <c r="T2" s="54" t="s">
        <v>889</v>
      </c>
    </row>
    <row r="3" spans="1:26" x14ac:dyDescent="0.2">
      <c r="A3" t="str">
        <f>B3&amp;C3</f>
        <v>Nicola MCDERMOTThigh-jump</v>
      </c>
      <c r="B3" t="s">
        <v>410</v>
      </c>
      <c r="C3" s="6" t="s">
        <v>35</v>
      </c>
      <c r="D3" s="5">
        <v>35427</v>
      </c>
      <c r="E3">
        <v>1426</v>
      </c>
      <c r="F3" s="2">
        <v>1</v>
      </c>
      <c r="G3">
        <v>1239</v>
      </c>
      <c r="H3">
        <v>1229</v>
      </c>
      <c r="I3">
        <v>1200</v>
      </c>
      <c r="J3">
        <v>1229</v>
      </c>
      <c r="K3">
        <v>1219</v>
      </c>
      <c r="L3" s="5">
        <v>44415</v>
      </c>
      <c r="M3" s="5">
        <v>44447</v>
      </c>
      <c r="N3" s="5">
        <v>44436</v>
      </c>
      <c r="O3" s="5">
        <v>44381</v>
      </c>
      <c r="P3" s="56">
        <v>44442</v>
      </c>
      <c r="Q3" s="39">
        <f>RANK(E3,$E$3:$E$1048576)</f>
        <v>1</v>
      </c>
      <c r="R3" s="2">
        <f>VLOOKUP(C3,Quals!$A$25:$C$45,3,FALSE)</f>
        <v>1180</v>
      </c>
      <c r="S3" s="2" t="str">
        <f>IF(OR(AND(G3&gt;=R3,L3&gt;=Quals!$F$3,L3&lt;=Quals!$H$3), OR(AND(H3&gt;=R3,M3&gt;=Quals!$F$3,M3&lt;=Quals!$H$3), OR(AND(I3&gt;=R3,N3&gt;=Quals!$F$3,N3&lt;=Quals!$H$3), OR(AND(J3&gt;=R3,O3&gt;=Quals!$F$3,O3&lt;=Quals!$H$3), OR(AND(K3&gt;=R3,P3&gt;=Quals!$F$3,P3&lt;=Quals!$H$3)))))),"Q","")</f>
        <v>Q</v>
      </c>
      <c r="T3" s="1" t="str">
        <f>IF(AND(S3 = "Q", IF(ISNA(VLOOKUP((B3&amp;C3),Autos!C:C,1,FALSE)), "Not in Auto",)),"Check", "No need")</f>
        <v>No need</v>
      </c>
    </row>
    <row r="4" spans="1:26" x14ac:dyDescent="0.2">
      <c r="A4" t="str">
        <f t="shared" ref="A4:A67" si="0">B4&amp;C4</f>
        <v>Linden HALL1500m</v>
      </c>
      <c r="B4" t="s">
        <v>235</v>
      </c>
      <c r="C4" s="5" t="s">
        <v>28</v>
      </c>
      <c r="D4" s="5">
        <v>33409</v>
      </c>
      <c r="E4">
        <v>1362</v>
      </c>
      <c r="F4" s="2">
        <v>1</v>
      </c>
      <c r="G4">
        <v>1213</v>
      </c>
      <c r="H4">
        <v>1208</v>
      </c>
      <c r="I4">
        <v>1182</v>
      </c>
      <c r="J4">
        <v>1182</v>
      </c>
      <c r="K4">
        <v>1178</v>
      </c>
      <c r="L4" s="5">
        <v>44414</v>
      </c>
      <c r="M4" s="5">
        <v>44429</v>
      </c>
      <c r="N4" s="5">
        <v>44434</v>
      </c>
      <c r="O4" s="5">
        <v>44442</v>
      </c>
      <c r="P4" s="56">
        <v>44448</v>
      </c>
      <c r="Q4" s="39">
        <f>RANK(E4,$E$3:$E$1048576)</f>
        <v>2</v>
      </c>
      <c r="R4" s="2">
        <f>VLOOKUP(C4,Quals!$A$25:$C$45,3,FALSE)</f>
        <v>1172</v>
      </c>
      <c r="S4" s="2" t="str">
        <f>IF(OR(AND(G4&gt;=R4,L4&gt;=Quals!$F$3,L4&lt;=Quals!$H$3), OR(AND(H4&gt;=R4,M4&gt;=Quals!$F$3,M4&lt;=Quals!$H$3), OR(AND(I4&gt;=R4,N4&gt;=Quals!$F$3,N4&lt;=Quals!$H$3), OR(AND(J4&gt;=R4,O4&gt;=Quals!$F$3,O4&lt;=Quals!$H$3), OR(AND(K4&gt;=R4,P4&gt;=Quals!$F$3,P4&lt;=Quals!$H$3)))))),"Q","")</f>
        <v>Q</v>
      </c>
      <c r="T4" s="1" t="str">
        <f>IF(AND(S4 = "Q", IF(ISNA(VLOOKUP((B4&amp;C4),Autos!C:C,1,FALSE)), "Not in Auto",)),"Check", "No need")</f>
        <v>No need</v>
      </c>
      <c r="V4" s="151" t="s">
        <v>1159</v>
      </c>
      <c r="W4" s="152"/>
      <c r="X4" s="152"/>
      <c r="Y4" s="152"/>
      <c r="Z4" s="153"/>
    </row>
    <row r="5" spans="1:26" x14ac:dyDescent="0.2">
      <c r="A5" t="str">
        <f t="shared" si="0"/>
        <v>Eleanor PATTERSONhigh-jump</v>
      </c>
      <c r="B5" t="s">
        <v>411</v>
      </c>
      <c r="C5" s="5" t="s">
        <v>35</v>
      </c>
      <c r="D5" s="5">
        <v>35207</v>
      </c>
      <c r="E5">
        <v>1340</v>
      </c>
      <c r="F5" s="2">
        <v>2</v>
      </c>
      <c r="G5">
        <v>1180</v>
      </c>
      <c r="H5">
        <v>1180</v>
      </c>
      <c r="I5">
        <v>1190</v>
      </c>
      <c r="J5">
        <v>1180</v>
      </c>
      <c r="K5">
        <v>1170</v>
      </c>
      <c r="L5" s="5">
        <v>44415</v>
      </c>
      <c r="M5" s="5">
        <v>44381</v>
      </c>
      <c r="N5" s="5">
        <v>44611</v>
      </c>
      <c r="O5" s="5">
        <v>44622</v>
      </c>
      <c r="P5" s="56">
        <v>44436</v>
      </c>
      <c r="Q5" s="39">
        <f>RANK(E5,$E$3:$E$1048576)</f>
        <v>3</v>
      </c>
      <c r="R5" s="2">
        <f>VLOOKUP(C5,Quals!$A$25:$C$45,3,FALSE)</f>
        <v>1180</v>
      </c>
      <c r="S5" s="2" t="str">
        <f>IF(OR(AND(G5&gt;=R5,L5&gt;=Quals!$F$3,L5&lt;=Quals!$H$3), OR(AND(H5&gt;=R5,M5&gt;=Quals!$F$3,M5&lt;=Quals!$H$3), OR(AND(I5&gt;=R5,N5&gt;=Quals!$F$3,N5&lt;=Quals!$H$3), OR(AND(J5&gt;=R5,O5&gt;=Quals!$F$3,O5&lt;=Quals!$H$3), OR(AND(K5&gt;=R5,P5&gt;=Quals!$F$3,P5&lt;=Quals!$H$3)))))),"Q","")</f>
        <v>Q</v>
      </c>
      <c r="T5" s="1" t="str">
        <f>IF(AND(S5 = "Q", IF(ISNA(VLOOKUP((B5&amp;C5),Autos!C:C,1,FALSE)), "Not in Auto",)),"Check", "No need")</f>
        <v>No need</v>
      </c>
      <c r="V5" s="154"/>
      <c r="W5" s="155"/>
      <c r="X5" s="155"/>
      <c r="Y5" s="155"/>
      <c r="Z5" s="156"/>
    </row>
    <row r="6" spans="1:26" x14ac:dyDescent="0.2">
      <c r="A6" t="str">
        <f t="shared" si="0"/>
        <v>Kelsey-Lee BARBERjavelin-throw</v>
      </c>
      <c r="B6" t="s">
        <v>481</v>
      </c>
      <c r="C6" s="5" t="s">
        <v>41</v>
      </c>
      <c r="D6" s="5">
        <v>33501</v>
      </c>
      <c r="E6">
        <v>1321</v>
      </c>
      <c r="F6" s="2">
        <v>1</v>
      </c>
      <c r="G6">
        <v>1163</v>
      </c>
      <c r="H6">
        <v>1182</v>
      </c>
      <c r="I6">
        <v>1128</v>
      </c>
      <c r="J6">
        <v>1094</v>
      </c>
      <c r="K6">
        <v>1091</v>
      </c>
      <c r="L6" s="5">
        <v>44414</v>
      </c>
      <c r="M6" s="5">
        <v>43642</v>
      </c>
      <c r="N6" s="5">
        <v>44448</v>
      </c>
      <c r="O6" s="5">
        <v>44378</v>
      </c>
      <c r="P6" s="56">
        <v>44439</v>
      </c>
      <c r="Q6" s="39">
        <f>RANK(E6,$E$3:$E$1048576)</f>
        <v>4</v>
      </c>
      <c r="R6" s="2">
        <f>VLOOKUP(C6,Quals!$A$25:$C$45,3,FALSE)</f>
        <v>1153</v>
      </c>
      <c r="S6" s="2" t="str">
        <f>IF(OR(AND(G6&gt;=R6,L6&gt;=Quals!$F$3,L6&lt;=Quals!$H$3), OR(AND(H6&gt;=R6,M6&gt;=Quals!$F$3,M6&lt;=Quals!$H$3), OR(AND(I6&gt;=R6,N6&gt;=Quals!$F$3,N6&lt;=Quals!$H$3), OR(AND(J6&gt;=R6,O6&gt;=Quals!$F$3,O6&lt;=Quals!$H$3), OR(AND(K6&gt;=R6,P6&gt;=Quals!$F$3,P6&lt;=Quals!$H$3)))))),"Q","")</f>
        <v>Q</v>
      </c>
      <c r="T6" s="1" t="str">
        <f>IF(AND(S6 = "Q", IF(ISNA(VLOOKUP((B6&amp;C6),Autos!C:C,1,FALSE)), "Not in Auto",)),"Check", "No need")</f>
        <v>No need</v>
      </c>
      <c r="V6" s="157"/>
      <c r="W6" s="158"/>
      <c r="X6" s="158"/>
      <c r="Y6" s="158"/>
      <c r="Z6" s="159"/>
    </row>
    <row r="7" spans="1:26" x14ac:dyDescent="0.2">
      <c r="A7" t="str">
        <f t="shared" si="0"/>
        <v>Catriona BISSET800m</v>
      </c>
      <c r="B7" t="s">
        <v>210</v>
      </c>
      <c r="C7" s="6" t="s">
        <v>27</v>
      </c>
      <c r="D7" s="5">
        <v>34394</v>
      </c>
      <c r="E7">
        <v>1314</v>
      </c>
      <c r="F7" s="2">
        <v>1</v>
      </c>
      <c r="G7">
        <v>1184</v>
      </c>
      <c r="H7">
        <v>1183</v>
      </c>
      <c r="I7">
        <v>1175</v>
      </c>
      <c r="J7">
        <v>1178</v>
      </c>
      <c r="K7">
        <v>1168</v>
      </c>
      <c r="L7" s="5">
        <v>44622</v>
      </c>
      <c r="M7" s="5">
        <v>44614</v>
      </c>
      <c r="N7" s="5">
        <v>44378</v>
      </c>
      <c r="O7" s="5">
        <v>44381</v>
      </c>
      <c r="P7" s="56">
        <v>44448</v>
      </c>
      <c r="Q7" s="39">
        <f>RANK(E7,$E$3:$E$1048576)</f>
        <v>5</v>
      </c>
      <c r="R7" s="2">
        <f>VLOOKUP(C7,Quals!$A$25:$C$45,3,FALSE)</f>
        <v>1171</v>
      </c>
      <c r="S7" s="2" t="str">
        <f>IF(OR(AND(G7&gt;=R7,L7&gt;=Quals!$F$3,L7&lt;=Quals!$H$3), OR(AND(H7&gt;=R7,M7&gt;=Quals!$F$3,M7&lt;=Quals!$H$3), OR(AND(I7&gt;=R7,N7&gt;=Quals!$F$3,N7&lt;=Quals!$H$3), OR(AND(J7&gt;=R7,O7&gt;=Quals!$F$3,O7&lt;=Quals!$H$3), OR(AND(K7&gt;=R7,P7&gt;=Quals!$F$3,P7&lt;=Quals!$H$3)))))),"Q","")</f>
        <v>Q</v>
      </c>
      <c r="T7" s="1" t="str">
        <f>IF(AND(S7 = "Q", IF(ISNA(VLOOKUP((B7&amp;C7),Autos!C:C,1,FALSE)), "Not in Auto",)),"Check", "No need")</f>
        <v>No need</v>
      </c>
    </row>
    <row r="8" spans="1:26" x14ac:dyDescent="0.2">
      <c r="A8" t="str">
        <f t="shared" si="0"/>
        <v>Jemima MONTAGrace-walking</v>
      </c>
      <c r="B8" t="s">
        <v>495</v>
      </c>
      <c r="C8" s="5" t="s">
        <v>85</v>
      </c>
      <c r="D8" s="5">
        <v>35841</v>
      </c>
      <c r="E8">
        <v>1282</v>
      </c>
      <c r="F8" s="2">
        <v>1</v>
      </c>
      <c r="G8">
        <v>1182</v>
      </c>
      <c r="H8">
        <v>1126</v>
      </c>
      <c r="I8">
        <v>1158</v>
      </c>
      <c r="L8" s="5">
        <v>44605</v>
      </c>
      <c r="M8" s="5">
        <v>44414</v>
      </c>
      <c r="N8" s="5">
        <v>44282</v>
      </c>
      <c r="O8" s="5"/>
      <c r="P8" s="56"/>
      <c r="Q8" s="39">
        <f>RANK(E8,$E$3:$E$1048576)</f>
        <v>6</v>
      </c>
      <c r="R8" s="2">
        <f>VLOOKUP(C8,Quals!$A$25:$C$45,3,FALSE)</f>
        <v>1104</v>
      </c>
      <c r="S8" s="2" t="str">
        <f>IF(OR(AND(G8&gt;=R8,L8&gt;=Quals!$F$3,L8&lt;=Quals!$H$3), OR(AND(H8&gt;=R8,M8&gt;=Quals!$F$3,M8&lt;=Quals!$H$3), OR(AND(I8&gt;=R8,N8&gt;=Quals!$F$3,N8&lt;=Quals!$H$3), OR(AND(J8&gt;=R8,O8&gt;=Quals!$F$3,O8&lt;=Quals!$H$3), OR(AND(K8&gt;=R8,P8&gt;=Quals!$F$3,P8&lt;=Quals!$H$3)))))),"Q","")</f>
        <v>Q</v>
      </c>
      <c r="T8" s="1" t="str">
        <f>IF(AND(S8 = "Q", IF(ISNA(VLOOKUP((B8&amp;C8),Autos!C:C,1,FALSE)), "Not in Auto",)),"Check", "No need")</f>
        <v>No need</v>
      </c>
      <c r="V8" s="160" t="s">
        <v>1160</v>
      </c>
      <c r="W8" s="161"/>
      <c r="X8" s="161"/>
      <c r="Y8" s="161"/>
      <c r="Z8" s="162"/>
    </row>
    <row r="9" spans="1:26" x14ac:dyDescent="0.2">
      <c r="A9" t="str">
        <f t="shared" si="0"/>
        <v>Genevieve GREGSON3000msc</v>
      </c>
      <c r="B9" t="s">
        <v>292</v>
      </c>
      <c r="C9" s="6" t="s">
        <v>34</v>
      </c>
      <c r="D9" s="5">
        <v>32724</v>
      </c>
      <c r="E9">
        <v>1277</v>
      </c>
      <c r="F9" s="2">
        <v>1</v>
      </c>
      <c r="G9">
        <v>1199</v>
      </c>
      <c r="H9">
        <v>1185</v>
      </c>
      <c r="I9">
        <v>1178</v>
      </c>
      <c r="L9" s="5">
        <v>44386</v>
      </c>
      <c r="M9" s="5">
        <v>44381</v>
      </c>
      <c r="N9" s="5">
        <v>44409</v>
      </c>
      <c r="O9" s="5"/>
      <c r="P9" s="56"/>
      <c r="Q9" s="39">
        <f>RANK(E9,$E$3:$E$1048576)</f>
        <v>7</v>
      </c>
      <c r="R9" s="2">
        <f>VLOOKUP(C9,Quals!$A$25:$C$45,3,FALSE)</f>
        <v>1169</v>
      </c>
      <c r="S9" s="2" t="str">
        <f>IF(OR(AND(G9&gt;=R9,L9&gt;=Quals!$F$3,L9&lt;=Quals!$H$3), OR(AND(H9&gt;=R9,M9&gt;=Quals!$F$3,M9&lt;=Quals!$H$3), OR(AND(I9&gt;=R9,N9&gt;=Quals!$F$3,N9&lt;=Quals!$H$3), OR(AND(J9&gt;=R9,O9&gt;=Quals!$F$3,O9&lt;=Quals!$H$3), OR(AND(K9&gt;=R9,P9&gt;=Quals!$F$3,P9&lt;=Quals!$H$3)))))),"Q","")</f>
        <v>Q</v>
      </c>
      <c r="T9" s="1" t="str">
        <f>IF(AND(S9 = "Q", IF(ISNA(VLOOKUP((B9&amp;C9),Autos!C:C,1,FALSE)), "Not in Auto",)),"Check", "No need")</f>
        <v>No need</v>
      </c>
      <c r="V9" s="163"/>
      <c r="W9" s="164"/>
      <c r="X9" s="164"/>
      <c r="Y9" s="164"/>
      <c r="Z9" s="165"/>
    </row>
    <row r="10" spans="1:26" x14ac:dyDescent="0.2">
      <c r="A10" t="str">
        <f t="shared" si="0"/>
        <v>Brooke STRATTONlong-jump</v>
      </c>
      <c r="B10" t="s">
        <v>366</v>
      </c>
      <c r="C10" s="6" t="s">
        <v>37</v>
      </c>
      <c r="D10" s="5">
        <v>34162</v>
      </c>
      <c r="E10">
        <v>1276</v>
      </c>
      <c r="F10" s="2">
        <v>1</v>
      </c>
      <c r="G10">
        <v>1180</v>
      </c>
      <c r="H10">
        <v>1183</v>
      </c>
      <c r="I10">
        <v>1106</v>
      </c>
      <c r="J10">
        <v>1136</v>
      </c>
      <c r="K10">
        <v>1134</v>
      </c>
      <c r="L10" s="5">
        <v>44411</v>
      </c>
      <c r="M10" s="5">
        <v>44304</v>
      </c>
      <c r="N10" s="5">
        <v>43641</v>
      </c>
      <c r="O10" s="5">
        <v>44282</v>
      </c>
      <c r="P10" s="56">
        <v>44409</v>
      </c>
      <c r="Q10" s="39">
        <f>RANK(E10,$E$3:$E$1048576)</f>
        <v>8</v>
      </c>
      <c r="R10" s="2">
        <f>VLOOKUP(C10,Quals!$A$25:$C$45,3,FALSE)</f>
        <v>1178</v>
      </c>
      <c r="S10" s="2" t="str">
        <f>IF(OR(AND(G10&gt;=R10,L10&gt;=Quals!$F$3,L10&lt;=Quals!$H$3), OR(AND(H10&gt;=R10,M10&gt;=Quals!$F$3,M10&lt;=Quals!$H$3), OR(AND(I10&gt;=R10,N10&gt;=Quals!$F$3,N10&lt;=Quals!$H$3), OR(AND(J10&gt;=R10,O10&gt;=Quals!$F$3,O10&lt;=Quals!$H$3), OR(AND(K10&gt;=R10,P10&gt;=Quals!$F$3,P10&lt;=Quals!$H$3)))))),"Q","")</f>
        <v>Q</v>
      </c>
      <c r="T10" s="1" t="str">
        <f>IF(AND(S10 = "Q", IF(ISNA(VLOOKUP((B10&amp;C10),Autos!C:C,1,FALSE)), "Not in Auto",)),"Check", "No need")</f>
        <v>No need</v>
      </c>
      <c r="V10" s="166"/>
      <c r="W10" s="167"/>
      <c r="X10" s="167"/>
      <c r="Y10" s="167"/>
      <c r="Z10" s="168"/>
    </row>
    <row r="11" spans="1:26" x14ac:dyDescent="0.2">
      <c r="A11" t="str">
        <f t="shared" si="0"/>
        <v>Jessica HULL1500m</v>
      </c>
      <c r="B11" t="s">
        <v>270</v>
      </c>
      <c r="C11" s="5" t="s">
        <v>28</v>
      </c>
      <c r="D11" s="5">
        <v>35360</v>
      </c>
      <c r="E11">
        <v>1266</v>
      </c>
      <c r="F11" s="2">
        <v>2</v>
      </c>
      <c r="G11">
        <v>1215</v>
      </c>
      <c r="H11">
        <v>1184</v>
      </c>
      <c r="I11">
        <v>1192</v>
      </c>
      <c r="J11">
        <v>1172</v>
      </c>
      <c r="K11">
        <v>1163</v>
      </c>
      <c r="L11" s="5">
        <v>44412</v>
      </c>
      <c r="M11" s="5">
        <v>44414</v>
      </c>
      <c r="N11" s="5">
        <v>44590</v>
      </c>
      <c r="O11" s="5">
        <v>44331</v>
      </c>
      <c r="P11" s="56">
        <v>44429</v>
      </c>
      <c r="Q11" s="39">
        <f>RANK(E11,$E$3:$E$1048576)</f>
        <v>9</v>
      </c>
      <c r="R11" s="2">
        <f>VLOOKUP(C11,Quals!$A$25:$C$45,3,FALSE)</f>
        <v>1172</v>
      </c>
      <c r="S11" s="2" t="str">
        <f>IF(OR(AND(G11&gt;=R11,L11&gt;=Quals!$F$3,L11&lt;=Quals!$H$3), OR(AND(H11&gt;=R11,M11&gt;=Quals!$F$3,M11&lt;=Quals!$H$3), OR(AND(I11&gt;=R11,N11&gt;=Quals!$F$3,N11&lt;=Quals!$H$3), OR(AND(J11&gt;=R11,O11&gt;=Quals!$F$3,O11&lt;=Quals!$H$3), OR(AND(K11&gt;=R11,P11&gt;=Quals!$F$3,P11&lt;=Quals!$H$3)))))),"Q","")</f>
        <v>Q</v>
      </c>
      <c r="T11" s="1" t="str">
        <f>IF(AND(S11 = "Q", IF(ISNA(VLOOKUP((B11&amp;C11),Autos!C:C,1,FALSE)), "Not in Auto",)),"Check", "No need")</f>
        <v>No need</v>
      </c>
    </row>
    <row r="12" spans="1:26" x14ac:dyDescent="0.2">
      <c r="A12" t="str">
        <f t="shared" si="0"/>
        <v>Liz CLAY100mh</v>
      </c>
      <c r="B12" t="s">
        <v>336</v>
      </c>
      <c r="C12" s="5" t="s">
        <v>32</v>
      </c>
      <c r="D12" s="5">
        <v>34828</v>
      </c>
      <c r="E12">
        <v>1250</v>
      </c>
      <c r="F12" s="2">
        <v>1</v>
      </c>
      <c r="G12">
        <v>1189</v>
      </c>
      <c r="H12">
        <v>1157</v>
      </c>
      <c r="I12">
        <v>1152</v>
      </c>
      <c r="J12">
        <v>1142</v>
      </c>
      <c r="K12">
        <v>1162</v>
      </c>
      <c r="L12" s="5">
        <v>44409</v>
      </c>
      <c r="M12" s="5">
        <v>44304</v>
      </c>
      <c r="N12" s="5">
        <v>44282</v>
      </c>
      <c r="O12" s="5">
        <v>44444</v>
      </c>
      <c r="P12" s="56">
        <v>44632</v>
      </c>
      <c r="Q12" s="39">
        <f>RANK(E12,$E$3:$E$1048576)</f>
        <v>10</v>
      </c>
      <c r="R12" s="2">
        <f>VLOOKUP(C12,Quals!$A$25:$C$45,3,FALSE)</f>
        <v>1171</v>
      </c>
      <c r="S12" s="2" t="str">
        <f>IF(OR(AND(G12&gt;=R12,L12&gt;=Quals!$F$3,L12&lt;=Quals!$H$3), OR(AND(H12&gt;=R12,M12&gt;=Quals!$F$3,M12&lt;=Quals!$H$3), OR(AND(I12&gt;=R12,N12&gt;=Quals!$F$3,N12&lt;=Quals!$H$3), OR(AND(J12&gt;=R12,O12&gt;=Quals!$F$3,O12&lt;=Quals!$H$3), OR(AND(K12&gt;=R12,P12&gt;=Quals!$F$3,P12&lt;=Quals!$H$3)))))),"Q","")</f>
        <v>Q</v>
      </c>
      <c r="T12" s="1" t="str">
        <f>IF(AND(S12 = "Q", IF(ISNA(VLOOKUP((B12&amp;C12),Autos!C:C,1,FALSE)), "Not in Auto",)),"Check", "No need")</f>
        <v>No need</v>
      </c>
    </row>
    <row r="13" spans="1:26" x14ac:dyDescent="0.2">
      <c r="A13" t="str">
        <f t="shared" si="0"/>
        <v>Riley DAY200m</v>
      </c>
      <c r="B13" t="s">
        <v>184</v>
      </c>
      <c r="C13" s="5" t="s">
        <v>25</v>
      </c>
      <c r="D13" s="5">
        <v>36615</v>
      </c>
      <c r="E13">
        <v>1224</v>
      </c>
      <c r="F13" s="2">
        <v>1</v>
      </c>
      <c r="G13">
        <v>1179</v>
      </c>
      <c r="H13">
        <v>1084</v>
      </c>
      <c r="I13">
        <v>1112</v>
      </c>
      <c r="J13">
        <v>1099</v>
      </c>
      <c r="K13">
        <v>1136</v>
      </c>
      <c r="L13" s="5">
        <v>44410</v>
      </c>
      <c r="M13" s="5">
        <v>43644</v>
      </c>
      <c r="N13" s="5">
        <v>44282</v>
      </c>
      <c r="O13" s="5">
        <v>44304</v>
      </c>
      <c r="P13" s="56">
        <v>44604</v>
      </c>
      <c r="Q13" s="39">
        <f>RANK(E13,$E$3:$E$1048576)</f>
        <v>11</v>
      </c>
      <c r="R13" s="2">
        <f>VLOOKUP(C13,Quals!$A$25:$C$45,3,FALSE)</f>
        <v>1155</v>
      </c>
      <c r="S13" s="2" t="str">
        <f>IF(OR(AND(G13&gt;=R13,L13&gt;=Quals!$F$3,L13&lt;=Quals!$H$3), OR(AND(H13&gt;=R13,M13&gt;=Quals!$F$3,M13&lt;=Quals!$H$3), OR(AND(I13&gt;=R13,N13&gt;=Quals!$F$3,N13&lt;=Quals!$H$3), OR(AND(J13&gt;=R13,O13&gt;=Quals!$F$3,O13&lt;=Quals!$H$3), OR(AND(K13&gt;=R13,P13&gt;=Quals!$F$3,P13&lt;=Quals!$H$3)))))),"Q","")</f>
        <v>Q</v>
      </c>
      <c r="T13" s="1" t="str">
        <f>IF(AND(S13 = "Q", IF(ISNA(VLOOKUP((B13&amp;C13),Autos!C:C,1,FALSE)), "Not in Auto",)),"Check", "No need")</f>
        <v>No need</v>
      </c>
    </row>
    <row r="14" spans="1:26" x14ac:dyDescent="0.2">
      <c r="A14" t="str">
        <f t="shared" si="0"/>
        <v>Kathryn MITCHELLjavelin-throw</v>
      </c>
      <c r="B14" t="s">
        <v>482</v>
      </c>
      <c r="C14" s="5" t="s">
        <v>41</v>
      </c>
      <c r="D14" s="5">
        <v>30142</v>
      </c>
      <c r="E14">
        <v>1224</v>
      </c>
      <c r="F14" s="2">
        <v>2</v>
      </c>
      <c r="G14">
        <v>1112</v>
      </c>
      <c r="H14">
        <v>1140</v>
      </c>
      <c r="I14">
        <v>1112</v>
      </c>
      <c r="J14">
        <v>1143</v>
      </c>
      <c r="K14">
        <v>1143</v>
      </c>
      <c r="L14" s="5">
        <v>44414</v>
      </c>
      <c r="M14" s="5">
        <v>44303</v>
      </c>
      <c r="N14" s="5">
        <v>44411</v>
      </c>
      <c r="O14" s="5">
        <v>44359</v>
      </c>
      <c r="P14" s="56">
        <v>44296</v>
      </c>
      <c r="Q14" s="39">
        <f>RANK(E14,$E$3:$E$1048576)</f>
        <v>11</v>
      </c>
      <c r="R14" s="2">
        <f>VLOOKUP(C14,Quals!$A$25:$C$45,3,FALSE)</f>
        <v>1153</v>
      </c>
      <c r="S14" s="2" t="str">
        <f>IF(OR(AND(G14&gt;=R14,L14&gt;=Quals!$F$3,L14&lt;=Quals!$H$3), OR(AND(H14&gt;=R14,M14&gt;=Quals!$F$3,M14&lt;=Quals!$H$3), OR(AND(I14&gt;=R14,N14&gt;=Quals!$F$3,N14&lt;=Quals!$H$3), OR(AND(J14&gt;=R14,O14&gt;=Quals!$F$3,O14&lt;=Quals!$H$3), OR(AND(K14&gt;=R14,P14&gt;=Quals!$F$3,P14&lt;=Quals!$H$3)))))),"Q","")</f>
        <v/>
      </c>
      <c r="T14" s="1" t="str">
        <f>IF(AND(S14 = "Q", IF(ISNA(VLOOKUP((B14&amp;C14),Autos!C:C,1,FALSE)), "Not in Auto",)),"Check", "No need")</f>
        <v>No need</v>
      </c>
    </row>
    <row r="15" spans="1:26" x14ac:dyDescent="0.2">
      <c r="A15" t="str">
        <f t="shared" si="0"/>
        <v>Hana BASIC100m</v>
      </c>
      <c r="B15" t="s">
        <v>101</v>
      </c>
      <c r="C15" s="5" t="s">
        <v>2</v>
      </c>
      <c r="D15" s="5">
        <v>35086</v>
      </c>
      <c r="E15">
        <v>1217</v>
      </c>
      <c r="F15" s="2">
        <v>1</v>
      </c>
      <c r="G15">
        <v>1150</v>
      </c>
      <c r="H15">
        <v>1111</v>
      </c>
      <c r="I15">
        <v>1159</v>
      </c>
      <c r="J15">
        <v>1155</v>
      </c>
      <c r="K15">
        <v>1165</v>
      </c>
      <c r="L15" s="5">
        <v>44303</v>
      </c>
      <c r="M15" s="5">
        <v>44378</v>
      </c>
      <c r="N15" s="5">
        <v>44282</v>
      </c>
      <c r="O15" s="5">
        <v>44352</v>
      </c>
      <c r="P15" s="56">
        <v>44394</v>
      </c>
      <c r="Q15" s="39">
        <f>RANK(E15,$E$3:$E$1048576)</f>
        <v>13</v>
      </c>
      <c r="R15" s="2">
        <f>VLOOKUP(C15,Quals!$A$25:$C$45,3,FALSE)</f>
        <v>1167</v>
      </c>
      <c r="S15" s="2" t="str">
        <f>IF(OR(AND(G15&gt;=R15,L15&gt;=Quals!$F$3,L15&lt;=Quals!$H$3), OR(AND(H15&gt;=R15,M15&gt;=Quals!$F$3,M15&lt;=Quals!$H$3), OR(AND(I15&gt;=R15,N15&gt;=Quals!$F$3,N15&lt;=Quals!$H$3), OR(AND(J15&gt;=R15,O15&gt;=Quals!$F$3,O15&lt;=Quals!$H$3), OR(AND(K15&gt;=R15,P15&gt;=Quals!$F$3,P15&lt;=Quals!$H$3)))))),"Q","")</f>
        <v/>
      </c>
      <c r="T15" s="1" t="str">
        <f>IF(AND(S15 = "Q", IF(ISNA(VLOOKUP((B15&amp;C15),Autos!C:C,1,FALSE)), "Not in Auto",)),"Check", "No need")</f>
        <v>No need</v>
      </c>
    </row>
    <row r="16" spans="1:26" x14ac:dyDescent="0.2">
      <c r="A16" t="str">
        <f t="shared" si="0"/>
        <v>Nina KENNEDYpole-vault</v>
      </c>
      <c r="B16" t="s">
        <v>428</v>
      </c>
      <c r="C16" s="5" t="s">
        <v>36</v>
      </c>
      <c r="D16" s="5">
        <v>35525</v>
      </c>
      <c r="E16">
        <v>1213</v>
      </c>
      <c r="F16" s="2">
        <v>1</v>
      </c>
      <c r="G16">
        <v>1192</v>
      </c>
      <c r="H16">
        <v>1192</v>
      </c>
      <c r="I16">
        <v>1177</v>
      </c>
      <c r="J16">
        <v>1145</v>
      </c>
      <c r="K16">
        <v>1117</v>
      </c>
      <c r="L16" s="5">
        <v>44282</v>
      </c>
      <c r="M16" s="5">
        <v>44303</v>
      </c>
      <c r="N16" s="5">
        <v>44589</v>
      </c>
      <c r="O16" s="5">
        <v>44603</v>
      </c>
      <c r="P16" s="56">
        <v>44388</v>
      </c>
      <c r="Q16" s="39">
        <f>RANK(E16,$E$3:$E$1048576)</f>
        <v>14</v>
      </c>
      <c r="R16" s="2">
        <f>VLOOKUP(C16,Quals!$A$25:$C$45,3,FALSE)</f>
        <v>1177</v>
      </c>
      <c r="S16" s="2" t="str">
        <f>IF(OR(AND(G16&gt;=R16,L16&gt;=Quals!$F$3,L16&lt;=Quals!$H$3), OR(AND(H16&gt;=R16,M16&gt;=Quals!$F$3,M16&lt;=Quals!$H$3), OR(AND(I16&gt;=R16,N16&gt;=Quals!$F$3,N16&lt;=Quals!$H$3), OR(AND(J16&gt;=R16,O16&gt;=Quals!$F$3,O16&lt;=Quals!$H$3), OR(AND(K16&gt;=R16,P16&gt;=Quals!$F$3,P16&lt;=Quals!$H$3)))))),"Q","")</f>
        <v>Q</v>
      </c>
      <c r="T16" s="1" t="str">
        <f>IF(AND(S16 = "Q", IF(ISNA(VLOOKUP((B16&amp;C16),Autos!C:C,1,FALSE)), "Not in Auto",)),"Check", "No need")</f>
        <v>No need</v>
      </c>
    </row>
    <row r="17" spans="1:21" x14ac:dyDescent="0.2">
      <c r="A17" t="str">
        <f t="shared" si="0"/>
        <v>Hannah JONES100mh</v>
      </c>
      <c r="B17" t="s">
        <v>337</v>
      </c>
      <c r="C17" s="5" t="s">
        <v>32</v>
      </c>
      <c r="D17" s="5">
        <v>34977</v>
      </c>
      <c r="E17">
        <v>1210</v>
      </c>
      <c r="F17" s="2">
        <v>2</v>
      </c>
      <c r="G17">
        <v>1141</v>
      </c>
      <c r="H17">
        <v>1140</v>
      </c>
      <c r="I17">
        <v>1098</v>
      </c>
      <c r="J17">
        <v>1162</v>
      </c>
      <c r="K17">
        <v>1142</v>
      </c>
      <c r="L17" s="5">
        <v>44304</v>
      </c>
      <c r="M17" s="5">
        <v>44282</v>
      </c>
      <c r="N17" s="5">
        <v>44390</v>
      </c>
      <c r="O17" s="5">
        <v>44352</v>
      </c>
      <c r="P17" s="56">
        <v>44374</v>
      </c>
      <c r="Q17" s="39">
        <f>RANK(E17,$E$3:$E$1048576)</f>
        <v>15</v>
      </c>
      <c r="R17" s="2">
        <f>VLOOKUP(C17,Quals!$A$25:$C$45,3,FALSE)</f>
        <v>1171</v>
      </c>
      <c r="S17" s="2" t="str">
        <f>IF(OR(AND(G17&gt;=R17,L17&gt;=Quals!$F$3,L17&lt;=Quals!$H$3), OR(AND(H17&gt;=R17,M17&gt;=Quals!$F$3,M17&lt;=Quals!$H$3), OR(AND(I17&gt;=R17,N17&gt;=Quals!$F$3,N17&lt;=Quals!$H$3), OR(AND(J17&gt;=R17,O17&gt;=Quals!$F$3,O17&lt;=Quals!$H$3), OR(AND(K17&gt;=R17,P17&gt;=Quals!$F$3,P17&lt;=Quals!$H$3)))))),"Q","")</f>
        <v/>
      </c>
      <c r="T17" s="1" t="str">
        <f>IF(AND(S17 = "Q", IF(ISNA(VLOOKUP((B17&amp;C17),Autos!C:C,1,FALSE)), "Not in Auto",)),"Check", "No need")</f>
        <v>No need</v>
      </c>
    </row>
    <row r="18" spans="1:21" x14ac:dyDescent="0.2">
      <c r="A18" t="str">
        <f t="shared" si="0"/>
        <v>Paige CAMPBELL3000msc</v>
      </c>
      <c r="B18" t="s">
        <v>195</v>
      </c>
      <c r="C18" s="5" t="s">
        <v>34</v>
      </c>
      <c r="D18" s="5">
        <v>35243</v>
      </c>
      <c r="E18">
        <v>1202</v>
      </c>
      <c r="F18" s="2">
        <v>2</v>
      </c>
      <c r="G18">
        <v>1128</v>
      </c>
      <c r="H18">
        <v>1127</v>
      </c>
      <c r="I18">
        <v>1134</v>
      </c>
      <c r="L18" s="5">
        <v>43643</v>
      </c>
      <c r="M18" s="5">
        <v>44304</v>
      </c>
      <c r="N18" s="5">
        <v>44365</v>
      </c>
      <c r="O18" s="5"/>
      <c r="P18" s="56"/>
      <c r="Q18" s="39">
        <f>RANK(E18,$E$3:$E$1048576)</f>
        <v>16</v>
      </c>
      <c r="R18" s="2">
        <f>VLOOKUP(C18,Quals!$A$25:$C$45,3,FALSE)</f>
        <v>1169</v>
      </c>
      <c r="S18" s="2" t="str">
        <f>IF(OR(AND(G18&gt;=R18,L18&gt;=Quals!$F$3,L18&lt;=Quals!$H$3), OR(AND(H18&gt;=R18,M18&gt;=Quals!$F$3,M18&lt;=Quals!$H$3), OR(AND(I18&gt;=R18,N18&gt;=Quals!$F$3,N18&lt;=Quals!$H$3), OR(AND(J18&gt;=R18,O18&gt;=Quals!$F$3,O18&lt;=Quals!$H$3), OR(AND(K18&gt;=R18,P18&gt;=Quals!$F$3,P18&lt;=Quals!$H$3)))))),"Q","")</f>
        <v/>
      </c>
      <c r="T18" s="1" t="str">
        <f>IF(AND(S18 = "Q", IF(ISNA(VLOOKUP((B18&amp;C18),Autos!C:C,1,FALSE)), "Not in Auto",)),"Check", "No need")</f>
        <v>No need</v>
      </c>
    </row>
    <row r="19" spans="1:21" x14ac:dyDescent="0.2">
      <c r="A19" t="str">
        <f t="shared" si="0"/>
        <v>Eloise WELLINGSmarathon</v>
      </c>
      <c r="B19" t="s">
        <v>311</v>
      </c>
      <c r="C19" s="5" t="s">
        <v>82</v>
      </c>
      <c r="D19" s="5">
        <v>30264</v>
      </c>
      <c r="E19">
        <v>1198</v>
      </c>
      <c r="F19" s="2">
        <v>1</v>
      </c>
      <c r="G19">
        <v>1181</v>
      </c>
      <c r="H19">
        <v>1139</v>
      </c>
      <c r="L19" s="5">
        <v>44633</v>
      </c>
      <c r="M19" s="5">
        <v>44542</v>
      </c>
      <c r="N19" s="5"/>
      <c r="O19" s="5"/>
      <c r="P19" s="56"/>
      <c r="Q19" s="39">
        <f>RANK(E19,$E$3:$E$1048576)</f>
        <v>17</v>
      </c>
      <c r="R19" s="2" t="str">
        <f>VLOOKUP(C19,Quals!$A$25:$C$45,3,FALSE)</f>
        <v>Discr.</v>
      </c>
      <c r="S19" s="2" t="str">
        <f>IF(OR(AND(G19&gt;=R19,L19&gt;=Quals!$F$3,L19&lt;=Quals!$H$3), OR(AND(H19&gt;=R19,M19&gt;=Quals!$F$3,M19&lt;=Quals!$H$3), OR(AND(I19&gt;=R19,N19&gt;=Quals!$F$3,N19&lt;=Quals!$H$3), OR(AND(J19&gt;=R19,O19&gt;=Quals!$F$3,O19&lt;=Quals!$H$3), OR(AND(K19&gt;=R19,P19&gt;=Quals!$F$3,P19&lt;=Quals!$H$3)))))),"Q","")</f>
        <v/>
      </c>
      <c r="T19" s="1" t="str">
        <f>IF(AND(S19 = "Q", IF(ISNA(VLOOKUP((B19&amp;C19),Autos!C:C,1,FALSE)), "Not in Auto",)),"Check", "No need")</f>
        <v>No need</v>
      </c>
    </row>
    <row r="20" spans="1:21" x14ac:dyDescent="0.2">
      <c r="A20" t="str">
        <f t="shared" si="0"/>
        <v>Georgia WINKCUP3000msc</v>
      </c>
      <c r="B20" t="s">
        <v>293</v>
      </c>
      <c r="C20" s="5" t="s">
        <v>34</v>
      </c>
      <c r="D20" s="5">
        <v>35559</v>
      </c>
      <c r="E20">
        <v>1197</v>
      </c>
      <c r="F20" s="2">
        <v>3</v>
      </c>
      <c r="G20">
        <v>1128</v>
      </c>
      <c r="H20">
        <v>1146</v>
      </c>
      <c r="I20">
        <v>1143</v>
      </c>
      <c r="L20" s="5">
        <v>43643</v>
      </c>
      <c r="M20" s="5">
        <v>44365</v>
      </c>
      <c r="N20" s="5">
        <v>44371</v>
      </c>
      <c r="O20" s="5"/>
      <c r="P20" s="56"/>
      <c r="Q20" s="39">
        <f>RANK(E20,$E$3:$E$1048576)</f>
        <v>18</v>
      </c>
      <c r="R20" s="2">
        <f>VLOOKUP(C20,Quals!$A$25:$C$45,3,FALSE)</f>
        <v>1169</v>
      </c>
      <c r="S20" s="2" t="str">
        <f>IF(OR(AND(G20&gt;=R20,L20&gt;=Quals!$F$3,L20&lt;=Quals!$H$3), OR(AND(H20&gt;=R20,M20&gt;=Quals!$F$3,M20&lt;=Quals!$H$3), OR(AND(I20&gt;=R20,N20&gt;=Quals!$F$3,N20&lt;=Quals!$H$3), OR(AND(J20&gt;=R20,O20&gt;=Quals!$F$3,O20&lt;=Quals!$H$3), OR(AND(K20&gt;=R20,P20&gt;=Quals!$F$3,P20&lt;=Quals!$H$3)))))),"Q","")</f>
        <v/>
      </c>
      <c r="T20" s="1" t="str">
        <f>IF(AND(S20 = "Q", IF(ISNA(VLOOKUP((B20&amp;C20),Autos!C:C,1,FALSE)), "Not in Auto",)),"Check", "No need")</f>
        <v>No need</v>
      </c>
    </row>
    <row r="21" spans="1:21" x14ac:dyDescent="0.2">
      <c r="A21" t="str">
        <f t="shared" si="0"/>
        <v>Bendere OBOYA400m</v>
      </c>
      <c r="B21" t="s">
        <v>205</v>
      </c>
      <c r="C21" s="5" t="s">
        <v>26</v>
      </c>
      <c r="D21" s="5">
        <v>36633</v>
      </c>
      <c r="E21">
        <v>1194</v>
      </c>
      <c r="F21" s="2">
        <v>1</v>
      </c>
      <c r="G21">
        <v>1097</v>
      </c>
      <c r="H21">
        <v>1119</v>
      </c>
      <c r="I21">
        <v>1116</v>
      </c>
      <c r="J21">
        <v>1102</v>
      </c>
      <c r="K21">
        <v>1088</v>
      </c>
      <c r="L21" s="5">
        <v>43643</v>
      </c>
      <c r="M21" s="5">
        <v>44303</v>
      </c>
      <c r="N21" s="5">
        <v>44282</v>
      </c>
      <c r="O21" s="5">
        <v>44366</v>
      </c>
      <c r="P21" s="56">
        <v>44280</v>
      </c>
      <c r="Q21" s="39">
        <f>RANK(E21,$E$3:$E$1048576)</f>
        <v>19</v>
      </c>
      <c r="R21" s="2">
        <f>VLOOKUP(C21,Quals!$A$25:$C$45,3,FALSE)</f>
        <v>1152</v>
      </c>
      <c r="S21" s="2" t="str">
        <f>IF(OR(AND(G21&gt;=R21,L21&gt;=Quals!$F$3,L21&lt;=Quals!$H$3), OR(AND(H21&gt;=R21,M21&gt;=Quals!$F$3,M21&lt;=Quals!$H$3), OR(AND(I21&gt;=R21,N21&gt;=Quals!$F$3,N21&lt;=Quals!$H$3), OR(AND(J21&gt;=R21,O21&gt;=Quals!$F$3,O21&lt;=Quals!$H$3), OR(AND(K21&gt;=R21,P21&gt;=Quals!$F$3,P21&lt;=Quals!$H$3)))))),"Q","")</f>
        <v/>
      </c>
      <c r="T21" s="1" t="str">
        <f>IF(AND(S21 = "Q", IF(ISNA(VLOOKUP((B21&amp;C21),Autos!C:C,1,FALSE)), "Not in Auto",)),"Check", "No need")</f>
        <v>No need</v>
      </c>
    </row>
    <row r="22" spans="1:21" x14ac:dyDescent="0.2">
      <c r="A22" t="str">
        <f t="shared" si="0"/>
        <v>Celeste MUCCI100mh</v>
      </c>
      <c r="B22" t="s">
        <v>110</v>
      </c>
      <c r="C22" s="6" t="s">
        <v>32</v>
      </c>
      <c r="D22" s="5">
        <v>36383</v>
      </c>
      <c r="E22">
        <v>1194</v>
      </c>
      <c r="F22" s="2">
        <v>3</v>
      </c>
      <c r="G22">
        <v>1088</v>
      </c>
      <c r="H22">
        <v>1148</v>
      </c>
      <c r="I22">
        <v>1127</v>
      </c>
      <c r="J22">
        <v>1120</v>
      </c>
      <c r="K22">
        <v>1151</v>
      </c>
      <c r="L22" s="5">
        <v>43644</v>
      </c>
      <c r="M22" s="5">
        <v>44632</v>
      </c>
      <c r="N22" s="5">
        <v>44304</v>
      </c>
      <c r="O22" s="5">
        <v>44282</v>
      </c>
      <c r="P22" s="56">
        <v>44612</v>
      </c>
      <c r="Q22" s="39">
        <f>RANK(E22,$E$3:$E$1048576)</f>
        <v>19</v>
      </c>
      <c r="R22" s="2">
        <f>VLOOKUP(C22,Quals!$A$25:$C$45,3,FALSE)</f>
        <v>1171</v>
      </c>
      <c r="S22" s="2" t="str">
        <f>IF(OR(AND(G22&gt;=R22,L22&gt;=Quals!$F$3,L22&lt;=Quals!$H$3), OR(AND(H22&gt;=R22,M22&gt;=Quals!$F$3,M22&lt;=Quals!$H$3), OR(AND(I22&gt;=R22,N22&gt;=Quals!$F$3,N22&lt;=Quals!$H$3), OR(AND(J22&gt;=R22,O22&gt;=Quals!$F$3,O22&lt;=Quals!$H$3), OR(AND(K22&gt;=R22,P22&gt;=Quals!$F$3,P22&lt;=Quals!$H$3)))))),"Q","")</f>
        <v/>
      </c>
      <c r="T22" s="1" t="str">
        <f>IF(AND(S22 = "Q", IF(ISNA(VLOOKUP((B22&amp;C22),Autos!C:C,1,FALSE)), "Not in Auto",)),"Check", "No need")</f>
        <v>No need</v>
      </c>
    </row>
    <row r="23" spans="1:21" x14ac:dyDescent="0.2">
      <c r="A23" t="str">
        <f t="shared" si="0"/>
        <v>Elizaveta PARNOVApole-vault</v>
      </c>
      <c r="B23" t="s">
        <v>429</v>
      </c>
      <c r="C23" s="5" t="s">
        <v>36</v>
      </c>
      <c r="D23" s="5">
        <v>34463</v>
      </c>
      <c r="E23">
        <v>1194</v>
      </c>
      <c r="F23" s="2">
        <v>2</v>
      </c>
      <c r="G23">
        <v>1145</v>
      </c>
      <c r="H23">
        <v>1099</v>
      </c>
      <c r="I23">
        <v>1130</v>
      </c>
      <c r="J23">
        <v>1083</v>
      </c>
      <c r="K23">
        <v>1130</v>
      </c>
      <c r="L23" s="5">
        <v>43644</v>
      </c>
      <c r="M23" s="5">
        <v>44282</v>
      </c>
      <c r="N23" s="5">
        <v>44395</v>
      </c>
      <c r="O23" s="5">
        <v>44303</v>
      </c>
      <c r="P23" s="56">
        <v>44296</v>
      </c>
      <c r="Q23" s="39">
        <f>RANK(E23,$E$3:$E$1048576)</f>
        <v>19</v>
      </c>
      <c r="R23" s="2">
        <f>VLOOKUP(C23,Quals!$A$25:$C$45,3,FALSE)</f>
        <v>1177</v>
      </c>
      <c r="S23" s="2" t="str">
        <f>IF(OR(AND(G23&gt;=R23,L23&gt;=Quals!$F$3,L23&lt;=Quals!$H$3), OR(AND(H23&gt;=R23,M23&gt;=Quals!$F$3,M23&lt;=Quals!$H$3), OR(AND(I23&gt;=R23,N23&gt;=Quals!$F$3,N23&lt;=Quals!$H$3), OR(AND(J23&gt;=R23,O23&gt;=Quals!$F$3,O23&lt;=Quals!$H$3), OR(AND(K23&gt;=R23,P23&gt;=Quals!$F$3,P23&lt;=Quals!$H$3)))))),"Q","")</f>
        <v/>
      </c>
      <c r="T23" s="1" t="str">
        <f>IF(AND(S23 = "Q", IF(ISNA(VLOOKUP((B23&amp;C23),Autos!C:C,1,FALSE)), "Not in Auto",)),"Check", "No need")</f>
        <v>No need</v>
      </c>
    </row>
    <row r="24" spans="1:21" x14ac:dyDescent="0.2">
      <c r="A24" t="str">
        <f t="shared" si="0"/>
        <v>Mackenzie LITTLEjavelin-throw</v>
      </c>
      <c r="B24" t="s">
        <v>483</v>
      </c>
      <c r="C24" s="5" t="s">
        <v>41</v>
      </c>
      <c r="D24" s="5">
        <v>35421</v>
      </c>
      <c r="E24">
        <v>1194</v>
      </c>
      <c r="F24" s="2">
        <v>3</v>
      </c>
      <c r="G24">
        <v>1077</v>
      </c>
      <c r="H24">
        <v>1122</v>
      </c>
      <c r="I24">
        <v>1036</v>
      </c>
      <c r="J24">
        <v>1095</v>
      </c>
      <c r="K24">
        <v>1062</v>
      </c>
      <c r="L24" s="5">
        <v>44414</v>
      </c>
      <c r="M24" s="5">
        <v>44411</v>
      </c>
      <c r="N24" s="5">
        <v>43642</v>
      </c>
      <c r="O24" s="5">
        <v>44303</v>
      </c>
      <c r="P24" s="56">
        <v>44282</v>
      </c>
      <c r="Q24" s="39">
        <f>RANK(E24,$E$3:$E$1048576)</f>
        <v>19</v>
      </c>
      <c r="R24" s="2">
        <f>VLOOKUP(C24,Quals!$A$25:$C$45,3,FALSE)</f>
        <v>1153</v>
      </c>
      <c r="S24" s="2" t="str">
        <f>IF(OR(AND(G24&gt;=R24,L24&gt;=Quals!$F$3,L24&lt;=Quals!$H$3), OR(AND(H24&gt;=R24,M24&gt;=Quals!$F$3,M24&lt;=Quals!$H$3), OR(AND(I24&gt;=R24,N24&gt;=Quals!$F$3,N24&lt;=Quals!$H$3), OR(AND(J24&gt;=R24,O24&gt;=Quals!$F$3,O24&lt;=Quals!$H$3), OR(AND(K24&gt;=R24,P24&gt;=Quals!$F$3,P24&lt;=Quals!$H$3)))))),"Q","")</f>
        <v/>
      </c>
      <c r="T24" s="1" t="str">
        <f>IF(AND(S24 = "Q", IF(ISNA(VLOOKUP((B24&amp;C24),Autos!C:C,1,FALSE)), "Not in Auto",)),"Check", "No need")</f>
        <v>No need</v>
      </c>
    </row>
    <row r="25" spans="1:21" x14ac:dyDescent="0.2">
      <c r="A25" t="str">
        <f t="shared" si="0"/>
        <v>Brianna BEAHAN100mh</v>
      </c>
      <c r="B25" t="s">
        <v>338</v>
      </c>
      <c r="C25" s="6" t="s">
        <v>32</v>
      </c>
      <c r="D25" s="5">
        <v>33543</v>
      </c>
      <c r="E25">
        <v>1189</v>
      </c>
      <c r="F25" s="2">
        <v>4</v>
      </c>
      <c r="G25">
        <v>1113</v>
      </c>
      <c r="H25">
        <v>1120</v>
      </c>
      <c r="I25">
        <v>1136</v>
      </c>
      <c r="J25">
        <v>1130</v>
      </c>
      <c r="K25">
        <v>1099</v>
      </c>
      <c r="L25" s="5">
        <v>43644</v>
      </c>
      <c r="M25" s="5">
        <v>44282</v>
      </c>
      <c r="N25" s="5">
        <v>44352</v>
      </c>
      <c r="O25" s="5">
        <v>44367</v>
      </c>
      <c r="P25" s="56">
        <v>44304</v>
      </c>
      <c r="Q25" s="39">
        <f>RANK(E25,$E$3:$E$1048576)</f>
        <v>23</v>
      </c>
      <c r="R25" s="2">
        <f>VLOOKUP(C25,Quals!$A$25:$C$45,3,FALSE)</f>
        <v>1171</v>
      </c>
      <c r="S25" s="2" t="str">
        <f>IF(OR(AND(G25&gt;=R25,L25&gt;=Quals!$F$3,L25&lt;=Quals!$H$3), OR(AND(H25&gt;=R25,M25&gt;=Quals!$F$3,M25&lt;=Quals!$H$3), OR(AND(I25&gt;=R25,N25&gt;=Quals!$F$3,N25&lt;=Quals!$H$3), OR(AND(J25&gt;=R25,O25&gt;=Quals!$F$3,O25&lt;=Quals!$H$3), OR(AND(K25&gt;=R25,P25&gt;=Quals!$F$3,P25&lt;=Quals!$H$3)))))),"Q","")</f>
        <v/>
      </c>
      <c r="T25" s="1" t="str">
        <f>IF(AND(S25 = "Q", IF(ISNA(VLOOKUP((B25&amp;C25),Autos!C:C,1,FALSE)), "Not in Auto",)),"Check", "No need")</f>
        <v>No need</v>
      </c>
    </row>
    <row r="26" spans="1:21" x14ac:dyDescent="0.2">
      <c r="A26" t="str">
        <f t="shared" si="0"/>
        <v>Cara FEAIN-RYAN3000msc</v>
      </c>
      <c r="B26" t="s">
        <v>294</v>
      </c>
      <c r="C26" s="5" t="s">
        <v>34</v>
      </c>
      <c r="D26" s="5">
        <v>36196</v>
      </c>
      <c r="E26">
        <v>1188</v>
      </c>
      <c r="F26" s="2">
        <v>4</v>
      </c>
      <c r="G26">
        <v>1148</v>
      </c>
      <c r="H26">
        <v>1153</v>
      </c>
      <c r="I26">
        <v>1133</v>
      </c>
      <c r="L26" s="5">
        <v>44304</v>
      </c>
      <c r="M26" s="5">
        <v>44365</v>
      </c>
      <c r="N26" s="5">
        <v>44352</v>
      </c>
      <c r="O26" s="5"/>
      <c r="P26" s="56"/>
      <c r="Q26" s="39">
        <f>RANK(E26,$E$3:$E$1048576)</f>
        <v>24</v>
      </c>
      <c r="R26" s="2">
        <f>VLOOKUP(C26,Quals!$A$25:$C$45,3,FALSE)</f>
        <v>1169</v>
      </c>
      <c r="S26" s="2" t="str">
        <f>IF(OR(AND(G26&gt;=R26,L26&gt;=Quals!$F$3,L26&lt;=Quals!$H$3), OR(AND(H26&gt;=R26,M26&gt;=Quals!$F$3,M26&lt;=Quals!$H$3), OR(AND(I26&gt;=R26,N26&gt;=Quals!$F$3,N26&lt;=Quals!$H$3), OR(AND(J26&gt;=R26,O26&gt;=Quals!$F$3,O26&lt;=Quals!$H$3), OR(AND(K26&gt;=R26,P26&gt;=Quals!$F$3,P26&lt;=Quals!$H$3)))))),"Q","")</f>
        <v/>
      </c>
      <c r="T26" s="1" t="str">
        <f>IF(AND(S26 = "Q", IF(ISNA(VLOOKUP((B26&amp;C26),Autos!C:C,1,FALSE)), "Not in Auto",)),"Check", "No need")</f>
        <v>No need</v>
      </c>
    </row>
    <row r="27" spans="1:21" x14ac:dyDescent="0.2">
      <c r="A27" t="str">
        <f t="shared" si="0"/>
        <v>Sinead DIVERmarathon</v>
      </c>
      <c r="B27" t="s">
        <v>321</v>
      </c>
      <c r="C27" s="5" t="s">
        <v>82</v>
      </c>
      <c r="D27" s="5">
        <v>28173</v>
      </c>
      <c r="E27">
        <v>1185</v>
      </c>
      <c r="F27" s="2">
        <v>2</v>
      </c>
      <c r="G27">
        <v>1120</v>
      </c>
      <c r="H27">
        <v>1160</v>
      </c>
      <c r="L27" s="5">
        <v>44415</v>
      </c>
      <c r="M27" s="5">
        <v>44472</v>
      </c>
      <c r="N27" s="5"/>
      <c r="O27" s="5"/>
      <c r="P27" s="56"/>
      <c r="Q27" s="39">
        <f>RANK(E27,$E$3:$E$1048576)</f>
        <v>25</v>
      </c>
      <c r="R27" s="2" t="str">
        <f>VLOOKUP(C27,Quals!$A$25:$C$45,3,FALSE)</f>
        <v>Discr.</v>
      </c>
      <c r="S27" s="2" t="str">
        <f>IF(OR(AND(G27&gt;=R27,L27&gt;=Quals!$F$3,L27&lt;=Quals!$H$3), OR(AND(H27&gt;=R27,M27&gt;=Quals!$F$3,M27&lt;=Quals!$H$3), OR(AND(I27&gt;=R27,N27&gt;=Quals!$F$3,N27&lt;=Quals!$H$3), OR(AND(J27&gt;=R27,O27&gt;=Quals!$F$3,O27&lt;=Quals!$H$3), OR(AND(K27&gt;=R27,P27&gt;=Quals!$F$3,P27&lt;=Quals!$H$3)))))),"Q","")</f>
        <v/>
      </c>
      <c r="T27" s="1" t="str">
        <f>IF(AND(S27 = "Q", IF(ISNA(VLOOKUP((B27&amp;C27),Autos!C:C,1,FALSE)), "Not in Auto",)),"Check", "No need")</f>
        <v>No need</v>
      </c>
    </row>
    <row r="28" spans="1:21" x14ac:dyDescent="0.2">
      <c r="A28" t="str">
        <f t="shared" si="0"/>
        <v>Sinead DIVER10000m</v>
      </c>
      <c r="B28" t="s">
        <v>321</v>
      </c>
      <c r="C28" s="5" t="s">
        <v>30</v>
      </c>
      <c r="D28" s="5">
        <v>28173</v>
      </c>
      <c r="E28">
        <v>1184</v>
      </c>
      <c r="F28" s="2">
        <v>1</v>
      </c>
      <c r="G28">
        <v>1116</v>
      </c>
      <c r="H28">
        <v>1107</v>
      </c>
      <c r="L28" s="5">
        <v>43643</v>
      </c>
      <c r="M28" s="5">
        <v>44222</v>
      </c>
      <c r="N28" s="5"/>
      <c r="O28" s="5"/>
      <c r="P28" s="56"/>
      <c r="Q28" s="39">
        <f>RANK(E28,$E$3:$E$1048576)</f>
        <v>26</v>
      </c>
      <c r="R28" s="2">
        <f>VLOOKUP(C28,Quals!$A$25:$C$45,3,FALSE)</f>
        <v>1171</v>
      </c>
      <c r="S28" s="2" t="str">
        <f>IF(OR(AND(G28&gt;=R28,L28&gt;=Quals!$F$3,L28&lt;=Quals!$H$3), OR(AND(H28&gt;=R28,M28&gt;=Quals!$F$3,M28&lt;=Quals!$H$3), OR(AND(I28&gt;=R28,N28&gt;=Quals!$F$3,N28&lt;=Quals!$H$3), OR(AND(J28&gt;=R28,O28&gt;=Quals!$F$3,O28&lt;=Quals!$H$3), OR(AND(K28&gt;=R28,P28&gt;=Quals!$F$3,P28&lt;=Quals!$H$3)))))),"Q","")</f>
        <v/>
      </c>
      <c r="T28" s="1" t="str">
        <f>IF(AND(S28 = "Q", IF(ISNA(VLOOKUP((B28&amp;C28),Autos!C:C,1,FALSE)), "Not in Auto",)),"Check", "No need")</f>
        <v>No need</v>
      </c>
    </row>
    <row r="29" spans="1:21" x14ac:dyDescent="0.2">
      <c r="A29" t="str">
        <f t="shared" si="0"/>
        <v>Rose DAVIES10000m</v>
      </c>
      <c r="B29" t="s">
        <v>309</v>
      </c>
      <c r="C29" s="5" t="s">
        <v>30</v>
      </c>
      <c r="D29" s="5">
        <v>36515</v>
      </c>
      <c r="E29">
        <v>1182</v>
      </c>
      <c r="F29" s="2">
        <v>2</v>
      </c>
      <c r="G29">
        <v>1157</v>
      </c>
      <c r="H29">
        <v>1088</v>
      </c>
      <c r="L29" s="5">
        <v>44222</v>
      </c>
      <c r="M29" s="5">
        <v>44587</v>
      </c>
      <c r="N29" s="5"/>
      <c r="O29" s="5"/>
      <c r="P29" s="56"/>
      <c r="Q29" s="39">
        <f>RANK(E29,$E$3:$E$1048576)</f>
        <v>27</v>
      </c>
      <c r="R29" s="2">
        <f>VLOOKUP(C29,Quals!$A$25:$C$45,3,FALSE)</f>
        <v>1171</v>
      </c>
      <c r="S29" s="2" t="str">
        <f>IF(OR(AND(G29&gt;=R29,L29&gt;=Quals!$F$3,L29&lt;=Quals!$H$3), OR(AND(H29&gt;=R29,M29&gt;=Quals!$F$3,M29&lt;=Quals!$H$3), OR(AND(I29&gt;=R29,N29&gt;=Quals!$F$3,N29&lt;=Quals!$H$3), OR(AND(J29&gt;=R29,O29&gt;=Quals!$F$3,O29&lt;=Quals!$H$3), OR(AND(K29&gt;=R29,P29&gt;=Quals!$F$3,P29&lt;=Quals!$H$3)))))),"Q","")</f>
        <v/>
      </c>
      <c r="T29" s="1" t="str">
        <f>IF(AND(S29 = "Q", IF(ISNA(VLOOKUP((B29&amp;C29),Autos!C:C,1,FALSE)), "Not in Auto",)),"Check", "No need")</f>
        <v>No need</v>
      </c>
    </row>
    <row r="30" spans="1:21" x14ac:dyDescent="0.2">
      <c r="A30" t="str">
        <f t="shared" si="0"/>
        <v>Abbey CALDWELL1500m</v>
      </c>
      <c r="B30" t="s">
        <v>271</v>
      </c>
      <c r="C30" s="6" t="s">
        <v>28</v>
      </c>
      <c r="D30" s="5">
        <v>37075</v>
      </c>
      <c r="E30">
        <v>1177</v>
      </c>
      <c r="F30" s="2">
        <v>3</v>
      </c>
      <c r="G30">
        <v>1137</v>
      </c>
      <c r="H30">
        <v>1167</v>
      </c>
      <c r="I30">
        <v>1133</v>
      </c>
      <c r="J30">
        <v>1144</v>
      </c>
      <c r="K30">
        <v>1142</v>
      </c>
      <c r="L30" s="5">
        <v>44303</v>
      </c>
      <c r="M30" s="5">
        <v>44625</v>
      </c>
      <c r="N30" s="5">
        <v>44359</v>
      </c>
      <c r="O30" s="5">
        <v>44372</v>
      </c>
      <c r="P30" s="56">
        <v>44546</v>
      </c>
      <c r="Q30" s="39">
        <f>RANK(E30,$E$3:$E$1048576)</f>
        <v>28</v>
      </c>
      <c r="R30" s="2">
        <f>VLOOKUP(C30,Quals!$A$25:$C$45,3,FALSE)</f>
        <v>1172</v>
      </c>
      <c r="S30" s="2" t="str">
        <f>IF(OR(AND(G30&gt;=R30,L30&gt;=Quals!$F$3,L30&lt;=Quals!$H$3), OR(AND(H30&gt;=R30,M30&gt;=Quals!$F$3,M30&lt;=Quals!$H$3), OR(AND(I30&gt;=R30,N30&gt;=Quals!$F$3,N30&lt;=Quals!$H$3), OR(AND(J30&gt;=R30,O30&gt;=Quals!$F$3,O30&lt;=Quals!$H$3), OR(AND(K30&gt;=R30,P30&gt;=Quals!$F$3,P30&lt;=Quals!$H$3)))))),"Q","")</f>
        <v/>
      </c>
      <c r="T30" s="1" t="str">
        <f>IF(AND(S30 = "Q", IF(ISNA(VLOOKUP((B30&amp;C30),Autos!C:C,1,FALSE)), "Not in Auto",)),"Check", "No need")</f>
        <v>No need</v>
      </c>
    </row>
    <row r="31" spans="1:21" x14ac:dyDescent="0.2">
      <c r="A31" t="str">
        <f t="shared" si="0"/>
        <v>Rebecca HENDERSONrace-walking</v>
      </c>
      <c r="B31" t="s">
        <v>497</v>
      </c>
      <c r="C31" s="5" t="s">
        <v>85</v>
      </c>
      <c r="D31" s="5">
        <v>37076</v>
      </c>
      <c r="E31">
        <v>1175</v>
      </c>
      <c r="F31" s="2">
        <v>2</v>
      </c>
      <c r="G31">
        <v>1107</v>
      </c>
      <c r="H31">
        <v>1099</v>
      </c>
      <c r="I31">
        <v>1104</v>
      </c>
      <c r="L31" s="5">
        <v>44605</v>
      </c>
      <c r="M31" s="5">
        <v>44282</v>
      </c>
      <c r="N31" s="5">
        <v>44318</v>
      </c>
      <c r="O31" s="5"/>
      <c r="P31" s="56"/>
      <c r="Q31" s="39">
        <f>RANK(E31,$E$3:$E$1048576)</f>
        <v>29</v>
      </c>
      <c r="R31" s="2">
        <f>VLOOKUP(C31,Quals!$A$25:$C$45,3,FALSE)</f>
        <v>1104</v>
      </c>
      <c r="S31" s="2" t="str">
        <f>""</f>
        <v/>
      </c>
      <c r="T31" s="1" t="str">
        <f>IF(AND(S31 = "Q", IF(ISNA(VLOOKUP((B31&amp;C31),Autos!C:C,1,FALSE)), "Not in Auto",)),"Check", "No need")</f>
        <v>No need</v>
      </c>
      <c r="U31" t="s">
        <v>1169</v>
      </c>
    </row>
    <row r="32" spans="1:21" x14ac:dyDescent="0.2">
      <c r="A32" t="str">
        <f t="shared" si="0"/>
        <v>Abbie TADDEO100mh</v>
      </c>
      <c r="B32" t="s">
        <v>339</v>
      </c>
      <c r="C32" s="5" t="s">
        <v>32</v>
      </c>
      <c r="D32" s="5">
        <v>34373</v>
      </c>
      <c r="E32">
        <v>1174</v>
      </c>
      <c r="F32" s="2">
        <v>5</v>
      </c>
      <c r="G32">
        <v>1132</v>
      </c>
      <c r="H32">
        <v>1128</v>
      </c>
      <c r="I32">
        <v>1147</v>
      </c>
      <c r="J32">
        <v>1117</v>
      </c>
      <c r="K32">
        <v>1120</v>
      </c>
      <c r="L32" s="5">
        <v>44282</v>
      </c>
      <c r="M32" s="5">
        <v>44304</v>
      </c>
      <c r="N32" s="5">
        <v>44612</v>
      </c>
      <c r="O32" s="5">
        <v>44632</v>
      </c>
      <c r="P32" s="56">
        <v>44590</v>
      </c>
      <c r="Q32" s="39">
        <f>RANK(E32,$E$3:$E$1048576)</f>
        <v>30</v>
      </c>
      <c r="R32" s="2">
        <f>VLOOKUP(C32,Quals!$A$25:$C$45,3,FALSE)</f>
        <v>1171</v>
      </c>
      <c r="S32" s="2" t="str">
        <f>IF(OR(AND(G32&gt;=R32,L32&gt;=Quals!$F$3,L32&lt;=Quals!$H$3), OR(AND(H32&gt;=R32,M32&gt;=Quals!$F$3,M32&lt;=Quals!$H$3), OR(AND(I32&gt;=R32,N32&gt;=Quals!$F$3,N32&lt;=Quals!$H$3), OR(AND(J32&gt;=R32,O32&gt;=Quals!$F$3,O32&lt;=Quals!$H$3), OR(AND(K32&gt;=R32,P32&gt;=Quals!$F$3,P32&lt;=Quals!$H$3)))))),"Q","")</f>
        <v/>
      </c>
      <c r="T32" s="1" t="str">
        <f>IF(AND(S32 = "Q", IF(ISNA(VLOOKUP((B32&amp;C32),Autos!C:C,1,FALSE)), "Not in Auto",)),"Check", "No need")</f>
        <v>No need</v>
      </c>
    </row>
    <row r="33" spans="1:20" x14ac:dyDescent="0.2">
      <c r="A33" t="str">
        <f t="shared" si="0"/>
        <v>Claudia HOLLINGSWORTH800m</v>
      </c>
      <c r="B33" t="s">
        <v>236</v>
      </c>
      <c r="C33" s="6" t="s">
        <v>27</v>
      </c>
      <c r="D33" s="5">
        <v>38454</v>
      </c>
      <c r="E33">
        <v>1169</v>
      </c>
      <c r="F33" s="2">
        <v>2</v>
      </c>
      <c r="G33">
        <v>1131</v>
      </c>
      <c r="H33">
        <v>1134</v>
      </c>
      <c r="I33">
        <v>1121</v>
      </c>
      <c r="J33">
        <v>1091</v>
      </c>
      <c r="K33">
        <v>1103</v>
      </c>
      <c r="L33" s="5">
        <v>44304</v>
      </c>
      <c r="M33" s="5">
        <v>44282</v>
      </c>
      <c r="N33" s="5">
        <v>44632</v>
      </c>
      <c r="O33" s="5">
        <v>44359</v>
      </c>
      <c r="P33" s="56">
        <v>44618</v>
      </c>
      <c r="Q33" s="39">
        <f>RANK(E33,$E$3:$E$1048576)</f>
        <v>31</v>
      </c>
      <c r="R33" s="2">
        <f>VLOOKUP(C33,Quals!$A$25:$C$45,3,FALSE)</f>
        <v>1171</v>
      </c>
      <c r="S33" s="2" t="str">
        <f>IF(OR(AND(G33&gt;=R33,L33&gt;=Quals!$F$3,L33&lt;=Quals!$H$3), OR(AND(H33&gt;=R33,M33&gt;=Quals!$F$3,M33&lt;=Quals!$H$3), OR(AND(I33&gt;=R33,N33&gt;=Quals!$F$3,N33&lt;=Quals!$H$3), OR(AND(J33&gt;=R33,O33&gt;=Quals!$F$3,O33&lt;=Quals!$H$3), OR(AND(K33&gt;=R33,P33&gt;=Quals!$F$3,P33&lt;=Quals!$H$3)))))),"Q","")</f>
        <v/>
      </c>
      <c r="T33" s="1" t="str">
        <f>IF(AND(S33 = "Q", IF(ISNA(VLOOKUP((B33&amp;C33),Autos!C:C,1,FALSE)), "Not in Auto",)),"Check", "No need")</f>
        <v>No need</v>
      </c>
    </row>
    <row r="34" spans="1:20" x14ac:dyDescent="0.2">
      <c r="A34" t="str">
        <f t="shared" si="0"/>
        <v>Isobel BATT-DOYLE5000m</v>
      </c>
      <c r="B34" t="s">
        <v>307</v>
      </c>
      <c r="C34" s="5" t="s">
        <v>29</v>
      </c>
      <c r="D34" s="5">
        <v>34956</v>
      </c>
      <c r="E34">
        <v>1168</v>
      </c>
      <c r="F34" s="2">
        <v>1</v>
      </c>
      <c r="G34">
        <v>1137</v>
      </c>
      <c r="H34">
        <v>1155</v>
      </c>
      <c r="I34">
        <v>1132</v>
      </c>
      <c r="L34" s="5">
        <v>44604</v>
      </c>
      <c r="M34" s="5">
        <v>44345</v>
      </c>
      <c r="N34" s="5">
        <v>44394</v>
      </c>
      <c r="O34" s="5"/>
      <c r="P34" s="56"/>
      <c r="Q34" s="39">
        <f>RANK(E34,$E$3:$E$1048576)</f>
        <v>32</v>
      </c>
      <c r="R34" s="2">
        <f>VLOOKUP(C34,Quals!$A$25:$C$45,3,FALSE)</f>
        <v>1145</v>
      </c>
      <c r="S34" s="2" t="str">
        <f>IF(OR(AND(G34&gt;=R34,L34&gt;=Quals!$F$3,L34&lt;=Quals!$H$3), OR(AND(H34&gt;=R34,M34&gt;=Quals!$F$3,M34&lt;=Quals!$H$3), OR(AND(I34&gt;=R34,N34&gt;=Quals!$F$3,N34&lt;=Quals!$H$3), OR(AND(J34&gt;=R34,O34&gt;=Quals!$F$3,O34&lt;=Quals!$H$3), OR(AND(K34&gt;=R34,P34&gt;=Quals!$F$3,P34&lt;=Quals!$H$3)))))),"Q","")</f>
        <v/>
      </c>
      <c r="T34" s="1" t="str">
        <f>IF(AND(S34 = "Q", IF(ISNA(VLOOKUP((B34&amp;C34),Autos!C:C,1,FALSE)), "Not in Auto",)),"Check", "No need")</f>
        <v>No need</v>
      </c>
    </row>
    <row r="35" spans="1:20" x14ac:dyDescent="0.2">
      <c r="A35" t="str">
        <f t="shared" si="0"/>
        <v>Isobel BATT-DOYLE10000m</v>
      </c>
      <c r="B35" t="s">
        <v>307</v>
      </c>
      <c r="C35" s="5" t="s">
        <v>30</v>
      </c>
      <c r="D35" s="5">
        <v>34956</v>
      </c>
      <c r="E35">
        <v>1167</v>
      </c>
      <c r="F35" s="2">
        <v>3</v>
      </c>
      <c r="G35">
        <v>1154</v>
      </c>
      <c r="H35">
        <v>1130</v>
      </c>
      <c r="L35" s="5">
        <v>44222</v>
      </c>
      <c r="M35" s="5">
        <v>44178</v>
      </c>
      <c r="N35" s="5"/>
      <c r="O35" s="5"/>
      <c r="P35" s="56"/>
      <c r="Q35" s="39">
        <f>RANK(E35,$E$3:$E$1048576)</f>
        <v>33</v>
      </c>
      <c r="R35" s="2">
        <f>VLOOKUP(C35,Quals!$A$25:$C$45,3,FALSE)</f>
        <v>1171</v>
      </c>
      <c r="S35" s="2" t="str">
        <f>IF(OR(AND(G35&gt;=R35,L35&gt;=Quals!$F$3,L35&lt;=Quals!$H$3), OR(AND(H35&gt;=R35,M35&gt;=Quals!$F$3,M35&lt;=Quals!$H$3), OR(AND(I35&gt;=R35,N35&gt;=Quals!$F$3,N35&lt;=Quals!$H$3), OR(AND(J35&gt;=R35,O35&gt;=Quals!$F$3,O35&lt;=Quals!$H$3), OR(AND(K35&gt;=R35,P35&gt;=Quals!$F$3,P35&lt;=Quals!$H$3)))))),"Q","")</f>
        <v/>
      </c>
      <c r="T35" s="1" t="str">
        <f>IF(AND(S35 = "Q", IF(ISNA(VLOOKUP((B35&amp;C35),Autos!C:C,1,FALSE)), "Not in Auto",)),"Check", "No need")</f>
        <v>No need</v>
      </c>
    </row>
    <row r="36" spans="1:20" x14ac:dyDescent="0.2">
      <c r="A36" t="str">
        <f t="shared" si="0"/>
        <v>Ella CONNOLLY100m</v>
      </c>
      <c r="B36" t="s">
        <v>870</v>
      </c>
      <c r="C36" s="5" t="s">
        <v>2</v>
      </c>
      <c r="D36" s="5">
        <v>36720</v>
      </c>
      <c r="E36">
        <v>1166</v>
      </c>
      <c r="F36" s="2">
        <v>2</v>
      </c>
      <c r="G36">
        <v>1120</v>
      </c>
      <c r="H36">
        <v>1149</v>
      </c>
      <c r="I36">
        <v>1146</v>
      </c>
      <c r="J36">
        <v>1120</v>
      </c>
      <c r="K36">
        <v>1142</v>
      </c>
      <c r="L36" s="5">
        <v>44632</v>
      </c>
      <c r="M36" s="5">
        <v>44625</v>
      </c>
      <c r="N36" s="5">
        <v>44534</v>
      </c>
      <c r="O36" s="5">
        <v>44604</v>
      </c>
      <c r="P36" s="56">
        <v>44548</v>
      </c>
      <c r="Q36" s="39">
        <f>RANK(E36,$E$3:$E$1048576)</f>
        <v>34</v>
      </c>
      <c r="R36" s="2">
        <f>VLOOKUP(C36,Quals!$A$25:$C$45,3,FALSE)</f>
        <v>1167</v>
      </c>
      <c r="S36" s="2" t="str">
        <f>IF(OR(AND(G36&gt;=R36,L36&gt;=Quals!$F$3,L36&lt;=Quals!$H$3), OR(AND(H36&gt;=R36,M36&gt;=Quals!$F$3,M36&lt;=Quals!$H$3), OR(AND(I36&gt;=R36,N36&gt;=Quals!$F$3,N36&lt;=Quals!$H$3), OR(AND(J36&gt;=R36,O36&gt;=Quals!$F$3,O36&lt;=Quals!$H$3), OR(AND(K36&gt;=R36,P36&gt;=Quals!$F$3,P36&lt;=Quals!$H$3)))))),"Q","")</f>
        <v/>
      </c>
      <c r="T36" s="1" t="str">
        <f>IF(AND(S36 = "Q", IF(ISNA(VLOOKUP((B36&amp;C36),Autos!C:C,1,FALSE)), "Not in Auto",)),"Check", "No need")</f>
        <v>No need</v>
      </c>
    </row>
    <row r="37" spans="1:20" x14ac:dyDescent="0.2">
      <c r="A37" t="str">
        <f t="shared" si="0"/>
        <v>Brielle ERBACHER3000msc</v>
      </c>
      <c r="B37" t="s">
        <v>278</v>
      </c>
      <c r="C37" s="5" t="s">
        <v>34</v>
      </c>
      <c r="D37" s="5">
        <v>36219</v>
      </c>
      <c r="E37">
        <v>1165</v>
      </c>
      <c r="F37" s="2">
        <v>5</v>
      </c>
      <c r="G37">
        <v>1122</v>
      </c>
      <c r="H37">
        <v>1104</v>
      </c>
      <c r="I37">
        <v>1142</v>
      </c>
      <c r="L37" s="5">
        <v>44304</v>
      </c>
      <c r="M37" s="5">
        <v>44282</v>
      </c>
      <c r="N37" s="5">
        <v>44365</v>
      </c>
      <c r="O37" s="5"/>
      <c r="P37" s="56"/>
      <c r="Q37" s="39">
        <f>RANK(E37,$E$3:$E$1048576)</f>
        <v>35</v>
      </c>
      <c r="R37" s="2">
        <f>VLOOKUP(C37,Quals!$A$25:$C$45,3,FALSE)</f>
        <v>1169</v>
      </c>
      <c r="S37" s="2" t="str">
        <f>IF(OR(AND(G37&gt;=R37,L37&gt;=Quals!$F$3,L37&lt;=Quals!$H$3), OR(AND(H37&gt;=R37,M37&gt;=Quals!$F$3,M37&lt;=Quals!$H$3), OR(AND(I37&gt;=R37,N37&gt;=Quals!$F$3,N37&lt;=Quals!$H$3), OR(AND(J37&gt;=R37,O37&gt;=Quals!$F$3,O37&lt;=Quals!$H$3), OR(AND(K37&gt;=R37,P37&gt;=Quals!$F$3,P37&lt;=Quals!$H$3)))))),"Q","")</f>
        <v/>
      </c>
      <c r="T37" s="1" t="str">
        <f>IF(AND(S37 = "Q", IF(ISNA(VLOOKUP((B37&amp;C37),Autos!C:C,1,FALSE)), "Not in Auto",)),"Check", "No need")</f>
        <v>No need</v>
      </c>
    </row>
    <row r="38" spans="1:20" x14ac:dyDescent="0.2">
      <c r="A38" t="str">
        <f t="shared" si="0"/>
        <v>Ellie PASHLEY10000m</v>
      </c>
      <c r="B38" t="s">
        <v>322</v>
      </c>
      <c r="C38" s="5" t="s">
        <v>30</v>
      </c>
      <c r="D38" s="5">
        <v>32487</v>
      </c>
      <c r="E38">
        <v>1164</v>
      </c>
      <c r="F38" s="2">
        <v>4</v>
      </c>
      <c r="G38">
        <v>1114</v>
      </c>
      <c r="H38">
        <v>1094</v>
      </c>
      <c r="L38" s="5">
        <v>43643</v>
      </c>
      <c r="M38" s="5">
        <v>44222</v>
      </c>
      <c r="N38" s="5"/>
      <c r="O38" s="5"/>
      <c r="P38" s="56"/>
      <c r="Q38" s="39">
        <f>RANK(E38,$E$3:$E$1048576)</f>
        <v>36</v>
      </c>
      <c r="R38" s="2">
        <f>VLOOKUP(C38,Quals!$A$25:$C$45,3,FALSE)</f>
        <v>1171</v>
      </c>
      <c r="S38" s="2" t="str">
        <f>IF(OR(AND(G38&gt;=R38,L38&gt;=Quals!$F$3,L38&lt;=Quals!$H$3), OR(AND(H38&gt;=R38,M38&gt;=Quals!$F$3,M38&lt;=Quals!$H$3), OR(AND(I38&gt;=R38,N38&gt;=Quals!$F$3,N38&lt;=Quals!$H$3), OR(AND(J38&gt;=R38,O38&gt;=Quals!$F$3,O38&lt;=Quals!$H$3), OR(AND(K38&gt;=R38,P38&gt;=Quals!$F$3,P38&lt;=Quals!$H$3)))))),"Q","")</f>
        <v/>
      </c>
      <c r="T38" s="1" t="str">
        <f>IF(AND(S38 = "Q", IF(ISNA(VLOOKUP((B38&amp;C38),Autos!C:C,1,FALSE)), "Not in Auto",)),"Check", "No need")</f>
        <v>No need</v>
      </c>
    </row>
    <row r="39" spans="1:20" x14ac:dyDescent="0.2">
      <c r="A39" t="str">
        <f t="shared" si="0"/>
        <v>Sarah CARLI400mh</v>
      </c>
      <c r="B39" t="s">
        <v>354</v>
      </c>
      <c r="C39" s="5" t="s">
        <v>33</v>
      </c>
      <c r="D39" s="5">
        <v>34582</v>
      </c>
      <c r="E39">
        <v>1163</v>
      </c>
      <c r="F39" s="2">
        <v>1</v>
      </c>
      <c r="G39">
        <v>1119</v>
      </c>
      <c r="H39">
        <v>1133</v>
      </c>
      <c r="I39">
        <v>1122</v>
      </c>
      <c r="J39">
        <v>1108</v>
      </c>
      <c r="K39">
        <v>1053</v>
      </c>
      <c r="L39" s="5">
        <v>43643</v>
      </c>
      <c r="M39" s="5">
        <v>44611</v>
      </c>
      <c r="N39" s="5">
        <v>44618</v>
      </c>
      <c r="O39" s="5">
        <v>44589</v>
      </c>
      <c r="P39" s="56">
        <v>43641</v>
      </c>
      <c r="Q39" s="39">
        <f>RANK(E39,$E$3:$E$1048576)</f>
        <v>37</v>
      </c>
      <c r="R39" s="2">
        <f>VLOOKUP(C39,Quals!$A$25:$C$45,3,FALSE)</f>
        <v>1160</v>
      </c>
      <c r="S39" s="2" t="str">
        <f>IF(OR(AND(G39&gt;=R39,L39&gt;=Quals!$F$3,L39&lt;=Quals!$H$3), OR(AND(H39&gt;=R39,M39&gt;=Quals!$F$3,M39&lt;=Quals!$H$3), OR(AND(I39&gt;=R39,N39&gt;=Quals!$F$3,N39&lt;=Quals!$H$3), OR(AND(J39&gt;=R39,O39&gt;=Quals!$F$3,O39&lt;=Quals!$H$3), OR(AND(K39&gt;=R39,P39&gt;=Quals!$F$3,P39&lt;=Quals!$H$3)))))),"Q","")</f>
        <v/>
      </c>
      <c r="T39" s="1" t="str">
        <f>IF(AND(S39 = "Q", IF(ISNA(VLOOKUP((B39&amp;C39),Autos!C:C,1,FALSE)), "Not in Auto",)),"Check", "No need")</f>
        <v>No need</v>
      </c>
    </row>
    <row r="40" spans="1:20" x14ac:dyDescent="0.2">
      <c r="A40" t="str">
        <f t="shared" si="0"/>
        <v>Amy CASHIN3000msc</v>
      </c>
      <c r="B40" t="s">
        <v>295</v>
      </c>
      <c r="C40" t="s">
        <v>34</v>
      </c>
      <c r="D40" s="5">
        <v>34543</v>
      </c>
      <c r="E40">
        <v>1162</v>
      </c>
      <c r="F40" s="2">
        <v>6</v>
      </c>
      <c r="G40">
        <v>1172</v>
      </c>
      <c r="H40">
        <v>1157</v>
      </c>
      <c r="I40">
        <v>1134</v>
      </c>
      <c r="L40" s="5">
        <v>44350</v>
      </c>
      <c r="M40" s="5">
        <v>44409</v>
      </c>
      <c r="N40" s="5">
        <v>44324</v>
      </c>
      <c r="O40" s="5"/>
      <c r="P40" s="56"/>
      <c r="Q40" s="39">
        <f>RANK(E40,$E$3:$E$1048576)</f>
        <v>38</v>
      </c>
      <c r="R40" s="2">
        <f>VLOOKUP(C40,Quals!$A$25:$C$45,3,FALSE)</f>
        <v>1169</v>
      </c>
      <c r="S40" s="2" t="str">
        <f>IF(OR(AND(G40&gt;=R40,L40&gt;=Quals!$F$3,L40&lt;=Quals!$H$3), OR(AND(H40&gt;=R40,M40&gt;=Quals!$F$3,M40&lt;=Quals!$H$3), OR(AND(I40&gt;=R40,N40&gt;=Quals!$F$3,N40&lt;=Quals!$H$3), OR(AND(J40&gt;=R40,O40&gt;=Quals!$F$3,O40&lt;=Quals!$H$3), OR(AND(K40&gt;=R40,P40&gt;=Quals!$F$3,P40&lt;=Quals!$H$3)))))),"Q","")</f>
        <v/>
      </c>
      <c r="T40" s="1" t="str">
        <f>IF(AND(S40 = "Q", IF(ISNA(VLOOKUP((B40&amp;C40),Autos!C:C,1,FALSE)), "Not in Auto",)),"Check", "No need")</f>
        <v>No need</v>
      </c>
    </row>
    <row r="41" spans="1:20" x14ac:dyDescent="0.2">
      <c r="A41" t="str">
        <f t="shared" si="0"/>
        <v>Lisa WEIGHTMANmarathon</v>
      </c>
      <c r="B41" t="s">
        <v>498</v>
      </c>
      <c r="C41" t="s">
        <v>82</v>
      </c>
      <c r="D41" s="5">
        <v>28871</v>
      </c>
      <c r="E41">
        <v>1161</v>
      </c>
      <c r="F41" s="2">
        <v>3</v>
      </c>
      <c r="G41">
        <v>1172</v>
      </c>
      <c r="H41">
        <v>1090</v>
      </c>
      <c r="L41" s="5">
        <v>43856</v>
      </c>
      <c r="M41" s="5">
        <v>44415</v>
      </c>
      <c r="N41" s="5"/>
      <c r="O41" s="5"/>
      <c r="P41" s="56"/>
      <c r="Q41" s="39">
        <f>RANK(E41,$E$3:$E$1048576)</f>
        <v>39</v>
      </c>
      <c r="R41" s="2" t="str">
        <f>VLOOKUP(C41,Quals!$A$25:$C$45,3,FALSE)</f>
        <v>Discr.</v>
      </c>
      <c r="S41" s="2" t="str">
        <f>IF(OR(AND(G41&gt;=R41,L41&gt;=Quals!$F$3,L41&lt;=Quals!$H$3), OR(AND(H41&gt;=R41,M41&gt;=Quals!$F$3,M41&lt;=Quals!$H$3), OR(AND(I41&gt;=R41,N41&gt;=Quals!$F$3,N41&lt;=Quals!$H$3), OR(AND(J41&gt;=R41,O41&gt;=Quals!$F$3,O41&lt;=Quals!$H$3), OR(AND(K41&gt;=R41,P41&gt;=Quals!$F$3,P41&lt;=Quals!$H$3)))))),"Q","")</f>
        <v/>
      </c>
      <c r="T41" s="1" t="str">
        <f>IF(AND(S41 = "Q", IF(ISNA(VLOOKUP((B41&amp;C41),Autos!C:C,1,FALSE)), "Not in Auto",)),"Check", "No need")</f>
        <v>No need</v>
      </c>
    </row>
    <row r="42" spans="1:20" x14ac:dyDescent="0.2">
      <c r="A42" t="str">
        <f t="shared" si="0"/>
        <v>Genevieve GREGSON10000m</v>
      </c>
      <c r="B42" t="s">
        <v>292</v>
      </c>
      <c r="C42" s="5" t="s">
        <v>30</v>
      </c>
      <c r="D42" s="5">
        <v>32724</v>
      </c>
      <c r="E42">
        <v>1158</v>
      </c>
      <c r="F42" s="2">
        <v>5</v>
      </c>
      <c r="G42">
        <v>1133</v>
      </c>
      <c r="H42">
        <v>1139</v>
      </c>
      <c r="L42" s="5">
        <v>44222</v>
      </c>
      <c r="M42" s="5">
        <v>44178</v>
      </c>
      <c r="N42" s="5"/>
      <c r="O42" s="5"/>
      <c r="P42" s="56"/>
      <c r="Q42" s="39">
        <f>RANK(E42,$E$3:$E$1048576)</f>
        <v>40</v>
      </c>
      <c r="R42" s="2">
        <f>VLOOKUP(C42,Quals!$A$25:$C$45,3,FALSE)</f>
        <v>1171</v>
      </c>
      <c r="S42" s="2" t="str">
        <f>IF(OR(AND(G42&gt;=R42,L42&gt;=Quals!$F$3,L42&lt;=Quals!$H$3), OR(AND(H42&gt;=R42,M42&gt;=Quals!$F$3,M42&lt;=Quals!$H$3), OR(AND(I42&gt;=R42,N42&gt;=Quals!$F$3,N42&lt;=Quals!$H$3), OR(AND(J42&gt;=R42,O42&gt;=Quals!$F$3,O42&lt;=Quals!$H$3), OR(AND(K42&gt;=R42,P42&gt;=Quals!$F$3,P42&lt;=Quals!$H$3)))))),"Q","")</f>
        <v/>
      </c>
      <c r="T42" s="1" t="str">
        <f>IF(AND(S42 = "Q", IF(ISNA(VLOOKUP((B42&amp;C42),Autos!C:C,1,FALSE)), "Not in Auto",)),"Check", "No need")</f>
        <v>No need</v>
      </c>
    </row>
    <row r="43" spans="1:20" x14ac:dyDescent="0.2">
      <c r="A43" t="str">
        <f t="shared" si="0"/>
        <v>Katie HAYWARDrace-walking</v>
      </c>
      <c r="B43" t="s">
        <v>496</v>
      </c>
      <c r="C43" s="5" t="s">
        <v>85</v>
      </c>
      <c r="D43" s="5">
        <v>36730</v>
      </c>
      <c r="E43">
        <v>1154</v>
      </c>
      <c r="F43" s="2">
        <v>3</v>
      </c>
      <c r="G43">
        <v>1125</v>
      </c>
      <c r="H43">
        <v>1068</v>
      </c>
      <c r="I43">
        <v>1064</v>
      </c>
      <c r="L43" s="5">
        <v>44282</v>
      </c>
      <c r="M43" s="5">
        <v>43870</v>
      </c>
      <c r="N43" s="5">
        <v>44318</v>
      </c>
      <c r="O43" s="5"/>
      <c r="P43" s="56"/>
      <c r="Q43" s="39">
        <f>RANK(E43,$E$3:$E$1048576)</f>
        <v>41</v>
      </c>
      <c r="R43" s="2">
        <f>VLOOKUP(C43,Quals!$A$25:$C$45,3,FALSE)</f>
        <v>1104</v>
      </c>
      <c r="S43" s="2" t="str">
        <f>IF(OR(AND(G43&gt;=R43,L43&gt;=Quals!$F$3,L43&lt;=Quals!$H$3), OR(AND(H43&gt;=R43,M43&gt;=Quals!$F$3,M43&lt;=Quals!$H$3), OR(AND(I43&gt;=R43,N43&gt;=Quals!$F$3,N43&lt;=Quals!$H$3), OR(AND(J43&gt;=R43,O43&gt;=Quals!$F$3,O43&lt;=Quals!$H$3), OR(AND(K43&gt;=R43,P43&gt;=Quals!$F$3,P43&lt;=Quals!$H$3)))))),"Q","")</f>
        <v/>
      </c>
      <c r="T43" s="1" t="str">
        <f>IF(AND(S43 = "Q", IF(ISNA(VLOOKUP((B43&amp;C43),Autos!C:C,1,FALSE)), "Not in Auto",)),"Check", "No need")</f>
        <v>No need</v>
      </c>
    </row>
    <row r="44" spans="1:20" x14ac:dyDescent="0.2">
      <c r="A44" t="str">
        <f t="shared" si="0"/>
        <v>Dani STEVENSdiscus-throw</v>
      </c>
      <c r="B44" t="s">
        <v>447</v>
      </c>
      <c r="C44" s="5" t="s">
        <v>40</v>
      </c>
      <c r="D44" s="5">
        <v>32289</v>
      </c>
      <c r="E44">
        <v>1153</v>
      </c>
      <c r="F44" s="2">
        <v>1</v>
      </c>
      <c r="G44">
        <v>1122</v>
      </c>
      <c r="H44">
        <v>1112</v>
      </c>
      <c r="I44">
        <v>1121</v>
      </c>
      <c r="J44">
        <v>1070</v>
      </c>
      <c r="K44">
        <v>1071</v>
      </c>
      <c r="L44" s="5">
        <v>44304</v>
      </c>
      <c r="M44" s="5">
        <v>44282</v>
      </c>
      <c r="N44" s="5">
        <v>44351</v>
      </c>
      <c r="O44" s="5">
        <v>44366</v>
      </c>
      <c r="P44" s="56">
        <v>44358</v>
      </c>
      <c r="Q44" s="39">
        <f>RANK(E44,$E$3:$E$1048576)</f>
        <v>42</v>
      </c>
      <c r="R44" s="2">
        <f>VLOOKUP(C44,Quals!$A$25:$C$45,3,FALSE)</f>
        <v>1136</v>
      </c>
      <c r="S44" s="2" t="str">
        <f>IF(OR(AND(G44&gt;=R44,L44&gt;=Quals!$F$3,L44&lt;=Quals!$H$3), OR(AND(H44&gt;=R44,M44&gt;=Quals!$F$3,M44&lt;=Quals!$H$3), OR(AND(I44&gt;=R44,N44&gt;=Quals!$F$3,N44&lt;=Quals!$H$3), OR(AND(J44&gt;=R44,O44&gt;=Quals!$F$3,O44&lt;=Quals!$H$3), OR(AND(K44&gt;=R44,P44&gt;=Quals!$F$3,P44&lt;=Quals!$H$3)))))),"Q","")</f>
        <v/>
      </c>
      <c r="T44" s="1" t="str">
        <f>IF(AND(S44 = "Q", IF(ISNA(VLOOKUP((B44&amp;C44),Autos!C:C,1,FALSE)), "Not in Auto",)),"Check", "No need")</f>
        <v>No need</v>
      </c>
    </row>
    <row r="45" spans="1:20" x14ac:dyDescent="0.2">
      <c r="A45" t="str">
        <f t="shared" si="0"/>
        <v>Stella RADFORD3000msc</v>
      </c>
      <c r="B45" t="s">
        <v>296</v>
      </c>
      <c r="C45" s="5" t="s">
        <v>34</v>
      </c>
      <c r="D45" s="5">
        <v>34875</v>
      </c>
      <c r="E45">
        <v>1152</v>
      </c>
      <c r="F45" s="2">
        <v>7</v>
      </c>
      <c r="G45">
        <v>1056</v>
      </c>
      <c r="H45">
        <v>1107</v>
      </c>
      <c r="I45">
        <v>1090</v>
      </c>
      <c r="L45" s="5">
        <v>43643</v>
      </c>
      <c r="M45" s="5">
        <v>44304</v>
      </c>
      <c r="N45" s="5">
        <v>44282</v>
      </c>
      <c r="O45" s="5"/>
      <c r="P45" s="56"/>
      <c r="Q45" s="39">
        <f>RANK(E45,$E$3:$E$1048576)</f>
        <v>43</v>
      </c>
      <c r="R45" s="2">
        <f>VLOOKUP(C45,Quals!$A$25:$C$45,3,FALSE)</f>
        <v>1169</v>
      </c>
      <c r="S45" s="2" t="str">
        <f>IF(OR(AND(G45&gt;=R45,L45&gt;=Quals!$F$3,L45&lt;=Quals!$H$3), OR(AND(H45&gt;=R45,M45&gt;=Quals!$F$3,M45&lt;=Quals!$H$3), OR(AND(I45&gt;=R45,N45&gt;=Quals!$F$3,N45&lt;=Quals!$H$3), OR(AND(J45&gt;=R45,O45&gt;=Quals!$F$3,O45&lt;=Quals!$H$3), OR(AND(K45&gt;=R45,P45&gt;=Quals!$F$3,P45&lt;=Quals!$H$3)))))),"Q","")</f>
        <v/>
      </c>
      <c r="T45" s="1" t="str">
        <f>IF(AND(S45 = "Q", IF(ISNA(VLOOKUP((B45&amp;C45),Autos!C:C,1,FALSE)), "Not in Auto",)),"Check", "No need")</f>
        <v>No need</v>
      </c>
    </row>
    <row r="46" spans="1:20" x14ac:dyDescent="0.2">
      <c r="A46" t="str">
        <f t="shared" si="0"/>
        <v>Rose DAVIES5000m</v>
      </c>
      <c r="B46" t="s">
        <v>309</v>
      </c>
      <c r="C46" s="5" t="s">
        <v>29</v>
      </c>
      <c r="D46" s="5">
        <v>36515</v>
      </c>
      <c r="E46">
        <v>1150</v>
      </c>
      <c r="F46" s="2">
        <v>2</v>
      </c>
      <c r="G46">
        <v>1130</v>
      </c>
      <c r="H46">
        <v>1147</v>
      </c>
      <c r="I46">
        <v>1119</v>
      </c>
      <c r="L46" s="5">
        <v>44315</v>
      </c>
      <c r="M46" s="5">
        <v>44345</v>
      </c>
      <c r="N46" s="5">
        <v>44604</v>
      </c>
      <c r="O46" s="5"/>
      <c r="P46" s="56"/>
      <c r="Q46" s="39">
        <f>RANK(E46,$E$3:$E$1048576)</f>
        <v>44</v>
      </c>
      <c r="R46" s="2">
        <f>VLOOKUP(C46,Quals!$A$25:$C$45,3,FALSE)</f>
        <v>1145</v>
      </c>
      <c r="S46" s="2" t="str">
        <f>IF(OR(AND(G46&gt;=R46,L46&gt;=Quals!$F$3,L46&lt;=Quals!$H$3), OR(AND(H46&gt;=R46,M46&gt;=Quals!$F$3,M46&lt;=Quals!$H$3), OR(AND(I46&gt;=R46,N46&gt;=Quals!$F$3,N46&lt;=Quals!$H$3), OR(AND(J46&gt;=R46,O46&gt;=Quals!$F$3,O46&lt;=Quals!$H$3), OR(AND(K46&gt;=R46,P46&gt;=Quals!$F$3,P46&lt;=Quals!$H$3)))))),"Q","")</f>
        <v/>
      </c>
      <c r="T46" s="1" t="str">
        <f>IF(AND(S46 = "Q", IF(ISNA(VLOOKUP((B46&amp;C46),Autos!C:C,1,FALSE)), "Not in Auto",)),"Check", "No need")</f>
        <v>No need</v>
      </c>
    </row>
    <row r="47" spans="1:20" x14ac:dyDescent="0.2">
      <c r="A47" t="str">
        <f t="shared" si="0"/>
        <v>Tess KIRSOPP-COLE800m</v>
      </c>
      <c r="B47" t="s">
        <v>213</v>
      </c>
      <c r="C47" s="5" t="s">
        <v>27</v>
      </c>
      <c r="D47" s="5">
        <v>36496</v>
      </c>
      <c r="E47">
        <v>1149</v>
      </c>
      <c r="F47" s="2">
        <v>3</v>
      </c>
      <c r="G47">
        <v>1109</v>
      </c>
      <c r="H47">
        <v>1094</v>
      </c>
      <c r="I47">
        <v>1115</v>
      </c>
      <c r="J47">
        <v>1111</v>
      </c>
      <c r="K47">
        <v>1095</v>
      </c>
      <c r="L47" s="5">
        <v>44282</v>
      </c>
      <c r="M47" s="5">
        <v>44304</v>
      </c>
      <c r="N47" s="5">
        <v>44632</v>
      </c>
      <c r="O47" s="5">
        <v>44604</v>
      </c>
      <c r="P47" s="56">
        <v>44618</v>
      </c>
      <c r="Q47" s="39">
        <f>RANK(E47,$E$3:$E$1048576)</f>
        <v>45</v>
      </c>
      <c r="R47" s="2">
        <f>VLOOKUP(C47,Quals!$A$25:$C$45,3,FALSE)</f>
        <v>1171</v>
      </c>
      <c r="S47" s="2" t="str">
        <f>IF(OR(AND(G47&gt;=R47,L47&gt;=Quals!$F$3,L47&lt;=Quals!$H$3), OR(AND(H47&gt;=R47,M47&gt;=Quals!$F$3,M47&lt;=Quals!$H$3), OR(AND(I47&gt;=R47,N47&gt;=Quals!$F$3,N47&lt;=Quals!$H$3), OR(AND(J47&gt;=R47,O47&gt;=Quals!$F$3,O47&lt;=Quals!$H$3), OR(AND(K47&gt;=R47,P47&gt;=Quals!$F$3,P47&lt;=Quals!$H$3)))))),"Q","")</f>
        <v/>
      </c>
      <c r="T47" s="1" t="str">
        <f>IF(AND(S47 = "Q", IF(ISNA(VLOOKUP((B47&amp;C47),Autos!C:C,1,FALSE)), "Not in Auto",)),"Check", "No need")</f>
        <v>No need</v>
      </c>
    </row>
    <row r="48" spans="1:20" x14ac:dyDescent="0.2">
      <c r="A48" t="str">
        <f t="shared" si="0"/>
        <v>Jenny BLUNDELL5000m</v>
      </c>
      <c r="B48" t="s">
        <v>308</v>
      </c>
      <c r="C48" s="6" t="s">
        <v>29</v>
      </c>
      <c r="D48" s="5">
        <v>34463</v>
      </c>
      <c r="E48">
        <v>1146</v>
      </c>
      <c r="F48" s="2">
        <v>3</v>
      </c>
      <c r="G48">
        <v>1143</v>
      </c>
      <c r="H48">
        <v>1109</v>
      </c>
      <c r="I48">
        <v>1141</v>
      </c>
      <c r="L48" s="5">
        <v>44376</v>
      </c>
      <c r="M48" s="5">
        <v>44359</v>
      </c>
      <c r="N48" s="5">
        <v>44407</v>
      </c>
      <c r="O48" s="5"/>
      <c r="P48" s="56"/>
      <c r="Q48" s="39">
        <f>RANK(E48,$E$3:$E$1048576)</f>
        <v>46</v>
      </c>
      <c r="R48" s="2">
        <f>VLOOKUP(C48,Quals!$A$25:$C$45,3,FALSE)</f>
        <v>1145</v>
      </c>
      <c r="S48" s="2" t="str">
        <f>IF(OR(AND(G48&gt;=R48,L48&gt;=Quals!$F$3,L48&lt;=Quals!$H$3), OR(AND(H48&gt;=R48,M48&gt;=Quals!$F$3,M48&lt;=Quals!$H$3), OR(AND(I48&gt;=R48,N48&gt;=Quals!$F$3,N48&lt;=Quals!$H$3), OR(AND(J48&gt;=R48,O48&gt;=Quals!$F$3,O48&lt;=Quals!$H$3), OR(AND(K48&gt;=R48,P48&gt;=Quals!$F$3,P48&lt;=Quals!$H$3)))))),"Q","")</f>
        <v/>
      </c>
      <c r="T48" s="1" t="str">
        <f>IF(AND(S48 = "Q", IF(ISNA(VLOOKUP((B48&amp;C48),Autos!C:C,1,FALSE)), "Not in Auto",)),"Check", "No need")</f>
        <v>No need</v>
      </c>
    </row>
    <row r="49" spans="1:21" x14ac:dyDescent="0.2">
      <c r="A49" t="str">
        <f t="shared" si="0"/>
        <v>Bree MASTERS100m</v>
      </c>
      <c r="B49" t="s">
        <v>102</v>
      </c>
      <c r="C49" s="5" t="s">
        <v>2</v>
      </c>
      <c r="D49" s="5">
        <v>34874</v>
      </c>
      <c r="E49">
        <v>1145</v>
      </c>
      <c r="F49" s="2">
        <v>3</v>
      </c>
      <c r="G49">
        <v>1091</v>
      </c>
      <c r="H49">
        <v>1106</v>
      </c>
      <c r="I49">
        <v>1111</v>
      </c>
      <c r="J49">
        <v>1123</v>
      </c>
      <c r="K49">
        <v>1097</v>
      </c>
      <c r="L49" s="5">
        <v>44303</v>
      </c>
      <c r="M49" s="5">
        <v>44632</v>
      </c>
      <c r="N49" s="5">
        <v>44352</v>
      </c>
      <c r="O49" s="5">
        <v>44569</v>
      </c>
      <c r="P49" s="56">
        <v>44604</v>
      </c>
      <c r="Q49" s="39">
        <f>RANK(E49,$E$3:$E$1048576)</f>
        <v>47</v>
      </c>
      <c r="R49" s="2">
        <f>VLOOKUP(C49,Quals!$A$25:$C$45,3,FALSE)</f>
        <v>1167</v>
      </c>
      <c r="S49" s="2" t="str">
        <f>IF(OR(AND(G49&gt;=R49,L49&gt;=Quals!$F$3,L49&lt;=Quals!$H$3), OR(AND(H49&gt;=R49,M49&gt;=Quals!$F$3,M49&lt;=Quals!$H$3), OR(AND(I49&gt;=R49,N49&gt;=Quals!$F$3,N49&lt;=Quals!$H$3), OR(AND(J49&gt;=R49,O49&gt;=Quals!$F$3,O49&lt;=Quals!$H$3), OR(AND(K49&gt;=R49,P49&gt;=Quals!$F$3,P49&lt;=Quals!$H$3)))))),"Q","")</f>
        <v/>
      </c>
      <c r="T49" s="1" t="str">
        <f>IF(AND(S49 = "Q", IF(ISNA(VLOOKUP((B49&amp;C49),Autos!C:C,1,FALSE)), "Not in Auto",)),"Check", "No need")</f>
        <v>No need</v>
      </c>
    </row>
    <row r="50" spans="1:21" x14ac:dyDescent="0.2">
      <c r="A50" t="str">
        <f t="shared" si="0"/>
        <v>Lauren BODEN400mh</v>
      </c>
      <c r="B50" t="s">
        <v>352</v>
      </c>
      <c r="C50" s="5" t="s">
        <v>33</v>
      </c>
      <c r="D50" s="5">
        <v>32358</v>
      </c>
      <c r="E50">
        <v>1144</v>
      </c>
      <c r="F50" s="2">
        <v>2</v>
      </c>
      <c r="G50">
        <v>1124</v>
      </c>
      <c r="H50">
        <v>1135</v>
      </c>
      <c r="I50">
        <v>1108</v>
      </c>
      <c r="J50">
        <v>1104</v>
      </c>
      <c r="K50">
        <v>1070</v>
      </c>
      <c r="L50" s="5">
        <v>44304</v>
      </c>
      <c r="M50" s="5">
        <v>44286</v>
      </c>
      <c r="N50" s="5">
        <v>44279</v>
      </c>
      <c r="O50" s="5">
        <v>44374</v>
      </c>
      <c r="P50" s="56">
        <v>44365</v>
      </c>
      <c r="Q50" s="39">
        <f>RANK(E50,$E$3:$E$1048576)</f>
        <v>48</v>
      </c>
      <c r="R50" s="2">
        <f>VLOOKUP(C50,Quals!$A$25:$C$45,3,FALSE)</f>
        <v>1160</v>
      </c>
      <c r="S50" s="2" t="str">
        <f>IF(OR(AND(G50&gt;=R50,L50&gt;=Quals!$F$3,L50&lt;=Quals!$H$3), OR(AND(H50&gt;=R50,M50&gt;=Quals!$F$3,M50&lt;=Quals!$H$3), OR(AND(I50&gt;=R50,N50&gt;=Quals!$F$3,N50&lt;=Quals!$H$3), OR(AND(J50&gt;=R50,O50&gt;=Quals!$F$3,O50&lt;=Quals!$H$3), OR(AND(K50&gt;=R50,P50&gt;=Quals!$F$3,P50&lt;=Quals!$H$3)))))),"Q","")</f>
        <v/>
      </c>
      <c r="T50" s="1" t="str">
        <f>IF(AND(S50 = "Q", IF(ISNA(VLOOKUP((B50&amp;C50),Autos!C:C,1,FALSE)), "Not in Auto",)),"Check", "No need")</f>
        <v>No need</v>
      </c>
    </row>
    <row r="51" spans="1:21" x14ac:dyDescent="0.2">
      <c r="A51" t="str">
        <f t="shared" si="0"/>
        <v>Michelle JENNEKE100mh</v>
      </c>
      <c r="B51" t="s">
        <v>340</v>
      </c>
      <c r="C51" s="5" t="s">
        <v>32</v>
      </c>
      <c r="D51" s="5">
        <v>34143</v>
      </c>
      <c r="E51">
        <v>1141</v>
      </c>
      <c r="F51" s="2">
        <v>6</v>
      </c>
      <c r="G51">
        <v>1047</v>
      </c>
      <c r="H51">
        <v>1100</v>
      </c>
      <c r="I51">
        <v>1111</v>
      </c>
      <c r="J51">
        <v>1081</v>
      </c>
      <c r="K51">
        <v>1109</v>
      </c>
      <c r="L51" s="5">
        <v>43644</v>
      </c>
      <c r="M51" s="5">
        <v>44632</v>
      </c>
      <c r="N51" s="5">
        <v>44626</v>
      </c>
      <c r="O51" s="5">
        <v>44304</v>
      </c>
      <c r="P51" s="56">
        <v>44590</v>
      </c>
      <c r="Q51" s="39">
        <f>RANK(E51,$E$3:$E$1048576)</f>
        <v>49</v>
      </c>
      <c r="R51" s="2">
        <f>VLOOKUP(C51,Quals!$A$25:$C$45,3,FALSE)</f>
        <v>1171</v>
      </c>
      <c r="S51" s="2" t="str">
        <f>IF(OR(AND(G51&gt;=R51,L51&gt;=Quals!$F$3,L51&lt;=Quals!$H$3), OR(AND(H51&gt;=R51,M51&gt;=Quals!$F$3,M51&lt;=Quals!$H$3), OR(AND(I51&gt;=R51,N51&gt;=Quals!$F$3,N51&lt;=Quals!$H$3), OR(AND(J51&gt;=R51,O51&gt;=Quals!$F$3,O51&lt;=Quals!$H$3), OR(AND(K51&gt;=R51,P51&gt;=Quals!$F$3,P51&lt;=Quals!$H$3)))))),"Q","")</f>
        <v/>
      </c>
      <c r="T51" s="1" t="str">
        <f>IF(AND(S51 = "Q", IF(ISNA(VLOOKUP((B51&amp;C51),Autos!C:C,1,FALSE)), "Not in Auto",)),"Check", "No need")</f>
        <v>No need</v>
      </c>
    </row>
    <row r="52" spans="1:21" x14ac:dyDescent="0.2">
      <c r="A52" t="str">
        <f t="shared" si="0"/>
        <v>Sara KLEIN400mh</v>
      </c>
      <c r="B52" t="s">
        <v>353</v>
      </c>
      <c r="C52" t="s">
        <v>33</v>
      </c>
      <c r="D52" s="5">
        <v>34473</v>
      </c>
      <c r="E52">
        <v>1141</v>
      </c>
      <c r="F52" s="2">
        <v>3</v>
      </c>
      <c r="G52">
        <v>1139</v>
      </c>
      <c r="H52">
        <v>1063</v>
      </c>
      <c r="I52">
        <v>1068</v>
      </c>
      <c r="J52">
        <v>1064</v>
      </c>
      <c r="K52">
        <v>1055</v>
      </c>
      <c r="L52" s="5">
        <v>43643</v>
      </c>
      <c r="M52" s="5">
        <v>43641</v>
      </c>
      <c r="N52" s="5">
        <v>44359</v>
      </c>
      <c r="O52" s="5">
        <v>44589</v>
      </c>
      <c r="P52" s="56">
        <v>44365</v>
      </c>
      <c r="Q52" s="39">
        <f>RANK(E52,$E$3:$E$1048576)</f>
        <v>49</v>
      </c>
      <c r="R52" s="2">
        <f>VLOOKUP(C52,Quals!$A$25:$C$45,3,FALSE)</f>
        <v>1160</v>
      </c>
      <c r="S52" s="2" t="str">
        <f>IF(OR(AND(G52&gt;=R52,L52&gt;=Quals!$F$3,L52&lt;=Quals!$H$3), OR(AND(H52&gt;=R52,M52&gt;=Quals!$F$3,M52&lt;=Quals!$H$3), OR(AND(I52&gt;=R52,N52&gt;=Quals!$F$3,N52&lt;=Quals!$H$3), OR(AND(J52&gt;=R52,O52&gt;=Quals!$F$3,O52&lt;=Quals!$H$3), OR(AND(K52&gt;=R52,P52&gt;=Quals!$F$3,P52&lt;=Quals!$H$3)))))),"Q","")</f>
        <v/>
      </c>
      <c r="T52" s="1" t="str">
        <f>IF(AND(S52 = "Q", IF(ISNA(VLOOKUP((B52&amp;C52),Autos!C:C,1,FALSE)), "Not in Auto",)),"Check", "No need")</f>
        <v>No need</v>
      </c>
    </row>
    <row r="53" spans="1:21" x14ac:dyDescent="0.2">
      <c r="A53" t="str">
        <f t="shared" si="0"/>
        <v>Torrie LEWIS100m</v>
      </c>
      <c r="B53" t="s">
        <v>104</v>
      </c>
      <c r="C53" s="6" t="s">
        <v>2</v>
      </c>
      <c r="D53" s="5">
        <v>38360</v>
      </c>
      <c r="E53">
        <v>1137</v>
      </c>
      <c r="F53" s="2">
        <v>4</v>
      </c>
      <c r="G53">
        <v>1139</v>
      </c>
      <c r="H53">
        <v>1128</v>
      </c>
      <c r="I53">
        <v>1129</v>
      </c>
      <c r="J53">
        <v>1099</v>
      </c>
      <c r="K53">
        <v>1075</v>
      </c>
      <c r="L53" s="5">
        <v>44583</v>
      </c>
      <c r="M53" s="5">
        <v>44625</v>
      </c>
      <c r="N53" s="5">
        <v>44548</v>
      </c>
      <c r="O53" s="5">
        <v>44604</v>
      </c>
      <c r="P53" s="56">
        <v>44282</v>
      </c>
      <c r="Q53" s="39">
        <f>RANK(E53,$E$3:$E$1048576)</f>
        <v>51</v>
      </c>
      <c r="R53" s="2">
        <f>VLOOKUP(C53,Quals!$A$25:$C$45,3,FALSE)</f>
        <v>1167</v>
      </c>
      <c r="S53" s="2" t="str">
        <f>IF(OR(AND(G53&gt;=R53,L53&gt;=Quals!$F$3,L53&lt;=Quals!$H$3), OR(AND(H53&gt;=R53,M53&gt;=Quals!$F$3,M53&lt;=Quals!$H$3), OR(AND(I53&gt;=R53,N53&gt;=Quals!$F$3,N53&lt;=Quals!$H$3), OR(AND(J53&gt;=R53,O53&gt;=Quals!$F$3,O53&lt;=Quals!$H$3), OR(AND(K53&gt;=R53,P53&gt;=Quals!$F$3,P53&lt;=Quals!$H$3)))))),"Q","")</f>
        <v/>
      </c>
      <c r="T53" s="1" t="str">
        <f>IF(AND(S53 = "Q", IF(ISNA(VLOOKUP((B53&amp;C53),Autos!C:C,1,FALSE)), "Not in Auto",)),"Check", "No need")</f>
        <v>No need</v>
      </c>
    </row>
    <row r="54" spans="1:21" x14ac:dyDescent="0.2">
      <c r="A54" t="str">
        <f t="shared" si="0"/>
        <v>Ella CONNOLLY200m</v>
      </c>
      <c r="B54" t="s">
        <v>870</v>
      </c>
      <c r="C54" s="6" t="s">
        <v>25</v>
      </c>
      <c r="D54" s="5">
        <v>36720</v>
      </c>
      <c r="E54">
        <v>1137</v>
      </c>
      <c r="F54" s="2">
        <v>2</v>
      </c>
      <c r="G54">
        <v>1140</v>
      </c>
      <c r="H54">
        <v>1116</v>
      </c>
      <c r="I54">
        <v>1126</v>
      </c>
      <c r="J54">
        <v>1129</v>
      </c>
      <c r="K54">
        <v>1087</v>
      </c>
      <c r="L54" s="5">
        <v>44626</v>
      </c>
      <c r="M54" s="5">
        <v>44604</v>
      </c>
      <c r="N54" s="5">
        <v>44597</v>
      </c>
      <c r="O54" s="5">
        <v>44626</v>
      </c>
      <c r="P54" s="56">
        <v>44527</v>
      </c>
      <c r="Q54" s="39">
        <f>RANK(E54,$E$3:$E$1048576)</f>
        <v>51</v>
      </c>
      <c r="R54" s="2">
        <f>VLOOKUP(C54,Quals!$A$25:$C$45,3,FALSE)</f>
        <v>1155</v>
      </c>
      <c r="S54" s="2" t="str">
        <f>IF(OR(AND(G54&gt;=R54,L54&gt;=Quals!$F$3,L54&lt;=Quals!$H$3), OR(AND(H54&gt;=R54,M54&gt;=Quals!$F$3,M54&lt;=Quals!$H$3), OR(AND(I54&gt;=R54,N54&gt;=Quals!$F$3,N54&lt;=Quals!$H$3), OR(AND(J54&gt;=R54,O54&gt;=Quals!$F$3,O54&lt;=Quals!$H$3), OR(AND(K54&gt;=R54,P54&gt;=Quals!$F$3,P54&lt;=Quals!$H$3)))))),"Q","")</f>
        <v/>
      </c>
      <c r="T54" s="1" t="str">
        <f>IF(AND(S54 = "Q", IF(ISNA(VLOOKUP((B54&amp;C54),Autos!C:C,1,FALSE)), "Not in Auto",)),"Check", "No need")</f>
        <v>No need</v>
      </c>
    </row>
    <row r="55" spans="1:21" x14ac:dyDescent="0.2">
      <c r="A55" t="str">
        <f t="shared" si="0"/>
        <v>Lauren RYAN5000m</v>
      </c>
      <c r="B55" t="s">
        <v>273</v>
      </c>
      <c r="C55" s="5" t="s">
        <v>29</v>
      </c>
      <c r="D55" s="5">
        <v>35869</v>
      </c>
      <c r="E55">
        <v>1137</v>
      </c>
      <c r="F55" s="2">
        <v>4</v>
      </c>
      <c r="G55">
        <v>1170</v>
      </c>
      <c r="H55">
        <v>1120</v>
      </c>
      <c r="I55">
        <v>1112</v>
      </c>
      <c r="L55" s="5">
        <v>44603</v>
      </c>
      <c r="M55" s="5">
        <v>44345</v>
      </c>
      <c r="N55" s="5">
        <v>44350</v>
      </c>
      <c r="O55" s="5"/>
      <c r="P55" s="56"/>
      <c r="Q55" s="39">
        <f>RANK(E55,$E$3:$E$1048576)</f>
        <v>51</v>
      </c>
      <c r="R55" s="2">
        <f>VLOOKUP(C55,Quals!$A$25:$C$45,3,FALSE)</f>
        <v>1145</v>
      </c>
      <c r="S55" s="2" t="str">
        <f>""</f>
        <v/>
      </c>
      <c r="T55" s="1" t="str">
        <f>IF(AND(S55 = "Q", IF(ISNA(VLOOKUP((B55&amp;C55),Autos!C:C,1,FALSE)), "Not in Auto",)),"Check", "No need")</f>
        <v>No need</v>
      </c>
      <c r="U55" t="s">
        <v>1169</v>
      </c>
    </row>
    <row r="56" spans="1:21" x14ac:dyDescent="0.2">
      <c r="A56" t="str">
        <f t="shared" si="0"/>
        <v>Milly CLARKmarathon</v>
      </c>
      <c r="B56" t="s">
        <v>500</v>
      </c>
      <c r="C56" s="5" t="s">
        <v>82</v>
      </c>
      <c r="D56" s="5">
        <v>32568</v>
      </c>
      <c r="E56">
        <v>1137</v>
      </c>
      <c r="F56" s="2">
        <v>4</v>
      </c>
      <c r="G56">
        <v>1163</v>
      </c>
      <c r="H56">
        <v>1106</v>
      </c>
      <c r="L56" s="5">
        <v>44542</v>
      </c>
      <c r="M56" s="5">
        <v>44360</v>
      </c>
      <c r="N56" s="5"/>
      <c r="O56" s="5"/>
      <c r="P56" s="56"/>
      <c r="Q56" s="39">
        <f>RANK(E56,$E$3:$E$1048576)</f>
        <v>51</v>
      </c>
      <c r="R56" s="2" t="str">
        <f>VLOOKUP(C56,Quals!$A$25:$C$45,3,FALSE)</f>
        <v>Discr.</v>
      </c>
      <c r="S56" s="2" t="str">
        <f>IF(OR(AND(G56&gt;=R56,L56&gt;=Quals!$F$3,L56&lt;=Quals!$H$3), OR(AND(H56&gt;=R56,M56&gt;=Quals!$F$3,M56&lt;=Quals!$H$3), OR(AND(I56&gt;=R56,N56&gt;=Quals!$F$3,N56&lt;=Quals!$H$3), OR(AND(J56&gt;=R56,O56&gt;=Quals!$F$3,O56&lt;=Quals!$H$3), OR(AND(K56&gt;=R56,P56&gt;=Quals!$F$3,P56&lt;=Quals!$H$3)))))),"Q","")</f>
        <v/>
      </c>
      <c r="T56" s="1" t="str">
        <f>IF(AND(S56 = "Q", IF(ISNA(VLOOKUP((B56&amp;C56),Autos!C:C,1,FALSE)), "Not in Auto",)),"Check", "No need")</f>
        <v>No need</v>
      </c>
    </row>
    <row r="57" spans="1:21" x14ac:dyDescent="0.2">
      <c r="A57" t="str">
        <f t="shared" si="0"/>
        <v>Naa ANANG100m</v>
      </c>
      <c r="B57" t="s">
        <v>103</v>
      </c>
      <c r="C57" s="5" t="s">
        <v>2</v>
      </c>
      <c r="D57" s="5">
        <v>34768</v>
      </c>
      <c r="E57">
        <v>1136</v>
      </c>
      <c r="F57" s="2">
        <v>5</v>
      </c>
      <c r="G57">
        <v>1060</v>
      </c>
      <c r="H57">
        <v>1068</v>
      </c>
      <c r="I57">
        <v>1109</v>
      </c>
      <c r="J57">
        <v>1075</v>
      </c>
      <c r="K57">
        <v>1078</v>
      </c>
      <c r="L57" s="5">
        <v>43642</v>
      </c>
      <c r="M57" s="5">
        <v>44303</v>
      </c>
      <c r="N57" s="5">
        <v>44359</v>
      </c>
      <c r="O57" s="5">
        <v>44282</v>
      </c>
      <c r="P57" s="56">
        <v>44625</v>
      </c>
      <c r="Q57" s="39">
        <f>RANK(E57,$E$3:$E$1048576)</f>
        <v>55</v>
      </c>
      <c r="R57" s="2">
        <f>VLOOKUP(C57,Quals!$A$25:$C$45,3,FALSE)</f>
        <v>1167</v>
      </c>
      <c r="S57" s="2" t="str">
        <f>IF(OR(AND(G57&gt;=R57,L57&gt;=Quals!$F$3,L57&lt;=Quals!$H$3), OR(AND(H57&gt;=R57,M57&gt;=Quals!$F$3,M57&lt;=Quals!$H$3), OR(AND(I57&gt;=R57,N57&gt;=Quals!$F$3,N57&lt;=Quals!$H$3), OR(AND(J57&gt;=R57,O57&gt;=Quals!$F$3,O57&lt;=Quals!$H$3), OR(AND(K57&gt;=R57,P57&gt;=Quals!$F$3,P57&lt;=Quals!$H$3)))))),"Q","")</f>
        <v/>
      </c>
      <c r="T57" s="1" t="str">
        <f>IF(AND(S57 = "Q", IF(ISNA(VLOOKUP((B57&amp;C57),Autos!C:C,1,FALSE)), "Not in Auto",)),"Check", "No need")</f>
        <v>No need</v>
      </c>
    </row>
    <row r="58" spans="1:21" x14ac:dyDescent="0.2">
      <c r="A58" t="str">
        <f t="shared" si="0"/>
        <v>Ellie SANFORD800m</v>
      </c>
      <c r="B58" t="s">
        <v>237</v>
      </c>
      <c r="C58" s="6" t="s">
        <v>27</v>
      </c>
      <c r="D58" s="5">
        <v>35747</v>
      </c>
      <c r="E58">
        <v>1134</v>
      </c>
      <c r="F58" s="2">
        <v>4</v>
      </c>
      <c r="G58">
        <v>1104</v>
      </c>
      <c r="H58">
        <v>1108</v>
      </c>
      <c r="I58">
        <v>1100</v>
      </c>
      <c r="J58">
        <v>1108</v>
      </c>
      <c r="K58">
        <v>1063</v>
      </c>
      <c r="L58" s="5">
        <v>44282</v>
      </c>
      <c r="M58" s="5">
        <v>44632</v>
      </c>
      <c r="N58" s="5">
        <v>44587</v>
      </c>
      <c r="O58" s="5">
        <v>44546</v>
      </c>
      <c r="P58" s="56">
        <v>44304</v>
      </c>
      <c r="Q58" s="39">
        <f>RANK(E58,$E$3:$E$1048576)</f>
        <v>56</v>
      </c>
      <c r="R58" s="2">
        <f>VLOOKUP(C58,Quals!$A$25:$C$45,3,FALSE)</f>
        <v>1171</v>
      </c>
      <c r="S58" s="2" t="str">
        <f>IF(OR(AND(G58&gt;=R58,L58&gt;=Quals!$F$3,L58&lt;=Quals!$H$3), OR(AND(H58&gt;=R58,M58&gt;=Quals!$F$3,M58&lt;=Quals!$H$3), OR(AND(I58&gt;=R58,N58&gt;=Quals!$F$3,N58&lt;=Quals!$H$3), OR(AND(J58&gt;=R58,O58&gt;=Quals!$F$3,O58&lt;=Quals!$H$3), OR(AND(K58&gt;=R58,P58&gt;=Quals!$F$3,P58&lt;=Quals!$H$3)))))),"Q","")</f>
        <v/>
      </c>
      <c r="T58" s="1" t="str">
        <f>IF(AND(S58 = "Q", IF(ISNA(VLOOKUP((B58&amp;C58),Autos!C:C,1,FALSE)), "Not in Auto",)),"Check", "No need")</f>
        <v>No need</v>
      </c>
    </row>
    <row r="59" spans="1:21" x14ac:dyDescent="0.2">
      <c r="A59" t="str">
        <f t="shared" si="0"/>
        <v>Jessica STENSONmarathon</v>
      </c>
      <c r="B59" t="s">
        <v>499</v>
      </c>
      <c r="C59" s="6" t="s">
        <v>82</v>
      </c>
      <c r="D59" s="5">
        <v>32004</v>
      </c>
      <c r="E59">
        <v>1132</v>
      </c>
      <c r="F59" s="2">
        <v>5</v>
      </c>
      <c r="G59">
        <v>1180</v>
      </c>
      <c r="H59">
        <v>1080</v>
      </c>
      <c r="L59" s="5">
        <v>44486</v>
      </c>
      <c r="M59" s="5">
        <v>44178</v>
      </c>
      <c r="N59" s="5"/>
      <c r="O59" s="5"/>
      <c r="P59" s="56"/>
      <c r="Q59" s="39">
        <f>RANK(E59,$E$3:$E$1048576)</f>
        <v>57</v>
      </c>
      <c r="R59" s="2" t="str">
        <f>VLOOKUP(C59,Quals!$A$25:$C$45,3,FALSE)</f>
        <v>Discr.</v>
      </c>
      <c r="S59" s="2" t="str">
        <f>IF(OR(AND(G59&gt;=R59,L59&gt;=Quals!$F$3,L59&lt;=Quals!$H$3), OR(AND(H59&gt;=R59,M59&gt;=Quals!$F$3,M59&lt;=Quals!$H$3), OR(AND(I59&gt;=R59,N59&gt;=Quals!$F$3,N59&lt;=Quals!$H$3), OR(AND(J59&gt;=R59,O59&gt;=Quals!$F$3,O59&lt;=Quals!$H$3), OR(AND(K59&gt;=R59,P59&gt;=Quals!$F$3,P59&lt;=Quals!$H$3)))))),"Q","")</f>
        <v/>
      </c>
      <c r="T59" s="1" t="str">
        <f>IF(AND(S59 = "Q", IF(ISNA(VLOOKUP((B59&amp;C59),Autos!C:C,1,FALSE)), "Not in Auto",)),"Check", "No need")</f>
        <v>No need</v>
      </c>
    </row>
    <row r="60" spans="1:21" x14ac:dyDescent="0.2">
      <c r="A60" t="str">
        <f t="shared" si="0"/>
        <v>Annie MCGUIRElong-jump</v>
      </c>
      <c r="B60" t="s">
        <v>367</v>
      </c>
      <c r="C60" s="6" t="s">
        <v>37</v>
      </c>
      <c r="D60" s="5">
        <v>37055</v>
      </c>
      <c r="E60">
        <v>1131</v>
      </c>
      <c r="F60" s="2">
        <v>2</v>
      </c>
      <c r="G60">
        <v>1084</v>
      </c>
      <c r="H60">
        <v>1079</v>
      </c>
      <c r="I60">
        <v>1090</v>
      </c>
      <c r="J60">
        <v>1082</v>
      </c>
      <c r="K60">
        <v>1086</v>
      </c>
      <c r="L60" s="5">
        <v>44282</v>
      </c>
      <c r="M60" s="5">
        <v>44304</v>
      </c>
      <c r="N60" s="5">
        <v>44352</v>
      </c>
      <c r="O60" s="5">
        <v>44359</v>
      </c>
      <c r="P60" s="56">
        <v>44302</v>
      </c>
      <c r="Q60" s="39">
        <f>RANK(E60,$E$3:$E$1048576)</f>
        <v>58</v>
      </c>
      <c r="R60" s="2">
        <f>VLOOKUP(C60,Quals!$A$25:$C$45,3,FALSE)</f>
        <v>1178</v>
      </c>
      <c r="S60" s="2" t="str">
        <f>IF(OR(AND(G60&gt;=R60,L60&gt;=Quals!$F$3,L60&lt;=Quals!$H$3), OR(AND(H60&gt;=R60,M60&gt;=Quals!$F$3,M60&lt;=Quals!$H$3), OR(AND(I60&gt;=R60,N60&gt;=Quals!$F$3,N60&lt;=Quals!$H$3), OR(AND(J60&gt;=R60,O60&gt;=Quals!$F$3,O60&lt;=Quals!$H$3), OR(AND(K60&gt;=R60,P60&gt;=Quals!$F$3,P60&lt;=Quals!$H$3)))))),"Q","")</f>
        <v/>
      </c>
      <c r="T60" s="1" t="str">
        <f>IF(AND(S60 = "Q", IF(ISNA(VLOOKUP((B60&amp;C60),Autos!C:C,1,FALSE)), "Not in Auto",)),"Check", "No need")</f>
        <v>No need</v>
      </c>
    </row>
    <row r="61" spans="1:21" x14ac:dyDescent="0.2">
      <c r="A61" t="str">
        <f t="shared" si="0"/>
        <v>Ellie BEER400m</v>
      </c>
      <c r="B61" t="s">
        <v>206</v>
      </c>
      <c r="C61" s="5" t="s">
        <v>26</v>
      </c>
      <c r="D61" s="5">
        <v>37624</v>
      </c>
      <c r="E61">
        <v>1130</v>
      </c>
      <c r="F61" s="2">
        <v>2</v>
      </c>
      <c r="G61">
        <v>1102</v>
      </c>
      <c r="H61">
        <v>1097</v>
      </c>
      <c r="I61">
        <v>1075</v>
      </c>
      <c r="J61">
        <v>1069</v>
      </c>
      <c r="K61">
        <v>1076</v>
      </c>
      <c r="L61" s="5">
        <v>44282</v>
      </c>
      <c r="M61" s="5">
        <v>44303</v>
      </c>
      <c r="N61" s="5">
        <v>44352</v>
      </c>
      <c r="O61" s="5">
        <v>44611</v>
      </c>
      <c r="P61" s="56">
        <v>44394</v>
      </c>
      <c r="Q61" s="39">
        <f>RANK(E61,$E$3:$E$1048576)</f>
        <v>59</v>
      </c>
      <c r="R61" s="2">
        <f>VLOOKUP(C61,Quals!$A$25:$C$45,3,FALSE)</f>
        <v>1152</v>
      </c>
      <c r="S61" s="2" t="str">
        <f>IF(OR(AND(G61&gt;=R61,L61&gt;=Quals!$F$3,L61&lt;=Quals!$H$3), OR(AND(H61&gt;=R61,M61&gt;=Quals!$F$3,M61&lt;=Quals!$H$3), OR(AND(I61&gt;=R61,N61&gt;=Quals!$F$3,N61&lt;=Quals!$H$3), OR(AND(J61&gt;=R61,O61&gt;=Quals!$F$3,O61&lt;=Quals!$H$3), OR(AND(K61&gt;=R61,P61&gt;=Quals!$F$3,P61&lt;=Quals!$H$3)))))),"Q","")</f>
        <v/>
      </c>
      <c r="T61" s="1" t="str">
        <f>IF(AND(S61 = "Q", IF(ISNA(VLOOKUP((B61&amp;C61),Autos!C:C,1,FALSE)), "Not in Auto",)),"Check", "No need")</f>
        <v>No need</v>
      </c>
    </row>
    <row r="62" spans="1:21" x14ac:dyDescent="0.2">
      <c r="A62" t="str">
        <f t="shared" si="0"/>
        <v>Paige CAMPBELL5000m</v>
      </c>
      <c r="B62" t="s">
        <v>195</v>
      </c>
      <c r="C62" s="5" t="s">
        <v>29</v>
      </c>
      <c r="D62" s="5">
        <v>35243</v>
      </c>
      <c r="E62">
        <v>1129</v>
      </c>
      <c r="F62" s="2">
        <v>5</v>
      </c>
      <c r="G62">
        <v>1075</v>
      </c>
      <c r="H62">
        <v>1072</v>
      </c>
      <c r="I62">
        <v>1057</v>
      </c>
      <c r="L62" s="5">
        <v>43641</v>
      </c>
      <c r="M62" s="5">
        <v>44632</v>
      </c>
      <c r="N62" s="5">
        <v>44604</v>
      </c>
      <c r="O62" s="5"/>
      <c r="P62" s="56"/>
      <c r="Q62" s="39">
        <f>RANK(E62,$E$3:$E$1048576)</f>
        <v>60</v>
      </c>
      <c r="R62" s="2">
        <f>VLOOKUP(C62,Quals!$A$25:$C$45,3,FALSE)</f>
        <v>1145</v>
      </c>
      <c r="S62" s="2" t="str">
        <f>IF(OR(AND(G62&gt;=R62,L62&gt;=Quals!$F$3,L62&lt;=Quals!$H$3), OR(AND(H62&gt;=R62,M62&gt;=Quals!$F$3,M62&lt;=Quals!$H$3), OR(AND(I62&gt;=R62,N62&gt;=Quals!$F$3,N62&lt;=Quals!$H$3), OR(AND(J62&gt;=R62,O62&gt;=Quals!$F$3,O62&lt;=Quals!$H$3), OR(AND(K62&gt;=R62,P62&gt;=Quals!$F$3,P62&lt;=Quals!$H$3)))))),"Q","")</f>
        <v/>
      </c>
      <c r="T62" s="1" t="str">
        <f>IF(AND(S62 = "Q", IF(ISNA(VLOOKUP((B62&amp;C62),Autos!C:C,1,FALSE)), "Not in Auto",)),"Check", "No need")</f>
        <v>No need</v>
      </c>
    </row>
    <row r="63" spans="1:21" x14ac:dyDescent="0.2">
      <c r="A63" t="str">
        <f t="shared" si="0"/>
        <v>Lauren RYAN10000m</v>
      </c>
      <c r="B63" t="s">
        <v>273</v>
      </c>
      <c r="C63" s="5" t="s">
        <v>30</v>
      </c>
      <c r="D63" s="5">
        <v>35869</v>
      </c>
      <c r="E63">
        <v>1126</v>
      </c>
      <c r="F63" s="2">
        <v>6</v>
      </c>
      <c r="G63">
        <v>1125</v>
      </c>
      <c r="H63">
        <v>1088</v>
      </c>
      <c r="L63" s="5">
        <v>44222</v>
      </c>
      <c r="M63" s="5">
        <v>44178</v>
      </c>
      <c r="N63" s="5"/>
      <c r="O63" s="5"/>
      <c r="P63" s="56"/>
      <c r="Q63" s="39">
        <f>RANK(E63,$E$3:$E$1048576)</f>
        <v>61</v>
      </c>
      <c r="R63" s="2">
        <f>VLOOKUP(C63,Quals!$A$25:$C$45,3,FALSE)</f>
        <v>1171</v>
      </c>
      <c r="S63" s="2" t="str">
        <f>IF(OR(AND(G63&gt;=R63,L63&gt;=Quals!$F$3,L63&lt;=Quals!$H$3), OR(AND(H63&gt;=R63,M63&gt;=Quals!$F$3,M63&lt;=Quals!$H$3), OR(AND(I63&gt;=R63,N63&gt;=Quals!$F$3,N63&lt;=Quals!$H$3), OR(AND(J63&gt;=R63,O63&gt;=Quals!$F$3,O63&lt;=Quals!$H$3), OR(AND(K63&gt;=R63,P63&gt;=Quals!$F$3,P63&lt;=Quals!$H$3)))))),"Q","")</f>
        <v/>
      </c>
      <c r="T63" s="1" t="str">
        <f>IF(AND(S63 = "Q", IF(ISNA(VLOOKUP((B63&amp;C63),Autos!C:C,1,FALSE)), "Not in Auto",)),"Check", "No need")</f>
        <v>No need</v>
      </c>
    </row>
    <row r="64" spans="1:21" x14ac:dyDescent="0.2">
      <c r="A64" t="str">
        <f t="shared" si="0"/>
        <v>Lauren RYAN1500m</v>
      </c>
      <c r="B64" t="s">
        <v>273</v>
      </c>
      <c r="C64" s="6" t="s">
        <v>28</v>
      </c>
      <c r="D64" s="5">
        <v>35869</v>
      </c>
      <c r="E64">
        <v>1123</v>
      </c>
      <c r="F64" s="2">
        <v>4</v>
      </c>
      <c r="G64">
        <v>1095</v>
      </c>
      <c r="H64">
        <v>1110</v>
      </c>
      <c r="I64">
        <v>1109</v>
      </c>
      <c r="J64">
        <v>1099</v>
      </c>
      <c r="K64">
        <v>1086</v>
      </c>
      <c r="L64" s="5">
        <v>44303</v>
      </c>
      <c r="M64" s="5">
        <v>44280</v>
      </c>
      <c r="N64" s="5">
        <v>44301</v>
      </c>
      <c r="O64" s="5">
        <v>44589</v>
      </c>
      <c r="P64" s="56">
        <v>44575</v>
      </c>
      <c r="Q64" s="39">
        <f>RANK(E64,$E$3:$E$1048576)</f>
        <v>62</v>
      </c>
      <c r="R64" s="2">
        <f>VLOOKUP(C64,Quals!$A$25:$C$45,3,FALSE)</f>
        <v>1172</v>
      </c>
      <c r="S64" s="2" t="str">
        <f>IF(OR(AND(G64&gt;=R64,L64&gt;=Quals!$F$3,L64&lt;=Quals!$H$3), OR(AND(H64&gt;=R64,M64&gt;=Quals!$F$3,M64&lt;=Quals!$H$3), OR(AND(I64&gt;=R64,N64&gt;=Quals!$F$3,N64&lt;=Quals!$H$3), OR(AND(J64&gt;=R64,O64&gt;=Quals!$F$3,O64&lt;=Quals!$H$3), OR(AND(K64&gt;=R64,P64&gt;=Quals!$F$3,P64&lt;=Quals!$H$3)))))),"Q","")</f>
        <v/>
      </c>
      <c r="T64" s="1" t="str">
        <f>IF(AND(S64 = "Q", IF(ISNA(VLOOKUP((B64&amp;C64),Autos!C:C,1,FALSE)), "Not in Auto",)),"Check", "No need")</f>
        <v>No need</v>
      </c>
    </row>
    <row r="65" spans="1:20" x14ac:dyDescent="0.2">
      <c r="A65" t="str">
        <f t="shared" si="0"/>
        <v>Torrie LEWIS200m</v>
      </c>
      <c r="B65" t="s">
        <v>104</v>
      </c>
      <c r="C65" s="5" t="s">
        <v>25</v>
      </c>
      <c r="D65" s="5">
        <v>38360</v>
      </c>
      <c r="E65">
        <v>1122</v>
      </c>
      <c r="F65" s="2">
        <v>3</v>
      </c>
      <c r="G65">
        <v>1064</v>
      </c>
      <c r="H65">
        <v>1096</v>
      </c>
      <c r="I65">
        <v>1121</v>
      </c>
      <c r="J65">
        <v>1096</v>
      </c>
      <c r="K65">
        <v>1099</v>
      </c>
      <c r="L65" s="5">
        <v>44282</v>
      </c>
      <c r="M65" s="5">
        <v>44604</v>
      </c>
      <c r="N65" s="5">
        <v>44626</v>
      </c>
      <c r="O65" s="5">
        <v>44305</v>
      </c>
      <c r="P65" s="56">
        <v>44506</v>
      </c>
      <c r="Q65" s="39">
        <f>RANK(E65,$E$3:$E$1048576)</f>
        <v>63</v>
      </c>
      <c r="R65" s="2">
        <f>VLOOKUP(C65,Quals!$A$25:$C$45,3,FALSE)</f>
        <v>1155</v>
      </c>
      <c r="S65" s="2" t="str">
        <f>IF(OR(AND(G65&gt;=R65,L65&gt;=Quals!$F$3,L65&lt;=Quals!$H$3), OR(AND(H65&gt;=R65,M65&gt;=Quals!$F$3,M65&lt;=Quals!$H$3), OR(AND(I65&gt;=R65,N65&gt;=Quals!$F$3,N65&lt;=Quals!$H$3), OR(AND(J65&gt;=R65,O65&gt;=Quals!$F$3,O65&lt;=Quals!$H$3), OR(AND(K65&gt;=R65,P65&gt;=Quals!$F$3,P65&lt;=Quals!$H$3)))))),"Q","")</f>
        <v/>
      </c>
      <c r="T65" s="1" t="str">
        <f>IF(AND(S65 = "Q", IF(ISNA(VLOOKUP((B65&amp;C65),Autos!C:C,1,FALSE)), "Not in Auto",)),"Check", "No need")</f>
        <v>No need</v>
      </c>
    </row>
    <row r="66" spans="1:20" x14ac:dyDescent="0.2">
      <c r="A66" t="str">
        <f t="shared" si="0"/>
        <v>Monique QUIRK200m</v>
      </c>
      <c r="B66" t="s">
        <v>107</v>
      </c>
      <c r="C66" s="5" t="s">
        <v>25</v>
      </c>
      <c r="D66" s="5">
        <v>37030</v>
      </c>
      <c r="E66">
        <v>1121</v>
      </c>
      <c r="F66" s="2">
        <v>4</v>
      </c>
      <c r="G66">
        <v>1059</v>
      </c>
      <c r="H66">
        <v>1059</v>
      </c>
      <c r="I66">
        <v>1096</v>
      </c>
      <c r="J66">
        <v>1073</v>
      </c>
      <c r="K66">
        <v>1091</v>
      </c>
      <c r="L66" s="5">
        <v>44304</v>
      </c>
      <c r="M66" s="5">
        <v>44282</v>
      </c>
      <c r="N66" s="5">
        <v>44612</v>
      </c>
      <c r="O66" s="5">
        <v>44352</v>
      </c>
      <c r="P66" s="56">
        <v>44626</v>
      </c>
      <c r="Q66" s="39">
        <f>RANK(E66,$E$3:$E$1048576)</f>
        <v>64</v>
      </c>
      <c r="R66" s="2">
        <f>VLOOKUP(C66,Quals!$A$25:$C$45,3,FALSE)</f>
        <v>1155</v>
      </c>
      <c r="S66" s="2" t="str">
        <f>IF(OR(AND(G66&gt;=R66,L66&gt;=Quals!$F$3,L66&lt;=Quals!$H$3), OR(AND(H66&gt;=R66,M66&gt;=Quals!$F$3,M66&lt;=Quals!$H$3), OR(AND(I66&gt;=R66,N66&gt;=Quals!$F$3,N66&lt;=Quals!$H$3), OR(AND(J66&gt;=R66,O66&gt;=Quals!$F$3,O66&lt;=Quals!$H$3), OR(AND(K66&gt;=R66,P66&gt;=Quals!$F$3,P66&lt;=Quals!$H$3)))))),"Q","")</f>
        <v/>
      </c>
      <c r="T66" s="1" t="str">
        <f>IF(AND(S66 = "Q", IF(ISNA(VLOOKUP((B66&amp;C66),Autos!C:C,1,FALSE)), "Not in Auto",)),"Check", "No need")</f>
        <v>No need</v>
      </c>
    </row>
    <row r="67" spans="1:20" x14ac:dyDescent="0.2">
      <c r="A67" t="str">
        <f t="shared" si="0"/>
        <v>Maudie SKYRING1500m</v>
      </c>
      <c r="B67" t="s">
        <v>272</v>
      </c>
      <c r="C67" s="5" t="s">
        <v>28</v>
      </c>
      <c r="D67" s="5">
        <v>35529</v>
      </c>
      <c r="E67">
        <v>1121</v>
      </c>
      <c r="F67" s="2">
        <v>5</v>
      </c>
      <c r="G67">
        <v>1127</v>
      </c>
      <c r="H67">
        <v>1115</v>
      </c>
      <c r="I67">
        <v>1128</v>
      </c>
      <c r="J67">
        <v>1100</v>
      </c>
      <c r="K67">
        <v>1098</v>
      </c>
      <c r="L67" s="5">
        <v>44331</v>
      </c>
      <c r="M67" s="5">
        <v>44302</v>
      </c>
      <c r="N67" s="5">
        <v>44357</v>
      </c>
      <c r="O67" s="5">
        <v>44589</v>
      </c>
      <c r="P67" s="56">
        <v>44345</v>
      </c>
      <c r="Q67" s="39">
        <f>RANK(E67,$E$3:$E$1048576)</f>
        <v>64</v>
      </c>
      <c r="R67" s="2">
        <f>VLOOKUP(C67,Quals!$A$25:$C$45,3,FALSE)</f>
        <v>1172</v>
      </c>
      <c r="S67" s="2" t="str">
        <f>IF(OR(AND(G67&gt;=R67,L67&gt;=Quals!$F$3,L67&lt;=Quals!$H$3), OR(AND(H67&gt;=R67,M67&gt;=Quals!$F$3,M67&lt;=Quals!$H$3), OR(AND(I67&gt;=R67,N67&gt;=Quals!$F$3,N67&lt;=Quals!$H$3), OR(AND(J67&gt;=R67,O67&gt;=Quals!$F$3,O67&lt;=Quals!$H$3), OR(AND(K67&gt;=R67,P67&gt;=Quals!$F$3,P67&lt;=Quals!$H$3)))))),"Q","")</f>
        <v/>
      </c>
      <c r="T67" s="1" t="str">
        <f>IF(AND(S67 = "Q", IF(ISNA(VLOOKUP((B67&amp;C67),Autos!C:C,1,FALSE)), "Not in Auto",)),"Check", "No need")</f>
        <v>No need</v>
      </c>
    </row>
    <row r="68" spans="1:20" x14ac:dyDescent="0.2">
      <c r="A68" t="str">
        <f t="shared" ref="A68:A131" si="1">B68&amp;C68</f>
        <v>Annabelle EASTMAN3000msc</v>
      </c>
      <c r="B68" t="s">
        <v>297</v>
      </c>
      <c r="C68" s="6" t="s">
        <v>34</v>
      </c>
      <c r="D68" s="5">
        <v>36546</v>
      </c>
      <c r="E68">
        <v>1121</v>
      </c>
      <c r="F68" s="2">
        <v>8</v>
      </c>
      <c r="G68">
        <v>1131</v>
      </c>
      <c r="H68">
        <v>1112</v>
      </c>
      <c r="I68">
        <v>1108</v>
      </c>
      <c r="L68" s="5">
        <v>44357</v>
      </c>
      <c r="M68" s="5">
        <v>44317</v>
      </c>
      <c r="N68" s="5">
        <v>44345</v>
      </c>
      <c r="O68" s="5"/>
      <c r="P68" s="56"/>
      <c r="Q68" s="39">
        <f>RANK(E68,$E$3:$E$1048576)</f>
        <v>64</v>
      </c>
      <c r="R68" s="2">
        <f>VLOOKUP(C68,Quals!$A$25:$C$45,3,FALSE)</f>
        <v>1169</v>
      </c>
      <c r="S68" s="2" t="str">
        <f>IF(OR(AND(G68&gt;=R68,L68&gt;=Quals!$F$3,L68&lt;=Quals!$H$3), OR(AND(H68&gt;=R68,M68&gt;=Quals!$F$3,M68&lt;=Quals!$H$3), OR(AND(I68&gt;=R68,N68&gt;=Quals!$F$3,N68&lt;=Quals!$H$3), OR(AND(J68&gt;=R68,O68&gt;=Quals!$F$3,O68&lt;=Quals!$H$3), OR(AND(K68&gt;=R68,P68&gt;=Quals!$F$3,P68&lt;=Quals!$H$3)))))),"Q","")</f>
        <v/>
      </c>
      <c r="T68" s="1" t="str">
        <f>IF(AND(S68 = "Q", IF(ISNA(VLOOKUP((B68&amp;C68),Autos!C:C,1,FALSE)), "Not in Auto",)),"Check", "No need")</f>
        <v>No need</v>
      </c>
    </row>
    <row r="69" spans="1:20" x14ac:dyDescent="0.2">
      <c r="A69" t="str">
        <f t="shared" si="1"/>
        <v>Caitlin ADAMS5000m</v>
      </c>
      <c r="B69" t="s">
        <v>310</v>
      </c>
      <c r="C69" s="5" t="s">
        <v>29</v>
      </c>
      <c r="D69" s="5">
        <v>35618</v>
      </c>
      <c r="E69">
        <v>1121</v>
      </c>
      <c r="F69" s="2">
        <v>6</v>
      </c>
      <c r="G69">
        <v>1107</v>
      </c>
      <c r="H69">
        <v>1121</v>
      </c>
      <c r="I69">
        <v>1081</v>
      </c>
      <c r="L69" s="5">
        <v>44359</v>
      </c>
      <c r="M69" s="5">
        <v>44286</v>
      </c>
      <c r="N69" s="5">
        <v>44604</v>
      </c>
      <c r="O69" s="5"/>
      <c r="P69" s="56"/>
      <c r="Q69" s="39">
        <f>RANK(E69,$E$3:$E$1048576)</f>
        <v>64</v>
      </c>
      <c r="R69" s="2">
        <f>VLOOKUP(C69,Quals!$A$25:$C$45,3,FALSE)</f>
        <v>1145</v>
      </c>
      <c r="S69" s="2" t="str">
        <f>IF(OR(AND(G69&gt;=R69,L69&gt;=Quals!$F$3,L69&lt;=Quals!$H$3), OR(AND(H69&gt;=R69,M69&gt;=Quals!$F$3,M69&lt;=Quals!$H$3), OR(AND(I69&gt;=R69,N69&gt;=Quals!$F$3,N69&lt;=Quals!$H$3), OR(AND(J69&gt;=R69,O69&gt;=Quals!$F$3,O69&lt;=Quals!$H$3), OR(AND(K69&gt;=R69,P69&gt;=Quals!$F$3,P69&lt;=Quals!$H$3)))))),"Q","")</f>
        <v/>
      </c>
      <c r="T69" s="1" t="str">
        <f>IF(AND(S69 = "Q", IF(ISNA(VLOOKUP((B69&amp;C69),Autos!C:C,1,FALSE)), "Not in Auto",)),"Check", "No need")</f>
        <v>No need</v>
      </c>
    </row>
    <row r="70" spans="1:20" x14ac:dyDescent="0.2">
      <c r="A70" t="str">
        <f t="shared" si="1"/>
        <v>Eloise WELLINGS10000m</v>
      </c>
      <c r="B70" t="s">
        <v>311</v>
      </c>
      <c r="C70" s="5" t="s">
        <v>30</v>
      </c>
      <c r="D70" s="5">
        <v>30264</v>
      </c>
      <c r="E70">
        <v>1121</v>
      </c>
      <c r="F70" s="2">
        <v>7</v>
      </c>
      <c r="G70">
        <v>1086</v>
      </c>
      <c r="H70">
        <v>1106</v>
      </c>
      <c r="L70" s="5">
        <v>44587</v>
      </c>
      <c r="M70" s="5">
        <v>44535</v>
      </c>
      <c r="N70" s="5"/>
      <c r="O70" s="5"/>
      <c r="P70" s="56"/>
      <c r="Q70" s="39">
        <f>RANK(E70,$E$3:$E$1048576)</f>
        <v>64</v>
      </c>
      <c r="R70" s="2">
        <f>VLOOKUP(C70,Quals!$A$25:$C$45,3,FALSE)</f>
        <v>1171</v>
      </c>
      <c r="S70" s="2" t="str">
        <f>IF(OR(AND(G70&gt;=R70,L70&gt;=Quals!$F$3,L70&lt;=Quals!$H$3), OR(AND(H70&gt;=R70,M70&gt;=Quals!$F$3,M70&lt;=Quals!$H$3), OR(AND(I70&gt;=R70,N70&gt;=Quals!$F$3,N70&lt;=Quals!$H$3), OR(AND(J70&gt;=R70,O70&gt;=Quals!$F$3,O70&lt;=Quals!$H$3), OR(AND(K70&gt;=R70,P70&gt;=Quals!$F$3,P70&lt;=Quals!$H$3)))))),"Q","")</f>
        <v/>
      </c>
      <c r="T70" s="1" t="str">
        <f>IF(AND(S70 = "Q", IF(ISNA(VLOOKUP((B70&amp;C70),Autos!C:C,1,FALSE)), "Not in Auto",)),"Check", "No need")</f>
        <v>No need</v>
      </c>
    </row>
    <row r="71" spans="1:20" x14ac:dyDescent="0.2">
      <c r="A71" t="str">
        <f t="shared" si="1"/>
        <v>Genevieve COWIE400mh</v>
      </c>
      <c r="B71" t="s">
        <v>355</v>
      </c>
      <c r="C71" s="5" t="s">
        <v>33</v>
      </c>
      <c r="D71" s="5">
        <v>34815</v>
      </c>
      <c r="E71">
        <v>1120</v>
      </c>
      <c r="F71" s="2">
        <v>4</v>
      </c>
      <c r="G71">
        <v>1066</v>
      </c>
      <c r="H71">
        <v>1074</v>
      </c>
      <c r="I71">
        <v>1057</v>
      </c>
      <c r="J71">
        <v>1023</v>
      </c>
      <c r="K71">
        <v>1062</v>
      </c>
      <c r="L71" s="5">
        <v>43643</v>
      </c>
      <c r="M71" s="5">
        <v>44304</v>
      </c>
      <c r="N71" s="5">
        <v>44280</v>
      </c>
      <c r="O71" s="5">
        <v>43641</v>
      </c>
      <c r="P71" s="56">
        <v>44611</v>
      </c>
      <c r="Q71" s="39">
        <f>RANK(E71,$E$3:$E$1048576)</f>
        <v>69</v>
      </c>
      <c r="R71" s="2">
        <f>VLOOKUP(C71,Quals!$A$25:$C$45,3,FALSE)</f>
        <v>1160</v>
      </c>
      <c r="S71" s="2" t="str">
        <f>IF(OR(AND(G71&gt;=R71,L71&gt;=Quals!$F$3,L71&lt;=Quals!$H$3), OR(AND(H71&gt;=R71,M71&gt;=Quals!$F$3,M71&lt;=Quals!$H$3), OR(AND(I71&gt;=R71,N71&gt;=Quals!$F$3,N71&lt;=Quals!$H$3), OR(AND(J71&gt;=R71,O71&gt;=Quals!$F$3,O71&lt;=Quals!$H$3), OR(AND(K71&gt;=R71,P71&gt;=Quals!$F$3,P71&lt;=Quals!$H$3)))))),"Q","")</f>
        <v/>
      </c>
      <c r="T71" s="1" t="str">
        <f>IF(AND(S71 = "Q", IF(ISNA(VLOOKUP((B71&amp;C71),Autos!C:C,1,FALSE)), "Not in Auto",)),"Check", "No need")</f>
        <v>No need</v>
      </c>
    </row>
    <row r="72" spans="1:20" x14ac:dyDescent="0.2">
      <c r="A72" t="str">
        <f t="shared" si="1"/>
        <v>Tara PALM10000m</v>
      </c>
      <c r="B72" t="s">
        <v>323</v>
      </c>
      <c r="C72" s="5" t="s">
        <v>30</v>
      </c>
      <c r="D72" s="5">
        <v>31256</v>
      </c>
      <c r="E72">
        <v>1118</v>
      </c>
      <c r="F72" s="2">
        <v>8</v>
      </c>
      <c r="G72">
        <v>1127</v>
      </c>
      <c r="H72">
        <v>1090</v>
      </c>
      <c r="L72" s="5">
        <v>44178</v>
      </c>
      <c r="M72" s="5">
        <v>44222</v>
      </c>
      <c r="N72" s="5"/>
      <c r="O72" s="5"/>
      <c r="P72" s="56"/>
      <c r="Q72" s="39">
        <f>RANK(E72,$E$3:$E$1048576)</f>
        <v>70</v>
      </c>
      <c r="R72" s="2">
        <f>VLOOKUP(C72,Quals!$A$25:$C$45,3,FALSE)</f>
        <v>1171</v>
      </c>
      <c r="S72" s="2" t="str">
        <f>IF(OR(AND(G72&gt;=R72,L72&gt;=Quals!$F$3,L72&lt;=Quals!$H$3), OR(AND(H72&gt;=R72,M72&gt;=Quals!$F$3,M72&lt;=Quals!$H$3), OR(AND(I72&gt;=R72,N72&gt;=Quals!$F$3,N72&lt;=Quals!$H$3), OR(AND(J72&gt;=R72,O72&gt;=Quals!$F$3,O72&lt;=Quals!$H$3), OR(AND(K72&gt;=R72,P72&gt;=Quals!$F$3,P72&lt;=Quals!$H$3)))))),"Q","")</f>
        <v/>
      </c>
      <c r="T72" s="1" t="str">
        <f>IF(AND(S72 = "Q", IF(ISNA(VLOOKUP((B72&amp;C72),Autos!C:C,1,FALSE)), "Not in Auto",)),"Check", "No need")</f>
        <v>No need</v>
      </c>
    </row>
    <row r="73" spans="1:20" x14ac:dyDescent="0.2">
      <c r="A73" t="str">
        <f t="shared" si="1"/>
        <v>Clare O'BRIEN10000m</v>
      </c>
      <c r="B73" t="s">
        <v>312</v>
      </c>
      <c r="C73" s="5" t="s">
        <v>30</v>
      </c>
      <c r="D73" s="5">
        <v>36173</v>
      </c>
      <c r="E73">
        <v>1118</v>
      </c>
      <c r="F73" s="2">
        <v>9</v>
      </c>
      <c r="G73">
        <v>1107</v>
      </c>
      <c r="H73">
        <v>1101</v>
      </c>
      <c r="L73" s="5">
        <v>44357</v>
      </c>
      <c r="M73" s="5">
        <v>44288</v>
      </c>
      <c r="N73" s="5"/>
      <c r="O73" s="5"/>
      <c r="P73" s="56"/>
      <c r="Q73" s="39">
        <f>RANK(E73,$E$3:$E$1048576)</f>
        <v>70</v>
      </c>
      <c r="R73" s="2">
        <f>VLOOKUP(C73,Quals!$A$25:$C$45,3,FALSE)</f>
        <v>1171</v>
      </c>
      <c r="S73" s="2" t="str">
        <f>IF(OR(AND(G73&gt;=R73,L73&gt;=Quals!$F$3,L73&lt;=Quals!$H$3), OR(AND(H73&gt;=R73,M73&gt;=Quals!$F$3,M73&lt;=Quals!$H$3), OR(AND(I73&gt;=R73,N73&gt;=Quals!$F$3,N73&lt;=Quals!$H$3), OR(AND(J73&gt;=R73,O73&gt;=Quals!$F$3,O73&lt;=Quals!$H$3), OR(AND(K73&gt;=R73,P73&gt;=Quals!$F$3,P73&lt;=Quals!$H$3)))))),"Q","")</f>
        <v/>
      </c>
      <c r="T73" s="1" t="str">
        <f>IF(AND(S73 = "Q", IF(ISNA(VLOOKUP((B73&amp;C73),Autos!C:C,1,FALSE)), "Not in Auto",)),"Check", "No need")</f>
        <v>No need</v>
      </c>
    </row>
    <row r="74" spans="1:20" x14ac:dyDescent="0.2">
      <c r="A74" t="str">
        <f t="shared" si="1"/>
        <v>Alexandra HULLEYhammer-throw</v>
      </c>
      <c r="B74" t="s">
        <v>474</v>
      </c>
      <c r="C74" t="s">
        <v>42</v>
      </c>
      <c r="D74" s="5">
        <v>35635</v>
      </c>
      <c r="E74">
        <v>1117</v>
      </c>
      <c r="F74" s="2">
        <v>1</v>
      </c>
      <c r="G74">
        <v>1025</v>
      </c>
      <c r="H74">
        <v>1076</v>
      </c>
      <c r="I74">
        <v>1014</v>
      </c>
      <c r="J74">
        <v>1079</v>
      </c>
      <c r="K74">
        <v>1060</v>
      </c>
      <c r="L74" s="5">
        <v>43644</v>
      </c>
      <c r="M74" s="5">
        <v>44632</v>
      </c>
      <c r="N74" s="5">
        <v>44303</v>
      </c>
      <c r="O74" s="5">
        <v>44548</v>
      </c>
      <c r="P74" s="56">
        <v>44577</v>
      </c>
      <c r="Q74" s="39">
        <f>RANK(E74,$E$3:$E$1048576)</f>
        <v>72</v>
      </c>
      <c r="R74" s="2">
        <f>VLOOKUP(C74,Quals!$A$25:$C$45,3,FALSE)</f>
        <v>1134</v>
      </c>
      <c r="S74" s="2" t="str">
        <f>IF(OR(AND(G74&gt;=R74,L74&gt;=Quals!$F$3,L74&lt;=Quals!$H$3), OR(AND(H74&gt;=R74,M74&gt;=Quals!$F$3,M74&lt;=Quals!$H$3), OR(AND(I74&gt;=R74,N74&gt;=Quals!$F$3,N74&lt;=Quals!$H$3), OR(AND(J74&gt;=R74,O74&gt;=Quals!$F$3,O74&lt;=Quals!$H$3), OR(AND(K74&gt;=R74,P74&gt;=Quals!$F$3,P74&lt;=Quals!$H$3)))))),"Q","")</f>
        <v/>
      </c>
      <c r="T74" s="1" t="str">
        <f>IF(AND(S74 = "Q", IF(ISNA(VLOOKUP((B74&amp;C74),Autos!C:C,1,FALSE)), "Not in Auto",)),"Check", "No need")</f>
        <v>No need</v>
      </c>
    </row>
    <row r="75" spans="1:20" x14ac:dyDescent="0.2">
      <c r="A75" t="str">
        <f t="shared" si="1"/>
        <v>Leanne POMPEANI10000m</v>
      </c>
      <c r="B75" t="s">
        <v>314</v>
      </c>
      <c r="C75" s="5" t="s">
        <v>30</v>
      </c>
      <c r="D75" s="5">
        <v>35241</v>
      </c>
      <c r="E75">
        <v>1116</v>
      </c>
      <c r="F75" s="2">
        <v>10</v>
      </c>
      <c r="G75">
        <v>1091</v>
      </c>
      <c r="H75">
        <v>1116</v>
      </c>
      <c r="L75" s="5">
        <v>44222</v>
      </c>
      <c r="M75" s="5">
        <v>44318</v>
      </c>
      <c r="N75" s="5"/>
      <c r="O75" s="5"/>
      <c r="P75" s="56"/>
      <c r="Q75" s="39">
        <f>RANK(E75,$E$3:$E$1048576)</f>
        <v>73</v>
      </c>
      <c r="R75" s="2">
        <f>VLOOKUP(C75,Quals!$A$25:$C$45,3,FALSE)</f>
        <v>1171</v>
      </c>
      <c r="S75" s="2" t="str">
        <f>IF(OR(AND(G75&gt;=R75,L75&gt;=Quals!$F$3,L75&lt;=Quals!$H$3), OR(AND(H75&gt;=R75,M75&gt;=Quals!$F$3,M75&lt;=Quals!$H$3), OR(AND(I75&gt;=R75,N75&gt;=Quals!$F$3,N75&lt;=Quals!$H$3), OR(AND(J75&gt;=R75,O75&gt;=Quals!$F$3,O75&lt;=Quals!$H$3), OR(AND(K75&gt;=R75,P75&gt;=Quals!$F$3,P75&lt;=Quals!$H$3)))))),"Q","")</f>
        <v/>
      </c>
      <c r="T75" s="1" t="str">
        <f>IF(AND(S75 = "Q", IF(ISNA(VLOOKUP((B75&amp;C75),Autos!C:C,1,FALSE)), "Not in Auto",)),"Check", "No need")</f>
        <v>No need</v>
      </c>
    </row>
    <row r="76" spans="1:20" x14ac:dyDescent="0.2">
      <c r="A76" t="str">
        <f t="shared" si="1"/>
        <v>Melissa DUNCAN1500m</v>
      </c>
      <c r="B76" t="s">
        <v>274</v>
      </c>
      <c r="C76" s="6" t="s">
        <v>28</v>
      </c>
      <c r="D76" s="5">
        <v>32903</v>
      </c>
      <c r="E76">
        <v>1115</v>
      </c>
      <c r="F76" s="2">
        <v>6</v>
      </c>
      <c r="G76">
        <v>1108</v>
      </c>
      <c r="H76">
        <v>1123</v>
      </c>
      <c r="I76">
        <v>1107</v>
      </c>
      <c r="J76">
        <v>1064</v>
      </c>
      <c r="K76">
        <v>1060</v>
      </c>
      <c r="L76" s="5">
        <v>44280</v>
      </c>
      <c r="M76" s="5">
        <v>44287</v>
      </c>
      <c r="N76" s="5">
        <v>44372</v>
      </c>
      <c r="O76" s="5">
        <v>44587</v>
      </c>
      <c r="P76" s="56">
        <v>44366</v>
      </c>
      <c r="Q76" s="39">
        <f>RANK(E76,$E$3:$E$1048576)</f>
        <v>74</v>
      </c>
      <c r="R76" s="2">
        <f>VLOOKUP(C76,Quals!$A$25:$C$45,3,FALSE)</f>
        <v>1172</v>
      </c>
      <c r="S76" s="2" t="str">
        <f>IF(OR(AND(G76&gt;=R76,L76&gt;=Quals!$F$3,L76&lt;=Quals!$H$3), OR(AND(H76&gt;=R76,M76&gt;=Quals!$F$3,M76&lt;=Quals!$H$3), OR(AND(I76&gt;=R76,N76&gt;=Quals!$F$3,N76&lt;=Quals!$H$3), OR(AND(J76&gt;=R76,O76&gt;=Quals!$F$3,O76&lt;=Quals!$H$3), OR(AND(K76&gt;=R76,P76&gt;=Quals!$F$3,P76&lt;=Quals!$H$3)))))),"Q","")</f>
        <v/>
      </c>
      <c r="T76" s="1" t="str">
        <f>IF(AND(S76 = "Q", IF(ISNA(VLOOKUP((B76&amp;C76),Autos!C:C,1,FALSE)), "Not in Auto",)),"Check", "No need")</f>
        <v>No need</v>
      </c>
    </row>
    <row r="77" spans="1:20" x14ac:dyDescent="0.2">
      <c r="A77" t="str">
        <f t="shared" si="1"/>
        <v>Samantha DALElong-jump</v>
      </c>
      <c r="B77" t="s">
        <v>368</v>
      </c>
      <c r="C77" s="5" t="s">
        <v>37</v>
      </c>
      <c r="D77" s="5">
        <v>37072</v>
      </c>
      <c r="E77">
        <v>1114</v>
      </c>
      <c r="F77" s="2">
        <v>3</v>
      </c>
      <c r="G77">
        <v>1152</v>
      </c>
      <c r="H77">
        <v>1068</v>
      </c>
      <c r="I77">
        <v>1064</v>
      </c>
      <c r="J77">
        <v>1053</v>
      </c>
      <c r="K77">
        <v>1032</v>
      </c>
      <c r="L77" s="5">
        <v>44626</v>
      </c>
      <c r="M77" s="5">
        <v>44282</v>
      </c>
      <c r="N77" s="5">
        <v>44304</v>
      </c>
      <c r="O77" s="5">
        <v>44590</v>
      </c>
      <c r="P77" s="56">
        <v>44597</v>
      </c>
      <c r="Q77" s="39">
        <f>RANK(E77,$E$3:$E$1048576)</f>
        <v>75</v>
      </c>
      <c r="R77" s="2">
        <f>VLOOKUP(C77,Quals!$A$25:$C$45,3,FALSE)</f>
        <v>1178</v>
      </c>
      <c r="S77" s="2" t="str">
        <f>IF(OR(AND(G77&gt;=R77,L77&gt;=Quals!$F$3,L77&lt;=Quals!$H$3), OR(AND(H77&gt;=R77,M77&gt;=Quals!$F$3,M77&lt;=Quals!$H$3), OR(AND(I77&gt;=R77,N77&gt;=Quals!$F$3,N77&lt;=Quals!$H$3), OR(AND(J77&gt;=R77,O77&gt;=Quals!$F$3,O77&lt;=Quals!$H$3), OR(AND(K77&gt;=R77,P77&gt;=Quals!$F$3,P77&lt;=Quals!$H$3)))))),"Q","")</f>
        <v/>
      </c>
      <c r="T77" s="1" t="str">
        <f>IF(AND(S77 = "Q", IF(ISNA(VLOOKUP((B77&amp;C77),Autos!C:C,1,FALSE)), "Not in Auto",)),"Check", "No need")</f>
        <v>No need</v>
      </c>
    </row>
    <row r="78" spans="1:20" x14ac:dyDescent="0.2">
      <c r="A78" t="str">
        <f t="shared" si="1"/>
        <v>Kristie EDWARDS200m</v>
      </c>
      <c r="B78" t="s">
        <v>109</v>
      </c>
      <c r="C78" s="5" t="s">
        <v>25</v>
      </c>
      <c r="D78" s="5">
        <v>36580</v>
      </c>
      <c r="E78">
        <v>1112</v>
      </c>
      <c r="F78" s="2">
        <v>5</v>
      </c>
      <c r="G78">
        <v>1123</v>
      </c>
      <c r="H78">
        <v>1098</v>
      </c>
      <c r="I78">
        <v>1099</v>
      </c>
      <c r="J78">
        <v>1085</v>
      </c>
      <c r="K78">
        <v>1031</v>
      </c>
      <c r="L78" s="5">
        <v>44506</v>
      </c>
      <c r="M78" s="5">
        <v>44612</v>
      </c>
      <c r="N78" s="5">
        <v>44626</v>
      </c>
      <c r="O78" s="5">
        <v>44527</v>
      </c>
      <c r="P78" s="56">
        <v>44282</v>
      </c>
      <c r="Q78" s="39">
        <f>RANK(E78,$E$3:$E$1048576)</f>
        <v>76</v>
      </c>
      <c r="R78" s="2">
        <f>VLOOKUP(C78,Quals!$A$25:$C$45,3,FALSE)</f>
        <v>1155</v>
      </c>
      <c r="S78" s="2" t="str">
        <f>IF(OR(AND(G78&gt;=R78,L78&gt;=Quals!$F$3,L78&lt;=Quals!$H$3), OR(AND(H78&gt;=R78,M78&gt;=Quals!$F$3,M78&lt;=Quals!$H$3), OR(AND(I78&gt;=R78,N78&gt;=Quals!$F$3,N78&lt;=Quals!$H$3), OR(AND(J78&gt;=R78,O78&gt;=Quals!$F$3,O78&lt;=Quals!$H$3), OR(AND(K78&gt;=R78,P78&gt;=Quals!$F$3,P78&lt;=Quals!$H$3)))))),"Q","")</f>
        <v/>
      </c>
      <c r="T78" s="1" t="str">
        <f>IF(AND(S78 = "Q", IF(ISNA(VLOOKUP((B78&amp;C78),Autos!C:C,1,FALSE)), "Not in Auto",)),"Check", "No need")</f>
        <v>No need</v>
      </c>
    </row>
    <row r="79" spans="1:20" x14ac:dyDescent="0.2">
      <c r="A79" t="str">
        <f t="shared" si="1"/>
        <v>Morgan MITCHELL800m</v>
      </c>
      <c r="B79" t="s">
        <v>238</v>
      </c>
      <c r="C79" s="5" t="s">
        <v>27</v>
      </c>
      <c r="D79" s="5">
        <v>34610</v>
      </c>
      <c r="E79">
        <v>1110</v>
      </c>
      <c r="F79" s="2">
        <v>5</v>
      </c>
      <c r="G79">
        <v>1074</v>
      </c>
      <c r="H79">
        <v>1095</v>
      </c>
      <c r="I79">
        <v>1065</v>
      </c>
      <c r="J79">
        <v>1031</v>
      </c>
      <c r="K79">
        <v>1067</v>
      </c>
      <c r="L79" s="5">
        <v>43643</v>
      </c>
      <c r="M79" s="5">
        <v>44371</v>
      </c>
      <c r="N79" s="5">
        <v>44359</v>
      </c>
      <c r="O79" s="5">
        <v>44367</v>
      </c>
      <c r="P79" s="56">
        <v>44407</v>
      </c>
      <c r="Q79" s="39">
        <f>RANK(E79,$E$3:$E$1048576)</f>
        <v>77</v>
      </c>
      <c r="R79" s="2">
        <f>VLOOKUP(C79,Quals!$A$25:$C$45,3,FALSE)</f>
        <v>1171</v>
      </c>
      <c r="S79" s="2" t="str">
        <f>IF(OR(AND(G79&gt;=R79,L79&gt;=Quals!$F$3,L79&lt;=Quals!$H$3), OR(AND(H79&gt;=R79,M79&gt;=Quals!$F$3,M79&lt;=Quals!$H$3), OR(AND(I79&gt;=R79,N79&gt;=Quals!$F$3,N79&lt;=Quals!$H$3), OR(AND(J79&gt;=R79,O79&gt;=Quals!$F$3,O79&lt;=Quals!$H$3), OR(AND(K79&gt;=R79,P79&gt;=Quals!$F$3,P79&lt;=Quals!$H$3)))))),"Q","")</f>
        <v/>
      </c>
      <c r="T79" s="1" t="str">
        <f>IF(AND(S79 = "Q", IF(ISNA(VLOOKUP((B79&amp;C79),Autos!C:C,1,FALSE)), "Not in Auto",)),"Check", "No need")</f>
        <v>No need</v>
      </c>
    </row>
    <row r="80" spans="1:20" x14ac:dyDescent="0.2">
      <c r="A80" t="str">
        <f t="shared" si="1"/>
        <v>Georgia GRIFFITH800m</v>
      </c>
      <c r="B80" t="s">
        <v>914</v>
      </c>
      <c r="C80" s="5" t="s">
        <v>27</v>
      </c>
      <c r="D80" s="5">
        <v>35404</v>
      </c>
      <c r="E80">
        <v>1108</v>
      </c>
      <c r="F80" s="2">
        <v>6</v>
      </c>
      <c r="G80">
        <v>1117</v>
      </c>
      <c r="H80">
        <v>1104</v>
      </c>
      <c r="I80">
        <v>1089</v>
      </c>
      <c r="J80">
        <v>1077</v>
      </c>
      <c r="K80">
        <v>1016</v>
      </c>
      <c r="L80" s="5">
        <v>44282</v>
      </c>
      <c r="M80" s="5">
        <v>44632</v>
      </c>
      <c r="N80" s="5">
        <v>44604</v>
      </c>
      <c r="O80" s="5">
        <v>44618</v>
      </c>
      <c r="P80" s="56">
        <v>44617</v>
      </c>
      <c r="Q80" s="39">
        <f>RANK(E80,$E$3:$E$1048576)</f>
        <v>78</v>
      </c>
      <c r="R80" s="2">
        <f>VLOOKUP(C80,Quals!$A$25:$C$45,3,FALSE)</f>
        <v>1171</v>
      </c>
      <c r="S80" s="2" t="str">
        <f>IF(OR(AND(G80&gt;=R80,L80&gt;=Quals!$F$3,L80&lt;=Quals!$H$3), OR(AND(H80&gt;=R80,M80&gt;=Quals!$F$3,M80&lt;=Quals!$H$3), OR(AND(I80&gt;=R80,N80&gt;=Quals!$F$3,N80&lt;=Quals!$H$3), OR(AND(J80&gt;=R80,O80&gt;=Quals!$F$3,O80&lt;=Quals!$H$3), OR(AND(K80&gt;=R80,P80&gt;=Quals!$F$3,P80&lt;=Quals!$H$3)))))),"Q","")</f>
        <v/>
      </c>
      <c r="T80" s="1" t="str">
        <f>IF(AND(S80 = "Q", IF(ISNA(VLOOKUP((B80&amp;C80),Autos!C:C,1,FALSE)), "Not in Auto",)),"Check", "No need")</f>
        <v>No need</v>
      </c>
    </row>
    <row r="81" spans="1:20" x14ac:dyDescent="0.2">
      <c r="A81" t="str">
        <f t="shared" si="1"/>
        <v>Ellie PASHLEYmarathon</v>
      </c>
      <c r="B81" t="s">
        <v>322</v>
      </c>
      <c r="C81" s="5" t="s">
        <v>82</v>
      </c>
      <c r="D81" s="5">
        <v>32487</v>
      </c>
      <c r="E81">
        <v>1107</v>
      </c>
      <c r="F81" s="2">
        <v>6</v>
      </c>
      <c r="G81">
        <v>1118</v>
      </c>
      <c r="H81">
        <v>1097</v>
      </c>
      <c r="L81" s="5">
        <v>43863</v>
      </c>
      <c r="M81" s="5">
        <v>44415</v>
      </c>
      <c r="N81" s="5"/>
      <c r="O81" s="5"/>
      <c r="P81" s="56"/>
      <c r="Q81" s="39">
        <f>RANK(E81,$E$3:$E$1048576)</f>
        <v>79</v>
      </c>
      <c r="R81" s="2" t="str">
        <f>VLOOKUP(C81,Quals!$A$25:$C$45,3,FALSE)</f>
        <v>Discr.</v>
      </c>
      <c r="S81" s="2" t="str">
        <f>IF(OR(AND(G81&gt;=R81,L81&gt;=Quals!$F$3,L81&lt;=Quals!$H$3), OR(AND(H81&gt;=R81,M81&gt;=Quals!$F$3,M81&lt;=Quals!$H$3), OR(AND(I81&gt;=R81,N81&gt;=Quals!$F$3,N81&lt;=Quals!$H$3), OR(AND(J81&gt;=R81,O81&gt;=Quals!$F$3,O81&lt;=Quals!$H$3), OR(AND(K81&gt;=R81,P81&gt;=Quals!$F$3,P81&lt;=Quals!$H$3)))))),"Q","")</f>
        <v/>
      </c>
      <c r="T81" s="1" t="str">
        <f>IF(AND(S81 = "Q", IF(ISNA(VLOOKUP((B81&amp;C81),Autos!C:C,1,FALSE)), "Not in Auto",)),"Check", "No need")</f>
        <v>No need</v>
      </c>
    </row>
    <row r="82" spans="1:20" x14ac:dyDescent="0.2">
      <c r="A82" t="str">
        <f t="shared" si="1"/>
        <v>Taylah CRUTTENDEN100m</v>
      </c>
      <c r="B82" t="s">
        <v>106</v>
      </c>
      <c r="C82" s="6" t="s">
        <v>2</v>
      </c>
      <c r="D82" s="5">
        <v>37913</v>
      </c>
      <c r="E82">
        <v>1105</v>
      </c>
      <c r="F82" s="2">
        <v>6</v>
      </c>
      <c r="G82">
        <v>1095</v>
      </c>
      <c r="H82">
        <v>1086</v>
      </c>
      <c r="I82">
        <v>1081</v>
      </c>
      <c r="J82">
        <v>1094</v>
      </c>
      <c r="K82">
        <v>1064</v>
      </c>
      <c r="L82" s="5">
        <v>44282</v>
      </c>
      <c r="M82" s="5">
        <v>44359</v>
      </c>
      <c r="N82" s="5">
        <v>44352</v>
      </c>
      <c r="O82" s="5">
        <v>44282</v>
      </c>
      <c r="P82" s="56">
        <v>44298</v>
      </c>
      <c r="Q82" s="39">
        <f>RANK(E82,$E$3:$E$1048576)</f>
        <v>80</v>
      </c>
      <c r="R82" s="2">
        <f>VLOOKUP(C82,Quals!$A$25:$C$45,3,FALSE)</f>
        <v>1167</v>
      </c>
      <c r="S82" s="2" t="str">
        <f>IF(OR(AND(G82&gt;=R82,L82&gt;=Quals!$F$3,L82&lt;=Quals!$H$3), OR(AND(H82&gt;=R82,M82&gt;=Quals!$F$3,M82&lt;=Quals!$H$3), OR(AND(I82&gt;=R82,N82&gt;=Quals!$F$3,N82&lt;=Quals!$H$3), OR(AND(J82&gt;=R82,O82&gt;=Quals!$F$3,O82&lt;=Quals!$H$3), OR(AND(K82&gt;=R82,P82&gt;=Quals!$F$3,P82&lt;=Quals!$H$3)))))),"Q","")</f>
        <v/>
      </c>
      <c r="T82" s="1" t="str">
        <f>IF(AND(S82 = "Q", IF(ISNA(VLOOKUP((B82&amp;C82),Autos!C:C,1,FALSE)), "Not in Auto",)),"Check", "No need")</f>
        <v>No need</v>
      </c>
    </row>
    <row r="83" spans="1:20" x14ac:dyDescent="0.2">
      <c r="A83" t="str">
        <f t="shared" si="1"/>
        <v>Imogen BARRETT800m</v>
      </c>
      <c r="B83" t="s">
        <v>239</v>
      </c>
      <c r="C83" s="5" t="s">
        <v>27</v>
      </c>
      <c r="D83" s="5">
        <v>36472</v>
      </c>
      <c r="E83">
        <v>1104</v>
      </c>
      <c r="F83" s="2">
        <v>7</v>
      </c>
      <c r="G83">
        <v>1130</v>
      </c>
      <c r="H83">
        <v>1113</v>
      </c>
      <c r="I83">
        <v>1105</v>
      </c>
      <c r="J83">
        <v>1084</v>
      </c>
      <c r="K83">
        <v>1072</v>
      </c>
      <c r="L83" s="5">
        <v>44618</v>
      </c>
      <c r="M83" s="5">
        <v>44631</v>
      </c>
      <c r="N83" s="5">
        <v>44303</v>
      </c>
      <c r="O83" s="5">
        <v>44590</v>
      </c>
      <c r="P83" s="56">
        <v>44345</v>
      </c>
      <c r="Q83" s="39">
        <f>RANK(E83,$E$3:$E$1048576)</f>
        <v>81</v>
      </c>
      <c r="R83" s="2">
        <f>VLOOKUP(C83,Quals!$A$25:$C$45,3,FALSE)</f>
        <v>1171</v>
      </c>
      <c r="S83" s="2" t="str">
        <f>IF(OR(AND(G83&gt;=R83,L83&gt;=Quals!$F$3,L83&lt;=Quals!$H$3), OR(AND(H83&gt;=R83,M83&gt;=Quals!$F$3,M83&lt;=Quals!$H$3), OR(AND(I83&gt;=R83,N83&gt;=Quals!$F$3,N83&lt;=Quals!$H$3), OR(AND(J83&gt;=R83,O83&gt;=Quals!$F$3,O83&lt;=Quals!$H$3), OR(AND(K83&gt;=R83,P83&gt;=Quals!$F$3,P83&lt;=Quals!$H$3)))))),"Q","")</f>
        <v/>
      </c>
      <c r="T83" s="1" t="str">
        <f>IF(AND(S83 = "Q", IF(ISNA(VLOOKUP((B83&amp;C83),Autos!C:C,1,FALSE)), "Not in Auto",)),"Check", "No need")</f>
        <v>No need</v>
      </c>
    </row>
    <row r="84" spans="1:20" x14ac:dyDescent="0.2">
      <c r="A84" t="str">
        <f t="shared" si="1"/>
        <v>Jaylah HANCOCK-CAMERON1500m</v>
      </c>
      <c r="B84" t="s">
        <v>241</v>
      </c>
      <c r="C84" s="5" t="s">
        <v>28</v>
      </c>
      <c r="D84" s="5">
        <v>37404</v>
      </c>
      <c r="E84">
        <v>1104</v>
      </c>
      <c r="F84" s="2">
        <v>7</v>
      </c>
      <c r="G84">
        <v>1108</v>
      </c>
      <c r="H84">
        <v>1111</v>
      </c>
      <c r="I84">
        <v>1069</v>
      </c>
      <c r="J84">
        <v>1069</v>
      </c>
      <c r="K84">
        <v>1062</v>
      </c>
      <c r="L84" s="5">
        <v>44359</v>
      </c>
      <c r="M84" s="5">
        <v>44546</v>
      </c>
      <c r="N84" s="5">
        <v>44611</v>
      </c>
      <c r="O84" s="5">
        <v>44280</v>
      </c>
      <c r="P84" s="56">
        <v>44299</v>
      </c>
      <c r="Q84" s="39">
        <f>RANK(E84,$E$3:$E$1048576)</f>
        <v>81</v>
      </c>
      <c r="R84" s="2">
        <f>VLOOKUP(C84,Quals!$A$25:$C$45,3,FALSE)</f>
        <v>1172</v>
      </c>
      <c r="S84" s="2" t="str">
        <f>IF(OR(AND(G84&gt;=R84,L84&gt;=Quals!$F$3,L84&lt;=Quals!$H$3), OR(AND(H84&gt;=R84,M84&gt;=Quals!$F$3,M84&lt;=Quals!$H$3), OR(AND(I84&gt;=R84,N84&gt;=Quals!$F$3,N84&lt;=Quals!$H$3), OR(AND(J84&gt;=R84,O84&gt;=Quals!$F$3,O84&lt;=Quals!$H$3), OR(AND(K84&gt;=R84,P84&gt;=Quals!$F$3,P84&lt;=Quals!$H$3)))))),"Q","")</f>
        <v/>
      </c>
      <c r="T84" s="1" t="str">
        <f>IF(AND(S84 = "Q", IF(ISNA(VLOOKUP((B84&amp;C84),Autos!C:C,1,FALSE)), "Not in Auto",)),"Check", "No need")</f>
        <v>No need</v>
      </c>
    </row>
    <row r="85" spans="1:20" x14ac:dyDescent="0.2">
      <c r="A85" t="str">
        <f t="shared" si="1"/>
        <v>Kendra HUBBARD400m</v>
      </c>
      <c r="B85" t="s">
        <v>194</v>
      </c>
      <c r="C85" s="5" t="s">
        <v>26</v>
      </c>
      <c r="D85" s="5">
        <v>32780</v>
      </c>
      <c r="E85">
        <v>1102</v>
      </c>
      <c r="F85" s="2">
        <v>3</v>
      </c>
      <c r="G85">
        <v>1079</v>
      </c>
      <c r="H85">
        <v>1052</v>
      </c>
      <c r="I85">
        <v>1067</v>
      </c>
      <c r="J85">
        <v>1040</v>
      </c>
      <c r="K85">
        <v>1055</v>
      </c>
      <c r="L85" s="5">
        <v>44394</v>
      </c>
      <c r="M85" s="5">
        <v>44282</v>
      </c>
      <c r="N85" s="5">
        <v>44366</v>
      </c>
      <c r="O85" s="5">
        <v>44303</v>
      </c>
      <c r="P85" s="56">
        <v>44352</v>
      </c>
      <c r="Q85" s="39">
        <f>RANK(E85,$E$3:$E$1048576)</f>
        <v>83</v>
      </c>
      <c r="R85" s="2">
        <f>VLOOKUP(C85,Quals!$A$25:$C$45,3,FALSE)</f>
        <v>1152</v>
      </c>
      <c r="S85" s="2" t="str">
        <f>IF(OR(AND(G85&gt;=R85,L85&gt;=Quals!$F$3,L85&lt;=Quals!$H$3), OR(AND(H85&gt;=R85,M85&gt;=Quals!$F$3,M85&lt;=Quals!$H$3), OR(AND(I85&gt;=R85,N85&gt;=Quals!$F$3,N85&lt;=Quals!$H$3), OR(AND(J85&gt;=R85,O85&gt;=Quals!$F$3,O85&lt;=Quals!$H$3), OR(AND(K85&gt;=R85,P85&gt;=Quals!$F$3,P85&lt;=Quals!$H$3)))))),"Q","")</f>
        <v/>
      </c>
      <c r="T85" s="1" t="str">
        <f>IF(AND(S85 = "Q", IF(ISNA(VLOOKUP((B85&amp;C85),Autos!C:C,1,FALSE)), "Not in Auto",)),"Check", "No need")</f>
        <v>No need</v>
      </c>
    </row>
    <row r="86" spans="1:20" x14ac:dyDescent="0.2">
      <c r="A86" t="str">
        <f t="shared" si="1"/>
        <v>Eloise WELLINGS5000m</v>
      </c>
      <c r="B86" t="s">
        <v>311</v>
      </c>
      <c r="C86" s="6" t="s">
        <v>29</v>
      </c>
      <c r="D86" s="5">
        <v>30264</v>
      </c>
      <c r="E86">
        <v>1102</v>
      </c>
      <c r="F86" s="2">
        <v>7</v>
      </c>
      <c r="G86">
        <v>1097</v>
      </c>
      <c r="H86">
        <v>1096</v>
      </c>
      <c r="I86">
        <v>1076</v>
      </c>
      <c r="L86" s="5">
        <v>44359</v>
      </c>
      <c r="M86" s="5">
        <v>44371</v>
      </c>
      <c r="N86" s="5">
        <v>44315</v>
      </c>
      <c r="O86" s="5"/>
      <c r="P86" s="56"/>
      <c r="Q86" s="39">
        <f>RANK(E86,$E$3:$E$1048576)</f>
        <v>83</v>
      </c>
      <c r="R86" s="2">
        <f>VLOOKUP(C86,Quals!$A$25:$C$45,3,FALSE)</f>
        <v>1145</v>
      </c>
      <c r="S86" s="2" t="str">
        <f>IF(OR(AND(G86&gt;=R86,L86&gt;=Quals!$F$3,L86&lt;=Quals!$H$3), OR(AND(H86&gt;=R86,M86&gt;=Quals!$F$3,M86&lt;=Quals!$H$3), OR(AND(I86&gt;=R86,N86&gt;=Quals!$F$3,N86&lt;=Quals!$H$3), OR(AND(J86&gt;=R86,O86&gt;=Quals!$F$3,O86&lt;=Quals!$H$3), OR(AND(K86&gt;=R86,P86&gt;=Quals!$F$3,P86&lt;=Quals!$H$3)))))),"Q","")</f>
        <v/>
      </c>
      <c r="T86" s="1" t="str">
        <f>IF(AND(S86 = "Q", IF(ISNA(VLOOKUP((B86&amp;C86),Autos!C:C,1,FALSE)), "Not in Auto",)),"Check", "No need")</f>
        <v>No need</v>
      </c>
    </row>
    <row r="87" spans="1:20" x14ac:dyDescent="0.2">
      <c r="A87" t="str">
        <f t="shared" si="1"/>
        <v>Jacinta BEECHER200m</v>
      </c>
      <c r="B87" t="s">
        <v>185</v>
      </c>
      <c r="C87" t="s">
        <v>25</v>
      </c>
      <c r="D87" s="5">
        <v>35826</v>
      </c>
      <c r="E87">
        <v>1098</v>
      </c>
      <c r="F87" s="2">
        <v>6</v>
      </c>
      <c r="G87">
        <v>1094</v>
      </c>
      <c r="H87">
        <v>1069</v>
      </c>
      <c r="I87">
        <v>1103</v>
      </c>
      <c r="J87">
        <v>1039</v>
      </c>
      <c r="K87">
        <v>1028</v>
      </c>
      <c r="L87" s="5">
        <v>44373</v>
      </c>
      <c r="M87" s="5">
        <v>44376</v>
      </c>
      <c r="N87" s="5">
        <v>44366</v>
      </c>
      <c r="O87" s="5">
        <v>44335</v>
      </c>
      <c r="P87" s="56">
        <v>44329</v>
      </c>
      <c r="Q87" s="39">
        <f>RANK(E87,$E$3:$E$1048576)</f>
        <v>85</v>
      </c>
      <c r="R87" s="2">
        <f>VLOOKUP(C87,Quals!$A$25:$C$45,3,FALSE)</f>
        <v>1155</v>
      </c>
      <c r="S87" s="2" t="str">
        <f>IF(OR(AND(G87&gt;=R87,L87&gt;=Quals!$F$3,L87&lt;=Quals!$H$3), OR(AND(H87&gt;=R87,M87&gt;=Quals!$F$3,M87&lt;=Quals!$H$3), OR(AND(I87&gt;=R87,N87&gt;=Quals!$F$3,N87&lt;=Quals!$H$3), OR(AND(J87&gt;=R87,O87&gt;=Quals!$F$3,O87&lt;=Quals!$H$3), OR(AND(K87&gt;=R87,P87&gt;=Quals!$F$3,P87&lt;=Quals!$H$3)))))),"Q","")</f>
        <v/>
      </c>
      <c r="T87" s="1" t="str">
        <f>IF(AND(S87 = "Q", IF(ISNA(VLOOKUP((B87&amp;C87),Autos!C:C,1,FALSE)), "Not in Auto",)),"Check", "No need")</f>
        <v>No need</v>
      </c>
    </row>
    <row r="88" spans="1:20" x14ac:dyDescent="0.2">
      <c r="A88" t="str">
        <f t="shared" si="1"/>
        <v>Angeline BLACKBURN400m</v>
      </c>
      <c r="B88" t="s">
        <v>190</v>
      </c>
      <c r="C88" s="6" t="s">
        <v>26</v>
      </c>
      <c r="D88" s="5">
        <v>32737</v>
      </c>
      <c r="E88">
        <v>1098</v>
      </c>
      <c r="F88" s="2">
        <v>4</v>
      </c>
      <c r="G88">
        <v>1013</v>
      </c>
      <c r="H88">
        <v>1056</v>
      </c>
      <c r="I88">
        <v>1064</v>
      </c>
      <c r="J88">
        <v>1026</v>
      </c>
      <c r="K88">
        <v>1064</v>
      </c>
      <c r="L88" s="5">
        <v>43643</v>
      </c>
      <c r="M88" s="5">
        <v>44303</v>
      </c>
      <c r="N88" s="5">
        <v>44394</v>
      </c>
      <c r="O88" s="5">
        <v>44282</v>
      </c>
      <c r="P88" s="56">
        <v>44365</v>
      </c>
      <c r="Q88" s="39">
        <f>RANK(E88,$E$3:$E$1048576)</f>
        <v>85</v>
      </c>
      <c r="R88" s="2">
        <f>VLOOKUP(C88,Quals!$A$25:$C$45,3,FALSE)</f>
        <v>1152</v>
      </c>
      <c r="S88" s="2" t="str">
        <f>IF(OR(AND(G88&gt;=R88,L88&gt;=Quals!$F$3,L88&lt;=Quals!$H$3), OR(AND(H88&gt;=R88,M88&gt;=Quals!$F$3,M88&lt;=Quals!$H$3), OR(AND(I88&gt;=R88,N88&gt;=Quals!$F$3,N88&lt;=Quals!$H$3), OR(AND(J88&gt;=R88,O88&gt;=Quals!$F$3,O88&lt;=Quals!$H$3), OR(AND(K88&gt;=R88,P88&gt;=Quals!$F$3,P88&lt;=Quals!$H$3)))))),"Q","")</f>
        <v/>
      </c>
      <c r="T88" s="1" t="str">
        <f>IF(AND(S88 = "Q", IF(ISNA(VLOOKUP((B88&amp;C88),Autos!C:C,1,FALSE)), "Not in Auto",)),"Check", "No need")</f>
        <v>No need</v>
      </c>
    </row>
    <row r="89" spans="1:20" x14ac:dyDescent="0.2">
      <c r="A89" t="str">
        <f t="shared" si="1"/>
        <v>Caitlin ADAMS10000m</v>
      </c>
      <c r="B89" t="s">
        <v>310</v>
      </c>
      <c r="C89" s="5" t="s">
        <v>30</v>
      </c>
      <c r="D89" s="5">
        <v>35618</v>
      </c>
      <c r="E89">
        <v>1098</v>
      </c>
      <c r="F89" s="2">
        <v>11</v>
      </c>
      <c r="G89">
        <v>1112</v>
      </c>
      <c r="H89">
        <v>1045</v>
      </c>
      <c r="L89" s="5">
        <v>44493</v>
      </c>
      <c r="M89" s="5">
        <v>44587</v>
      </c>
      <c r="N89" s="5"/>
      <c r="O89" s="5"/>
      <c r="P89" s="56"/>
      <c r="Q89" s="39">
        <f>RANK(E89,$E$3:$E$1048576)</f>
        <v>85</v>
      </c>
      <c r="R89" s="2">
        <f>VLOOKUP(C89,Quals!$A$25:$C$45,3,FALSE)</f>
        <v>1171</v>
      </c>
      <c r="S89" s="2" t="str">
        <f>IF(OR(AND(G89&gt;=R89,L89&gt;=Quals!$F$3,L89&lt;=Quals!$H$3), OR(AND(H89&gt;=R89,M89&gt;=Quals!$F$3,M89&lt;=Quals!$H$3), OR(AND(I89&gt;=R89,N89&gt;=Quals!$F$3,N89&lt;=Quals!$H$3), OR(AND(J89&gt;=R89,O89&gt;=Quals!$F$3,O89&lt;=Quals!$H$3), OR(AND(K89&gt;=R89,P89&gt;=Quals!$F$3,P89&lt;=Quals!$H$3)))))),"Q","")</f>
        <v/>
      </c>
      <c r="T89" s="1" t="str">
        <f>IF(AND(S89 = "Q", IF(ISNA(VLOOKUP((B89&amp;C89),Autos!C:C,1,FALSE)), "Not in Auto",)),"Check", "No need")</f>
        <v>No need</v>
      </c>
    </row>
    <row r="90" spans="1:20" x14ac:dyDescent="0.2">
      <c r="A90" t="str">
        <f t="shared" si="1"/>
        <v>Taryn GOLLSHEWSKYdiscus-throw</v>
      </c>
      <c r="B90" t="s">
        <v>448</v>
      </c>
      <c r="C90" s="5" t="s">
        <v>40</v>
      </c>
      <c r="D90" s="5">
        <v>34107</v>
      </c>
      <c r="E90">
        <v>1097</v>
      </c>
      <c r="F90" s="2">
        <v>2</v>
      </c>
      <c r="G90">
        <v>1091</v>
      </c>
      <c r="H90">
        <v>982</v>
      </c>
      <c r="I90">
        <v>1036</v>
      </c>
      <c r="J90">
        <v>1002</v>
      </c>
      <c r="K90">
        <v>989</v>
      </c>
      <c r="L90" s="5">
        <v>44304</v>
      </c>
      <c r="M90" s="5">
        <v>43643</v>
      </c>
      <c r="N90" s="5">
        <v>44282</v>
      </c>
      <c r="O90" s="5">
        <v>44280</v>
      </c>
      <c r="P90" s="56">
        <v>44632</v>
      </c>
      <c r="Q90" s="39">
        <f>RANK(E90,$E$3:$E$1048576)</f>
        <v>88</v>
      </c>
      <c r="R90" s="2">
        <f>VLOOKUP(C90,Quals!$A$25:$C$45,3,FALSE)</f>
        <v>1136</v>
      </c>
      <c r="S90" s="2" t="str">
        <f>IF(OR(AND(G90&gt;=R90,L90&gt;=Quals!$F$3,L90&lt;=Quals!$H$3), OR(AND(H90&gt;=R90,M90&gt;=Quals!$F$3,M90&lt;=Quals!$H$3), OR(AND(I90&gt;=R90,N90&gt;=Quals!$F$3,N90&lt;=Quals!$H$3), OR(AND(J90&gt;=R90,O90&gt;=Quals!$F$3,O90&lt;=Quals!$H$3), OR(AND(K90&gt;=R90,P90&gt;=Quals!$F$3,P90&lt;=Quals!$H$3)))))),"Q","")</f>
        <v/>
      </c>
      <c r="T90" s="1" t="str">
        <f>IF(AND(S90 = "Q", IF(ISNA(VLOOKUP((B90&amp;C90),Autos!C:C,1,FALSE)), "Not in Auto",)),"Check", "No need")</f>
        <v>No need</v>
      </c>
    </row>
    <row r="91" spans="1:20" x14ac:dyDescent="0.2">
      <c r="A91" t="str">
        <f t="shared" si="1"/>
        <v>Danielle SHAW100mh</v>
      </c>
      <c r="B91" t="s">
        <v>127</v>
      </c>
      <c r="C91" s="5" t="s">
        <v>32</v>
      </c>
      <c r="D91" s="5">
        <v>36013</v>
      </c>
      <c r="E91">
        <v>1096</v>
      </c>
      <c r="F91" s="2">
        <v>7</v>
      </c>
      <c r="G91">
        <v>1071</v>
      </c>
      <c r="H91">
        <v>1090</v>
      </c>
      <c r="I91">
        <v>1083</v>
      </c>
      <c r="J91">
        <v>1066</v>
      </c>
      <c r="K91">
        <v>1067</v>
      </c>
      <c r="L91" s="5">
        <v>44632</v>
      </c>
      <c r="M91" s="5">
        <v>44590</v>
      </c>
      <c r="N91" s="5">
        <v>44626</v>
      </c>
      <c r="O91" s="5">
        <v>44611</v>
      </c>
      <c r="P91" s="56">
        <v>44541</v>
      </c>
      <c r="Q91" s="39">
        <f>RANK(E91,$E$3:$E$1048576)</f>
        <v>89</v>
      </c>
      <c r="R91" s="2">
        <f>VLOOKUP(C91,Quals!$A$25:$C$45,3,FALSE)</f>
        <v>1171</v>
      </c>
      <c r="S91" s="2" t="str">
        <f>IF(OR(AND(G91&gt;=R91,L91&gt;=Quals!$F$3,L91&lt;=Quals!$H$3), OR(AND(H91&gt;=R91,M91&gt;=Quals!$F$3,M91&lt;=Quals!$H$3), OR(AND(I91&gt;=R91,N91&gt;=Quals!$F$3,N91&lt;=Quals!$H$3), OR(AND(J91&gt;=R91,O91&gt;=Quals!$F$3,O91&lt;=Quals!$H$3), OR(AND(K91&gt;=R91,P91&gt;=Quals!$F$3,P91&lt;=Quals!$H$3)))))),"Q","")</f>
        <v/>
      </c>
      <c r="T91" s="1" t="str">
        <f>IF(AND(S91 = "Q", IF(ISNA(VLOOKUP((B91&amp;C91),Autos!C:C,1,FALSE)), "Not in Auto",)),"Check", "No need")</f>
        <v>No need</v>
      </c>
    </row>
    <row r="92" spans="1:20" x14ac:dyDescent="0.2">
      <c r="A92" t="str">
        <f t="shared" si="1"/>
        <v>Sophia FIGHERA200m</v>
      </c>
      <c r="B92" t="s">
        <v>108</v>
      </c>
      <c r="C92" s="5" t="s">
        <v>25</v>
      </c>
      <c r="D92" s="5">
        <v>35895</v>
      </c>
      <c r="E92">
        <v>1095</v>
      </c>
      <c r="F92" s="2">
        <v>7</v>
      </c>
      <c r="G92">
        <v>1051</v>
      </c>
      <c r="H92">
        <v>1079</v>
      </c>
      <c r="I92">
        <v>1074</v>
      </c>
      <c r="J92">
        <v>1046</v>
      </c>
      <c r="K92">
        <v>1070</v>
      </c>
      <c r="L92" s="5">
        <v>44304</v>
      </c>
      <c r="M92" s="5">
        <v>44591</v>
      </c>
      <c r="N92" s="5">
        <v>44604</v>
      </c>
      <c r="O92" s="5">
        <v>44359</v>
      </c>
      <c r="P92" s="56">
        <v>44302</v>
      </c>
      <c r="Q92" s="39">
        <f>RANK(E92,$E$3:$E$1048576)</f>
        <v>90</v>
      </c>
      <c r="R92" s="2">
        <f>VLOOKUP(C92,Quals!$A$25:$C$45,3,FALSE)</f>
        <v>1155</v>
      </c>
      <c r="S92" s="2" t="str">
        <f>IF(OR(AND(G92&gt;=R92,L92&gt;=Quals!$F$3,L92&lt;=Quals!$H$3), OR(AND(H92&gt;=R92,M92&gt;=Quals!$F$3,M92&lt;=Quals!$H$3), OR(AND(I92&gt;=R92,N92&gt;=Quals!$F$3,N92&lt;=Quals!$H$3), OR(AND(J92&gt;=R92,O92&gt;=Quals!$F$3,O92&lt;=Quals!$H$3), OR(AND(K92&gt;=R92,P92&gt;=Quals!$F$3,P92&lt;=Quals!$H$3)))))),"Q","")</f>
        <v/>
      </c>
      <c r="T92" s="1" t="str">
        <f>IF(AND(S92 = "Q", IF(ISNA(VLOOKUP((B92&amp;C92),Autos!C:C,1,FALSE)), "Not in Auto",)),"Check", "No need")</f>
        <v>No need</v>
      </c>
    </row>
    <row r="93" spans="1:20" x14ac:dyDescent="0.2">
      <c r="A93" t="str">
        <f t="shared" si="1"/>
        <v>Nana Adoma OWUSU-AFRIYIE200m</v>
      </c>
      <c r="B93" t="s">
        <v>118</v>
      </c>
      <c r="C93" s="5" t="s">
        <v>25</v>
      </c>
      <c r="D93" s="5">
        <v>36241</v>
      </c>
      <c r="E93">
        <v>1094</v>
      </c>
      <c r="F93" s="2">
        <v>8</v>
      </c>
      <c r="G93">
        <v>1049</v>
      </c>
      <c r="H93">
        <v>1029</v>
      </c>
      <c r="I93">
        <v>1068</v>
      </c>
      <c r="J93">
        <v>1044</v>
      </c>
      <c r="K93">
        <v>1041</v>
      </c>
      <c r="L93" s="5">
        <v>43644</v>
      </c>
      <c r="M93" s="5">
        <v>43644</v>
      </c>
      <c r="N93" s="5">
        <v>44612</v>
      </c>
      <c r="O93" s="5">
        <v>44602</v>
      </c>
      <c r="P93" s="56">
        <v>44576</v>
      </c>
      <c r="Q93" s="39">
        <f>RANK(E93,$E$3:$E$1048576)</f>
        <v>91</v>
      </c>
      <c r="R93" s="2">
        <f>VLOOKUP(C93,Quals!$A$25:$C$45,3,FALSE)</f>
        <v>1155</v>
      </c>
      <c r="S93" s="2" t="str">
        <f>IF(OR(AND(G93&gt;=R93,L93&gt;=Quals!$F$3,L93&lt;=Quals!$H$3), OR(AND(H93&gt;=R93,M93&gt;=Quals!$F$3,M93&lt;=Quals!$H$3), OR(AND(I93&gt;=R93,N93&gt;=Quals!$F$3,N93&lt;=Quals!$H$3), OR(AND(J93&gt;=R93,O93&gt;=Quals!$F$3,O93&lt;=Quals!$H$3), OR(AND(K93&gt;=R93,P93&gt;=Quals!$F$3,P93&lt;=Quals!$H$3)))))),"Q","")</f>
        <v/>
      </c>
      <c r="T93" s="1" t="str">
        <f>IF(AND(S93 = "Q", IF(ISNA(VLOOKUP((B93&amp;C93),Autos!C:C,1,FALSE)), "Not in Auto",)),"Check", "No need")</f>
        <v>No need</v>
      </c>
    </row>
    <row r="94" spans="1:20" x14ac:dyDescent="0.2">
      <c r="A94" t="str">
        <f t="shared" si="1"/>
        <v>Amelia MAZZA-DOWNIE5000m</v>
      </c>
      <c r="B94" t="s">
        <v>313</v>
      </c>
      <c r="C94" s="5" t="s">
        <v>29</v>
      </c>
      <c r="D94" s="5">
        <v>36406</v>
      </c>
      <c r="E94">
        <v>1094</v>
      </c>
      <c r="F94" s="2">
        <v>8</v>
      </c>
      <c r="G94">
        <v>1114</v>
      </c>
      <c r="H94">
        <v>1092</v>
      </c>
      <c r="I94">
        <v>1073</v>
      </c>
      <c r="L94" s="5">
        <v>44631</v>
      </c>
      <c r="M94" s="5">
        <v>44316</v>
      </c>
      <c r="N94" s="5">
        <v>44331</v>
      </c>
      <c r="O94" s="5"/>
      <c r="P94" s="56"/>
      <c r="Q94" s="39">
        <f>RANK(E94,$E$3:$E$1048576)</f>
        <v>91</v>
      </c>
      <c r="R94" s="2">
        <f>VLOOKUP(C94,Quals!$A$25:$C$45,3,FALSE)</f>
        <v>1145</v>
      </c>
      <c r="S94" s="2" t="str">
        <f>IF(OR(AND(G94&gt;=R94,L94&gt;=Quals!$F$3,L94&lt;=Quals!$H$3), OR(AND(H94&gt;=R94,M94&gt;=Quals!$F$3,M94&lt;=Quals!$H$3), OR(AND(I94&gt;=R94,N94&gt;=Quals!$F$3,N94&lt;=Quals!$H$3), OR(AND(J94&gt;=R94,O94&gt;=Quals!$F$3,O94&lt;=Quals!$H$3), OR(AND(K94&gt;=R94,P94&gt;=Quals!$F$3,P94&lt;=Quals!$H$3)))))),"Q","")</f>
        <v/>
      </c>
      <c r="T94" s="1" t="str">
        <f>IF(AND(S94 = "Q", IF(ISNA(VLOOKUP((B94&amp;C94),Autos!C:C,1,FALSE)), "Not in Auto",)),"Check", "No need")</f>
        <v>No need</v>
      </c>
    </row>
    <row r="95" spans="1:20" x14ac:dyDescent="0.2">
      <c r="A95" t="str">
        <f t="shared" si="1"/>
        <v>Mia GROSS100m</v>
      </c>
      <c r="B95" t="s">
        <v>114</v>
      </c>
      <c r="C95" s="5" t="s">
        <v>2</v>
      </c>
      <c r="D95" s="5">
        <v>36999</v>
      </c>
      <c r="E95">
        <v>1091</v>
      </c>
      <c r="F95" s="2">
        <v>7</v>
      </c>
      <c r="G95">
        <v>1116</v>
      </c>
      <c r="H95">
        <v>1077</v>
      </c>
      <c r="I95">
        <v>1074</v>
      </c>
      <c r="J95">
        <v>1060</v>
      </c>
      <c r="K95">
        <v>1056</v>
      </c>
      <c r="L95" s="5">
        <v>44590</v>
      </c>
      <c r="M95" s="5">
        <v>44590</v>
      </c>
      <c r="N95" s="5">
        <v>44576</v>
      </c>
      <c r="O95" s="5">
        <v>44604</v>
      </c>
      <c r="P95" s="56">
        <v>44541</v>
      </c>
      <c r="Q95" s="39">
        <f>RANK(E95,$E$3:$E$1048576)</f>
        <v>93</v>
      </c>
      <c r="R95" s="2">
        <f>VLOOKUP(C95,Quals!$A$25:$C$45,3,FALSE)</f>
        <v>1167</v>
      </c>
      <c r="S95" s="2" t="str">
        <f>IF(OR(AND(G95&gt;=R95,L95&gt;=Quals!$F$3,L95&lt;=Quals!$H$3), OR(AND(H95&gt;=R95,M95&gt;=Quals!$F$3,M95&lt;=Quals!$H$3), OR(AND(I95&gt;=R95,N95&gt;=Quals!$F$3,N95&lt;=Quals!$H$3), OR(AND(J95&gt;=R95,O95&gt;=Quals!$F$3,O95&lt;=Quals!$H$3), OR(AND(K95&gt;=R95,P95&gt;=Quals!$F$3,P95&lt;=Quals!$H$3)))))),"Q","")</f>
        <v/>
      </c>
      <c r="T95" s="1" t="str">
        <f>IF(AND(S95 = "Q", IF(ISNA(VLOOKUP((B95&amp;C95),Autos!C:C,1,FALSE)), "Not in Auto",)),"Check", "No need")</f>
        <v>No need</v>
      </c>
    </row>
    <row r="96" spans="1:20" x14ac:dyDescent="0.2">
      <c r="A96" t="str">
        <f t="shared" si="1"/>
        <v>Tomysha CLARKlong-jump</v>
      </c>
      <c r="B96" t="s">
        <v>370</v>
      </c>
      <c r="C96" s="5" t="s">
        <v>37</v>
      </c>
      <c r="D96" s="5">
        <v>37572</v>
      </c>
      <c r="E96">
        <v>1088</v>
      </c>
      <c r="F96" s="2">
        <v>4</v>
      </c>
      <c r="G96">
        <v>1106</v>
      </c>
      <c r="H96">
        <v>1062</v>
      </c>
      <c r="I96">
        <v>1054</v>
      </c>
      <c r="J96">
        <v>1051</v>
      </c>
      <c r="K96">
        <v>1040</v>
      </c>
      <c r="L96" s="5">
        <v>44359</v>
      </c>
      <c r="M96" s="5">
        <v>44352</v>
      </c>
      <c r="N96" s="5">
        <v>44612</v>
      </c>
      <c r="O96" s="5">
        <v>44590</v>
      </c>
      <c r="P96" s="56">
        <v>44300</v>
      </c>
      <c r="Q96" s="39">
        <f>RANK(E96,$E$3:$E$1048576)</f>
        <v>94</v>
      </c>
      <c r="R96" s="2">
        <f>VLOOKUP(C96,Quals!$A$25:$C$45,3,FALSE)</f>
        <v>1178</v>
      </c>
      <c r="S96" s="2" t="str">
        <f>IF(OR(AND(G96&gt;=R96,L96&gt;=Quals!$F$3,L96&lt;=Quals!$H$3), OR(AND(H96&gt;=R96,M96&gt;=Quals!$F$3,M96&lt;=Quals!$H$3), OR(AND(I96&gt;=R96,N96&gt;=Quals!$F$3,N96&lt;=Quals!$H$3), OR(AND(J96&gt;=R96,O96&gt;=Quals!$F$3,O96&lt;=Quals!$H$3), OR(AND(K96&gt;=R96,P96&gt;=Quals!$F$3,P96&lt;=Quals!$H$3)))))),"Q","")</f>
        <v/>
      </c>
      <c r="T96" s="1" t="str">
        <f>IF(AND(S96 = "Q", IF(ISNA(VLOOKUP((B96&amp;C96),Autos!C:C,1,FALSE)), "Not in Auto",)),"Check", "No need")</f>
        <v>No need</v>
      </c>
    </row>
    <row r="97" spans="1:20" x14ac:dyDescent="0.2">
      <c r="A97" t="str">
        <f t="shared" si="1"/>
        <v>Alysha BURNETThigh-jump</v>
      </c>
      <c r="B97" t="s">
        <v>412</v>
      </c>
      <c r="C97" s="5" t="s">
        <v>35</v>
      </c>
      <c r="D97" s="5">
        <v>35434</v>
      </c>
      <c r="E97">
        <v>1088</v>
      </c>
      <c r="F97" s="2">
        <v>3</v>
      </c>
      <c r="G97">
        <v>1082</v>
      </c>
      <c r="H97">
        <v>1082</v>
      </c>
      <c r="I97">
        <v>1004</v>
      </c>
      <c r="J97">
        <v>1023</v>
      </c>
      <c r="K97">
        <v>974</v>
      </c>
      <c r="L97" s="5">
        <v>43644</v>
      </c>
      <c r="M97" s="5">
        <v>43642</v>
      </c>
      <c r="N97" s="5">
        <v>44304</v>
      </c>
      <c r="O97" s="5">
        <v>44282</v>
      </c>
      <c r="P97" s="56">
        <v>44625</v>
      </c>
      <c r="Q97" s="39">
        <f>RANK(E97,$E$3:$E$1048576)</f>
        <v>94</v>
      </c>
      <c r="R97" s="2">
        <f>VLOOKUP(C97,Quals!$A$25:$C$45,3,FALSE)</f>
        <v>1180</v>
      </c>
      <c r="S97" s="2" t="str">
        <f>IF(OR(AND(G97&gt;=R97,L97&gt;=Quals!$F$3,L97&lt;=Quals!$H$3), OR(AND(H97&gt;=R97,M97&gt;=Quals!$F$3,M97&lt;=Quals!$H$3), OR(AND(I97&gt;=R97,N97&gt;=Quals!$F$3,N97&lt;=Quals!$H$3), OR(AND(J97&gt;=R97,O97&gt;=Quals!$F$3,O97&lt;=Quals!$H$3), OR(AND(K97&gt;=R97,P97&gt;=Quals!$F$3,P97&lt;=Quals!$H$3)))))),"Q","")</f>
        <v/>
      </c>
      <c r="T97" s="1" t="str">
        <f>IF(AND(S97 = "Q", IF(ISNA(VLOOKUP((B97&amp;C97),Autos!C:C,1,FALSE)), "Not in Auto",)),"Check", "No need")</f>
        <v>No need</v>
      </c>
    </row>
    <row r="98" spans="1:20" x14ac:dyDescent="0.2">
      <c r="A98" t="str">
        <f t="shared" si="1"/>
        <v>Monique QUIRK100m</v>
      </c>
      <c r="B98" t="s">
        <v>107</v>
      </c>
      <c r="C98" s="5" t="s">
        <v>2</v>
      </c>
      <c r="D98" s="5">
        <v>37030</v>
      </c>
      <c r="E98">
        <v>1087</v>
      </c>
      <c r="F98" s="2">
        <v>8</v>
      </c>
      <c r="G98">
        <v>1054</v>
      </c>
      <c r="H98">
        <v>1075</v>
      </c>
      <c r="I98">
        <v>1068</v>
      </c>
      <c r="J98">
        <v>1052</v>
      </c>
      <c r="K98">
        <v>1065</v>
      </c>
      <c r="L98" s="5">
        <v>44303</v>
      </c>
      <c r="M98" s="5">
        <v>44527</v>
      </c>
      <c r="N98" s="5">
        <v>44597</v>
      </c>
      <c r="O98" s="5">
        <v>44611</v>
      </c>
      <c r="P98" s="56">
        <v>44625</v>
      </c>
      <c r="Q98" s="39">
        <f>RANK(E98,$E$3:$E$1048576)</f>
        <v>96</v>
      </c>
      <c r="R98" s="2">
        <f>VLOOKUP(C98,Quals!$A$25:$C$45,3,FALSE)</f>
        <v>1167</v>
      </c>
      <c r="S98" s="2" t="str">
        <f>IF(OR(AND(G98&gt;=R98,L98&gt;=Quals!$F$3,L98&lt;=Quals!$H$3), OR(AND(H98&gt;=R98,M98&gt;=Quals!$F$3,M98&lt;=Quals!$H$3), OR(AND(I98&gt;=R98,N98&gt;=Quals!$F$3,N98&lt;=Quals!$H$3), OR(AND(J98&gt;=R98,O98&gt;=Quals!$F$3,O98&lt;=Quals!$H$3), OR(AND(K98&gt;=R98,P98&gt;=Quals!$F$3,P98&lt;=Quals!$H$3)))))),"Q","")</f>
        <v/>
      </c>
      <c r="T98" s="1" t="str">
        <f>IF(AND(S98 = "Q", IF(ISNA(VLOOKUP((B98&amp;C98),Autos!C:C,1,FALSE)), "Not in Auto",)),"Check", "No need")</f>
        <v>No need</v>
      </c>
    </row>
    <row r="99" spans="1:20" x14ac:dyDescent="0.2">
      <c r="A99" t="str">
        <f t="shared" si="1"/>
        <v>Kristie EDWARDS100m</v>
      </c>
      <c r="B99" t="s">
        <v>109</v>
      </c>
      <c r="C99" s="5" t="s">
        <v>2</v>
      </c>
      <c r="D99" s="5">
        <v>36580</v>
      </c>
      <c r="E99">
        <v>1086</v>
      </c>
      <c r="F99" s="2">
        <v>9</v>
      </c>
      <c r="G99">
        <v>1068</v>
      </c>
      <c r="H99">
        <v>1083</v>
      </c>
      <c r="I99">
        <v>1067</v>
      </c>
      <c r="J99">
        <v>1030</v>
      </c>
      <c r="K99">
        <v>1046</v>
      </c>
      <c r="L99" s="5">
        <v>44632</v>
      </c>
      <c r="M99" s="5">
        <v>44527</v>
      </c>
      <c r="N99" s="5">
        <v>44506</v>
      </c>
      <c r="O99" s="5">
        <v>44303</v>
      </c>
      <c r="P99" s="56">
        <v>44282</v>
      </c>
      <c r="Q99" s="39">
        <f>RANK(E99,$E$3:$E$1048576)</f>
        <v>97</v>
      </c>
      <c r="R99" s="2">
        <f>VLOOKUP(C99,Quals!$A$25:$C$45,3,FALSE)</f>
        <v>1167</v>
      </c>
      <c r="S99" s="2" t="str">
        <f>IF(OR(AND(G99&gt;=R99,L99&gt;=Quals!$F$3,L99&lt;=Quals!$H$3), OR(AND(H99&gt;=R99,M99&gt;=Quals!$F$3,M99&lt;=Quals!$H$3), OR(AND(I99&gt;=R99,N99&gt;=Quals!$F$3,N99&lt;=Quals!$H$3), OR(AND(J99&gt;=R99,O99&gt;=Quals!$F$3,O99&lt;=Quals!$H$3), OR(AND(K99&gt;=R99,P99&gt;=Quals!$F$3,P99&lt;=Quals!$H$3)))))),"Q","")</f>
        <v/>
      </c>
      <c r="T99" s="1" t="str">
        <f>IF(AND(S99 = "Q", IF(ISNA(VLOOKUP((B99&amp;C99),Autos!C:C,1,FALSE)), "Not in Auto",)),"Check", "No need")</f>
        <v>No need</v>
      </c>
    </row>
    <row r="100" spans="1:20" x14ac:dyDescent="0.2">
      <c r="A100" t="str">
        <f t="shared" si="1"/>
        <v>Alanah YUKICH400mh</v>
      </c>
      <c r="B100" t="s">
        <v>344</v>
      </c>
      <c r="C100" s="5" t="s">
        <v>33</v>
      </c>
      <c r="D100" s="5">
        <v>35822</v>
      </c>
      <c r="E100">
        <v>1086</v>
      </c>
      <c r="F100" s="2">
        <v>5</v>
      </c>
      <c r="G100">
        <v>1111</v>
      </c>
      <c r="H100">
        <v>1094</v>
      </c>
      <c r="I100">
        <v>1060</v>
      </c>
      <c r="J100">
        <v>1068</v>
      </c>
      <c r="K100">
        <v>1057</v>
      </c>
      <c r="L100" s="5">
        <v>44332</v>
      </c>
      <c r="M100" s="5">
        <v>44310</v>
      </c>
      <c r="N100" s="5">
        <v>44275</v>
      </c>
      <c r="O100" s="5">
        <v>44345</v>
      </c>
      <c r="P100" s="56">
        <v>44282</v>
      </c>
      <c r="Q100" s="39">
        <f>RANK(E100,$E$3:$E$1048576)</f>
        <v>97</v>
      </c>
      <c r="R100" s="2">
        <f>VLOOKUP(C100,Quals!$A$25:$C$45,3,FALSE)</f>
        <v>1160</v>
      </c>
      <c r="S100" s="2" t="str">
        <f>IF(OR(AND(G100&gt;=R100,L100&gt;=Quals!$F$3,L100&lt;=Quals!$H$3), OR(AND(H100&gt;=R100,M100&gt;=Quals!$F$3,M100&lt;=Quals!$H$3), OR(AND(I100&gt;=R100,N100&gt;=Quals!$F$3,N100&lt;=Quals!$H$3), OR(AND(J100&gt;=R100,O100&gt;=Quals!$F$3,O100&lt;=Quals!$H$3), OR(AND(K100&gt;=R100,P100&gt;=Quals!$F$3,P100&lt;=Quals!$H$3)))))),"Q","")</f>
        <v/>
      </c>
      <c r="T100" s="1" t="str">
        <f>IF(AND(S100 = "Q", IF(ISNA(VLOOKUP((B100&amp;C100),Autos!C:C,1,FALSE)), "Not in Auto",)),"Check", "No need")</f>
        <v>No need</v>
      </c>
    </row>
    <row r="101" spans="1:20" x14ac:dyDescent="0.2">
      <c r="A101" t="str">
        <f t="shared" si="1"/>
        <v>Ebony LANE100m</v>
      </c>
      <c r="B101" t="s">
        <v>105</v>
      </c>
      <c r="C101" s="5" t="s">
        <v>2</v>
      </c>
      <c r="D101" s="5">
        <v>36107</v>
      </c>
      <c r="E101">
        <v>1084</v>
      </c>
      <c r="F101" s="2">
        <v>10</v>
      </c>
      <c r="G101">
        <v>1116</v>
      </c>
      <c r="H101">
        <v>1107</v>
      </c>
      <c r="I101">
        <v>1028</v>
      </c>
      <c r="J101">
        <v>1044</v>
      </c>
      <c r="K101">
        <v>1033</v>
      </c>
      <c r="L101" s="5">
        <v>44282</v>
      </c>
      <c r="M101" s="5">
        <v>44282</v>
      </c>
      <c r="N101" s="5">
        <v>44303</v>
      </c>
      <c r="O101" s="5">
        <v>44625</v>
      </c>
      <c r="P101" s="56">
        <v>44625</v>
      </c>
      <c r="Q101" s="39">
        <f>RANK(E101,$E$3:$E$1048576)</f>
        <v>99</v>
      </c>
      <c r="R101" s="2">
        <f>VLOOKUP(C101,Quals!$A$25:$C$45,3,FALSE)</f>
        <v>1167</v>
      </c>
      <c r="S101" s="2" t="str">
        <f>IF(OR(AND(G101&gt;=R101,L101&gt;=Quals!$F$3,L101&lt;=Quals!$H$3), OR(AND(H101&gt;=R101,M101&gt;=Quals!$F$3,M101&lt;=Quals!$H$3), OR(AND(I101&gt;=R101,N101&gt;=Quals!$F$3,N101&lt;=Quals!$H$3), OR(AND(J101&gt;=R101,O101&gt;=Quals!$F$3,O101&lt;=Quals!$H$3), OR(AND(K101&gt;=R101,P101&gt;=Quals!$F$3,P101&lt;=Quals!$H$3)))))),"Q","")</f>
        <v/>
      </c>
      <c r="T101" s="1" t="str">
        <f>IF(AND(S101 = "Q", IF(ISNA(VLOOKUP((B101&amp;C101),Autos!C:C,1,FALSE)), "Not in Auto",)),"Check", "No need")</f>
        <v>No need</v>
      </c>
    </row>
    <row r="102" spans="1:20" x14ac:dyDescent="0.2">
      <c r="A102" t="str">
        <f t="shared" si="1"/>
        <v>Maddie COATES200m</v>
      </c>
      <c r="B102" t="s">
        <v>186</v>
      </c>
      <c r="C102" s="6" t="s">
        <v>25</v>
      </c>
      <c r="D102" s="5">
        <v>35700</v>
      </c>
      <c r="E102">
        <v>1084</v>
      </c>
      <c r="F102" s="2">
        <v>9</v>
      </c>
      <c r="G102">
        <v>1028</v>
      </c>
      <c r="H102">
        <v>1020</v>
      </c>
      <c r="I102">
        <v>1022</v>
      </c>
      <c r="J102">
        <v>1035</v>
      </c>
      <c r="K102">
        <v>1030</v>
      </c>
      <c r="L102" s="5">
        <v>43644</v>
      </c>
      <c r="M102" s="5">
        <v>44304</v>
      </c>
      <c r="N102" s="5">
        <v>44282</v>
      </c>
      <c r="O102" s="5">
        <v>44359</v>
      </c>
      <c r="P102" s="56">
        <v>44367</v>
      </c>
      <c r="Q102" s="39">
        <f>RANK(E102,$E$3:$E$1048576)</f>
        <v>99</v>
      </c>
      <c r="R102" s="2">
        <f>VLOOKUP(C102,Quals!$A$25:$C$45,3,FALSE)</f>
        <v>1155</v>
      </c>
      <c r="S102" s="2" t="str">
        <f>IF(OR(AND(G102&gt;=R102,L102&gt;=Quals!$F$3,L102&lt;=Quals!$H$3), OR(AND(H102&gt;=R102,M102&gt;=Quals!$F$3,M102&lt;=Quals!$H$3), OR(AND(I102&gt;=R102,N102&gt;=Quals!$F$3,N102&lt;=Quals!$H$3), OR(AND(J102&gt;=R102,O102&gt;=Quals!$F$3,O102&lt;=Quals!$H$3), OR(AND(K102&gt;=R102,P102&gt;=Quals!$F$3,P102&lt;=Quals!$H$3)))))),"Q","")</f>
        <v/>
      </c>
      <c r="T102" s="1" t="str">
        <f>IF(AND(S102 = "Q", IF(ISNA(VLOOKUP((B102&amp;C102),Autos!C:C,1,FALSE)), "Not in Auto",)),"Check", "No need")</f>
        <v>No need</v>
      </c>
    </row>
    <row r="103" spans="1:20" x14ac:dyDescent="0.2">
      <c r="A103" t="str">
        <f t="shared" si="1"/>
        <v>Bronte CARROLL200m</v>
      </c>
      <c r="B103" t="s">
        <v>120</v>
      </c>
      <c r="C103" s="5" t="s">
        <v>25</v>
      </c>
      <c r="D103" s="5">
        <v>36346</v>
      </c>
      <c r="E103">
        <v>1083</v>
      </c>
      <c r="F103" s="2">
        <v>10</v>
      </c>
      <c r="G103">
        <v>1075</v>
      </c>
      <c r="H103">
        <v>1073</v>
      </c>
      <c r="I103">
        <v>1070</v>
      </c>
      <c r="J103">
        <v>1070</v>
      </c>
      <c r="K103">
        <v>1051</v>
      </c>
      <c r="L103" s="5">
        <v>44612</v>
      </c>
      <c r="M103" s="5">
        <v>44584</v>
      </c>
      <c r="N103" s="5">
        <v>44548</v>
      </c>
      <c r="O103" s="5">
        <v>44289</v>
      </c>
      <c r="P103" s="56">
        <v>44591</v>
      </c>
      <c r="Q103" s="39">
        <f>RANK(E103,$E$3:$E$1048576)</f>
        <v>101</v>
      </c>
      <c r="R103" s="2">
        <f>VLOOKUP(C103,Quals!$A$25:$C$45,3,FALSE)</f>
        <v>1155</v>
      </c>
      <c r="S103" s="2" t="str">
        <f>IF(OR(AND(G103&gt;=R103,L103&gt;=Quals!$F$3,L103&lt;=Quals!$H$3), OR(AND(H103&gt;=R103,M103&gt;=Quals!$F$3,M103&lt;=Quals!$H$3), OR(AND(I103&gt;=R103,N103&gt;=Quals!$F$3,N103&lt;=Quals!$H$3), OR(AND(J103&gt;=R103,O103&gt;=Quals!$F$3,O103&lt;=Quals!$H$3), OR(AND(K103&gt;=R103,P103&gt;=Quals!$F$3,P103&lt;=Quals!$H$3)))))),"Q","")</f>
        <v/>
      </c>
      <c r="T103" s="1" t="str">
        <f>IF(AND(S103 = "Q", IF(ISNA(VLOOKUP((B103&amp;C103),Autos!C:C,1,FALSE)), "Not in Auto",)),"Check", "No need")</f>
        <v>No need</v>
      </c>
    </row>
    <row r="104" spans="1:20" x14ac:dyDescent="0.2">
      <c r="A104" t="str">
        <f t="shared" si="1"/>
        <v>Mackenzie ANDREWS3000msc</v>
      </c>
      <c r="B104" t="s">
        <v>298</v>
      </c>
      <c r="C104" s="5" t="s">
        <v>34</v>
      </c>
      <c r="D104" s="5">
        <v>35633</v>
      </c>
      <c r="E104">
        <v>1083</v>
      </c>
      <c r="F104" s="2">
        <v>9</v>
      </c>
      <c r="G104">
        <v>1089</v>
      </c>
      <c r="H104">
        <v>1087</v>
      </c>
      <c r="I104">
        <v>1068</v>
      </c>
      <c r="L104" s="5">
        <v>44309</v>
      </c>
      <c r="M104" s="5">
        <v>44351</v>
      </c>
      <c r="N104" s="5">
        <v>44317</v>
      </c>
      <c r="O104" s="5"/>
      <c r="P104" s="56"/>
      <c r="Q104" s="39">
        <f>RANK(E104,$E$3:$E$1048576)</f>
        <v>101</v>
      </c>
      <c r="R104" s="2">
        <f>VLOOKUP(C104,Quals!$A$25:$C$45,3,FALSE)</f>
        <v>1169</v>
      </c>
      <c r="S104" s="2" t="str">
        <f>IF(OR(AND(G104&gt;=R104,L104&gt;=Quals!$F$3,L104&lt;=Quals!$H$3), OR(AND(H104&gt;=R104,M104&gt;=Quals!$F$3,M104&lt;=Quals!$H$3), OR(AND(I104&gt;=R104,N104&gt;=Quals!$F$3,N104&lt;=Quals!$H$3), OR(AND(J104&gt;=R104,O104&gt;=Quals!$F$3,O104&lt;=Quals!$H$3), OR(AND(K104&gt;=R104,P104&gt;=Quals!$F$3,P104&lt;=Quals!$H$3)))))),"Q","")</f>
        <v/>
      </c>
      <c r="T104" s="1" t="str">
        <f>IF(AND(S104 = "Q", IF(ISNA(VLOOKUP((B104&amp;C104),Autos!C:C,1,FALSE)), "Not in Auto",)),"Check", "No need")</f>
        <v>No need</v>
      </c>
    </row>
    <row r="105" spans="1:20" x14ac:dyDescent="0.2">
      <c r="A105" t="str">
        <f t="shared" si="1"/>
        <v>Marnie PONTONmarathon</v>
      </c>
      <c r="B105" t="s">
        <v>946</v>
      </c>
      <c r="C105" s="5" t="s">
        <v>82</v>
      </c>
      <c r="D105" s="5">
        <v>30757</v>
      </c>
      <c r="E105">
        <v>1082</v>
      </c>
      <c r="F105" s="2">
        <v>7</v>
      </c>
      <c r="G105">
        <v>1114</v>
      </c>
      <c r="H105">
        <v>1044</v>
      </c>
      <c r="L105" s="5">
        <v>44542</v>
      </c>
      <c r="M105" s="5">
        <v>44290</v>
      </c>
      <c r="N105" s="5"/>
      <c r="O105" s="5"/>
      <c r="P105" s="56"/>
      <c r="Q105" s="39">
        <f>RANK(E105,$E$3:$E$1048576)</f>
        <v>103</v>
      </c>
      <c r="R105" s="2" t="str">
        <f>VLOOKUP(C105,Quals!$A$25:$C$45,3,FALSE)</f>
        <v>Discr.</v>
      </c>
      <c r="S105" s="2" t="str">
        <f>IF(OR(AND(G105&gt;=R105,L105&gt;=Quals!$F$3,L105&lt;=Quals!$H$3), OR(AND(H105&gt;=R105,M105&gt;=Quals!$F$3,M105&lt;=Quals!$H$3), OR(AND(I105&gt;=R105,N105&gt;=Quals!$F$3,N105&lt;=Quals!$H$3), OR(AND(J105&gt;=R105,O105&gt;=Quals!$F$3,O105&lt;=Quals!$H$3), OR(AND(K105&gt;=R105,P105&gt;=Quals!$F$3,P105&lt;=Quals!$H$3)))))),"Q","")</f>
        <v/>
      </c>
      <c r="T105" s="1" t="str">
        <f>IF(AND(S105 = "Q", IF(ISNA(VLOOKUP((B105&amp;C105),Autos!C:C,1,FALSE)), "Not in Auto",)),"Check", "No need")</f>
        <v>No need</v>
      </c>
    </row>
    <row r="106" spans="1:20" x14ac:dyDescent="0.2">
      <c r="A106" t="str">
        <f t="shared" si="1"/>
        <v>Clare O'BRIEN5000m</v>
      </c>
      <c r="B106" t="s">
        <v>312</v>
      </c>
      <c r="C106" s="5" t="s">
        <v>29</v>
      </c>
      <c r="D106" s="5">
        <v>36173</v>
      </c>
      <c r="E106">
        <v>1081</v>
      </c>
      <c r="F106" s="2">
        <v>9</v>
      </c>
      <c r="G106">
        <v>1091</v>
      </c>
      <c r="H106">
        <v>1078</v>
      </c>
      <c r="I106">
        <v>1049</v>
      </c>
      <c r="L106" s="5">
        <v>44309</v>
      </c>
      <c r="M106" s="5">
        <v>44359</v>
      </c>
      <c r="N106" s="5">
        <v>44331</v>
      </c>
      <c r="O106" s="5"/>
      <c r="P106" s="56"/>
      <c r="Q106" s="39">
        <f>RANK(E106,$E$3:$E$1048576)</f>
        <v>104</v>
      </c>
      <c r="R106" s="2">
        <f>VLOOKUP(C106,Quals!$A$25:$C$45,3,FALSE)</f>
        <v>1145</v>
      </c>
      <c r="S106" s="2" t="str">
        <f>IF(OR(AND(G106&gt;=R106,L106&gt;=Quals!$F$3,L106&lt;=Quals!$H$3), OR(AND(H106&gt;=R106,M106&gt;=Quals!$F$3,M106&lt;=Quals!$H$3), OR(AND(I106&gt;=R106,N106&gt;=Quals!$F$3,N106&lt;=Quals!$H$3), OR(AND(J106&gt;=R106,O106&gt;=Quals!$F$3,O106&lt;=Quals!$H$3), OR(AND(K106&gt;=R106,P106&gt;=Quals!$F$3,P106&lt;=Quals!$H$3)))))),"Q","")</f>
        <v/>
      </c>
      <c r="T106" s="1" t="str">
        <f>IF(AND(S106 = "Q", IF(ISNA(VLOOKUP((B106&amp;C106),Autos!C:C,1,FALSE)), "Not in Auto",)),"Check", "No need")</f>
        <v>No need</v>
      </c>
    </row>
    <row r="107" spans="1:20" x14ac:dyDescent="0.2">
      <c r="A107" t="str">
        <f t="shared" si="1"/>
        <v>Sophia FIGHERA100m</v>
      </c>
      <c r="B107" t="s">
        <v>108</v>
      </c>
      <c r="C107" s="5" t="s">
        <v>2</v>
      </c>
      <c r="D107" s="5">
        <v>35895</v>
      </c>
      <c r="E107">
        <v>1080</v>
      </c>
      <c r="F107" s="2">
        <v>11</v>
      </c>
      <c r="G107">
        <v>1032</v>
      </c>
      <c r="H107">
        <v>1065</v>
      </c>
      <c r="I107">
        <v>1050</v>
      </c>
      <c r="J107">
        <v>1058</v>
      </c>
      <c r="K107">
        <v>1058</v>
      </c>
      <c r="L107" s="5">
        <v>44303</v>
      </c>
      <c r="M107" s="5">
        <v>44352</v>
      </c>
      <c r="N107" s="5">
        <v>44282</v>
      </c>
      <c r="O107" s="5">
        <v>44604</v>
      </c>
      <c r="P107" s="56">
        <v>44359</v>
      </c>
      <c r="Q107" s="39">
        <f>RANK(E107,$E$3:$E$1048576)</f>
        <v>105</v>
      </c>
      <c r="R107" s="2">
        <f>VLOOKUP(C107,Quals!$A$25:$C$45,3,FALSE)</f>
        <v>1167</v>
      </c>
      <c r="S107" s="2" t="str">
        <f>IF(OR(AND(G107&gt;=R107,L107&gt;=Quals!$F$3,L107&lt;=Quals!$H$3), OR(AND(H107&gt;=R107,M107&gt;=Quals!$F$3,M107&lt;=Quals!$H$3), OR(AND(I107&gt;=R107,N107&gt;=Quals!$F$3,N107&lt;=Quals!$H$3), OR(AND(J107&gt;=R107,O107&gt;=Quals!$F$3,O107&lt;=Quals!$H$3), OR(AND(K107&gt;=R107,P107&gt;=Quals!$F$3,P107&lt;=Quals!$H$3)))))),"Q","")</f>
        <v/>
      </c>
      <c r="T107" s="1" t="str">
        <f>IF(AND(S107 = "Q", IF(ISNA(VLOOKUP((B107&amp;C107),Autos!C:C,1,FALSE)), "Not in Auto",)),"Check", "No need")</f>
        <v>No need</v>
      </c>
    </row>
    <row r="108" spans="1:20" x14ac:dyDescent="0.2">
      <c r="A108" t="str">
        <f t="shared" si="1"/>
        <v>Larissa PASTERNATSKY200m</v>
      </c>
      <c r="B108" t="s">
        <v>117</v>
      </c>
      <c r="C108" s="5" t="s">
        <v>25</v>
      </c>
      <c r="D108" s="5">
        <v>33583</v>
      </c>
      <c r="E108">
        <v>1080</v>
      </c>
      <c r="F108" s="2">
        <v>11</v>
      </c>
      <c r="G108">
        <v>1045</v>
      </c>
      <c r="H108">
        <v>1035</v>
      </c>
      <c r="I108">
        <v>1058</v>
      </c>
      <c r="J108">
        <v>1032</v>
      </c>
      <c r="K108">
        <v>1045</v>
      </c>
      <c r="L108" s="5">
        <v>44304</v>
      </c>
      <c r="M108" s="5">
        <v>44282</v>
      </c>
      <c r="N108" s="5">
        <v>44352</v>
      </c>
      <c r="O108" s="5">
        <v>44359</v>
      </c>
      <c r="P108" s="56">
        <v>44304</v>
      </c>
      <c r="Q108" s="39">
        <f>RANK(E108,$E$3:$E$1048576)</f>
        <v>105</v>
      </c>
      <c r="R108" s="2">
        <f>VLOOKUP(C108,Quals!$A$25:$C$45,3,FALSE)</f>
        <v>1155</v>
      </c>
      <c r="S108" s="2" t="str">
        <f>IF(OR(AND(G108&gt;=R108,L108&gt;=Quals!$F$3,L108&lt;=Quals!$H$3), OR(AND(H108&gt;=R108,M108&gt;=Quals!$F$3,M108&lt;=Quals!$H$3), OR(AND(I108&gt;=R108,N108&gt;=Quals!$F$3,N108&lt;=Quals!$H$3), OR(AND(J108&gt;=R108,O108&gt;=Quals!$F$3,O108&lt;=Quals!$H$3), OR(AND(K108&gt;=R108,P108&gt;=Quals!$F$3,P108&lt;=Quals!$H$3)))))),"Q","")</f>
        <v/>
      </c>
      <c r="T108" s="1" t="str">
        <f>IF(AND(S108 = "Q", IF(ISNA(VLOOKUP((B108&amp;C108),Autos!C:C,1,FALSE)), "Not in Auto",)),"Check", "No need")</f>
        <v>No need</v>
      </c>
    </row>
    <row r="109" spans="1:20" x14ac:dyDescent="0.2">
      <c r="A109" t="str">
        <f t="shared" si="1"/>
        <v>Amy ROBINSON800m</v>
      </c>
      <c r="B109" t="s">
        <v>242</v>
      </c>
      <c r="C109" s="5" t="s">
        <v>27</v>
      </c>
      <c r="D109" s="5">
        <v>34494</v>
      </c>
      <c r="E109">
        <v>1080</v>
      </c>
      <c r="F109" s="2">
        <v>8</v>
      </c>
      <c r="G109">
        <v>1076</v>
      </c>
      <c r="H109">
        <v>1051</v>
      </c>
      <c r="I109">
        <v>1060</v>
      </c>
      <c r="J109">
        <v>1068</v>
      </c>
      <c r="K109">
        <v>1044</v>
      </c>
      <c r="L109" s="5">
        <v>44304</v>
      </c>
      <c r="M109" s="5">
        <v>44587</v>
      </c>
      <c r="N109" s="5">
        <v>44630</v>
      </c>
      <c r="O109" s="5">
        <v>44600</v>
      </c>
      <c r="P109" s="56">
        <v>44618</v>
      </c>
      <c r="Q109" s="39">
        <f>RANK(E109,$E$3:$E$1048576)</f>
        <v>105</v>
      </c>
      <c r="R109" s="2">
        <f>VLOOKUP(C109,Quals!$A$25:$C$45,3,FALSE)</f>
        <v>1171</v>
      </c>
      <c r="S109" s="2" t="str">
        <f>IF(OR(AND(G109&gt;=R109,L109&gt;=Quals!$F$3,L109&lt;=Quals!$H$3), OR(AND(H109&gt;=R109,M109&gt;=Quals!$F$3,M109&lt;=Quals!$H$3), OR(AND(I109&gt;=R109,N109&gt;=Quals!$F$3,N109&lt;=Quals!$H$3), OR(AND(J109&gt;=R109,O109&gt;=Quals!$F$3,O109&lt;=Quals!$H$3), OR(AND(K109&gt;=R109,P109&gt;=Quals!$F$3,P109&lt;=Quals!$H$3)))))),"Q","")</f>
        <v/>
      </c>
      <c r="T109" s="1" t="str">
        <f>IF(AND(S109 = "Q", IF(ISNA(VLOOKUP((B109&amp;C109),Autos!C:C,1,FALSE)), "Not in Auto",)),"Check", "No need")</f>
        <v>No need</v>
      </c>
    </row>
    <row r="110" spans="1:20" x14ac:dyDescent="0.2">
      <c r="A110" t="str">
        <f t="shared" si="1"/>
        <v>Celeste MUCCI100m</v>
      </c>
      <c r="B110" t="s">
        <v>110</v>
      </c>
      <c r="C110" s="6" t="s">
        <v>2</v>
      </c>
      <c r="D110" s="5">
        <v>36383</v>
      </c>
      <c r="E110">
        <v>1078</v>
      </c>
      <c r="F110" s="2">
        <v>12</v>
      </c>
      <c r="G110">
        <v>1087</v>
      </c>
      <c r="H110">
        <v>1086</v>
      </c>
      <c r="I110">
        <v>1062</v>
      </c>
      <c r="J110">
        <v>1060</v>
      </c>
      <c r="K110">
        <v>1011</v>
      </c>
      <c r="L110" s="5">
        <v>44632</v>
      </c>
      <c r="M110" s="5">
        <v>44527</v>
      </c>
      <c r="N110" s="5">
        <v>44569</v>
      </c>
      <c r="O110" s="5">
        <v>44590</v>
      </c>
      <c r="P110" s="56">
        <v>44576</v>
      </c>
      <c r="Q110" s="39">
        <f>RANK(E110,$E$3:$E$1048576)</f>
        <v>108</v>
      </c>
      <c r="R110" s="2">
        <f>VLOOKUP(C110,Quals!$A$25:$C$45,3,FALSE)</f>
        <v>1167</v>
      </c>
      <c r="S110" s="2" t="str">
        <f>IF(OR(AND(G110&gt;=R110,L110&gt;=Quals!$F$3,L110&lt;=Quals!$H$3), OR(AND(H110&gt;=R110,M110&gt;=Quals!$F$3,M110&lt;=Quals!$H$3), OR(AND(I110&gt;=R110,N110&gt;=Quals!$F$3,N110&lt;=Quals!$H$3), OR(AND(J110&gt;=R110,O110&gt;=Quals!$F$3,O110&lt;=Quals!$H$3), OR(AND(K110&gt;=R110,P110&gt;=Quals!$F$3,P110&lt;=Quals!$H$3)))))),"Q","")</f>
        <v/>
      </c>
      <c r="T110" s="1" t="str">
        <f>IF(AND(S110 = "Q", IF(ISNA(VLOOKUP((B110&amp;C110),Autos!C:C,1,FALSE)), "Not in Auto",)),"Check", "No need")</f>
        <v>No need</v>
      </c>
    </row>
    <row r="111" spans="1:20" x14ac:dyDescent="0.2">
      <c r="A111" t="str">
        <f t="shared" si="1"/>
        <v>Taneille CRASE100mh</v>
      </c>
      <c r="B111" t="s">
        <v>342</v>
      </c>
      <c r="C111" s="5" t="s">
        <v>32</v>
      </c>
      <c r="D111" s="5">
        <v>34623</v>
      </c>
      <c r="E111">
        <v>1077</v>
      </c>
      <c r="F111" s="2">
        <v>8</v>
      </c>
      <c r="G111">
        <v>1085</v>
      </c>
      <c r="H111">
        <v>1088</v>
      </c>
      <c r="I111">
        <v>1049</v>
      </c>
      <c r="J111">
        <v>1052</v>
      </c>
      <c r="K111">
        <v>1042</v>
      </c>
      <c r="L111" s="5">
        <v>44626</v>
      </c>
      <c r="M111" s="5">
        <v>44590</v>
      </c>
      <c r="N111" s="5">
        <v>44282</v>
      </c>
      <c r="O111" s="5">
        <v>44548</v>
      </c>
      <c r="P111" s="56">
        <v>44301</v>
      </c>
      <c r="Q111" s="39">
        <f>RANK(E111,$E$3:$E$1048576)</f>
        <v>109</v>
      </c>
      <c r="R111" s="2">
        <f>VLOOKUP(C111,Quals!$A$25:$C$45,3,FALSE)</f>
        <v>1171</v>
      </c>
      <c r="S111" s="2" t="str">
        <f>IF(OR(AND(G111&gt;=R111,L111&gt;=Quals!$F$3,L111&lt;=Quals!$H$3), OR(AND(H111&gt;=R111,M111&gt;=Quals!$F$3,M111&lt;=Quals!$H$3), OR(AND(I111&gt;=R111,N111&gt;=Quals!$F$3,N111&lt;=Quals!$H$3), OR(AND(J111&gt;=R111,O111&gt;=Quals!$F$3,O111&lt;=Quals!$H$3), OR(AND(K111&gt;=R111,P111&gt;=Quals!$F$3,P111&lt;=Quals!$H$3)))))),"Q","")</f>
        <v/>
      </c>
      <c r="T111" s="1" t="str">
        <f>IF(AND(S111 = "Q", IF(ISNA(VLOOKUP((B111&amp;C111),Autos!C:C,1,FALSE)), "Not in Auto",)),"Check", "No need")</f>
        <v>No need</v>
      </c>
    </row>
    <row r="112" spans="1:20" x14ac:dyDescent="0.2">
      <c r="A112" t="str">
        <f t="shared" si="1"/>
        <v>Erin SHAWhigh-jump</v>
      </c>
      <c r="B112" t="s">
        <v>413</v>
      </c>
      <c r="C112" s="5" t="s">
        <v>35</v>
      </c>
      <c r="D112" s="5">
        <v>38237</v>
      </c>
      <c r="E112">
        <v>1076</v>
      </c>
      <c r="F112" s="2">
        <v>4</v>
      </c>
      <c r="G112">
        <v>1062</v>
      </c>
      <c r="H112">
        <v>1052</v>
      </c>
      <c r="I112">
        <v>1043</v>
      </c>
      <c r="J112">
        <v>1052</v>
      </c>
      <c r="K112">
        <v>1043</v>
      </c>
      <c r="L112" s="5">
        <v>44359</v>
      </c>
      <c r="M112" s="5">
        <v>44352</v>
      </c>
      <c r="N112" s="5">
        <v>44610</v>
      </c>
      <c r="O112" s="5">
        <v>44590</v>
      </c>
      <c r="P112" s="56">
        <v>44299</v>
      </c>
      <c r="Q112" s="39">
        <f>RANK(E112,$E$3:$E$1048576)</f>
        <v>110</v>
      </c>
      <c r="R112" s="2">
        <f>VLOOKUP(C112,Quals!$A$25:$C$45,3,FALSE)</f>
        <v>1180</v>
      </c>
      <c r="S112" s="2" t="str">
        <f>IF(OR(AND(G112&gt;=R112,L112&gt;=Quals!$F$3,L112&lt;=Quals!$H$3), OR(AND(H112&gt;=R112,M112&gt;=Quals!$F$3,M112&lt;=Quals!$H$3), OR(AND(I112&gt;=R112,N112&gt;=Quals!$F$3,N112&lt;=Quals!$H$3), OR(AND(J112&gt;=R112,O112&gt;=Quals!$F$3,O112&lt;=Quals!$H$3), OR(AND(K112&gt;=R112,P112&gt;=Quals!$F$3,P112&lt;=Quals!$H$3)))))),"Q","")</f>
        <v/>
      </c>
      <c r="T112" s="1" t="str">
        <f>IF(AND(S112 = "Q", IF(ISNA(VLOOKUP((B112&amp;C112),Autos!C:C,1,FALSE)), "Not in Auto",)),"Check", "No need")</f>
        <v>No need</v>
      </c>
    </row>
    <row r="113" spans="1:20" x14ac:dyDescent="0.2">
      <c r="A113" t="str">
        <f t="shared" si="1"/>
        <v>Jessica THORNTON400m</v>
      </c>
      <c r="B113" t="s">
        <v>209</v>
      </c>
      <c r="C113" s="5" t="s">
        <v>26</v>
      </c>
      <c r="D113" s="5">
        <v>35897</v>
      </c>
      <c r="E113">
        <v>1075</v>
      </c>
      <c r="F113" s="2">
        <v>5</v>
      </c>
      <c r="G113">
        <v>1052</v>
      </c>
      <c r="H113">
        <v>1058</v>
      </c>
      <c r="I113">
        <v>1049</v>
      </c>
      <c r="J113">
        <v>1024</v>
      </c>
      <c r="K113">
        <v>1041</v>
      </c>
      <c r="L113" s="5">
        <v>44632</v>
      </c>
      <c r="M113" s="5">
        <v>44611</v>
      </c>
      <c r="N113" s="5">
        <v>44625</v>
      </c>
      <c r="O113" s="5">
        <v>44303</v>
      </c>
      <c r="P113" s="56">
        <v>44604</v>
      </c>
      <c r="Q113" s="39">
        <f>RANK(E113,$E$3:$E$1048576)</f>
        <v>111</v>
      </c>
      <c r="R113" s="2">
        <f>VLOOKUP(C113,Quals!$A$25:$C$45,3,FALSE)</f>
        <v>1152</v>
      </c>
      <c r="S113" s="2" t="str">
        <f>IF(OR(AND(G113&gt;=R113,L113&gt;=Quals!$F$3,L113&lt;=Quals!$H$3), OR(AND(H113&gt;=R113,M113&gt;=Quals!$F$3,M113&lt;=Quals!$H$3), OR(AND(I113&gt;=R113,N113&gt;=Quals!$F$3,N113&lt;=Quals!$H$3), OR(AND(J113&gt;=R113,O113&gt;=Quals!$F$3,O113&lt;=Quals!$H$3), OR(AND(K113&gt;=R113,P113&gt;=Quals!$F$3,P113&lt;=Quals!$H$3)))))),"Q","")</f>
        <v/>
      </c>
      <c r="T113" s="1" t="str">
        <f>IF(AND(S113 = "Q", IF(ISNA(VLOOKUP((B113&amp;C113),Autos!C:C,1,FALSE)), "Not in Auto",)),"Check", "No need")</f>
        <v>No need</v>
      </c>
    </row>
    <row r="114" spans="1:20" x14ac:dyDescent="0.2">
      <c r="A114" t="str">
        <f t="shared" si="1"/>
        <v>Hayley REYNOLDS100m</v>
      </c>
      <c r="B114" t="s">
        <v>112</v>
      </c>
      <c r="C114" s="5" t="s">
        <v>2</v>
      </c>
      <c r="D114" s="5">
        <v>37754</v>
      </c>
      <c r="E114">
        <v>1074</v>
      </c>
      <c r="F114" s="2">
        <v>13</v>
      </c>
      <c r="G114">
        <v>1075</v>
      </c>
      <c r="H114">
        <v>1071</v>
      </c>
      <c r="I114">
        <v>1060</v>
      </c>
      <c r="J114">
        <v>1066</v>
      </c>
      <c r="K114">
        <v>1050</v>
      </c>
      <c r="L114" s="5">
        <v>44625</v>
      </c>
      <c r="M114" s="5">
        <v>44583</v>
      </c>
      <c r="N114" s="5">
        <v>44576</v>
      </c>
      <c r="O114" s="5">
        <v>44548</v>
      </c>
      <c r="P114" s="56">
        <v>44611</v>
      </c>
      <c r="Q114" s="39">
        <f>RANK(E114,$E$3:$E$1048576)</f>
        <v>112</v>
      </c>
      <c r="R114" s="2">
        <f>VLOOKUP(C114,Quals!$A$25:$C$45,3,FALSE)</f>
        <v>1167</v>
      </c>
      <c r="S114" s="2" t="str">
        <f>IF(OR(AND(G114&gt;=R114,L114&gt;=Quals!$F$3,L114&lt;=Quals!$H$3), OR(AND(H114&gt;=R114,M114&gt;=Quals!$F$3,M114&lt;=Quals!$H$3), OR(AND(I114&gt;=R114,N114&gt;=Quals!$F$3,N114&lt;=Quals!$H$3), OR(AND(J114&gt;=R114,O114&gt;=Quals!$F$3,O114&lt;=Quals!$H$3), OR(AND(K114&gt;=R114,P114&gt;=Quals!$F$3,P114&lt;=Quals!$H$3)))))),"Q","")</f>
        <v/>
      </c>
      <c r="T114" s="1" t="str">
        <f>IF(AND(S114 = "Q", IF(ISNA(VLOOKUP((B114&amp;C114),Autos!C:C,1,FALSE)), "Not in Auto",)),"Check", "No need")</f>
        <v>No need</v>
      </c>
    </row>
    <row r="115" spans="1:20" x14ac:dyDescent="0.2">
      <c r="A115" t="str">
        <f t="shared" si="1"/>
        <v>Hayley KITCHING800m</v>
      </c>
      <c r="B115" t="s">
        <v>247</v>
      </c>
      <c r="C115" s="5" t="s">
        <v>27</v>
      </c>
      <c r="D115" s="5">
        <v>38256</v>
      </c>
      <c r="E115">
        <v>1073</v>
      </c>
      <c r="F115" s="2">
        <v>9</v>
      </c>
      <c r="G115">
        <v>1094</v>
      </c>
      <c r="H115">
        <v>1065</v>
      </c>
      <c r="I115">
        <v>1060</v>
      </c>
      <c r="J115">
        <v>1038</v>
      </c>
      <c r="K115">
        <v>1036</v>
      </c>
      <c r="L115" s="5">
        <v>44632</v>
      </c>
      <c r="M115" s="5">
        <v>44619</v>
      </c>
      <c r="N115" s="5">
        <v>44600</v>
      </c>
      <c r="O115" s="5">
        <v>44305</v>
      </c>
      <c r="P115" s="56">
        <v>44548</v>
      </c>
      <c r="Q115" s="39">
        <f>RANK(E115,$E$3:$E$1048576)</f>
        <v>113</v>
      </c>
      <c r="R115" s="2">
        <f>VLOOKUP(C115,Quals!$A$25:$C$45,3,FALSE)</f>
        <v>1171</v>
      </c>
      <c r="S115" s="2" t="str">
        <f>IF(OR(AND(G115&gt;=R115,L115&gt;=Quals!$F$3,L115&lt;=Quals!$H$3), OR(AND(H115&gt;=R115,M115&gt;=Quals!$F$3,M115&lt;=Quals!$H$3), OR(AND(I115&gt;=R115,N115&gt;=Quals!$F$3,N115&lt;=Quals!$H$3), OR(AND(J115&gt;=R115,O115&gt;=Quals!$F$3,O115&lt;=Quals!$H$3), OR(AND(K115&gt;=R115,P115&gt;=Quals!$F$3,P115&lt;=Quals!$H$3)))))),"Q","")</f>
        <v/>
      </c>
      <c r="T115" s="1" t="str">
        <f>IF(AND(S115 = "Q", IF(ISNA(VLOOKUP((B115&amp;C115),Autos!C:C,1,FALSE)), "Not in Auto",)),"Check", "No need")</f>
        <v>No need</v>
      </c>
    </row>
    <row r="116" spans="1:20" x14ac:dyDescent="0.2">
      <c r="A116" t="str">
        <f t="shared" si="1"/>
        <v>Matilda RYAN800m</v>
      </c>
      <c r="B116" t="s">
        <v>240</v>
      </c>
      <c r="C116" s="6" t="s">
        <v>27</v>
      </c>
      <c r="D116" s="5">
        <v>37449</v>
      </c>
      <c r="E116">
        <v>1073</v>
      </c>
      <c r="F116" s="2">
        <v>10</v>
      </c>
      <c r="G116">
        <v>1073</v>
      </c>
      <c r="H116">
        <v>1059</v>
      </c>
      <c r="I116">
        <v>1059</v>
      </c>
      <c r="J116">
        <v>1025</v>
      </c>
      <c r="K116">
        <v>1016</v>
      </c>
      <c r="L116" s="5">
        <v>44282</v>
      </c>
      <c r="M116" s="5">
        <v>44359</v>
      </c>
      <c r="N116" s="5">
        <v>44301</v>
      </c>
      <c r="O116" s="5">
        <v>44352</v>
      </c>
      <c r="P116" s="56">
        <v>44548</v>
      </c>
      <c r="Q116" s="39">
        <f>RANK(E116,$E$3:$E$1048576)</f>
        <v>113</v>
      </c>
      <c r="R116" s="2">
        <f>VLOOKUP(C116,Quals!$A$25:$C$45,3,FALSE)</f>
        <v>1171</v>
      </c>
      <c r="S116" s="2" t="str">
        <f>IF(OR(AND(G116&gt;=R116,L116&gt;=Quals!$F$3,L116&lt;=Quals!$H$3), OR(AND(H116&gt;=R116,M116&gt;=Quals!$F$3,M116&lt;=Quals!$H$3), OR(AND(I116&gt;=R116,N116&gt;=Quals!$F$3,N116&lt;=Quals!$H$3), OR(AND(J116&gt;=R116,O116&gt;=Quals!$F$3,O116&lt;=Quals!$H$3), OR(AND(K116&gt;=R116,P116&gt;=Quals!$F$3,P116&lt;=Quals!$H$3)))))),"Q","")</f>
        <v/>
      </c>
      <c r="T116" s="1" t="str">
        <f>IF(AND(S116 = "Q", IF(ISNA(VLOOKUP((B116&amp;C116),Autos!C:C,1,FALSE)), "Not in Auto",)),"Check", "No need")</f>
        <v>No need</v>
      </c>
    </row>
    <row r="117" spans="1:20" x14ac:dyDescent="0.2">
      <c r="A117" t="str">
        <f t="shared" si="1"/>
        <v>Charlotte WILSON3000msc</v>
      </c>
      <c r="B117" t="s">
        <v>318</v>
      </c>
      <c r="C117" s="5" t="s">
        <v>34</v>
      </c>
      <c r="D117" s="5">
        <v>33879</v>
      </c>
      <c r="E117">
        <v>1071</v>
      </c>
      <c r="F117" s="2">
        <v>10</v>
      </c>
      <c r="G117">
        <v>1069</v>
      </c>
      <c r="H117">
        <v>1063</v>
      </c>
      <c r="I117">
        <v>1048</v>
      </c>
      <c r="L117" s="5">
        <v>44612</v>
      </c>
      <c r="M117" s="5">
        <v>44604</v>
      </c>
      <c r="N117" s="5">
        <v>44597</v>
      </c>
      <c r="O117" s="5"/>
      <c r="P117" s="56"/>
      <c r="Q117" s="39">
        <f>RANK(E117,$E$3:$E$1048576)</f>
        <v>115</v>
      </c>
      <c r="R117" s="2">
        <f>VLOOKUP(C117,Quals!$A$25:$C$45,3,FALSE)</f>
        <v>1169</v>
      </c>
      <c r="S117" s="2" t="str">
        <f>IF(OR(AND(G117&gt;=R117,L117&gt;=Quals!$F$3,L117&lt;=Quals!$H$3), OR(AND(H117&gt;=R117,M117&gt;=Quals!$F$3,M117&lt;=Quals!$H$3), OR(AND(I117&gt;=R117,N117&gt;=Quals!$F$3,N117&lt;=Quals!$H$3), OR(AND(J117&gt;=R117,O117&gt;=Quals!$F$3,O117&lt;=Quals!$H$3), OR(AND(K117&gt;=R117,P117&gt;=Quals!$F$3,P117&lt;=Quals!$H$3)))))),"Q","")</f>
        <v/>
      </c>
      <c r="T117" s="1" t="str">
        <f>IF(AND(S117 = "Q", IF(ISNA(VLOOKUP((B117&amp;C117),Autos!C:C,1,FALSE)), "Not in Auto",)),"Check", "No need")</f>
        <v>No need</v>
      </c>
    </row>
    <row r="118" spans="1:20" x14ac:dyDescent="0.2">
      <c r="A118" t="str">
        <f t="shared" si="1"/>
        <v>Isabella GUTHRIE400mh</v>
      </c>
      <c r="B118" t="s">
        <v>357</v>
      </c>
      <c r="C118" s="5" t="s">
        <v>33</v>
      </c>
      <c r="D118" s="5">
        <v>37885</v>
      </c>
      <c r="E118">
        <v>1071</v>
      </c>
      <c r="F118" s="2">
        <v>6</v>
      </c>
      <c r="G118">
        <v>1059</v>
      </c>
      <c r="H118">
        <v>1068</v>
      </c>
      <c r="I118">
        <v>1065</v>
      </c>
      <c r="J118">
        <v>1038</v>
      </c>
      <c r="K118">
        <v>1019</v>
      </c>
      <c r="L118" s="5">
        <v>44632</v>
      </c>
      <c r="M118" s="5">
        <v>44589</v>
      </c>
      <c r="N118" s="5">
        <v>44611</v>
      </c>
      <c r="O118" s="5">
        <v>44610</v>
      </c>
      <c r="P118" s="56">
        <v>44570</v>
      </c>
      <c r="Q118" s="39">
        <f>RANK(E118,$E$3:$E$1048576)</f>
        <v>115</v>
      </c>
      <c r="R118" s="2">
        <f>VLOOKUP(C118,Quals!$A$25:$C$45,3,FALSE)</f>
        <v>1160</v>
      </c>
      <c r="S118" s="2" t="str">
        <f>IF(OR(AND(G118&gt;=R118,L118&gt;=Quals!$F$3,L118&lt;=Quals!$H$3), OR(AND(H118&gt;=R118,M118&gt;=Quals!$F$3,M118&lt;=Quals!$H$3), OR(AND(I118&gt;=R118,N118&gt;=Quals!$F$3,N118&lt;=Quals!$H$3), OR(AND(J118&gt;=R118,O118&gt;=Quals!$F$3,O118&lt;=Quals!$H$3), OR(AND(K118&gt;=R118,P118&gt;=Quals!$F$3,P118&lt;=Quals!$H$3)))))),"Q","")</f>
        <v/>
      </c>
      <c r="T118" s="1" t="str">
        <f>IF(AND(S118 = "Q", IF(ISNA(VLOOKUP((B118&amp;C118),Autos!C:C,1,FALSE)), "Not in Auto",)),"Check", "No need")</f>
        <v>No need</v>
      </c>
    </row>
    <row r="119" spans="1:20" x14ac:dyDescent="0.2">
      <c r="A119" t="str">
        <f t="shared" si="1"/>
        <v>Tori WESTheptathlon</v>
      </c>
      <c r="B119" t="s">
        <v>473</v>
      </c>
      <c r="C119" s="5" t="s">
        <v>43</v>
      </c>
      <c r="D119" s="5">
        <v>34986</v>
      </c>
      <c r="E119">
        <v>1071</v>
      </c>
      <c r="F119" s="2">
        <v>1</v>
      </c>
      <c r="G119">
        <v>1080</v>
      </c>
      <c r="H119">
        <v>993</v>
      </c>
      <c r="L119" s="5">
        <v>43877</v>
      </c>
      <c r="M119" s="5">
        <v>44577</v>
      </c>
      <c r="N119" s="5"/>
      <c r="O119" s="5"/>
      <c r="P119" s="56"/>
      <c r="Q119" s="39">
        <f>RANK(E119,$E$3:$E$1048576)</f>
        <v>115</v>
      </c>
      <c r="R119" s="2">
        <f>VLOOKUP(C119,Quals!$A$25:$C$45,3,FALSE)</f>
        <v>1158</v>
      </c>
      <c r="S119" s="2" t="str">
        <f>IF(OR(AND(G119&gt;=R119,L119&gt;=Quals!$F$3,L119&lt;=Quals!$H$3), OR(AND(H119&gt;=R119,M119&gt;=Quals!$F$3,M119&lt;=Quals!$H$3), OR(AND(I119&gt;=R119,N119&gt;=Quals!$F$3,N119&lt;=Quals!$H$3), OR(AND(J119&gt;=R119,O119&gt;=Quals!$F$3,O119&lt;=Quals!$H$3), OR(AND(K119&gt;=R119,P119&gt;=Quals!$F$3,P119&lt;=Quals!$H$3)))))),"Q","")</f>
        <v/>
      </c>
      <c r="T119" s="1" t="str">
        <f>IF(AND(S119 = "Q", IF(ISNA(VLOOKUP((B119&amp;C119),Autos!C:C,1,FALSE)), "Not in Auto",)),"Check", "No need")</f>
        <v>No need</v>
      </c>
    </row>
    <row r="120" spans="1:20" x14ac:dyDescent="0.2">
      <c r="A120" t="str">
        <f t="shared" si="1"/>
        <v>Maisie STEVENS100m</v>
      </c>
      <c r="B120" t="s">
        <v>111</v>
      </c>
      <c r="C120" s="6" t="s">
        <v>2</v>
      </c>
      <c r="D120" s="5">
        <v>36544</v>
      </c>
      <c r="E120">
        <v>1065</v>
      </c>
      <c r="F120" s="2">
        <v>14</v>
      </c>
      <c r="G120">
        <v>1088</v>
      </c>
      <c r="H120">
        <v>1069</v>
      </c>
      <c r="I120">
        <v>1062</v>
      </c>
      <c r="J120">
        <v>1053</v>
      </c>
      <c r="K120">
        <v>1048</v>
      </c>
      <c r="L120" s="5">
        <v>44317</v>
      </c>
      <c r="M120" s="5">
        <v>44343</v>
      </c>
      <c r="N120" s="5">
        <v>44303</v>
      </c>
      <c r="O120" s="5">
        <v>44282</v>
      </c>
      <c r="P120" s="56">
        <v>44617</v>
      </c>
      <c r="Q120" s="39">
        <f>RANK(E120,$E$3:$E$1048576)</f>
        <v>118</v>
      </c>
      <c r="R120" s="2">
        <f>VLOOKUP(C120,Quals!$A$25:$C$45,3,FALSE)</f>
        <v>1167</v>
      </c>
      <c r="S120" s="2" t="str">
        <f>IF(OR(AND(G120&gt;=R120,L120&gt;=Quals!$F$3,L120&lt;=Quals!$H$3), OR(AND(H120&gt;=R120,M120&gt;=Quals!$F$3,M120&lt;=Quals!$H$3), OR(AND(I120&gt;=R120,N120&gt;=Quals!$F$3,N120&lt;=Quals!$H$3), OR(AND(J120&gt;=R120,O120&gt;=Quals!$F$3,O120&lt;=Quals!$H$3), OR(AND(K120&gt;=R120,P120&gt;=Quals!$F$3,P120&lt;=Quals!$H$3)))))),"Q","")</f>
        <v/>
      </c>
      <c r="T120" s="1" t="str">
        <f>IF(AND(S120 = "Q", IF(ISNA(VLOOKUP((B120&amp;C120),Autos!C:C,1,FALSE)), "Not in Auto",)),"Check", "No need")</f>
        <v>No need</v>
      </c>
    </row>
    <row r="121" spans="1:20" x14ac:dyDescent="0.2">
      <c r="A121" t="str">
        <f t="shared" si="1"/>
        <v>Courtney SMALLACOMBEpole-vault</v>
      </c>
      <c r="B121" t="s">
        <v>430</v>
      </c>
      <c r="C121" s="5" t="s">
        <v>36</v>
      </c>
      <c r="D121" s="5">
        <v>33256</v>
      </c>
      <c r="E121">
        <v>1064</v>
      </c>
      <c r="F121" s="2">
        <v>3</v>
      </c>
      <c r="G121">
        <v>1037</v>
      </c>
      <c r="H121">
        <v>1052</v>
      </c>
      <c r="I121">
        <v>1006</v>
      </c>
      <c r="J121">
        <v>1006</v>
      </c>
      <c r="K121">
        <v>1021</v>
      </c>
      <c r="L121" s="5">
        <v>44282</v>
      </c>
      <c r="M121" s="5">
        <v>44485</v>
      </c>
      <c r="N121" s="5">
        <v>44632</v>
      </c>
      <c r="O121" s="5">
        <v>44604</v>
      </c>
      <c r="P121" s="56">
        <v>44541</v>
      </c>
      <c r="Q121" s="39">
        <f>RANK(E121,$E$3:$E$1048576)</f>
        <v>119</v>
      </c>
      <c r="R121" s="2">
        <f>VLOOKUP(C121,Quals!$A$25:$C$45,3,FALSE)</f>
        <v>1177</v>
      </c>
      <c r="S121" s="2" t="str">
        <f>IF(OR(AND(G121&gt;=R121,L121&gt;=Quals!$F$3,L121&lt;=Quals!$H$3), OR(AND(H121&gt;=R121,M121&gt;=Quals!$F$3,M121&lt;=Quals!$H$3), OR(AND(I121&gt;=R121,N121&gt;=Quals!$F$3,N121&lt;=Quals!$H$3), OR(AND(J121&gt;=R121,O121&gt;=Quals!$F$3,O121&lt;=Quals!$H$3), OR(AND(K121&gt;=R121,P121&gt;=Quals!$F$3,P121&lt;=Quals!$H$3)))))),"Q","")</f>
        <v/>
      </c>
      <c r="T121" s="1" t="str">
        <f>IF(AND(S121 = "Q", IF(ISNA(VLOOKUP((B121&amp;C121),Autos!C:C,1,FALSE)), "Not in Auto",)),"Check", "No need")</f>
        <v>No need</v>
      </c>
    </row>
    <row r="122" spans="1:20" x14ac:dyDescent="0.2">
      <c r="A122" t="str">
        <f t="shared" si="1"/>
        <v>Jasmin GUTHRIE400m</v>
      </c>
      <c r="B122" t="s">
        <v>211</v>
      </c>
      <c r="C122" s="5" t="s">
        <v>26</v>
      </c>
      <c r="D122" s="5">
        <v>37885</v>
      </c>
      <c r="E122">
        <v>1062</v>
      </c>
      <c r="F122" s="2">
        <v>6</v>
      </c>
      <c r="G122">
        <v>1046</v>
      </c>
      <c r="H122">
        <v>1056</v>
      </c>
      <c r="I122">
        <v>1045</v>
      </c>
      <c r="J122">
        <v>1042</v>
      </c>
      <c r="K122">
        <v>1033</v>
      </c>
      <c r="L122" s="5">
        <v>44632</v>
      </c>
      <c r="M122" s="5">
        <v>44590</v>
      </c>
      <c r="N122" s="5">
        <v>44611</v>
      </c>
      <c r="O122" s="5">
        <v>44299</v>
      </c>
      <c r="P122" s="56">
        <v>44610</v>
      </c>
      <c r="Q122" s="39">
        <f>RANK(E122,$E$3:$E$1048576)</f>
        <v>120</v>
      </c>
      <c r="R122" s="2">
        <f>VLOOKUP(C122,Quals!$A$25:$C$45,3,FALSE)</f>
        <v>1152</v>
      </c>
      <c r="S122" s="2" t="str">
        <f>IF(OR(AND(G122&gt;=R122,L122&gt;=Quals!$F$3,L122&lt;=Quals!$H$3), OR(AND(H122&gt;=R122,M122&gt;=Quals!$F$3,M122&lt;=Quals!$H$3), OR(AND(I122&gt;=R122,N122&gt;=Quals!$F$3,N122&lt;=Quals!$H$3), OR(AND(J122&gt;=R122,O122&gt;=Quals!$F$3,O122&lt;=Quals!$H$3), OR(AND(K122&gt;=R122,P122&gt;=Quals!$F$3,P122&lt;=Quals!$H$3)))))),"Q","")</f>
        <v/>
      </c>
      <c r="T122" s="1" t="str">
        <f>IF(AND(S122 = "Q", IF(ISNA(VLOOKUP((B122&amp;C122),Autos!C:C,1,FALSE)), "Not in Auto",)),"Check", "No need")</f>
        <v>No need</v>
      </c>
    </row>
    <row r="123" spans="1:20" x14ac:dyDescent="0.2">
      <c r="A123" t="str">
        <f t="shared" si="1"/>
        <v>Carley THOMAS800m</v>
      </c>
      <c r="B123" t="s">
        <v>244</v>
      </c>
      <c r="C123" s="5" t="s">
        <v>27</v>
      </c>
      <c r="D123" s="5">
        <v>36886</v>
      </c>
      <c r="E123">
        <v>1062</v>
      </c>
      <c r="F123" s="2">
        <v>11</v>
      </c>
      <c r="G123">
        <v>1068</v>
      </c>
      <c r="H123">
        <v>1072</v>
      </c>
      <c r="I123">
        <v>1065</v>
      </c>
      <c r="J123">
        <v>1055</v>
      </c>
      <c r="K123">
        <v>1037</v>
      </c>
      <c r="L123" s="5">
        <v>44590</v>
      </c>
      <c r="M123" s="5">
        <v>44611</v>
      </c>
      <c r="N123" s="5">
        <v>44331</v>
      </c>
      <c r="O123" s="5">
        <v>44604</v>
      </c>
      <c r="P123" s="56">
        <v>44343</v>
      </c>
      <c r="Q123" s="39">
        <f>RANK(E123,$E$3:$E$1048576)</f>
        <v>120</v>
      </c>
      <c r="R123" s="2">
        <f>VLOOKUP(C123,Quals!$A$25:$C$45,3,FALSE)</f>
        <v>1171</v>
      </c>
      <c r="S123" s="2" t="str">
        <f>IF(OR(AND(G123&gt;=R123,L123&gt;=Quals!$F$3,L123&lt;=Quals!$H$3), OR(AND(H123&gt;=R123,M123&gt;=Quals!$F$3,M123&lt;=Quals!$H$3), OR(AND(I123&gt;=R123,N123&gt;=Quals!$F$3,N123&lt;=Quals!$H$3), OR(AND(J123&gt;=R123,O123&gt;=Quals!$F$3,O123&lt;=Quals!$H$3), OR(AND(K123&gt;=R123,P123&gt;=Quals!$F$3,P123&lt;=Quals!$H$3)))))),"Q","")</f>
        <v/>
      </c>
      <c r="T123" s="1" t="str">
        <f>IF(AND(S123 = "Q", IF(ISNA(VLOOKUP((B123&amp;C123),Autos!C:C,1,FALSE)), "Not in Auto",)),"Check", "No need")</f>
        <v>No need</v>
      </c>
    </row>
    <row r="124" spans="1:20" x14ac:dyDescent="0.2">
      <c r="A124" t="str">
        <f t="shared" si="1"/>
        <v>Ruby SMEE5000m</v>
      </c>
      <c r="B124" t="s">
        <v>315</v>
      </c>
      <c r="C124" s="6" t="s">
        <v>29</v>
      </c>
      <c r="D124" s="5">
        <v>36865</v>
      </c>
      <c r="E124">
        <v>1062</v>
      </c>
      <c r="F124" s="2">
        <v>10</v>
      </c>
      <c r="G124">
        <v>1094</v>
      </c>
      <c r="H124">
        <v>1085</v>
      </c>
      <c r="I124">
        <v>992</v>
      </c>
      <c r="L124" s="5">
        <v>44603</v>
      </c>
      <c r="M124" s="5">
        <v>44590</v>
      </c>
      <c r="N124" s="5">
        <v>44569</v>
      </c>
      <c r="O124" s="5"/>
      <c r="P124" s="56"/>
      <c r="Q124" s="39">
        <f>RANK(E124,$E$3:$E$1048576)</f>
        <v>120</v>
      </c>
      <c r="R124" s="2">
        <f>VLOOKUP(C124,Quals!$A$25:$C$45,3,FALSE)</f>
        <v>1145</v>
      </c>
      <c r="S124" s="2" t="str">
        <f>IF(OR(AND(G124&gt;=R124,L124&gt;=Quals!$F$3,L124&lt;=Quals!$H$3), OR(AND(H124&gt;=R124,M124&gt;=Quals!$F$3,M124&lt;=Quals!$H$3), OR(AND(I124&gt;=R124,N124&gt;=Quals!$F$3,N124&lt;=Quals!$H$3), OR(AND(J124&gt;=R124,O124&gt;=Quals!$F$3,O124&lt;=Quals!$H$3), OR(AND(K124&gt;=R124,P124&gt;=Quals!$F$3,P124&lt;=Quals!$H$3)))))),"Q","")</f>
        <v/>
      </c>
      <c r="T124" s="1" t="str">
        <f>IF(AND(S124 = "Q", IF(ISNA(VLOOKUP((B124&amp;C124),Autos!C:C,1,FALSE)), "Not in Auto",)),"Check", "No need")</f>
        <v>No need</v>
      </c>
    </row>
    <row r="125" spans="1:20" x14ac:dyDescent="0.2">
      <c r="A125" t="str">
        <f t="shared" si="1"/>
        <v>Ilana GRANDINE100m</v>
      </c>
      <c r="B125" t="s">
        <v>122</v>
      </c>
      <c r="C125" s="5" t="s">
        <v>2</v>
      </c>
      <c r="D125" s="5">
        <v>33463</v>
      </c>
      <c r="E125">
        <v>1061</v>
      </c>
      <c r="F125" s="2">
        <v>15</v>
      </c>
      <c r="G125">
        <v>1075</v>
      </c>
      <c r="H125">
        <v>1074</v>
      </c>
      <c r="I125">
        <v>1052</v>
      </c>
      <c r="J125">
        <v>1026</v>
      </c>
      <c r="K125">
        <v>1019</v>
      </c>
      <c r="L125" s="5">
        <v>44548</v>
      </c>
      <c r="M125" s="5">
        <v>44597</v>
      </c>
      <c r="N125" s="5">
        <v>44544</v>
      </c>
      <c r="O125" s="5">
        <v>44632</v>
      </c>
      <c r="P125" s="56">
        <v>44590</v>
      </c>
      <c r="Q125" s="39">
        <f>RANK(E125,$E$3:$E$1048576)</f>
        <v>123</v>
      </c>
      <c r="R125" s="2">
        <f>VLOOKUP(C125,Quals!$A$25:$C$45,3,FALSE)</f>
        <v>1167</v>
      </c>
      <c r="S125" s="2" t="str">
        <f>IF(OR(AND(G125&gt;=R125,L125&gt;=Quals!$F$3,L125&lt;=Quals!$H$3), OR(AND(H125&gt;=R125,M125&gt;=Quals!$F$3,M125&lt;=Quals!$H$3), OR(AND(I125&gt;=R125,N125&gt;=Quals!$F$3,N125&lt;=Quals!$H$3), OR(AND(J125&gt;=R125,O125&gt;=Quals!$F$3,O125&lt;=Quals!$H$3), OR(AND(K125&gt;=R125,P125&gt;=Quals!$F$3,P125&lt;=Quals!$H$3)))))),"Q","")</f>
        <v/>
      </c>
      <c r="T125" s="1" t="str">
        <f>IF(AND(S125 = "Q", IF(ISNA(VLOOKUP((B125&amp;C125),Autos!C:C,1,FALSE)), "Not in Auto",)),"Check", "No need")</f>
        <v>No need</v>
      </c>
    </row>
    <row r="126" spans="1:20" x14ac:dyDescent="0.2">
      <c r="A126" t="str">
        <f t="shared" si="1"/>
        <v>Jessie ANDREW200m</v>
      </c>
      <c r="B126" t="s">
        <v>134</v>
      </c>
      <c r="C126" s="5" t="s">
        <v>25</v>
      </c>
      <c r="D126" s="5">
        <v>36571</v>
      </c>
      <c r="E126">
        <v>1061</v>
      </c>
      <c r="F126" s="2">
        <v>12</v>
      </c>
      <c r="G126">
        <v>1069</v>
      </c>
      <c r="H126">
        <v>1018</v>
      </c>
      <c r="I126">
        <v>1046</v>
      </c>
      <c r="J126">
        <v>1046</v>
      </c>
      <c r="K126">
        <v>1018</v>
      </c>
      <c r="L126" s="5">
        <v>44626</v>
      </c>
      <c r="M126" s="5">
        <v>44304</v>
      </c>
      <c r="N126" s="5">
        <v>44612</v>
      </c>
      <c r="O126" s="5">
        <v>44626</v>
      </c>
      <c r="P126" s="56">
        <v>44544</v>
      </c>
      <c r="Q126" s="39">
        <f>RANK(E126,$E$3:$E$1048576)</f>
        <v>123</v>
      </c>
      <c r="R126" s="2">
        <f>VLOOKUP(C126,Quals!$A$25:$C$45,3,FALSE)</f>
        <v>1155</v>
      </c>
      <c r="S126" s="2" t="str">
        <f>IF(OR(AND(G126&gt;=R126,L126&gt;=Quals!$F$3,L126&lt;=Quals!$H$3), OR(AND(H126&gt;=R126,M126&gt;=Quals!$F$3,M126&lt;=Quals!$H$3), OR(AND(I126&gt;=R126,N126&gt;=Quals!$F$3,N126&lt;=Quals!$H$3), OR(AND(J126&gt;=R126,O126&gt;=Quals!$F$3,O126&lt;=Quals!$H$3), OR(AND(K126&gt;=R126,P126&gt;=Quals!$F$3,P126&lt;=Quals!$H$3)))))),"Q","")</f>
        <v/>
      </c>
      <c r="T126" s="1" t="str">
        <f>IF(AND(S126 = "Q", IF(ISNA(VLOOKUP((B126&amp;C126),Autos!C:C,1,FALSE)), "Not in Auto",)),"Check", "No need")</f>
        <v>No need</v>
      </c>
    </row>
    <row r="127" spans="1:20" x14ac:dyDescent="0.2">
      <c r="A127" t="str">
        <f t="shared" si="1"/>
        <v>Desleigh OWUSUtriple-jump</v>
      </c>
      <c r="B127" t="s">
        <v>396</v>
      </c>
      <c r="C127" t="s">
        <v>38</v>
      </c>
      <c r="D127" s="5">
        <v>37154</v>
      </c>
      <c r="E127">
        <v>1060</v>
      </c>
      <c r="F127" s="2">
        <v>1</v>
      </c>
      <c r="G127">
        <v>1032</v>
      </c>
      <c r="H127">
        <v>1034</v>
      </c>
      <c r="I127">
        <v>1021</v>
      </c>
      <c r="J127">
        <v>993</v>
      </c>
      <c r="K127">
        <v>1000</v>
      </c>
      <c r="L127" s="5">
        <v>44303</v>
      </c>
      <c r="M127" s="5">
        <v>44632</v>
      </c>
      <c r="N127" s="5">
        <v>44611</v>
      </c>
      <c r="O127" s="5">
        <v>44604</v>
      </c>
      <c r="P127" s="56">
        <v>44577</v>
      </c>
      <c r="Q127" s="39">
        <f>RANK(E127,$E$3:$E$1048576)</f>
        <v>125</v>
      </c>
      <c r="R127" s="2">
        <f>VLOOKUP(C127,Quals!$A$25:$C$45,3,FALSE)</f>
        <v>1150</v>
      </c>
      <c r="S127" s="2" t="str">
        <f>IF(OR(AND(G127&gt;=R127,L127&gt;=Quals!$F$3,L127&lt;=Quals!$H$3), OR(AND(H127&gt;=R127,M127&gt;=Quals!$F$3,M127&lt;=Quals!$H$3), OR(AND(I127&gt;=R127,N127&gt;=Quals!$F$3,N127&lt;=Quals!$H$3), OR(AND(J127&gt;=R127,O127&gt;=Quals!$F$3,O127&lt;=Quals!$H$3), OR(AND(K127&gt;=R127,P127&gt;=Quals!$F$3,P127&lt;=Quals!$H$3)))))),"Q","")</f>
        <v/>
      </c>
      <c r="T127" s="1" t="str">
        <f>IF(AND(S127 = "Q", IF(ISNA(VLOOKUP((B127&amp;C127),Autos!C:C,1,FALSE)), "Not in Auto",)),"Check", "No need")</f>
        <v>No need</v>
      </c>
    </row>
    <row r="128" spans="1:20" x14ac:dyDescent="0.2">
      <c r="A128" t="str">
        <f t="shared" si="1"/>
        <v>Aleksandra STOILOVA100m</v>
      </c>
      <c r="B128" t="s">
        <v>121</v>
      </c>
      <c r="C128" s="5" t="s">
        <v>2</v>
      </c>
      <c r="D128" s="5">
        <v>38462</v>
      </c>
      <c r="E128">
        <v>1059</v>
      </c>
      <c r="F128" s="2">
        <v>16</v>
      </c>
      <c r="G128">
        <v>1042</v>
      </c>
      <c r="H128">
        <v>1046</v>
      </c>
      <c r="I128">
        <v>1048</v>
      </c>
      <c r="J128">
        <v>1040</v>
      </c>
      <c r="K128">
        <v>1039</v>
      </c>
      <c r="L128" s="5">
        <v>44632</v>
      </c>
      <c r="M128" s="5">
        <v>44611</v>
      </c>
      <c r="N128" s="5">
        <v>44527</v>
      </c>
      <c r="O128" s="5">
        <v>44625</v>
      </c>
      <c r="P128" s="56">
        <v>44576</v>
      </c>
      <c r="Q128" s="39">
        <f>RANK(E128,$E$3:$E$1048576)</f>
        <v>126</v>
      </c>
      <c r="R128" s="2">
        <f>VLOOKUP(C128,Quals!$A$25:$C$45,3,FALSE)</f>
        <v>1167</v>
      </c>
      <c r="S128" s="2" t="str">
        <f>IF(OR(AND(G128&gt;=R128,L128&gt;=Quals!$F$3,L128&lt;=Quals!$H$3), OR(AND(H128&gt;=R128,M128&gt;=Quals!$F$3,M128&lt;=Quals!$H$3), OR(AND(I128&gt;=R128,N128&gt;=Quals!$F$3,N128&lt;=Quals!$H$3), OR(AND(J128&gt;=R128,O128&gt;=Quals!$F$3,O128&lt;=Quals!$H$3), OR(AND(K128&gt;=R128,P128&gt;=Quals!$F$3,P128&lt;=Quals!$H$3)))))),"Q","")</f>
        <v/>
      </c>
      <c r="T128" s="1" t="str">
        <f>IF(AND(S128 = "Q", IF(ISNA(VLOOKUP((B128&amp;C128),Autos!C:C,1,FALSE)), "Not in Auto",)),"Check", "No need")</f>
        <v>No need</v>
      </c>
    </row>
    <row r="129" spans="1:20" x14ac:dyDescent="0.2">
      <c r="A129" t="str">
        <f t="shared" si="1"/>
        <v>Cara WOOLNOUGH5000m</v>
      </c>
      <c r="B129" t="s">
        <v>947</v>
      </c>
      <c r="C129" s="5" t="s">
        <v>29</v>
      </c>
      <c r="D129" s="5">
        <v>36150</v>
      </c>
      <c r="E129">
        <v>1058</v>
      </c>
      <c r="F129" s="2">
        <v>11</v>
      </c>
      <c r="G129">
        <v>1064</v>
      </c>
      <c r="H129">
        <v>1060</v>
      </c>
      <c r="I129">
        <v>1044</v>
      </c>
      <c r="L129" s="5">
        <v>44617</v>
      </c>
      <c r="M129" s="5">
        <v>44618</v>
      </c>
      <c r="N129" s="5">
        <v>44603</v>
      </c>
      <c r="O129" s="5"/>
      <c r="P129" s="56"/>
      <c r="Q129" s="39">
        <f>RANK(E129,$E$3:$E$1048576)</f>
        <v>127</v>
      </c>
      <c r="R129" s="2">
        <f>VLOOKUP(C129,Quals!$A$25:$C$45,3,FALSE)</f>
        <v>1145</v>
      </c>
      <c r="S129" s="2" t="str">
        <f>IF(OR(AND(G129&gt;=R129,L129&gt;=Quals!$F$3,L129&lt;=Quals!$H$3), OR(AND(H129&gt;=R129,M129&gt;=Quals!$F$3,M129&lt;=Quals!$H$3), OR(AND(I129&gt;=R129,N129&gt;=Quals!$F$3,N129&lt;=Quals!$H$3), OR(AND(J129&gt;=R129,O129&gt;=Quals!$F$3,O129&lt;=Quals!$H$3), OR(AND(K129&gt;=R129,P129&gt;=Quals!$F$3,P129&lt;=Quals!$H$3)))))),"Q","")</f>
        <v/>
      </c>
      <c r="T129" s="1" t="str">
        <f>IF(AND(S129 = "Q", IF(ISNA(VLOOKUP((B129&amp;C129),Autos!C:C,1,FALSE)), "Not in Auto",)),"Check", "No need")</f>
        <v>No need</v>
      </c>
    </row>
    <row r="130" spans="1:20" x14ac:dyDescent="0.2">
      <c r="A130" t="str">
        <f t="shared" si="1"/>
        <v>Clio OZANNE-JAQUES10000m</v>
      </c>
      <c r="B130" t="s">
        <v>324</v>
      </c>
      <c r="C130" s="6" t="s">
        <v>30</v>
      </c>
      <c r="D130" s="5">
        <v>36358</v>
      </c>
      <c r="E130">
        <v>1058</v>
      </c>
      <c r="F130" s="2">
        <v>12</v>
      </c>
      <c r="G130">
        <v>1064</v>
      </c>
      <c r="H130">
        <v>1053</v>
      </c>
      <c r="L130" s="5">
        <v>44357</v>
      </c>
      <c r="M130" s="5">
        <v>44343</v>
      </c>
      <c r="N130" s="5"/>
      <c r="O130" s="5"/>
      <c r="P130" s="56"/>
      <c r="Q130" s="39">
        <f>RANK(E130,$E$3:$E$1048576)</f>
        <v>127</v>
      </c>
      <c r="R130" s="2">
        <f>VLOOKUP(C130,Quals!$A$25:$C$45,3,FALSE)</f>
        <v>1171</v>
      </c>
      <c r="S130" s="2" t="str">
        <f>IF(OR(AND(G130&gt;=R130,L130&gt;=Quals!$F$3,L130&lt;=Quals!$H$3), OR(AND(H130&gt;=R130,M130&gt;=Quals!$F$3,M130&lt;=Quals!$H$3), OR(AND(I130&gt;=R130,N130&gt;=Quals!$F$3,N130&lt;=Quals!$H$3), OR(AND(J130&gt;=R130,O130&gt;=Quals!$F$3,O130&lt;=Quals!$H$3), OR(AND(K130&gt;=R130,P130&gt;=Quals!$F$3,P130&lt;=Quals!$H$3)))))),"Q","")</f>
        <v/>
      </c>
      <c r="T130" s="1" t="str">
        <f>IF(AND(S130 = "Q", IF(ISNA(VLOOKUP((B130&amp;C130),Autos!C:C,1,FALSE)), "Not in Auto",)),"Check", "No need")</f>
        <v>No need</v>
      </c>
    </row>
    <row r="131" spans="1:20" x14ac:dyDescent="0.2">
      <c r="A131" t="str">
        <f t="shared" si="1"/>
        <v>Brittany CARROLLlong-jump</v>
      </c>
      <c r="B131" t="s">
        <v>372</v>
      </c>
      <c r="C131" s="5" t="s">
        <v>37</v>
      </c>
      <c r="D131" s="5">
        <v>36860</v>
      </c>
      <c r="E131">
        <v>1058</v>
      </c>
      <c r="F131" s="2">
        <v>5</v>
      </c>
      <c r="G131">
        <v>1059</v>
      </c>
      <c r="H131">
        <v>1051</v>
      </c>
      <c r="I131">
        <v>1040</v>
      </c>
      <c r="J131">
        <v>1042</v>
      </c>
      <c r="K131">
        <v>1016</v>
      </c>
      <c r="L131" s="5">
        <v>44570</v>
      </c>
      <c r="M131" s="5">
        <v>44612</v>
      </c>
      <c r="N131" s="5">
        <v>44590</v>
      </c>
      <c r="O131" s="5">
        <v>44584</v>
      </c>
      <c r="P131" s="56">
        <v>44604</v>
      </c>
      <c r="Q131" s="39">
        <f>RANK(E131,$E$3:$E$1048576)</f>
        <v>127</v>
      </c>
      <c r="R131" s="2">
        <f>VLOOKUP(C131,Quals!$A$25:$C$45,3,FALSE)</f>
        <v>1178</v>
      </c>
      <c r="S131" s="2" t="str">
        <f>IF(OR(AND(G131&gt;=R131,L131&gt;=Quals!$F$3,L131&lt;=Quals!$H$3), OR(AND(H131&gt;=R131,M131&gt;=Quals!$F$3,M131&lt;=Quals!$H$3), OR(AND(I131&gt;=R131,N131&gt;=Quals!$F$3,N131&lt;=Quals!$H$3), OR(AND(J131&gt;=R131,O131&gt;=Quals!$F$3,O131&lt;=Quals!$H$3), OR(AND(K131&gt;=R131,P131&gt;=Quals!$F$3,P131&lt;=Quals!$H$3)))))),"Q","")</f>
        <v/>
      </c>
      <c r="T131" s="1" t="str">
        <f>IF(AND(S131 = "Q", IF(ISNA(VLOOKUP((B131&amp;C131),Autos!C:C,1,FALSE)), "Not in Auto",)),"Check", "No need")</f>
        <v>No need</v>
      </c>
    </row>
    <row r="132" spans="1:20" x14ac:dyDescent="0.2">
      <c r="A132" t="str">
        <f t="shared" ref="A132:A195" si="2">B132&amp;C132</f>
        <v>Sarah KLEINmarathon</v>
      </c>
      <c r="B132" t="s">
        <v>317</v>
      </c>
      <c r="C132" s="5" t="s">
        <v>82</v>
      </c>
      <c r="D132" s="5">
        <v>31156</v>
      </c>
      <c r="E132">
        <v>1058</v>
      </c>
      <c r="F132" s="2">
        <v>8</v>
      </c>
      <c r="G132">
        <v>1107</v>
      </c>
      <c r="H132">
        <v>1009</v>
      </c>
      <c r="L132" s="5">
        <v>44542</v>
      </c>
      <c r="M132" s="5">
        <v>44290</v>
      </c>
      <c r="N132" s="5"/>
      <c r="O132" s="5"/>
      <c r="P132" s="56"/>
      <c r="Q132" s="39">
        <f>RANK(E132,$E$3:$E$1048576)</f>
        <v>127</v>
      </c>
      <c r="R132" s="2" t="str">
        <f>VLOOKUP(C132,Quals!$A$25:$C$45,3,FALSE)</f>
        <v>Discr.</v>
      </c>
      <c r="S132" s="2" t="str">
        <f>IF(OR(AND(G132&gt;=R132,L132&gt;=Quals!$F$3,L132&lt;=Quals!$H$3), OR(AND(H132&gt;=R132,M132&gt;=Quals!$F$3,M132&lt;=Quals!$H$3), OR(AND(I132&gt;=R132,N132&gt;=Quals!$F$3,N132&lt;=Quals!$H$3), OR(AND(J132&gt;=R132,O132&gt;=Quals!$F$3,O132&lt;=Quals!$H$3), OR(AND(K132&gt;=R132,P132&gt;=Quals!$F$3,P132&lt;=Quals!$H$3)))))),"Q","")</f>
        <v/>
      </c>
      <c r="T132" s="1" t="str">
        <f>IF(AND(S132 = "Q", IF(ISNA(VLOOKUP((B132&amp;C132),Autos!C:C,1,FALSE)), "Not in Auto",)),"Check", "No need")</f>
        <v>No need</v>
      </c>
    </row>
    <row r="133" spans="1:20" x14ac:dyDescent="0.2">
      <c r="A133" t="str">
        <f t="shared" si="2"/>
        <v>Kate SPENCER1500m</v>
      </c>
      <c r="B133" t="s">
        <v>277</v>
      </c>
      <c r="C133" s="5" t="s">
        <v>28</v>
      </c>
      <c r="D133" s="5">
        <v>34873</v>
      </c>
      <c r="E133">
        <v>1054</v>
      </c>
      <c r="F133" s="2">
        <v>8</v>
      </c>
      <c r="G133">
        <v>1044</v>
      </c>
      <c r="H133">
        <v>1050</v>
      </c>
      <c r="I133">
        <v>1057</v>
      </c>
      <c r="J133">
        <v>1044</v>
      </c>
      <c r="K133">
        <v>1035</v>
      </c>
      <c r="L133" s="5">
        <v>44587</v>
      </c>
      <c r="M133" s="5">
        <v>44611</v>
      </c>
      <c r="N133" s="5">
        <v>44625</v>
      </c>
      <c r="O133" s="5">
        <v>44548</v>
      </c>
      <c r="P133" s="56">
        <v>44301</v>
      </c>
      <c r="Q133" s="39">
        <f>RANK(E133,$E$3:$E$1048576)</f>
        <v>131</v>
      </c>
      <c r="R133" s="2">
        <f>VLOOKUP(C133,Quals!$A$25:$C$45,3,FALSE)</f>
        <v>1172</v>
      </c>
      <c r="S133" s="2" t="str">
        <f>IF(OR(AND(G133&gt;=R133,L133&gt;=Quals!$F$3,L133&lt;=Quals!$H$3), OR(AND(H133&gt;=R133,M133&gt;=Quals!$F$3,M133&lt;=Quals!$H$3), OR(AND(I133&gt;=R133,N133&gt;=Quals!$F$3,N133&lt;=Quals!$H$3), OR(AND(J133&gt;=R133,O133&gt;=Quals!$F$3,O133&lt;=Quals!$H$3), OR(AND(K133&gt;=R133,P133&gt;=Quals!$F$3,P133&lt;=Quals!$H$3)))))),"Q","")</f>
        <v/>
      </c>
      <c r="T133" s="1" t="str">
        <f>IF(AND(S133 = "Q", IF(ISNA(VLOOKUP((B133&amp;C133),Autos!C:C,1,FALSE)), "Not in Auto",)),"Check", "No need")</f>
        <v>No need</v>
      </c>
    </row>
    <row r="134" spans="1:20" x14ac:dyDescent="0.2">
      <c r="A134" t="str">
        <f t="shared" si="2"/>
        <v>Brodee MATE400mh</v>
      </c>
      <c r="B134" t="s">
        <v>356</v>
      </c>
      <c r="C134" s="5" t="s">
        <v>33</v>
      </c>
      <c r="D134" s="5">
        <v>35899</v>
      </c>
      <c r="E134">
        <v>1054</v>
      </c>
      <c r="F134" s="2">
        <v>7</v>
      </c>
      <c r="G134">
        <v>1031</v>
      </c>
      <c r="H134">
        <v>1046</v>
      </c>
      <c r="I134">
        <v>1012</v>
      </c>
      <c r="J134">
        <v>1026</v>
      </c>
      <c r="K134">
        <v>1018</v>
      </c>
      <c r="L134" s="5">
        <v>44304</v>
      </c>
      <c r="M134" s="5">
        <v>44611</v>
      </c>
      <c r="N134" s="5">
        <v>44632</v>
      </c>
      <c r="O134" s="5">
        <v>44618</v>
      </c>
      <c r="P134" s="56">
        <v>44548</v>
      </c>
      <c r="Q134" s="39">
        <f>RANK(E134,$E$3:$E$1048576)</f>
        <v>131</v>
      </c>
      <c r="R134" s="2">
        <f>VLOOKUP(C134,Quals!$A$25:$C$45,3,FALSE)</f>
        <v>1160</v>
      </c>
      <c r="S134" s="2" t="str">
        <f>IF(OR(AND(G134&gt;=R134,L134&gt;=Quals!$F$3,L134&lt;=Quals!$H$3), OR(AND(H134&gt;=R134,M134&gt;=Quals!$F$3,M134&lt;=Quals!$H$3), OR(AND(I134&gt;=R134,N134&gt;=Quals!$F$3,N134&lt;=Quals!$H$3), OR(AND(J134&gt;=R134,O134&gt;=Quals!$F$3,O134&lt;=Quals!$H$3), OR(AND(K134&gt;=R134,P134&gt;=Quals!$F$3,P134&lt;=Quals!$H$3)))))),"Q","")</f>
        <v/>
      </c>
      <c r="T134" s="1" t="str">
        <f>IF(AND(S134 = "Q", IF(ISNA(VLOOKUP((B134&amp;C134),Autos!C:C,1,FALSE)), "Not in Auto",)),"Check", "No need")</f>
        <v>No need</v>
      </c>
    </row>
    <row r="135" spans="1:20" x14ac:dyDescent="0.2">
      <c r="A135" t="str">
        <f t="shared" si="2"/>
        <v>Nana Adoma OWUSU-AFRIYIE100m</v>
      </c>
      <c r="B135" t="s">
        <v>118</v>
      </c>
      <c r="C135" s="5" t="s">
        <v>2</v>
      </c>
      <c r="D135" s="5">
        <v>36241</v>
      </c>
      <c r="E135">
        <v>1052</v>
      </c>
      <c r="F135" s="2">
        <v>17</v>
      </c>
      <c r="G135">
        <v>1053</v>
      </c>
      <c r="H135">
        <v>1043</v>
      </c>
      <c r="I135">
        <v>1039</v>
      </c>
      <c r="J135">
        <v>1044</v>
      </c>
      <c r="K135">
        <v>1044</v>
      </c>
      <c r="L135" s="5">
        <v>44625</v>
      </c>
      <c r="M135" s="5">
        <v>44352</v>
      </c>
      <c r="N135" s="5">
        <v>44576</v>
      </c>
      <c r="O135" s="5">
        <v>44590</v>
      </c>
      <c r="P135" s="56">
        <v>44625</v>
      </c>
      <c r="Q135" s="39">
        <f>RANK(E135,$E$3:$E$1048576)</f>
        <v>133</v>
      </c>
      <c r="R135" s="2">
        <f>VLOOKUP(C135,Quals!$A$25:$C$45,3,FALSE)</f>
        <v>1167</v>
      </c>
      <c r="S135" s="2" t="str">
        <f>IF(OR(AND(G135&gt;=R135,L135&gt;=Quals!$F$3,L135&lt;=Quals!$H$3), OR(AND(H135&gt;=R135,M135&gt;=Quals!$F$3,M135&lt;=Quals!$H$3), OR(AND(I135&gt;=R135,N135&gt;=Quals!$F$3,N135&lt;=Quals!$H$3), OR(AND(J135&gt;=R135,O135&gt;=Quals!$F$3,O135&lt;=Quals!$H$3), OR(AND(K135&gt;=R135,P135&gt;=Quals!$F$3,P135&lt;=Quals!$H$3)))))),"Q","")</f>
        <v/>
      </c>
      <c r="T135" s="1" t="str">
        <f>IF(AND(S135 = "Q", IF(ISNA(VLOOKUP((B135&amp;C135),Autos!C:C,1,FALSE)), "Not in Auto",)),"Check", "No need")</f>
        <v>No need</v>
      </c>
    </row>
    <row r="136" spans="1:20" x14ac:dyDescent="0.2">
      <c r="A136" t="str">
        <f t="shared" si="2"/>
        <v>Emma PHILIPPE800m</v>
      </c>
      <c r="B136" t="s">
        <v>913</v>
      </c>
      <c r="C136" s="5" t="s">
        <v>27</v>
      </c>
      <c r="D136" s="5">
        <v>35582</v>
      </c>
      <c r="E136">
        <v>1052</v>
      </c>
      <c r="F136" s="2">
        <v>12</v>
      </c>
      <c r="G136">
        <v>1086</v>
      </c>
      <c r="H136">
        <v>1039</v>
      </c>
      <c r="I136">
        <v>1017</v>
      </c>
      <c r="J136">
        <v>1015</v>
      </c>
      <c r="K136">
        <v>1009</v>
      </c>
      <c r="L136" s="5">
        <v>44632</v>
      </c>
      <c r="M136" s="5">
        <v>44612</v>
      </c>
      <c r="N136" s="5">
        <v>44491</v>
      </c>
      <c r="O136" s="5">
        <v>44575</v>
      </c>
      <c r="P136" s="56">
        <v>44477</v>
      </c>
      <c r="Q136" s="39">
        <f>RANK(E136,$E$3:$E$1048576)</f>
        <v>133</v>
      </c>
      <c r="R136" s="2">
        <f>VLOOKUP(C136,Quals!$A$25:$C$45,3,FALSE)</f>
        <v>1171</v>
      </c>
      <c r="S136" s="2" t="str">
        <f>IF(OR(AND(G136&gt;=R136,L136&gt;=Quals!$F$3,L136&lt;=Quals!$H$3), OR(AND(H136&gt;=R136,M136&gt;=Quals!$F$3,M136&lt;=Quals!$H$3), OR(AND(I136&gt;=R136,N136&gt;=Quals!$F$3,N136&lt;=Quals!$H$3), OR(AND(J136&gt;=R136,O136&gt;=Quals!$F$3,O136&lt;=Quals!$H$3), OR(AND(K136&gt;=R136,P136&gt;=Quals!$F$3,P136&lt;=Quals!$H$3)))))),"Q","")</f>
        <v/>
      </c>
      <c r="T136" s="1" t="str">
        <f>IF(AND(S136 = "Q", IF(ISNA(VLOOKUP((B136&amp;C136),Autos!C:C,1,FALSE)), "Not in Auto",)),"Check", "No need")</f>
        <v>No need</v>
      </c>
    </row>
    <row r="137" spans="1:20" x14ac:dyDescent="0.2">
      <c r="A137" t="str">
        <f t="shared" si="2"/>
        <v>Montana MONK800m</v>
      </c>
      <c r="B137" t="s">
        <v>246</v>
      </c>
      <c r="C137" s="5" t="s">
        <v>27</v>
      </c>
      <c r="D137" s="5">
        <v>38037</v>
      </c>
      <c r="E137">
        <v>1052</v>
      </c>
      <c r="F137" s="2">
        <v>13</v>
      </c>
      <c r="G137">
        <v>1080</v>
      </c>
      <c r="H137">
        <v>1047</v>
      </c>
      <c r="I137">
        <v>1040</v>
      </c>
      <c r="J137">
        <v>1020</v>
      </c>
      <c r="K137">
        <v>1026</v>
      </c>
      <c r="L137" s="5">
        <v>44632</v>
      </c>
      <c r="M137" s="5">
        <v>44589</v>
      </c>
      <c r="N137" s="5">
        <v>44301</v>
      </c>
      <c r="O137" s="5">
        <v>44587</v>
      </c>
      <c r="P137" s="56">
        <v>44305</v>
      </c>
      <c r="Q137" s="39">
        <f>RANK(E137,$E$3:$E$1048576)</f>
        <v>133</v>
      </c>
      <c r="R137" s="2">
        <f>VLOOKUP(C137,Quals!$A$25:$C$45,3,FALSE)</f>
        <v>1171</v>
      </c>
      <c r="S137" s="2" t="str">
        <f>IF(OR(AND(G137&gt;=R137,L137&gt;=Quals!$F$3,L137&lt;=Quals!$H$3), OR(AND(H137&gt;=R137,M137&gt;=Quals!$F$3,M137&lt;=Quals!$H$3), OR(AND(I137&gt;=R137,N137&gt;=Quals!$F$3,N137&lt;=Quals!$H$3), OR(AND(J137&gt;=R137,O137&gt;=Quals!$F$3,O137&lt;=Quals!$H$3), OR(AND(K137&gt;=R137,P137&gt;=Quals!$F$3,P137&lt;=Quals!$H$3)))))),"Q","")</f>
        <v/>
      </c>
      <c r="T137" s="1" t="str">
        <f>IF(AND(S137 = "Q", IF(ISNA(VLOOKUP((B137&amp;C137),Autos!C:C,1,FALSE)), "Not in Auto",)),"Check", "No need")</f>
        <v>No need</v>
      </c>
    </row>
    <row r="138" spans="1:20" x14ac:dyDescent="0.2">
      <c r="A138" t="str">
        <f t="shared" si="2"/>
        <v>Catriona BISSET400m</v>
      </c>
      <c r="B138" t="s">
        <v>210</v>
      </c>
      <c r="C138" t="s">
        <v>26</v>
      </c>
      <c r="D138" s="5">
        <v>34394</v>
      </c>
      <c r="E138">
        <v>1051</v>
      </c>
      <c r="F138" s="2">
        <v>7</v>
      </c>
      <c r="G138">
        <v>1070</v>
      </c>
      <c r="H138">
        <v>1064</v>
      </c>
      <c r="I138">
        <v>1049</v>
      </c>
      <c r="J138">
        <v>1024</v>
      </c>
      <c r="K138">
        <v>1003</v>
      </c>
      <c r="L138" s="5">
        <v>44590</v>
      </c>
      <c r="M138" s="5">
        <v>44308</v>
      </c>
      <c r="N138" s="5">
        <v>44422</v>
      </c>
      <c r="O138" s="5">
        <v>44569</v>
      </c>
      <c r="P138" s="56">
        <v>44307</v>
      </c>
      <c r="Q138" s="39">
        <f>RANK(E138,$E$3:$E$1048576)</f>
        <v>136</v>
      </c>
      <c r="R138" s="2">
        <f>VLOOKUP(C138,Quals!$A$25:$C$45,3,FALSE)</f>
        <v>1152</v>
      </c>
      <c r="S138" s="2" t="str">
        <f>IF(OR(AND(G138&gt;=R138,L138&gt;=Quals!$F$3,L138&lt;=Quals!$H$3), OR(AND(H138&gt;=R138,M138&gt;=Quals!$F$3,M138&lt;=Quals!$H$3), OR(AND(I138&gt;=R138,N138&gt;=Quals!$F$3,N138&lt;=Quals!$H$3), OR(AND(J138&gt;=R138,O138&gt;=Quals!$F$3,O138&lt;=Quals!$H$3), OR(AND(K138&gt;=R138,P138&gt;=Quals!$F$3,P138&lt;=Quals!$H$3)))))),"Q","")</f>
        <v/>
      </c>
      <c r="T138" s="1" t="str">
        <f>IF(AND(S138 = "Q", IF(ISNA(VLOOKUP((B138&amp;C138),Autos!C:C,1,FALSE)), "Not in Auto",)),"Check", "No need")</f>
        <v>No need</v>
      </c>
    </row>
    <row r="139" spans="1:20" x14ac:dyDescent="0.2">
      <c r="A139" t="str">
        <f t="shared" si="2"/>
        <v>Olivia MATZER100m</v>
      </c>
      <c r="B139" t="s">
        <v>115</v>
      </c>
      <c r="C139" s="5" t="s">
        <v>2</v>
      </c>
      <c r="D139" s="5">
        <v>37673</v>
      </c>
      <c r="E139">
        <v>1050</v>
      </c>
      <c r="F139" s="2">
        <v>18</v>
      </c>
      <c r="G139">
        <v>1060</v>
      </c>
      <c r="H139">
        <v>1039</v>
      </c>
      <c r="I139">
        <v>1047</v>
      </c>
      <c r="J139">
        <v>1029</v>
      </c>
      <c r="K139">
        <v>1034</v>
      </c>
      <c r="L139" s="5">
        <v>44590</v>
      </c>
      <c r="M139" s="5">
        <v>44590</v>
      </c>
      <c r="N139" s="5">
        <v>44625</v>
      </c>
      <c r="O139" s="5">
        <v>44352</v>
      </c>
      <c r="P139" s="56">
        <v>44282</v>
      </c>
      <c r="Q139" s="39">
        <f>RANK(E139,$E$3:$E$1048576)</f>
        <v>137</v>
      </c>
      <c r="R139" s="2">
        <f>VLOOKUP(C139,Quals!$A$25:$C$45,3,FALSE)</f>
        <v>1167</v>
      </c>
      <c r="S139" s="2" t="str">
        <f>IF(OR(AND(G139&gt;=R139,L139&gt;=Quals!$F$3,L139&lt;=Quals!$H$3), OR(AND(H139&gt;=R139,M139&gt;=Quals!$F$3,M139&lt;=Quals!$H$3), OR(AND(I139&gt;=R139,N139&gt;=Quals!$F$3,N139&lt;=Quals!$H$3), OR(AND(J139&gt;=R139,O139&gt;=Quals!$F$3,O139&lt;=Quals!$H$3), OR(AND(K139&gt;=R139,P139&gt;=Quals!$F$3,P139&lt;=Quals!$H$3)))))),"Q","")</f>
        <v/>
      </c>
      <c r="T139" s="1" t="str">
        <f>IF(AND(S139 = "Q", IF(ISNA(VLOOKUP((B139&amp;C139),Autos!C:C,1,FALSE)), "Not in Auto",)),"Check", "No need")</f>
        <v>No need</v>
      </c>
    </row>
    <row r="140" spans="1:20" x14ac:dyDescent="0.2">
      <c r="A140" t="str">
        <f t="shared" si="2"/>
        <v>Rebecca BENNETT400m</v>
      </c>
      <c r="B140" t="s">
        <v>208</v>
      </c>
      <c r="C140" s="5" t="s">
        <v>26</v>
      </c>
      <c r="D140" s="5">
        <v>36220</v>
      </c>
      <c r="E140">
        <v>1050</v>
      </c>
      <c r="F140" s="2">
        <v>8</v>
      </c>
      <c r="G140">
        <v>1044</v>
      </c>
      <c r="H140">
        <v>1032</v>
      </c>
      <c r="I140">
        <v>1034</v>
      </c>
      <c r="J140">
        <v>1004</v>
      </c>
      <c r="K140">
        <v>1013</v>
      </c>
      <c r="L140" s="5">
        <v>44282</v>
      </c>
      <c r="M140" s="5">
        <v>44303</v>
      </c>
      <c r="N140" s="5">
        <v>44301</v>
      </c>
      <c r="O140" s="5">
        <v>44352</v>
      </c>
      <c r="P140" s="56">
        <v>44365</v>
      </c>
      <c r="Q140" s="39">
        <f>RANK(E140,$E$3:$E$1048576)</f>
        <v>137</v>
      </c>
      <c r="R140" s="2">
        <f>VLOOKUP(C140,Quals!$A$25:$C$45,3,FALSE)</f>
        <v>1152</v>
      </c>
      <c r="S140" s="2" t="str">
        <f>IF(OR(AND(G140&gt;=R140,L140&gt;=Quals!$F$3,L140&lt;=Quals!$H$3), OR(AND(H140&gt;=R140,M140&gt;=Quals!$F$3,M140&lt;=Quals!$H$3), OR(AND(I140&gt;=R140,N140&gt;=Quals!$F$3,N140&lt;=Quals!$H$3), OR(AND(J140&gt;=R140,O140&gt;=Quals!$F$3,O140&lt;=Quals!$H$3), OR(AND(K140&gt;=R140,P140&gt;=Quals!$F$3,P140&lt;=Quals!$H$3)))))),"Q","")</f>
        <v/>
      </c>
      <c r="T140" s="1" t="str">
        <f>IF(AND(S140 = "Q", IF(ISNA(VLOOKUP((B140&amp;C140),Autos!C:C,1,FALSE)), "Not in Auto",)),"Check", "No need")</f>
        <v>No need</v>
      </c>
    </row>
    <row r="141" spans="1:20" x14ac:dyDescent="0.2">
      <c r="A141" t="str">
        <f t="shared" si="2"/>
        <v>Jemima RUSSELL800m</v>
      </c>
      <c r="B141" t="s">
        <v>245</v>
      </c>
      <c r="C141" s="6" t="s">
        <v>27</v>
      </c>
      <c r="D141" s="5">
        <v>36285</v>
      </c>
      <c r="E141">
        <v>1047</v>
      </c>
      <c r="F141" s="2">
        <v>14</v>
      </c>
      <c r="G141">
        <v>1062</v>
      </c>
      <c r="H141">
        <v>1064</v>
      </c>
      <c r="I141">
        <v>1058</v>
      </c>
      <c r="J141">
        <v>1026</v>
      </c>
      <c r="K141">
        <v>1013</v>
      </c>
      <c r="L141" s="5">
        <v>44318</v>
      </c>
      <c r="M141" s="5">
        <v>44289</v>
      </c>
      <c r="N141" s="5">
        <v>44331</v>
      </c>
      <c r="O141" s="5">
        <v>44590</v>
      </c>
      <c r="P141" s="56">
        <v>44343</v>
      </c>
      <c r="Q141" s="39">
        <f>RANK(E141,$E$3:$E$1048576)</f>
        <v>139</v>
      </c>
      <c r="R141" s="2">
        <f>VLOOKUP(C141,Quals!$A$25:$C$45,3,FALSE)</f>
        <v>1171</v>
      </c>
      <c r="S141" s="2" t="str">
        <f>IF(OR(AND(G141&gt;=R141,L141&gt;=Quals!$F$3,L141&lt;=Quals!$H$3), OR(AND(H141&gt;=R141,M141&gt;=Quals!$F$3,M141&lt;=Quals!$H$3), OR(AND(I141&gt;=R141,N141&gt;=Quals!$F$3,N141&lt;=Quals!$H$3), OR(AND(J141&gt;=R141,O141&gt;=Quals!$F$3,O141&lt;=Quals!$H$3), OR(AND(K141&gt;=R141,P141&gt;=Quals!$F$3,P141&lt;=Quals!$H$3)))))),"Q","")</f>
        <v/>
      </c>
      <c r="T141" s="1" t="str">
        <f>IF(AND(S141 = "Q", IF(ISNA(VLOOKUP((B141&amp;C141),Autos!C:C,1,FALSE)), "Not in Auto",)),"Check", "No need")</f>
        <v>No need</v>
      </c>
    </row>
    <row r="142" spans="1:20" x14ac:dyDescent="0.2">
      <c r="A142" t="str">
        <f t="shared" si="2"/>
        <v>Morgan GAFFNEY100m</v>
      </c>
      <c r="B142" t="s">
        <v>116</v>
      </c>
      <c r="C142" s="5" t="s">
        <v>2</v>
      </c>
      <c r="D142" s="5">
        <v>33924</v>
      </c>
      <c r="E142">
        <v>1045</v>
      </c>
      <c r="F142" s="2">
        <v>19</v>
      </c>
      <c r="G142">
        <v>1060</v>
      </c>
      <c r="H142">
        <v>1042</v>
      </c>
      <c r="I142">
        <v>1032</v>
      </c>
      <c r="J142">
        <v>1019</v>
      </c>
      <c r="K142">
        <v>1007</v>
      </c>
      <c r="L142" s="5">
        <v>44587</v>
      </c>
      <c r="M142" s="5">
        <v>44275</v>
      </c>
      <c r="N142" s="5">
        <v>44611</v>
      </c>
      <c r="O142" s="5">
        <v>44625</v>
      </c>
      <c r="P142" s="56">
        <v>44611</v>
      </c>
      <c r="Q142" s="39">
        <f>RANK(E142,$E$3:$E$1048576)</f>
        <v>140</v>
      </c>
      <c r="R142" s="2">
        <f>VLOOKUP(C142,Quals!$A$25:$C$45,3,FALSE)</f>
        <v>1167</v>
      </c>
      <c r="S142" s="2" t="str">
        <f>IF(OR(AND(G142&gt;=R142,L142&gt;=Quals!$F$3,L142&lt;=Quals!$H$3), OR(AND(H142&gt;=R142,M142&gt;=Quals!$F$3,M142&lt;=Quals!$H$3), OR(AND(I142&gt;=R142,N142&gt;=Quals!$F$3,N142&lt;=Quals!$H$3), OR(AND(J142&gt;=R142,O142&gt;=Quals!$F$3,O142&lt;=Quals!$H$3), OR(AND(K142&gt;=R142,P142&gt;=Quals!$F$3,P142&lt;=Quals!$H$3)))))),"Q","")</f>
        <v/>
      </c>
      <c r="T142" s="1" t="str">
        <f>IF(AND(S142 = "Q", IF(ISNA(VLOOKUP((B142&amp;C142),Autos!C:C,1,FALSE)), "Not in Auto",)),"Check", "No need")</f>
        <v>No need</v>
      </c>
    </row>
    <row r="143" spans="1:20" x14ac:dyDescent="0.2">
      <c r="A143" t="str">
        <f t="shared" si="2"/>
        <v>Emily WHELANhigh-jump</v>
      </c>
      <c r="B143" t="s">
        <v>414</v>
      </c>
      <c r="C143" s="5" t="s">
        <v>35</v>
      </c>
      <c r="D143" s="5">
        <v>36535</v>
      </c>
      <c r="E143">
        <v>1045</v>
      </c>
      <c r="F143" s="2">
        <v>5</v>
      </c>
      <c r="G143">
        <v>1043</v>
      </c>
      <c r="H143">
        <v>1004</v>
      </c>
      <c r="I143">
        <v>1023</v>
      </c>
      <c r="J143">
        <v>974</v>
      </c>
      <c r="K143">
        <v>984</v>
      </c>
      <c r="L143" s="5">
        <v>44304</v>
      </c>
      <c r="M143" s="5">
        <v>44632</v>
      </c>
      <c r="N143" s="5">
        <v>44583</v>
      </c>
      <c r="O143" s="5">
        <v>44282</v>
      </c>
      <c r="P143" s="56">
        <v>44308</v>
      </c>
      <c r="Q143" s="39">
        <f>RANK(E143,$E$3:$E$1048576)</f>
        <v>140</v>
      </c>
      <c r="R143" s="2">
        <f>VLOOKUP(C143,Quals!$A$25:$C$45,3,FALSE)</f>
        <v>1180</v>
      </c>
      <c r="S143" s="2" t="str">
        <f>IF(OR(AND(G143&gt;=R143,L143&gt;=Quals!$F$3,L143&lt;=Quals!$H$3), OR(AND(H143&gt;=R143,M143&gt;=Quals!$F$3,M143&lt;=Quals!$H$3), OR(AND(I143&gt;=R143,N143&gt;=Quals!$F$3,N143&lt;=Quals!$H$3), OR(AND(J143&gt;=R143,O143&gt;=Quals!$F$3,O143&lt;=Quals!$H$3), OR(AND(K143&gt;=R143,P143&gt;=Quals!$F$3,P143&lt;=Quals!$H$3)))))),"Q","")</f>
        <v/>
      </c>
      <c r="T143" s="1" t="str">
        <f>IF(AND(S143 = "Q", IF(ISNA(VLOOKUP((B143&amp;C143),Autos!C:C,1,FALSE)), "Not in Auto",)),"Check", "No need")</f>
        <v>No need</v>
      </c>
    </row>
    <row r="144" spans="1:20" x14ac:dyDescent="0.2">
      <c r="A144" t="str">
        <f t="shared" si="2"/>
        <v>Taneille CRASEheptathlon</v>
      </c>
      <c r="B144" t="s">
        <v>342</v>
      </c>
      <c r="C144" s="5" t="s">
        <v>43</v>
      </c>
      <c r="D144" s="5">
        <v>34623</v>
      </c>
      <c r="E144">
        <v>1044</v>
      </c>
      <c r="F144" s="2">
        <v>2</v>
      </c>
      <c r="G144">
        <v>1030</v>
      </c>
      <c r="H144">
        <v>939</v>
      </c>
      <c r="L144" s="5">
        <v>44549</v>
      </c>
      <c r="M144" s="5">
        <v>44302</v>
      </c>
      <c r="N144" s="5"/>
      <c r="O144" s="5"/>
      <c r="P144" s="56"/>
      <c r="Q144" s="39">
        <f>RANK(E144,$E$3:$E$1048576)</f>
        <v>142</v>
      </c>
      <c r="R144" s="2">
        <f>VLOOKUP(C144,Quals!$A$25:$C$45,3,FALSE)</f>
        <v>1158</v>
      </c>
      <c r="S144" s="2" t="str">
        <f>IF(OR(AND(G144&gt;=R144,L144&gt;=Quals!$F$3,L144&lt;=Quals!$H$3), OR(AND(H144&gt;=R144,M144&gt;=Quals!$F$3,M144&lt;=Quals!$H$3), OR(AND(I144&gt;=R144,N144&gt;=Quals!$F$3,N144&lt;=Quals!$H$3), OR(AND(J144&gt;=R144,O144&gt;=Quals!$F$3,O144&lt;=Quals!$H$3), OR(AND(K144&gt;=R144,P144&gt;=Quals!$F$3,P144&lt;=Quals!$H$3)))))),"Q","")</f>
        <v/>
      </c>
      <c r="T144" s="1" t="str">
        <f>IF(AND(S144 = "Q", IF(ISNA(VLOOKUP((B144&amp;C144),Autos!C:C,1,FALSE)), "Not in Auto",)),"Check", "No need")</f>
        <v>No need</v>
      </c>
    </row>
    <row r="145" spans="1:20" x14ac:dyDescent="0.2">
      <c r="A145" t="str">
        <f t="shared" si="2"/>
        <v>Paige CAMPBELL400m</v>
      </c>
      <c r="B145" t="s">
        <v>195</v>
      </c>
      <c r="C145" s="5" t="s">
        <v>26</v>
      </c>
      <c r="D145" s="5">
        <v>38439</v>
      </c>
      <c r="E145">
        <v>1043</v>
      </c>
      <c r="F145" s="2">
        <v>9</v>
      </c>
      <c r="G145">
        <v>1037</v>
      </c>
      <c r="H145">
        <v>1050</v>
      </c>
      <c r="I145">
        <v>1034</v>
      </c>
      <c r="J145">
        <v>1017</v>
      </c>
      <c r="K145">
        <v>992</v>
      </c>
      <c r="L145" s="5">
        <v>44632</v>
      </c>
      <c r="M145" s="5">
        <v>44542</v>
      </c>
      <c r="N145" s="5">
        <v>44611</v>
      </c>
      <c r="O145" s="5">
        <v>44590</v>
      </c>
      <c r="P145" s="56">
        <v>44610</v>
      </c>
      <c r="Q145" s="39">
        <f>RANK(E145,$E$3:$E$1048576)</f>
        <v>143</v>
      </c>
      <c r="R145" s="2">
        <f>VLOOKUP(C145,Quals!$A$25:$C$45,3,FALSE)</f>
        <v>1152</v>
      </c>
      <c r="S145" s="2" t="str">
        <f>IF(OR(AND(G145&gt;=R145,L145&gt;=Quals!$F$3,L145&lt;=Quals!$H$3), OR(AND(H145&gt;=R145,M145&gt;=Quals!$F$3,M145&lt;=Quals!$H$3), OR(AND(I145&gt;=R145,N145&gt;=Quals!$F$3,N145&lt;=Quals!$H$3), OR(AND(J145&gt;=R145,O145&gt;=Quals!$F$3,O145&lt;=Quals!$H$3), OR(AND(K145&gt;=R145,P145&gt;=Quals!$F$3,P145&lt;=Quals!$H$3)))))),"Q","")</f>
        <v/>
      </c>
      <c r="T145" s="1" t="str">
        <f>IF(AND(S145 = "Q", IF(ISNA(VLOOKUP((B145&amp;C145),Autos!C:C,1,FALSE)), "Not in Auto",)),"Check", "No need")</f>
        <v>No need</v>
      </c>
    </row>
    <row r="146" spans="1:20" x14ac:dyDescent="0.2">
      <c r="A146" t="str">
        <f t="shared" si="2"/>
        <v>Sarah HEALEY100m</v>
      </c>
      <c r="B146" t="s">
        <v>133</v>
      </c>
      <c r="C146" s="5" t="s">
        <v>2</v>
      </c>
      <c r="D146" s="5">
        <v>1998</v>
      </c>
      <c r="E146">
        <v>1042</v>
      </c>
      <c r="F146" s="2">
        <v>20</v>
      </c>
      <c r="G146">
        <v>1087</v>
      </c>
      <c r="H146">
        <v>1050</v>
      </c>
      <c r="I146">
        <v>1021</v>
      </c>
      <c r="J146">
        <v>1016</v>
      </c>
      <c r="K146">
        <v>1003</v>
      </c>
      <c r="L146" s="5">
        <v>44576</v>
      </c>
      <c r="M146" s="5">
        <v>44548</v>
      </c>
      <c r="N146" s="5">
        <v>44590</v>
      </c>
      <c r="O146" s="5">
        <v>44610</v>
      </c>
      <c r="P146" s="56">
        <v>44611</v>
      </c>
      <c r="Q146" s="39">
        <f>RANK(E146,$E$3:$E$1048576)</f>
        <v>144</v>
      </c>
      <c r="R146" s="2">
        <f>VLOOKUP(C146,Quals!$A$25:$C$45,3,FALSE)</f>
        <v>1167</v>
      </c>
      <c r="S146" s="2" t="str">
        <f>IF(OR(AND(G146&gt;=R146,L146&gt;=Quals!$F$3,L146&lt;=Quals!$H$3), OR(AND(H146&gt;=R146,M146&gt;=Quals!$F$3,M146&lt;=Quals!$H$3), OR(AND(I146&gt;=R146,N146&gt;=Quals!$F$3,N146&lt;=Quals!$H$3), OR(AND(J146&gt;=R146,O146&gt;=Quals!$F$3,O146&lt;=Quals!$H$3), OR(AND(K146&gt;=R146,P146&gt;=Quals!$F$3,P146&lt;=Quals!$H$3)))))),"Q","")</f>
        <v/>
      </c>
      <c r="T146" s="1" t="str">
        <f>IF(AND(S146 = "Q", IF(ISNA(VLOOKUP((B146&amp;C146),Autos!C:C,1,FALSE)), "Not in Auto",)),"Check", "No need")</f>
        <v>No need</v>
      </c>
    </row>
    <row r="147" spans="1:20" x14ac:dyDescent="0.2">
      <c r="A147" t="str">
        <f t="shared" si="2"/>
        <v>Caitlyn FERRIER200m</v>
      </c>
      <c r="B147" t="s">
        <v>187</v>
      </c>
      <c r="C147" s="5" t="s">
        <v>25</v>
      </c>
      <c r="D147" s="5">
        <v>37513</v>
      </c>
      <c r="E147">
        <v>1039</v>
      </c>
      <c r="F147" s="2">
        <v>13</v>
      </c>
      <c r="G147">
        <v>1023</v>
      </c>
      <c r="H147">
        <v>1051</v>
      </c>
      <c r="I147">
        <v>1032</v>
      </c>
      <c r="J147">
        <v>1015</v>
      </c>
      <c r="K147">
        <v>1009</v>
      </c>
      <c r="L147" s="5">
        <v>44352</v>
      </c>
      <c r="M147" s="5">
        <v>44289</v>
      </c>
      <c r="N147" s="5">
        <v>44300</v>
      </c>
      <c r="O147" s="5">
        <v>44359</v>
      </c>
      <c r="P147" s="56">
        <v>44612</v>
      </c>
      <c r="Q147" s="39">
        <f>RANK(E147,$E$3:$E$1048576)</f>
        <v>145</v>
      </c>
      <c r="R147" s="2">
        <f>VLOOKUP(C147,Quals!$A$25:$C$45,3,FALSE)</f>
        <v>1155</v>
      </c>
      <c r="S147" s="2" t="str">
        <f>IF(OR(AND(G147&gt;=R147,L147&gt;=Quals!$F$3,L147&lt;=Quals!$H$3), OR(AND(H147&gt;=R147,M147&gt;=Quals!$F$3,M147&lt;=Quals!$H$3), OR(AND(I147&gt;=R147,N147&gt;=Quals!$F$3,N147&lt;=Quals!$H$3), OR(AND(J147&gt;=R147,O147&gt;=Quals!$F$3,O147&lt;=Quals!$H$3), OR(AND(K147&gt;=R147,P147&gt;=Quals!$F$3,P147&lt;=Quals!$H$3)))))),"Q","")</f>
        <v/>
      </c>
      <c r="T147" s="1" t="str">
        <f>IF(AND(S147 = "Q", IF(ISNA(VLOOKUP((B147&amp;C147),Autos!C:C,1,FALSE)), "Not in Auto",)),"Check", "No need")</f>
        <v>No need</v>
      </c>
    </row>
    <row r="148" spans="1:20" x14ac:dyDescent="0.2">
      <c r="A148" t="str">
        <f t="shared" si="2"/>
        <v>Morgan GAFFNEY200m</v>
      </c>
      <c r="B148" t="s">
        <v>116</v>
      </c>
      <c r="C148" s="5" t="s">
        <v>25</v>
      </c>
      <c r="D148" s="5">
        <v>33924</v>
      </c>
      <c r="E148">
        <v>1038</v>
      </c>
      <c r="F148" s="2">
        <v>14</v>
      </c>
      <c r="G148">
        <v>1054</v>
      </c>
      <c r="H148">
        <v>1032</v>
      </c>
      <c r="I148">
        <v>1037</v>
      </c>
      <c r="J148">
        <v>1007</v>
      </c>
      <c r="K148">
        <v>986</v>
      </c>
      <c r="L148" s="5">
        <v>44276</v>
      </c>
      <c r="M148" s="5">
        <v>44626</v>
      </c>
      <c r="N148" s="5">
        <v>44626</v>
      </c>
      <c r="O148" s="5">
        <v>44587</v>
      </c>
      <c r="P148" s="56">
        <v>44612</v>
      </c>
      <c r="Q148" s="39">
        <f>RANK(E148,$E$3:$E$1048576)</f>
        <v>146</v>
      </c>
      <c r="R148" s="2">
        <f>VLOOKUP(C148,Quals!$A$25:$C$45,3,FALSE)</f>
        <v>1155</v>
      </c>
      <c r="S148" s="2" t="str">
        <f>IF(OR(AND(G148&gt;=R148,L148&gt;=Quals!$F$3,L148&lt;=Quals!$H$3), OR(AND(H148&gt;=R148,M148&gt;=Quals!$F$3,M148&lt;=Quals!$H$3), OR(AND(I148&gt;=R148,N148&gt;=Quals!$F$3,N148&lt;=Quals!$H$3), OR(AND(J148&gt;=R148,O148&gt;=Quals!$F$3,O148&lt;=Quals!$H$3), OR(AND(K148&gt;=R148,P148&gt;=Quals!$F$3,P148&lt;=Quals!$H$3)))))),"Q","")</f>
        <v/>
      </c>
      <c r="T148" s="1" t="str">
        <f>IF(AND(S148 = "Q", IF(ISNA(VLOOKUP((B148&amp;C148),Autos!C:C,1,FALSE)), "Not in Auto",)),"Check", "No need")</f>
        <v>No need</v>
      </c>
    </row>
    <row r="149" spans="1:20" x14ac:dyDescent="0.2">
      <c r="A149" t="str">
        <f t="shared" si="2"/>
        <v>Olivia DODDS200m</v>
      </c>
      <c r="B149" t="s">
        <v>124</v>
      </c>
      <c r="C149" s="5" t="s">
        <v>25</v>
      </c>
      <c r="D149" s="5">
        <v>38870</v>
      </c>
      <c r="E149">
        <v>1038</v>
      </c>
      <c r="F149" s="2">
        <v>15</v>
      </c>
      <c r="G149">
        <v>1045</v>
      </c>
      <c r="H149">
        <v>1030</v>
      </c>
      <c r="I149">
        <v>1019</v>
      </c>
      <c r="J149">
        <v>1019</v>
      </c>
      <c r="K149">
        <v>1006</v>
      </c>
      <c r="L149" s="5">
        <v>44526</v>
      </c>
      <c r="M149" s="5">
        <v>44617</v>
      </c>
      <c r="N149" s="5">
        <v>44500</v>
      </c>
      <c r="O149" s="5">
        <v>44631</v>
      </c>
      <c r="P149" s="56">
        <v>44612</v>
      </c>
      <c r="Q149" s="39">
        <f>RANK(E149,$E$3:$E$1048576)</f>
        <v>146</v>
      </c>
      <c r="R149" s="2">
        <f>VLOOKUP(C149,Quals!$A$25:$C$45,3,FALSE)</f>
        <v>1155</v>
      </c>
      <c r="S149" s="2" t="str">
        <f>IF(OR(AND(G149&gt;=R149,L149&gt;=Quals!$F$3,L149&lt;=Quals!$H$3), OR(AND(H149&gt;=R149,M149&gt;=Quals!$F$3,M149&lt;=Quals!$H$3), OR(AND(I149&gt;=R149,N149&gt;=Quals!$F$3,N149&lt;=Quals!$H$3), OR(AND(J149&gt;=R149,O149&gt;=Quals!$F$3,O149&lt;=Quals!$H$3), OR(AND(K149&gt;=R149,P149&gt;=Quals!$F$3,P149&lt;=Quals!$H$3)))))),"Q","")</f>
        <v/>
      </c>
      <c r="T149" s="1" t="str">
        <f>IF(AND(S149 = "Q", IF(ISNA(VLOOKUP((B149&amp;C149),Autos!C:C,1,FALSE)), "Not in Auto",)),"Check", "No need")</f>
        <v>No need</v>
      </c>
    </row>
    <row r="150" spans="1:20" x14ac:dyDescent="0.2">
      <c r="A150" t="str">
        <f t="shared" si="2"/>
        <v>Katie GUNNlong-jump</v>
      </c>
      <c r="B150" t="s">
        <v>174</v>
      </c>
      <c r="C150" s="6" t="s">
        <v>37</v>
      </c>
      <c r="D150" s="5">
        <v>37623</v>
      </c>
      <c r="E150">
        <v>1037</v>
      </c>
      <c r="F150" s="2">
        <v>6</v>
      </c>
      <c r="G150">
        <v>1044</v>
      </c>
      <c r="H150">
        <v>1036</v>
      </c>
      <c r="I150">
        <v>1018</v>
      </c>
      <c r="J150">
        <v>1016</v>
      </c>
      <c r="K150">
        <v>973</v>
      </c>
      <c r="L150" s="5">
        <v>44584</v>
      </c>
      <c r="M150" s="5">
        <v>44612</v>
      </c>
      <c r="N150" s="5">
        <v>44589</v>
      </c>
      <c r="O150" s="5">
        <v>44300</v>
      </c>
      <c r="P150" s="56">
        <v>44304</v>
      </c>
      <c r="Q150" s="39">
        <f>RANK(E150,$E$3:$E$1048576)</f>
        <v>148</v>
      </c>
      <c r="R150" s="2">
        <f>VLOOKUP(C150,Quals!$A$25:$C$45,3,FALSE)</f>
        <v>1178</v>
      </c>
      <c r="S150" s="2" t="str">
        <f>IF(OR(AND(G150&gt;=R150,L150&gt;=Quals!$F$3,L150&lt;=Quals!$H$3), OR(AND(H150&gt;=R150,M150&gt;=Quals!$F$3,M150&lt;=Quals!$H$3), OR(AND(I150&gt;=R150,N150&gt;=Quals!$F$3,N150&lt;=Quals!$H$3), OR(AND(J150&gt;=R150,O150&gt;=Quals!$F$3,O150&lt;=Quals!$H$3), OR(AND(K150&gt;=R150,P150&gt;=Quals!$F$3,P150&lt;=Quals!$H$3)))))),"Q","")</f>
        <v/>
      </c>
      <c r="T150" s="1" t="str">
        <f>IF(AND(S150 = "Q", IF(ISNA(VLOOKUP((B150&amp;C150),Autos!C:C,1,FALSE)), "Not in Auto",)),"Check", "No need")</f>
        <v>No need</v>
      </c>
    </row>
    <row r="151" spans="1:20" x14ac:dyDescent="0.2">
      <c r="A151" t="str">
        <f t="shared" si="2"/>
        <v>Maddie COATES100m</v>
      </c>
      <c r="B151" t="s">
        <v>186</v>
      </c>
      <c r="C151" s="5" t="s">
        <v>2</v>
      </c>
      <c r="D151" s="5">
        <v>35700</v>
      </c>
      <c r="E151">
        <v>1035</v>
      </c>
      <c r="F151" s="2">
        <v>21</v>
      </c>
      <c r="G151">
        <v>1070</v>
      </c>
      <c r="H151">
        <v>1040</v>
      </c>
      <c r="I151">
        <v>1044</v>
      </c>
      <c r="J151">
        <v>1025</v>
      </c>
      <c r="K151">
        <v>969</v>
      </c>
      <c r="L151" s="5">
        <v>44273</v>
      </c>
      <c r="M151" s="5">
        <v>44294</v>
      </c>
      <c r="N151" s="5">
        <v>44359</v>
      </c>
      <c r="O151" s="5">
        <v>44597</v>
      </c>
      <c r="P151" s="56">
        <v>44604</v>
      </c>
      <c r="Q151" s="39">
        <f>RANK(E151,$E$3:$E$1048576)</f>
        <v>149</v>
      </c>
      <c r="R151" s="2">
        <f>VLOOKUP(C151,Quals!$A$25:$C$45,3,FALSE)</f>
        <v>1167</v>
      </c>
      <c r="S151" s="2" t="str">
        <f>IF(OR(AND(G151&gt;=R151,L151&gt;=Quals!$F$3,L151&lt;=Quals!$H$3), OR(AND(H151&gt;=R151,M151&gt;=Quals!$F$3,M151&lt;=Quals!$H$3), OR(AND(I151&gt;=R151,N151&gt;=Quals!$F$3,N151&lt;=Quals!$H$3), OR(AND(J151&gt;=R151,O151&gt;=Quals!$F$3,O151&lt;=Quals!$H$3), OR(AND(K151&gt;=R151,P151&gt;=Quals!$F$3,P151&lt;=Quals!$H$3)))))),"Q","")</f>
        <v/>
      </c>
      <c r="T151" s="1" t="str">
        <f>IF(AND(S151 = "Q", IF(ISNA(VLOOKUP((B151&amp;C151),Autos!C:C,1,FALSE)), "Not in Auto",)),"Check", "No need")</f>
        <v>No need</v>
      </c>
    </row>
    <row r="152" spans="1:20" x14ac:dyDescent="0.2">
      <c r="A152" t="str">
        <f t="shared" si="2"/>
        <v>Sarah KLEIN10000m</v>
      </c>
      <c r="B152" t="s">
        <v>317</v>
      </c>
      <c r="C152" s="5" t="s">
        <v>30</v>
      </c>
      <c r="D152" s="5">
        <v>31156</v>
      </c>
      <c r="E152">
        <v>1035</v>
      </c>
      <c r="F152" s="2">
        <v>13</v>
      </c>
      <c r="G152">
        <v>1018</v>
      </c>
      <c r="H152">
        <v>1018</v>
      </c>
      <c r="L152" s="5">
        <v>44587</v>
      </c>
      <c r="M152" s="5">
        <v>44222</v>
      </c>
      <c r="N152" s="5"/>
      <c r="O152" s="5"/>
      <c r="P152" s="56"/>
      <c r="Q152" s="39">
        <f>RANK(E152,$E$3:$E$1048576)</f>
        <v>149</v>
      </c>
      <c r="R152" s="2">
        <f>VLOOKUP(C152,Quals!$A$25:$C$45,3,FALSE)</f>
        <v>1171</v>
      </c>
      <c r="S152" s="2" t="str">
        <f>IF(OR(AND(G152&gt;=R152,L152&gt;=Quals!$F$3,L152&lt;=Quals!$H$3), OR(AND(H152&gt;=R152,M152&gt;=Quals!$F$3,M152&lt;=Quals!$H$3), OR(AND(I152&gt;=R152,N152&gt;=Quals!$F$3,N152&lt;=Quals!$H$3), OR(AND(J152&gt;=R152,O152&gt;=Quals!$F$3,O152&lt;=Quals!$H$3), OR(AND(K152&gt;=R152,P152&gt;=Quals!$F$3,P152&lt;=Quals!$H$3)))))),"Q","")</f>
        <v/>
      </c>
      <c r="T152" s="1" t="str">
        <f>IF(AND(S152 = "Q", IF(ISNA(VLOOKUP((B152&amp;C152),Autos!C:C,1,FALSE)), "Not in Auto",)),"Check", "No need")</f>
        <v>No need</v>
      </c>
    </row>
    <row r="153" spans="1:20" x14ac:dyDescent="0.2">
      <c r="A153" t="str">
        <f t="shared" si="2"/>
        <v>Bethany KRANENDONKlong-jump</v>
      </c>
      <c r="B153" t="s">
        <v>371</v>
      </c>
      <c r="C153" s="5" t="s">
        <v>37</v>
      </c>
      <c r="D153" s="5">
        <v>36551</v>
      </c>
      <c r="E153">
        <v>1034</v>
      </c>
      <c r="F153" s="2">
        <v>7</v>
      </c>
      <c r="G153">
        <v>1016</v>
      </c>
      <c r="H153">
        <v>1003</v>
      </c>
      <c r="I153">
        <v>1030</v>
      </c>
      <c r="J153">
        <v>1020</v>
      </c>
      <c r="K153">
        <v>977</v>
      </c>
      <c r="L153" s="5">
        <v>44304</v>
      </c>
      <c r="M153" s="5">
        <v>44282</v>
      </c>
      <c r="N153" s="5">
        <v>44570</v>
      </c>
      <c r="O153" s="5">
        <v>44302</v>
      </c>
      <c r="P153" s="56">
        <v>44590</v>
      </c>
      <c r="Q153" s="39">
        <f>RANK(E153,$E$3:$E$1048576)</f>
        <v>151</v>
      </c>
      <c r="R153" s="2">
        <f>VLOOKUP(C153,Quals!$A$25:$C$45,3,FALSE)</f>
        <v>1178</v>
      </c>
      <c r="S153" s="2" t="str">
        <f>IF(OR(AND(G153&gt;=R153,L153&gt;=Quals!$F$3,L153&lt;=Quals!$H$3), OR(AND(H153&gt;=R153,M153&gt;=Quals!$F$3,M153&lt;=Quals!$H$3), OR(AND(I153&gt;=R153,N153&gt;=Quals!$F$3,N153&lt;=Quals!$H$3), OR(AND(J153&gt;=R153,O153&gt;=Quals!$F$3,O153&lt;=Quals!$H$3), OR(AND(K153&gt;=R153,P153&gt;=Quals!$F$3,P153&lt;=Quals!$H$3)))))),"Q","")</f>
        <v/>
      </c>
      <c r="T153" s="1" t="str">
        <f>IF(AND(S153 = "Q", IF(ISNA(VLOOKUP((B153&amp;C153),Autos!C:C,1,FALSE)), "Not in Auto",)),"Check", "No need")</f>
        <v>No need</v>
      </c>
    </row>
    <row r="154" spans="1:20" x14ac:dyDescent="0.2">
      <c r="A154" t="str">
        <f t="shared" si="2"/>
        <v>Helen PRETORIUS200m</v>
      </c>
      <c r="B154" t="s">
        <v>119</v>
      </c>
      <c r="C154" s="5" t="s">
        <v>25</v>
      </c>
      <c r="D154" s="5">
        <v>36241</v>
      </c>
      <c r="E154">
        <v>1033</v>
      </c>
      <c r="F154" s="2">
        <v>16</v>
      </c>
      <c r="G154">
        <v>1057</v>
      </c>
      <c r="H154">
        <v>996</v>
      </c>
      <c r="I154">
        <v>1019</v>
      </c>
      <c r="J154">
        <v>1008</v>
      </c>
      <c r="K154">
        <v>1010</v>
      </c>
      <c r="L154" s="5">
        <v>44289</v>
      </c>
      <c r="M154" s="5">
        <v>44304</v>
      </c>
      <c r="N154" s="5">
        <v>44576</v>
      </c>
      <c r="O154" s="5">
        <v>44279</v>
      </c>
      <c r="P154" s="56">
        <v>44304</v>
      </c>
      <c r="Q154" s="39">
        <f>RANK(E154,$E$3:$E$1048576)</f>
        <v>152</v>
      </c>
      <c r="R154" s="2">
        <f>VLOOKUP(C154,Quals!$A$25:$C$45,3,FALSE)</f>
        <v>1155</v>
      </c>
      <c r="S154" s="2" t="str">
        <f>IF(OR(AND(G154&gt;=R154,L154&gt;=Quals!$F$3,L154&lt;=Quals!$H$3), OR(AND(H154&gt;=R154,M154&gt;=Quals!$F$3,M154&lt;=Quals!$H$3), OR(AND(I154&gt;=R154,N154&gt;=Quals!$F$3,N154&lt;=Quals!$H$3), OR(AND(J154&gt;=R154,O154&gt;=Quals!$F$3,O154&lt;=Quals!$H$3), OR(AND(K154&gt;=R154,P154&gt;=Quals!$F$3,P154&lt;=Quals!$H$3)))))),"Q","")</f>
        <v/>
      </c>
      <c r="T154" s="1" t="str">
        <f>IF(AND(S154 = "Q", IF(ISNA(VLOOKUP((B154&amp;C154),Autos!C:C,1,FALSE)), "Not in Auto",)),"Check", "No need")</f>
        <v>No need</v>
      </c>
    </row>
    <row r="155" spans="1:20" x14ac:dyDescent="0.2">
      <c r="A155" t="str">
        <f t="shared" si="2"/>
        <v>Stephanie POWER200m</v>
      </c>
      <c r="B155" t="s">
        <v>130</v>
      </c>
      <c r="C155" s="6" t="s">
        <v>25</v>
      </c>
      <c r="D155" s="5">
        <v>34243</v>
      </c>
      <c r="E155">
        <v>1033</v>
      </c>
      <c r="F155" s="2">
        <v>17</v>
      </c>
      <c r="G155">
        <v>1045</v>
      </c>
      <c r="H155">
        <v>1038</v>
      </c>
      <c r="I155">
        <v>1020</v>
      </c>
      <c r="J155">
        <v>1014</v>
      </c>
      <c r="K155">
        <v>1010</v>
      </c>
      <c r="L155" s="5">
        <v>44612</v>
      </c>
      <c r="M155" s="5">
        <v>44612</v>
      </c>
      <c r="N155" s="5">
        <v>44569</v>
      </c>
      <c r="O155" s="5">
        <v>44591</v>
      </c>
      <c r="P155" s="56">
        <v>44597</v>
      </c>
      <c r="Q155" s="39">
        <f>RANK(E155,$E$3:$E$1048576)</f>
        <v>152</v>
      </c>
      <c r="R155" s="2">
        <f>VLOOKUP(C155,Quals!$A$25:$C$45,3,FALSE)</f>
        <v>1155</v>
      </c>
      <c r="S155" s="2" t="str">
        <f>IF(OR(AND(G155&gt;=R155,L155&gt;=Quals!$F$3,L155&lt;=Quals!$H$3), OR(AND(H155&gt;=R155,M155&gt;=Quals!$F$3,M155&lt;=Quals!$H$3), OR(AND(I155&gt;=R155,N155&gt;=Quals!$F$3,N155&lt;=Quals!$H$3), OR(AND(J155&gt;=R155,O155&gt;=Quals!$F$3,O155&lt;=Quals!$H$3), OR(AND(K155&gt;=R155,P155&gt;=Quals!$F$3,P155&lt;=Quals!$H$3)))))),"Q","")</f>
        <v/>
      </c>
      <c r="T155" s="1" t="str">
        <f>IF(AND(S155 = "Q", IF(ISNA(VLOOKUP((B155&amp;C155),Autos!C:C,1,FALSE)), "Not in Auto",)),"Check", "No need")</f>
        <v>No need</v>
      </c>
    </row>
    <row r="156" spans="1:20" x14ac:dyDescent="0.2">
      <c r="A156" t="str">
        <f t="shared" si="2"/>
        <v>Chloe GRENADEtriple-jump</v>
      </c>
      <c r="B156" t="s">
        <v>373</v>
      </c>
      <c r="C156" s="5" t="s">
        <v>38</v>
      </c>
      <c r="D156" s="5">
        <v>36509</v>
      </c>
      <c r="E156">
        <v>1033</v>
      </c>
      <c r="F156" s="2">
        <v>2</v>
      </c>
      <c r="G156">
        <v>1015</v>
      </c>
      <c r="H156">
        <v>1011</v>
      </c>
      <c r="I156">
        <v>1003</v>
      </c>
      <c r="J156">
        <v>999</v>
      </c>
      <c r="K156">
        <v>983</v>
      </c>
      <c r="L156" s="5">
        <v>44303</v>
      </c>
      <c r="M156" s="5">
        <v>44611</v>
      </c>
      <c r="N156" s="5">
        <v>44632</v>
      </c>
      <c r="O156" s="5">
        <v>44569</v>
      </c>
      <c r="P156" s="56">
        <v>44280</v>
      </c>
      <c r="Q156" s="39">
        <f>RANK(E156,$E$3:$E$1048576)</f>
        <v>152</v>
      </c>
      <c r="R156" s="2">
        <f>VLOOKUP(C156,Quals!$A$25:$C$45,3,FALSE)</f>
        <v>1150</v>
      </c>
      <c r="S156" s="2" t="str">
        <f>IF(OR(AND(G156&gt;=R156,L156&gt;=Quals!$F$3,L156&lt;=Quals!$H$3), OR(AND(H156&gt;=R156,M156&gt;=Quals!$F$3,M156&lt;=Quals!$H$3), OR(AND(I156&gt;=R156,N156&gt;=Quals!$F$3,N156&lt;=Quals!$H$3), OR(AND(J156&gt;=R156,O156&gt;=Quals!$F$3,O156&lt;=Quals!$H$3), OR(AND(K156&gt;=R156,P156&gt;=Quals!$F$3,P156&lt;=Quals!$H$3)))))),"Q","")</f>
        <v/>
      </c>
      <c r="T156" s="1" t="str">
        <f>IF(AND(S156 = "Q", IF(ISNA(VLOOKUP((B156&amp;C156),Autos!C:C,1,FALSE)), "Not in Auto",)),"Check", "No need")</f>
        <v>No need</v>
      </c>
    </row>
    <row r="157" spans="1:20" x14ac:dyDescent="0.2">
      <c r="A157" t="str">
        <f t="shared" si="2"/>
        <v>Olivia DODDS100m</v>
      </c>
      <c r="B157" t="s">
        <v>124</v>
      </c>
      <c r="C157" s="5" t="s">
        <v>2</v>
      </c>
      <c r="D157" s="5">
        <v>38870</v>
      </c>
      <c r="E157">
        <v>1032</v>
      </c>
      <c r="F157" s="2">
        <v>22</v>
      </c>
      <c r="G157">
        <v>1036</v>
      </c>
      <c r="H157">
        <v>1020</v>
      </c>
      <c r="I157">
        <v>1015</v>
      </c>
      <c r="J157">
        <v>1009</v>
      </c>
      <c r="K157">
        <v>1005</v>
      </c>
      <c r="L157" s="5">
        <v>44589</v>
      </c>
      <c r="M157" s="5">
        <v>44622</v>
      </c>
      <c r="N157" s="5">
        <v>44519</v>
      </c>
      <c r="O157" s="5">
        <v>44610</v>
      </c>
      <c r="P157" s="56">
        <v>44568</v>
      </c>
      <c r="Q157" s="39">
        <f>RANK(E157,$E$3:$E$1048576)</f>
        <v>155</v>
      </c>
      <c r="R157" s="2">
        <f>VLOOKUP(C157,Quals!$A$25:$C$45,3,FALSE)</f>
        <v>1167</v>
      </c>
      <c r="S157" s="2" t="str">
        <f>IF(OR(AND(G157&gt;=R157,L157&gt;=Quals!$F$3,L157&lt;=Quals!$H$3), OR(AND(H157&gt;=R157,M157&gt;=Quals!$F$3,M157&lt;=Quals!$H$3), OR(AND(I157&gt;=R157,N157&gt;=Quals!$F$3,N157&lt;=Quals!$H$3), OR(AND(J157&gt;=R157,O157&gt;=Quals!$F$3,O157&lt;=Quals!$H$3), OR(AND(K157&gt;=R157,P157&gt;=Quals!$F$3,P157&lt;=Quals!$H$3)))))),"Q","")</f>
        <v/>
      </c>
      <c r="T157" s="1" t="str">
        <f>IF(AND(S157 = "Q", IF(ISNA(VLOOKUP((B157&amp;C157),Autos!C:C,1,FALSE)), "Not in Auto",)),"Check", "No need")</f>
        <v>No need</v>
      </c>
    </row>
    <row r="158" spans="1:20" x14ac:dyDescent="0.2">
      <c r="A158" t="str">
        <f t="shared" si="2"/>
        <v>Georgia HARRIS100m</v>
      </c>
      <c r="B158" t="s">
        <v>125</v>
      </c>
      <c r="C158" s="5" t="s">
        <v>2</v>
      </c>
      <c r="D158" s="5">
        <v>44671</v>
      </c>
      <c r="E158">
        <v>1031</v>
      </c>
      <c r="F158" s="2">
        <v>23</v>
      </c>
      <c r="G158">
        <v>1041</v>
      </c>
      <c r="H158">
        <v>1038</v>
      </c>
      <c r="I158">
        <v>1026</v>
      </c>
      <c r="J158">
        <v>1017</v>
      </c>
      <c r="K158">
        <v>999</v>
      </c>
      <c r="L158" s="5">
        <v>44625</v>
      </c>
      <c r="M158" s="5">
        <v>44583</v>
      </c>
      <c r="N158" s="5">
        <v>44485</v>
      </c>
      <c r="O158" s="5">
        <v>44611</v>
      </c>
      <c r="P158" s="56">
        <v>44471</v>
      </c>
      <c r="Q158" s="39">
        <f>RANK(E158,$E$3:$E$1048576)</f>
        <v>156</v>
      </c>
      <c r="R158" s="2">
        <f>VLOOKUP(C158,Quals!$A$25:$C$45,3,FALSE)</f>
        <v>1167</v>
      </c>
      <c r="S158" s="2" t="str">
        <f>IF(OR(AND(G158&gt;=R158,L158&gt;=Quals!$F$3,L158&lt;=Quals!$H$3), OR(AND(H158&gt;=R158,M158&gt;=Quals!$F$3,M158&lt;=Quals!$H$3), OR(AND(I158&gt;=R158,N158&gt;=Quals!$F$3,N158&lt;=Quals!$H$3), OR(AND(J158&gt;=R158,O158&gt;=Quals!$F$3,O158&lt;=Quals!$H$3), OR(AND(K158&gt;=R158,P158&gt;=Quals!$F$3,P158&lt;=Quals!$H$3)))))),"Q","")</f>
        <v/>
      </c>
      <c r="T158" s="1" t="str">
        <f>IF(AND(S158 = "Q", IF(ISNA(VLOOKUP((B158&amp;C158),Autos!C:C,1,FALSE)), "Not in Auto",)),"Check", "No need")</f>
        <v>No need</v>
      </c>
    </row>
    <row r="159" spans="1:20" x14ac:dyDescent="0.2">
      <c r="A159" t="str">
        <f t="shared" si="2"/>
        <v>Bronte CARROLL100m</v>
      </c>
      <c r="B159" t="s">
        <v>120</v>
      </c>
      <c r="C159" s="5" t="s">
        <v>2</v>
      </c>
      <c r="D159" s="5">
        <v>36346</v>
      </c>
      <c r="E159">
        <v>1030</v>
      </c>
      <c r="F159" s="2">
        <v>24</v>
      </c>
      <c r="G159">
        <v>1052</v>
      </c>
      <c r="H159">
        <v>1026</v>
      </c>
      <c r="I159">
        <v>1026</v>
      </c>
      <c r="J159">
        <v>1017</v>
      </c>
      <c r="K159">
        <v>1013</v>
      </c>
      <c r="L159" s="5">
        <v>44548</v>
      </c>
      <c r="M159" s="5">
        <v>44527</v>
      </c>
      <c r="N159" s="5">
        <v>44590</v>
      </c>
      <c r="O159" s="5">
        <v>44289</v>
      </c>
      <c r="P159" s="56">
        <v>44611</v>
      </c>
      <c r="Q159" s="39">
        <f>RANK(E159,$E$3:$E$1048576)</f>
        <v>157</v>
      </c>
      <c r="R159" s="2">
        <f>VLOOKUP(C159,Quals!$A$25:$C$45,3,FALSE)</f>
        <v>1167</v>
      </c>
      <c r="S159" s="2" t="str">
        <f>IF(OR(AND(G159&gt;=R159,L159&gt;=Quals!$F$3,L159&lt;=Quals!$H$3), OR(AND(H159&gt;=R159,M159&gt;=Quals!$F$3,M159&lt;=Quals!$H$3), OR(AND(I159&gt;=R159,N159&gt;=Quals!$F$3,N159&lt;=Quals!$H$3), OR(AND(J159&gt;=R159,O159&gt;=Quals!$F$3,O159&lt;=Quals!$H$3), OR(AND(K159&gt;=R159,P159&gt;=Quals!$F$3,P159&lt;=Quals!$H$3)))))),"Q","")</f>
        <v/>
      </c>
      <c r="T159" s="1" t="str">
        <f>IF(AND(S159 = "Q", IF(ISNA(VLOOKUP((B159&amp;C159),Autos!C:C,1,FALSE)), "Not in Auto",)),"Check", "No need")</f>
        <v>No need</v>
      </c>
    </row>
    <row r="160" spans="1:20" x14ac:dyDescent="0.2">
      <c r="A160" t="str">
        <f t="shared" si="2"/>
        <v>Kysha PRACIAK200m</v>
      </c>
      <c r="B160" t="s">
        <v>912</v>
      </c>
      <c r="C160" s="5" t="s">
        <v>25</v>
      </c>
      <c r="D160" s="5">
        <v>36331</v>
      </c>
      <c r="E160">
        <v>1030</v>
      </c>
      <c r="F160" s="2">
        <v>18</v>
      </c>
      <c r="G160">
        <v>1055</v>
      </c>
      <c r="H160">
        <v>1046</v>
      </c>
      <c r="I160">
        <v>1026</v>
      </c>
      <c r="J160">
        <v>1015</v>
      </c>
      <c r="K160">
        <v>981</v>
      </c>
      <c r="L160" s="5">
        <v>44612</v>
      </c>
      <c r="M160" s="5">
        <v>44612</v>
      </c>
      <c r="N160" s="5">
        <v>44591</v>
      </c>
      <c r="O160" s="5">
        <v>44591</v>
      </c>
      <c r="P160" s="56">
        <v>44626</v>
      </c>
      <c r="Q160" s="39">
        <f>RANK(E160,$E$3:$E$1048576)</f>
        <v>157</v>
      </c>
      <c r="R160" s="2">
        <f>VLOOKUP(C160,Quals!$A$25:$C$45,3,FALSE)</f>
        <v>1155</v>
      </c>
      <c r="S160" s="2" t="str">
        <f>IF(OR(AND(G160&gt;=R160,L160&gt;=Quals!$F$3,L160&lt;=Quals!$H$3), OR(AND(H160&gt;=R160,M160&gt;=Quals!$F$3,M160&lt;=Quals!$H$3), OR(AND(I160&gt;=R160,N160&gt;=Quals!$F$3,N160&lt;=Quals!$H$3), OR(AND(J160&gt;=R160,O160&gt;=Quals!$F$3,O160&lt;=Quals!$H$3), OR(AND(K160&gt;=R160,P160&gt;=Quals!$F$3,P160&lt;=Quals!$H$3)))))),"Q","")</f>
        <v/>
      </c>
      <c r="T160" s="1" t="str">
        <f>IF(AND(S160 = "Q", IF(ISNA(VLOOKUP((B160&amp;C160),Autos!C:C,1,FALSE)), "Not in Auto",)),"Check", "No need")</f>
        <v>No need</v>
      </c>
    </row>
    <row r="161" spans="1:20" x14ac:dyDescent="0.2">
      <c r="A161" t="str">
        <f t="shared" si="2"/>
        <v>Lucinda CROUCH5000m</v>
      </c>
      <c r="B161" t="s">
        <v>316</v>
      </c>
      <c r="C161" s="5" t="s">
        <v>29</v>
      </c>
      <c r="D161" s="5">
        <v>36554</v>
      </c>
      <c r="E161">
        <v>1030</v>
      </c>
      <c r="F161" s="2">
        <v>12</v>
      </c>
      <c r="G161">
        <v>1064</v>
      </c>
      <c r="H161">
        <v>1013</v>
      </c>
      <c r="I161">
        <v>1007</v>
      </c>
      <c r="L161" s="5">
        <v>44604</v>
      </c>
      <c r="M161" s="5">
        <v>44316</v>
      </c>
      <c r="N161" s="5">
        <v>44332</v>
      </c>
      <c r="O161" s="5"/>
      <c r="P161" s="56"/>
      <c r="Q161" s="39">
        <f>RANK(E161,$E$3:$E$1048576)</f>
        <v>157</v>
      </c>
      <c r="R161" s="2">
        <f>VLOOKUP(C161,Quals!$A$25:$C$45,3,FALSE)</f>
        <v>1145</v>
      </c>
      <c r="S161" s="2" t="str">
        <f>IF(OR(AND(G161&gt;=R161,L161&gt;=Quals!$F$3,L161&lt;=Quals!$H$3), OR(AND(H161&gt;=R161,M161&gt;=Quals!$F$3,M161&lt;=Quals!$H$3), OR(AND(I161&gt;=R161,N161&gt;=Quals!$F$3,N161&lt;=Quals!$H$3), OR(AND(J161&gt;=R161,O161&gt;=Quals!$F$3,O161&lt;=Quals!$H$3), OR(AND(K161&gt;=R161,P161&gt;=Quals!$F$3,P161&lt;=Quals!$H$3)))))),"Q","")</f>
        <v/>
      </c>
      <c r="T161" s="1" t="str">
        <f>IF(AND(S161 = "Q", IF(ISNA(VLOOKUP((B161&amp;C161),Autos!C:C,1,FALSE)), "Not in Auto",)),"Check", "No need")</f>
        <v>No need</v>
      </c>
    </row>
    <row r="162" spans="1:20" x14ac:dyDescent="0.2">
      <c r="A162" t="str">
        <f t="shared" si="2"/>
        <v>Annabelle PARMEGIANItriple-jump</v>
      </c>
      <c r="B162" t="s">
        <v>397</v>
      </c>
      <c r="C162" s="5" t="s">
        <v>38</v>
      </c>
      <c r="D162" s="5">
        <v>35747</v>
      </c>
      <c r="E162">
        <v>1030</v>
      </c>
      <c r="F162" s="2">
        <v>3</v>
      </c>
      <c r="G162">
        <v>1003</v>
      </c>
      <c r="H162">
        <v>1016</v>
      </c>
      <c r="I162">
        <v>1006</v>
      </c>
      <c r="J162">
        <v>967</v>
      </c>
      <c r="K162">
        <v>997</v>
      </c>
      <c r="L162" s="5">
        <v>44632</v>
      </c>
      <c r="M162" s="5">
        <v>44590</v>
      </c>
      <c r="N162" s="5">
        <v>44611</v>
      </c>
      <c r="O162" s="5">
        <v>44303</v>
      </c>
      <c r="P162" s="56">
        <v>44548</v>
      </c>
      <c r="Q162" s="39">
        <f>RANK(E162,$E$3:$E$1048576)</f>
        <v>157</v>
      </c>
      <c r="R162" s="2">
        <f>VLOOKUP(C162,Quals!$A$25:$C$45,3,FALSE)</f>
        <v>1150</v>
      </c>
      <c r="S162" s="2" t="str">
        <f>IF(OR(AND(G162&gt;=R162,L162&gt;=Quals!$F$3,L162&lt;=Quals!$H$3), OR(AND(H162&gt;=R162,M162&gt;=Quals!$F$3,M162&lt;=Quals!$H$3), OR(AND(I162&gt;=R162,N162&gt;=Quals!$F$3,N162&lt;=Quals!$H$3), OR(AND(J162&gt;=R162,O162&gt;=Quals!$F$3,O162&lt;=Quals!$H$3), OR(AND(K162&gt;=R162,P162&gt;=Quals!$F$3,P162&lt;=Quals!$H$3)))))),"Q","")</f>
        <v/>
      </c>
      <c r="T162" s="1" t="str">
        <f>IF(AND(S162 = "Q", IF(ISNA(VLOOKUP((B162&amp;C162),Autos!C:C,1,FALSE)), "Not in Auto",)),"Check", "No need")</f>
        <v>No need</v>
      </c>
    </row>
    <row r="163" spans="1:20" x14ac:dyDescent="0.2">
      <c r="A163" t="str">
        <f t="shared" si="2"/>
        <v>Rosie TOZERhigh-jump</v>
      </c>
      <c r="B163" t="s">
        <v>415</v>
      </c>
      <c r="C163" t="s">
        <v>35</v>
      </c>
      <c r="D163" s="5">
        <v>37383</v>
      </c>
      <c r="E163">
        <v>1030</v>
      </c>
      <c r="F163" s="2">
        <v>6</v>
      </c>
      <c r="G163">
        <v>1023</v>
      </c>
      <c r="H163">
        <v>1004</v>
      </c>
      <c r="I163">
        <v>994</v>
      </c>
      <c r="J163">
        <v>974</v>
      </c>
      <c r="K163">
        <v>974</v>
      </c>
      <c r="L163" s="5">
        <v>44282</v>
      </c>
      <c r="M163" s="5">
        <v>44304</v>
      </c>
      <c r="N163" s="5">
        <v>44359</v>
      </c>
      <c r="O163" s="5">
        <v>44352</v>
      </c>
      <c r="P163" s="56">
        <v>44569</v>
      </c>
      <c r="Q163" s="39">
        <f>RANK(E163,$E$3:$E$1048576)</f>
        <v>157</v>
      </c>
      <c r="R163" s="2">
        <f>VLOOKUP(C163,Quals!$A$25:$C$45,3,FALSE)</f>
        <v>1180</v>
      </c>
      <c r="S163" s="2" t="str">
        <f>IF(OR(AND(G163&gt;=R163,L163&gt;=Quals!$F$3,L163&lt;=Quals!$H$3), OR(AND(H163&gt;=R163,M163&gt;=Quals!$F$3,M163&lt;=Quals!$H$3), OR(AND(I163&gt;=R163,N163&gt;=Quals!$F$3,N163&lt;=Quals!$H$3), OR(AND(J163&gt;=R163,O163&gt;=Quals!$F$3,O163&lt;=Quals!$H$3), OR(AND(K163&gt;=R163,P163&gt;=Quals!$F$3,P163&lt;=Quals!$H$3)))))),"Q","")</f>
        <v/>
      </c>
      <c r="T163" s="1" t="str">
        <f>IF(AND(S163 = "Q", IF(ISNA(VLOOKUP((B163&amp;C163),Autos!C:C,1,FALSE)), "Not in Auto",)),"Check", "No need")</f>
        <v>No need</v>
      </c>
    </row>
    <row r="164" spans="1:20" x14ac:dyDescent="0.2">
      <c r="A164" t="str">
        <f t="shared" si="2"/>
        <v>Samantha GEDDES100m</v>
      </c>
      <c r="B164" t="s">
        <v>123</v>
      </c>
      <c r="C164" s="5" t="s">
        <v>2</v>
      </c>
      <c r="D164" s="5">
        <v>35585</v>
      </c>
      <c r="E164">
        <v>1029</v>
      </c>
      <c r="F164" s="2">
        <v>25</v>
      </c>
      <c r="G164">
        <v>1048</v>
      </c>
      <c r="H164">
        <v>1032</v>
      </c>
      <c r="I164">
        <v>1017</v>
      </c>
      <c r="J164">
        <v>1007</v>
      </c>
      <c r="K164">
        <v>1001</v>
      </c>
      <c r="L164" s="5">
        <v>44527</v>
      </c>
      <c r="M164" s="5">
        <v>44590</v>
      </c>
      <c r="N164" s="5">
        <v>44590</v>
      </c>
      <c r="O164" s="5">
        <v>44611</v>
      </c>
      <c r="P164" s="56">
        <v>44541</v>
      </c>
      <c r="Q164" s="39">
        <f>RANK(E164,$E$3:$E$1048576)</f>
        <v>162</v>
      </c>
      <c r="R164" s="2">
        <f>VLOOKUP(C164,Quals!$A$25:$C$45,3,FALSE)</f>
        <v>1167</v>
      </c>
      <c r="S164" s="2" t="str">
        <f>IF(OR(AND(G164&gt;=R164,L164&gt;=Quals!$F$3,L164&lt;=Quals!$H$3), OR(AND(H164&gt;=R164,M164&gt;=Quals!$F$3,M164&lt;=Quals!$H$3), OR(AND(I164&gt;=R164,N164&gt;=Quals!$F$3,N164&lt;=Quals!$H$3), OR(AND(J164&gt;=R164,O164&gt;=Quals!$F$3,O164&lt;=Quals!$H$3), OR(AND(K164&gt;=R164,P164&gt;=Quals!$F$3,P164&lt;=Quals!$H$3)))))),"Q","")</f>
        <v/>
      </c>
      <c r="T164" s="1" t="str">
        <f>IF(AND(S164 = "Q", IF(ISNA(VLOOKUP((B164&amp;C164),Autos!C:C,1,FALSE)), "Not in Auto",)),"Check", "No need")</f>
        <v>No need</v>
      </c>
    </row>
    <row r="165" spans="1:20" x14ac:dyDescent="0.2">
      <c r="A165" t="str">
        <f t="shared" si="2"/>
        <v>Chloe GRENADElong-jump</v>
      </c>
      <c r="B165" t="s">
        <v>373</v>
      </c>
      <c r="C165" s="5" t="s">
        <v>37</v>
      </c>
      <c r="D165" s="5">
        <v>36509</v>
      </c>
      <c r="E165">
        <v>1029</v>
      </c>
      <c r="F165" s="2">
        <v>8</v>
      </c>
      <c r="G165">
        <v>1029</v>
      </c>
      <c r="H165">
        <v>1027</v>
      </c>
      <c r="I165">
        <v>1031</v>
      </c>
      <c r="J165">
        <v>994</v>
      </c>
      <c r="K165">
        <v>1012</v>
      </c>
      <c r="L165" s="5">
        <v>44587</v>
      </c>
      <c r="M165" s="5">
        <v>44576</v>
      </c>
      <c r="N165" s="5">
        <v>44548</v>
      </c>
      <c r="O165" s="5">
        <v>44617</v>
      </c>
      <c r="P165" s="56">
        <v>44534</v>
      </c>
      <c r="Q165" s="39">
        <f>RANK(E165,$E$3:$E$1048576)</f>
        <v>162</v>
      </c>
      <c r="R165" s="2">
        <f>VLOOKUP(C165,Quals!$A$25:$C$45,3,FALSE)</f>
        <v>1178</v>
      </c>
      <c r="S165" s="2" t="str">
        <f>IF(OR(AND(G165&gt;=R165,L165&gt;=Quals!$F$3,L165&lt;=Quals!$H$3), OR(AND(H165&gt;=R165,M165&gt;=Quals!$F$3,M165&lt;=Quals!$H$3), OR(AND(I165&gt;=R165,N165&gt;=Quals!$F$3,N165&lt;=Quals!$H$3), OR(AND(J165&gt;=R165,O165&gt;=Quals!$F$3,O165&lt;=Quals!$H$3), OR(AND(K165&gt;=R165,P165&gt;=Quals!$F$3,P165&lt;=Quals!$H$3)))))),"Q","")</f>
        <v/>
      </c>
      <c r="T165" s="1" t="str">
        <f>IF(AND(S165 = "Q", IF(ISNA(VLOOKUP((B165&amp;C165),Autos!C:C,1,FALSE)), "Not in Auto",)),"Check", "No need")</f>
        <v>No need</v>
      </c>
    </row>
    <row r="166" spans="1:20" x14ac:dyDescent="0.2">
      <c r="A166" t="str">
        <f t="shared" si="2"/>
        <v>Tamara HOTTEN100m</v>
      </c>
      <c r="B166" t="s">
        <v>113</v>
      </c>
      <c r="C166" s="5" t="s">
        <v>2</v>
      </c>
      <c r="D166" s="5">
        <v>36685</v>
      </c>
      <c r="E166">
        <v>1028</v>
      </c>
      <c r="F166" s="2">
        <v>26</v>
      </c>
      <c r="G166">
        <v>1033</v>
      </c>
      <c r="H166">
        <v>1032</v>
      </c>
      <c r="I166">
        <v>1029</v>
      </c>
      <c r="J166">
        <v>1028</v>
      </c>
      <c r="K166">
        <v>1019</v>
      </c>
      <c r="L166" s="5">
        <v>44625</v>
      </c>
      <c r="M166" s="5">
        <v>44590</v>
      </c>
      <c r="N166" s="5">
        <v>44625</v>
      </c>
      <c r="O166" s="5">
        <v>44583</v>
      </c>
      <c r="P166" s="56">
        <v>44548</v>
      </c>
      <c r="Q166" s="39">
        <f>RANK(E166,$E$3:$E$1048576)</f>
        <v>164</v>
      </c>
      <c r="R166" s="2">
        <f>VLOOKUP(C166,Quals!$A$25:$C$45,3,FALSE)</f>
        <v>1167</v>
      </c>
      <c r="S166" s="2" t="str">
        <f>IF(OR(AND(G166&gt;=R166,L166&gt;=Quals!$F$3,L166&lt;=Quals!$H$3), OR(AND(H166&gt;=R166,M166&gt;=Quals!$F$3,M166&lt;=Quals!$H$3), OR(AND(I166&gt;=R166,N166&gt;=Quals!$F$3,N166&lt;=Quals!$H$3), OR(AND(J166&gt;=R166,O166&gt;=Quals!$F$3,O166&lt;=Quals!$H$3), OR(AND(K166&gt;=R166,P166&gt;=Quals!$F$3,P166&lt;=Quals!$H$3)))))),"Q","")</f>
        <v/>
      </c>
      <c r="T166" s="1" t="str">
        <f>IF(AND(S166 = "Q", IF(ISNA(VLOOKUP((B166&amp;C166),Autos!C:C,1,FALSE)), "Not in Auto",)),"Check", "No need")</f>
        <v>No need</v>
      </c>
    </row>
    <row r="167" spans="1:20" x14ac:dyDescent="0.2">
      <c r="A167" t="str">
        <f t="shared" si="2"/>
        <v>Karinna FYFE10000m</v>
      </c>
      <c r="B167" t="s">
        <v>325</v>
      </c>
      <c r="C167" s="5" t="s">
        <v>30</v>
      </c>
      <c r="D167" s="5">
        <v>32549</v>
      </c>
      <c r="E167">
        <v>1028</v>
      </c>
      <c r="F167" s="2">
        <v>14</v>
      </c>
      <c r="G167">
        <v>1055</v>
      </c>
      <c r="H167">
        <v>1001</v>
      </c>
      <c r="L167" s="5">
        <v>44255</v>
      </c>
      <c r="M167" s="5">
        <v>44222</v>
      </c>
      <c r="N167" s="5"/>
      <c r="O167" s="5"/>
      <c r="P167" s="56"/>
      <c r="Q167" s="39">
        <f>RANK(E167,$E$3:$E$1048576)</f>
        <v>164</v>
      </c>
      <c r="R167" s="2">
        <f>VLOOKUP(C167,Quals!$A$25:$C$45,3,FALSE)</f>
        <v>1171</v>
      </c>
      <c r="S167" s="2" t="str">
        <f>IF(OR(AND(G167&gt;=R167,L167&gt;=Quals!$F$3,L167&lt;=Quals!$H$3), OR(AND(H167&gt;=R167,M167&gt;=Quals!$F$3,M167&lt;=Quals!$H$3), OR(AND(I167&gt;=R167,N167&gt;=Quals!$F$3,N167&lt;=Quals!$H$3), OR(AND(J167&gt;=R167,O167&gt;=Quals!$F$3,O167&lt;=Quals!$H$3), OR(AND(K167&gt;=R167,P167&gt;=Quals!$F$3,P167&lt;=Quals!$H$3)))))),"Q","")</f>
        <v/>
      </c>
      <c r="T167" s="1" t="str">
        <f>IF(AND(S167 = "Q", IF(ISNA(VLOOKUP((B167&amp;C167),Autos!C:C,1,FALSE)), "Not in Auto",)),"Check", "No need")</f>
        <v>No need</v>
      </c>
    </row>
    <row r="168" spans="1:20" x14ac:dyDescent="0.2">
      <c r="A168" t="str">
        <f t="shared" si="2"/>
        <v>Olivia Rose INKSTER100m</v>
      </c>
      <c r="B168" t="s">
        <v>188</v>
      </c>
      <c r="C168" s="5" t="s">
        <v>2</v>
      </c>
      <c r="D168" s="5">
        <v>38395</v>
      </c>
      <c r="E168">
        <v>1027</v>
      </c>
      <c r="F168" s="2">
        <v>27</v>
      </c>
      <c r="G168">
        <v>1052</v>
      </c>
      <c r="H168">
        <v>1019</v>
      </c>
      <c r="I168">
        <v>1017</v>
      </c>
      <c r="J168">
        <v>1009</v>
      </c>
      <c r="K168">
        <v>982</v>
      </c>
      <c r="L168" s="5">
        <v>44611</v>
      </c>
      <c r="M168" s="5">
        <v>44632</v>
      </c>
      <c r="N168" s="5">
        <v>44611</v>
      </c>
      <c r="O168" s="5">
        <v>44576</v>
      </c>
      <c r="P168" s="56">
        <v>44590</v>
      </c>
      <c r="Q168" s="39">
        <f>RANK(E168,$E$3:$E$1048576)</f>
        <v>166</v>
      </c>
      <c r="R168" s="2">
        <f>VLOOKUP(C168,Quals!$A$25:$C$45,3,FALSE)</f>
        <v>1167</v>
      </c>
      <c r="S168" s="2" t="str">
        <f>IF(OR(AND(G168&gt;=R168,L168&gt;=Quals!$F$3,L168&lt;=Quals!$H$3), OR(AND(H168&gt;=R168,M168&gt;=Quals!$F$3,M168&lt;=Quals!$H$3), OR(AND(I168&gt;=R168,N168&gt;=Quals!$F$3,N168&lt;=Quals!$H$3), OR(AND(J168&gt;=R168,O168&gt;=Quals!$F$3,O168&lt;=Quals!$H$3), OR(AND(K168&gt;=R168,P168&gt;=Quals!$F$3,P168&lt;=Quals!$H$3)))))),"Q","")</f>
        <v/>
      </c>
      <c r="T168" s="1" t="str">
        <f>IF(AND(S168 = "Q", IF(ISNA(VLOOKUP((B168&amp;C168),Autos!C:C,1,FALSE)), "Not in Auto",)),"Check", "No need")</f>
        <v>No need</v>
      </c>
    </row>
    <row r="169" spans="1:20" x14ac:dyDescent="0.2">
      <c r="A169" t="str">
        <f t="shared" si="2"/>
        <v>Toby STOLBERGhigh-jump</v>
      </c>
      <c r="B169" t="s">
        <v>416</v>
      </c>
      <c r="C169" s="5" t="s">
        <v>35</v>
      </c>
      <c r="D169" s="5">
        <v>44732</v>
      </c>
      <c r="E169">
        <v>1027</v>
      </c>
      <c r="F169" s="2">
        <v>7</v>
      </c>
      <c r="G169">
        <v>1043</v>
      </c>
      <c r="H169">
        <v>1023</v>
      </c>
      <c r="I169">
        <v>1013</v>
      </c>
      <c r="J169">
        <v>994</v>
      </c>
      <c r="K169">
        <v>955</v>
      </c>
      <c r="L169" s="5">
        <v>44486</v>
      </c>
      <c r="M169" s="5">
        <v>44455</v>
      </c>
      <c r="N169" s="5">
        <v>44610</v>
      </c>
      <c r="O169" s="5">
        <v>44513</v>
      </c>
      <c r="P169" s="56">
        <v>44632</v>
      </c>
      <c r="Q169" s="39">
        <f>RANK(E169,$E$3:$E$1048576)</f>
        <v>166</v>
      </c>
      <c r="R169" s="2">
        <f>VLOOKUP(C169,Quals!$A$25:$C$45,3,FALSE)</f>
        <v>1180</v>
      </c>
      <c r="S169" s="2" t="str">
        <f>IF(OR(AND(G169&gt;=R169,L169&gt;=Quals!$F$3,L169&lt;=Quals!$H$3), OR(AND(H169&gt;=R169,M169&gt;=Quals!$F$3,M169&lt;=Quals!$H$3), OR(AND(I169&gt;=R169,N169&gt;=Quals!$F$3,N169&lt;=Quals!$H$3), OR(AND(J169&gt;=R169,O169&gt;=Quals!$F$3,O169&lt;=Quals!$H$3), OR(AND(K169&gt;=R169,P169&gt;=Quals!$F$3,P169&lt;=Quals!$H$3)))))),"Q","")</f>
        <v/>
      </c>
      <c r="T169" s="1" t="str">
        <f>IF(AND(S169 = "Q", IF(ISNA(VLOOKUP((B169&amp;C169),Autos!C:C,1,FALSE)), "Not in Auto",)),"Check", "No need")</f>
        <v>No need</v>
      </c>
    </row>
    <row r="170" spans="1:20" x14ac:dyDescent="0.2">
      <c r="A170" t="str">
        <f t="shared" si="2"/>
        <v>Ivy BOOTHROYD800m</v>
      </c>
      <c r="B170" t="s">
        <v>218</v>
      </c>
      <c r="C170" t="s">
        <v>27</v>
      </c>
      <c r="D170" s="5">
        <v>44762</v>
      </c>
      <c r="E170">
        <v>1026</v>
      </c>
      <c r="F170" s="2">
        <v>15</v>
      </c>
      <c r="G170">
        <v>1037</v>
      </c>
      <c r="H170">
        <v>1026</v>
      </c>
      <c r="I170">
        <v>1006</v>
      </c>
      <c r="J170">
        <v>999</v>
      </c>
      <c r="K170">
        <v>994</v>
      </c>
      <c r="L170" s="5">
        <v>44619</v>
      </c>
      <c r="M170" s="5">
        <v>44548</v>
      </c>
      <c r="N170" s="5">
        <v>44540</v>
      </c>
      <c r="O170" s="5">
        <v>44301</v>
      </c>
      <c r="P170" s="56">
        <v>44590</v>
      </c>
      <c r="Q170" s="39">
        <f>RANK(E170,$E$3:$E$1048576)</f>
        <v>168</v>
      </c>
      <c r="R170" s="2">
        <f>VLOOKUP(C170,Quals!$A$25:$C$45,3,FALSE)</f>
        <v>1171</v>
      </c>
      <c r="S170" s="2" t="str">
        <f>IF(OR(AND(G170&gt;=R170,L170&gt;=Quals!$F$3,L170&lt;=Quals!$H$3), OR(AND(H170&gt;=R170,M170&gt;=Quals!$F$3,M170&lt;=Quals!$H$3), OR(AND(I170&gt;=R170,N170&gt;=Quals!$F$3,N170&lt;=Quals!$H$3), OR(AND(J170&gt;=R170,O170&gt;=Quals!$F$3,O170&lt;=Quals!$H$3), OR(AND(K170&gt;=R170,P170&gt;=Quals!$F$3,P170&lt;=Quals!$H$3)))))),"Q","")</f>
        <v/>
      </c>
      <c r="T170" s="1" t="str">
        <f>IF(AND(S170 = "Q", IF(ISNA(VLOOKUP((B170&amp;C170),Autos!C:C,1,FALSE)), "Not in Auto",)),"Check", "No need")</f>
        <v>No need</v>
      </c>
    </row>
    <row r="171" spans="1:20" x14ac:dyDescent="0.2">
      <c r="A171" t="str">
        <f t="shared" si="2"/>
        <v>Tiana BORAStriple-jump</v>
      </c>
      <c r="B171" t="s">
        <v>392</v>
      </c>
      <c r="C171" s="6" t="s">
        <v>38</v>
      </c>
      <c r="D171" s="5">
        <v>38415</v>
      </c>
      <c r="E171">
        <v>1026</v>
      </c>
      <c r="F171" s="2">
        <v>4</v>
      </c>
      <c r="G171">
        <v>1010</v>
      </c>
      <c r="H171">
        <v>1026</v>
      </c>
      <c r="I171">
        <v>1021</v>
      </c>
      <c r="J171">
        <v>991</v>
      </c>
      <c r="K171">
        <v>989</v>
      </c>
      <c r="L171" s="5">
        <v>44280</v>
      </c>
      <c r="M171" s="5">
        <v>44611</v>
      </c>
      <c r="N171" s="5">
        <v>44305</v>
      </c>
      <c r="O171" s="5">
        <v>44604</v>
      </c>
      <c r="P171" s="56">
        <v>44632</v>
      </c>
      <c r="Q171" s="39">
        <f>RANK(E171,$E$3:$E$1048576)</f>
        <v>168</v>
      </c>
      <c r="R171" s="2">
        <f>VLOOKUP(C171,Quals!$A$25:$C$45,3,FALSE)</f>
        <v>1150</v>
      </c>
      <c r="S171" s="2" t="str">
        <f>IF(OR(AND(G171&gt;=R171,L171&gt;=Quals!$F$3,L171&lt;=Quals!$H$3), OR(AND(H171&gt;=R171,M171&gt;=Quals!$F$3,M171&lt;=Quals!$H$3), OR(AND(I171&gt;=R171,N171&gt;=Quals!$F$3,N171&lt;=Quals!$H$3), OR(AND(J171&gt;=R171,O171&gt;=Quals!$F$3,O171&lt;=Quals!$H$3), OR(AND(K171&gt;=R171,P171&gt;=Quals!$F$3,P171&lt;=Quals!$H$3)))))),"Q","")</f>
        <v/>
      </c>
      <c r="T171" s="1" t="str">
        <f>IF(AND(S171 = "Q", IF(ISNA(VLOOKUP((B171&amp;C171),Autos!C:C,1,FALSE)), "Not in Auto",)),"Check", "No need")</f>
        <v>No need</v>
      </c>
    </row>
    <row r="172" spans="1:20" x14ac:dyDescent="0.2">
      <c r="A172" t="str">
        <f t="shared" si="2"/>
        <v>Helen PRETORIUS100m</v>
      </c>
      <c r="B172" t="s">
        <v>119</v>
      </c>
      <c r="C172" s="5" t="s">
        <v>2</v>
      </c>
      <c r="D172" s="5">
        <v>36241</v>
      </c>
      <c r="E172">
        <v>1024</v>
      </c>
      <c r="F172" s="2">
        <v>28</v>
      </c>
      <c r="G172">
        <v>1049</v>
      </c>
      <c r="H172">
        <v>1021</v>
      </c>
      <c r="I172">
        <v>1015</v>
      </c>
      <c r="J172">
        <v>993</v>
      </c>
      <c r="K172">
        <v>989</v>
      </c>
      <c r="L172" s="5">
        <v>44289</v>
      </c>
      <c r="M172" s="5">
        <v>44576</v>
      </c>
      <c r="N172" s="5">
        <v>44548</v>
      </c>
      <c r="O172" s="5">
        <v>44279</v>
      </c>
      <c r="P172" s="56">
        <v>44302</v>
      </c>
      <c r="Q172" s="39">
        <f>RANK(E172,$E$3:$E$1048576)</f>
        <v>170</v>
      </c>
      <c r="R172" s="2">
        <f>VLOOKUP(C172,Quals!$A$25:$C$45,3,FALSE)</f>
        <v>1167</v>
      </c>
      <c r="S172" s="2" t="str">
        <f>IF(OR(AND(G172&gt;=R172,L172&gt;=Quals!$F$3,L172&lt;=Quals!$H$3), OR(AND(H172&gt;=R172,M172&gt;=Quals!$F$3,M172&lt;=Quals!$H$3), OR(AND(I172&gt;=R172,N172&gt;=Quals!$F$3,N172&lt;=Quals!$H$3), OR(AND(J172&gt;=R172,O172&gt;=Quals!$F$3,O172&lt;=Quals!$H$3), OR(AND(K172&gt;=R172,P172&gt;=Quals!$F$3,P172&lt;=Quals!$H$3)))))),"Q","")</f>
        <v/>
      </c>
      <c r="T172" s="1" t="str">
        <f>IF(AND(S172 = "Q", IF(ISNA(VLOOKUP((B172&amp;C172),Autos!C:C,1,FALSE)), "Not in Auto",)),"Check", "No need")</f>
        <v>No need</v>
      </c>
    </row>
    <row r="173" spans="1:20" x14ac:dyDescent="0.2">
      <c r="A173" t="str">
        <f t="shared" si="2"/>
        <v>Lucinda ROURKE1500m</v>
      </c>
      <c r="B173" t="s">
        <v>281</v>
      </c>
      <c r="C173" s="5" t="s">
        <v>28</v>
      </c>
      <c r="D173" s="5">
        <v>38018</v>
      </c>
      <c r="E173">
        <v>1024</v>
      </c>
      <c r="F173" s="2">
        <v>9</v>
      </c>
      <c r="G173">
        <v>1046</v>
      </c>
      <c r="H173">
        <v>1009</v>
      </c>
      <c r="I173">
        <v>1009</v>
      </c>
      <c r="J173">
        <v>1008</v>
      </c>
      <c r="K173">
        <v>983</v>
      </c>
      <c r="L173" s="5">
        <v>44280</v>
      </c>
      <c r="M173" s="5">
        <v>44610</v>
      </c>
      <c r="N173" s="5">
        <v>44303</v>
      </c>
      <c r="O173" s="5">
        <v>44581</v>
      </c>
      <c r="P173" s="56">
        <v>44600</v>
      </c>
      <c r="Q173" s="39">
        <f>RANK(E173,$E$3:$E$1048576)</f>
        <v>170</v>
      </c>
      <c r="R173" s="2">
        <f>VLOOKUP(C173,Quals!$A$25:$C$45,3,FALSE)</f>
        <v>1172</v>
      </c>
      <c r="S173" s="2" t="str">
        <f>IF(OR(AND(G173&gt;=R173,L173&gt;=Quals!$F$3,L173&lt;=Quals!$H$3), OR(AND(H173&gt;=R173,M173&gt;=Quals!$F$3,M173&lt;=Quals!$H$3), OR(AND(I173&gt;=R173,N173&gt;=Quals!$F$3,N173&lt;=Quals!$H$3), OR(AND(J173&gt;=R173,O173&gt;=Quals!$F$3,O173&lt;=Quals!$H$3), OR(AND(K173&gt;=R173,P173&gt;=Quals!$F$3,P173&lt;=Quals!$H$3)))))),"Q","")</f>
        <v/>
      </c>
      <c r="T173" s="1" t="str">
        <f>IF(AND(S173 = "Q", IF(ISNA(VLOOKUP((B173&amp;C173),Autos!C:C,1,FALSE)), "Not in Auto",)),"Check", "No need")</f>
        <v>No need</v>
      </c>
    </row>
    <row r="174" spans="1:20" x14ac:dyDescent="0.2">
      <c r="A174" t="str">
        <f t="shared" si="2"/>
        <v>Annamaria LESZCZYNSKA400mh</v>
      </c>
      <c r="B174" t="s">
        <v>219</v>
      </c>
      <c r="C174" s="5" t="s">
        <v>33</v>
      </c>
      <c r="D174" s="5">
        <v>36574</v>
      </c>
      <c r="E174">
        <v>1024</v>
      </c>
      <c r="F174" s="2">
        <v>8</v>
      </c>
      <c r="G174">
        <v>1053</v>
      </c>
      <c r="H174">
        <v>1040</v>
      </c>
      <c r="I174">
        <v>1030</v>
      </c>
      <c r="J174">
        <v>997</v>
      </c>
      <c r="K174">
        <v>990</v>
      </c>
      <c r="L174" s="5">
        <v>44332</v>
      </c>
      <c r="M174" s="5">
        <v>44343</v>
      </c>
      <c r="N174" s="5">
        <v>44330</v>
      </c>
      <c r="O174" s="5">
        <v>44282</v>
      </c>
      <c r="P174" s="56">
        <v>44309</v>
      </c>
      <c r="Q174" s="39">
        <f>RANK(E174,$E$3:$E$1048576)</f>
        <v>170</v>
      </c>
      <c r="R174" s="2">
        <f>VLOOKUP(C174,Quals!$A$25:$C$45,3,FALSE)</f>
        <v>1160</v>
      </c>
      <c r="S174" s="2" t="str">
        <f>IF(OR(AND(G174&gt;=R174,L174&gt;=Quals!$F$3,L174&lt;=Quals!$H$3), OR(AND(H174&gt;=R174,M174&gt;=Quals!$F$3,M174&lt;=Quals!$H$3), OR(AND(I174&gt;=R174,N174&gt;=Quals!$F$3,N174&lt;=Quals!$H$3), OR(AND(J174&gt;=R174,O174&gt;=Quals!$F$3,O174&lt;=Quals!$H$3), OR(AND(K174&gt;=R174,P174&gt;=Quals!$F$3,P174&lt;=Quals!$H$3)))))),"Q","")</f>
        <v/>
      </c>
      <c r="T174" s="1" t="str">
        <f>IF(AND(S174 = "Q", IF(ISNA(VLOOKUP((B174&amp;C174),Autos!C:C,1,FALSE)), "Not in Auto",)),"Check", "No need")</f>
        <v>No need</v>
      </c>
    </row>
    <row r="175" spans="1:20" x14ac:dyDescent="0.2">
      <c r="A175" t="str">
        <f t="shared" si="2"/>
        <v>Abbie FRENCHlong-jump</v>
      </c>
      <c r="B175" t="s">
        <v>375</v>
      </c>
      <c r="C175" s="5" t="s">
        <v>37</v>
      </c>
      <c r="D175" s="5">
        <v>38072</v>
      </c>
      <c r="E175">
        <v>1024</v>
      </c>
      <c r="F175" s="2">
        <v>9</v>
      </c>
      <c r="G175">
        <v>1018</v>
      </c>
      <c r="H175">
        <v>1016</v>
      </c>
      <c r="I175">
        <v>1010</v>
      </c>
      <c r="J175">
        <v>983</v>
      </c>
      <c r="K175">
        <v>1001</v>
      </c>
      <c r="L175" s="5">
        <v>44302</v>
      </c>
      <c r="M175" s="5">
        <v>44611</v>
      </c>
      <c r="N175" s="5">
        <v>44626</v>
      </c>
      <c r="O175" s="5">
        <v>44282</v>
      </c>
      <c r="P175" s="56">
        <v>44626</v>
      </c>
      <c r="Q175" s="39">
        <f>RANK(E175,$E$3:$E$1048576)</f>
        <v>170</v>
      </c>
      <c r="R175" s="2">
        <f>VLOOKUP(C175,Quals!$A$25:$C$45,3,FALSE)</f>
        <v>1178</v>
      </c>
      <c r="S175" s="2" t="str">
        <f>IF(OR(AND(G175&gt;=R175,L175&gt;=Quals!$F$3,L175&lt;=Quals!$H$3), OR(AND(H175&gt;=R175,M175&gt;=Quals!$F$3,M175&lt;=Quals!$H$3), OR(AND(I175&gt;=R175,N175&gt;=Quals!$F$3,N175&lt;=Quals!$H$3), OR(AND(J175&gt;=R175,O175&gt;=Quals!$F$3,O175&lt;=Quals!$H$3), OR(AND(K175&gt;=R175,P175&gt;=Quals!$F$3,P175&lt;=Quals!$H$3)))))),"Q","")</f>
        <v/>
      </c>
      <c r="T175" s="1" t="str">
        <f>IF(AND(S175 = "Q", IF(ISNA(VLOOKUP((B175&amp;C175),Autos!C:C,1,FALSE)), "Not in Auto",)),"Check", "No need")</f>
        <v>No need</v>
      </c>
    </row>
    <row r="176" spans="1:20" x14ac:dyDescent="0.2">
      <c r="A176" t="str">
        <f t="shared" si="2"/>
        <v>Maisie STEVENS200m</v>
      </c>
      <c r="B176" t="s">
        <v>111</v>
      </c>
      <c r="C176" s="6" t="s">
        <v>25</v>
      </c>
      <c r="D176" s="5">
        <v>36544</v>
      </c>
      <c r="E176">
        <v>1023</v>
      </c>
      <c r="F176" s="2">
        <v>19</v>
      </c>
      <c r="G176">
        <v>1041</v>
      </c>
      <c r="H176">
        <v>1032</v>
      </c>
      <c r="I176">
        <v>1029</v>
      </c>
      <c r="J176">
        <v>1016</v>
      </c>
      <c r="K176">
        <v>1000</v>
      </c>
      <c r="L176" s="5">
        <v>44317</v>
      </c>
      <c r="M176" s="5">
        <v>44303</v>
      </c>
      <c r="N176" s="5">
        <v>44603</v>
      </c>
      <c r="O176" s="5">
        <v>44330</v>
      </c>
      <c r="P176" s="56">
        <v>44296</v>
      </c>
      <c r="Q176" s="39">
        <f>RANK(E176,$E$3:$E$1048576)</f>
        <v>174</v>
      </c>
      <c r="R176" s="2">
        <f>VLOOKUP(C176,Quals!$A$25:$C$45,3,FALSE)</f>
        <v>1155</v>
      </c>
      <c r="S176" s="2" t="str">
        <f>IF(OR(AND(G176&gt;=R176,L176&gt;=Quals!$F$3,L176&lt;=Quals!$H$3), OR(AND(H176&gt;=R176,M176&gt;=Quals!$F$3,M176&lt;=Quals!$H$3), OR(AND(I176&gt;=R176,N176&gt;=Quals!$F$3,N176&lt;=Quals!$H$3), OR(AND(J176&gt;=R176,O176&gt;=Quals!$F$3,O176&lt;=Quals!$H$3), OR(AND(K176&gt;=R176,P176&gt;=Quals!$F$3,P176&lt;=Quals!$H$3)))))),"Q","")</f>
        <v/>
      </c>
      <c r="T176" s="1" t="str">
        <f>IF(AND(S176 = "Q", IF(ISNA(VLOOKUP((B176&amp;C176),Autos!C:C,1,FALSE)), "Not in Auto",)),"Check", "No need")</f>
        <v>No need</v>
      </c>
    </row>
    <row r="177" spans="1:20" x14ac:dyDescent="0.2">
      <c r="A177" t="str">
        <f t="shared" si="2"/>
        <v>Mia SCERRIlong-jump</v>
      </c>
      <c r="B177" t="s">
        <v>374</v>
      </c>
      <c r="C177" s="5" t="s">
        <v>37</v>
      </c>
      <c r="D177" s="5">
        <v>38437</v>
      </c>
      <c r="E177">
        <v>1023</v>
      </c>
      <c r="F177" s="2">
        <v>10</v>
      </c>
      <c r="G177">
        <v>1016</v>
      </c>
      <c r="H177">
        <v>1016</v>
      </c>
      <c r="I177">
        <v>1008</v>
      </c>
      <c r="J177">
        <v>1016</v>
      </c>
      <c r="K177">
        <v>1016</v>
      </c>
      <c r="L177" s="5">
        <v>44534</v>
      </c>
      <c r="M177" s="5">
        <v>44618</v>
      </c>
      <c r="N177" s="5">
        <v>44587</v>
      </c>
      <c r="O177" s="5">
        <v>44280</v>
      </c>
      <c r="P177" s="56">
        <v>44534</v>
      </c>
      <c r="Q177" s="39">
        <f>RANK(E177,$E$3:$E$1048576)</f>
        <v>174</v>
      </c>
      <c r="R177" s="2">
        <f>VLOOKUP(C177,Quals!$A$25:$C$45,3,FALSE)</f>
        <v>1178</v>
      </c>
      <c r="S177" s="2" t="str">
        <f>IF(OR(AND(G177&gt;=R177,L177&gt;=Quals!$F$3,L177&lt;=Quals!$H$3), OR(AND(H177&gt;=R177,M177&gt;=Quals!$F$3,M177&lt;=Quals!$H$3), OR(AND(I177&gt;=R177,N177&gt;=Quals!$F$3,N177&lt;=Quals!$H$3), OR(AND(J177&gt;=R177,O177&gt;=Quals!$F$3,O177&lt;=Quals!$H$3), OR(AND(K177&gt;=R177,P177&gt;=Quals!$F$3,P177&lt;=Quals!$H$3)))))),"Q","")</f>
        <v/>
      </c>
      <c r="T177" s="1" t="str">
        <f>IF(AND(S177 = "Q", IF(ISNA(VLOOKUP((B177&amp;C177),Autos!C:C,1,FALSE)), "Not in Auto",)),"Check", "No need")</f>
        <v>No need</v>
      </c>
    </row>
    <row r="178" spans="1:20" x14ac:dyDescent="0.2">
      <c r="A178" t="str">
        <f t="shared" si="2"/>
        <v>Amy BUNNAGE1500m</v>
      </c>
      <c r="B178" t="s">
        <v>279</v>
      </c>
      <c r="C178" s="5" t="s">
        <v>28</v>
      </c>
      <c r="D178" s="5">
        <v>38433</v>
      </c>
      <c r="E178">
        <v>1022</v>
      </c>
      <c r="F178" s="2">
        <v>10</v>
      </c>
      <c r="G178">
        <v>1091</v>
      </c>
      <c r="H178">
        <v>1049</v>
      </c>
      <c r="I178">
        <v>1014</v>
      </c>
      <c r="J178">
        <v>994</v>
      </c>
      <c r="K178">
        <v>904</v>
      </c>
      <c r="L178" s="5">
        <v>44359</v>
      </c>
      <c r="M178" s="5">
        <v>44546</v>
      </c>
      <c r="N178" s="5">
        <v>44303</v>
      </c>
      <c r="O178" s="5">
        <v>44610</v>
      </c>
      <c r="P178" s="56">
        <v>44302</v>
      </c>
      <c r="Q178" s="39">
        <f>RANK(E178,$E$3:$E$1048576)</f>
        <v>176</v>
      </c>
      <c r="R178" s="2">
        <f>VLOOKUP(C178,Quals!$A$25:$C$45,3,FALSE)</f>
        <v>1172</v>
      </c>
      <c r="S178" s="2" t="str">
        <f>IF(OR(AND(G178&gt;=R178,L178&gt;=Quals!$F$3,L178&lt;=Quals!$H$3), OR(AND(H178&gt;=R178,M178&gt;=Quals!$F$3,M178&lt;=Quals!$H$3), OR(AND(I178&gt;=R178,N178&gt;=Quals!$F$3,N178&lt;=Quals!$H$3), OR(AND(J178&gt;=R178,O178&gt;=Quals!$F$3,O178&lt;=Quals!$H$3), OR(AND(K178&gt;=R178,P178&gt;=Quals!$F$3,P178&lt;=Quals!$H$3)))))),"Q","")</f>
        <v/>
      </c>
      <c r="T178" s="1" t="str">
        <f>IF(AND(S178 = "Q", IF(ISNA(VLOOKUP((B178&amp;C178),Autos!C:C,1,FALSE)), "Not in Auto",)),"Check", "No need")</f>
        <v>No need</v>
      </c>
    </row>
    <row r="179" spans="1:20" x14ac:dyDescent="0.2">
      <c r="A179" t="str">
        <f t="shared" si="2"/>
        <v>Katherine DOWIE3000msc</v>
      </c>
      <c r="B179" t="s">
        <v>299</v>
      </c>
      <c r="C179" s="6" t="s">
        <v>34</v>
      </c>
      <c r="D179" s="5">
        <v>36253</v>
      </c>
      <c r="E179">
        <v>1022</v>
      </c>
      <c r="F179" s="2">
        <v>11</v>
      </c>
      <c r="G179">
        <v>1057</v>
      </c>
      <c r="H179">
        <v>1019</v>
      </c>
      <c r="I179">
        <v>985</v>
      </c>
      <c r="L179" s="5">
        <v>44317</v>
      </c>
      <c r="M179" s="5">
        <v>44331</v>
      </c>
      <c r="N179" s="5">
        <v>44345</v>
      </c>
      <c r="O179" s="5"/>
      <c r="P179" s="56"/>
      <c r="Q179" s="39">
        <f>RANK(E179,$E$3:$E$1048576)</f>
        <v>176</v>
      </c>
      <c r="R179" s="2">
        <f>VLOOKUP(C179,Quals!$A$25:$C$45,3,FALSE)</f>
        <v>1169</v>
      </c>
      <c r="S179" s="2" t="str">
        <f>IF(OR(AND(G179&gt;=R179,L179&gt;=Quals!$F$3,L179&lt;=Quals!$H$3), OR(AND(H179&gt;=R179,M179&gt;=Quals!$F$3,M179&lt;=Quals!$H$3), OR(AND(I179&gt;=R179,N179&gt;=Quals!$F$3,N179&lt;=Quals!$H$3), OR(AND(J179&gt;=R179,O179&gt;=Quals!$F$3,O179&lt;=Quals!$H$3), OR(AND(K179&gt;=R179,P179&gt;=Quals!$F$3,P179&lt;=Quals!$H$3)))))),"Q","")</f>
        <v/>
      </c>
      <c r="T179" s="1" t="str">
        <f>IF(AND(S179 = "Q", IF(ISNA(VLOOKUP((B179&amp;C179),Autos!C:C,1,FALSE)), "Not in Auto",)),"Check", "No need")</f>
        <v>No need</v>
      </c>
    </row>
    <row r="180" spans="1:20" x14ac:dyDescent="0.2">
      <c r="A180" t="str">
        <f t="shared" si="2"/>
        <v>Taneille CRASElong-jump</v>
      </c>
      <c r="B180" t="s">
        <v>342</v>
      </c>
      <c r="C180" s="5" t="s">
        <v>37</v>
      </c>
      <c r="D180" s="5">
        <v>34623</v>
      </c>
      <c r="E180">
        <v>1021</v>
      </c>
      <c r="F180" s="2">
        <v>11</v>
      </c>
      <c r="G180">
        <v>1019</v>
      </c>
      <c r="H180">
        <v>1025</v>
      </c>
      <c r="I180">
        <v>1001</v>
      </c>
      <c r="J180">
        <v>1006</v>
      </c>
      <c r="K180">
        <v>975</v>
      </c>
      <c r="L180" s="5">
        <v>44282</v>
      </c>
      <c r="M180" s="5">
        <v>44549</v>
      </c>
      <c r="N180" s="5">
        <v>44626</v>
      </c>
      <c r="O180" s="5">
        <v>44464</v>
      </c>
      <c r="P180" s="56">
        <v>44527</v>
      </c>
      <c r="Q180" s="39">
        <f>RANK(E180,$E$3:$E$1048576)</f>
        <v>178</v>
      </c>
      <c r="R180" s="2">
        <f>VLOOKUP(C180,Quals!$A$25:$C$45,3,FALSE)</f>
        <v>1178</v>
      </c>
      <c r="S180" s="2" t="str">
        <f>IF(OR(AND(G180&gt;=R180,L180&gt;=Quals!$F$3,L180&lt;=Quals!$H$3), OR(AND(H180&gt;=R180,M180&gt;=Quals!$F$3,M180&lt;=Quals!$H$3), OR(AND(I180&gt;=R180,N180&gt;=Quals!$F$3,N180&lt;=Quals!$H$3), OR(AND(J180&gt;=R180,O180&gt;=Quals!$F$3,O180&lt;=Quals!$H$3), OR(AND(K180&gt;=R180,P180&gt;=Quals!$F$3,P180&lt;=Quals!$H$3)))))),"Q","")</f>
        <v/>
      </c>
      <c r="T180" s="1" t="str">
        <f>IF(AND(S180 = "Q", IF(ISNA(VLOOKUP((B180&amp;C180),Autos!C:C,1,FALSE)), "Not in Auto",)),"Check", "No need")</f>
        <v>No need</v>
      </c>
    </row>
    <row r="181" spans="1:20" x14ac:dyDescent="0.2">
      <c r="A181" t="str">
        <f t="shared" si="2"/>
        <v>Olivia Rose INKSTER200m</v>
      </c>
      <c r="B181" t="s">
        <v>188</v>
      </c>
      <c r="C181" s="5" t="s">
        <v>25</v>
      </c>
      <c r="D181" s="5">
        <v>38395</v>
      </c>
      <c r="E181">
        <v>1020</v>
      </c>
      <c r="F181" s="2">
        <v>20</v>
      </c>
      <c r="G181">
        <v>1053</v>
      </c>
      <c r="H181">
        <v>1018</v>
      </c>
      <c r="I181">
        <v>1004</v>
      </c>
      <c r="J181">
        <v>1002</v>
      </c>
      <c r="K181">
        <v>984</v>
      </c>
      <c r="L181" s="5">
        <v>44305</v>
      </c>
      <c r="M181" s="5">
        <v>44591</v>
      </c>
      <c r="N181" s="5">
        <v>44612</v>
      </c>
      <c r="O181" s="5">
        <v>44591</v>
      </c>
      <c r="P181" s="56">
        <v>44604</v>
      </c>
      <c r="Q181" s="39">
        <f>RANK(E181,$E$3:$E$1048576)</f>
        <v>179</v>
      </c>
      <c r="R181" s="2">
        <f>VLOOKUP(C181,Quals!$A$25:$C$45,3,FALSE)</f>
        <v>1155</v>
      </c>
      <c r="S181" s="2" t="str">
        <f>IF(OR(AND(G181&gt;=R181,L181&gt;=Quals!$F$3,L181&lt;=Quals!$H$3), OR(AND(H181&gt;=R181,M181&gt;=Quals!$F$3,M181&lt;=Quals!$H$3), OR(AND(I181&gt;=R181,N181&gt;=Quals!$F$3,N181&lt;=Quals!$H$3), OR(AND(J181&gt;=R181,O181&gt;=Quals!$F$3,O181&lt;=Quals!$H$3), OR(AND(K181&gt;=R181,P181&gt;=Quals!$F$3,P181&lt;=Quals!$H$3)))))),"Q","")</f>
        <v/>
      </c>
      <c r="T181" s="1" t="str">
        <f>IF(AND(S181 = "Q", IF(ISNA(VLOOKUP((B181&amp;C181),Autos!C:C,1,FALSE)), "Not in Auto",)),"Check", "No need")</f>
        <v>No need</v>
      </c>
    </row>
    <row r="182" spans="1:20" x14ac:dyDescent="0.2">
      <c r="A182" t="str">
        <f t="shared" si="2"/>
        <v>Michelle PEARSONmarathon</v>
      </c>
      <c r="B182" t="s">
        <v>501</v>
      </c>
      <c r="C182" s="6" t="s">
        <v>82</v>
      </c>
      <c r="D182" s="5">
        <v>1991</v>
      </c>
      <c r="E182">
        <v>1020</v>
      </c>
      <c r="F182" s="2">
        <v>9</v>
      </c>
      <c r="G182">
        <v>1034</v>
      </c>
      <c r="H182">
        <v>1006</v>
      </c>
      <c r="L182" s="5">
        <v>44339</v>
      </c>
      <c r="M182" s="5">
        <v>44528</v>
      </c>
      <c r="N182" s="5"/>
      <c r="O182" s="5"/>
      <c r="P182" s="56"/>
      <c r="Q182" s="39">
        <f>RANK(E182,$E$3:$E$1048576)</f>
        <v>179</v>
      </c>
      <c r="R182" s="2" t="str">
        <f>VLOOKUP(C182,Quals!$A$25:$C$45,3,FALSE)</f>
        <v>Discr.</v>
      </c>
      <c r="S182" s="2" t="str">
        <f>IF(OR(AND(G182&gt;=R182,L182&gt;=Quals!$F$3,L182&lt;=Quals!$H$3), OR(AND(H182&gt;=R182,M182&gt;=Quals!$F$3,M182&lt;=Quals!$H$3), OR(AND(I182&gt;=R182,N182&gt;=Quals!$F$3,N182&lt;=Quals!$H$3), OR(AND(J182&gt;=R182,O182&gt;=Quals!$F$3,O182&lt;=Quals!$H$3), OR(AND(K182&gt;=R182,P182&gt;=Quals!$F$3,P182&lt;=Quals!$H$3)))))),"Q","")</f>
        <v/>
      </c>
      <c r="T182" s="1" t="str">
        <f>IF(AND(S182 = "Q", IF(ISNA(VLOOKUP((B182&amp;C182),Autos!C:C,1,FALSE)), "Not in Auto",)),"Check", "No need")</f>
        <v>No need</v>
      </c>
    </row>
    <row r="183" spans="1:20" x14ac:dyDescent="0.2">
      <c r="A183" t="str">
        <f t="shared" si="2"/>
        <v>Nicola HOGG800m</v>
      </c>
      <c r="B183" t="s">
        <v>249</v>
      </c>
      <c r="C183" s="5" t="s">
        <v>27</v>
      </c>
      <c r="D183" s="5">
        <v>37944</v>
      </c>
      <c r="E183">
        <v>1019</v>
      </c>
      <c r="F183" s="2">
        <v>16</v>
      </c>
      <c r="G183">
        <v>1044</v>
      </c>
      <c r="H183">
        <v>1024</v>
      </c>
      <c r="I183">
        <v>988</v>
      </c>
      <c r="J183">
        <v>1006</v>
      </c>
      <c r="K183">
        <v>979</v>
      </c>
      <c r="L183" s="5">
        <v>44301</v>
      </c>
      <c r="M183" s="5">
        <v>44619</v>
      </c>
      <c r="N183" s="5">
        <v>44352</v>
      </c>
      <c r="O183" s="5">
        <v>44300</v>
      </c>
      <c r="P183" s="56">
        <v>44604</v>
      </c>
      <c r="Q183" s="39">
        <f>RANK(E183,$E$3:$E$1048576)</f>
        <v>181</v>
      </c>
      <c r="R183" s="2">
        <f>VLOOKUP(C183,Quals!$A$25:$C$45,3,FALSE)</f>
        <v>1171</v>
      </c>
      <c r="S183" s="2" t="str">
        <f>IF(OR(AND(G183&gt;=R183,L183&gt;=Quals!$F$3,L183&lt;=Quals!$H$3), OR(AND(H183&gt;=R183,M183&gt;=Quals!$F$3,M183&lt;=Quals!$H$3), OR(AND(I183&gt;=R183,N183&gt;=Quals!$F$3,N183&lt;=Quals!$H$3), OR(AND(J183&gt;=R183,O183&gt;=Quals!$F$3,O183&lt;=Quals!$H$3), OR(AND(K183&gt;=R183,P183&gt;=Quals!$F$3,P183&lt;=Quals!$H$3)))))),"Q","")</f>
        <v/>
      </c>
      <c r="T183" s="1" t="str">
        <f>IF(AND(S183 = "Q", IF(ISNA(VLOOKUP((B183&amp;C183),Autos!C:C,1,FALSE)), "Not in Auto",)),"Check", "No need")</f>
        <v>No need</v>
      </c>
    </row>
    <row r="184" spans="1:20" x14ac:dyDescent="0.2">
      <c r="A184" t="str">
        <f t="shared" si="2"/>
        <v>Marina WONGmarathon</v>
      </c>
      <c r="B184" t="s">
        <v>503</v>
      </c>
      <c r="C184" s="5" t="s">
        <v>82</v>
      </c>
      <c r="D184" s="5">
        <v>28838</v>
      </c>
      <c r="E184">
        <v>1019</v>
      </c>
      <c r="F184" s="2">
        <v>10</v>
      </c>
      <c r="G184">
        <v>1036</v>
      </c>
      <c r="H184">
        <v>998</v>
      </c>
      <c r="L184" s="5">
        <v>44542</v>
      </c>
      <c r="M184" s="5">
        <v>44353</v>
      </c>
      <c r="N184" s="5"/>
      <c r="O184" s="5"/>
      <c r="P184" s="56"/>
      <c r="Q184" s="39">
        <f>RANK(E184,$E$3:$E$1048576)</f>
        <v>181</v>
      </c>
      <c r="R184" s="2" t="str">
        <f>VLOOKUP(C184,Quals!$A$25:$C$45,3,FALSE)</f>
        <v>Discr.</v>
      </c>
      <c r="S184" s="2" t="str">
        <f>IF(OR(AND(G184&gt;=R184,L184&gt;=Quals!$F$3,L184&lt;=Quals!$H$3), OR(AND(H184&gt;=R184,M184&gt;=Quals!$F$3,M184&lt;=Quals!$H$3), OR(AND(I184&gt;=R184,N184&gt;=Quals!$F$3,N184&lt;=Quals!$H$3), OR(AND(J184&gt;=R184,O184&gt;=Quals!$F$3,O184&lt;=Quals!$H$3), OR(AND(K184&gt;=R184,P184&gt;=Quals!$F$3,P184&lt;=Quals!$H$3)))))),"Q","")</f>
        <v/>
      </c>
      <c r="T184" s="1" t="str">
        <f>IF(AND(S184 = "Q", IF(ISNA(VLOOKUP((B184&amp;C184),Autos!C:C,1,FALSE)), "Not in Auto",)),"Check", "No need")</f>
        <v>No need</v>
      </c>
    </row>
    <row r="185" spans="1:20" x14ac:dyDescent="0.2">
      <c r="A185" t="str">
        <f t="shared" si="2"/>
        <v>Katie SMEE200m</v>
      </c>
      <c r="B185" t="s">
        <v>138</v>
      </c>
      <c r="C185" s="6" t="s">
        <v>25</v>
      </c>
      <c r="D185" s="5">
        <v>35755</v>
      </c>
      <c r="E185">
        <v>1018</v>
      </c>
      <c r="F185" s="2">
        <v>21</v>
      </c>
      <c r="G185">
        <v>1047</v>
      </c>
      <c r="H185">
        <v>1023</v>
      </c>
      <c r="I185">
        <v>1013</v>
      </c>
      <c r="J185">
        <v>984</v>
      </c>
      <c r="K185">
        <v>994</v>
      </c>
      <c r="L185" s="5">
        <v>44612</v>
      </c>
      <c r="M185" s="5">
        <v>44584</v>
      </c>
      <c r="N185" s="5">
        <v>44584</v>
      </c>
      <c r="O185" s="5">
        <v>44597</v>
      </c>
      <c r="P185" s="56">
        <v>44612</v>
      </c>
      <c r="Q185" s="39">
        <f>RANK(E185,$E$3:$E$1048576)</f>
        <v>183</v>
      </c>
      <c r="R185" s="2">
        <f>VLOOKUP(C185,Quals!$A$25:$C$45,3,FALSE)</f>
        <v>1155</v>
      </c>
      <c r="S185" s="2" t="str">
        <f>IF(OR(AND(G185&gt;=R185,L185&gt;=Quals!$F$3,L185&lt;=Quals!$H$3), OR(AND(H185&gt;=R185,M185&gt;=Quals!$F$3,M185&lt;=Quals!$H$3), OR(AND(I185&gt;=R185,N185&gt;=Quals!$F$3,N185&lt;=Quals!$H$3), OR(AND(J185&gt;=R185,O185&gt;=Quals!$F$3,O185&lt;=Quals!$H$3), OR(AND(K185&gt;=R185,P185&gt;=Quals!$F$3,P185&lt;=Quals!$H$3)))))),"Q","")</f>
        <v/>
      </c>
      <c r="T185" s="1" t="str">
        <f>IF(AND(S185 = "Q", IF(ISNA(VLOOKUP((B185&amp;C185),Autos!C:C,1,FALSE)), "Not in Auto",)),"Check", "No need")</f>
        <v>No need</v>
      </c>
    </row>
    <row r="186" spans="1:20" x14ac:dyDescent="0.2">
      <c r="A186" t="str">
        <f t="shared" si="2"/>
        <v>Helen PRETORIUS400m</v>
      </c>
      <c r="B186" t="s">
        <v>119</v>
      </c>
      <c r="C186" s="6" t="s">
        <v>26</v>
      </c>
      <c r="D186" s="5">
        <v>36241</v>
      </c>
      <c r="E186">
        <v>1018</v>
      </c>
      <c r="F186" s="2">
        <v>10</v>
      </c>
      <c r="G186">
        <v>1077</v>
      </c>
      <c r="H186">
        <v>1046</v>
      </c>
      <c r="I186">
        <v>992</v>
      </c>
      <c r="J186">
        <v>993</v>
      </c>
      <c r="K186">
        <v>919</v>
      </c>
      <c r="L186" s="5">
        <v>44590</v>
      </c>
      <c r="M186" s="5">
        <v>44570</v>
      </c>
      <c r="N186" s="5">
        <v>44538</v>
      </c>
      <c r="O186" s="5">
        <v>44610</v>
      </c>
      <c r="P186" s="56">
        <v>44374</v>
      </c>
      <c r="Q186" s="39">
        <f>RANK(E186,$E$3:$E$1048576)</f>
        <v>183</v>
      </c>
      <c r="R186" s="2">
        <f>VLOOKUP(C186,Quals!$A$25:$C$45,3,FALSE)</f>
        <v>1152</v>
      </c>
      <c r="S186" s="2" t="str">
        <f>IF(OR(AND(G186&gt;=R186,L186&gt;=Quals!$F$3,L186&lt;=Quals!$H$3), OR(AND(H186&gt;=R186,M186&gt;=Quals!$F$3,M186&lt;=Quals!$H$3), OR(AND(I186&gt;=R186,N186&gt;=Quals!$F$3,N186&lt;=Quals!$H$3), OR(AND(J186&gt;=R186,O186&gt;=Quals!$F$3,O186&lt;=Quals!$H$3), OR(AND(K186&gt;=R186,P186&gt;=Quals!$F$3,P186&lt;=Quals!$H$3)))))),"Q","")</f>
        <v/>
      </c>
      <c r="T186" s="1" t="str">
        <f>IF(AND(S186 = "Q", IF(ISNA(VLOOKUP((B186&amp;C186),Autos!C:C,1,FALSE)), "Not in Auto",)),"Check", "No need")</f>
        <v>No need</v>
      </c>
    </row>
    <row r="187" spans="1:20" x14ac:dyDescent="0.2">
      <c r="A187" t="str">
        <f t="shared" si="2"/>
        <v>Elyssia KENSHOLEpole-vault</v>
      </c>
      <c r="B187" t="s">
        <v>431</v>
      </c>
      <c r="C187" s="5" t="s">
        <v>36</v>
      </c>
      <c r="D187" s="5">
        <v>37845</v>
      </c>
      <c r="E187">
        <v>1018</v>
      </c>
      <c r="F187" s="2">
        <v>4</v>
      </c>
      <c r="G187">
        <v>1040</v>
      </c>
      <c r="H187">
        <v>990</v>
      </c>
      <c r="I187">
        <v>990</v>
      </c>
      <c r="J187">
        <v>981</v>
      </c>
      <c r="K187">
        <v>929</v>
      </c>
      <c r="L187" s="5">
        <v>44286</v>
      </c>
      <c r="M187" s="5">
        <v>44303</v>
      </c>
      <c r="N187" s="5">
        <v>44352</v>
      </c>
      <c r="O187" s="5">
        <v>44305</v>
      </c>
      <c r="P187" s="56">
        <v>44359</v>
      </c>
      <c r="Q187" s="39">
        <f>RANK(E187,$E$3:$E$1048576)</f>
        <v>183</v>
      </c>
      <c r="R187" s="2">
        <f>VLOOKUP(C187,Quals!$A$25:$C$45,3,FALSE)</f>
        <v>1177</v>
      </c>
      <c r="S187" s="2" t="str">
        <f>IF(OR(AND(G187&gt;=R187,L187&gt;=Quals!$F$3,L187&lt;=Quals!$H$3), OR(AND(H187&gt;=R187,M187&gt;=Quals!$F$3,M187&lt;=Quals!$H$3), OR(AND(I187&gt;=R187,N187&gt;=Quals!$F$3,N187&lt;=Quals!$H$3), OR(AND(J187&gt;=R187,O187&gt;=Quals!$F$3,O187&lt;=Quals!$H$3), OR(AND(K187&gt;=R187,P187&gt;=Quals!$F$3,P187&lt;=Quals!$H$3)))))),"Q","")</f>
        <v/>
      </c>
      <c r="T187" s="1" t="str">
        <f>IF(AND(S187 = "Q", IF(ISNA(VLOOKUP((B187&amp;C187),Autos!C:C,1,FALSE)), "Not in Auto",)),"Check", "No need")</f>
        <v>No need</v>
      </c>
    </row>
    <row r="188" spans="1:20" x14ac:dyDescent="0.2">
      <c r="A188" t="str">
        <f t="shared" si="2"/>
        <v>Jordan MCMILLAN100m</v>
      </c>
      <c r="B188" t="s">
        <v>139</v>
      </c>
      <c r="C188" s="5" t="s">
        <v>2</v>
      </c>
      <c r="D188" s="5">
        <v>44671</v>
      </c>
      <c r="E188">
        <v>1016</v>
      </c>
      <c r="F188" s="2">
        <v>29</v>
      </c>
      <c r="G188">
        <v>1013</v>
      </c>
      <c r="H188">
        <v>1015</v>
      </c>
      <c r="I188">
        <v>1008</v>
      </c>
      <c r="J188">
        <v>1004</v>
      </c>
      <c r="K188">
        <v>988</v>
      </c>
      <c r="L188" s="5">
        <v>44611</v>
      </c>
      <c r="M188" s="5">
        <v>44590</v>
      </c>
      <c r="N188" s="5">
        <v>44604</v>
      </c>
      <c r="O188" s="5">
        <v>44611</v>
      </c>
      <c r="P188" s="56">
        <v>44603</v>
      </c>
      <c r="Q188" s="39">
        <f>RANK(E188,$E$3:$E$1048576)</f>
        <v>186</v>
      </c>
      <c r="R188" s="2">
        <f>VLOOKUP(C188,Quals!$A$25:$C$45,3,FALSE)</f>
        <v>1167</v>
      </c>
      <c r="S188" s="2" t="str">
        <f>IF(OR(AND(G188&gt;=R188,L188&gt;=Quals!$F$3,L188&lt;=Quals!$H$3), OR(AND(H188&gt;=R188,M188&gt;=Quals!$F$3,M188&lt;=Quals!$H$3), OR(AND(I188&gt;=R188,N188&gt;=Quals!$F$3,N188&lt;=Quals!$H$3), OR(AND(J188&gt;=R188,O188&gt;=Quals!$F$3,O188&lt;=Quals!$H$3), OR(AND(K188&gt;=R188,P188&gt;=Quals!$F$3,P188&lt;=Quals!$H$3)))))),"Q","")</f>
        <v/>
      </c>
      <c r="T188" s="1" t="str">
        <f>IF(AND(S188 = "Q", IF(ISNA(VLOOKUP((B188&amp;C188),Autos!C:C,1,FALSE)), "Not in Auto",)),"Check", "No need")</f>
        <v>No need</v>
      </c>
    </row>
    <row r="189" spans="1:20" x14ac:dyDescent="0.2">
      <c r="A189" t="str">
        <f t="shared" si="2"/>
        <v>Gigi MACCAGNINI800m</v>
      </c>
      <c r="B189" t="s">
        <v>243</v>
      </c>
      <c r="C189" s="6" t="s">
        <v>27</v>
      </c>
      <c r="D189" s="5">
        <v>37260</v>
      </c>
      <c r="E189">
        <v>1016</v>
      </c>
      <c r="F189" s="2">
        <v>17</v>
      </c>
      <c r="G189">
        <v>1051</v>
      </c>
      <c r="H189">
        <v>1046</v>
      </c>
      <c r="I189">
        <v>1004</v>
      </c>
      <c r="J189">
        <v>996</v>
      </c>
      <c r="K189">
        <v>975</v>
      </c>
      <c r="L189" s="5">
        <v>44618</v>
      </c>
      <c r="M189" s="5">
        <v>44604</v>
      </c>
      <c r="N189" s="5">
        <v>44300</v>
      </c>
      <c r="O189" s="5">
        <v>44301</v>
      </c>
      <c r="P189" s="56">
        <v>44282</v>
      </c>
      <c r="Q189" s="39">
        <f>RANK(E189,$E$3:$E$1048576)</f>
        <v>186</v>
      </c>
      <c r="R189" s="2">
        <f>VLOOKUP(C189,Quals!$A$25:$C$45,3,FALSE)</f>
        <v>1171</v>
      </c>
      <c r="S189" s="2" t="str">
        <f>IF(OR(AND(G189&gt;=R189,L189&gt;=Quals!$F$3,L189&lt;=Quals!$H$3), OR(AND(H189&gt;=R189,M189&gt;=Quals!$F$3,M189&lt;=Quals!$H$3), OR(AND(I189&gt;=R189,N189&gt;=Quals!$F$3,N189&lt;=Quals!$H$3), OR(AND(J189&gt;=R189,O189&gt;=Quals!$F$3,O189&lt;=Quals!$H$3), OR(AND(K189&gt;=R189,P189&gt;=Quals!$F$3,P189&lt;=Quals!$H$3)))))),"Q","")</f>
        <v/>
      </c>
      <c r="T189" s="1" t="str">
        <f>IF(AND(S189 = "Q", IF(ISNA(VLOOKUP((B189&amp;C189),Autos!C:C,1,FALSE)), "Not in Auto",)),"Check", "No need")</f>
        <v>No need</v>
      </c>
    </row>
    <row r="190" spans="1:20" x14ac:dyDescent="0.2">
      <c r="A190" t="str">
        <f t="shared" si="2"/>
        <v>Samantha LENTONdiscus-throw</v>
      </c>
      <c r="B190" t="s">
        <v>449</v>
      </c>
      <c r="C190" s="6" t="s">
        <v>40</v>
      </c>
      <c r="D190" s="5">
        <v>36322</v>
      </c>
      <c r="E190">
        <v>1016</v>
      </c>
      <c r="F190" s="2">
        <v>3</v>
      </c>
      <c r="G190">
        <v>1034</v>
      </c>
      <c r="H190">
        <v>1020</v>
      </c>
      <c r="I190">
        <v>985</v>
      </c>
      <c r="J190">
        <v>985</v>
      </c>
      <c r="K190">
        <v>981</v>
      </c>
      <c r="L190" s="5">
        <v>44317</v>
      </c>
      <c r="M190" s="5">
        <v>44289</v>
      </c>
      <c r="N190" s="5">
        <v>44275</v>
      </c>
      <c r="O190" s="5">
        <v>44303</v>
      </c>
      <c r="P190" s="56">
        <v>44296</v>
      </c>
      <c r="Q190" s="39">
        <f>RANK(E190,$E$3:$E$1048576)</f>
        <v>186</v>
      </c>
      <c r="R190" s="2">
        <f>VLOOKUP(C190,Quals!$A$25:$C$45,3,FALSE)</f>
        <v>1136</v>
      </c>
      <c r="S190" s="2" t="str">
        <f>IF(OR(AND(G190&gt;=R190,L190&gt;=Quals!$F$3,L190&lt;=Quals!$H$3), OR(AND(H190&gt;=R190,M190&gt;=Quals!$F$3,M190&lt;=Quals!$H$3), OR(AND(I190&gt;=R190,N190&gt;=Quals!$F$3,N190&lt;=Quals!$H$3), OR(AND(J190&gt;=R190,O190&gt;=Quals!$F$3,O190&lt;=Quals!$H$3), OR(AND(K190&gt;=R190,P190&gt;=Quals!$F$3,P190&lt;=Quals!$H$3)))))),"Q","")</f>
        <v/>
      </c>
      <c r="T190" s="1" t="str">
        <f>IF(AND(S190 = "Q", IF(ISNA(VLOOKUP((B190&amp;C190),Autos!C:C,1,FALSE)), "Not in Auto",)),"Check", "No need")</f>
        <v>No need</v>
      </c>
    </row>
    <row r="191" spans="1:20" x14ac:dyDescent="0.2">
      <c r="A191" t="str">
        <f t="shared" si="2"/>
        <v>Nicola HOGG1500m</v>
      </c>
      <c r="B191" t="s">
        <v>249</v>
      </c>
      <c r="C191" s="5" t="s">
        <v>28</v>
      </c>
      <c r="D191" s="5">
        <v>37944</v>
      </c>
      <c r="E191">
        <v>1015</v>
      </c>
      <c r="F191" s="2">
        <v>11</v>
      </c>
      <c r="G191">
        <v>1062</v>
      </c>
      <c r="H191">
        <v>1049</v>
      </c>
      <c r="I191">
        <v>1020</v>
      </c>
      <c r="J191">
        <v>958</v>
      </c>
      <c r="K191">
        <v>940</v>
      </c>
      <c r="L191" s="5">
        <v>44611</v>
      </c>
      <c r="M191" s="5">
        <v>44299</v>
      </c>
      <c r="N191" s="5">
        <v>44359</v>
      </c>
      <c r="O191" s="5">
        <v>44610</v>
      </c>
      <c r="P191" s="56">
        <v>44298</v>
      </c>
      <c r="Q191" s="39">
        <f>RANK(E191,$E$3:$E$1048576)</f>
        <v>189</v>
      </c>
      <c r="R191" s="2">
        <f>VLOOKUP(C191,Quals!$A$25:$C$45,3,FALSE)</f>
        <v>1172</v>
      </c>
      <c r="S191" s="2" t="str">
        <f>IF(OR(AND(G191&gt;=R191,L191&gt;=Quals!$F$3,L191&lt;=Quals!$H$3), OR(AND(H191&gt;=R191,M191&gt;=Quals!$F$3,M191&lt;=Quals!$H$3), OR(AND(I191&gt;=R191,N191&gt;=Quals!$F$3,N191&lt;=Quals!$H$3), OR(AND(J191&gt;=R191,O191&gt;=Quals!$F$3,O191&lt;=Quals!$H$3), OR(AND(K191&gt;=R191,P191&gt;=Quals!$F$3,P191&lt;=Quals!$H$3)))))),"Q","")</f>
        <v/>
      </c>
      <c r="T191" s="1" t="str">
        <f>IF(AND(S191 = "Q", IF(ISNA(VLOOKUP((B191&amp;C191),Autos!C:C,1,FALSE)), "Not in Auto",)),"Check", "No need")</f>
        <v>No need</v>
      </c>
    </row>
    <row r="192" spans="1:20" x14ac:dyDescent="0.2">
      <c r="A192" t="str">
        <f t="shared" si="2"/>
        <v>Sarah KLEIN5000m</v>
      </c>
      <c r="B192" t="s">
        <v>317</v>
      </c>
      <c r="C192" s="5" t="s">
        <v>29</v>
      </c>
      <c r="D192" s="5">
        <v>31156</v>
      </c>
      <c r="E192">
        <v>1015</v>
      </c>
      <c r="F192" s="2">
        <v>13</v>
      </c>
      <c r="G192">
        <v>1027</v>
      </c>
      <c r="H192">
        <v>1022</v>
      </c>
      <c r="I192">
        <v>985</v>
      </c>
      <c r="L192" s="5">
        <v>44628</v>
      </c>
      <c r="M192" s="5">
        <v>44287</v>
      </c>
      <c r="N192" s="5">
        <v>44604</v>
      </c>
      <c r="O192" s="5"/>
      <c r="P192" s="56"/>
      <c r="Q192" s="39">
        <f>RANK(E192,$E$3:$E$1048576)</f>
        <v>189</v>
      </c>
      <c r="R192" s="2">
        <f>VLOOKUP(C192,Quals!$A$25:$C$45,3,FALSE)</f>
        <v>1145</v>
      </c>
      <c r="S192" s="2" t="str">
        <f>IF(OR(AND(G192&gt;=R192,L192&gt;=Quals!$F$3,L192&lt;=Quals!$H$3), OR(AND(H192&gt;=R192,M192&gt;=Quals!$F$3,M192&lt;=Quals!$H$3), OR(AND(I192&gt;=R192,N192&gt;=Quals!$F$3,N192&lt;=Quals!$H$3), OR(AND(J192&gt;=R192,O192&gt;=Quals!$F$3,O192&lt;=Quals!$H$3), OR(AND(K192&gt;=R192,P192&gt;=Quals!$F$3,P192&lt;=Quals!$H$3)))))),"Q","")</f>
        <v/>
      </c>
      <c r="T192" s="1" t="str">
        <f>IF(AND(S192 = "Q", IF(ISNA(VLOOKUP((B192&amp;C192),Autos!C:C,1,FALSE)), "Not in Auto",)),"Check", "No need")</f>
        <v>No need</v>
      </c>
    </row>
    <row r="193" spans="1:20" x14ac:dyDescent="0.2">
      <c r="A193" t="str">
        <f t="shared" si="2"/>
        <v>Grace GOLDSWORTHY400m</v>
      </c>
      <c r="B193" t="s">
        <v>216</v>
      </c>
      <c r="C193" t="s">
        <v>26</v>
      </c>
      <c r="D193" s="5">
        <v>36935</v>
      </c>
      <c r="E193">
        <v>1014</v>
      </c>
      <c r="F193" s="2">
        <v>11</v>
      </c>
      <c r="G193">
        <v>1056</v>
      </c>
      <c r="H193">
        <v>1046</v>
      </c>
      <c r="I193">
        <v>1004</v>
      </c>
      <c r="J193">
        <v>981</v>
      </c>
      <c r="K193">
        <v>971</v>
      </c>
      <c r="L193" s="5">
        <v>44618</v>
      </c>
      <c r="M193" s="5">
        <v>44604</v>
      </c>
      <c r="N193" s="5">
        <v>44289</v>
      </c>
      <c r="O193" s="5">
        <v>44296</v>
      </c>
      <c r="P193" s="56">
        <v>44330</v>
      </c>
      <c r="Q193" s="39">
        <f>RANK(E193,$E$3:$E$1048576)</f>
        <v>191</v>
      </c>
      <c r="R193" s="2">
        <f>VLOOKUP(C193,Quals!$A$25:$C$45,3,FALSE)</f>
        <v>1152</v>
      </c>
      <c r="S193" s="2" t="str">
        <f>IF(OR(AND(G193&gt;=R193,L193&gt;=Quals!$F$3,L193&lt;=Quals!$H$3), OR(AND(H193&gt;=R193,M193&gt;=Quals!$F$3,M193&lt;=Quals!$H$3), OR(AND(I193&gt;=R193,N193&gt;=Quals!$F$3,N193&lt;=Quals!$H$3), OR(AND(J193&gt;=R193,O193&gt;=Quals!$F$3,O193&lt;=Quals!$H$3), OR(AND(K193&gt;=R193,P193&gt;=Quals!$F$3,P193&lt;=Quals!$H$3)))))),"Q","")</f>
        <v/>
      </c>
      <c r="T193" s="1" t="str">
        <f>IF(AND(S193 = "Q", IF(ISNA(VLOOKUP((B193&amp;C193),Autos!C:C,1,FALSE)), "Not in Auto",)),"Check", "No need")</f>
        <v>No need</v>
      </c>
    </row>
    <row r="194" spans="1:20" x14ac:dyDescent="0.2">
      <c r="A194" t="str">
        <f t="shared" si="2"/>
        <v>Emily RYAN10000m</v>
      </c>
      <c r="B194" t="s">
        <v>326</v>
      </c>
      <c r="C194" t="s">
        <v>30</v>
      </c>
      <c r="D194" s="5">
        <v>34621</v>
      </c>
      <c r="E194">
        <v>1014</v>
      </c>
      <c r="F194" s="2">
        <v>15</v>
      </c>
      <c r="G194">
        <v>1040</v>
      </c>
      <c r="H194">
        <v>969</v>
      </c>
      <c r="L194" s="5">
        <v>44297</v>
      </c>
      <c r="M194" s="5">
        <v>44587</v>
      </c>
      <c r="N194" s="5"/>
      <c r="O194" s="5"/>
      <c r="P194" s="56"/>
      <c r="Q194" s="39">
        <f>RANK(E194,$E$3:$E$1048576)</f>
        <v>191</v>
      </c>
      <c r="R194" s="2">
        <f>VLOOKUP(C194,Quals!$A$25:$C$45,3,FALSE)</f>
        <v>1171</v>
      </c>
      <c r="S194" s="2" t="str">
        <f>IF(OR(AND(G194&gt;=R194,L194&gt;=Quals!$F$3,L194&lt;=Quals!$H$3), OR(AND(H194&gt;=R194,M194&gt;=Quals!$F$3,M194&lt;=Quals!$H$3), OR(AND(I194&gt;=R194,N194&gt;=Quals!$F$3,N194&lt;=Quals!$H$3), OR(AND(J194&gt;=R194,O194&gt;=Quals!$F$3,O194&lt;=Quals!$H$3), OR(AND(K194&gt;=R194,P194&gt;=Quals!$F$3,P194&lt;=Quals!$H$3)))))),"Q","")</f>
        <v/>
      </c>
      <c r="T194" s="1" t="str">
        <f>IF(AND(S194 = "Q", IF(ISNA(VLOOKUP((B194&amp;C194),Autos!C:C,1,FALSE)), "Not in Auto",)),"Check", "No need")</f>
        <v>No need</v>
      </c>
    </row>
    <row r="195" spans="1:20" x14ac:dyDescent="0.2">
      <c r="A195" t="str">
        <f t="shared" si="2"/>
        <v>Stephanie POWER100m</v>
      </c>
      <c r="B195" t="s">
        <v>130</v>
      </c>
      <c r="C195" s="6" t="s">
        <v>2</v>
      </c>
      <c r="D195" s="5">
        <v>34243</v>
      </c>
      <c r="E195">
        <v>1013</v>
      </c>
      <c r="F195" s="2">
        <v>30</v>
      </c>
      <c r="G195">
        <v>1044</v>
      </c>
      <c r="H195">
        <v>1047</v>
      </c>
      <c r="I195">
        <v>995</v>
      </c>
      <c r="J195">
        <v>990</v>
      </c>
      <c r="K195">
        <v>986</v>
      </c>
      <c r="L195" s="5">
        <v>44548</v>
      </c>
      <c r="M195" s="5">
        <v>44597</v>
      </c>
      <c r="N195" s="5">
        <v>44611</v>
      </c>
      <c r="O195" s="5">
        <v>44611</v>
      </c>
      <c r="P195" s="56">
        <v>44590</v>
      </c>
      <c r="Q195" s="39">
        <f>RANK(E195,$E$3:$E$1048576)</f>
        <v>193</v>
      </c>
      <c r="R195" s="2">
        <f>VLOOKUP(C195,Quals!$A$25:$C$45,3,FALSE)</f>
        <v>1167</v>
      </c>
      <c r="S195" s="2" t="str">
        <f>""</f>
        <v/>
      </c>
      <c r="T195" s="1" t="str">
        <f>IF(AND(S195 = "Q", IF(ISNA(VLOOKUP((B195&amp;C195),Autos!C:C,1,FALSE)), "Not in Auto",)),"Check", "No need")</f>
        <v>No need</v>
      </c>
    </row>
    <row r="196" spans="1:20" x14ac:dyDescent="0.2">
      <c r="A196" t="str">
        <f t="shared" ref="A196:A259" si="3">B196&amp;C196</f>
        <v>Delta AMIDZOVSKIlong-jump</v>
      </c>
      <c r="B196" t="s">
        <v>157</v>
      </c>
      <c r="C196" s="5" t="s">
        <v>37</v>
      </c>
      <c r="D196" s="5">
        <v>38952</v>
      </c>
      <c r="E196">
        <v>1013</v>
      </c>
      <c r="F196" s="2">
        <v>12</v>
      </c>
      <c r="G196">
        <v>1012</v>
      </c>
      <c r="H196">
        <v>1012</v>
      </c>
      <c r="I196">
        <v>1003</v>
      </c>
      <c r="J196">
        <v>996</v>
      </c>
      <c r="K196">
        <v>970</v>
      </c>
      <c r="L196" s="5">
        <v>44542</v>
      </c>
      <c r="M196" s="5">
        <v>44590</v>
      </c>
      <c r="N196" s="5">
        <v>44612</v>
      </c>
      <c r="O196" s="5">
        <v>44576</v>
      </c>
      <c r="P196" s="56">
        <v>44299</v>
      </c>
      <c r="Q196" s="39">
        <f>RANK(E196,$E$3:$E$1048576)</f>
        <v>193</v>
      </c>
      <c r="R196" s="2">
        <f>VLOOKUP(C196,Quals!$A$25:$C$45,3,FALSE)</f>
        <v>1178</v>
      </c>
      <c r="S196" s="2" t="str">
        <f>IF(OR(AND(G196&gt;=R196,L196&gt;=Quals!$F$3,L196&lt;=Quals!$H$3), OR(AND(H196&gt;=R196,M196&gt;=Quals!$F$3,M196&lt;=Quals!$H$3), OR(AND(I196&gt;=R196,N196&gt;=Quals!$F$3,N196&lt;=Quals!$H$3), OR(AND(J196&gt;=R196,O196&gt;=Quals!$F$3,O196&lt;=Quals!$H$3), OR(AND(K196&gt;=R196,P196&gt;=Quals!$F$3,P196&lt;=Quals!$H$3)))))),"Q","")</f>
        <v/>
      </c>
      <c r="T196" s="1" t="str">
        <f>IF(AND(S196 = "Q", IF(ISNA(VLOOKUP((B196&amp;C196),Autos!C:C,1,FALSE)), "Not in Auto",)),"Check", "No need")</f>
        <v>No need</v>
      </c>
    </row>
    <row r="197" spans="1:20" x14ac:dyDescent="0.2">
      <c r="A197" t="str">
        <f t="shared" si="3"/>
        <v>Jessica PASCOE5000m</v>
      </c>
      <c r="B197" t="s">
        <v>875</v>
      </c>
      <c r="C197" s="5" t="s">
        <v>29</v>
      </c>
      <c r="D197" s="5">
        <v>1997</v>
      </c>
      <c r="E197">
        <v>1012</v>
      </c>
      <c r="F197" s="2">
        <v>14</v>
      </c>
      <c r="G197">
        <v>1017</v>
      </c>
      <c r="H197">
        <v>1015</v>
      </c>
      <c r="I197">
        <v>987</v>
      </c>
      <c r="L197" s="5">
        <v>44604</v>
      </c>
      <c r="M197" s="5">
        <v>44632</v>
      </c>
      <c r="N197" s="5">
        <v>44302</v>
      </c>
      <c r="O197" s="5"/>
      <c r="P197" s="56"/>
      <c r="Q197" s="39">
        <f>RANK(E197,$E$3:$E$1048576)</f>
        <v>195</v>
      </c>
      <c r="R197" s="2">
        <f>VLOOKUP(C197,Quals!$A$25:$C$45,3,FALSE)</f>
        <v>1145</v>
      </c>
      <c r="S197" s="2" t="str">
        <f>IF(OR(AND(G197&gt;=R197,L197&gt;=Quals!$F$3,L197&lt;=Quals!$H$3), OR(AND(H197&gt;=R197,M197&gt;=Quals!$F$3,M197&lt;=Quals!$H$3), OR(AND(I197&gt;=R197,N197&gt;=Quals!$F$3,N197&lt;=Quals!$H$3), OR(AND(J197&gt;=R197,O197&gt;=Quals!$F$3,O197&lt;=Quals!$H$3), OR(AND(K197&gt;=R197,P197&gt;=Quals!$F$3,P197&lt;=Quals!$H$3)))))),"Q","")</f>
        <v/>
      </c>
      <c r="T197" s="1" t="str">
        <f>IF(AND(S197 = "Q", IF(ISNA(VLOOKUP((B197&amp;C197),Autos!C:C,1,FALSE)), "Not in Auto",)),"Check", "No need")</f>
        <v>No need</v>
      </c>
    </row>
    <row r="198" spans="1:20" x14ac:dyDescent="0.2">
      <c r="A198" t="str">
        <f t="shared" si="3"/>
        <v>Alexandra HARRISONhigh-jump</v>
      </c>
      <c r="B198" t="s">
        <v>417</v>
      </c>
      <c r="C198" s="5" t="s">
        <v>35</v>
      </c>
      <c r="D198" s="5">
        <v>37938</v>
      </c>
      <c r="E198">
        <v>1012</v>
      </c>
      <c r="F198" s="2">
        <v>8</v>
      </c>
      <c r="G198">
        <v>1023</v>
      </c>
      <c r="H198">
        <v>974</v>
      </c>
      <c r="I198">
        <v>1004</v>
      </c>
      <c r="J198">
        <v>974</v>
      </c>
      <c r="K198">
        <v>955</v>
      </c>
      <c r="L198" s="5">
        <v>44576</v>
      </c>
      <c r="M198" s="5">
        <v>44282</v>
      </c>
      <c r="N198" s="5">
        <v>44619</v>
      </c>
      <c r="O198" s="5">
        <v>44352</v>
      </c>
      <c r="P198" s="56">
        <v>44632</v>
      </c>
      <c r="Q198" s="39">
        <f>RANK(E198,$E$3:$E$1048576)</f>
        <v>195</v>
      </c>
      <c r="R198" s="2">
        <f>VLOOKUP(C198,Quals!$A$25:$C$45,3,FALSE)</f>
        <v>1180</v>
      </c>
      <c r="S198" s="2" t="str">
        <f>IF(OR(AND(G198&gt;=R198,L198&gt;=Quals!$F$3,L198&lt;=Quals!$H$3), OR(AND(H198&gt;=R198,M198&gt;=Quals!$F$3,M198&lt;=Quals!$H$3), OR(AND(I198&gt;=R198,N198&gt;=Quals!$F$3,N198&lt;=Quals!$H$3), OR(AND(J198&gt;=R198,O198&gt;=Quals!$F$3,O198&lt;=Quals!$H$3), OR(AND(K198&gt;=R198,P198&gt;=Quals!$F$3,P198&lt;=Quals!$H$3)))))),"Q","")</f>
        <v/>
      </c>
      <c r="T198" s="1" t="str">
        <f>IF(AND(S198 = "Q", IF(ISNA(VLOOKUP((B198&amp;C198),Autos!C:C,1,FALSE)), "Not in Auto",)),"Check", "No need")</f>
        <v>No need</v>
      </c>
    </row>
    <row r="199" spans="1:20" x14ac:dyDescent="0.2">
      <c r="A199" t="str">
        <f t="shared" si="3"/>
        <v>Klara DESS1500m</v>
      </c>
      <c r="B199" t="s">
        <v>280</v>
      </c>
      <c r="C199" s="5" t="s">
        <v>28</v>
      </c>
      <c r="D199" s="5">
        <v>36601</v>
      </c>
      <c r="E199">
        <v>1011</v>
      </c>
      <c r="F199" s="2">
        <v>12</v>
      </c>
      <c r="G199">
        <v>1042</v>
      </c>
      <c r="H199">
        <v>1042</v>
      </c>
      <c r="I199">
        <v>1000</v>
      </c>
      <c r="J199">
        <v>983</v>
      </c>
      <c r="K199">
        <v>962</v>
      </c>
      <c r="L199" s="5">
        <v>44587</v>
      </c>
      <c r="M199" s="5">
        <v>44611</v>
      </c>
      <c r="N199" s="5">
        <v>44301</v>
      </c>
      <c r="O199" s="5">
        <v>44280</v>
      </c>
      <c r="P199" s="56">
        <v>44610</v>
      </c>
      <c r="Q199" s="39">
        <f>RANK(E199,$E$3:$E$1048576)</f>
        <v>197</v>
      </c>
      <c r="R199" s="2">
        <f>VLOOKUP(C199,Quals!$A$25:$C$45,3,FALSE)</f>
        <v>1172</v>
      </c>
      <c r="S199" s="2" t="str">
        <f>IF(OR(AND(G199&gt;=R199,L199&gt;=Quals!$F$3,L199&lt;=Quals!$H$3), OR(AND(H199&gt;=R199,M199&gt;=Quals!$F$3,M199&lt;=Quals!$H$3), OR(AND(I199&gt;=R199,N199&gt;=Quals!$F$3,N199&lt;=Quals!$H$3), OR(AND(J199&gt;=R199,O199&gt;=Quals!$F$3,O199&lt;=Quals!$H$3), OR(AND(K199&gt;=R199,P199&gt;=Quals!$F$3,P199&lt;=Quals!$H$3)))))),"Q","")</f>
        <v/>
      </c>
      <c r="T199" s="1" t="str">
        <f>IF(AND(S199 = "Q", IF(ISNA(VLOOKUP((B199&amp;C199),Autos!C:C,1,FALSE)), "Not in Auto",)),"Check", "No need")</f>
        <v>No need</v>
      </c>
    </row>
    <row r="200" spans="1:20" x14ac:dyDescent="0.2">
      <c r="A200" t="str">
        <f t="shared" si="3"/>
        <v>Emelia SURCH100mh</v>
      </c>
      <c r="B200" t="s">
        <v>168</v>
      </c>
      <c r="C200" s="5" t="s">
        <v>32</v>
      </c>
      <c r="D200" s="5">
        <v>37801</v>
      </c>
      <c r="E200">
        <v>1010</v>
      </c>
      <c r="F200" s="2">
        <v>9</v>
      </c>
      <c r="G200">
        <v>1001</v>
      </c>
      <c r="H200">
        <v>1012</v>
      </c>
      <c r="I200">
        <v>991</v>
      </c>
      <c r="J200">
        <v>982</v>
      </c>
      <c r="K200">
        <v>989</v>
      </c>
      <c r="L200" s="5">
        <v>44282</v>
      </c>
      <c r="M200" s="5">
        <v>44299</v>
      </c>
      <c r="N200" s="5">
        <v>44626</v>
      </c>
      <c r="O200" s="5">
        <v>44583</v>
      </c>
      <c r="P200" s="56">
        <v>44299</v>
      </c>
      <c r="Q200" s="39">
        <f>RANK(E200,$E$3:$E$1048576)</f>
        <v>198</v>
      </c>
      <c r="R200" s="2">
        <f>VLOOKUP(C200,Quals!$A$25:$C$45,3,FALSE)</f>
        <v>1171</v>
      </c>
      <c r="S200" s="2" t="str">
        <f>IF(OR(AND(G200&gt;=R200,L200&gt;=Quals!$F$3,L200&lt;=Quals!$H$3), OR(AND(H200&gt;=R200,M200&gt;=Quals!$F$3,M200&lt;=Quals!$H$3), OR(AND(I200&gt;=R200,N200&gt;=Quals!$F$3,N200&lt;=Quals!$H$3), OR(AND(J200&gt;=R200,O200&gt;=Quals!$F$3,O200&lt;=Quals!$H$3), OR(AND(K200&gt;=R200,P200&gt;=Quals!$F$3,P200&lt;=Quals!$H$3)))))),"Q","")</f>
        <v/>
      </c>
      <c r="T200" s="1" t="str">
        <f>IF(AND(S200 = "Q", IF(ISNA(VLOOKUP((B200&amp;C200),Autos!C:C,1,FALSE)), "Not in Auto",)),"Check", "No need")</f>
        <v>No need</v>
      </c>
    </row>
    <row r="201" spans="1:20" x14ac:dyDescent="0.2">
      <c r="A201" t="str">
        <f t="shared" si="3"/>
        <v>Danielle SHAW100m</v>
      </c>
      <c r="B201" t="s">
        <v>127</v>
      </c>
      <c r="C201" s="5" t="s">
        <v>2</v>
      </c>
      <c r="D201" s="5">
        <v>36013</v>
      </c>
      <c r="E201">
        <v>1009</v>
      </c>
      <c r="F201" s="2">
        <v>31</v>
      </c>
      <c r="G201">
        <v>1007</v>
      </c>
      <c r="H201">
        <v>1007</v>
      </c>
      <c r="I201">
        <v>999</v>
      </c>
      <c r="J201">
        <v>990</v>
      </c>
      <c r="K201">
        <v>991</v>
      </c>
      <c r="L201" s="5">
        <v>44583</v>
      </c>
      <c r="M201" s="5">
        <v>44544</v>
      </c>
      <c r="N201" s="5">
        <v>44541</v>
      </c>
      <c r="O201" s="5">
        <v>44520</v>
      </c>
      <c r="P201" s="56">
        <v>44610</v>
      </c>
      <c r="Q201" s="39">
        <f>RANK(E201,$E$3:$E$1048576)</f>
        <v>199</v>
      </c>
      <c r="R201" s="2">
        <f>VLOOKUP(C201,Quals!$A$25:$C$45,3,FALSE)</f>
        <v>1167</v>
      </c>
      <c r="S201" s="2" t="str">
        <f>IF(OR(AND(G201&gt;=R201,L201&gt;=Quals!$F$3,L201&lt;=Quals!$H$3), OR(AND(H201&gt;=R201,M201&gt;=Quals!$F$3,M201&lt;=Quals!$H$3), OR(AND(I201&gt;=R201,N201&gt;=Quals!$F$3,N201&lt;=Quals!$H$3), OR(AND(J201&gt;=R201,O201&gt;=Quals!$F$3,O201&lt;=Quals!$H$3), OR(AND(K201&gt;=R201,P201&gt;=Quals!$F$3,P201&lt;=Quals!$H$3)))))),"Q","")</f>
        <v/>
      </c>
      <c r="T201" s="1" t="str">
        <f>IF(AND(S201 = "Q", IF(ISNA(VLOOKUP((B201&amp;C201),Autos!C:C,1,FALSE)), "Not in Auto",)),"Check", "No need")</f>
        <v>No need</v>
      </c>
    </row>
    <row r="202" spans="1:20" x14ac:dyDescent="0.2">
      <c r="A202" t="str">
        <f t="shared" si="3"/>
        <v>Emily MORDEN3000msc</v>
      </c>
      <c r="B202" t="s">
        <v>268</v>
      </c>
      <c r="C202" s="6" t="s">
        <v>34</v>
      </c>
      <c r="D202" s="5">
        <v>37741</v>
      </c>
      <c r="E202">
        <v>1009</v>
      </c>
      <c r="F202" s="2">
        <v>12</v>
      </c>
      <c r="G202">
        <v>1020</v>
      </c>
      <c r="H202">
        <v>995</v>
      </c>
      <c r="I202">
        <v>983</v>
      </c>
      <c r="L202" s="5">
        <v>44612</v>
      </c>
      <c r="M202" s="5">
        <v>44590</v>
      </c>
      <c r="N202" s="5">
        <v>44520</v>
      </c>
      <c r="O202" s="5"/>
      <c r="P202" s="56"/>
      <c r="Q202" s="39">
        <f>RANK(E202,$E$3:$E$1048576)</f>
        <v>199</v>
      </c>
      <c r="R202" s="2">
        <f>VLOOKUP(C202,Quals!$A$25:$C$45,3,FALSE)</f>
        <v>1169</v>
      </c>
      <c r="S202" s="2" t="str">
        <f>IF(OR(AND(G202&gt;=R202,L202&gt;=Quals!$F$3,L202&lt;=Quals!$H$3), OR(AND(H202&gt;=R202,M202&gt;=Quals!$F$3,M202&lt;=Quals!$H$3), OR(AND(I202&gt;=R202,N202&gt;=Quals!$F$3,N202&lt;=Quals!$H$3), OR(AND(J202&gt;=R202,O202&gt;=Quals!$F$3,O202&lt;=Quals!$H$3), OR(AND(K202&gt;=R202,P202&gt;=Quals!$F$3,P202&lt;=Quals!$H$3)))))),"Q","")</f>
        <v/>
      </c>
      <c r="T202" s="1" t="str">
        <f>IF(AND(S202 = "Q", IF(ISNA(VLOOKUP((B202&amp;C202),Autos!C:C,1,FALSE)), "Not in Auto",)),"Check", "No need")</f>
        <v>No need</v>
      </c>
    </row>
    <row r="203" spans="1:20" x14ac:dyDescent="0.2">
      <c r="A203" t="str">
        <f t="shared" si="3"/>
        <v>Caitlin BLACKMANlong-jump</v>
      </c>
      <c r="B203" t="s">
        <v>376</v>
      </c>
      <c r="C203" s="5" t="s">
        <v>37</v>
      </c>
      <c r="D203" s="5">
        <v>36877</v>
      </c>
      <c r="E203">
        <v>1009</v>
      </c>
      <c r="F203" s="2">
        <v>13</v>
      </c>
      <c r="G203">
        <v>1021</v>
      </c>
      <c r="H203">
        <v>1029</v>
      </c>
      <c r="I203">
        <v>1003</v>
      </c>
      <c r="J203">
        <v>990</v>
      </c>
      <c r="K203">
        <v>919</v>
      </c>
      <c r="L203" s="5">
        <v>44611</v>
      </c>
      <c r="M203" s="5">
        <v>44575</v>
      </c>
      <c r="N203" s="5">
        <v>44526</v>
      </c>
      <c r="O203" s="5">
        <v>44287</v>
      </c>
      <c r="P203" s="56">
        <v>44596</v>
      </c>
      <c r="Q203" s="39">
        <f>RANK(E203,$E$3:$E$1048576)</f>
        <v>199</v>
      </c>
      <c r="R203" s="2">
        <f>VLOOKUP(C203,Quals!$A$25:$C$45,3,FALSE)</f>
        <v>1178</v>
      </c>
      <c r="S203" s="2" t="str">
        <f>IF(OR(AND(G203&gt;=R203,L203&gt;=Quals!$F$3,L203&lt;=Quals!$H$3), OR(AND(H203&gt;=R203,M203&gt;=Quals!$F$3,M203&lt;=Quals!$H$3), OR(AND(I203&gt;=R203,N203&gt;=Quals!$F$3,N203&lt;=Quals!$H$3), OR(AND(J203&gt;=R203,O203&gt;=Quals!$F$3,O203&lt;=Quals!$H$3), OR(AND(K203&gt;=R203,P203&gt;=Quals!$F$3,P203&lt;=Quals!$H$3)))))),"Q","")</f>
        <v/>
      </c>
      <c r="T203" s="1" t="str">
        <f>IF(AND(S203 = "Q", IF(ISNA(VLOOKUP((B203&amp;C203),Autos!C:C,1,FALSE)), "Not in Auto",)),"Check", "No need")</f>
        <v>No need</v>
      </c>
    </row>
    <row r="204" spans="1:20" x14ac:dyDescent="0.2">
      <c r="A204" t="str">
        <f t="shared" si="3"/>
        <v>Annabelle EASTMAN5000m</v>
      </c>
      <c r="B204" t="s">
        <v>297</v>
      </c>
      <c r="C204" s="6" t="s">
        <v>29</v>
      </c>
      <c r="D204" s="5">
        <v>36546</v>
      </c>
      <c r="E204">
        <v>1008</v>
      </c>
      <c r="F204" s="2">
        <v>15</v>
      </c>
      <c r="G204">
        <v>1027</v>
      </c>
      <c r="H204">
        <v>1027</v>
      </c>
      <c r="I204">
        <v>956</v>
      </c>
      <c r="L204" s="5">
        <v>44331</v>
      </c>
      <c r="M204" s="5">
        <v>44281</v>
      </c>
      <c r="N204" s="5">
        <v>44318</v>
      </c>
      <c r="O204" s="5"/>
      <c r="P204" s="56"/>
      <c r="Q204" s="39">
        <f>RANK(E204,$E$3:$E$1048576)</f>
        <v>202</v>
      </c>
      <c r="R204" s="2">
        <f>VLOOKUP(C204,Quals!$A$25:$C$45,3,FALSE)</f>
        <v>1145</v>
      </c>
      <c r="S204" s="2" t="str">
        <f>IF(OR(AND(G204&gt;=R204,L204&gt;=Quals!$F$3,L204&lt;=Quals!$H$3), OR(AND(H204&gt;=R204,M204&gt;=Quals!$F$3,M204&lt;=Quals!$H$3), OR(AND(I204&gt;=R204,N204&gt;=Quals!$F$3,N204&lt;=Quals!$H$3), OR(AND(J204&gt;=R204,O204&gt;=Quals!$F$3,O204&lt;=Quals!$H$3), OR(AND(K204&gt;=R204,P204&gt;=Quals!$F$3,P204&lt;=Quals!$H$3)))))),"Q","")</f>
        <v/>
      </c>
      <c r="T204" s="1" t="str">
        <f>IF(AND(S204 = "Q", IF(ISNA(VLOOKUP((B204&amp;C204),Autos!C:C,1,FALSE)), "Not in Auto",)),"Check", "No need")</f>
        <v>No need</v>
      </c>
    </row>
    <row r="205" spans="1:20" x14ac:dyDescent="0.2">
      <c r="A205" t="str">
        <f t="shared" si="3"/>
        <v>Kiani ALLEN100m</v>
      </c>
      <c r="B205" t="s">
        <v>132</v>
      </c>
      <c r="C205" s="5" t="s">
        <v>2</v>
      </c>
      <c r="D205" s="5">
        <v>36340</v>
      </c>
      <c r="E205">
        <v>1007</v>
      </c>
      <c r="F205" s="2">
        <v>32</v>
      </c>
      <c r="G205">
        <v>1017</v>
      </c>
      <c r="H205">
        <v>992</v>
      </c>
      <c r="I205">
        <v>984</v>
      </c>
      <c r="J205">
        <v>984</v>
      </c>
      <c r="K205">
        <v>980</v>
      </c>
      <c r="L205" s="5">
        <v>44587</v>
      </c>
      <c r="M205" s="5">
        <v>44576</v>
      </c>
      <c r="N205" s="5">
        <v>44275</v>
      </c>
      <c r="O205" s="5">
        <v>44611</v>
      </c>
      <c r="P205" s="56">
        <v>44552</v>
      </c>
      <c r="Q205" s="39">
        <f>RANK(E205,$E$3:$E$1048576)</f>
        <v>203</v>
      </c>
      <c r="R205" s="2">
        <f>VLOOKUP(C205,Quals!$A$25:$C$45,3,FALSE)</f>
        <v>1167</v>
      </c>
      <c r="S205" s="2" t="str">
        <f>IF(OR(AND(G205&gt;=R205,L205&gt;=Quals!$F$3,L205&lt;=Quals!$H$3), OR(AND(H205&gt;=R205,M205&gt;=Quals!$F$3,M205&lt;=Quals!$H$3), OR(AND(I205&gt;=R205,N205&gt;=Quals!$F$3,N205&lt;=Quals!$H$3), OR(AND(J205&gt;=R205,O205&gt;=Quals!$F$3,O205&lt;=Quals!$H$3), OR(AND(K205&gt;=R205,P205&gt;=Quals!$F$3,P205&lt;=Quals!$H$3)))))),"Q","")</f>
        <v/>
      </c>
      <c r="T205" s="1" t="str">
        <f>IF(AND(S205 = "Q", IF(ISNA(VLOOKUP((B205&amp;C205),Autos!C:C,1,FALSE)), "Not in Auto",)),"Check", "No need")</f>
        <v>No need</v>
      </c>
    </row>
    <row r="206" spans="1:20" x14ac:dyDescent="0.2">
      <c r="A206" t="str">
        <f t="shared" si="3"/>
        <v>Jessie ANDREW100m</v>
      </c>
      <c r="B206" t="s">
        <v>134</v>
      </c>
      <c r="C206" s="5" t="s">
        <v>2</v>
      </c>
      <c r="D206" s="5">
        <v>36571</v>
      </c>
      <c r="E206">
        <v>1005</v>
      </c>
      <c r="F206" s="2">
        <v>33</v>
      </c>
      <c r="G206">
        <v>1007</v>
      </c>
      <c r="H206">
        <v>1007</v>
      </c>
      <c r="I206">
        <v>998</v>
      </c>
      <c r="J206">
        <v>985</v>
      </c>
      <c r="K206">
        <v>982</v>
      </c>
      <c r="L206" s="5">
        <v>44611</v>
      </c>
      <c r="M206" s="5">
        <v>44544</v>
      </c>
      <c r="N206" s="5">
        <v>44273</v>
      </c>
      <c r="O206" s="5">
        <v>44527</v>
      </c>
      <c r="P206" s="56">
        <v>44576</v>
      </c>
      <c r="Q206" s="39">
        <f>RANK(E206,$E$3:$E$1048576)</f>
        <v>204</v>
      </c>
      <c r="R206" s="2">
        <f>VLOOKUP(C206,Quals!$A$25:$C$45,3,FALSE)</f>
        <v>1167</v>
      </c>
      <c r="S206" s="2" t="str">
        <f>IF(OR(AND(G206&gt;=R206,L206&gt;=Quals!$F$3,L206&lt;=Quals!$H$3), OR(AND(H206&gt;=R206,M206&gt;=Quals!$F$3,M206&lt;=Quals!$H$3), OR(AND(I206&gt;=R206,N206&gt;=Quals!$F$3,N206&lt;=Quals!$H$3), OR(AND(J206&gt;=R206,O206&gt;=Quals!$F$3,O206&lt;=Quals!$H$3), OR(AND(K206&gt;=R206,P206&gt;=Quals!$F$3,P206&lt;=Quals!$H$3)))))),"Q","")</f>
        <v/>
      </c>
      <c r="T206" s="1" t="str">
        <f>IF(AND(S206 = "Q", IF(ISNA(VLOOKUP((B206&amp;C206),Autos!C:C,1,FALSE)), "Not in Auto",)),"Check", "No need")</f>
        <v>No need</v>
      </c>
    </row>
    <row r="207" spans="1:20" x14ac:dyDescent="0.2">
      <c r="A207" t="str">
        <f t="shared" si="3"/>
        <v>Georgia HARRIS200m</v>
      </c>
      <c r="B207" t="s">
        <v>125</v>
      </c>
      <c r="C207" s="6" t="s">
        <v>25</v>
      </c>
      <c r="D207" s="5">
        <v>44671</v>
      </c>
      <c r="E207">
        <v>1005</v>
      </c>
      <c r="F207" s="2">
        <v>22</v>
      </c>
      <c r="G207">
        <v>1019</v>
      </c>
      <c r="H207">
        <v>1014</v>
      </c>
      <c r="I207">
        <v>996</v>
      </c>
      <c r="J207">
        <v>990</v>
      </c>
      <c r="K207">
        <v>970</v>
      </c>
      <c r="L207" s="5">
        <v>44626</v>
      </c>
      <c r="M207" s="5">
        <v>44611</v>
      </c>
      <c r="N207" s="5">
        <v>44485</v>
      </c>
      <c r="O207" s="5">
        <v>44569</v>
      </c>
      <c r="P207" s="56">
        <v>44583</v>
      </c>
      <c r="Q207" s="39">
        <f>RANK(E207,$E$3:$E$1048576)</f>
        <v>204</v>
      </c>
      <c r="R207" s="2">
        <f>VLOOKUP(C207,Quals!$A$25:$C$45,3,FALSE)</f>
        <v>1155</v>
      </c>
      <c r="S207" s="2" t="str">
        <f>IF(OR(AND(G207&gt;=R207,L207&gt;=Quals!$F$3,L207&lt;=Quals!$H$3), OR(AND(H207&gt;=R207,M207&gt;=Quals!$F$3,M207&lt;=Quals!$H$3), OR(AND(I207&gt;=R207,N207&gt;=Quals!$F$3,N207&lt;=Quals!$H$3), OR(AND(J207&gt;=R207,O207&gt;=Quals!$F$3,O207&lt;=Quals!$H$3), OR(AND(K207&gt;=R207,P207&gt;=Quals!$F$3,P207&lt;=Quals!$H$3)))))),"Q","")</f>
        <v/>
      </c>
      <c r="T207" s="1" t="str">
        <f>IF(AND(S207 = "Q", IF(ISNA(VLOOKUP((B207&amp;C207),Autos!C:C,1,FALSE)), "Not in Auto",)),"Check", "No need")</f>
        <v>No need</v>
      </c>
    </row>
    <row r="208" spans="1:20" x14ac:dyDescent="0.2">
      <c r="A208" t="str">
        <f t="shared" si="3"/>
        <v>Amy BENNETT800m</v>
      </c>
      <c r="B208" t="s">
        <v>248</v>
      </c>
      <c r="C208" s="5" t="s">
        <v>27</v>
      </c>
      <c r="D208" s="5">
        <v>36492</v>
      </c>
      <c r="E208">
        <v>1005</v>
      </c>
      <c r="F208" s="2">
        <v>18</v>
      </c>
      <c r="G208">
        <v>1029</v>
      </c>
      <c r="H208">
        <v>974</v>
      </c>
      <c r="I208">
        <v>994</v>
      </c>
      <c r="J208">
        <v>980</v>
      </c>
      <c r="K208">
        <v>990</v>
      </c>
      <c r="L208" s="5">
        <v>44302</v>
      </c>
      <c r="M208" s="5">
        <v>44304</v>
      </c>
      <c r="N208" s="5">
        <v>44589</v>
      </c>
      <c r="O208" s="5">
        <v>44282</v>
      </c>
      <c r="P208" s="56">
        <v>44548</v>
      </c>
      <c r="Q208" s="39">
        <f>RANK(E208,$E$3:$E$1048576)</f>
        <v>204</v>
      </c>
      <c r="R208" s="2">
        <f>VLOOKUP(C208,Quals!$A$25:$C$45,3,FALSE)</f>
        <v>1171</v>
      </c>
      <c r="S208" s="2" t="str">
        <f>IF(OR(AND(G208&gt;=R208,L208&gt;=Quals!$F$3,L208&lt;=Quals!$H$3), OR(AND(H208&gt;=R208,M208&gt;=Quals!$F$3,M208&lt;=Quals!$H$3), OR(AND(I208&gt;=R208,N208&gt;=Quals!$F$3,N208&lt;=Quals!$H$3), OR(AND(J208&gt;=R208,O208&gt;=Quals!$F$3,O208&lt;=Quals!$H$3), OR(AND(K208&gt;=R208,P208&gt;=Quals!$F$3,P208&lt;=Quals!$H$3)))))),"Q","")</f>
        <v/>
      </c>
      <c r="T208" s="1" t="str">
        <f>IF(AND(S208 = "Q", IF(ISNA(VLOOKUP((B208&amp;C208),Autos!C:C,1,FALSE)), "Not in Auto",)),"Check", "No need")</f>
        <v>No need</v>
      </c>
    </row>
    <row r="209" spans="1:20" x14ac:dyDescent="0.2">
      <c r="A209" t="str">
        <f t="shared" si="3"/>
        <v>Kelly MCANDREW100m</v>
      </c>
      <c r="B209" t="s">
        <v>126</v>
      </c>
      <c r="C209" t="s">
        <v>2</v>
      </c>
      <c r="D209" s="5">
        <v>34415</v>
      </c>
      <c r="E209">
        <v>1004</v>
      </c>
      <c r="F209" s="2">
        <v>34</v>
      </c>
      <c r="G209">
        <v>1028</v>
      </c>
      <c r="H209">
        <v>1006</v>
      </c>
      <c r="I209">
        <v>995</v>
      </c>
      <c r="J209">
        <v>993</v>
      </c>
      <c r="K209">
        <v>990</v>
      </c>
      <c r="L209" s="5">
        <v>44548</v>
      </c>
      <c r="M209" s="5">
        <v>44289</v>
      </c>
      <c r="N209" s="5">
        <v>44611</v>
      </c>
      <c r="O209" s="5">
        <v>44527</v>
      </c>
      <c r="P209" s="56">
        <v>44590</v>
      </c>
      <c r="Q209" s="39">
        <f>RANK(E209,$E$3:$E$1048576)</f>
        <v>207</v>
      </c>
      <c r="R209" s="2">
        <f>VLOOKUP(C209,Quals!$A$25:$C$45,3,FALSE)</f>
        <v>1167</v>
      </c>
      <c r="S209" s="2" t="str">
        <f>IF(OR(AND(G209&gt;=R209,L209&gt;=Quals!$F$3,L209&lt;=Quals!$H$3), OR(AND(H209&gt;=R209,M209&gt;=Quals!$F$3,M209&lt;=Quals!$H$3), OR(AND(I209&gt;=R209,N209&gt;=Quals!$F$3,N209&lt;=Quals!$H$3), OR(AND(J209&gt;=R209,O209&gt;=Quals!$F$3,O209&lt;=Quals!$H$3), OR(AND(K209&gt;=R209,P209&gt;=Quals!$F$3,P209&lt;=Quals!$H$3)))))),"Q","")</f>
        <v/>
      </c>
      <c r="T209" s="1" t="str">
        <f>IF(AND(S209 = "Q", IF(ISNA(VLOOKUP((B209&amp;C209),Autos!C:C,1,FALSE)), "Not in Auto",)),"Check", "No need")</f>
        <v>No need</v>
      </c>
    </row>
    <row r="210" spans="1:20" x14ac:dyDescent="0.2">
      <c r="A210" t="str">
        <f t="shared" si="3"/>
        <v>Brooke MULLINS3000msc</v>
      </c>
      <c r="B210" t="s">
        <v>300</v>
      </c>
      <c r="C210" s="6" t="s">
        <v>34</v>
      </c>
      <c r="D210" s="5">
        <v>37253</v>
      </c>
      <c r="E210">
        <v>1004</v>
      </c>
      <c r="F210" s="2">
        <v>13</v>
      </c>
      <c r="G210">
        <v>1016</v>
      </c>
      <c r="H210">
        <v>1002</v>
      </c>
      <c r="I210">
        <v>990</v>
      </c>
      <c r="L210" s="5">
        <v>44331</v>
      </c>
      <c r="M210" s="5">
        <v>44308</v>
      </c>
      <c r="N210" s="5">
        <v>44295</v>
      </c>
      <c r="O210" s="5"/>
      <c r="P210" s="56"/>
      <c r="Q210" s="39">
        <f>RANK(E210,$E$3:$E$1048576)</f>
        <v>207</v>
      </c>
      <c r="R210" s="2">
        <f>VLOOKUP(C210,Quals!$A$25:$C$45,3,FALSE)</f>
        <v>1169</v>
      </c>
      <c r="S210" s="2" t="str">
        <f>IF(OR(AND(G210&gt;=R210,L210&gt;=Quals!$F$3,L210&lt;=Quals!$H$3), OR(AND(H210&gt;=R210,M210&gt;=Quals!$F$3,M210&lt;=Quals!$H$3), OR(AND(I210&gt;=R210,N210&gt;=Quals!$F$3,N210&lt;=Quals!$H$3), OR(AND(J210&gt;=R210,O210&gt;=Quals!$F$3,O210&lt;=Quals!$H$3), OR(AND(K210&gt;=R210,P210&gt;=Quals!$F$3,P210&lt;=Quals!$H$3)))))),"Q","")</f>
        <v/>
      </c>
      <c r="T210" s="1" t="str">
        <f>IF(AND(S210 = "Q", IF(ISNA(VLOOKUP((B210&amp;C210),Autos!C:C,1,FALSE)), "Not in Auto",)),"Check", "No need")</f>
        <v>No need</v>
      </c>
    </row>
    <row r="211" spans="1:20" x14ac:dyDescent="0.2">
      <c r="A211" t="str">
        <f t="shared" si="3"/>
        <v>Brooke WILLIAMS5000m</v>
      </c>
      <c r="B211" t="s">
        <v>953</v>
      </c>
      <c r="C211" s="5" t="s">
        <v>29</v>
      </c>
      <c r="D211" s="5">
        <v>32957</v>
      </c>
      <c r="E211">
        <v>1004</v>
      </c>
      <c r="F211" s="2">
        <v>16</v>
      </c>
      <c r="G211">
        <v>1024</v>
      </c>
      <c r="H211">
        <v>999</v>
      </c>
      <c r="I211">
        <v>983</v>
      </c>
      <c r="L211" s="5">
        <v>44628</v>
      </c>
      <c r="M211" s="5">
        <v>44632</v>
      </c>
      <c r="N211" s="5">
        <v>44537</v>
      </c>
      <c r="O211" s="5"/>
      <c r="P211" s="56"/>
      <c r="Q211" s="39">
        <f>RANK(E211,$E$3:$E$1048576)</f>
        <v>207</v>
      </c>
      <c r="R211" s="2">
        <f>VLOOKUP(C211,Quals!$A$25:$C$45,3,FALSE)</f>
        <v>1145</v>
      </c>
      <c r="S211" s="2" t="str">
        <f>IF(OR(AND(G211&gt;=R211,L211&gt;=Quals!$F$3,L211&lt;=Quals!$H$3), OR(AND(H211&gt;=R211,M211&gt;=Quals!$F$3,M211&lt;=Quals!$H$3), OR(AND(I211&gt;=R211,N211&gt;=Quals!$F$3,N211&lt;=Quals!$H$3), OR(AND(J211&gt;=R211,O211&gt;=Quals!$F$3,O211&lt;=Quals!$H$3), OR(AND(K211&gt;=R211,P211&gt;=Quals!$F$3,P211&lt;=Quals!$H$3)))))),"Q","")</f>
        <v/>
      </c>
      <c r="T211" s="1" t="str">
        <f>IF(AND(S211 = "Q", IF(ISNA(VLOOKUP((B211&amp;C211),Autos!C:C,1,FALSE)), "Not in Auto",)),"Check", "No need")</f>
        <v>No need</v>
      </c>
    </row>
    <row r="212" spans="1:20" x14ac:dyDescent="0.2">
      <c r="A212" t="str">
        <f t="shared" si="3"/>
        <v>Alessia WYNNE100mh</v>
      </c>
      <c r="B212" t="s">
        <v>171</v>
      </c>
      <c r="C212" s="5" t="s">
        <v>32</v>
      </c>
      <c r="D212" s="5">
        <v>37970</v>
      </c>
      <c r="E212">
        <v>1004</v>
      </c>
      <c r="F212" s="2">
        <v>10</v>
      </c>
      <c r="G212">
        <v>1012</v>
      </c>
      <c r="H212">
        <v>1017</v>
      </c>
      <c r="I212">
        <v>993</v>
      </c>
      <c r="J212">
        <v>978</v>
      </c>
      <c r="K212">
        <v>975</v>
      </c>
      <c r="L212" s="5">
        <v>44299</v>
      </c>
      <c r="M212" s="5">
        <v>44299</v>
      </c>
      <c r="N212" s="5">
        <v>44275</v>
      </c>
      <c r="O212" s="5">
        <v>44611</v>
      </c>
      <c r="P212" s="56">
        <v>44632</v>
      </c>
      <c r="Q212" s="39">
        <f>RANK(E212,$E$3:$E$1048576)</f>
        <v>207</v>
      </c>
      <c r="R212" s="2">
        <f>VLOOKUP(C212,Quals!$A$25:$C$45,3,FALSE)</f>
        <v>1171</v>
      </c>
      <c r="S212" s="2" t="str">
        <f>IF(OR(AND(G212&gt;=R212,L212&gt;=Quals!$F$3,L212&lt;=Quals!$H$3), OR(AND(H212&gt;=R212,M212&gt;=Quals!$F$3,M212&lt;=Quals!$H$3), OR(AND(I212&gt;=R212,N212&gt;=Quals!$F$3,N212&lt;=Quals!$H$3), OR(AND(J212&gt;=R212,O212&gt;=Quals!$F$3,O212&lt;=Quals!$H$3), OR(AND(K212&gt;=R212,P212&gt;=Quals!$F$3,P212&lt;=Quals!$H$3)))))),"Q","")</f>
        <v/>
      </c>
      <c r="T212" s="1" t="str">
        <f>IF(AND(S212 = "Q", IF(ISNA(VLOOKUP((B212&amp;C212),Autos!C:C,1,FALSE)), "Not in Auto",)),"Check", "No need")</f>
        <v>No need</v>
      </c>
    </row>
    <row r="213" spans="1:20" x14ac:dyDescent="0.2">
      <c r="A213" t="str">
        <f t="shared" si="3"/>
        <v>Madeline LAWSONpole-vault</v>
      </c>
      <c r="B213" t="s">
        <v>434</v>
      </c>
      <c r="C213" s="5" t="s">
        <v>36</v>
      </c>
      <c r="D213" s="5">
        <v>35118</v>
      </c>
      <c r="E213">
        <v>1004</v>
      </c>
      <c r="F213" s="2">
        <v>5</v>
      </c>
      <c r="G213">
        <v>990</v>
      </c>
      <c r="H213">
        <v>975</v>
      </c>
      <c r="I213">
        <v>975</v>
      </c>
      <c r="J213">
        <v>960</v>
      </c>
      <c r="K213">
        <v>944</v>
      </c>
      <c r="L213" s="5">
        <v>44303</v>
      </c>
      <c r="M213" s="5">
        <v>44632</v>
      </c>
      <c r="N213" s="5">
        <v>44590</v>
      </c>
      <c r="O213" s="5">
        <v>44611</v>
      </c>
      <c r="P213" s="56">
        <v>44604</v>
      </c>
      <c r="Q213" s="39">
        <f>RANK(E213,$E$3:$E$1048576)</f>
        <v>207</v>
      </c>
      <c r="R213" s="2">
        <f>VLOOKUP(C213,Quals!$A$25:$C$45,3,FALSE)</f>
        <v>1177</v>
      </c>
      <c r="S213" s="2" t="str">
        <f>IF(OR(AND(G213&gt;=R213,L213&gt;=Quals!$F$3,L213&lt;=Quals!$H$3), OR(AND(H213&gt;=R213,M213&gt;=Quals!$F$3,M213&lt;=Quals!$H$3), OR(AND(I213&gt;=R213,N213&gt;=Quals!$F$3,N213&lt;=Quals!$H$3), OR(AND(J213&gt;=R213,O213&gt;=Quals!$F$3,O213&lt;=Quals!$H$3), OR(AND(K213&gt;=R213,P213&gt;=Quals!$F$3,P213&lt;=Quals!$H$3)))))),"Q","")</f>
        <v/>
      </c>
      <c r="T213" s="1" t="str">
        <f>IF(AND(S213 = "Q", IF(ISNA(VLOOKUP((B213&amp;C213),Autos!C:C,1,FALSE)), "Not in Auto",)),"Check", "No need")</f>
        <v>No need</v>
      </c>
    </row>
    <row r="214" spans="1:20" x14ac:dyDescent="0.2">
      <c r="A214" t="str">
        <f t="shared" si="3"/>
        <v>Rachel LIMBURGheptathlon</v>
      </c>
      <c r="B214" t="s">
        <v>492</v>
      </c>
      <c r="C214" s="6" t="s">
        <v>43</v>
      </c>
      <c r="D214" s="5">
        <v>35618</v>
      </c>
      <c r="E214">
        <v>1004</v>
      </c>
      <c r="F214" s="2">
        <v>3</v>
      </c>
      <c r="G214">
        <v>972</v>
      </c>
      <c r="H214">
        <v>936</v>
      </c>
      <c r="L214" s="5">
        <v>43877</v>
      </c>
      <c r="M214" s="5">
        <v>44302</v>
      </c>
      <c r="N214" s="5"/>
      <c r="O214" s="5"/>
      <c r="P214" s="56"/>
      <c r="Q214" s="39">
        <f>RANK(E214,$E$3:$E$1048576)</f>
        <v>207</v>
      </c>
      <c r="R214" s="2">
        <f>VLOOKUP(C214,Quals!$A$25:$C$45,3,FALSE)</f>
        <v>1158</v>
      </c>
      <c r="S214" s="2" t="str">
        <f>IF(OR(AND(G214&gt;=R214,L214&gt;=Quals!$F$3,L214&lt;=Quals!$H$3), OR(AND(H214&gt;=R214,M214&gt;=Quals!$F$3,M214&lt;=Quals!$H$3), OR(AND(I214&gt;=R214,N214&gt;=Quals!$F$3,N214&lt;=Quals!$H$3), OR(AND(J214&gt;=R214,O214&gt;=Quals!$F$3,O214&lt;=Quals!$H$3), OR(AND(K214&gt;=R214,P214&gt;=Quals!$F$3,P214&lt;=Quals!$H$3)))))),"Q","")</f>
        <v/>
      </c>
      <c r="T214" s="1" t="str">
        <f>IF(AND(S214 = "Q", IF(ISNA(VLOOKUP((B214&amp;C214),Autos!C:C,1,FALSE)), "Not in Auto",)),"Check", "No need")</f>
        <v>No need</v>
      </c>
    </row>
    <row r="215" spans="1:20" x14ac:dyDescent="0.2">
      <c r="A215" t="str">
        <f t="shared" si="3"/>
        <v>Tierney DUNNE100m</v>
      </c>
      <c r="B215" t="s">
        <v>128</v>
      </c>
      <c r="C215" s="6" t="s">
        <v>2</v>
      </c>
      <c r="D215" s="5">
        <v>37408</v>
      </c>
      <c r="E215">
        <v>1003</v>
      </c>
      <c r="F215" s="2">
        <v>35</v>
      </c>
      <c r="G215">
        <v>1007</v>
      </c>
      <c r="H215">
        <v>1009</v>
      </c>
      <c r="I215">
        <v>999</v>
      </c>
      <c r="J215">
        <v>988</v>
      </c>
      <c r="K215">
        <v>982</v>
      </c>
      <c r="L215" s="5">
        <v>44625</v>
      </c>
      <c r="M215" s="5">
        <v>44298</v>
      </c>
      <c r="N215" s="5">
        <v>44289</v>
      </c>
      <c r="O215" s="5">
        <v>44308</v>
      </c>
      <c r="P215" s="56">
        <v>44282</v>
      </c>
      <c r="Q215" s="39">
        <f>RANK(E215,$E$3:$E$1048576)</f>
        <v>213</v>
      </c>
      <c r="R215" s="2">
        <f>VLOOKUP(C215,Quals!$A$25:$C$45,3,FALSE)</f>
        <v>1167</v>
      </c>
      <c r="S215" s="2" t="str">
        <f>IF(OR(AND(G215&gt;=R215,L215&gt;=Quals!$F$3,L215&lt;=Quals!$H$3), OR(AND(H215&gt;=R215,M215&gt;=Quals!$F$3,M215&lt;=Quals!$H$3), OR(AND(I215&gt;=R215,N215&gt;=Quals!$F$3,N215&lt;=Quals!$H$3), OR(AND(J215&gt;=R215,O215&gt;=Quals!$F$3,O215&lt;=Quals!$H$3), OR(AND(K215&gt;=R215,P215&gt;=Quals!$F$3,P215&lt;=Quals!$H$3)))))),"Q","")</f>
        <v/>
      </c>
      <c r="T215" s="1" t="str">
        <f>IF(AND(S215 = "Q", IF(ISNA(VLOOKUP((B215&amp;C215),Autos!C:C,1,FALSE)), "Not in Auto",)),"Check", "No need")</f>
        <v>No need</v>
      </c>
    </row>
    <row r="216" spans="1:20" x14ac:dyDescent="0.2">
      <c r="A216" t="str">
        <f t="shared" si="3"/>
        <v>Kelly MCANDREW200m</v>
      </c>
      <c r="B216" t="s">
        <v>126</v>
      </c>
      <c r="C216" s="5" t="s">
        <v>25</v>
      </c>
      <c r="D216" s="5">
        <v>34415</v>
      </c>
      <c r="E216">
        <v>1003</v>
      </c>
      <c r="F216" s="2">
        <v>23</v>
      </c>
      <c r="G216">
        <v>1015</v>
      </c>
      <c r="H216">
        <v>1022</v>
      </c>
      <c r="I216">
        <v>1006</v>
      </c>
      <c r="J216">
        <v>984</v>
      </c>
      <c r="K216">
        <v>979</v>
      </c>
      <c r="L216" s="5">
        <v>44548</v>
      </c>
      <c r="M216" s="5">
        <v>44612</v>
      </c>
      <c r="N216" s="5">
        <v>44289</v>
      </c>
      <c r="O216" s="5">
        <v>44612</v>
      </c>
      <c r="P216" s="56">
        <v>44304</v>
      </c>
      <c r="Q216" s="39">
        <f>RANK(E216,$E$3:$E$1048576)</f>
        <v>213</v>
      </c>
      <c r="R216" s="2">
        <f>VLOOKUP(C216,Quals!$A$25:$C$45,3,FALSE)</f>
        <v>1155</v>
      </c>
      <c r="S216" s="2" t="str">
        <f>IF(OR(AND(G216&gt;=R216,L216&gt;=Quals!$F$3,L216&lt;=Quals!$H$3), OR(AND(H216&gt;=R216,M216&gt;=Quals!$F$3,M216&lt;=Quals!$H$3), OR(AND(I216&gt;=R216,N216&gt;=Quals!$F$3,N216&lt;=Quals!$H$3), OR(AND(J216&gt;=R216,O216&gt;=Quals!$F$3,O216&lt;=Quals!$H$3), OR(AND(K216&gt;=R216,P216&gt;=Quals!$F$3,P216&lt;=Quals!$H$3)))))),"Q","")</f>
        <v/>
      </c>
      <c r="T216" s="1" t="str">
        <f>IF(AND(S216 = "Q", IF(ISNA(VLOOKUP((B216&amp;C216),Autos!C:C,1,FALSE)), "Not in Auto",)),"Check", "No need")</f>
        <v>No need</v>
      </c>
    </row>
    <row r="217" spans="1:20" x14ac:dyDescent="0.2">
      <c r="A217" t="str">
        <f t="shared" si="3"/>
        <v>Hannah PREEO3000msc</v>
      </c>
      <c r="B217" t="s">
        <v>301</v>
      </c>
      <c r="C217" s="6" t="s">
        <v>34</v>
      </c>
      <c r="D217" s="5">
        <v>1999</v>
      </c>
      <c r="E217">
        <v>1003</v>
      </c>
      <c r="F217" s="2">
        <v>14</v>
      </c>
      <c r="G217">
        <v>1017</v>
      </c>
      <c r="H217">
        <v>992</v>
      </c>
      <c r="I217">
        <v>988</v>
      </c>
      <c r="L217" s="5">
        <v>44331</v>
      </c>
      <c r="M217" s="5">
        <v>44303</v>
      </c>
      <c r="N217" s="5">
        <v>44317</v>
      </c>
      <c r="O217" s="5"/>
      <c r="P217" s="56"/>
      <c r="Q217" s="39">
        <f>RANK(E217,$E$3:$E$1048576)</f>
        <v>213</v>
      </c>
      <c r="R217" s="2">
        <f>VLOOKUP(C217,Quals!$A$25:$C$45,3,FALSE)</f>
        <v>1169</v>
      </c>
      <c r="S217" s="2" t="str">
        <f>IF(OR(AND(G217&gt;=R217,L217&gt;=Quals!$F$3,L217&lt;=Quals!$H$3), OR(AND(H217&gt;=R217,M217&gt;=Quals!$F$3,M217&lt;=Quals!$H$3), OR(AND(I217&gt;=R217,N217&gt;=Quals!$F$3,N217&lt;=Quals!$H$3), OR(AND(J217&gt;=R217,O217&gt;=Quals!$F$3,O217&lt;=Quals!$H$3), OR(AND(K217&gt;=R217,P217&gt;=Quals!$F$3,P217&lt;=Quals!$H$3)))))),"Q","")</f>
        <v/>
      </c>
      <c r="T217" s="1" t="str">
        <f>IF(AND(S217 = "Q", IF(ISNA(VLOOKUP((B217&amp;C217),Autos!C:C,1,FALSE)), "Not in Auto",)),"Check", "No need")</f>
        <v>No need</v>
      </c>
    </row>
    <row r="218" spans="1:20" x14ac:dyDescent="0.2">
      <c r="A218" t="str">
        <f t="shared" si="3"/>
        <v>Josephine AUER10000m</v>
      </c>
      <c r="B218" t="s">
        <v>327</v>
      </c>
      <c r="C218" s="5" t="s">
        <v>30</v>
      </c>
      <c r="E218">
        <v>1003</v>
      </c>
      <c r="F218" s="2">
        <v>16</v>
      </c>
      <c r="G218">
        <v>994</v>
      </c>
      <c r="H218">
        <v>1003</v>
      </c>
      <c r="L218" s="5">
        <v>44307</v>
      </c>
      <c r="M218" s="5">
        <v>44283</v>
      </c>
      <c r="N218" s="5"/>
      <c r="O218" s="5"/>
      <c r="P218" s="56"/>
      <c r="Q218" s="39">
        <f>RANK(E218,$E$3:$E$1048576)</f>
        <v>213</v>
      </c>
      <c r="R218" s="2">
        <f>VLOOKUP(C218,Quals!$A$25:$C$45,3,FALSE)</f>
        <v>1171</v>
      </c>
      <c r="S218" s="2" t="str">
        <f>IF(OR(AND(G218&gt;=R218,L218&gt;=Quals!$F$3,L218&lt;=Quals!$H$3), OR(AND(H218&gt;=R218,M218&gt;=Quals!$F$3,M218&lt;=Quals!$H$3), OR(AND(I218&gt;=R218,N218&gt;=Quals!$F$3,N218&lt;=Quals!$H$3), OR(AND(J218&gt;=R218,O218&gt;=Quals!$F$3,O218&lt;=Quals!$H$3), OR(AND(K218&gt;=R218,P218&gt;=Quals!$F$3,P218&lt;=Quals!$H$3)))))),"Q","")</f>
        <v/>
      </c>
      <c r="T218" s="1" t="str">
        <f>IF(AND(S218 = "Q", IF(ISNA(VLOOKUP((B218&amp;C218),Autos!C:C,1,FALSE)), "Not in Auto",)),"Check", "No need")</f>
        <v>No need</v>
      </c>
    </row>
    <row r="219" spans="1:20" x14ac:dyDescent="0.2">
      <c r="A219" t="str">
        <f t="shared" si="3"/>
        <v>Alexandra ROBERTSjavelin-throw</v>
      </c>
      <c r="B219" t="s">
        <v>484</v>
      </c>
      <c r="C219" s="5" t="s">
        <v>41</v>
      </c>
      <c r="D219" s="5">
        <v>36990</v>
      </c>
      <c r="E219">
        <v>1003</v>
      </c>
      <c r="F219" s="2">
        <v>4</v>
      </c>
      <c r="G219">
        <v>1035</v>
      </c>
      <c r="H219">
        <v>1010</v>
      </c>
      <c r="I219">
        <v>996</v>
      </c>
      <c r="J219">
        <v>980</v>
      </c>
      <c r="K219">
        <v>939</v>
      </c>
      <c r="L219" s="5">
        <v>44280</v>
      </c>
      <c r="M219" s="5">
        <v>44302</v>
      </c>
      <c r="N219" s="5">
        <v>44319</v>
      </c>
      <c r="O219" s="5">
        <v>44296</v>
      </c>
      <c r="P219" s="56">
        <v>44330</v>
      </c>
      <c r="Q219" s="39">
        <f>RANK(E219,$E$3:$E$1048576)</f>
        <v>213</v>
      </c>
      <c r="R219" s="2">
        <f>VLOOKUP(C219,Quals!$A$25:$C$45,3,FALSE)</f>
        <v>1153</v>
      </c>
      <c r="S219" s="2" t="str">
        <f>IF(OR(AND(G219&gt;=R219,L219&gt;=Quals!$F$3,L219&lt;=Quals!$H$3), OR(AND(H219&gt;=R219,M219&gt;=Quals!$F$3,M219&lt;=Quals!$H$3), OR(AND(I219&gt;=R219,N219&gt;=Quals!$F$3,N219&lt;=Quals!$H$3), OR(AND(J219&gt;=R219,O219&gt;=Quals!$F$3,O219&lt;=Quals!$H$3), OR(AND(K219&gt;=R219,P219&gt;=Quals!$F$3,P219&lt;=Quals!$H$3)))))),"Q","")</f>
        <v/>
      </c>
      <c r="T219" s="1" t="str">
        <f>IF(AND(S219 = "Q", IF(ISNA(VLOOKUP((B219&amp;C219),Autos!C:C,1,FALSE)), "Not in Auto",)),"Check", "No need")</f>
        <v>No need</v>
      </c>
    </row>
    <row r="220" spans="1:20" x14ac:dyDescent="0.2">
      <c r="A220" t="str">
        <f t="shared" si="3"/>
        <v>Tierney DUNNE200m</v>
      </c>
      <c r="B220" t="s">
        <v>128</v>
      </c>
      <c r="C220" s="5" t="s">
        <v>25</v>
      </c>
      <c r="D220" s="5">
        <v>37408</v>
      </c>
      <c r="E220">
        <v>1002</v>
      </c>
      <c r="F220" s="2">
        <v>24</v>
      </c>
      <c r="G220">
        <v>1015</v>
      </c>
      <c r="H220">
        <v>999</v>
      </c>
      <c r="I220">
        <v>996</v>
      </c>
      <c r="J220">
        <v>984</v>
      </c>
      <c r="K220">
        <v>979</v>
      </c>
      <c r="L220" s="5">
        <v>44300</v>
      </c>
      <c r="M220" s="5">
        <v>44625</v>
      </c>
      <c r="N220" s="5">
        <v>44310</v>
      </c>
      <c r="O220" s="5">
        <v>44289</v>
      </c>
      <c r="P220" s="56">
        <v>44300</v>
      </c>
      <c r="Q220" s="39">
        <f>RANK(E220,$E$3:$E$1048576)</f>
        <v>218</v>
      </c>
      <c r="R220" s="2">
        <f>VLOOKUP(C220,Quals!$A$25:$C$45,3,FALSE)</f>
        <v>1155</v>
      </c>
      <c r="S220" s="2" t="str">
        <f>IF(OR(AND(G220&gt;=R220,L220&gt;=Quals!$F$3,L220&lt;=Quals!$H$3), OR(AND(H220&gt;=R220,M220&gt;=Quals!$F$3,M220&lt;=Quals!$H$3), OR(AND(I220&gt;=R220,N220&gt;=Quals!$F$3,N220&lt;=Quals!$H$3), OR(AND(J220&gt;=R220,O220&gt;=Quals!$F$3,O220&lt;=Quals!$H$3), OR(AND(K220&gt;=R220,P220&gt;=Quals!$F$3,P220&lt;=Quals!$H$3)))))),"Q","")</f>
        <v/>
      </c>
      <c r="T220" s="1" t="str">
        <f>IF(AND(S220 = "Q", IF(ISNA(VLOOKUP((B220&amp;C220),Autos!C:C,1,FALSE)), "Not in Auto",)),"Check", "No need")</f>
        <v>No need</v>
      </c>
    </row>
    <row r="221" spans="1:20" x14ac:dyDescent="0.2">
      <c r="A221" t="str">
        <f t="shared" si="3"/>
        <v>Sidney BURRELL400m</v>
      </c>
      <c r="B221" t="s">
        <v>212</v>
      </c>
      <c r="C221" s="5" t="s">
        <v>26</v>
      </c>
      <c r="D221" s="5">
        <v>37818</v>
      </c>
      <c r="E221">
        <v>1002</v>
      </c>
      <c r="F221" s="2">
        <v>12</v>
      </c>
      <c r="G221">
        <v>1038</v>
      </c>
      <c r="H221">
        <v>985</v>
      </c>
      <c r="I221">
        <v>986</v>
      </c>
      <c r="J221">
        <v>983</v>
      </c>
      <c r="K221">
        <v>969</v>
      </c>
      <c r="L221" s="5">
        <v>44280</v>
      </c>
      <c r="M221" s="5">
        <v>44604</v>
      </c>
      <c r="N221" s="5">
        <v>44610</v>
      </c>
      <c r="O221" s="5">
        <v>44299</v>
      </c>
      <c r="P221" s="56">
        <v>44590</v>
      </c>
      <c r="Q221" s="39">
        <f>RANK(E221,$E$3:$E$1048576)</f>
        <v>218</v>
      </c>
      <c r="R221" s="2">
        <f>VLOOKUP(C221,Quals!$A$25:$C$45,3,FALSE)</f>
        <v>1152</v>
      </c>
      <c r="S221" s="2" t="str">
        <f>IF(OR(AND(G221&gt;=R221,L221&gt;=Quals!$F$3,L221&lt;=Quals!$H$3), OR(AND(H221&gt;=R221,M221&gt;=Quals!$F$3,M221&lt;=Quals!$H$3), OR(AND(I221&gt;=R221,N221&gt;=Quals!$F$3,N221&lt;=Quals!$H$3), OR(AND(J221&gt;=R221,O221&gt;=Quals!$F$3,O221&lt;=Quals!$H$3), OR(AND(K221&gt;=R221,P221&gt;=Quals!$F$3,P221&lt;=Quals!$H$3)))))),"Q","")</f>
        <v/>
      </c>
      <c r="T221" s="1" t="str">
        <f>IF(AND(S221 = "Q", IF(ISNA(VLOOKUP((B221&amp;C221),Autos!C:C,1,FALSE)), "Not in Auto",)),"Check", "No need")</f>
        <v>No need</v>
      </c>
    </row>
    <row r="222" spans="1:20" x14ac:dyDescent="0.2">
      <c r="A222" t="str">
        <f t="shared" si="3"/>
        <v>Caitlin BLACKMANtriple-jump</v>
      </c>
      <c r="B222" t="s">
        <v>376</v>
      </c>
      <c r="C222" s="5" t="s">
        <v>38</v>
      </c>
      <c r="D222" s="5">
        <v>36877</v>
      </c>
      <c r="E222">
        <v>1002</v>
      </c>
      <c r="F222" s="2">
        <v>5</v>
      </c>
      <c r="G222">
        <v>995</v>
      </c>
      <c r="H222">
        <v>996</v>
      </c>
      <c r="I222">
        <v>982</v>
      </c>
      <c r="J222">
        <v>977</v>
      </c>
      <c r="K222">
        <v>976</v>
      </c>
      <c r="L222" s="5">
        <v>44612</v>
      </c>
      <c r="M222" s="5">
        <v>44568</v>
      </c>
      <c r="N222" s="5">
        <v>44281</v>
      </c>
      <c r="O222" s="5">
        <v>44533</v>
      </c>
      <c r="P222" s="56">
        <v>44519</v>
      </c>
      <c r="Q222" s="39">
        <f>RANK(E222,$E$3:$E$1048576)</f>
        <v>218</v>
      </c>
      <c r="R222" s="2">
        <f>VLOOKUP(C222,Quals!$A$25:$C$45,3,FALSE)</f>
        <v>1150</v>
      </c>
      <c r="S222" s="2" t="str">
        <f>IF(OR(AND(G222&gt;=R222,L222&gt;=Quals!$F$3,L222&lt;=Quals!$H$3), OR(AND(H222&gt;=R222,M222&gt;=Quals!$F$3,M222&lt;=Quals!$H$3), OR(AND(I222&gt;=R222,N222&gt;=Quals!$F$3,N222&lt;=Quals!$H$3), OR(AND(J222&gt;=R222,O222&gt;=Quals!$F$3,O222&lt;=Quals!$H$3), OR(AND(K222&gt;=R222,P222&gt;=Quals!$F$3,P222&lt;=Quals!$H$3)))))),"Q","")</f>
        <v/>
      </c>
      <c r="T222" s="1" t="str">
        <f>IF(AND(S222 = "Q", IF(ISNA(VLOOKUP((B222&amp;C222),Autos!C:C,1,FALSE)), "Not in Auto",)),"Check", "No need")</f>
        <v>No need</v>
      </c>
    </row>
    <row r="223" spans="1:20" x14ac:dyDescent="0.2">
      <c r="A223" t="str">
        <f t="shared" si="3"/>
        <v>Jordan MCMILLAN200m</v>
      </c>
      <c r="B223" t="s">
        <v>139</v>
      </c>
      <c r="C223" s="5" t="s">
        <v>25</v>
      </c>
      <c r="D223" s="5">
        <v>44671</v>
      </c>
      <c r="E223">
        <v>1001</v>
      </c>
      <c r="F223" s="2">
        <v>25</v>
      </c>
      <c r="G223">
        <v>1020</v>
      </c>
      <c r="H223">
        <v>1021</v>
      </c>
      <c r="I223">
        <v>969</v>
      </c>
      <c r="J223">
        <v>964</v>
      </c>
      <c r="K223">
        <v>969</v>
      </c>
      <c r="L223" s="5">
        <v>44612</v>
      </c>
      <c r="M223" s="5">
        <v>44632</v>
      </c>
      <c r="N223" s="5">
        <v>44597</v>
      </c>
      <c r="O223" s="5">
        <v>44604</v>
      </c>
      <c r="P223" s="56">
        <v>44612</v>
      </c>
      <c r="Q223" s="39">
        <f>RANK(E223,$E$3:$E$1048576)</f>
        <v>221</v>
      </c>
      <c r="R223" s="2">
        <f>VLOOKUP(C223,Quals!$A$25:$C$45,3,FALSE)</f>
        <v>1155</v>
      </c>
      <c r="S223" s="2" t="str">
        <f>IF(OR(AND(G223&gt;=R223,L223&gt;=Quals!$F$3,L223&lt;=Quals!$H$3), OR(AND(H223&gt;=R223,M223&gt;=Quals!$F$3,M223&lt;=Quals!$H$3), OR(AND(I223&gt;=R223,N223&gt;=Quals!$F$3,N223&lt;=Quals!$H$3), OR(AND(J223&gt;=R223,O223&gt;=Quals!$F$3,O223&lt;=Quals!$H$3), OR(AND(K223&gt;=R223,P223&gt;=Quals!$F$3,P223&lt;=Quals!$H$3)))))),"Q","")</f>
        <v/>
      </c>
      <c r="T223" s="1" t="str">
        <f>IF(AND(S223 = "Q", IF(ISNA(VLOOKUP((B223&amp;C223),Autos!C:C,1,FALSE)), "Not in Auto",)),"Check", "No need")</f>
        <v>No need</v>
      </c>
    </row>
    <row r="224" spans="1:20" x14ac:dyDescent="0.2">
      <c r="A224" t="str">
        <f t="shared" si="3"/>
        <v>Alyssa LOWElong-jump</v>
      </c>
      <c r="B224" t="s">
        <v>378</v>
      </c>
      <c r="C224" s="5" t="s">
        <v>37</v>
      </c>
      <c r="D224" s="5">
        <v>37801</v>
      </c>
      <c r="E224">
        <v>1001</v>
      </c>
      <c r="F224" s="2">
        <v>14</v>
      </c>
      <c r="G224">
        <v>1003</v>
      </c>
      <c r="H224">
        <v>1003</v>
      </c>
      <c r="I224">
        <v>973</v>
      </c>
      <c r="J224">
        <v>979</v>
      </c>
      <c r="K224">
        <v>979</v>
      </c>
      <c r="L224" s="5">
        <v>44304</v>
      </c>
      <c r="M224" s="5">
        <v>44612</v>
      </c>
      <c r="N224" s="5">
        <v>44589</v>
      </c>
      <c r="O224" s="5">
        <v>44300</v>
      </c>
      <c r="P224" s="56">
        <v>44302</v>
      </c>
      <c r="Q224" s="39">
        <f>RANK(E224,$E$3:$E$1048576)</f>
        <v>221</v>
      </c>
      <c r="R224" s="2">
        <f>VLOOKUP(C224,Quals!$A$25:$C$45,3,FALSE)</f>
        <v>1178</v>
      </c>
      <c r="S224" s="2" t="str">
        <f>IF(OR(AND(G224&gt;=R224,L224&gt;=Quals!$F$3,L224&lt;=Quals!$H$3), OR(AND(H224&gt;=R224,M224&gt;=Quals!$F$3,M224&lt;=Quals!$H$3), OR(AND(I224&gt;=R224,N224&gt;=Quals!$F$3,N224&lt;=Quals!$H$3), OR(AND(J224&gt;=R224,O224&gt;=Quals!$F$3,O224&lt;=Quals!$H$3), OR(AND(K224&gt;=R224,P224&gt;=Quals!$F$3,P224&lt;=Quals!$H$3)))))),"Q","")</f>
        <v/>
      </c>
      <c r="T224" s="1" t="str">
        <f>IF(AND(S224 = "Q", IF(ISNA(VLOOKUP((B224&amp;C224),Autos!C:C,1,FALSE)), "Not in Auto",)),"Check", "No need")</f>
        <v>No need</v>
      </c>
    </row>
    <row r="225" spans="1:20" x14ac:dyDescent="0.2">
      <c r="A225" t="str">
        <f t="shared" si="3"/>
        <v>Jessica NOBLE10000m</v>
      </c>
      <c r="B225" t="s">
        <v>328</v>
      </c>
      <c r="C225" s="5" t="s">
        <v>30</v>
      </c>
      <c r="D225" s="5">
        <v>44581</v>
      </c>
      <c r="E225">
        <v>1000</v>
      </c>
      <c r="F225" s="2">
        <v>17</v>
      </c>
      <c r="G225">
        <v>978</v>
      </c>
      <c r="H225">
        <v>993</v>
      </c>
      <c r="L225" s="5">
        <v>44587</v>
      </c>
      <c r="M225" s="5">
        <v>44318</v>
      </c>
      <c r="N225" s="5"/>
      <c r="O225" s="5"/>
      <c r="P225" s="56"/>
      <c r="Q225" s="39">
        <f>RANK(E225,$E$3:$E$1048576)</f>
        <v>223</v>
      </c>
      <c r="R225" s="2">
        <f>VLOOKUP(C225,Quals!$A$25:$C$45,3,FALSE)</f>
        <v>1171</v>
      </c>
      <c r="S225" s="2" t="str">
        <f>IF(OR(AND(G225&gt;=R225,L225&gt;=Quals!$F$3,L225&lt;=Quals!$H$3), OR(AND(H225&gt;=R225,M225&gt;=Quals!$F$3,M225&lt;=Quals!$H$3), OR(AND(I225&gt;=R225,N225&gt;=Quals!$F$3,N225&lt;=Quals!$H$3), OR(AND(J225&gt;=R225,O225&gt;=Quals!$F$3,O225&lt;=Quals!$H$3), OR(AND(K225&gt;=R225,P225&gt;=Quals!$F$3,P225&lt;=Quals!$H$3)))))),"Q","")</f>
        <v/>
      </c>
      <c r="T225" s="1" t="str">
        <f>IF(AND(S225 = "Q", IF(ISNA(VLOOKUP((B225&amp;C225),Autos!C:C,1,FALSE)), "Not in Auto",)),"Check", "No need")</f>
        <v>No need</v>
      </c>
    </row>
    <row r="226" spans="1:20" x14ac:dyDescent="0.2">
      <c r="A226" t="str">
        <f t="shared" si="3"/>
        <v>Sienna BONDlong-jump</v>
      </c>
      <c r="B226" t="s">
        <v>379</v>
      </c>
      <c r="C226" s="5" t="s">
        <v>37</v>
      </c>
      <c r="D226" s="5">
        <v>44701</v>
      </c>
      <c r="E226">
        <v>1000</v>
      </c>
      <c r="F226" s="2">
        <v>15</v>
      </c>
      <c r="G226">
        <v>1010</v>
      </c>
      <c r="H226">
        <v>1005</v>
      </c>
      <c r="I226">
        <v>980</v>
      </c>
      <c r="J226">
        <v>980</v>
      </c>
      <c r="K226">
        <v>951</v>
      </c>
      <c r="L226" s="5">
        <v>44542</v>
      </c>
      <c r="M226" s="5">
        <v>44548</v>
      </c>
      <c r="N226" s="5">
        <v>44302</v>
      </c>
      <c r="O226" s="5">
        <v>44506</v>
      </c>
      <c r="P226" s="56">
        <v>44617</v>
      </c>
      <c r="Q226" s="39">
        <f>RANK(E226,$E$3:$E$1048576)</f>
        <v>223</v>
      </c>
      <c r="R226" s="2">
        <f>VLOOKUP(C226,Quals!$A$25:$C$45,3,FALSE)</f>
        <v>1178</v>
      </c>
      <c r="S226" s="2" t="str">
        <f>IF(OR(AND(G226&gt;=R226,L226&gt;=Quals!$F$3,L226&lt;=Quals!$H$3), OR(AND(H226&gt;=R226,M226&gt;=Quals!$F$3,M226&lt;=Quals!$H$3), OR(AND(I226&gt;=R226,N226&gt;=Quals!$F$3,N226&lt;=Quals!$H$3), OR(AND(J226&gt;=R226,O226&gt;=Quals!$F$3,O226&lt;=Quals!$H$3), OR(AND(K226&gt;=R226,P226&gt;=Quals!$F$3,P226&lt;=Quals!$H$3)))))),"Q","")</f>
        <v/>
      </c>
      <c r="T226" s="1" t="str">
        <f>IF(AND(S226 = "Q", IF(ISNA(VLOOKUP((B226&amp;C226),Autos!C:C,1,FALSE)), "Not in Auto",)),"Check", "No need")</f>
        <v>No need</v>
      </c>
    </row>
    <row r="227" spans="1:20" x14ac:dyDescent="0.2">
      <c r="A227" t="str">
        <f t="shared" si="3"/>
        <v>Cassidy BRADSHAWpole-vault</v>
      </c>
      <c r="B227" t="s">
        <v>433</v>
      </c>
      <c r="C227" s="6" t="s">
        <v>36</v>
      </c>
      <c r="D227" s="5">
        <v>37900</v>
      </c>
      <c r="E227">
        <v>1000</v>
      </c>
      <c r="F227" s="2">
        <v>6</v>
      </c>
      <c r="G227">
        <v>990</v>
      </c>
      <c r="H227">
        <v>990</v>
      </c>
      <c r="I227">
        <v>990</v>
      </c>
      <c r="J227">
        <v>944</v>
      </c>
      <c r="K227">
        <v>975</v>
      </c>
      <c r="L227" s="5">
        <v>44534</v>
      </c>
      <c r="M227" s="5">
        <v>44550</v>
      </c>
      <c r="N227" s="5">
        <v>44569</v>
      </c>
      <c r="O227" s="5">
        <v>44303</v>
      </c>
      <c r="P227" s="56">
        <v>44587</v>
      </c>
      <c r="Q227" s="39">
        <f>RANK(E227,$E$3:$E$1048576)</f>
        <v>223</v>
      </c>
      <c r="R227" s="2">
        <f>VLOOKUP(C227,Quals!$A$25:$C$45,3,FALSE)</f>
        <v>1177</v>
      </c>
      <c r="S227" s="2" t="str">
        <f>IF(OR(AND(G227&gt;=R227,L227&gt;=Quals!$F$3,L227&lt;=Quals!$H$3), OR(AND(H227&gt;=R227,M227&gt;=Quals!$F$3,M227&lt;=Quals!$H$3), OR(AND(I227&gt;=R227,N227&gt;=Quals!$F$3,N227&lt;=Quals!$H$3), OR(AND(J227&gt;=R227,O227&gt;=Quals!$F$3,O227&lt;=Quals!$H$3), OR(AND(K227&gt;=R227,P227&gt;=Quals!$F$3,P227&lt;=Quals!$H$3)))))),"Q","")</f>
        <v/>
      </c>
      <c r="T227" s="1" t="str">
        <f>IF(AND(S227 = "Q", IF(ISNA(VLOOKUP((B227&amp;C227),Autos!C:C,1,FALSE)), "Not in Auto",)),"Check", "No need")</f>
        <v>No need</v>
      </c>
    </row>
    <row r="228" spans="1:20" x14ac:dyDescent="0.2">
      <c r="A228" t="str">
        <f t="shared" si="3"/>
        <v>Francesca MCDONALD400m</v>
      </c>
      <c r="B228" t="s">
        <v>136</v>
      </c>
      <c r="C228" s="6" t="s">
        <v>26</v>
      </c>
      <c r="D228" s="5">
        <v>37353</v>
      </c>
      <c r="E228">
        <v>999</v>
      </c>
      <c r="F228" s="2">
        <v>13</v>
      </c>
      <c r="G228">
        <v>1010</v>
      </c>
      <c r="H228">
        <v>990</v>
      </c>
      <c r="I228">
        <v>999</v>
      </c>
      <c r="J228">
        <v>982</v>
      </c>
      <c r="K228">
        <v>986</v>
      </c>
      <c r="L228" s="5">
        <v>44299</v>
      </c>
      <c r="M228" s="5">
        <v>44534</v>
      </c>
      <c r="N228" s="5">
        <v>44282</v>
      </c>
      <c r="O228" s="5">
        <v>44625</v>
      </c>
      <c r="P228" s="56">
        <v>44298</v>
      </c>
      <c r="Q228" s="39">
        <f>RANK(E228,$E$3:$E$1048576)</f>
        <v>226</v>
      </c>
      <c r="R228" s="2">
        <f>VLOOKUP(C228,Quals!$A$25:$C$45,3,FALSE)</f>
        <v>1152</v>
      </c>
      <c r="S228" s="2" t="str">
        <f>IF(OR(AND(G228&gt;=R228,L228&gt;=Quals!$F$3,L228&lt;=Quals!$H$3), OR(AND(H228&gt;=R228,M228&gt;=Quals!$F$3,M228&lt;=Quals!$H$3), OR(AND(I228&gt;=R228,N228&gt;=Quals!$F$3,N228&lt;=Quals!$H$3), OR(AND(J228&gt;=R228,O228&gt;=Quals!$F$3,O228&lt;=Quals!$H$3), OR(AND(K228&gt;=R228,P228&gt;=Quals!$F$3,P228&lt;=Quals!$H$3)))))),"Q","")</f>
        <v/>
      </c>
      <c r="T228" s="1" t="str">
        <f>IF(AND(S228 = "Q", IF(ISNA(VLOOKUP((B228&amp;C228),Autos!C:C,1,FALSE)), "Not in Auto",)),"Check", "No need")</f>
        <v>No need</v>
      </c>
    </row>
    <row r="229" spans="1:20" x14ac:dyDescent="0.2">
      <c r="A229" t="str">
        <f t="shared" si="3"/>
        <v>Laura MCKILLOP3000msc</v>
      </c>
      <c r="B229" t="s">
        <v>302</v>
      </c>
      <c r="C229" s="6" t="s">
        <v>34</v>
      </c>
      <c r="D229" s="5">
        <v>37663</v>
      </c>
      <c r="E229">
        <v>999</v>
      </c>
      <c r="F229" s="2">
        <v>15</v>
      </c>
      <c r="G229">
        <v>1001</v>
      </c>
      <c r="H229">
        <v>987</v>
      </c>
      <c r="I229">
        <v>974</v>
      </c>
      <c r="L229" s="5">
        <v>44604</v>
      </c>
      <c r="M229" s="5">
        <v>44300</v>
      </c>
      <c r="N229" s="5">
        <v>44576</v>
      </c>
      <c r="O229" s="5"/>
      <c r="P229" s="56"/>
      <c r="Q229" s="39">
        <f>RANK(E229,$E$3:$E$1048576)</f>
        <v>226</v>
      </c>
      <c r="R229" s="2">
        <f>VLOOKUP(C229,Quals!$A$25:$C$45,3,FALSE)</f>
        <v>1169</v>
      </c>
      <c r="S229" s="2" t="str">
        <f>IF(OR(AND(G229&gt;=R229,L229&gt;=Quals!$F$3,L229&lt;=Quals!$H$3), OR(AND(H229&gt;=R229,M229&gt;=Quals!$F$3,M229&lt;=Quals!$H$3), OR(AND(I229&gt;=R229,N229&gt;=Quals!$F$3,N229&lt;=Quals!$H$3), OR(AND(J229&gt;=R229,O229&gt;=Quals!$F$3,O229&lt;=Quals!$H$3), OR(AND(K229&gt;=R229,P229&gt;=Quals!$F$3,P229&lt;=Quals!$H$3)))))),"Q","")</f>
        <v/>
      </c>
      <c r="T229" s="1" t="str">
        <f>IF(AND(S229 = "Q", IF(ISNA(VLOOKUP((B229&amp;C229),Autos!C:C,1,FALSE)), "Not in Auto",)),"Check", "No need")</f>
        <v>No need</v>
      </c>
    </row>
    <row r="230" spans="1:20" x14ac:dyDescent="0.2">
      <c r="A230" t="str">
        <f t="shared" si="3"/>
        <v>Nicolette D'ONOFRIO100mh</v>
      </c>
      <c r="B230" t="s">
        <v>345</v>
      </c>
      <c r="C230" s="5" t="s">
        <v>32</v>
      </c>
      <c r="D230" s="5">
        <v>37351</v>
      </c>
      <c r="E230">
        <v>998</v>
      </c>
      <c r="F230" s="2">
        <v>11</v>
      </c>
      <c r="G230">
        <v>1009</v>
      </c>
      <c r="H230">
        <v>1008</v>
      </c>
      <c r="I230">
        <v>989</v>
      </c>
      <c r="J230">
        <v>978</v>
      </c>
      <c r="K230">
        <v>976</v>
      </c>
      <c r="L230" s="5">
        <v>44299</v>
      </c>
      <c r="M230" s="5">
        <v>44299</v>
      </c>
      <c r="N230" s="5">
        <v>44625</v>
      </c>
      <c r="O230" s="5">
        <v>44612</v>
      </c>
      <c r="P230" s="56">
        <v>44304</v>
      </c>
      <c r="Q230" s="39">
        <f>RANK(E230,$E$3:$E$1048576)</f>
        <v>228</v>
      </c>
      <c r="R230" s="2">
        <f>VLOOKUP(C230,Quals!$A$25:$C$45,3,FALSE)</f>
        <v>1171</v>
      </c>
      <c r="S230" s="2" t="str">
        <f>IF(OR(AND(G230&gt;=R230,L230&gt;=Quals!$F$3,L230&lt;=Quals!$H$3), OR(AND(H230&gt;=R230,M230&gt;=Quals!$F$3,M230&lt;=Quals!$H$3), OR(AND(I230&gt;=R230,N230&gt;=Quals!$F$3,N230&lt;=Quals!$H$3), OR(AND(J230&gt;=R230,O230&gt;=Quals!$F$3,O230&lt;=Quals!$H$3), OR(AND(K230&gt;=R230,P230&gt;=Quals!$F$3,P230&lt;=Quals!$H$3)))))),"Q","")</f>
        <v/>
      </c>
      <c r="T230" s="1" t="str">
        <f>IF(AND(S230 = "Q", IF(ISNA(VLOOKUP((B230&amp;C230),Autos!C:C,1,FALSE)), "Not in Auto",)),"Check", "No need")</f>
        <v>No need</v>
      </c>
    </row>
    <row r="231" spans="1:20" x14ac:dyDescent="0.2">
      <c r="A231" t="str">
        <f t="shared" si="3"/>
        <v>Susie DOUGLAS400mh</v>
      </c>
      <c r="B231" t="s">
        <v>360</v>
      </c>
      <c r="C231" s="5" t="s">
        <v>33</v>
      </c>
      <c r="D231" s="5">
        <v>36893</v>
      </c>
      <c r="E231">
        <v>998</v>
      </c>
      <c r="F231" s="2">
        <v>9</v>
      </c>
      <c r="G231">
        <v>1005</v>
      </c>
      <c r="H231">
        <v>977</v>
      </c>
      <c r="I231">
        <v>983</v>
      </c>
      <c r="J231">
        <v>992</v>
      </c>
      <c r="K231">
        <v>936</v>
      </c>
      <c r="L231" s="5">
        <v>44605</v>
      </c>
      <c r="M231" s="5">
        <v>44632</v>
      </c>
      <c r="N231" s="5">
        <v>44611</v>
      </c>
      <c r="O231" s="5">
        <v>44610</v>
      </c>
      <c r="P231" s="56">
        <v>44304</v>
      </c>
      <c r="Q231" s="39">
        <f>RANK(E231,$E$3:$E$1048576)</f>
        <v>228</v>
      </c>
      <c r="R231" s="2">
        <f>VLOOKUP(C231,Quals!$A$25:$C$45,3,FALSE)</f>
        <v>1160</v>
      </c>
      <c r="S231" s="2" t="str">
        <f>IF(OR(AND(G231&gt;=R231,L231&gt;=Quals!$F$3,L231&lt;=Quals!$H$3), OR(AND(H231&gt;=R231,M231&gt;=Quals!$F$3,M231&lt;=Quals!$H$3), OR(AND(I231&gt;=R231,N231&gt;=Quals!$F$3,N231&lt;=Quals!$H$3), OR(AND(J231&gt;=R231,O231&gt;=Quals!$F$3,O231&lt;=Quals!$H$3), OR(AND(K231&gt;=R231,P231&gt;=Quals!$F$3,P231&lt;=Quals!$H$3)))))),"Q","")</f>
        <v/>
      </c>
      <c r="T231" s="1" t="str">
        <f>IF(AND(S231 = "Q", IF(ISNA(VLOOKUP((B231&amp;C231),Autos!C:C,1,FALSE)), "Not in Auto",)),"Check", "No need")</f>
        <v>No need</v>
      </c>
    </row>
    <row r="232" spans="1:20" x14ac:dyDescent="0.2">
      <c r="A232" t="str">
        <f t="shared" si="3"/>
        <v>Emma LEE100m</v>
      </c>
      <c r="B232" t="s">
        <v>131</v>
      </c>
      <c r="C232" s="5" t="s">
        <v>2</v>
      </c>
      <c r="D232" s="5">
        <v>44701</v>
      </c>
      <c r="E232">
        <v>997</v>
      </c>
      <c r="F232" s="2">
        <v>36</v>
      </c>
      <c r="G232">
        <v>1010</v>
      </c>
      <c r="H232">
        <v>999</v>
      </c>
      <c r="I232">
        <v>979</v>
      </c>
      <c r="J232">
        <v>991</v>
      </c>
      <c r="K232">
        <v>986</v>
      </c>
      <c r="L232" s="5">
        <v>44576</v>
      </c>
      <c r="M232" s="5">
        <v>44302</v>
      </c>
      <c r="N232" s="5">
        <v>44541</v>
      </c>
      <c r="O232" s="5">
        <v>44302</v>
      </c>
      <c r="P232" s="56">
        <v>44298</v>
      </c>
      <c r="Q232" s="39">
        <f>RANK(E232,$E$3:$E$1048576)</f>
        <v>230</v>
      </c>
      <c r="R232" s="2">
        <f>VLOOKUP(C232,Quals!$A$25:$C$45,3,FALSE)</f>
        <v>1167</v>
      </c>
      <c r="S232" s="2" t="str">
        <f>IF(OR(AND(G232&gt;=R232,L232&gt;=Quals!$F$3,L232&lt;=Quals!$H$3), OR(AND(H232&gt;=R232,M232&gt;=Quals!$F$3,M232&lt;=Quals!$H$3), OR(AND(I232&gt;=R232,N232&gt;=Quals!$F$3,N232&lt;=Quals!$H$3), OR(AND(J232&gt;=R232,O232&gt;=Quals!$F$3,O232&lt;=Quals!$H$3), OR(AND(K232&gt;=R232,P232&gt;=Quals!$F$3,P232&lt;=Quals!$H$3)))))),"Q","")</f>
        <v/>
      </c>
      <c r="T232" s="1" t="str">
        <f>IF(AND(S232 = "Q", IF(ISNA(VLOOKUP((B232&amp;C232),Autos!C:C,1,FALSE)), "Not in Auto",)),"Check", "No need")</f>
        <v>No need</v>
      </c>
    </row>
    <row r="233" spans="1:20" x14ac:dyDescent="0.2">
      <c r="A233" t="str">
        <f t="shared" si="3"/>
        <v>Jessica PAYNE200m</v>
      </c>
      <c r="B233" t="s">
        <v>189</v>
      </c>
      <c r="C233" s="5" t="s">
        <v>25</v>
      </c>
      <c r="D233" s="5">
        <v>36034</v>
      </c>
      <c r="E233">
        <v>996</v>
      </c>
      <c r="F233" s="2">
        <v>26</v>
      </c>
      <c r="G233">
        <v>1009</v>
      </c>
      <c r="H233">
        <v>1005</v>
      </c>
      <c r="I233">
        <v>992</v>
      </c>
      <c r="J233">
        <v>968</v>
      </c>
      <c r="K233">
        <v>940</v>
      </c>
      <c r="L233" s="5">
        <v>44602</v>
      </c>
      <c r="M233" s="5">
        <v>44591</v>
      </c>
      <c r="N233" s="5">
        <v>44591</v>
      </c>
      <c r="O233" s="5">
        <v>44618</v>
      </c>
      <c r="P233" s="56">
        <v>44280</v>
      </c>
      <c r="Q233" s="39">
        <f>RANK(E233,$E$3:$E$1048576)</f>
        <v>231</v>
      </c>
      <c r="R233" s="2">
        <f>VLOOKUP(C233,Quals!$A$25:$C$45,3,FALSE)</f>
        <v>1155</v>
      </c>
      <c r="S233" s="2" t="str">
        <f>IF(OR(AND(G233&gt;=R233,L233&gt;=Quals!$F$3,L233&lt;=Quals!$H$3), OR(AND(H233&gt;=R233,M233&gt;=Quals!$F$3,M233&lt;=Quals!$H$3), OR(AND(I233&gt;=R233,N233&gt;=Quals!$F$3,N233&lt;=Quals!$H$3), OR(AND(J233&gt;=R233,O233&gt;=Quals!$F$3,O233&lt;=Quals!$H$3), OR(AND(K233&gt;=R233,P233&gt;=Quals!$F$3,P233&lt;=Quals!$H$3)))))),"Q","")</f>
        <v/>
      </c>
      <c r="T233" s="1" t="str">
        <f>IF(AND(S233 = "Q", IF(ISNA(VLOOKUP((B233&amp;C233),Autos!C:C,1,FALSE)), "Not in Auto",)),"Check", "No need")</f>
        <v>No need</v>
      </c>
    </row>
    <row r="234" spans="1:20" x14ac:dyDescent="0.2">
      <c r="A234" t="str">
        <f t="shared" si="3"/>
        <v>Jessica MILAT200m</v>
      </c>
      <c r="B234" t="s">
        <v>163</v>
      </c>
      <c r="C234" s="5" t="s">
        <v>25</v>
      </c>
      <c r="D234" s="5">
        <v>38353</v>
      </c>
      <c r="E234">
        <v>996</v>
      </c>
      <c r="F234" s="2">
        <v>27</v>
      </c>
      <c r="G234">
        <v>1007</v>
      </c>
      <c r="H234">
        <v>1002</v>
      </c>
      <c r="I234">
        <v>989</v>
      </c>
      <c r="J234">
        <v>981</v>
      </c>
      <c r="K234">
        <v>981</v>
      </c>
      <c r="L234" s="5">
        <v>44305</v>
      </c>
      <c r="M234" s="5">
        <v>44602</v>
      </c>
      <c r="N234" s="5">
        <v>44544</v>
      </c>
      <c r="O234" s="5">
        <v>44591</v>
      </c>
      <c r="P234" s="56">
        <v>44591</v>
      </c>
      <c r="Q234" s="39">
        <f>RANK(E234,$E$3:$E$1048576)</f>
        <v>231</v>
      </c>
      <c r="R234" s="2">
        <f>VLOOKUP(C234,Quals!$A$25:$C$45,3,FALSE)</f>
        <v>1155</v>
      </c>
      <c r="S234" s="2" t="str">
        <f>IF(OR(AND(G234&gt;=R234,L234&gt;=Quals!$F$3,L234&lt;=Quals!$H$3), OR(AND(H234&gt;=R234,M234&gt;=Quals!$F$3,M234&lt;=Quals!$H$3), OR(AND(I234&gt;=R234,N234&gt;=Quals!$F$3,N234&lt;=Quals!$H$3), OR(AND(J234&gt;=R234,O234&gt;=Quals!$F$3,O234&lt;=Quals!$H$3), OR(AND(K234&gt;=R234,P234&gt;=Quals!$F$3,P234&lt;=Quals!$H$3)))))),"Q","")</f>
        <v/>
      </c>
      <c r="T234" s="1" t="str">
        <f>IF(AND(S234 = "Q", IF(ISNA(VLOOKUP((B234&amp;C234),Autos!C:C,1,FALSE)), "Not in Auto",)),"Check", "No need")</f>
        <v>No need</v>
      </c>
    </row>
    <row r="235" spans="1:20" x14ac:dyDescent="0.2">
      <c r="A235" t="str">
        <f t="shared" si="3"/>
        <v>Txai ANGLIN400m</v>
      </c>
      <c r="B235" t="s">
        <v>214</v>
      </c>
      <c r="C235" s="5" t="s">
        <v>26</v>
      </c>
      <c r="D235" s="5">
        <v>44671</v>
      </c>
      <c r="E235">
        <v>996</v>
      </c>
      <c r="F235" s="2">
        <v>14</v>
      </c>
      <c r="G235">
        <v>1006</v>
      </c>
      <c r="H235">
        <v>999</v>
      </c>
      <c r="I235">
        <v>983</v>
      </c>
      <c r="J235">
        <v>966</v>
      </c>
      <c r="K235">
        <v>965</v>
      </c>
      <c r="L235" s="5">
        <v>44486</v>
      </c>
      <c r="M235" s="5">
        <v>44625</v>
      </c>
      <c r="N235" s="5">
        <v>44576</v>
      </c>
      <c r="O235" s="5">
        <v>44548</v>
      </c>
      <c r="P235" s="56">
        <v>44303</v>
      </c>
      <c r="Q235" s="39">
        <f>RANK(E235,$E$3:$E$1048576)</f>
        <v>231</v>
      </c>
      <c r="R235" s="2">
        <f>VLOOKUP(C235,Quals!$A$25:$C$45,3,FALSE)</f>
        <v>1152</v>
      </c>
      <c r="S235" s="2" t="str">
        <f>IF(OR(AND(G235&gt;=R235,L235&gt;=Quals!$F$3,L235&lt;=Quals!$H$3), OR(AND(H235&gt;=R235,M235&gt;=Quals!$F$3,M235&lt;=Quals!$H$3), OR(AND(I235&gt;=R235,N235&gt;=Quals!$F$3,N235&lt;=Quals!$H$3), OR(AND(J235&gt;=R235,O235&gt;=Quals!$F$3,O235&lt;=Quals!$H$3), OR(AND(K235&gt;=R235,P235&gt;=Quals!$F$3,P235&lt;=Quals!$H$3)))))),"Q","")</f>
        <v/>
      </c>
      <c r="T235" s="1" t="str">
        <f>IF(AND(S235 = "Q", IF(ISNA(VLOOKUP((B235&amp;C235),Autos!C:C,1,FALSE)), "Not in Auto",)),"Check", "No need")</f>
        <v>No need</v>
      </c>
    </row>
    <row r="236" spans="1:20" x14ac:dyDescent="0.2">
      <c r="A236" t="str">
        <f t="shared" si="3"/>
        <v>Sophie COUGHLIN3000msc</v>
      </c>
      <c r="B236" t="s">
        <v>303</v>
      </c>
      <c r="C236" s="5" t="s">
        <v>34</v>
      </c>
      <c r="D236" s="5">
        <v>37286</v>
      </c>
      <c r="E236">
        <v>995</v>
      </c>
      <c r="F236" s="2">
        <v>16</v>
      </c>
      <c r="G236">
        <v>1025</v>
      </c>
      <c r="H236">
        <v>984</v>
      </c>
      <c r="I236">
        <v>958</v>
      </c>
      <c r="L236" s="5">
        <v>44612</v>
      </c>
      <c r="M236" s="5">
        <v>44590</v>
      </c>
      <c r="N236" s="5">
        <v>44300</v>
      </c>
      <c r="O236" s="5"/>
      <c r="P236" s="56"/>
      <c r="Q236" s="39">
        <f>RANK(E236,$E$3:$E$1048576)</f>
        <v>234</v>
      </c>
      <c r="R236" s="2">
        <f>VLOOKUP(C236,Quals!$A$25:$C$45,3,FALSE)</f>
        <v>1169</v>
      </c>
      <c r="S236" s="2" t="str">
        <f>IF(OR(AND(G236&gt;=R236,L236&gt;=Quals!$F$3,L236&lt;=Quals!$H$3), OR(AND(H236&gt;=R236,M236&gt;=Quals!$F$3,M236&lt;=Quals!$H$3), OR(AND(I236&gt;=R236,N236&gt;=Quals!$F$3,N236&lt;=Quals!$H$3), OR(AND(J236&gt;=R236,O236&gt;=Quals!$F$3,O236&lt;=Quals!$H$3), OR(AND(K236&gt;=R236,P236&gt;=Quals!$F$3,P236&lt;=Quals!$H$3)))))),"Q","")</f>
        <v/>
      </c>
      <c r="T236" s="1" t="str">
        <f>IF(AND(S236 = "Q", IF(ISNA(VLOOKUP((B236&amp;C236),Autos!C:C,1,FALSE)), "Not in Auto",)),"Check", "No need")</f>
        <v>No need</v>
      </c>
    </row>
    <row r="237" spans="1:20" x14ac:dyDescent="0.2">
      <c r="A237" t="str">
        <f t="shared" si="3"/>
        <v>Rosie WEBER10000m</v>
      </c>
      <c r="B237" t="s">
        <v>329</v>
      </c>
      <c r="C237" s="6" t="s">
        <v>30</v>
      </c>
      <c r="D237" s="5">
        <v>34040</v>
      </c>
      <c r="E237">
        <v>995</v>
      </c>
      <c r="F237" s="2">
        <v>18</v>
      </c>
      <c r="G237">
        <v>1005</v>
      </c>
      <c r="H237">
        <v>980</v>
      </c>
      <c r="L237" s="5">
        <v>44318</v>
      </c>
      <c r="M237" s="5">
        <v>44527</v>
      </c>
      <c r="N237" s="5"/>
      <c r="O237" s="5"/>
      <c r="P237" s="56"/>
      <c r="Q237" s="39">
        <f>RANK(E237,$E$3:$E$1048576)</f>
        <v>234</v>
      </c>
      <c r="R237" s="2">
        <f>VLOOKUP(C237,Quals!$A$25:$C$45,3,FALSE)</f>
        <v>1171</v>
      </c>
      <c r="S237" s="2" t="str">
        <f>IF(OR(AND(G237&gt;=R237,L237&gt;=Quals!$F$3,L237&lt;=Quals!$H$3), OR(AND(H237&gt;=R237,M237&gt;=Quals!$F$3,M237&lt;=Quals!$H$3), OR(AND(I237&gt;=R237,N237&gt;=Quals!$F$3,N237&lt;=Quals!$H$3), OR(AND(J237&gt;=R237,O237&gt;=Quals!$F$3,O237&lt;=Quals!$H$3), OR(AND(K237&gt;=R237,P237&gt;=Quals!$F$3,P237&lt;=Quals!$H$3)))))),"Q","")</f>
        <v/>
      </c>
      <c r="T237" s="1" t="str">
        <f>IF(AND(S237 = "Q", IF(ISNA(VLOOKUP((B237&amp;C237),Autos!C:C,1,FALSE)), "Not in Auto",)),"Check", "No need")</f>
        <v>No need</v>
      </c>
    </row>
    <row r="238" spans="1:20" x14ac:dyDescent="0.2">
      <c r="A238" t="str">
        <f t="shared" si="3"/>
        <v>Ashley SPENCER400mh</v>
      </c>
      <c r="B238" t="s">
        <v>233</v>
      </c>
      <c r="C238" s="5" t="s">
        <v>33</v>
      </c>
      <c r="D238" s="5">
        <v>37876</v>
      </c>
      <c r="E238">
        <v>995</v>
      </c>
      <c r="F238" s="2">
        <v>10</v>
      </c>
      <c r="G238">
        <v>996</v>
      </c>
      <c r="H238">
        <v>993</v>
      </c>
      <c r="I238">
        <v>983</v>
      </c>
      <c r="J238">
        <v>970</v>
      </c>
      <c r="K238">
        <v>965</v>
      </c>
      <c r="L238" s="5">
        <v>44631</v>
      </c>
      <c r="M238" s="5">
        <v>44301</v>
      </c>
      <c r="N238" s="5">
        <v>44287</v>
      </c>
      <c r="O238" s="5">
        <v>44617</v>
      </c>
      <c r="P238" s="56">
        <v>44596</v>
      </c>
      <c r="Q238" s="39">
        <f>RANK(E238,$E$3:$E$1048576)</f>
        <v>234</v>
      </c>
      <c r="R238" s="2">
        <f>VLOOKUP(C238,Quals!$A$25:$C$45,3,FALSE)</f>
        <v>1160</v>
      </c>
      <c r="S238" s="2" t="str">
        <f>IF(OR(AND(G238&gt;=R238,L238&gt;=Quals!$F$3,L238&lt;=Quals!$H$3), OR(AND(H238&gt;=R238,M238&gt;=Quals!$F$3,M238&lt;=Quals!$H$3), OR(AND(I238&gt;=R238,N238&gt;=Quals!$F$3,N238&lt;=Quals!$H$3), OR(AND(J238&gt;=R238,O238&gt;=Quals!$F$3,O238&lt;=Quals!$H$3), OR(AND(K238&gt;=R238,P238&gt;=Quals!$F$3,P238&lt;=Quals!$H$3)))))),"Q","")</f>
        <v/>
      </c>
      <c r="T238" s="1" t="str">
        <f>IF(AND(S238 = "Q", IF(ISNA(VLOOKUP((B238&amp;C238),Autos!C:C,1,FALSE)), "Not in Auto",)),"Check", "No need")</f>
        <v>No need</v>
      </c>
    </row>
    <row r="239" spans="1:20" x14ac:dyDescent="0.2">
      <c r="A239" t="str">
        <f t="shared" si="3"/>
        <v>Stephanie RATCLIFFEhammer-throw</v>
      </c>
      <c r="B239" t="s">
        <v>475</v>
      </c>
      <c r="C239" s="6" t="s">
        <v>42</v>
      </c>
      <c r="D239" s="5">
        <v>36889</v>
      </c>
      <c r="E239">
        <v>995</v>
      </c>
      <c r="F239" s="2">
        <v>2</v>
      </c>
      <c r="G239">
        <v>961</v>
      </c>
      <c r="H239">
        <v>929</v>
      </c>
      <c r="I239">
        <v>937</v>
      </c>
      <c r="J239">
        <v>951</v>
      </c>
      <c r="K239">
        <v>946</v>
      </c>
      <c r="L239" s="5">
        <v>44303</v>
      </c>
      <c r="M239" s="5">
        <v>43644</v>
      </c>
      <c r="N239" s="5">
        <v>44280</v>
      </c>
      <c r="O239" s="5">
        <v>44296</v>
      </c>
      <c r="P239" s="56">
        <v>44626</v>
      </c>
      <c r="Q239" s="39">
        <f>RANK(E239,$E$3:$E$1048576)</f>
        <v>234</v>
      </c>
      <c r="R239" s="2">
        <f>VLOOKUP(C239,Quals!$A$25:$C$45,3,FALSE)</f>
        <v>1134</v>
      </c>
      <c r="S239" s="2" t="str">
        <f>IF(OR(AND(G239&gt;=R239,L239&gt;=Quals!$F$3,L239&lt;=Quals!$H$3), OR(AND(H239&gt;=R239,M239&gt;=Quals!$F$3,M239&lt;=Quals!$H$3), OR(AND(I239&gt;=R239,N239&gt;=Quals!$F$3,N239&lt;=Quals!$H$3), OR(AND(J239&gt;=R239,O239&gt;=Quals!$F$3,O239&lt;=Quals!$H$3), OR(AND(K239&gt;=R239,P239&gt;=Quals!$F$3,P239&lt;=Quals!$H$3)))))),"Q","")</f>
        <v/>
      </c>
      <c r="T239" s="1" t="str">
        <f>IF(AND(S239 = "Q", IF(ISNA(VLOOKUP((B239&amp;C239),Autos!C:C,1,FALSE)), "Not in Auto",)),"Check", "No need")</f>
        <v>No need</v>
      </c>
    </row>
    <row r="240" spans="1:20" x14ac:dyDescent="0.2">
      <c r="A240" t="str">
        <f t="shared" si="3"/>
        <v>Hayley KITCHING1500m</v>
      </c>
      <c r="B240" t="s">
        <v>247</v>
      </c>
      <c r="C240" s="5" t="s">
        <v>28</v>
      </c>
      <c r="D240" s="5">
        <v>38256</v>
      </c>
      <c r="E240">
        <v>994</v>
      </c>
      <c r="F240" s="2">
        <v>13</v>
      </c>
      <c r="G240">
        <v>1050</v>
      </c>
      <c r="H240">
        <v>1003</v>
      </c>
      <c r="I240">
        <v>986</v>
      </c>
      <c r="J240">
        <v>982</v>
      </c>
      <c r="K240">
        <v>907</v>
      </c>
      <c r="L240" s="5">
        <v>44618</v>
      </c>
      <c r="M240" s="5">
        <v>44590</v>
      </c>
      <c r="N240" s="5">
        <v>44542</v>
      </c>
      <c r="O240" s="5">
        <v>44303</v>
      </c>
      <c r="P240" s="56">
        <v>44302</v>
      </c>
      <c r="Q240" s="39">
        <f>RANK(E240,$E$3:$E$1048576)</f>
        <v>238</v>
      </c>
      <c r="R240" s="2">
        <f>VLOOKUP(C240,Quals!$A$25:$C$45,3,FALSE)</f>
        <v>1172</v>
      </c>
      <c r="S240" s="2" t="str">
        <f>IF(OR(AND(G240&gt;=R240,L240&gt;=Quals!$F$3,L240&lt;=Quals!$H$3), OR(AND(H240&gt;=R240,M240&gt;=Quals!$F$3,M240&lt;=Quals!$H$3), OR(AND(I240&gt;=R240,N240&gt;=Quals!$F$3,N240&lt;=Quals!$H$3), OR(AND(J240&gt;=R240,O240&gt;=Quals!$F$3,O240&lt;=Quals!$H$3), OR(AND(K240&gt;=R240,P240&gt;=Quals!$F$3,P240&lt;=Quals!$H$3)))))),"Q","")</f>
        <v/>
      </c>
      <c r="T240" s="1" t="str">
        <f>IF(AND(S240 = "Q", IF(ISNA(VLOOKUP((B240&amp;C240),Autos!C:C,1,FALSE)), "Not in Auto",)),"Check", "No need")</f>
        <v>No need</v>
      </c>
    </row>
    <row r="241" spans="1:20" x14ac:dyDescent="0.2">
      <c r="A241" t="str">
        <f t="shared" si="3"/>
        <v>Tamara CARVOLTHmarathon</v>
      </c>
      <c r="B241" t="s">
        <v>502</v>
      </c>
      <c r="C241" s="5" t="s">
        <v>82</v>
      </c>
      <c r="D241" s="5">
        <v>33071</v>
      </c>
      <c r="E241">
        <v>994</v>
      </c>
      <c r="F241" s="2">
        <v>11</v>
      </c>
      <c r="G241">
        <v>1002</v>
      </c>
      <c r="H241">
        <v>985</v>
      </c>
      <c r="L241" s="5">
        <v>44283</v>
      </c>
      <c r="M241" s="5">
        <v>44353</v>
      </c>
      <c r="N241" s="5"/>
      <c r="O241" s="5"/>
      <c r="P241" s="56"/>
      <c r="Q241" s="39">
        <f>RANK(E241,$E$3:$E$1048576)</f>
        <v>238</v>
      </c>
      <c r="R241" s="2" t="str">
        <f>VLOOKUP(C241,Quals!$A$25:$C$45,3,FALSE)</f>
        <v>Discr.</v>
      </c>
      <c r="S241" s="2" t="str">
        <f>IF(OR(AND(G241&gt;=R241,L241&gt;=Quals!$F$3,L241&lt;=Quals!$H$3), OR(AND(H241&gt;=R241,M241&gt;=Quals!$F$3,M241&lt;=Quals!$H$3), OR(AND(I241&gt;=R241,N241&gt;=Quals!$F$3,N241&lt;=Quals!$H$3), OR(AND(J241&gt;=R241,O241&gt;=Quals!$F$3,O241&lt;=Quals!$H$3), OR(AND(K241&gt;=R241,P241&gt;=Quals!$F$3,P241&lt;=Quals!$H$3)))))),"Q","")</f>
        <v/>
      </c>
      <c r="T241" s="1" t="str">
        <f>IF(AND(S241 = "Q", IF(ISNA(VLOOKUP((B241&amp;C241),Autos!C:C,1,FALSE)), "Not in Auto",)),"Check", "No need")</f>
        <v>No need</v>
      </c>
    </row>
    <row r="242" spans="1:20" x14ac:dyDescent="0.2">
      <c r="A242" t="str">
        <f t="shared" si="3"/>
        <v>Katie SMEE100m</v>
      </c>
      <c r="B242" t="s">
        <v>138</v>
      </c>
      <c r="C242" s="6" t="s">
        <v>2</v>
      </c>
      <c r="D242" s="5">
        <v>35755</v>
      </c>
      <c r="E242">
        <v>992</v>
      </c>
      <c r="F242" s="2">
        <v>37</v>
      </c>
      <c r="G242">
        <v>1023</v>
      </c>
      <c r="H242">
        <v>1036</v>
      </c>
      <c r="I242">
        <v>970</v>
      </c>
      <c r="J242">
        <v>957</v>
      </c>
      <c r="K242">
        <v>937</v>
      </c>
      <c r="L242" s="5">
        <v>44611</v>
      </c>
      <c r="M242" s="5">
        <v>44611</v>
      </c>
      <c r="N242" s="5">
        <v>44528</v>
      </c>
      <c r="O242" s="5">
        <v>44610</v>
      </c>
      <c r="P242" s="56">
        <v>44583</v>
      </c>
      <c r="Q242" s="39">
        <f>RANK(E242,$E$3:$E$1048576)</f>
        <v>240</v>
      </c>
      <c r="R242" s="2">
        <f>VLOOKUP(C242,Quals!$A$25:$C$45,3,FALSE)</f>
        <v>1167</v>
      </c>
      <c r="S242" s="2" t="str">
        <f>IF(OR(AND(G242&gt;=R242,L242&gt;=Quals!$F$3,L242&lt;=Quals!$H$3), OR(AND(H242&gt;=R242,M242&gt;=Quals!$F$3,M242&lt;=Quals!$H$3), OR(AND(I242&gt;=R242,N242&gt;=Quals!$F$3,N242&lt;=Quals!$H$3), OR(AND(J242&gt;=R242,O242&gt;=Quals!$F$3,O242&lt;=Quals!$H$3), OR(AND(K242&gt;=R242,P242&gt;=Quals!$F$3,P242&lt;=Quals!$H$3)))))),"Q","")</f>
        <v/>
      </c>
      <c r="T242" s="1" t="str">
        <f>IF(AND(S242 = "Q", IF(ISNA(VLOOKUP((B242&amp;C242),Autos!C:C,1,FALSE)), "Not in Auto",)),"Check", "No need")</f>
        <v>No need</v>
      </c>
    </row>
    <row r="243" spans="1:20" x14ac:dyDescent="0.2">
      <c r="A243" t="str">
        <f t="shared" si="3"/>
        <v>Elly BUCKHOLZ100m</v>
      </c>
      <c r="B243" t="s">
        <v>129</v>
      </c>
      <c r="C243" s="5" t="s">
        <v>2</v>
      </c>
      <c r="D243" s="5">
        <v>37181</v>
      </c>
      <c r="E243">
        <v>992</v>
      </c>
      <c r="F243" s="2">
        <v>38</v>
      </c>
      <c r="G243">
        <v>1005</v>
      </c>
      <c r="H243">
        <v>1003</v>
      </c>
      <c r="I243">
        <v>992</v>
      </c>
      <c r="J243">
        <v>976</v>
      </c>
      <c r="K243">
        <v>978</v>
      </c>
      <c r="L243" s="5">
        <v>44548</v>
      </c>
      <c r="M243" s="5">
        <v>44569</v>
      </c>
      <c r="N243" s="5">
        <v>44282</v>
      </c>
      <c r="O243" s="5">
        <v>44576</v>
      </c>
      <c r="P243" s="56">
        <v>44534</v>
      </c>
      <c r="Q243" s="39">
        <f>RANK(E243,$E$3:$E$1048576)</f>
        <v>240</v>
      </c>
      <c r="R243" s="2">
        <f>VLOOKUP(C243,Quals!$A$25:$C$45,3,FALSE)</f>
        <v>1167</v>
      </c>
      <c r="S243" s="2" t="str">
        <f>IF(OR(AND(G243&gt;=R243,L243&gt;=Quals!$F$3,L243&lt;=Quals!$H$3), OR(AND(H243&gt;=R243,M243&gt;=Quals!$F$3,M243&lt;=Quals!$H$3), OR(AND(I243&gt;=R243,N243&gt;=Quals!$F$3,N243&lt;=Quals!$H$3), OR(AND(J243&gt;=R243,O243&gt;=Quals!$F$3,O243&lt;=Quals!$H$3), OR(AND(K243&gt;=R243,P243&gt;=Quals!$F$3,P243&lt;=Quals!$H$3)))))),"Q","")</f>
        <v/>
      </c>
      <c r="T243" s="1" t="str">
        <f>IF(AND(S243 = "Q", IF(ISNA(VLOOKUP((B243&amp;C243),Autos!C:C,1,FALSE)), "Not in Auto",)),"Check", "No need")</f>
        <v>No need</v>
      </c>
    </row>
    <row r="244" spans="1:20" x14ac:dyDescent="0.2">
      <c r="A244" t="str">
        <f t="shared" si="3"/>
        <v>Georgia FICHARDT100mh</v>
      </c>
      <c r="B244" t="s">
        <v>956</v>
      </c>
      <c r="C244" s="5" t="s">
        <v>32</v>
      </c>
      <c r="D244" s="5">
        <v>38038</v>
      </c>
      <c r="E244">
        <v>992</v>
      </c>
      <c r="F244" s="2">
        <v>12</v>
      </c>
      <c r="G244">
        <v>993</v>
      </c>
      <c r="H244">
        <v>977</v>
      </c>
      <c r="I244">
        <v>982</v>
      </c>
      <c r="J244">
        <v>976</v>
      </c>
      <c r="K244">
        <v>963</v>
      </c>
      <c r="L244" s="5">
        <v>44625</v>
      </c>
      <c r="M244" s="5">
        <v>44632</v>
      </c>
      <c r="N244" s="5">
        <v>44617</v>
      </c>
      <c r="O244" s="5">
        <v>44612</v>
      </c>
      <c r="P244" s="56">
        <v>44617</v>
      </c>
      <c r="Q244" s="39">
        <f>RANK(E244,$E$3:$E$1048576)</f>
        <v>240</v>
      </c>
      <c r="R244" s="2">
        <f>VLOOKUP(C244,Quals!$A$25:$C$45,3,FALSE)</f>
        <v>1171</v>
      </c>
      <c r="S244" s="2" t="str">
        <f>IF(OR(AND(G244&gt;=R244,L244&gt;=Quals!$F$3,L244&lt;=Quals!$H$3), OR(AND(H244&gt;=R244,M244&gt;=Quals!$F$3,M244&lt;=Quals!$H$3), OR(AND(I244&gt;=R244,N244&gt;=Quals!$F$3,N244&lt;=Quals!$H$3), OR(AND(J244&gt;=R244,O244&gt;=Quals!$F$3,O244&lt;=Quals!$H$3), OR(AND(K244&gt;=R244,P244&gt;=Quals!$F$3,P244&lt;=Quals!$H$3)))))),"Q","")</f>
        <v/>
      </c>
      <c r="T244" s="1" t="str">
        <f>IF(AND(S244 = "Q", IF(ISNA(VLOOKUP((B244&amp;C244),Autos!C:C,1,FALSE)), "Not in Auto",)),"Check", "No need")</f>
        <v>No need</v>
      </c>
    </row>
    <row r="245" spans="1:20" x14ac:dyDescent="0.2">
      <c r="A245" t="str">
        <f t="shared" si="3"/>
        <v>Vanessa WILSONmarathon</v>
      </c>
      <c r="B245" t="s">
        <v>332</v>
      </c>
      <c r="C245" s="5" t="s">
        <v>82</v>
      </c>
      <c r="D245" s="5">
        <v>1981</v>
      </c>
      <c r="E245">
        <v>992</v>
      </c>
      <c r="F245" s="2">
        <v>12</v>
      </c>
      <c r="G245">
        <v>1033</v>
      </c>
      <c r="H245">
        <v>951</v>
      </c>
      <c r="L245" s="5">
        <v>44542</v>
      </c>
      <c r="M245" s="5">
        <v>44297</v>
      </c>
      <c r="N245" s="5"/>
      <c r="O245" s="5"/>
      <c r="P245" s="56"/>
      <c r="Q245" s="39">
        <f>RANK(E245,$E$3:$E$1048576)</f>
        <v>240</v>
      </c>
      <c r="R245" s="2" t="str">
        <f>VLOOKUP(C245,Quals!$A$25:$C$45,3,FALSE)</f>
        <v>Discr.</v>
      </c>
      <c r="S245" s="2" t="str">
        <f>IF(OR(AND(G245&gt;=R245,L245&gt;=Quals!$F$3,L245&lt;=Quals!$H$3), OR(AND(H245&gt;=R245,M245&gt;=Quals!$F$3,M245&lt;=Quals!$H$3), OR(AND(I245&gt;=R245,N245&gt;=Quals!$F$3,N245&lt;=Quals!$H$3), OR(AND(J245&gt;=R245,O245&gt;=Quals!$F$3,O245&lt;=Quals!$H$3), OR(AND(K245&gt;=R245,P245&gt;=Quals!$F$3,P245&lt;=Quals!$H$3)))))),"Q","")</f>
        <v/>
      </c>
      <c r="T245" s="1" t="str">
        <f>IF(AND(S245 = "Q", IF(ISNA(VLOOKUP((B245&amp;C245),Autos!C:C,1,FALSE)), "Not in Auto",)),"Check", "No need")</f>
        <v>No need</v>
      </c>
    </row>
    <row r="246" spans="1:20" x14ac:dyDescent="0.2">
      <c r="A246" t="str">
        <f t="shared" si="3"/>
        <v>Zara HAGAN100m</v>
      </c>
      <c r="B246" t="s">
        <v>149</v>
      </c>
      <c r="C246" s="6" t="s">
        <v>2</v>
      </c>
      <c r="D246" s="5">
        <v>44762</v>
      </c>
      <c r="E246">
        <v>991</v>
      </c>
      <c r="F246" s="2">
        <v>39</v>
      </c>
      <c r="G246">
        <v>1013</v>
      </c>
      <c r="H246">
        <v>973</v>
      </c>
      <c r="I246">
        <v>974</v>
      </c>
      <c r="J246">
        <v>980</v>
      </c>
      <c r="K246">
        <v>976</v>
      </c>
      <c r="L246" s="5">
        <v>44625</v>
      </c>
      <c r="M246" s="5">
        <v>44499</v>
      </c>
      <c r="N246" s="5">
        <v>44601</v>
      </c>
      <c r="O246" s="5">
        <v>44611</v>
      </c>
      <c r="P246" s="56">
        <v>44527</v>
      </c>
      <c r="Q246" s="39">
        <f>RANK(E246,$E$3:$E$1048576)</f>
        <v>244</v>
      </c>
      <c r="R246" s="2">
        <f>VLOOKUP(C246,Quals!$A$25:$C$45,3,FALSE)</f>
        <v>1167</v>
      </c>
      <c r="S246" s="2" t="str">
        <f>IF(OR(AND(G246&gt;=R246,L246&gt;=Quals!$F$3,L246&lt;=Quals!$H$3), OR(AND(H246&gt;=R246,M246&gt;=Quals!$F$3,M246&lt;=Quals!$H$3), OR(AND(I246&gt;=R246,N246&gt;=Quals!$F$3,N246&lt;=Quals!$H$3), OR(AND(J246&gt;=R246,O246&gt;=Quals!$F$3,O246&lt;=Quals!$H$3), OR(AND(K246&gt;=R246,P246&gt;=Quals!$F$3,P246&lt;=Quals!$H$3)))))),"Q","")</f>
        <v/>
      </c>
      <c r="T246" s="1" t="str">
        <f>IF(AND(S246 = "Q", IF(ISNA(VLOOKUP((B246&amp;C246),Autos!C:C,1,FALSE)), "Not in Auto",)),"Check", "No need")</f>
        <v>No need</v>
      </c>
    </row>
    <row r="247" spans="1:20" x14ac:dyDescent="0.2">
      <c r="A247" t="str">
        <f t="shared" si="3"/>
        <v>Raphaela CORNEYpole-vault</v>
      </c>
      <c r="B247" t="s">
        <v>435</v>
      </c>
      <c r="C247" s="5" t="s">
        <v>36</v>
      </c>
      <c r="D247" s="5">
        <v>36960</v>
      </c>
      <c r="E247">
        <v>991</v>
      </c>
      <c r="F247" s="2">
        <v>7</v>
      </c>
      <c r="G247">
        <v>975</v>
      </c>
      <c r="H247">
        <v>994</v>
      </c>
      <c r="I247">
        <v>944</v>
      </c>
      <c r="J247">
        <v>960</v>
      </c>
      <c r="K247">
        <v>944</v>
      </c>
      <c r="L247" s="5">
        <v>44632</v>
      </c>
      <c r="M247" s="5">
        <v>44582</v>
      </c>
      <c r="N247" s="5">
        <v>44303</v>
      </c>
      <c r="O247" s="5">
        <v>44576</v>
      </c>
      <c r="P247" s="56">
        <v>44276</v>
      </c>
      <c r="Q247" s="39">
        <f>RANK(E247,$E$3:$E$1048576)</f>
        <v>244</v>
      </c>
      <c r="R247" s="2">
        <f>VLOOKUP(C247,Quals!$A$25:$C$45,3,FALSE)</f>
        <v>1177</v>
      </c>
      <c r="S247" s="2" t="str">
        <f>IF(OR(AND(G247&gt;=R247,L247&gt;=Quals!$F$3,L247&lt;=Quals!$H$3), OR(AND(H247&gt;=R247,M247&gt;=Quals!$F$3,M247&lt;=Quals!$H$3), OR(AND(I247&gt;=R247,N247&gt;=Quals!$F$3,N247&lt;=Quals!$H$3), OR(AND(J247&gt;=R247,O247&gt;=Quals!$F$3,O247&lt;=Quals!$H$3), OR(AND(K247&gt;=R247,P247&gt;=Quals!$F$3,P247&lt;=Quals!$H$3)))))),"Q","")</f>
        <v/>
      </c>
      <c r="T247" s="1" t="str">
        <f>IF(AND(S247 = "Q", IF(ISNA(VLOOKUP((B247&amp;C247),Autos!C:C,1,FALSE)), "Not in Auto",)),"Check", "No need")</f>
        <v>No need</v>
      </c>
    </row>
    <row r="248" spans="1:20" x14ac:dyDescent="0.2">
      <c r="A248" t="str">
        <f t="shared" si="3"/>
        <v>Connie MURRAY100m</v>
      </c>
      <c r="B248" t="s">
        <v>140</v>
      </c>
      <c r="C248" s="5" t="s">
        <v>2</v>
      </c>
      <c r="D248" s="5">
        <v>1999</v>
      </c>
      <c r="E248">
        <v>990</v>
      </c>
      <c r="F248" s="2">
        <v>40</v>
      </c>
      <c r="G248">
        <v>1003</v>
      </c>
      <c r="H248">
        <v>986</v>
      </c>
      <c r="I248">
        <v>978</v>
      </c>
      <c r="J248">
        <v>966</v>
      </c>
      <c r="K248">
        <v>980</v>
      </c>
      <c r="L248" s="5">
        <v>44534</v>
      </c>
      <c r="M248" s="5">
        <v>44601</v>
      </c>
      <c r="N248" s="5">
        <v>44538</v>
      </c>
      <c r="O248" s="5">
        <v>44586</v>
      </c>
      <c r="P248" s="56">
        <v>44527</v>
      </c>
      <c r="Q248" s="39">
        <f>RANK(E248,$E$3:$E$1048576)</f>
        <v>246</v>
      </c>
      <c r="R248" s="2">
        <f>VLOOKUP(C248,Quals!$A$25:$C$45,3,FALSE)</f>
        <v>1167</v>
      </c>
      <c r="S248" s="2" t="str">
        <f>IF(OR(AND(G248&gt;=R248,L248&gt;=Quals!$F$3,L248&lt;=Quals!$H$3), OR(AND(H248&gt;=R248,M248&gt;=Quals!$F$3,M248&lt;=Quals!$H$3), OR(AND(I248&gt;=R248,N248&gt;=Quals!$F$3,N248&lt;=Quals!$H$3), OR(AND(J248&gt;=R248,O248&gt;=Quals!$F$3,O248&lt;=Quals!$H$3), OR(AND(K248&gt;=R248,P248&gt;=Quals!$F$3,P248&lt;=Quals!$H$3)))))),"Q","")</f>
        <v/>
      </c>
      <c r="T248" s="1" t="str">
        <f>IF(AND(S248 = "Q", IF(ISNA(VLOOKUP((B248&amp;C248),Autos!C:C,1,FALSE)), "Not in Auto",)),"Check", "No need")</f>
        <v>No need</v>
      </c>
    </row>
    <row r="249" spans="1:20" x14ac:dyDescent="0.2">
      <c r="A249" t="str">
        <f t="shared" si="3"/>
        <v>Annabel WHITE10000m</v>
      </c>
      <c r="B249" t="s">
        <v>330</v>
      </c>
      <c r="C249" s="5" t="s">
        <v>30</v>
      </c>
      <c r="E249">
        <v>990</v>
      </c>
      <c r="F249" s="2">
        <v>19</v>
      </c>
      <c r="G249">
        <v>1022</v>
      </c>
      <c r="H249">
        <v>958</v>
      </c>
      <c r="L249" s="5">
        <v>44318</v>
      </c>
      <c r="M249" s="5">
        <v>44222</v>
      </c>
      <c r="N249" s="5"/>
      <c r="O249" s="5"/>
      <c r="P249" s="56"/>
      <c r="Q249" s="39">
        <f>RANK(E249,$E$3:$E$1048576)</f>
        <v>246</v>
      </c>
      <c r="R249" s="2">
        <f>VLOOKUP(C249,Quals!$A$25:$C$45,3,FALSE)</f>
        <v>1171</v>
      </c>
      <c r="S249" s="2" t="str">
        <f>IF(OR(AND(G249&gt;=R249,L249&gt;=Quals!$F$3,L249&lt;=Quals!$H$3), OR(AND(H249&gt;=R249,M249&gt;=Quals!$F$3,M249&lt;=Quals!$H$3), OR(AND(I249&gt;=R249,N249&gt;=Quals!$F$3,N249&lt;=Quals!$H$3), OR(AND(J249&gt;=R249,O249&gt;=Quals!$F$3,O249&lt;=Quals!$H$3), OR(AND(K249&gt;=R249,P249&gt;=Quals!$F$3,P249&lt;=Quals!$H$3)))))),"Q","")</f>
        <v/>
      </c>
      <c r="T249" s="1" t="str">
        <f>IF(AND(S249 = "Q", IF(ISNA(VLOOKUP((B249&amp;C249),Autos!C:C,1,FALSE)), "Not in Auto",)),"Check", "No need")</f>
        <v>No need</v>
      </c>
    </row>
    <row r="250" spans="1:20" x14ac:dyDescent="0.2">
      <c r="A250" t="str">
        <f t="shared" si="3"/>
        <v>Margaret GAYENlong-jump</v>
      </c>
      <c r="B250" t="s">
        <v>348</v>
      </c>
      <c r="C250" s="5" t="s">
        <v>37</v>
      </c>
      <c r="D250" s="5">
        <v>34525</v>
      </c>
      <c r="E250">
        <v>990</v>
      </c>
      <c r="F250" s="2">
        <v>16</v>
      </c>
      <c r="G250">
        <v>1020</v>
      </c>
      <c r="H250">
        <v>975</v>
      </c>
      <c r="I250">
        <v>968</v>
      </c>
      <c r="J250">
        <v>975</v>
      </c>
      <c r="K250">
        <v>942</v>
      </c>
      <c r="L250" s="5">
        <v>44611</v>
      </c>
      <c r="M250" s="5">
        <v>44541</v>
      </c>
      <c r="N250" s="5">
        <v>44590</v>
      </c>
      <c r="O250" s="5">
        <v>44570</v>
      </c>
      <c r="P250" s="56">
        <v>44520</v>
      </c>
      <c r="Q250" s="39">
        <f>RANK(E250,$E$3:$E$1048576)</f>
        <v>246</v>
      </c>
      <c r="R250" s="2">
        <f>VLOOKUP(C250,Quals!$A$25:$C$45,3,FALSE)</f>
        <v>1178</v>
      </c>
      <c r="S250" s="2" t="str">
        <f>IF(OR(AND(G250&gt;=R250,L250&gt;=Quals!$F$3,L250&lt;=Quals!$H$3), OR(AND(H250&gt;=R250,M250&gt;=Quals!$F$3,M250&lt;=Quals!$H$3), OR(AND(I250&gt;=R250,N250&gt;=Quals!$F$3,N250&lt;=Quals!$H$3), OR(AND(J250&gt;=R250,O250&gt;=Quals!$F$3,O250&lt;=Quals!$H$3), OR(AND(K250&gt;=R250,P250&gt;=Quals!$F$3,P250&lt;=Quals!$H$3)))))),"Q","")</f>
        <v/>
      </c>
      <c r="T250" s="1" t="str">
        <f>IF(AND(S250 = "Q", IF(ISNA(VLOOKUP((B250&amp;C250),Autos!C:C,1,FALSE)), "Not in Auto",)),"Check", "No need")</f>
        <v>No need</v>
      </c>
    </row>
    <row r="251" spans="1:20" x14ac:dyDescent="0.2">
      <c r="A251" t="str">
        <f t="shared" si="3"/>
        <v>Gabrielle BINGHAM100m</v>
      </c>
      <c r="B251" t="s">
        <v>145</v>
      </c>
      <c r="C251" s="5" t="s">
        <v>2</v>
      </c>
      <c r="D251" s="5">
        <v>44612</v>
      </c>
      <c r="E251">
        <v>989</v>
      </c>
      <c r="F251" s="2">
        <v>41</v>
      </c>
      <c r="G251">
        <v>1005</v>
      </c>
      <c r="H251">
        <v>993</v>
      </c>
      <c r="I251">
        <v>990</v>
      </c>
      <c r="J251">
        <v>990</v>
      </c>
      <c r="K251">
        <v>970</v>
      </c>
      <c r="L251" s="5">
        <v>44548</v>
      </c>
      <c r="M251" s="5">
        <v>44527</v>
      </c>
      <c r="N251" s="5">
        <v>44590</v>
      </c>
      <c r="O251" s="5">
        <v>44576</v>
      </c>
      <c r="P251" s="56">
        <v>44590</v>
      </c>
      <c r="Q251" s="39">
        <f>RANK(E251,$E$3:$E$1048576)</f>
        <v>249</v>
      </c>
      <c r="R251" s="2">
        <f>VLOOKUP(C251,Quals!$A$25:$C$45,3,FALSE)</f>
        <v>1167</v>
      </c>
      <c r="S251" s="2" t="str">
        <f>IF(OR(AND(G251&gt;=R251,L251&gt;=Quals!$F$3,L251&lt;=Quals!$H$3), OR(AND(H251&gt;=R251,M251&gt;=Quals!$F$3,M251&lt;=Quals!$H$3), OR(AND(I251&gt;=R251,N251&gt;=Quals!$F$3,N251&lt;=Quals!$H$3), OR(AND(J251&gt;=R251,O251&gt;=Quals!$F$3,O251&lt;=Quals!$H$3), OR(AND(K251&gt;=R251,P251&gt;=Quals!$F$3,P251&lt;=Quals!$H$3)))))),"Q","")</f>
        <v/>
      </c>
      <c r="T251" s="1" t="str">
        <f>IF(AND(S251 = "Q", IF(ISNA(VLOOKUP((B251&amp;C251),Autos!C:C,1,FALSE)), "Not in Auto",)),"Check", "No need")</f>
        <v>No need</v>
      </c>
    </row>
    <row r="252" spans="1:20" x14ac:dyDescent="0.2">
      <c r="A252" t="str">
        <f t="shared" si="3"/>
        <v>Charlotte MCGILLtriple-jump</v>
      </c>
      <c r="B252" t="s">
        <v>399</v>
      </c>
      <c r="C252" s="5" t="s">
        <v>38</v>
      </c>
      <c r="D252" s="5">
        <v>37271</v>
      </c>
      <c r="E252">
        <v>989</v>
      </c>
      <c r="F252" s="2">
        <v>6</v>
      </c>
      <c r="G252">
        <v>967</v>
      </c>
      <c r="H252">
        <v>965</v>
      </c>
      <c r="I252">
        <v>988</v>
      </c>
      <c r="J252">
        <v>984</v>
      </c>
      <c r="K252">
        <v>913</v>
      </c>
      <c r="L252" s="5">
        <v>44632</v>
      </c>
      <c r="M252" s="5">
        <v>44359</v>
      </c>
      <c r="N252" s="5">
        <v>44301</v>
      </c>
      <c r="O252" s="5">
        <v>44282</v>
      </c>
      <c r="P252" s="56">
        <v>44611</v>
      </c>
      <c r="Q252" s="39">
        <f>RANK(E252,$E$3:$E$1048576)</f>
        <v>249</v>
      </c>
      <c r="R252" s="2">
        <f>VLOOKUP(C252,Quals!$A$25:$C$45,3,FALSE)</f>
        <v>1150</v>
      </c>
      <c r="S252" s="2" t="str">
        <f>IF(OR(AND(G252&gt;=R252,L252&gt;=Quals!$F$3,L252&lt;=Quals!$H$3), OR(AND(H252&gt;=R252,M252&gt;=Quals!$F$3,M252&lt;=Quals!$H$3), OR(AND(I252&gt;=R252,N252&gt;=Quals!$F$3,N252&lt;=Quals!$H$3), OR(AND(J252&gt;=R252,O252&gt;=Quals!$F$3,O252&lt;=Quals!$H$3), OR(AND(K252&gt;=R252,P252&gt;=Quals!$F$3,P252&lt;=Quals!$H$3)))))),"Q","")</f>
        <v/>
      </c>
      <c r="T252" s="1" t="str">
        <f>IF(AND(S252 = "Q", IF(ISNA(VLOOKUP((B252&amp;C252),Autos!C:C,1,FALSE)), "Not in Auto",)),"Check", "No need")</f>
        <v>No need</v>
      </c>
    </row>
    <row r="253" spans="1:20" x14ac:dyDescent="0.2">
      <c r="A253" t="str">
        <f t="shared" si="3"/>
        <v>Rosie WEBERmarathon</v>
      </c>
      <c r="B253" t="s">
        <v>329</v>
      </c>
      <c r="C253" s="5" t="s">
        <v>82</v>
      </c>
      <c r="D253" s="5">
        <v>34040</v>
      </c>
      <c r="E253">
        <v>989</v>
      </c>
      <c r="F253" s="2">
        <v>13</v>
      </c>
      <c r="G253">
        <v>1030</v>
      </c>
      <c r="H253">
        <v>948</v>
      </c>
      <c r="L253" s="5">
        <v>44542</v>
      </c>
      <c r="M253" s="5">
        <v>44297</v>
      </c>
      <c r="N253" s="5"/>
      <c r="O253" s="5"/>
      <c r="P253" s="56"/>
      <c r="Q253" s="39">
        <f>RANK(E253,$E$3:$E$1048576)</f>
        <v>249</v>
      </c>
      <c r="R253" s="2" t="str">
        <f>VLOOKUP(C253,Quals!$A$25:$C$45,3,FALSE)</f>
        <v>Discr.</v>
      </c>
      <c r="S253" s="2" t="str">
        <f>IF(OR(AND(G253&gt;=R253,L253&gt;=Quals!$F$3,L253&lt;=Quals!$H$3), OR(AND(H253&gt;=R253,M253&gt;=Quals!$F$3,M253&lt;=Quals!$H$3), OR(AND(I253&gt;=R253,N253&gt;=Quals!$F$3,N253&lt;=Quals!$H$3), OR(AND(J253&gt;=R253,O253&gt;=Quals!$F$3,O253&lt;=Quals!$H$3), OR(AND(K253&gt;=R253,P253&gt;=Quals!$F$3,P253&lt;=Quals!$H$3)))))),"Q","")</f>
        <v/>
      </c>
      <c r="T253" s="1" t="str">
        <f>IF(AND(S253 = "Q", IF(ISNA(VLOOKUP((B253&amp;C253),Autos!C:C,1,FALSE)), "Not in Auto",)),"Check", "No need")</f>
        <v>No need</v>
      </c>
    </row>
    <row r="254" spans="1:20" x14ac:dyDescent="0.2">
      <c r="A254" t="str">
        <f t="shared" si="3"/>
        <v>Emma LEE200m</v>
      </c>
      <c r="B254" t="s">
        <v>131</v>
      </c>
      <c r="C254" s="5" t="s">
        <v>25</v>
      </c>
      <c r="D254" s="5">
        <v>44701</v>
      </c>
      <c r="E254">
        <v>988</v>
      </c>
      <c r="F254" s="2">
        <v>28</v>
      </c>
      <c r="G254">
        <v>1044</v>
      </c>
      <c r="H254">
        <v>1011</v>
      </c>
      <c r="I254">
        <v>990</v>
      </c>
      <c r="J254">
        <v>950</v>
      </c>
      <c r="K254">
        <v>919</v>
      </c>
      <c r="L254" s="5">
        <v>44305</v>
      </c>
      <c r="M254" s="5">
        <v>44527</v>
      </c>
      <c r="N254" s="5">
        <v>44540</v>
      </c>
      <c r="O254" s="5">
        <v>44540</v>
      </c>
      <c r="P254" s="56">
        <v>44305</v>
      </c>
      <c r="Q254" s="39">
        <f>RANK(E254,$E$3:$E$1048576)</f>
        <v>252</v>
      </c>
      <c r="R254" s="2">
        <f>VLOOKUP(C254,Quals!$A$25:$C$45,3,FALSE)</f>
        <v>1155</v>
      </c>
      <c r="S254" s="2" t="str">
        <f>IF(OR(AND(G254&gt;=R254,L254&gt;=Quals!$F$3,L254&lt;=Quals!$H$3), OR(AND(H254&gt;=R254,M254&gt;=Quals!$F$3,M254&lt;=Quals!$H$3), OR(AND(I254&gt;=R254,N254&gt;=Quals!$F$3,N254&lt;=Quals!$H$3), OR(AND(J254&gt;=R254,O254&gt;=Quals!$F$3,O254&lt;=Quals!$H$3), OR(AND(K254&gt;=R254,P254&gt;=Quals!$F$3,P254&lt;=Quals!$H$3)))))),"Q","")</f>
        <v/>
      </c>
      <c r="T254" s="1" t="str">
        <f>IF(AND(S254 = "Q", IF(ISNA(VLOOKUP((B254&amp;C254),Autos!C:C,1,FALSE)), "Not in Auto",)),"Check", "No need")</f>
        <v>No need</v>
      </c>
    </row>
    <row r="255" spans="1:20" x14ac:dyDescent="0.2">
      <c r="A255" t="str">
        <f t="shared" si="3"/>
        <v>Francesca MCDONALD200m</v>
      </c>
      <c r="B255" t="s">
        <v>136</v>
      </c>
      <c r="C255" s="5" t="s">
        <v>25</v>
      </c>
      <c r="D255" s="5">
        <v>37353</v>
      </c>
      <c r="E255">
        <v>988</v>
      </c>
      <c r="F255" s="2">
        <v>29</v>
      </c>
      <c r="G255">
        <v>1007</v>
      </c>
      <c r="H255">
        <v>994</v>
      </c>
      <c r="I255">
        <v>987</v>
      </c>
      <c r="J255">
        <v>983</v>
      </c>
      <c r="K255">
        <v>968</v>
      </c>
      <c r="L255" s="5">
        <v>44506</v>
      </c>
      <c r="M255" s="5">
        <v>44300</v>
      </c>
      <c r="N255" s="5">
        <v>44300</v>
      </c>
      <c r="O255" s="5">
        <v>44527</v>
      </c>
      <c r="P255" s="56">
        <v>44626</v>
      </c>
      <c r="Q255" s="39">
        <f>RANK(E255,$E$3:$E$1048576)</f>
        <v>252</v>
      </c>
      <c r="R255" s="2">
        <f>VLOOKUP(C255,Quals!$A$25:$C$45,3,FALSE)</f>
        <v>1155</v>
      </c>
      <c r="S255" s="2" t="str">
        <f>IF(OR(AND(G255&gt;=R255,L255&gt;=Quals!$F$3,L255&lt;=Quals!$H$3), OR(AND(H255&gt;=R255,M255&gt;=Quals!$F$3,M255&lt;=Quals!$H$3), OR(AND(I255&gt;=R255,N255&gt;=Quals!$F$3,N255&lt;=Quals!$H$3), OR(AND(J255&gt;=R255,O255&gt;=Quals!$F$3,O255&lt;=Quals!$H$3), OR(AND(K255&gt;=R255,P255&gt;=Quals!$F$3,P255&lt;=Quals!$H$3)))))),"Q","")</f>
        <v/>
      </c>
      <c r="T255" s="1" t="str">
        <f>IF(AND(S255 = "Q", IF(ISNA(VLOOKUP((B255&amp;C255),Autos!C:C,1,FALSE)), "Not in Auto",)),"Check", "No need")</f>
        <v>No need</v>
      </c>
    </row>
    <row r="256" spans="1:20" x14ac:dyDescent="0.2">
      <c r="A256" t="str">
        <f t="shared" si="3"/>
        <v>Annie STAPLETONhigh-jump</v>
      </c>
      <c r="B256" t="s">
        <v>421</v>
      </c>
      <c r="C256" s="5" t="s">
        <v>35</v>
      </c>
      <c r="D256" s="5">
        <v>37556</v>
      </c>
      <c r="E256">
        <v>988</v>
      </c>
      <c r="F256" s="2">
        <v>9</v>
      </c>
      <c r="G256">
        <v>1023</v>
      </c>
      <c r="H256">
        <v>965</v>
      </c>
      <c r="I256">
        <v>974</v>
      </c>
      <c r="J256">
        <v>945</v>
      </c>
      <c r="K256">
        <v>926</v>
      </c>
      <c r="L256" s="5">
        <v>44612</v>
      </c>
      <c r="M256" s="5">
        <v>44304</v>
      </c>
      <c r="N256" s="5">
        <v>44568</v>
      </c>
      <c r="O256" s="5">
        <v>44299</v>
      </c>
      <c r="P256" s="56">
        <v>44589</v>
      </c>
      <c r="Q256" s="39">
        <f>RANK(E256,$E$3:$E$1048576)</f>
        <v>252</v>
      </c>
      <c r="R256" s="2">
        <f>VLOOKUP(C256,Quals!$A$25:$C$45,3,FALSE)</f>
        <v>1180</v>
      </c>
      <c r="S256" s="2" t="str">
        <f>IF(OR(AND(G256&gt;=R256,L256&gt;=Quals!$F$3,L256&lt;=Quals!$H$3), OR(AND(H256&gt;=R256,M256&gt;=Quals!$F$3,M256&lt;=Quals!$H$3), OR(AND(I256&gt;=R256,N256&gt;=Quals!$F$3,N256&lt;=Quals!$H$3), OR(AND(J256&gt;=R256,O256&gt;=Quals!$F$3,O256&lt;=Quals!$H$3), OR(AND(K256&gt;=R256,P256&gt;=Quals!$F$3,P256&lt;=Quals!$H$3)))))),"Q","")</f>
        <v/>
      </c>
      <c r="T256" s="1" t="str">
        <f>IF(AND(S256 = "Q", IF(ISNA(VLOOKUP((B256&amp;C256),Autos!C:C,1,FALSE)), "Not in Auto",)),"Check", "No need")</f>
        <v>No need</v>
      </c>
    </row>
    <row r="257" spans="1:20" x14ac:dyDescent="0.2">
      <c r="A257" t="str">
        <f t="shared" si="3"/>
        <v>Sophia CIBEI100mh</v>
      </c>
      <c r="B257" t="s">
        <v>347</v>
      </c>
      <c r="C257" s="6" t="s">
        <v>32</v>
      </c>
      <c r="D257" s="5">
        <v>37340</v>
      </c>
      <c r="E257">
        <v>987</v>
      </c>
      <c r="F257" s="2">
        <v>13</v>
      </c>
      <c r="G257">
        <v>997</v>
      </c>
      <c r="H257">
        <v>989</v>
      </c>
      <c r="I257">
        <v>986</v>
      </c>
      <c r="J257">
        <v>954</v>
      </c>
      <c r="K257">
        <v>961</v>
      </c>
      <c r="L257" s="5">
        <v>44612</v>
      </c>
      <c r="M257" s="5">
        <v>44612</v>
      </c>
      <c r="N257" s="5">
        <v>44299</v>
      </c>
      <c r="O257" s="5">
        <v>44632</v>
      </c>
      <c r="P257" s="56">
        <v>44590</v>
      </c>
      <c r="Q257" s="39">
        <f>RANK(E257,$E$3:$E$1048576)</f>
        <v>255</v>
      </c>
      <c r="R257" s="2">
        <f>VLOOKUP(C257,Quals!$A$25:$C$45,3,FALSE)</f>
        <v>1171</v>
      </c>
      <c r="S257" s="2" t="str">
        <f>IF(OR(AND(G257&gt;=R257,L257&gt;=Quals!$F$3,L257&lt;=Quals!$H$3), OR(AND(H257&gt;=R257,M257&gt;=Quals!$F$3,M257&lt;=Quals!$H$3), OR(AND(I257&gt;=R257,N257&gt;=Quals!$F$3,N257&lt;=Quals!$H$3), OR(AND(J257&gt;=R257,O257&gt;=Quals!$F$3,O257&lt;=Quals!$H$3), OR(AND(K257&gt;=R257,P257&gt;=Quals!$F$3,P257&lt;=Quals!$H$3)))))),"Q","")</f>
        <v/>
      </c>
      <c r="T257" s="1" t="str">
        <f>IF(AND(S257 = "Q", IF(ISNA(VLOOKUP((B257&amp;C257),Autos!C:C,1,FALSE)), "Not in Auto",)),"Check", "No need")</f>
        <v>No need</v>
      </c>
    </row>
    <row r="258" spans="1:20" x14ac:dyDescent="0.2">
      <c r="A258" t="str">
        <f t="shared" si="3"/>
        <v>Alessia WYNNElong-jump</v>
      </c>
      <c r="B258" t="s">
        <v>171</v>
      </c>
      <c r="C258" t="s">
        <v>37</v>
      </c>
      <c r="D258" s="5">
        <v>37970</v>
      </c>
      <c r="E258">
        <v>987</v>
      </c>
      <c r="F258" s="2">
        <v>17</v>
      </c>
      <c r="G258">
        <v>985</v>
      </c>
      <c r="H258">
        <v>979</v>
      </c>
      <c r="I258">
        <v>988</v>
      </c>
      <c r="J258">
        <v>974</v>
      </c>
      <c r="K258">
        <v>969</v>
      </c>
      <c r="L258" s="5">
        <v>44618</v>
      </c>
      <c r="M258" s="5">
        <v>44541</v>
      </c>
      <c r="N258" s="5">
        <v>44541</v>
      </c>
      <c r="O258" s="5">
        <v>44520</v>
      </c>
      <c r="P258" s="56">
        <v>44534</v>
      </c>
      <c r="Q258" s="39">
        <f>RANK(E258,$E$3:$E$1048576)</f>
        <v>255</v>
      </c>
      <c r="R258" s="2">
        <f>VLOOKUP(C258,Quals!$A$25:$C$45,3,FALSE)</f>
        <v>1178</v>
      </c>
      <c r="S258" s="2" t="str">
        <f>IF(OR(AND(G258&gt;=R258,L258&gt;=Quals!$F$3,L258&lt;=Quals!$H$3), OR(AND(H258&gt;=R258,M258&gt;=Quals!$F$3,M258&lt;=Quals!$H$3), OR(AND(I258&gt;=R258,N258&gt;=Quals!$F$3,N258&lt;=Quals!$H$3), OR(AND(J258&gt;=R258,O258&gt;=Quals!$F$3,O258&lt;=Quals!$H$3), OR(AND(K258&gt;=R258,P258&gt;=Quals!$F$3,P258&lt;=Quals!$H$3)))))),"Q","")</f>
        <v/>
      </c>
      <c r="T258" s="1" t="str">
        <f>IF(AND(S258 = "Q", IF(ISNA(VLOOKUP((B258&amp;C258),Autos!C:C,1,FALSE)), "Not in Auto",)),"Check", "No need")</f>
        <v>No need</v>
      </c>
    </row>
    <row r="259" spans="1:20" x14ac:dyDescent="0.2">
      <c r="A259" t="str">
        <f t="shared" si="3"/>
        <v>Tessa CONSTANTINE400mh</v>
      </c>
      <c r="B259" t="s">
        <v>358</v>
      </c>
      <c r="C259" s="5" t="s">
        <v>33</v>
      </c>
      <c r="D259" s="5">
        <v>36235</v>
      </c>
      <c r="E259">
        <v>986</v>
      </c>
      <c r="F259" s="2">
        <v>11</v>
      </c>
      <c r="G259">
        <v>985</v>
      </c>
      <c r="H259">
        <v>983</v>
      </c>
      <c r="I259">
        <v>984</v>
      </c>
      <c r="J259">
        <v>984</v>
      </c>
      <c r="K259">
        <v>975</v>
      </c>
      <c r="L259" s="5">
        <v>44317</v>
      </c>
      <c r="M259" s="5">
        <v>44297</v>
      </c>
      <c r="N259" s="5">
        <v>44282</v>
      </c>
      <c r="O259" s="5">
        <v>44303</v>
      </c>
      <c r="P259" s="56">
        <v>44331</v>
      </c>
      <c r="Q259" s="39">
        <f>RANK(E259,$E$3:$E$1048576)</f>
        <v>257</v>
      </c>
      <c r="R259" s="2">
        <f>VLOOKUP(C259,Quals!$A$25:$C$45,3,FALSE)</f>
        <v>1160</v>
      </c>
      <c r="S259" s="2" t="str">
        <f>IF(OR(AND(G259&gt;=R259,L259&gt;=Quals!$F$3,L259&lt;=Quals!$H$3), OR(AND(H259&gt;=R259,M259&gt;=Quals!$F$3,M259&lt;=Quals!$H$3), OR(AND(I259&gt;=R259,N259&gt;=Quals!$F$3,N259&lt;=Quals!$H$3), OR(AND(J259&gt;=R259,O259&gt;=Quals!$F$3,O259&lt;=Quals!$H$3), OR(AND(K259&gt;=R259,P259&gt;=Quals!$F$3,P259&lt;=Quals!$H$3)))))),"Q","")</f>
        <v/>
      </c>
      <c r="T259" s="1" t="str">
        <f>IF(AND(S259 = "Q", IF(ISNA(VLOOKUP((B259&amp;C259),Autos!C:C,1,FALSE)), "Not in Auto",)),"Check", "No need")</f>
        <v>No need</v>
      </c>
    </row>
    <row r="260" spans="1:20" x14ac:dyDescent="0.2">
      <c r="A260" t="str">
        <f t="shared" ref="A260:A323" si="4">B260&amp;C260</f>
        <v>Emilaya ELLIStriple-jump</v>
      </c>
      <c r="B260" t="s">
        <v>382</v>
      </c>
      <c r="C260" s="5" t="s">
        <v>38</v>
      </c>
      <c r="D260" s="5">
        <v>37421</v>
      </c>
      <c r="E260">
        <v>986</v>
      </c>
      <c r="F260" s="2">
        <v>7</v>
      </c>
      <c r="G260">
        <v>972</v>
      </c>
      <c r="H260">
        <v>976</v>
      </c>
      <c r="I260">
        <v>966</v>
      </c>
      <c r="J260">
        <v>969</v>
      </c>
      <c r="K260">
        <v>947</v>
      </c>
      <c r="L260" s="5">
        <v>44604</v>
      </c>
      <c r="M260" s="5">
        <v>44499</v>
      </c>
      <c r="N260" s="5">
        <v>44282</v>
      </c>
      <c r="O260" s="5">
        <v>44301</v>
      </c>
      <c r="P260" s="56">
        <v>44612</v>
      </c>
      <c r="Q260" s="39">
        <f>RANK(E260,$E$3:$E$1048576)</f>
        <v>257</v>
      </c>
      <c r="R260" s="2">
        <f>VLOOKUP(C260,Quals!$A$25:$C$45,3,FALSE)</f>
        <v>1150</v>
      </c>
      <c r="S260" s="2" t="str">
        <f>IF(OR(AND(G260&gt;=R260,L260&gt;=Quals!$F$3,L260&lt;=Quals!$H$3), OR(AND(H260&gt;=R260,M260&gt;=Quals!$F$3,M260&lt;=Quals!$H$3), OR(AND(I260&gt;=R260,N260&gt;=Quals!$F$3,N260&lt;=Quals!$H$3), OR(AND(J260&gt;=R260,O260&gt;=Quals!$F$3,O260&lt;=Quals!$H$3), OR(AND(K260&gt;=R260,P260&gt;=Quals!$F$3,P260&lt;=Quals!$H$3)))))),"Q","")</f>
        <v/>
      </c>
      <c r="T260" s="1" t="str">
        <f>IF(AND(S260 = "Q", IF(ISNA(VLOOKUP((B260&amp;C260),Autos!C:C,1,FALSE)), "Not in Auto",)),"Check", "No need")</f>
        <v>No need</v>
      </c>
    </row>
    <row r="261" spans="1:20" x14ac:dyDescent="0.2">
      <c r="A261" t="str">
        <f t="shared" si="4"/>
        <v>Melissah GIBSONmarathon</v>
      </c>
      <c r="B261" t="s">
        <v>887</v>
      </c>
      <c r="C261" s="5" t="s">
        <v>82</v>
      </c>
      <c r="D261" s="5">
        <v>1984</v>
      </c>
      <c r="E261">
        <v>986</v>
      </c>
      <c r="F261" s="2">
        <v>14</v>
      </c>
      <c r="G261">
        <v>1001</v>
      </c>
      <c r="H261">
        <v>971</v>
      </c>
      <c r="L261" s="5">
        <v>44612</v>
      </c>
      <c r="M261" s="5">
        <v>44549</v>
      </c>
      <c r="N261" s="5"/>
      <c r="O261" s="5"/>
      <c r="P261" s="56"/>
      <c r="Q261" s="39">
        <f>RANK(E261,$E$3:$E$1048576)</f>
        <v>257</v>
      </c>
      <c r="R261" s="2" t="str">
        <f>VLOOKUP(C261,Quals!$A$25:$C$45,3,FALSE)</f>
        <v>Discr.</v>
      </c>
      <c r="S261" s="2" t="str">
        <f>IF(OR(AND(G261&gt;=R261,L261&gt;=Quals!$F$3,L261&lt;=Quals!$H$3), OR(AND(H261&gt;=R261,M261&gt;=Quals!$F$3,M261&lt;=Quals!$H$3), OR(AND(I261&gt;=R261,N261&gt;=Quals!$F$3,N261&lt;=Quals!$H$3), OR(AND(J261&gt;=R261,O261&gt;=Quals!$F$3,O261&lt;=Quals!$H$3), OR(AND(K261&gt;=R261,P261&gt;=Quals!$F$3,P261&lt;=Quals!$H$3)))))),"Q","")</f>
        <v/>
      </c>
      <c r="T261" s="1" t="str">
        <f>IF(AND(S261 = "Q", IF(ISNA(VLOOKUP((B261&amp;C261),Autos!C:C,1,FALSE)), "Not in Auto",)),"Check", "No need")</f>
        <v>No need</v>
      </c>
    </row>
    <row r="262" spans="1:20" x14ac:dyDescent="0.2">
      <c r="A262" t="str">
        <f t="shared" si="4"/>
        <v>Heidi DEMEO5000m</v>
      </c>
      <c r="B262" t="s">
        <v>949</v>
      </c>
      <c r="C262" s="6" t="s">
        <v>29</v>
      </c>
      <c r="D262" s="5">
        <v>36573</v>
      </c>
      <c r="E262">
        <v>985</v>
      </c>
      <c r="F262" s="2">
        <v>17</v>
      </c>
      <c r="G262">
        <v>1010</v>
      </c>
      <c r="H262">
        <v>987</v>
      </c>
      <c r="I262">
        <v>960</v>
      </c>
      <c r="L262" s="5">
        <v>44603</v>
      </c>
      <c r="M262" s="5">
        <v>44617</v>
      </c>
      <c r="N262" s="5">
        <v>44296</v>
      </c>
      <c r="O262" s="5"/>
      <c r="P262" s="56"/>
      <c r="Q262" s="39">
        <f>RANK(E262,$E$3:$E$1048576)</f>
        <v>260</v>
      </c>
      <c r="R262" s="2">
        <f>VLOOKUP(C262,Quals!$A$25:$C$45,3,FALSE)</f>
        <v>1145</v>
      </c>
      <c r="S262" s="2" t="str">
        <f>IF(OR(AND(G262&gt;=R262,L262&gt;=Quals!$F$3,L262&lt;=Quals!$H$3), OR(AND(H262&gt;=R262,M262&gt;=Quals!$F$3,M262&lt;=Quals!$H$3), OR(AND(I262&gt;=R262,N262&gt;=Quals!$F$3,N262&lt;=Quals!$H$3), OR(AND(J262&gt;=R262,O262&gt;=Quals!$F$3,O262&lt;=Quals!$H$3), OR(AND(K262&gt;=R262,P262&gt;=Quals!$F$3,P262&lt;=Quals!$H$3)))))),"Q","")</f>
        <v/>
      </c>
      <c r="T262" s="1" t="str">
        <f>IF(AND(S262 = "Q", IF(ISNA(VLOOKUP((B262&amp;C262),Autos!C:C,1,FALSE)), "Not in Auto",)),"Check", "No need")</f>
        <v>No need</v>
      </c>
    </row>
    <row r="263" spans="1:20" x14ac:dyDescent="0.2">
      <c r="A263" t="str">
        <f t="shared" si="4"/>
        <v>Mackenzie MIELCZAREKjavelin-throw</v>
      </c>
      <c r="B263" t="s">
        <v>486</v>
      </c>
      <c r="C263" s="5" t="s">
        <v>41</v>
      </c>
      <c r="D263" s="5">
        <v>37658</v>
      </c>
      <c r="E263">
        <v>985</v>
      </c>
      <c r="F263" s="2">
        <v>5</v>
      </c>
      <c r="G263">
        <v>984</v>
      </c>
      <c r="H263">
        <v>941</v>
      </c>
      <c r="I263">
        <v>933</v>
      </c>
      <c r="J263">
        <v>955</v>
      </c>
      <c r="K263">
        <v>948</v>
      </c>
      <c r="L263" s="5">
        <v>44301</v>
      </c>
      <c r="M263" s="5">
        <v>44303</v>
      </c>
      <c r="N263" s="5">
        <v>44282</v>
      </c>
      <c r="O263" s="5">
        <v>44618</v>
      </c>
      <c r="P263" s="56">
        <v>44617</v>
      </c>
      <c r="Q263" s="39">
        <f>RANK(E263,$E$3:$E$1048576)</f>
        <v>260</v>
      </c>
      <c r="R263" s="2">
        <f>VLOOKUP(C263,Quals!$A$25:$C$45,3,FALSE)</f>
        <v>1153</v>
      </c>
      <c r="S263" s="2" t="str">
        <f>IF(OR(AND(G263&gt;=R263,L263&gt;=Quals!$F$3,L263&lt;=Quals!$H$3), OR(AND(H263&gt;=R263,M263&gt;=Quals!$F$3,M263&lt;=Quals!$H$3), OR(AND(I263&gt;=R263,N263&gt;=Quals!$F$3,N263&lt;=Quals!$H$3), OR(AND(J263&gt;=R263,O263&gt;=Quals!$F$3,O263&lt;=Quals!$H$3), OR(AND(K263&gt;=R263,P263&gt;=Quals!$F$3,P263&lt;=Quals!$H$3)))))),"Q","")</f>
        <v/>
      </c>
      <c r="T263" s="1" t="str">
        <f>IF(AND(S263 = "Q", IF(ISNA(VLOOKUP((B263&amp;C263),Autos!C:C,1,FALSE)), "Not in Auto",)),"Check", "No need")</f>
        <v>No need</v>
      </c>
    </row>
    <row r="264" spans="1:20" x14ac:dyDescent="0.2">
      <c r="A264" t="str">
        <f t="shared" si="4"/>
        <v>Regina JENSEN10000m</v>
      </c>
      <c r="B264" t="s">
        <v>331</v>
      </c>
      <c r="C264" t="s">
        <v>30</v>
      </c>
      <c r="E264">
        <v>984</v>
      </c>
      <c r="F264" s="2">
        <v>20</v>
      </c>
      <c r="G264">
        <v>1000</v>
      </c>
      <c r="H264">
        <v>968</v>
      </c>
      <c r="L264" s="5">
        <v>44318</v>
      </c>
      <c r="M264" s="5">
        <v>44587</v>
      </c>
      <c r="N264" s="5"/>
      <c r="O264" s="5"/>
      <c r="P264" s="56"/>
      <c r="Q264" s="39">
        <f>RANK(E264,$E$3:$E$1048576)</f>
        <v>262</v>
      </c>
      <c r="R264" s="2">
        <f>VLOOKUP(C264,Quals!$A$25:$C$45,3,FALSE)</f>
        <v>1171</v>
      </c>
      <c r="S264" s="2" t="str">
        <f>IF(OR(AND(G264&gt;=R264,L264&gt;=Quals!$F$3,L264&lt;=Quals!$H$3), OR(AND(H264&gt;=R264,M264&gt;=Quals!$F$3,M264&lt;=Quals!$H$3), OR(AND(I264&gt;=R264,N264&gt;=Quals!$F$3,N264&lt;=Quals!$H$3), OR(AND(J264&gt;=R264,O264&gt;=Quals!$F$3,O264&lt;=Quals!$H$3), OR(AND(K264&gt;=R264,P264&gt;=Quals!$F$3,P264&lt;=Quals!$H$3)))))),"Q","")</f>
        <v/>
      </c>
      <c r="T264" s="1" t="str">
        <f>IF(AND(S264 = "Q", IF(ISNA(VLOOKUP((B264&amp;C264),Autos!C:C,1,FALSE)), "Not in Auto",)),"Check", "No need")</f>
        <v>No need</v>
      </c>
    </row>
    <row r="265" spans="1:20" x14ac:dyDescent="0.2">
      <c r="A265" t="str">
        <f t="shared" si="4"/>
        <v>Hayley REYNOLDS200m</v>
      </c>
      <c r="B265" t="s">
        <v>112</v>
      </c>
      <c r="C265" s="5" t="s">
        <v>25</v>
      </c>
      <c r="D265" s="5">
        <v>37754</v>
      </c>
      <c r="E265">
        <v>983</v>
      </c>
      <c r="F265" s="2">
        <v>30</v>
      </c>
      <c r="G265">
        <v>987</v>
      </c>
      <c r="H265">
        <v>994</v>
      </c>
      <c r="I265">
        <v>977</v>
      </c>
      <c r="J265">
        <v>984</v>
      </c>
      <c r="K265">
        <v>942</v>
      </c>
      <c r="L265" s="5">
        <v>44549</v>
      </c>
      <c r="M265" s="5">
        <v>44626</v>
      </c>
      <c r="N265" s="5">
        <v>44583</v>
      </c>
      <c r="O265" s="5">
        <v>44611</v>
      </c>
      <c r="P265" s="56">
        <v>44538</v>
      </c>
      <c r="Q265" s="39">
        <f>RANK(E265,$E$3:$E$1048576)</f>
        <v>263</v>
      </c>
      <c r="R265" s="2">
        <f>VLOOKUP(C265,Quals!$A$25:$C$45,3,FALSE)</f>
        <v>1155</v>
      </c>
      <c r="S265" s="2" t="str">
        <f>IF(OR(AND(G265&gt;=R265,L265&gt;=Quals!$F$3,L265&lt;=Quals!$H$3), OR(AND(H265&gt;=R265,M265&gt;=Quals!$F$3,M265&lt;=Quals!$H$3), OR(AND(I265&gt;=R265,N265&gt;=Quals!$F$3,N265&lt;=Quals!$H$3), OR(AND(J265&gt;=R265,O265&gt;=Quals!$F$3,O265&lt;=Quals!$H$3), OR(AND(K265&gt;=R265,P265&gt;=Quals!$F$3,P265&lt;=Quals!$H$3)))))),"Q","")</f>
        <v/>
      </c>
      <c r="T265" s="1" t="str">
        <f>IF(AND(S265 = "Q", IF(ISNA(VLOOKUP((B265&amp;C265),Autos!C:C,1,FALSE)), "Not in Auto",)),"Check", "No need")</f>
        <v>No need</v>
      </c>
    </row>
    <row r="266" spans="1:20" x14ac:dyDescent="0.2">
      <c r="A266" t="str">
        <f t="shared" si="4"/>
        <v>Annaliese BUSH100mh</v>
      </c>
      <c r="B266" t="s">
        <v>346</v>
      </c>
      <c r="C266" s="5" t="s">
        <v>32</v>
      </c>
      <c r="D266" s="5">
        <v>36419</v>
      </c>
      <c r="E266">
        <v>983</v>
      </c>
      <c r="F266" s="2">
        <v>14</v>
      </c>
      <c r="G266">
        <v>1039</v>
      </c>
      <c r="H266">
        <v>1015</v>
      </c>
      <c r="I266">
        <v>966</v>
      </c>
      <c r="J266">
        <v>951</v>
      </c>
      <c r="K266">
        <v>944</v>
      </c>
      <c r="L266" s="5">
        <v>44616</v>
      </c>
      <c r="M266" s="5">
        <v>44589</v>
      </c>
      <c r="N266" s="5">
        <v>44319</v>
      </c>
      <c r="O266" s="5">
        <v>44289</v>
      </c>
      <c r="P266" s="56">
        <v>44295</v>
      </c>
      <c r="Q266" s="39">
        <f>RANK(E266,$E$3:$E$1048576)</f>
        <v>263</v>
      </c>
      <c r="R266" s="2">
        <f>VLOOKUP(C266,Quals!$A$25:$C$45,3,FALSE)</f>
        <v>1171</v>
      </c>
      <c r="S266" s="2" t="str">
        <f>IF(OR(AND(G266&gt;=R266,L266&gt;=Quals!$F$3,L266&lt;=Quals!$H$3), OR(AND(H266&gt;=R266,M266&gt;=Quals!$F$3,M266&lt;=Quals!$H$3), OR(AND(I266&gt;=R266,N266&gt;=Quals!$F$3,N266&lt;=Quals!$H$3), OR(AND(J266&gt;=R266,O266&gt;=Quals!$F$3,O266&lt;=Quals!$H$3), OR(AND(K266&gt;=R266,P266&gt;=Quals!$F$3,P266&lt;=Quals!$H$3)))))),"Q","")</f>
        <v/>
      </c>
      <c r="T266" s="1" t="str">
        <f>IF(AND(S266 = "Q", IF(ISNA(VLOOKUP((B266&amp;C266),Autos!C:C,1,FALSE)), "Not in Auto",)),"Check", "No need")</f>
        <v>No need</v>
      </c>
    </row>
    <row r="267" spans="1:20" x14ac:dyDescent="0.2">
      <c r="A267" t="str">
        <f t="shared" si="4"/>
        <v>Lakara STALLAN100m</v>
      </c>
      <c r="B267" t="s">
        <v>137</v>
      </c>
      <c r="C267" s="5" t="s">
        <v>2</v>
      </c>
      <c r="D267" s="5">
        <v>37954</v>
      </c>
      <c r="E267">
        <v>982</v>
      </c>
      <c r="F267" s="2">
        <v>42</v>
      </c>
      <c r="G267">
        <v>985</v>
      </c>
      <c r="H267">
        <v>980</v>
      </c>
      <c r="I267">
        <v>973</v>
      </c>
      <c r="J267">
        <v>970</v>
      </c>
      <c r="K267">
        <v>970</v>
      </c>
      <c r="L267" s="5">
        <v>44274</v>
      </c>
      <c r="M267" s="5">
        <v>44611</v>
      </c>
      <c r="N267" s="5">
        <v>44298</v>
      </c>
      <c r="O267" s="5">
        <v>44298</v>
      </c>
      <c r="P267" s="56">
        <v>44611</v>
      </c>
      <c r="Q267" s="39">
        <f>RANK(E267,$E$3:$E$1048576)</f>
        <v>265</v>
      </c>
      <c r="R267" s="2">
        <f>VLOOKUP(C267,Quals!$A$25:$C$45,3,FALSE)</f>
        <v>1167</v>
      </c>
      <c r="S267" s="2" t="str">
        <f>IF(OR(AND(G267&gt;=R267,L267&gt;=Quals!$F$3,L267&lt;=Quals!$H$3), OR(AND(H267&gt;=R267,M267&gt;=Quals!$F$3,M267&lt;=Quals!$H$3), OR(AND(I267&gt;=R267,N267&gt;=Quals!$F$3,N267&lt;=Quals!$H$3), OR(AND(J267&gt;=R267,O267&gt;=Quals!$F$3,O267&lt;=Quals!$H$3), OR(AND(K267&gt;=R267,P267&gt;=Quals!$F$3,P267&lt;=Quals!$H$3)))))),"Q","")</f>
        <v/>
      </c>
      <c r="T267" s="1" t="str">
        <f>IF(AND(S267 = "Q", IF(ISNA(VLOOKUP((B267&amp;C267),Autos!C:C,1,FALSE)), "Not in Auto",)),"Check", "No need")</f>
        <v>No need</v>
      </c>
    </row>
    <row r="268" spans="1:20" x14ac:dyDescent="0.2">
      <c r="A268" t="str">
        <f t="shared" si="4"/>
        <v>Kiara SPEECHLEY200m</v>
      </c>
      <c r="B268" t="s">
        <v>166</v>
      </c>
      <c r="C268" s="6" t="s">
        <v>25</v>
      </c>
      <c r="D268" s="5">
        <v>36602</v>
      </c>
      <c r="E268">
        <v>982</v>
      </c>
      <c r="F268" s="2">
        <v>31</v>
      </c>
      <c r="G268">
        <v>997</v>
      </c>
      <c r="H268">
        <v>980</v>
      </c>
      <c r="I268">
        <v>962</v>
      </c>
      <c r="J268">
        <v>959</v>
      </c>
      <c r="K268">
        <v>968</v>
      </c>
      <c r="L268" s="5">
        <v>44302</v>
      </c>
      <c r="M268" s="5">
        <v>44287</v>
      </c>
      <c r="N268" s="5">
        <v>44612</v>
      </c>
      <c r="O268" s="5">
        <v>44547</v>
      </c>
      <c r="P268" s="56">
        <v>44304</v>
      </c>
      <c r="Q268" s="39">
        <f>RANK(E268,$E$3:$E$1048576)</f>
        <v>265</v>
      </c>
      <c r="R268" s="2">
        <f>VLOOKUP(C268,Quals!$A$25:$C$45,3,FALSE)</f>
        <v>1155</v>
      </c>
      <c r="S268" s="2" t="str">
        <f>IF(OR(AND(G268&gt;=R268,L268&gt;=Quals!$F$3,L268&lt;=Quals!$H$3), OR(AND(H268&gt;=R268,M268&gt;=Quals!$F$3,M268&lt;=Quals!$H$3), OR(AND(I268&gt;=R268,N268&gt;=Quals!$F$3,N268&lt;=Quals!$H$3), OR(AND(J268&gt;=R268,O268&gt;=Quals!$F$3,O268&lt;=Quals!$H$3), OR(AND(K268&gt;=R268,P268&gt;=Quals!$F$3,P268&lt;=Quals!$H$3)))))),"Q","")</f>
        <v/>
      </c>
      <c r="T268" s="1" t="str">
        <f>IF(AND(S268 = "Q", IF(ISNA(VLOOKUP((B268&amp;C268),Autos!C:C,1,FALSE)), "Not in Auto",)),"Check", "No need")</f>
        <v>No need</v>
      </c>
    </row>
    <row r="269" spans="1:20" x14ac:dyDescent="0.2">
      <c r="A269" t="str">
        <f t="shared" si="4"/>
        <v>Sayla DONNELLEY1500m</v>
      </c>
      <c r="B269" t="s">
        <v>251</v>
      </c>
      <c r="C269" s="5" t="s">
        <v>28</v>
      </c>
      <c r="D269" s="5">
        <v>44671</v>
      </c>
      <c r="E269">
        <v>982</v>
      </c>
      <c r="F269" s="2">
        <v>14</v>
      </c>
      <c r="G269">
        <v>1022</v>
      </c>
      <c r="H269">
        <v>1002</v>
      </c>
      <c r="I269">
        <v>971</v>
      </c>
      <c r="J269">
        <v>967</v>
      </c>
      <c r="K269">
        <v>912</v>
      </c>
      <c r="L269" s="5">
        <v>44489</v>
      </c>
      <c r="M269" s="5">
        <v>44303</v>
      </c>
      <c r="N269" s="5">
        <v>44486</v>
      </c>
      <c r="O269" s="5">
        <v>44282</v>
      </c>
      <c r="P269" s="56">
        <v>44302</v>
      </c>
      <c r="Q269" s="39">
        <f>RANK(E269,$E$3:$E$1048576)</f>
        <v>265</v>
      </c>
      <c r="R269" s="2">
        <f>VLOOKUP(C269,Quals!$A$25:$C$45,3,FALSE)</f>
        <v>1172</v>
      </c>
      <c r="S269" s="2" t="str">
        <f>IF(OR(AND(G269&gt;=R269,L269&gt;=Quals!$F$3,L269&lt;=Quals!$H$3), OR(AND(H269&gt;=R269,M269&gt;=Quals!$F$3,M269&lt;=Quals!$H$3), OR(AND(I269&gt;=R269,N269&gt;=Quals!$F$3,N269&lt;=Quals!$H$3), OR(AND(J269&gt;=R269,O269&gt;=Quals!$F$3,O269&lt;=Quals!$H$3), OR(AND(K269&gt;=R269,P269&gt;=Quals!$F$3,P269&lt;=Quals!$H$3)))))),"Q","")</f>
        <v/>
      </c>
      <c r="T269" s="1" t="str">
        <f>IF(AND(S269 = "Q", IF(ISNA(VLOOKUP((B269&amp;C269),Autos!C:C,1,FALSE)), "Not in Auto",)),"Check", "No need")</f>
        <v>No need</v>
      </c>
    </row>
    <row r="270" spans="1:20" x14ac:dyDescent="0.2">
      <c r="A270" t="str">
        <f t="shared" si="4"/>
        <v>Georgia MUNRO100m</v>
      </c>
      <c r="B270" t="s">
        <v>142</v>
      </c>
      <c r="C270" s="5" t="s">
        <v>2</v>
      </c>
      <c r="D270" s="5">
        <v>37855</v>
      </c>
      <c r="E270">
        <v>981</v>
      </c>
      <c r="F270" s="2">
        <v>43</v>
      </c>
      <c r="G270">
        <v>990</v>
      </c>
      <c r="H270">
        <v>983</v>
      </c>
      <c r="I270">
        <v>968</v>
      </c>
      <c r="J270">
        <v>970</v>
      </c>
      <c r="K270">
        <v>965</v>
      </c>
      <c r="L270" s="5">
        <v>44625</v>
      </c>
      <c r="M270" s="5">
        <v>44597</v>
      </c>
      <c r="N270" s="5">
        <v>44618</v>
      </c>
      <c r="O270" s="5">
        <v>44611</v>
      </c>
      <c r="P270" s="56">
        <v>44597</v>
      </c>
      <c r="Q270" s="39">
        <f>RANK(E270,$E$3:$E$1048576)</f>
        <v>268</v>
      </c>
      <c r="R270" s="2">
        <f>VLOOKUP(C270,Quals!$A$25:$C$45,3,FALSE)</f>
        <v>1167</v>
      </c>
      <c r="S270" s="2" t="str">
        <f>IF(OR(AND(G270&gt;=R270,L270&gt;=Quals!$F$3,L270&lt;=Quals!$H$3), OR(AND(H270&gt;=R270,M270&gt;=Quals!$F$3,M270&lt;=Quals!$H$3), OR(AND(I270&gt;=R270,N270&gt;=Quals!$F$3,N270&lt;=Quals!$H$3), OR(AND(J270&gt;=R270,O270&gt;=Quals!$F$3,O270&lt;=Quals!$H$3), OR(AND(K270&gt;=R270,P270&gt;=Quals!$F$3,P270&lt;=Quals!$H$3)))))),"Q","")</f>
        <v/>
      </c>
      <c r="T270" s="1" t="str">
        <f>IF(AND(S270 = "Q", IF(ISNA(VLOOKUP((B270&amp;C270),Autos!C:C,1,FALSE)), "Not in Auto",)),"Check", "No need")</f>
        <v>No need</v>
      </c>
    </row>
    <row r="271" spans="1:20" x14ac:dyDescent="0.2">
      <c r="A271" t="str">
        <f t="shared" si="4"/>
        <v>Jasmin GUTHRIE200m</v>
      </c>
      <c r="B271" t="s">
        <v>211</v>
      </c>
      <c r="C271" s="5" t="s">
        <v>25</v>
      </c>
      <c r="D271" s="5">
        <v>37885</v>
      </c>
      <c r="E271">
        <v>981</v>
      </c>
      <c r="F271" s="2">
        <v>32</v>
      </c>
      <c r="G271">
        <v>980</v>
      </c>
      <c r="H271">
        <v>984</v>
      </c>
      <c r="I271">
        <v>979</v>
      </c>
      <c r="J271">
        <v>976</v>
      </c>
      <c r="K271">
        <v>944</v>
      </c>
      <c r="L271" s="5">
        <v>44352</v>
      </c>
      <c r="M271" s="5">
        <v>44619</v>
      </c>
      <c r="N271" s="5">
        <v>44591</v>
      </c>
      <c r="O271" s="5">
        <v>44619</v>
      </c>
      <c r="P271" s="56">
        <v>44591</v>
      </c>
      <c r="Q271" s="39">
        <f>RANK(E271,$E$3:$E$1048576)</f>
        <v>268</v>
      </c>
      <c r="R271" s="2">
        <f>VLOOKUP(C271,Quals!$A$25:$C$45,3,FALSE)</f>
        <v>1155</v>
      </c>
      <c r="S271" s="2" t="str">
        <f>IF(OR(AND(G271&gt;=R271,L271&gt;=Quals!$F$3,L271&lt;=Quals!$H$3), OR(AND(H271&gt;=R271,M271&gt;=Quals!$F$3,M271&lt;=Quals!$H$3), OR(AND(I271&gt;=R271,N271&gt;=Quals!$F$3,N271&lt;=Quals!$H$3), OR(AND(J271&gt;=R271,O271&gt;=Quals!$F$3,O271&lt;=Quals!$H$3), OR(AND(K271&gt;=R271,P271&gt;=Quals!$F$3,P271&lt;=Quals!$H$3)))))),"Q","")</f>
        <v/>
      </c>
      <c r="T271" s="1" t="str">
        <f>IF(AND(S271 = "Q", IF(ISNA(VLOOKUP((B271&amp;C271),Autos!C:C,1,FALSE)), "Not in Auto",)),"Check", "No need")</f>
        <v>No need</v>
      </c>
    </row>
    <row r="272" spans="1:20" x14ac:dyDescent="0.2">
      <c r="A272" t="str">
        <f t="shared" si="4"/>
        <v>Bethany ARENTZ1500m</v>
      </c>
      <c r="B272" t="s">
        <v>282</v>
      </c>
      <c r="C272" t="s">
        <v>28</v>
      </c>
      <c r="D272" s="5">
        <v>44581</v>
      </c>
      <c r="E272">
        <v>981</v>
      </c>
      <c r="F272" s="2">
        <v>15</v>
      </c>
      <c r="G272">
        <v>995</v>
      </c>
      <c r="H272">
        <v>983</v>
      </c>
      <c r="I272">
        <v>974</v>
      </c>
      <c r="J272">
        <v>971</v>
      </c>
      <c r="K272">
        <v>966</v>
      </c>
      <c r="L272" s="5">
        <v>44590</v>
      </c>
      <c r="M272" s="5">
        <v>44324</v>
      </c>
      <c r="N272" s="5">
        <v>44310</v>
      </c>
      <c r="O272" s="5">
        <v>44295</v>
      </c>
      <c r="P272" s="56">
        <v>44618</v>
      </c>
      <c r="Q272" s="39">
        <f>RANK(E272,$E$3:$E$1048576)</f>
        <v>268</v>
      </c>
      <c r="R272" s="2">
        <f>VLOOKUP(C272,Quals!$A$25:$C$45,3,FALSE)</f>
        <v>1172</v>
      </c>
      <c r="S272" s="2" t="str">
        <f>IF(OR(AND(G272&gt;=R272,L272&gt;=Quals!$F$3,L272&lt;=Quals!$H$3), OR(AND(H272&gt;=R272,M272&gt;=Quals!$F$3,M272&lt;=Quals!$H$3), OR(AND(I272&gt;=R272,N272&gt;=Quals!$F$3,N272&lt;=Quals!$H$3), OR(AND(J272&gt;=R272,O272&gt;=Quals!$F$3,O272&lt;=Quals!$H$3), OR(AND(K272&gt;=R272,P272&gt;=Quals!$F$3,P272&lt;=Quals!$H$3)))))),"Q","")</f>
        <v/>
      </c>
      <c r="T272" s="1" t="str">
        <f>IF(AND(S272 = "Q", IF(ISNA(VLOOKUP((B272&amp;C272),Autos!C:C,1,FALSE)), "Not in Auto",)),"Check", "No need")</f>
        <v>No need</v>
      </c>
    </row>
    <row r="273" spans="1:20" x14ac:dyDescent="0.2">
      <c r="A273" t="str">
        <f t="shared" si="4"/>
        <v>Bronte PICKERING100m</v>
      </c>
      <c r="B273" t="s">
        <v>176</v>
      </c>
      <c r="C273" t="s">
        <v>2</v>
      </c>
      <c r="D273" s="5">
        <v>37172</v>
      </c>
      <c r="E273">
        <v>980</v>
      </c>
      <c r="F273" s="2">
        <v>44</v>
      </c>
      <c r="G273">
        <v>1001</v>
      </c>
      <c r="H273">
        <v>982</v>
      </c>
      <c r="I273">
        <v>976</v>
      </c>
      <c r="J273">
        <v>972</v>
      </c>
      <c r="K273">
        <v>970</v>
      </c>
      <c r="L273" s="5">
        <v>44597</v>
      </c>
      <c r="M273" s="5">
        <v>44611</v>
      </c>
      <c r="N273" s="5">
        <v>44611</v>
      </c>
      <c r="O273" s="5">
        <v>44604</v>
      </c>
      <c r="P273" s="56">
        <v>44625</v>
      </c>
      <c r="Q273" s="39">
        <f>RANK(E273,$E$3:$E$1048576)</f>
        <v>271</v>
      </c>
      <c r="R273" s="2">
        <f>VLOOKUP(C273,Quals!$A$25:$C$45,3,FALSE)</f>
        <v>1167</v>
      </c>
      <c r="S273" s="2" t="str">
        <f>IF(OR(AND(G273&gt;=R273,L273&gt;=Quals!$F$3,L273&lt;=Quals!$H$3), OR(AND(H273&gt;=R273,M273&gt;=Quals!$F$3,M273&lt;=Quals!$H$3), OR(AND(I273&gt;=R273,N273&gt;=Quals!$F$3,N273&lt;=Quals!$H$3), OR(AND(J273&gt;=R273,O273&gt;=Quals!$F$3,O273&lt;=Quals!$H$3), OR(AND(K273&gt;=R273,P273&gt;=Quals!$F$3,P273&lt;=Quals!$H$3)))))),"Q","")</f>
        <v/>
      </c>
      <c r="T273" s="1" t="str">
        <f>IF(AND(S273 = "Q", IF(ISNA(VLOOKUP((B273&amp;C273),Autos!C:C,1,FALSE)), "Not in Auto",)),"Check", "No need")</f>
        <v>No need</v>
      </c>
    </row>
    <row r="274" spans="1:20" x14ac:dyDescent="0.2">
      <c r="A274" t="str">
        <f t="shared" si="4"/>
        <v>Susie SEITARIDIS400mh</v>
      </c>
      <c r="B274" t="s">
        <v>359</v>
      </c>
      <c r="C274" s="5" t="s">
        <v>33</v>
      </c>
      <c r="D274" s="5">
        <v>35755</v>
      </c>
      <c r="E274">
        <v>980</v>
      </c>
      <c r="F274" s="2">
        <v>12</v>
      </c>
      <c r="G274">
        <v>956</v>
      </c>
      <c r="H274">
        <v>983</v>
      </c>
      <c r="I274">
        <v>971</v>
      </c>
      <c r="J274">
        <v>968</v>
      </c>
      <c r="K274">
        <v>962</v>
      </c>
      <c r="L274" s="5">
        <v>44304</v>
      </c>
      <c r="M274" s="5">
        <v>44605</v>
      </c>
      <c r="N274" s="5">
        <v>44548</v>
      </c>
      <c r="O274" s="5">
        <v>44618</v>
      </c>
      <c r="P274" s="56">
        <v>44589</v>
      </c>
      <c r="Q274" s="39">
        <f>RANK(E274,$E$3:$E$1048576)</f>
        <v>271</v>
      </c>
      <c r="R274" s="2">
        <f>VLOOKUP(C274,Quals!$A$25:$C$45,3,FALSE)</f>
        <v>1160</v>
      </c>
      <c r="S274" s="2" t="str">
        <f>IF(OR(AND(G274&gt;=R274,L274&gt;=Quals!$F$3,L274&lt;=Quals!$H$3), OR(AND(H274&gt;=R274,M274&gt;=Quals!$F$3,M274&lt;=Quals!$H$3), OR(AND(I274&gt;=R274,N274&gt;=Quals!$F$3,N274&lt;=Quals!$H$3), OR(AND(J274&gt;=R274,O274&gt;=Quals!$F$3,O274&lt;=Quals!$H$3), OR(AND(K274&gt;=R274,P274&gt;=Quals!$F$3,P274&lt;=Quals!$H$3)))))),"Q","")</f>
        <v/>
      </c>
      <c r="T274" s="1" t="str">
        <f>IF(AND(S274 = "Q", IF(ISNA(VLOOKUP((B274&amp;C274),Autos!C:C,1,FALSE)), "Not in Auto",)),"Check", "No need")</f>
        <v>No need</v>
      </c>
    </row>
    <row r="275" spans="1:20" x14ac:dyDescent="0.2">
      <c r="A275" t="str">
        <f t="shared" si="4"/>
        <v>Chiara SANTIGLIA100m</v>
      </c>
      <c r="B275" t="s">
        <v>144</v>
      </c>
      <c r="C275" s="5" t="s">
        <v>2</v>
      </c>
      <c r="D275" s="5">
        <v>44640</v>
      </c>
      <c r="E275">
        <v>979</v>
      </c>
      <c r="F275" s="2">
        <v>45</v>
      </c>
      <c r="G275">
        <v>980</v>
      </c>
      <c r="H275">
        <v>988</v>
      </c>
      <c r="I275">
        <v>976</v>
      </c>
      <c r="J275">
        <v>966</v>
      </c>
      <c r="K275">
        <v>968</v>
      </c>
      <c r="L275" s="5">
        <v>44541</v>
      </c>
      <c r="M275" s="5">
        <v>44273</v>
      </c>
      <c r="N275" s="5">
        <v>44544</v>
      </c>
      <c r="O275" s="5">
        <v>44590</v>
      </c>
      <c r="P275" s="56">
        <v>44294</v>
      </c>
      <c r="Q275" s="39">
        <f>RANK(E275,$E$3:$E$1048576)</f>
        <v>273</v>
      </c>
      <c r="R275" s="2">
        <f>VLOOKUP(C275,Quals!$A$25:$C$45,3,FALSE)</f>
        <v>1167</v>
      </c>
      <c r="S275" s="2" t="str">
        <f>IF(OR(AND(G275&gt;=R275,L275&gt;=Quals!$F$3,L275&lt;=Quals!$H$3), OR(AND(H275&gt;=R275,M275&gt;=Quals!$F$3,M275&lt;=Quals!$H$3), OR(AND(I275&gt;=R275,N275&gt;=Quals!$F$3,N275&lt;=Quals!$H$3), OR(AND(J275&gt;=R275,O275&gt;=Quals!$F$3,O275&lt;=Quals!$H$3), OR(AND(K275&gt;=R275,P275&gt;=Quals!$F$3,P275&lt;=Quals!$H$3)))))),"Q","")</f>
        <v/>
      </c>
      <c r="T275" s="1" t="str">
        <f>IF(AND(S275 = "Q", IF(ISNA(VLOOKUP((B275&amp;C275),Autos!C:C,1,FALSE)), "Not in Auto",)),"Check", "No need")</f>
        <v>No need</v>
      </c>
    </row>
    <row r="276" spans="1:20" x14ac:dyDescent="0.2">
      <c r="A276" t="str">
        <f t="shared" si="4"/>
        <v>Chelsea FRIEDRICHhigh-jump</v>
      </c>
      <c r="B276" t="s">
        <v>419</v>
      </c>
      <c r="C276" s="5" t="s">
        <v>35</v>
      </c>
      <c r="D276" s="5">
        <v>38658</v>
      </c>
      <c r="E276">
        <v>979</v>
      </c>
      <c r="F276" s="2">
        <v>10</v>
      </c>
      <c r="G276">
        <v>984</v>
      </c>
      <c r="H276">
        <v>974</v>
      </c>
      <c r="I276">
        <v>955</v>
      </c>
      <c r="J276">
        <v>955</v>
      </c>
      <c r="K276">
        <v>945</v>
      </c>
      <c r="L276" s="5">
        <v>44499</v>
      </c>
      <c r="M276" s="5">
        <v>44569</v>
      </c>
      <c r="N276" s="5">
        <v>44611</v>
      </c>
      <c r="O276" s="5">
        <v>44576</v>
      </c>
      <c r="P276" s="56">
        <v>44597</v>
      </c>
      <c r="Q276" s="39">
        <f>RANK(E276,$E$3:$E$1048576)</f>
        <v>273</v>
      </c>
      <c r="R276" s="2">
        <f>VLOOKUP(C276,Quals!$A$25:$C$45,3,FALSE)</f>
        <v>1180</v>
      </c>
      <c r="S276" s="2" t="str">
        <f>IF(OR(AND(G276&gt;=R276,L276&gt;=Quals!$F$3,L276&lt;=Quals!$H$3), OR(AND(H276&gt;=R276,M276&gt;=Quals!$F$3,M276&lt;=Quals!$H$3), OR(AND(I276&gt;=R276,N276&gt;=Quals!$F$3,N276&lt;=Quals!$H$3), OR(AND(J276&gt;=R276,O276&gt;=Quals!$F$3,O276&lt;=Quals!$H$3), OR(AND(K276&gt;=R276,P276&gt;=Quals!$F$3,P276&lt;=Quals!$H$3)))))),"Q","")</f>
        <v/>
      </c>
      <c r="T276" s="1" t="str">
        <f>IF(AND(S276 = "Q", IF(ISNA(VLOOKUP((B276&amp;C276),Autos!C:C,1,FALSE)), "Not in Auto",)),"Check", "No need")</f>
        <v>No need</v>
      </c>
    </row>
    <row r="277" spans="1:20" x14ac:dyDescent="0.2">
      <c r="A277" t="str">
        <f t="shared" si="4"/>
        <v>Sarah SCHIFFMANN1500m</v>
      </c>
      <c r="B277" t="s">
        <v>924</v>
      </c>
      <c r="C277" s="5" t="s">
        <v>28</v>
      </c>
      <c r="D277" s="5">
        <v>37937</v>
      </c>
      <c r="E277">
        <v>978</v>
      </c>
      <c r="F277" s="2">
        <v>16</v>
      </c>
      <c r="G277">
        <v>1015</v>
      </c>
      <c r="H277">
        <v>969</v>
      </c>
      <c r="I277">
        <v>975</v>
      </c>
      <c r="J277">
        <v>959</v>
      </c>
      <c r="K277">
        <v>958</v>
      </c>
      <c r="L277" s="5">
        <v>44611</v>
      </c>
      <c r="M277" s="5">
        <v>44583</v>
      </c>
      <c r="N277" s="5">
        <v>44299</v>
      </c>
      <c r="O277" s="5">
        <v>44610</v>
      </c>
      <c r="P277" s="56">
        <v>44298</v>
      </c>
      <c r="Q277" s="39">
        <f>RANK(E277,$E$3:$E$1048576)</f>
        <v>275</v>
      </c>
      <c r="R277" s="2">
        <f>VLOOKUP(C277,Quals!$A$25:$C$45,3,FALSE)</f>
        <v>1172</v>
      </c>
      <c r="S277" s="2" t="str">
        <f>IF(OR(AND(G277&gt;=R277,L277&gt;=Quals!$F$3,L277&lt;=Quals!$H$3), OR(AND(H277&gt;=R277,M277&gt;=Quals!$F$3,M277&lt;=Quals!$H$3), OR(AND(I277&gt;=R277,N277&gt;=Quals!$F$3,N277&lt;=Quals!$H$3), OR(AND(J277&gt;=R277,O277&gt;=Quals!$F$3,O277&lt;=Quals!$H$3), OR(AND(K277&gt;=R277,P277&gt;=Quals!$F$3,P277&lt;=Quals!$H$3)))))),"Q","")</f>
        <v/>
      </c>
      <c r="T277" s="1" t="str">
        <f>IF(AND(S277 = "Q", IF(ISNA(VLOOKUP((B277&amp;C277),Autos!C:C,1,FALSE)), "Not in Auto",)),"Check", "No need")</f>
        <v>No need</v>
      </c>
    </row>
    <row r="278" spans="1:20" x14ac:dyDescent="0.2">
      <c r="A278" t="str">
        <f t="shared" si="4"/>
        <v>Lakara STALLAN200m</v>
      </c>
      <c r="B278" t="s">
        <v>137</v>
      </c>
      <c r="C278" s="6" t="s">
        <v>25</v>
      </c>
      <c r="D278" s="5">
        <v>37954</v>
      </c>
      <c r="E278">
        <v>977</v>
      </c>
      <c r="F278" s="2">
        <v>33</v>
      </c>
      <c r="G278">
        <v>1004</v>
      </c>
      <c r="H278">
        <v>966</v>
      </c>
      <c r="I278">
        <v>975</v>
      </c>
      <c r="J278">
        <v>959</v>
      </c>
      <c r="K278">
        <v>955</v>
      </c>
      <c r="L278" s="5">
        <v>44612</v>
      </c>
      <c r="M278" s="5">
        <v>44597</v>
      </c>
      <c r="N278" s="5">
        <v>44300</v>
      </c>
      <c r="O278" s="5">
        <v>44612</v>
      </c>
      <c r="P278" s="56">
        <v>44591</v>
      </c>
      <c r="Q278" s="39">
        <f>RANK(E278,$E$3:$E$1048576)</f>
        <v>276</v>
      </c>
      <c r="R278" s="2">
        <f>VLOOKUP(C278,Quals!$A$25:$C$45,3,FALSE)</f>
        <v>1155</v>
      </c>
      <c r="S278" s="2" t="str">
        <f>IF(OR(AND(G278&gt;=R278,L278&gt;=Quals!$F$3,L278&lt;=Quals!$H$3), OR(AND(H278&gt;=R278,M278&gt;=Quals!$F$3,M278&lt;=Quals!$H$3), OR(AND(I278&gt;=R278,N278&gt;=Quals!$F$3,N278&lt;=Quals!$H$3), OR(AND(J278&gt;=R278,O278&gt;=Quals!$F$3,O278&lt;=Quals!$H$3), OR(AND(K278&gt;=R278,P278&gt;=Quals!$F$3,P278&lt;=Quals!$H$3)))))),"Q","")</f>
        <v/>
      </c>
      <c r="T278" s="1" t="str">
        <f>IF(AND(S278 = "Q", IF(ISNA(VLOOKUP((B278&amp;C278),Autos!C:C,1,FALSE)), "Not in Auto",)),"Check", "No need")</f>
        <v>No need</v>
      </c>
    </row>
    <row r="279" spans="1:20" x14ac:dyDescent="0.2">
      <c r="A279" t="str">
        <f t="shared" si="4"/>
        <v>Tryphena HEWETThigh-jump</v>
      </c>
      <c r="B279" t="s">
        <v>418</v>
      </c>
      <c r="C279" t="s">
        <v>35</v>
      </c>
      <c r="D279" s="5">
        <v>38647</v>
      </c>
      <c r="E279">
        <v>977</v>
      </c>
      <c r="F279" s="2">
        <v>11</v>
      </c>
      <c r="G279">
        <v>974</v>
      </c>
      <c r="H279">
        <v>974</v>
      </c>
      <c r="I279">
        <v>984</v>
      </c>
      <c r="J279">
        <v>955</v>
      </c>
      <c r="K279">
        <v>945</v>
      </c>
      <c r="L279" s="5">
        <v>44478</v>
      </c>
      <c r="M279" s="5">
        <v>44303</v>
      </c>
      <c r="N279" s="5">
        <v>44569</v>
      </c>
      <c r="O279" s="5">
        <v>44576</v>
      </c>
      <c r="P279" s="56">
        <v>44520</v>
      </c>
      <c r="Q279" s="39">
        <f>RANK(E279,$E$3:$E$1048576)</f>
        <v>276</v>
      </c>
      <c r="R279" s="2">
        <f>VLOOKUP(C279,Quals!$A$25:$C$45,3,FALSE)</f>
        <v>1180</v>
      </c>
      <c r="S279" s="2" t="str">
        <f>IF(OR(AND(G279&gt;=R279,L279&gt;=Quals!$F$3,L279&lt;=Quals!$H$3), OR(AND(H279&gt;=R279,M279&gt;=Quals!$F$3,M279&lt;=Quals!$H$3), OR(AND(I279&gt;=R279,N279&gt;=Quals!$F$3,N279&lt;=Quals!$H$3), OR(AND(J279&gt;=R279,O279&gt;=Quals!$F$3,O279&lt;=Quals!$H$3), OR(AND(K279&gt;=R279,P279&gt;=Quals!$F$3,P279&lt;=Quals!$H$3)))))),"Q","")</f>
        <v/>
      </c>
      <c r="T279" s="1" t="str">
        <f>IF(AND(S279 = "Q", IF(ISNA(VLOOKUP((B279&amp;C279),Autos!C:C,1,FALSE)), "Not in Auto",)),"Check", "No need")</f>
        <v>No need</v>
      </c>
    </row>
    <row r="280" spans="1:20" x14ac:dyDescent="0.2">
      <c r="A280" t="str">
        <f t="shared" si="4"/>
        <v>Annie PFEIFFER100m</v>
      </c>
      <c r="B280" t="s">
        <v>177</v>
      </c>
      <c r="C280" t="s">
        <v>2</v>
      </c>
      <c r="D280" s="5">
        <v>44671</v>
      </c>
      <c r="E280">
        <v>976</v>
      </c>
      <c r="F280" s="2">
        <v>46</v>
      </c>
      <c r="G280">
        <v>1018</v>
      </c>
      <c r="H280">
        <v>978</v>
      </c>
      <c r="I280">
        <v>966</v>
      </c>
      <c r="J280">
        <v>929</v>
      </c>
      <c r="K280">
        <v>931</v>
      </c>
      <c r="L280" s="5">
        <v>44622</v>
      </c>
      <c r="M280" s="5">
        <v>44589</v>
      </c>
      <c r="N280" s="5">
        <v>44610</v>
      </c>
      <c r="O280" s="5">
        <v>44498</v>
      </c>
      <c r="P280" s="56">
        <v>44519</v>
      </c>
      <c r="Q280" s="39">
        <f>RANK(E280,$E$3:$E$1048576)</f>
        <v>278</v>
      </c>
      <c r="R280" s="2">
        <f>VLOOKUP(C280,Quals!$A$25:$C$45,3,FALSE)</f>
        <v>1167</v>
      </c>
      <c r="S280" s="2" t="str">
        <f>IF(OR(AND(G280&gt;=R280,L280&gt;=Quals!$F$3,L280&lt;=Quals!$H$3), OR(AND(H280&gt;=R280,M280&gt;=Quals!$F$3,M280&lt;=Quals!$H$3), OR(AND(I280&gt;=R280,N280&gt;=Quals!$F$3,N280&lt;=Quals!$H$3), OR(AND(J280&gt;=R280,O280&gt;=Quals!$F$3,O280&lt;=Quals!$H$3), OR(AND(K280&gt;=R280,P280&gt;=Quals!$F$3,P280&lt;=Quals!$H$3)))))),"Q","")</f>
        <v/>
      </c>
      <c r="T280" s="1" t="str">
        <f>IF(AND(S280 = "Q", IF(ISNA(VLOOKUP((B280&amp;C280),Autos!C:C,1,FALSE)), "Not in Auto",)),"Check", "No need")</f>
        <v>No need</v>
      </c>
    </row>
    <row r="281" spans="1:20" x14ac:dyDescent="0.2">
      <c r="A281" t="str">
        <f t="shared" si="4"/>
        <v>Paige CAMPBELL100m</v>
      </c>
      <c r="B281" t="s">
        <v>195</v>
      </c>
      <c r="C281" s="5" t="s">
        <v>2</v>
      </c>
      <c r="D281" s="5">
        <v>38439</v>
      </c>
      <c r="E281">
        <v>976</v>
      </c>
      <c r="F281" s="2">
        <v>47</v>
      </c>
      <c r="G281">
        <v>1011</v>
      </c>
      <c r="H281">
        <v>995</v>
      </c>
      <c r="I281">
        <v>968</v>
      </c>
      <c r="J281">
        <v>951</v>
      </c>
      <c r="K281">
        <v>945</v>
      </c>
      <c r="L281" s="5">
        <v>44548</v>
      </c>
      <c r="M281" s="5">
        <v>44527</v>
      </c>
      <c r="N281" s="5">
        <v>44618</v>
      </c>
      <c r="O281" s="5">
        <v>44618</v>
      </c>
      <c r="P281" s="56">
        <v>44576</v>
      </c>
      <c r="Q281" s="39">
        <f>RANK(E281,$E$3:$E$1048576)</f>
        <v>278</v>
      </c>
      <c r="R281" s="2">
        <f>VLOOKUP(C281,Quals!$A$25:$C$45,3,FALSE)</f>
        <v>1167</v>
      </c>
      <c r="S281" s="2" t="str">
        <f>IF(OR(AND(G281&gt;=R281,L281&gt;=Quals!$F$3,L281&lt;=Quals!$H$3), OR(AND(H281&gt;=R281,M281&gt;=Quals!$F$3,M281&lt;=Quals!$H$3), OR(AND(I281&gt;=R281,N281&gt;=Quals!$F$3,N281&lt;=Quals!$H$3), OR(AND(J281&gt;=R281,O281&gt;=Quals!$F$3,O281&lt;=Quals!$H$3), OR(AND(K281&gt;=R281,P281&gt;=Quals!$F$3,P281&lt;=Quals!$H$3)))))),"Q","")</f>
        <v/>
      </c>
      <c r="T281" s="1" t="str">
        <f>IF(AND(S281 = "Q", IF(ISNA(VLOOKUP((B281&amp;C281),Autos!C:C,1,FALSE)), "Not in Auto",)),"Check", "No need")</f>
        <v>No need</v>
      </c>
    </row>
    <row r="282" spans="1:20" x14ac:dyDescent="0.2">
      <c r="A282" t="str">
        <f t="shared" si="4"/>
        <v>Stephanie WELSH100m</v>
      </c>
      <c r="B282" t="s">
        <v>152</v>
      </c>
      <c r="C282" s="5" t="s">
        <v>2</v>
      </c>
      <c r="D282" s="5">
        <v>37316</v>
      </c>
      <c r="E282">
        <v>976</v>
      </c>
      <c r="F282" s="2">
        <v>48</v>
      </c>
      <c r="G282">
        <v>1003</v>
      </c>
      <c r="H282">
        <v>974</v>
      </c>
      <c r="I282">
        <v>972</v>
      </c>
      <c r="J282">
        <v>968</v>
      </c>
      <c r="K282">
        <v>963</v>
      </c>
      <c r="L282" s="5">
        <v>44611</v>
      </c>
      <c r="M282" s="5">
        <v>44597</v>
      </c>
      <c r="N282" s="5">
        <v>44298</v>
      </c>
      <c r="O282" s="5">
        <v>44298</v>
      </c>
      <c r="P282" s="56">
        <v>44590</v>
      </c>
      <c r="Q282" s="39">
        <f>RANK(E282,$E$3:$E$1048576)</f>
        <v>278</v>
      </c>
      <c r="R282" s="2">
        <f>VLOOKUP(C282,Quals!$A$25:$C$45,3,FALSE)</f>
        <v>1167</v>
      </c>
      <c r="S282" s="2" t="str">
        <f>IF(OR(AND(G282&gt;=R282,L282&gt;=Quals!$F$3,L282&lt;=Quals!$H$3), OR(AND(H282&gt;=R282,M282&gt;=Quals!$F$3,M282&lt;=Quals!$H$3), OR(AND(I282&gt;=R282,N282&gt;=Quals!$F$3,N282&lt;=Quals!$H$3), OR(AND(J282&gt;=R282,O282&gt;=Quals!$F$3,O282&lt;=Quals!$H$3), OR(AND(K282&gt;=R282,P282&gt;=Quals!$F$3,P282&lt;=Quals!$H$3)))))),"Q","")</f>
        <v/>
      </c>
      <c r="T282" s="1" t="str">
        <f>IF(AND(S282 = "Q", IF(ISNA(VLOOKUP((B282&amp;C282),Autos!C:C,1,FALSE)), "Not in Auto",)),"Check", "No need")</f>
        <v>No need</v>
      </c>
    </row>
    <row r="283" spans="1:20" x14ac:dyDescent="0.2">
      <c r="A283" t="str">
        <f t="shared" si="4"/>
        <v>Connie MURRAY200m</v>
      </c>
      <c r="B283" t="s">
        <v>140</v>
      </c>
      <c r="C283" s="5" t="s">
        <v>25</v>
      </c>
      <c r="D283" s="5">
        <v>1999</v>
      </c>
      <c r="E283">
        <v>976</v>
      </c>
      <c r="F283" s="2">
        <v>34</v>
      </c>
      <c r="G283">
        <v>987</v>
      </c>
      <c r="H283">
        <v>974</v>
      </c>
      <c r="I283">
        <v>961</v>
      </c>
      <c r="J283">
        <v>971</v>
      </c>
      <c r="K283">
        <v>959</v>
      </c>
      <c r="L283" s="5">
        <v>44569</v>
      </c>
      <c r="M283" s="5">
        <v>44601</v>
      </c>
      <c r="N283" s="5">
        <v>44618</v>
      </c>
      <c r="O283" s="5">
        <v>44617</v>
      </c>
      <c r="P283" s="56">
        <v>44527</v>
      </c>
      <c r="Q283" s="39">
        <f>RANK(E283,$E$3:$E$1048576)</f>
        <v>278</v>
      </c>
      <c r="R283" s="2">
        <f>VLOOKUP(C283,Quals!$A$25:$C$45,3,FALSE)</f>
        <v>1155</v>
      </c>
      <c r="S283" s="2" t="str">
        <f>IF(OR(AND(G283&gt;=R283,L283&gt;=Quals!$F$3,L283&lt;=Quals!$H$3), OR(AND(H283&gt;=R283,M283&gt;=Quals!$F$3,M283&lt;=Quals!$H$3), OR(AND(I283&gt;=R283,N283&gt;=Quals!$F$3,N283&lt;=Quals!$H$3), OR(AND(J283&gt;=R283,O283&gt;=Quals!$F$3,O283&lt;=Quals!$H$3), OR(AND(K283&gt;=R283,P283&gt;=Quals!$F$3,P283&lt;=Quals!$H$3)))))),"Q","")</f>
        <v/>
      </c>
      <c r="T283" s="1" t="str">
        <f>IF(AND(S283 = "Q", IF(ISNA(VLOOKUP((B283&amp;C283),Autos!C:C,1,FALSE)), "Not in Auto",)),"Check", "No need")</f>
        <v>No need</v>
      </c>
    </row>
    <row r="284" spans="1:20" x14ac:dyDescent="0.2">
      <c r="A284" t="str">
        <f t="shared" si="4"/>
        <v>Ashleigh GONCALVES400m</v>
      </c>
      <c r="B284" t="s">
        <v>217</v>
      </c>
      <c r="C284" s="5" t="s">
        <v>26</v>
      </c>
      <c r="D284" s="5">
        <v>44671</v>
      </c>
      <c r="E284">
        <v>976</v>
      </c>
      <c r="F284" s="2">
        <v>15</v>
      </c>
      <c r="G284">
        <v>977</v>
      </c>
      <c r="H284">
        <v>974</v>
      </c>
      <c r="I284">
        <v>979</v>
      </c>
      <c r="J284">
        <v>967</v>
      </c>
      <c r="K284">
        <v>945</v>
      </c>
      <c r="L284" s="5">
        <v>44303</v>
      </c>
      <c r="M284" s="5">
        <v>44541</v>
      </c>
      <c r="N284" s="5">
        <v>44618</v>
      </c>
      <c r="O284" s="5">
        <v>44302</v>
      </c>
      <c r="P284" s="56">
        <v>44590</v>
      </c>
      <c r="Q284" s="39">
        <f>RANK(E284,$E$3:$E$1048576)</f>
        <v>278</v>
      </c>
      <c r="R284" s="2">
        <f>VLOOKUP(C284,Quals!$A$25:$C$45,3,FALSE)</f>
        <v>1152</v>
      </c>
      <c r="S284" s="2" t="str">
        <f>IF(OR(AND(G284&gt;=R284,L284&gt;=Quals!$F$3,L284&lt;=Quals!$H$3), OR(AND(H284&gt;=R284,M284&gt;=Quals!$F$3,M284&lt;=Quals!$H$3), OR(AND(I284&gt;=R284,N284&gt;=Quals!$F$3,N284&lt;=Quals!$H$3), OR(AND(J284&gt;=R284,O284&gt;=Quals!$F$3,O284&lt;=Quals!$H$3), OR(AND(K284&gt;=R284,P284&gt;=Quals!$F$3,P284&lt;=Quals!$H$3)))))),"Q","")</f>
        <v/>
      </c>
      <c r="T284" s="1" t="str">
        <f>IF(AND(S284 = "Q", IF(ISNA(VLOOKUP((B284&amp;C284),Autos!C:C,1,FALSE)), "Not in Auto",)),"Check", "No need")</f>
        <v>No need</v>
      </c>
    </row>
    <row r="285" spans="1:20" x14ac:dyDescent="0.2">
      <c r="A285" t="str">
        <f t="shared" si="4"/>
        <v>Maddison CAULFIELD1500m</v>
      </c>
      <c r="B285" t="s">
        <v>918</v>
      </c>
      <c r="C285" s="5" t="s">
        <v>28</v>
      </c>
      <c r="D285" s="5">
        <v>36417</v>
      </c>
      <c r="E285">
        <v>976</v>
      </c>
      <c r="F285" s="2">
        <v>17</v>
      </c>
      <c r="G285">
        <v>994</v>
      </c>
      <c r="H285">
        <v>980</v>
      </c>
      <c r="I285">
        <v>979</v>
      </c>
      <c r="J285">
        <v>950</v>
      </c>
      <c r="K285">
        <v>940</v>
      </c>
      <c r="L285" s="5">
        <v>44630</v>
      </c>
      <c r="M285" s="5">
        <v>44597</v>
      </c>
      <c r="N285" s="5">
        <v>44610</v>
      </c>
      <c r="O285" s="5">
        <v>44581</v>
      </c>
      <c r="P285" s="56">
        <v>44546</v>
      </c>
      <c r="Q285" s="39">
        <f>RANK(E285,$E$3:$E$1048576)</f>
        <v>278</v>
      </c>
      <c r="R285" s="2">
        <f>VLOOKUP(C285,Quals!$A$25:$C$45,3,FALSE)</f>
        <v>1172</v>
      </c>
      <c r="S285" s="2" t="str">
        <f>IF(OR(AND(G285&gt;=R285,L285&gt;=Quals!$F$3,L285&lt;=Quals!$H$3), OR(AND(H285&gt;=R285,M285&gt;=Quals!$F$3,M285&lt;=Quals!$H$3), OR(AND(I285&gt;=R285,N285&gt;=Quals!$F$3,N285&lt;=Quals!$H$3), OR(AND(J285&gt;=R285,O285&gt;=Quals!$F$3,O285&lt;=Quals!$H$3), OR(AND(K285&gt;=R285,P285&gt;=Quals!$F$3,P285&lt;=Quals!$H$3)))))),"Q","")</f>
        <v/>
      </c>
      <c r="T285" s="1" t="str">
        <f>IF(AND(S285 = "Q", IF(ISNA(VLOOKUP((B285&amp;C285),Autos!C:C,1,FALSE)), "Not in Auto",)),"Check", "No need")</f>
        <v>No need</v>
      </c>
    </row>
    <row r="286" spans="1:20" x14ac:dyDescent="0.2">
      <c r="A286" t="str">
        <f t="shared" si="4"/>
        <v>Gemma MAINI10000m</v>
      </c>
      <c r="B286" t="s">
        <v>319</v>
      </c>
      <c r="C286" s="5" t="s">
        <v>30</v>
      </c>
      <c r="D286" s="5">
        <v>31746</v>
      </c>
      <c r="E286">
        <v>976</v>
      </c>
      <c r="F286" s="2">
        <v>21</v>
      </c>
      <c r="G286">
        <v>986</v>
      </c>
      <c r="H286">
        <v>967</v>
      </c>
      <c r="L286" s="5">
        <v>44178</v>
      </c>
      <c r="M286" s="5">
        <v>44222</v>
      </c>
      <c r="N286" s="5"/>
      <c r="O286" s="5"/>
      <c r="P286" s="56"/>
      <c r="Q286" s="39">
        <f>RANK(E286,$E$3:$E$1048576)</f>
        <v>278</v>
      </c>
      <c r="R286" s="2">
        <f>VLOOKUP(C286,Quals!$A$25:$C$45,3,FALSE)</f>
        <v>1171</v>
      </c>
      <c r="S286" s="2" t="str">
        <f>IF(OR(AND(G286&gt;=R286,L286&gt;=Quals!$F$3,L286&lt;=Quals!$H$3), OR(AND(H286&gt;=R286,M286&gt;=Quals!$F$3,M286&lt;=Quals!$H$3), OR(AND(I286&gt;=R286,N286&gt;=Quals!$F$3,N286&lt;=Quals!$H$3), OR(AND(J286&gt;=R286,O286&gt;=Quals!$F$3,O286&lt;=Quals!$H$3), OR(AND(K286&gt;=R286,P286&gt;=Quals!$F$3,P286&lt;=Quals!$H$3)))))),"Q","")</f>
        <v/>
      </c>
      <c r="T286" s="1" t="str">
        <f>IF(AND(S286 = "Q", IF(ISNA(VLOOKUP((B286&amp;C286),Autos!C:C,1,FALSE)), "Not in Auto",)),"Check", "No need")</f>
        <v>No need</v>
      </c>
    </row>
    <row r="287" spans="1:20" x14ac:dyDescent="0.2">
      <c r="A287" t="str">
        <f t="shared" si="4"/>
        <v>Amelia FINGER100m</v>
      </c>
      <c r="B287" t="s">
        <v>146</v>
      </c>
      <c r="C287" s="5" t="s">
        <v>2</v>
      </c>
      <c r="D287" s="5">
        <v>37893</v>
      </c>
      <c r="E287">
        <v>975</v>
      </c>
      <c r="F287" s="2">
        <v>49</v>
      </c>
      <c r="G287">
        <v>984</v>
      </c>
      <c r="H287">
        <v>978</v>
      </c>
      <c r="I287">
        <v>971</v>
      </c>
      <c r="J287">
        <v>939</v>
      </c>
      <c r="K287">
        <v>935</v>
      </c>
      <c r="L287" s="5">
        <v>44471</v>
      </c>
      <c r="M287" s="5">
        <v>44464</v>
      </c>
      <c r="N287" s="5">
        <v>44485</v>
      </c>
      <c r="O287" s="5">
        <v>44457</v>
      </c>
      <c r="P287" s="56">
        <v>44450</v>
      </c>
      <c r="Q287" s="39">
        <f>RANK(E287,$E$3:$E$1048576)</f>
        <v>285</v>
      </c>
      <c r="R287" s="2">
        <f>VLOOKUP(C287,Quals!$A$25:$C$45,3,FALSE)</f>
        <v>1167</v>
      </c>
      <c r="S287" s="2" t="str">
        <f>IF(OR(AND(G287&gt;=R287,L287&gt;=Quals!$F$3,L287&lt;=Quals!$H$3), OR(AND(H287&gt;=R287,M287&gt;=Quals!$F$3,M287&lt;=Quals!$H$3), OR(AND(I287&gt;=R287,N287&gt;=Quals!$F$3,N287&lt;=Quals!$H$3), OR(AND(J287&gt;=R287,O287&gt;=Quals!$F$3,O287&lt;=Quals!$H$3), OR(AND(K287&gt;=R287,P287&gt;=Quals!$F$3,P287&lt;=Quals!$H$3)))))),"Q","")</f>
        <v/>
      </c>
      <c r="T287" s="1" t="str">
        <f>IF(AND(S287 = "Q", IF(ISNA(VLOOKUP((B287&amp;C287),Autos!C:C,1,FALSE)), "Not in Auto",)),"Check", "No need")</f>
        <v>No need</v>
      </c>
    </row>
    <row r="288" spans="1:20" x14ac:dyDescent="0.2">
      <c r="A288" t="str">
        <f t="shared" si="4"/>
        <v>Kiani ALLEN200m</v>
      </c>
      <c r="B288" t="s">
        <v>132</v>
      </c>
      <c r="C288" s="5" t="s">
        <v>25</v>
      </c>
      <c r="D288" s="5">
        <v>36340</v>
      </c>
      <c r="E288">
        <v>975</v>
      </c>
      <c r="F288" s="2">
        <v>35</v>
      </c>
      <c r="G288">
        <v>996</v>
      </c>
      <c r="H288">
        <v>973</v>
      </c>
      <c r="I288">
        <v>955</v>
      </c>
      <c r="J288">
        <v>956</v>
      </c>
      <c r="K288">
        <v>934</v>
      </c>
      <c r="L288" s="5">
        <v>44276</v>
      </c>
      <c r="M288" s="5">
        <v>44576</v>
      </c>
      <c r="N288" s="5">
        <v>44582</v>
      </c>
      <c r="O288" s="5">
        <v>44302</v>
      </c>
      <c r="P288" s="56">
        <v>44587</v>
      </c>
      <c r="Q288" s="39">
        <f>RANK(E288,$E$3:$E$1048576)</f>
        <v>285</v>
      </c>
      <c r="R288" s="2">
        <f>VLOOKUP(C288,Quals!$A$25:$C$45,3,FALSE)</f>
        <v>1155</v>
      </c>
      <c r="S288" s="2" t="str">
        <f>IF(OR(AND(G288&gt;=R288,L288&gt;=Quals!$F$3,L288&lt;=Quals!$H$3), OR(AND(H288&gt;=R288,M288&gt;=Quals!$F$3,M288&lt;=Quals!$H$3), OR(AND(I288&gt;=R288,N288&gt;=Quals!$F$3,N288&lt;=Quals!$H$3), OR(AND(J288&gt;=R288,O288&gt;=Quals!$F$3,O288&lt;=Quals!$H$3), OR(AND(K288&gt;=R288,P288&gt;=Quals!$F$3,P288&lt;=Quals!$H$3)))))),"Q","")</f>
        <v/>
      </c>
      <c r="T288" s="1" t="str">
        <f>IF(AND(S288 = "Q", IF(ISNA(VLOOKUP((B288&amp;C288),Autos!C:C,1,FALSE)), "Not in Auto",)),"Check", "No need")</f>
        <v>No need</v>
      </c>
    </row>
    <row r="289" spans="1:20" x14ac:dyDescent="0.2">
      <c r="A289" t="str">
        <f t="shared" si="4"/>
        <v>Clare GIBSONhigh-jump</v>
      </c>
      <c r="B289" t="s">
        <v>422</v>
      </c>
      <c r="C289" t="s">
        <v>35</v>
      </c>
      <c r="D289" s="5">
        <v>35841</v>
      </c>
      <c r="E289">
        <v>975</v>
      </c>
      <c r="F289" s="2">
        <v>12</v>
      </c>
      <c r="G289">
        <v>984</v>
      </c>
      <c r="H289">
        <v>984</v>
      </c>
      <c r="I289">
        <v>974</v>
      </c>
      <c r="J289">
        <v>936</v>
      </c>
      <c r="K289">
        <v>945</v>
      </c>
      <c r="L289" s="5">
        <v>44309</v>
      </c>
      <c r="M289" s="5">
        <v>44596</v>
      </c>
      <c r="N289" s="5">
        <v>44316</v>
      </c>
      <c r="O289" s="5">
        <v>44610</v>
      </c>
      <c r="P289" s="56">
        <v>44345</v>
      </c>
      <c r="Q289" s="39">
        <f>RANK(E289,$E$3:$E$1048576)</f>
        <v>285</v>
      </c>
      <c r="R289" s="2">
        <f>VLOOKUP(C289,Quals!$A$25:$C$45,3,FALSE)</f>
        <v>1180</v>
      </c>
      <c r="S289" s="2" t="str">
        <f>IF(OR(AND(G289&gt;=R289,L289&gt;=Quals!$F$3,L289&lt;=Quals!$H$3), OR(AND(H289&gt;=R289,M289&gt;=Quals!$F$3,M289&lt;=Quals!$H$3), OR(AND(I289&gt;=R289,N289&gt;=Quals!$F$3,N289&lt;=Quals!$H$3), OR(AND(J289&gt;=R289,O289&gt;=Quals!$F$3,O289&lt;=Quals!$H$3), OR(AND(K289&gt;=R289,P289&gt;=Quals!$F$3,P289&lt;=Quals!$H$3)))))),"Q","")</f>
        <v/>
      </c>
      <c r="T289" s="1" t="str">
        <f>IF(AND(S289 = "Q", IF(ISNA(VLOOKUP((B289&amp;C289),Autos!C:C,1,FALSE)), "Not in Auto",)),"Check", "No need")</f>
        <v>No need</v>
      </c>
    </row>
    <row r="290" spans="1:20" x14ac:dyDescent="0.2">
      <c r="A290" t="str">
        <f t="shared" si="4"/>
        <v>Lauren HYDE-COOLINGpole-vault</v>
      </c>
      <c r="B290" t="s">
        <v>432</v>
      </c>
      <c r="C290" s="5" t="s">
        <v>36</v>
      </c>
      <c r="D290" s="5">
        <v>36545</v>
      </c>
      <c r="E290">
        <v>975</v>
      </c>
      <c r="F290" s="2">
        <v>8</v>
      </c>
      <c r="G290">
        <v>990</v>
      </c>
      <c r="H290">
        <v>960</v>
      </c>
      <c r="I290">
        <v>944</v>
      </c>
      <c r="J290">
        <v>883</v>
      </c>
      <c r="K290">
        <v>853</v>
      </c>
      <c r="L290" s="5">
        <v>43644</v>
      </c>
      <c r="M290" s="5">
        <v>44282</v>
      </c>
      <c r="N290" s="5">
        <v>44303</v>
      </c>
      <c r="O290" s="5">
        <v>44301</v>
      </c>
      <c r="P290" s="56">
        <v>44296</v>
      </c>
      <c r="Q290" s="39">
        <f>RANK(E290,$E$3:$E$1048576)</f>
        <v>285</v>
      </c>
      <c r="R290" s="2">
        <f>VLOOKUP(C290,Quals!$A$25:$C$45,3,FALSE)</f>
        <v>1177</v>
      </c>
      <c r="S290" s="2" t="str">
        <f>IF(OR(AND(G290&gt;=R290,L290&gt;=Quals!$F$3,L290&lt;=Quals!$H$3), OR(AND(H290&gt;=R290,M290&gt;=Quals!$F$3,M290&lt;=Quals!$H$3), OR(AND(I290&gt;=R290,N290&gt;=Quals!$F$3,N290&lt;=Quals!$H$3), OR(AND(J290&gt;=R290,O290&gt;=Quals!$F$3,O290&lt;=Quals!$H$3), OR(AND(K290&gt;=R290,P290&gt;=Quals!$F$3,P290&lt;=Quals!$H$3)))))),"Q","")</f>
        <v/>
      </c>
      <c r="T290" s="1" t="str">
        <f>IF(AND(S290 = "Q", IF(ISNA(VLOOKUP((B290&amp;C290),Autos!C:C,1,FALSE)), "Not in Auto",)),"Check", "No need")</f>
        <v>No need</v>
      </c>
    </row>
    <row r="291" spans="1:20" x14ac:dyDescent="0.2">
      <c r="A291" t="str">
        <f t="shared" si="4"/>
        <v>Ivy BOOTHROYD400m</v>
      </c>
      <c r="B291" t="s">
        <v>218</v>
      </c>
      <c r="C291" s="6" t="s">
        <v>26</v>
      </c>
      <c r="D291" s="5">
        <v>44762</v>
      </c>
      <c r="E291">
        <v>974</v>
      </c>
      <c r="F291" s="2">
        <v>16</v>
      </c>
      <c r="G291">
        <v>992</v>
      </c>
      <c r="H291">
        <v>979</v>
      </c>
      <c r="I291">
        <v>958</v>
      </c>
      <c r="J291">
        <v>949</v>
      </c>
      <c r="K291">
        <v>933</v>
      </c>
      <c r="L291" s="5">
        <v>44618</v>
      </c>
      <c r="M291" s="5">
        <v>44542</v>
      </c>
      <c r="N291" s="5">
        <v>44299</v>
      </c>
      <c r="O291" s="5">
        <v>44597</v>
      </c>
      <c r="P291" s="56">
        <v>44513</v>
      </c>
      <c r="Q291" s="39">
        <f>RANK(E291,$E$3:$E$1048576)</f>
        <v>289</v>
      </c>
      <c r="R291" s="2">
        <f>VLOOKUP(C291,Quals!$A$25:$C$45,3,FALSE)</f>
        <v>1152</v>
      </c>
      <c r="S291" s="2" t="str">
        <f>IF(OR(AND(G291&gt;=R291,L291&gt;=Quals!$F$3,L291&lt;=Quals!$H$3), OR(AND(H291&gt;=R291,M291&gt;=Quals!$F$3,M291&lt;=Quals!$H$3), OR(AND(I291&gt;=R291,N291&gt;=Quals!$F$3,N291&lt;=Quals!$H$3), OR(AND(J291&gt;=R291,O291&gt;=Quals!$F$3,O291&lt;=Quals!$H$3), OR(AND(K291&gt;=R291,P291&gt;=Quals!$F$3,P291&lt;=Quals!$H$3)))))),"Q","")</f>
        <v/>
      </c>
      <c r="T291" s="1" t="str">
        <f>IF(AND(S291 = "Q", IF(ISNA(VLOOKUP((B291&amp;C291),Autos!C:C,1,FALSE)), "Not in Auto",)),"Check", "No need")</f>
        <v>No need</v>
      </c>
    </row>
    <row r="292" spans="1:20" x14ac:dyDescent="0.2">
      <c r="A292" t="str">
        <f t="shared" si="4"/>
        <v>Abigail THOMAS3000msc</v>
      </c>
      <c r="B292" t="s">
        <v>304</v>
      </c>
      <c r="C292" s="6" t="s">
        <v>34</v>
      </c>
      <c r="D292" s="5">
        <v>37805</v>
      </c>
      <c r="E292">
        <v>974</v>
      </c>
      <c r="F292" s="2">
        <v>17</v>
      </c>
      <c r="G292">
        <v>996</v>
      </c>
      <c r="H292">
        <v>954</v>
      </c>
      <c r="I292">
        <v>954</v>
      </c>
      <c r="L292" s="5">
        <v>44590</v>
      </c>
      <c r="M292" s="5">
        <v>44612</v>
      </c>
      <c r="N292" s="5">
        <v>44300</v>
      </c>
      <c r="O292" s="5"/>
      <c r="P292" s="56"/>
      <c r="Q292" s="39">
        <f>RANK(E292,$E$3:$E$1048576)</f>
        <v>289</v>
      </c>
      <c r="R292" s="2">
        <f>VLOOKUP(C292,Quals!$A$25:$C$45,3,FALSE)</f>
        <v>1169</v>
      </c>
      <c r="S292" s="2" t="str">
        <f>IF(OR(AND(G292&gt;=R292,L292&gt;=Quals!$F$3,L292&lt;=Quals!$H$3), OR(AND(H292&gt;=R292,M292&gt;=Quals!$F$3,M292&lt;=Quals!$H$3), OR(AND(I292&gt;=R292,N292&gt;=Quals!$F$3,N292&lt;=Quals!$H$3), OR(AND(J292&gt;=R292,O292&gt;=Quals!$F$3,O292&lt;=Quals!$H$3), OR(AND(K292&gt;=R292,P292&gt;=Quals!$F$3,P292&lt;=Quals!$H$3)))))),"Q","")</f>
        <v/>
      </c>
      <c r="T292" s="1" t="str">
        <f>IF(AND(S292 = "Q", IF(ISNA(VLOOKUP((B292&amp;C292),Autos!C:C,1,FALSE)), "Not in Auto",)),"Check", "No need")</f>
        <v>No need</v>
      </c>
    </row>
    <row r="293" spans="1:20" x14ac:dyDescent="0.2">
      <c r="A293" t="str">
        <f t="shared" si="4"/>
        <v>Abbie BUTLER3000msc</v>
      </c>
      <c r="B293" t="s">
        <v>939</v>
      </c>
      <c r="C293" s="5" t="s">
        <v>34</v>
      </c>
      <c r="D293" s="5">
        <v>38176</v>
      </c>
      <c r="E293">
        <v>974</v>
      </c>
      <c r="F293" s="2">
        <v>18</v>
      </c>
      <c r="G293">
        <v>977</v>
      </c>
      <c r="H293">
        <v>955</v>
      </c>
      <c r="I293">
        <v>954</v>
      </c>
      <c r="L293" s="5">
        <v>44630</v>
      </c>
      <c r="M293" s="5">
        <v>44573</v>
      </c>
      <c r="N293" s="5">
        <v>44492</v>
      </c>
      <c r="O293" s="5"/>
      <c r="P293" s="56"/>
      <c r="Q293" s="39">
        <f>RANK(E293,$E$3:$E$1048576)</f>
        <v>289</v>
      </c>
      <c r="R293" s="2">
        <f>VLOOKUP(C293,Quals!$A$25:$C$45,3,FALSE)</f>
        <v>1169</v>
      </c>
      <c r="S293" s="2" t="str">
        <f>IF(OR(AND(G293&gt;=R293,L293&gt;=Quals!$F$3,L293&lt;=Quals!$H$3), OR(AND(H293&gt;=R293,M293&gt;=Quals!$F$3,M293&lt;=Quals!$H$3), OR(AND(I293&gt;=R293,N293&gt;=Quals!$F$3,N293&lt;=Quals!$H$3), OR(AND(J293&gt;=R293,O293&gt;=Quals!$F$3,O293&lt;=Quals!$H$3), OR(AND(K293&gt;=R293,P293&gt;=Quals!$F$3,P293&lt;=Quals!$H$3)))))),"Q","")</f>
        <v/>
      </c>
      <c r="T293" s="1" t="str">
        <f>IF(AND(S293 = "Q", IF(ISNA(VLOOKUP((B293&amp;C293),Autos!C:C,1,FALSE)), "Not in Auto",)),"Check", "No need")</f>
        <v>No need</v>
      </c>
    </row>
    <row r="294" spans="1:20" x14ac:dyDescent="0.2">
      <c r="A294" t="str">
        <f t="shared" si="4"/>
        <v>Paige ELVEY400mh</v>
      </c>
      <c r="B294" t="s">
        <v>364</v>
      </c>
      <c r="C294" s="5" t="s">
        <v>33</v>
      </c>
      <c r="D294" s="5">
        <v>37829</v>
      </c>
      <c r="E294">
        <v>974</v>
      </c>
      <c r="F294" s="2">
        <v>13</v>
      </c>
      <c r="G294">
        <v>988</v>
      </c>
      <c r="H294">
        <v>970</v>
      </c>
      <c r="I294">
        <v>966</v>
      </c>
      <c r="J294">
        <v>945</v>
      </c>
      <c r="K294">
        <v>944</v>
      </c>
      <c r="L294" s="5">
        <v>44618</v>
      </c>
      <c r="M294" s="5">
        <v>44604</v>
      </c>
      <c r="N294" s="5">
        <v>44625</v>
      </c>
      <c r="O294" s="5">
        <v>44602</v>
      </c>
      <c r="P294" s="56">
        <v>44301</v>
      </c>
      <c r="Q294" s="39">
        <f>RANK(E294,$E$3:$E$1048576)</f>
        <v>289</v>
      </c>
      <c r="R294" s="2">
        <f>VLOOKUP(C294,Quals!$A$25:$C$45,3,FALSE)</f>
        <v>1160</v>
      </c>
      <c r="S294" s="2" t="str">
        <f>IF(OR(AND(G294&gt;=R294,L294&gt;=Quals!$F$3,L294&lt;=Quals!$H$3), OR(AND(H294&gt;=R294,M294&gt;=Quals!$F$3,M294&lt;=Quals!$H$3), OR(AND(I294&gt;=R294,N294&gt;=Quals!$F$3,N294&lt;=Quals!$H$3), OR(AND(J294&gt;=R294,O294&gt;=Quals!$F$3,O294&lt;=Quals!$H$3), OR(AND(K294&gt;=R294,P294&gt;=Quals!$F$3,P294&lt;=Quals!$H$3)))))),"Q","")</f>
        <v/>
      </c>
      <c r="T294" s="1" t="str">
        <f>IF(AND(S294 = "Q", IF(ISNA(VLOOKUP((B294&amp;C294),Autos!C:C,1,FALSE)), "Not in Auto",)),"Check", "No need")</f>
        <v>No need</v>
      </c>
    </row>
    <row r="295" spans="1:20" x14ac:dyDescent="0.2">
      <c r="A295" t="str">
        <f t="shared" si="4"/>
        <v>Mietta RUSSELL100m</v>
      </c>
      <c r="B295" t="s">
        <v>135</v>
      </c>
      <c r="C295" s="5" t="s">
        <v>2</v>
      </c>
      <c r="D295" s="5">
        <v>37295</v>
      </c>
      <c r="E295">
        <v>973</v>
      </c>
      <c r="F295" s="2">
        <v>50</v>
      </c>
      <c r="G295">
        <v>1005</v>
      </c>
      <c r="H295">
        <v>990</v>
      </c>
      <c r="I295">
        <v>958</v>
      </c>
      <c r="J295">
        <v>964</v>
      </c>
      <c r="K295">
        <v>929</v>
      </c>
      <c r="L295" s="5">
        <v>44273</v>
      </c>
      <c r="M295" s="5">
        <v>44298</v>
      </c>
      <c r="N295" s="5">
        <v>44285</v>
      </c>
      <c r="O295" s="5">
        <v>44298</v>
      </c>
      <c r="P295" s="56">
        <v>44569</v>
      </c>
      <c r="Q295" s="39">
        <f>RANK(E295,$E$3:$E$1048576)</f>
        <v>293</v>
      </c>
      <c r="R295" s="2">
        <f>VLOOKUP(C295,Quals!$A$25:$C$45,3,FALSE)</f>
        <v>1167</v>
      </c>
      <c r="S295" s="2" t="str">
        <f>IF(OR(AND(G295&gt;=R295,L295&gt;=Quals!$F$3,L295&lt;=Quals!$H$3), OR(AND(H295&gt;=R295,M295&gt;=Quals!$F$3,M295&lt;=Quals!$H$3), OR(AND(I295&gt;=R295,N295&gt;=Quals!$F$3,N295&lt;=Quals!$H$3), OR(AND(J295&gt;=R295,O295&gt;=Quals!$F$3,O295&lt;=Quals!$H$3), OR(AND(K295&gt;=R295,P295&gt;=Quals!$F$3,P295&lt;=Quals!$H$3)))))),"Q","")</f>
        <v/>
      </c>
      <c r="T295" s="1" t="str">
        <f>IF(AND(S295 = "Q", IF(ISNA(VLOOKUP((B295&amp;C295),Autos!C:C,1,FALSE)), "Not in Auto",)),"Check", "No need")</f>
        <v>No need</v>
      </c>
    </row>
    <row r="296" spans="1:20" x14ac:dyDescent="0.2">
      <c r="A296" t="str">
        <f t="shared" si="4"/>
        <v>Paige CAMPBELL200m</v>
      </c>
      <c r="B296" t="s">
        <v>195</v>
      </c>
      <c r="C296" s="5" t="s">
        <v>25</v>
      </c>
      <c r="D296" s="5">
        <v>38439</v>
      </c>
      <c r="E296">
        <v>973</v>
      </c>
      <c r="F296" s="2">
        <v>36</v>
      </c>
      <c r="G296">
        <v>1009</v>
      </c>
      <c r="H296">
        <v>1012</v>
      </c>
      <c r="I296">
        <v>964</v>
      </c>
      <c r="J296">
        <v>944</v>
      </c>
      <c r="K296">
        <v>916</v>
      </c>
      <c r="L296" s="5">
        <v>44619</v>
      </c>
      <c r="M296" s="5">
        <v>44548</v>
      </c>
      <c r="N296" s="5">
        <v>44540</v>
      </c>
      <c r="O296" s="5">
        <v>44540</v>
      </c>
      <c r="P296" s="56">
        <v>44591</v>
      </c>
      <c r="Q296" s="39">
        <f>RANK(E296,$E$3:$E$1048576)</f>
        <v>293</v>
      </c>
      <c r="R296" s="2">
        <f>VLOOKUP(C296,Quals!$A$25:$C$45,3,FALSE)</f>
        <v>1155</v>
      </c>
      <c r="S296" s="2" t="str">
        <f>IF(OR(AND(G296&gt;=R296,L296&gt;=Quals!$F$3,L296&lt;=Quals!$H$3), OR(AND(H296&gt;=R296,M296&gt;=Quals!$F$3,M296&lt;=Quals!$H$3), OR(AND(I296&gt;=R296,N296&gt;=Quals!$F$3,N296&lt;=Quals!$H$3), OR(AND(J296&gt;=R296,O296&gt;=Quals!$F$3,O296&lt;=Quals!$H$3), OR(AND(K296&gt;=R296,P296&gt;=Quals!$F$3,P296&lt;=Quals!$H$3)))))),"Q","")</f>
        <v/>
      </c>
      <c r="T296" s="1" t="str">
        <f>IF(AND(S296 = "Q", IF(ISNA(VLOOKUP((B296&amp;C296),Autos!C:C,1,FALSE)), "Not in Auto",)),"Check", "No need")</f>
        <v>No need</v>
      </c>
    </row>
    <row r="297" spans="1:20" x14ac:dyDescent="0.2">
      <c r="A297" t="str">
        <f t="shared" si="4"/>
        <v>Elizabeth DINGELDEI400m</v>
      </c>
      <c r="B297" t="s">
        <v>193</v>
      </c>
      <c r="C297" s="5" t="s">
        <v>26</v>
      </c>
      <c r="D297" s="5">
        <v>35775</v>
      </c>
      <c r="E297">
        <v>972</v>
      </c>
      <c r="F297" s="2">
        <v>17</v>
      </c>
      <c r="G297">
        <v>976</v>
      </c>
      <c r="H297">
        <v>971</v>
      </c>
      <c r="I297">
        <v>974</v>
      </c>
      <c r="J297">
        <v>962</v>
      </c>
      <c r="K297">
        <v>942</v>
      </c>
      <c r="L297" s="5">
        <v>44273</v>
      </c>
      <c r="M297" s="5">
        <v>44544</v>
      </c>
      <c r="N297" s="5">
        <v>44612</v>
      </c>
      <c r="O297" s="5">
        <v>44590</v>
      </c>
      <c r="P297" s="56">
        <v>44301</v>
      </c>
      <c r="Q297" s="39">
        <f>RANK(E297,$E$3:$E$1048576)</f>
        <v>295</v>
      </c>
      <c r="R297" s="2">
        <f>VLOOKUP(C297,Quals!$A$25:$C$45,3,FALSE)</f>
        <v>1152</v>
      </c>
      <c r="S297" s="2" t="str">
        <f>IF(OR(AND(G297&gt;=R297,L297&gt;=Quals!$F$3,L297&lt;=Quals!$H$3), OR(AND(H297&gt;=R297,M297&gt;=Quals!$F$3,M297&lt;=Quals!$H$3), OR(AND(I297&gt;=R297,N297&gt;=Quals!$F$3,N297&lt;=Quals!$H$3), OR(AND(J297&gt;=R297,O297&gt;=Quals!$F$3,O297&lt;=Quals!$H$3), OR(AND(K297&gt;=R297,P297&gt;=Quals!$F$3,P297&lt;=Quals!$H$3)))))),"Q","")</f>
        <v/>
      </c>
      <c r="T297" s="1" t="str">
        <f>IF(AND(S297 = "Q", IF(ISNA(VLOOKUP((B297&amp;C297),Autos!C:C,1,FALSE)), "Not in Auto",)),"Check", "No need")</f>
        <v>No need</v>
      </c>
    </row>
    <row r="298" spans="1:20" x14ac:dyDescent="0.2">
      <c r="A298" t="str">
        <f t="shared" si="4"/>
        <v>Jazelle CARTER800m</v>
      </c>
      <c r="B298" t="s">
        <v>229</v>
      </c>
      <c r="C298" s="5" t="s">
        <v>27</v>
      </c>
      <c r="D298" s="5">
        <v>44732</v>
      </c>
      <c r="E298">
        <v>972</v>
      </c>
      <c r="F298" s="2">
        <v>19</v>
      </c>
      <c r="G298">
        <v>980</v>
      </c>
      <c r="H298">
        <v>967</v>
      </c>
      <c r="I298">
        <v>966</v>
      </c>
      <c r="J298">
        <v>958</v>
      </c>
      <c r="K298">
        <v>925</v>
      </c>
      <c r="L298" s="5">
        <v>44485</v>
      </c>
      <c r="M298" s="5">
        <v>44301</v>
      </c>
      <c r="N298" s="5">
        <v>44583</v>
      </c>
      <c r="O298" s="5">
        <v>44569</v>
      </c>
      <c r="P298" s="56">
        <v>44625</v>
      </c>
      <c r="Q298" s="39">
        <f>RANK(E298,$E$3:$E$1048576)</f>
        <v>295</v>
      </c>
      <c r="R298" s="2">
        <f>VLOOKUP(C298,Quals!$A$25:$C$45,3,FALSE)</f>
        <v>1171</v>
      </c>
      <c r="S298" s="2" t="str">
        <f>IF(OR(AND(G298&gt;=R298,L298&gt;=Quals!$F$3,L298&lt;=Quals!$H$3), OR(AND(H298&gt;=R298,M298&gt;=Quals!$F$3,M298&lt;=Quals!$H$3), OR(AND(I298&gt;=R298,N298&gt;=Quals!$F$3,N298&lt;=Quals!$H$3), OR(AND(J298&gt;=R298,O298&gt;=Quals!$F$3,O298&lt;=Quals!$H$3), OR(AND(K298&gt;=R298,P298&gt;=Quals!$F$3,P298&lt;=Quals!$H$3)))))),"Q","")</f>
        <v/>
      </c>
      <c r="T298" s="1" t="str">
        <f>IF(AND(S298 = "Q", IF(ISNA(VLOOKUP((B298&amp;C298),Autos!C:C,1,FALSE)), "Not in Auto",)),"Check", "No need")</f>
        <v>No need</v>
      </c>
    </row>
    <row r="299" spans="1:20" x14ac:dyDescent="0.2">
      <c r="A299" t="str">
        <f t="shared" si="4"/>
        <v>Daisy SUDHOLZ1500m</v>
      </c>
      <c r="B299" t="s">
        <v>264</v>
      </c>
      <c r="C299" s="5" t="s">
        <v>28</v>
      </c>
      <c r="D299" s="5">
        <v>44732</v>
      </c>
      <c r="E299">
        <v>972</v>
      </c>
      <c r="F299" s="2">
        <v>18</v>
      </c>
      <c r="G299">
        <v>1014</v>
      </c>
      <c r="H299">
        <v>995</v>
      </c>
      <c r="I299">
        <v>961</v>
      </c>
      <c r="J299">
        <v>931</v>
      </c>
      <c r="K299">
        <v>914</v>
      </c>
      <c r="L299" s="5">
        <v>44610</v>
      </c>
      <c r="M299" s="5">
        <v>44581</v>
      </c>
      <c r="N299" s="5">
        <v>44546</v>
      </c>
      <c r="O299" s="5">
        <v>44519</v>
      </c>
      <c r="P299" s="56">
        <v>44602</v>
      </c>
      <c r="Q299" s="39">
        <f>RANK(E299,$E$3:$E$1048576)</f>
        <v>295</v>
      </c>
      <c r="R299" s="2">
        <f>VLOOKUP(C299,Quals!$A$25:$C$45,3,FALSE)</f>
        <v>1172</v>
      </c>
      <c r="S299" s="2" t="str">
        <f>IF(OR(AND(G299&gt;=R299,L299&gt;=Quals!$F$3,L299&lt;=Quals!$H$3), OR(AND(H299&gt;=R299,M299&gt;=Quals!$F$3,M299&lt;=Quals!$H$3), OR(AND(I299&gt;=R299,N299&gt;=Quals!$F$3,N299&lt;=Quals!$H$3), OR(AND(J299&gt;=R299,O299&gt;=Quals!$F$3,O299&lt;=Quals!$H$3), OR(AND(K299&gt;=R299,P299&gt;=Quals!$F$3,P299&lt;=Quals!$H$3)))))),"Q","")</f>
        <v/>
      </c>
      <c r="T299" s="1" t="str">
        <f>IF(AND(S299 = "Q", IF(ISNA(VLOOKUP((B299&amp;C299),Autos!C:C,1,FALSE)), "Not in Auto",)),"Check", "No need")</f>
        <v>No need</v>
      </c>
    </row>
    <row r="300" spans="1:20" x14ac:dyDescent="0.2">
      <c r="A300" t="str">
        <f t="shared" si="4"/>
        <v>Charlotte WILSON5000m</v>
      </c>
      <c r="B300" t="s">
        <v>318</v>
      </c>
      <c r="C300" s="5" t="s">
        <v>29</v>
      </c>
      <c r="D300" s="5">
        <v>33879</v>
      </c>
      <c r="E300">
        <v>971</v>
      </c>
      <c r="F300" s="2">
        <v>18</v>
      </c>
      <c r="G300">
        <v>1007</v>
      </c>
      <c r="H300">
        <v>968</v>
      </c>
      <c r="I300">
        <v>940</v>
      </c>
      <c r="L300" s="5">
        <v>44287</v>
      </c>
      <c r="M300" s="5">
        <v>44628</v>
      </c>
      <c r="N300" s="5">
        <v>44537</v>
      </c>
      <c r="O300" s="5"/>
      <c r="P300" s="56"/>
      <c r="Q300" s="39">
        <f>RANK(E300,$E$3:$E$1048576)</f>
        <v>298</v>
      </c>
      <c r="R300" s="2">
        <f>VLOOKUP(C300,Quals!$A$25:$C$45,3,FALSE)</f>
        <v>1145</v>
      </c>
      <c r="S300" s="2" t="str">
        <f>IF(OR(AND(G300&gt;=R300,L300&gt;=Quals!$F$3,L300&lt;=Quals!$H$3), OR(AND(H300&gt;=R300,M300&gt;=Quals!$F$3,M300&lt;=Quals!$H$3), OR(AND(I300&gt;=R300,N300&gt;=Quals!$F$3,N300&lt;=Quals!$H$3), OR(AND(J300&gt;=R300,O300&gt;=Quals!$F$3,O300&lt;=Quals!$H$3), OR(AND(K300&gt;=R300,P300&gt;=Quals!$F$3,P300&lt;=Quals!$H$3)))))),"Q","")</f>
        <v/>
      </c>
      <c r="T300" s="1" t="str">
        <f>IF(AND(S300 = "Q", IF(ISNA(VLOOKUP((B300&amp;C300),Autos!C:C,1,FALSE)), "Not in Auto",)),"Check", "No need")</f>
        <v>No need</v>
      </c>
    </row>
    <row r="301" spans="1:20" x14ac:dyDescent="0.2">
      <c r="A301" t="str">
        <f t="shared" si="4"/>
        <v>Margaret GAYEN100mh</v>
      </c>
      <c r="B301" t="s">
        <v>348</v>
      </c>
      <c r="C301" s="5" t="s">
        <v>32</v>
      </c>
      <c r="D301" s="5">
        <v>34525</v>
      </c>
      <c r="E301">
        <v>971</v>
      </c>
      <c r="F301" s="2">
        <v>15</v>
      </c>
      <c r="G301">
        <v>985</v>
      </c>
      <c r="H301">
        <v>956</v>
      </c>
      <c r="I301">
        <v>968</v>
      </c>
      <c r="J301">
        <v>948</v>
      </c>
      <c r="K301">
        <v>932</v>
      </c>
      <c r="L301" s="5">
        <v>44541</v>
      </c>
      <c r="M301" s="5">
        <v>44612</v>
      </c>
      <c r="N301" s="5">
        <v>44569</v>
      </c>
      <c r="O301" s="5">
        <v>44590</v>
      </c>
      <c r="P301" s="56">
        <v>44625</v>
      </c>
      <c r="Q301" s="39">
        <f>RANK(E301,$E$3:$E$1048576)</f>
        <v>298</v>
      </c>
      <c r="R301" s="2">
        <f>VLOOKUP(C301,Quals!$A$25:$C$45,3,FALSE)</f>
        <v>1171</v>
      </c>
      <c r="S301" s="2" t="str">
        <f>IF(OR(AND(G301&gt;=R301,L301&gt;=Quals!$F$3,L301&lt;=Quals!$H$3), OR(AND(H301&gt;=R301,M301&gt;=Quals!$F$3,M301&lt;=Quals!$H$3), OR(AND(I301&gt;=R301,N301&gt;=Quals!$F$3,N301&lt;=Quals!$H$3), OR(AND(J301&gt;=R301,O301&gt;=Quals!$F$3,O301&lt;=Quals!$H$3), OR(AND(K301&gt;=R301,P301&gt;=Quals!$F$3,P301&lt;=Quals!$H$3)))))),"Q","")</f>
        <v/>
      </c>
      <c r="T301" s="1" t="str">
        <f>IF(AND(S301 = "Q", IF(ISNA(VLOOKUP((B301&amp;C301),Autos!C:C,1,FALSE)), "Not in Auto",)),"Check", "No need")</f>
        <v>No need</v>
      </c>
    </row>
    <row r="302" spans="1:20" x14ac:dyDescent="0.2">
      <c r="A302" t="str">
        <f t="shared" si="4"/>
        <v>Shola ADENIRAN100m</v>
      </c>
      <c r="B302" t="s">
        <v>143</v>
      </c>
      <c r="C302" s="5" t="s">
        <v>2</v>
      </c>
      <c r="D302" s="5">
        <v>44671</v>
      </c>
      <c r="E302">
        <v>970</v>
      </c>
      <c r="F302" s="2">
        <v>51</v>
      </c>
      <c r="G302">
        <v>981</v>
      </c>
      <c r="H302">
        <v>984</v>
      </c>
      <c r="I302">
        <v>964</v>
      </c>
      <c r="J302">
        <v>962</v>
      </c>
      <c r="K302">
        <v>952</v>
      </c>
      <c r="L302" s="5">
        <v>44302</v>
      </c>
      <c r="M302" s="5">
        <v>44289</v>
      </c>
      <c r="N302" s="5">
        <v>44302</v>
      </c>
      <c r="O302" s="5">
        <v>44298</v>
      </c>
      <c r="P302" s="56">
        <v>44632</v>
      </c>
      <c r="Q302" s="39">
        <f>RANK(E302,$E$3:$E$1048576)</f>
        <v>300</v>
      </c>
      <c r="R302" s="2">
        <f>VLOOKUP(C302,Quals!$A$25:$C$45,3,FALSE)</f>
        <v>1167</v>
      </c>
      <c r="S302" s="2" t="str">
        <f>IF(OR(AND(G302&gt;=R302,L302&gt;=Quals!$F$3,L302&lt;=Quals!$H$3), OR(AND(H302&gt;=R302,M302&gt;=Quals!$F$3,M302&lt;=Quals!$H$3), OR(AND(I302&gt;=R302,N302&gt;=Quals!$F$3,N302&lt;=Quals!$H$3), OR(AND(J302&gt;=R302,O302&gt;=Quals!$F$3,O302&lt;=Quals!$H$3), OR(AND(K302&gt;=R302,P302&gt;=Quals!$F$3,P302&lt;=Quals!$H$3)))))),"Q","")</f>
        <v/>
      </c>
      <c r="T302" s="1" t="str">
        <f>IF(AND(S302 = "Q", IF(ISNA(VLOOKUP((B302&amp;C302),Autos!C:C,1,FALSE)), "Not in Auto",)),"Check", "No need")</f>
        <v>No need</v>
      </c>
    </row>
    <row r="303" spans="1:20" x14ac:dyDescent="0.2">
      <c r="A303" t="str">
        <f t="shared" si="4"/>
        <v>Kiara SPEECHLEY400m</v>
      </c>
      <c r="B303" t="s">
        <v>166</v>
      </c>
      <c r="C303" s="5" t="s">
        <v>26</v>
      </c>
      <c r="D303" s="5">
        <v>36602</v>
      </c>
      <c r="E303">
        <v>970</v>
      </c>
      <c r="F303" s="2">
        <v>18</v>
      </c>
      <c r="G303">
        <v>1009</v>
      </c>
      <c r="H303">
        <v>963</v>
      </c>
      <c r="I303">
        <v>947</v>
      </c>
      <c r="J303">
        <v>939</v>
      </c>
      <c r="K303">
        <v>939</v>
      </c>
      <c r="L303" s="5">
        <v>44301</v>
      </c>
      <c r="M303" s="5">
        <v>44611</v>
      </c>
      <c r="N303" s="5">
        <v>44533</v>
      </c>
      <c r="O303" s="5">
        <v>44463</v>
      </c>
      <c r="P303" s="56">
        <v>44589</v>
      </c>
      <c r="Q303" s="39">
        <f>RANK(E303,$E$3:$E$1048576)</f>
        <v>300</v>
      </c>
      <c r="R303" s="2">
        <f>VLOOKUP(C303,Quals!$A$25:$C$45,3,FALSE)</f>
        <v>1152</v>
      </c>
      <c r="S303" s="2" t="str">
        <f>IF(OR(AND(G303&gt;=R303,L303&gt;=Quals!$F$3,L303&lt;=Quals!$H$3), OR(AND(H303&gt;=R303,M303&gt;=Quals!$F$3,M303&lt;=Quals!$H$3), OR(AND(I303&gt;=R303,N303&gt;=Quals!$F$3,N303&lt;=Quals!$H$3), OR(AND(J303&gt;=R303,O303&gt;=Quals!$F$3,O303&lt;=Quals!$H$3), OR(AND(K303&gt;=R303,P303&gt;=Quals!$F$3,P303&lt;=Quals!$H$3)))))),"Q","")</f>
        <v/>
      </c>
      <c r="T303" s="1" t="str">
        <f>IF(AND(S303 = "Q", IF(ISNA(VLOOKUP((B303&amp;C303),Autos!C:C,1,FALSE)), "Not in Auto",)),"Check", "No need")</f>
        <v>No need</v>
      </c>
    </row>
    <row r="304" spans="1:20" x14ac:dyDescent="0.2">
      <c r="A304" t="str">
        <f t="shared" si="4"/>
        <v>Isabella HARTE1500m</v>
      </c>
      <c r="B304" t="s">
        <v>284</v>
      </c>
      <c r="C304" s="5" t="s">
        <v>28</v>
      </c>
      <c r="D304" s="5">
        <v>44701</v>
      </c>
      <c r="E304">
        <v>970</v>
      </c>
      <c r="F304" s="2">
        <v>19</v>
      </c>
      <c r="G304">
        <v>1024</v>
      </c>
      <c r="H304">
        <v>963</v>
      </c>
      <c r="I304">
        <v>949</v>
      </c>
      <c r="J304">
        <v>933</v>
      </c>
      <c r="K304">
        <v>942</v>
      </c>
      <c r="L304" s="5">
        <v>44489</v>
      </c>
      <c r="M304" s="5">
        <v>44282</v>
      </c>
      <c r="N304" s="5">
        <v>44303</v>
      </c>
      <c r="O304" s="5">
        <v>44486</v>
      </c>
      <c r="P304" s="56">
        <v>44298</v>
      </c>
      <c r="Q304" s="39">
        <f>RANK(E304,$E$3:$E$1048576)</f>
        <v>300</v>
      </c>
      <c r="R304" s="2">
        <f>VLOOKUP(C304,Quals!$A$25:$C$45,3,FALSE)</f>
        <v>1172</v>
      </c>
      <c r="S304" s="2" t="str">
        <f>IF(OR(AND(G304&gt;=R304,L304&gt;=Quals!$F$3,L304&lt;=Quals!$H$3), OR(AND(H304&gt;=R304,M304&gt;=Quals!$F$3,M304&lt;=Quals!$H$3), OR(AND(I304&gt;=R304,N304&gt;=Quals!$F$3,N304&lt;=Quals!$H$3), OR(AND(J304&gt;=R304,O304&gt;=Quals!$F$3,O304&lt;=Quals!$H$3), OR(AND(K304&gt;=R304,P304&gt;=Quals!$F$3,P304&lt;=Quals!$H$3)))))),"Q","")</f>
        <v/>
      </c>
      <c r="T304" s="1" t="str">
        <f>IF(AND(S304 = "Q", IF(ISNA(VLOOKUP((B304&amp;C304),Autos!C:C,1,FALSE)), "Not in Auto",)),"Check", "No need")</f>
        <v>No need</v>
      </c>
    </row>
    <row r="305" spans="1:20" x14ac:dyDescent="0.2">
      <c r="A305" t="str">
        <f t="shared" si="4"/>
        <v>Olivia GROSSpole-vault</v>
      </c>
      <c r="B305" t="s">
        <v>436</v>
      </c>
      <c r="C305" s="5" t="s">
        <v>36</v>
      </c>
      <c r="D305" s="5">
        <v>37497</v>
      </c>
      <c r="E305">
        <v>970</v>
      </c>
      <c r="F305" s="2">
        <v>9</v>
      </c>
      <c r="G305">
        <v>960</v>
      </c>
      <c r="H305">
        <v>981</v>
      </c>
      <c r="I305">
        <v>960</v>
      </c>
      <c r="J305">
        <v>929</v>
      </c>
      <c r="K305">
        <v>898</v>
      </c>
      <c r="L305" s="5">
        <v>44366</v>
      </c>
      <c r="M305" s="5">
        <v>44286</v>
      </c>
      <c r="N305" s="5">
        <v>44617</v>
      </c>
      <c r="O305" s="5">
        <v>44610</v>
      </c>
      <c r="P305" s="56">
        <v>44303</v>
      </c>
      <c r="Q305" s="39">
        <f>RANK(E305,$E$3:$E$1048576)</f>
        <v>300</v>
      </c>
      <c r="R305" s="2">
        <f>VLOOKUP(C305,Quals!$A$25:$C$45,3,FALSE)</f>
        <v>1177</v>
      </c>
      <c r="S305" s="2" t="str">
        <f>IF(OR(AND(G305&gt;=R305,L305&gt;=Quals!$F$3,L305&lt;=Quals!$H$3), OR(AND(H305&gt;=R305,M305&gt;=Quals!$F$3,M305&lt;=Quals!$H$3), OR(AND(I305&gt;=R305,N305&gt;=Quals!$F$3,N305&lt;=Quals!$H$3), OR(AND(J305&gt;=R305,O305&gt;=Quals!$F$3,O305&lt;=Quals!$H$3), OR(AND(K305&gt;=R305,P305&gt;=Quals!$F$3,P305&lt;=Quals!$H$3)))))),"Q","")</f>
        <v/>
      </c>
      <c r="T305" s="1" t="str">
        <f>IF(AND(S305 = "Q", IF(ISNA(VLOOKUP((B305&amp;C305),Autos!C:C,1,FALSE)), "Not in Auto",)),"Check", "No need")</f>
        <v>No need</v>
      </c>
    </row>
    <row r="306" spans="1:20" x14ac:dyDescent="0.2">
      <c r="A306" t="str">
        <f t="shared" si="4"/>
        <v>Rowena CRAKER400m</v>
      </c>
      <c r="B306" t="s">
        <v>234</v>
      </c>
      <c r="C306" s="5" t="s">
        <v>26</v>
      </c>
      <c r="D306" s="5">
        <v>36735</v>
      </c>
      <c r="E306">
        <v>969</v>
      </c>
      <c r="F306" s="2">
        <v>19</v>
      </c>
      <c r="G306">
        <v>992</v>
      </c>
      <c r="H306">
        <v>974</v>
      </c>
      <c r="I306">
        <v>963</v>
      </c>
      <c r="J306">
        <v>956</v>
      </c>
      <c r="K306">
        <v>947</v>
      </c>
      <c r="L306" s="5">
        <v>44611</v>
      </c>
      <c r="M306" s="5">
        <v>44626</v>
      </c>
      <c r="N306" s="5">
        <v>44610</v>
      </c>
      <c r="O306" s="5">
        <v>44604</v>
      </c>
      <c r="P306" s="56">
        <v>44307</v>
      </c>
      <c r="Q306" s="39">
        <f>RANK(E306,$E$3:$E$1048576)</f>
        <v>304</v>
      </c>
      <c r="R306" s="2">
        <f>VLOOKUP(C306,Quals!$A$25:$C$45,3,FALSE)</f>
        <v>1152</v>
      </c>
      <c r="S306" s="2" t="str">
        <f>IF(OR(AND(G306&gt;=R306,L306&gt;=Quals!$F$3,L306&lt;=Quals!$H$3), OR(AND(H306&gt;=R306,M306&gt;=Quals!$F$3,M306&lt;=Quals!$H$3), OR(AND(I306&gt;=R306,N306&gt;=Quals!$F$3,N306&lt;=Quals!$H$3), OR(AND(J306&gt;=R306,O306&gt;=Quals!$F$3,O306&lt;=Quals!$H$3), OR(AND(K306&gt;=R306,P306&gt;=Quals!$F$3,P306&lt;=Quals!$H$3)))))),"Q","")</f>
        <v/>
      </c>
      <c r="T306" s="1" t="str">
        <f>IF(AND(S306 = "Q", IF(ISNA(VLOOKUP((B306&amp;C306),Autos!C:C,1,FALSE)), "Not in Auto",)),"Check", "No need")</f>
        <v>No need</v>
      </c>
    </row>
    <row r="307" spans="1:20" x14ac:dyDescent="0.2">
      <c r="A307" t="str">
        <f t="shared" si="4"/>
        <v>Annamaria LESZCZYNSKA400m</v>
      </c>
      <c r="B307" t="s">
        <v>219</v>
      </c>
      <c r="C307" s="5" t="s">
        <v>26</v>
      </c>
      <c r="D307" s="5">
        <v>36574</v>
      </c>
      <c r="E307">
        <v>969</v>
      </c>
      <c r="F307" s="2">
        <v>20</v>
      </c>
      <c r="G307">
        <v>975</v>
      </c>
      <c r="H307">
        <v>981</v>
      </c>
      <c r="I307">
        <v>964</v>
      </c>
      <c r="J307">
        <v>958</v>
      </c>
      <c r="K307">
        <v>956</v>
      </c>
      <c r="L307" s="5">
        <v>44583</v>
      </c>
      <c r="M307" s="5">
        <v>44576</v>
      </c>
      <c r="N307" s="5">
        <v>44317</v>
      </c>
      <c r="O307" s="5">
        <v>44590</v>
      </c>
      <c r="P307" s="56">
        <v>44597</v>
      </c>
      <c r="Q307" s="39">
        <f>RANK(E307,$E$3:$E$1048576)</f>
        <v>304</v>
      </c>
      <c r="R307" s="2">
        <f>VLOOKUP(C307,Quals!$A$25:$C$45,3,FALSE)</f>
        <v>1152</v>
      </c>
      <c r="S307" s="2" t="str">
        <f>IF(OR(AND(G307&gt;=R307,L307&gt;=Quals!$F$3,L307&lt;=Quals!$H$3), OR(AND(H307&gt;=R307,M307&gt;=Quals!$F$3,M307&lt;=Quals!$H$3), OR(AND(I307&gt;=R307,N307&gt;=Quals!$F$3,N307&lt;=Quals!$H$3), OR(AND(J307&gt;=R307,O307&gt;=Quals!$F$3,O307&lt;=Quals!$H$3), OR(AND(K307&gt;=R307,P307&gt;=Quals!$F$3,P307&lt;=Quals!$H$3)))))),"Q","")</f>
        <v/>
      </c>
      <c r="T307" s="1" t="str">
        <f>IF(AND(S307 = "Q", IF(ISNA(VLOOKUP((B307&amp;C307),Autos!C:C,1,FALSE)), "Not in Auto",)),"Check", "No need")</f>
        <v>No need</v>
      </c>
    </row>
    <row r="308" spans="1:20" x14ac:dyDescent="0.2">
      <c r="A308" t="str">
        <f t="shared" si="4"/>
        <v>Cebile MPOFU100m</v>
      </c>
      <c r="B308" t="s">
        <v>175</v>
      </c>
      <c r="C308" s="5" t="s">
        <v>2</v>
      </c>
      <c r="D308" s="5">
        <v>1999</v>
      </c>
      <c r="E308">
        <v>968</v>
      </c>
      <c r="F308" s="2">
        <v>52</v>
      </c>
      <c r="G308">
        <v>986</v>
      </c>
      <c r="H308">
        <v>978</v>
      </c>
      <c r="I308">
        <v>973</v>
      </c>
      <c r="J308">
        <v>962</v>
      </c>
      <c r="K308">
        <v>944</v>
      </c>
      <c r="L308" s="5">
        <v>44527</v>
      </c>
      <c r="M308" s="5">
        <v>44625</v>
      </c>
      <c r="N308" s="5">
        <v>44597</v>
      </c>
      <c r="O308" s="5">
        <v>44611</v>
      </c>
      <c r="P308" s="56">
        <v>44604</v>
      </c>
      <c r="Q308" s="39">
        <f>RANK(E308,$E$3:$E$1048576)</f>
        <v>306</v>
      </c>
      <c r="R308" s="2">
        <f>VLOOKUP(C308,Quals!$A$25:$C$45,3,FALSE)</f>
        <v>1167</v>
      </c>
      <c r="S308" s="2" t="str">
        <f>IF(OR(AND(G308&gt;=R308,L308&gt;=Quals!$F$3,L308&lt;=Quals!$H$3), OR(AND(H308&gt;=R308,M308&gt;=Quals!$F$3,M308&lt;=Quals!$H$3), OR(AND(I308&gt;=R308,N308&gt;=Quals!$F$3,N308&lt;=Quals!$H$3), OR(AND(J308&gt;=R308,O308&gt;=Quals!$F$3,O308&lt;=Quals!$H$3), OR(AND(K308&gt;=R308,P308&gt;=Quals!$F$3,P308&lt;=Quals!$H$3)))))),"Q","")</f>
        <v/>
      </c>
      <c r="T308" s="1" t="str">
        <f>IF(AND(S308 = "Q", IF(ISNA(VLOOKUP((B308&amp;C308),Autos!C:C,1,FALSE)), "Not in Auto",)),"Check", "No need")</f>
        <v>No need</v>
      </c>
    </row>
    <row r="309" spans="1:20" x14ac:dyDescent="0.2">
      <c r="A309" t="str">
        <f t="shared" si="4"/>
        <v>Georgia MUNRO200m</v>
      </c>
      <c r="B309" t="s">
        <v>142</v>
      </c>
      <c r="C309" s="5" t="s">
        <v>25</v>
      </c>
      <c r="D309" s="5">
        <v>37855</v>
      </c>
      <c r="E309">
        <v>968</v>
      </c>
      <c r="F309" s="2">
        <v>37</v>
      </c>
      <c r="G309">
        <v>971</v>
      </c>
      <c r="H309">
        <v>964</v>
      </c>
      <c r="I309">
        <v>973</v>
      </c>
      <c r="J309">
        <v>966</v>
      </c>
      <c r="K309">
        <v>946</v>
      </c>
      <c r="L309" s="5">
        <v>44619</v>
      </c>
      <c r="M309" s="5">
        <v>44625</v>
      </c>
      <c r="N309" s="5">
        <v>44300</v>
      </c>
      <c r="O309" s="5">
        <v>44300</v>
      </c>
      <c r="P309" s="56">
        <v>44619</v>
      </c>
      <c r="Q309" s="39">
        <f>RANK(E309,$E$3:$E$1048576)</f>
        <v>306</v>
      </c>
      <c r="R309" s="2">
        <f>VLOOKUP(C309,Quals!$A$25:$C$45,3,FALSE)</f>
        <v>1155</v>
      </c>
      <c r="S309" s="2" t="str">
        <f>IF(OR(AND(G309&gt;=R309,L309&gt;=Quals!$F$3,L309&lt;=Quals!$H$3), OR(AND(H309&gt;=R309,M309&gt;=Quals!$F$3,M309&lt;=Quals!$H$3), OR(AND(I309&gt;=R309,N309&gt;=Quals!$F$3,N309&lt;=Quals!$H$3), OR(AND(J309&gt;=R309,O309&gt;=Quals!$F$3,O309&lt;=Quals!$H$3), OR(AND(K309&gt;=R309,P309&gt;=Quals!$F$3,P309&lt;=Quals!$H$3)))))),"Q","")</f>
        <v/>
      </c>
      <c r="T309" s="1" t="str">
        <f>IF(AND(S309 = "Q", IF(ISNA(VLOOKUP((B309&amp;C309),Autos!C:C,1,FALSE)), "Not in Auto",)),"Check", "No need")</f>
        <v>No need</v>
      </c>
    </row>
    <row r="310" spans="1:20" x14ac:dyDescent="0.2">
      <c r="A310" t="str">
        <f t="shared" si="4"/>
        <v>Olivia HONEY100m</v>
      </c>
      <c r="B310" t="s">
        <v>148</v>
      </c>
      <c r="C310" s="5" t="s">
        <v>2</v>
      </c>
      <c r="D310" s="5">
        <v>37181</v>
      </c>
      <c r="E310">
        <v>967</v>
      </c>
      <c r="F310" s="2">
        <v>53</v>
      </c>
      <c r="G310">
        <v>997</v>
      </c>
      <c r="H310">
        <v>984</v>
      </c>
      <c r="I310">
        <v>977</v>
      </c>
      <c r="J310">
        <v>950</v>
      </c>
      <c r="K310">
        <v>920</v>
      </c>
      <c r="L310" s="5">
        <v>44544</v>
      </c>
      <c r="M310" s="5">
        <v>44294</v>
      </c>
      <c r="N310" s="5">
        <v>44273</v>
      </c>
      <c r="O310" s="5">
        <v>44285</v>
      </c>
      <c r="P310" s="56">
        <v>44576</v>
      </c>
      <c r="Q310" s="39">
        <f>RANK(E310,$E$3:$E$1048576)</f>
        <v>308</v>
      </c>
      <c r="R310" s="2">
        <f>VLOOKUP(C310,Quals!$A$25:$C$45,3,FALSE)</f>
        <v>1167</v>
      </c>
      <c r="S310" s="2" t="str">
        <f>IF(OR(AND(G310&gt;=R310,L310&gt;=Quals!$F$3,L310&lt;=Quals!$H$3), OR(AND(H310&gt;=R310,M310&gt;=Quals!$F$3,M310&lt;=Quals!$H$3), OR(AND(I310&gt;=R310,N310&gt;=Quals!$F$3,N310&lt;=Quals!$H$3), OR(AND(J310&gt;=R310,O310&gt;=Quals!$F$3,O310&lt;=Quals!$H$3), OR(AND(K310&gt;=R310,P310&gt;=Quals!$F$3,P310&lt;=Quals!$H$3)))))),"Q","")</f>
        <v/>
      </c>
      <c r="T310" s="1" t="str">
        <f>IF(AND(S310 = "Q", IF(ISNA(VLOOKUP((B310&amp;C310),Autos!C:C,1,FALSE)), "Not in Auto",)),"Check", "No need")</f>
        <v>No need</v>
      </c>
    </row>
    <row r="311" spans="1:20" x14ac:dyDescent="0.2">
      <c r="A311" t="str">
        <f t="shared" si="4"/>
        <v>Ellie PARSONSpole-vault</v>
      </c>
      <c r="B311" t="s">
        <v>437</v>
      </c>
      <c r="C311" s="6" t="s">
        <v>36</v>
      </c>
      <c r="D311" s="5">
        <v>38081</v>
      </c>
      <c r="E311">
        <v>967</v>
      </c>
      <c r="F311" s="2">
        <v>10</v>
      </c>
      <c r="G311">
        <v>960</v>
      </c>
      <c r="H311">
        <v>960</v>
      </c>
      <c r="I311">
        <v>960</v>
      </c>
      <c r="J311">
        <v>960</v>
      </c>
      <c r="K311">
        <v>929</v>
      </c>
      <c r="L311" s="5">
        <v>44477</v>
      </c>
      <c r="M311" s="5">
        <v>44491</v>
      </c>
      <c r="N311" s="5">
        <v>44498</v>
      </c>
      <c r="O311" s="5">
        <v>44631</v>
      </c>
      <c r="P311" s="56">
        <v>44512</v>
      </c>
      <c r="Q311" s="39">
        <f>RANK(E311,$E$3:$E$1048576)</f>
        <v>308</v>
      </c>
      <c r="R311" s="2">
        <f>VLOOKUP(C311,Quals!$A$25:$C$45,3,FALSE)</f>
        <v>1177</v>
      </c>
      <c r="S311" s="2" t="str">
        <f>IF(OR(AND(G311&gt;=R311,L311&gt;=Quals!$F$3,L311&lt;=Quals!$H$3), OR(AND(H311&gt;=R311,M311&gt;=Quals!$F$3,M311&lt;=Quals!$H$3), OR(AND(I311&gt;=R311,N311&gt;=Quals!$F$3,N311&lt;=Quals!$H$3), OR(AND(J311&gt;=R311,O311&gt;=Quals!$F$3,O311&lt;=Quals!$H$3), OR(AND(K311&gt;=R311,P311&gt;=Quals!$F$3,P311&lt;=Quals!$H$3)))))),"Q","")</f>
        <v/>
      </c>
      <c r="T311" s="1" t="str">
        <f>IF(AND(S311 = "Q", IF(ISNA(VLOOKUP((B311&amp;C311),Autos!C:C,1,FALSE)), "Not in Auto",)),"Check", "No need")</f>
        <v>No need</v>
      </c>
    </row>
    <row r="312" spans="1:20" x14ac:dyDescent="0.2">
      <c r="A312" t="str">
        <f t="shared" si="4"/>
        <v>Charlotte MCAULIFFE200m</v>
      </c>
      <c r="B312" t="s">
        <v>204</v>
      </c>
      <c r="C312" s="5" t="s">
        <v>25</v>
      </c>
      <c r="E312">
        <v>966</v>
      </c>
      <c r="F312" s="2">
        <v>38</v>
      </c>
      <c r="G312">
        <v>982</v>
      </c>
      <c r="H312">
        <v>986</v>
      </c>
      <c r="I312">
        <v>955</v>
      </c>
      <c r="J312">
        <v>954</v>
      </c>
      <c r="K312">
        <v>921</v>
      </c>
      <c r="L312" s="5">
        <v>44612</v>
      </c>
      <c r="M312" s="5">
        <v>44632</v>
      </c>
      <c r="N312" s="5">
        <v>44569</v>
      </c>
      <c r="O312" s="5">
        <v>44612</v>
      </c>
      <c r="P312" s="56">
        <v>44300</v>
      </c>
      <c r="Q312" s="39">
        <f>RANK(E312,$E$3:$E$1048576)</f>
        <v>310</v>
      </c>
      <c r="R312" s="2">
        <f>VLOOKUP(C312,Quals!$A$25:$C$45,3,FALSE)</f>
        <v>1155</v>
      </c>
      <c r="S312" s="2" t="str">
        <f>IF(OR(AND(G312&gt;=R312,L312&gt;=Quals!$F$3,L312&lt;=Quals!$H$3), OR(AND(H312&gt;=R312,M312&gt;=Quals!$F$3,M312&lt;=Quals!$H$3), OR(AND(I312&gt;=R312,N312&gt;=Quals!$F$3,N312&lt;=Quals!$H$3), OR(AND(J312&gt;=R312,O312&gt;=Quals!$F$3,O312&lt;=Quals!$H$3), OR(AND(K312&gt;=R312,P312&gt;=Quals!$F$3,P312&lt;=Quals!$H$3)))))),"Q","")</f>
        <v/>
      </c>
      <c r="T312" s="1" t="str">
        <f>IF(AND(S312 = "Q", IF(ISNA(VLOOKUP((B312&amp;C312),Autos!C:C,1,FALSE)), "Not in Auto",)),"Check", "No need")</f>
        <v>No need</v>
      </c>
    </row>
    <row r="313" spans="1:20" x14ac:dyDescent="0.2">
      <c r="A313" t="str">
        <f t="shared" si="4"/>
        <v>Lily BAYES400m</v>
      </c>
      <c r="B313" t="s">
        <v>200</v>
      </c>
      <c r="C313" s="5" t="s">
        <v>26</v>
      </c>
      <c r="D313" s="5">
        <v>36416</v>
      </c>
      <c r="E313">
        <v>966</v>
      </c>
      <c r="F313" s="2">
        <v>21</v>
      </c>
      <c r="G313">
        <v>988</v>
      </c>
      <c r="H313">
        <v>953</v>
      </c>
      <c r="I313">
        <v>945</v>
      </c>
      <c r="J313">
        <v>949</v>
      </c>
      <c r="K313">
        <v>949</v>
      </c>
      <c r="L313" s="5">
        <v>44612</v>
      </c>
      <c r="M313" s="5">
        <v>44548</v>
      </c>
      <c r="N313" s="5">
        <v>44603</v>
      </c>
      <c r="O313" s="5">
        <v>44294</v>
      </c>
      <c r="P313" s="56">
        <v>44301</v>
      </c>
      <c r="Q313" s="39">
        <f>RANK(E313,$E$3:$E$1048576)</f>
        <v>310</v>
      </c>
      <c r="R313" s="2">
        <f>VLOOKUP(C313,Quals!$A$25:$C$45,3,FALSE)</f>
        <v>1152</v>
      </c>
      <c r="S313" s="2" t="str">
        <f>IF(OR(AND(G313&gt;=R313,L313&gt;=Quals!$F$3,L313&lt;=Quals!$H$3), OR(AND(H313&gt;=R313,M313&gt;=Quals!$F$3,M313&lt;=Quals!$H$3), OR(AND(I313&gt;=R313,N313&gt;=Quals!$F$3,N313&lt;=Quals!$H$3), OR(AND(J313&gt;=R313,O313&gt;=Quals!$F$3,O313&lt;=Quals!$H$3), OR(AND(K313&gt;=R313,P313&gt;=Quals!$F$3,P313&lt;=Quals!$H$3)))))),"Q","")</f>
        <v/>
      </c>
      <c r="T313" s="1" t="str">
        <f>IF(AND(S313 = "Q", IF(ISNA(VLOOKUP((B313&amp;C313),Autos!C:C,1,FALSE)), "Not in Auto",)),"Check", "No need")</f>
        <v>No need</v>
      </c>
    </row>
    <row r="314" spans="1:20" x14ac:dyDescent="0.2">
      <c r="A314" t="str">
        <f t="shared" si="4"/>
        <v>Annie PFEIFFER400m</v>
      </c>
      <c r="B314" t="s">
        <v>177</v>
      </c>
      <c r="C314" s="5" t="s">
        <v>26</v>
      </c>
      <c r="D314" s="5">
        <v>44671</v>
      </c>
      <c r="E314">
        <v>966</v>
      </c>
      <c r="F314" s="2">
        <v>22</v>
      </c>
      <c r="G314">
        <v>971</v>
      </c>
      <c r="H314">
        <v>963</v>
      </c>
      <c r="I314">
        <v>957</v>
      </c>
      <c r="J314">
        <v>945</v>
      </c>
      <c r="K314">
        <v>919</v>
      </c>
      <c r="L314" s="5">
        <v>44622</v>
      </c>
      <c r="M314" s="5">
        <v>44603</v>
      </c>
      <c r="N314" s="5">
        <v>44589</v>
      </c>
      <c r="O314" s="5">
        <v>44611</v>
      </c>
      <c r="P314" s="56">
        <v>44499</v>
      </c>
      <c r="Q314" s="39">
        <f>RANK(E314,$E$3:$E$1048576)</f>
        <v>310</v>
      </c>
      <c r="R314" s="2">
        <f>VLOOKUP(C314,Quals!$A$25:$C$45,3,FALSE)</f>
        <v>1152</v>
      </c>
      <c r="S314" s="2" t="str">
        <f>IF(OR(AND(G314&gt;=R314,L314&gt;=Quals!$F$3,L314&lt;=Quals!$H$3), OR(AND(H314&gt;=R314,M314&gt;=Quals!$F$3,M314&lt;=Quals!$H$3), OR(AND(I314&gt;=R314,N314&gt;=Quals!$F$3,N314&lt;=Quals!$H$3), OR(AND(J314&gt;=R314,O314&gt;=Quals!$F$3,O314&lt;=Quals!$H$3), OR(AND(K314&gt;=R314,P314&gt;=Quals!$F$3,P314&lt;=Quals!$H$3)))))),"Q","")</f>
        <v/>
      </c>
      <c r="T314" s="1" t="str">
        <f>IF(AND(S314 = "Q", IF(ISNA(VLOOKUP((B314&amp;C314),Autos!C:C,1,FALSE)), "Not in Auto",)),"Check", "No need")</f>
        <v>No need</v>
      </c>
    </row>
    <row r="315" spans="1:20" x14ac:dyDescent="0.2">
      <c r="A315" t="str">
        <f t="shared" si="4"/>
        <v>Bec KOVACIC100m</v>
      </c>
      <c r="B315" t="s">
        <v>164</v>
      </c>
      <c r="C315" s="5" t="s">
        <v>2</v>
      </c>
      <c r="D315" s="5">
        <v>36695</v>
      </c>
      <c r="E315">
        <v>965</v>
      </c>
      <c r="F315" s="2">
        <v>54</v>
      </c>
      <c r="G315">
        <v>977</v>
      </c>
      <c r="H315">
        <v>954</v>
      </c>
      <c r="I315">
        <v>960</v>
      </c>
      <c r="J315">
        <v>946</v>
      </c>
      <c r="K315">
        <v>939</v>
      </c>
      <c r="L315" s="5">
        <v>44591</v>
      </c>
      <c r="M315" s="5">
        <v>44611</v>
      </c>
      <c r="N315" s="5">
        <v>44587</v>
      </c>
      <c r="O315" s="5">
        <v>44618</v>
      </c>
      <c r="P315" s="56">
        <v>44632</v>
      </c>
      <c r="Q315" s="39">
        <f>RANK(E315,$E$3:$E$1048576)</f>
        <v>313</v>
      </c>
      <c r="R315" s="2">
        <f>VLOOKUP(C315,Quals!$A$25:$C$45,3,FALSE)</f>
        <v>1167</v>
      </c>
      <c r="S315" s="2" t="str">
        <f>""</f>
        <v/>
      </c>
      <c r="T315" s="1" t="str">
        <f>IF(AND(S315 = "Q", IF(ISNA(VLOOKUP((B315&amp;C315),Autos!C:C,1,FALSE)), "Not in Auto",)),"Check", "No need")</f>
        <v>No need</v>
      </c>
    </row>
    <row r="316" spans="1:20" x14ac:dyDescent="0.2">
      <c r="A316" t="str">
        <f t="shared" si="4"/>
        <v>Rebecca BROWNmarathon</v>
      </c>
      <c r="B316" t="s">
        <v>5038</v>
      </c>
      <c r="C316" s="6" t="s">
        <v>82</v>
      </c>
      <c r="E316">
        <v>965</v>
      </c>
      <c r="F316" s="2">
        <v>15</v>
      </c>
      <c r="G316">
        <v>983</v>
      </c>
      <c r="H316">
        <v>947</v>
      </c>
      <c r="L316" s="5">
        <v>44542</v>
      </c>
      <c r="M316" s="5">
        <v>44178</v>
      </c>
      <c r="N316" s="5"/>
      <c r="O316" s="5"/>
      <c r="P316" s="56"/>
      <c r="Q316" s="39">
        <f>RANK(E316,$E$3:$E$1048576)</f>
        <v>313</v>
      </c>
      <c r="R316" s="2" t="str">
        <f>VLOOKUP(C316,Quals!$A$25:$C$45,3,FALSE)</f>
        <v>Discr.</v>
      </c>
      <c r="S316" s="2" t="str">
        <f>IF(OR(AND(G316&gt;=R316,L316&gt;=Quals!$F$3,L316&lt;=Quals!$H$3), OR(AND(H316&gt;=R316,M316&gt;=Quals!$F$3,M316&lt;=Quals!$H$3), OR(AND(I316&gt;=R316,N316&gt;=Quals!$F$3,N316&lt;=Quals!$H$3), OR(AND(J316&gt;=R316,O316&gt;=Quals!$F$3,O316&lt;=Quals!$H$3), OR(AND(K316&gt;=R316,P316&gt;=Quals!$F$3,P316&lt;=Quals!$H$3)))))),"Q","")</f>
        <v/>
      </c>
      <c r="T316" s="1" t="str">
        <f>IF(AND(S316 = "Q", IF(ISNA(VLOOKUP((B316&amp;C316),Autos!C:C,1,FALSE)), "Not in Auto",)),"Check", "No need")</f>
        <v>No need</v>
      </c>
    </row>
    <row r="317" spans="1:20" x14ac:dyDescent="0.2">
      <c r="A317" t="str">
        <f t="shared" si="4"/>
        <v>Francesca MCDONALD100m</v>
      </c>
      <c r="B317" t="s">
        <v>136</v>
      </c>
      <c r="C317" t="s">
        <v>2</v>
      </c>
      <c r="D317" s="5">
        <v>37353</v>
      </c>
      <c r="E317">
        <v>964</v>
      </c>
      <c r="F317" s="2">
        <v>55</v>
      </c>
      <c r="G317">
        <v>984</v>
      </c>
      <c r="H317">
        <v>973</v>
      </c>
      <c r="I317">
        <v>976</v>
      </c>
      <c r="J317">
        <v>943</v>
      </c>
      <c r="K317">
        <v>942</v>
      </c>
      <c r="L317" s="5">
        <v>44527</v>
      </c>
      <c r="M317" s="5">
        <v>44506</v>
      </c>
      <c r="N317" s="5">
        <v>44534</v>
      </c>
      <c r="O317" s="5">
        <v>44611</v>
      </c>
      <c r="P317" s="56">
        <v>44298</v>
      </c>
      <c r="Q317" s="39">
        <f>RANK(E317,$E$3:$E$1048576)</f>
        <v>315</v>
      </c>
      <c r="R317" s="2">
        <f>VLOOKUP(C317,Quals!$A$25:$C$45,3,FALSE)</f>
        <v>1167</v>
      </c>
      <c r="S317" s="2" t="str">
        <f>IF(OR(AND(G317&gt;=R317,L317&gt;=Quals!$F$3,L317&lt;=Quals!$H$3), OR(AND(H317&gt;=R317,M317&gt;=Quals!$F$3,M317&lt;=Quals!$H$3), OR(AND(I317&gt;=R317,N317&gt;=Quals!$F$3,N317&lt;=Quals!$H$3), OR(AND(J317&gt;=R317,O317&gt;=Quals!$F$3,O317&lt;=Quals!$H$3), OR(AND(K317&gt;=R317,P317&gt;=Quals!$F$3,P317&lt;=Quals!$H$3)))))),"Q","")</f>
        <v/>
      </c>
      <c r="T317" s="1" t="str">
        <f>IF(AND(S317 = "Q", IF(ISNA(VLOOKUP((B317&amp;C317),Autos!C:C,1,FALSE)), "Not in Auto",)),"Check", "No need")</f>
        <v>No need</v>
      </c>
    </row>
    <row r="318" spans="1:20" x14ac:dyDescent="0.2">
      <c r="A318" t="str">
        <f t="shared" si="4"/>
        <v>Kayla LEMM100m</v>
      </c>
      <c r="B318" t="s">
        <v>160</v>
      </c>
      <c r="C318" s="5" t="s">
        <v>2</v>
      </c>
      <c r="D318" s="5">
        <v>1996</v>
      </c>
      <c r="E318">
        <v>963</v>
      </c>
      <c r="F318" s="2">
        <v>56</v>
      </c>
      <c r="G318">
        <v>989</v>
      </c>
      <c r="H318">
        <v>958</v>
      </c>
      <c r="I318">
        <v>961</v>
      </c>
      <c r="J318">
        <v>943</v>
      </c>
      <c r="K318">
        <v>933</v>
      </c>
      <c r="L318" s="5">
        <v>44506</v>
      </c>
      <c r="M318" s="5">
        <v>44590</v>
      </c>
      <c r="N318" s="5">
        <v>44604</v>
      </c>
      <c r="O318" s="5">
        <v>44611</v>
      </c>
      <c r="P318" s="56">
        <v>44303</v>
      </c>
      <c r="Q318" s="39">
        <f>RANK(E318,$E$3:$E$1048576)</f>
        <v>316</v>
      </c>
      <c r="R318" s="2">
        <f>VLOOKUP(C318,Quals!$A$25:$C$45,3,FALSE)</f>
        <v>1167</v>
      </c>
      <c r="S318" s="2" t="str">
        <f>IF(OR(AND(G318&gt;=R318,L318&gt;=Quals!$F$3,L318&lt;=Quals!$H$3), OR(AND(H318&gt;=R318,M318&gt;=Quals!$F$3,M318&lt;=Quals!$H$3), OR(AND(I318&gt;=R318,N318&gt;=Quals!$F$3,N318&lt;=Quals!$H$3), OR(AND(J318&gt;=R318,O318&gt;=Quals!$F$3,O318&lt;=Quals!$H$3), OR(AND(K318&gt;=R318,P318&gt;=Quals!$F$3,P318&lt;=Quals!$H$3)))))),"Q","")</f>
        <v/>
      </c>
      <c r="T318" s="1" t="str">
        <f>IF(AND(S318 = "Q", IF(ISNA(VLOOKUP((B318&amp;C318),Autos!C:C,1,FALSE)), "Not in Auto",)),"Check", "No need")</f>
        <v>No need</v>
      </c>
    </row>
    <row r="319" spans="1:20" x14ac:dyDescent="0.2">
      <c r="A319" t="str">
        <f t="shared" si="4"/>
        <v>Bethany HALMY400m</v>
      </c>
      <c r="B319" t="s">
        <v>220</v>
      </c>
      <c r="C319" s="5" t="s">
        <v>26</v>
      </c>
      <c r="D319" s="5">
        <v>34830</v>
      </c>
      <c r="E319">
        <v>963</v>
      </c>
      <c r="F319" s="2">
        <v>23</v>
      </c>
      <c r="G319">
        <v>1002</v>
      </c>
      <c r="H319">
        <v>984</v>
      </c>
      <c r="I319">
        <v>956</v>
      </c>
      <c r="J319">
        <v>926</v>
      </c>
      <c r="K319">
        <v>927</v>
      </c>
      <c r="L319" s="5">
        <v>44548</v>
      </c>
      <c r="M319" s="5">
        <v>44610</v>
      </c>
      <c r="N319" s="5">
        <v>44590</v>
      </c>
      <c r="O319" s="5">
        <v>44513</v>
      </c>
      <c r="P319" s="56">
        <v>44611</v>
      </c>
      <c r="Q319" s="39">
        <f>RANK(E319,$E$3:$E$1048576)</f>
        <v>316</v>
      </c>
      <c r="R319" s="2">
        <f>VLOOKUP(C319,Quals!$A$25:$C$45,3,FALSE)</f>
        <v>1152</v>
      </c>
      <c r="S319" s="2" t="str">
        <f>IF(OR(AND(G319&gt;=R319,L319&gt;=Quals!$F$3,L319&lt;=Quals!$H$3), OR(AND(H319&gt;=R319,M319&gt;=Quals!$F$3,M319&lt;=Quals!$H$3), OR(AND(I319&gt;=R319,N319&gt;=Quals!$F$3,N319&lt;=Quals!$H$3), OR(AND(J319&gt;=R319,O319&gt;=Quals!$F$3,O319&lt;=Quals!$H$3), OR(AND(K319&gt;=R319,P319&gt;=Quals!$F$3,P319&lt;=Quals!$H$3)))))),"Q","")</f>
        <v/>
      </c>
      <c r="T319" s="1" t="str">
        <f>IF(AND(S319 = "Q", IF(ISNA(VLOOKUP((B319&amp;C319),Autos!C:C,1,FALSE)), "Not in Auto",)),"Check", "No need")</f>
        <v>No need</v>
      </c>
    </row>
    <row r="320" spans="1:20" x14ac:dyDescent="0.2">
      <c r="A320" t="str">
        <f t="shared" si="4"/>
        <v>Ava HONORE800m</v>
      </c>
      <c r="B320" t="s">
        <v>255</v>
      </c>
      <c r="C320" s="5" t="s">
        <v>27</v>
      </c>
      <c r="D320" s="5">
        <v>37996</v>
      </c>
      <c r="E320">
        <v>963</v>
      </c>
      <c r="F320" s="2">
        <v>20</v>
      </c>
      <c r="G320">
        <v>998</v>
      </c>
      <c r="H320">
        <v>964</v>
      </c>
      <c r="I320">
        <v>961</v>
      </c>
      <c r="J320">
        <v>948</v>
      </c>
      <c r="K320">
        <v>936</v>
      </c>
      <c r="L320" s="5">
        <v>44619</v>
      </c>
      <c r="M320" s="5">
        <v>44604</v>
      </c>
      <c r="N320" s="5">
        <v>44611</v>
      </c>
      <c r="O320" s="5">
        <v>44540</v>
      </c>
      <c r="P320" s="56">
        <v>44305</v>
      </c>
      <c r="Q320" s="39">
        <f>RANK(E320,$E$3:$E$1048576)</f>
        <v>316</v>
      </c>
      <c r="R320" s="2">
        <f>VLOOKUP(C320,Quals!$A$25:$C$45,3,FALSE)</f>
        <v>1171</v>
      </c>
      <c r="S320" s="2" t="str">
        <f>IF(OR(AND(G320&gt;=R320,L320&gt;=Quals!$F$3,L320&lt;=Quals!$H$3), OR(AND(H320&gt;=R320,M320&gt;=Quals!$F$3,M320&lt;=Quals!$H$3), OR(AND(I320&gt;=R320,N320&gt;=Quals!$F$3,N320&lt;=Quals!$H$3), OR(AND(J320&gt;=R320,O320&gt;=Quals!$F$3,O320&lt;=Quals!$H$3), OR(AND(K320&gt;=R320,P320&gt;=Quals!$F$3,P320&lt;=Quals!$H$3)))))),"Q","")</f>
        <v/>
      </c>
      <c r="T320" s="1" t="str">
        <f>IF(AND(S320 = "Q", IF(ISNA(VLOOKUP((B320&amp;C320),Autos!C:C,1,FALSE)), "Not in Auto",)),"Check", "No need")</f>
        <v>No need</v>
      </c>
    </row>
    <row r="321" spans="1:20" x14ac:dyDescent="0.2">
      <c r="A321" t="str">
        <f t="shared" si="4"/>
        <v>Ebony NEWTON100mh</v>
      </c>
      <c r="B321" t="s">
        <v>957</v>
      </c>
      <c r="C321" s="5" t="s">
        <v>32</v>
      </c>
      <c r="D321" s="5">
        <v>44701</v>
      </c>
      <c r="E321">
        <v>963</v>
      </c>
      <c r="F321" s="2">
        <v>16</v>
      </c>
      <c r="G321">
        <v>972</v>
      </c>
      <c r="H321">
        <v>962</v>
      </c>
      <c r="I321">
        <v>968</v>
      </c>
      <c r="J321">
        <v>956</v>
      </c>
      <c r="K321">
        <v>925</v>
      </c>
      <c r="L321" s="5">
        <v>44612</v>
      </c>
      <c r="M321" s="5">
        <v>44617</v>
      </c>
      <c r="N321" s="5">
        <v>44612</v>
      </c>
      <c r="O321" s="5">
        <v>44590</v>
      </c>
      <c r="P321" s="56">
        <v>44584</v>
      </c>
      <c r="Q321" s="39">
        <f>RANK(E321,$E$3:$E$1048576)</f>
        <v>316</v>
      </c>
      <c r="R321" s="2">
        <f>VLOOKUP(C321,Quals!$A$25:$C$45,3,FALSE)</f>
        <v>1171</v>
      </c>
      <c r="S321" s="2" t="str">
        <f>IF(OR(AND(G321&gt;=R321,L321&gt;=Quals!$F$3,L321&lt;=Quals!$H$3), OR(AND(H321&gt;=R321,M321&gt;=Quals!$F$3,M321&lt;=Quals!$H$3), OR(AND(I321&gt;=R321,N321&gt;=Quals!$F$3,N321&lt;=Quals!$H$3), OR(AND(J321&gt;=R321,O321&gt;=Quals!$F$3,O321&lt;=Quals!$H$3), OR(AND(K321&gt;=R321,P321&gt;=Quals!$F$3,P321&lt;=Quals!$H$3)))))),"Q","")</f>
        <v/>
      </c>
      <c r="T321" s="1" t="str">
        <f>IF(AND(S321 = "Q", IF(ISNA(VLOOKUP((B321&amp;C321),Autos!C:C,1,FALSE)), "Not in Auto",)),"Check", "No need")</f>
        <v>No need</v>
      </c>
    </row>
    <row r="322" spans="1:20" x14ac:dyDescent="0.2">
      <c r="A322" t="str">
        <f t="shared" si="4"/>
        <v>Mietta RUSSELLlong-jump</v>
      </c>
      <c r="B322" t="s">
        <v>135</v>
      </c>
      <c r="C322" s="5" t="s">
        <v>37</v>
      </c>
      <c r="D322" s="5">
        <v>37295</v>
      </c>
      <c r="E322">
        <v>963</v>
      </c>
      <c r="F322" s="2">
        <v>18</v>
      </c>
      <c r="G322">
        <v>1086</v>
      </c>
      <c r="H322">
        <v>968</v>
      </c>
      <c r="I322">
        <v>927</v>
      </c>
      <c r="J322">
        <v>921</v>
      </c>
      <c r="K322">
        <v>869</v>
      </c>
      <c r="L322" s="5">
        <v>44300</v>
      </c>
      <c r="M322" s="5">
        <v>44590</v>
      </c>
      <c r="N322" s="5">
        <v>44282</v>
      </c>
      <c r="O322" s="5">
        <v>44576</v>
      </c>
      <c r="P322" s="56">
        <v>44275</v>
      </c>
      <c r="Q322" s="39">
        <f>RANK(E322,$E$3:$E$1048576)</f>
        <v>316</v>
      </c>
      <c r="R322" s="2">
        <f>VLOOKUP(C322,Quals!$A$25:$C$45,3,FALSE)</f>
        <v>1178</v>
      </c>
      <c r="S322" s="2" t="str">
        <f>IF(OR(AND(G322&gt;=R322,L322&gt;=Quals!$F$3,L322&lt;=Quals!$H$3), OR(AND(H322&gt;=R322,M322&gt;=Quals!$F$3,M322&lt;=Quals!$H$3), OR(AND(I322&gt;=R322,N322&gt;=Quals!$F$3,N322&lt;=Quals!$H$3), OR(AND(J322&gt;=R322,O322&gt;=Quals!$F$3,O322&lt;=Quals!$H$3), OR(AND(K322&gt;=R322,P322&gt;=Quals!$F$3,P322&lt;=Quals!$H$3)))))),"Q","")</f>
        <v/>
      </c>
      <c r="T322" s="1" t="str">
        <f>IF(AND(S322 = "Q", IF(ISNA(VLOOKUP((B322&amp;C322),Autos!C:C,1,FALSE)), "Not in Auto",)),"Check", "No need")</f>
        <v>No need</v>
      </c>
    </row>
    <row r="323" spans="1:20" x14ac:dyDescent="0.2">
      <c r="A323" t="str">
        <f t="shared" si="4"/>
        <v>Allegra MCGIVERN3000msc</v>
      </c>
      <c r="B323" t="s">
        <v>940</v>
      </c>
      <c r="C323" s="5" t="s">
        <v>34</v>
      </c>
      <c r="D323" s="5">
        <v>38600</v>
      </c>
      <c r="E323">
        <v>962</v>
      </c>
      <c r="F323" s="2">
        <v>19</v>
      </c>
      <c r="G323">
        <v>965</v>
      </c>
      <c r="H323">
        <v>948</v>
      </c>
      <c r="I323">
        <v>939</v>
      </c>
      <c r="L323" s="5">
        <v>44625</v>
      </c>
      <c r="M323" s="5">
        <v>44619</v>
      </c>
      <c r="N323" s="5">
        <v>44581</v>
      </c>
      <c r="O323" s="5"/>
      <c r="P323" s="56"/>
      <c r="Q323" s="39">
        <f>RANK(E323,$E$3:$E$1048576)</f>
        <v>321</v>
      </c>
      <c r="R323" s="2">
        <f>VLOOKUP(C323,Quals!$A$25:$C$45,3,FALSE)</f>
        <v>1169</v>
      </c>
      <c r="S323" s="2" t="str">
        <f>IF(OR(AND(G323&gt;=R323,L323&gt;=Quals!$F$3,L323&lt;=Quals!$H$3), OR(AND(H323&gt;=R323,M323&gt;=Quals!$F$3,M323&lt;=Quals!$H$3), OR(AND(I323&gt;=R323,N323&gt;=Quals!$F$3,N323&lt;=Quals!$H$3), OR(AND(J323&gt;=R323,O323&gt;=Quals!$F$3,O323&lt;=Quals!$H$3), OR(AND(K323&gt;=R323,P323&gt;=Quals!$F$3,P323&lt;=Quals!$H$3)))))),"Q","")</f>
        <v/>
      </c>
      <c r="T323" s="1" t="str">
        <f>IF(AND(S323 = "Q", IF(ISNA(VLOOKUP((B323&amp;C323),Autos!C:C,1,FALSE)), "Not in Auto",)),"Check", "No need")</f>
        <v>No need</v>
      </c>
    </row>
    <row r="324" spans="1:20" x14ac:dyDescent="0.2">
      <c r="A324" t="str">
        <f t="shared" ref="A324:A387" si="5">B324&amp;C324</f>
        <v>Emilaya ELLISlong-jump</v>
      </c>
      <c r="B324" t="s">
        <v>382</v>
      </c>
      <c r="C324" s="5" t="s">
        <v>37</v>
      </c>
      <c r="D324" s="5">
        <v>37421</v>
      </c>
      <c r="E324">
        <v>962</v>
      </c>
      <c r="F324" s="2">
        <v>19</v>
      </c>
      <c r="G324">
        <v>970</v>
      </c>
      <c r="H324">
        <v>964</v>
      </c>
      <c r="I324">
        <v>966</v>
      </c>
      <c r="J324">
        <v>923</v>
      </c>
      <c r="K324">
        <v>926</v>
      </c>
      <c r="L324" s="5">
        <v>44611</v>
      </c>
      <c r="M324" s="5">
        <v>44625</v>
      </c>
      <c r="N324" s="5">
        <v>44300</v>
      </c>
      <c r="O324" s="5">
        <v>44286</v>
      </c>
      <c r="P324" s="56">
        <v>44274</v>
      </c>
      <c r="Q324" s="39">
        <f>RANK(E324,$E$3:$E$1048576)</f>
        <v>321</v>
      </c>
      <c r="R324" s="2">
        <f>VLOOKUP(C324,Quals!$A$25:$C$45,3,FALSE)</f>
        <v>1178</v>
      </c>
      <c r="S324" s="2" t="str">
        <f>IF(OR(AND(G324&gt;=R324,L324&gt;=Quals!$F$3,L324&lt;=Quals!$H$3), OR(AND(H324&gt;=R324,M324&gt;=Quals!$F$3,M324&lt;=Quals!$H$3), OR(AND(I324&gt;=R324,N324&gt;=Quals!$F$3,N324&lt;=Quals!$H$3), OR(AND(J324&gt;=R324,O324&gt;=Quals!$F$3,O324&lt;=Quals!$H$3), OR(AND(K324&gt;=R324,P324&gt;=Quals!$F$3,P324&lt;=Quals!$H$3)))))),"Q","")</f>
        <v/>
      </c>
      <c r="T324" s="1" t="str">
        <f>IF(AND(S324 = "Q", IF(ISNA(VLOOKUP((B324&amp;C324),Autos!C:C,1,FALSE)), "Not in Auto",)),"Check", "No need")</f>
        <v>No need</v>
      </c>
    </row>
    <row r="325" spans="1:20" x14ac:dyDescent="0.2">
      <c r="A325" t="str">
        <f t="shared" si="5"/>
        <v>Brianna LEUNGhigh-jump</v>
      </c>
      <c r="B325" t="s">
        <v>381</v>
      </c>
      <c r="C325" s="5" t="s">
        <v>35</v>
      </c>
      <c r="D325" s="5">
        <v>44701</v>
      </c>
      <c r="E325">
        <v>962</v>
      </c>
      <c r="F325" s="2">
        <v>13</v>
      </c>
      <c r="G325">
        <v>1004</v>
      </c>
      <c r="H325">
        <v>994</v>
      </c>
      <c r="I325">
        <v>926</v>
      </c>
      <c r="J325">
        <v>916</v>
      </c>
      <c r="K325">
        <v>926</v>
      </c>
      <c r="L325" s="5">
        <v>44303</v>
      </c>
      <c r="M325" s="5">
        <v>44513</v>
      </c>
      <c r="N325" s="5">
        <v>44626</v>
      </c>
      <c r="O325" s="5">
        <v>44486</v>
      </c>
      <c r="P325" s="56">
        <v>44576</v>
      </c>
      <c r="Q325" s="39">
        <f>RANK(E325,$E$3:$E$1048576)</f>
        <v>321</v>
      </c>
      <c r="R325" s="2">
        <f>VLOOKUP(C325,Quals!$A$25:$C$45,3,FALSE)</f>
        <v>1180</v>
      </c>
      <c r="S325" s="2" t="str">
        <f>IF(OR(AND(G325&gt;=R325,L325&gt;=Quals!$F$3,L325&lt;=Quals!$H$3), OR(AND(H325&gt;=R325,M325&gt;=Quals!$F$3,M325&lt;=Quals!$H$3), OR(AND(I325&gt;=R325,N325&gt;=Quals!$F$3,N325&lt;=Quals!$H$3), OR(AND(J325&gt;=R325,O325&gt;=Quals!$F$3,O325&lt;=Quals!$H$3), OR(AND(K325&gt;=R325,P325&gt;=Quals!$F$3,P325&lt;=Quals!$H$3)))))),"Q","")</f>
        <v/>
      </c>
      <c r="T325" s="1" t="str">
        <f>IF(AND(S325 = "Q", IF(ISNA(VLOOKUP((B325&amp;C325),Autos!C:C,1,FALSE)), "Not in Auto",)),"Check", "No need")</f>
        <v>No need</v>
      </c>
    </row>
    <row r="326" spans="1:20" x14ac:dyDescent="0.2">
      <c r="A326" t="str">
        <f t="shared" si="5"/>
        <v>Bailee-Anne TEWAKE100m</v>
      </c>
      <c r="B326" t="s">
        <v>153</v>
      </c>
      <c r="C326" s="5" t="s">
        <v>2</v>
      </c>
      <c r="D326" s="5">
        <v>44732</v>
      </c>
      <c r="E326">
        <v>961</v>
      </c>
      <c r="F326" s="2">
        <v>57</v>
      </c>
      <c r="G326">
        <v>984</v>
      </c>
      <c r="H326">
        <v>960</v>
      </c>
      <c r="I326">
        <v>938</v>
      </c>
      <c r="J326">
        <v>948</v>
      </c>
      <c r="K326">
        <v>939</v>
      </c>
      <c r="L326" s="5">
        <v>44471</v>
      </c>
      <c r="M326" s="5">
        <v>44282</v>
      </c>
      <c r="N326" s="5">
        <v>44485</v>
      </c>
      <c r="O326" s="5">
        <v>44576</v>
      </c>
      <c r="P326" s="56">
        <v>44625</v>
      </c>
      <c r="Q326" s="39">
        <f>RANK(E326,$E$3:$E$1048576)</f>
        <v>324</v>
      </c>
      <c r="R326" s="2">
        <f>VLOOKUP(C326,Quals!$A$25:$C$45,3,FALSE)</f>
        <v>1167</v>
      </c>
      <c r="S326" s="2" t="str">
        <f>IF(OR(AND(G326&gt;=R326,L326&gt;=Quals!$F$3,L326&lt;=Quals!$H$3), OR(AND(H326&gt;=R326,M326&gt;=Quals!$F$3,M326&lt;=Quals!$H$3), OR(AND(I326&gt;=R326,N326&gt;=Quals!$F$3,N326&lt;=Quals!$H$3), OR(AND(J326&gt;=R326,O326&gt;=Quals!$F$3,O326&lt;=Quals!$H$3), OR(AND(K326&gt;=R326,P326&gt;=Quals!$F$3,P326&lt;=Quals!$H$3)))))),"Q","")</f>
        <v/>
      </c>
      <c r="T326" s="1" t="str">
        <f>IF(AND(S326 = "Q", IF(ISNA(VLOOKUP((B326&amp;C326),Autos!C:C,1,FALSE)), "Not in Auto",)),"Check", "No need")</f>
        <v>No need</v>
      </c>
    </row>
    <row r="327" spans="1:20" x14ac:dyDescent="0.2">
      <c r="A327" t="str">
        <f t="shared" si="5"/>
        <v>Jessica MCMANUS800m</v>
      </c>
      <c r="B327" t="s">
        <v>266</v>
      </c>
      <c r="C327" s="5" t="s">
        <v>27</v>
      </c>
      <c r="D327" s="5">
        <v>44701</v>
      </c>
      <c r="E327">
        <v>961</v>
      </c>
      <c r="F327" s="2">
        <v>21</v>
      </c>
      <c r="G327">
        <v>967</v>
      </c>
      <c r="H327">
        <v>951</v>
      </c>
      <c r="I327">
        <v>939</v>
      </c>
      <c r="J327">
        <v>936</v>
      </c>
      <c r="K327">
        <v>925</v>
      </c>
      <c r="L327" s="5">
        <v>44604</v>
      </c>
      <c r="M327" s="5">
        <v>44597</v>
      </c>
      <c r="N327" s="5">
        <v>44612</v>
      </c>
      <c r="O327" s="5">
        <v>44286</v>
      </c>
      <c r="P327" s="56">
        <v>44632</v>
      </c>
      <c r="Q327" s="39">
        <f>RANK(E327,$E$3:$E$1048576)</f>
        <v>324</v>
      </c>
      <c r="R327" s="2">
        <f>VLOOKUP(C327,Quals!$A$25:$C$45,3,FALSE)</f>
        <v>1171</v>
      </c>
      <c r="S327" s="2" t="str">
        <f>IF(OR(AND(G327&gt;=R327,L327&gt;=Quals!$F$3,L327&lt;=Quals!$H$3), OR(AND(H327&gt;=R327,M327&gt;=Quals!$F$3,M327&lt;=Quals!$H$3), OR(AND(I327&gt;=R327,N327&gt;=Quals!$F$3,N327&lt;=Quals!$H$3), OR(AND(J327&gt;=R327,O327&gt;=Quals!$F$3,O327&lt;=Quals!$H$3), OR(AND(K327&gt;=R327,P327&gt;=Quals!$F$3,P327&lt;=Quals!$H$3)))))),"Q","")</f>
        <v/>
      </c>
      <c r="T327" s="1" t="str">
        <f>IF(AND(S327 = "Q", IF(ISNA(VLOOKUP((B327&amp;C327),Autos!C:C,1,FALSE)), "Not in Auto",)),"Check", "No need")</f>
        <v>No need</v>
      </c>
    </row>
    <row r="328" spans="1:20" x14ac:dyDescent="0.2">
      <c r="A328" t="str">
        <f t="shared" si="5"/>
        <v>Abbey BADROCK100mh</v>
      </c>
      <c r="B328" t="s">
        <v>958</v>
      </c>
      <c r="C328" s="6" t="s">
        <v>32</v>
      </c>
      <c r="D328" s="5">
        <v>36481</v>
      </c>
      <c r="E328">
        <v>961</v>
      </c>
      <c r="F328" s="2">
        <v>17</v>
      </c>
      <c r="G328">
        <v>981</v>
      </c>
      <c r="H328">
        <v>964</v>
      </c>
      <c r="I328">
        <v>936</v>
      </c>
      <c r="J328">
        <v>928</v>
      </c>
      <c r="K328">
        <v>926</v>
      </c>
      <c r="L328" s="5">
        <v>44632</v>
      </c>
      <c r="M328" s="5">
        <v>44611</v>
      </c>
      <c r="N328" s="5">
        <v>44520</v>
      </c>
      <c r="O328" s="5">
        <v>44534</v>
      </c>
      <c r="P328" s="56">
        <v>44583</v>
      </c>
      <c r="Q328" s="39">
        <f>RANK(E328,$E$3:$E$1048576)</f>
        <v>324</v>
      </c>
      <c r="R328" s="2">
        <f>VLOOKUP(C328,Quals!$A$25:$C$45,3,FALSE)</f>
        <v>1171</v>
      </c>
      <c r="S328" s="2" t="str">
        <f>IF(OR(AND(G328&gt;=R328,L328&gt;=Quals!$F$3,L328&lt;=Quals!$H$3), OR(AND(H328&gt;=R328,M328&gt;=Quals!$F$3,M328&lt;=Quals!$H$3), OR(AND(I328&gt;=R328,N328&gt;=Quals!$F$3,N328&lt;=Quals!$H$3), OR(AND(J328&gt;=R328,O328&gt;=Quals!$F$3,O328&lt;=Quals!$H$3), OR(AND(K328&gt;=R328,P328&gt;=Quals!$F$3,P328&lt;=Quals!$H$3)))))),"Q","")</f>
        <v/>
      </c>
      <c r="T328" s="1" t="str">
        <f>IF(AND(S328 = "Q", IF(ISNA(VLOOKUP((B328&amp;C328),Autos!C:C,1,FALSE)), "Not in Auto",)),"Check", "No need")</f>
        <v>No need</v>
      </c>
    </row>
    <row r="329" spans="1:20" x14ac:dyDescent="0.2">
      <c r="A329" t="str">
        <f t="shared" si="5"/>
        <v>Kimberly MULHALLdiscus-throw</v>
      </c>
      <c r="B329" t="s">
        <v>450</v>
      </c>
      <c r="C329" s="5" t="s">
        <v>40</v>
      </c>
      <c r="D329" s="5">
        <v>33247</v>
      </c>
      <c r="E329">
        <v>961</v>
      </c>
      <c r="F329" s="2">
        <v>4</v>
      </c>
      <c r="G329">
        <v>996</v>
      </c>
      <c r="H329">
        <v>901</v>
      </c>
      <c r="I329">
        <v>891</v>
      </c>
      <c r="J329">
        <v>887</v>
      </c>
      <c r="K329">
        <v>887</v>
      </c>
      <c r="L329" s="5">
        <v>43643</v>
      </c>
      <c r="M329" s="5">
        <v>44280</v>
      </c>
      <c r="N329" s="5">
        <v>44388</v>
      </c>
      <c r="O329" s="5">
        <v>44577</v>
      </c>
      <c r="P329" s="56">
        <v>44584</v>
      </c>
      <c r="Q329" s="39">
        <f>RANK(E329,$E$3:$E$1048576)</f>
        <v>324</v>
      </c>
      <c r="R329" s="2">
        <f>VLOOKUP(C329,Quals!$A$25:$C$45,3,FALSE)</f>
        <v>1136</v>
      </c>
      <c r="S329" s="2" t="str">
        <f>IF(OR(AND(G329&gt;=R329,L329&gt;=Quals!$F$3,L329&lt;=Quals!$H$3), OR(AND(H329&gt;=R329,M329&gt;=Quals!$F$3,M329&lt;=Quals!$H$3), OR(AND(I329&gt;=R329,N329&gt;=Quals!$F$3,N329&lt;=Quals!$H$3), OR(AND(J329&gt;=R329,O329&gt;=Quals!$F$3,O329&lt;=Quals!$H$3), OR(AND(K329&gt;=R329,P329&gt;=Quals!$F$3,P329&lt;=Quals!$H$3)))))),"Q","")</f>
        <v/>
      </c>
      <c r="T329" s="1" t="str">
        <f>IF(AND(S329 = "Q", IF(ISNA(VLOOKUP((B329&amp;C329),Autos!C:C,1,FALSE)), "Not in Auto",)),"Check", "No need")</f>
        <v>No need</v>
      </c>
    </row>
    <row r="330" spans="1:20" x14ac:dyDescent="0.2">
      <c r="A330" t="str">
        <f t="shared" si="5"/>
        <v>Lily WINWARD1500m</v>
      </c>
      <c r="B330" t="s">
        <v>287</v>
      </c>
      <c r="C330" s="5" t="s">
        <v>28</v>
      </c>
      <c r="D330" s="5">
        <v>44701</v>
      </c>
      <c r="E330">
        <v>960</v>
      </c>
      <c r="F330" s="2">
        <v>20</v>
      </c>
      <c r="G330">
        <v>971</v>
      </c>
      <c r="H330">
        <v>960</v>
      </c>
      <c r="I330">
        <v>959</v>
      </c>
      <c r="J330">
        <v>935</v>
      </c>
      <c r="K330">
        <v>925</v>
      </c>
      <c r="L330" s="5">
        <v>44542</v>
      </c>
      <c r="M330" s="5">
        <v>44590</v>
      </c>
      <c r="N330" s="5">
        <v>44581</v>
      </c>
      <c r="O330" s="5">
        <v>44618</v>
      </c>
      <c r="P330" s="56">
        <v>44610</v>
      </c>
      <c r="Q330" s="39">
        <f>RANK(E330,$E$3:$E$1048576)</f>
        <v>328</v>
      </c>
      <c r="R330" s="2">
        <f>VLOOKUP(C330,Quals!$A$25:$C$45,3,FALSE)</f>
        <v>1172</v>
      </c>
      <c r="S330" s="2" t="str">
        <f>IF(OR(AND(G330&gt;=R330,L330&gt;=Quals!$F$3,L330&lt;=Quals!$H$3), OR(AND(H330&gt;=R330,M330&gt;=Quals!$F$3,M330&lt;=Quals!$H$3), OR(AND(I330&gt;=R330,N330&gt;=Quals!$F$3,N330&lt;=Quals!$H$3), OR(AND(J330&gt;=R330,O330&gt;=Quals!$F$3,O330&lt;=Quals!$H$3), OR(AND(K330&gt;=R330,P330&gt;=Quals!$F$3,P330&lt;=Quals!$H$3)))))),"Q","")</f>
        <v/>
      </c>
      <c r="T330" s="1" t="str">
        <f>IF(AND(S330 = "Q", IF(ISNA(VLOOKUP((B330&amp;C330),Autos!C:C,1,FALSE)), "Not in Auto",)),"Check", "No need")</f>
        <v>No need</v>
      </c>
    </row>
    <row r="331" spans="1:20" x14ac:dyDescent="0.2">
      <c r="A331" t="str">
        <f t="shared" si="5"/>
        <v>Ellaby HANSEN3000msc</v>
      </c>
      <c r="B331" t="s">
        <v>306</v>
      </c>
      <c r="C331" s="6" t="s">
        <v>34</v>
      </c>
      <c r="D331" s="5">
        <v>44612</v>
      </c>
      <c r="E331">
        <v>960</v>
      </c>
      <c r="F331" s="2">
        <v>20</v>
      </c>
      <c r="G331">
        <v>970</v>
      </c>
      <c r="H331">
        <v>942</v>
      </c>
      <c r="I331">
        <v>926</v>
      </c>
      <c r="L331" s="5">
        <v>44622</v>
      </c>
      <c r="M331" s="5">
        <v>44568</v>
      </c>
      <c r="N331" s="5">
        <v>44612</v>
      </c>
      <c r="O331" s="5"/>
      <c r="P331" s="56"/>
      <c r="Q331" s="39">
        <f>RANK(E331,$E$3:$E$1048576)</f>
        <v>328</v>
      </c>
      <c r="R331" s="2">
        <f>VLOOKUP(C331,Quals!$A$25:$C$45,3,FALSE)</f>
        <v>1169</v>
      </c>
      <c r="S331" s="2" t="str">
        <f>IF(OR(AND(G331&gt;=R331,L331&gt;=Quals!$F$3,L331&lt;=Quals!$H$3), OR(AND(H331&gt;=R331,M331&gt;=Quals!$F$3,M331&lt;=Quals!$H$3), OR(AND(I331&gt;=R331,N331&gt;=Quals!$F$3,N331&lt;=Quals!$H$3), OR(AND(J331&gt;=R331,O331&gt;=Quals!$F$3,O331&lt;=Quals!$H$3), OR(AND(K331&gt;=R331,P331&gt;=Quals!$F$3,P331&lt;=Quals!$H$3)))))),"Q","")</f>
        <v/>
      </c>
      <c r="T331" s="1" t="str">
        <f>IF(AND(S331 = "Q", IF(ISNA(VLOOKUP((B331&amp;C331),Autos!C:C,1,FALSE)), "Not in Auto",)),"Check", "No need")</f>
        <v>No need</v>
      </c>
    </row>
    <row r="332" spans="1:20" x14ac:dyDescent="0.2">
      <c r="A332" t="str">
        <f t="shared" si="5"/>
        <v>Olivia CASON400m</v>
      </c>
      <c r="B332" t="s">
        <v>873</v>
      </c>
      <c r="C332" s="5" t="s">
        <v>26</v>
      </c>
      <c r="D332" s="5">
        <v>35576</v>
      </c>
      <c r="E332">
        <v>959</v>
      </c>
      <c r="F332" s="2">
        <v>24</v>
      </c>
      <c r="G332">
        <v>1000</v>
      </c>
      <c r="H332">
        <v>975</v>
      </c>
      <c r="I332">
        <v>953</v>
      </c>
      <c r="J332">
        <v>948</v>
      </c>
      <c r="K332">
        <v>912</v>
      </c>
      <c r="L332" s="5">
        <v>44604</v>
      </c>
      <c r="M332" s="5">
        <v>44610</v>
      </c>
      <c r="N332" s="5">
        <v>44611</v>
      </c>
      <c r="O332" s="5">
        <v>44597</v>
      </c>
      <c r="P332" s="56">
        <v>44513</v>
      </c>
      <c r="Q332" s="39">
        <f>RANK(E332,$E$3:$E$1048576)</f>
        <v>330</v>
      </c>
      <c r="R332" s="2">
        <f>VLOOKUP(C332,Quals!$A$25:$C$45,3,FALSE)</f>
        <v>1152</v>
      </c>
      <c r="S332" s="2" t="str">
        <f>IF(OR(AND(G332&gt;=R332,L332&gt;=Quals!$F$3,L332&lt;=Quals!$H$3), OR(AND(H332&gt;=R332,M332&gt;=Quals!$F$3,M332&lt;=Quals!$H$3), OR(AND(I332&gt;=R332,N332&gt;=Quals!$F$3,N332&lt;=Quals!$H$3), OR(AND(J332&gt;=R332,O332&gt;=Quals!$F$3,O332&lt;=Quals!$H$3), OR(AND(K332&gt;=R332,P332&gt;=Quals!$F$3,P332&lt;=Quals!$H$3)))))),"Q","")</f>
        <v/>
      </c>
      <c r="T332" s="1" t="str">
        <f>IF(AND(S332 = "Q", IF(ISNA(VLOOKUP((B332&amp;C332),Autos!C:C,1,FALSE)), "Not in Auto",)),"Check", "No need")</f>
        <v>No need</v>
      </c>
    </row>
    <row r="333" spans="1:20" x14ac:dyDescent="0.2">
      <c r="A333" t="str">
        <f t="shared" si="5"/>
        <v>Polly DEANE-JOHNShigh-jump</v>
      </c>
      <c r="B333" t="s">
        <v>420</v>
      </c>
      <c r="C333" s="5" t="s">
        <v>35</v>
      </c>
      <c r="D333" s="5">
        <v>38109</v>
      </c>
      <c r="E333">
        <v>959</v>
      </c>
      <c r="F333" s="2">
        <v>14</v>
      </c>
      <c r="G333">
        <v>974</v>
      </c>
      <c r="H333">
        <v>974</v>
      </c>
      <c r="I333">
        <v>936</v>
      </c>
      <c r="J333">
        <v>926</v>
      </c>
      <c r="K333">
        <v>907</v>
      </c>
      <c r="L333" s="5">
        <v>44275</v>
      </c>
      <c r="M333" s="5">
        <v>44285</v>
      </c>
      <c r="N333" s="5">
        <v>44303</v>
      </c>
      <c r="O333" s="5">
        <v>44597</v>
      </c>
      <c r="P333" s="56">
        <v>44611</v>
      </c>
      <c r="Q333" s="39">
        <f>RANK(E333,$E$3:$E$1048576)</f>
        <v>330</v>
      </c>
      <c r="R333" s="2">
        <f>VLOOKUP(C333,Quals!$A$25:$C$45,3,FALSE)</f>
        <v>1180</v>
      </c>
      <c r="S333" s="2" t="str">
        <f>IF(OR(AND(G333&gt;=R333,L333&gt;=Quals!$F$3,L333&lt;=Quals!$H$3), OR(AND(H333&gt;=R333,M333&gt;=Quals!$F$3,M333&lt;=Quals!$H$3), OR(AND(I333&gt;=R333,N333&gt;=Quals!$F$3,N333&lt;=Quals!$H$3), OR(AND(J333&gt;=R333,O333&gt;=Quals!$F$3,O333&lt;=Quals!$H$3), OR(AND(K333&gt;=R333,P333&gt;=Quals!$F$3,P333&lt;=Quals!$H$3)))))),"Q","")</f>
        <v/>
      </c>
      <c r="T333" s="1" t="str">
        <f>IF(AND(S333 = "Q", IF(ISNA(VLOOKUP((B333&amp;C333),Autos!C:C,1,FALSE)), "Not in Auto",)),"Check", "No need")</f>
        <v>No need</v>
      </c>
    </row>
    <row r="334" spans="1:20" x14ac:dyDescent="0.2">
      <c r="A334" t="str">
        <f t="shared" si="5"/>
        <v>Chelsea SCOLYER100m</v>
      </c>
      <c r="B334" t="s">
        <v>155</v>
      </c>
      <c r="C334" s="5" t="s">
        <v>2</v>
      </c>
      <c r="D334" s="5">
        <v>38808</v>
      </c>
      <c r="E334">
        <v>958</v>
      </c>
      <c r="F334" s="2">
        <v>58</v>
      </c>
      <c r="G334">
        <v>982</v>
      </c>
      <c r="H334">
        <v>964</v>
      </c>
      <c r="I334">
        <v>965</v>
      </c>
      <c r="J334">
        <v>910</v>
      </c>
      <c r="K334">
        <v>910</v>
      </c>
      <c r="L334" s="5">
        <v>44298</v>
      </c>
      <c r="M334" s="5">
        <v>44275</v>
      </c>
      <c r="N334" s="5">
        <v>44298</v>
      </c>
      <c r="O334" s="5">
        <v>44485</v>
      </c>
      <c r="P334" s="56">
        <v>44546</v>
      </c>
      <c r="Q334" s="39">
        <f>RANK(E334,$E$3:$E$1048576)</f>
        <v>332</v>
      </c>
      <c r="R334" s="2">
        <f>VLOOKUP(C334,Quals!$A$25:$C$45,3,FALSE)</f>
        <v>1167</v>
      </c>
      <c r="S334" s="2" t="str">
        <f>IF(OR(AND(G334&gt;=R334,L334&gt;=Quals!$F$3,L334&lt;=Quals!$H$3), OR(AND(H334&gt;=R334,M334&gt;=Quals!$F$3,M334&lt;=Quals!$H$3), OR(AND(I334&gt;=R334,N334&gt;=Quals!$F$3,N334&lt;=Quals!$H$3), OR(AND(J334&gt;=R334,O334&gt;=Quals!$F$3,O334&lt;=Quals!$H$3), OR(AND(K334&gt;=R334,P334&gt;=Quals!$F$3,P334&lt;=Quals!$H$3)))))),"Q","")</f>
        <v/>
      </c>
      <c r="T334" s="1" t="str">
        <f>IF(AND(S334 = "Q", IF(ISNA(VLOOKUP((B334&amp;C334),Autos!C:C,1,FALSE)), "Not in Auto",)),"Check", "No need")</f>
        <v>No need</v>
      </c>
    </row>
    <row r="335" spans="1:20" x14ac:dyDescent="0.2">
      <c r="A335" t="str">
        <f t="shared" si="5"/>
        <v>Sundance FULLER200m</v>
      </c>
      <c r="B335" t="s">
        <v>154</v>
      </c>
      <c r="C335" s="6" t="s">
        <v>25</v>
      </c>
      <c r="D335" s="5">
        <v>37208</v>
      </c>
      <c r="E335">
        <v>958</v>
      </c>
      <c r="F335" s="2">
        <v>39</v>
      </c>
      <c r="G335">
        <v>993</v>
      </c>
      <c r="H335">
        <v>975</v>
      </c>
      <c r="I335">
        <v>949</v>
      </c>
      <c r="J335">
        <v>945</v>
      </c>
      <c r="K335">
        <v>930</v>
      </c>
      <c r="L335" s="5">
        <v>44612</v>
      </c>
      <c r="M335" s="5">
        <v>44304</v>
      </c>
      <c r="N335" s="5">
        <v>44304</v>
      </c>
      <c r="O335" s="5">
        <v>44612</v>
      </c>
      <c r="P335" s="56">
        <v>44591</v>
      </c>
      <c r="Q335" s="39">
        <f>RANK(E335,$E$3:$E$1048576)</f>
        <v>332</v>
      </c>
      <c r="R335" s="2">
        <f>VLOOKUP(C335,Quals!$A$25:$C$45,3,FALSE)</f>
        <v>1155</v>
      </c>
      <c r="S335" s="2" t="str">
        <f>IF(OR(AND(G335&gt;=R335,L335&gt;=Quals!$F$3,L335&lt;=Quals!$H$3), OR(AND(H335&gt;=R335,M335&gt;=Quals!$F$3,M335&lt;=Quals!$H$3), OR(AND(I335&gt;=R335,N335&gt;=Quals!$F$3,N335&lt;=Quals!$H$3), OR(AND(J335&gt;=R335,O335&gt;=Quals!$F$3,O335&lt;=Quals!$H$3), OR(AND(K335&gt;=R335,P335&gt;=Quals!$F$3,P335&lt;=Quals!$H$3)))))),"Q","")</f>
        <v/>
      </c>
      <c r="T335" s="1" t="str">
        <f>IF(AND(S335 = "Q", IF(ISNA(VLOOKUP((B335&amp;C335),Autos!C:C,1,FALSE)), "Not in Auto",)),"Check", "No need")</f>
        <v>No need</v>
      </c>
    </row>
    <row r="336" spans="1:20" x14ac:dyDescent="0.2">
      <c r="A336" t="str">
        <f t="shared" si="5"/>
        <v>Damita BETHAM200m</v>
      </c>
      <c r="B336" t="s">
        <v>191</v>
      </c>
      <c r="C336" s="5" t="s">
        <v>25</v>
      </c>
      <c r="D336" s="5">
        <v>38799</v>
      </c>
      <c r="E336">
        <v>958</v>
      </c>
      <c r="F336" s="2">
        <v>40</v>
      </c>
      <c r="G336">
        <v>971</v>
      </c>
      <c r="H336">
        <v>956</v>
      </c>
      <c r="I336">
        <v>956</v>
      </c>
      <c r="J336">
        <v>943</v>
      </c>
      <c r="K336">
        <v>952</v>
      </c>
      <c r="L336" s="5">
        <v>44540</v>
      </c>
      <c r="M336" s="5">
        <v>44300</v>
      </c>
      <c r="N336" s="5">
        <v>44548</v>
      </c>
      <c r="O336" s="5">
        <v>44619</v>
      </c>
      <c r="P336" s="56">
        <v>44619</v>
      </c>
      <c r="Q336" s="39">
        <f>RANK(E336,$E$3:$E$1048576)</f>
        <v>332</v>
      </c>
      <c r="R336" s="2">
        <f>VLOOKUP(C336,Quals!$A$25:$C$45,3,FALSE)</f>
        <v>1155</v>
      </c>
      <c r="S336" s="2" t="str">
        <f>IF(OR(AND(G336&gt;=R336,L336&gt;=Quals!$F$3,L336&lt;=Quals!$H$3), OR(AND(H336&gt;=R336,M336&gt;=Quals!$F$3,M336&lt;=Quals!$H$3), OR(AND(I336&gt;=R336,N336&gt;=Quals!$F$3,N336&lt;=Quals!$H$3), OR(AND(J336&gt;=R336,O336&gt;=Quals!$F$3,O336&lt;=Quals!$H$3), OR(AND(K336&gt;=R336,P336&gt;=Quals!$F$3,P336&lt;=Quals!$H$3)))))),"Q","")</f>
        <v/>
      </c>
      <c r="T336" s="1" t="str">
        <f>IF(AND(S336 = "Q", IF(ISNA(VLOOKUP((B336&amp;C336),Autos!C:C,1,FALSE)), "Not in Auto",)),"Check", "No need")</f>
        <v>No need</v>
      </c>
    </row>
    <row r="337" spans="1:20" x14ac:dyDescent="0.2">
      <c r="A337" t="str">
        <f t="shared" si="5"/>
        <v>Emma O'REILLY400m</v>
      </c>
      <c r="B337" t="s">
        <v>228</v>
      </c>
      <c r="C337" s="5" t="s">
        <v>26</v>
      </c>
      <c r="D337" s="5">
        <v>37635</v>
      </c>
      <c r="E337">
        <v>958</v>
      </c>
      <c r="F337" s="2">
        <v>25</v>
      </c>
      <c r="G337">
        <v>973</v>
      </c>
      <c r="H337">
        <v>961</v>
      </c>
      <c r="I337">
        <v>959</v>
      </c>
      <c r="J337">
        <v>942</v>
      </c>
      <c r="K337">
        <v>938</v>
      </c>
      <c r="L337" s="5">
        <v>44618</v>
      </c>
      <c r="M337" s="5">
        <v>44610</v>
      </c>
      <c r="N337" s="5">
        <v>44611</v>
      </c>
      <c r="O337" s="5">
        <v>44513</v>
      </c>
      <c r="P337" s="56">
        <v>44617</v>
      </c>
      <c r="Q337" s="39">
        <f>RANK(E337,$E$3:$E$1048576)</f>
        <v>332</v>
      </c>
      <c r="R337" s="2">
        <f>VLOOKUP(C337,Quals!$A$25:$C$45,3,FALSE)</f>
        <v>1152</v>
      </c>
      <c r="S337" s="2" t="str">
        <f>IF(OR(AND(G337&gt;=R337,L337&gt;=Quals!$F$3,L337&lt;=Quals!$H$3), OR(AND(H337&gt;=R337,M337&gt;=Quals!$F$3,M337&lt;=Quals!$H$3), OR(AND(I337&gt;=R337,N337&gt;=Quals!$F$3,N337&lt;=Quals!$H$3), OR(AND(J337&gt;=R337,O337&gt;=Quals!$F$3,O337&lt;=Quals!$H$3), OR(AND(K337&gt;=R337,P337&gt;=Quals!$F$3,P337&lt;=Quals!$H$3)))))),"Q","")</f>
        <v/>
      </c>
      <c r="T337" s="1" t="str">
        <f>IF(AND(S337 = "Q", IF(ISNA(VLOOKUP((B337&amp;C337),Autos!C:C,1,FALSE)), "Not in Auto",)),"Check", "No need")</f>
        <v>No need</v>
      </c>
    </row>
    <row r="338" spans="1:20" x14ac:dyDescent="0.2">
      <c r="A338" t="str">
        <f t="shared" si="5"/>
        <v>Keely BOYNE100mh</v>
      </c>
      <c r="B338" t="s">
        <v>351</v>
      </c>
      <c r="C338" s="6" t="s">
        <v>32</v>
      </c>
      <c r="D338" s="5">
        <v>37267</v>
      </c>
      <c r="E338">
        <v>958</v>
      </c>
      <c r="F338" s="2">
        <v>18</v>
      </c>
      <c r="G338">
        <v>979</v>
      </c>
      <c r="H338">
        <v>962</v>
      </c>
      <c r="I338">
        <v>957</v>
      </c>
      <c r="J338">
        <v>956</v>
      </c>
      <c r="K338">
        <v>919</v>
      </c>
      <c r="L338" s="5">
        <v>44611</v>
      </c>
      <c r="M338" s="5">
        <v>44299</v>
      </c>
      <c r="N338" s="5">
        <v>44299</v>
      </c>
      <c r="O338" s="5">
        <v>44275</v>
      </c>
      <c r="P338" s="56">
        <v>44294</v>
      </c>
      <c r="Q338" s="39">
        <f>RANK(E338,$E$3:$E$1048576)</f>
        <v>332</v>
      </c>
      <c r="R338" s="2">
        <f>VLOOKUP(C338,Quals!$A$25:$C$45,3,FALSE)</f>
        <v>1171</v>
      </c>
      <c r="S338" s="2" t="str">
        <f>IF(OR(AND(G338&gt;=R338,L338&gt;=Quals!$F$3,L338&lt;=Quals!$H$3), OR(AND(H338&gt;=R338,M338&gt;=Quals!$F$3,M338&lt;=Quals!$H$3), OR(AND(I338&gt;=R338,N338&gt;=Quals!$F$3,N338&lt;=Quals!$H$3), OR(AND(J338&gt;=R338,O338&gt;=Quals!$F$3,O338&lt;=Quals!$H$3), OR(AND(K338&gt;=R338,P338&gt;=Quals!$F$3,P338&lt;=Quals!$H$3)))))),"Q","")</f>
        <v/>
      </c>
      <c r="T338" s="1" t="str">
        <f>IF(AND(S338 = "Q", IF(ISNA(VLOOKUP((B338&amp;C338),Autos!C:C,1,FALSE)), "Not in Auto",)),"Check", "No need")</f>
        <v>No need</v>
      </c>
    </row>
    <row r="339" spans="1:20" x14ac:dyDescent="0.2">
      <c r="A339" t="str">
        <f t="shared" si="5"/>
        <v>Jessica MILAT100m</v>
      </c>
      <c r="B339" t="s">
        <v>163</v>
      </c>
      <c r="C339" s="5" t="s">
        <v>2</v>
      </c>
      <c r="D339" s="5">
        <v>38353</v>
      </c>
      <c r="E339">
        <v>957</v>
      </c>
      <c r="F339" s="2">
        <v>59</v>
      </c>
      <c r="G339">
        <v>975</v>
      </c>
      <c r="H339">
        <v>964</v>
      </c>
      <c r="I339">
        <v>954</v>
      </c>
      <c r="J339">
        <v>939</v>
      </c>
      <c r="K339">
        <v>927</v>
      </c>
      <c r="L339" s="5">
        <v>44611</v>
      </c>
      <c r="M339" s="5">
        <v>44602</v>
      </c>
      <c r="N339" s="5">
        <v>44544</v>
      </c>
      <c r="O339" s="5">
        <v>44611</v>
      </c>
      <c r="P339" s="56">
        <v>44285</v>
      </c>
      <c r="Q339" s="39">
        <f>RANK(E339,$E$3:$E$1048576)</f>
        <v>337</v>
      </c>
      <c r="R339" s="2">
        <f>VLOOKUP(C339,Quals!$A$25:$C$45,3,FALSE)</f>
        <v>1167</v>
      </c>
      <c r="S339" s="2" t="str">
        <f>IF(OR(AND(G339&gt;=R339,L339&gt;=Quals!$F$3,L339&lt;=Quals!$H$3), OR(AND(H339&gt;=R339,M339&gt;=Quals!$F$3,M339&lt;=Quals!$H$3), OR(AND(I339&gt;=R339,N339&gt;=Quals!$F$3,N339&lt;=Quals!$H$3), OR(AND(J339&gt;=R339,O339&gt;=Quals!$F$3,O339&lt;=Quals!$H$3), OR(AND(K339&gt;=R339,P339&gt;=Quals!$F$3,P339&lt;=Quals!$H$3)))))),"Q","")</f>
        <v/>
      </c>
      <c r="T339" s="1" t="str">
        <f>IF(AND(S339 = "Q", IF(ISNA(VLOOKUP((B339&amp;C339),Autos!C:C,1,FALSE)), "Not in Auto",)),"Check", "No need")</f>
        <v>No need</v>
      </c>
    </row>
    <row r="340" spans="1:20" x14ac:dyDescent="0.2">
      <c r="A340" t="str">
        <f t="shared" si="5"/>
        <v>Chiara SANTIGLIA200m</v>
      </c>
      <c r="B340" t="s">
        <v>144</v>
      </c>
      <c r="C340" s="5" t="s">
        <v>25</v>
      </c>
      <c r="D340" s="5">
        <v>44640</v>
      </c>
      <c r="E340">
        <v>957</v>
      </c>
      <c r="F340" s="2">
        <v>41</v>
      </c>
      <c r="G340">
        <v>981</v>
      </c>
      <c r="H340">
        <v>957</v>
      </c>
      <c r="I340">
        <v>956</v>
      </c>
      <c r="J340">
        <v>950</v>
      </c>
      <c r="K340">
        <v>941</v>
      </c>
      <c r="L340" s="5">
        <v>44602</v>
      </c>
      <c r="M340" s="5">
        <v>44544</v>
      </c>
      <c r="N340" s="5">
        <v>44591</v>
      </c>
      <c r="O340" s="5">
        <v>44300</v>
      </c>
      <c r="P340" s="56">
        <v>44591</v>
      </c>
      <c r="Q340" s="39">
        <f>RANK(E340,$E$3:$E$1048576)</f>
        <v>337</v>
      </c>
      <c r="R340" s="2">
        <f>VLOOKUP(C340,Quals!$A$25:$C$45,3,FALSE)</f>
        <v>1155</v>
      </c>
      <c r="S340" s="2" t="str">
        <f>IF(OR(AND(G340&gt;=R340,L340&gt;=Quals!$F$3,L340&lt;=Quals!$H$3), OR(AND(H340&gt;=R340,M340&gt;=Quals!$F$3,M340&lt;=Quals!$H$3), OR(AND(I340&gt;=R340,N340&gt;=Quals!$F$3,N340&lt;=Quals!$H$3), OR(AND(J340&gt;=R340,O340&gt;=Quals!$F$3,O340&lt;=Quals!$H$3), OR(AND(K340&gt;=R340,P340&gt;=Quals!$F$3,P340&lt;=Quals!$H$3)))))),"Q","")</f>
        <v/>
      </c>
      <c r="T340" s="1" t="str">
        <f>IF(AND(S340 = "Q", IF(ISNA(VLOOKUP((B340&amp;C340),Autos!C:C,1,FALSE)), "Not in Auto",)),"Check", "No need")</f>
        <v>No need</v>
      </c>
    </row>
    <row r="341" spans="1:20" x14ac:dyDescent="0.2">
      <c r="A341" t="str">
        <f t="shared" si="5"/>
        <v>Sundance FULLER100m</v>
      </c>
      <c r="B341" t="s">
        <v>154</v>
      </c>
      <c r="C341" t="s">
        <v>2</v>
      </c>
      <c r="D341" s="5">
        <v>37208</v>
      </c>
      <c r="E341">
        <v>956</v>
      </c>
      <c r="F341" s="2">
        <v>60</v>
      </c>
      <c r="G341">
        <v>972</v>
      </c>
      <c r="H341">
        <v>954</v>
      </c>
      <c r="I341">
        <v>954</v>
      </c>
      <c r="J341">
        <v>952</v>
      </c>
      <c r="K341">
        <v>948</v>
      </c>
      <c r="L341" s="5">
        <v>44597</v>
      </c>
      <c r="M341" s="5">
        <v>44548</v>
      </c>
      <c r="N341" s="5">
        <v>44590</v>
      </c>
      <c r="O341" s="5">
        <v>44282</v>
      </c>
      <c r="P341" s="56">
        <v>44611</v>
      </c>
      <c r="Q341" s="39">
        <f>RANK(E341,$E$3:$E$1048576)</f>
        <v>339</v>
      </c>
      <c r="R341" s="2">
        <f>VLOOKUP(C341,Quals!$A$25:$C$45,3,FALSE)</f>
        <v>1167</v>
      </c>
      <c r="S341" s="2" t="str">
        <f>IF(OR(AND(G341&gt;=R341,L341&gt;=Quals!$F$3,L341&lt;=Quals!$H$3), OR(AND(H341&gt;=R341,M341&gt;=Quals!$F$3,M341&lt;=Quals!$H$3), OR(AND(I341&gt;=R341,N341&gt;=Quals!$F$3,N341&lt;=Quals!$H$3), OR(AND(J341&gt;=R341,O341&gt;=Quals!$F$3,O341&lt;=Quals!$H$3), OR(AND(K341&gt;=R341,P341&gt;=Quals!$F$3,P341&lt;=Quals!$H$3)))))),"Q","")</f>
        <v/>
      </c>
      <c r="T341" s="1" t="str">
        <f>IF(AND(S341 = "Q", IF(ISNA(VLOOKUP((B341&amp;C341),Autos!C:C,1,FALSE)), "Not in Auto",)),"Check", "No need")</f>
        <v>No need</v>
      </c>
    </row>
    <row r="342" spans="1:20" x14ac:dyDescent="0.2">
      <c r="A342" t="str">
        <f t="shared" si="5"/>
        <v>Kayla LEMM200m</v>
      </c>
      <c r="B342" t="s">
        <v>160</v>
      </c>
      <c r="C342" s="6" t="s">
        <v>25</v>
      </c>
      <c r="D342" s="5">
        <v>1996</v>
      </c>
      <c r="E342">
        <v>956</v>
      </c>
      <c r="F342" s="2">
        <v>42</v>
      </c>
      <c r="G342">
        <v>961</v>
      </c>
      <c r="H342">
        <v>965</v>
      </c>
      <c r="I342">
        <v>949</v>
      </c>
      <c r="J342">
        <v>931</v>
      </c>
      <c r="K342">
        <v>943</v>
      </c>
      <c r="L342" s="5">
        <v>44612</v>
      </c>
      <c r="M342" s="5">
        <v>44304</v>
      </c>
      <c r="N342" s="5">
        <v>44632</v>
      </c>
      <c r="O342" s="5">
        <v>44576</v>
      </c>
      <c r="P342" s="56">
        <v>44604</v>
      </c>
      <c r="Q342" s="39">
        <f>RANK(E342,$E$3:$E$1048576)</f>
        <v>339</v>
      </c>
      <c r="R342" s="2">
        <f>VLOOKUP(C342,Quals!$A$25:$C$45,3,FALSE)</f>
        <v>1155</v>
      </c>
      <c r="S342" s="2" t="str">
        <f>IF(OR(AND(G342&gt;=R342,L342&gt;=Quals!$F$3,L342&lt;=Quals!$H$3), OR(AND(H342&gt;=R342,M342&gt;=Quals!$F$3,M342&lt;=Quals!$H$3), OR(AND(I342&gt;=R342,N342&gt;=Quals!$F$3,N342&lt;=Quals!$H$3), OR(AND(J342&gt;=R342,O342&gt;=Quals!$F$3,O342&lt;=Quals!$H$3), OR(AND(K342&gt;=R342,P342&gt;=Quals!$F$3,P342&lt;=Quals!$H$3)))))),"Q","")</f>
        <v/>
      </c>
      <c r="T342" s="1" t="str">
        <f>IF(AND(S342 = "Q", IF(ISNA(VLOOKUP((B342&amp;C342),Autos!C:C,1,FALSE)), "Not in Auto",)),"Check", "No need")</f>
        <v>No need</v>
      </c>
    </row>
    <row r="343" spans="1:20" x14ac:dyDescent="0.2">
      <c r="A343" t="str">
        <f t="shared" si="5"/>
        <v>Lucy TWIGG100m</v>
      </c>
      <c r="B343" t="s">
        <v>156</v>
      </c>
      <c r="C343" s="5" t="s">
        <v>2</v>
      </c>
      <c r="D343" s="5">
        <v>44671</v>
      </c>
      <c r="E343">
        <v>955</v>
      </c>
      <c r="F343" s="2">
        <v>61</v>
      </c>
      <c r="G343">
        <v>980</v>
      </c>
      <c r="H343">
        <v>972</v>
      </c>
      <c r="I343">
        <v>950</v>
      </c>
      <c r="J343">
        <v>941</v>
      </c>
      <c r="K343">
        <v>931</v>
      </c>
      <c r="L343" s="5">
        <v>44548</v>
      </c>
      <c r="M343" s="5">
        <v>44534</v>
      </c>
      <c r="N343" s="5">
        <v>44471</v>
      </c>
      <c r="O343" s="5">
        <v>44597</v>
      </c>
      <c r="P343" s="56">
        <v>44464</v>
      </c>
      <c r="Q343" s="39">
        <f>RANK(E343,$E$3:$E$1048576)</f>
        <v>341</v>
      </c>
      <c r="R343" s="2">
        <f>VLOOKUP(C343,Quals!$A$25:$C$45,3,FALSE)</f>
        <v>1167</v>
      </c>
      <c r="S343" s="2" t="str">
        <f>IF(OR(AND(G343&gt;=R343,L343&gt;=Quals!$F$3,L343&lt;=Quals!$H$3), OR(AND(H343&gt;=R343,M343&gt;=Quals!$F$3,M343&lt;=Quals!$H$3), OR(AND(I343&gt;=R343,N343&gt;=Quals!$F$3,N343&lt;=Quals!$H$3), OR(AND(J343&gt;=R343,O343&gt;=Quals!$F$3,O343&lt;=Quals!$H$3), OR(AND(K343&gt;=R343,P343&gt;=Quals!$F$3,P343&lt;=Quals!$H$3)))))),"Q","")</f>
        <v/>
      </c>
      <c r="T343" s="1" t="str">
        <f>IF(AND(S343 = "Q", IF(ISNA(VLOOKUP((B343&amp;C343),Autos!C:C,1,FALSE)), "Not in Auto",)),"Check", "No need")</f>
        <v>No need</v>
      </c>
    </row>
    <row r="344" spans="1:20" x14ac:dyDescent="0.2">
      <c r="A344" t="str">
        <f t="shared" si="5"/>
        <v>Nicole BERRIDGE100m</v>
      </c>
      <c r="B344" t="s">
        <v>150</v>
      </c>
      <c r="C344" s="5" t="s">
        <v>2</v>
      </c>
      <c r="D344" s="5">
        <v>1988</v>
      </c>
      <c r="E344">
        <v>955</v>
      </c>
      <c r="F344" s="2">
        <v>62</v>
      </c>
      <c r="G344">
        <v>980</v>
      </c>
      <c r="H344">
        <v>956</v>
      </c>
      <c r="I344">
        <v>962</v>
      </c>
      <c r="J344">
        <v>931</v>
      </c>
      <c r="K344">
        <v>931</v>
      </c>
      <c r="L344" s="5">
        <v>44289</v>
      </c>
      <c r="M344" s="5">
        <v>44282</v>
      </c>
      <c r="N344" s="5">
        <v>44548</v>
      </c>
      <c r="O344" s="5">
        <v>44303</v>
      </c>
      <c r="P344" s="56">
        <v>44590</v>
      </c>
      <c r="Q344" s="39">
        <f>RANK(E344,$E$3:$E$1048576)</f>
        <v>341</v>
      </c>
      <c r="R344" s="2">
        <f>VLOOKUP(C344,Quals!$A$25:$C$45,3,FALSE)</f>
        <v>1167</v>
      </c>
      <c r="S344" s="2" t="str">
        <f>IF(OR(AND(G344&gt;=R344,L344&gt;=Quals!$F$3,L344&lt;=Quals!$H$3), OR(AND(H344&gt;=R344,M344&gt;=Quals!$F$3,M344&lt;=Quals!$H$3), OR(AND(I344&gt;=R344,N344&gt;=Quals!$F$3,N344&lt;=Quals!$H$3), OR(AND(J344&gt;=R344,O344&gt;=Quals!$F$3,O344&lt;=Quals!$H$3), OR(AND(K344&gt;=R344,P344&gt;=Quals!$F$3,P344&lt;=Quals!$H$3)))))),"Q","")</f>
        <v/>
      </c>
      <c r="T344" s="1" t="str">
        <f>IF(AND(S344 = "Q", IF(ISNA(VLOOKUP((B344&amp;C344),Autos!C:C,1,FALSE)), "Not in Auto",)),"Check", "No need")</f>
        <v>No need</v>
      </c>
    </row>
    <row r="345" spans="1:20" x14ac:dyDescent="0.2">
      <c r="A345" t="str">
        <f t="shared" si="5"/>
        <v>Emma MATTHEWS100m</v>
      </c>
      <c r="B345" t="s">
        <v>158</v>
      </c>
      <c r="C345" s="5" t="s">
        <v>2</v>
      </c>
      <c r="D345" s="5">
        <v>44640</v>
      </c>
      <c r="E345">
        <v>955</v>
      </c>
      <c r="F345" s="2">
        <v>63</v>
      </c>
      <c r="G345">
        <v>967</v>
      </c>
      <c r="H345">
        <v>959</v>
      </c>
      <c r="I345">
        <v>954</v>
      </c>
      <c r="J345">
        <v>948</v>
      </c>
      <c r="K345">
        <v>946</v>
      </c>
      <c r="L345" s="5">
        <v>44289</v>
      </c>
      <c r="M345" s="5">
        <v>44576</v>
      </c>
      <c r="N345" s="5">
        <v>44548</v>
      </c>
      <c r="O345" s="5">
        <v>44597</v>
      </c>
      <c r="P345" s="56">
        <v>44597</v>
      </c>
      <c r="Q345" s="39">
        <f>RANK(E345,$E$3:$E$1048576)</f>
        <v>341</v>
      </c>
      <c r="R345" s="2">
        <f>VLOOKUP(C345,Quals!$A$25:$C$45,3,FALSE)</f>
        <v>1167</v>
      </c>
      <c r="S345" s="2" t="str">
        <f>IF(OR(AND(G345&gt;=R345,L345&gt;=Quals!$F$3,L345&lt;=Quals!$H$3), OR(AND(H345&gt;=R345,M345&gt;=Quals!$F$3,M345&lt;=Quals!$H$3), OR(AND(I345&gt;=R345,N345&gt;=Quals!$F$3,N345&lt;=Quals!$H$3), OR(AND(J345&gt;=R345,O345&gt;=Quals!$F$3,O345&lt;=Quals!$H$3), OR(AND(K345&gt;=R345,P345&gt;=Quals!$F$3,P345&lt;=Quals!$H$3)))))),"Q","")</f>
        <v/>
      </c>
      <c r="T345" s="1" t="str">
        <f>IF(AND(S345 = "Q", IF(ISNA(VLOOKUP((B345&amp;C345),Autos!C:C,1,FALSE)), "Not in Auto",)),"Check", "No need")</f>
        <v>No need</v>
      </c>
    </row>
    <row r="346" spans="1:20" x14ac:dyDescent="0.2">
      <c r="A346" t="str">
        <f t="shared" si="5"/>
        <v>Zoe CHESTERtriple-jump</v>
      </c>
      <c r="B346" t="s">
        <v>387</v>
      </c>
      <c r="C346" s="5" t="s">
        <v>38</v>
      </c>
      <c r="D346" s="5">
        <v>44732</v>
      </c>
      <c r="E346">
        <v>955</v>
      </c>
      <c r="F346" s="2">
        <v>8</v>
      </c>
      <c r="G346">
        <v>987</v>
      </c>
      <c r="H346">
        <v>953</v>
      </c>
      <c r="I346">
        <v>940</v>
      </c>
      <c r="J346">
        <v>924</v>
      </c>
      <c r="K346">
        <v>887</v>
      </c>
      <c r="L346" s="5">
        <v>44464</v>
      </c>
      <c r="M346" s="5">
        <v>44366</v>
      </c>
      <c r="N346" s="5">
        <v>44465</v>
      </c>
      <c r="O346" s="5">
        <v>44485</v>
      </c>
      <c r="P346" s="56">
        <v>44300</v>
      </c>
      <c r="Q346" s="39">
        <f>RANK(E346,$E$3:$E$1048576)</f>
        <v>341</v>
      </c>
      <c r="R346" s="2">
        <f>VLOOKUP(C346,Quals!$A$25:$C$45,3,FALSE)</f>
        <v>1150</v>
      </c>
      <c r="S346" s="2" t="str">
        <f>IF(OR(AND(G346&gt;=R346,L346&gt;=Quals!$F$3,L346&lt;=Quals!$H$3), OR(AND(H346&gt;=R346,M346&gt;=Quals!$F$3,M346&lt;=Quals!$H$3), OR(AND(I346&gt;=R346,N346&gt;=Quals!$F$3,N346&lt;=Quals!$H$3), OR(AND(J346&gt;=R346,O346&gt;=Quals!$F$3,O346&lt;=Quals!$H$3), OR(AND(K346&gt;=R346,P346&gt;=Quals!$F$3,P346&lt;=Quals!$H$3)))))),"Q","")</f>
        <v/>
      </c>
      <c r="T346" s="1" t="str">
        <f>IF(AND(S346 = "Q", IF(ISNA(VLOOKUP((B346&amp;C346),Autos!C:C,1,FALSE)), "Not in Auto",)),"Check", "No need")</f>
        <v>No need</v>
      </c>
    </row>
    <row r="347" spans="1:20" x14ac:dyDescent="0.2">
      <c r="A347" t="str">
        <f t="shared" si="5"/>
        <v>Taneille CRASEhigh-jump</v>
      </c>
      <c r="B347" t="s">
        <v>342</v>
      </c>
      <c r="C347" t="s">
        <v>35</v>
      </c>
      <c r="D347" s="5">
        <v>34623</v>
      </c>
      <c r="E347">
        <v>955</v>
      </c>
      <c r="F347" s="2">
        <v>15</v>
      </c>
      <c r="G347">
        <v>1004</v>
      </c>
      <c r="H347">
        <v>955</v>
      </c>
      <c r="I347">
        <v>936</v>
      </c>
      <c r="J347">
        <v>926</v>
      </c>
      <c r="K347">
        <v>926</v>
      </c>
      <c r="L347" s="5">
        <v>44548</v>
      </c>
      <c r="M347" s="5">
        <v>44463</v>
      </c>
      <c r="N347" s="5">
        <v>44534</v>
      </c>
      <c r="O347" s="5">
        <v>44626</v>
      </c>
      <c r="P347" s="56">
        <v>44301</v>
      </c>
      <c r="Q347" s="39">
        <f>RANK(E347,$E$3:$E$1048576)</f>
        <v>341</v>
      </c>
      <c r="R347" s="2">
        <f>VLOOKUP(C347,Quals!$A$25:$C$45,3,FALSE)</f>
        <v>1180</v>
      </c>
      <c r="S347" s="2" t="str">
        <f>IF(OR(AND(G347&gt;=R347,L347&gt;=Quals!$F$3,L347&lt;=Quals!$H$3), OR(AND(H347&gt;=R347,M347&gt;=Quals!$F$3,M347&lt;=Quals!$H$3), OR(AND(I347&gt;=R347,N347&gt;=Quals!$F$3,N347&lt;=Quals!$H$3), OR(AND(J347&gt;=R347,O347&gt;=Quals!$F$3,O347&lt;=Quals!$H$3), OR(AND(K347&gt;=R347,P347&gt;=Quals!$F$3,P347&lt;=Quals!$H$3)))))),"Q","")</f>
        <v/>
      </c>
      <c r="T347" s="1" t="str">
        <f>IF(AND(S347 = "Q", IF(ISNA(VLOOKUP((B347&amp;C347),Autos!C:C,1,FALSE)), "Not in Auto",)),"Check", "No need")</f>
        <v>No need</v>
      </c>
    </row>
    <row r="348" spans="1:20" x14ac:dyDescent="0.2">
      <c r="A348" t="str">
        <f t="shared" si="5"/>
        <v>Kiara FIORAVANTI100m</v>
      </c>
      <c r="B348" t="s">
        <v>173</v>
      </c>
      <c r="C348" s="6" t="s">
        <v>2</v>
      </c>
      <c r="D348" s="5">
        <v>1997</v>
      </c>
      <c r="E348">
        <v>954</v>
      </c>
      <c r="F348" s="2">
        <v>64</v>
      </c>
      <c r="G348">
        <v>972</v>
      </c>
      <c r="H348">
        <v>962</v>
      </c>
      <c r="I348">
        <v>960</v>
      </c>
      <c r="J348">
        <v>946</v>
      </c>
      <c r="K348">
        <v>931</v>
      </c>
      <c r="L348" s="5">
        <v>44527</v>
      </c>
      <c r="M348" s="5">
        <v>44548</v>
      </c>
      <c r="N348" s="5">
        <v>44597</v>
      </c>
      <c r="O348" s="5">
        <v>44625</v>
      </c>
      <c r="P348" s="56">
        <v>44611</v>
      </c>
      <c r="Q348" s="39">
        <f>RANK(E348,$E$3:$E$1048576)</f>
        <v>346</v>
      </c>
      <c r="R348" s="2">
        <f>VLOOKUP(C348,Quals!$A$25:$C$45,3,FALSE)</f>
        <v>1167</v>
      </c>
      <c r="S348" s="2" t="str">
        <f>IF(OR(AND(G348&gt;=R348,L348&gt;=Quals!$F$3,L348&lt;=Quals!$H$3), OR(AND(H348&gt;=R348,M348&gt;=Quals!$F$3,M348&lt;=Quals!$H$3), OR(AND(I348&gt;=R348,N348&gt;=Quals!$F$3,N348&lt;=Quals!$H$3), OR(AND(J348&gt;=R348,O348&gt;=Quals!$F$3,O348&lt;=Quals!$H$3), OR(AND(K348&gt;=R348,P348&gt;=Quals!$F$3,P348&lt;=Quals!$H$3)))))),"Q","")</f>
        <v/>
      </c>
      <c r="T348" s="1" t="str">
        <f>IF(AND(S348 = "Q", IF(ISNA(VLOOKUP((B348&amp;C348),Autos!C:C,1,FALSE)), "Not in Auto",)),"Check", "No need")</f>
        <v>No need</v>
      </c>
    </row>
    <row r="349" spans="1:20" x14ac:dyDescent="0.2">
      <c r="A349" t="str">
        <f t="shared" si="5"/>
        <v>Danielle GRAHAM1500m</v>
      </c>
      <c r="B349" t="s">
        <v>286</v>
      </c>
      <c r="C349" s="5" t="s">
        <v>28</v>
      </c>
      <c r="D349" s="5">
        <v>44762</v>
      </c>
      <c r="E349">
        <v>954</v>
      </c>
      <c r="F349" s="2">
        <v>21</v>
      </c>
      <c r="G349">
        <v>980</v>
      </c>
      <c r="H349">
        <v>969</v>
      </c>
      <c r="I349">
        <v>934</v>
      </c>
      <c r="J349">
        <v>917</v>
      </c>
      <c r="K349">
        <v>912</v>
      </c>
      <c r="L349" s="5">
        <v>44281</v>
      </c>
      <c r="M349" s="5">
        <v>44298</v>
      </c>
      <c r="N349" s="5">
        <v>44589</v>
      </c>
      <c r="O349" s="5">
        <v>44498</v>
      </c>
      <c r="P349" s="56">
        <v>44603</v>
      </c>
      <c r="Q349" s="39">
        <f>RANK(E349,$E$3:$E$1048576)</f>
        <v>346</v>
      </c>
      <c r="R349" s="2">
        <f>VLOOKUP(C349,Quals!$A$25:$C$45,3,FALSE)</f>
        <v>1172</v>
      </c>
      <c r="S349" s="2" t="str">
        <f>""</f>
        <v/>
      </c>
      <c r="T349" s="1" t="str">
        <f>IF(AND(S349 = "Q", IF(ISNA(VLOOKUP((B349&amp;C349),Autos!C:C,1,FALSE)), "Not in Auto",)),"Check", "No need")</f>
        <v>No need</v>
      </c>
    </row>
    <row r="350" spans="1:20" x14ac:dyDescent="0.2">
      <c r="A350" t="str">
        <f t="shared" si="5"/>
        <v>Ella TOBIN400m</v>
      </c>
      <c r="B350" t="s">
        <v>202</v>
      </c>
      <c r="C350" s="5" t="s">
        <v>26</v>
      </c>
      <c r="D350" s="5">
        <v>44671</v>
      </c>
      <c r="E350">
        <v>953</v>
      </c>
      <c r="F350" s="2">
        <v>26</v>
      </c>
      <c r="G350">
        <v>983</v>
      </c>
      <c r="H350">
        <v>957</v>
      </c>
      <c r="I350">
        <v>943</v>
      </c>
      <c r="J350">
        <v>940</v>
      </c>
      <c r="K350">
        <v>928</v>
      </c>
      <c r="L350" s="5">
        <v>44612</v>
      </c>
      <c r="M350" s="5">
        <v>44303</v>
      </c>
      <c r="N350" s="5">
        <v>44569</v>
      </c>
      <c r="O350" s="5">
        <v>44590</v>
      </c>
      <c r="P350" s="56">
        <v>44273</v>
      </c>
      <c r="Q350" s="39">
        <f>RANK(E350,$E$3:$E$1048576)</f>
        <v>348</v>
      </c>
      <c r="R350" s="2">
        <f>VLOOKUP(C350,Quals!$A$25:$C$45,3,FALSE)</f>
        <v>1152</v>
      </c>
      <c r="S350" s="2" t="str">
        <f>""</f>
        <v/>
      </c>
      <c r="T350" s="1" t="str">
        <f>IF(AND(S350 = "Q", IF(ISNA(VLOOKUP((B350&amp;C350),Autos!C:C,1,FALSE)), "Not in Auto",)),"Check", "No need")</f>
        <v>No need</v>
      </c>
    </row>
    <row r="351" spans="1:20" x14ac:dyDescent="0.2">
      <c r="A351" t="str">
        <f t="shared" si="5"/>
        <v>Shahd MOHAMED400m</v>
      </c>
      <c r="B351" t="s">
        <v>227</v>
      </c>
      <c r="C351" s="5" t="s">
        <v>26</v>
      </c>
      <c r="D351" s="5">
        <v>37880</v>
      </c>
      <c r="E351">
        <v>953</v>
      </c>
      <c r="F351" s="2">
        <v>27</v>
      </c>
      <c r="G351">
        <v>962</v>
      </c>
      <c r="H351">
        <v>945</v>
      </c>
      <c r="I351">
        <v>954</v>
      </c>
      <c r="J351">
        <v>945</v>
      </c>
      <c r="K351">
        <v>927</v>
      </c>
      <c r="L351" s="5">
        <v>44612</v>
      </c>
      <c r="M351" s="5">
        <v>44625</v>
      </c>
      <c r="N351" s="5">
        <v>44632</v>
      </c>
      <c r="O351" s="5">
        <v>44298</v>
      </c>
      <c r="P351" s="56">
        <v>44583</v>
      </c>
      <c r="Q351" s="39">
        <f>RANK(E351,$E$3:$E$1048576)</f>
        <v>348</v>
      </c>
      <c r="R351" s="2">
        <f>VLOOKUP(C351,Quals!$A$25:$C$45,3,FALSE)</f>
        <v>1152</v>
      </c>
      <c r="S351" s="2" t="str">
        <f>IF(OR(AND(G351&gt;=R351,L351&gt;=Quals!$F$3,L351&lt;=Quals!$H$3), OR(AND(H351&gt;=R351,M351&gt;=Quals!$F$3,M351&lt;=Quals!$H$3), OR(AND(I351&gt;=R351,N351&gt;=Quals!$F$3,N351&lt;=Quals!$H$3), OR(AND(J351&gt;=R351,O351&gt;=Quals!$F$3,O351&lt;=Quals!$H$3), OR(AND(K351&gt;=R351,P351&gt;=Quals!$F$3,P351&lt;=Quals!$H$3)))))),"Q","")</f>
        <v/>
      </c>
      <c r="T351" s="1" t="str">
        <f>IF(AND(S351 = "Q", IF(ISNA(VLOOKUP((B351&amp;C351),Autos!C:C,1,FALSE)), "Not in Auto",)),"Check", "No need")</f>
        <v>No need</v>
      </c>
    </row>
    <row r="352" spans="1:20" x14ac:dyDescent="0.2">
      <c r="A352" t="str">
        <f t="shared" si="5"/>
        <v>Morgan KELAHER100m</v>
      </c>
      <c r="B352" t="s">
        <v>151</v>
      </c>
      <c r="C352" s="5" t="s">
        <v>2</v>
      </c>
      <c r="D352" s="5">
        <v>44640</v>
      </c>
      <c r="E352">
        <v>952</v>
      </c>
      <c r="F352" s="2">
        <v>65</v>
      </c>
      <c r="G352">
        <v>970</v>
      </c>
      <c r="H352">
        <v>962</v>
      </c>
      <c r="I352">
        <v>956</v>
      </c>
      <c r="J352">
        <v>943</v>
      </c>
      <c r="K352">
        <v>933</v>
      </c>
      <c r="L352" s="5">
        <v>44289</v>
      </c>
      <c r="M352" s="5">
        <v>44282</v>
      </c>
      <c r="N352" s="5">
        <v>44298</v>
      </c>
      <c r="O352" s="5">
        <v>44308</v>
      </c>
      <c r="P352" s="56">
        <v>44307</v>
      </c>
      <c r="Q352" s="39">
        <f>RANK(E352,$E$3:$E$1048576)</f>
        <v>350</v>
      </c>
      <c r="R352" s="2">
        <f>VLOOKUP(C352,Quals!$A$25:$C$45,3,FALSE)</f>
        <v>1167</v>
      </c>
      <c r="S352" s="2" t="str">
        <f>IF(OR(AND(G352&gt;=R352,L352&gt;=Quals!$F$3,L352&lt;=Quals!$H$3), OR(AND(H352&gt;=R352,M352&gt;=Quals!$F$3,M352&lt;=Quals!$H$3), OR(AND(I352&gt;=R352,N352&gt;=Quals!$F$3,N352&lt;=Quals!$H$3), OR(AND(J352&gt;=R352,O352&gt;=Quals!$F$3,O352&lt;=Quals!$H$3), OR(AND(K352&gt;=R352,P352&gt;=Quals!$F$3,P352&lt;=Quals!$H$3)))))),"Q","")</f>
        <v/>
      </c>
      <c r="T352" s="1" t="str">
        <f>IF(AND(S352 = "Q", IF(ISNA(VLOOKUP((B352&amp;C352),Autos!C:C,1,FALSE)), "Not in Auto",)),"Check", "No need")</f>
        <v>No need</v>
      </c>
    </row>
    <row r="353" spans="1:20" x14ac:dyDescent="0.2">
      <c r="A353" t="str">
        <f t="shared" si="5"/>
        <v>Sophie COUGHLIN5000m</v>
      </c>
      <c r="B353" t="s">
        <v>303</v>
      </c>
      <c r="C353" s="5" t="s">
        <v>29</v>
      </c>
      <c r="D353" s="5">
        <v>37286</v>
      </c>
      <c r="E353">
        <v>952</v>
      </c>
      <c r="F353" s="2">
        <v>19</v>
      </c>
      <c r="G353">
        <v>974</v>
      </c>
      <c r="H353">
        <v>941</v>
      </c>
      <c r="I353">
        <v>931</v>
      </c>
      <c r="L353" s="5">
        <v>44628</v>
      </c>
      <c r="M353" s="5">
        <v>44537</v>
      </c>
      <c r="N353" s="5">
        <v>44525</v>
      </c>
      <c r="O353" s="5"/>
      <c r="P353" s="56"/>
      <c r="Q353" s="39">
        <f>RANK(E353,$E$3:$E$1048576)</f>
        <v>350</v>
      </c>
      <c r="R353" s="2">
        <f>VLOOKUP(C353,Quals!$A$25:$C$45,3,FALSE)</f>
        <v>1145</v>
      </c>
      <c r="S353" s="2" t="str">
        <f>IF(OR(AND(G353&gt;=R353,L353&gt;=Quals!$F$3,L353&lt;=Quals!$H$3), OR(AND(H353&gt;=R353,M353&gt;=Quals!$F$3,M353&lt;=Quals!$H$3), OR(AND(I353&gt;=R353,N353&gt;=Quals!$F$3,N353&lt;=Quals!$H$3), OR(AND(J353&gt;=R353,O353&gt;=Quals!$F$3,O353&lt;=Quals!$H$3), OR(AND(K353&gt;=R353,P353&gt;=Quals!$F$3,P353&lt;=Quals!$H$3)))))),"Q","")</f>
        <v/>
      </c>
      <c r="T353" s="1" t="str">
        <f>IF(AND(S353 = "Q", IF(ISNA(VLOOKUP((B353&amp;C353),Autos!C:C,1,FALSE)), "Not in Auto",)),"Check", "No need")</f>
        <v>No need</v>
      </c>
    </row>
    <row r="354" spans="1:20" x14ac:dyDescent="0.2">
      <c r="A354" t="str">
        <f t="shared" si="5"/>
        <v>Grace KELLY100m</v>
      </c>
      <c r="B354" t="s">
        <v>147</v>
      </c>
      <c r="C354" s="5" t="s">
        <v>2</v>
      </c>
      <c r="D354" s="5">
        <v>44732</v>
      </c>
      <c r="E354">
        <v>951</v>
      </c>
      <c r="F354" s="2">
        <v>66</v>
      </c>
      <c r="G354">
        <v>966</v>
      </c>
      <c r="H354">
        <v>958</v>
      </c>
      <c r="I354">
        <v>934</v>
      </c>
      <c r="J354">
        <v>940</v>
      </c>
      <c r="K354">
        <v>921</v>
      </c>
      <c r="L354" s="5">
        <v>44298</v>
      </c>
      <c r="M354" s="5">
        <v>44632</v>
      </c>
      <c r="N354" s="5">
        <v>44541</v>
      </c>
      <c r="O354" s="5">
        <v>44298</v>
      </c>
      <c r="P354" s="56">
        <v>44519</v>
      </c>
      <c r="Q354" s="39">
        <f>RANK(E354,$E$3:$E$1048576)</f>
        <v>352</v>
      </c>
      <c r="R354" s="2">
        <f>VLOOKUP(C354,Quals!$A$25:$C$45,3,FALSE)</f>
        <v>1167</v>
      </c>
      <c r="S354" s="2" t="str">
        <f>IF(OR(AND(G354&gt;=R354,L354&gt;=Quals!$F$3,L354&lt;=Quals!$H$3), OR(AND(H354&gt;=R354,M354&gt;=Quals!$F$3,M354&lt;=Quals!$H$3), OR(AND(I354&gt;=R354,N354&gt;=Quals!$F$3,N354&lt;=Quals!$H$3), OR(AND(J354&gt;=R354,O354&gt;=Quals!$F$3,O354&lt;=Quals!$H$3), OR(AND(K354&gt;=R354,P354&gt;=Quals!$F$3,P354&lt;=Quals!$H$3)))))),"Q","")</f>
        <v/>
      </c>
      <c r="T354" s="1" t="str">
        <f>IF(AND(S354 = "Q", IF(ISNA(VLOOKUP((B354&amp;C354),Autos!C:C,1,FALSE)), "Not in Auto",)),"Check", "No need")</f>
        <v>No need</v>
      </c>
    </row>
    <row r="355" spans="1:20" x14ac:dyDescent="0.2">
      <c r="A355" t="str">
        <f t="shared" si="5"/>
        <v>Elizabeth SCOTT200m</v>
      </c>
      <c r="B355" t="s">
        <v>201</v>
      </c>
      <c r="C355" s="5" t="s">
        <v>25</v>
      </c>
      <c r="D355" s="5">
        <v>1999</v>
      </c>
      <c r="E355">
        <v>951</v>
      </c>
      <c r="F355" s="2">
        <v>43</v>
      </c>
      <c r="G355">
        <v>984</v>
      </c>
      <c r="H355">
        <v>971</v>
      </c>
      <c r="I355">
        <v>969</v>
      </c>
      <c r="J355">
        <v>953</v>
      </c>
      <c r="K355">
        <v>879</v>
      </c>
      <c r="L355" s="5">
        <v>44591</v>
      </c>
      <c r="M355" s="5">
        <v>44548</v>
      </c>
      <c r="N355" s="5">
        <v>44591</v>
      </c>
      <c r="O355" s="5">
        <v>44612</v>
      </c>
      <c r="P355" s="56">
        <v>44527</v>
      </c>
      <c r="Q355" s="39">
        <f>RANK(E355,$E$3:$E$1048576)</f>
        <v>352</v>
      </c>
      <c r="R355" s="2">
        <f>VLOOKUP(C355,Quals!$A$25:$C$45,3,FALSE)</f>
        <v>1155</v>
      </c>
      <c r="S355" s="2" t="str">
        <f>IF(OR(AND(G355&gt;=R355,L355&gt;=Quals!$F$3,L355&lt;=Quals!$H$3), OR(AND(H355&gt;=R355,M355&gt;=Quals!$F$3,M355&lt;=Quals!$H$3), OR(AND(I355&gt;=R355,N355&gt;=Quals!$F$3,N355&lt;=Quals!$H$3), OR(AND(J355&gt;=R355,O355&gt;=Quals!$F$3,O355&lt;=Quals!$H$3), OR(AND(K355&gt;=R355,P355&gt;=Quals!$F$3,P355&lt;=Quals!$H$3)))))),"Q","")</f>
        <v/>
      </c>
      <c r="T355" s="1" t="str">
        <f>IF(AND(S355 = "Q", IF(ISNA(VLOOKUP((B355&amp;C355),Autos!C:C,1,FALSE)), "Not in Auto",)),"Check", "No need")</f>
        <v>No need</v>
      </c>
    </row>
    <row r="356" spans="1:20" x14ac:dyDescent="0.2">
      <c r="A356" t="str">
        <f t="shared" si="5"/>
        <v>Jemma POLLARD400m</v>
      </c>
      <c r="B356" t="s">
        <v>221</v>
      </c>
      <c r="C356" s="5" t="s">
        <v>26</v>
      </c>
      <c r="E356">
        <v>951</v>
      </c>
      <c r="F356" s="2">
        <v>28</v>
      </c>
      <c r="G356">
        <v>1003</v>
      </c>
      <c r="H356">
        <v>952</v>
      </c>
      <c r="I356">
        <v>931</v>
      </c>
      <c r="J356">
        <v>924</v>
      </c>
      <c r="K356">
        <v>907</v>
      </c>
      <c r="L356" s="5">
        <v>44542</v>
      </c>
      <c r="M356" s="5">
        <v>44618</v>
      </c>
      <c r="N356" s="5">
        <v>44583</v>
      </c>
      <c r="O356" s="5">
        <v>44541</v>
      </c>
      <c r="P356" s="56">
        <v>44302</v>
      </c>
      <c r="Q356" s="39">
        <f>RANK(E356,$E$3:$E$1048576)</f>
        <v>352</v>
      </c>
      <c r="R356" s="2">
        <f>VLOOKUP(C356,Quals!$A$25:$C$45,3,FALSE)</f>
        <v>1152</v>
      </c>
      <c r="S356" s="2" t="str">
        <f>IF(OR(AND(G356&gt;=R356,L356&gt;=Quals!$F$3,L356&lt;=Quals!$H$3), OR(AND(H356&gt;=R356,M356&gt;=Quals!$F$3,M356&lt;=Quals!$H$3), OR(AND(I356&gt;=R356,N356&gt;=Quals!$F$3,N356&lt;=Quals!$H$3), OR(AND(J356&gt;=R356,O356&gt;=Quals!$F$3,O356&lt;=Quals!$H$3), OR(AND(K356&gt;=R356,P356&gt;=Quals!$F$3,P356&lt;=Quals!$H$3)))))),"Q","")</f>
        <v/>
      </c>
      <c r="T356" s="1" t="str">
        <f>IF(AND(S356 = "Q", IF(ISNA(VLOOKUP((B356&amp;C356),Autos!C:C,1,FALSE)), "Not in Auto",)),"Check", "No need")</f>
        <v>No need</v>
      </c>
    </row>
    <row r="357" spans="1:20" x14ac:dyDescent="0.2">
      <c r="A357" t="str">
        <f t="shared" si="5"/>
        <v>Hannah WHITBREAD400m</v>
      </c>
      <c r="B357" t="s">
        <v>223</v>
      </c>
      <c r="C357" s="5" t="s">
        <v>26</v>
      </c>
      <c r="D357" s="5">
        <v>44581</v>
      </c>
      <c r="E357">
        <v>951</v>
      </c>
      <c r="F357" s="2">
        <v>29</v>
      </c>
      <c r="G357">
        <v>969</v>
      </c>
      <c r="H357">
        <v>957</v>
      </c>
      <c r="I357">
        <v>949</v>
      </c>
      <c r="J357">
        <v>942</v>
      </c>
      <c r="K357">
        <v>940</v>
      </c>
      <c r="L357" s="5">
        <v>44331</v>
      </c>
      <c r="M357" s="5">
        <v>44317</v>
      </c>
      <c r="N357" s="5">
        <v>44289</v>
      </c>
      <c r="O357" s="5">
        <v>44331</v>
      </c>
      <c r="P357" s="56">
        <v>44309</v>
      </c>
      <c r="Q357" s="39">
        <f>RANK(E357,$E$3:$E$1048576)</f>
        <v>352</v>
      </c>
      <c r="R357" s="2">
        <f>VLOOKUP(C357,Quals!$A$25:$C$45,3,FALSE)</f>
        <v>1152</v>
      </c>
      <c r="S357" s="2" t="str">
        <f>IF(OR(AND(G357&gt;=R357,L357&gt;=Quals!$F$3,L357&lt;=Quals!$H$3), OR(AND(H357&gt;=R357,M357&gt;=Quals!$F$3,M357&lt;=Quals!$H$3), OR(AND(I357&gt;=R357,N357&gt;=Quals!$F$3,N357&lt;=Quals!$H$3), OR(AND(J357&gt;=R357,O357&gt;=Quals!$F$3,O357&lt;=Quals!$H$3), OR(AND(K357&gt;=R357,P357&gt;=Quals!$F$3,P357&lt;=Quals!$H$3)))))),"Q","")</f>
        <v/>
      </c>
      <c r="T357" s="1" t="str">
        <f>IF(AND(S357 = "Q", IF(ISNA(VLOOKUP((B357&amp;C357),Autos!C:C,1,FALSE)), "Not in Auto",)),"Check", "No need")</f>
        <v>No need</v>
      </c>
    </row>
    <row r="358" spans="1:20" x14ac:dyDescent="0.2">
      <c r="A358" t="str">
        <f t="shared" si="5"/>
        <v>Oceana D'ABBShigh-jump</v>
      </c>
      <c r="B358" t="s">
        <v>408</v>
      </c>
      <c r="C358" s="5" t="s">
        <v>35</v>
      </c>
      <c r="D358" s="5">
        <v>44701</v>
      </c>
      <c r="E358">
        <v>951</v>
      </c>
      <c r="F358" s="2">
        <v>16</v>
      </c>
      <c r="G358">
        <v>974</v>
      </c>
      <c r="H358">
        <v>926</v>
      </c>
      <c r="I358">
        <v>926</v>
      </c>
      <c r="J358">
        <v>926</v>
      </c>
      <c r="K358">
        <v>926</v>
      </c>
      <c r="L358" s="5">
        <v>44526</v>
      </c>
      <c r="M358" s="5">
        <v>44612</v>
      </c>
      <c r="N358" s="5">
        <v>44275</v>
      </c>
      <c r="O358" s="5">
        <v>44498</v>
      </c>
      <c r="P358" s="56">
        <v>44505</v>
      </c>
      <c r="Q358" s="39">
        <f>RANK(E358,$E$3:$E$1048576)</f>
        <v>352</v>
      </c>
      <c r="R358" s="2">
        <f>VLOOKUP(C358,Quals!$A$25:$C$45,3,FALSE)</f>
        <v>1180</v>
      </c>
      <c r="S358" s="2" t="str">
        <f>IF(OR(AND(G358&gt;=R358,L358&gt;=Quals!$F$3,L358&lt;=Quals!$H$3), OR(AND(H358&gt;=R358,M358&gt;=Quals!$F$3,M358&lt;=Quals!$H$3), OR(AND(I358&gt;=R358,N358&gt;=Quals!$F$3,N358&lt;=Quals!$H$3), OR(AND(J358&gt;=R358,O358&gt;=Quals!$F$3,O358&lt;=Quals!$H$3), OR(AND(K358&gt;=R358,P358&gt;=Quals!$F$3,P358&lt;=Quals!$H$3)))))),"Q","")</f>
        <v/>
      </c>
      <c r="T358" s="1" t="str">
        <f>IF(AND(S358 = "Q", IF(ISNA(VLOOKUP((B358&amp;C358),Autos!C:C,1,FALSE)), "Not in Auto",)),"Check", "No need")</f>
        <v>No need</v>
      </c>
    </row>
    <row r="359" spans="1:20" x14ac:dyDescent="0.2">
      <c r="A359" t="str">
        <f t="shared" si="5"/>
        <v>Jess BELLjavelin-throw</v>
      </c>
      <c r="B359" t="s">
        <v>485</v>
      </c>
      <c r="C359" s="6" t="s">
        <v>41</v>
      </c>
      <c r="D359" s="5">
        <v>36538</v>
      </c>
      <c r="E359">
        <v>951</v>
      </c>
      <c r="F359" s="2">
        <v>6</v>
      </c>
      <c r="G359">
        <v>978</v>
      </c>
      <c r="H359">
        <v>871</v>
      </c>
      <c r="I359">
        <v>931</v>
      </c>
      <c r="J359">
        <v>904</v>
      </c>
      <c r="K359">
        <v>827</v>
      </c>
      <c r="L359" s="5">
        <v>44282</v>
      </c>
      <c r="M359" s="5">
        <v>43642</v>
      </c>
      <c r="N359" s="5">
        <v>44303</v>
      </c>
      <c r="O359" s="5">
        <v>44301</v>
      </c>
      <c r="P359" s="56">
        <v>44603</v>
      </c>
      <c r="Q359" s="39">
        <f>RANK(E359,$E$3:$E$1048576)</f>
        <v>352</v>
      </c>
      <c r="R359" s="2">
        <f>VLOOKUP(C359,Quals!$A$25:$C$45,3,FALSE)</f>
        <v>1153</v>
      </c>
      <c r="S359" s="2" t="str">
        <f>IF(OR(AND(G359&gt;=R359,L359&gt;=Quals!$F$3,L359&lt;=Quals!$H$3), OR(AND(H359&gt;=R359,M359&gt;=Quals!$F$3,M359&lt;=Quals!$H$3), OR(AND(I359&gt;=R359,N359&gt;=Quals!$F$3,N359&lt;=Quals!$H$3), OR(AND(J359&gt;=R359,O359&gt;=Quals!$F$3,O359&lt;=Quals!$H$3), OR(AND(K359&gt;=R359,P359&gt;=Quals!$F$3,P359&lt;=Quals!$H$3)))))),"Q","")</f>
        <v/>
      </c>
      <c r="T359" s="1" t="str">
        <f>IF(AND(S359 = "Q", IF(ISNA(VLOOKUP((B359&amp;C359),Autos!C:C,1,FALSE)), "Not in Auto",)),"Check", "No need")</f>
        <v>No need</v>
      </c>
    </row>
    <row r="360" spans="1:20" x14ac:dyDescent="0.2">
      <c r="A360" t="str">
        <f t="shared" si="5"/>
        <v>Natalie OTWAY100m</v>
      </c>
      <c r="B360" t="s">
        <v>361</v>
      </c>
      <c r="C360" s="6" t="s">
        <v>2</v>
      </c>
      <c r="D360" s="5">
        <v>36762</v>
      </c>
      <c r="E360">
        <v>950</v>
      </c>
      <c r="F360" s="2">
        <v>67</v>
      </c>
      <c r="G360">
        <v>958</v>
      </c>
      <c r="H360">
        <v>960</v>
      </c>
      <c r="I360">
        <v>959</v>
      </c>
      <c r="J360">
        <v>929</v>
      </c>
      <c r="K360">
        <v>933</v>
      </c>
      <c r="L360" s="5">
        <v>44601</v>
      </c>
      <c r="M360" s="5">
        <v>44625</v>
      </c>
      <c r="N360" s="5">
        <v>44590</v>
      </c>
      <c r="O360" s="5">
        <v>44586</v>
      </c>
      <c r="P360" s="56">
        <v>44597</v>
      </c>
      <c r="Q360" s="39">
        <f>RANK(E360,$E$3:$E$1048576)</f>
        <v>358</v>
      </c>
      <c r="R360" s="2">
        <f>VLOOKUP(C360,Quals!$A$25:$C$45,3,FALSE)</f>
        <v>1167</v>
      </c>
      <c r="S360" s="2" t="str">
        <f>IF(OR(AND(G360&gt;=R360,L360&gt;=Quals!$F$3,L360&lt;=Quals!$H$3), OR(AND(H360&gt;=R360,M360&gt;=Quals!$F$3,M360&lt;=Quals!$H$3), OR(AND(I360&gt;=R360,N360&gt;=Quals!$F$3,N360&lt;=Quals!$H$3), OR(AND(J360&gt;=R360,O360&gt;=Quals!$F$3,O360&lt;=Quals!$H$3), OR(AND(K360&gt;=R360,P360&gt;=Quals!$F$3,P360&lt;=Quals!$H$3)))))),"Q","")</f>
        <v/>
      </c>
      <c r="T360" s="1" t="str">
        <f>IF(AND(S360 = "Q", IF(ISNA(VLOOKUP((B360&amp;C360),Autos!C:C,1,FALSE)), "Not in Auto",)),"Check", "No need")</f>
        <v>No need</v>
      </c>
    </row>
    <row r="361" spans="1:20" x14ac:dyDescent="0.2">
      <c r="A361" t="str">
        <f t="shared" si="5"/>
        <v>Cebile MPOFU200m</v>
      </c>
      <c r="B361" t="s">
        <v>175</v>
      </c>
      <c r="C361" s="5" t="s">
        <v>25</v>
      </c>
      <c r="D361" s="5">
        <v>1999</v>
      </c>
      <c r="E361">
        <v>950</v>
      </c>
      <c r="F361" s="2">
        <v>44</v>
      </c>
      <c r="G361">
        <v>977</v>
      </c>
      <c r="H361">
        <v>957</v>
      </c>
      <c r="I361">
        <v>955</v>
      </c>
      <c r="J361">
        <v>932</v>
      </c>
      <c r="K361">
        <v>931</v>
      </c>
      <c r="L361" s="5">
        <v>44626</v>
      </c>
      <c r="M361" s="5">
        <v>44527</v>
      </c>
      <c r="N361" s="5">
        <v>44611</v>
      </c>
      <c r="O361" s="5">
        <v>44597</v>
      </c>
      <c r="P361" s="56">
        <v>44583</v>
      </c>
      <c r="Q361" s="39">
        <f>RANK(E361,$E$3:$E$1048576)</f>
        <v>358</v>
      </c>
      <c r="R361" s="2">
        <f>VLOOKUP(C361,Quals!$A$25:$C$45,3,FALSE)</f>
        <v>1155</v>
      </c>
      <c r="S361" s="2" t="str">
        <f>IF(OR(AND(G361&gt;=R361,L361&gt;=Quals!$F$3,L361&lt;=Quals!$H$3), OR(AND(H361&gt;=R361,M361&gt;=Quals!$F$3,M361&lt;=Quals!$H$3), OR(AND(I361&gt;=R361,N361&gt;=Quals!$F$3,N361&lt;=Quals!$H$3), OR(AND(J361&gt;=R361,O361&gt;=Quals!$F$3,O361&lt;=Quals!$H$3), OR(AND(K361&gt;=R361,P361&gt;=Quals!$F$3,P361&lt;=Quals!$H$3)))))),"Q","")</f>
        <v/>
      </c>
      <c r="T361" s="1" t="str">
        <f>IF(AND(S361 = "Q", IF(ISNA(VLOOKUP((B361&amp;C361),Autos!C:C,1,FALSE)), "Not in Auto",)),"Check", "No need")</f>
        <v>No need</v>
      </c>
    </row>
    <row r="362" spans="1:20" x14ac:dyDescent="0.2">
      <c r="A362" t="str">
        <f t="shared" si="5"/>
        <v>Sienna KURDIAN400m</v>
      </c>
      <c r="B362" t="s">
        <v>203</v>
      </c>
      <c r="C362" s="5" t="s">
        <v>26</v>
      </c>
      <c r="D362" s="5">
        <v>44762</v>
      </c>
      <c r="E362">
        <v>950</v>
      </c>
      <c r="F362" s="2">
        <v>30</v>
      </c>
      <c r="G362">
        <v>974</v>
      </c>
      <c r="H362">
        <v>936</v>
      </c>
      <c r="I362">
        <v>931</v>
      </c>
      <c r="J362">
        <v>933</v>
      </c>
      <c r="K362">
        <v>926</v>
      </c>
      <c r="L362" s="5">
        <v>44612</v>
      </c>
      <c r="M362" s="5">
        <v>44597</v>
      </c>
      <c r="N362" s="5">
        <v>44299</v>
      </c>
      <c r="O362" s="5">
        <v>44548</v>
      </c>
      <c r="P362" s="56">
        <v>44541</v>
      </c>
      <c r="Q362" s="39">
        <f>RANK(E362,$E$3:$E$1048576)</f>
        <v>358</v>
      </c>
      <c r="R362" s="2">
        <f>VLOOKUP(C362,Quals!$A$25:$C$45,3,FALSE)</f>
        <v>1152</v>
      </c>
      <c r="S362" s="2" t="str">
        <f>IF(OR(AND(G362&gt;=R362,L362&gt;=Quals!$F$3,L362&lt;=Quals!$H$3), OR(AND(H362&gt;=R362,M362&gt;=Quals!$F$3,M362&lt;=Quals!$H$3), OR(AND(I362&gt;=R362,N362&gt;=Quals!$F$3,N362&lt;=Quals!$H$3), OR(AND(J362&gt;=R362,O362&gt;=Quals!$F$3,O362&lt;=Quals!$H$3), OR(AND(K362&gt;=R362,P362&gt;=Quals!$F$3,P362&lt;=Quals!$H$3)))))),"Q","")</f>
        <v/>
      </c>
      <c r="T362" s="1" t="str">
        <f>IF(AND(S362 = "Q", IF(ISNA(VLOOKUP((B362&amp;C362),Autos!C:C,1,FALSE)), "Not in Auto",)),"Check", "No need")</f>
        <v>No need</v>
      </c>
    </row>
    <row r="363" spans="1:20" x14ac:dyDescent="0.2">
      <c r="A363" t="str">
        <f t="shared" si="5"/>
        <v>Anna PLESSINGER400m</v>
      </c>
      <c r="B363" t="s">
        <v>225</v>
      </c>
      <c r="C363" s="5" t="s">
        <v>26</v>
      </c>
      <c r="D363" s="5">
        <v>44581</v>
      </c>
      <c r="E363">
        <v>950</v>
      </c>
      <c r="F363" s="2">
        <v>31</v>
      </c>
      <c r="G363">
        <v>963</v>
      </c>
      <c r="H363">
        <v>962</v>
      </c>
      <c r="I363">
        <v>943</v>
      </c>
      <c r="J363">
        <v>946</v>
      </c>
      <c r="K363">
        <v>932</v>
      </c>
      <c r="L363" s="5">
        <v>44612</v>
      </c>
      <c r="M363" s="5">
        <v>44590</v>
      </c>
      <c r="N363" s="5">
        <v>44273</v>
      </c>
      <c r="O363" s="5">
        <v>44611</v>
      </c>
      <c r="P363" s="56">
        <v>44301</v>
      </c>
      <c r="Q363" s="39">
        <f>RANK(E363,$E$3:$E$1048576)</f>
        <v>358</v>
      </c>
      <c r="R363" s="2">
        <f>VLOOKUP(C363,Quals!$A$25:$C$45,3,FALSE)</f>
        <v>1152</v>
      </c>
      <c r="S363" s="2" t="str">
        <f>IF(OR(AND(G363&gt;=R363,L363&gt;=Quals!$F$3,L363&lt;=Quals!$H$3), OR(AND(H363&gt;=R363,M363&gt;=Quals!$F$3,M363&lt;=Quals!$H$3), OR(AND(I363&gt;=R363,N363&gt;=Quals!$F$3,N363&lt;=Quals!$H$3), OR(AND(J363&gt;=R363,O363&gt;=Quals!$F$3,O363&lt;=Quals!$H$3), OR(AND(K363&gt;=R363,P363&gt;=Quals!$F$3,P363&lt;=Quals!$H$3)))))),"Q","")</f>
        <v/>
      </c>
      <c r="T363" s="1" t="str">
        <f>IF(AND(S363 = "Q", IF(ISNA(VLOOKUP((B363&amp;C363),Autos!C:C,1,FALSE)), "Not in Auto",)),"Check", "No need")</f>
        <v>No need</v>
      </c>
    </row>
    <row r="364" spans="1:20" x14ac:dyDescent="0.2">
      <c r="A364" t="str">
        <f t="shared" si="5"/>
        <v>Gabrielle SCHMIDT1500m</v>
      </c>
      <c r="B364" t="s">
        <v>288</v>
      </c>
      <c r="C364" s="6" t="s">
        <v>28</v>
      </c>
      <c r="D364" s="5">
        <v>44732</v>
      </c>
      <c r="E364">
        <v>950</v>
      </c>
      <c r="F364" s="2">
        <v>22</v>
      </c>
      <c r="G364">
        <v>960</v>
      </c>
      <c r="H364">
        <v>957</v>
      </c>
      <c r="I364">
        <v>935</v>
      </c>
      <c r="J364">
        <v>935</v>
      </c>
      <c r="K364">
        <v>913</v>
      </c>
      <c r="L364" s="5">
        <v>44489</v>
      </c>
      <c r="M364" s="5">
        <v>44586</v>
      </c>
      <c r="N364" s="5">
        <v>44590</v>
      </c>
      <c r="O364" s="5">
        <v>44626</v>
      </c>
      <c r="P364" s="56">
        <v>44457</v>
      </c>
      <c r="Q364" s="39">
        <f>RANK(E364,$E$3:$E$1048576)</f>
        <v>358</v>
      </c>
      <c r="R364" s="2">
        <f>VLOOKUP(C364,Quals!$A$25:$C$45,3,FALSE)</f>
        <v>1172</v>
      </c>
      <c r="S364" s="2" t="str">
        <f>IF(OR(AND(G364&gt;=R364,L364&gt;=Quals!$F$3,L364&lt;=Quals!$H$3), OR(AND(H364&gt;=R364,M364&gt;=Quals!$F$3,M364&lt;=Quals!$H$3), OR(AND(I364&gt;=R364,N364&gt;=Quals!$F$3,N364&lt;=Quals!$H$3), OR(AND(J364&gt;=R364,O364&gt;=Quals!$F$3,O364&lt;=Quals!$H$3), OR(AND(K364&gt;=R364,P364&gt;=Quals!$F$3,P364&lt;=Quals!$H$3)))))),"Q","")</f>
        <v/>
      </c>
      <c r="T364" s="1" t="str">
        <f>IF(AND(S364 = "Q", IF(ISNA(VLOOKUP((B364&amp;C364),Autos!C:C,1,FALSE)), "Not in Auto",)),"Check", "No need")</f>
        <v>No need</v>
      </c>
    </row>
    <row r="365" spans="1:20" x14ac:dyDescent="0.2">
      <c r="A365" t="str">
        <f t="shared" si="5"/>
        <v>Alexandra RICHARDS100mh</v>
      </c>
      <c r="B365" t="s">
        <v>955</v>
      </c>
      <c r="C365" t="s">
        <v>32</v>
      </c>
      <c r="E365">
        <v>950</v>
      </c>
      <c r="F365" s="2">
        <v>19</v>
      </c>
      <c r="G365">
        <v>973</v>
      </c>
      <c r="H365">
        <v>977</v>
      </c>
      <c r="I365">
        <v>957</v>
      </c>
      <c r="J365">
        <v>905</v>
      </c>
      <c r="K365">
        <v>913</v>
      </c>
      <c r="L365" s="5">
        <v>44604</v>
      </c>
      <c r="M365" s="5">
        <v>44612</v>
      </c>
      <c r="N365" s="5">
        <v>44612</v>
      </c>
      <c r="O365" s="5">
        <v>44548</v>
      </c>
      <c r="P365" s="56">
        <v>44590</v>
      </c>
      <c r="Q365" s="39">
        <f>RANK(E365,$E$3:$E$1048576)</f>
        <v>358</v>
      </c>
      <c r="R365" s="2">
        <f>VLOOKUP(C365,Quals!$A$25:$C$45,3,FALSE)</f>
        <v>1171</v>
      </c>
      <c r="S365" s="2" t="str">
        <f>IF(OR(AND(G365&gt;=R365,L365&gt;=Quals!$F$3,L365&lt;=Quals!$H$3), OR(AND(H365&gt;=R365,M365&gt;=Quals!$F$3,M365&lt;=Quals!$H$3), OR(AND(I365&gt;=R365,N365&gt;=Quals!$F$3,N365&lt;=Quals!$H$3), OR(AND(J365&gt;=R365,O365&gt;=Quals!$F$3,O365&lt;=Quals!$H$3), OR(AND(K365&gt;=R365,P365&gt;=Quals!$F$3,P365&lt;=Quals!$H$3)))))),"Q","")</f>
        <v/>
      </c>
      <c r="T365" s="1" t="str">
        <f>IF(AND(S365 = "Q", IF(ISNA(VLOOKUP((B365&amp;C365),Autos!C:C,1,FALSE)), "Not in Auto",)),"Check", "No need")</f>
        <v>No need</v>
      </c>
    </row>
    <row r="366" spans="1:20" x14ac:dyDescent="0.2">
      <c r="A366" t="str">
        <f t="shared" si="5"/>
        <v>Tara WYLLIE100mh</v>
      </c>
      <c r="B366" t="s">
        <v>349</v>
      </c>
      <c r="C366" s="5" t="s">
        <v>32</v>
      </c>
      <c r="D366" s="5">
        <v>37927</v>
      </c>
      <c r="E366">
        <v>950</v>
      </c>
      <c r="F366" s="2">
        <v>20</v>
      </c>
      <c r="G366">
        <v>979</v>
      </c>
      <c r="H366">
        <v>967</v>
      </c>
      <c r="I366">
        <v>923</v>
      </c>
      <c r="J366">
        <v>920</v>
      </c>
      <c r="K366">
        <v>929</v>
      </c>
      <c r="L366" s="5">
        <v>44299</v>
      </c>
      <c r="M366" s="5">
        <v>44299</v>
      </c>
      <c r="N366" s="5">
        <v>44286</v>
      </c>
      <c r="O366" s="5">
        <v>44611</v>
      </c>
      <c r="P366" s="56">
        <v>44590</v>
      </c>
      <c r="Q366" s="39">
        <f>RANK(E366,$E$3:$E$1048576)</f>
        <v>358</v>
      </c>
      <c r="R366" s="2">
        <f>VLOOKUP(C366,Quals!$A$25:$C$45,3,FALSE)</f>
        <v>1171</v>
      </c>
      <c r="S366" s="2" t="str">
        <f>IF(OR(AND(G366&gt;=R366,L366&gt;=Quals!$F$3,L366&lt;=Quals!$H$3), OR(AND(H366&gt;=R366,M366&gt;=Quals!$F$3,M366&lt;=Quals!$H$3), OR(AND(I366&gt;=R366,N366&gt;=Quals!$F$3,N366&lt;=Quals!$H$3), OR(AND(J366&gt;=R366,O366&gt;=Quals!$F$3,O366&lt;=Quals!$H$3), OR(AND(K366&gt;=R366,P366&gt;=Quals!$F$3,P366&lt;=Quals!$H$3)))))),"Q","")</f>
        <v/>
      </c>
      <c r="T366" s="1" t="str">
        <f>IF(AND(S366 = "Q", IF(ISNA(VLOOKUP((B366&amp;C366),Autos!C:C,1,FALSE)), "Not in Auto",)),"Check", "No need")</f>
        <v>No need</v>
      </c>
    </row>
    <row r="367" spans="1:20" x14ac:dyDescent="0.2">
      <c r="A367" t="str">
        <f t="shared" si="5"/>
        <v>Marianna KONOPKA400mh</v>
      </c>
      <c r="B367" t="s">
        <v>878</v>
      </c>
      <c r="C367" s="5" t="s">
        <v>33</v>
      </c>
      <c r="D367" s="5">
        <v>44640</v>
      </c>
      <c r="E367">
        <v>950</v>
      </c>
      <c r="F367" s="2">
        <v>14</v>
      </c>
      <c r="G367">
        <v>962</v>
      </c>
      <c r="H367">
        <v>961</v>
      </c>
      <c r="I367">
        <v>961</v>
      </c>
      <c r="J367">
        <v>914</v>
      </c>
      <c r="K367">
        <v>898</v>
      </c>
      <c r="L367" s="5">
        <v>44576</v>
      </c>
      <c r="M367" s="5">
        <v>44611</v>
      </c>
      <c r="N367" s="5">
        <v>44625</v>
      </c>
      <c r="O367" s="5">
        <v>44301</v>
      </c>
      <c r="P367" s="56">
        <v>44597</v>
      </c>
      <c r="Q367" s="39">
        <f>RANK(E367,$E$3:$E$1048576)</f>
        <v>358</v>
      </c>
      <c r="R367" s="2">
        <f>VLOOKUP(C367,Quals!$A$25:$C$45,3,FALSE)</f>
        <v>1160</v>
      </c>
      <c r="S367" s="2" t="str">
        <f>IF(OR(AND(G367&gt;=R367,L367&gt;=Quals!$F$3,L367&lt;=Quals!$H$3), OR(AND(H367&gt;=R367,M367&gt;=Quals!$F$3,M367&lt;=Quals!$H$3), OR(AND(I367&gt;=R367,N367&gt;=Quals!$F$3,N367&lt;=Quals!$H$3), OR(AND(J367&gt;=R367,O367&gt;=Quals!$F$3,O367&lt;=Quals!$H$3), OR(AND(K367&gt;=R367,P367&gt;=Quals!$F$3,P367&lt;=Quals!$H$3)))))),"Q","")</f>
        <v/>
      </c>
      <c r="T367" s="1" t="str">
        <f>IF(AND(S367 = "Q", IF(ISNA(VLOOKUP((B367&amp;C367),Autos!C:C,1,FALSE)), "Not in Auto",)),"Check", "No need")</f>
        <v>No need</v>
      </c>
    </row>
    <row r="368" spans="1:20" x14ac:dyDescent="0.2">
      <c r="A368" t="str">
        <f t="shared" si="5"/>
        <v>Amy BRAIMBRIDGE200m</v>
      </c>
      <c r="B368" t="s">
        <v>192</v>
      </c>
      <c r="C368" s="5" t="s">
        <v>25</v>
      </c>
      <c r="D368" s="5">
        <v>1997</v>
      </c>
      <c r="E368">
        <v>949</v>
      </c>
      <c r="F368" s="2">
        <v>45</v>
      </c>
      <c r="G368">
        <v>959</v>
      </c>
      <c r="H368">
        <v>962</v>
      </c>
      <c r="I368">
        <v>949</v>
      </c>
      <c r="J368">
        <v>929</v>
      </c>
      <c r="K368">
        <v>921</v>
      </c>
      <c r="L368" s="5">
        <v>44323</v>
      </c>
      <c r="M368" s="5">
        <v>44342</v>
      </c>
      <c r="N368" s="5">
        <v>44310</v>
      </c>
      <c r="O368" s="5">
        <v>44317</v>
      </c>
      <c r="P368" s="56">
        <v>44289</v>
      </c>
      <c r="Q368" s="39">
        <f>RANK(E368,$E$3:$E$1048576)</f>
        <v>366</v>
      </c>
      <c r="R368" s="2">
        <f>VLOOKUP(C368,Quals!$A$25:$C$45,3,FALSE)</f>
        <v>1155</v>
      </c>
      <c r="S368" s="2" t="str">
        <f>IF(OR(AND(G368&gt;=R368,L368&gt;=Quals!$F$3,L368&lt;=Quals!$H$3), OR(AND(H368&gt;=R368,M368&gt;=Quals!$F$3,M368&lt;=Quals!$H$3), OR(AND(I368&gt;=R368,N368&gt;=Quals!$F$3,N368&lt;=Quals!$H$3), OR(AND(J368&gt;=R368,O368&gt;=Quals!$F$3,O368&lt;=Quals!$H$3), OR(AND(K368&gt;=R368,P368&gt;=Quals!$F$3,P368&lt;=Quals!$H$3)))))),"Q","")</f>
        <v/>
      </c>
      <c r="T368" s="1" t="str">
        <f>IF(AND(S368 = "Q", IF(ISNA(VLOOKUP((B368&amp;C368),Autos!C:C,1,FALSE)), "Not in Auto",)),"Check", "No need")</f>
        <v>No need</v>
      </c>
    </row>
    <row r="369" spans="1:20" x14ac:dyDescent="0.2">
      <c r="A369" t="str">
        <f t="shared" si="5"/>
        <v>Emily MORDEN1500m</v>
      </c>
      <c r="B369" t="s">
        <v>268</v>
      </c>
      <c r="C369" s="6" t="s">
        <v>28</v>
      </c>
      <c r="D369" s="5">
        <v>37741</v>
      </c>
      <c r="E369">
        <v>949</v>
      </c>
      <c r="F369" s="2">
        <v>23</v>
      </c>
      <c r="G369">
        <v>957</v>
      </c>
      <c r="H369">
        <v>956</v>
      </c>
      <c r="I369">
        <v>938</v>
      </c>
      <c r="J369">
        <v>936</v>
      </c>
      <c r="K369">
        <v>917</v>
      </c>
      <c r="L369" s="5">
        <v>44298</v>
      </c>
      <c r="M369" s="5">
        <v>44299</v>
      </c>
      <c r="N369" s="5">
        <v>44548</v>
      </c>
      <c r="O369" s="5">
        <v>44282</v>
      </c>
      <c r="P369" s="56">
        <v>44610</v>
      </c>
      <c r="Q369" s="39">
        <f>RANK(E369,$E$3:$E$1048576)</f>
        <v>366</v>
      </c>
      <c r="R369" s="2">
        <f>VLOOKUP(C369,Quals!$A$25:$C$45,3,FALSE)</f>
        <v>1172</v>
      </c>
      <c r="S369" s="2" t="str">
        <f>IF(OR(AND(G369&gt;=R369,L369&gt;=Quals!$F$3,L369&lt;=Quals!$H$3), OR(AND(H369&gt;=R369,M369&gt;=Quals!$F$3,M369&lt;=Quals!$H$3), OR(AND(I369&gt;=R369,N369&gt;=Quals!$F$3,N369&lt;=Quals!$H$3), OR(AND(J369&gt;=R369,O369&gt;=Quals!$F$3,O369&lt;=Quals!$H$3), OR(AND(K369&gt;=R369,P369&gt;=Quals!$F$3,P369&lt;=Quals!$H$3)))))),"Q","")</f>
        <v/>
      </c>
      <c r="T369" s="1" t="str">
        <f>IF(AND(S369 = "Q", IF(ISNA(VLOOKUP((B369&amp;C369),Autos!C:C,1,FALSE)), "Not in Auto",)),"Check", "No need")</f>
        <v>No need</v>
      </c>
    </row>
    <row r="370" spans="1:20" x14ac:dyDescent="0.2">
      <c r="A370" t="str">
        <f t="shared" si="5"/>
        <v>Lyvante SU'EMAIdiscus-throw</v>
      </c>
      <c r="B370" t="s">
        <v>451</v>
      </c>
      <c r="C370" s="5" t="s">
        <v>40</v>
      </c>
      <c r="D370" s="5">
        <v>37602</v>
      </c>
      <c r="E370">
        <v>949</v>
      </c>
      <c r="F370" s="2">
        <v>5</v>
      </c>
      <c r="G370">
        <v>917</v>
      </c>
      <c r="H370">
        <v>947</v>
      </c>
      <c r="I370">
        <v>916</v>
      </c>
      <c r="J370">
        <v>932</v>
      </c>
      <c r="K370">
        <v>861</v>
      </c>
      <c r="L370" s="5">
        <v>44304</v>
      </c>
      <c r="M370" s="5">
        <v>44632</v>
      </c>
      <c r="N370" s="5">
        <v>44359</v>
      </c>
      <c r="O370" s="5">
        <v>44351</v>
      </c>
      <c r="P370" s="56">
        <v>44282</v>
      </c>
      <c r="Q370" s="39">
        <f>RANK(E370,$E$3:$E$1048576)</f>
        <v>366</v>
      </c>
      <c r="R370" s="2">
        <f>VLOOKUP(C370,Quals!$A$25:$C$45,3,FALSE)</f>
        <v>1136</v>
      </c>
      <c r="S370" s="2" t="str">
        <f>IF(OR(AND(G370&gt;=R370,L370&gt;=Quals!$F$3,L370&lt;=Quals!$H$3), OR(AND(H370&gt;=R370,M370&gt;=Quals!$F$3,M370&lt;=Quals!$H$3), OR(AND(I370&gt;=R370,N370&gt;=Quals!$F$3,N370&lt;=Quals!$H$3), OR(AND(J370&gt;=R370,O370&gt;=Quals!$F$3,O370&lt;=Quals!$H$3), OR(AND(K370&gt;=R370,P370&gt;=Quals!$F$3,P370&lt;=Quals!$H$3)))))),"Q","")</f>
        <v/>
      </c>
      <c r="T370" s="1" t="str">
        <f>IF(AND(S370 = "Q", IF(ISNA(VLOOKUP((B370&amp;C370),Autos!C:C,1,FALSE)), "Not in Auto",)),"Check", "No need")</f>
        <v>No need</v>
      </c>
    </row>
    <row r="371" spans="1:20" x14ac:dyDescent="0.2">
      <c r="A371" t="str">
        <f t="shared" si="5"/>
        <v>Sophia HANLON400m</v>
      </c>
      <c r="B371" t="s">
        <v>222</v>
      </c>
      <c r="C371" s="5" t="s">
        <v>26</v>
      </c>
      <c r="D371" s="5">
        <v>44671</v>
      </c>
      <c r="E371">
        <v>948</v>
      </c>
      <c r="F371" s="2">
        <v>32</v>
      </c>
      <c r="G371">
        <v>966</v>
      </c>
      <c r="H371">
        <v>953</v>
      </c>
      <c r="I371">
        <v>933</v>
      </c>
      <c r="J371">
        <v>940</v>
      </c>
      <c r="K371">
        <v>922</v>
      </c>
      <c r="L371" s="5">
        <v>44303</v>
      </c>
      <c r="M371" s="5">
        <v>44302</v>
      </c>
      <c r="N371" s="5">
        <v>44275</v>
      </c>
      <c r="O371" s="5">
        <v>44294</v>
      </c>
      <c r="P371" s="56">
        <v>44534</v>
      </c>
      <c r="Q371" s="39">
        <f>RANK(E371,$E$3:$E$1048576)</f>
        <v>369</v>
      </c>
      <c r="R371" s="2">
        <f>VLOOKUP(C371,Quals!$A$25:$C$45,3,FALSE)</f>
        <v>1152</v>
      </c>
      <c r="S371" s="2" t="str">
        <f>IF(OR(AND(G371&gt;=R371,L371&gt;=Quals!$F$3,L371&lt;=Quals!$H$3), OR(AND(H371&gt;=R371,M371&gt;=Quals!$F$3,M371&lt;=Quals!$H$3), OR(AND(I371&gt;=R371,N371&gt;=Quals!$F$3,N371&lt;=Quals!$H$3), OR(AND(J371&gt;=R371,O371&gt;=Quals!$F$3,O371&lt;=Quals!$H$3), OR(AND(K371&gt;=R371,P371&gt;=Quals!$F$3,P371&lt;=Quals!$H$3)))))),"Q","")</f>
        <v/>
      </c>
      <c r="T371" s="1" t="str">
        <f>IF(AND(S371 = "Q", IF(ISNA(VLOOKUP((B371&amp;C371),Autos!C:C,1,FALSE)), "Not in Auto",)),"Check", "No need")</f>
        <v>No need</v>
      </c>
    </row>
    <row r="372" spans="1:20" x14ac:dyDescent="0.2">
      <c r="A372" t="str">
        <f t="shared" si="5"/>
        <v>Brooke MULLINS5000m</v>
      </c>
      <c r="B372" t="s">
        <v>300</v>
      </c>
      <c r="C372" s="6" t="s">
        <v>29</v>
      </c>
      <c r="D372" s="5">
        <v>37253</v>
      </c>
      <c r="E372">
        <v>948</v>
      </c>
      <c r="F372" s="2">
        <v>20</v>
      </c>
      <c r="G372">
        <v>1003</v>
      </c>
      <c r="H372">
        <v>956</v>
      </c>
      <c r="I372">
        <v>879</v>
      </c>
      <c r="L372" s="5">
        <v>44619</v>
      </c>
      <c r="M372" s="5">
        <v>44603</v>
      </c>
      <c r="N372" s="5">
        <v>44332</v>
      </c>
      <c r="O372" s="5"/>
      <c r="P372" s="56"/>
      <c r="Q372" s="39">
        <f>RANK(E372,$E$3:$E$1048576)</f>
        <v>369</v>
      </c>
      <c r="R372" s="2">
        <f>VLOOKUP(C372,Quals!$A$25:$C$45,3,FALSE)</f>
        <v>1145</v>
      </c>
      <c r="S372" s="2" t="str">
        <f>IF(OR(AND(G372&gt;=R372,L372&gt;=Quals!$F$3,L372&lt;=Quals!$H$3), OR(AND(H372&gt;=R372,M372&gt;=Quals!$F$3,M372&lt;=Quals!$H$3), OR(AND(I372&gt;=R372,N372&gt;=Quals!$F$3,N372&lt;=Quals!$H$3), OR(AND(J372&gt;=R372,O372&gt;=Quals!$F$3,O372&lt;=Quals!$H$3), OR(AND(K372&gt;=R372,P372&gt;=Quals!$F$3,P372&lt;=Quals!$H$3)))))),"Q","")</f>
        <v/>
      </c>
      <c r="T372" s="1" t="str">
        <f>IF(AND(S372 = "Q", IF(ISNA(VLOOKUP((B372&amp;C372),Autos!C:C,1,FALSE)), "Not in Auto",)),"Check", "No need")</f>
        <v>No need</v>
      </c>
    </row>
    <row r="373" spans="1:20" x14ac:dyDescent="0.2">
      <c r="A373" t="str">
        <f t="shared" si="5"/>
        <v>Zara HAGAN200m</v>
      </c>
      <c r="B373" t="s">
        <v>149</v>
      </c>
      <c r="C373" t="s">
        <v>25</v>
      </c>
      <c r="D373" s="5">
        <v>44762</v>
      </c>
      <c r="E373">
        <v>947</v>
      </c>
      <c r="F373" s="2">
        <v>46</v>
      </c>
      <c r="G373">
        <v>1001</v>
      </c>
      <c r="H373">
        <v>941</v>
      </c>
      <c r="I373">
        <v>930</v>
      </c>
      <c r="J373">
        <v>919</v>
      </c>
      <c r="K373">
        <v>918</v>
      </c>
      <c r="L373" s="5">
        <v>44626</v>
      </c>
      <c r="M373" s="5">
        <v>44506</v>
      </c>
      <c r="N373" s="5">
        <v>44601</v>
      </c>
      <c r="O373" s="5">
        <v>44538</v>
      </c>
      <c r="P373" s="56">
        <v>44527</v>
      </c>
      <c r="Q373" s="39">
        <f>RANK(E373,$E$3:$E$1048576)</f>
        <v>371</v>
      </c>
      <c r="R373" s="2">
        <f>VLOOKUP(C373,Quals!$A$25:$C$45,3,FALSE)</f>
        <v>1155</v>
      </c>
      <c r="S373" s="2" t="str">
        <f>IF(OR(AND(G373&gt;=R373,L373&gt;=Quals!$F$3,L373&lt;=Quals!$H$3), OR(AND(H373&gt;=R373,M373&gt;=Quals!$F$3,M373&lt;=Quals!$H$3), OR(AND(I373&gt;=R373,N373&gt;=Quals!$F$3,N373&lt;=Quals!$H$3), OR(AND(J373&gt;=R373,O373&gt;=Quals!$F$3,O373&lt;=Quals!$H$3), OR(AND(K373&gt;=R373,P373&gt;=Quals!$F$3,P373&lt;=Quals!$H$3)))))),"Q","")</f>
        <v/>
      </c>
      <c r="T373" s="1" t="str">
        <f>IF(AND(S373 = "Q", IF(ISNA(VLOOKUP((B373&amp;C373),Autos!C:C,1,FALSE)), "Not in Auto",)),"Check", "No need")</f>
        <v>No need</v>
      </c>
    </row>
    <row r="374" spans="1:20" x14ac:dyDescent="0.2">
      <c r="A374" t="str">
        <f t="shared" si="5"/>
        <v>Georgia TAYLERpole-vault</v>
      </c>
      <c r="B374" t="s">
        <v>438</v>
      </c>
      <c r="C374" s="5" t="s">
        <v>36</v>
      </c>
      <c r="D374" s="5">
        <v>38208</v>
      </c>
      <c r="E374">
        <v>947</v>
      </c>
      <c r="F374" s="2">
        <v>11</v>
      </c>
      <c r="G374">
        <v>960</v>
      </c>
      <c r="H374">
        <v>944</v>
      </c>
      <c r="I374">
        <v>929</v>
      </c>
      <c r="J374">
        <v>898</v>
      </c>
      <c r="K374">
        <v>914</v>
      </c>
      <c r="L374" s="5">
        <v>44583</v>
      </c>
      <c r="M374" s="5">
        <v>44609</v>
      </c>
      <c r="N374" s="5">
        <v>44304</v>
      </c>
      <c r="O374" s="5">
        <v>44303</v>
      </c>
      <c r="P374" s="56">
        <v>44550</v>
      </c>
      <c r="Q374" s="39">
        <f>RANK(E374,$E$3:$E$1048576)</f>
        <v>371</v>
      </c>
      <c r="R374" s="2">
        <f>VLOOKUP(C374,Quals!$A$25:$C$45,3,FALSE)</f>
        <v>1177</v>
      </c>
      <c r="S374" s="2" t="str">
        <f>IF(OR(AND(G374&gt;=R374,L374&gt;=Quals!$F$3,L374&lt;=Quals!$H$3), OR(AND(H374&gt;=R374,M374&gt;=Quals!$F$3,M374&lt;=Quals!$H$3), OR(AND(I374&gt;=R374,N374&gt;=Quals!$F$3,N374&lt;=Quals!$H$3), OR(AND(J374&gt;=R374,O374&gt;=Quals!$F$3,O374&lt;=Quals!$H$3), OR(AND(K374&gt;=R374,P374&gt;=Quals!$F$3,P374&lt;=Quals!$H$3)))))),"Q","")</f>
        <v/>
      </c>
      <c r="T374" s="1" t="str">
        <f>IF(AND(S374 = "Q", IF(ISNA(VLOOKUP((B374&amp;C374),Autos!C:C,1,FALSE)), "Not in Auto",)),"Check", "No need")</f>
        <v>No need</v>
      </c>
    </row>
    <row r="375" spans="1:20" x14ac:dyDescent="0.2">
      <c r="A375" t="str">
        <f t="shared" si="5"/>
        <v>Claudia CHAPMAN400mh</v>
      </c>
      <c r="B375" t="s">
        <v>365</v>
      </c>
      <c r="C375" s="5" t="s">
        <v>33</v>
      </c>
      <c r="D375" s="5">
        <v>37873</v>
      </c>
      <c r="E375">
        <v>946</v>
      </c>
      <c r="F375" s="2">
        <v>15</v>
      </c>
      <c r="G375">
        <v>946</v>
      </c>
      <c r="H375">
        <v>952</v>
      </c>
      <c r="I375">
        <v>936</v>
      </c>
      <c r="J375">
        <v>919</v>
      </c>
      <c r="K375">
        <v>898</v>
      </c>
      <c r="L375" s="5">
        <v>44597</v>
      </c>
      <c r="M375" s="5">
        <v>44611</v>
      </c>
      <c r="N375" s="5">
        <v>44625</v>
      </c>
      <c r="O375" s="5">
        <v>44513</v>
      </c>
      <c r="P375" s="56">
        <v>44352</v>
      </c>
      <c r="Q375" s="39">
        <f>RANK(E375,$E$3:$E$1048576)</f>
        <v>373</v>
      </c>
      <c r="R375" s="2">
        <f>VLOOKUP(C375,Quals!$A$25:$C$45,3,FALSE)</f>
        <v>1160</v>
      </c>
      <c r="S375" s="2" t="str">
        <f>IF(OR(AND(G375&gt;=R375,L375&gt;=Quals!$F$3,L375&lt;=Quals!$H$3), OR(AND(H375&gt;=R375,M375&gt;=Quals!$F$3,M375&lt;=Quals!$H$3), OR(AND(I375&gt;=R375,N375&gt;=Quals!$F$3,N375&lt;=Quals!$H$3), OR(AND(J375&gt;=R375,O375&gt;=Quals!$F$3,O375&lt;=Quals!$H$3), OR(AND(K375&gt;=R375,P375&gt;=Quals!$F$3,P375&lt;=Quals!$H$3)))))),"Q","")</f>
        <v/>
      </c>
      <c r="T375" s="1" t="str">
        <f>IF(AND(S375 = "Q", IF(ISNA(VLOOKUP((B375&amp;C375),Autos!C:C,1,FALSE)), "Not in Auto",)),"Check", "No need")</f>
        <v>No need</v>
      </c>
    </row>
    <row r="376" spans="1:20" x14ac:dyDescent="0.2">
      <c r="A376" t="str">
        <f t="shared" si="5"/>
        <v>Alla PARNOVApole-vault</v>
      </c>
      <c r="B376" t="s">
        <v>884</v>
      </c>
      <c r="C376" s="5" t="s">
        <v>36</v>
      </c>
      <c r="D376" s="5">
        <v>37991</v>
      </c>
      <c r="E376">
        <v>946</v>
      </c>
      <c r="F376" s="2">
        <v>12</v>
      </c>
      <c r="G376">
        <v>1006</v>
      </c>
      <c r="H376">
        <v>990</v>
      </c>
      <c r="I376">
        <v>944</v>
      </c>
      <c r="J376">
        <v>898</v>
      </c>
      <c r="K376">
        <v>853</v>
      </c>
      <c r="L376" s="5">
        <v>44616</v>
      </c>
      <c r="M376" s="5">
        <v>44600</v>
      </c>
      <c r="N376" s="5">
        <v>44338</v>
      </c>
      <c r="O376" s="5">
        <v>44400</v>
      </c>
      <c r="P376" s="56">
        <v>44345</v>
      </c>
      <c r="Q376" s="39">
        <f>RANK(E376,$E$3:$E$1048576)</f>
        <v>373</v>
      </c>
      <c r="R376" s="2">
        <f>VLOOKUP(C376,Quals!$A$25:$C$45,3,FALSE)</f>
        <v>1177</v>
      </c>
      <c r="S376" s="2" t="str">
        <f>IF(OR(AND(G376&gt;=R376,L376&gt;=Quals!$F$3,L376&lt;=Quals!$H$3), OR(AND(H376&gt;=R376,M376&gt;=Quals!$F$3,M376&lt;=Quals!$H$3), OR(AND(I376&gt;=R376,N376&gt;=Quals!$F$3,N376&lt;=Quals!$H$3), OR(AND(J376&gt;=R376,O376&gt;=Quals!$F$3,O376&lt;=Quals!$H$3), OR(AND(K376&gt;=R376,P376&gt;=Quals!$F$3,P376&lt;=Quals!$H$3)))))),"Q","")</f>
        <v/>
      </c>
      <c r="T376" s="1" t="str">
        <f>IF(AND(S376 = "Q", IF(ISNA(VLOOKUP((B376&amp;C376),Autos!C:C,1,FALSE)), "Not in Auto",)),"Check", "No need")</f>
        <v>No need</v>
      </c>
    </row>
    <row r="377" spans="1:20" x14ac:dyDescent="0.2">
      <c r="A377" t="str">
        <f t="shared" si="5"/>
        <v>Lyvante SU'EMAIshot-put</v>
      </c>
      <c r="B377" t="s">
        <v>451</v>
      </c>
      <c r="C377" s="6" t="s">
        <v>39</v>
      </c>
      <c r="D377" s="5">
        <v>37602</v>
      </c>
      <c r="E377">
        <v>946</v>
      </c>
      <c r="F377" s="2">
        <v>1</v>
      </c>
      <c r="G377">
        <v>902</v>
      </c>
      <c r="H377">
        <v>944</v>
      </c>
      <c r="I377">
        <v>924</v>
      </c>
      <c r="J377">
        <v>927</v>
      </c>
      <c r="K377">
        <v>892</v>
      </c>
      <c r="L377" s="5">
        <v>44303</v>
      </c>
      <c r="M377" s="5">
        <v>44618</v>
      </c>
      <c r="N377" s="5">
        <v>44299</v>
      </c>
      <c r="O377" s="5">
        <v>44604</v>
      </c>
      <c r="P377" s="56">
        <v>44359</v>
      </c>
      <c r="Q377" s="39">
        <f>RANK(E377,$E$3:$E$1048576)</f>
        <v>373</v>
      </c>
      <c r="R377" s="2">
        <f>VLOOKUP(C377,Quals!$A$25:$C$45,3,FALSE)</f>
        <v>1114</v>
      </c>
      <c r="S377" s="2" t="str">
        <f>IF(OR(AND(G377&gt;=R377,L377&gt;=Quals!$F$3,L377&lt;=Quals!$H$3), OR(AND(H377&gt;=R377,M377&gt;=Quals!$F$3,M377&lt;=Quals!$H$3), OR(AND(I377&gt;=R377,N377&gt;=Quals!$F$3,N377&lt;=Quals!$H$3), OR(AND(J377&gt;=R377,O377&gt;=Quals!$F$3,O377&lt;=Quals!$H$3), OR(AND(K377&gt;=R377,P377&gt;=Quals!$F$3,P377&lt;=Quals!$H$3)))))),"Q","")</f>
        <v/>
      </c>
      <c r="T377" s="1" t="str">
        <f>IF(AND(S377 = "Q", IF(ISNA(VLOOKUP((B377&amp;C377),Autos!C:C,1,FALSE)), "Not in Auto",)),"Check", "No need")</f>
        <v>No need</v>
      </c>
    </row>
    <row r="378" spans="1:20" x14ac:dyDescent="0.2">
      <c r="A378" t="str">
        <f t="shared" si="5"/>
        <v>Shannon STATHAM100m</v>
      </c>
      <c r="B378" t="s">
        <v>172</v>
      </c>
      <c r="C378" s="5" t="s">
        <v>2</v>
      </c>
      <c r="D378" s="5">
        <v>44581</v>
      </c>
      <c r="E378">
        <v>945</v>
      </c>
      <c r="F378" s="2">
        <v>68</v>
      </c>
      <c r="G378">
        <v>952</v>
      </c>
      <c r="H378">
        <v>948</v>
      </c>
      <c r="I378">
        <v>932</v>
      </c>
      <c r="J378">
        <v>918</v>
      </c>
      <c r="K378">
        <v>932</v>
      </c>
      <c r="L378" s="5">
        <v>44603</v>
      </c>
      <c r="M378" s="5">
        <v>44610</v>
      </c>
      <c r="N378" s="5">
        <v>44281</v>
      </c>
      <c r="O378" s="5">
        <v>44610</v>
      </c>
      <c r="P378" s="56">
        <v>44622</v>
      </c>
      <c r="Q378" s="39">
        <f>RANK(E378,$E$3:$E$1048576)</f>
        <v>376</v>
      </c>
      <c r="R378" s="2">
        <f>VLOOKUP(C378,Quals!$A$25:$C$45,3,FALSE)</f>
        <v>1167</v>
      </c>
      <c r="S378" s="2" t="str">
        <f>IF(OR(AND(G378&gt;=R378,L378&gt;=Quals!$F$3,L378&lt;=Quals!$H$3), OR(AND(H378&gt;=R378,M378&gt;=Quals!$F$3,M378&lt;=Quals!$H$3), OR(AND(I378&gt;=R378,N378&gt;=Quals!$F$3,N378&lt;=Quals!$H$3), OR(AND(J378&gt;=R378,O378&gt;=Quals!$F$3,O378&lt;=Quals!$H$3), OR(AND(K378&gt;=R378,P378&gt;=Quals!$F$3,P378&lt;=Quals!$H$3)))))),"Q","")</f>
        <v/>
      </c>
      <c r="T378" s="1" t="str">
        <f>IF(AND(S378 = "Q", IF(ISNA(VLOOKUP((B378&amp;C378),Autos!C:C,1,FALSE)), "Not in Auto",)),"Check", "No need")</f>
        <v>No need</v>
      </c>
    </row>
    <row r="379" spans="1:20" x14ac:dyDescent="0.2">
      <c r="A379" t="str">
        <f t="shared" si="5"/>
        <v>Fleur COOPER800m</v>
      </c>
      <c r="B379" t="s">
        <v>265</v>
      </c>
      <c r="C379" s="6" t="s">
        <v>27</v>
      </c>
      <c r="D379" s="5">
        <v>44762</v>
      </c>
      <c r="E379">
        <v>945</v>
      </c>
      <c r="F379" s="2">
        <v>22</v>
      </c>
      <c r="G379">
        <v>995</v>
      </c>
      <c r="H379">
        <v>972</v>
      </c>
      <c r="I379">
        <v>950</v>
      </c>
      <c r="J379">
        <v>928</v>
      </c>
      <c r="K379">
        <v>846</v>
      </c>
      <c r="L379" s="5">
        <v>44619</v>
      </c>
      <c r="M379" s="5">
        <v>44604</v>
      </c>
      <c r="N379" s="5">
        <v>44540</v>
      </c>
      <c r="O379" s="5">
        <v>44301</v>
      </c>
      <c r="P379" s="56">
        <v>44539</v>
      </c>
      <c r="Q379" s="39">
        <f>RANK(E379,$E$3:$E$1048576)</f>
        <v>376</v>
      </c>
      <c r="R379" s="2">
        <f>VLOOKUP(C379,Quals!$A$25:$C$45,3,FALSE)</f>
        <v>1171</v>
      </c>
      <c r="S379" s="2" t="str">
        <f>IF(OR(AND(G379&gt;=R379,L379&gt;=Quals!$F$3,L379&lt;=Quals!$H$3), OR(AND(H379&gt;=R379,M379&gt;=Quals!$F$3,M379&lt;=Quals!$H$3), OR(AND(I379&gt;=R379,N379&gt;=Quals!$F$3,N379&lt;=Quals!$H$3), OR(AND(J379&gt;=R379,O379&gt;=Quals!$F$3,O379&lt;=Quals!$H$3), OR(AND(K379&gt;=R379,P379&gt;=Quals!$F$3,P379&lt;=Quals!$H$3)))))),"Q","")</f>
        <v/>
      </c>
      <c r="T379" s="1" t="str">
        <f>IF(AND(S379 = "Q", IF(ISNA(VLOOKUP((B379&amp;C379),Autos!C:C,1,FALSE)), "Not in Auto",)),"Check", "No need")</f>
        <v>No need</v>
      </c>
    </row>
    <row r="380" spans="1:20" x14ac:dyDescent="0.2">
      <c r="A380" t="str">
        <f t="shared" si="5"/>
        <v>Brianna LEUNGlong-jump</v>
      </c>
      <c r="B380" t="s">
        <v>381</v>
      </c>
      <c r="C380" s="5" t="s">
        <v>37</v>
      </c>
      <c r="D380" s="5">
        <v>44701</v>
      </c>
      <c r="E380">
        <v>945</v>
      </c>
      <c r="F380" s="2">
        <v>20</v>
      </c>
      <c r="G380">
        <v>951</v>
      </c>
      <c r="H380">
        <v>937</v>
      </c>
      <c r="I380">
        <v>942</v>
      </c>
      <c r="J380">
        <v>925</v>
      </c>
      <c r="K380">
        <v>923</v>
      </c>
      <c r="L380" s="5">
        <v>44625</v>
      </c>
      <c r="M380" s="5">
        <v>44302</v>
      </c>
      <c r="N380" s="5">
        <v>44626</v>
      </c>
      <c r="O380" s="5">
        <v>44520</v>
      </c>
      <c r="P380" s="56">
        <v>44506</v>
      </c>
      <c r="Q380" s="39">
        <f>RANK(E380,$E$3:$E$1048576)</f>
        <v>376</v>
      </c>
      <c r="R380" s="2">
        <f>VLOOKUP(C380,Quals!$A$25:$C$45,3,FALSE)</f>
        <v>1178</v>
      </c>
      <c r="S380" s="2" t="str">
        <f>IF(OR(AND(G380&gt;=R380,L380&gt;=Quals!$F$3,L380&lt;=Quals!$H$3), OR(AND(H380&gt;=R380,M380&gt;=Quals!$F$3,M380&lt;=Quals!$H$3), OR(AND(I380&gt;=R380,N380&gt;=Quals!$F$3,N380&lt;=Quals!$H$3), OR(AND(J380&gt;=R380,O380&gt;=Quals!$F$3,O380&lt;=Quals!$H$3), OR(AND(K380&gt;=R380,P380&gt;=Quals!$F$3,P380&lt;=Quals!$H$3)))))),"Q","")</f>
        <v/>
      </c>
      <c r="T380" s="1" t="str">
        <f>IF(AND(S380 = "Q", IF(ISNA(VLOOKUP((B380&amp;C380),Autos!C:C,1,FALSE)), "Not in Auto",)),"Check", "No need")</f>
        <v>No need</v>
      </c>
    </row>
    <row r="381" spans="1:20" x14ac:dyDescent="0.2">
      <c r="A381" t="str">
        <f t="shared" si="5"/>
        <v>Sophie LILLICRAPhigh-jump</v>
      </c>
      <c r="B381" t="s">
        <v>881</v>
      </c>
      <c r="C381" s="5" t="s">
        <v>35</v>
      </c>
      <c r="D381" s="5">
        <v>44671</v>
      </c>
      <c r="E381">
        <v>945</v>
      </c>
      <c r="F381" s="2">
        <v>17</v>
      </c>
      <c r="G381">
        <v>974</v>
      </c>
      <c r="H381">
        <v>955</v>
      </c>
      <c r="I381">
        <v>936</v>
      </c>
      <c r="J381">
        <v>926</v>
      </c>
      <c r="K381">
        <v>878</v>
      </c>
      <c r="L381" s="5">
        <v>44626</v>
      </c>
      <c r="M381" s="5">
        <v>44486</v>
      </c>
      <c r="N381" s="5">
        <v>44303</v>
      </c>
      <c r="O381" s="5">
        <v>44576</v>
      </c>
      <c r="P381" s="56">
        <v>44604</v>
      </c>
      <c r="Q381" s="39">
        <f>RANK(E381,$E$3:$E$1048576)</f>
        <v>376</v>
      </c>
      <c r="R381" s="2">
        <f>VLOOKUP(C381,Quals!$A$25:$C$45,3,FALSE)</f>
        <v>1180</v>
      </c>
      <c r="S381" s="2" t="str">
        <f>IF(OR(AND(G381&gt;=R381,L381&gt;=Quals!$F$3,L381&lt;=Quals!$H$3), OR(AND(H381&gt;=R381,M381&gt;=Quals!$F$3,M381&lt;=Quals!$H$3), OR(AND(I381&gt;=R381,N381&gt;=Quals!$F$3,N381&lt;=Quals!$H$3), OR(AND(J381&gt;=R381,O381&gt;=Quals!$F$3,O381&lt;=Quals!$H$3), OR(AND(K381&gt;=R381,P381&gt;=Quals!$F$3,P381&lt;=Quals!$H$3)))))),"Q","")</f>
        <v/>
      </c>
      <c r="T381" s="1" t="str">
        <f>IF(AND(S381 = "Q", IF(ISNA(VLOOKUP((B381&amp;C381),Autos!C:C,1,FALSE)), "Not in Auto",)),"Check", "No need")</f>
        <v>No need</v>
      </c>
    </row>
    <row r="382" spans="1:20" x14ac:dyDescent="0.2">
      <c r="A382" t="str">
        <f t="shared" si="5"/>
        <v>Evelyn JOHN JIMMY100m</v>
      </c>
      <c r="B382" t="s">
        <v>179</v>
      </c>
      <c r="C382" s="5" t="s">
        <v>2</v>
      </c>
      <c r="D382" s="5">
        <v>44732</v>
      </c>
      <c r="E382">
        <v>944</v>
      </c>
      <c r="F382" s="2">
        <v>69</v>
      </c>
      <c r="G382">
        <v>962</v>
      </c>
      <c r="H382">
        <v>939</v>
      </c>
      <c r="I382">
        <v>937</v>
      </c>
      <c r="J382">
        <v>936</v>
      </c>
      <c r="K382">
        <v>925</v>
      </c>
      <c r="L382" s="5">
        <v>44568</v>
      </c>
      <c r="M382" s="5">
        <v>44610</v>
      </c>
      <c r="N382" s="5">
        <v>44589</v>
      </c>
      <c r="O382" s="5">
        <v>44622</v>
      </c>
      <c r="P382" s="56">
        <v>44498</v>
      </c>
      <c r="Q382" s="39">
        <f>RANK(E382,$E$3:$E$1048576)</f>
        <v>380</v>
      </c>
      <c r="R382" s="2">
        <f>VLOOKUP(C382,Quals!$A$25:$C$45,3,FALSE)</f>
        <v>1167</v>
      </c>
      <c r="S382" s="2" t="str">
        <f>IF(OR(AND(G382&gt;=R382,L382&gt;=Quals!$F$3,L382&lt;=Quals!$H$3), OR(AND(H382&gt;=R382,M382&gt;=Quals!$F$3,M382&lt;=Quals!$H$3), OR(AND(I382&gt;=R382,N382&gt;=Quals!$F$3,N382&lt;=Quals!$H$3), OR(AND(J382&gt;=R382,O382&gt;=Quals!$F$3,O382&lt;=Quals!$H$3), OR(AND(K382&gt;=R382,P382&gt;=Quals!$F$3,P382&lt;=Quals!$H$3)))))),"Q","")</f>
        <v/>
      </c>
      <c r="T382" s="1" t="str">
        <f>IF(AND(S382 = "Q", IF(ISNA(VLOOKUP((B382&amp;C382),Autos!C:C,1,FALSE)), "Not in Auto",)),"Check", "No need")</f>
        <v>No need</v>
      </c>
    </row>
    <row r="383" spans="1:20" x14ac:dyDescent="0.2">
      <c r="A383" t="str">
        <f t="shared" si="5"/>
        <v>Sally GUTHRIE400m</v>
      </c>
      <c r="B383" t="s">
        <v>231</v>
      </c>
      <c r="C383" s="5" t="s">
        <v>26</v>
      </c>
      <c r="D383" s="5">
        <v>37278</v>
      </c>
      <c r="E383">
        <v>944</v>
      </c>
      <c r="F383" s="2">
        <v>33</v>
      </c>
      <c r="G383">
        <v>975</v>
      </c>
      <c r="H383">
        <v>960</v>
      </c>
      <c r="I383">
        <v>954</v>
      </c>
      <c r="J383">
        <v>916</v>
      </c>
      <c r="K383">
        <v>906</v>
      </c>
      <c r="L383" s="5">
        <v>44611</v>
      </c>
      <c r="M383" s="5">
        <v>44597</v>
      </c>
      <c r="N383" s="5">
        <v>44610</v>
      </c>
      <c r="O383" s="5">
        <v>44298</v>
      </c>
      <c r="P383" s="56">
        <v>44307</v>
      </c>
      <c r="Q383" s="39">
        <f>RANK(E383,$E$3:$E$1048576)</f>
        <v>380</v>
      </c>
      <c r="R383" s="2">
        <f>VLOOKUP(C383,Quals!$A$25:$C$45,3,FALSE)</f>
        <v>1152</v>
      </c>
      <c r="S383" s="2" t="str">
        <f>IF(OR(AND(G383&gt;=R383,L383&gt;=Quals!$F$3,L383&lt;=Quals!$H$3), OR(AND(H383&gt;=R383,M383&gt;=Quals!$F$3,M383&lt;=Quals!$H$3), OR(AND(I383&gt;=R383,N383&gt;=Quals!$F$3,N383&lt;=Quals!$H$3), OR(AND(J383&gt;=R383,O383&gt;=Quals!$F$3,O383&lt;=Quals!$H$3), OR(AND(K383&gt;=R383,P383&gt;=Quals!$F$3,P383&lt;=Quals!$H$3)))))),"Q","")</f>
        <v/>
      </c>
      <c r="T383" s="1" t="str">
        <f>IF(AND(S383 = "Q", IF(ISNA(VLOOKUP((B383&amp;C383),Autos!C:C,1,FALSE)), "Not in Auto",)),"Check", "No need")</f>
        <v>No need</v>
      </c>
    </row>
    <row r="384" spans="1:20" x14ac:dyDescent="0.2">
      <c r="A384" t="str">
        <f t="shared" si="5"/>
        <v>Bethany ARENTZ5000m</v>
      </c>
      <c r="B384" t="s">
        <v>282</v>
      </c>
      <c r="C384" s="5" t="s">
        <v>29</v>
      </c>
      <c r="D384" s="5">
        <v>44581</v>
      </c>
      <c r="E384">
        <v>944</v>
      </c>
      <c r="F384" s="2">
        <v>21</v>
      </c>
      <c r="G384">
        <v>970</v>
      </c>
      <c r="H384">
        <v>923</v>
      </c>
      <c r="I384">
        <v>929</v>
      </c>
      <c r="L384" s="5">
        <v>44618</v>
      </c>
      <c r="M384" s="5">
        <v>44303</v>
      </c>
      <c r="N384" s="5">
        <v>44324</v>
      </c>
      <c r="O384" s="5"/>
      <c r="P384" s="56"/>
      <c r="Q384" s="39">
        <f>RANK(E384,$E$3:$E$1048576)</f>
        <v>380</v>
      </c>
      <c r="R384" s="2">
        <f>VLOOKUP(C384,Quals!$A$25:$C$45,3,FALSE)</f>
        <v>1145</v>
      </c>
      <c r="S384" s="2" t="str">
        <f>IF(OR(AND(G384&gt;=R384,L384&gt;=Quals!$F$3,L384&lt;=Quals!$H$3), OR(AND(H384&gt;=R384,M384&gt;=Quals!$F$3,M384&lt;=Quals!$H$3), OR(AND(I384&gt;=R384,N384&gt;=Quals!$F$3,N384&lt;=Quals!$H$3), OR(AND(J384&gt;=R384,O384&gt;=Quals!$F$3,O384&lt;=Quals!$H$3), OR(AND(K384&gt;=R384,P384&gt;=Quals!$F$3,P384&lt;=Quals!$H$3)))))),"Q","")</f>
        <v/>
      </c>
      <c r="T384" s="1" t="str">
        <f>IF(AND(S384 = "Q", IF(ISNA(VLOOKUP((B384&amp;C384),Autos!C:C,1,FALSE)), "Not in Auto",)),"Check", "No need")</f>
        <v>No need</v>
      </c>
    </row>
    <row r="385" spans="1:20" x14ac:dyDescent="0.2">
      <c r="A385" t="str">
        <f t="shared" si="5"/>
        <v>Scarlett PYE400mh</v>
      </c>
      <c r="B385" t="s">
        <v>363</v>
      </c>
      <c r="C385" s="6" t="s">
        <v>33</v>
      </c>
      <c r="D385" s="5">
        <v>36612</v>
      </c>
      <c r="E385">
        <v>944</v>
      </c>
      <c r="F385" s="2">
        <v>16</v>
      </c>
      <c r="G385">
        <v>962</v>
      </c>
      <c r="H385">
        <v>953</v>
      </c>
      <c r="I385">
        <v>936</v>
      </c>
      <c r="J385">
        <v>933</v>
      </c>
      <c r="K385">
        <v>929</v>
      </c>
      <c r="L385" s="5">
        <v>44589</v>
      </c>
      <c r="M385" s="5">
        <v>44548</v>
      </c>
      <c r="N385" s="5">
        <v>44618</v>
      </c>
      <c r="O385" s="5">
        <v>44302</v>
      </c>
      <c r="P385" s="56">
        <v>44610</v>
      </c>
      <c r="Q385" s="39">
        <f>RANK(E385,$E$3:$E$1048576)</f>
        <v>380</v>
      </c>
      <c r="R385" s="2">
        <f>VLOOKUP(C385,Quals!$A$25:$C$45,3,FALSE)</f>
        <v>1160</v>
      </c>
      <c r="S385" s="2" t="str">
        <f>IF(OR(AND(G385&gt;=R385,L385&gt;=Quals!$F$3,L385&lt;=Quals!$H$3), OR(AND(H385&gt;=R385,M385&gt;=Quals!$F$3,M385&lt;=Quals!$H$3), OR(AND(I385&gt;=R385,N385&gt;=Quals!$F$3,N385&lt;=Quals!$H$3), OR(AND(J385&gt;=R385,O385&gt;=Quals!$F$3,O385&lt;=Quals!$H$3), OR(AND(K385&gt;=R385,P385&gt;=Quals!$F$3,P385&lt;=Quals!$H$3)))))),"Q","")</f>
        <v/>
      </c>
      <c r="T385" s="1" t="str">
        <f>IF(AND(S385 = "Q", IF(ISNA(VLOOKUP((B385&amp;C385),Autos!C:C,1,FALSE)), "Not in Auto",)),"Check", "No need")</f>
        <v>No need</v>
      </c>
    </row>
    <row r="386" spans="1:20" x14ac:dyDescent="0.2">
      <c r="A386" t="str">
        <f t="shared" si="5"/>
        <v>Nyajima JOCK200m</v>
      </c>
      <c r="B386" t="s">
        <v>198</v>
      </c>
      <c r="C386" s="5" t="s">
        <v>25</v>
      </c>
      <c r="D386" s="5">
        <v>44612</v>
      </c>
      <c r="E386">
        <v>943</v>
      </c>
      <c r="F386" s="2">
        <v>47</v>
      </c>
      <c r="G386">
        <v>951</v>
      </c>
      <c r="H386">
        <v>927</v>
      </c>
      <c r="I386">
        <v>923</v>
      </c>
      <c r="J386">
        <v>938</v>
      </c>
      <c r="K386">
        <v>920</v>
      </c>
      <c r="L386" s="5">
        <v>44625</v>
      </c>
      <c r="M386" s="5">
        <v>44618</v>
      </c>
      <c r="N386" s="5">
        <v>44591</v>
      </c>
      <c r="O386" s="5">
        <v>44617</v>
      </c>
      <c r="P386" s="56">
        <v>44597</v>
      </c>
      <c r="Q386" s="39">
        <f>RANK(E386,$E$3:$E$1048576)</f>
        <v>384</v>
      </c>
      <c r="R386" s="2">
        <f>VLOOKUP(C386,Quals!$A$25:$C$45,3,FALSE)</f>
        <v>1155</v>
      </c>
      <c r="S386" s="2" t="str">
        <f>IF(OR(AND(G386&gt;=R386,L386&gt;=Quals!$F$3,L386&lt;=Quals!$H$3), OR(AND(H386&gt;=R386,M386&gt;=Quals!$F$3,M386&lt;=Quals!$H$3), OR(AND(I386&gt;=R386,N386&gt;=Quals!$F$3,N386&lt;=Quals!$H$3), OR(AND(J386&gt;=R386,O386&gt;=Quals!$F$3,O386&lt;=Quals!$H$3), OR(AND(K386&gt;=R386,P386&gt;=Quals!$F$3,P386&lt;=Quals!$H$3)))))),"Q","")</f>
        <v/>
      </c>
      <c r="T386" s="1" t="str">
        <f>IF(AND(S386 = "Q", IF(ISNA(VLOOKUP((B386&amp;C386),Autos!C:C,1,FALSE)), "Not in Auto",)),"Check", "No need")</f>
        <v>No need</v>
      </c>
    </row>
    <row r="387" spans="1:20" x14ac:dyDescent="0.2">
      <c r="A387" t="str">
        <f t="shared" si="5"/>
        <v>Damita BETHAM400m</v>
      </c>
      <c r="B387" t="s">
        <v>191</v>
      </c>
      <c r="C387" s="6" t="s">
        <v>26</v>
      </c>
      <c r="D387" s="5">
        <v>38799</v>
      </c>
      <c r="E387">
        <v>943</v>
      </c>
      <c r="F387" s="2">
        <v>34</v>
      </c>
      <c r="G387">
        <v>978</v>
      </c>
      <c r="H387">
        <v>966</v>
      </c>
      <c r="I387">
        <v>931</v>
      </c>
      <c r="J387">
        <v>922</v>
      </c>
      <c r="K387">
        <v>896</v>
      </c>
      <c r="L387" s="5">
        <v>44542</v>
      </c>
      <c r="M387" s="5">
        <v>44618</v>
      </c>
      <c r="N387" s="5">
        <v>44617</v>
      </c>
      <c r="O387" s="5">
        <v>44541</v>
      </c>
      <c r="P387" s="56">
        <v>44298</v>
      </c>
      <c r="Q387" s="39">
        <f>RANK(E387,$E$3:$E$1048576)</f>
        <v>384</v>
      </c>
      <c r="R387" s="2">
        <f>VLOOKUP(C387,Quals!$A$25:$C$45,3,FALSE)</f>
        <v>1152</v>
      </c>
      <c r="S387" s="2" t="str">
        <f>IF(OR(AND(G387&gt;=R387,L387&gt;=Quals!$F$3,L387&lt;=Quals!$H$3), OR(AND(H387&gt;=R387,M387&gt;=Quals!$F$3,M387&lt;=Quals!$H$3), OR(AND(I387&gt;=R387,N387&gt;=Quals!$F$3,N387&lt;=Quals!$H$3), OR(AND(J387&gt;=R387,O387&gt;=Quals!$F$3,O387&lt;=Quals!$H$3), OR(AND(K387&gt;=R387,P387&gt;=Quals!$F$3,P387&lt;=Quals!$H$3)))))),"Q","")</f>
        <v/>
      </c>
      <c r="T387" s="1" t="str">
        <f>IF(AND(S387 = "Q", IF(ISNA(VLOOKUP((B387&amp;C387),Autos!C:C,1,FALSE)), "Not in Auto",)),"Check", "No need")</f>
        <v>No need</v>
      </c>
    </row>
    <row r="388" spans="1:20" x14ac:dyDescent="0.2">
      <c r="A388" t="str">
        <f t="shared" ref="A388:A451" si="6">B388&amp;C388</f>
        <v>Bella PASQUALI400m</v>
      </c>
      <c r="B388" t="s">
        <v>224</v>
      </c>
      <c r="C388" t="s">
        <v>26</v>
      </c>
      <c r="D388" s="5">
        <v>44732</v>
      </c>
      <c r="E388">
        <v>943</v>
      </c>
      <c r="F388" s="2">
        <v>35</v>
      </c>
      <c r="G388">
        <v>965</v>
      </c>
      <c r="H388">
        <v>933</v>
      </c>
      <c r="I388">
        <v>930</v>
      </c>
      <c r="J388">
        <v>914</v>
      </c>
      <c r="K388">
        <v>924</v>
      </c>
      <c r="L388" s="5">
        <v>44541</v>
      </c>
      <c r="M388" s="5">
        <v>44612</v>
      </c>
      <c r="N388" s="5">
        <v>44299</v>
      </c>
      <c r="O388" s="5">
        <v>44590</v>
      </c>
      <c r="P388" s="56">
        <v>44298</v>
      </c>
      <c r="Q388" s="39">
        <f>RANK(E388,$E$3:$E$1048576)</f>
        <v>384</v>
      </c>
      <c r="R388" s="2">
        <f>VLOOKUP(C388,Quals!$A$25:$C$45,3,FALSE)</f>
        <v>1152</v>
      </c>
      <c r="S388" s="2" t="str">
        <f>IF(OR(AND(G388&gt;=R388,L388&gt;=Quals!$F$3,L388&lt;=Quals!$H$3), OR(AND(H388&gt;=R388,M388&gt;=Quals!$F$3,M388&lt;=Quals!$H$3), OR(AND(I388&gt;=R388,N388&gt;=Quals!$F$3,N388&lt;=Quals!$H$3), OR(AND(J388&gt;=R388,O388&gt;=Quals!$F$3,O388&lt;=Quals!$H$3), OR(AND(K388&gt;=R388,P388&gt;=Quals!$F$3,P388&lt;=Quals!$H$3)))))),"Q","")</f>
        <v/>
      </c>
      <c r="T388" s="1" t="str">
        <f>IF(AND(S388 = "Q", IF(ISNA(VLOOKUP((B388&amp;C388),Autos!C:C,1,FALSE)), "Not in Auto",)),"Check", "No need")</f>
        <v>No need</v>
      </c>
    </row>
    <row r="389" spans="1:20" x14ac:dyDescent="0.2">
      <c r="A389" t="str">
        <f t="shared" si="6"/>
        <v>Annaliese BUSHlong-jump</v>
      </c>
      <c r="B389" t="s">
        <v>346</v>
      </c>
      <c r="C389" s="5" t="s">
        <v>37</v>
      </c>
      <c r="D389" s="5">
        <v>36419</v>
      </c>
      <c r="E389">
        <v>943</v>
      </c>
      <c r="F389" s="2">
        <v>21</v>
      </c>
      <c r="G389">
        <v>975</v>
      </c>
      <c r="H389">
        <v>973</v>
      </c>
      <c r="I389">
        <v>940</v>
      </c>
      <c r="J389">
        <v>912</v>
      </c>
      <c r="K389">
        <v>906</v>
      </c>
      <c r="L389" s="5">
        <v>44603</v>
      </c>
      <c r="M389" s="5">
        <v>44282</v>
      </c>
      <c r="N389" s="5">
        <v>44589</v>
      </c>
      <c r="O389" s="5">
        <v>44330</v>
      </c>
      <c r="P389" s="56">
        <v>44319</v>
      </c>
      <c r="Q389" s="39">
        <f>RANK(E389,$E$3:$E$1048576)</f>
        <v>384</v>
      </c>
      <c r="R389" s="2">
        <f>VLOOKUP(C389,Quals!$A$25:$C$45,3,FALSE)</f>
        <v>1178</v>
      </c>
      <c r="S389" s="2" t="str">
        <f>IF(OR(AND(G389&gt;=R389,L389&gt;=Quals!$F$3,L389&lt;=Quals!$H$3), OR(AND(H389&gt;=R389,M389&gt;=Quals!$F$3,M389&lt;=Quals!$H$3), OR(AND(I389&gt;=R389,N389&gt;=Quals!$F$3,N389&lt;=Quals!$H$3), OR(AND(J389&gt;=R389,O389&gt;=Quals!$F$3,O389&lt;=Quals!$H$3), OR(AND(K389&gt;=R389,P389&gt;=Quals!$F$3,P389&lt;=Quals!$H$3)))))),"Q","")</f>
        <v/>
      </c>
      <c r="T389" s="1" t="str">
        <f>IF(AND(S389 = "Q", IF(ISNA(VLOOKUP((B389&amp;C389),Autos!C:C,1,FALSE)), "Not in Auto",)),"Check", "No need")</f>
        <v>No need</v>
      </c>
    </row>
    <row r="390" spans="1:20" x14ac:dyDescent="0.2">
      <c r="A390" t="str">
        <f t="shared" si="6"/>
        <v>Margaret GAYEN100m</v>
      </c>
      <c r="B390" t="s">
        <v>348</v>
      </c>
      <c r="C390" s="5" t="s">
        <v>2</v>
      </c>
      <c r="D390" s="5">
        <v>34525</v>
      </c>
      <c r="E390">
        <v>942</v>
      </c>
      <c r="F390" s="2">
        <v>70</v>
      </c>
      <c r="G390">
        <v>966</v>
      </c>
      <c r="H390">
        <v>939</v>
      </c>
      <c r="I390">
        <v>930</v>
      </c>
      <c r="J390">
        <v>924</v>
      </c>
      <c r="K390">
        <v>925</v>
      </c>
      <c r="L390" s="5">
        <v>44590</v>
      </c>
      <c r="M390" s="5">
        <v>44281</v>
      </c>
      <c r="N390" s="5">
        <v>44611</v>
      </c>
      <c r="O390" s="5">
        <v>44541</v>
      </c>
      <c r="P390" s="56">
        <v>44611</v>
      </c>
      <c r="Q390" s="39">
        <f>RANK(E390,$E$3:$E$1048576)</f>
        <v>388</v>
      </c>
      <c r="R390" s="2">
        <f>VLOOKUP(C390,Quals!$A$25:$C$45,3,FALSE)</f>
        <v>1167</v>
      </c>
      <c r="S390" s="2" t="str">
        <f>IF(OR(AND(G390&gt;=R390,L390&gt;=Quals!$F$3,L390&lt;=Quals!$H$3), OR(AND(H390&gt;=R390,M390&gt;=Quals!$F$3,M390&lt;=Quals!$H$3), OR(AND(I390&gt;=R390,N390&gt;=Quals!$F$3,N390&lt;=Quals!$H$3), OR(AND(J390&gt;=R390,O390&gt;=Quals!$F$3,O390&lt;=Quals!$H$3), OR(AND(K390&gt;=R390,P390&gt;=Quals!$F$3,P390&lt;=Quals!$H$3)))))),"Q","")</f>
        <v/>
      </c>
      <c r="T390" s="1" t="str">
        <f>IF(AND(S390 = "Q", IF(ISNA(VLOOKUP((B390&amp;C390),Autos!C:C,1,FALSE)), "Not in Auto",)),"Check", "No need")</f>
        <v>No need</v>
      </c>
    </row>
    <row r="391" spans="1:20" x14ac:dyDescent="0.2">
      <c r="A391" t="str">
        <f t="shared" si="6"/>
        <v>Bailee-Anne TEWAKE200m</v>
      </c>
      <c r="B391" t="s">
        <v>153</v>
      </c>
      <c r="C391" s="5" t="s">
        <v>25</v>
      </c>
      <c r="D391" s="5">
        <v>44732</v>
      </c>
      <c r="E391">
        <v>942</v>
      </c>
      <c r="F391" s="2">
        <v>48</v>
      </c>
      <c r="G391">
        <v>956</v>
      </c>
      <c r="H391">
        <v>939</v>
      </c>
      <c r="I391">
        <v>922</v>
      </c>
      <c r="J391">
        <v>931</v>
      </c>
      <c r="K391">
        <v>930</v>
      </c>
      <c r="L391" s="5">
        <v>44471</v>
      </c>
      <c r="M391" s="5">
        <v>44485</v>
      </c>
      <c r="N391" s="5">
        <v>44626</v>
      </c>
      <c r="O391" s="5">
        <v>44300</v>
      </c>
      <c r="P391" s="56">
        <v>44569</v>
      </c>
      <c r="Q391" s="39">
        <f>RANK(E391,$E$3:$E$1048576)</f>
        <v>388</v>
      </c>
      <c r="R391" s="2">
        <f>VLOOKUP(C391,Quals!$A$25:$C$45,3,FALSE)</f>
        <v>1155</v>
      </c>
      <c r="S391" s="2" t="str">
        <f>IF(OR(AND(G391&gt;=R391,L391&gt;=Quals!$F$3,L391&lt;=Quals!$H$3), OR(AND(H391&gt;=R391,M391&gt;=Quals!$F$3,M391&lt;=Quals!$H$3), OR(AND(I391&gt;=R391,N391&gt;=Quals!$F$3,N391&lt;=Quals!$H$3), OR(AND(J391&gt;=R391,O391&gt;=Quals!$F$3,O391&lt;=Quals!$H$3), OR(AND(K391&gt;=R391,P391&gt;=Quals!$F$3,P391&lt;=Quals!$H$3)))))),"Q","")</f>
        <v/>
      </c>
      <c r="T391" s="1" t="str">
        <f>IF(AND(S391 = "Q", IF(ISNA(VLOOKUP((B391&amp;C391),Autos!C:C,1,FALSE)), "Not in Auto",)),"Check", "No need")</f>
        <v>No need</v>
      </c>
    </row>
    <row r="392" spans="1:20" x14ac:dyDescent="0.2">
      <c r="A392" t="str">
        <f t="shared" si="6"/>
        <v>Ella PENMAN800m</v>
      </c>
      <c r="B392" t="s">
        <v>1150</v>
      </c>
      <c r="C392" s="6" t="s">
        <v>27</v>
      </c>
      <c r="D392" s="5">
        <v>44732</v>
      </c>
      <c r="E392">
        <v>942</v>
      </c>
      <c r="F392" s="2">
        <v>23</v>
      </c>
      <c r="G392">
        <v>1000</v>
      </c>
      <c r="H392">
        <v>934</v>
      </c>
      <c r="I392">
        <v>945</v>
      </c>
      <c r="J392">
        <v>916</v>
      </c>
      <c r="K392">
        <v>888</v>
      </c>
      <c r="L392" s="5">
        <v>44619</v>
      </c>
      <c r="M392" s="5">
        <v>44540</v>
      </c>
      <c r="N392" s="5">
        <v>44611</v>
      </c>
      <c r="O392" s="5">
        <v>44301</v>
      </c>
      <c r="P392" s="56">
        <v>44539</v>
      </c>
      <c r="Q392" s="39">
        <f>RANK(E392,$E$3:$E$1048576)</f>
        <v>388</v>
      </c>
      <c r="R392" s="2">
        <f>VLOOKUP(C392,Quals!$A$25:$C$45,3,FALSE)</f>
        <v>1171</v>
      </c>
      <c r="S392" s="2" t="str">
        <f>IF(OR(AND(G392&gt;=R392,L392&gt;=Quals!$F$3,L392&lt;=Quals!$H$3), OR(AND(H392&gt;=R392,M392&gt;=Quals!$F$3,M392&lt;=Quals!$H$3), OR(AND(I392&gt;=R392,N392&gt;=Quals!$F$3,N392&lt;=Quals!$H$3), OR(AND(J392&gt;=R392,O392&gt;=Quals!$F$3,O392&lt;=Quals!$H$3), OR(AND(K392&gt;=R392,P392&gt;=Quals!$F$3,P392&lt;=Quals!$H$3)))))),"Q","")</f>
        <v/>
      </c>
      <c r="T392" s="1" t="str">
        <f>IF(AND(S392 = "Q", IF(ISNA(VLOOKUP((B392&amp;C392),Autos!C:C,1,FALSE)), "Not in Auto",)),"Check", "No need")</f>
        <v>No need</v>
      </c>
    </row>
    <row r="393" spans="1:20" x14ac:dyDescent="0.2">
      <c r="A393" t="str">
        <f t="shared" si="6"/>
        <v>Malaika MCLEOD800m</v>
      </c>
      <c r="B393" t="s">
        <v>263</v>
      </c>
      <c r="C393" s="6" t="s">
        <v>27</v>
      </c>
      <c r="D393" s="5">
        <v>44762</v>
      </c>
      <c r="E393">
        <v>942</v>
      </c>
      <c r="F393" s="2">
        <v>24</v>
      </c>
      <c r="G393">
        <v>960</v>
      </c>
      <c r="H393">
        <v>935</v>
      </c>
      <c r="I393">
        <v>931</v>
      </c>
      <c r="J393">
        <v>916</v>
      </c>
      <c r="K393">
        <v>893</v>
      </c>
      <c r="L393" s="5">
        <v>44527</v>
      </c>
      <c r="M393" s="5">
        <v>44576</v>
      </c>
      <c r="N393" s="5">
        <v>44618</v>
      </c>
      <c r="O393" s="5">
        <v>44493</v>
      </c>
      <c r="P393" s="56">
        <v>44604</v>
      </c>
      <c r="Q393" s="39">
        <f>RANK(E393,$E$3:$E$1048576)</f>
        <v>388</v>
      </c>
      <c r="R393" s="2">
        <f>VLOOKUP(C393,Quals!$A$25:$C$45,3,FALSE)</f>
        <v>1171</v>
      </c>
      <c r="S393" s="2" t="str">
        <f>IF(OR(AND(G393&gt;=R393,L393&gt;=Quals!$F$3,L393&lt;=Quals!$H$3), OR(AND(H393&gt;=R393,M393&gt;=Quals!$F$3,M393&lt;=Quals!$H$3), OR(AND(I393&gt;=R393,N393&gt;=Quals!$F$3,N393&lt;=Quals!$H$3), OR(AND(J393&gt;=R393,O393&gt;=Quals!$F$3,O393&lt;=Quals!$H$3), OR(AND(K393&gt;=R393,P393&gt;=Quals!$F$3,P393&lt;=Quals!$H$3)))))),"Q","")</f>
        <v/>
      </c>
      <c r="T393" s="1" t="str">
        <f>IF(AND(S393 = "Q", IF(ISNA(VLOOKUP((B393&amp;C393),Autos!C:C,1,FALSE)), "Not in Auto",)),"Check", "No need")</f>
        <v>No need</v>
      </c>
    </row>
    <row r="394" spans="1:20" x14ac:dyDescent="0.2">
      <c r="A394" t="str">
        <f t="shared" si="6"/>
        <v>Brittany BURKITTlong-jump</v>
      </c>
      <c r="B394" t="s">
        <v>384</v>
      </c>
      <c r="C394" s="5" t="s">
        <v>37</v>
      </c>
      <c r="D394" s="5">
        <v>34710</v>
      </c>
      <c r="E394">
        <v>942</v>
      </c>
      <c r="F394" s="2">
        <v>22</v>
      </c>
      <c r="G394">
        <v>975</v>
      </c>
      <c r="H394">
        <v>953</v>
      </c>
      <c r="I394">
        <v>923</v>
      </c>
      <c r="J394">
        <v>919</v>
      </c>
      <c r="K394">
        <v>903</v>
      </c>
      <c r="L394" s="5">
        <v>44617</v>
      </c>
      <c r="M394" s="5">
        <v>44275</v>
      </c>
      <c r="N394" s="5">
        <v>44282</v>
      </c>
      <c r="O394" s="5">
        <v>44302</v>
      </c>
      <c r="P394" s="56">
        <v>44275</v>
      </c>
      <c r="Q394" s="39">
        <f>RANK(E394,$E$3:$E$1048576)</f>
        <v>388</v>
      </c>
      <c r="R394" s="2">
        <f>VLOOKUP(C394,Quals!$A$25:$C$45,3,FALSE)</f>
        <v>1178</v>
      </c>
      <c r="S394" s="2" t="str">
        <f>IF(OR(AND(G394&gt;=R394,L394&gt;=Quals!$F$3,L394&lt;=Quals!$H$3), OR(AND(H394&gt;=R394,M394&gt;=Quals!$F$3,M394&lt;=Quals!$H$3), OR(AND(I394&gt;=R394,N394&gt;=Quals!$F$3,N394&lt;=Quals!$H$3), OR(AND(J394&gt;=R394,O394&gt;=Quals!$F$3,O394&lt;=Quals!$H$3), OR(AND(K394&gt;=R394,P394&gt;=Quals!$F$3,P394&lt;=Quals!$H$3)))))),"Q","")</f>
        <v/>
      </c>
      <c r="T394" s="1" t="str">
        <f>IF(AND(S394 = "Q", IF(ISNA(VLOOKUP((B394&amp;C394),Autos!C:C,1,FALSE)), "Not in Auto",)),"Check", "No need")</f>
        <v>No need</v>
      </c>
    </row>
    <row r="395" spans="1:20" x14ac:dyDescent="0.2">
      <c r="A395" t="str">
        <f t="shared" si="6"/>
        <v>Kiara SPEECHLEY100m</v>
      </c>
      <c r="B395" t="s">
        <v>166</v>
      </c>
      <c r="C395" s="5" t="s">
        <v>2</v>
      </c>
      <c r="D395" s="5">
        <v>36602</v>
      </c>
      <c r="E395">
        <v>941</v>
      </c>
      <c r="F395" s="2">
        <v>71</v>
      </c>
      <c r="G395">
        <v>943</v>
      </c>
      <c r="H395">
        <v>945</v>
      </c>
      <c r="I395">
        <v>931</v>
      </c>
      <c r="J395">
        <v>919</v>
      </c>
      <c r="K395">
        <v>919</v>
      </c>
      <c r="L395" s="5">
        <v>44610</v>
      </c>
      <c r="M395" s="5">
        <v>44505</v>
      </c>
      <c r="N395" s="5">
        <v>44470</v>
      </c>
      <c r="O395" s="5">
        <v>44589</v>
      </c>
      <c r="P395" s="56">
        <v>44610</v>
      </c>
      <c r="Q395" s="39">
        <f>RANK(E395,$E$3:$E$1048576)</f>
        <v>393</v>
      </c>
      <c r="R395" s="2">
        <f>VLOOKUP(C395,Quals!$A$25:$C$45,3,FALSE)</f>
        <v>1167</v>
      </c>
      <c r="S395" s="2" t="str">
        <f>IF(OR(AND(G395&gt;=R395,L395&gt;=Quals!$F$3,L395&lt;=Quals!$H$3), OR(AND(H395&gt;=R395,M395&gt;=Quals!$F$3,M395&lt;=Quals!$H$3), OR(AND(I395&gt;=R395,N395&gt;=Quals!$F$3,N395&lt;=Quals!$H$3), OR(AND(J395&gt;=R395,O395&gt;=Quals!$F$3,O395&lt;=Quals!$H$3), OR(AND(K395&gt;=R395,P395&gt;=Quals!$F$3,P395&lt;=Quals!$H$3)))))),"Q","")</f>
        <v/>
      </c>
      <c r="T395" s="1" t="str">
        <f>IF(AND(S395 = "Q", IF(ISNA(VLOOKUP((B395&amp;C395),Autos!C:C,1,FALSE)), "Not in Auto",)),"Check", "No need")</f>
        <v>No need</v>
      </c>
    </row>
    <row r="396" spans="1:20" x14ac:dyDescent="0.2">
      <c r="A396" t="str">
        <f t="shared" si="6"/>
        <v>Elizabeth SCOTT100m</v>
      </c>
      <c r="B396" t="s">
        <v>201</v>
      </c>
      <c r="C396" s="6" t="s">
        <v>2</v>
      </c>
      <c r="D396" s="5">
        <v>1999</v>
      </c>
      <c r="E396">
        <v>941</v>
      </c>
      <c r="F396" s="2">
        <v>72</v>
      </c>
      <c r="G396">
        <v>948</v>
      </c>
      <c r="H396">
        <v>946</v>
      </c>
      <c r="I396">
        <v>940</v>
      </c>
      <c r="J396">
        <v>939</v>
      </c>
      <c r="K396">
        <v>933</v>
      </c>
      <c r="L396" s="5">
        <v>44610</v>
      </c>
      <c r="M396" s="5">
        <v>44597</v>
      </c>
      <c r="N396" s="5">
        <v>44604</v>
      </c>
      <c r="O396" s="5">
        <v>44548</v>
      </c>
      <c r="P396" s="56">
        <v>44611</v>
      </c>
      <c r="Q396" s="39">
        <f>RANK(E396,$E$3:$E$1048576)</f>
        <v>393</v>
      </c>
      <c r="R396" s="2">
        <f>VLOOKUP(C396,Quals!$A$25:$C$45,3,FALSE)</f>
        <v>1167</v>
      </c>
      <c r="S396" s="2" t="str">
        <f>IF(OR(AND(G396&gt;=R396,L396&gt;=Quals!$F$3,L396&lt;=Quals!$H$3), OR(AND(H396&gt;=R396,M396&gt;=Quals!$F$3,M396&lt;=Quals!$H$3), OR(AND(I396&gt;=R396,N396&gt;=Quals!$F$3,N396&lt;=Quals!$H$3), OR(AND(J396&gt;=R396,O396&gt;=Quals!$F$3,O396&lt;=Quals!$H$3), OR(AND(K396&gt;=R396,P396&gt;=Quals!$F$3,P396&lt;=Quals!$H$3)))))),"Q","")</f>
        <v/>
      </c>
      <c r="T396" s="1" t="str">
        <f>IF(AND(S396 = "Q", IF(ISNA(VLOOKUP((B396&amp;C396),Autos!C:C,1,FALSE)), "Not in Auto",)),"Check", "No need")</f>
        <v>No need</v>
      </c>
    </row>
    <row r="397" spans="1:20" x14ac:dyDescent="0.2">
      <c r="A397" t="str">
        <f t="shared" si="6"/>
        <v>Montana DJATSCHENKOlong-jump</v>
      </c>
      <c r="B397" t="s">
        <v>389</v>
      </c>
      <c r="C397" s="5" t="s">
        <v>37</v>
      </c>
      <c r="D397" s="5">
        <v>37132</v>
      </c>
      <c r="E397">
        <v>941</v>
      </c>
      <c r="F397" s="2">
        <v>23</v>
      </c>
      <c r="G397">
        <v>955</v>
      </c>
      <c r="H397">
        <v>955</v>
      </c>
      <c r="I397">
        <v>932</v>
      </c>
      <c r="J397">
        <v>927</v>
      </c>
      <c r="K397">
        <v>903</v>
      </c>
      <c r="L397" s="5">
        <v>44617</v>
      </c>
      <c r="M397" s="5">
        <v>44541</v>
      </c>
      <c r="N397" s="5">
        <v>44602</v>
      </c>
      <c r="O397" s="5">
        <v>44302</v>
      </c>
      <c r="P397" s="56">
        <v>44587</v>
      </c>
      <c r="Q397" s="39">
        <f>RANK(E397,$E$3:$E$1048576)</f>
        <v>393</v>
      </c>
      <c r="R397" s="2">
        <f>VLOOKUP(C397,Quals!$A$25:$C$45,3,FALSE)</f>
        <v>1178</v>
      </c>
      <c r="S397" s="2" t="str">
        <f>IF(OR(AND(G397&gt;=R397,L397&gt;=Quals!$F$3,L397&lt;=Quals!$H$3), OR(AND(H397&gt;=R397,M397&gt;=Quals!$F$3,M397&lt;=Quals!$H$3), OR(AND(I397&gt;=R397,N397&gt;=Quals!$F$3,N397&lt;=Quals!$H$3), OR(AND(J397&gt;=R397,O397&gt;=Quals!$F$3,O397&lt;=Quals!$H$3), OR(AND(K397&gt;=R397,P397&gt;=Quals!$F$3,P397&lt;=Quals!$H$3)))))),"Q","")</f>
        <v/>
      </c>
      <c r="T397" s="1" t="str">
        <f>IF(AND(S397 = "Q", IF(ISNA(VLOOKUP((B397&amp;C397),Autos!C:C,1,FALSE)), "Not in Auto",)),"Check", "No need")</f>
        <v>No need</v>
      </c>
    </row>
    <row r="398" spans="1:20" x14ac:dyDescent="0.2">
      <c r="A398" t="str">
        <f t="shared" si="6"/>
        <v>Claire ROBERTSlong-jump</v>
      </c>
      <c r="B398" t="s">
        <v>385</v>
      </c>
      <c r="C398" s="5" t="s">
        <v>37</v>
      </c>
      <c r="D398" s="5">
        <v>37803</v>
      </c>
      <c r="E398">
        <v>941</v>
      </c>
      <c r="F398" s="2">
        <v>24</v>
      </c>
      <c r="G398">
        <v>949</v>
      </c>
      <c r="H398">
        <v>962</v>
      </c>
      <c r="I398">
        <v>923</v>
      </c>
      <c r="J398">
        <v>908</v>
      </c>
      <c r="K398">
        <v>903</v>
      </c>
      <c r="L398" s="5">
        <v>44570</v>
      </c>
      <c r="M398" s="5">
        <v>44302</v>
      </c>
      <c r="N398" s="5">
        <v>44625</v>
      </c>
      <c r="O398" s="5">
        <v>44286</v>
      </c>
      <c r="P398" s="56">
        <v>44631</v>
      </c>
      <c r="Q398" s="39">
        <f>RANK(E398,$E$3:$E$1048576)</f>
        <v>393</v>
      </c>
      <c r="R398" s="2">
        <f>VLOOKUP(C398,Quals!$A$25:$C$45,3,FALSE)</f>
        <v>1178</v>
      </c>
      <c r="S398" s="2" t="str">
        <f>IF(OR(AND(G398&gt;=R398,L398&gt;=Quals!$F$3,L398&lt;=Quals!$H$3), OR(AND(H398&gt;=R398,M398&gt;=Quals!$F$3,M398&lt;=Quals!$H$3), OR(AND(I398&gt;=R398,N398&gt;=Quals!$F$3,N398&lt;=Quals!$H$3), OR(AND(J398&gt;=R398,O398&gt;=Quals!$F$3,O398&lt;=Quals!$H$3), OR(AND(K398&gt;=R398,P398&gt;=Quals!$F$3,P398&lt;=Quals!$H$3)))))),"Q","")</f>
        <v/>
      </c>
      <c r="T398" s="1" t="str">
        <f>IF(AND(S398 = "Q", IF(ISNA(VLOOKUP((B398&amp;C398),Autos!C:C,1,FALSE)), "Not in Auto",)),"Check", "No need")</f>
        <v>No need</v>
      </c>
    </row>
    <row r="399" spans="1:20" x14ac:dyDescent="0.2">
      <c r="A399" t="str">
        <f t="shared" si="6"/>
        <v>Madison WRIGHT100m</v>
      </c>
      <c r="B399" t="s">
        <v>167</v>
      </c>
      <c r="C399" s="5" t="s">
        <v>2</v>
      </c>
      <c r="D399" s="5">
        <v>44701</v>
      </c>
      <c r="E399">
        <v>940</v>
      </c>
      <c r="F399" s="2">
        <v>73</v>
      </c>
      <c r="G399">
        <v>950</v>
      </c>
      <c r="H399">
        <v>948</v>
      </c>
      <c r="I399">
        <v>948</v>
      </c>
      <c r="J399">
        <v>897</v>
      </c>
      <c r="K399">
        <v>891</v>
      </c>
      <c r="L399" s="5">
        <v>44282</v>
      </c>
      <c r="M399" s="5">
        <v>44548</v>
      </c>
      <c r="N399" s="5">
        <v>44611</v>
      </c>
      <c r="O399" s="5">
        <v>44590</v>
      </c>
      <c r="P399" s="56">
        <v>44602</v>
      </c>
      <c r="Q399" s="39">
        <f>RANK(E399,$E$3:$E$1048576)</f>
        <v>397</v>
      </c>
      <c r="R399" s="2">
        <f>VLOOKUP(C399,Quals!$A$25:$C$45,3,FALSE)</f>
        <v>1167</v>
      </c>
      <c r="S399" s="2" t="str">
        <f>IF(OR(AND(G399&gt;=R399,L399&gt;=Quals!$F$3,L399&lt;=Quals!$H$3), OR(AND(H399&gt;=R399,M399&gt;=Quals!$F$3,M399&lt;=Quals!$H$3), OR(AND(I399&gt;=R399,N399&gt;=Quals!$F$3,N399&lt;=Quals!$H$3), OR(AND(J399&gt;=R399,O399&gt;=Quals!$F$3,O399&lt;=Quals!$H$3), OR(AND(K399&gt;=R399,P399&gt;=Quals!$F$3,P399&lt;=Quals!$H$3)))))),"Q","")</f>
        <v/>
      </c>
      <c r="T399" s="1" t="str">
        <f>IF(AND(S399 = "Q", IF(ISNA(VLOOKUP((B399&amp;C399),Autos!C:C,1,FALSE)), "Not in Auto",)),"Check", "No need")</f>
        <v>No need</v>
      </c>
    </row>
    <row r="400" spans="1:20" x14ac:dyDescent="0.2">
      <c r="A400" t="str">
        <f t="shared" si="6"/>
        <v>Leah O'BRIEN100m</v>
      </c>
      <c r="B400" t="s">
        <v>170</v>
      </c>
      <c r="C400" s="5" t="s">
        <v>2</v>
      </c>
      <c r="D400" s="5">
        <v>44793</v>
      </c>
      <c r="E400">
        <v>940</v>
      </c>
      <c r="F400" s="2">
        <v>74</v>
      </c>
      <c r="G400">
        <v>954</v>
      </c>
      <c r="H400">
        <v>935</v>
      </c>
      <c r="I400">
        <v>920</v>
      </c>
      <c r="J400">
        <v>933</v>
      </c>
      <c r="K400">
        <v>922</v>
      </c>
      <c r="L400" s="5">
        <v>44298</v>
      </c>
      <c r="M400" s="5">
        <v>44610</v>
      </c>
      <c r="N400" s="5">
        <v>44298</v>
      </c>
      <c r="O400" s="5">
        <v>44589</v>
      </c>
      <c r="P400" s="56">
        <v>44505</v>
      </c>
      <c r="Q400" s="39">
        <f>RANK(E400,$E$3:$E$1048576)</f>
        <v>397</v>
      </c>
      <c r="R400" s="2">
        <f>VLOOKUP(C400,Quals!$A$25:$C$45,3,FALSE)</f>
        <v>1167</v>
      </c>
      <c r="S400" s="2" t="str">
        <f>IF(OR(AND(G400&gt;=R400,L400&gt;=Quals!$F$3,L400&lt;=Quals!$H$3), OR(AND(H400&gt;=R400,M400&gt;=Quals!$F$3,M400&lt;=Quals!$H$3), OR(AND(I400&gt;=R400,N400&gt;=Quals!$F$3,N400&lt;=Quals!$H$3), OR(AND(J400&gt;=R400,O400&gt;=Quals!$F$3,O400&lt;=Quals!$H$3), OR(AND(K400&gt;=R400,P400&gt;=Quals!$F$3,P400&lt;=Quals!$H$3)))))),"Q","")</f>
        <v/>
      </c>
      <c r="T400" s="1" t="str">
        <f>IF(AND(S400 = "Q", IF(ISNA(VLOOKUP((B400&amp;C400),Autos!C:C,1,FALSE)), "Not in Auto",)),"Check", "No need")</f>
        <v>No need</v>
      </c>
    </row>
    <row r="401" spans="1:20" x14ac:dyDescent="0.2">
      <c r="A401" t="str">
        <f t="shared" si="6"/>
        <v>Grace KRAUSE200m</v>
      </c>
      <c r="B401" t="s">
        <v>1153</v>
      </c>
      <c r="C401" s="5" t="s">
        <v>25</v>
      </c>
      <c r="D401" s="5">
        <v>44762</v>
      </c>
      <c r="E401">
        <v>940</v>
      </c>
      <c r="F401" s="2">
        <v>49</v>
      </c>
      <c r="G401">
        <v>1015</v>
      </c>
      <c r="H401">
        <v>969</v>
      </c>
      <c r="I401">
        <v>922</v>
      </c>
      <c r="J401">
        <v>895</v>
      </c>
      <c r="K401">
        <v>861</v>
      </c>
      <c r="L401" s="5">
        <v>44619</v>
      </c>
      <c r="M401" s="5">
        <v>44619</v>
      </c>
      <c r="N401" s="5">
        <v>44540</v>
      </c>
      <c r="O401" s="5">
        <v>44540</v>
      </c>
      <c r="P401" s="56">
        <v>44513</v>
      </c>
      <c r="Q401" s="39">
        <f>RANK(E401,$E$3:$E$1048576)</f>
        <v>397</v>
      </c>
      <c r="R401" s="2">
        <f>VLOOKUP(C401,Quals!$A$25:$C$45,3,FALSE)</f>
        <v>1155</v>
      </c>
      <c r="S401" s="2" t="str">
        <f>IF(OR(AND(G401&gt;=R401,L401&gt;=Quals!$F$3,L401&lt;=Quals!$H$3), OR(AND(H401&gt;=R401,M401&gt;=Quals!$F$3,M401&lt;=Quals!$H$3), OR(AND(I401&gt;=R401,N401&gt;=Quals!$F$3,N401&lt;=Quals!$H$3), OR(AND(J401&gt;=R401,O401&gt;=Quals!$F$3,O401&lt;=Quals!$H$3), OR(AND(K401&gt;=R401,P401&gt;=Quals!$F$3,P401&lt;=Quals!$H$3)))))),"Q","")</f>
        <v/>
      </c>
      <c r="T401" s="1" t="str">
        <f>IF(AND(S401 = "Q", IF(ISNA(VLOOKUP((B401&amp;C401),Autos!C:C,1,FALSE)), "Not in Auto",)),"Check", "No need")</f>
        <v>No need</v>
      </c>
    </row>
    <row r="402" spans="1:20" x14ac:dyDescent="0.2">
      <c r="A402" t="str">
        <f t="shared" si="6"/>
        <v>Ella PENMAN400m</v>
      </c>
      <c r="B402" t="s">
        <v>1150</v>
      </c>
      <c r="C402" s="5" t="s">
        <v>26</v>
      </c>
      <c r="D402" s="5">
        <v>44732</v>
      </c>
      <c r="E402">
        <v>940</v>
      </c>
      <c r="F402" s="2">
        <v>36</v>
      </c>
      <c r="G402">
        <v>984</v>
      </c>
      <c r="H402">
        <v>943</v>
      </c>
      <c r="I402">
        <v>927</v>
      </c>
      <c r="J402">
        <v>922</v>
      </c>
      <c r="K402">
        <v>907</v>
      </c>
      <c r="L402" s="5">
        <v>44618</v>
      </c>
      <c r="M402" s="5">
        <v>44542</v>
      </c>
      <c r="N402" s="5">
        <v>44611</v>
      </c>
      <c r="O402" s="5">
        <v>44610</v>
      </c>
      <c r="P402" s="56">
        <v>44617</v>
      </c>
      <c r="Q402" s="39">
        <f>RANK(E402,$E$3:$E$1048576)</f>
        <v>397</v>
      </c>
      <c r="R402" s="2">
        <f>VLOOKUP(C402,Quals!$A$25:$C$45,3,FALSE)</f>
        <v>1152</v>
      </c>
      <c r="S402" s="2" t="str">
        <f>IF(OR(AND(G402&gt;=R402,L402&gt;=Quals!$F$3,L402&lt;=Quals!$H$3), OR(AND(H402&gt;=R402,M402&gt;=Quals!$F$3,M402&lt;=Quals!$H$3), OR(AND(I402&gt;=R402,N402&gt;=Quals!$F$3,N402&lt;=Quals!$H$3), OR(AND(J402&gt;=R402,O402&gt;=Quals!$F$3,O402&lt;=Quals!$H$3), OR(AND(K402&gt;=R402,P402&gt;=Quals!$F$3,P402&lt;=Quals!$H$3)))))),"Q","")</f>
        <v/>
      </c>
      <c r="T402" s="1" t="str">
        <f>IF(AND(S402 = "Q", IF(ISNA(VLOOKUP((B402&amp;C402),Autos!C:C,1,FALSE)), "Not in Auto",)),"Check", "No need")</f>
        <v>No need</v>
      </c>
    </row>
    <row r="403" spans="1:20" x14ac:dyDescent="0.2">
      <c r="A403" t="str">
        <f t="shared" si="6"/>
        <v>Victoria CHOLSH800m</v>
      </c>
      <c r="B403" t="s">
        <v>259</v>
      </c>
      <c r="C403" s="5" t="s">
        <v>27</v>
      </c>
      <c r="D403" s="5">
        <v>44671</v>
      </c>
      <c r="E403">
        <v>940</v>
      </c>
      <c r="F403" s="2">
        <v>25</v>
      </c>
      <c r="G403">
        <v>928</v>
      </c>
      <c r="H403">
        <v>929</v>
      </c>
      <c r="I403">
        <v>930</v>
      </c>
      <c r="J403">
        <v>937</v>
      </c>
      <c r="K403">
        <v>930</v>
      </c>
      <c r="L403" s="5">
        <v>44604</v>
      </c>
      <c r="M403" s="5">
        <v>44493</v>
      </c>
      <c r="N403" s="5">
        <v>44527</v>
      </c>
      <c r="O403" s="5">
        <v>44304</v>
      </c>
      <c r="P403" s="56">
        <v>44597</v>
      </c>
      <c r="Q403" s="39">
        <f>RANK(E403,$E$3:$E$1048576)</f>
        <v>397</v>
      </c>
      <c r="R403" s="2">
        <f>VLOOKUP(C403,Quals!$A$25:$C$45,3,FALSE)</f>
        <v>1171</v>
      </c>
      <c r="S403" s="2" t="str">
        <f>IF(OR(AND(G403&gt;=R403,L403&gt;=Quals!$F$3,L403&lt;=Quals!$H$3), OR(AND(H403&gt;=R403,M403&gt;=Quals!$F$3,M403&lt;=Quals!$H$3), OR(AND(I403&gt;=R403,N403&gt;=Quals!$F$3,N403&lt;=Quals!$H$3), OR(AND(J403&gt;=R403,O403&gt;=Quals!$F$3,O403&lt;=Quals!$H$3), OR(AND(K403&gt;=R403,P403&gt;=Quals!$F$3,P403&lt;=Quals!$H$3)))))),"Q","")</f>
        <v/>
      </c>
      <c r="T403" s="1" t="str">
        <f>IF(AND(S403 = "Q", IF(ISNA(VLOOKUP((B403&amp;C403),Autos!C:C,1,FALSE)), "Not in Auto",)),"Check", "No need")</f>
        <v>No need</v>
      </c>
    </row>
    <row r="404" spans="1:20" x14ac:dyDescent="0.2">
      <c r="A404" t="str">
        <f t="shared" si="6"/>
        <v>Angie ROSS1500m</v>
      </c>
      <c r="B404" t="s">
        <v>285</v>
      </c>
      <c r="C404" s="5" t="s">
        <v>28</v>
      </c>
      <c r="D404" s="5">
        <v>1981</v>
      </c>
      <c r="E404">
        <v>940</v>
      </c>
      <c r="F404" s="2">
        <v>24</v>
      </c>
      <c r="G404">
        <v>946</v>
      </c>
      <c r="H404">
        <v>942</v>
      </c>
      <c r="I404">
        <v>931</v>
      </c>
      <c r="J404">
        <v>909</v>
      </c>
      <c r="K404">
        <v>910</v>
      </c>
      <c r="L404" s="5">
        <v>44281</v>
      </c>
      <c r="M404" s="5">
        <v>44589</v>
      </c>
      <c r="N404" s="5">
        <v>44519</v>
      </c>
      <c r="O404" s="5">
        <v>44611</v>
      </c>
      <c r="P404" s="56">
        <v>44622</v>
      </c>
      <c r="Q404" s="39">
        <f>RANK(E404,$E$3:$E$1048576)</f>
        <v>397</v>
      </c>
      <c r="R404" s="2">
        <f>VLOOKUP(C404,Quals!$A$25:$C$45,3,FALSE)</f>
        <v>1172</v>
      </c>
      <c r="S404" s="2" t="str">
        <f>IF(OR(AND(G404&gt;=R404,L404&gt;=Quals!$F$3,L404&lt;=Quals!$H$3), OR(AND(H404&gt;=R404,M404&gt;=Quals!$F$3,M404&lt;=Quals!$H$3), OR(AND(I404&gt;=R404,N404&gt;=Quals!$F$3,N404&lt;=Quals!$H$3), OR(AND(J404&gt;=R404,O404&gt;=Quals!$F$3,O404&lt;=Quals!$H$3), OR(AND(K404&gt;=R404,P404&gt;=Quals!$F$3,P404&lt;=Quals!$H$3)))))),"Q","")</f>
        <v/>
      </c>
      <c r="T404" s="1" t="str">
        <f>IF(AND(S404 = "Q", IF(ISNA(VLOOKUP((B404&amp;C404),Autos!C:C,1,FALSE)), "Not in Auto",)),"Check", "No need")</f>
        <v>No need</v>
      </c>
    </row>
    <row r="405" spans="1:20" x14ac:dyDescent="0.2">
      <c r="A405" t="str">
        <f t="shared" si="6"/>
        <v>Gabrielle SCHMIDT5000m</v>
      </c>
      <c r="B405" t="s">
        <v>288</v>
      </c>
      <c r="C405" s="5" t="s">
        <v>29</v>
      </c>
      <c r="D405" s="5">
        <v>44732</v>
      </c>
      <c r="E405">
        <v>940</v>
      </c>
      <c r="F405" s="2">
        <v>22</v>
      </c>
      <c r="G405">
        <v>960</v>
      </c>
      <c r="H405">
        <v>946</v>
      </c>
      <c r="I405">
        <v>907</v>
      </c>
      <c r="L405" s="5">
        <v>44630</v>
      </c>
      <c r="M405" s="5">
        <v>44513</v>
      </c>
      <c r="N405" s="5">
        <v>44583</v>
      </c>
      <c r="O405" s="5"/>
      <c r="P405" s="56"/>
      <c r="Q405" s="39">
        <f>RANK(E405,$E$3:$E$1048576)</f>
        <v>397</v>
      </c>
      <c r="R405" s="2">
        <f>VLOOKUP(C405,Quals!$A$25:$C$45,3,FALSE)</f>
        <v>1145</v>
      </c>
      <c r="S405" s="2" t="str">
        <f>IF(OR(AND(G405&gt;=R405,L405&gt;=Quals!$F$3,L405&lt;=Quals!$H$3), OR(AND(H405&gt;=R405,M405&gt;=Quals!$F$3,M405&lt;=Quals!$H$3), OR(AND(I405&gt;=R405,N405&gt;=Quals!$F$3,N405&lt;=Quals!$H$3), OR(AND(J405&gt;=R405,O405&gt;=Quals!$F$3,O405&lt;=Quals!$H$3), OR(AND(K405&gt;=R405,P405&gt;=Quals!$F$3,P405&lt;=Quals!$H$3)))))),"Q","")</f>
        <v/>
      </c>
      <c r="T405" s="1" t="str">
        <f>IF(AND(S405 = "Q", IF(ISNA(VLOOKUP((B405&amp;C405),Autos!C:C,1,FALSE)), "Not in Auto",)),"Check", "No need")</f>
        <v>No need</v>
      </c>
    </row>
    <row r="406" spans="1:20" x14ac:dyDescent="0.2">
      <c r="A406" t="str">
        <f t="shared" si="6"/>
        <v>Eliza DA SILVA100m</v>
      </c>
      <c r="B406" t="s">
        <v>872</v>
      </c>
      <c r="C406" s="5" t="s">
        <v>2</v>
      </c>
      <c r="E406">
        <v>939</v>
      </c>
      <c r="F406" s="2">
        <v>75</v>
      </c>
      <c r="G406">
        <v>944</v>
      </c>
      <c r="H406">
        <v>941</v>
      </c>
      <c r="I406">
        <v>937</v>
      </c>
      <c r="J406">
        <v>936</v>
      </c>
      <c r="K406">
        <v>929</v>
      </c>
      <c r="L406" s="5">
        <v>44618</v>
      </c>
      <c r="M406" s="5">
        <v>44548</v>
      </c>
      <c r="N406" s="5">
        <v>44611</v>
      </c>
      <c r="O406" s="5">
        <v>44610</v>
      </c>
      <c r="P406" s="56">
        <v>44618</v>
      </c>
      <c r="Q406" s="39">
        <f>RANK(E406,$E$3:$E$1048576)</f>
        <v>404</v>
      </c>
      <c r="R406" s="2">
        <f>VLOOKUP(C406,Quals!$A$25:$C$45,3,FALSE)</f>
        <v>1167</v>
      </c>
      <c r="S406" s="2" t="str">
        <f>IF(OR(AND(G406&gt;=R406,L406&gt;=Quals!$F$3,L406&lt;=Quals!$H$3), OR(AND(H406&gt;=R406,M406&gt;=Quals!$F$3,M406&lt;=Quals!$H$3), OR(AND(I406&gt;=R406,N406&gt;=Quals!$F$3,N406&lt;=Quals!$H$3), OR(AND(J406&gt;=R406,O406&gt;=Quals!$F$3,O406&lt;=Quals!$H$3), OR(AND(K406&gt;=R406,P406&gt;=Quals!$F$3,P406&lt;=Quals!$H$3)))))),"Q","")</f>
        <v/>
      </c>
      <c r="T406" s="1" t="str">
        <f>IF(AND(S406 = "Q", IF(ISNA(VLOOKUP((B406&amp;C406),Autos!C:C,1,FALSE)), "Not in Auto",)),"Check", "No need")</f>
        <v>No need</v>
      </c>
    </row>
    <row r="407" spans="1:20" x14ac:dyDescent="0.2">
      <c r="A407" t="str">
        <f t="shared" si="6"/>
        <v>Amy BRAIMBRIDGE400m</v>
      </c>
      <c r="B407" t="s">
        <v>192</v>
      </c>
      <c r="C407" s="5" t="s">
        <v>26</v>
      </c>
      <c r="D407" s="5">
        <v>1997</v>
      </c>
      <c r="E407">
        <v>939</v>
      </c>
      <c r="F407" s="2">
        <v>37</v>
      </c>
      <c r="G407">
        <v>956</v>
      </c>
      <c r="H407">
        <v>942</v>
      </c>
      <c r="I407">
        <v>929</v>
      </c>
      <c r="J407">
        <v>926</v>
      </c>
      <c r="K407">
        <v>916</v>
      </c>
      <c r="L407" s="5">
        <v>44323</v>
      </c>
      <c r="M407" s="5">
        <v>44310</v>
      </c>
      <c r="N407" s="5">
        <v>44343</v>
      </c>
      <c r="O407" s="5">
        <v>44322</v>
      </c>
      <c r="P407" s="56">
        <v>44296</v>
      </c>
      <c r="Q407" s="39">
        <f>RANK(E407,$E$3:$E$1048576)</f>
        <v>404</v>
      </c>
      <c r="R407" s="2">
        <f>VLOOKUP(C407,Quals!$A$25:$C$45,3,FALSE)</f>
        <v>1152</v>
      </c>
      <c r="S407" s="2" t="str">
        <f>IF(OR(AND(G407&gt;=R407,L407&gt;=Quals!$F$3,L407&lt;=Quals!$H$3), OR(AND(H407&gt;=R407,M407&gt;=Quals!$F$3,M407&lt;=Quals!$H$3), OR(AND(I407&gt;=R407,N407&gt;=Quals!$F$3,N407&lt;=Quals!$H$3), OR(AND(J407&gt;=R407,O407&gt;=Quals!$F$3,O407&lt;=Quals!$H$3), OR(AND(K407&gt;=R407,P407&gt;=Quals!$F$3,P407&lt;=Quals!$H$3)))))),"Q","")</f>
        <v/>
      </c>
      <c r="T407" s="1" t="str">
        <f>IF(AND(S407 = "Q", IF(ISNA(VLOOKUP((B407&amp;C407),Autos!C:C,1,FALSE)), "Not in Auto",)),"Check", "No need")</f>
        <v>No need</v>
      </c>
    </row>
    <row r="408" spans="1:20" x14ac:dyDescent="0.2">
      <c r="A408" t="str">
        <f t="shared" si="6"/>
        <v>Bridget MCCORMACK800m</v>
      </c>
      <c r="B408" t="s">
        <v>256</v>
      </c>
      <c r="C408" s="6" t="s">
        <v>27</v>
      </c>
      <c r="D408" s="5">
        <v>44671</v>
      </c>
      <c r="E408">
        <v>939</v>
      </c>
      <c r="F408" s="2">
        <v>26</v>
      </c>
      <c r="G408">
        <v>999</v>
      </c>
      <c r="H408">
        <v>968</v>
      </c>
      <c r="I408">
        <v>929</v>
      </c>
      <c r="J408">
        <v>893</v>
      </c>
      <c r="K408">
        <v>872</v>
      </c>
      <c r="L408" s="5">
        <v>44625</v>
      </c>
      <c r="M408" s="5">
        <v>44597</v>
      </c>
      <c r="N408" s="5">
        <v>44304</v>
      </c>
      <c r="O408" s="5">
        <v>44485</v>
      </c>
      <c r="P408" s="56">
        <v>44583</v>
      </c>
      <c r="Q408" s="39">
        <f>RANK(E408,$E$3:$E$1048576)</f>
        <v>404</v>
      </c>
      <c r="R408" s="2">
        <f>VLOOKUP(C408,Quals!$A$25:$C$45,3,FALSE)</f>
        <v>1171</v>
      </c>
      <c r="S408" s="2" t="str">
        <f>IF(OR(AND(G408&gt;=R408,L408&gt;=Quals!$F$3,L408&lt;=Quals!$H$3), OR(AND(H408&gt;=R408,M408&gt;=Quals!$F$3,M408&lt;=Quals!$H$3), OR(AND(I408&gt;=R408,N408&gt;=Quals!$F$3,N408&lt;=Quals!$H$3), OR(AND(J408&gt;=R408,O408&gt;=Quals!$F$3,O408&lt;=Quals!$H$3), OR(AND(K408&gt;=R408,P408&gt;=Quals!$F$3,P408&lt;=Quals!$H$3)))))),"Q","")</f>
        <v/>
      </c>
      <c r="T408" s="1" t="str">
        <f>IF(AND(S408 = "Q", IF(ISNA(VLOOKUP((B408&amp;C408),Autos!C:C,1,FALSE)), "Not in Auto",)),"Check", "No need")</f>
        <v>No need</v>
      </c>
    </row>
    <row r="409" spans="1:20" x14ac:dyDescent="0.2">
      <c r="A409" t="str">
        <f t="shared" si="6"/>
        <v>Nicole REYNOLDS400mh</v>
      </c>
      <c r="B409" t="s">
        <v>362</v>
      </c>
      <c r="C409" s="5" t="s">
        <v>33</v>
      </c>
      <c r="D409" s="5">
        <v>36258</v>
      </c>
      <c r="E409">
        <v>939</v>
      </c>
      <c r="F409" s="2">
        <v>17</v>
      </c>
      <c r="G409">
        <v>984</v>
      </c>
      <c r="H409">
        <v>920</v>
      </c>
      <c r="I409">
        <v>914</v>
      </c>
      <c r="J409">
        <v>906</v>
      </c>
      <c r="K409">
        <v>901</v>
      </c>
      <c r="L409" s="5">
        <v>44280</v>
      </c>
      <c r="M409" s="5">
        <v>44285</v>
      </c>
      <c r="N409" s="5">
        <v>44625</v>
      </c>
      <c r="O409" s="5">
        <v>44589</v>
      </c>
      <c r="P409" s="56">
        <v>44618</v>
      </c>
      <c r="Q409" s="39">
        <f>RANK(E409,$E$3:$E$1048576)</f>
        <v>404</v>
      </c>
      <c r="R409" s="2">
        <f>VLOOKUP(C409,Quals!$A$25:$C$45,3,FALSE)</f>
        <v>1160</v>
      </c>
      <c r="S409" s="2" t="str">
        <f>IF(OR(AND(G409&gt;=R409,L409&gt;=Quals!$F$3,L409&lt;=Quals!$H$3), OR(AND(H409&gt;=R409,M409&gt;=Quals!$F$3,M409&lt;=Quals!$H$3), OR(AND(I409&gt;=R409,N409&gt;=Quals!$F$3,N409&lt;=Quals!$H$3), OR(AND(J409&gt;=R409,O409&gt;=Quals!$F$3,O409&lt;=Quals!$H$3), OR(AND(K409&gt;=R409,P409&gt;=Quals!$F$3,P409&lt;=Quals!$H$3)))))),"Q","")</f>
        <v/>
      </c>
      <c r="T409" s="1" t="str">
        <f>IF(AND(S409 = "Q", IF(ISNA(VLOOKUP((B409&amp;C409),Autos!C:C,1,FALSE)), "Not in Auto",)),"Check", "No need")</f>
        <v>No need</v>
      </c>
    </row>
    <row r="410" spans="1:20" x14ac:dyDescent="0.2">
      <c r="A410" t="str">
        <f t="shared" si="6"/>
        <v>Tiana MORRISONheptathlon</v>
      </c>
      <c r="B410" t="s">
        <v>395</v>
      </c>
      <c r="C410" t="s">
        <v>43</v>
      </c>
      <c r="D410" s="5">
        <v>35803</v>
      </c>
      <c r="E410">
        <v>939</v>
      </c>
      <c r="F410" s="2">
        <v>4</v>
      </c>
      <c r="G410">
        <v>909</v>
      </c>
      <c r="H410">
        <v>884</v>
      </c>
      <c r="L410" s="5">
        <v>44302</v>
      </c>
      <c r="M410" s="5">
        <v>43877</v>
      </c>
      <c r="N410" s="5"/>
      <c r="O410" s="5"/>
      <c r="P410" s="56"/>
      <c r="Q410" s="39">
        <f>RANK(E410,$E$3:$E$1048576)</f>
        <v>404</v>
      </c>
      <c r="R410" s="2">
        <f>VLOOKUP(C410,Quals!$A$25:$C$45,3,FALSE)</f>
        <v>1158</v>
      </c>
      <c r="S410" s="2" t="str">
        <f>IF(OR(AND(G410&gt;=R410,L410&gt;=Quals!$F$3,L410&lt;=Quals!$H$3), OR(AND(H410&gt;=R410,M410&gt;=Quals!$F$3,M410&lt;=Quals!$H$3), OR(AND(I410&gt;=R410,N410&gt;=Quals!$F$3,N410&lt;=Quals!$H$3), OR(AND(J410&gt;=R410,O410&gt;=Quals!$F$3,O410&lt;=Quals!$H$3), OR(AND(K410&gt;=R410,P410&gt;=Quals!$F$3,P410&lt;=Quals!$H$3)))))),"Q","")</f>
        <v/>
      </c>
      <c r="T410" s="1" t="str">
        <f>IF(AND(S410 = "Q", IF(ISNA(VLOOKUP((B410&amp;C410),Autos!C:C,1,FALSE)), "Not in Auto",)),"Check", "No need")</f>
        <v>No need</v>
      </c>
    </row>
    <row r="411" spans="1:20" x14ac:dyDescent="0.2">
      <c r="A411" t="str">
        <f t="shared" si="6"/>
        <v>Alessia WYNNE100m</v>
      </c>
      <c r="B411" t="s">
        <v>171</v>
      </c>
      <c r="C411" s="5" t="s">
        <v>2</v>
      </c>
      <c r="D411" s="5">
        <v>37970</v>
      </c>
      <c r="E411">
        <v>938</v>
      </c>
      <c r="F411" s="2">
        <v>76</v>
      </c>
      <c r="G411">
        <v>976</v>
      </c>
      <c r="H411">
        <v>937</v>
      </c>
      <c r="I411">
        <v>927</v>
      </c>
      <c r="J411">
        <v>915</v>
      </c>
      <c r="K411">
        <v>923</v>
      </c>
      <c r="L411" s="5">
        <v>44544</v>
      </c>
      <c r="M411" s="5">
        <v>44541</v>
      </c>
      <c r="N411" s="5">
        <v>44576</v>
      </c>
      <c r="O411" s="5">
        <v>44534</v>
      </c>
      <c r="P411" s="56">
        <v>44632</v>
      </c>
      <c r="Q411" s="39">
        <f>RANK(E411,$E$3:$E$1048576)</f>
        <v>409</v>
      </c>
      <c r="R411" s="2">
        <f>VLOOKUP(C411,Quals!$A$25:$C$45,3,FALSE)</f>
        <v>1167</v>
      </c>
      <c r="S411" s="2" t="str">
        <f>IF(OR(AND(G411&gt;=R411,L411&gt;=Quals!$F$3,L411&lt;=Quals!$H$3), OR(AND(H411&gt;=R411,M411&gt;=Quals!$F$3,M411&lt;=Quals!$H$3), OR(AND(I411&gt;=R411,N411&gt;=Quals!$F$3,N411&lt;=Quals!$H$3), OR(AND(J411&gt;=R411,O411&gt;=Quals!$F$3,O411&lt;=Quals!$H$3), OR(AND(K411&gt;=R411,P411&gt;=Quals!$F$3,P411&lt;=Quals!$H$3)))))),"Q","")</f>
        <v/>
      </c>
      <c r="T411" s="1" t="str">
        <f>IF(AND(S411 = "Q", IF(ISNA(VLOOKUP((B411&amp;C411),Autos!C:C,1,FALSE)), "Not in Auto",)),"Check", "No need")</f>
        <v>No need</v>
      </c>
    </row>
    <row r="412" spans="1:20" x14ac:dyDescent="0.2">
      <c r="A412" t="str">
        <f t="shared" si="6"/>
        <v>Angie ROSS800m</v>
      </c>
      <c r="B412" t="s">
        <v>285</v>
      </c>
      <c r="C412" s="6" t="s">
        <v>27</v>
      </c>
      <c r="D412" s="5">
        <v>1981</v>
      </c>
      <c r="E412">
        <v>938</v>
      </c>
      <c r="F412" s="2">
        <v>27</v>
      </c>
      <c r="G412">
        <v>971</v>
      </c>
      <c r="H412">
        <v>919</v>
      </c>
      <c r="I412">
        <v>908</v>
      </c>
      <c r="J412">
        <v>921</v>
      </c>
      <c r="K412">
        <v>920</v>
      </c>
      <c r="L412" s="5">
        <v>44287</v>
      </c>
      <c r="M412" s="5">
        <v>44547</v>
      </c>
      <c r="N412" s="5">
        <v>44612</v>
      </c>
      <c r="O412" s="5">
        <v>44631</v>
      </c>
      <c r="P412" s="56">
        <v>44596</v>
      </c>
      <c r="Q412" s="39">
        <f>RANK(E412,$E$3:$E$1048576)</f>
        <v>409</v>
      </c>
      <c r="R412" s="2">
        <f>VLOOKUP(C412,Quals!$A$25:$C$45,3,FALSE)</f>
        <v>1171</v>
      </c>
      <c r="S412" s="2" t="str">
        <f>IF(OR(AND(G412&gt;=R412,L412&gt;=Quals!$F$3,L412&lt;=Quals!$H$3), OR(AND(H412&gt;=R412,M412&gt;=Quals!$F$3,M412&lt;=Quals!$H$3), OR(AND(I412&gt;=R412,N412&gt;=Quals!$F$3,N412&lt;=Quals!$H$3), OR(AND(J412&gt;=R412,O412&gt;=Quals!$F$3,O412&lt;=Quals!$H$3), OR(AND(K412&gt;=R412,P412&gt;=Quals!$F$3,P412&lt;=Quals!$H$3)))))),"Q","")</f>
        <v/>
      </c>
      <c r="T412" s="1" t="str">
        <f>IF(AND(S412 = "Q", IF(ISNA(VLOOKUP((B412&amp;C412),Autos!C:C,1,FALSE)), "Not in Auto",)),"Check", "No need")</f>
        <v>No need</v>
      </c>
    </row>
    <row r="413" spans="1:20" x14ac:dyDescent="0.2">
      <c r="A413" t="str">
        <f t="shared" si="6"/>
        <v>Nyree HAMILTON800m</v>
      </c>
      <c r="B413" t="s">
        <v>232</v>
      </c>
      <c r="C413" s="5" t="s">
        <v>27</v>
      </c>
      <c r="D413" s="5">
        <v>44640</v>
      </c>
      <c r="E413">
        <v>938</v>
      </c>
      <c r="F413" s="2">
        <v>28</v>
      </c>
      <c r="G413">
        <v>956</v>
      </c>
      <c r="H413">
        <v>929</v>
      </c>
      <c r="I413">
        <v>939</v>
      </c>
      <c r="J413">
        <v>924</v>
      </c>
      <c r="K413">
        <v>892</v>
      </c>
      <c r="L413" s="5">
        <v>44300</v>
      </c>
      <c r="M413" s="5">
        <v>44506</v>
      </c>
      <c r="N413" s="5">
        <v>44301</v>
      </c>
      <c r="O413" s="5">
        <v>44485</v>
      </c>
      <c r="P413" s="56">
        <v>44352</v>
      </c>
      <c r="Q413" s="39">
        <f>RANK(E413,$E$3:$E$1048576)</f>
        <v>409</v>
      </c>
      <c r="R413" s="2">
        <f>VLOOKUP(C413,Quals!$A$25:$C$45,3,FALSE)</f>
        <v>1171</v>
      </c>
      <c r="S413" s="2" t="str">
        <f>IF(OR(AND(G413&gt;=R413,L413&gt;=Quals!$F$3,L413&lt;=Quals!$H$3), OR(AND(H413&gt;=R413,M413&gt;=Quals!$F$3,M413&lt;=Quals!$H$3), OR(AND(I413&gt;=R413,N413&gt;=Quals!$F$3,N413&lt;=Quals!$H$3), OR(AND(J413&gt;=R413,O413&gt;=Quals!$F$3,O413&lt;=Quals!$H$3), OR(AND(K413&gt;=R413,P413&gt;=Quals!$F$3,P413&lt;=Quals!$H$3)))))),"Q","")</f>
        <v/>
      </c>
      <c r="T413" s="1" t="str">
        <f>IF(AND(S413 = "Q", IF(ISNA(VLOOKUP((B413&amp;C413),Autos!C:C,1,FALSE)), "Not in Auto",)),"Check", "No need")</f>
        <v>No need</v>
      </c>
    </row>
    <row r="414" spans="1:20" x14ac:dyDescent="0.2">
      <c r="A414" t="str">
        <f t="shared" si="6"/>
        <v>Emma THREADINGHAM100m</v>
      </c>
      <c r="B414" t="s">
        <v>161</v>
      </c>
      <c r="C414" t="s">
        <v>2</v>
      </c>
      <c r="D414" s="5">
        <v>44701</v>
      </c>
      <c r="E414">
        <v>937</v>
      </c>
      <c r="F414" s="2">
        <v>77</v>
      </c>
      <c r="G414">
        <v>967</v>
      </c>
      <c r="H414">
        <v>945</v>
      </c>
      <c r="I414">
        <v>931</v>
      </c>
      <c r="J414">
        <v>921</v>
      </c>
      <c r="K414">
        <v>909</v>
      </c>
      <c r="L414" s="5">
        <v>44485</v>
      </c>
      <c r="M414" s="5">
        <v>44548</v>
      </c>
      <c r="N414" s="5">
        <v>44576</v>
      </c>
      <c r="O414" s="5">
        <v>44534</v>
      </c>
      <c r="P414" s="56">
        <v>44302</v>
      </c>
      <c r="Q414" s="39">
        <f>RANK(E414,$E$3:$E$1048576)</f>
        <v>412</v>
      </c>
      <c r="R414" s="2">
        <f>VLOOKUP(C414,Quals!$A$25:$C$45,3,FALSE)</f>
        <v>1167</v>
      </c>
      <c r="S414" s="2" t="str">
        <f>IF(OR(AND(G414&gt;=R414,L414&gt;=Quals!$F$3,L414&lt;=Quals!$H$3), OR(AND(H414&gt;=R414,M414&gt;=Quals!$F$3,M414&lt;=Quals!$H$3), OR(AND(I414&gt;=R414,N414&gt;=Quals!$F$3,N414&lt;=Quals!$H$3), OR(AND(J414&gt;=R414,O414&gt;=Quals!$F$3,O414&lt;=Quals!$H$3), OR(AND(K414&gt;=R414,P414&gt;=Quals!$F$3,P414&lt;=Quals!$H$3)))))),"Q","")</f>
        <v/>
      </c>
      <c r="T414" s="1" t="str">
        <f>IF(AND(S414 = "Q", IF(ISNA(VLOOKUP((B414&amp;C414),Autos!C:C,1,FALSE)), "Not in Auto",)),"Check", "No need")</f>
        <v>No need</v>
      </c>
    </row>
    <row r="415" spans="1:20" x14ac:dyDescent="0.2">
      <c r="A415" t="str">
        <f t="shared" si="6"/>
        <v>Lucy TWIGG200m</v>
      </c>
      <c r="B415" t="s">
        <v>156</v>
      </c>
      <c r="C415" s="5" t="s">
        <v>25</v>
      </c>
      <c r="D415" s="5">
        <v>44671</v>
      </c>
      <c r="E415">
        <v>937</v>
      </c>
      <c r="F415" s="2">
        <v>50</v>
      </c>
      <c r="G415">
        <v>966</v>
      </c>
      <c r="H415">
        <v>943</v>
      </c>
      <c r="I415">
        <v>940</v>
      </c>
      <c r="J415">
        <v>916</v>
      </c>
      <c r="K415">
        <v>907</v>
      </c>
      <c r="L415" s="5">
        <v>44471</v>
      </c>
      <c r="M415" s="5">
        <v>44591</v>
      </c>
      <c r="N415" s="5">
        <v>44591</v>
      </c>
      <c r="O415" s="5">
        <v>44549</v>
      </c>
      <c r="P415" s="56">
        <v>44305</v>
      </c>
      <c r="Q415" s="39">
        <f>RANK(E415,$E$3:$E$1048576)</f>
        <v>412</v>
      </c>
      <c r="R415" s="2">
        <f>VLOOKUP(C415,Quals!$A$25:$C$45,3,FALSE)</f>
        <v>1155</v>
      </c>
      <c r="S415" s="2" t="str">
        <f>IF(OR(AND(G415&gt;=R415,L415&gt;=Quals!$F$3,L415&lt;=Quals!$H$3), OR(AND(H415&gt;=R415,M415&gt;=Quals!$F$3,M415&lt;=Quals!$H$3), OR(AND(I415&gt;=R415,N415&gt;=Quals!$F$3,N415&lt;=Quals!$H$3), OR(AND(J415&gt;=R415,O415&gt;=Quals!$F$3,O415&lt;=Quals!$H$3), OR(AND(K415&gt;=R415,P415&gt;=Quals!$F$3,P415&lt;=Quals!$H$3)))))),"Q","")</f>
        <v/>
      </c>
      <c r="T415" s="1" t="str">
        <f>IF(AND(S415 = "Q", IF(ISNA(VLOOKUP((B415&amp;C415),Autos!C:C,1,FALSE)), "Not in Auto",)),"Check", "No need")</f>
        <v>No need</v>
      </c>
    </row>
    <row r="416" spans="1:20" x14ac:dyDescent="0.2">
      <c r="A416" t="str">
        <f t="shared" si="6"/>
        <v>Kate WAHBY200m</v>
      </c>
      <c r="B416" t="s">
        <v>199</v>
      </c>
      <c r="C416" s="5" t="s">
        <v>25</v>
      </c>
      <c r="D416" s="5">
        <v>44581</v>
      </c>
      <c r="E416">
        <v>937</v>
      </c>
      <c r="F416" s="2">
        <v>51</v>
      </c>
      <c r="G416">
        <v>952</v>
      </c>
      <c r="H416">
        <v>949</v>
      </c>
      <c r="I416">
        <v>935</v>
      </c>
      <c r="J416">
        <v>927</v>
      </c>
      <c r="K416">
        <v>926</v>
      </c>
      <c r="L416" s="5">
        <v>44612</v>
      </c>
      <c r="M416" s="5">
        <v>44612</v>
      </c>
      <c r="N416" s="5">
        <v>44289</v>
      </c>
      <c r="O416" s="5">
        <v>44548</v>
      </c>
      <c r="P416" s="56">
        <v>44591</v>
      </c>
      <c r="Q416" s="39">
        <f>RANK(E416,$E$3:$E$1048576)</f>
        <v>412</v>
      </c>
      <c r="R416" s="2">
        <f>VLOOKUP(C416,Quals!$A$25:$C$45,3,FALSE)</f>
        <v>1155</v>
      </c>
      <c r="S416" s="2" t="str">
        <f>IF(OR(AND(G416&gt;=R416,L416&gt;=Quals!$F$3,L416&lt;=Quals!$H$3), OR(AND(H416&gt;=R416,M416&gt;=Quals!$F$3,M416&lt;=Quals!$H$3), OR(AND(I416&gt;=R416,N416&gt;=Quals!$F$3,N416&lt;=Quals!$H$3), OR(AND(J416&gt;=R416,O416&gt;=Quals!$F$3,O416&lt;=Quals!$H$3), OR(AND(K416&gt;=R416,P416&gt;=Quals!$F$3,P416&lt;=Quals!$H$3)))))),"Q","")</f>
        <v/>
      </c>
      <c r="T416" s="1" t="str">
        <f>IF(AND(S416 = "Q", IF(ISNA(VLOOKUP((B416&amp;C416),Autos!C:C,1,FALSE)), "Not in Auto",)),"Check", "No need")</f>
        <v>No need</v>
      </c>
    </row>
    <row r="417" spans="1:20" x14ac:dyDescent="0.2">
      <c r="A417" t="str">
        <f t="shared" si="6"/>
        <v>Iluka-Rose TAYLOR400m</v>
      </c>
      <c r="B417" t="s">
        <v>5031</v>
      </c>
      <c r="C417" t="s">
        <v>26</v>
      </c>
      <c r="E417">
        <v>937</v>
      </c>
      <c r="F417" s="2">
        <v>38</v>
      </c>
      <c r="G417">
        <v>953</v>
      </c>
      <c r="H417">
        <v>922</v>
      </c>
      <c r="I417">
        <v>917</v>
      </c>
      <c r="J417">
        <v>912</v>
      </c>
      <c r="K417">
        <v>903</v>
      </c>
      <c r="L417" s="5">
        <v>44611</v>
      </c>
      <c r="M417" s="5">
        <v>44625</v>
      </c>
      <c r="N417" s="5">
        <v>44590</v>
      </c>
      <c r="O417" s="5">
        <v>44485</v>
      </c>
      <c r="P417" s="56">
        <v>44513</v>
      </c>
      <c r="Q417" s="39">
        <f>RANK(E417,$E$3:$E$1048576)</f>
        <v>412</v>
      </c>
      <c r="R417" s="2">
        <f>VLOOKUP(C417,Quals!$A$25:$C$45,3,FALSE)</f>
        <v>1152</v>
      </c>
      <c r="S417" s="2" t="str">
        <f>IF(OR(AND(G417&gt;=R417,L417&gt;=Quals!$F$3,L417&lt;=Quals!$H$3), OR(AND(H417&gt;=R417,M417&gt;=Quals!$F$3,M417&lt;=Quals!$H$3), OR(AND(I417&gt;=R417,N417&gt;=Quals!$F$3,N417&lt;=Quals!$H$3), OR(AND(J417&gt;=R417,O417&gt;=Quals!$F$3,O417&lt;=Quals!$H$3), OR(AND(K417&gt;=R417,P417&gt;=Quals!$F$3,P417&lt;=Quals!$H$3)))))),"Q","")</f>
        <v/>
      </c>
      <c r="T417" s="1" t="str">
        <f>IF(AND(S417 = "Q", IF(ISNA(VLOOKUP((B417&amp;C417),Autos!C:C,1,FALSE)), "Not in Auto",)),"Check", "No need")</f>
        <v>No need</v>
      </c>
    </row>
    <row r="418" spans="1:20" x14ac:dyDescent="0.2">
      <c r="A418" t="str">
        <f t="shared" si="6"/>
        <v>Julia BOURKEhammer-throw</v>
      </c>
      <c r="B418" t="s">
        <v>467</v>
      </c>
      <c r="C418" s="5" t="s">
        <v>42</v>
      </c>
      <c r="D418" s="5">
        <v>35938</v>
      </c>
      <c r="E418">
        <v>937</v>
      </c>
      <c r="F418" s="2">
        <v>3</v>
      </c>
      <c r="G418">
        <v>945</v>
      </c>
      <c r="H418">
        <v>937</v>
      </c>
      <c r="I418">
        <v>925</v>
      </c>
      <c r="J418">
        <v>929</v>
      </c>
      <c r="K418">
        <v>916</v>
      </c>
      <c r="L418" s="5">
        <v>44316</v>
      </c>
      <c r="M418" s="5">
        <v>44330</v>
      </c>
      <c r="N418" s="5">
        <v>44288</v>
      </c>
      <c r="O418" s="5">
        <v>44282</v>
      </c>
      <c r="P418" s="56">
        <v>44295</v>
      </c>
      <c r="Q418" s="39">
        <f>RANK(E418,$E$3:$E$1048576)</f>
        <v>412</v>
      </c>
      <c r="R418" s="2">
        <f>VLOOKUP(C418,Quals!$A$25:$C$45,3,FALSE)</f>
        <v>1134</v>
      </c>
      <c r="S418" s="2" t="str">
        <f>IF(OR(AND(G418&gt;=R418,L418&gt;=Quals!$F$3,L418&lt;=Quals!$H$3), OR(AND(H418&gt;=R418,M418&gt;=Quals!$F$3,M418&lt;=Quals!$H$3), OR(AND(I418&gt;=R418,N418&gt;=Quals!$F$3,N418&lt;=Quals!$H$3), OR(AND(J418&gt;=R418,O418&gt;=Quals!$F$3,O418&lt;=Quals!$H$3), OR(AND(K418&gt;=R418,P418&gt;=Quals!$F$3,P418&lt;=Quals!$H$3)))))),"Q","")</f>
        <v/>
      </c>
      <c r="T418" s="1" t="str">
        <f>IF(AND(S418 = "Q", IF(ISNA(VLOOKUP((B418&amp;C418),Autos!C:C,1,FALSE)), "Not in Auto",)),"Check", "No need")</f>
        <v>No need</v>
      </c>
    </row>
    <row r="419" spans="1:20" x14ac:dyDescent="0.2">
      <c r="A419" t="str">
        <f t="shared" si="6"/>
        <v>Cassandra WANG LECOUTEUR200m</v>
      </c>
      <c r="B419" t="s">
        <v>5026</v>
      </c>
      <c r="C419" s="5" t="s">
        <v>25</v>
      </c>
      <c r="D419" s="5">
        <v>1999</v>
      </c>
      <c r="E419">
        <v>936</v>
      </c>
      <c r="F419" s="2">
        <v>52</v>
      </c>
      <c r="G419">
        <v>951</v>
      </c>
      <c r="H419">
        <v>954</v>
      </c>
      <c r="I419">
        <v>931</v>
      </c>
      <c r="J419">
        <v>933</v>
      </c>
      <c r="K419">
        <v>899</v>
      </c>
      <c r="L419" s="5">
        <v>44583</v>
      </c>
      <c r="M419" s="5">
        <v>44602</v>
      </c>
      <c r="N419" s="5">
        <v>44285</v>
      </c>
      <c r="O419" s="5">
        <v>44617</v>
      </c>
      <c r="P419" s="56">
        <v>44618</v>
      </c>
      <c r="Q419" s="39">
        <f>RANK(E419,$E$3:$E$1048576)</f>
        <v>417</v>
      </c>
      <c r="R419" s="2">
        <f>VLOOKUP(C419,Quals!$A$25:$C$45,3,FALSE)</f>
        <v>1155</v>
      </c>
      <c r="S419" s="2" t="str">
        <f>IF(OR(AND(G419&gt;=R419,L419&gt;=Quals!$F$3,L419&lt;=Quals!$H$3), OR(AND(H419&gt;=R419,M419&gt;=Quals!$F$3,M419&lt;=Quals!$H$3), OR(AND(I419&gt;=R419,N419&gt;=Quals!$F$3,N419&lt;=Quals!$H$3), OR(AND(J419&gt;=R419,O419&gt;=Quals!$F$3,O419&lt;=Quals!$H$3), OR(AND(K419&gt;=R419,P419&gt;=Quals!$F$3,P419&lt;=Quals!$H$3)))))),"Q","")</f>
        <v/>
      </c>
      <c r="T419" s="1" t="str">
        <f>IF(AND(S419 = "Q", IF(ISNA(VLOOKUP((B419&amp;C419),Autos!C:C,1,FALSE)), "Not in Auto",)),"Check", "No need")</f>
        <v>No need</v>
      </c>
    </row>
    <row r="420" spans="1:20" x14ac:dyDescent="0.2">
      <c r="A420" t="str">
        <f t="shared" si="6"/>
        <v>Molly SEWELL1500m</v>
      </c>
      <c r="B420" t="s">
        <v>290</v>
      </c>
      <c r="C420" s="5" t="s">
        <v>28</v>
      </c>
      <c r="D420" s="5">
        <v>44701</v>
      </c>
      <c r="E420">
        <v>936</v>
      </c>
      <c r="F420" s="2">
        <v>25</v>
      </c>
      <c r="G420">
        <v>977</v>
      </c>
      <c r="H420">
        <v>944</v>
      </c>
      <c r="I420">
        <v>940</v>
      </c>
      <c r="J420">
        <v>895</v>
      </c>
      <c r="K420">
        <v>892</v>
      </c>
      <c r="L420" s="5">
        <v>44303</v>
      </c>
      <c r="M420" s="5">
        <v>44626</v>
      </c>
      <c r="N420" s="5">
        <v>44489</v>
      </c>
      <c r="O420" s="5">
        <v>44486</v>
      </c>
      <c r="P420" s="56">
        <v>44604</v>
      </c>
      <c r="Q420" s="39">
        <f>RANK(E420,$E$3:$E$1048576)</f>
        <v>417</v>
      </c>
      <c r="R420" s="2">
        <f>VLOOKUP(C420,Quals!$A$25:$C$45,3,FALSE)</f>
        <v>1172</v>
      </c>
      <c r="S420" s="2" t="str">
        <f>IF(OR(AND(G420&gt;=R420,L420&gt;=Quals!$F$3,L420&lt;=Quals!$H$3), OR(AND(H420&gt;=R420,M420&gt;=Quals!$F$3,M420&lt;=Quals!$H$3), OR(AND(I420&gt;=R420,N420&gt;=Quals!$F$3,N420&lt;=Quals!$H$3), OR(AND(J420&gt;=R420,O420&gt;=Quals!$F$3,O420&lt;=Quals!$H$3), OR(AND(K420&gt;=R420,P420&gt;=Quals!$F$3,P420&lt;=Quals!$H$3)))))),"Q","")</f>
        <v/>
      </c>
      <c r="T420" s="1" t="str">
        <f>IF(AND(S420 = "Q", IF(ISNA(VLOOKUP((B420&amp;C420),Autos!C:C,1,FALSE)), "Not in Auto",)),"Check", "No need")</f>
        <v>No need</v>
      </c>
    </row>
    <row r="421" spans="1:20" x14ac:dyDescent="0.2">
      <c r="A421" t="str">
        <f t="shared" si="6"/>
        <v>Delta AMIDZOVSKI100m</v>
      </c>
      <c r="B421" t="s">
        <v>157</v>
      </c>
      <c r="C421" s="5" t="s">
        <v>2</v>
      </c>
      <c r="D421" s="5">
        <v>38952</v>
      </c>
      <c r="E421">
        <v>935</v>
      </c>
      <c r="F421" s="2">
        <v>78</v>
      </c>
      <c r="G421">
        <v>964</v>
      </c>
      <c r="H421">
        <v>943</v>
      </c>
      <c r="I421">
        <v>945</v>
      </c>
      <c r="J421">
        <v>943</v>
      </c>
      <c r="K421">
        <v>853</v>
      </c>
      <c r="L421" s="5">
        <v>44618</v>
      </c>
      <c r="M421" s="5">
        <v>44541</v>
      </c>
      <c r="N421" s="5">
        <v>44618</v>
      </c>
      <c r="O421" s="5">
        <v>44541</v>
      </c>
      <c r="P421" s="56">
        <v>44569</v>
      </c>
      <c r="Q421" s="39">
        <f>RANK(E421,$E$3:$E$1048576)</f>
        <v>419</v>
      </c>
      <c r="R421" s="2">
        <f>VLOOKUP(C421,Quals!$A$25:$C$45,3,FALSE)</f>
        <v>1167</v>
      </c>
      <c r="S421" s="2" t="str">
        <f>IF(OR(AND(G421&gt;=R421,L421&gt;=Quals!$F$3,L421&lt;=Quals!$H$3), OR(AND(H421&gt;=R421,M421&gt;=Quals!$F$3,M421&lt;=Quals!$H$3), OR(AND(I421&gt;=R421,N421&gt;=Quals!$F$3,N421&lt;=Quals!$H$3), OR(AND(J421&gt;=R421,O421&gt;=Quals!$F$3,O421&lt;=Quals!$H$3), OR(AND(K421&gt;=R421,P421&gt;=Quals!$F$3,P421&lt;=Quals!$H$3)))))),"Q","")</f>
        <v/>
      </c>
      <c r="T421" s="1" t="str">
        <f>IF(AND(S421 = "Q", IF(ISNA(VLOOKUP((B421&amp;C421),Autos!C:C,1,FALSE)), "Not in Auto",)),"Check", "No need")</f>
        <v>No need</v>
      </c>
    </row>
    <row r="422" spans="1:20" x14ac:dyDescent="0.2">
      <c r="A422" t="str">
        <f t="shared" si="6"/>
        <v>Abigail STEVANOVIC100mh</v>
      </c>
      <c r="B422" t="s">
        <v>350</v>
      </c>
      <c r="C422" t="s">
        <v>32</v>
      </c>
      <c r="D422" s="5">
        <v>37957</v>
      </c>
      <c r="E422">
        <v>935</v>
      </c>
      <c r="F422" s="2">
        <v>21</v>
      </c>
      <c r="G422">
        <v>971</v>
      </c>
      <c r="H422">
        <v>929</v>
      </c>
      <c r="I422">
        <v>933</v>
      </c>
      <c r="J422">
        <v>929</v>
      </c>
      <c r="K422">
        <v>907</v>
      </c>
      <c r="L422" s="5">
        <v>44299</v>
      </c>
      <c r="M422" s="5">
        <v>44310</v>
      </c>
      <c r="N422" s="5">
        <v>44299</v>
      </c>
      <c r="O422" s="5">
        <v>44304</v>
      </c>
      <c r="P422" s="56">
        <v>44590</v>
      </c>
      <c r="Q422" s="39">
        <f>RANK(E422,$E$3:$E$1048576)</f>
        <v>419</v>
      </c>
      <c r="R422" s="2">
        <f>VLOOKUP(C422,Quals!$A$25:$C$45,3,FALSE)</f>
        <v>1171</v>
      </c>
      <c r="S422" s="2" t="str">
        <f>IF(OR(AND(G422&gt;=R422,L422&gt;=Quals!$F$3,L422&lt;=Quals!$H$3), OR(AND(H422&gt;=R422,M422&gt;=Quals!$F$3,M422&lt;=Quals!$H$3), OR(AND(I422&gt;=R422,N422&gt;=Quals!$F$3,N422&lt;=Quals!$H$3), OR(AND(J422&gt;=R422,O422&gt;=Quals!$F$3,O422&lt;=Quals!$H$3), OR(AND(K422&gt;=R422,P422&gt;=Quals!$F$3,P422&lt;=Quals!$H$3)))))),"Q","")</f>
        <v/>
      </c>
      <c r="T422" s="1" t="str">
        <f>IF(AND(S422 = "Q", IF(ISNA(VLOOKUP((B422&amp;C422),Autos!C:C,1,FALSE)), "Not in Auto",)),"Check", "No need")</f>
        <v>No need</v>
      </c>
    </row>
    <row r="423" spans="1:20" x14ac:dyDescent="0.2">
      <c r="A423" t="str">
        <f t="shared" si="6"/>
        <v>Corinna MINKOlong-jump</v>
      </c>
      <c r="B423" t="s">
        <v>380</v>
      </c>
      <c r="C423" s="5" t="s">
        <v>37</v>
      </c>
      <c r="D423" s="5">
        <v>32855</v>
      </c>
      <c r="E423">
        <v>935</v>
      </c>
      <c r="F423" s="2">
        <v>25</v>
      </c>
      <c r="G423">
        <v>970</v>
      </c>
      <c r="H423">
        <v>962</v>
      </c>
      <c r="I423">
        <v>912</v>
      </c>
      <c r="J423">
        <v>899</v>
      </c>
      <c r="K423">
        <v>901</v>
      </c>
      <c r="L423" s="5">
        <v>44520</v>
      </c>
      <c r="M423" s="5">
        <v>44273</v>
      </c>
      <c r="N423" s="5">
        <v>44617</v>
      </c>
      <c r="O423" s="5">
        <v>44597</v>
      </c>
      <c r="P423" s="56">
        <v>44541</v>
      </c>
      <c r="Q423" s="39">
        <f>RANK(E423,$E$3:$E$1048576)</f>
        <v>419</v>
      </c>
      <c r="R423" s="2">
        <f>VLOOKUP(C423,Quals!$A$25:$C$45,3,FALSE)</f>
        <v>1178</v>
      </c>
      <c r="S423" s="2" t="str">
        <f>IF(OR(AND(G423&gt;=R423,L423&gt;=Quals!$F$3,L423&lt;=Quals!$H$3), OR(AND(H423&gt;=R423,M423&gt;=Quals!$F$3,M423&lt;=Quals!$H$3), OR(AND(I423&gt;=R423,N423&gt;=Quals!$F$3,N423&lt;=Quals!$H$3), OR(AND(J423&gt;=R423,O423&gt;=Quals!$F$3,O423&lt;=Quals!$H$3), OR(AND(K423&gt;=R423,P423&gt;=Quals!$F$3,P423&lt;=Quals!$H$3)))))),"Q","")</f>
        <v/>
      </c>
      <c r="T423" s="1" t="str">
        <f>IF(AND(S423 = "Q", IF(ISNA(VLOOKUP((B423&amp;C423),Autos!C:C,1,FALSE)), "Not in Auto",)),"Check", "No need")</f>
        <v>No need</v>
      </c>
    </row>
    <row r="424" spans="1:20" x14ac:dyDescent="0.2">
      <c r="A424" t="str">
        <f t="shared" si="6"/>
        <v>Elly BUCKHOLZ200m</v>
      </c>
      <c r="B424" t="s">
        <v>129</v>
      </c>
      <c r="C424" s="6" t="s">
        <v>25</v>
      </c>
      <c r="D424" s="5">
        <v>37181</v>
      </c>
      <c r="E424">
        <v>934</v>
      </c>
      <c r="F424" s="2">
        <v>53</v>
      </c>
      <c r="G424">
        <v>915</v>
      </c>
      <c r="H424">
        <v>949</v>
      </c>
      <c r="I424">
        <v>929</v>
      </c>
      <c r="J424">
        <v>921</v>
      </c>
      <c r="K424">
        <v>912</v>
      </c>
      <c r="L424" s="5">
        <v>44282</v>
      </c>
      <c r="M424" s="5">
        <v>44583</v>
      </c>
      <c r="N424" s="5">
        <v>44549</v>
      </c>
      <c r="O424" s="5">
        <v>44611</v>
      </c>
      <c r="P424" s="56">
        <v>44597</v>
      </c>
      <c r="Q424" s="39">
        <f>RANK(E424,$E$3:$E$1048576)</f>
        <v>422</v>
      </c>
      <c r="R424" s="2">
        <f>VLOOKUP(C424,Quals!$A$25:$C$45,3,FALSE)</f>
        <v>1155</v>
      </c>
      <c r="S424" s="2" t="str">
        <f>IF(OR(AND(G424&gt;=R424,L424&gt;=Quals!$F$3,L424&lt;=Quals!$H$3), OR(AND(H424&gt;=R424,M424&gt;=Quals!$F$3,M424&lt;=Quals!$H$3), OR(AND(I424&gt;=R424,N424&gt;=Quals!$F$3,N424&lt;=Quals!$H$3), OR(AND(J424&gt;=R424,O424&gt;=Quals!$F$3,O424&lt;=Quals!$H$3), OR(AND(K424&gt;=R424,P424&gt;=Quals!$F$3,P424&lt;=Quals!$H$3)))))),"Q","")</f>
        <v/>
      </c>
      <c r="T424" s="1" t="str">
        <f>IF(AND(S424 = "Q", IF(ISNA(VLOOKUP((B424&amp;C424),Autos!C:C,1,FALSE)), "Not in Auto",)),"Check", "No need")</f>
        <v>No need</v>
      </c>
    </row>
    <row r="425" spans="1:20" x14ac:dyDescent="0.2">
      <c r="A425" t="str">
        <f t="shared" si="6"/>
        <v>Violet OWEN1500m</v>
      </c>
      <c r="B425" t="s">
        <v>930</v>
      </c>
      <c r="C425" s="6" t="s">
        <v>28</v>
      </c>
      <c r="D425" s="5">
        <v>44824</v>
      </c>
      <c r="E425">
        <v>934</v>
      </c>
      <c r="F425" s="2">
        <v>26</v>
      </c>
      <c r="G425">
        <v>961</v>
      </c>
      <c r="H425">
        <v>921</v>
      </c>
      <c r="I425">
        <v>920</v>
      </c>
      <c r="J425">
        <v>900</v>
      </c>
      <c r="K425">
        <v>902</v>
      </c>
      <c r="L425" s="5">
        <v>44611</v>
      </c>
      <c r="M425" s="5">
        <v>44552</v>
      </c>
      <c r="N425" s="5">
        <v>44625</v>
      </c>
      <c r="O425" s="5">
        <v>44582</v>
      </c>
      <c r="P425" s="56">
        <v>44569</v>
      </c>
      <c r="Q425" s="39">
        <f>RANK(E425,$E$3:$E$1048576)</f>
        <v>422</v>
      </c>
      <c r="R425" s="2">
        <f>VLOOKUP(C425,Quals!$A$25:$C$45,3,FALSE)</f>
        <v>1172</v>
      </c>
      <c r="S425" s="2" t="str">
        <f>IF(OR(AND(G425&gt;=R425,L425&gt;=Quals!$F$3,L425&lt;=Quals!$H$3), OR(AND(H425&gt;=R425,M425&gt;=Quals!$F$3,M425&lt;=Quals!$H$3), OR(AND(I425&gt;=R425,N425&gt;=Quals!$F$3,N425&lt;=Quals!$H$3), OR(AND(J425&gt;=R425,O425&gt;=Quals!$F$3,O425&lt;=Quals!$H$3), OR(AND(K425&gt;=R425,P425&gt;=Quals!$F$3,P425&lt;=Quals!$H$3)))))),"Q","")</f>
        <v/>
      </c>
      <c r="T425" s="1" t="str">
        <f>IF(AND(S425 = "Q", IF(ISNA(VLOOKUP((B425&amp;C425),Autos!C:C,1,FALSE)), "Not in Auto",)),"Check", "No need")</f>
        <v>No need</v>
      </c>
    </row>
    <row r="426" spans="1:20" x14ac:dyDescent="0.2">
      <c r="A426" t="str">
        <f t="shared" si="6"/>
        <v>Annabel KITTO1500m</v>
      </c>
      <c r="B426" t="s">
        <v>931</v>
      </c>
      <c r="C426" s="5" t="s">
        <v>28</v>
      </c>
      <c r="D426" s="5">
        <v>34683</v>
      </c>
      <c r="E426">
        <v>934</v>
      </c>
      <c r="F426" s="2">
        <v>27</v>
      </c>
      <c r="G426">
        <v>957</v>
      </c>
      <c r="H426">
        <v>928</v>
      </c>
      <c r="I426">
        <v>933</v>
      </c>
      <c r="J426">
        <v>926</v>
      </c>
      <c r="K426">
        <v>893</v>
      </c>
      <c r="L426" s="5">
        <v>44611</v>
      </c>
      <c r="M426" s="5">
        <v>44590</v>
      </c>
      <c r="N426" s="5">
        <v>44301</v>
      </c>
      <c r="O426" s="5">
        <v>44630</v>
      </c>
      <c r="P426" s="56">
        <v>44281</v>
      </c>
      <c r="Q426" s="39">
        <f>RANK(E426,$E$3:$E$1048576)</f>
        <v>422</v>
      </c>
      <c r="R426" s="2">
        <f>VLOOKUP(C426,Quals!$A$25:$C$45,3,FALSE)</f>
        <v>1172</v>
      </c>
      <c r="S426" s="2" t="str">
        <f>IF(OR(AND(G426&gt;=R426,L426&gt;=Quals!$F$3,L426&lt;=Quals!$H$3), OR(AND(H426&gt;=R426,M426&gt;=Quals!$F$3,M426&lt;=Quals!$H$3), OR(AND(I426&gt;=R426,N426&gt;=Quals!$F$3,N426&lt;=Quals!$H$3), OR(AND(J426&gt;=R426,O426&gt;=Quals!$F$3,O426&lt;=Quals!$H$3), OR(AND(K426&gt;=R426,P426&gt;=Quals!$F$3,P426&lt;=Quals!$H$3)))))),"Q","")</f>
        <v/>
      </c>
      <c r="T426" s="1" t="str">
        <f>IF(AND(S426 = "Q", IF(ISNA(VLOOKUP((B426&amp;C426),Autos!C:C,1,FALSE)), "Not in Auto",)),"Check", "No need")</f>
        <v>No need</v>
      </c>
    </row>
    <row r="427" spans="1:20" x14ac:dyDescent="0.2">
      <c r="A427" t="str">
        <f t="shared" si="6"/>
        <v>Gabriella TAYLOR100m</v>
      </c>
      <c r="B427" t="s">
        <v>5265</v>
      </c>
      <c r="C427" s="5" t="s">
        <v>2</v>
      </c>
      <c r="D427" s="5">
        <v>44701</v>
      </c>
      <c r="E427">
        <v>933</v>
      </c>
      <c r="F427" s="2">
        <v>79</v>
      </c>
      <c r="G427">
        <v>972</v>
      </c>
      <c r="H427">
        <v>936</v>
      </c>
      <c r="I427">
        <v>929</v>
      </c>
      <c r="J427">
        <v>908</v>
      </c>
      <c r="K427">
        <v>907</v>
      </c>
      <c r="L427" s="5">
        <v>44632</v>
      </c>
      <c r="M427" s="5">
        <v>44618</v>
      </c>
      <c r="N427" s="5">
        <v>44618</v>
      </c>
      <c r="O427" s="5">
        <v>44541</v>
      </c>
      <c r="P427" s="56">
        <v>44610</v>
      </c>
      <c r="Q427" s="39">
        <f>RANK(E427,$E$3:$E$1048576)</f>
        <v>425</v>
      </c>
      <c r="R427" s="2">
        <f>VLOOKUP(C427,Quals!$A$25:$C$45,3,FALSE)</f>
        <v>1167</v>
      </c>
      <c r="S427" s="2" t="str">
        <f>IF(OR(AND(G427&gt;=R427,L427&gt;=Quals!$F$3,L427&lt;=Quals!$H$3), OR(AND(H427&gt;=R427,M427&gt;=Quals!$F$3,M427&lt;=Quals!$H$3), OR(AND(I427&gt;=R427,N427&gt;=Quals!$F$3,N427&lt;=Quals!$H$3), OR(AND(J427&gt;=R427,O427&gt;=Quals!$F$3,O427&lt;=Quals!$H$3), OR(AND(K427&gt;=R427,P427&gt;=Quals!$F$3,P427&lt;=Quals!$H$3)))))),"Q","")</f>
        <v/>
      </c>
      <c r="T427" s="1" t="str">
        <f>IF(AND(S427 = "Q", IF(ISNA(VLOOKUP((B427&amp;C427),Autos!C:C,1,FALSE)), "Not in Auto",)),"Check", "No need")</f>
        <v>No need</v>
      </c>
    </row>
    <row r="428" spans="1:20" x14ac:dyDescent="0.2">
      <c r="A428" t="str">
        <f t="shared" si="6"/>
        <v>Alysse PRIDDIS200m</v>
      </c>
      <c r="B428" t="s">
        <v>196</v>
      </c>
      <c r="C428" s="5" t="s">
        <v>25</v>
      </c>
      <c r="D428" s="5">
        <v>31646</v>
      </c>
      <c r="E428">
        <v>933</v>
      </c>
      <c r="F428" s="2">
        <v>54</v>
      </c>
      <c r="G428">
        <v>947</v>
      </c>
      <c r="H428">
        <v>932</v>
      </c>
      <c r="I428">
        <v>917</v>
      </c>
      <c r="J428">
        <v>912</v>
      </c>
      <c r="K428">
        <v>911</v>
      </c>
      <c r="L428" s="5">
        <v>44287</v>
      </c>
      <c r="M428" s="5">
        <v>44512</v>
      </c>
      <c r="N428" s="5">
        <v>44612</v>
      </c>
      <c r="O428" s="5">
        <v>44491</v>
      </c>
      <c r="P428" s="56">
        <v>44547</v>
      </c>
      <c r="Q428" s="39">
        <f>RANK(E428,$E$3:$E$1048576)</f>
        <v>425</v>
      </c>
      <c r="R428" s="2">
        <f>VLOOKUP(C428,Quals!$A$25:$C$45,3,FALSE)</f>
        <v>1155</v>
      </c>
      <c r="S428" s="2" t="str">
        <f>IF(OR(AND(G428&gt;=R428,L428&gt;=Quals!$F$3,L428&lt;=Quals!$H$3), OR(AND(H428&gt;=R428,M428&gt;=Quals!$F$3,M428&lt;=Quals!$H$3), OR(AND(I428&gt;=R428,N428&gt;=Quals!$F$3,N428&lt;=Quals!$H$3), OR(AND(J428&gt;=R428,O428&gt;=Quals!$F$3,O428&lt;=Quals!$H$3), OR(AND(K428&gt;=R428,P428&gt;=Quals!$F$3,P428&lt;=Quals!$H$3)))))),"Q","")</f>
        <v/>
      </c>
      <c r="T428" s="1" t="str">
        <f>IF(AND(S428 = "Q", IF(ISNA(VLOOKUP((B428&amp;C428),Autos!C:C,1,FALSE)), "Not in Auto",)),"Check", "No need")</f>
        <v>No need</v>
      </c>
    </row>
    <row r="429" spans="1:20" x14ac:dyDescent="0.2">
      <c r="A429" t="str">
        <f t="shared" si="6"/>
        <v>Kiara FLAVEL800m</v>
      </c>
      <c r="B429" t="s">
        <v>257</v>
      </c>
      <c r="C429" s="6" t="s">
        <v>27</v>
      </c>
      <c r="D429" s="5">
        <v>44701</v>
      </c>
      <c r="E429">
        <v>933</v>
      </c>
      <c r="F429" s="2">
        <v>29</v>
      </c>
      <c r="G429">
        <v>983</v>
      </c>
      <c r="H429">
        <v>973</v>
      </c>
      <c r="I429">
        <v>934</v>
      </c>
      <c r="J429">
        <v>889</v>
      </c>
      <c r="K429">
        <v>860</v>
      </c>
      <c r="L429" s="5">
        <v>44305</v>
      </c>
      <c r="M429" s="5">
        <v>44600</v>
      </c>
      <c r="N429" s="5">
        <v>44618</v>
      </c>
      <c r="O429" s="5">
        <v>44304</v>
      </c>
      <c r="P429" s="56">
        <v>44581</v>
      </c>
      <c r="Q429" s="39">
        <f>RANK(E429,$E$3:$E$1048576)</f>
        <v>425</v>
      </c>
      <c r="R429" s="2">
        <f>VLOOKUP(C429,Quals!$A$25:$C$45,3,FALSE)</f>
        <v>1171</v>
      </c>
      <c r="S429" s="2" t="str">
        <f>IF(OR(AND(G429&gt;=R429,L429&gt;=Quals!$F$3,L429&lt;=Quals!$H$3), OR(AND(H429&gt;=R429,M429&gt;=Quals!$F$3,M429&lt;=Quals!$H$3), OR(AND(I429&gt;=R429,N429&gt;=Quals!$F$3,N429&lt;=Quals!$H$3), OR(AND(J429&gt;=R429,O429&gt;=Quals!$F$3,O429&lt;=Quals!$H$3), OR(AND(K429&gt;=R429,P429&gt;=Quals!$F$3,P429&lt;=Quals!$H$3)))))),"Q","")</f>
        <v/>
      </c>
      <c r="T429" s="1" t="str">
        <f>IF(AND(S429 = "Q", IF(ISNA(VLOOKUP((B429&amp;C429),Autos!C:C,1,FALSE)), "Not in Auto",)),"Check", "No need")</f>
        <v>No need</v>
      </c>
    </row>
    <row r="430" spans="1:20" x14ac:dyDescent="0.2">
      <c r="A430" t="str">
        <f t="shared" si="6"/>
        <v>Tayissa BUCHANAN800m</v>
      </c>
      <c r="B430" t="s">
        <v>253</v>
      </c>
      <c r="C430" s="5" t="s">
        <v>27</v>
      </c>
      <c r="D430" s="5">
        <v>44732</v>
      </c>
      <c r="E430">
        <v>933</v>
      </c>
      <c r="F430" s="2">
        <v>30</v>
      </c>
      <c r="G430">
        <v>979</v>
      </c>
      <c r="H430">
        <v>940</v>
      </c>
      <c r="I430">
        <v>933</v>
      </c>
      <c r="J430">
        <v>912</v>
      </c>
      <c r="K430">
        <v>885</v>
      </c>
      <c r="L430" s="5">
        <v>44619</v>
      </c>
      <c r="M430" s="5">
        <v>44589</v>
      </c>
      <c r="N430" s="5">
        <v>44301</v>
      </c>
      <c r="O430" s="5">
        <v>44540</v>
      </c>
      <c r="P430" s="56">
        <v>44300</v>
      </c>
      <c r="Q430" s="39">
        <f>RANK(E430,$E$3:$E$1048576)</f>
        <v>425</v>
      </c>
      <c r="R430" s="2">
        <f>VLOOKUP(C430,Quals!$A$25:$C$45,3,FALSE)</f>
        <v>1171</v>
      </c>
      <c r="S430" s="2" t="str">
        <f>IF(OR(AND(G430&gt;=R430,L430&gt;=Quals!$F$3,L430&lt;=Quals!$H$3), OR(AND(H430&gt;=R430,M430&gt;=Quals!$F$3,M430&lt;=Quals!$H$3), OR(AND(I430&gt;=R430,N430&gt;=Quals!$F$3,N430&lt;=Quals!$H$3), OR(AND(J430&gt;=R430,O430&gt;=Quals!$F$3,O430&lt;=Quals!$H$3), OR(AND(K430&gt;=R430,P430&gt;=Quals!$F$3,P430&lt;=Quals!$H$3)))))),"Q","")</f>
        <v/>
      </c>
      <c r="T430" s="1" t="str">
        <f>IF(AND(S430 = "Q", IF(ISNA(VLOOKUP((B430&amp;C430),Autos!C:C,1,FALSE)), "Not in Auto",)),"Check", "No need")</f>
        <v>No need</v>
      </c>
    </row>
    <row r="431" spans="1:20" x14ac:dyDescent="0.2">
      <c r="A431" t="str">
        <f t="shared" si="6"/>
        <v>Eleanor BENSON1500m</v>
      </c>
      <c r="B431" t="s">
        <v>320</v>
      </c>
      <c r="C431" s="5" t="s">
        <v>28</v>
      </c>
      <c r="D431" s="5">
        <v>33246</v>
      </c>
      <c r="E431">
        <v>933</v>
      </c>
      <c r="F431" s="2">
        <v>28</v>
      </c>
      <c r="G431">
        <v>991</v>
      </c>
      <c r="H431">
        <v>966</v>
      </c>
      <c r="I431">
        <v>920</v>
      </c>
      <c r="J431">
        <v>894</v>
      </c>
      <c r="K431">
        <v>880</v>
      </c>
      <c r="L431" s="5">
        <v>44301</v>
      </c>
      <c r="M431" s="5">
        <v>44520</v>
      </c>
      <c r="N431" s="5">
        <v>44287</v>
      </c>
      <c r="O431" s="5">
        <v>44600</v>
      </c>
      <c r="P431" s="56">
        <v>44610</v>
      </c>
      <c r="Q431" s="39">
        <f>RANK(E431,$E$3:$E$1048576)</f>
        <v>425</v>
      </c>
      <c r="R431" s="2">
        <f>VLOOKUP(C431,Quals!$A$25:$C$45,3,FALSE)</f>
        <v>1172</v>
      </c>
      <c r="S431" s="2" t="str">
        <f>IF(OR(AND(G431&gt;=R431,L431&gt;=Quals!$F$3,L431&lt;=Quals!$H$3), OR(AND(H431&gt;=R431,M431&gt;=Quals!$F$3,M431&lt;=Quals!$H$3), OR(AND(I431&gt;=R431,N431&gt;=Quals!$F$3,N431&lt;=Quals!$H$3), OR(AND(J431&gt;=R431,O431&gt;=Quals!$F$3,O431&lt;=Quals!$H$3), OR(AND(K431&gt;=R431,P431&gt;=Quals!$F$3,P431&lt;=Quals!$H$3)))))),"Q","")</f>
        <v/>
      </c>
      <c r="T431" s="1" t="str">
        <f>IF(AND(S431 = "Q", IF(ISNA(VLOOKUP((B431&amp;C431),Autos!C:C,1,FALSE)), "Not in Auto",)),"Check", "No need")</f>
        <v>No need</v>
      </c>
    </row>
    <row r="432" spans="1:20" x14ac:dyDescent="0.2">
      <c r="A432" t="str">
        <f t="shared" si="6"/>
        <v>Gabrielle TOTH1500m</v>
      </c>
      <c r="B432" t="s">
        <v>874</v>
      </c>
      <c r="C432" s="5" t="s">
        <v>28</v>
      </c>
      <c r="D432" s="5">
        <v>44581</v>
      </c>
      <c r="E432">
        <v>933</v>
      </c>
      <c r="F432" s="2">
        <v>29</v>
      </c>
      <c r="G432">
        <v>938</v>
      </c>
      <c r="H432">
        <v>936</v>
      </c>
      <c r="I432">
        <v>935</v>
      </c>
      <c r="J432">
        <v>933</v>
      </c>
      <c r="K432">
        <v>915</v>
      </c>
      <c r="L432" s="5">
        <v>44625</v>
      </c>
      <c r="M432" s="5">
        <v>44331</v>
      </c>
      <c r="N432" s="5">
        <v>44302</v>
      </c>
      <c r="O432" s="5">
        <v>44317</v>
      </c>
      <c r="P432" s="56">
        <v>44275</v>
      </c>
      <c r="Q432" s="39">
        <f>RANK(E432,$E$3:$E$1048576)</f>
        <v>425</v>
      </c>
      <c r="R432" s="2">
        <f>VLOOKUP(C432,Quals!$A$25:$C$45,3,FALSE)</f>
        <v>1172</v>
      </c>
      <c r="S432" s="2" t="str">
        <f>IF(OR(AND(G432&gt;=R432,L432&gt;=Quals!$F$3,L432&lt;=Quals!$H$3), OR(AND(H432&gt;=R432,M432&gt;=Quals!$F$3,M432&lt;=Quals!$H$3), OR(AND(I432&gt;=R432,N432&gt;=Quals!$F$3,N432&lt;=Quals!$H$3), OR(AND(J432&gt;=R432,O432&gt;=Quals!$F$3,O432&lt;=Quals!$H$3), OR(AND(K432&gt;=R432,P432&gt;=Quals!$F$3,P432&lt;=Quals!$H$3)))))),"Q","")</f>
        <v/>
      </c>
      <c r="T432" s="1" t="str">
        <f>IF(AND(S432 = "Q", IF(ISNA(VLOOKUP((B432&amp;C432),Autos!C:C,1,FALSE)), "Not in Auto",)),"Check", "No need")</f>
        <v>No need</v>
      </c>
    </row>
    <row r="433" spans="1:20" x14ac:dyDescent="0.2">
      <c r="A433" t="str">
        <f t="shared" si="6"/>
        <v>Lara CHECKlong-jump</v>
      </c>
      <c r="B433" t="s">
        <v>386</v>
      </c>
      <c r="C433" s="5" t="s">
        <v>37</v>
      </c>
      <c r="D433" s="5">
        <v>44640</v>
      </c>
      <c r="E433">
        <v>933</v>
      </c>
      <c r="F433" s="2">
        <v>26</v>
      </c>
      <c r="G433">
        <v>925</v>
      </c>
      <c r="H433">
        <v>938</v>
      </c>
      <c r="I433">
        <v>923</v>
      </c>
      <c r="J433">
        <v>925</v>
      </c>
      <c r="K433">
        <v>927</v>
      </c>
      <c r="L433" s="5">
        <v>44542</v>
      </c>
      <c r="M433" s="5">
        <v>44604</v>
      </c>
      <c r="N433" s="5">
        <v>44584</v>
      </c>
      <c r="O433" s="5">
        <v>44548</v>
      </c>
      <c r="P433" s="56">
        <v>44590</v>
      </c>
      <c r="Q433" s="39">
        <f>RANK(E433,$E$3:$E$1048576)</f>
        <v>425</v>
      </c>
      <c r="R433" s="2">
        <f>VLOOKUP(C433,Quals!$A$25:$C$45,3,FALSE)</f>
        <v>1178</v>
      </c>
      <c r="S433" s="2" t="str">
        <f>IF(OR(AND(G433&gt;=R433,L433&gt;=Quals!$F$3,L433&lt;=Quals!$H$3), OR(AND(H433&gt;=R433,M433&gt;=Quals!$F$3,M433&lt;=Quals!$H$3), OR(AND(I433&gt;=R433,N433&gt;=Quals!$F$3,N433&lt;=Quals!$H$3), OR(AND(J433&gt;=R433,O433&gt;=Quals!$F$3,O433&lt;=Quals!$H$3), OR(AND(K433&gt;=R433,P433&gt;=Quals!$F$3,P433&lt;=Quals!$H$3)))))),"Q","")</f>
        <v/>
      </c>
      <c r="T433" s="1" t="str">
        <f>IF(AND(S433 = "Q", IF(ISNA(VLOOKUP((B433&amp;C433),Autos!C:C,1,FALSE)), "Not in Auto",)),"Check", "No need")</f>
        <v>No need</v>
      </c>
    </row>
    <row r="434" spans="1:20" x14ac:dyDescent="0.2">
      <c r="A434" t="str">
        <f t="shared" si="6"/>
        <v>Liliana HACKETT100m</v>
      </c>
      <c r="B434" t="s">
        <v>169</v>
      </c>
      <c r="C434" s="6" t="s">
        <v>2</v>
      </c>
      <c r="D434" s="5">
        <v>44701</v>
      </c>
      <c r="E434">
        <v>932</v>
      </c>
      <c r="F434" s="2">
        <v>80</v>
      </c>
      <c r="G434">
        <v>958</v>
      </c>
      <c r="H434">
        <v>948</v>
      </c>
      <c r="I434">
        <v>913</v>
      </c>
      <c r="J434">
        <v>917</v>
      </c>
      <c r="K434">
        <v>902</v>
      </c>
      <c r="L434" s="5">
        <v>44548</v>
      </c>
      <c r="M434" s="5">
        <v>44534</v>
      </c>
      <c r="N434" s="5">
        <v>44625</v>
      </c>
      <c r="O434" s="5">
        <v>44485</v>
      </c>
      <c r="P434" s="56">
        <v>44506</v>
      </c>
      <c r="Q434" s="39">
        <f>RANK(E434,$E$3:$E$1048576)</f>
        <v>432</v>
      </c>
      <c r="R434" s="2">
        <f>VLOOKUP(C434,Quals!$A$25:$C$45,3,FALSE)</f>
        <v>1167</v>
      </c>
      <c r="S434" s="2" t="str">
        <f>IF(OR(AND(G434&gt;=R434,L434&gt;=Quals!$F$3,L434&lt;=Quals!$H$3), OR(AND(H434&gt;=R434,M434&gt;=Quals!$F$3,M434&lt;=Quals!$H$3), OR(AND(I434&gt;=R434,N434&gt;=Quals!$F$3,N434&lt;=Quals!$H$3), OR(AND(J434&gt;=R434,O434&gt;=Quals!$F$3,O434&lt;=Quals!$H$3), OR(AND(K434&gt;=R434,P434&gt;=Quals!$F$3,P434&lt;=Quals!$H$3)))))),"Q","")</f>
        <v/>
      </c>
      <c r="T434" s="1" t="str">
        <f>IF(AND(S434 = "Q", IF(ISNA(VLOOKUP((B434&amp;C434),Autos!C:C,1,FALSE)), "Not in Auto",)),"Check", "No need")</f>
        <v>No need</v>
      </c>
    </row>
    <row r="435" spans="1:20" x14ac:dyDescent="0.2">
      <c r="A435" t="str">
        <f t="shared" si="6"/>
        <v>Lily BAYES200m</v>
      </c>
      <c r="B435" t="s">
        <v>200</v>
      </c>
      <c r="C435" s="5" t="s">
        <v>25</v>
      </c>
      <c r="D435" s="5">
        <v>36416</v>
      </c>
      <c r="E435">
        <v>932</v>
      </c>
      <c r="F435" s="2">
        <v>55</v>
      </c>
      <c r="G435">
        <v>933</v>
      </c>
      <c r="H435">
        <v>936</v>
      </c>
      <c r="I435">
        <v>933</v>
      </c>
      <c r="J435">
        <v>912</v>
      </c>
      <c r="K435">
        <v>923</v>
      </c>
      <c r="L435" s="5">
        <v>44597</v>
      </c>
      <c r="M435" s="5">
        <v>44602</v>
      </c>
      <c r="N435" s="5">
        <v>44302</v>
      </c>
      <c r="O435" s="5">
        <v>44513</v>
      </c>
      <c r="P435" s="56">
        <v>44285</v>
      </c>
      <c r="Q435" s="39">
        <f>RANK(E435,$E$3:$E$1048576)</f>
        <v>432</v>
      </c>
      <c r="R435" s="2">
        <f>VLOOKUP(C435,Quals!$A$25:$C$45,3,FALSE)</f>
        <v>1155</v>
      </c>
      <c r="S435" s="2" t="str">
        <f>IF(OR(AND(G435&gt;=R435,L435&gt;=Quals!$F$3,L435&lt;=Quals!$H$3), OR(AND(H435&gt;=R435,M435&gt;=Quals!$F$3,M435&lt;=Quals!$H$3), OR(AND(I435&gt;=R435,N435&gt;=Quals!$F$3,N435&lt;=Quals!$H$3), OR(AND(J435&gt;=R435,O435&gt;=Quals!$F$3,O435&lt;=Quals!$H$3), OR(AND(K435&gt;=R435,P435&gt;=Quals!$F$3,P435&lt;=Quals!$H$3)))))),"Q","")</f>
        <v/>
      </c>
      <c r="T435" s="1" t="str">
        <f>IF(AND(S435 = "Q", IF(ISNA(VLOOKUP((B435&amp;C435),Autos!C:C,1,FALSE)), "Not in Auto",)),"Check", "No need")</f>
        <v>No need</v>
      </c>
    </row>
    <row r="436" spans="1:20" x14ac:dyDescent="0.2">
      <c r="A436" t="str">
        <f t="shared" si="6"/>
        <v>Francesca SUGIAMANlong-jump</v>
      </c>
      <c r="B436" t="s">
        <v>390</v>
      </c>
      <c r="C436" s="5" t="s">
        <v>37</v>
      </c>
      <c r="D436" s="5">
        <v>37286</v>
      </c>
      <c r="E436">
        <v>931</v>
      </c>
      <c r="F436" s="2">
        <v>27</v>
      </c>
      <c r="G436">
        <v>923</v>
      </c>
      <c r="H436">
        <v>921</v>
      </c>
      <c r="I436">
        <v>921</v>
      </c>
      <c r="J436">
        <v>927</v>
      </c>
      <c r="K436">
        <v>925</v>
      </c>
      <c r="L436" s="5">
        <v>44597</v>
      </c>
      <c r="M436" s="5">
        <v>44625</v>
      </c>
      <c r="N436" s="5">
        <v>44289</v>
      </c>
      <c r="O436" s="5">
        <v>44590</v>
      </c>
      <c r="P436" s="56">
        <v>44548</v>
      </c>
      <c r="Q436" s="39">
        <f>RANK(E436,$E$3:$E$1048576)</f>
        <v>434</v>
      </c>
      <c r="R436" s="2">
        <f>VLOOKUP(C436,Quals!$A$25:$C$45,3,FALSE)</f>
        <v>1178</v>
      </c>
      <c r="S436" s="2" t="str">
        <f>IF(OR(AND(G436&gt;=R436,L436&gt;=Quals!$F$3,L436&lt;=Quals!$H$3), OR(AND(H436&gt;=R436,M436&gt;=Quals!$F$3,M436&lt;=Quals!$H$3), OR(AND(I436&gt;=R436,N436&gt;=Quals!$F$3,N436&lt;=Quals!$H$3), OR(AND(J436&gt;=R436,O436&gt;=Quals!$F$3,O436&lt;=Quals!$H$3), OR(AND(K436&gt;=R436,P436&gt;=Quals!$F$3,P436&lt;=Quals!$H$3)))))),"Q","")</f>
        <v/>
      </c>
      <c r="T436" s="1" t="str">
        <f>IF(AND(S436 = "Q", IF(ISNA(VLOOKUP((B436&amp;C436),Autos!C:C,1,FALSE)), "Not in Auto",)),"Check", "No need")</f>
        <v>No need</v>
      </c>
    </row>
    <row r="437" spans="1:20" x14ac:dyDescent="0.2">
      <c r="A437" t="str">
        <f t="shared" si="6"/>
        <v>Marley RAIKIWASAdiscus-throw</v>
      </c>
      <c r="B437" t="s">
        <v>452</v>
      </c>
      <c r="C437" s="6" t="s">
        <v>40</v>
      </c>
      <c r="D437" s="5">
        <v>38571</v>
      </c>
      <c r="E437">
        <v>931</v>
      </c>
      <c r="F437" s="2">
        <v>6</v>
      </c>
      <c r="G437">
        <v>935</v>
      </c>
      <c r="H437">
        <v>891</v>
      </c>
      <c r="I437">
        <v>916</v>
      </c>
      <c r="J437">
        <v>909</v>
      </c>
      <c r="K437">
        <v>903</v>
      </c>
      <c r="L437" s="5">
        <v>44625</v>
      </c>
      <c r="M437" s="5">
        <v>44632</v>
      </c>
      <c r="N437" s="5">
        <v>44610</v>
      </c>
      <c r="O437" s="5">
        <v>44492</v>
      </c>
      <c r="P437" s="56">
        <v>44541</v>
      </c>
      <c r="Q437" s="39">
        <f>RANK(E437,$E$3:$E$1048576)</f>
        <v>434</v>
      </c>
      <c r="R437" s="2">
        <f>VLOOKUP(C437,Quals!$A$25:$C$45,3,FALSE)</f>
        <v>1136</v>
      </c>
      <c r="S437" s="2" t="str">
        <f>IF(OR(AND(G437&gt;=R437,L437&gt;=Quals!$F$3,L437&lt;=Quals!$H$3), OR(AND(H437&gt;=R437,M437&gt;=Quals!$F$3,M437&lt;=Quals!$H$3), OR(AND(I437&gt;=R437,N437&gt;=Quals!$F$3,N437&lt;=Quals!$H$3), OR(AND(J437&gt;=R437,O437&gt;=Quals!$F$3,O437&lt;=Quals!$H$3), OR(AND(K437&gt;=R437,P437&gt;=Quals!$F$3,P437&lt;=Quals!$H$3)))))),"Q","")</f>
        <v/>
      </c>
      <c r="T437" s="1" t="str">
        <f>IF(AND(S437 = "Q", IF(ISNA(VLOOKUP((B437&amp;C437),Autos!C:C,1,FALSE)), "Not in Auto",)),"Check", "No need")</f>
        <v>No need</v>
      </c>
    </row>
    <row r="438" spans="1:20" x14ac:dyDescent="0.2">
      <c r="A438" t="str">
        <f t="shared" si="6"/>
        <v>Holly REA100m</v>
      </c>
      <c r="B438" t="s">
        <v>5022</v>
      </c>
      <c r="C438" s="5" t="s">
        <v>2</v>
      </c>
      <c r="D438" s="5">
        <v>44762</v>
      </c>
      <c r="E438">
        <v>930</v>
      </c>
      <c r="F438" s="2">
        <v>81</v>
      </c>
      <c r="G438">
        <v>958</v>
      </c>
      <c r="H438">
        <v>934</v>
      </c>
      <c r="I438">
        <v>928</v>
      </c>
      <c r="J438">
        <v>917</v>
      </c>
      <c r="K438">
        <v>899</v>
      </c>
      <c r="L438" s="5">
        <v>44618</v>
      </c>
      <c r="M438" s="5">
        <v>44576</v>
      </c>
      <c r="N438" s="5">
        <v>44618</v>
      </c>
      <c r="O438" s="5">
        <v>44527</v>
      </c>
      <c r="P438" s="56">
        <v>44541</v>
      </c>
      <c r="Q438" s="39">
        <f>RANK(E438,$E$3:$E$1048576)</f>
        <v>436</v>
      </c>
      <c r="R438" s="2">
        <f>VLOOKUP(C438,Quals!$A$25:$C$45,3,FALSE)</f>
        <v>1167</v>
      </c>
      <c r="S438" s="2" t="str">
        <f>IF(OR(AND(G438&gt;=R438,L438&gt;=Quals!$F$3,L438&lt;=Quals!$H$3), OR(AND(H438&gt;=R438,M438&gt;=Quals!$F$3,M438&lt;=Quals!$H$3), OR(AND(I438&gt;=R438,N438&gt;=Quals!$F$3,N438&lt;=Quals!$H$3), OR(AND(J438&gt;=R438,O438&gt;=Quals!$F$3,O438&lt;=Quals!$H$3), OR(AND(K438&gt;=R438,P438&gt;=Quals!$F$3,P438&lt;=Quals!$H$3)))))),"Q","")</f>
        <v/>
      </c>
      <c r="T438" s="1" t="str">
        <f>IF(AND(S438 = "Q", IF(ISNA(VLOOKUP((B438&amp;C438),Autos!C:C,1,FALSE)), "Not in Auto",)),"Check", "No need")</f>
        <v>No need</v>
      </c>
    </row>
    <row r="439" spans="1:20" x14ac:dyDescent="0.2">
      <c r="A439" t="str">
        <f t="shared" si="6"/>
        <v>Rebecca BAIN100m</v>
      </c>
      <c r="B439" t="s">
        <v>165</v>
      </c>
      <c r="C439" s="5" t="s">
        <v>2</v>
      </c>
      <c r="D439" s="5">
        <v>44640</v>
      </c>
      <c r="E439">
        <v>930</v>
      </c>
      <c r="F439" s="2">
        <v>82</v>
      </c>
      <c r="G439">
        <v>964</v>
      </c>
      <c r="H439">
        <v>941</v>
      </c>
      <c r="I439">
        <v>919</v>
      </c>
      <c r="J439">
        <v>908</v>
      </c>
      <c r="K439">
        <v>893</v>
      </c>
      <c r="L439" s="5">
        <v>44544</v>
      </c>
      <c r="M439" s="5">
        <v>44541</v>
      </c>
      <c r="N439" s="5">
        <v>44602</v>
      </c>
      <c r="O439" s="5">
        <v>44611</v>
      </c>
      <c r="P439" s="56">
        <v>44590</v>
      </c>
      <c r="Q439" s="39">
        <f>RANK(E439,$E$3:$E$1048576)</f>
        <v>436</v>
      </c>
      <c r="R439" s="2">
        <f>VLOOKUP(C439,Quals!$A$25:$C$45,3,FALSE)</f>
        <v>1167</v>
      </c>
      <c r="S439" s="2" t="str">
        <f>IF(OR(AND(G439&gt;=R439,L439&gt;=Quals!$F$3,L439&lt;=Quals!$H$3), OR(AND(H439&gt;=R439,M439&gt;=Quals!$F$3,M439&lt;=Quals!$H$3), OR(AND(I439&gt;=R439,N439&gt;=Quals!$F$3,N439&lt;=Quals!$H$3), OR(AND(J439&gt;=R439,O439&gt;=Quals!$F$3,O439&lt;=Quals!$H$3), OR(AND(K439&gt;=R439,P439&gt;=Quals!$F$3,P439&lt;=Quals!$H$3)))))),"Q","")</f>
        <v/>
      </c>
      <c r="T439" s="1" t="str">
        <f>IF(AND(S439 = "Q", IF(ISNA(VLOOKUP((B439&amp;C439),Autos!C:C,1,FALSE)), "Not in Auto",)),"Check", "No need")</f>
        <v>No need</v>
      </c>
    </row>
    <row r="440" spans="1:20" x14ac:dyDescent="0.2">
      <c r="A440" t="str">
        <f t="shared" si="6"/>
        <v>Damita BETHAM100m</v>
      </c>
      <c r="B440" t="s">
        <v>191</v>
      </c>
      <c r="C440" s="5" t="s">
        <v>2</v>
      </c>
      <c r="D440" s="5">
        <v>38799</v>
      </c>
      <c r="E440">
        <v>930</v>
      </c>
      <c r="F440" s="2">
        <v>83</v>
      </c>
      <c r="G440">
        <v>946</v>
      </c>
      <c r="H440">
        <v>943</v>
      </c>
      <c r="I440">
        <v>914</v>
      </c>
      <c r="J440">
        <v>919</v>
      </c>
      <c r="K440">
        <v>916</v>
      </c>
      <c r="L440" s="5">
        <v>44618</v>
      </c>
      <c r="M440" s="5">
        <v>44618</v>
      </c>
      <c r="N440" s="5">
        <v>44541</v>
      </c>
      <c r="O440" s="5">
        <v>44527</v>
      </c>
      <c r="P440" s="56">
        <v>44597</v>
      </c>
      <c r="Q440" s="39">
        <f>RANK(E440,$E$3:$E$1048576)</f>
        <v>436</v>
      </c>
      <c r="R440" s="2">
        <f>VLOOKUP(C440,Quals!$A$25:$C$45,3,FALSE)</f>
        <v>1167</v>
      </c>
      <c r="S440" s="2" t="str">
        <f>IF(OR(AND(G440&gt;=R440,L440&gt;=Quals!$F$3,L440&lt;=Quals!$H$3), OR(AND(H440&gt;=R440,M440&gt;=Quals!$F$3,M440&lt;=Quals!$H$3), OR(AND(I440&gt;=R440,N440&gt;=Quals!$F$3,N440&lt;=Quals!$H$3), OR(AND(J440&gt;=R440,O440&gt;=Quals!$F$3,O440&lt;=Quals!$H$3), OR(AND(K440&gt;=R440,P440&gt;=Quals!$F$3,P440&lt;=Quals!$H$3)))))),"Q","")</f>
        <v/>
      </c>
      <c r="T440" s="1" t="str">
        <f>IF(AND(S440 = "Q", IF(ISNA(VLOOKUP((B440&amp;C440),Autos!C:C,1,FALSE)), "Not in Auto",)),"Check", "No need")</f>
        <v>No need</v>
      </c>
    </row>
    <row r="441" spans="1:20" x14ac:dyDescent="0.2">
      <c r="A441" t="str">
        <f t="shared" si="6"/>
        <v>Angeline BLACKBURN200m</v>
      </c>
      <c r="B441" t="s">
        <v>190</v>
      </c>
      <c r="C441" s="5" t="s">
        <v>25</v>
      </c>
      <c r="D441" s="5">
        <v>32737</v>
      </c>
      <c r="E441">
        <v>930</v>
      </c>
      <c r="F441" s="2">
        <v>56</v>
      </c>
      <c r="G441">
        <v>989</v>
      </c>
      <c r="H441">
        <v>953</v>
      </c>
      <c r="I441">
        <v>903</v>
      </c>
      <c r="J441">
        <v>884</v>
      </c>
      <c r="K441">
        <v>870</v>
      </c>
      <c r="L441" s="5">
        <v>44394</v>
      </c>
      <c r="M441" s="5">
        <v>44304</v>
      </c>
      <c r="N441" s="5">
        <v>44591</v>
      </c>
      <c r="O441" s="5">
        <v>44583</v>
      </c>
      <c r="P441" s="56">
        <v>44626</v>
      </c>
      <c r="Q441" s="39">
        <f>RANK(E441,$E$3:$E$1048576)</f>
        <v>436</v>
      </c>
      <c r="R441" s="2">
        <f>VLOOKUP(C441,Quals!$A$25:$C$45,3,FALSE)</f>
        <v>1155</v>
      </c>
      <c r="S441" s="2" t="str">
        <f>IF(OR(AND(G441&gt;=R441,L441&gt;=Quals!$F$3,L441&lt;=Quals!$H$3), OR(AND(H441&gt;=R441,M441&gt;=Quals!$F$3,M441&lt;=Quals!$H$3), OR(AND(I441&gt;=R441,N441&gt;=Quals!$F$3,N441&lt;=Quals!$H$3), OR(AND(J441&gt;=R441,O441&gt;=Quals!$F$3,O441&lt;=Quals!$H$3), OR(AND(K441&gt;=R441,P441&gt;=Quals!$F$3,P441&lt;=Quals!$H$3)))))),"Q","")</f>
        <v/>
      </c>
      <c r="T441" s="1" t="str">
        <f>IF(AND(S441 = "Q", IF(ISNA(VLOOKUP((B441&amp;C441),Autos!C:C,1,FALSE)), "Not in Auto",)),"Check", "No need")</f>
        <v>No need</v>
      </c>
    </row>
    <row r="442" spans="1:20" x14ac:dyDescent="0.2">
      <c r="A442" t="str">
        <f t="shared" si="6"/>
        <v>Bec KOVACIC200m</v>
      </c>
      <c r="B442" t="s">
        <v>164</v>
      </c>
      <c r="C442" s="5" t="s">
        <v>25</v>
      </c>
      <c r="D442" s="5">
        <v>36695</v>
      </c>
      <c r="E442">
        <v>930</v>
      </c>
      <c r="F442" s="2">
        <v>57</v>
      </c>
      <c r="G442">
        <v>944</v>
      </c>
      <c r="H442">
        <v>928</v>
      </c>
      <c r="I442">
        <v>917</v>
      </c>
      <c r="J442">
        <v>914</v>
      </c>
      <c r="K442">
        <v>882</v>
      </c>
      <c r="L442" s="5">
        <v>44632</v>
      </c>
      <c r="M442" s="5">
        <v>44618</v>
      </c>
      <c r="N442" s="5">
        <v>44582</v>
      </c>
      <c r="O442" s="5">
        <v>44576</v>
      </c>
      <c r="P442" s="56">
        <v>44612</v>
      </c>
      <c r="Q442" s="39">
        <f>RANK(E442,$E$3:$E$1048576)</f>
        <v>436</v>
      </c>
      <c r="R442" s="2">
        <f>VLOOKUP(C442,Quals!$A$25:$C$45,3,FALSE)</f>
        <v>1155</v>
      </c>
      <c r="S442" s="2" t="str">
        <f>IF(OR(AND(G442&gt;=R442,L442&gt;=Quals!$F$3,L442&lt;=Quals!$H$3), OR(AND(H442&gt;=R442,M442&gt;=Quals!$F$3,M442&lt;=Quals!$H$3), OR(AND(I442&gt;=R442,N442&gt;=Quals!$F$3,N442&lt;=Quals!$H$3), OR(AND(J442&gt;=R442,O442&gt;=Quals!$F$3,O442&lt;=Quals!$H$3), OR(AND(K442&gt;=R442,P442&gt;=Quals!$F$3,P442&lt;=Quals!$H$3)))))),"Q","")</f>
        <v/>
      </c>
      <c r="T442" s="1" t="str">
        <f>IF(AND(S442 = "Q", IF(ISNA(VLOOKUP((B442&amp;C442),Autos!C:C,1,FALSE)), "Not in Auto",)),"Check", "No need")</f>
        <v>No need</v>
      </c>
    </row>
    <row r="443" spans="1:20" x14ac:dyDescent="0.2">
      <c r="A443" t="str">
        <f t="shared" si="6"/>
        <v>Cleo RICHARDSON800m</v>
      </c>
      <c r="B443" t="s">
        <v>261</v>
      </c>
      <c r="C443" s="5" t="s">
        <v>27</v>
      </c>
      <c r="D443" s="5">
        <v>44732</v>
      </c>
      <c r="E443">
        <v>930</v>
      </c>
      <c r="F443" s="2">
        <v>31</v>
      </c>
      <c r="G443">
        <v>971</v>
      </c>
      <c r="H443">
        <v>939</v>
      </c>
      <c r="I443">
        <v>934</v>
      </c>
      <c r="J443">
        <v>912</v>
      </c>
      <c r="K443">
        <v>874</v>
      </c>
      <c r="L443" s="5">
        <v>44618</v>
      </c>
      <c r="M443" s="5">
        <v>44301</v>
      </c>
      <c r="N443" s="5">
        <v>44581</v>
      </c>
      <c r="O443" s="5">
        <v>44525</v>
      </c>
      <c r="P443" s="56">
        <v>44300</v>
      </c>
      <c r="Q443" s="39">
        <f>RANK(E443,$E$3:$E$1048576)</f>
        <v>436</v>
      </c>
      <c r="R443" s="2">
        <f>VLOOKUP(C443,Quals!$A$25:$C$45,3,FALSE)</f>
        <v>1171</v>
      </c>
      <c r="S443" s="2" t="str">
        <f>IF(OR(AND(G443&gt;=R443,L443&gt;=Quals!$F$3,L443&lt;=Quals!$H$3), OR(AND(H443&gt;=R443,M443&gt;=Quals!$F$3,M443&lt;=Quals!$H$3), OR(AND(I443&gt;=R443,N443&gt;=Quals!$F$3,N443&lt;=Quals!$H$3), OR(AND(J443&gt;=R443,O443&gt;=Quals!$F$3,O443&lt;=Quals!$H$3), OR(AND(K443&gt;=R443,P443&gt;=Quals!$F$3,P443&lt;=Quals!$H$3)))))),"Q","")</f>
        <v/>
      </c>
      <c r="T443" s="1" t="str">
        <f>IF(AND(S443 = "Q", IF(ISNA(VLOOKUP((B443&amp;C443),Autos!C:C,1,FALSE)), "Not in Auto",)),"Check", "No need")</f>
        <v>No need</v>
      </c>
    </row>
    <row r="444" spans="1:20" x14ac:dyDescent="0.2">
      <c r="A444" t="str">
        <f t="shared" si="6"/>
        <v>Sinta WARDANAlong-jump</v>
      </c>
      <c r="B444" t="s">
        <v>388</v>
      </c>
      <c r="C444" s="5" t="s">
        <v>37</v>
      </c>
      <c r="D444" s="5">
        <v>33560</v>
      </c>
      <c r="E444">
        <v>930</v>
      </c>
      <c r="F444" s="2">
        <v>28</v>
      </c>
      <c r="G444">
        <v>941</v>
      </c>
      <c r="H444">
        <v>928</v>
      </c>
      <c r="I444">
        <v>914</v>
      </c>
      <c r="J444">
        <v>906</v>
      </c>
      <c r="K444">
        <v>895</v>
      </c>
      <c r="L444" s="5">
        <v>44617</v>
      </c>
      <c r="M444" s="5">
        <v>44611</v>
      </c>
      <c r="N444" s="5">
        <v>44596</v>
      </c>
      <c r="O444" s="5">
        <v>44526</v>
      </c>
      <c r="P444" s="56">
        <v>44547</v>
      </c>
      <c r="Q444" s="39">
        <f>RANK(E444,$E$3:$E$1048576)</f>
        <v>436</v>
      </c>
      <c r="R444" s="2">
        <f>VLOOKUP(C444,Quals!$A$25:$C$45,3,FALSE)</f>
        <v>1178</v>
      </c>
      <c r="S444" s="2" t="str">
        <f>IF(OR(AND(G444&gt;=R444,L444&gt;=Quals!$F$3,L444&lt;=Quals!$H$3), OR(AND(H444&gt;=R444,M444&gt;=Quals!$F$3,M444&lt;=Quals!$H$3), OR(AND(I444&gt;=R444,N444&gt;=Quals!$F$3,N444&lt;=Quals!$H$3), OR(AND(J444&gt;=R444,O444&gt;=Quals!$F$3,O444&lt;=Quals!$H$3), OR(AND(K444&gt;=R444,P444&gt;=Quals!$F$3,P444&lt;=Quals!$H$3)))))),"Q","")</f>
        <v/>
      </c>
      <c r="T444" s="1" t="str">
        <f>IF(AND(S444 = "Q", IF(ISNA(VLOOKUP((B444&amp;C444),Autos!C:C,1,FALSE)), "Not in Auto",)),"Check", "No need")</f>
        <v>No need</v>
      </c>
    </row>
    <row r="445" spans="1:20" x14ac:dyDescent="0.2">
      <c r="A445" t="str">
        <f t="shared" si="6"/>
        <v>Ellis SKYE800m</v>
      </c>
      <c r="B445" t="s">
        <v>267</v>
      </c>
      <c r="C445" s="6" t="s">
        <v>27</v>
      </c>
      <c r="D445" s="5">
        <v>44640</v>
      </c>
      <c r="E445">
        <v>929</v>
      </c>
      <c r="F445" s="2">
        <v>32</v>
      </c>
      <c r="G445">
        <v>934</v>
      </c>
      <c r="H445">
        <v>942</v>
      </c>
      <c r="I445">
        <v>940</v>
      </c>
      <c r="J445">
        <v>893</v>
      </c>
      <c r="K445">
        <v>906</v>
      </c>
      <c r="L445" s="5">
        <v>44618</v>
      </c>
      <c r="M445" s="5">
        <v>44630</v>
      </c>
      <c r="N445" s="5">
        <v>44600</v>
      </c>
      <c r="O445" s="5">
        <v>44591</v>
      </c>
      <c r="P445" s="56">
        <v>44546</v>
      </c>
      <c r="Q445" s="39">
        <f>RANK(E445,$E$3:$E$1048576)</f>
        <v>443</v>
      </c>
      <c r="R445" s="2">
        <f>VLOOKUP(C445,Quals!$A$25:$C$45,3,FALSE)</f>
        <v>1171</v>
      </c>
      <c r="S445" s="2" t="str">
        <f>IF(OR(AND(G445&gt;=R445,L445&gt;=Quals!$F$3,L445&lt;=Quals!$H$3), OR(AND(H445&gt;=R445,M445&gt;=Quals!$F$3,M445&lt;=Quals!$H$3), OR(AND(I445&gt;=R445,N445&gt;=Quals!$F$3,N445&lt;=Quals!$H$3), OR(AND(J445&gt;=R445,O445&gt;=Quals!$F$3,O445&lt;=Quals!$H$3), OR(AND(K445&gt;=R445,P445&gt;=Quals!$F$3,P445&lt;=Quals!$H$3)))))),"Q","")</f>
        <v/>
      </c>
      <c r="T445" s="1" t="str">
        <f>IF(AND(S445 = "Q", IF(ISNA(VLOOKUP((B445&amp;C445),Autos!C:C,1,FALSE)), "Not in Auto",)),"Check", "No need")</f>
        <v>No need</v>
      </c>
    </row>
    <row r="446" spans="1:20" x14ac:dyDescent="0.2">
      <c r="A446" t="str">
        <f t="shared" si="6"/>
        <v>Emily CASACLANG1500m</v>
      </c>
      <c r="B446" t="s">
        <v>5033</v>
      </c>
      <c r="C446" s="5" t="s">
        <v>28</v>
      </c>
      <c r="D446" s="5">
        <v>37058</v>
      </c>
      <c r="E446">
        <v>929</v>
      </c>
      <c r="F446" s="2">
        <v>30</v>
      </c>
      <c r="G446">
        <v>969</v>
      </c>
      <c r="H446">
        <v>938</v>
      </c>
      <c r="I446">
        <v>938</v>
      </c>
      <c r="J446">
        <v>921</v>
      </c>
      <c r="K446">
        <v>862</v>
      </c>
      <c r="L446" s="5">
        <v>44610</v>
      </c>
      <c r="M446" s="5">
        <v>44324</v>
      </c>
      <c r="N446" s="5">
        <v>44295</v>
      </c>
      <c r="O446" s="5">
        <v>44309</v>
      </c>
      <c r="P446" s="56">
        <v>44282</v>
      </c>
      <c r="Q446" s="39">
        <f>RANK(E446,$E$3:$E$1048576)</f>
        <v>443</v>
      </c>
      <c r="R446" s="2">
        <f>VLOOKUP(C446,Quals!$A$25:$C$45,3,FALSE)</f>
        <v>1172</v>
      </c>
      <c r="S446" s="2" t="str">
        <f>IF(OR(AND(G446&gt;=R446,L446&gt;=Quals!$F$3,L446&lt;=Quals!$H$3), OR(AND(H446&gt;=R446,M446&gt;=Quals!$F$3,M446&lt;=Quals!$H$3), OR(AND(I446&gt;=R446,N446&gt;=Quals!$F$3,N446&lt;=Quals!$H$3), OR(AND(J446&gt;=R446,O446&gt;=Quals!$F$3,O446&lt;=Quals!$H$3), OR(AND(K446&gt;=R446,P446&gt;=Quals!$F$3,P446&lt;=Quals!$H$3)))))),"Q","")</f>
        <v/>
      </c>
      <c r="T446" s="1" t="str">
        <f>IF(AND(S446 = "Q", IF(ISNA(VLOOKUP((B446&amp;C446),Autos!C:C,1,FALSE)), "Not in Auto",)),"Check", "No need")</f>
        <v>No need</v>
      </c>
    </row>
    <row r="447" spans="1:20" x14ac:dyDescent="0.2">
      <c r="A447" t="str">
        <f t="shared" si="6"/>
        <v>Genevieve O'BRIEN400m</v>
      </c>
      <c r="B447" t="s">
        <v>226</v>
      </c>
      <c r="C447" s="5" t="s">
        <v>26</v>
      </c>
      <c r="D447" s="5">
        <v>44612</v>
      </c>
      <c r="E447">
        <v>928</v>
      </c>
      <c r="F447" s="2">
        <v>39</v>
      </c>
      <c r="G447">
        <v>948</v>
      </c>
      <c r="H447">
        <v>941</v>
      </c>
      <c r="I447">
        <v>935</v>
      </c>
      <c r="J447">
        <v>910</v>
      </c>
      <c r="K447">
        <v>888</v>
      </c>
      <c r="L447" s="5">
        <v>44294</v>
      </c>
      <c r="M447" s="5">
        <v>44298</v>
      </c>
      <c r="N447" s="5">
        <v>44307</v>
      </c>
      <c r="O447" s="5">
        <v>44534</v>
      </c>
      <c r="P447" s="56">
        <v>44513</v>
      </c>
      <c r="Q447" s="39">
        <f>RANK(E447,$E$3:$E$1048576)</f>
        <v>445</v>
      </c>
      <c r="R447" s="2">
        <f>VLOOKUP(C447,Quals!$A$25:$C$45,3,FALSE)</f>
        <v>1152</v>
      </c>
      <c r="S447" s="2" t="str">
        <f>IF(OR(AND(G447&gt;=R447,L447&gt;=Quals!$F$3,L447&lt;=Quals!$H$3), OR(AND(H447&gt;=R447,M447&gt;=Quals!$F$3,M447&lt;=Quals!$H$3), OR(AND(I447&gt;=R447,N447&gt;=Quals!$F$3,N447&lt;=Quals!$H$3), OR(AND(J447&gt;=R447,O447&gt;=Quals!$F$3,O447&lt;=Quals!$H$3), OR(AND(K447&gt;=R447,P447&gt;=Quals!$F$3,P447&lt;=Quals!$H$3)))))),"Q","")</f>
        <v/>
      </c>
      <c r="T447" s="1" t="str">
        <f>IF(AND(S447 = "Q", IF(ISNA(VLOOKUP((B447&amp;C447),Autos!C:C,1,FALSE)), "Not in Auto",)),"Check", "No need")</f>
        <v>No need</v>
      </c>
    </row>
    <row r="448" spans="1:20" x14ac:dyDescent="0.2">
      <c r="A448" t="str">
        <f t="shared" si="6"/>
        <v>Meriem DAOUImarathon</v>
      </c>
      <c r="B448" t="s">
        <v>333</v>
      </c>
      <c r="C448" s="5" t="s">
        <v>82</v>
      </c>
      <c r="D448" s="5">
        <v>36184</v>
      </c>
      <c r="E448">
        <v>928</v>
      </c>
      <c r="F448" s="2">
        <v>16</v>
      </c>
      <c r="G448">
        <v>968</v>
      </c>
      <c r="H448">
        <v>889</v>
      </c>
      <c r="L448" s="5">
        <v>44360</v>
      </c>
      <c r="M448" s="5">
        <v>44542</v>
      </c>
      <c r="N448" s="5"/>
      <c r="O448" s="5"/>
      <c r="P448" s="56"/>
      <c r="Q448" s="39">
        <f>RANK(E448,$E$3:$E$1048576)</f>
        <v>445</v>
      </c>
      <c r="R448" s="2" t="str">
        <f>VLOOKUP(C448,Quals!$A$25:$C$45,3,FALSE)</f>
        <v>Discr.</v>
      </c>
      <c r="S448" s="2" t="str">
        <f>IF(OR(AND(G448&gt;=R448,L448&gt;=Quals!$F$3,L448&lt;=Quals!$H$3), OR(AND(H448&gt;=R448,M448&gt;=Quals!$F$3,M448&lt;=Quals!$H$3), OR(AND(I448&gt;=R448,N448&gt;=Quals!$F$3,N448&lt;=Quals!$H$3), OR(AND(J448&gt;=R448,O448&gt;=Quals!$F$3,O448&lt;=Quals!$H$3), OR(AND(K448&gt;=R448,P448&gt;=Quals!$F$3,P448&lt;=Quals!$H$3)))))),"Q","")</f>
        <v/>
      </c>
      <c r="T448" s="1" t="str">
        <f>IF(AND(S448 = "Q", IF(ISNA(VLOOKUP((B448&amp;C448),Autos!C:C,1,FALSE)), "Not in Auto",)),"Check", "No need")</f>
        <v>No need</v>
      </c>
    </row>
    <row r="449" spans="1:20" x14ac:dyDescent="0.2">
      <c r="A449" t="str">
        <f t="shared" si="6"/>
        <v>Cassandra WANG LECOUTEUR100m</v>
      </c>
      <c r="B449" t="s">
        <v>5026</v>
      </c>
      <c r="C449" s="5" t="s">
        <v>2</v>
      </c>
      <c r="D449" s="5">
        <v>1999</v>
      </c>
      <c r="E449">
        <v>927</v>
      </c>
      <c r="F449" s="2">
        <v>84</v>
      </c>
      <c r="G449">
        <v>954</v>
      </c>
      <c r="H449">
        <v>935</v>
      </c>
      <c r="I449">
        <v>931</v>
      </c>
      <c r="J449">
        <v>901</v>
      </c>
      <c r="K449">
        <v>899</v>
      </c>
      <c r="L449" s="5">
        <v>44632</v>
      </c>
      <c r="M449" s="5">
        <v>44602</v>
      </c>
      <c r="N449" s="5">
        <v>44294</v>
      </c>
      <c r="O449" s="5">
        <v>44548</v>
      </c>
      <c r="P449" s="56">
        <v>44285</v>
      </c>
      <c r="Q449" s="39">
        <f>RANK(E449,$E$3:$E$1048576)</f>
        <v>447</v>
      </c>
      <c r="R449" s="2">
        <f>VLOOKUP(C449,Quals!$A$25:$C$45,3,FALSE)</f>
        <v>1167</v>
      </c>
      <c r="S449" s="2" t="str">
        <f>IF(OR(AND(G449&gt;=R449,L449&gt;=Quals!$F$3,L449&lt;=Quals!$H$3), OR(AND(H449&gt;=R449,M449&gt;=Quals!$F$3,M449&lt;=Quals!$H$3), OR(AND(I449&gt;=R449,N449&gt;=Quals!$F$3,N449&lt;=Quals!$H$3), OR(AND(J449&gt;=R449,O449&gt;=Quals!$F$3,O449&lt;=Quals!$H$3), OR(AND(K449&gt;=R449,P449&gt;=Quals!$F$3,P449&lt;=Quals!$H$3)))))),"Q","")</f>
        <v/>
      </c>
      <c r="T449" s="1" t="str">
        <f>IF(AND(S449 = "Q", IF(ISNA(VLOOKUP((B449&amp;C449),Autos!C:C,1,FALSE)), "Not in Auto",)),"Check", "No need")</f>
        <v>No need</v>
      </c>
    </row>
    <row r="450" spans="1:20" x14ac:dyDescent="0.2">
      <c r="A450" t="str">
        <f t="shared" si="6"/>
        <v>Jessica MEAD100m</v>
      </c>
      <c r="B450" t="s">
        <v>181</v>
      </c>
      <c r="C450" s="5" t="s">
        <v>2</v>
      </c>
      <c r="D450" s="5">
        <v>44612</v>
      </c>
      <c r="E450">
        <v>927</v>
      </c>
      <c r="F450" s="2">
        <v>85</v>
      </c>
      <c r="G450">
        <v>943</v>
      </c>
      <c r="H450">
        <v>923</v>
      </c>
      <c r="I450">
        <v>927</v>
      </c>
      <c r="J450">
        <v>925</v>
      </c>
      <c r="K450">
        <v>910</v>
      </c>
      <c r="L450" s="5">
        <v>44576</v>
      </c>
      <c r="M450" s="5">
        <v>44282</v>
      </c>
      <c r="N450" s="5">
        <v>44569</v>
      </c>
      <c r="O450" s="5">
        <v>44590</v>
      </c>
      <c r="P450" s="56">
        <v>44604</v>
      </c>
      <c r="Q450" s="39">
        <f>RANK(E450,$E$3:$E$1048576)</f>
        <v>447</v>
      </c>
      <c r="R450" s="2">
        <f>VLOOKUP(C450,Quals!$A$25:$C$45,3,FALSE)</f>
        <v>1167</v>
      </c>
      <c r="S450" s="2" t="str">
        <f>IF(OR(AND(G450&gt;=R450,L450&gt;=Quals!$F$3,L450&lt;=Quals!$H$3), OR(AND(H450&gt;=R450,M450&gt;=Quals!$F$3,M450&lt;=Quals!$H$3), OR(AND(I450&gt;=R450,N450&gt;=Quals!$F$3,N450&lt;=Quals!$H$3), OR(AND(J450&gt;=R450,O450&gt;=Quals!$F$3,O450&lt;=Quals!$H$3), OR(AND(K450&gt;=R450,P450&gt;=Quals!$F$3,P450&lt;=Quals!$H$3)))))),"Q","")</f>
        <v/>
      </c>
      <c r="T450" s="1" t="str">
        <f>IF(AND(S450 = "Q", IF(ISNA(VLOOKUP((B450&amp;C450),Autos!C:C,1,FALSE)), "Not in Auto",)),"Check", "No need")</f>
        <v>No need</v>
      </c>
    </row>
    <row r="451" spans="1:20" x14ac:dyDescent="0.2">
      <c r="A451" t="str">
        <f t="shared" si="6"/>
        <v>Alice DIXON200m</v>
      </c>
      <c r="B451" t="s">
        <v>5027</v>
      </c>
      <c r="C451" s="5" t="s">
        <v>25</v>
      </c>
      <c r="D451" s="5">
        <v>37917</v>
      </c>
      <c r="E451">
        <v>927</v>
      </c>
      <c r="F451" s="2">
        <v>58</v>
      </c>
      <c r="G451">
        <v>956</v>
      </c>
      <c r="H451">
        <v>943</v>
      </c>
      <c r="I451">
        <v>934</v>
      </c>
      <c r="J451">
        <v>932</v>
      </c>
      <c r="K451">
        <v>873</v>
      </c>
      <c r="L451" s="5">
        <v>44612</v>
      </c>
      <c r="M451" s="5">
        <v>44612</v>
      </c>
      <c r="N451" s="5">
        <v>44619</v>
      </c>
      <c r="O451" s="5">
        <v>44619</v>
      </c>
      <c r="P451" s="56">
        <v>44604</v>
      </c>
      <c r="Q451" s="39">
        <f>RANK(E451,$E$3:$E$1048576)</f>
        <v>447</v>
      </c>
      <c r="R451" s="2">
        <f>VLOOKUP(C451,Quals!$A$25:$C$45,3,FALSE)</f>
        <v>1155</v>
      </c>
      <c r="S451" s="2" t="str">
        <f>IF(OR(AND(G451&gt;=R451,L451&gt;=Quals!$F$3,L451&lt;=Quals!$H$3), OR(AND(H451&gt;=R451,M451&gt;=Quals!$F$3,M451&lt;=Quals!$H$3), OR(AND(I451&gt;=R451,N451&gt;=Quals!$F$3,N451&lt;=Quals!$H$3), OR(AND(J451&gt;=R451,O451&gt;=Quals!$F$3,O451&lt;=Quals!$H$3), OR(AND(K451&gt;=R451,P451&gt;=Quals!$F$3,P451&lt;=Quals!$H$3)))))),"Q","")</f>
        <v/>
      </c>
      <c r="T451" s="1" t="str">
        <f>IF(AND(S451 = "Q", IF(ISNA(VLOOKUP((B451&amp;C451),Autos!C:C,1,FALSE)), "Not in Auto",)),"Check", "No need")</f>
        <v>No need</v>
      </c>
    </row>
    <row r="452" spans="1:20" x14ac:dyDescent="0.2">
      <c r="A452" t="str">
        <f t="shared" ref="A452:A515" si="7">B452&amp;C452</f>
        <v>Nina YEATS800m</v>
      </c>
      <c r="B452" t="s">
        <v>258</v>
      </c>
      <c r="C452" s="5" t="s">
        <v>27</v>
      </c>
      <c r="D452" s="5">
        <v>44640</v>
      </c>
      <c r="E452">
        <v>927</v>
      </c>
      <c r="F452" s="2">
        <v>33</v>
      </c>
      <c r="G452">
        <v>932</v>
      </c>
      <c r="H452">
        <v>928</v>
      </c>
      <c r="I452">
        <v>906</v>
      </c>
      <c r="J452">
        <v>918</v>
      </c>
      <c r="K452">
        <v>898</v>
      </c>
      <c r="L452" s="5">
        <v>44631</v>
      </c>
      <c r="M452" s="5">
        <v>44612</v>
      </c>
      <c r="N452" s="5">
        <v>44512</v>
      </c>
      <c r="O452" s="5">
        <v>44596</v>
      </c>
      <c r="P452" s="56">
        <v>44575</v>
      </c>
      <c r="Q452" s="39">
        <f>RANK(E452,$E$3:$E$1048576)</f>
        <v>447</v>
      </c>
      <c r="R452" s="2">
        <f>VLOOKUP(C452,Quals!$A$25:$C$45,3,FALSE)</f>
        <v>1171</v>
      </c>
      <c r="S452" s="2" t="str">
        <f>IF(OR(AND(G452&gt;=R452,L452&gt;=Quals!$F$3,L452&lt;=Quals!$H$3), OR(AND(H452&gt;=R452,M452&gt;=Quals!$F$3,M452&lt;=Quals!$H$3), OR(AND(I452&gt;=R452,N452&gt;=Quals!$F$3,N452&lt;=Quals!$H$3), OR(AND(J452&gt;=R452,O452&gt;=Quals!$F$3,O452&lt;=Quals!$H$3), OR(AND(K452&gt;=R452,P452&gt;=Quals!$F$3,P452&lt;=Quals!$H$3)))))),"Q","")</f>
        <v/>
      </c>
      <c r="T452" s="1" t="str">
        <f>IF(AND(S452 = "Q", IF(ISNA(VLOOKUP((B452&amp;C452),Autos!C:C,1,FALSE)), "Not in Auto",)),"Check", "No need")</f>
        <v>No need</v>
      </c>
    </row>
    <row r="453" spans="1:20" x14ac:dyDescent="0.2">
      <c r="A453" t="str">
        <f t="shared" si="7"/>
        <v>Georgie PURCELL1500m</v>
      </c>
      <c r="B453" t="s">
        <v>283</v>
      </c>
      <c r="C453" s="5" t="s">
        <v>28</v>
      </c>
      <c r="D453" s="5">
        <v>37645</v>
      </c>
      <c r="E453">
        <v>927</v>
      </c>
      <c r="F453" s="2">
        <v>31</v>
      </c>
      <c r="G453">
        <v>1001</v>
      </c>
      <c r="H453">
        <v>953</v>
      </c>
      <c r="I453">
        <v>925</v>
      </c>
      <c r="J453">
        <v>901</v>
      </c>
      <c r="K453">
        <v>857</v>
      </c>
      <c r="L453" s="5">
        <v>44280</v>
      </c>
      <c r="M453" s="5">
        <v>44298</v>
      </c>
      <c r="N453" s="5">
        <v>44299</v>
      </c>
      <c r="O453" s="5">
        <v>44590</v>
      </c>
      <c r="P453" s="56">
        <v>44583</v>
      </c>
      <c r="Q453" s="39">
        <f>RANK(E453,$E$3:$E$1048576)</f>
        <v>447</v>
      </c>
      <c r="R453" s="2">
        <f>VLOOKUP(C453,Quals!$A$25:$C$45,3,FALSE)</f>
        <v>1172</v>
      </c>
      <c r="S453" s="2" t="str">
        <f>IF(OR(AND(G453&gt;=R453,L453&gt;=Quals!$F$3,L453&lt;=Quals!$H$3), OR(AND(H453&gt;=R453,M453&gt;=Quals!$F$3,M453&lt;=Quals!$H$3), OR(AND(I453&gt;=R453,N453&gt;=Quals!$F$3,N453&lt;=Quals!$H$3), OR(AND(J453&gt;=R453,O453&gt;=Quals!$F$3,O453&lt;=Quals!$H$3), OR(AND(K453&gt;=R453,P453&gt;=Quals!$F$3,P453&lt;=Quals!$H$3)))))),"Q","")</f>
        <v/>
      </c>
      <c r="T453" s="1" t="str">
        <f>IF(AND(S453 = "Q", IF(ISNA(VLOOKUP((B453&amp;C453),Autos!C:C,1,FALSE)), "Not in Auto",)),"Check", "No need")</f>
        <v>No need</v>
      </c>
    </row>
    <row r="454" spans="1:20" x14ac:dyDescent="0.2">
      <c r="A454" t="str">
        <f t="shared" si="7"/>
        <v>Shayne HARGRAVES1500m</v>
      </c>
      <c r="B454" t="s">
        <v>289</v>
      </c>
      <c r="C454" s="5" t="s">
        <v>28</v>
      </c>
      <c r="D454" s="5">
        <v>44640</v>
      </c>
      <c r="E454">
        <v>927</v>
      </c>
      <c r="F454" s="2">
        <v>32</v>
      </c>
      <c r="G454">
        <v>927</v>
      </c>
      <c r="H454">
        <v>937</v>
      </c>
      <c r="I454">
        <v>935</v>
      </c>
      <c r="J454">
        <v>915</v>
      </c>
      <c r="K454">
        <v>910</v>
      </c>
      <c r="L454" s="5">
        <v>44542</v>
      </c>
      <c r="M454" s="5">
        <v>44299</v>
      </c>
      <c r="N454" s="5">
        <v>44581</v>
      </c>
      <c r="O454" s="5">
        <v>44298</v>
      </c>
      <c r="P454" s="56">
        <v>44301</v>
      </c>
      <c r="Q454" s="39">
        <f>RANK(E454,$E$3:$E$1048576)</f>
        <v>447</v>
      </c>
      <c r="R454" s="2">
        <f>VLOOKUP(C454,Quals!$A$25:$C$45,3,FALSE)</f>
        <v>1172</v>
      </c>
      <c r="S454" s="2" t="str">
        <f>IF(OR(AND(G454&gt;=R454,L454&gt;=Quals!$F$3,L454&lt;=Quals!$H$3), OR(AND(H454&gt;=R454,M454&gt;=Quals!$F$3,M454&lt;=Quals!$H$3), OR(AND(I454&gt;=R454,N454&gt;=Quals!$F$3,N454&lt;=Quals!$H$3), OR(AND(J454&gt;=R454,O454&gt;=Quals!$F$3,O454&lt;=Quals!$H$3), OR(AND(K454&gt;=R454,P454&gt;=Quals!$F$3,P454&lt;=Quals!$H$3)))))),"Q","")</f>
        <v/>
      </c>
      <c r="T454" s="1" t="str">
        <f>IF(AND(S454 = "Q", IF(ISNA(VLOOKUP((B454&amp;C454),Autos!C:C,1,FALSE)), "Not in Auto",)),"Check", "No need")</f>
        <v>No need</v>
      </c>
    </row>
    <row r="455" spans="1:20" x14ac:dyDescent="0.2">
      <c r="A455" t="str">
        <f t="shared" si="7"/>
        <v>Christine GAYENlong-jump</v>
      </c>
      <c r="B455" t="s">
        <v>383</v>
      </c>
      <c r="C455" s="5" t="s">
        <v>37</v>
      </c>
      <c r="D455" s="5">
        <v>35358</v>
      </c>
      <c r="E455">
        <v>927</v>
      </c>
      <c r="F455" s="2">
        <v>29</v>
      </c>
      <c r="G455">
        <v>936</v>
      </c>
      <c r="H455">
        <v>932</v>
      </c>
      <c r="I455">
        <v>921</v>
      </c>
      <c r="J455">
        <v>910</v>
      </c>
      <c r="K455">
        <v>906</v>
      </c>
      <c r="L455" s="5">
        <v>44611</v>
      </c>
      <c r="M455" s="5">
        <v>44625</v>
      </c>
      <c r="N455" s="5">
        <v>44541</v>
      </c>
      <c r="O455" s="5">
        <v>44302</v>
      </c>
      <c r="P455" s="56">
        <v>44570</v>
      </c>
      <c r="Q455" s="39">
        <f>RANK(E455,$E$3:$E$1048576)</f>
        <v>447</v>
      </c>
      <c r="R455" s="2">
        <f>VLOOKUP(C455,Quals!$A$25:$C$45,3,FALSE)</f>
        <v>1178</v>
      </c>
      <c r="S455" s="2" t="str">
        <f>IF(OR(AND(G455&gt;=R455,L455&gt;=Quals!$F$3,L455&lt;=Quals!$H$3), OR(AND(H455&gt;=R455,M455&gt;=Quals!$F$3,M455&lt;=Quals!$H$3), OR(AND(I455&gt;=R455,N455&gt;=Quals!$F$3,N455&lt;=Quals!$H$3), OR(AND(J455&gt;=R455,O455&gt;=Quals!$F$3,O455&lt;=Quals!$H$3), OR(AND(K455&gt;=R455,P455&gt;=Quals!$F$3,P455&lt;=Quals!$H$3)))))),"Q","")</f>
        <v/>
      </c>
      <c r="T455" s="1" t="str">
        <f>IF(AND(S455 = "Q", IF(ISNA(VLOOKUP((B455&amp;C455),Autos!C:C,1,FALSE)), "Not in Auto",)),"Check", "No need")</f>
        <v>No need</v>
      </c>
    </row>
    <row r="456" spans="1:20" x14ac:dyDescent="0.2">
      <c r="A456" t="str">
        <f t="shared" si="7"/>
        <v>Kayla MONTAGNER100m</v>
      </c>
      <c r="B456" t="s">
        <v>180</v>
      </c>
      <c r="C456" s="5" t="s">
        <v>2</v>
      </c>
      <c r="D456" s="5">
        <v>1997</v>
      </c>
      <c r="E456">
        <v>925</v>
      </c>
      <c r="F456" s="2">
        <v>86</v>
      </c>
      <c r="G456">
        <v>928</v>
      </c>
      <c r="H456">
        <v>873</v>
      </c>
      <c r="I456">
        <v>921</v>
      </c>
      <c r="J456">
        <v>903</v>
      </c>
      <c r="K456">
        <v>882</v>
      </c>
      <c r="L456" s="5">
        <v>44394</v>
      </c>
      <c r="M456" s="5">
        <v>43641</v>
      </c>
      <c r="N456" s="5">
        <v>44464</v>
      </c>
      <c r="O456" s="5">
        <v>44625</v>
      </c>
      <c r="P456" s="56">
        <v>43642</v>
      </c>
      <c r="Q456" s="39">
        <f>RANK(E456,$E$3:$E$1048576)</f>
        <v>454</v>
      </c>
      <c r="R456" s="2">
        <f>VLOOKUP(C456,Quals!$A$25:$C$45,3,FALSE)</f>
        <v>1167</v>
      </c>
      <c r="S456" s="2" t="str">
        <f>IF(OR(AND(G456&gt;=R456,L456&gt;=Quals!$F$3,L456&lt;=Quals!$H$3), OR(AND(H456&gt;=R456,M456&gt;=Quals!$F$3,M456&lt;=Quals!$H$3), OR(AND(I456&gt;=R456,N456&gt;=Quals!$F$3,N456&lt;=Quals!$H$3), OR(AND(J456&gt;=R456,O456&gt;=Quals!$F$3,O456&lt;=Quals!$H$3), OR(AND(K456&gt;=R456,P456&gt;=Quals!$F$3,P456&lt;=Quals!$H$3)))))),"Q","")</f>
        <v/>
      </c>
      <c r="T456" s="1" t="str">
        <f>IF(AND(S456 = "Q", IF(ISNA(VLOOKUP((B456&amp;C456),Autos!C:C,1,FALSE)), "Not in Auto",)),"Check", "No need")</f>
        <v>No need</v>
      </c>
    </row>
    <row r="457" spans="1:20" x14ac:dyDescent="0.2">
      <c r="A457" t="str">
        <f t="shared" si="7"/>
        <v>Lauren JOHNSTON100m</v>
      </c>
      <c r="B457" t="s">
        <v>5023</v>
      </c>
      <c r="C457" s="5" t="s">
        <v>2</v>
      </c>
      <c r="D457" s="5">
        <v>1985</v>
      </c>
      <c r="E457">
        <v>925</v>
      </c>
      <c r="F457" s="2">
        <v>87</v>
      </c>
      <c r="G457">
        <v>950</v>
      </c>
      <c r="H457">
        <v>947</v>
      </c>
      <c r="I457">
        <v>910</v>
      </c>
      <c r="J457">
        <v>910</v>
      </c>
      <c r="K457">
        <v>909</v>
      </c>
      <c r="L457" s="5">
        <v>44625</v>
      </c>
      <c r="M457" s="5">
        <v>44289</v>
      </c>
      <c r="N457" s="5">
        <v>44590</v>
      </c>
      <c r="O457" s="5">
        <v>44611</v>
      </c>
      <c r="P457" s="56">
        <v>44576</v>
      </c>
      <c r="Q457" s="39">
        <f>RANK(E457,$E$3:$E$1048576)</f>
        <v>454</v>
      </c>
      <c r="R457" s="2">
        <f>VLOOKUP(C457,Quals!$A$25:$C$45,3,FALSE)</f>
        <v>1167</v>
      </c>
      <c r="S457" s="2" t="str">
        <f>IF(OR(AND(G457&gt;=R457,L457&gt;=Quals!$F$3,L457&lt;=Quals!$H$3), OR(AND(H457&gt;=R457,M457&gt;=Quals!$F$3,M457&lt;=Quals!$H$3), OR(AND(I457&gt;=R457,N457&gt;=Quals!$F$3,N457&lt;=Quals!$H$3), OR(AND(J457&gt;=R457,O457&gt;=Quals!$F$3,O457&lt;=Quals!$H$3), OR(AND(K457&gt;=R457,P457&gt;=Quals!$F$3,P457&lt;=Quals!$H$3)))))),"Q","")</f>
        <v/>
      </c>
      <c r="T457" s="1" t="str">
        <f>IF(AND(S457 = "Q", IF(ISNA(VLOOKUP((B457&amp;C457),Autos!C:C,1,FALSE)), "Not in Auto",)),"Check", "No need")</f>
        <v>No need</v>
      </c>
    </row>
    <row r="458" spans="1:20" x14ac:dyDescent="0.2">
      <c r="A458" t="str">
        <f t="shared" si="7"/>
        <v>Amelie BURGE100m</v>
      </c>
      <c r="B458" t="s">
        <v>178</v>
      </c>
      <c r="C458" s="5" t="s">
        <v>2</v>
      </c>
      <c r="D458" s="5">
        <v>44732</v>
      </c>
      <c r="E458">
        <v>925</v>
      </c>
      <c r="F458" s="2">
        <v>88</v>
      </c>
      <c r="G458">
        <v>932</v>
      </c>
      <c r="H458">
        <v>940</v>
      </c>
      <c r="I458">
        <v>914</v>
      </c>
      <c r="J458">
        <v>912</v>
      </c>
      <c r="K458">
        <v>900</v>
      </c>
      <c r="L458" s="5">
        <v>44611</v>
      </c>
      <c r="M458" s="5">
        <v>44506</v>
      </c>
      <c r="N458" s="5">
        <v>44492</v>
      </c>
      <c r="O458" s="5">
        <v>44590</v>
      </c>
      <c r="P458" s="56">
        <v>44281</v>
      </c>
      <c r="Q458" s="39">
        <f>RANK(E458,$E$3:$E$1048576)</f>
        <v>454</v>
      </c>
      <c r="R458" s="2">
        <f>VLOOKUP(C458,Quals!$A$25:$C$45,3,FALSE)</f>
        <v>1167</v>
      </c>
      <c r="S458" s="2" t="str">
        <f>IF(OR(AND(G458&gt;=R458,L458&gt;=Quals!$F$3,L458&lt;=Quals!$H$3), OR(AND(H458&gt;=R458,M458&gt;=Quals!$F$3,M458&lt;=Quals!$H$3), OR(AND(I458&gt;=R458,N458&gt;=Quals!$F$3,N458&lt;=Quals!$H$3), OR(AND(J458&gt;=R458,O458&gt;=Quals!$F$3,O458&lt;=Quals!$H$3), OR(AND(K458&gt;=R458,P458&gt;=Quals!$F$3,P458&lt;=Quals!$H$3)))))),"Q","")</f>
        <v/>
      </c>
      <c r="T458" s="1" t="str">
        <f>IF(AND(S458 = "Q", IF(ISNA(VLOOKUP((B458&amp;C458),Autos!C:C,1,FALSE)), "Not in Auto",)),"Check", "No need")</f>
        <v>No need</v>
      </c>
    </row>
    <row r="459" spans="1:20" x14ac:dyDescent="0.2">
      <c r="A459" t="str">
        <f t="shared" si="7"/>
        <v>Rebecca DEL PUP100m</v>
      </c>
      <c r="B459" t="s">
        <v>182</v>
      </c>
      <c r="C459" s="5" t="s">
        <v>2</v>
      </c>
      <c r="D459" s="5">
        <v>1994</v>
      </c>
      <c r="E459">
        <v>925</v>
      </c>
      <c r="F459" s="2">
        <v>89</v>
      </c>
      <c r="G459">
        <v>933</v>
      </c>
      <c r="H459">
        <v>912</v>
      </c>
      <c r="I459">
        <v>906</v>
      </c>
      <c r="J459">
        <v>922</v>
      </c>
      <c r="K459">
        <v>920</v>
      </c>
      <c r="L459" s="5">
        <v>44610</v>
      </c>
      <c r="M459" s="5">
        <v>44287</v>
      </c>
      <c r="N459" s="5">
        <v>44610</v>
      </c>
      <c r="O459" s="5">
        <v>44589</v>
      </c>
      <c r="P459" s="56">
        <v>44505</v>
      </c>
      <c r="Q459" s="39">
        <f>RANK(E459,$E$3:$E$1048576)</f>
        <v>454</v>
      </c>
      <c r="R459" s="2">
        <f>VLOOKUP(C459,Quals!$A$25:$C$45,3,FALSE)</f>
        <v>1167</v>
      </c>
      <c r="S459" s="2" t="str">
        <f>IF(OR(AND(G459&gt;=R459,L459&gt;=Quals!$F$3,L459&lt;=Quals!$H$3), OR(AND(H459&gt;=R459,M459&gt;=Quals!$F$3,M459&lt;=Quals!$H$3), OR(AND(I459&gt;=R459,N459&gt;=Quals!$F$3,N459&lt;=Quals!$H$3), OR(AND(J459&gt;=R459,O459&gt;=Quals!$F$3,O459&lt;=Quals!$H$3), OR(AND(K459&gt;=R459,P459&gt;=Quals!$F$3,P459&lt;=Quals!$H$3)))))),"Q","")</f>
        <v/>
      </c>
      <c r="T459" s="1" t="str">
        <f>IF(AND(S459 = "Q", IF(ISNA(VLOOKUP((B459&amp;C459),Autos!C:C,1,FALSE)), "Not in Auto",)),"Check", "No need")</f>
        <v>No need</v>
      </c>
    </row>
    <row r="460" spans="1:20" x14ac:dyDescent="0.2">
      <c r="A460" t="str">
        <f t="shared" si="7"/>
        <v>Eliza DA SILVA200m</v>
      </c>
      <c r="B460" t="s">
        <v>872</v>
      </c>
      <c r="C460" s="5" t="s">
        <v>25</v>
      </c>
      <c r="E460">
        <v>925</v>
      </c>
      <c r="F460" s="2">
        <v>59</v>
      </c>
      <c r="G460">
        <v>954</v>
      </c>
      <c r="H460">
        <v>935</v>
      </c>
      <c r="I460">
        <v>917</v>
      </c>
      <c r="J460">
        <v>910</v>
      </c>
      <c r="K460">
        <v>898</v>
      </c>
      <c r="L460" s="5">
        <v>44619</v>
      </c>
      <c r="M460" s="5">
        <v>44619</v>
      </c>
      <c r="N460" s="5">
        <v>44540</v>
      </c>
      <c r="O460" s="5">
        <v>44612</v>
      </c>
      <c r="P460" s="56">
        <v>44540</v>
      </c>
      <c r="Q460" s="39">
        <f>RANK(E460,$E$3:$E$1048576)</f>
        <v>454</v>
      </c>
      <c r="R460" s="2">
        <f>VLOOKUP(C460,Quals!$A$25:$C$45,3,FALSE)</f>
        <v>1155</v>
      </c>
      <c r="S460" s="2" t="str">
        <f>IF(OR(AND(G460&gt;=R460,L460&gt;=Quals!$F$3,L460&lt;=Quals!$H$3), OR(AND(H460&gt;=R460,M460&gt;=Quals!$F$3,M460&lt;=Quals!$H$3), OR(AND(I460&gt;=R460,N460&gt;=Quals!$F$3,N460&lt;=Quals!$H$3), OR(AND(J460&gt;=R460,O460&gt;=Quals!$F$3,O460&lt;=Quals!$H$3), OR(AND(K460&gt;=R460,P460&gt;=Quals!$F$3,P460&lt;=Quals!$H$3)))))),"Q","")</f>
        <v/>
      </c>
      <c r="T460" s="1" t="str">
        <f>IF(AND(S460 = "Q", IF(ISNA(VLOOKUP((B460&amp;C460),Autos!C:C,1,FALSE)), "Not in Auto",)),"Check", "No need")</f>
        <v>No need</v>
      </c>
    </row>
    <row r="461" spans="1:20" x14ac:dyDescent="0.2">
      <c r="A461" t="str">
        <f t="shared" si="7"/>
        <v>Samantha LENTONhammer-throw</v>
      </c>
      <c r="B461" t="s">
        <v>449</v>
      </c>
      <c r="C461" s="5" t="s">
        <v>42</v>
      </c>
      <c r="D461" s="5">
        <v>36322</v>
      </c>
      <c r="E461">
        <v>925</v>
      </c>
      <c r="F461" s="2">
        <v>4</v>
      </c>
      <c r="G461">
        <v>943</v>
      </c>
      <c r="H461">
        <v>927</v>
      </c>
      <c r="I461">
        <v>920</v>
      </c>
      <c r="J461">
        <v>914</v>
      </c>
      <c r="K461">
        <v>911</v>
      </c>
      <c r="L461" s="5">
        <v>44330</v>
      </c>
      <c r="M461" s="5">
        <v>44288</v>
      </c>
      <c r="N461" s="5">
        <v>44343</v>
      </c>
      <c r="O461" s="5">
        <v>44317</v>
      </c>
      <c r="P461" s="56">
        <v>44282</v>
      </c>
      <c r="Q461" s="39">
        <f>RANK(E461,$E$3:$E$1048576)</f>
        <v>454</v>
      </c>
      <c r="R461" s="2">
        <f>VLOOKUP(C461,Quals!$A$25:$C$45,3,FALSE)</f>
        <v>1134</v>
      </c>
      <c r="S461" s="2" t="str">
        <f>IF(OR(AND(G461&gt;=R461,L461&gt;=Quals!$F$3,L461&lt;=Quals!$H$3), OR(AND(H461&gt;=R461,M461&gt;=Quals!$F$3,M461&lt;=Quals!$H$3), OR(AND(I461&gt;=R461,N461&gt;=Quals!$F$3,N461&lt;=Quals!$H$3), OR(AND(J461&gt;=R461,O461&gt;=Quals!$F$3,O461&lt;=Quals!$H$3), OR(AND(K461&gt;=R461,P461&gt;=Quals!$F$3,P461&lt;=Quals!$H$3)))))),"Q","")</f>
        <v/>
      </c>
      <c r="T461" s="1" t="str">
        <f>IF(AND(S461 = "Q", IF(ISNA(VLOOKUP((B461&amp;C461),Autos!C:C,1,FALSE)), "Not in Auto",)),"Check", "No need")</f>
        <v>No need</v>
      </c>
    </row>
    <row r="462" spans="1:20" x14ac:dyDescent="0.2">
      <c r="A462" t="str">
        <f t="shared" si="7"/>
        <v>Emily DUVE100m</v>
      </c>
      <c r="B462" t="s">
        <v>162</v>
      </c>
      <c r="C462" s="6" t="s">
        <v>2</v>
      </c>
      <c r="D462" s="5">
        <v>34500</v>
      </c>
      <c r="E462">
        <v>924</v>
      </c>
      <c r="F462" s="2">
        <v>90</v>
      </c>
      <c r="G462">
        <v>954</v>
      </c>
      <c r="H462">
        <v>930</v>
      </c>
      <c r="I462">
        <v>919</v>
      </c>
      <c r="J462">
        <v>909</v>
      </c>
      <c r="K462">
        <v>900</v>
      </c>
      <c r="L462" s="5">
        <v>44282</v>
      </c>
      <c r="M462" s="5">
        <v>44610</v>
      </c>
      <c r="N462" s="5">
        <v>44604</v>
      </c>
      <c r="O462" s="5">
        <v>44569</v>
      </c>
      <c r="P462" s="56">
        <v>44302</v>
      </c>
      <c r="Q462" s="39">
        <f>RANK(E462,$E$3:$E$1048576)</f>
        <v>460</v>
      </c>
      <c r="R462" s="2">
        <f>VLOOKUP(C462,Quals!$A$25:$C$45,3,FALSE)</f>
        <v>1167</v>
      </c>
      <c r="S462" s="2" t="str">
        <f>IF(OR(AND(G462&gt;=R462,L462&gt;=Quals!$F$3,L462&lt;=Quals!$H$3), OR(AND(H462&gt;=R462,M462&gt;=Quals!$F$3,M462&lt;=Quals!$H$3), OR(AND(I462&gt;=R462,N462&gt;=Quals!$F$3,N462&lt;=Quals!$H$3), OR(AND(J462&gt;=R462,O462&gt;=Quals!$F$3,O462&lt;=Quals!$H$3), OR(AND(K462&gt;=R462,P462&gt;=Quals!$F$3,P462&lt;=Quals!$H$3)))))),"Q","")</f>
        <v/>
      </c>
      <c r="T462" s="1" t="str">
        <f>IF(AND(S462 = "Q", IF(ISNA(VLOOKUP((B462&amp;C462),Autos!C:C,1,FALSE)), "Not in Auto",)),"Check", "No need")</f>
        <v>No need</v>
      </c>
    </row>
    <row r="463" spans="1:20" x14ac:dyDescent="0.2">
      <c r="A463" t="str">
        <f t="shared" si="7"/>
        <v>Sienna FILLIS200m</v>
      </c>
      <c r="B463" t="s">
        <v>183</v>
      </c>
      <c r="C463" s="5" t="s">
        <v>25</v>
      </c>
      <c r="D463" s="5">
        <v>44732</v>
      </c>
      <c r="E463">
        <v>924</v>
      </c>
      <c r="F463" s="2">
        <v>60</v>
      </c>
      <c r="G463">
        <v>971</v>
      </c>
      <c r="H463">
        <v>933</v>
      </c>
      <c r="I463">
        <v>897</v>
      </c>
      <c r="J463">
        <v>900</v>
      </c>
      <c r="K463">
        <v>895</v>
      </c>
      <c r="L463" s="5">
        <v>44500</v>
      </c>
      <c r="M463" s="5">
        <v>44526</v>
      </c>
      <c r="N463" s="5">
        <v>44477</v>
      </c>
      <c r="O463" s="5">
        <v>44547</v>
      </c>
      <c r="P463" s="56">
        <v>44300</v>
      </c>
      <c r="Q463" s="39">
        <f>RANK(E463,$E$3:$E$1048576)</f>
        <v>460</v>
      </c>
      <c r="R463" s="2">
        <f>VLOOKUP(C463,Quals!$A$25:$C$45,3,FALSE)</f>
        <v>1155</v>
      </c>
      <c r="S463" s="2" t="str">
        <f>IF(OR(AND(G463&gt;=R463,L463&gt;=Quals!$F$3,L463&lt;=Quals!$H$3), OR(AND(H463&gt;=R463,M463&gt;=Quals!$F$3,M463&lt;=Quals!$H$3), OR(AND(I463&gt;=R463,N463&gt;=Quals!$F$3,N463&lt;=Quals!$H$3), OR(AND(J463&gt;=R463,O463&gt;=Quals!$F$3,O463&lt;=Quals!$H$3), OR(AND(K463&gt;=R463,P463&gt;=Quals!$F$3,P463&lt;=Quals!$H$3)))))),"Q","")</f>
        <v/>
      </c>
      <c r="T463" s="1" t="str">
        <f>IF(AND(S463 = "Q", IF(ISNA(VLOOKUP((B463&amp;C463),Autos!C:C,1,FALSE)), "Not in Auto",)),"Check", "No need")</f>
        <v>No need</v>
      </c>
    </row>
    <row r="464" spans="1:20" x14ac:dyDescent="0.2">
      <c r="A464" t="str">
        <f t="shared" si="7"/>
        <v>Dior SCHOLZ200m</v>
      </c>
      <c r="B464" t="s">
        <v>197</v>
      </c>
      <c r="C464" s="5" t="s">
        <v>25</v>
      </c>
      <c r="D464" s="5">
        <v>44732</v>
      </c>
      <c r="E464">
        <v>924</v>
      </c>
      <c r="F464" s="2">
        <v>61</v>
      </c>
      <c r="G464">
        <v>934</v>
      </c>
      <c r="H464">
        <v>927</v>
      </c>
      <c r="I464">
        <v>916</v>
      </c>
      <c r="J464">
        <v>911</v>
      </c>
      <c r="K464">
        <v>894</v>
      </c>
      <c r="L464" s="5">
        <v>44465</v>
      </c>
      <c r="M464" s="5">
        <v>44626</v>
      </c>
      <c r="N464" s="5">
        <v>44485</v>
      </c>
      <c r="O464" s="5">
        <v>44549</v>
      </c>
      <c r="P464" s="56">
        <v>44465</v>
      </c>
      <c r="Q464" s="39">
        <f>RANK(E464,$E$3:$E$1048576)</f>
        <v>460</v>
      </c>
      <c r="R464" s="2">
        <f>VLOOKUP(C464,Quals!$A$25:$C$45,3,FALSE)</f>
        <v>1155</v>
      </c>
      <c r="S464" s="2" t="str">
        <f>IF(OR(AND(G464&gt;=R464,L464&gt;=Quals!$F$3,L464&lt;=Quals!$H$3), OR(AND(H464&gt;=R464,M464&gt;=Quals!$F$3,M464&lt;=Quals!$H$3), OR(AND(I464&gt;=R464,N464&gt;=Quals!$F$3,N464&lt;=Quals!$H$3), OR(AND(J464&gt;=R464,O464&gt;=Quals!$F$3,O464&lt;=Quals!$H$3), OR(AND(K464&gt;=R464,P464&gt;=Quals!$F$3,P464&lt;=Quals!$H$3)))))),"Q","")</f>
        <v/>
      </c>
      <c r="T464" s="1" t="str">
        <f>IF(AND(S464 = "Q", IF(ISNA(VLOOKUP((B464&amp;C464),Autos!C:C,1,FALSE)), "Not in Auto",)),"Check", "No need")</f>
        <v>No need</v>
      </c>
    </row>
    <row r="465" spans="1:20" x14ac:dyDescent="0.2">
      <c r="A465" t="str">
        <f t="shared" si="7"/>
        <v>Leah O'BRIEN200m</v>
      </c>
      <c r="B465" t="s">
        <v>170</v>
      </c>
      <c r="C465" s="5" t="s">
        <v>25</v>
      </c>
      <c r="D465" s="5">
        <v>44793</v>
      </c>
      <c r="E465">
        <v>924</v>
      </c>
      <c r="F465" s="2">
        <v>62</v>
      </c>
      <c r="G465">
        <v>933</v>
      </c>
      <c r="H465">
        <v>935</v>
      </c>
      <c r="I465">
        <v>914</v>
      </c>
      <c r="J465">
        <v>910</v>
      </c>
      <c r="K465">
        <v>895</v>
      </c>
      <c r="L465" s="5">
        <v>44300</v>
      </c>
      <c r="M465" s="5">
        <v>44631</v>
      </c>
      <c r="N465" s="5">
        <v>44547</v>
      </c>
      <c r="O465" s="5">
        <v>44300</v>
      </c>
      <c r="P465" s="56">
        <v>44612</v>
      </c>
      <c r="Q465" s="39">
        <f>RANK(E465,$E$3:$E$1048576)</f>
        <v>460</v>
      </c>
      <c r="R465" s="2">
        <f>VLOOKUP(C465,Quals!$A$25:$C$45,3,FALSE)</f>
        <v>1155</v>
      </c>
      <c r="S465" s="2" t="str">
        <f>IF(OR(AND(G465&gt;=R465,L465&gt;=Quals!$F$3,L465&lt;=Quals!$H$3), OR(AND(H465&gt;=R465,M465&gt;=Quals!$F$3,M465&lt;=Quals!$H$3), OR(AND(I465&gt;=R465,N465&gt;=Quals!$F$3,N465&lt;=Quals!$H$3), OR(AND(J465&gt;=R465,O465&gt;=Quals!$F$3,O465&lt;=Quals!$H$3), OR(AND(K465&gt;=R465,P465&gt;=Quals!$F$3,P465&lt;=Quals!$H$3)))))),"Q","")</f>
        <v/>
      </c>
      <c r="T465" s="1" t="str">
        <f>IF(AND(S465 = "Q", IF(ISNA(VLOOKUP((B465&amp;C465),Autos!C:C,1,FALSE)), "Not in Auto",)),"Check", "No need")</f>
        <v>No need</v>
      </c>
    </row>
    <row r="466" spans="1:20" x14ac:dyDescent="0.2">
      <c r="A466" t="str">
        <f t="shared" si="7"/>
        <v>Sophie KAVANAGHlong-jump</v>
      </c>
      <c r="B466" t="s">
        <v>391</v>
      </c>
      <c r="C466" s="6" t="s">
        <v>37</v>
      </c>
      <c r="D466" s="5">
        <v>44671</v>
      </c>
      <c r="E466">
        <v>924</v>
      </c>
      <c r="F466" s="2">
        <v>30</v>
      </c>
      <c r="G466">
        <v>951</v>
      </c>
      <c r="H466">
        <v>919</v>
      </c>
      <c r="I466">
        <v>918</v>
      </c>
      <c r="J466">
        <v>910</v>
      </c>
      <c r="K466">
        <v>906</v>
      </c>
      <c r="L466" s="5">
        <v>44612</v>
      </c>
      <c r="M466" s="5">
        <v>44302</v>
      </c>
      <c r="N466" s="5">
        <v>44604</v>
      </c>
      <c r="O466" s="5">
        <v>44589</v>
      </c>
      <c r="P466" s="56">
        <v>44548</v>
      </c>
      <c r="Q466" s="39">
        <f>RANK(E466,$E$3:$E$1048576)</f>
        <v>460</v>
      </c>
      <c r="R466" s="2">
        <f>VLOOKUP(C466,Quals!$A$25:$C$45,3,FALSE)</f>
        <v>1178</v>
      </c>
      <c r="S466" s="2" t="str">
        <f>IF(OR(AND(G466&gt;=R466,L466&gt;=Quals!$F$3,L466&lt;=Quals!$H$3), OR(AND(H466&gt;=R466,M466&gt;=Quals!$F$3,M466&lt;=Quals!$H$3), OR(AND(I466&gt;=R466,N466&gt;=Quals!$F$3,N466&lt;=Quals!$H$3), OR(AND(J466&gt;=R466,O466&gt;=Quals!$F$3,O466&lt;=Quals!$H$3), OR(AND(K466&gt;=R466,P466&gt;=Quals!$F$3,P466&lt;=Quals!$H$3)))))),"Q","")</f>
        <v/>
      </c>
      <c r="T466" s="1" t="str">
        <f>IF(AND(S466 = "Q", IF(ISNA(VLOOKUP((B466&amp;C466),Autos!C:C,1,FALSE)), "Not in Auto",)),"Check", "No need")</f>
        <v>No need</v>
      </c>
    </row>
    <row r="467" spans="1:20" x14ac:dyDescent="0.2">
      <c r="A467" t="str">
        <f t="shared" si="7"/>
        <v>Zara KECAtriple-jump</v>
      </c>
      <c r="B467" t="s">
        <v>403</v>
      </c>
      <c r="C467" s="5" t="s">
        <v>38</v>
      </c>
      <c r="D467" s="5">
        <v>35923</v>
      </c>
      <c r="E467">
        <v>924</v>
      </c>
      <c r="F467" s="2">
        <v>9</v>
      </c>
      <c r="G467">
        <v>917</v>
      </c>
      <c r="H467">
        <v>916</v>
      </c>
      <c r="I467">
        <v>918</v>
      </c>
      <c r="J467">
        <v>921</v>
      </c>
      <c r="K467">
        <v>909</v>
      </c>
      <c r="L467" s="5">
        <v>44611</v>
      </c>
      <c r="M467" s="5">
        <v>44275</v>
      </c>
      <c r="N467" s="5">
        <v>44285</v>
      </c>
      <c r="O467" s="5">
        <v>44604</v>
      </c>
      <c r="P467" s="56">
        <v>44632</v>
      </c>
      <c r="Q467" s="39">
        <f>RANK(E467,$E$3:$E$1048576)</f>
        <v>460</v>
      </c>
      <c r="R467" s="2">
        <f>VLOOKUP(C467,Quals!$A$25:$C$45,3,FALSE)</f>
        <v>1150</v>
      </c>
      <c r="S467" s="2" t="str">
        <f>IF(OR(AND(G467&gt;=R467,L467&gt;=Quals!$F$3,L467&lt;=Quals!$H$3), OR(AND(H467&gt;=R467,M467&gt;=Quals!$F$3,M467&lt;=Quals!$H$3), OR(AND(I467&gt;=R467,N467&gt;=Quals!$F$3,N467&lt;=Quals!$H$3), OR(AND(J467&gt;=R467,O467&gt;=Quals!$F$3,O467&lt;=Quals!$H$3), OR(AND(K467&gt;=R467,P467&gt;=Quals!$F$3,P467&lt;=Quals!$H$3)))))),"Q","")</f>
        <v/>
      </c>
      <c r="T467" s="1" t="str">
        <f>IF(AND(S467 = "Q", IF(ISNA(VLOOKUP((B467&amp;C467),Autos!C:C,1,FALSE)), "Not in Auto",)),"Check", "No need")</f>
        <v>No need</v>
      </c>
    </row>
    <row r="468" spans="1:20" x14ac:dyDescent="0.2">
      <c r="A468" t="str">
        <f t="shared" si="7"/>
        <v>Tuliana KABUYAWA100m</v>
      </c>
      <c r="B468" t="s">
        <v>159</v>
      </c>
      <c r="C468" s="5" t="s">
        <v>2</v>
      </c>
      <c r="D468" s="5">
        <v>39075</v>
      </c>
      <c r="E468">
        <v>923</v>
      </c>
      <c r="F468" s="2">
        <v>91</v>
      </c>
      <c r="G468">
        <v>954</v>
      </c>
      <c r="H468">
        <v>933</v>
      </c>
      <c r="I468">
        <v>923</v>
      </c>
      <c r="J468">
        <v>908</v>
      </c>
      <c r="K468">
        <v>900</v>
      </c>
      <c r="L468" s="5">
        <v>44289</v>
      </c>
      <c r="M468" s="5">
        <v>44548</v>
      </c>
      <c r="N468" s="5">
        <v>44298</v>
      </c>
      <c r="O468" s="5">
        <v>44541</v>
      </c>
      <c r="P468" s="56">
        <v>44527</v>
      </c>
      <c r="Q468" s="39">
        <f>RANK(E468,$E$3:$E$1048576)</f>
        <v>466</v>
      </c>
      <c r="R468" s="2">
        <f>VLOOKUP(C468,Quals!$A$25:$C$45,3,FALSE)</f>
        <v>1167</v>
      </c>
      <c r="S468" s="2" t="str">
        <f>IF(OR(AND(G468&gt;=R468,L468&gt;=Quals!$F$3,L468&lt;=Quals!$H$3), OR(AND(H468&gt;=R468,M468&gt;=Quals!$F$3,M468&lt;=Quals!$H$3), OR(AND(I468&gt;=R468,N468&gt;=Quals!$F$3,N468&lt;=Quals!$H$3), OR(AND(J468&gt;=R468,O468&gt;=Quals!$F$3,O468&lt;=Quals!$H$3), OR(AND(K468&gt;=R468,P468&gt;=Quals!$F$3,P468&lt;=Quals!$H$3)))))),"Q","")</f>
        <v/>
      </c>
      <c r="T468" s="1" t="str">
        <f>IF(AND(S468 = "Q", IF(ISNA(VLOOKUP((B468&amp;C468),Autos!C:C,1,FALSE)), "Not in Auto",)),"Check", "No need")</f>
        <v>No need</v>
      </c>
    </row>
    <row r="469" spans="1:20" x14ac:dyDescent="0.2">
      <c r="A469" t="str">
        <f t="shared" si="7"/>
        <v>Jessica MEAD200m</v>
      </c>
      <c r="B469" t="s">
        <v>181</v>
      </c>
      <c r="C469" s="5" t="s">
        <v>25</v>
      </c>
      <c r="D469" s="5">
        <v>44612</v>
      </c>
      <c r="E469">
        <v>923</v>
      </c>
      <c r="F469" s="2">
        <v>63</v>
      </c>
      <c r="G469">
        <v>939</v>
      </c>
      <c r="H469">
        <v>924</v>
      </c>
      <c r="I469">
        <v>923</v>
      </c>
      <c r="J469">
        <v>921</v>
      </c>
      <c r="K469">
        <v>908</v>
      </c>
      <c r="L469" s="5">
        <v>44591</v>
      </c>
      <c r="M469" s="5">
        <v>44591</v>
      </c>
      <c r="N469" s="5">
        <v>44569</v>
      </c>
      <c r="O469" s="5">
        <v>44611</v>
      </c>
      <c r="P469" s="56">
        <v>44300</v>
      </c>
      <c r="Q469" s="39">
        <f>RANK(E469,$E$3:$E$1048576)</f>
        <v>466</v>
      </c>
      <c r="R469" s="2">
        <f>VLOOKUP(C469,Quals!$A$25:$C$45,3,FALSE)</f>
        <v>1155</v>
      </c>
      <c r="S469" s="2" t="str">
        <f>IF(OR(AND(G469&gt;=R469,L469&gt;=Quals!$F$3,L469&lt;=Quals!$H$3), OR(AND(H469&gt;=R469,M469&gt;=Quals!$F$3,M469&lt;=Quals!$H$3), OR(AND(I469&gt;=R469,N469&gt;=Quals!$F$3,N469&lt;=Quals!$H$3), OR(AND(J469&gt;=R469,O469&gt;=Quals!$F$3,O469&lt;=Quals!$H$3), OR(AND(K469&gt;=R469,P469&gt;=Quals!$F$3,P469&lt;=Quals!$H$3)))))),"Q","")</f>
        <v/>
      </c>
      <c r="T469" s="1" t="str">
        <f>IF(AND(S469 = "Q", IF(ISNA(VLOOKUP((B469&amp;C469),Autos!C:C,1,FALSE)), "Not in Auto",)),"Check", "No need")</f>
        <v>No need</v>
      </c>
    </row>
    <row r="470" spans="1:20" x14ac:dyDescent="0.2">
      <c r="A470" t="str">
        <f t="shared" si="7"/>
        <v>Georgia CAMPOS100m</v>
      </c>
      <c r="B470" t="s">
        <v>5024</v>
      </c>
      <c r="C470" s="6" t="s">
        <v>2</v>
      </c>
      <c r="E470">
        <v>922</v>
      </c>
      <c r="F470" s="2">
        <v>92</v>
      </c>
      <c r="G470">
        <v>952</v>
      </c>
      <c r="H470">
        <v>914</v>
      </c>
      <c r="I470">
        <v>920</v>
      </c>
      <c r="J470">
        <v>903</v>
      </c>
      <c r="K470">
        <v>901</v>
      </c>
      <c r="L470" s="5">
        <v>44618</v>
      </c>
      <c r="M470" s="5">
        <v>44541</v>
      </c>
      <c r="N470" s="5">
        <v>44618</v>
      </c>
      <c r="O470" s="5">
        <v>44541</v>
      </c>
      <c r="P470" s="56">
        <v>44597</v>
      </c>
      <c r="Q470" s="39">
        <f>RANK(E470,$E$3:$E$1048576)</f>
        <v>468</v>
      </c>
      <c r="R470" s="2">
        <f>VLOOKUP(C470,Quals!$A$25:$C$45,3,FALSE)</f>
        <v>1167</v>
      </c>
      <c r="S470" s="2" t="str">
        <f>IF(OR(AND(G470&gt;=R470,L470&gt;=Quals!$F$3,L470&lt;=Quals!$H$3), OR(AND(H470&gt;=R470,M470&gt;=Quals!$F$3,M470&lt;=Quals!$H$3), OR(AND(I470&gt;=R470,N470&gt;=Quals!$F$3,N470&lt;=Quals!$H$3), OR(AND(J470&gt;=R470,O470&gt;=Quals!$F$3,O470&lt;=Quals!$H$3), OR(AND(K470&gt;=R470,P470&gt;=Quals!$F$3,P470&lt;=Quals!$H$3)))))),"Q","")</f>
        <v/>
      </c>
      <c r="T470" s="1" t="str">
        <f>IF(AND(S470 = "Q", IF(ISNA(VLOOKUP((B470&amp;C470),Autos!C:C,1,FALSE)), "Not in Auto",)),"Check", "No need")</f>
        <v>No need</v>
      </c>
    </row>
    <row r="471" spans="1:20" x14ac:dyDescent="0.2">
      <c r="A471" t="str">
        <f t="shared" si="7"/>
        <v>Sophie GOCHER3000msc</v>
      </c>
      <c r="B471" t="s">
        <v>944</v>
      </c>
      <c r="C471" s="5" t="s">
        <v>34</v>
      </c>
      <c r="D471" s="5">
        <v>37027</v>
      </c>
      <c r="E471">
        <v>922</v>
      </c>
      <c r="F471" s="2">
        <v>21</v>
      </c>
      <c r="G471">
        <v>935</v>
      </c>
      <c r="H471">
        <v>919</v>
      </c>
      <c r="I471">
        <v>882</v>
      </c>
      <c r="L471" s="5">
        <v>44308</v>
      </c>
      <c r="M471" s="5">
        <v>44625</v>
      </c>
      <c r="N471" s="5">
        <v>44612</v>
      </c>
      <c r="O471" s="5"/>
      <c r="P471" s="56"/>
      <c r="Q471" s="39">
        <f>RANK(E471,$E$3:$E$1048576)</f>
        <v>468</v>
      </c>
      <c r="R471" s="2">
        <f>VLOOKUP(C471,Quals!$A$25:$C$45,3,FALSE)</f>
        <v>1169</v>
      </c>
      <c r="S471" s="2" t="str">
        <f>IF(OR(AND(G471&gt;=R471,L471&gt;=Quals!$F$3,L471&lt;=Quals!$H$3), OR(AND(H471&gt;=R471,M471&gt;=Quals!$F$3,M471&lt;=Quals!$H$3), OR(AND(I471&gt;=R471,N471&gt;=Quals!$F$3,N471&lt;=Quals!$H$3), OR(AND(J471&gt;=R471,O471&gt;=Quals!$F$3,O471&lt;=Quals!$H$3), OR(AND(K471&gt;=R471,P471&gt;=Quals!$F$3,P471&lt;=Quals!$H$3)))))),"Q","")</f>
        <v/>
      </c>
      <c r="T471" s="1" t="str">
        <f>IF(AND(S471 = "Q", IF(ISNA(VLOOKUP((B471&amp;C471),Autos!C:C,1,FALSE)), "Not in Auto",)),"Check", "No need")</f>
        <v>No need</v>
      </c>
    </row>
    <row r="472" spans="1:20" x14ac:dyDescent="0.2">
      <c r="A472" t="str">
        <f t="shared" si="7"/>
        <v>Jade JOHNSTON-MITREVSKA100m</v>
      </c>
      <c r="B472" t="s">
        <v>871</v>
      </c>
      <c r="C472" s="5" t="s">
        <v>2</v>
      </c>
      <c r="D472" s="5">
        <v>44581</v>
      </c>
      <c r="E472">
        <v>921</v>
      </c>
      <c r="F472" s="2">
        <v>93</v>
      </c>
      <c r="G472">
        <v>952</v>
      </c>
      <c r="H472">
        <v>933</v>
      </c>
      <c r="I472">
        <v>927</v>
      </c>
      <c r="J472">
        <v>899</v>
      </c>
      <c r="K472">
        <v>895</v>
      </c>
      <c r="L472" s="5">
        <v>44548</v>
      </c>
      <c r="M472" s="5">
        <v>44597</v>
      </c>
      <c r="N472" s="5">
        <v>44590</v>
      </c>
      <c r="O472" s="5">
        <v>44604</v>
      </c>
      <c r="P472" s="56">
        <v>44611</v>
      </c>
      <c r="Q472" s="39">
        <f>RANK(E472,$E$3:$E$1048576)</f>
        <v>470</v>
      </c>
      <c r="R472" s="2">
        <f>VLOOKUP(C472,Quals!$A$25:$C$45,3,FALSE)</f>
        <v>1167</v>
      </c>
      <c r="S472" s="2" t="str">
        <f>IF(OR(AND(G472&gt;=R472,L472&gt;=Quals!$F$3,L472&lt;=Quals!$H$3), OR(AND(H472&gt;=R472,M472&gt;=Quals!$F$3,M472&lt;=Quals!$H$3), OR(AND(I472&gt;=R472,N472&gt;=Quals!$F$3,N472&lt;=Quals!$H$3), OR(AND(J472&gt;=R472,O472&gt;=Quals!$F$3,O472&lt;=Quals!$H$3), OR(AND(K472&gt;=R472,P472&gt;=Quals!$F$3,P472&lt;=Quals!$H$3)))))),"Q","")</f>
        <v/>
      </c>
      <c r="T472" s="1" t="str">
        <f>IF(AND(S472 = "Q", IF(ISNA(VLOOKUP((B472&amp;C472),Autos!C:C,1,FALSE)), "Not in Auto",)),"Check", "No need")</f>
        <v>No need</v>
      </c>
    </row>
    <row r="473" spans="1:20" x14ac:dyDescent="0.2">
      <c r="A473" t="str">
        <f t="shared" si="7"/>
        <v>Summah HARRISON100m</v>
      </c>
      <c r="B473" t="s">
        <v>141</v>
      </c>
      <c r="C473" s="5" t="s">
        <v>2</v>
      </c>
      <c r="D473" s="5">
        <v>38808</v>
      </c>
      <c r="E473">
        <v>921</v>
      </c>
      <c r="F473" s="2">
        <v>94</v>
      </c>
      <c r="G473">
        <v>944</v>
      </c>
      <c r="H473">
        <v>938</v>
      </c>
      <c r="I473">
        <v>931</v>
      </c>
      <c r="J473">
        <v>904</v>
      </c>
      <c r="K473">
        <v>871</v>
      </c>
      <c r="L473" s="5">
        <v>44298</v>
      </c>
      <c r="M473" s="5">
        <v>44298</v>
      </c>
      <c r="N473" s="5">
        <v>44618</v>
      </c>
      <c r="O473" s="5">
        <v>44618</v>
      </c>
      <c r="P473" s="56">
        <v>44583</v>
      </c>
      <c r="Q473" s="39">
        <f>RANK(E473,$E$3:$E$1048576)</f>
        <v>470</v>
      </c>
      <c r="R473" s="2">
        <f>VLOOKUP(C473,Quals!$A$25:$C$45,3,FALSE)</f>
        <v>1167</v>
      </c>
      <c r="S473" s="2" t="str">
        <f>IF(OR(AND(G473&gt;=R473,L473&gt;=Quals!$F$3,L473&lt;=Quals!$H$3), OR(AND(H473&gt;=R473,M473&gt;=Quals!$F$3,M473&lt;=Quals!$H$3), OR(AND(I473&gt;=R473,N473&gt;=Quals!$F$3,N473&lt;=Quals!$H$3), OR(AND(J473&gt;=R473,O473&gt;=Quals!$F$3,O473&lt;=Quals!$H$3), OR(AND(K473&gt;=R473,P473&gt;=Quals!$F$3,P473&lt;=Quals!$H$3)))))),"Q","")</f>
        <v/>
      </c>
      <c r="T473" s="1" t="str">
        <f>IF(AND(S473 = "Q", IF(ISNA(VLOOKUP((B473&amp;C473),Autos!C:C,1,FALSE)), "Not in Auto",)),"Check", "No need")</f>
        <v>No need</v>
      </c>
    </row>
    <row r="474" spans="1:20" x14ac:dyDescent="0.2">
      <c r="A474" t="str">
        <f t="shared" si="7"/>
        <v>Ella TOBIN200m</v>
      </c>
      <c r="B474" t="s">
        <v>202</v>
      </c>
      <c r="C474" s="5" t="s">
        <v>25</v>
      </c>
      <c r="D474" s="5">
        <v>44671</v>
      </c>
      <c r="E474">
        <v>921</v>
      </c>
      <c r="F474" s="2">
        <v>64</v>
      </c>
      <c r="G474">
        <v>940</v>
      </c>
      <c r="H474">
        <v>927</v>
      </c>
      <c r="I474">
        <v>922</v>
      </c>
      <c r="J474">
        <v>903</v>
      </c>
      <c r="K474">
        <v>907</v>
      </c>
      <c r="L474" s="5">
        <v>44591</v>
      </c>
      <c r="M474" s="5">
        <v>44305</v>
      </c>
      <c r="N474" s="5">
        <v>44591</v>
      </c>
      <c r="O474" s="5">
        <v>44583</v>
      </c>
      <c r="P474" s="56">
        <v>44305</v>
      </c>
      <c r="Q474" s="39">
        <f>RANK(E474,$E$3:$E$1048576)</f>
        <v>470</v>
      </c>
      <c r="R474" s="2">
        <f>VLOOKUP(C474,Quals!$A$25:$C$45,3,FALSE)</f>
        <v>1155</v>
      </c>
      <c r="S474" s="2" t="str">
        <f>IF(OR(AND(G474&gt;=R474,L474&gt;=Quals!$F$3,L474&lt;=Quals!$H$3), OR(AND(H474&gt;=R474,M474&gt;=Quals!$F$3,M474&lt;=Quals!$H$3), OR(AND(I474&gt;=R474,N474&gt;=Quals!$F$3,N474&lt;=Quals!$H$3), OR(AND(J474&gt;=R474,O474&gt;=Quals!$F$3,O474&lt;=Quals!$H$3), OR(AND(K474&gt;=R474,P474&gt;=Quals!$F$3,P474&lt;=Quals!$H$3)))))),"Q","")</f>
        <v/>
      </c>
      <c r="T474" s="1" t="str">
        <f>IF(AND(S474 = "Q", IF(ISNA(VLOOKUP((B474&amp;C474),Autos!C:C,1,FALSE)), "Not in Auto",)),"Check", "No need")</f>
        <v>No need</v>
      </c>
    </row>
    <row r="475" spans="1:20" x14ac:dyDescent="0.2">
      <c r="A475" t="str">
        <f t="shared" si="7"/>
        <v>Jenna HEATH400m</v>
      </c>
      <c r="B475" t="s">
        <v>5271</v>
      </c>
      <c r="C475" s="6" t="s">
        <v>26</v>
      </c>
      <c r="D475" s="5">
        <v>1997</v>
      </c>
      <c r="E475">
        <v>921</v>
      </c>
      <c r="F475" s="2">
        <v>40</v>
      </c>
      <c r="G475">
        <v>963</v>
      </c>
      <c r="H475">
        <v>937</v>
      </c>
      <c r="I475">
        <v>924</v>
      </c>
      <c r="J475">
        <v>921</v>
      </c>
      <c r="K475">
        <v>842</v>
      </c>
      <c r="L475" s="5">
        <v>44626</v>
      </c>
      <c r="M475" s="5">
        <v>44583</v>
      </c>
      <c r="N475" s="5">
        <v>44590</v>
      </c>
      <c r="O475" s="5">
        <v>44610</v>
      </c>
      <c r="P475" s="56">
        <v>44528</v>
      </c>
      <c r="Q475" s="39">
        <f>RANK(E475,$E$3:$E$1048576)</f>
        <v>470</v>
      </c>
      <c r="R475" s="2">
        <f>VLOOKUP(C475,Quals!$A$25:$C$45,3,FALSE)</f>
        <v>1152</v>
      </c>
      <c r="S475" s="2" t="str">
        <f>IF(OR(AND(G475&gt;=R475,L475&gt;=Quals!$F$3,L475&lt;=Quals!$H$3), OR(AND(H475&gt;=R475,M475&gt;=Quals!$F$3,M475&lt;=Quals!$H$3), OR(AND(I475&gt;=R475,N475&gt;=Quals!$F$3,N475&lt;=Quals!$H$3), OR(AND(J475&gt;=R475,O475&gt;=Quals!$F$3,O475&lt;=Quals!$H$3), OR(AND(K475&gt;=R475,P475&gt;=Quals!$F$3,P475&lt;=Quals!$H$3)))))),"Q","")</f>
        <v/>
      </c>
      <c r="T475" s="1" t="str">
        <f>IF(AND(S475 = "Q", IF(ISNA(VLOOKUP((B475&amp;C475),Autos!C:C,1,FALSE)), "Not in Auto",)),"Check", "No need")</f>
        <v>No need</v>
      </c>
    </row>
    <row r="476" spans="1:20" x14ac:dyDescent="0.2">
      <c r="A476" t="str">
        <f t="shared" si="7"/>
        <v>Erin BLUNDELL1500m</v>
      </c>
      <c r="B476" t="s">
        <v>5034</v>
      </c>
      <c r="C476" s="5" t="s">
        <v>28</v>
      </c>
      <c r="D476" s="5">
        <v>1996</v>
      </c>
      <c r="E476">
        <v>921</v>
      </c>
      <c r="F476" s="2">
        <v>33</v>
      </c>
      <c r="G476">
        <v>939</v>
      </c>
      <c r="H476">
        <v>909</v>
      </c>
      <c r="I476">
        <v>926</v>
      </c>
      <c r="J476">
        <v>900</v>
      </c>
      <c r="K476">
        <v>900</v>
      </c>
      <c r="L476" s="5">
        <v>44301</v>
      </c>
      <c r="M476" s="5">
        <v>44366</v>
      </c>
      <c r="N476" s="5">
        <v>44307</v>
      </c>
      <c r="O476" s="5">
        <v>44611</v>
      </c>
      <c r="P476" s="56">
        <v>44610</v>
      </c>
      <c r="Q476" s="39">
        <f>RANK(E476,$E$3:$E$1048576)</f>
        <v>470</v>
      </c>
      <c r="R476" s="2">
        <f>VLOOKUP(C476,Quals!$A$25:$C$45,3,FALSE)</f>
        <v>1172</v>
      </c>
      <c r="S476" s="2" t="str">
        <f>IF(OR(AND(G476&gt;=R476,L476&gt;=Quals!$F$3,L476&lt;=Quals!$H$3), OR(AND(H476&gt;=R476,M476&gt;=Quals!$F$3,M476&lt;=Quals!$H$3), OR(AND(I476&gt;=R476,N476&gt;=Quals!$F$3,N476&lt;=Quals!$H$3), OR(AND(J476&gt;=R476,O476&gt;=Quals!$F$3,O476&lt;=Quals!$H$3), OR(AND(K476&gt;=R476,P476&gt;=Quals!$F$3,P476&lt;=Quals!$H$3)))))),"Q","")</f>
        <v/>
      </c>
      <c r="T476" s="1" t="str">
        <f>IF(AND(S476 = "Q", IF(ISNA(VLOOKUP((B476&amp;C476),Autos!C:C,1,FALSE)), "Not in Auto",)),"Check", "No need")</f>
        <v>No need</v>
      </c>
    </row>
    <row r="477" spans="1:20" x14ac:dyDescent="0.2">
      <c r="A477" t="str">
        <f t="shared" si="7"/>
        <v>Kyah ANDERSON1500m</v>
      </c>
      <c r="B477" t="s">
        <v>936</v>
      </c>
      <c r="C477" s="5" t="s">
        <v>28</v>
      </c>
      <c r="D477" s="5">
        <v>44762</v>
      </c>
      <c r="E477">
        <v>921</v>
      </c>
      <c r="F477" s="2">
        <v>34</v>
      </c>
      <c r="G477">
        <v>937</v>
      </c>
      <c r="H477">
        <v>931</v>
      </c>
      <c r="I477">
        <v>919</v>
      </c>
      <c r="J477">
        <v>893</v>
      </c>
      <c r="K477">
        <v>903</v>
      </c>
      <c r="L477" s="5">
        <v>44489</v>
      </c>
      <c r="M477" s="5">
        <v>44586</v>
      </c>
      <c r="N477" s="5">
        <v>44626</v>
      </c>
      <c r="O477" s="5">
        <v>44500</v>
      </c>
      <c r="P477" s="56">
        <v>44604</v>
      </c>
      <c r="Q477" s="39">
        <f>RANK(E477,$E$3:$E$1048576)</f>
        <v>470</v>
      </c>
      <c r="R477" s="2">
        <f>VLOOKUP(C477,Quals!$A$25:$C$45,3,FALSE)</f>
        <v>1172</v>
      </c>
      <c r="S477" s="2" t="str">
        <f>IF(OR(AND(G477&gt;=R477,L477&gt;=Quals!$F$3,L477&lt;=Quals!$H$3), OR(AND(H477&gt;=R477,M477&gt;=Quals!$F$3,M477&lt;=Quals!$H$3), OR(AND(I477&gt;=R477,N477&gt;=Quals!$F$3,N477&lt;=Quals!$H$3), OR(AND(J477&gt;=R477,O477&gt;=Quals!$F$3,O477&lt;=Quals!$H$3), OR(AND(K477&gt;=R477,P477&gt;=Quals!$F$3,P477&lt;=Quals!$H$3)))))),"Q","")</f>
        <v/>
      </c>
      <c r="T477" s="1" t="str">
        <f>IF(AND(S477 = "Q", IF(ISNA(VLOOKUP((B477&amp;C477),Autos!C:C,1,FALSE)), "Not in Auto",)),"Check", "No need")</f>
        <v>No need</v>
      </c>
    </row>
    <row r="478" spans="1:20" x14ac:dyDescent="0.2">
      <c r="A478" t="str">
        <f t="shared" si="7"/>
        <v>Isobel HUME5000m</v>
      </c>
      <c r="B478" t="s">
        <v>876</v>
      </c>
      <c r="C478" s="5" t="s">
        <v>29</v>
      </c>
      <c r="E478">
        <v>921</v>
      </c>
      <c r="F478" s="2">
        <v>23</v>
      </c>
      <c r="G478">
        <v>921</v>
      </c>
      <c r="H478">
        <v>923</v>
      </c>
      <c r="I478">
        <v>905</v>
      </c>
      <c r="L478" s="5">
        <v>44604</v>
      </c>
      <c r="M478" s="5">
        <v>44458</v>
      </c>
      <c r="N478" s="5">
        <v>44527</v>
      </c>
      <c r="O478" s="5"/>
      <c r="P478" s="56"/>
      <c r="Q478" s="39">
        <f>RANK(E478,$E$3:$E$1048576)</f>
        <v>470</v>
      </c>
      <c r="R478" s="2">
        <f>VLOOKUP(C478,Quals!$A$25:$C$45,3,FALSE)</f>
        <v>1145</v>
      </c>
      <c r="S478" s="2" t="str">
        <f>IF(OR(AND(G478&gt;=R478,L478&gt;=Quals!$F$3,L478&lt;=Quals!$H$3), OR(AND(H478&gt;=R478,M478&gt;=Quals!$F$3,M478&lt;=Quals!$H$3), OR(AND(I478&gt;=R478,N478&gt;=Quals!$F$3,N478&lt;=Quals!$H$3), OR(AND(J478&gt;=R478,O478&gt;=Quals!$F$3,O478&lt;=Quals!$H$3), OR(AND(K478&gt;=R478,P478&gt;=Quals!$F$3,P478&lt;=Quals!$H$3)))))),"Q","")</f>
        <v/>
      </c>
      <c r="T478" s="1" t="str">
        <f>IF(AND(S478 = "Q", IF(ISNA(VLOOKUP((B478&amp;C478),Autos!C:C,1,FALSE)), "Not in Auto",)),"Check", "No need")</f>
        <v>No need</v>
      </c>
    </row>
    <row r="479" spans="1:20" x14ac:dyDescent="0.2">
      <c r="A479" t="str">
        <f t="shared" si="7"/>
        <v>Geena DAVYtriple-jump</v>
      </c>
      <c r="B479" t="s">
        <v>402</v>
      </c>
      <c r="C479" s="5" t="s">
        <v>38</v>
      </c>
      <c r="D479" s="5">
        <v>44762</v>
      </c>
      <c r="E479">
        <v>921</v>
      </c>
      <c r="F479" s="2">
        <v>10</v>
      </c>
      <c r="G479">
        <v>953</v>
      </c>
      <c r="H479">
        <v>907</v>
      </c>
      <c r="I479">
        <v>907</v>
      </c>
      <c r="J479">
        <v>899</v>
      </c>
      <c r="K479">
        <v>879</v>
      </c>
      <c r="L479" s="5">
        <v>44300</v>
      </c>
      <c r="M479" s="5">
        <v>44611</v>
      </c>
      <c r="N479" s="5">
        <v>44541</v>
      </c>
      <c r="O479" s="5">
        <v>44520</v>
      </c>
      <c r="P479" s="56">
        <v>44583</v>
      </c>
      <c r="Q479" s="39">
        <f>RANK(E479,$E$3:$E$1048576)</f>
        <v>470</v>
      </c>
      <c r="R479" s="2">
        <f>VLOOKUP(C479,Quals!$A$25:$C$45,3,FALSE)</f>
        <v>1150</v>
      </c>
      <c r="S479" s="2" t="str">
        <f>IF(OR(AND(G479&gt;=R479,L479&gt;=Quals!$F$3,L479&lt;=Quals!$H$3), OR(AND(H479&gt;=R479,M479&gt;=Quals!$F$3,M479&lt;=Quals!$H$3), OR(AND(I479&gt;=R479,N479&gt;=Quals!$F$3,N479&lt;=Quals!$H$3), OR(AND(J479&gt;=R479,O479&gt;=Quals!$F$3,O479&lt;=Quals!$H$3), OR(AND(K479&gt;=R479,P479&gt;=Quals!$F$3,P479&lt;=Quals!$H$3)))))),"Q","")</f>
        <v/>
      </c>
      <c r="T479" s="1" t="str">
        <f>IF(AND(S479 = "Q", IF(ISNA(VLOOKUP((B479&amp;C479),Autos!C:C,1,FALSE)), "Not in Auto",)),"Check", "No need")</f>
        <v>No need</v>
      </c>
    </row>
    <row r="480" spans="1:20" x14ac:dyDescent="0.2">
      <c r="A480" t="str">
        <f t="shared" si="7"/>
        <v>Daisy SUDHOLZ800m</v>
      </c>
      <c r="B480" t="s">
        <v>264</v>
      </c>
      <c r="C480" t="s">
        <v>27</v>
      </c>
      <c r="D480" s="5">
        <v>44732</v>
      </c>
      <c r="E480">
        <v>920</v>
      </c>
      <c r="F480" s="2">
        <v>34</v>
      </c>
      <c r="G480">
        <v>937</v>
      </c>
      <c r="H480">
        <v>911</v>
      </c>
      <c r="I480">
        <v>899</v>
      </c>
      <c r="J480">
        <v>894</v>
      </c>
      <c r="K480">
        <v>903</v>
      </c>
      <c r="L480" s="5">
        <v>44597</v>
      </c>
      <c r="M480" s="5">
        <v>44541</v>
      </c>
      <c r="N480" s="5">
        <v>44513</v>
      </c>
      <c r="O480" s="5">
        <v>44527</v>
      </c>
      <c r="P480" s="56">
        <v>44301</v>
      </c>
      <c r="Q480" s="39">
        <f>RANK(E480,$E$3:$E$1048576)</f>
        <v>478</v>
      </c>
      <c r="R480" s="2">
        <f>VLOOKUP(C480,Quals!$A$25:$C$45,3,FALSE)</f>
        <v>1171</v>
      </c>
      <c r="S480" s="2" t="str">
        <f>IF(OR(AND(G480&gt;=R480,L480&gt;=Quals!$F$3,L480&lt;=Quals!$H$3), OR(AND(H480&gt;=R480,M480&gt;=Quals!$F$3,M480&lt;=Quals!$H$3), OR(AND(I480&gt;=R480,N480&gt;=Quals!$F$3,N480&lt;=Quals!$H$3), OR(AND(J480&gt;=R480,O480&gt;=Quals!$F$3,O480&lt;=Quals!$H$3), OR(AND(K480&gt;=R480,P480&gt;=Quals!$F$3,P480&lt;=Quals!$H$3)))))),"Q","")</f>
        <v/>
      </c>
      <c r="T480" s="1" t="str">
        <f>IF(AND(S480 = "Q", IF(ISNA(VLOOKUP((B480&amp;C480),Autos!C:C,1,FALSE)), "Not in Auto",)),"Check", "No need")</f>
        <v>No need</v>
      </c>
    </row>
    <row r="481" spans="1:20" x14ac:dyDescent="0.2">
      <c r="A481" t="str">
        <f t="shared" si="7"/>
        <v>Lauren PERCIVAL200m</v>
      </c>
      <c r="B481" t="s">
        <v>5025</v>
      </c>
      <c r="C481" s="5" t="s">
        <v>25</v>
      </c>
      <c r="D481" s="5">
        <v>44671</v>
      </c>
      <c r="E481">
        <v>919</v>
      </c>
      <c r="F481" s="2">
        <v>65</v>
      </c>
      <c r="G481">
        <v>943</v>
      </c>
      <c r="H481">
        <v>937</v>
      </c>
      <c r="I481">
        <v>912</v>
      </c>
      <c r="J481">
        <v>906</v>
      </c>
      <c r="K481">
        <v>882</v>
      </c>
      <c r="L481" s="5">
        <v>44305</v>
      </c>
      <c r="M481" s="5">
        <v>44619</v>
      </c>
      <c r="N481" s="5">
        <v>44305</v>
      </c>
      <c r="O481" s="5">
        <v>44619</v>
      </c>
      <c r="P481" s="56">
        <v>44591</v>
      </c>
      <c r="Q481" s="39">
        <f>RANK(E481,$E$3:$E$1048576)</f>
        <v>479</v>
      </c>
      <c r="R481" s="2">
        <f>VLOOKUP(C481,Quals!$A$25:$C$45,3,FALSE)</f>
        <v>1155</v>
      </c>
      <c r="S481" s="2" t="str">
        <f>IF(OR(AND(G481&gt;=R481,L481&gt;=Quals!$F$3,L481&lt;=Quals!$H$3), OR(AND(H481&gt;=R481,M481&gt;=Quals!$F$3,M481&lt;=Quals!$H$3), OR(AND(I481&gt;=R481,N481&gt;=Quals!$F$3,N481&lt;=Quals!$H$3), OR(AND(J481&gt;=R481,O481&gt;=Quals!$F$3,O481&lt;=Quals!$H$3), OR(AND(K481&gt;=R481,P481&gt;=Quals!$F$3,P481&lt;=Quals!$H$3)))))),"Q","")</f>
        <v/>
      </c>
      <c r="T481" s="1" t="str">
        <f>IF(AND(S481 = "Q", IF(ISNA(VLOOKUP((B481&amp;C481),Autos!C:C,1,FALSE)), "Not in Auto",)),"Check", "No need")</f>
        <v>No need</v>
      </c>
    </row>
    <row r="482" spans="1:20" x14ac:dyDescent="0.2">
      <c r="A482" t="str">
        <f t="shared" si="7"/>
        <v>Brittany SCOTT200m</v>
      </c>
      <c r="B482" t="s">
        <v>5270</v>
      </c>
      <c r="C482" s="6" t="s">
        <v>25</v>
      </c>
      <c r="D482" s="5">
        <v>1998</v>
      </c>
      <c r="E482">
        <v>919</v>
      </c>
      <c r="F482" s="2">
        <v>66</v>
      </c>
      <c r="G482">
        <v>934</v>
      </c>
      <c r="H482">
        <v>913</v>
      </c>
      <c r="I482">
        <v>931</v>
      </c>
      <c r="J482">
        <v>899</v>
      </c>
      <c r="K482">
        <v>895</v>
      </c>
      <c r="L482" s="5">
        <v>44617</v>
      </c>
      <c r="M482" s="5">
        <v>44612</v>
      </c>
      <c r="N482" s="5">
        <v>44631</v>
      </c>
      <c r="O482" s="5">
        <v>44596</v>
      </c>
      <c r="P482" s="56">
        <v>44612</v>
      </c>
      <c r="Q482" s="39">
        <f>RANK(E482,$E$3:$E$1048576)</f>
        <v>479</v>
      </c>
      <c r="R482" s="2">
        <f>VLOOKUP(C482,Quals!$A$25:$C$45,3,FALSE)</f>
        <v>1155</v>
      </c>
      <c r="S482" s="2" t="str">
        <f>IF(OR(AND(G482&gt;=R482,L482&gt;=Quals!$F$3,L482&lt;=Quals!$H$3), OR(AND(H482&gt;=R482,M482&gt;=Quals!$F$3,M482&lt;=Quals!$H$3), OR(AND(I482&gt;=R482,N482&gt;=Quals!$F$3,N482&lt;=Quals!$H$3), OR(AND(J482&gt;=R482,O482&gt;=Quals!$F$3,O482&lt;=Quals!$H$3), OR(AND(K482&gt;=R482,P482&gt;=Quals!$F$3,P482&lt;=Quals!$H$3)))))),"Q","")</f>
        <v/>
      </c>
      <c r="T482" s="1" t="str">
        <f>IF(AND(S482 = "Q", IF(ISNA(VLOOKUP((B482&amp;C482),Autos!C:C,1,FALSE)), "Not in Auto",)),"Check", "No need")</f>
        <v>No need</v>
      </c>
    </row>
    <row r="483" spans="1:20" x14ac:dyDescent="0.2">
      <c r="A483" t="str">
        <f t="shared" si="7"/>
        <v>Ashleigh CANDY1500m</v>
      </c>
      <c r="B483" t="s">
        <v>291</v>
      </c>
      <c r="C483" s="6" t="s">
        <v>28</v>
      </c>
      <c r="D483" s="5">
        <v>38319</v>
      </c>
      <c r="E483">
        <v>919</v>
      </c>
      <c r="F483" s="2">
        <v>35</v>
      </c>
      <c r="G483">
        <v>947</v>
      </c>
      <c r="H483">
        <v>901</v>
      </c>
      <c r="I483">
        <v>908</v>
      </c>
      <c r="J483">
        <v>898</v>
      </c>
      <c r="K483">
        <v>893</v>
      </c>
      <c r="L483" s="5">
        <v>44589</v>
      </c>
      <c r="M483" s="5">
        <v>44533</v>
      </c>
      <c r="N483" s="5">
        <v>44281</v>
      </c>
      <c r="O483" s="5">
        <v>44498</v>
      </c>
      <c r="P483" s="56">
        <v>44568</v>
      </c>
      <c r="Q483" s="39">
        <f>RANK(E483,$E$3:$E$1048576)</f>
        <v>479</v>
      </c>
      <c r="R483" s="2">
        <f>VLOOKUP(C483,Quals!$A$25:$C$45,3,FALSE)</f>
        <v>1172</v>
      </c>
      <c r="S483" s="2" t="str">
        <f>IF(OR(AND(G483&gt;=R483,L483&gt;=Quals!$F$3,L483&lt;=Quals!$H$3), OR(AND(H483&gt;=R483,M483&gt;=Quals!$F$3,M483&lt;=Quals!$H$3), OR(AND(I483&gt;=R483,N483&gt;=Quals!$F$3,N483&lt;=Quals!$H$3), OR(AND(J483&gt;=R483,O483&gt;=Quals!$F$3,O483&lt;=Quals!$H$3), OR(AND(K483&gt;=R483,P483&gt;=Quals!$F$3,P483&lt;=Quals!$H$3)))))),"Q","")</f>
        <v/>
      </c>
      <c r="T483" s="1" t="str">
        <f>IF(AND(S483 = "Q", IF(ISNA(VLOOKUP((B483&amp;C483),Autos!C:C,1,FALSE)), "Not in Auto",)),"Check", "No need")</f>
        <v>No need</v>
      </c>
    </row>
    <row r="484" spans="1:20" x14ac:dyDescent="0.2">
      <c r="A484" t="str">
        <f t="shared" si="7"/>
        <v>Hannah PREEO1500m</v>
      </c>
      <c r="B484" t="s">
        <v>301</v>
      </c>
      <c r="C484" s="5" t="s">
        <v>28</v>
      </c>
      <c r="D484" s="5">
        <v>1999</v>
      </c>
      <c r="E484">
        <v>919</v>
      </c>
      <c r="F484" s="2">
        <v>36</v>
      </c>
      <c r="G484">
        <v>952</v>
      </c>
      <c r="H484">
        <v>952</v>
      </c>
      <c r="I484">
        <v>909</v>
      </c>
      <c r="J484">
        <v>897</v>
      </c>
      <c r="K484">
        <v>885</v>
      </c>
      <c r="L484" s="5">
        <v>44281</v>
      </c>
      <c r="M484" s="5">
        <v>44302</v>
      </c>
      <c r="N484" s="5">
        <v>44604</v>
      </c>
      <c r="O484" s="5">
        <v>44275</v>
      </c>
      <c r="P484" s="56">
        <v>44611</v>
      </c>
      <c r="Q484" s="39">
        <f>RANK(E484,$E$3:$E$1048576)</f>
        <v>479</v>
      </c>
      <c r="R484" s="2">
        <f>VLOOKUP(C484,Quals!$A$25:$C$45,3,FALSE)</f>
        <v>1172</v>
      </c>
      <c r="S484" s="2" t="str">
        <f>IF(OR(AND(G484&gt;=R484,L484&gt;=Quals!$F$3,L484&lt;=Quals!$H$3), OR(AND(H484&gt;=R484,M484&gt;=Quals!$F$3,M484&lt;=Quals!$H$3), OR(AND(I484&gt;=R484,N484&gt;=Quals!$F$3,N484&lt;=Quals!$H$3), OR(AND(J484&gt;=R484,O484&gt;=Quals!$F$3,O484&lt;=Quals!$H$3), OR(AND(K484&gt;=R484,P484&gt;=Quals!$F$3,P484&lt;=Quals!$H$3)))))),"Q","")</f>
        <v/>
      </c>
      <c r="T484" s="1" t="str">
        <f>IF(AND(S484 = "Q", IF(ISNA(VLOOKUP((B484&amp;C484),Autos!C:C,1,FALSE)), "Not in Auto",)),"Check", "No need")</f>
        <v>No need</v>
      </c>
    </row>
    <row r="485" spans="1:20" x14ac:dyDescent="0.2">
      <c r="A485" t="str">
        <f t="shared" si="7"/>
        <v>Tara WYLLIEtriple-jump</v>
      </c>
      <c r="B485" t="s">
        <v>349</v>
      </c>
      <c r="C485" s="5" t="s">
        <v>38</v>
      </c>
      <c r="D485" s="5">
        <v>37927</v>
      </c>
      <c r="E485">
        <v>919</v>
      </c>
      <c r="F485" s="2">
        <v>11</v>
      </c>
      <c r="G485">
        <v>963</v>
      </c>
      <c r="H485">
        <v>906</v>
      </c>
      <c r="I485">
        <v>900</v>
      </c>
      <c r="J485">
        <v>887</v>
      </c>
      <c r="K485">
        <v>893</v>
      </c>
      <c r="L485" s="5">
        <v>44301</v>
      </c>
      <c r="M485" s="5">
        <v>44596</v>
      </c>
      <c r="N485" s="5">
        <v>44631</v>
      </c>
      <c r="O485" s="5">
        <v>44618</v>
      </c>
      <c r="P485" s="56">
        <v>44577</v>
      </c>
      <c r="Q485" s="39">
        <f>RANK(E485,$E$3:$E$1048576)</f>
        <v>479</v>
      </c>
      <c r="R485" s="2">
        <f>VLOOKUP(C485,Quals!$A$25:$C$45,3,FALSE)</f>
        <v>1150</v>
      </c>
      <c r="S485" s="2" t="str">
        <f>IF(OR(AND(G485&gt;=R485,L485&gt;=Quals!$F$3,L485&lt;=Quals!$H$3), OR(AND(H485&gt;=R485,M485&gt;=Quals!$F$3,M485&lt;=Quals!$H$3), OR(AND(I485&gt;=R485,N485&gt;=Quals!$F$3,N485&lt;=Quals!$H$3), OR(AND(J485&gt;=R485,O485&gt;=Quals!$F$3,O485&lt;=Quals!$H$3), OR(AND(K485&gt;=R485,P485&gt;=Quals!$F$3,P485&lt;=Quals!$H$3)))))),"Q","")</f>
        <v/>
      </c>
      <c r="T485" s="1" t="str">
        <f>IF(AND(S485 = "Q", IF(ISNA(VLOOKUP((B485&amp;C485),Autos!C:C,1,FALSE)), "Not in Auto",)),"Check", "No need")</f>
        <v>No need</v>
      </c>
    </row>
    <row r="486" spans="1:20" x14ac:dyDescent="0.2">
      <c r="A486" t="str">
        <f t="shared" si="7"/>
        <v>Zoe PEACOCKhigh-jump</v>
      </c>
      <c r="B486" t="s">
        <v>423</v>
      </c>
      <c r="C486" s="5" t="s">
        <v>35</v>
      </c>
      <c r="D486" s="5">
        <v>44732</v>
      </c>
      <c r="E486">
        <v>919</v>
      </c>
      <c r="F486" s="2">
        <v>18</v>
      </c>
      <c r="G486">
        <v>945</v>
      </c>
      <c r="H486">
        <v>926</v>
      </c>
      <c r="I486">
        <v>926</v>
      </c>
      <c r="J486">
        <v>888</v>
      </c>
      <c r="K486">
        <v>878</v>
      </c>
      <c r="L486" s="5">
        <v>44513</v>
      </c>
      <c r="M486" s="5">
        <v>44461</v>
      </c>
      <c r="N486" s="5">
        <v>44576</v>
      </c>
      <c r="O486" s="5">
        <v>44486</v>
      </c>
      <c r="P486" s="56">
        <v>44590</v>
      </c>
      <c r="Q486" s="39">
        <f>RANK(E486,$E$3:$E$1048576)</f>
        <v>479</v>
      </c>
      <c r="R486" s="2">
        <f>VLOOKUP(C486,Quals!$A$25:$C$45,3,FALSE)</f>
        <v>1180</v>
      </c>
      <c r="S486" s="2" t="str">
        <f>IF(OR(AND(G486&gt;=R486,L486&gt;=Quals!$F$3,L486&lt;=Quals!$H$3), OR(AND(H486&gt;=R486,M486&gt;=Quals!$F$3,M486&lt;=Quals!$H$3), OR(AND(I486&gt;=R486,N486&gt;=Quals!$F$3,N486&lt;=Quals!$H$3), OR(AND(J486&gt;=R486,O486&gt;=Quals!$F$3,O486&lt;=Quals!$H$3), OR(AND(K486&gt;=R486,P486&gt;=Quals!$F$3,P486&lt;=Quals!$H$3)))))),"Q","")</f>
        <v/>
      </c>
      <c r="T486" s="1" t="str">
        <f>IF(AND(S486 = "Q", IF(ISNA(VLOOKUP((B486&amp;C486),Autos!C:C,1,FALSE)), "Not in Auto",)),"Check", "No need")</f>
        <v>No need</v>
      </c>
    </row>
    <row r="487" spans="1:20" x14ac:dyDescent="0.2">
      <c r="A487" t="str">
        <f t="shared" si="7"/>
        <v>Bronte PICKERING200m</v>
      </c>
      <c r="B487" t="s">
        <v>176</v>
      </c>
      <c r="C487" s="5" t="s">
        <v>25</v>
      </c>
      <c r="D487" s="5">
        <v>37172</v>
      </c>
      <c r="E487">
        <v>918</v>
      </c>
      <c r="F487" s="2">
        <v>67</v>
      </c>
      <c r="G487">
        <v>963</v>
      </c>
      <c r="H487">
        <v>951</v>
      </c>
      <c r="I487">
        <v>905</v>
      </c>
      <c r="J487">
        <v>897</v>
      </c>
      <c r="K487">
        <v>878</v>
      </c>
      <c r="L487" s="5">
        <v>44612</v>
      </c>
      <c r="M487" s="5">
        <v>44612</v>
      </c>
      <c r="N487" s="5">
        <v>44597</v>
      </c>
      <c r="O487" s="5">
        <v>44569</v>
      </c>
      <c r="P487" s="56">
        <v>44591</v>
      </c>
      <c r="Q487" s="39">
        <f>RANK(E487,$E$3:$E$1048576)</f>
        <v>485</v>
      </c>
      <c r="R487" s="2">
        <f>VLOOKUP(C487,Quals!$A$25:$C$45,3,FALSE)</f>
        <v>1155</v>
      </c>
      <c r="S487" s="2" t="str">
        <f>IF(OR(AND(G487&gt;=R487,L487&gt;=Quals!$F$3,L487&lt;=Quals!$H$3), OR(AND(H487&gt;=R487,M487&gt;=Quals!$F$3,M487&lt;=Quals!$H$3), OR(AND(I487&gt;=R487,N487&gt;=Quals!$F$3,N487&lt;=Quals!$H$3), OR(AND(J487&gt;=R487,O487&gt;=Quals!$F$3,O487&lt;=Quals!$H$3), OR(AND(K487&gt;=R487,P487&gt;=Quals!$F$3,P487&lt;=Quals!$H$3)))))),"Q","")</f>
        <v/>
      </c>
      <c r="T487" s="1" t="str">
        <f>IF(AND(S487 = "Q", IF(ISNA(VLOOKUP((B487&amp;C487),Autos!C:C,1,FALSE)), "Not in Auto",)),"Check", "No need")</f>
        <v>No need</v>
      </c>
    </row>
    <row r="488" spans="1:20" x14ac:dyDescent="0.2">
      <c r="A488" t="str">
        <f t="shared" si="7"/>
        <v>Ebony NEWTON200m</v>
      </c>
      <c r="B488" t="s">
        <v>957</v>
      </c>
      <c r="C488" s="6" t="s">
        <v>25</v>
      </c>
      <c r="D488" s="5">
        <v>44701</v>
      </c>
      <c r="E488">
        <v>918</v>
      </c>
      <c r="F488" s="2">
        <v>68</v>
      </c>
      <c r="G488">
        <v>926</v>
      </c>
      <c r="H488">
        <v>926</v>
      </c>
      <c r="I488">
        <v>924</v>
      </c>
      <c r="J488">
        <v>905</v>
      </c>
      <c r="K488">
        <v>891</v>
      </c>
      <c r="L488" s="5">
        <v>44584</v>
      </c>
      <c r="M488" s="5">
        <v>44591</v>
      </c>
      <c r="N488" s="5">
        <v>44591</v>
      </c>
      <c r="O488" s="5">
        <v>44619</v>
      </c>
      <c r="P488" s="56">
        <v>44619</v>
      </c>
      <c r="Q488" s="39">
        <f>RANK(E488,$E$3:$E$1048576)</f>
        <v>485</v>
      </c>
      <c r="R488" s="2">
        <f>VLOOKUP(C488,Quals!$A$25:$C$45,3,FALSE)</f>
        <v>1155</v>
      </c>
      <c r="S488" s="2" t="str">
        <f>IF(OR(AND(G488&gt;=R488,L488&gt;=Quals!$F$3,L488&lt;=Quals!$H$3), OR(AND(H488&gt;=R488,M488&gt;=Quals!$F$3,M488&lt;=Quals!$H$3), OR(AND(I488&gt;=R488,N488&gt;=Quals!$F$3,N488&lt;=Quals!$H$3), OR(AND(J488&gt;=R488,O488&gt;=Quals!$F$3,O488&lt;=Quals!$H$3), OR(AND(K488&gt;=R488,P488&gt;=Quals!$F$3,P488&lt;=Quals!$H$3)))))),"Q","")</f>
        <v/>
      </c>
      <c r="T488" s="1" t="str">
        <f>IF(AND(S488 = "Q", IF(ISNA(VLOOKUP((B488&amp;C488),Autos!C:C,1,FALSE)), "Not in Auto",)),"Check", "No need")</f>
        <v>No need</v>
      </c>
    </row>
    <row r="489" spans="1:20" x14ac:dyDescent="0.2">
      <c r="A489" t="str">
        <f t="shared" si="7"/>
        <v>Jade BEAVEN200m</v>
      </c>
      <c r="B489" t="s">
        <v>5028</v>
      </c>
      <c r="C489" s="5" t="s">
        <v>25</v>
      </c>
      <c r="E489">
        <v>918</v>
      </c>
      <c r="F489" s="2">
        <v>69</v>
      </c>
      <c r="G489">
        <v>933</v>
      </c>
      <c r="H489">
        <v>925</v>
      </c>
      <c r="I489">
        <v>919</v>
      </c>
      <c r="J489">
        <v>914</v>
      </c>
      <c r="K489">
        <v>901</v>
      </c>
      <c r="L489" s="5">
        <v>44619</v>
      </c>
      <c r="M489" s="5">
        <v>44619</v>
      </c>
      <c r="N489" s="5">
        <v>44540</v>
      </c>
      <c r="O489" s="5">
        <v>44527</v>
      </c>
      <c r="P489" s="56">
        <v>44591</v>
      </c>
      <c r="Q489" s="39">
        <f>RANK(E489,$E$3:$E$1048576)</f>
        <v>485</v>
      </c>
      <c r="R489" s="2">
        <f>VLOOKUP(C489,Quals!$A$25:$C$45,3,FALSE)</f>
        <v>1155</v>
      </c>
      <c r="S489" s="2" t="str">
        <f>IF(OR(AND(G489&gt;=R489,L489&gt;=Quals!$F$3,L489&lt;=Quals!$H$3), OR(AND(H489&gt;=R489,M489&gt;=Quals!$F$3,M489&lt;=Quals!$H$3), OR(AND(I489&gt;=R489,N489&gt;=Quals!$F$3,N489&lt;=Quals!$H$3), OR(AND(J489&gt;=R489,O489&gt;=Quals!$F$3,O489&lt;=Quals!$H$3), OR(AND(K489&gt;=R489,P489&gt;=Quals!$F$3,P489&lt;=Quals!$H$3)))))),"Q","")</f>
        <v/>
      </c>
      <c r="T489" s="1" t="str">
        <f>IF(AND(S489 = "Q", IF(ISNA(VLOOKUP((B489&amp;C489),Autos!C:C,1,FALSE)), "Not in Auto",)),"Check", "No need")</f>
        <v>No need</v>
      </c>
    </row>
    <row r="490" spans="1:20" x14ac:dyDescent="0.2">
      <c r="A490" t="str">
        <f t="shared" si="7"/>
        <v>Alesha BENNETTS400m</v>
      </c>
      <c r="B490" t="s">
        <v>1149</v>
      </c>
      <c r="C490" s="6" t="s">
        <v>26</v>
      </c>
      <c r="D490" s="5">
        <v>44701</v>
      </c>
      <c r="E490">
        <v>918</v>
      </c>
      <c r="F490" s="2">
        <v>41</v>
      </c>
      <c r="G490">
        <v>969</v>
      </c>
      <c r="H490">
        <v>915</v>
      </c>
      <c r="I490">
        <v>912</v>
      </c>
      <c r="J490">
        <v>894</v>
      </c>
      <c r="K490">
        <v>864</v>
      </c>
      <c r="L490" s="5">
        <v>44542</v>
      </c>
      <c r="M490" s="5">
        <v>44618</v>
      </c>
      <c r="N490" s="5">
        <v>44541</v>
      </c>
      <c r="O490" s="5">
        <v>44520</v>
      </c>
      <c r="P490" s="56">
        <v>44583</v>
      </c>
      <c r="Q490" s="39">
        <f>RANK(E490,$E$3:$E$1048576)</f>
        <v>485</v>
      </c>
      <c r="R490" s="2">
        <f>VLOOKUP(C490,Quals!$A$25:$C$45,3,FALSE)</f>
        <v>1152</v>
      </c>
      <c r="S490" s="2" t="str">
        <f>IF(OR(AND(G490&gt;=R490,L490&gt;=Quals!$F$3,L490&lt;=Quals!$H$3), OR(AND(H490&gt;=R490,M490&gt;=Quals!$F$3,M490&lt;=Quals!$H$3), OR(AND(I490&gt;=R490,N490&gt;=Quals!$F$3,N490&lt;=Quals!$H$3), OR(AND(J490&gt;=R490,O490&gt;=Quals!$F$3,O490&lt;=Quals!$H$3), OR(AND(K490&gt;=R490,P490&gt;=Quals!$F$3,P490&lt;=Quals!$H$3)))))),"Q","")</f>
        <v/>
      </c>
      <c r="T490" s="1" t="str">
        <f>IF(AND(S490 = "Q", IF(ISNA(VLOOKUP((B490&amp;C490),Autos!C:C,1,FALSE)), "Not in Auto",)),"Check", "No need")</f>
        <v>No need</v>
      </c>
    </row>
    <row r="491" spans="1:20" x14ac:dyDescent="0.2">
      <c r="A491" t="str">
        <f t="shared" si="7"/>
        <v>Jazelle CARTER400m</v>
      </c>
      <c r="B491" t="s">
        <v>229</v>
      </c>
      <c r="C491" s="5" t="s">
        <v>26</v>
      </c>
      <c r="D491" s="5">
        <v>44732</v>
      </c>
      <c r="E491">
        <v>918</v>
      </c>
      <c r="F491" s="2">
        <v>42</v>
      </c>
      <c r="G491">
        <v>942</v>
      </c>
      <c r="H491">
        <v>921</v>
      </c>
      <c r="I491">
        <v>911</v>
      </c>
      <c r="J491">
        <v>904</v>
      </c>
      <c r="K491">
        <v>889</v>
      </c>
      <c r="L491" s="5">
        <v>44298</v>
      </c>
      <c r="M491" s="5">
        <v>44513</v>
      </c>
      <c r="N491" s="5">
        <v>44576</v>
      </c>
      <c r="O491" s="5">
        <v>44486</v>
      </c>
      <c r="P491" s="56">
        <v>44299</v>
      </c>
      <c r="Q491" s="39">
        <f>RANK(E491,$E$3:$E$1048576)</f>
        <v>485</v>
      </c>
      <c r="R491" s="2">
        <f>VLOOKUP(C491,Quals!$A$25:$C$45,3,FALSE)</f>
        <v>1152</v>
      </c>
      <c r="S491" s="2" t="str">
        <f>IF(OR(AND(G491&gt;=R491,L491&gt;=Quals!$F$3,L491&lt;=Quals!$H$3), OR(AND(H491&gt;=R491,M491&gt;=Quals!$F$3,M491&lt;=Quals!$H$3), OR(AND(I491&gt;=R491,N491&gt;=Quals!$F$3,N491&lt;=Quals!$H$3), OR(AND(J491&gt;=R491,O491&gt;=Quals!$F$3,O491&lt;=Quals!$H$3), OR(AND(K491&gt;=R491,P491&gt;=Quals!$F$3,P491&lt;=Quals!$H$3)))))),"Q","")</f>
        <v/>
      </c>
      <c r="T491" s="1" t="str">
        <f>IF(AND(S491 = "Q", IF(ISNA(VLOOKUP((B491&amp;C491),Autos!C:C,1,FALSE)), "Not in Auto",)),"Check", "No need")</f>
        <v>No need</v>
      </c>
    </row>
    <row r="492" spans="1:20" x14ac:dyDescent="0.2">
      <c r="A492" t="str">
        <f t="shared" si="7"/>
        <v>Ellaby HANSEN1500m</v>
      </c>
      <c r="B492" t="s">
        <v>306</v>
      </c>
      <c r="C492" s="5" t="s">
        <v>28</v>
      </c>
      <c r="D492" s="5">
        <v>44612</v>
      </c>
      <c r="E492">
        <v>918</v>
      </c>
      <c r="F492" s="2">
        <v>37</v>
      </c>
      <c r="G492">
        <v>936</v>
      </c>
      <c r="H492">
        <v>905</v>
      </c>
      <c r="I492">
        <v>896</v>
      </c>
      <c r="J492">
        <v>913</v>
      </c>
      <c r="K492">
        <v>896</v>
      </c>
      <c r="L492" s="5">
        <v>44589</v>
      </c>
      <c r="M492" s="5">
        <v>44533</v>
      </c>
      <c r="N492" s="5">
        <v>44611</v>
      </c>
      <c r="O492" s="5">
        <v>44519</v>
      </c>
      <c r="P492" s="56">
        <v>44470</v>
      </c>
      <c r="Q492" s="39">
        <f>RANK(E492,$E$3:$E$1048576)</f>
        <v>485</v>
      </c>
      <c r="R492" s="2">
        <f>VLOOKUP(C492,Quals!$A$25:$C$45,3,FALSE)</f>
        <v>1172</v>
      </c>
      <c r="S492" s="2" t="str">
        <f>IF(OR(AND(G492&gt;=R492,L492&gt;=Quals!$F$3,L492&lt;=Quals!$H$3), OR(AND(H492&gt;=R492,M492&gt;=Quals!$F$3,M492&lt;=Quals!$H$3), OR(AND(I492&gt;=R492,N492&gt;=Quals!$F$3,N492&lt;=Quals!$H$3), OR(AND(J492&gt;=R492,O492&gt;=Quals!$F$3,O492&lt;=Quals!$H$3), OR(AND(K492&gt;=R492,P492&gt;=Quals!$F$3,P492&lt;=Quals!$H$3)))))),"Q","")</f>
        <v/>
      </c>
      <c r="T492" s="1" t="str">
        <f>IF(AND(S492 = "Q", IF(ISNA(VLOOKUP((B492&amp;C492),Autos!C:C,1,FALSE)), "Not in Auto",)),"Check", "No need")</f>
        <v>No need</v>
      </c>
    </row>
    <row r="493" spans="1:20" x14ac:dyDescent="0.2">
      <c r="A493" t="str">
        <f t="shared" si="7"/>
        <v>Denise SNYDERhigh-jump</v>
      </c>
      <c r="B493" t="s">
        <v>882</v>
      </c>
      <c r="C493" s="6" t="s">
        <v>35</v>
      </c>
      <c r="D493" s="5">
        <v>33610</v>
      </c>
      <c r="E493">
        <v>918</v>
      </c>
      <c r="F493" s="2">
        <v>19</v>
      </c>
      <c r="G493">
        <v>955</v>
      </c>
      <c r="H493">
        <v>926</v>
      </c>
      <c r="I493">
        <v>926</v>
      </c>
      <c r="J493">
        <v>878</v>
      </c>
      <c r="K493">
        <v>830</v>
      </c>
      <c r="L493" s="5">
        <v>44597</v>
      </c>
      <c r="M493" s="5">
        <v>44541</v>
      </c>
      <c r="N493" s="5">
        <v>44590</v>
      </c>
      <c r="O493" s="5">
        <v>44527</v>
      </c>
      <c r="P493" s="56">
        <v>44513</v>
      </c>
      <c r="Q493" s="39">
        <f>RANK(E493,$E$3:$E$1048576)</f>
        <v>485</v>
      </c>
      <c r="R493" s="2">
        <f>VLOOKUP(C493,Quals!$A$25:$C$45,3,FALSE)</f>
        <v>1180</v>
      </c>
      <c r="S493" s="2" t="str">
        <f>IF(OR(AND(G493&gt;=R493,L493&gt;=Quals!$F$3,L493&lt;=Quals!$H$3), OR(AND(H493&gt;=R493,M493&gt;=Quals!$F$3,M493&lt;=Quals!$H$3), OR(AND(I493&gt;=R493,N493&gt;=Quals!$F$3,N493&lt;=Quals!$H$3), OR(AND(J493&gt;=R493,O493&gt;=Quals!$F$3,O493&lt;=Quals!$H$3), OR(AND(K493&gt;=R493,P493&gt;=Quals!$F$3,P493&lt;=Quals!$H$3)))))),"Q","")</f>
        <v/>
      </c>
      <c r="T493" s="1" t="str">
        <f>IF(AND(S493 = "Q", IF(ISNA(VLOOKUP((B493&amp;C493),Autos!C:C,1,FALSE)), "Not in Auto",)),"Check", "No need")</f>
        <v>No need</v>
      </c>
    </row>
    <row r="494" spans="1:20" x14ac:dyDescent="0.2">
      <c r="A494" t="str">
        <f t="shared" si="7"/>
        <v>Trinity INALL-BEJAH100m</v>
      </c>
      <c r="B494" t="s">
        <v>5266</v>
      </c>
      <c r="C494" s="5" t="s">
        <v>2</v>
      </c>
      <c r="D494" s="5">
        <v>44671</v>
      </c>
      <c r="E494">
        <v>917</v>
      </c>
      <c r="F494" s="2">
        <v>95</v>
      </c>
      <c r="G494">
        <v>912</v>
      </c>
      <c r="H494">
        <v>925</v>
      </c>
      <c r="I494">
        <v>903</v>
      </c>
      <c r="J494">
        <v>900</v>
      </c>
      <c r="K494">
        <v>893</v>
      </c>
      <c r="L494" s="5">
        <v>44611</v>
      </c>
      <c r="M494" s="5">
        <v>44611</v>
      </c>
      <c r="N494" s="5">
        <v>44527</v>
      </c>
      <c r="O494" s="5">
        <v>44496</v>
      </c>
      <c r="P494" s="56">
        <v>44622</v>
      </c>
      <c r="Q494" s="39">
        <f>RANK(E494,$E$3:$E$1048576)</f>
        <v>492</v>
      </c>
      <c r="R494" s="2">
        <f>VLOOKUP(C494,Quals!$A$25:$C$45,3,FALSE)</f>
        <v>1167</v>
      </c>
      <c r="S494" s="2" t="str">
        <f>IF(OR(AND(G494&gt;=R494,L494&gt;=Quals!$F$3,L494&lt;=Quals!$H$3), OR(AND(H494&gt;=R494,M494&gt;=Quals!$F$3,M494&lt;=Quals!$H$3), OR(AND(I494&gt;=R494,N494&gt;=Quals!$F$3,N494&lt;=Quals!$H$3), OR(AND(J494&gt;=R494,O494&gt;=Quals!$F$3,O494&lt;=Quals!$H$3), OR(AND(K494&gt;=R494,P494&gt;=Quals!$F$3,P494&lt;=Quals!$H$3)))))),"Q","")</f>
        <v/>
      </c>
      <c r="T494" s="1" t="str">
        <f>IF(AND(S494 = "Q", IF(ISNA(VLOOKUP((B494&amp;C494),Autos!C:C,1,FALSE)), "Not in Auto",)),"Check", "No need")</f>
        <v>No need</v>
      </c>
    </row>
    <row r="495" spans="1:20" x14ac:dyDescent="0.2">
      <c r="A495" t="str">
        <f t="shared" si="7"/>
        <v>Ella COLUSSO800m</v>
      </c>
      <c r="B495" t="s">
        <v>920</v>
      </c>
      <c r="C495" t="s">
        <v>27</v>
      </c>
      <c r="E495">
        <v>917</v>
      </c>
      <c r="F495" s="2">
        <v>35</v>
      </c>
      <c r="G495">
        <v>965</v>
      </c>
      <c r="H495">
        <v>963</v>
      </c>
      <c r="I495">
        <v>911</v>
      </c>
      <c r="J495">
        <v>903</v>
      </c>
      <c r="K495">
        <v>821</v>
      </c>
      <c r="L495" s="5">
        <v>44589</v>
      </c>
      <c r="M495" s="5">
        <v>44540</v>
      </c>
      <c r="N495" s="5">
        <v>44619</v>
      </c>
      <c r="O495" s="5">
        <v>44539</v>
      </c>
      <c r="P495" s="56">
        <v>44300</v>
      </c>
      <c r="Q495" s="39">
        <f>RANK(E495,$E$3:$E$1048576)</f>
        <v>492</v>
      </c>
      <c r="R495" s="2">
        <f>VLOOKUP(C495,Quals!$A$25:$C$45,3,FALSE)</f>
        <v>1171</v>
      </c>
      <c r="S495" s="2" t="str">
        <f>IF(OR(AND(G495&gt;=R495,L495&gt;=Quals!$F$3,L495&lt;=Quals!$H$3), OR(AND(H495&gt;=R495,M495&gt;=Quals!$F$3,M495&lt;=Quals!$H$3), OR(AND(I495&gt;=R495,N495&gt;=Quals!$F$3,N495&lt;=Quals!$H$3), OR(AND(J495&gt;=R495,O495&gt;=Quals!$F$3,O495&lt;=Quals!$H$3), OR(AND(K495&gt;=R495,P495&gt;=Quals!$F$3,P495&lt;=Quals!$H$3)))))),"Q","")</f>
        <v/>
      </c>
      <c r="T495" s="1" t="str">
        <f>IF(AND(S495 = "Q", IF(ISNA(VLOOKUP((B495&amp;C495),Autos!C:C,1,FALSE)), "Not in Auto",)),"Check", "No need")</f>
        <v>No need</v>
      </c>
    </row>
    <row r="496" spans="1:20" x14ac:dyDescent="0.2">
      <c r="A496" t="str">
        <f t="shared" si="7"/>
        <v>Abigail THOMAS1500m</v>
      </c>
      <c r="B496" t="s">
        <v>304</v>
      </c>
      <c r="C496" s="6" t="s">
        <v>28</v>
      </c>
      <c r="D496" s="5">
        <v>37805</v>
      </c>
      <c r="E496">
        <v>917</v>
      </c>
      <c r="F496" s="2">
        <v>38</v>
      </c>
      <c r="G496">
        <v>926</v>
      </c>
      <c r="H496">
        <v>936</v>
      </c>
      <c r="I496">
        <v>918</v>
      </c>
      <c r="J496">
        <v>903</v>
      </c>
      <c r="K496">
        <v>892</v>
      </c>
      <c r="L496" s="5">
        <v>44282</v>
      </c>
      <c r="M496" s="5">
        <v>44630</v>
      </c>
      <c r="N496" s="5">
        <v>44546</v>
      </c>
      <c r="O496" s="5">
        <v>44581</v>
      </c>
      <c r="P496" s="56">
        <v>44520</v>
      </c>
      <c r="Q496" s="39">
        <f>RANK(E496,$E$3:$E$1048576)</f>
        <v>492</v>
      </c>
      <c r="R496" s="2">
        <f>VLOOKUP(C496,Quals!$A$25:$C$45,3,FALSE)</f>
        <v>1172</v>
      </c>
      <c r="S496" s="2" t="str">
        <f>IF(OR(AND(G496&gt;=R496,L496&gt;=Quals!$F$3,L496&lt;=Quals!$H$3), OR(AND(H496&gt;=R496,M496&gt;=Quals!$F$3,M496&lt;=Quals!$H$3), OR(AND(I496&gt;=R496,N496&gt;=Quals!$F$3,N496&lt;=Quals!$H$3), OR(AND(J496&gt;=R496,O496&gt;=Quals!$F$3,O496&lt;=Quals!$H$3), OR(AND(K496&gt;=R496,P496&gt;=Quals!$F$3,P496&lt;=Quals!$H$3)))))),"Q","")</f>
        <v/>
      </c>
      <c r="T496" s="1" t="str">
        <f>IF(AND(S496 = "Q", IF(ISNA(VLOOKUP((B496&amp;C496),Autos!C:C,1,FALSE)), "Not in Auto",)),"Check", "No need")</f>
        <v>No need</v>
      </c>
    </row>
    <row r="497" spans="1:20" x14ac:dyDescent="0.2">
      <c r="A497" t="str">
        <f t="shared" si="7"/>
        <v>Kiarna WOOLLEY-BLAINjavelin-throw</v>
      </c>
      <c r="B497" t="s">
        <v>490</v>
      </c>
      <c r="C497" t="s">
        <v>41</v>
      </c>
      <c r="D497" s="5">
        <v>37362</v>
      </c>
      <c r="E497">
        <v>917</v>
      </c>
      <c r="F497" s="2">
        <v>7</v>
      </c>
      <c r="G497">
        <v>948</v>
      </c>
      <c r="H497">
        <v>883</v>
      </c>
      <c r="I497">
        <v>888</v>
      </c>
      <c r="J497">
        <v>881</v>
      </c>
      <c r="K497">
        <v>861</v>
      </c>
      <c r="L497" s="5">
        <v>44303</v>
      </c>
      <c r="M497" s="5">
        <v>44611</v>
      </c>
      <c r="N497" s="5">
        <v>44631</v>
      </c>
      <c r="O497" s="5">
        <v>44570</v>
      </c>
      <c r="P497" s="56">
        <v>44577</v>
      </c>
      <c r="Q497" s="39">
        <f>RANK(E497,$E$3:$E$1048576)</f>
        <v>492</v>
      </c>
      <c r="R497" s="2">
        <f>VLOOKUP(C497,Quals!$A$25:$C$45,3,FALSE)</f>
        <v>1153</v>
      </c>
      <c r="S497" s="2" t="str">
        <f>IF(OR(AND(G497&gt;=R497,L497&gt;=Quals!$F$3,L497&lt;=Quals!$H$3), OR(AND(H497&gt;=R497,M497&gt;=Quals!$F$3,M497&lt;=Quals!$H$3), OR(AND(I497&gt;=R497,N497&gt;=Quals!$F$3,N497&lt;=Quals!$H$3), OR(AND(J497&gt;=R497,O497&gt;=Quals!$F$3,O497&lt;=Quals!$H$3), OR(AND(K497&gt;=R497,P497&gt;=Quals!$F$3,P497&lt;=Quals!$H$3)))))),"Q","")</f>
        <v/>
      </c>
      <c r="T497" s="1" t="str">
        <f>IF(AND(S497 = "Q", IF(ISNA(VLOOKUP((B497&amp;C497),Autos!C:C,1,FALSE)), "Not in Auto",)),"Check", "No need")</f>
        <v>No need</v>
      </c>
    </row>
    <row r="498" spans="1:20" x14ac:dyDescent="0.2">
      <c r="A498" t="str">
        <f t="shared" si="7"/>
        <v>Isabella WING100m</v>
      </c>
      <c r="B498" t="s">
        <v>5267</v>
      </c>
      <c r="C498" s="6" t="s">
        <v>2</v>
      </c>
      <c r="D498" s="5">
        <v>44762</v>
      </c>
      <c r="E498">
        <v>916</v>
      </c>
      <c r="F498" s="2">
        <v>96</v>
      </c>
      <c r="G498">
        <v>948</v>
      </c>
      <c r="H498">
        <v>916</v>
      </c>
      <c r="I498">
        <v>897</v>
      </c>
      <c r="J498">
        <v>875</v>
      </c>
      <c r="K498">
        <v>887</v>
      </c>
      <c r="L498" s="5">
        <v>44612</v>
      </c>
      <c r="M498" s="5">
        <v>44622</v>
      </c>
      <c r="N498" s="5">
        <v>44594</v>
      </c>
      <c r="O498" s="5">
        <v>44630</v>
      </c>
      <c r="P498" s="56">
        <v>44587</v>
      </c>
      <c r="Q498" s="39">
        <f>RANK(E498,$E$3:$E$1048576)</f>
        <v>496</v>
      </c>
      <c r="R498" s="2">
        <f>VLOOKUP(C498,Quals!$A$25:$C$45,3,FALSE)</f>
        <v>1167</v>
      </c>
      <c r="S498" s="2" t="str">
        <f>IF(OR(AND(G498&gt;=R498,L498&gt;=Quals!$F$3,L498&lt;=Quals!$H$3), OR(AND(H498&gt;=R498,M498&gt;=Quals!$F$3,M498&lt;=Quals!$H$3), OR(AND(I498&gt;=R498,N498&gt;=Quals!$F$3,N498&lt;=Quals!$H$3), OR(AND(J498&gt;=R498,O498&gt;=Quals!$F$3,O498&lt;=Quals!$H$3), OR(AND(K498&gt;=R498,P498&gt;=Quals!$F$3,P498&lt;=Quals!$H$3)))))),"Q","")</f>
        <v/>
      </c>
      <c r="T498" s="1" t="str">
        <f>IF(AND(S498 = "Q", IF(ISNA(VLOOKUP((B498&amp;C498),Autos!C:C,1,FALSE)), "Not in Auto",)),"Check", "No need")</f>
        <v>No need</v>
      </c>
    </row>
    <row r="499" spans="1:20" x14ac:dyDescent="0.2">
      <c r="A499" t="str">
        <f t="shared" si="7"/>
        <v>Grace KELLY200m</v>
      </c>
      <c r="B499" t="s">
        <v>147</v>
      </c>
      <c r="C499" s="5" t="s">
        <v>25</v>
      </c>
      <c r="D499" s="5">
        <v>44732</v>
      </c>
      <c r="E499">
        <v>916</v>
      </c>
      <c r="F499" s="2">
        <v>70</v>
      </c>
      <c r="G499">
        <v>947</v>
      </c>
      <c r="H499">
        <v>934</v>
      </c>
      <c r="I499">
        <v>897</v>
      </c>
      <c r="J499">
        <v>883</v>
      </c>
      <c r="K499">
        <v>893</v>
      </c>
      <c r="L499" s="5">
        <v>44300</v>
      </c>
      <c r="M499" s="5">
        <v>44300</v>
      </c>
      <c r="N499" s="5">
        <v>44527</v>
      </c>
      <c r="O499" s="5">
        <v>44513</v>
      </c>
      <c r="P499" s="56">
        <v>44618</v>
      </c>
      <c r="Q499" s="39">
        <f>RANK(E499,$E$3:$E$1048576)</f>
        <v>496</v>
      </c>
      <c r="R499" s="2">
        <f>VLOOKUP(C499,Quals!$A$25:$C$45,3,FALSE)</f>
        <v>1155</v>
      </c>
      <c r="S499" s="2" t="str">
        <f>IF(OR(AND(G499&gt;=R499,L499&gt;=Quals!$F$3,L499&lt;=Quals!$H$3), OR(AND(H499&gt;=R499,M499&gt;=Quals!$F$3,M499&lt;=Quals!$H$3), OR(AND(I499&gt;=R499,N499&gt;=Quals!$F$3,N499&lt;=Quals!$H$3), OR(AND(J499&gt;=R499,O499&gt;=Quals!$F$3,O499&lt;=Quals!$H$3), OR(AND(K499&gt;=R499,P499&gt;=Quals!$F$3,P499&lt;=Quals!$H$3)))))),"Q","")</f>
        <v/>
      </c>
      <c r="T499" s="1" t="str">
        <f>IF(AND(S499 = "Q", IF(ISNA(VLOOKUP((B499&amp;C499),Autos!C:C,1,FALSE)), "Not in Auto",)),"Check", "No need")</f>
        <v>No need</v>
      </c>
    </row>
    <row r="500" spans="1:20" x14ac:dyDescent="0.2">
      <c r="A500" t="str">
        <f t="shared" si="7"/>
        <v>Sienna MALTESE200m</v>
      </c>
      <c r="B500" t="s">
        <v>5029</v>
      </c>
      <c r="C500" s="5" t="s">
        <v>25</v>
      </c>
      <c r="D500" s="5">
        <v>44732</v>
      </c>
      <c r="E500">
        <v>915</v>
      </c>
      <c r="F500" s="2">
        <v>71</v>
      </c>
      <c r="G500">
        <v>944</v>
      </c>
      <c r="H500">
        <v>924</v>
      </c>
      <c r="I500">
        <v>912</v>
      </c>
      <c r="J500">
        <v>894</v>
      </c>
      <c r="K500">
        <v>892</v>
      </c>
      <c r="L500" s="5">
        <v>44500</v>
      </c>
      <c r="M500" s="5">
        <v>44526</v>
      </c>
      <c r="N500" s="5">
        <v>44575</v>
      </c>
      <c r="O500" s="5">
        <v>44612</v>
      </c>
      <c r="P500" s="56">
        <v>44631</v>
      </c>
      <c r="Q500" s="39">
        <f>RANK(E500,$E$3:$E$1048576)</f>
        <v>498</v>
      </c>
      <c r="R500" s="2">
        <f>VLOOKUP(C500,Quals!$A$25:$C$45,3,FALSE)</f>
        <v>1155</v>
      </c>
      <c r="S500" s="2" t="str">
        <f>IF(OR(AND(G500&gt;=R500,L500&gt;=Quals!$F$3,L500&lt;=Quals!$H$3), OR(AND(H500&gt;=R500,M500&gt;=Quals!$F$3,M500&lt;=Quals!$H$3), OR(AND(I500&gt;=R500,N500&gt;=Quals!$F$3,N500&lt;=Quals!$H$3), OR(AND(J500&gt;=R500,O500&gt;=Quals!$F$3,O500&lt;=Quals!$H$3), OR(AND(K500&gt;=R500,P500&gt;=Quals!$F$3,P500&lt;=Quals!$H$3)))))),"Q","")</f>
        <v/>
      </c>
      <c r="T500" s="1" t="str">
        <f>IF(AND(S500 = "Q", IF(ISNA(VLOOKUP((B500&amp;C500),Autos!C:C,1,FALSE)), "Not in Auto",)),"Check", "No need")</f>
        <v>No need</v>
      </c>
    </row>
    <row r="501" spans="1:20" x14ac:dyDescent="0.2">
      <c r="A501" t="str">
        <f t="shared" si="7"/>
        <v>Evelyn JOHN JIMMY200m</v>
      </c>
      <c r="B501" t="s">
        <v>179</v>
      </c>
      <c r="C501" s="5" t="s">
        <v>25</v>
      </c>
      <c r="D501" s="5">
        <v>44732</v>
      </c>
      <c r="E501">
        <v>915</v>
      </c>
      <c r="F501" s="2">
        <v>72</v>
      </c>
      <c r="G501">
        <v>921</v>
      </c>
      <c r="H501">
        <v>924</v>
      </c>
      <c r="I501">
        <v>909</v>
      </c>
      <c r="J501">
        <v>909</v>
      </c>
      <c r="K501">
        <v>899</v>
      </c>
      <c r="L501" s="5">
        <v>44612</v>
      </c>
      <c r="M501" s="5">
        <v>44575</v>
      </c>
      <c r="N501" s="5">
        <v>44287</v>
      </c>
      <c r="O501" s="5">
        <v>44500</v>
      </c>
      <c r="P501" s="56">
        <v>44526</v>
      </c>
      <c r="Q501" s="39">
        <f>RANK(E501,$E$3:$E$1048576)</f>
        <v>498</v>
      </c>
      <c r="R501" s="2">
        <f>VLOOKUP(C501,Quals!$A$25:$C$45,3,FALSE)</f>
        <v>1155</v>
      </c>
      <c r="S501" s="2" t="str">
        <f>IF(OR(AND(G501&gt;=R501,L501&gt;=Quals!$F$3,L501&lt;=Quals!$H$3), OR(AND(H501&gt;=R501,M501&gt;=Quals!$F$3,M501&lt;=Quals!$H$3), OR(AND(I501&gt;=R501,N501&gt;=Quals!$F$3,N501&lt;=Quals!$H$3), OR(AND(J501&gt;=R501,O501&gt;=Quals!$F$3,O501&lt;=Quals!$H$3), OR(AND(K501&gt;=R501,P501&gt;=Quals!$F$3,P501&lt;=Quals!$H$3)))))),"Q","")</f>
        <v/>
      </c>
      <c r="T501" s="1" t="str">
        <f>IF(AND(S501 = "Q", IF(ISNA(VLOOKUP((B501&amp;C501),Autos!C:C,1,FALSE)), "Not in Auto",)),"Check", "No need")</f>
        <v>No need</v>
      </c>
    </row>
    <row r="502" spans="1:20" x14ac:dyDescent="0.2">
      <c r="A502" t="str">
        <f t="shared" si="7"/>
        <v>Astrid SMYTH400m</v>
      </c>
      <c r="B502" t="s">
        <v>5032</v>
      </c>
      <c r="C502" s="5" t="s">
        <v>26</v>
      </c>
      <c r="D502" s="5">
        <v>44671</v>
      </c>
      <c r="E502">
        <v>915</v>
      </c>
      <c r="F502" s="2">
        <v>43</v>
      </c>
      <c r="G502">
        <v>971</v>
      </c>
      <c r="H502">
        <v>918</v>
      </c>
      <c r="I502">
        <v>899</v>
      </c>
      <c r="J502">
        <v>886</v>
      </c>
      <c r="K502">
        <v>880</v>
      </c>
      <c r="L502" s="5">
        <v>44618</v>
      </c>
      <c r="M502" s="5">
        <v>44590</v>
      </c>
      <c r="N502" s="5">
        <v>44617</v>
      </c>
      <c r="O502" s="5">
        <v>44581</v>
      </c>
      <c r="P502" s="56">
        <v>44548</v>
      </c>
      <c r="Q502" s="39">
        <f>RANK(E502,$E$3:$E$1048576)</f>
        <v>498</v>
      </c>
      <c r="R502" s="2">
        <f>VLOOKUP(C502,Quals!$A$25:$C$45,3,FALSE)</f>
        <v>1152</v>
      </c>
      <c r="S502" s="2" t="str">
        <f>IF(OR(AND(G502&gt;=R502,L502&gt;=Quals!$F$3,L502&lt;=Quals!$H$3), OR(AND(H502&gt;=R502,M502&gt;=Quals!$F$3,M502&lt;=Quals!$H$3), OR(AND(I502&gt;=R502,N502&gt;=Quals!$F$3,N502&lt;=Quals!$H$3), OR(AND(J502&gt;=R502,O502&gt;=Quals!$F$3,O502&lt;=Quals!$H$3), OR(AND(K502&gt;=R502,P502&gt;=Quals!$F$3,P502&lt;=Quals!$H$3)))))),"Q","")</f>
        <v/>
      </c>
      <c r="T502" s="1" t="str">
        <f>IF(AND(S502 = "Q", IF(ISNA(VLOOKUP((B502&amp;C502),Autos!C:C,1,FALSE)), "Not in Auto",)),"Check", "No need")</f>
        <v>No need</v>
      </c>
    </row>
    <row r="503" spans="1:20" x14ac:dyDescent="0.2">
      <c r="A503" t="str">
        <f t="shared" si="7"/>
        <v>Kalliyan SEREMEThigh-jump</v>
      </c>
      <c r="B503" t="s">
        <v>5036</v>
      </c>
      <c r="C503" s="5" t="s">
        <v>35</v>
      </c>
      <c r="D503" s="5">
        <v>44701</v>
      </c>
      <c r="E503">
        <v>915</v>
      </c>
      <c r="F503" s="2">
        <v>20</v>
      </c>
      <c r="G503">
        <v>945</v>
      </c>
      <c r="H503">
        <v>926</v>
      </c>
      <c r="I503">
        <v>916</v>
      </c>
      <c r="J503">
        <v>878</v>
      </c>
      <c r="K503">
        <v>878</v>
      </c>
      <c r="L503" s="5">
        <v>44486</v>
      </c>
      <c r="M503" s="5">
        <v>44279</v>
      </c>
      <c r="N503" s="5">
        <v>44548</v>
      </c>
      <c r="O503" s="5">
        <v>44626</v>
      </c>
      <c r="P503" s="56">
        <v>44604</v>
      </c>
      <c r="Q503" s="39">
        <f>RANK(E503,$E$3:$E$1048576)</f>
        <v>498</v>
      </c>
      <c r="R503" s="2">
        <f>VLOOKUP(C503,Quals!$A$25:$C$45,3,FALSE)</f>
        <v>1180</v>
      </c>
      <c r="S503" s="2" t="str">
        <f>IF(OR(AND(G503&gt;=R503,L503&gt;=Quals!$F$3,L503&lt;=Quals!$H$3), OR(AND(H503&gt;=R503,M503&gt;=Quals!$F$3,M503&lt;=Quals!$H$3), OR(AND(I503&gt;=R503,N503&gt;=Quals!$F$3,N503&lt;=Quals!$H$3), OR(AND(J503&gt;=R503,O503&gt;=Quals!$F$3,O503&lt;=Quals!$H$3), OR(AND(K503&gt;=R503,P503&gt;=Quals!$F$3,P503&lt;=Quals!$H$3)))))),"Q","")</f>
        <v/>
      </c>
      <c r="T503" s="1" t="str">
        <f>IF(AND(S503 = "Q", IF(ISNA(VLOOKUP((B503&amp;C503),Autos!C:C,1,FALSE)), "Not in Auto",)),"Check", "No need")</f>
        <v>No need</v>
      </c>
    </row>
    <row r="504" spans="1:20" x14ac:dyDescent="0.2">
      <c r="A504" t="str">
        <f t="shared" si="7"/>
        <v>Elizabeth DINGELDEI200m</v>
      </c>
      <c r="B504" t="s">
        <v>193</v>
      </c>
      <c r="C504" t="s">
        <v>25</v>
      </c>
      <c r="D504" s="5">
        <v>35775</v>
      </c>
      <c r="E504">
        <v>914</v>
      </c>
      <c r="F504" s="2">
        <v>73</v>
      </c>
      <c r="G504">
        <v>965</v>
      </c>
      <c r="H504">
        <v>956</v>
      </c>
      <c r="I504">
        <v>897</v>
      </c>
      <c r="J504">
        <v>878</v>
      </c>
      <c r="K504">
        <v>859</v>
      </c>
      <c r="L504" s="5">
        <v>44304</v>
      </c>
      <c r="M504" s="5">
        <v>44304</v>
      </c>
      <c r="N504" s="5">
        <v>44602</v>
      </c>
      <c r="O504" s="5">
        <v>44583</v>
      </c>
      <c r="P504" s="56">
        <v>44520</v>
      </c>
      <c r="Q504" s="39">
        <f>RANK(E504,$E$3:$E$1048576)</f>
        <v>502</v>
      </c>
      <c r="R504" s="2">
        <f>VLOOKUP(C504,Quals!$A$25:$C$45,3,FALSE)</f>
        <v>1155</v>
      </c>
      <c r="S504" s="2" t="str">
        <f>IF(OR(AND(G504&gt;=R504,L504&gt;=Quals!$F$3,L504&lt;=Quals!$H$3), OR(AND(H504&gt;=R504,M504&gt;=Quals!$F$3,M504&lt;=Quals!$H$3), OR(AND(I504&gt;=R504,N504&gt;=Quals!$F$3,N504&lt;=Quals!$H$3), OR(AND(J504&gt;=R504,O504&gt;=Quals!$F$3,O504&lt;=Quals!$H$3), OR(AND(K504&gt;=R504,P504&gt;=Quals!$F$3,P504&lt;=Quals!$H$3)))))),"Q","")</f>
        <v/>
      </c>
      <c r="T504" s="1" t="str">
        <f>IF(AND(S504 = "Q", IF(ISNA(VLOOKUP((B504&amp;C504),Autos!C:C,1,FALSE)), "Not in Auto",)),"Check", "No need")</f>
        <v>No need</v>
      </c>
    </row>
    <row r="505" spans="1:20" x14ac:dyDescent="0.2">
      <c r="A505" t="str">
        <f t="shared" si="7"/>
        <v>Ashley SPENCER400m</v>
      </c>
      <c r="B505" t="s">
        <v>233</v>
      </c>
      <c r="C505" t="s">
        <v>26</v>
      </c>
      <c r="D505" s="5">
        <v>37876</v>
      </c>
      <c r="E505">
        <v>914</v>
      </c>
      <c r="F505" s="2">
        <v>44</v>
      </c>
      <c r="G505">
        <v>925</v>
      </c>
      <c r="H505">
        <v>914</v>
      </c>
      <c r="I505">
        <v>907</v>
      </c>
      <c r="J505">
        <v>906</v>
      </c>
      <c r="K505">
        <v>882</v>
      </c>
      <c r="L505" s="5">
        <v>44281</v>
      </c>
      <c r="M505" s="5">
        <v>44589</v>
      </c>
      <c r="N505" s="5">
        <v>44505</v>
      </c>
      <c r="O505" s="5">
        <v>44622</v>
      </c>
      <c r="P505" s="56">
        <v>44470</v>
      </c>
      <c r="Q505" s="39">
        <f>RANK(E505,$E$3:$E$1048576)</f>
        <v>502</v>
      </c>
      <c r="R505" s="2">
        <f>VLOOKUP(C505,Quals!$A$25:$C$45,3,FALSE)</f>
        <v>1152</v>
      </c>
      <c r="S505" s="2" t="str">
        <f>IF(OR(AND(G505&gt;=R505,L505&gt;=Quals!$F$3,L505&lt;=Quals!$H$3), OR(AND(H505&gt;=R505,M505&gt;=Quals!$F$3,M505&lt;=Quals!$H$3), OR(AND(I505&gt;=R505,N505&gt;=Quals!$F$3,N505&lt;=Quals!$H$3), OR(AND(J505&gt;=R505,O505&gt;=Quals!$F$3,O505&lt;=Quals!$H$3), OR(AND(K505&gt;=R505,P505&gt;=Quals!$F$3,P505&lt;=Quals!$H$3)))))),"Q","")</f>
        <v/>
      </c>
      <c r="T505" s="1" t="str">
        <f>IF(AND(S505 = "Q", IF(ISNA(VLOOKUP((B505&amp;C505),Autos!C:C,1,FALSE)), "Not in Auto",)),"Check", "No need")</f>
        <v>No need</v>
      </c>
    </row>
    <row r="506" spans="1:20" x14ac:dyDescent="0.2">
      <c r="A506" t="str">
        <f t="shared" si="7"/>
        <v>Rhani HAGAN100m</v>
      </c>
      <c r="B506" t="s">
        <v>5182</v>
      </c>
      <c r="C506" s="5" t="s">
        <v>2</v>
      </c>
      <c r="D506" s="5">
        <v>44732</v>
      </c>
      <c r="E506">
        <v>913</v>
      </c>
      <c r="F506" s="2">
        <v>97</v>
      </c>
      <c r="G506">
        <v>990</v>
      </c>
      <c r="H506">
        <v>927</v>
      </c>
      <c r="I506">
        <v>882</v>
      </c>
      <c r="J506">
        <v>872</v>
      </c>
      <c r="K506">
        <v>876</v>
      </c>
      <c r="L506" s="5">
        <v>44625</v>
      </c>
      <c r="M506" s="5">
        <v>44548</v>
      </c>
      <c r="N506" s="5">
        <v>44601</v>
      </c>
      <c r="O506" s="5">
        <v>44485</v>
      </c>
      <c r="P506" s="56">
        <v>44538</v>
      </c>
      <c r="Q506" s="39">
        <f>RANK(E506,$E$3:$E$1048576)</f>
        <v>504</v>
      </c>
      <c r="R506" s="2">
        <f>VLOOKUP(C506,Quals!$A$25:$C$45,3,FALSE)</f>
        <v>1167</v>
      </c>
      <c r="S506" s="2" t="str">
        <f>IF(OR(AND(G506&gt;=R506,L506&gt;=Quals!$F$3,L506&lt;=Quals!$H$3), OR(AND(H506&gt;=R506,M506&gt;=Quals!$F$3,M506&lt;=Quals!$H$3), OR(AND(I506&gt;=R506,N506&gt;=Quals!$F$3,N506&lt;=Quals!$H$3), OR(AND(J506&gt;=R506,O506&gt;=Quals!$F$3,O506&lt;=Quals!$H$3), OR(AND(K506&gt;=R506,P506&gt;=Quals!$F$3,P506&lt;=Quals!$H$3)))))),"Q","")</f>
        <v/>
      </c>
      <c r="T506" s="1" t="str">
        <f>IF(AND(S506 = "Q", IF(ISNA(VLOOKUP((B506&amp;C506),Autos!C:C,1,FALSE)), "Not in Auto",)),"Check", "No need")</f>
        <v>No need</v>
      </c>
    </row>
    <row r="507" spans="1:20" x14ac:dyDescent="0.2">
      <c r="A507" t="str">
        <f t="shared" si="7"/>
        <v>Grace BEAGLEHOLE100m</v>
      </c>
      <c r="B507" t="s">
        <v>5268</v>
      </c>
      <c r="C507" s="6" t="s">
        <v>2</v>
      </c>
      <c r="D507" s="5">
        <v>38261</v>
      </c>
      <c r="E507">
        <v>913</v>
      </c>
      <c r="F507" s="2">
        <v>98</v>
      </c>
      <c r="G507">
        <v>970</v>
      </c>
      <c r="H507">
        <v>923</v>
      </c>
      <c r="I507">
        <v>910</v>
      </c>
      <c r="J507">
        <v>872</v>
      </c>
      <c r="K507">
        <v>869</v>
      </c>
      <c r="L507" s="5">
        <v>44622</v>
      </c>
      <c r="M507" s="5">
        <v>44610</v>
      </c>
      <c r="N507" s="5">
        <v>44603</v>
      </c>
      <c r="O507" s="5">
        <v>44568</v>
      </c>
      <c r="P507" s="56">
        <v>44533</v>
      </c>
      <c r="Q507" s="39">
        <f>RANK(E507,$E$3:$E$1048576)</f>
        <v>504</v>
      </c>
      <c r="R507" s="2">
        <f>VLOOKUP(C507,Quals!$A$25:$C$45,3,FALSE)</f>
        <v>1167</v>
      </c>
      <c r="S507" s="2" t="str">
        <f>IF(OR(AND(G507&gt;=R507,L507&gt;=Quals!$F$3,L507&lt;=Quals!$H$3), OR(AND(H507&gt;=R507,M507&gt;=Quals!$F$3,M507&lt;=Quals!$H$3), OR(AND(I507&gt;=R507,N507&gt;=Quals!$F$3,N507&lt;=Quals!$H$3), OR(AND(J507&gt;=R507,O507&gt;=Quals!$F$3,O507&lt;=Quals!$H$3), OR(AND(K507&gt;=R507,P507&gt;=Quals!$F$3,P507&lt;=Quals!$H$3)))))),"Q","")</f>
        <v/>
      </c>
      <c r="T507" s="1" t="str">
        <f>IF(AND(S507 = "Q", IF(ISNA(VLOOKUP((B507&amp;C507),Autos!C:C,1,FALSE)), "Not in Auto",)),"Check", "No need")</f>
        <v>No need</v>
      </c>
    </row>
    <row r="508" spans="1:20" x14ac:dyDescent="0.2">
      <c r="A508" t="str">
        <f t="shared" si="7"/>
        <v>Sienna FILLIS100m</v>
      </c>
      <c r="B508" t="s">
        <v>183</v>
      </c>
      <c r="C508" s="5" t="s">
        <v>2</v>
      </c>
      <c r="D508" s="5">
        <v>44732</v>
      </c>
      <c r="E508">
        <v>913</v>
      </c>
      <c r="F508" s="2">
        <v>99</v>
      </c>
      <c r="G508">
        <v>936</v>
      </c>
      <c r="H508">
        <v>921</v>
      </c>
      <c r="I508">
        <v>897</v>
      </c>
      <c r="J508">
        <v>899</v>
      </c>
      <c r="K508">
        <v>891</v>
      </c>
      <c r="L508" s="5">
        <v>44498</v>
      </c>
      <c r="M508" s="5">
        <v>44533</v>
      </c>
      <c r="N508" s="5">
        <v>44482</v>
      </c>
      <c r="O508" s="5">
        <v>44610</v>
      </c>
      <c r="P508" s="56">
        <v>44519</v>
      </c>
      <c r="Q508" s="39">
        <f>RANK(E508,$E$3:$E$1048576)</f>
        <v>504</v>
      </c>
      <c r="R508" s="2">
        <f>VLOOKUP(C508,Quals!$A$25:$C$45,3,FALSE)</f>
        <v>1167</v>
      </c>
      <c r="S508" s="2" t="str">
        <f>IF(OR(AND(G508&gt;=R508,L508&gt;=Quals!$F$3,L508&lt;=Quals!$H$3), OR(AND(H508&gt;=R508,M508&gt;=Quals!$F$3,M508&lt;=Quals!$H$3), OR(AND(I508&gt;=R508,N508&gt;=Quals!$F$3,N508&lt;=Quals!$H$3), OR(AND(J508&gt;=R508,O508&gt;=Quals!$F$3,O508&lt;=Quals!$H$3), OR(AND(K508&gt;=R508,P508&gt;=Quals!$F$3,P508&lt;=Quals!$H$3)))))),"Q","")</f>
        <v/>
      </c>
      <c r="T508" s="1" t="str">
        <f>IF(AND(S508 = "Q", IF(ISNA(VLOOKUP((B508&amp;C508),Autos!C:C,1,FALSE)), "Not in Auto",)),"Check", "No need")</f>
        <v>No need</v>
      </c>
    </row>
    <row r="509" spans="1:20" x14ac:dyDescent="0.2">
      <c r="A509" t="str">
        <f t="shared" si="7"/>
        <v>Lauren MCADAM400m</v>
      </c>
      <c r="B509" t="s">
        <v>230</v>
      </c>
      <c r="C509" s="5" t="s">
        <v>26</v>
      </c>
      <c r="D509" s="5">
        <v>31811</v>
      </c>
      <c r="E509">
        <v>913</v>
      </c>
      <c r="F509" s="2">
        <v>45</v>
      </c>
      <c r="G509">
        <v>929</v>
      </c>
      <c r="H509">
        <v>903</v>
      </c>
      <c r="I509">
        <v>917</v>
      </c>
      <c r="J509">
        <v>888</v>
      </c>
      <c r="K509">
        <v>897</v>
      </c>
      <c r="L509" s="5">
        <v>44513</v>
      </c>
      <c r="M509" s="5">
        <v>44402</v>
      </c>
      <c r="N509" s="5">
        <v>44548</v>
      </c>
      <c r="O509" s="5">
        <v>44450</v>
      </c>
      <c r="P509" s="56">
        <v>44625</v>
      </c>
      <c r="Q509" s="39">
        <f>RANK(E509,$E$3:$E$1048576)</f>
        <v>504</v>
      </c>
      <c r="R509" s="2">
        <f>VLOOKUP(C509,Quals!$A$25:$C$45,3,FALSE)</f>
        <v>1152</v>
      </c>
      <c r="S509" s="2" t="str">
        <f>IF(OR(AND(G509&gt;=R509,L509&gt;=Quals!$F$3,L509&lt;=Quals!$H$3), OR(AND(H509&gt;=R509,M509&gt;=Quals!$F$3,M509&lt;=Quals!$H$3), OR(AND(I509&gt;=R509,N509&gt;=Quals!$F$3,N509&lt;=Quals!$H$3), OR(AND(J509&gt;=R509,O509&gt;=Quals!$F$3,O509&lt;=Quals!$H$3), OR(AND(K509&gt;=R509,P509&gt;=Quals!$F$3,P509&lt;=Quals!$H$3)))))),"Q","")</f>
        <v/>
      </c>
      <c r="T509" s="1" t="str">
        <f>IF(AND(S509 = "Q", IF(ISNA(VLOOKUP((B509&amp;C509),Autos!C:C,1,FALSE)), "Not in Auto",)),"Check", "No need")</f>
        <v>No need</v>
      </c>
    </row>
    <row r="510" spans="1:20" x14ac:dyDescent="0.2">
      <c r="A510" t="str">
        <f t="shared" si="7"/>
        <v>Denika MURRAYlong-jump</v>
      </c>
      <c r="B510" t="s">
        <v>5035</v>
      </c>
      <c r="C510" s="5" t="s">
        <v>37</v>
      </c>
      <c r="D510" s="5">
        <v>44732</v>
      </c>
      <c r="E510">
        <v>913</v>
      </c>
      <c r="F510" s="2">
        <v>31</v>
      </c>
      <c r="G510">
        <v>951</v>
      </c>
      <c r="H510">
        <v>916</v>
      </c>
      <c r="I510">
        <v>903</v>
      </c>
      <c r="J510">
        <v>884</v>
      </c>
      <c r="K510">
        <v>877</v>
      </c>
      <c r="L510" s="5">
        <v>44527</v>
      </c>
      <c r="M510" s="5">
        <v>44486</v>
      </c>
      <c r="N510" s="5">
        <v>44625</v>
      </c>
      <c r="O510" s="5">
        <v>44611</v>
      </c>
      <c r="P510" s="56">
        <v>44597</v>
      </c>
      <c r="Q510" s="39">
        <f>RANK(E510,$E$3:$E$1048576)</f>
        <v>504</v>
      </c>
      <c r="R510" s="2">
        <f>VLOOKUP(C510,Quals!$A$25:$C$45,3,FALSE)</f>
        <v>1178</v>
      </c>
      <c r="S510" s="2" t="str">
        <f>IF(OR(AND(G510&gt;=R510,L510&gt;=Quals!$F$3,L510&lt;=Quals!$H$3), OR(AND(H510&gt;=R510,M510&gt;=Quals!$F$3,M510&lt;=Quals!$H$3), OR(AND(I510&gt;=R510,N510&gt;=Quals!$F$3,N510&lt;=Quals!$H$3), OR(AND(J510&gt;=R510,O510&gt;=Quals!$F$3,O510&lt;=Quals!$H$3), OR(AND(K510&gt;=R510,P510&gt;=Quals!$F$3,P510&lt;=Quals!$H$3)))))),"Q","")</f>
        <v/>
      </c>
      <c r="T510" s="1" t="str">
        <f>IF(AND(S510 = "Q", IF(ISNA(VLOOKUP((B510&amp;C510),Autos!C:C,1,FALSE)), "Not in Auto",)),"Check", "No need")</f>
        <v>No need</v>
      </c>
    </row>
    <row r="511" spans="1:20" x14ac:dyDescent="0.2">
      <c r="A511" t="str">
        <f t="shared" si="7"/>
        <v>Lucy DYSON100m</v>
      </c>
      <c r="B511" t="s">
        <v>5269</v>
      </c>
      <c r="C511" s="5" t="s">
        <v>2</v>
      </c>
      <c r="D511" s="5">
        <v>44793</v>
      </c>
      <c r="E511">
        <v>912</v>
      </c>
      <c r="F511" s="2">
        <v>100</v>
      </c>
      <c r="G511">
        <v>944</v>
      </c>
      <c r="H511">
        <v>929</v>
      </c>
      <c r="I511">
        <v>895</v>
      </c>
      <c r="J511">
        <v>889</v>
      </c>
      <c r="K511">
        <v>888</v>
      </c>
      <c r="L511" s="5">
        <v>44625</v>
      </c>
      <c r="M511" s="5">
        <v>44576</v>
      </c>
      <c r="N511" s="5">
        <v>44569</v>
      </c>
      <c r="O511" s="5">
        <v>44548</v>
      </c>
      <c r="P511" s="56">
        <v>44604</v>
      </c>
      <c r="Q511" s="39">
        <f>RANK(E511,$E$3:$E$1048576)</f>
        <v>509</v>
      </c>
      <c r="R511" s="2">
        <f>VLOOKUP(C511,Quals!$A$25:$C$45,3,FALSE)</f>
        <v>1167</v>
      </c>
      <c r="S511" s="2" t="str">
        <f>IF(OR(AND(G511&gt;=R511,L511&gt;=Quals!$F$3,L511&lt;=Quals!$H$3), OR(AND(H511&gt;=R511,M511&gt;=Quals!$F$3,M511&lt;=Quals!$H$3), OR(AND(I511&gt;=R511,N511&gt;=Quals!$F$3,N511&lt;=Quals!$H$3), OR(AND(J511&gt;=R511,O511&gt;=Quals!$F$3,O511&lt;=Quals!$H$3), OR(AND(K511&gt;=R511,P511&gt;=Quals!$F$3,P511&lt;=Quals!$H$3)))))),"Q","")</f>
        <v/>
      </c>
      <c r="T511" s="1" t="str">
        <f>IF(AND(S511 = "Q", IF(ISNA(VLOOKUP((B511&amp;C511),Autos!C:C,1,FALSE)), "Not in Auto",)),"Check", "No need")</f>
        <v>No need</v>
      </c>
    </row>
    <row r="512" spans="1:20" x14ac:dyDescent="0.2">
      <c r="A512" t="str">
        <f t="shared" si="7"/>
        <v>Mia SCERRIheptathlon</v>
      </c>
      <c r="B512" t="s">
        <v>374</v>
      </c>
      <c r="C512" s="6" t="s">
        <v>43</v>
      </c>
      <c r="D512" s="5">
        <v>38437</v>
      </c>
      <c r="E512">
        <v>912</v>
      </c>
      <c r="F512" s="2">
        <v>5</v>
      </c>
      <c r="G512">
        <v>924</v>
      </c>
      <c r="H512">
        <v>880</v>
      </c>
      <c r="L512" s="5">
        <v>44570</v>
      </c>
      <c r="M512" s="5">
        <v>44605</v>
      </c>
      <c r="N512" s="5"/>
      <c r="O512" s="5"/>
      <c r="P512" s="56"/>
      <c r="Q512" s="39">
        <f>RANK(E512,$E$3:$E$1048576)</f>
        <v>509</v>
      </c>
      <c r="R512" s="2">
        <f>VLOOKUP(C512,Quals!$A$25:$C$45,3,FALSE)</f>
        <v>1158</v>
      </c>
      <c r="S512" s="2" t="str">
        <f>IF(OR(AND(G512&gt;=R512,L512&gt;=Quals!$F$3,L512&lt;=Quals!$H$3), OR(AND(H512&gt;=R512,M512&gt;=Quals!$F$3,M512&lt;=Quals!$H$3), OR(AND(I512&gt;=R512,N512&gt;=Quals!$F$3,N512&lt;=Quals!$H$3), OR(AND(J512&gt;=R512,O512&gt;=Quals!$F$3,O512&lt;=Quals!$H$3), OR(AND(K512&gt;=R512,P512&gt;=Quals!$F$3,P512&lt;=Quals!$H$3)))))),"Q","")</f>
        <v/>
      </c>
      <c r="T512" s="1" t="str">
        <f>IF(AND(S512 = "Q", IF(ISNA(VLOOKUP((B512&amp;C512),Autos!C:C,1,FALSE)), "Not in Auto",)),"Check", "No need")</f>
        <v>No need</v>
      </c>
    </row>
    <row r="513" spans="1:20" x14ac:dyDescent="0.2">
      <c r="A513" t="str">
        <f t="shared" si="7"/>
        <v>Rose DINGEMANSEmarathon</v>
      </c>
      <c r="B513" t="s">
        <v>508</v>
      </c>
      <c r="C513" s="5" t="s">
        <v>82</v>
      </c>
      <c r="E513">
        <v>912</v>
      </c>
      <c r="F513" s="2">
        <v>17</v>
      </c>
      <c r="G513">
        <v>929</v>
      </c>
      <c r="H513">
        <v>896</v>
      </c>
      <c r="L513" s="5">
        <v>44542</v>
      </c>
      <c r="M513" s="5">
        <v>44360</v>
      </c>
      <c r="N513" s="5"/>
      <c r="O513" s="5"/>
      <c r="P513" s="56"/>
      <c r="Q513" s="39">
        <f>RANK(E513,$E$3:$E$1048576)</f>
        <v>509</v>
      </c>
      <c r="R513" s="2" t="str">
        <f>VLOOKUP(C513,Quals!$A$25:$C$45,3,FALSE)</f>
        <v>Discr.</v>
      </c>
      <c r="S513" s="2" t="str">
        <f>IF(OR(AND(G513&gt;=R513,L513&gt;=Quals!$F$3,L513&lt;=Quals!$H$3), OR(AND(H513&gt;=R513,M513&gt;=Quals!$F$3,M513&lt;=Quals!$H$3), OR(AND(I513&gt;=R513,N513&gt;=Quals!$F$3,N513&lt;=Quals!$H$3), OR(AND(J513&gt;=R513,O513&gt;=Quals!$F$3,O513&lt;=Quals!$H$3), OR(AND(K513&gt;=R513,P513&gt;=Quals!$F$3,P513&lt;=Quals!$H$3)))))),"Q","")</f>
        <v/>
      </c>
      <c r="T513" s="1" t="str">
        <f>IF(AND(S513 = "Q", IF(ISNA(VLOOKUP((B513&amp;C513),Autos!C:C,1,FALSE)), "Not in Auto",)),"Check", "No need")</f>
        <v>No need</v>
      </c>
    </row>
    <row r="514" spans="1:20" x14ac:dyDescent="0.2">
      <c r="A514" t="str">
        <f t="shared" si="7"/>
        <v>Jasynta LAMPRET200m</v>
      </c>
      <c r="B514" t="s">
        <v>5030</v>
      </c>
      <c r="C514" s="5" t="s">
        <v>25</v>
      </c>
      <c r="E514">
        <v>911</v>
      </c>
      <c r="F514" s="2">
        <v>74</v>
      </c>
      <c r="G514">
        <v>954</v>
      </c>
      <c r="H514">
        <v>902</v>
      </c>
      <c r="I514">
        <v>905</v>
      </c>
      <c r="J514">
        <v>888</v>
      </c>
      <c r="K514">
        <v>882</v>
      </c>
      <c r="L514" s="5">
        <v>44619</v>
      </c>
      <c r="M514" s="5">
        <v>44540</v>
      </c>
      <c r="N514" s="5">
        <v>44619</v>
      </c>
      <c r="O514" s="5">
        <v>44300</v>
      </c>
      <c r="P514" s="56">
        <v>44540</v>
      </c>
      <c r="Q514" s="39">
        <f>RANK(E514,$E$3:$E$1048576)</f>
        <v>512</v>
      </c>
      <c r="R514" s="2">
        <f>VLOOKUP(C514,Quals!$A$25:$C$45,3,FALSE)</f>
        <v>1155</v>
      </c>
      <c r="S514" s="2" t="str">
        <f>IF(OR(AND(G514&gt;=R514,L514&gt;=Quals!$F$3,L514&lt;=Quals!$H$3), OR(AND(H514&gt;=R514,M514&gt;=Quals!$F$3,M514&lt;=Quals!$H$3), OR(AND(I514&gt;=R514,N514&gt;=Quals!$F$3,N514&lt;=Quals!$H$3), OR(AND(J514&gt;=R514,O514&gt;=Quals!$F$3,O514&lt;=Quals!$H$3), OR(AND(K514&gt;=R514,P514&gt;=Quals!$F$3,P514&lt;=Quals!$H$3)))))),"Q","")</f>
        <v/>
      </c>
      <c r="T514" s="1" t="str">
        <f>IF(AND(S514 = "Q", IF(ISNA(VLOOKUP((B514&amp;C514),Autos!C:C,1,FALSE)), "Not in Auto",)),"Check", "No need")</f>
        <v>No need</v>
      </c>
    </row>
    <row r="515" spans="1:20" x14ac:dyDescent="0.2">
      <c r="A515" t="str">
        <f t="shared" si="7"/>
        <v>Kendra HUBBARD200m</v>
      </c>
      <c r="B515" t="s">
        <v>194</v>
      </c>
      <c r="C515" s="5" t="s">
        <v>25</v>
      </c>
      <c r="D515" s="5">
        <v>32780</v>
      </c>
      <c r="E515">
        <v>911</v>
      </c>
      <c r="F515" s="2">
        <v>75</v>
      </c>
      <c r="G515">
        <v>929</v>
      </c>
      <c r="H515">
        <v>909</v>
      </c>
      <c r="I515">
        <v>917</v>
      </c>
      <c r="J515">
        <v>897</v>
      </c>
      <c r="K515">
        <v>896</v>
      </c>
      <c r="L515" s="5">
        <v>44612</v>
      </c>
      <c r="M515" s="5">
        <v>44591</v>
      </c>
      <c r="N515" s="5">
        <v>44617</v>
      </c>
      <c r="O515" s="5">
        <v>44612</v>
      </c>
      <c r="P515" s="56">
        <v>44576</v>
      </c>
      <c r="Q515" s="39">
        <f>RANK(E515,$E$3:$E$1048576)</f>
        <v>512</v>
      </c>
      <c r="R515" s="2">
        <f>VLOOKUP(C515,Quals!$A$25:$C$45,3,FALSE)</f>
        <v>1155</v>
      </c>
      <c r="S515" s="2" t="str">
        <f>IF(OR(AND(G515&gt;=R515,L515&gt;=Quals!$F$3,L515&lt;=Quals!$H$3), OR(AND(H515&gt;=R515,M515&gt;=Quals!$F$3,M515&lt;=Quals!$H$3), OR(AND(I515&gt;=R515,N515&gt;=Quals!$F$3,N515&lt;=Quals!$H$3), OR(AND(J515&gt;=R515,O515&gt;=Quals!$F$3,O515&lt;=Quals!$H$3), OR(AND(K515&gt;=R515,P515&gt;=Quals!$F$3,P515&lt;=Quals!$H$3)))))),"Q","")</f>
        <v/>
      </c>
      <c r="T515" s="1" t="str">
        <f>IF(AND(S515 = "Q", IF(ISNA(VLOOKUP((B515&amp;C515),Autos!C:C,1,FALSE)), "Not in Auto",)),"Check", "No need")</f>
        <v>No need</v>
      </c>
    </row>
    <row r="516" spans="1:20" x14ac:dyDescent="0.2">
      <c r="A516" t="str">
        <f t="shared" ref="A516:A579" si="8">B516&amp;C516</f>
        <v>Vanessa WILSON10000m</v>
      </c>
      <c r="B516" t="s">
        <v>332</v>
      </c>
      <c r="C516" s="6" t="s">
        <v>30</v>
      </c>
      <c r="D516" s="5">
        <v>1981</v>
      </c>
      <c r="E516">
        <v>911</v>
      </c>
      <c r="F516" s="2">
        <v>22</v>
      </c>
      <c r="G516">
        <v>923</v>
      </c>
      <c r="H516">
        <v>890</v>
      </c>
      <c r="L516" s="5">
        <v>44587</v>
      </c>
      <c r="M516" s="5">
        <v>44206</v>
      </c>
      <c r="N516" s="5"/>
      <c r="O516" s="5"/>
      <c r="P516" s="56"/>
      <c r="Q516" s="39">
        <f>RANK(E516,$E$3:$E$1048576)</f>
        <v>512</v>
      </c>
      <c r="R516" s="2">
        <f>VLOOKUP(C516,Quals!$A$25:$C$45,3,FALSE)</f>
        <v>1171</v>
      </c>
      <c r="S516" s="2" t="str">
        <f>IF(OR(AND(G516&gt;=R516,L516&gt;=Quals!$F$3,L516&lt;=Quals!$H$3), OR(AND(H516&gt;=R516,M516&gt;=Quals!$F$3,M516&lt;=Quals!$H$3), OR(AND(I516&gt;=R516,N516&gt;=Quals!$F$3,N516&lt;=Quals!$H$3), OR(AND(J516&gt;=R516,O516&gt;=Quals!$F$3,O516&lt;=Quals!$H$3), OR(AND(K516&gt;=R516,P516&gt;=Quals!$F$3,P516&lt;=Quals!$H$3)))))),"Q","")</f>
        <v/>
      </c>
      <c r="T516" s="1" t="str">
        <f>IF(AND(S516 = "Q", IF(ISNA(VLOOKUP((B516&amp;C516),Autos!C:C,1,FALSE)), "Not in Auto",)),"Check", "No need")</f>
        <v>No need</v>
      </c>
    </row>
    <row r="517" spans="1:20" x14ac:dyDescent="0.2">
      <c r="A517" t="str">
        <f t="shared" si="8"/>
        <v>Andrea THOMPSONheptathlon</v>
      </c>
      <c r="B517" t="s">
        <v>493</v>
      </c>
      <c r="C517" s="5" t="s">
        <v>43</v>
      </c>
      <c r="D517" s="5">
        <v>36070</v>
      </c>
      <c r="E517">
        <v>911</v>
      </c>
      <c r="F517" s="2">
        <v>6</v>
      </c>
      <c r="G517">
        <v>947</v>
      </c>
      <c r="H517">
        <v>821</v>
      </c>
      <c r="L517" s="5">
        <v>43877</v>
      </c>
      <c r="M517" s="5">
        <v>44213</v>
      </c>
      <c r="N517" s="5"/>
      <c r="O517" s="5"/>
      <c r="P517" s="56"/>
      <c r="Q517" s="39">
        <f>RANK(E517,$E$3:$E$1048576)</f>
        <v>512</v>
      </c>
      <c r="R517" s="2">
        <f>VLOOKUP(C517,Quals!$A$25:$C$45,3,FALSE)</f>
        <v>1158</v>
      </c>
      <c r="S517" s="2" t="str">
        <f>IF(OR(AND(G517&gt;=R517,L517&gt;=Quals!$F$3,L517&lt;=Quals!$H$3), OR(AND(H517&gt;=R517,M517&gt;=Quals!$F$3,M517&lt;=Quals!$H$3), OR(AND(I517&gt;=R517,N517&gt;=Quals!$F$3,N517&lt;=Quals!$H$3), OR(AND(J517&gt;=R517,O517&gt;=Quals!$F$3,O517&lt;=Quals!$H$3), OR(AND(K517&gt;=R517,P517&gt;=Quals!$F$3,P517&lt;=Quals!$H$3)))))),"Q","")</f>
        <v/>
      </c>
      <c r="T517" s="1" t="str">
        <f>IF(AND(S517 = "Q", IF(ISNA(VLOOKUP((B517&amp;C517),Autos!C:C,1,FALSE)), "Not in Auto",)),"Check", "No need")</f>
        <v>No need</v>
      </c>
    </row>
    <row r="518" spans="1:20" x14ac:dyDescent="0.2">
      <c r="A518" t="str">
        <f t="shared" si="8"/>
        <v>Ruby WORRELL400m</v>
      </c>
      <c r="B518" t="s">
        <v>5272</v>
      </c>
      <c r="C518" s="5" t="s">
        <v>26</v>
      </c>
      <c r="D518" s="5">
        <v>38914</v>
      </c>
      <c r="E518">
        <v>910</v>
      </c>
      <c r="F518" s="2">
        <v>46</v>
      </c>
      <c r="G518">
        <v>953</v>
      </c>
      <c r="H518">
        <v>933</v>
      </c>
      <c r="I518">
        <v>916</v>
      </c>
      <c r="J518">
        <v>909</v>
      </c>
      <c r="K518">
        <v>830</v>
      </c>
      <c r="L518" s="5">
        <v>44299</v>
      </c>
      <c r="M518" s="5">
        <v>44542</v>
      </c>
      <c r="N518" s="5">
        <v>44298</v>
      </c>
      <c r="O518" s="5">
        <v>44541</v>
      </c>
      <c r="P518" s="56">
        <v>44527</v>
      </c>
      <c r="Q518" s="39">
        <f>RANK(E518,$E$3:$E$1048576)</f>
        <v>516</v>
      </c>
      <c r="R518" s="2">
        <f>VLOOKUP(C518,Quals!$A$25:$C$45,3,FALSE)</f>
        <v>1152</v>
      </c>
      <c r="S518" s="2" t="str">
        <f>IF(OR(AND(G518&gt;=R518,L518&gt;=Quals!$F$3,L518&lt;=Quals!$H$3), OR(AND(H518&gt;=R518,M518&gt;=Quals!$F$3,M518&lt;=Quals!$H$3), OR(AND(I518&gt;=R518,N518&gt;=Quals!$F$3,N518&lt;=Quals!$H$3), OR(AND(J518&gt;=R518,O518&gt;=Quals!$F$3,O518&lt;=Quals!$H$3), OR(AND(K518&gt;=R518,P518&gt;=Quals!$F$3,P518&lt;=Quals!$H$3)))))),"Q","")</f>
        <v/>
      </c>
      <c r="T518" s="1" t="str">
        <f>IF(AND(S518 = "Q", IF(ISNA(VLOOKUP((B518&amp;C518),Autos!C:C,1,FALSE)), "Not in Auto",)),"Check", "No need")</f>
        <v>No need</v>
      </c>
    </row>
    <row r="519" spans="1:20" x14ac:dyDescent="0.2">
      <c r="A519" t="str">
        <f t="shared" si="8"/>
        <v>Katherine BAYNEStriple-jump</v>
      </c>
      <c r="B519" t="s">
        <v>880</v>
      </c>
      <c r="C519" s="6" t="s">
        <v>38</v>
      </c>
      <c r="D519" s="5">
        <v>44701</v>
      </c>
      <c r="E519">
        <v>910</v>
      </c>
      <c r="F519" s="2">
        <v>12</v>
      </c>
      <c r="G519">
        <v>919</v>
      </c>
      <c r="H519">
        <v>907</v>
      </c>
      <c r="I519">
        <v>889</v>
      </c>
      <c r="J519">
        <v>903</v>
      </c>
      <c r="K519">
        <v>902</v>
      </c>
      <c r="L519" s="5">
        <v>44604</v>
      </c>
      <c r="M519" s="5">
        <v>44611</v>
      </c>
      <c r="N519" s="5">
        <v>44625</v>
      </c>
      <c r="O519" s="5">
        <v>44604</v>
      </c>
      <c r="P519" s="56">
        <v>44583</v>
      </c>
      <c r="Q519" s="39">
        <f>RANK(E519,$E$3:$E$1048576)</f>
        <v>516</v>
      </c>
      <c r="R519" s="2">
        <f>VLOOKUP(C519,Quals!$A$25:$C$45,3,FALSE)</f>
        <v>1150</v>
      </c>
      <c r="S519" s="2" t="str">
        <f>IF(OR(AND(G519&gt;=R519,L519&gt;=Quals!$F$3,L519&lt;=Quals!$H$3), OR(AND(H519&gt;=R519,M519&gt;=Quals!$F$3,M519&lt;=Quals!$H$3), OR(AND(I519&gt;=R519,N519&gt;=Quals!$F$3,N519&lt;=Quals!$H$3), OR(AND(J519&gt;=R519,O519&gt;=Quals!$F$3,O519&lt;=Quals!$H$3), OR(AND(K519&gt;=R519,P519&gt;=Quals!$F$3,P519&lt;=Quals!$H$3)))))),"Q","")</f>
        <v/>
      </c>
      <c r="T519" s="1" t="str">
        <f>IF(AND(S519 = "Q", IF(ISNA(VLOOKUP((B519&amp;C519),Autos!C:C,1,FALSE)), "Not in Auto",)),"Check", "No need")</f>
        <v>No need</v>
      </c>
    </row>
    <row r="520" spans="1:20" x14ac:dyDescent="0.2">
      <c r="A520" t="str">
        <f t="shared" si="8"/>
        <v>Samantha LENTONshot-put</v>
      </c>
      <c r="B520" t="s">
        <v>449</v>
      </c>
      <c r="C520" s="5" t="s">
        <v>39</v>
      </c>
      <c r="D520" s="5">
        <v>36322</v>
      </c>
      <c r="E520">
        <v>910</v>
      </c>
      <c r="F520" s="2">
        <v>2</v>
      </c>
      <c r="G520">
        <v>936</v>
      </c>
      <c r="H520">
        <v>918</v>
      </c>
      <c r="I520">
        <v>914</v>
      </c>
      <c r="J520">
        <v>877</v>
      </c>
      <c r="K520">
        <v>886</v>
      </c>
      <c r="L520" s="5">
        <v>44331</v>
      </c>
      <c r="M520" s="5">
        <v>44343</v>
      </c>
      <c r="N520" s="5">
        <v>44303</v>
      </c>
      <c r="O520" s="5">
        <v>44289</v>
      </c>
      <c r="P520" s="56">
        <v>44317</v>
      </c>
      <c r="Q520" s="39">
        <f>RANK(E520,$E$3:$E$1048576)</f>
        <v>516</v>
      </c>
      <c r="R520" s="2">
        <f>VLOOKUP(C520,Quals!$A$25:$C$45,3,FALSE)</f>
        <v>1114</v>
      </c>
      <c r="S520" s="2" t="str">
        <f>IF(OR(AND(G520&gt;=R520,L520&gt;=Quals!$F$3,L520&lt;=Quals!$H$3), OR(AND(H520&gt;=R520,M520&gt;=Quals!$F$3,M520&lt;=Quals!$H$3), OR(AND(I520&gt;=R520,N520&gt;=Quals!$F$3,N520&lt;=Quals!$H$3), OR(AND(J520&gt;=R520,O520&gt;=Quals!$F$3,O520&lt;=Quals!$H$3), OR(AND(K520&gt;=R520,P520&gt;=Quals!$F$3,P520&lt;=Quals!$H$3)))))),"Q","")</f>
        <v/>
      </c>
      <c r="T520" s="1" t="str">
        <f>IF(AND(S520 = "Q", IF(ISNA(VLOOKUP((B520&amp;C520),Autos!C:C,1,FALSE)), "Not in Auto",)),"Check", "No need")</f>
        <v>No need</v>
      </c>
    </row>
    <row r="521" spans="1:20" x14ac:dyDescent="0.2">
      <c r="A521" t="str">
        <f t="shared" si="8"/>
        <v>Sienna KURDIAN200m</v>
      </c>
      <c r="B521" t="s">
        <v>203</v>
      </c>
      <c r="C521" s="5" t="s">
        <v>25</v>
      </c>
      <c r="D521" s="5">
        <v>44762</v>
      </c>
      <c r="E521">
        <v>909</v>
      </c>
      <c r="F521" s="2">
        <v>76</v>
      </c>
      <c r="G521">
        <v>924</v>
      </c>
      <c r="H521">
        <v>918</v>
      </c>
      <c r="I521">
        <v>911</v>
      </c>
      <c r="J521">
        <v>883</v>
      </c>
      <c r="K521">
        <v>871</v>
      </c>
      <c r="L521" s="5">
        <v>44300</v>
      </c>
      <c r="M521" s="5">
        <v>44544</v>
      </c>
      <c r="N521" s="5">
        <v>44300</v>
      </c>
      <c r="O521" s="5">
        <v>44583</v>
      </c>
      <c r="P521" s="56">
        <v>44618</v>
      </c>
      <c r="Q521" s="39">
        <f>RANK(E521,$E$3:$E$1048576)</f>
        <v>519</v>
      </c>
      <c r="R521" s="2">
        <f>VLOOKUP(C521,Quals!$A$25:$C$45,3,FALSE)</f>
        <v>1155</v>
      </c>
      <c r="S521" s="2" t="str">
        <f>IF(OR(AND(G521&gt;=R521,L521&gt;=Quals!$F$3,L521&lt;=Quals!$H$3), OR(AND(H521&gt;=R521,M521&gt;=Quals!$F$3,M521&lt;=Quals!$H$3), OR(AND(I521&gt;=R521,N521&gt;=Quals!$F$3,N521&lt;=Quals!$H$3), OR(AND(J521&gt;=R521,O521&gt;=Quals!$F$3,O521&lt;=Quals!$H$3), OR(AND(K521&gt;=R521,P521&gt;=Quals!$F$3,P521&lt;=Quals!$H$3)))))),"Q","")</f>
        <v/>
      </c>
      <c r="T521" s="1" t="str">
        <f>IF(AND(S521 = "Q", IF(ISNA(VLOOKUP((B521&amp;C521),Autos!C:C,1,FALSE)), "Not in Auto",)),"Check", "No need")</f>
        <v>No need</v>
      </c>
    </row>
    <row r="522" spans="1:20" x14ac:dyDescent="0.2">
      <c r="A522" t="str">
        <f t="shared" si="8"/>
        <v>Txai ANGLIN200m</v>
      </c>
      <c r="B522" t="s">
        <v>214</v>
      </c>
      <c r="C522" s="5" t="s">
        <v>25</v>
      </c>
      <c r="D522" s="5">
        <v>44671</v>
      </c>
      <c r="E522">
        <v>909</v>
      </c>
      <c r="F522" s="2">
        <v>77</v>
      </c>
      <c r="G522">
        <v>931</v>
      </c>
      <c r="H522">
        <v>923</v>
      </c>
      <c r="I522">
        <v>913</v>
      </c>
      <c r="J522">
        <v>913</v>
      </c>
      <c r="K522">
        <v>863</v>
      </c>
      <c r="L522" s="5">
        <v>44485</v>
      </c>
      <c r="M522" s="5">
        <v>44471</v>
      </c>
      <c r="N522" s="5">
        <v>44583</v>
      </c>
      <c r="O522" s="5">
        <v>44626</v>
      </c>
      <c r="P522" s="56">
        <v>44597</v>
      </c>
      <c r="Q522" s="39">
        <f>RANK(E522,$E$3:$E$1048576)</f>
        <v>519</v>
      </c>
      <c r="R522" s="2">
        <f>VLOOKUP(C522,Quals!$A$25:$C$45,3,FALSE)</f>
        <v>1155</v>
      </c>
      <c r="S522" s="2" t="str">
        <f>IF(OR(AND(G522&gt;=R522,L522&gt;=Quals!$F$3,L522&lt;=Quals!$H$3), OR(AND(H522&gt;=R522,M522&gt;=Quals!$F$3,M522&lt;=Quals!$H$3), OR(AND(I522&gt;=R522,N522&gt;=Quals!$F$3,N522&lt;=Quals!$H$3), OR(AND(J522&gt;=R522,O522&gt;=Quals!$F$3,O522&lt;=Quals!$H$3), OR(AND(K522&gt;=R522,P522&gt;=Quals!$F$3,P522&lt;=Quals!$H$3)))))),"Q","")</f>
        <v/>
      </c>
      <c r="T522" s="1" t="str">
        <f>IF(AND(S522 = "Q", IF(ISNA(VLOOKUP((B522&amp;C522),Autos!C:C,1,FALSE)), "Not in Auto",)),"Check", "No need")</f>
        <v>No need</v>
      </c>
    </row>
    <row r="523" spans="1:20" x14ac:dyDescent="0.2">
      <c r="A523" t="str">
        <f t="shared" si="8"/>
        <v>Sienna SCAHILL800m</v>
      </c>
      <c r="B523" t="s">
        <v>1151</v>
      </c>
      <c r="C523" s="5" t="s">
        <v>27</v>
      </c>
      <c r="D523" s="5">
        <v>44762</v>
      </c>
      <c r="E523">
        <v>909</v>
      </c>
      <c r="F523" s="2">
        <v>36</v>
      </c>
      <c r="G523">
        <v>964</v>
      </c>
      <c r="H523">
        <v>942</v>
      </c>
      <c r="I523">
        <v>914</v>
      </c>
      <c r="J523">
        <v>858</v>
      </c>
      <c r="K523">
        <v>841</v>
      </c>
      <c r="L523" s="5">
        <v>44619</v>
      </c>
      <c r="M523" s="5">
        <v>44540</v>
      </c>
      <c r="N523" s="5">
        <v>44590</v>
      </c>
      <c r="O523" s="5">
        <v>44539</v>
      </c>
      <c r="P523" s="56">
        <v>44506</v>
      </c>
      <c r="Q523" s="39">
        <f>RANK(E523,$E$3:$E$1048576)</f>
        <v>519</v>
      </c>
      <c r="R523" s="2">
        <f>VLOOKUP(C523,Quals!$A$25:$C$45,3,FALSE)</f>
        <v>1171</v>
      </c>
      <c r="S523" s="2" t="str">
        <f>IF(OR(AND(G523&gt;=R523,L523&gt;=Quals!$F$3,L523&lt;=Quals!$H$3), OR(AND(H523&gt;=R523,M523&gt;=Quals!$F$3,M523&lt;=Quals!$H$3), OR(AND(I523&gt;=R523,N523&gt;=Quals!$F$3,N523&lt;=Quals!$H$3), OR(AND(J523&gt;=R523,O523&gt;=Quals!$F$3,O523&lt;=Quals!$H$3), OR(AND(K523&gt;=R523,P523&gt;=Quals!$F$3,P523&lt;=Quals!$H$3)))))),"Q","")</f>
        <v/>
      </c>
      <c r="T523" s="1" t="str">
        <f>IF(AND(S523 = "Q", IF(ISNA(VLOOKUP((B523&amp;C523),Autos!C:C,1,FALSE)), "Not in Auto",)),"Check", "No need")</f>
        <v>No need</v>
      </c>
    </row>
    <row r="524" spans="1:20" x14ac:dyDescent="0.2">
      <c r="A524" t="str">
        <f t="shared" si="8"/>
        <v>Ada RAND800m</v>
      </c>
      <c r="B524" t="s">
        <v>254</v>
      </c>
      <c r="C524" s="6" t="s">
        <v>27</v>
      </c>
      <c r="D524" s="5">
        <v>38555</v>
      </c>
      <c r="E524">
        <v>909</v>
      </c>
      <c r="F524" s="2">
        <v>37</v>
      </c>
      <c r="G524">
        <v>945</v>
      </c>
      <c r="H524">
        <v>928</v>
      </c>
      <c r="I524">
        <v>896</v>
      </c>
      <c r="J524">
        <v>874</v>
      </c>
      <c r="K524">
        <v>863</v>
      </c>
      <c r="L524" s="5">
        <v>44604</v>
      </c>
      <c r="M524" s="5">
        <v>44619</v>
      </c>
      <c r="N524" s="5">
        <v>44506</v>
      </c>
      <c r="O524" s="5">
        <v>44539</v>
      </c>
      <c r="P524" s="56">
        <v>44304</v>
      </c>
      <c r="Q524" s="39">
        <f>RANK(E524,$E$3:$E$1048576)</f>
        <v>519</v>
      </c>
      <c r="R524" s="2">
        <f>VLOOKUP(C524,Quals!$A$25:$C$45,3,FALSE)</f>
        <v>1171</v>
      </c>
      <c r="S524" s="2" t="str">
        <f>IF(OR(AND(G524&gt;=R524,L524&gt;=Quals!$F$3,L524&lt;=Quals!$H$3), OR(AND(H524&gt;=R524,M524&gt;=Quals!$F$3,M524&lt;=Quals!$H$3), OR(AND(I524&gt;=R524,N524&gt;=Quals!$F$3,N524&lt;=Quals!$H$3), OR(AND(J524&gt;=R524,O524&gt;=Quals!$F$3,O524&lt;=Quals!$H$3), OR(AND(K524&gt;=R524,P524&gt;=Quals!$F$3,P524&lt;=Quals!$H$3)))))),"Q","")</f>
        <v/>
      </c>
      <c r="T524" s="1" t="str">
        <f>IF(AND(S524 = "Q", IF(ISNA(VLOOKUP((B524&amp;C524),Autos!C:C,1,FALSE)), "Not in Auto",)),"Check", "No need")</f>
        <v>No need</v>
      </c>
    </row>
    <row r="525" spans="1:20" x14ac:dyDescent="0.2">
      <c r="A525" t="str">
        <f t="shared" si="8"/>
        <v>Teresa ANTHONYtriple-jump</v>
      </c>
      <c r="B525" t="s">
        <v>405</v>
      </c>
      <c r="C525" s="5" t="s">
        <v>38</v>
      </c>
      <c r="D525" s="5">
        <v>44732</v>
      </c>
      <c r="E525">
        <v>909</v>
      </c>
      <c r="F525" s="2">
        <v>13</v>
      </c>
      <c r="G525">
        <v>906</v>
      </c>
      <c r="H525">
        <v>897</v>
      </c>
      <c r="I525">
        <v>899</v>
      </c>
      <c r="J525">
        <v>894</v>
      </c>
      <c r="K525">
        <v>885</v>
      </c>
      <c r="L525" s="5">
        <v>44300</v>
      </c>
      <c r="M525" s="5">
        <v>44625</v>
      </c>
      <c r="N525" s="5">
        <v>44590</v>
      </c>
      <c r="O525" s="5">
        <v>44604</v>
      </c>
      <c r="P525" s="56">
        <v>44625</v>
      </c>
      <c r="Q525" s="39">
        <f>RANK(E525,$E$3:$E$1048576)</f>
        <v>519</v>
      </c>
      <c r="R525" s="2">
        <f>VLOOKUP(C525,Quals!$A$25:$C$45,3,FALSE)</f>
        <v>1150</v>
      </c>
      <c r="S525" s="2" t="str">
        <f>IF(OR(AND(G525&gt;=R525,L525&gt;=Quals!$F$3,L525&lt;=Quals!$H$3), OR(AND(H525&gt;=R525,M525&gt;=Quals!$F$3,M525&lt;=Quals!$H$3), OR(AND(I525&gt;=R525,N525&gt;=Quals!$F$3,N525&lt;=Quals!$H$3), OR(AND(J525&gt;=R525,O525&gt;=Quals!$F$3,O525&lt;=Quals!$H$3), OR(AND(K525&gt;=R525,P525&gt;=Quals!$F$3,P525&lt;=Quals!$H$3)))))),"Q","")</f>
        <v/>
      </c>
      <c r="T525" s="1" t="str">
        <f>IF(AND(S525 = "Q", IF(ISNA(VLOOKUP((B525&amp;C525),Autos!C:C,1,FALSE)), "Not in Auto",)),"Check", "No need")</f>
        <v>No need</v>
      </c>
    </row>
    <row r="526" spans="1:20" x14ac:dyDescent="0.2">
      <c r="A526" t="str">
        <f t="shared" si="8"/>
        <v>Sophia HANLON800m</v>
      </c>
      <c r="B526" t="s">
        <v>222</v>
      </c>
      <c r="C526" s="5" t="s">
        <v>27</v>
      </c>
      <c r="D526" s="5">
        <v>44671</v>
      </c>
      <c r="E526">
        <v>907</v>
      </c>
      <c r="F526" s="2">
        <v>38</v>
      </c>
      <c r="G526">
        <v>952</v>
      </c>
      <c r="H526">
        <v>920</v>
      </c>
      <c r="I526">
        <v>916</v>
      </c>
      <c r="J526">
        <v>897</v>
      </c>
      <c r="K526">
        <v>844</v>
      </c>
      <c r="L526" s="5">
        <v>44546</v>
      </c>
      <c r="M526" s="5">
        <v>44525</v>
      </c>
      <c r="N526" s="5">
        <v>44304</v>
      </c>
      <c r="O526" s="5">
        <v>44600</v>
      </c>
      <c r="P526" s="56">
        <v>44618</v>
      </c>
      <c r="Q526" s="39">
        <f>RANK(E526,$E$3:$E$1048576)</f>
        <v>524</v>
      </c>
      <c r="R526" s="2">
        <f>VLOOKUP(C526,Quals!$A$25:$C$45,3,FALSE)</f>
        <v>1171</v>
      </c>
      <c r="S526" s="2" t="str">
        <f>IF(OR(AND(G526&gt;=R526,L526&gt;=Quals!$F$3,L526&lt;=Quals!$H$3), OR(AND(H526&gt;=R526,M526&gt;=Quals!$F$3,M526&lt;=Quals!$H$3), OR(AND(I526&gt;=R526,N526&gt;=Quals!$F$3,N526&lt;=Quals!$H$3), OR(AND(J526&gt;=R526,O526&gt;=Quals!$F$3,O526&lt;=Quals!$H$3), OR(AND(K526&gt;=R526,P526&gt;=Quals!$F$3,P526&lt;=Quals!$H$3)))))),"Q","")</f>
        <v/>
      </c>
      <c r="T526" s="1" t="str">
        <f>IF(AND(S526 = "Q", IF(ISNA(VLOOKUP((B526&amp;C526),Autos!C:C,1,FALSE)), "Not in Auto",)),"Check", "No need")</f>
        <v>No need</v>
      </c>
    </row>
    <row r="527" spans="1:20" x14ac:dyDescent="0.2">
      <c r="A527" t="str">
        <f t="shared" si="8"/>
        <v>Cassiana PAPADOULIS800m</v>
      </c>
      <c r="B527" t="s">
        <v>5273</v>
      </c>
      <c r="C527" s="5" t="s">
        <v>27</v>
      </c>
      <c r="D527" s="5">
        <v>44732</v>
      </c>
      <c r="E527">
        <v>907</v>
      </c>
      <c r="F527" s="2">
        <v>39</v>
      </c>
      <c r="G527">
        <v>928</v>
      </c>
      <c r="H527">
        <v>922</v>
      </c>
      <c r="I527">
        <v>899</v>
      </c>
      <c r="J527">
        <v>863</v>
      </c>
      <c r="K527">
        <v>860</v>
      </c>
      <c r="L527" s="5">
        <v>44631</v>
      </c>
      <c r="M527" s="5">
        <v>44596</v>
      </c>
      <c r="N527" s="5">
        <v>44463</v>
      </c>
      <c r="O527" s="5">
        <v>44500</v>
      </c>
      <c r="P527" s="56">
        <v>44612</v>
      </c>
      <c r="Q527" s="39">
        <f>RANK(E527,$E$3:$E$1048576)</f>
        <v>524</v>
      </c>
      <c r="R527" s="2">
        <f>VLOOKUP(C527,Quals!$A$25:$C$45,3,FALSE)</f>
        <v>1171</v>
      </c>
      <c r="S527" s="2" t="str">
        <f>IF(OR(AND(G527&gt;=R527,L527&gt;=Quals!$F$3,L527&lt;=Quals!$H$3), OR(AND(H527&gt;=R527,M527&gt;=Quals!$F$3,M527&lt;=Quals!$H$3), OR(AND(I527&gt;=R527,N527&gt;=Quals!$F$3,N527&lt;=Quals!$H$3), OR(AND(J527&gt;=R527,O527&gt;=Quals!$F$3,O527&lt;=Quals!$H$3), OR(AND(K527&gt;=R527,P527&gt;=Quals!$F$3,P527&lt;=Quals!$H$3)))))),"Q","")</f>
        <v/>
      </c>
      <c r="T527" s="1" t="str">
        <f>IF(AND(S527 = "Q", IF(ISNA(VLOOKUP((B527&amp;C527),Autos!C:C,1,FALSE)), "Not in Auto",)),"Check", "No need")</f>
        <v>No need</v>
      </c>
    </row>
    <row r="528" spans="1:20" x14ac:dyDescent="0.2">
      <c r="A528" t="str">
        <f t="shared" si="8"/>
        <v>Sarah HYNES800m</v>
      </c>
      <c r="B528" t="s">
        <v>269</v>
      </c>
      <c r="C528" s="5" t="s">
        <v>27</v>
      </c>
      <c r="D528" s="5">
        <v>1999</v>
      </c>
      <c r="E528">
        <v>907</v>
      </c>
      <c r="F528" s="2">
        <v>40</v>
      </c>
      <c r="G528">
        <v>907</v>
      </c>
      <c r="H528">
        <v>910</v>
      </c>
      <c r="I528">
        <v>904</v>
      </c>
      <c r="J528">
        <v>896</v>
      </c>
      <c r="K528">
        <v>873</v>
      </c>
      <c r="L528" s="5">
        <v>44612</v>
      </c>
      <c r="M528" s="5">
        <v>44547</v>
      </c>
      <c r="N528" s="5">
        <v>44617</v>
      </c>
      <c r="O528" s="5">
        <v>44526</v>
      </c>
      <c r="P528" s="56">
        <v>44512</v>
      </c>
      <c r="Q528" s="39">
        <f>RANK(E528,$E$3:$E$1048576)</f>
        <v>524</v>
      </c>
      <c r="R528" s="2">
        <f>VLOOKUP(C528,Quals!$A$25:$C$45,3,FALSE)</f>
        <v>1171</v>
      </c>
      <c r="S528" s="2" t="str">
        <f>IF(OR(AND(G528&gt;=R528,L528&gt;=Quals!$F$3,L528&lt;=Quals!$H$3), OR(AND(H528&gt;=R528,M528&gt;=Quals!$F$3,M528&lt;=Quals!$H$3), OR(AND(I528&gt;=R528,N528&gt;=Quals!$F$3,N528&lt;=Quals!$H$3), OR(AND(J528&gt;=R528,O528&gt;=Quals!$F$3,O528&lt;=Quals!$H$3), OR(AND(K528&gt;=R528,P528&gt;=Quals!$F$3,P528&lt;=Quals!$H$3)))))),"Q","")</f>
        <v/>
      </c>
      <c r="T528" s="1" t="str">
        <f>IF(AND(S528 = "Q", IF(ISNA(VLOOKUP((B528&amp;C528),Autos!C:C,1,FALSE)), "Not in Auto",)),"Check", "No need")</f>
        <v>No need</v>
      </c>
    </row>
    <row r="529" spans="1:20" x14ac:dyDescent="0.2">
      <c r="A529" t="str">
        <f t="shared" si="8"/>
        <v>Kaelah ELVISHtriple-jump</v>
      </c>
      <c r="B529" t="s">
        <v>409</v>
      </c>
      <c r="C529" s="5" t="s">
        <v>38</v>
      </c>
      <c r="D529" s="5">
        <v>36837</v>
      </c>
      <c r="E529">
        <v>907</v>
      </c>
      <c r="F529" s="2">
        <v>14</v>
      </c>
      <c r="G529">
        <v>929</v>
      </c>
      <c r="H529">
        <v>913</v>
      </c>
      <c r="I529">
        <v>915</v>
      </c>
      <c r="J529">
        <v>888</v>
      </c>
      <c r="K529">
        <v>859</v>
      </c>
      <c r="L529" s="5">
        <v>44611</v>
      </c>
      <c r="M529" s="5">
        <v>44590</v>
      </c>
      <c r="N529" s="5">
        <v>44301</v>
      </c>
      <c r="O529" s="5">
        <v>44632</v>
      </c>
      <c r="P529" s="56">
        <v>44303</v>
      </c>
      <c r="Q529" s="39">
        <f>RANK(E529,$E$3:$E$1048576)</f>
        <v>524</v>
      </c>
      <c r="R529" s="2">
        <f>VLOOKUP(C529,Quals!$A$25:$C$45,3,FALSE)</f>
        <v>1150</v>
      </c>
      <c r="S529" s="2" t="str">
        <f>IF(OR(AND(G529&gt;=R529,L529&gt;=Quals!$F$3,L529&lt;=Quals!$H$3), OR(AND(H529&gt;=R529,M529&gt;=Quals!$F$3,M529&lt;=Quals!$H$3), OR(AND(I529&gt;=R529,N529&gt;=Quals!$F$3,N529&lt;=Quals!$H$3), OR(AND(J529&gt;=R529,O529&gt;=Quals!$F$3,O529&lt;=Quals!$H$3), OR(AND(K529&gt;=R529,P529&gt;=Quals!$F$3,P529&lt;=Quals!$H$3)))))),"Q","")</f>
        <v/>
      </c>
      <c r="T529" s="1" t="str">
        <f>IF(AND(S529 = "Q", IF(ISNA(VLOOKUP((B529&amp;C529),Autos!C:C,1,FALSE)), "Not in Auto",)),"Check", "No need")</f>
        <v>No need</v>
      </c>
    </row>
    <row r="530" spans="1:20" x14ac:dyDescent="0.2">
      <c r="A530" t="str">
        <f t="shared" si="8"/>
        <v>Grace DEACON800m</v>
      </c>
      <c r="B530" t="s">
        <v>262</v>
      </c>
      <c r="C530" s="5" t="s">
        <v>27</v>
      </c>
      <c r="E530">
        <v>906</v>
      </c>
      <c r="F530" s="2">
        <v>41</v>
      </c>
      <c r="G530">
        <v>932</v>
      </c>
      <c r="H530">
        <v>903</v>
      </c>
      <c r="I530">
        <v>893</v>
      </c>
      <c r="J530">
        <v>883</v>
      </c>
      <c r="K530">
        <v>864</v>
      </c>
      <c r="L530" s="5">
        <v>44286</v>
      </c>
      <c r="M530" s="5">
        <v>44282</v>
      </c>
      <c r="N530" s="5">
        <v>44493</v>
      </c>
      <c r="O530" s="5">
        <v>44478</v>
      </c>
      <c r="P530" s="56">
        <v>44300</v>
      </c>
      <c r="Q530" s="39">
        <f>RANK(E530,$E$3:$E$1048576)</f>
        <v>528</v>
      </c>
      <c r="R530" s="2">
        <f>VLOOKUP(C530,Quals!$A$25:$C$45,3,FALSE)</f>
        <v>1171</v>
      </c>
      <c r="S530" s="2" t="str">
        <f>IF(OR(AND(G530&gt;=R530,L530&gt;=Quals!$F$3,L530&lt;=Quals!$H$3), OR(AND(H530&gt;=R530,M530&gt;=Quals!$F$3,M530&lt;=Quals!$H$3), OR(AND(I530&gt;=R530,N530&gt;=Quals!$F$3,N530&lt;=Quals!$H$3), OR(AND(J530&gt;=R530,O530&gt;=Quals!$F$3,O530&lt;=Quals!$H$3), OR(AND(K530&gt;=R530,P530&gt;=Quals!$F$3,P530&lt;=Quals!$H$3)))))),"Q","")</f>
        <v/>
      </c>
      <c r="T530" s="1" t="str">
        <f>IF(AND(S530 = "Q", IF(ISNA(VLOOKUP((B530&amp;C530),Autos!C:C,1,FALSE)), "Not in Auto",)),"Check", "No need")</f>
        <v>No need</v>
      </c>
    </row>
    <row r="531" spans="1:20" x14ac:dyDescent="0.2">
      <c r="A531" t="str">
        <f t="shared" si="8"/>
        <v>Isahra RUSSELLhigh-jump</v>
      </c>
      <c r="B531" t="s">
        <v>425</v>
      </c>
      <c r="C531" s="5" t="s">
        <v>35</v>
      </c>
      <c r="D531" s="5">
        <v>44762</v>
      </c>
      <c r="E531">
        <v>906</v>
      </c>
      <c r="F531" s="2">
        <v>21</v>
      </c>
      <c r="G531">
        <v>936</v>
      </c>
      <c r="H531">
        <v>888</v>
      </c>
      <c r="I531">
        <v>878</v>
      </c>
      <c r="J531">
        <v>878</v>
      </c>
      <c r="K531">
        <v>878</v>
      </c>
      <c r="L531" s="5">
        <v>44299</v>
      </c>
      <c r="M531" s="5">
        <v>44276</v>
      </c>
      <c r="N531" s="5">
        <v>44287</v>
      </c>
      <c r="O531" s="5">
        <v>44512</v>
      </c>
      <c r="P531" s="56">
        <v>44611</v>
      </c>
      <c r="Q531" s="39">
        <f>RANK(E531,$E$3:$E$1048576)</f>
        <v>528</v>
      </c>
      <c r="R531" s="2">
        <f>VLOOKUP(C531,Quals!$A$25:$C$45,3,FALSE)</f>
        <v>1180</v>
      </c>
      <c r="S531" s="2" t="str">
        <f>IF(OR(AND(G531&gt;=R531,L531&gt;=Quals!$F$3,L531&lt;=Quals!$H$3), OR(AND(H531&gt;=R531,M531&gt;=Quals!$F$3,M531&lt;=Quals!$H$3), OR(AND(I531&gt;=R531,N531&gt;=Quals!$F$3,N531&lt;=Quals!$H$3), OR(AND(J531&gt;=R531,O531&gt;=Quals!$F$3,O531&lt;=Quals!$H$3), OR(AND(K531&gt;=R531,P531&gt;=Quals!$F$3,P531&lt;=Quals!$H$3)))))),"Q","")</f>
        <v/>
      </c>
      <c r="T531" s="1" t="str">
        <f>IF(AND(S531 = "Q", IF(ISNA(VLOOKUP((B531&amp;C531),Autos!C:C,1,FALSE)), "Not in Auto",)),"Check", "No need")</f>
        <v>No need</v>
      </c>
    </row>
    <row r="532" spans="1:20" x14ac:dyDescent="0.2">
      <c r="A532" t="str">
        <f t="shared" si="8"/>
        <v>Aranya MANCHANAYAKElong-jump</v>
      </c>
      <c r="B532" t="s">
        <v>394</v>
      </c>
      <c r="C532" s="6" t="s">
        <v>37</v>
      </c>
      <c r="D532" s="5">
        <v>44701</v>
      </c>
      <c r="E532">
        <v>904</v>
      </c>
      <c r="F532" s="2">
        <v>32</v>
      </c>
      <c r="G532">
        <v>940</v>
      </c>
      <c r="H532">
        <v>906</v>
      </c>
      <c r="I532">
        <v>885</v>
      </c>
      <c r="J532">
        <v>891</v>
      </c>
      <c r="K532">
        <v>882</v>
      </c>
      <c r="L532" s="5">
        <v>44548</v>
      </c>
      <c r="M532" s="5">
        <v>44513</v>
      </c>
      <c r="N532" s="5">
        <v>44548</v>
      </c>
      <c r="O532" s="5">
        <v>44618</v>
      </c>
      <c r="P532" s="56">
        <v>44576</v>
      </c>
      <c r="Q532" s="39">
        <f>RANK(E532,$E$3:$E$1048576)</f>
        <v>530</v>
      </c>
      <c r="R532" s="2">
        <f>VLOOKUP(C532,Quals!$A$25:$C$45,3,FALSE)</f>
        <v>1178</v>
      </c>
      <c r="S532" s="2" t="str">
        <f>IF(OR(AND(G532&gt;=R532,L532&gt;=Quals!$F$3,L532&lt;=Quals!$H$3), OR(AND(H532&gt;=R532,M532&gt;=Quals!$F$3,M532&lt;=Quals!$H$3), OR(AND(I532&gt;=R532,N532&gt;=Quals!$F$3,N532&lt;=Quals!$H$3), OR(AND(J532&gt;=R532,O532&gt;=Quals!$F$3,O532&lt;=Quals!$H$3), OR(AND(K532&gt;=R532,P532&gt;=Quals!$F$3,P532&lt;=Quals!$H$3)))))),"Q","")</f>
        <v/>
      </c>
      <c r="T532" s="1" t="str">
        <f>IF(AND(S532 = "Q", IF(ISNA(VLOOKUP((B532&amp;C532),Autos!C:C,1,FALSE)), "Not in Auto",)),"Check", "No need")</f>
        <v>No need</v>
      </c>
    </row>
    <row r="533" spans="1:20" x14ac:dyDescent="0.2">
      <c r="A533" t="str">
        <f t="shared" si="8"/>
        <v>Leila CROKERlong-jump</v>
      </c>
      <c r="B533" t="s">
        <v>965</v>
      </c>
      <c r="C533" s="5" t="s">
        <v>37</v>
      </c>
      <c r="D533" s="5">
        <v>44732</v>
      </c>
      <c r="E533">
        <v>904</v>
      </c>
      <c r="F533" s="2">
        <v>33</v>
      </c>
      <c r="G533">
        <v>933</v>
      </c>
      <c r="H533">
        <v>897</v>
      </c>
      <c r="I533">
        <v>916</v>
      </c>
      <c r="J533">
        <v>906</v>
      </c>
      <c r="K533">
        <v>845</v>
      </c>
      <c r="L533" s="5">
        <v>44605</v>
      </c>
      <c r="M533" s="5">
        <v>44611</v>
      </c>
      <c r="N533" s="5">
        <v>44625</v>
      </c>
      <c r="O533" s="5">
        <v>44570</v>
      </c>
      <c r="P533" s="56">
        <v>44541</v>
      </c>
      <c r="Q533" s="39">
        <f>RANK(E533,$E$3:$E$1048576)</f>
        <v>530</v>
      </c>
      <c r="R533" s="2">
        <f>VLOOKUP(C533,Quals!$A$25:$C$45,3,FALSE)</f>
        <v>1178</v>
      </c>
      <c r="S533" s="2" t="str">
        <f>IF(OR(AND(G533&gt;=R533,L533&gt;=Quals!$F$3,L533&lt;=Quals!$H$3), OR(AND(H533&gt;=R533,M533&gt;=Quals!$F$3,M533&lt;=Quals!$H$3), OR(AND(I533&gt;=R533,N533&gt;=Quals!$F$3,N533&lt;=Quals!$H$3), OR(AND(J533&gt;=R533,O533&gt;=Quals!$F$3,O533&lt;=Quals!$H$3), OR(AND(K533&gt;=R533,P533&gt;=Quals!$F$3,P533&lt;=Quals!$H$3)))))),"Q","")</f>
        <v/>
      </c>
      <c r="T533" s="1" t="str">
        <f>IF(AND(S533 = "Q", IF(ISNA(VLOOKUP((B533&amp;C533),Autos!C:C,1,FALSE)), "Not in Auto",)),"Check", "No need")</f>
        <v>No need</v>
      </c>
    </row>
    <row r="534" spans="1:20" x14ac:dyDescent="0.2">
      <c r="A534" t="str">
        <f t="shared" si="8"/>
        <v>Emily PORTAROtriple-jump</v>
      </c>
      <c r="B534" t="s">
        <v>404</v>
      </c>
      <c r="C534" s="5" t="s">
        <v>38</v>
      </c>
      <c r="D534" s="5">
        <v>37869</v>
      </c>
      <c r="E534">
        <v>904</v>
      </c>
      <c r="F534" s="2">
        <v>15</v>
      </c>
      <c r="G534">
        <v>910</v>
      </c>
      <c r="H534">
        <v>908</v>
      </c>
      <c r="I534">
        <v>902</v>
      </c>
      <c r="J534">
        <v>893</v>
      </c>
      <c r="K534">
        <v>883</v>
      </c>
      <c r="L534" s="5">
        <v>44583</v>
      </c>
      <c r="M534" s="5">
        <v>44275</v>
      </c>
      <c r="N534" s="5">
        <v>44275</v>
      </c>
      <c r="O534" s="5">
        <v>44285</v>
      </c>
      <c r="P534" s="56">
        <v>44301</v>
      </c>
      <c r="Q534" s="39">
        <f>RANK(E534,$E$3:$E$1048576)</f>
        <v>530</v>
      </c>
      <c r="R534" s="2">
        <f>VLOOKUP(C534,Quals!$A$25:$C$45,3,FALSE)</f>
        <v>1150</v>
      </c>
      <c r="S534" s="2" t="str">
        <f>IF(OR(AND(G534&gt;=R534,L534&gt;=Quals!$F$3,L534&lt;=Quals!$H$3), OR(AND(H534&gt;=R534,M534&gt;=Quals!$F$3,M534&lt;=Quals!$H$3), OR(AND(I534&gt;=R534,N534&gt;=Quals!$F$3,N534&lt;=Quals!$H$3), OR(AND(J534&gt;=R534,O534&gt;=Quals!$F$3,O534&lt;=Quals!$H$3), OR(AND(K534&gt;=R534,P534&gt;=Quals!$F$3,P534&lt;=Quals!$H$3)))))),"Q","")</f>
        <v/>
      </c>
      <c r="T534" s="1" t="str">
        <f>IF(AND(S534 = "Q", IF(ISNA(VLOOKUP((B534&amp;C534),Autos!C:C,1,FALSE)), "Not in Auto",)),"Check", "No need")</f>
        <v>No need</v>
      </c>
    </row>
    <row r="535" spans="1:20" x14ac:dyDescent="0.2">
      <c r="A535" t="str">
        <f t="shared" si="8"/>
        <v>Zoe EDWARDStriple-jump</v>
      </c>
      <c r="B535" t="s">
        <v>407</v>
      </c>
      <c r="C535" s="5" t="s">
        <v>38</v>
      </c>
      <c r="E535">
        <v>903</v>
      </c>
      <c r="F535" s="2">
        <v>16</v>
      </c>
      <c r="G535">
        <v>912</v>
      </c>
      <c r="H535">
        <v>906</v>
      </c>
      <c r="I535">
        <v>881</v>
      </c>
      <c r="J535">
        <v>891</v>
      </c>
      <c r="K535">
        <v>876</v>
      </c>
      <c r="L535" s="5">
        <v>44541</v>
      </c>
      <c r="M535" s="5">
        <v>44612</v>
      </c>
      <c r="N535" s="5">
        <v>44305</v>
      </c>
      <c r="O535" s="5">
        <v>44632</v>
      </c>
      <c r="P535" s="56">
        <v>44569</v>
      </c>
      <c r="Q535" s="39">
        <f>RANK(E535,$E$3:$E$1048576)</f>
        <v>533</v>
      </c>
      <c r="R535" s="2">
        <f>VLOOKUP(C535,Quals!$A$25:$C$45,3,FALSE)</f>
        <v>1150</v>
      </c>
      <c r="S535" s="2" t="str">
        <f>IF(OR(AND(G535&gt;=R535,L535&gt;=Quals!$F$3,L535&lt;=Quals!$H$3), OR(AND(H535&gt;=R535,M535&gt;=Quals!$F$3,M535&lt;=Quals!$H$3), OR(AND(I535&gt;=R535,N535&gt;=Quals!$F$3,N535&lt;=Quals!$H$3), OR(AND(J535&gt;=R535,O535&gt;=Quals!$F$3,O535&lt;=Quals!$H$3), OR(AND(K535&gt;=R535,P535&gt;=Quals!$F$3,P535&lt;=Quals!$H$3)))))),"Q","")</f>
        <v/>
      </c>
      <c r="T535" s="1" t="str">
        <f>IF(AND(S535 = "Q", IF(ISNA(VLOOKUP((B535&amp;C535),Autos!C:C,1,FALSE)), "Not in Auto",)),"Check", "No need")</f>
        <v>No need</v>
      </c>
    </row>
    <row r="536" spans="1:20" x14ac:dyDescent="0.2">
      <c r="A536" t="str">
        <f t="shared" si="8"/>
        <v>Emelia SURCHheptathlon</v>
      </c>
      <c r="B536" t="s">
        <v>168</v>
      </c>
      <c r="C536" s="5" t="s">
        <v>43</v>
      </c>
      <c r="D536" s="5">
        <v>37801</v>
      </c>
      <c r="E536">
        <v>903</v>
      </c>
      <c r="F536" s="2">
        <v>7</v>
      </c>
      <c r="G536">
        <v>895</v>
      </c>
      <c r="H536">
        <v>891</v>
      </c>
      <c r="L536" s="5">
        <v>44549</v>
      </c>
      <c r="M536" s="5">
        <v>44302</v>
      </c>
      <c r="N536" s="5"/>
      <c r="O536" s="5"/>
      <c r="P536" s="56"/>
      <c r="Q536" s="39">
        <f>RANK(E536,$E$3:$E$1048576)</f>
        <v>533</v>
      </c>
      <c r="R536" s="2">
        <f>VLOOKUP(C536,Quals!$A$25:$C$45,3,FALSE)</f>
        <v>1158</v>
      </c>
      <c r="S536" s="2" t="str">
        <f>IF(OR(AND(G536&gt;=R536,L536&gt;=Quals!$F$3,L536&lt;=Quals!$H$3), OR(AND(H536&gt;=R536,M536&gt;=Quals!$F$3,M536&lt;=Quals!$H$3), OR(AND(I536&gt;=R536,N536&gt;=Quals!$F$3,N536&lt;=Quals!$H$3), OR(AND(J536&gt;=R536,O536&gt;=Quals!$F$3,O536&lt;=Quals!$H$3), OR(AND(K536&gt;=R536,P536&gt;=Quals!$F$3,P536&lt;=Quals!$H$3)))))),"Q","")</f>
        <v/>
      </c>
      <c r="T536" s="1" t="str">
        <f>IF(AND(S536 = "Q", IF(ISNA(VLOOKUP((B536&amp;C536),Autos!C:C,1,FALSE)), "Not in Auto",)),"Check", "No need")</f>
        <v>No need</v>
      </c>
    </row>
    <row r="537" spans="1:20" x14ac:dyDescent="0.2">
      <c r="A537" t="str">
        <f t="shared" si="8"/>
        <v>Christine GAYENheptathlon</v>
      </c>
      <c r="B537" t="s">
        <v>383</v>
      </c>
      <c r="C537" s="5" t="s">
        <v>43</v>
      </c>
      <c r="D537" s="5">
        <v>35358</v>
      </c>
      <c r="E537">
        <v>902</v>
      </c>
      <c r="F537" s="2">
        <v>8</v>
      </c>
      <c r="G537">
        <v>880</v>
      </c>
      <c r="H537">
        <v>874</v>
      </c>
      <c r="L537" s="5">
        <v>44302</v>
      </c>
      <c r="M537" s="5">
        <v>44206</v>
      </c>
      <c r="N537" s="5"/>
      <c r="O537" s="5"/>
      <c r="P537" s="56"/>
      <c r="Q537" s="39">
        <f>RANK(E537,$E$3:$E$1048576)</f>
        <v>535</v>
      </c>
      <c r="R537" s="2">
        <f>VLOOKUP(C537,Quals!$A$25:$C$45,3,FALSE)</f>
        <v>1158</v>
      </c>
      <c r="S537" s="2" t="str">
        <f>IF(OR(AND(G537&gt;=R537,L537&gt;=Quals!$F$3,L537&lt;=Quals!$H$3), OR(AND(H537&gt;=R537,M537&gt;=Quals!$F$3,M537&lt;=Quals!$H$3), OR(AND(I537&gt;=R537,N537&gt;=Quals!$F$3,N537&lt;=Quals!$H$3), OR(AND(J537&gt;=R537,O537&gt;=Quals!$F$3,O537&lt;=Quals!$H$3), OR(AND(K537&gt;=R537,P537&gt;=Quals!$F$3,P537&lt;=Quals!$H$3)))))),"Q","")</f>
        <v/>
      </c>
      <c r="T537" s="1" t="str">
        <f>IF(AND(S537 = "Q", IF(ISNA(VLOOKUP((B537&amp;C537),Autos!C:C,1,FALSE)), "Not in Auto",)),"Check", "No need")</f>
        <v>No need</v>
      </c>
    </row>
    <row r="538" spans="1:20" x14ac:dyDescent="0.2">
      <c r="A538" t="str">
        <f t="shared" si="8"/>
        <v>Gabrielle TOTH800m</v>
      </c>
      <c r="B538" t="s">
        <v>874</v>
      </c>
      <c r="C538" s="6" t="s">
        <v>27</v>
      </c>
      <c r="D538" s="5">
        <v>44581</v>
      </c>
      <c r="E538">
        <v>900</v>
      </c>
      <c r="F538" s="2">
        <v>42</v>
      </c>
      <c r="G538">
        <v>938</v>
      </c>
      <c r="H538">
        <v>932</v>
      </c>
      <c r="I538">
        <v>889</v>
      </c>
      <c r="J538">
        <v>889</v>
      </c>
      <c r="K538">
        <v>845</v>
      </c>
      <c r="L538" s="5">
        <v>44309</v>
      </c>
      <c r="M538" s="5">
        <v>44325</v>
      </c>
      <c r="N538" s="5">
        <v>44295</v>
      </c>
      <c r="O538" s="5">
        <v>44597</v>
      </c>
      <c r="P538" s="56">
        <v>44324</v>
      </c>
      <c r="Q538" s="39">
        <f>RANK(E538,$E$3:$E$1048576)</f>
        <v>536</v>
      </c>
      <c r="R538" s="2">
        <f>VLOOKUP(C538,Quals!$A$25:$C$45,3,FALSE)</f>
        <v>1171</v>
      </c>
      <c r="S538" s="2" t="str">
        <f>IF(OR(AND(G538&gt;=R538,L538&gt;=Quals!$F$3,L538&lt;=Quals!$H$3), OR(AND(H538&gt;=R538,M538&gt;=Quals!$F$3,M538&lt;=Quals!$H$3), OR(AND(I538&gt;=R538,N538&gt;=Quals!$F$3,N538&lt;=Quals!$H$3), OR(AND(J538&gt;=R538,O538&gt;=Quals!$F$3,O538&lt;=Quals!$H$3), OR(AND(K538&gt;=R538,P538&gt;=Quals!$F$3,P538&lt;=Quals!$H$3)))))),"Q","")</f>
        <v/>
      </c>
      <c r="T538" s="1" t="str">
        <f>IF(AND(S538 = "Q", IF(ISNA(VLOOKUP((B538&amp;C538),Autos!C:C,1,FALSE)), "Not in Auto",)),"Check", "No need")</f>
        <v>No need</v>
      </c>
    </row>
    <row r="539" spans="1:20" x14ac:dyDescent="0.2">
      <c r="A539" t="str">
        <f t="shared" si="8"/>
        <v>Tiana BORASlong-jump</v>
      </c>
      <c r="B539" t="s">
        <v>392</v>
      </c>
      <c r="C539" s="5" t="s">
        <v>37</v>
      </c>
      <c r="D539" s="5">
        <v>38415</v>
      </c>
      <c r="E539">
        <v>899</v>
      </c>
      <c r="F539" s="2">
        <v>34</v>
      </c>
      <c r="G539">
        <v>932</v>
      </c>
      <c r="H539">
        <v>891</v>
      </c>
      <c r="I539">
        <v>893</v>
      </c>
      <c r="J539">
        <v>895</v>
      </c>
      <c r="K539">
        <v>854</v>
      </c>
      <c r="L539" s="5">
        <v>44618</v>
      </c>
      <c r="M539" s="5">
        <v>44591</v>
      </c>
      <c r="N539" s="5">
        <v>44576</v>
      </c>
      <c r="O539" s="5">
        <v>44302</v>
      </c>
      <c r="P539" s="56">
        <v>44541</v>
      </c>
      <c r="Q539" s="39">
        <f>RANK(E539,$E$3:$E$1048576)</f>
        <v>537</v>
      </c>
      <c r="R539" s="2">
        <f>VLOOKUP(C539,Quals!$A$25:$C$45,3,FALSE)</f>
        <v>1178</v>
      </c>
      <c r="S539" s="2" t="str">
        <f>IF(OR(AND(G539&gt;=R539,L539&gt;=Quals!$F$3,L539&lt;=Quals!$H$3), OR(AND(H539&gt;=R539,M539&gt;=Quals!$F$3,M539&lt;=Quals!$H$3), OR(AND(I539&gt;=R539,N539&gt;=Quals!$F$3,N539&lt;=Quals!$H$3), OR(AND(J539&gt;=R539,O539&gt;=Quals!$F$3,O539&lt;=Quals!$H$3), OR(AND(K539&gt;=R539,P539&gt;=Quals!$F$3,P539&lt;=Quals!$H$3)))))),"Q","")</f>
        <v/>
      </c>
      <c r="T539" s="1" t="str">
        <f>IF(AND(S539 = "Q", IF(ISNA(VLOOKUP((B539&amp;C539),Autos!C:C,1,FALSE)), "Not in Auto",)),"Check", "No need")</f>
        <v>No need</v>
      </c>
    </row>
    <row r="540" spans="1:20" x14ac:dyDescent="0.2">
      <c r="A540" t="str">
        <f t="shared" si="8"/>
        <v>Nancy AGOSTINOtriple-jump</v>
      </c>
      <c r="B540" t="s">
        <v>972</v>
      </c>
      <c r="C540" s="5" t="s">
        <v>38</v>
      </c>
      <c r="D540" s="5">
        <v>44701</v>
      </c>
      <c r="E540">
        <v>899</v>
      </c>
      <c r="F540" s="2">
        <v>17</v>
      </c>
      <c r="G540">
        <v>926</v>
      </c>
      <c r="H540">
        <v>918</v>
      </c>
      <c r="I540">
        <v>906</v>
      </c>
      <c r="J540">
        <v>874</v>
      </c>
      <c r="K540">
        <v>864</v>
      </c>
      <c r="L540" s="5">
        <v>44611</v>
      </c>
      <c r="M540" s="5">
        <v>44305</v>
      </c>
      <c r="N540" s="5">
        <v>44285</v>
      </c>
      <c r="O540" s="5">
        <v>44632</v>
      </c>
      <c r="P540" s="56">
        <v>44541</v>
      </c>
      <c r="Q540" s="39">
        <f>RANK(E540,$E$3:$E$1048576)</f>
        <v>537</v>
      </c>
      <c r="R540" s="2">
        <f>VLOOKUP(C540,Quals!$A$25:$C$45,3,FALSE)</f>
        <v>1150</v>
      </c>
      <c r="S540" s="2" t="str">
        <f>IF(OR(AND(G540&gt;=R540,L540&gt;=Quals!$F$3,L540&lt;=Quals!$H$3), OR(AND(H540&gt;=R540,M540&gt;=Quals!$F$3,M540&lt;=Quals!$H$3), OR(AND(I540&gt;=R540,N540&gt;=Quals!$F$3,N540&lt;=Quals!$H$3), OR(AND(J540&gt;=R540,O540&gt;=Quals!$F$3,O540&lt;=Quals!$H$3), OR(AND(K540&gt;=R540,P540&gt;=Quals!$F$3,P540&lt;=Quals!$H$3)))))),"Q","")</f>
        <v/>
      </c>
      <c r="T540" s="1" t="str">
        <f>IF(AND(S540 = "Q", IF(ISNA(VLOOKUP((B540&amp;C540),Autos!C:C,1,FALSE)), "Not in Auto",)),"Check", "No need")</f>
        <v>No need</v>
      </c>
    </row>
    <row r="541" spans="1:20" x14ac:dyDescent="0.2">
      <c r="A541" t="str">
        <f t="shared" si="8"/>
        <v>Oceana D'ABBStriple-jump</v>
      </c>
      <c r="B541" t="s">
        <v>408</v>
      </c>
      <c r="C541" s="5" t="s">
        <v>38</v>
      </c>
      <c r="D541" s="5">
        <v>44701</v>
      </c>
      <c r="E541">
        <v>899</v>
      </c>
      <c r="F541" s="2">
        <v>18</v>
      </c>
      <c r="G541">
        <v>910</v>
      </c>
      <c r="H541">
        <v>894</v>
      </c>
      <c r="I541">
        <v>888</v>
      </c>
      <c r="J541">
        <v>872</v>
      </c>
      <c r="K541">
        <v>868</v>
      </c>
      <c r="L541" s="5">
        <v>44470</v>
      </c>
      <c r="M541" s="5">
        <v>44500</v>
      </c>
      <c r="N541" s="5">
        <v>44568</v>
      </c>
      <c r="O541" s="5">
        <v>44603</v>
      </c>
      <c r="P541" s="56">
        <v>44482</v>
      </c>
      <c r="Q541" s="39">
        <f>RANK(E541,$E$3:$E$1048576)</f>
        <v>537</v>
      </c>
      <c r="R541" s="2">
        <f>VLOOKUP(C541,Quals!$A$25:$C$45,3,FALSE)</f>
        <v>1150</v>
      </c>
      <c r="S541" s="2" t="str">
        <f>IF(OR(AND(G541&gt;=R541,L541&gt;=Quals!$F$3,L541&lt;=Quals!$H$3), OR(AND(H541&gt;=R541,M541&gt;=Quals!$F$3,M541&lt;=Quals!$H$3), OR(AND(I541&gt;=R541,N541&gt;=Quals!$F$3,N541&lt;=Quals!$H$3), OR(AND(J541&gt;=R541,O541&gt;=Quals!$F$3,O541&lt;=Quals!$H$3), OR(AND(K541&gt;=R541,P541&gt;=Quals!$F$3,P541&lt;=Quals!$H$3)))))),"Q","")</f>
        <v/>
      </c>
      <c r="T541" s="1" t="str">
        <f>IF(AND(S541 = "Q", IF(ISNA(VLOOKUP((B541&amp;C541),Autos!C:C,1,FALSE)), "Not in Auto",)),"Check", "No need")</f>
        <v>No need</v>
      </c>
    </row>
    <row r="542" spans="1:20" x14ac:dyDescent="0.2">
      <c r="A542" t="str">
        <f t="shared" si="8"/>
        <v>Melissa FOSTERtriple-jump</v>
      </c>
      <c r="B542" t="s">
        <v>393</v>
      </c>
      <c r="C542" s="5" t="s">
        <v>38</v>
      </c>
      <c r="D542" s="5">
        <v>28741</v>
      </c>
      <c r="E542">
        <v>899</v>
      </c>
      <c r="F542" s="2">
        <v>19</v>
      </c>
      <c r="G542">
        <v>903</v>
      </c>
      <c r="H542">
        <v>898</v>
      </c>
      <c r="I542">
        <v>895</v>
      </c>
      <c r="J542">
        <v>894</v>
      </c>
      <c r="K542">
        <v>867</v>
      </c>
      <c r="L542" s="5">
        <v>44611</v>
      </c>
      <c r="M542" s="5">
        <v>44583</v>
      </c>
      <c r="N542" s="5">
        <v>44590</v>
      </c>
      <c r="O542" s="5">
        <v>44301</v>
      </c>
      <c r="P542" s="56">
        <v>44625</v>
      </c>
      <c r="Q542" s="39">
        <f>RANK(E542,$E$3:$E$1048576)</f>
        <v>537</v>
      </c>
      <c r="R542" s="2">
        <f>VLOOKUP(C542,Quals!$A$25:$C$45,3,FALSE)</f>
        <v>1150</v>
      </c>
      <c r="S542" s="2" t="str">
        <f>IF(OR(AND(G542&gt;=R542,L542&gt;=Quals!$F$3,L542&lt;=Quals!$H$3), OR(AND(H542&gt;=R542,M542&gt;=Quals!$F$3,M542&lt;=Quals!$H$3), OR(AND(I542&gt;=R542,N542&gt;=Quals!$F$3,N542&lt;=Quals!$H$3), OR(AND(J542&gt;=R542,O542&gt;=Quals!$F$3,O542&lt;=Quals!$H$3), OR(AND(K542&gt;=R542,P542&gt;=Quals!$F$3,P542&lt;=Quals!$H$3)))))),"Q","")</f>
        <v/>
      </c>
      <c r="T542" s="1" t="str">
        <f>IF(AND(S542 = "Q", IF(ISNA(VLOOKUP((B542&amp;C542),Autos!C:C,1,FALSE)), "Not in Auto",)),"Check", "No need")</f>
        <v>No need</v>
      </c>
    </row>
    <row r="543" spans="1:20" x14ac:dyDescent="0.2">
      <c r="A543" t="str">
        <f t="shared" si="8"/>
        <v>Ella BLAZEVIChigh-jump</v>
      </c>
      <c r="B543" t="s">
        <v>426</v>
      </c>
      <c r="C543" s="5" t="s">
        <v>35</v>
      </c>
      <c r="D543" s="5">
        <v>44701</v>
      </c>
      <c r="E543">
        <v>898</v>
      </c>
      <c r="F543" s="2">
        <v>22</v>
      </c>
      <c r="G543">
        <v>916</v>
      </c>
      <c r="H543">
        <v>878</v>
      </c>
      <c r="I543">
        <v>878</v>
      </c>
      <c r="J543">
        <v>888</v>
      </c>
      <c r="K543">
        <v>878</v>
      </c>
      <c r="L543" s="5">
        <v>44519</v>
      </c>
      <c r="M543" s="5">
        <v>44287</v>
      </c>
      <c r="N543" s="5">
        <v>44470</v>
      </c>
      <c r="O543" s="5">
        <v>44303</v>
      </c>
      <c r="P543" s="56">
        <v>44610</v>
      </c>
      <c r="Q543" s="39">
        <f>RANK(E543,$E$3:$E$1048576)</f>
        <v>541</v>
      </c>
      <c r="R543" s="2">
        <f>VLOOKUP(C543,Quals!$A$25:$C$45,3,FALSE)</f>
        <v>1180</v>
      </c>
      <c r="S543" s="2" t="str">
        <f>IF(OR(AND(G543&gt;=R543,L543&gt;=Quals!$F$3,L543&lt;=Quals!$H$3), OR(AND(H543&gt;=R543,M543&gt;=Quals!$F$3,M543&lt;=Quals!$H$3), OR(AND(I543&gt;=R543,N543&gt;=Quals!$F$3,N543&lt;=Quals!$H$3), OR(AND(J543&gt;=R543,O543&gt;=Quals!$F$3,O543&lt;=Quals!$H$3), OR(AND(K543&gt;=R543,P543&gt;=Quals!$F$3,P543&lt;=Quals!$H$3)))))),"Q","")</f>
        <v/>
      </c>
      <c r="T543" s="1" t="str">
        <f>IF(AND(S543 = "Q", IF(ISNA(VLOOKUP((B543&amp;C543),Autos!C:C,1,FALSE)), "Not in Auto",)),"Check", "No need")</f>
        <v>No need</v>
      </c>
    </row>
    <row r="544" spans="1:20" x14ac:dyDescent="0.2">
      <c r="A544" t="str">
        <f t="shared" si="8"/>
        <v>Lianna DAVIDSONjavelin-throw</v>
      </c>
      <c r="B544" t="s">
        <v>487</v>
      </c>
      <c r="C544" s="6" t="s">
        <v>41</v>
      </c>
      <c r="D544" s="5">
        <v>37568</v>
      </c>
      <c r="E544">
        <v>898</v>
      </c>
      <c r="F544" s="2">
        <v>8</v>
      </c>
      <c r="G544">
        <v>923</v>
      </c>
      <c r="H544">
        <v>932</v>
      </c>
      <c r="I544">
        <v>849</v>
      </c>
      <c r="J544">
        <v>869</v>
      </c>
      <c r="K544">
        <v>805</v>
      </c>
      <c r="L544" s="5">
        <v>44282</v>
      </c>
      <c r="M544" s="5">
        <v>44301</v>
      </c>
      <c r="N544" s="5">
        <v>44303</v>
      </c>
      <c r="O544" s="5">
        <v>44301</v>
      </c>
      <c r="P544" s="56">
        <v>44366</v>
      </c>
      <c r="Q544" s="39">
        <f>RANK(E544,$E$3:$E$1048576)</f>
        <v>541</v>
      </c>
      <c r="R544" s="2">
        <f>VLOOKUP(C544,Quals!$A$25:$C$45,3,FALSE)</f>
        <v>1153</v>
      </c>
      <c r="S544" s="2" t="str">
        <f>IF(OR(AND(G544&gt;=R544,L544&gt;=Quals!$F$3,L544&lt;=Quals!$H$3), OR(AND(H544&gt;=R544,M544&gt;=Quals!$F$3,M544&lt;=Quals!$H$3), OR(AND(I544&gt;=R544,N544&gt;=Quals!$F$3,N544&lt;=Quals!$H$3), OR(AND(J544&gt;=R544,O544&gt;=Quals!$F$3,O544&lt;=Quals!$H$3), OR(AND(K544&gt;=R544,P544&gt;=Quals!$F$3,P544&lt;=Quals!$H$3)))))),"Q","")</f>
        <v/>
      </c>
      <c r="T544" s="1" t="str">
        <f>IF(AND(S544 = "Q", IF(ISNA(VLOOKUP((B544&amp;C544),Autos!C:C,1,FALSE)), "Not in Auto",)),"Check", "No need")</f>
        <v>No need</v>
      </c>
    </row>
    <row r="545" spans="1:20" x14ac:dyDescent="0.2">
      <c r="A545" t="str">
        <f t="shared" si="8"/>
        <v>Debbie DONALDmarathon</v>
      </c>
      <c r="B545" t="s">
        <v>504</v>
      </c>
      <c r="C545" s="6" t="s">
        <v>82</v>
      </c>
      <c r="E545">
        <v>898</v>
      </c>
      <c r="F545" s="2">
        <v>18</v>
      </c>
      <c r="G545">
        <v>918</v>
      </c>
      <c r="H545">
        <v>877</v>
      </c>
      <c r="L545" s="5">
        <v>44486</v>
      </c>
      <c r="M545" s="5">
        <v>44528</v>
      </c>
      <c r="N545" s="5"/>
      <c r="O545" s="5"/>
      <c r="P545" s="56"/>
      <c r="Q545" s="39">
        <f>RANK(E545,$E$3:$E$1048576)</f>
        <v>541</v>
      </c>
      <c r="R545" s="2" t="str">
        <f>VLOOKUP(C545,Quals!$A$25:$C$45,3,FALSE)</f>
        <v>Discr.</v>
      </c>
      <c r="S545" s="2" t="str">
        <f>IF(OR(AND(G545&gt;=R545,L545&gt;=Quals!$F$3,L545&lt;=Quals!$H$3), OR(AND(H545&gt;=R545,M545&gt;=Quals!$F$3,M545&lt;=Quals!$H$3), OR(AND(I545&gt;=R545,N545&gt;=Quals!$F$3,N545&lt;=Quals!$H$3), OR(AND(J545&gt;=R545,O545&gt;=Quals!$F$3,O545&lt;=Quals!$H$3), OR(AND(K545&gt;=R545,P545&gt;=Quals!$F$3,P545&lt;=Quals!$H$3)))))),"Q","")</f>
        <v/>
      </c>
      <c r="T545" s="1" t="str">
        <f>IF(AND(S545 = "Q", IF(ISNA(VLOOKUP((B545&amp;C545),Autos!C:C,1,FALSE)), "Not in Auto",)),"Check", "No need")</f>
        <v>No need</v>
      </c>
    </row>
    <row r="546" spans="1:20" x14ac:dyDescent="0.2">
      <c r="A546" t="str">
        <f t="shared" si="8"/>
        <v>Geena DAVYlong-jump</v>
      </c>
      <c r="B546" t="s">
        <v>402</v>
      </c>
      <c r="C546" s="5" t="s">
        <v>37</v>
      </c>
      <c r="D546" s="5">
        <v>44762</v>
      </c>
      <c r="E546">
        <v>897</v>
      </c>
      <c r="F546" s="2">
        <v>35</v>
      </c>
      <c r="G546">
        <v>922</v>
      </c>
      <c r="H546">
        <v>914</v>
      </c>
      <c r="I546">
        <v>899</v>
      </c>
      <c r="J546">
        <v>893</v>
      </c>
      <c r="K546">
        <v>820</v>
      </c>
      <c r="L546" s="5">
        <v>44597</v>
      </c>
      <c r="M546" s="5">
        <v>44617</v>
      </c>
      <c r="N546" s="5">
        <v>44602</v>
      </c>
      <c r="O546" s="5">
        <v>44299</v>
      </c>
      <c r="P546" s="56">
        <v>44513</v>
      </c>
      <c r="Q546" s="39">
        <f>RANK(E546,$E$3:$E$1048576)</f>
        <v>544</v>
      </c>
      <c r="R546" s="2">
        <f>VLOOKUP(C546,Quals!$A$25:$C$45,3,FALSE)</f>
        <v>1178</v>
      </c>
      <c r="S546" s="2" t="str">
        <f>IF(OR(AND(G546&gt;=R546,L546&gt;=Quals!$F$3,L546&lt;=Quals!$H$3), OR(AND(H546&gt;=R546,M546&gt;=Quals!$F$3,M546&lt;=Quals!$H$3), OR(AND(I546&gt;=R546,N546&gt;=Quals!$F$3,N546&lt;=Quals!$H$3), OR(AND(J546&gt;=R546,O546&gt;=Quals!$F$3,O546&lt;=Quals!$H$3), OR(AND(K546&gt;=R546,P546&gt;=Quals!$F$3,P546&lt;=Quals!$H$3)))))),"Q","")</f>
        <v/>
      </c>
      <c r="T546" s="1" t="str">
        <f>IF(AND(S546 = "Q", IF(ISNA(VLOOKUP((B546&amp;C546),Autos!C:C,1,FALSE)), "Not in Auto",)),"Check", "No need")</f>
        <v>No need</v>
      </c>
    </row>
    <row r="547" spans="1:20" x14ac:dyDescent="0.2">
      <c r="A547" t="str">
        <f t="shared" si="8"/>
        <v>Olivia YACONOlong-jump</v>
      </c>
      <c r="B547" t="s">
        <v>879</v>
      </c>
      <c r="C547" s="6" t="s">
        <v>37</v>
      </c>
      <c r="D547" s="5">
        <v>37274</v>
      </c>
      <c r="E547">
        <v>896</v>
      </c>
      <c r="F547" s="2">
        <v>36</v>
      </c>
      <c r="G547">
        <v>944</v>
      </c>
      <c r="H547">
        <v>929</v>
      </c>
      <c r="I547">
        <v>901</v>
      </c>
      <c r="J547">
        <v>895</v>
      </c>
      <c r="K547">
        <v>800</v>
      </c>
      <c r="L547" s="5">
        <v>44273</v>
      </c>
      <c r="M547" s="5">
        <v>44300</v>
      </c>
      <c r="N547" s="5">
        <v>44602</v>
      </c>
      <c r="O547" s="5">
        <v>44617</v>
      </c>
      <c r="P547" s="56">
        <v>44597</v>
      </c>
      <c r="Q547" s="39">
        <f>RANK(E547,$E$3:$E$1048576)</f>
        <v>545</v>
      </c>
      <c r="R547" s="2">
        <f>VLOOKUP(C547,Quals!$A$25:$C$45,3,FALSE)</f>
        <v>1178</v>
      </c>
      <c r="S547" s="2" t="str">
        <f>IF(OR(AND(G547&gt;=R547,L547&gt;=Quals!$F$3,L547&lt;=Quals!$H$3), OR(AND(H547&gt;=R547,M547&gt;=Quals!$F$3,M547&lt;=Quals!$H$3), OR(AND(I547&gt;=R547,N547&gt;=Quals!$F$3,N547&lt;=Quals!$H$3), OR(AND(J547&gt;=R547,O547&gt;=Quals!$F$3,O547&lt;=Quals!$H$3), OR(AND(K547&gt;=R547,P547&gt;=Quals!$F$3,P547&lt;=Quals!$H$3)))))),"Q","")</f>
        <v/>
      </c>
      <c r="T547" s="1" t="str">
        <f>IF(AND(S547 = "Q", IF(ISNA(VLOOKUP((B547&amp;C547),Autos!C:C,1,FALSE)), "Not in Auto",)),"Check", "No need")</f>
        <v>No need</v>
      </c>
    </row>
    <row r="548" spans="1:20" x14ac:dyDescent="0.2">
      <c r="A548" t="str">
        <f t="shared" si="8"/>
        <v>Melissa FOSTERlong-jump</v>
      </c>
      <c r="B548" t="s">
        <v>393</v>
      </c>
      <c r="C548" s="5" t="s">
        <v>37</v>
      </c>
      <c r="D548" s="5">
        <v>28741</v>
      </c>
      <c r="E548">
        <v>896</v>
      </c>
      <c r="F548" s="2">
        <v>37</v>
      </c>
      <c r="G548">
        <v>917</v>
      </c>
      <c r="H548">
        <v>927</v>
      </c>
      <c r="I548">
        <v>886</v>
      </c>
      <c r="J548">
        <v>882</v>
      </c>
      <c r="K548">
        <v>860</v>
      </c>
      <c r="L548" s="5">
        <v>44541</v>
      </c>
      <c r="M548" s="5">
        <v>44570</v>
      </c>
      <c r="N548" s="5">
        <v>44617</v>
      </c>
      <c r="O548" s="5">
        <v>44590</v>
      </c>
      <c r="P548" s="56">
        <v>44282</v>
      </c>
      <c r="Q548" s="39">
        <f>RANK(E548,$E$3:$E$1048576)</f>
        <v>545</v>
      </c>
      <c r="R548" s="2">
        <f>VLOOKUP(C548,Quals!$A$25:$C$45,3,FALSE)</f>
        <v>1178</v>
      </c>
      <c r="S548" s="2" t="str">
        <f>IF(OR(AND(G548&gt;=R548,L548&gt;=Quals!$F$3,L548&lt;=Quals!$H$3), OR(AND(H548&gt;=R548,M548&gt;=Quals!$F$3,M548&lt;=Quals!$H$3), OR(AND(I548&gt;=R548,N548&gt;=Quals!$F$3,N548&lt;=Quals!$H$3), OR(AND(J548&gt;=R548,O548&gt;=Quals!$F$3,O548&lt;=Quals!$H$3), OR(AND(K548&gt;=R548,P548&gt;=Quals!$F$3,P548&lt;=Quals!$H$3)))))),"Q","")</f>
        <v/>
      </c>
      <c r="T548" s="1" t="str">
        <f>IF(AND(S548 = "Q", IF(ISNA(VLOOKUP((B548&amp;C548),Autos!C:C,1,FALSE)), "Not in Auto",)),"Check", "No need")</f>
        <v>No need</v>
      </c>
    </row>
    <row r="549" spans="1:20" x14ac:dyDescent="0.2">
      <c r="A549" t="str">
        <f t="shared" si="8"/>
        <v>Alexandra PETERSENtriple-jump</v>
      </c>
      <c r="B549" t="s">
        <v>406</v>
      </c>
      <c r="C549" s="5" t="s">
        <v>38</v>
      </c>
      <c r="D549" s="5">
        <v>36280</v>
      </c>
      <c r="E549">
        <v>896</v>
      </c>
      <c r="F549" s="2">
        <v>20</v>
      </c>
      <c r="G549">
        <v>941</v>
      </c>
      <c r="H549">
        <v>913</v>
      </c>
      <c r="I549">
        <v>896</v>
      </c>
      <c r="J549">
        <v>866</v>
      </c>
      <c r="K549">
        <v>856</v>
      </c>
      <c r="L549" s="5">
        <v>44301</v>
      </c>
      <c r="M549" s="5">
        <v>44282</v>
      </c>
      <c r="N549" s="5">
        <v>44303</v>
      </c>
      <c r="O549" s="5">
        <v>44548</v>
      </c>
      <c r="P549" s="56">
        <v>44590</v>
      </c>
      <c r="Q549" s="39">
        <f>RANK(E549,$E$3:$E$1048576)</f>
        <v>545</v>
      </c>
      <c r="R549" s="2">
        <f>VLOOKUP(C549,Quals!$A$25:$C$45,3,FALSE)</f>
        <v>1150</v>
      </c>
      <c r="S549" s="2" t="str">
        <f>IF(OR(AND(G549&gt;=R549,L549&gt;=Quals!$F$3,L549&lt;=Quals!$H$3), OR(AND(H549&gt;=R549,M549&gt;=Quals!$F$3,M549&lt;=Quals!$H$3), OR(AND(I549&gt;=R549,N549&gt;=Quals!$F$3,N549&lt;=Quals!$H$3), OR(AND(J549&gt;=R549,O549&gt;=Quals!$F$3,O549&lt;=Quals!$H$3), OR(AND(K549&gt;=R549,P549&gt;=Quals!$F$3,P549&lt;=Quals!$H$3)))))),"Q","")</f>
        <v/>
      </c>
      <c r="T549" s="1" t="str">
        <f>IF(AND(S549 = "Q", IF(ISNA(VLOOKUP((B549&amp;C549),Autos!C:C,1,FALSE)), "Not in Auto",)),"Check", "No need")</f>
        <v>No need</v>
      </c>
    </row>
    <row r="550" spans="1:20" x14ac:dyDescent="0.2">
      <c r="A550" t="str">
        <f t="shared" si="8"/>
        <v>Sally SHOKRYdiscus-throw</v>
      </c>
      <c r="B550" t="s">
        <v>453</v>
      </c>
      <c r="C550" s="5" t="s">
        <v>40</v>
      </c>
      <c r="D550" s="5">
        <v>37360</v>
      </c>
      <c r="E550">
        <v>896</v>
      </c>
      <c r="F550" s="2">
        <v>7</v>
      </c>
      <c r="G550">
        <v>904</v>
      </c>
      <c r="H550">
        <v>879</v>
      </c>
      <c r="I550">
        <v>847</v>
      </c>
      <c r="J550">
        <v>866</v>
      </c>
      <c r="K550">
        <v>850</v>
      </c>
      <c r="L550" s="5">
        <v>44304</v>
      </c>
      <c r="M550" s="5">
        <v>44610</v>
      </c>
      <c r="N550" s="5">
        <v>44632</v>
      </c>
      <c r="O550" s="5">
        <v>44302</v>
      </c>
      <c r="P550" s="56">
        <v>44308</v>
      </c>
      <c r="Q550" s="39">
        <f>RANK(E550,$E$3:$E$1048576)</f>
        <v>545</v>
      </c>
      <c r="R550" s="2">
        <f>VLOOKUP(C550,Quals!$A$25:$C$45,3,FALSE)</f>
        <v>1136</v>
      </c>
      <c r="S550" s="2" t="str">
        <f>IF(OR(AND(G550&gt;=R550,L550&gt;=Quals!$F$3,L550&lt;=Quals!$H$3), OR(AND(H550&gt;=R550,M550&gt;=Quals!$F$3,M550&lt;=Quals!$H$3), OR(AND(I550&gt;=R550,N550&gt;=Quals!$F$3,N550&lt;=Quals!$H$3), OR(AND(J550&gt;=R550,O550&gt;=Quals!$F$3,O550&lt;=Quals!$H$3), OR(AND(K550&gt;=R550,P550&gt;=Quals!$F$3,P550&lt;=Quals!$H$3)))))),"Q","")</f>
        <v/>
      </c>
      <c r="T550" s="1" t="str">
        <f>IF(AND(S550 = "Q", IF(ISNA(VLOOKUP((B550&amp;C550),Autos!C:C,1,FALSE)), "Not in Auto",)),"Check", "No need")</f>
        <v>No need</v>
      </c>
    </row>
    <row r="551" spans="1:20" x14ac:dyDescent="0.2">
      <c r="A551" t="str">
        <f t="shared" si="8"/>
        <v>Lucy HINCKSMAN800m</v>
      </c>
      <c r="B551" t="s">
        <v>260</v>
      </c>
      <c r="C551" s="5" t="s">
        <v>27</v>
      </c>
      <c r="D551" s="5">
        <v>44671</v>
      </c>
      <c r="E551">
        <v>895</v>
      </c>
      <c r="F551" s="2">
        <v>43</v>
      </c>
      <c r="G551">
        <v>951</v>
      </c>
      <c r="H551">
        <v>921</v>
      </c>
      <c r="I551">
        <v>892</v>
      </c>
      <c r="J551">
        <v>874</v>
      </c>
      <c r="K551">
        <v>836</v>
      </c>
      <c r="L551" s="5">
        <v>44304</v>
      </c>
      <c r="M551" s="5">
        <v>44305</v>
      </c>
      <c r="N551" s="5">
        <v>44589</v>
      </c>
      <c r="O551" s="5">
        <v>44548</v>
      </c>
      <c r="P551" s="56">
        <v>44538</v>
      </c>
      <c r="Q551" s="39">
        <f>RANK(E551,$E$3:$E$1048576)</f>
        <v>549</v>
      </c>
      <c r="R551" s="2">
        <f>VLOOKUP(C551,Quals!$A$25:$C$45,3,FALSE)</f>
        <v>1171</v>
      </c>
      <c r="S551" s="2" t="str">
        <f>IF(OR(AND(G551&gt;=R551,L551&gt;=Quals!$F$3,L551&lt;=Quals!$H$3), OR(AND(H551&gt;=R551,M551&gt;=Quals!$F$3,M551&lt;=Quals!$H$3), OR(AND(I551&gt;=R551,N551&gt;=Quals!$F$3,N551&lt;=Quals!$H$3), OR(AND(J551&gt;=R551,O551&gt;=Quals!$F$3,O551&lt;=Quals!$H$3), OR(AND(K551&gt;=R551,P551&gt;=Quals!$F$3,P551&lt;=Quals!$H$3)))))),"Q","")</f>
        <v/>
      </c>
      <c r="T551" s="1" t="str">
        <f>IF(AND(S551 = "Q", IF(ISNA(VLOOKUP((B551&amp;C551),Autos!C:C,1,FALSE)), "Not in Auto",)),"Check", "No need")</f>
        <v>No need</v>
      </c>
    </row>
    <row r="552" spans="1:20" x14ac:dyDescent="0.2">
      <c r="A552" t="str">
        <f t="shared" si="8"/>
        <v>Jane HICKIElong-jump</v>
      </c>
      <c r="B552" t="s">
        <v>1152</v>
      </c>
      <c r="C552" s="5" t="s">
        <v>37</v>
      </c>
      <c r="D552" s="5">
        <v>36653</v>
      </c>
      <c r="E552">
        <v>895</v>
      </c>
      <c r="F552" s="2">
        <v>38</v>
      </c>
      <c r="G552">
        <v>914</v>
      </c>
      <c r="H552">
        <v>895</v>
      </c>
      <c r="I552">
        <v>880</v>
      </c>
      <c r="J552">
        <v>873</v>
      </c>
      <c r="K552">
        <v>856</v>
      </c>
      <c r="L552" s="5">
        <v>44618</v>
      </c>
      <c r="M552" s="5">
        <v>44506</v>
      </c>
      <c r="N552" s="5">
        <v>44286</v>
      </c>
      <c r="O552" s="5">
        <v>44625</v>
      </c>
      <c r="P552" s="56">
        <v>44302</v>
      </c>
      <c r="Q552" s="39">
        <f>RANK(E552,$E$3:$E$1048576)</f>
        <v>549</v>
      </c>
      <c r="R552" s="2">
        <f>VLOOKUP(C552,Quals!$A$25:$C$45,3,FALSE)</f>
        <v>1178</v>
      </c>
      <c r="S552" s="2" t="str">
        <f>IF(OR(AND(G552&gt;=R552,L552&gt;=Quals!$F$3,L552&lt;=Quals!$H$3), OR(AND(H552&gt;=R552,M552&gt;=Quals!$F$3,M552&lt;=Quals!$H$3), OR(AND(I552&gt;=R552,N552&gt;=Quals!$F$3,N552&lt;=Quals!$H$3), OR(AND(J552&gt;=R552,O552&gt;=Quals!$F$3,O552&lt;=Quals!$H$3), OR(AND(K552&gt;=R552,P552&gt;=Quals!$F$3,P552&lt;=Quals!$H$3)))))),"Q","")</f>
        <v/>
      </c>
      <c r="T552" s="1" t="str">
        <f>IF(AND(S552 = "Q", IF(ISNA(VLOOKUP((B552&amp;C552),Autos!C:C,1,FALSE)), "Not in Auto",)),"Check", "No need")</f>
        <v>No need</v>
      </c>
    </row>
    <row r="553" spans="1:20" x14ac:dyDescent="0.2">
      <c r="A553" t="str">
        <f t="shared" si="8"/>
        <v>Kareema WAKIM800m</v>
      </c>
      <c r="B553" t="s">
        <v>5274</v>
      </c>
      <c r="C553" s="6" t="s">
        <v>27</v>
      </c>
      <c r="D553" s="5">
        <v>44732</v>
      </c>
      <c r="E553">
        <v>894</v>
      </c>
      <c r="F553" s="2">
        <v>44</v>
      </c>
      <c r="G553">
        <v>916</v>
      </c>
      <c r="H553">
        <v>916</v>
      </c>
      <c r="I553">
        <v>886</v>
      </c>
      <c r="J553">
        <v>878</v>
      </c>
      <c r="K553">
        <v>878</v>
      </c>
      <c r="L553" s="5">
        <v>44301</v>
      </c>
      <c r="M553" s="5">
        <v>44315</v>
      </c>
      <c r="N553" s="5">
        <v>44300</v>
      </c>
      <c r="O553" s="5">
        <v>44617</v>
      </c>
      <c r="P553" s="56">
        <v>44630</v>
      </c>
      <c r="Q553" s="39">
        <f>RANK(E553,$E$3:$E$1048576)</f>
        <v>551</v>
      </c>
      <c r="R553" s="2">
        <f>VLOOKUP(C553,Quals!$A$25:$C$45,3,FALSE)</f>
        <v>1171</v>
      </c>
      <c r="S553" s="2" t="str">
        <f>IF(OR(AND(G553&gt;=R553,L553&gt;=Quals!$F$3,L553&lt;=Quals!$H$3), OR(AND(H553&gt;=R553,M553&gt;=Quals!$F$3,M553&lt;=Quals!$H$3), OR(AND(I553&gt;=R553,N553&gt;=Quals!$F$3,N553&lt;=Quals!$H$3), OR(AND(J553&gt;=R553,O553&gt;=Quals!$F$3,O553&lt;=Quals!$H$3), OR(AND(K553&gt;=R553,P553&gt;=Quals!$F$3,P553&lt;=Quals!$H$3)))))),"Q","")</f>
        <v/>
      </c>
      <c r="T553" s="1" t="str">
        <f>IF(AND(S553 = "Q", IF(ISNA(VLOOKUP((B553&amp;C553),Autos!C:C,1,FALSE)), "Not in Auto",)),"Check", "No need")</f>
        <v>No need</v>
      </c>
    </row>
    <row r="554" spans="1:20" x14ac:dyDescent="0.2">
      <c r="A554" t="str">
        <f t="shared" si="8"/>
        <v>Meriem DAOUI10000m</v>
      </c>
      <c r="B554" t="s">
        <v>333</v>
      </c>
      <c r="C554" t="s">
        <v>30</v>
      </c>
      <c r="D554" s="5">
        <v>36184</v>
      </c>
      <c r="E554">
        <v>894</v>
      </c>
      <c r="F554" s="2">
        <v>23</v>
      </c>
      <c r="G554">
        <v>893</v>
      </c>
      <c r="H554">
        <v>885</v>
      </c>
      <c r="L554" s="5">
        <v>44233</v>
      </c>
      <c r="M554" s="5">
        <v>44493</v>
      </c>
      <c r="N554" s="5"/>
      <c r="O554" s="5"/>
      <c r="P554" s="56"/>
      <c r="Q554" s="39">
        <f>RANK(E554,$E$3:$E$1048576)</f>
        <v>551</v>
      </c>
      <c r="R554" s="2">
        <f>VLOOKUP(C554,Quals!$A$25:$C$45,3,FALSE)</f>
        <v>1171</v>
      </c>
      <c r="S554" s="2" t="str">
        <f>IF(OR(AND(G554&gt;=R554,L554&gt;=Quals!$F$3,L554&lt;=Quals!$H$3), OR(AND(H554&gt;=R554,M554&gt;=Quals!$F$3,M554&lt;=Quals!$H$3), OR(AND(I554&gt;=R554,N554&gt;=Quals!$F$3,N554&lt;=Quals!$H$3), OR(AND(J554&gt;=R554,O554&gt;=Quals!$F$3,O554&lt;=Quals!$H$3), OR(AND(K554&gt;=R554,P554&gt;=Quals!$F$3,P554&lt;=Quals!$H$3)))))),"Q","")</f>
        <v/>
      </c>
      <c r="T554" s="1" t="str">
        <f>IF(AND(S554 = "Q", IF(ISNA(VLOOKUP((B554&amp;C554),Autos!C:C,1,FALSE)), "Not in Auto",)),"Check", "No need")</f>
        <v>No need</v>
      </c>
    </row>
    <row r="555" spans="1:20" x14ac:dyDescent="0.2">
      <c r="A555" t="str">
        <f t="shared" si="8"/>
        <v>Emma BERGshot-put</v>
      </c>
      <c r="B555" t="s">
        <v>466</v>
      </c>
      <c r="C555" s="5" t="s">
        <v>39</v>
      </c>
      <c r="D555" s="5">
        <v>36941</v>
      </c>
      <c r="E555">
        <v>894</v>
      </c>
      <c r="F555" s="2">
        <v>3</v>
      </c>
      <c r="G555">
        <v>861</v>
      </c>
      <c r="H555">
        <v>861</v>
      </c>
      <c r="I555">
        <v>871</v>
      </c>
      <c r="J555">
        <v>852</v>
      </c>
      <c r="K555">
        <v>850</v>
      </c>
      <c r="L555" s="5">
        <v>44303</v>
      </c>
      <c r="M555" s="5">
        <v>44280</v>
      </c>
      <c r="N555" s="5">
        <v>44612</v>
      </c>
      <c r="O555" s="5">
        <v>44590</v>
      </c>
      <c r="P555" s="56">
        <v>44520</v>
      </c>
      <c r="Q555" s="39">
        <f>RANK(E555,$E$3:$E$1048576)</f>
        <v>551</v>
      </c>
      <c r="R555" s="2">
        <f>VLOOKUP(C555,Quals!$A$25:$C$45,3,FALSE)</f>
        <v>1114</v>
      </c>
      <c r="S555" s="2" t="str">
        <f>IF(OR(AND(G555&gt;=R555,L555&gt;=Quals!$F$3,L555&lt;=Quals!$H$3), OR(AND(H555&gt;=R555,M555&gt;=Quals!$F$3,M555&lt;=Quals!$H$3), OR(AND(I555&gt;=R555,N555&gt;=Quals!$F$3,N555&lt;=Quals!$H$3), OR(AND(J555&gt;=R555,O555&gt;=Quals!$F$3,O555&lt;=Quals!$H$3), OR(AND(K555&gt;=R555,P555&gt;=Quals!$F$3,P555&lt;=Quals!$H$3)))))),"Q","")</f>
        <v/>
      </c>
      <c r="T555" s="1" t="str">
        <f>IF(AND(S555 = "Q", IF(ISNA(VLOOKUP((B555&amp;C555),Autos!C:C,1,FALSE)), "Not in Auto",)),"Check", "No need")</f>
        <v>No need</v>
      </c>
    </row>
    <row r="556" spans="1:20" x14ac:dyDescent="0.2">
      <c r="A556" t="str">
        <f t="shared" si="8"/>
        <v>Jade JOHNSTON-MITREVSKAlong-jump</v>
      </c>
      <c r="B556" t="s">
        <v>871</v>
      </c>
      <c r="C556" s="5" t="s">
        <v>37</v>
      </c>
      <c r="D556" s="5">
        <v>44581</v>
      </c>
      <c r="E556">
        <v>893</v>
      </c>
      <c r="F556" s="2">
        <v>39</v>
      </c>
      <c r="G556">
        <v>929</v>
      </c>
      <c r="H556">
        <v>897</v>
      </c>
      <c r="I556">
        <v>885</v>
      </c>
      <c r="J556">
        <v>869</v>
      </c>
      <c r="K556">
        <v>867</v>
      </c>
      <c r="L556" s="5">
        <v>44626</v>
      </c>
      <c r="M556" s="5">
        <v>44548</v>
      </c>
      <c r="N556" s="5">
        <v>44597</v>
      </c>
      <c r="O556" s="5">
        <v>44521</v>
      </c>
      <c r="P556" s="56">
        <v>44612</v>
      </c>
      <c r="Q556" s="39">
        <f>RANK(E556,$E$3:$E$1048576)</f>
        <v>554</v>
      </c>
      <c r="R556" s="2">
        <f>VLOOKUP(C556,Quals!$A$25:$C$45,3,FALSE)</f>
        <v>1178</v>
      </c>
      <c r="S556" s="2" t="str">
        <f>IF(OR(AND(G556&gt;=R556,L556&gt;=Quals!$F$3,L556&lt;=Quals!$H$3), OR(AND(H556&gt;=R556,M556&gt;=Quals!$F$3,M556&lt;=Quals!$H$3), OR(AND(I556&gt;=R556,N556&gt;=Quals!$F$3,N556&lt;=Quals!$H$3), OR(AND(J556&gt;=R556,O556&gt;=Quals!$F$3,O556&lt;=Quals!$H$3), OR(AND(K556&gt;=R556,P556&gt;=Quals!$F$3,P556&lt;=Quals!$H$3)))))),"Q","")</f>
        <v/>
      </c>
      <c r="T556" s="1" t="str">
        <f>IF(AND(S556 = "Q", IF(ISNA(VLOOKUP((B556&amp;C556),Autos!C:C,1,FALSE)), "Not in Auto",)),"Check", "No need")</f>
        <v>No need</v>
      </c>
    </row>
    <row r="557" spans="1:20" x14ac:dyDescent="0.2">
      <c r="A557" t="str">
        <f t="shared" si="8"/>
        <v>Erchana MURRAY-BARTLETTmarathon</v>
      </c>
      <c r="B557" t="s">
        <v>505</v>
      </c>
      <c r="C557" s="6" t="s">
        <v>82</v>
      </c>
      <c r="D557" s="5">
        <v>32934</v>
      </c>
      <c r="E557">
        <v>893</v>
      </c>
      <c r="F557" s="2">
        <v>19</v>
      </c>
      <c r="G557">
        <v>905</v>
      </c>
      <c r="H557">
        <v>878</v>
      </c>
      <c r="L557" s="5">
        <v>44297</v>
      </c>
      <c r="M557" s="5">
        <v>44353</v>
      </c>
      <c r="N557" s="5"/>
      <c r="O557" s="5"/>
      <c r="P557" s="56"/>
      <c r="Q557" s="39">
        <f>RANK(E557,$E$3:$E$1048576)</f>
        <v>554</v>
      </c>
      <c r="R557" s="2" t="str">
        <f>VLOOKUP(C557,Quals!$A$25:$C$45,3,FALSE)</f>
        <v>Discr.</v>
      </c>
      <c r="S557" s="2" t="str">
        <f>IF(OR(AND(G557&gt;=R557,L557&gt;=Quals!$F$3,L557&lt;=Quals!$H$3), OR(AND(H557&gt;=R557,M557&gt;=Quals!$F$3,M557&lt;=Quals!$H$3), OR(AND(I557&gt;=R557,N557&gt;=Quals!$F$3,N557&lt;=Quals!$H$3), OR(AND(J557&gt;=R557,O557&gt;=Quals!$F$3,O557&lt;=Quals!$H$3), OR(AND(K557&gt;=R557,P557&gt;=Quals!$F$3,P557&lt;=Quals!$H$3)))))),"Q","")</f>
        <v/>
      </c>
      <c r="T557" s="1" t="str">
        <f>IF(AND(S557 = "Q", IF(ISNA(VLOOKUP((B557&amp;C557),Autos!C:C,1,FALSE)), "Not in Auto",)),"Check", "No need")</f>
        <v>No need</v>
      </c>
    </row>
    <row r="558" spans="1:20" x14ac:dyDescent="0.2">
      <c r="A558" t="str">
        <f t="shared" si="8"/>
        <v>Grace BATHpole-vault</v>
      </c>
      <c r="B558" t="s">
        <v>439</v>
      </c>
      <c r="C558" s="6" t="s">
        <v>36</v>
      </c>
      <c r="D558" s="5">
        <v>34656</v>
      </c>
      <c r="E558">
        <v>891</v>
      </c>
      <c r="F558" s="2">
        <v>13</v>
      </c>
      <c r="G558">
        <v>898</v>
      </c>
      <c r="H558">
        <v>883</v>
      </c>
      <c r="I558">
        <v>883</v>
      </c>
      <c r="J558">
        <v>868</v>
      </c>
      <c r="K558">
        <v>868</v>
      </c>
      <c r="L558" s="5">
        <v>44569</v>
      </c>
      <c r="M558" s="5">
        <v>44541</v>
      </c>
      <c r="N558" s="5">
        <v>44603</v>
      </c>
      <c r="O558" s="5">
        <v>44590</v>
      </c>
      <c r="P558" s="56">
        <v>44609</v>
      </c>
      <c r="Q558" s="39">
        <f>RANK(E558,$E$3:$E$1048576)</f>
        <v>556</v>
      </c>
      <c r="R558" s="2">
        <f>VLOOKUP(C558,Quals!$A$25:$C$45,3,FALSE)</f>
        <v>1177</v>
      </c>
      <c r="S558" s="2" t="str">
        <f>IF(OR(AND(G558&gt;=R558,L558&gt;=Quals!$F$3,L558&lt;=Quals!$H$3), OR(AND(H558&gt;=R558,M558&gt;=Quals!$F$3,M558&lt;=Quals!$H$3), OR(AND(I558&gt;=R558,N558&gt;=Quals!$F$3,N558&lt;=Quals!$H$3), OR(AND(J558&gt;=R558,O558&gt;=Quals!$F$3,O558&lt;=Quals!$H$3), OR(AND(K558&gt;=R558,P558&gt;=Quals!$F$3,P558&lt;=Quals!$H$3)))))),"Q","")</f>
        <v/>
      </c>
      <c r="T558" s="1" t="str">
        <f>IF(AND(S558 = "Q", IF(ISNA(VLOOKUP((B558&amp;C558),Autos!C:C,1,FALSE)), "Not in Auto",)),"Check", "No need")</f>
        <v>No need</v>
      </c>
    </row>
    <row r="559" spans="1:20" x14ac:dyDescent="0.2">
      <c r="A559" t="str">
        <f t="shared" si="8"/>
        <v>Emily MALAKOVSKIhigh-jump</v>
      </c>
      <c r="B559" t="s">
        <v>424</v>
      </c>
      <c r="C559" s="6" t="s">
        <v>35</v>
      </c>
      <c r="D559" s="5">
        <v>38463</v>
      </c>
      <c r="E559">
        <v>889</v>
      </c>
      <c r="F559" s="2">
        <v>23</v>
      </c>
      <c r="G559">
        <v>888</v>
      </c>
      <c r="H559">
        <v>878</v>
      </c>
      <c r="I559">
        <v>888</v>
      </c>
      <c r="J559">
        <v>878</v>
      </c>
      <c r="K559">
        <v>878</v>
      </c>
      <c r="L559" s="5">
        <v>44513</v>
      </c>
      <c r="M559" s="5">
        <v>44610</v>
      </c>
      <c r="N559" s="5">
        <v>44303</v>
      </c>
      <c r="O559" s="5">
        <v>44569</v>
      </c>
      <c r="P559" s="56">
        <v>44540</v>
      </c>
      <c r="Q559" s="39">
        <f>RANK(E559,$E$3:$E$1048576)</f>
        <v>557</v>
      </c>
      <c r="R559" s="2">
        <f>VLOOKUP(C559,Quals!$A$25:$C$45,3,FALSE)</f>
        <v>1180</v>
      </c>
      <c r="S559" s="2" t="str">
        <f>IF(OR(AND(G559&gt;=R559,L559&gt;=Quals!$F$3,L559&lt;=Quals!$H$3), OR(AND(H559&gt;=R559,M559&gt;=Quals!$F$3,M559&lt;=Quals!$H$3), OR(AND(I559&gt;=R559,N559&gt;=Quals!$F$3,N559&lt;=Quals!$H$3), OR(AND(J559&gt;=R559,O559&gt;=Quals!$F$3,O559&lt;=Quals!$H$3), OR(AND(K559&gt;=R559,P559&gt;=Quals!$F$3,P559&lt;=Quals!$H$3)))))),"Q","")</f>
        <v/>
      </c>
      <c r="T559" s="1" t="str">
        <f>IF(AND(S559 = "Q", IF(ISNA(VLOOKUP((B559&amp;C559),Autos!C:C,1,FALSE)), "Not in Auto",)),"Check", "No need")</f>
        <v>No need</v>
      </c>
    </row>
    <row r="560" spans="1:20" x14ac:dyDescent="0.2">
      <c r="A560" t="str">
        <f t="shared" si="8"/>
        <v>Kaitlin LIMlong-jump</v>
      </c>
      <c r="B560" t="s">
        <v>964</v>
      </c>
      <c r="C560" s="5" t="s">
        <v>37</v>
      </c>
      <c r="D560" s="5">
        <v>44732</v>
      </c>
      <c r="E560">
        <v>888</v>
      </c>
      <c r="F560" s="2">
        <v>40</v>
      </c>
      <c r="G560">
        <v>932</v>
      </c>
      <c r="H560">
        <v>880</v>
      </c>
      <c r="I560">
        <v>863</v>
      </c>
      <c r="J560">
        <v>859</v>
      </c>
      <c r="K560">
        <v>848</v>
      </c>
      <c r="L560" s="5">
        <v>44617</v>
      </c>
      <c r="M560" s="5">
        <v>44611</v>
      </c>
      <c r="N560" s="5">
        <v>44631</v>
      </c>
      <c r="O560" s="5">
        <v>44575</v>
      </c>
      <c r="P560" s="56">
        <v>44498</v>
      </c>
      <c r="Q560" s="39">
        <f>RANK(E560,$E$3:$E$1048576)</f>
        <v>558</v>
      </c>
      <c r="R560" s="2">
        <f>VLOOKUP(C560,Quals!$A$25:$C$45,3,FALSE)</f>
        <v>1178</v>
      </c>
      <c r="S560" s="2" t="str">
        <f>IF(OR(AND(G560&gt;=R560,L560&gt;=Quals!$F$3,L560&lt;=Quals!$H$3), OR(AND(H560&gt;=R560,M560&gt;=Quals!$F$3,M560&lt;=Quals!$H$3), OR(AND(I560&gt;=R560,N560&gt;=Quals!$F$3,N560&lt;=Quals!$H$3), OR(AND(J560&gt;=R560,O560&gt;=Quals!$F$3,O560&lt;=Quals!$H$3), OR(AND(K560&gt;=R560,P560&gt;=Quals!$F$3,P560&lt;=Quals!$H$3)))))),"Q","")</f>
        <v/>
      </c>
      <c r="T560" s="1" t="str">
        <f>IF(AND(S560 = "Q", IF(ISNA(VLOOKUP((B560&amp;C560),Autos!C:C,1,FALSE)), "Not in Auto",)),"Check", "No need")</f>
        <v>No need</v>
      </c>
    </row>
    <row r="561" spans="1:20" x14ac:dyDescent="0.2">
      <c r="A561" t="str">
        <f t="shared" si="8"/>
        <v>Nakeisha BRIMBLElong-jump</v>
      </c>
      <c r="B561" t="s">
        <v>969</v>
      </c>
      <c r="C561" s="6" t="s">
        <v>37</v>
      </c>
      <c r="D561" s="5">
        <v>38054</v>
      </c>
      <c r="E561">
        <v>888</v>
      </c>
      <c r="F561" s="2">
        <v>41</v>
      </c>
      <c r="G561">
        <v>916</v>
      </c>
      <c r="H561">
        <v>908</v>
      </c>
      <c r="I561">
        <v>863</v>
      </c>
      <c r="J561">
        <v>873</v>
      </c>
      <c r="K561">
        <v>858</v>
      </c>
      <c r="L561" s="5">
        <v>44589</v>
      </c>
      <c r="M561" s="5">
        <v>44617</v>
      </c>
      <c r="N561" s="5">
        <v>44542</v>
      </c>
      <c r="O561" s="5">
        <v>44548</v>
      </c>
      <c r="P561" s="56">
        <v>44597</v>
      </c>
      <c r="Q561" s="39">
        <f>RANK(E561,$E$3:$E$1048576)</f>
        <v>558</v>
      </c>
      <c r="R561" s="2">
        <f>VLOOKUP(C561,Quals!$A$25:$C$45,3,FALSE)</f>
        <v>1178</v>
      </c>
      <c r="S561" s="2" t="str">
        <f>IF(OR(AND(G561&gt;=R561,L561&gt;=Quals!$F$3,L561&lt;=Quals!$H$3), OR(AND(H561&gt;=R561,M561&gt;=Quals!$F$3,M561&lt;=Quals!$H$3), OR(AND(I561&gt;=R561,N561&gt;=Quals!$F$3,N561&lt;=Quals!$H$3), OR(AND(J561&gt;=R561,O561&gt;=Quals!$F$3,O561&lt;=Quals!$H$3), OR(AND(K561&gt;=R561,P561&gt;=Quals!$F$3,P561&lt;=Quals!$H$3)))))),"Q","")</f>
        <v/>
      </c>
      <c r="T561" s="1" t="str">
        <f>IF(AND(S561 = "Q", IF(ISNA(VLOOKUP((B561&amp;C561),Autos!C:C,1,FALSE)), "Not in Auto",)),"Check", "No need")</f>
        <v>No need</v>
      </c>
    </row>
    <row r="562" spans="1:20" x14ac:dyDescent="0.2">
      <c r="A562" t="str">
        <f t="shared" si="8"/>
        <v>Zurawel TEAGANhigh-jump</v>
      </c>
      <c r="B562" t="s">
        <v>5037</v>
      </c>
      <c r="C562" s="6" t="s">
        <v>35</v>
      </c>
      <c r="D562" s="5">
        <v>44732</v>
      </c>
      <c r="E562">
        <v>888</v>
      </c>
      <c r="F562" s="2">
        <v>24</v>
      </c>
      <c r="G562">
        <v>888</v>
      </c>
      <c r="H562">
        <v>878</v>
      </c>
      <c r="I562">
        <v>878</v>
      </c>
      <c r="J562">
        <v>878</v>
      </c>
      <c r="K562">
        <v>859</v>
      </c>
      <c r="L562" s="5">
        <v>44612</v>
      </c>
      <c r="M562" s="5">
        <v>44611</v>
      </c>
      <c r="N562" s="5">
        <v>44513</v>
      </c>
      <c r="O562" s="5">
        <v>44590</v>
      </c>
      <c r="P562" s="56">
        <v>44569</v>
      </c>
      <c r="Q562" s="39">
        <f>RANK(E562,$E$3:$E$1048576)</f>
        <v>558</v>
      </c>
      <c r="R562" s="2">
        <f>VLOOKUP(C562,Quals!$A$25:$C$45,3,FALSE)</f>
        <v>1180</v>
      </c>
      <c r="S562" s="2" t="str">
        <f>IF(OR(AND(G562&gt;=R562,L562&gt;=Quals!$F$3,L562&lt;=Quals!$H$3), OR(AND(H562&gt;=R562,M562&gt;=Quals!$F$3,M562&lt;=Quals!$H$3), OR(AND(I562&gt;=R562,N562&gt;=Quals!$F$3,N562&lt;=Quals!$H$3), OR(AND(J562&gt;=R562,O562&gt;=Quals!$F$3,O562&lt;=Quals!$H$3), OR(AND(K562&gt;=R562,P562&gt;=Quals!$F$3,P562&lt;=Quals!$H$3)))))),"Q","")</f>
        <v/>
      </c>
      <c r="T562" s="1" t="str">
        <f>IF(AND(S562 = "Q", IF(ISNA(VLOOKUP((B562&amp;C562),Autos!C:C,1,FALSE)), "Not in Auto",)),"Check", "No need")</f>
        <v>No need</v>
      </c>
    </row>
    <row r="563" spans="1:20" x14ac:dyDescent="0.2">
      <c r="A563" t="str">
        <f t="shared" si="8"/>
        <v>Lara CHECKhigh-jump</v>
      </c>
      <c r="B563" t="s">
        <v>386</v>
      </c>
      <c r="C563" s="5" t="s">
        <v>35</v>
      </c>
      <c r="D563" s="5">
        <v>44640</v>
      </c>
      <c r="E563">
        <v>888</v>
      </c>
      <c r="F563" s="2">
        <v>25</v>
      </c>
      <c r="G563">
        <v>888</v>
      </c>
      <c r="H563">
        <v>878</v>
      </c>
      <c r="I563">
        <v>878</v>
      </c>
      <c r="J563">
        <v>878</v>
      </c>
      <c r="K563">
        <v>859</v>
      </c>
      <c r="L563" s="5">
        <v>44604</v>
      </c>
      <c r="M563" s="5">
        <v>44583</v>
      </c>
      <c r="N563" s="5">
        <v>44590</v>
      </c>
      <c r="O563" s="5">
        <v>44541</v>
      </c>
      <c r="P563" s="56">
        <v>44548</v>
      </c>
      <c r="Q563" s="39">
        <f>RANK(E563,$E$3:$E$1048576)</f>
        <v>558</v>
      </c>
      <c r="R563" s="2">
        <f>VLOOKUP(C563,Quals!$A$25:$C$45,3,FALSE)</f>
        <v>1180</v>
      </c>
      <c r="S563" s="2" t="str">
        <f>IF(OR(AND(G563&gt;=R563,L563&gt;=Quals!$F$3,L563&lt;=Quals!$H$3), OR(AND(H563&gt;=R563,M563&gt;=Quals!$F$3,M563&lt;=Quals!$H$3), OR(AND(I563&gt;=R563,N563&gt;=Quals!$F$3,N563&lt;=Quals!$H$3), OR(AND(J563&gt;=R563,O563&gt;=Quals!$F$3,O563&lt;=Quals!$H$3), OR(AND(K563&gt;=R563,P563&gt;=Quals!$F$3,P563&lt;=Quals!$H$3)))))),"Q","")</f>
        <v/>
      </c>
      <c r="T563" s="1" t="str">
        <f>IF(AND(S563 = "Q", IF(ISNA(VLOOKUP((B563&amp;C563),Autos!C:C,1,FALSE)), "Not in Auto",)),"Check", "No need")</f>
        <v>No need</v>
      </c>
    </row>
    <row r="564" spans="1:20" x14ac:dyDescent="0.2">
      <c r="A564" t="str">
        <f t="shared" si="8"/>
        <v>Noa KINOhigh-jump</v>
      </c>
      <c r="B564" t="s">
        <v>427</v>
      </c>
      <c r="C564" s="5" t="s">
        <v>35</v>
      </c>
      <c r="D564" s="5">
        <v>44640</v>
      </c>
      <c r="E564">
        <v>881</v>
      </c>
      <c r="F564" s="2">
        <v>26</v>
      </c>
      <c r="G564">
        <v>926</v>
      </c>
      <c r="H564">
        <v>897</v>
      </c>
      <c r="I564">
        <v>868</v>
      </c>
      <c r="J564">
        <v>830</v>
      </c>
      <c r="K564">
        <v>830</v>
      </c>
      <c r="L564" s="5">
        <v>44285</v>
      </c>
      <c r="M564" s="5">
        <v>44576</v>
      </c>
      <c r="N564" s="5">
        <v>44299</v>
      </c>
      <c r="O564" s="5">
        <v>44513</v>
      </c>
      <c r="P564" s="56">
        <v>44625</v>
      </c>
      <c r="Q564" s="39">
        <f>RANK(E564,$E$3:$E$1048576)</f>
        <v>562</v>
      </c>
      <c r="R564" s="2">
        <f>VLOOKUP(C564,Quals!$A$25:$C$45,3,FALSE)</f>
        <v>1180</v>
      </c>
      <c r="S564" s="2" t="str">
        <f>IF(OR(AND(G564&gt;=R564,L564&gt;=Quals!$F$3,L564&lt;=Quals!$H$3), OR(AND(H564&gt;=R564,M564&gt;=Quals!$F$3,M564&lt;=Quals!$H$3), OR(AND(I564&gt;=R564,N564&gt;=Quals!$F$3,N564&lt;=Quals!$H$3), OR(AND(J564&gt;=R564,O564&gt;=Quals!$F$3,O564&lt;=Quals!$H$3), OR(AND(K564&gt;=R564,P564&gt;=Quals!$F$3,P564&lt;=Quals!$H$3)))))),"Q","")</f>
        <v/>
      </c>
      <c r="T564" s="1" t="str">
        <f>IF(AND(S564 = "Q", IF(ISNA(VLOOKUP((B564&amp;C564),Autos!C:C,1,FALSE)), "Not in Auto",)),"Check", "No need")</f>
        <v>No need</v>
      </c>
    </row>
    <row r="565" spans="1:20" x14ac:dyDescent="0.2">
      <c r="A565" t="str">
        <f t="shared" si="8"/>
        <v>Sydney KANIAhigh-jump</v>
      </c>
      <c r="B565" t="s">
        <v>883</v>
      </c>
      <c r="C565" s="5" t="s">
        <v>35</v>
      </c>
      <c r="D565" s="5">
        <v>44581</v>
      </c>
      <c r="E565">
        <v>879</v>
      </c>
      <c r="F565" s="2">
        <v>27</v>
      </c>
      <c r="G565">
        <v>878</v>
      </c>
      <c r="H565">
        <v>878</v>
      </c>
      <c r="I565">
        <v>868</v>
      </c>
      <c r="J565">
        <v>849</v>
      </c>
      <c r="K565">
        <v>830</v>
      </c>
      <c r="L565" s="5">
        <v>44304</v>
      </c>
      <c r="M565" s="5">
        <v>44286</v>
      </c>
      <c r="N565" s="5">
        <v>44603</v>
      </c>
      <c r="O565" s="5">
        <v>44613</v>
      </c>
      <c r="P565" s="56">
        <v>44387</v>
      </c>
      <c r="Q565" s="39">
        <f>RANK(E565,$E$3:$E$1048576)</f>
        <v>563</v>
      </c>
      <c r="R565" s="2">
        <f>VLOOKUP(C565,Quals!$A$25:$C$45,3,FALSE)</f>
        <v>1180</v>
      </c>
      <c r="S565" s="2" t="str">
        <f>IF(OR(AND(G565&gt;=R565,L565&gt;=Quals!$F$3,L565&lt;=Quals!$H$3), OR(AND(H565&gt;=R565,M565&gt;=Quals!$F$3,M565&lt;=Quals!$H$3), OR(AND(I565&gt;=R565,N565&gt;=Quals!$F$3,N565&lt;=Quals!$H$3), OR(AND(J565&gt;=R565,O565&gt;=Quals!$F$3,O565&lt;=Quals!$H$3), OR(AND(K565&gt;=R565,P565&gt;=Quals!$F$3,P565&lt;=Quals!$H$3)))))),"Q","")</f>
        <v/>
      </c>
      <c r="T565" s="1" t="str">
        <f>IF(AND(S565 = "Q", IF(ISNA(VLOOKUP((B565&amp;C565),Autos!C:C,1,FALSE)), "Not in Auto",)),"Check", "No need")</f>
        <v>No need</v>
      </c>
    </row>
    <row r="566" spans="1:20" x14ac:dyDescent="0.2">
      <c r="A566" t="str">
        <f t="shared" si="8"/>
        <v>Salumi ROBBERTSjavelin-throw</v>
      </c>
      <c r="B566" t="s">
        <v>489</v>
      </c>
      <c r="C566" s="5" t="s">
        <v>41</v>
      </c>
      <c r="D566" s="5">
        <v>37472</v>
      </c>
      <c r="E566">
        <v>879</v>
      </c>
      <c r="F566" s="2">
        <v>9</v>
      </c>
      <c r="G566">
        <v>903</v>
      </c>
      <c r="H566">
        <v>889</v>
      </c>
      <c r="I566">
        <v>866</v>
      </c>
      <c r="J566">
        <v>852</v>
      </c>
      <c r="K566">
        <v>825</v>
      </c>
      <c r="L566" s="5">
        <v>44527</v>
      </c>
      <c r="M566" s="5">
        <v>44301</v>
      </c>
      <c r="N566" s="5">
        <v>44478</v>
      </c>
      <c r="O566" s="5">
        <v>44499</v>
      </c>
      <c r="P566" s="56">
        <v>44493</v>
      </c>
      <c r="Q566" s="39">
        <f>RANK(E566,$E$3:$E$1048576)</f>
        <v>563</v>
      </c>
      <c r="R566" s="2">
        <f>VLOOKUP(C566,Quals!$A$25:$C$45,3,FALSE)</f>
        <v>1153</v>
      </c>
      <c r="S566" s="2" t="str">
        <f>IF(OR(AND(G566&gt;=R566,L566&gt;=Quals!$F$3,L566&lt;=Quals!$H$3), OR(AND(H566&gt;=R566,M566&gt;=Quals!$F$3,M566&lt;=Quals!$H$3), OR(AND(I566&gt;=R566,N566&gt;=Quals!$F$3,N566&lt;=Quals!$H$3), OR(AND(J566&gt;=R566,O566&gt;=Quals!$F$3,O566&lt;=Quals!$H$3), OR(AND(K566&gt;=R566,P566&gt;=Quals!$F$3,P566&lt;=Quals!$H$3)))))),"Q","")</f>
        <v/>
      </c>
      <c r="T566" s="1" t="str">
        <f>IF(AND(S566 = "Q", IF(ISNA(VLOOKUP((B566&amp;C566),Autos!C:C,1,FALSE)), "Not in Auto",)),"Check", "No need")</f>
        <v>No need</v>
      </c>
    </row>
    <row r="567" spans="1:20" x14ac:dyDescent="0.2">
      <c r="A567" t="str">
        <f t="shared" si="8"/>
        <v>Annaliese BUSHhigh-jump</v>
      </c>
      <c r="B567" t="s">
        <v>346</v>
      </c>
      <c r="C567" s="5" t="s">
        <v>35</v>
      </c>
      <c r="D567" s="5">
        <v>36419</v>
      </c>
      <c r="E567">
        <v>877</v>
      </c>
      <c r="F567" s="2">
        <v>28</v>
      </c>
      <c r="G567">
        <v>897</v>
      </c>
      <c r="H567">
        <v>878</v>
      </c>
      <c r="I567">
        <v>878</v>
      </c>
      <c r="J567">
        <v>868</v>
      </c>
      <c r="K567">
        <v>859</v>
      </c>
      <c r="L567" s="5">
        <v>44295</v>
      </c>
      <c r="M567" s="5">
        <v>44281</v>
      </c>
      <c r="N567" s="5">
        <v>44616</v>
      </c>
      <c r="O567" s="5">
        <v>44604</v>
      </c>
      <c r="P567" s="56">
        <v>44329</v>
      </c>
      <c r="Q567" s="39">
        <f>RANK(E567,$E$3:$E$1048576)</f>
        <v>565</v>
      </c>
      <c r="R567" s="2">
        <f>VLOOKUP(C567,Quals!$A$25:$C$45,3,FALSE)</f>
        <v>1180</v>
      </c>
      <c r="S567" s="2" t="str">
        <f>IF(OR(AND(G567&gt;=R567,L567&gt;=Quals!$F$3,L567&lt;=Quals!$H$3), OR(AND(H567&gt;=R567,M567&gt;=Quals!$F$3,M567&lt;=Quals!$H$3), OR(AND(I567&gt;=R567,N567&gt;=Quals!$F$3,N567&lt;=Quals!$H$3), OR(AND(J567&gt;=R567,O567&gt;=Quals!$F$3,O567&lt;=Quals!$H$3), OR(AND(K567&gt;=R567,P567&gt;=Quals!$F$3,P567&lt;=Quals!$H$3)))))),"Q","")</f>
        <v/>
      </c>
      <c r="T567" s="1" t="str">
        <f>IF(AND(S567 = "Q", IF(ISNA(VLOOKUP((B567&amp;C567),Autos!C:C,1,FALSE)), "Not in Auto",)),"Check", "No need")</f>
        <v>No need</v>
      </c>
    </row>
    <row r="568" spans="1:20" x14ac:dyDescent="0.2">
      <c r="A568" t="str">
        <f t="shared" si="8"/>
        <v>Lara ROBERTShammer-throw</v>
      </c>
      <c r="B568" t="s">
        <v>476</v>
      </c>
      <c r="C568" s="5" t="s">
        <v>42</v>
      </c>
      <c r="D568" s="5">
        <v>37932</v>
      </c>
      <c r="E568">
        <v>875</v>
      </c>
      <c r="F568" s="2">
        <v>5</v>
      </c>
      <c r="G568">
        <v>879</v>
      </c>
      <c r="H568">
        <v>868</v>
      </c>
      <c r="I568">
        <v>855</v>
      </c>
      <c r="J568">
        <v>837</v>
      </c>
      <c r="K568">
        <v>838</v>
      </c>
      <c r="L568" s="5">
        <v>44597</v>
      </c>
      <c r="M568" s="5">
        <v>44463</v>
      </c>
      <c r="N568" s="5">
        <v>44612</v>
      </c>
      <c r="O568" s="5">
        <v>44352</v>
      </c>
      <c r="P568" s="56">
        <v>44464</v>
      </c>
      <c r="Q568" s="39">
        <f>RANK(E568,$E$3:$E$1048576)</f>
        <v>566</v>
      </c>
      <c r="R568" s="2">
        <f>VLOOKUP(C568,Quals!$A$25:$C$45,3,FALSE)</f>
        <v>1134</v>
      </c>
      <c r="S568" s="2" t="str">
        <f>IF(OR(AND(G568&gt;=R568,L568&gt;=Quals!$F$3,L568&lt;=Quals!$H$3), OR(AND(H568&gt;=R568,M568&gt;=Quals!$F$3,M568&lt;=Quals!$H$3), OR(AND(I568&gt;=R568,N568&gt;=Quals!$F$3,N568&lt;=Quals!$H$3), OR(AND(J568&gt;=R568,O568&gt;=Quals!$F$3,O568&lt;=Quals!$H$3), OR(AND(K568&gt;=R568,P568&gt;=Quals!$F$3,P568&lt;=Quals!$H$3)))))),"Q","")</f>
        <v/>
      </c>
      <c r="T568" s="1" t="str">
        <f>IF(AND(S568 = "Q", IF(ISNA(VLOOKUP((B568&amp;C568),Autos!C:C,1,FALSE)), "Not in Auto",)),"Check", "No need")</f>
        <v>No need</v>
      </c>
    </row>
    <row r="569" spans="1:20" x14ac:dyDescent="0.2">
      <c r="A569" t="str">
        <f t="shared" si="8"/>
        <v>Julia BOURKEshot-put</v>
      </c>
      <c r="B569" t="s">
        <v>467</v>
      </c>
      <c r="C569" s="5" t="s">
        <v>39</v>
      </c>
      <c r="D569" s="5">
        <v>35938</v>
      </c>
      <c r="E569">
        <v>874</v>
      </c>
      <c r="F569" s="2">
        <v>4</v>
      </c>
      <c r="G569">
        <v>880</v>
      </c>
      <c r="H569">
        <v>878</v>
      </c>
      <c r="I569">
        <v>873</v>
      </c>
      <c r="J569">
        <v>875</v>
      </c>
      <c r="K569">
        <v>861</v>
      </c>
      <c r="L569" s="5">
        <v>44295</v>
      </c>
      <c r="M569" s="5">
        <v>44309</v>
      </c>
      <c r="N569" s="5">
        <v>44316</v>
      </c>
      <c r="O569" s="5">
        <v>44331</v>
      </c>
      <c r="P569" s="56">
        <v>44323</v>
      </c>
      <c r="Q569" s="39">
        <f>RANK(E569,$E$3:$E$1048576)</f>
        <v>567</v>
      </c>
      <c r="R569" s="2">
        <f>VLOOKUP(C569,Quals!$A$25:$C$45,3,FALSE)</f>
        <v>1114</v>
      </c>
      <c r="S569" s="2" t="str">
        <f>IF(OR(AND(G569&gt;=R569,L569&gt;=Quals!$F$3,L569&lt;=Quals!$H$3), OR(AND(H569&gt;=R569,M569&gt;=Quals!$F$3,M569&lt;=Quals!$H$3), OR(AND(I569&gt;=R569,N569&gt;=Quals!$F$3,N569&lt;=Quals!$H$3), OR(AND(J569&gt;=R569,O569&gt;=Quals!$F$3,O569&lt;=Quals!$H$3), OR(AND(K569&gt;=R569,P569&gt;=Quals!$F$3,P569&lt;=Quals!$H$3)))))),"Q","")</f>
        <v/>
      </c>
      <c r="T569" s="1" t="str">
        <f>IF(AND(S569 = "Q", IF(ISNA(VLOOKUP((B569&amp;C569),Autos!C:C,1,FALSE)), "Not in Auto",)),"Check", "No need")</f>
        <v>No need</v>
      </c>
    </row>
    <row r="570" spans="1:20" x14ac:dyDescent="0.2">
      <c r="A570" t="str">
        <f t="shared" si="8"/>
        <v>Mia GORDONjavelin-throw</v>
      </c>
      <c r="B570" t="s">
        <v>491</v>
      </c>
      <c r="C570" s="6" t="s">
        <v>41</v>
      </c>
      <c r="D570" s="5">
        <v>37552</v>
      </c>
      <c r="E570">
        <v>873</v>
      </c>
      <c r="F570" s="2">
        <v>10</v>
      </c>
      <c r="G570">
        <v>954</v>
      </c>
      <c r="H570">
        <v>855</v>
      </c>
      <c r="I570">
        <v>842</v>
      </c>
      <c r="J570">
        <v>824</v>
      </c>
      <c r="K570">
        <v>802</v>
      </c>
      <c r="L570" s="5">
        <v>44301</v>
      </c>
      <c r="M570" s="5">
        <v>44352</v>
      </c>
      <c r="N570" s="5">
        <v>44359</v>
      </c>
      <c r="O570" s="5">
        <v>44519</v>
      </c>
      <c r="P570" s="56">
        <v>44366</v>
      </c>
      <c r="Q570" s="39">
        <f>RANK(E570,$E$3:$E$1048576)</f>
        <v>568</v>
      </c>
      <c r="R570" s="2">
        <f>VLOOKUP(C570,Quals!$A$25:$C$45,3,FALSE)</f>
        <v>1153</v>
      </c>
      <c r="S570" s="2" t="str">
        <f>IF(OR(AND(G570&gt;=R570,L570&gt;=Quals!$F$3,L570&lt;=Quals!$H$3), OR(AND(H570&gt;=R570,M570&gt;=Quals!$F$3,M570&lt;=Quals!$H$3), OR(AND(I570&gt;=R570,N570&gt;=Quals!$F$3,N570&lt;=Quals!$H$3), OR(AND(J570&gt;=R570,O570&gt;=Quals!$F$3,O570&lt;=Quals!$H$3), OR(AND(K570&gt;=R570,P570&gt;=Quals!$F$3,P570&lt;=Quals!$H$3)))))),"Q","")</f>
        <v/>
      </c>
      <c r="T570" s="1" t="str">
        <f>IF(AND(S570 = "Q", IF(ISNA(VLOOKUP((B570&amp;C570),Autos!C:C,1,FALSE)), "Not in Auto",)),"Check", "No need")</f>
        <v>No need</v>
      </c>
    </row>
    <row r="571" spans="1:20" x14ac:dyDescent="0.2">
      <c r="A571" t="str">
        <f t="shared" si="8"/>
        <v>Shiloh WATTS10000m</v>
      </c>
      <c r="B571" t="s">
        <v>334</v>
      </c>
      <c r="C571" s="5" t="s">
        <v>30</v>
      </c>
      <c r="D571" s="5">
        <v>1979</v>
      </c>
      <c r="E571">
        <v>864</v>
      </c>
      <c r="F571" s="2">
        <v>24</v>
      </c>
      <c r="G571">
        <v>892</v>
      </c>
      <c r="H571">
        <v>836</v>
      </c>
      <c r="L571" s="5">
        <v>44283</v>
      </c>
      <c r="M571" s="5">
        <v>44457</v>
      </c>
      <c r="N571" s="5"/>
      <c r="O571" s="5"/>
      <c r="P571" s="56"/>
      <c r="Q571" s="39">
        <f>RANK(E571,$E$3:$E$1048576)</f>
        <v>569</v>
      </c>
      <c r="R571" s="2">
        <f>VLOOKUP(C571,Quals!$A$25:$C$45,3,FALSE)</f>
        <v>1171</v>
      </c>
      <c r="S571" s="2" t="str">
        <f>IF(OR(AND(G571&gt;=R571,L571&gt;=Quals!$F$3,L571&lt;=Quals!$H$3), OR(AND(H571&gt;=R571,M571&gt;=Quals!$F$3,M571&lt;=Quals!$H$3), OR(AND(I571&gt;=R571,N571&gt;=Quals!$F$3,N571&lt;=Quals!$H$3), OR(AND(J571&gt;=R571,O571&gt;=Quals!$F$3,O571&lt;=Quals!$H$3), OR(AND(K571&gt;=R571,P571&gt;=Quals!$F$3,P571&lt;=Quals!$H$3)))))),"Q","")</f>
        <v/>
      </c>
      <c r="T571" s="1" t="str">
        <f>IF(AND(S571 = "Q", IF(ISNA(VLOOKUP((B571&amp;C571),Autos!C:C,1,FALSE)), "Not in Auto",)),"Check", "No need")</f>
        <v>No need</v>
      </c>
    </row>
    <row r="572" spans="1:20" x14ac:dyDescent="0.2">
      <c r="A572" t="str">
        <f t="shared" si="8"/>
        <v>Tryphena HEWETTpole-vault</v>
      </c>
      <c r="B572" t="s">
        <v>418</v>
      </c>
      <c r="C572" s="5" t="s">
        <v>36</v>
      </c>
      <c r="D572" s="5">
        <v>38647</v>
      </c>
      <c r="E572">
        <v>863</v>
      </c>
      <c r="F572" s="2">
        <v>14</v>
      </c>
      <c r="G572">
        <v>868</v>
      </c>
      <c r="H572">
        <v>868</v>
      </c>
      <c r="I572">
        <v>853</v>
      </c>
      <c r="J572">
        <v>838</v>
      </c>
      <c r="K572">
        <v>838</v>
      </c>
      <c r="L572" s="5">
        <v>44604</v>
      </c>
      <c r="M572" s="5">
        <v>44611</v>
      </c>
      <c r="N572" s="5">
        <v>44625</v>
      </c>
      <c r="O572" s="5">
        <v>44541</v>
      </c>
      <c r="P572" s="56">
        <v>44590</v>
      </c>
      <c r="Q572" s="39">
        <f>RANK(E572,$E$3:$E$1048576)</f>
        <v>570</v>
      </c>
      <c r="R572" s="2">
        <f>VLOOKUP(C572,Quals!$A$25:$C$45,3,FALSE)</f>
        <v>1177</v>
      </c>
      <c r="S572" s="2" t="str">
        <f>IF(OR(AND(G572&gt;=R572,L572&gt;=Quals!$F$3,L572&lt;=Quals!$H$3), OR(AND(H572&gt;=R572,M572&gt;=Quals!$F$3,M572&lt;=Quals!$H$3), OR(AND(I572&gt;=R572,N572&gt;=Quals!$F$3,N572&lt;=Quals!$H$3), OR(AND(J572&gt;=R572,O572&gt;=Quals!$F$3,O572&lt;=Quals!$H$3), OR(AND(K572&gt;=R572,P572&gt;=Quals!$F$3,P572&lt;=Quals!$H$3)))))),"Q","")</f>
        <v/>
      </c>
      <c r="T572" s="1" t="str">
        <f>IF(AND(S572 = "Q", IF(ISNA(VLOOKUP((B572&amp;C572),Autos!C:C,1,FALSE)), "Not in Auto",)),"Check", "No need")</f>
        <v>No need</v>
      </c>
    </row>
    <row r="573" spans="1:20" x14ac:dyDescent="0.2">
      <c r="A573" t="str">
        <f t="shared" si="8"/>
        <v>Elizabeth BARALpole-vault</v>
      </c>
      <c r="B573" t="s">
        <v>441</v>
      </c>
      <c r="C573" s="5" t="s">
        <v>36</v>
      </c>
      <c r="D573" s="5">
        <v>35825</v>
      </c>
      <c r="E573">
        <v>860</v>
      </c>
      <c r="F573" s="2">
        <v>15</v>
      </c>
      <c r="G573">
        <v>944</v>
      </c>
      <c r="H573">
        <v>898</v>
      </c>
      <c r="I573">
        <v>822</v>
      </c>
      <c r="J573">
        <v>777</v>
      </c>
      <c r="K573">
        <v>777</v>
      </c>
      <c r="L573" s="5">
        <v>44577</v>
      </c>
      <c r="M573" s="5">
        <v>44612</v>
      </c>
      <c r="N573" s="5">
        <v>44632</v>
      </c>
      <c r="O573" s="5">
        <v>44282</v>
      </c>
      <c r="P573" s="56">
        <v>44301</v>
      </c>
      <c r="Q573" s="39">
        <f>RANK(E573,$E$3:$E$1048576)</f>
        <v>571</v>
      </c>
      <c r="R573" s="2">
        <f>VLOOKUP(C573,Quals!$A$25:$C$45,3,FALSE)</f>
        <v>1177</v>
      </c>
      <c r="S573" s="2" t="str">
        <f>IF(OR(AND(G573&gt;=R573,L573&gt;=Quals!$F$3,L573&lt;=Quals!$H$3), OR(AND(H573&gt;=R573,M573&gt;=Quals!$F$3,M573&lt;=Quals!$H$3), OR(AND(I573&gt;=R573,N573&gt;=Quals!$F$3,N573&lt;=Quals!$H$3), OR(AND(J573&gt;=R573,O573&gt;=Quals!$F$3,O573&lt;=Quals!$H$3), OR(AND(K573&gt;=R573,P573&gt;=Quals!$F$3,P573&lt;=Quals!$H$3)))))),"Q","")</f>
        <v/>
      </c>
      <c r="T573" s="1" t="str">
        <f>IF(AND(S573 = "Q", IF(ISNA(VLOOKUP((B573&amp;C573),Autos!C:C,1,FALSE)), "Not in Auto",)),"Check", "No need")</f>
        <v>No need</v>
      </c>
    </row>
    <row r="574" spans="1:20" x14ac:dyDescent="0.2">
      <c r="A574" t="str">
        <f t="shared" si="8"/>
        <v>Isabel DAINESheptathlon</v>
      </c>
      <c r="B574" t="s">
        <v>910</v>
      </c>
      <c r="C574" s="6" t="s">
        <v>43</v>
      </c>
      <c r="D574" s="5">
        <v>37304</v>
      </c>
      <c r="E574">
        <v>860</v>
      </c>
      <c r="F574" s="2">
        <v>9</v>
      </c>
      <c r="G574">
        <v>879</v>
      </c>
      <c r="H574">
        <v>832</v>
      </c>
      <c r="L574" s="5">
        <v>43877</v>
      </c>
      <c r="M574" s="5">
        <v>44614</v>
      </c>
      <c r="N574" s="5"/>
      <c r="O574" s="5"/>
      <c r="P574" s="56"/>
      <c r="Q574" s="39">
        <f>RANK(E574,$E$3:$E$1048576)</f>
        <v>571</v>
      </c>
      <c r="R574" s="2">
        <f>VLOOKUP(C574,Quals!$A$25:$C$45,3,FALSE)</f>
        <v>1158</v>
      </c>
      <c r="S574" s="2" t="str">
        <f>IF(OR(AND(G574&gt;=R574,L574&gt;=Quals!$F$3,L574&lt;=Quals!$H$3), OR(AND(H574&gt;=R574,M574&gt;=Quals!$F$3,M574&lt;=Quals!$H$3), OR(AND(I574&gt;=R574,N574&gt;=Quals!$F$3,N574&lt;=Quals!$H$3), OR(AND(J574&gt;=R574,O574&gt;=Quals!$F$3,O574&lt;=Quals!$H$3), OR(AND(K574&gt;=R574,P574&gt;=Quals!$F$3,P574&lt;=Quals!$H$3)))))),"Q","")</f>
        <v/>
      </c>
      <c r="T574" s="1" t="str">
        <f>IF(AND(S574 = "Q", IF(ISNA(VLOOKUP((B574&amp;C574),Autos!C:C,1,FALSE)), "Not in Auto",)),"Check", "No need")</f>
        <v>No need</v>
      </c>
    </row>
    <row r="575" spans="1:20" x14ac:dyDescent="0.2">
      <c r="A575" t="str">
        <f t="shared" si="8"/>
        <v>Hannah EDWARDSdiscus-throw</v>
      </c>
      <c r="B575" t="s">
        <v>455</v>
      </c>
      <c r="C575" t="s">
        <v>40</v>
      </c>
      <c r="D575" s="5">
        <v>44701</v>
      </c>
      <c r="E575">
        <v>858</v>
      </c>
      <c r="F575" s="2">
        <v>8</v>
      </c>
      <c r="G575">
        <v>861</v>
      </c>
      <c r="H575">
        <v>820</v>
      </c>
      <c r="I575">
        <v>847</v>
      </c>
      <c r="J575">
        <v>806</v>
      </c>
      <c r="K575">
        <v>828</v>
      </c>
      <c r="L575" s="5">
        <v>44388</v>
      </c>
      <c r="M575" s="5">
        <v>44304</v>
      </c>
      <c r="N575" s="5">
        <v>44625</v>
      </c>
      <c r="O575" s="5">
        <v>44394</v>
      </c>
      <c r="P575" s="56">
        <v>44367</v>
      </c>
      <c r="Q575" s="39">
        <f>RANK(E575,$E$3:$E$1048576)</f>
        <v>573</v>
      </c>
      <c r="R575" s="2">
        <f>VLOOKUP(C575,Quals!$A$25:$C$45,3,FALSE)</f>
        <v>1136</v>
      </c>
      <c r="S575" s="2" t="str">
        <f>IF(OR(AND(G575&gt;=R575,L575&gt;=Quals!$F$3,L575&lt;=Quals!$H$3), OR(AND(H575&gt;=R575,M575&gt;=Quals!$F$3,M575&lt;=Quals!$H$3), OR(AND(I575&gt;=R575,N575&gt;=Quals!$F$3,N575&lt;=Quals!$H$3), OR(AND(J575&gt;=R575,O575&gt;=Quals!$F$3,O575&lt;=Quals!$H$3), OR(AND(K575&gt;=R575,P575&gt;=Quals!$F$3,P575&lt;=Quals!$H$3)))))),"Q","")</f>
        <v/>
      </c>
      <c r="T575" s="1" t="str">
        <f>IF(AND(S575 = "Q", IF(ISNA(VLOOKUP((B575&amp;C575),Autos!C:C,1,FALSE)), "Not in Auto",)),"Check", "No need")</f>
        <v>No need</v>
      </c>
    </row>
    <row r="576" spans="1:20" x14ac:dyDescent="0.2">
      <c r="A576" t="str">
        <f t="shared" si="8"/>
        <v>Tafiti SIIVAshot-put</v>
      </c>
      <c r="B576" t="s">
        <v>468</v>
      </c>
      <c r="C576" s="5" t="s">
        <v>39</v>
      </c>
      <c r="D576" s="5">
        <v>36650</v>
      </c>
      <c r="E576">
        <v>854</v>
      </c>
      <c r="F576" s="2">
        <v>5</v>
      </c>
      <c r="G576">
        <v>853</v>
      </c>
      <c r="H576">
        <v>850</v>
      </c>
      <c r="I576">
        <v>849</v>
      </c>
      <c r="J576">
        <v>833</v>
      </c>
      <c r="K576">
        <v>834</v>
      </c>
      <c r="L576" s="5">
        <v>44303</v>
      </c>
      <c r="M576" s="5">
        <v>44283</v>
      </c>
      <c r="N576" s="5">
        <v>44618</v>
      </c>
      <c r="O576" s="5">
        <v>44318</v>
      </c>
      <c r="P576" s="56">
        <v>44288</v>
      </c>
      <c r="Q576" s="39">
        <f>RANK(E576,$E$3:$E$1048576)</f>
        <v>574</v>
      </c>
      <c r="R576" s="2">
        <f>VLOOKUP(C576,Quals!$A$25:$C$45,3,FALSE)</f>
        <v>1114</v>
      </c>
      <c r="S576" s="2" t="str">
        <f>IF(OR(AND(G576&gt;=R576,L576&gt;=Quals!$F$3,L576&lt;=Quals!$H$3), OR(AND(H576&gt;=R576,M576&gt;=Quals!$F$3,M576&lt;=Quals!$H$3), OR(AND(I576&gt;=R576,N576&gt;=Quals!$F$3,N576&lt;=Quals!$H$3), OR(AND(J576&gt;=R576,O576&gt;=Quals!$F$3,O576&lt;=Quals!$H$3), OR(AND(K576&gt;=R576,P576&gt;=Quals!$F$3,P576&lt;=Quals!$H$3)))))),"Q","")</f>
        <v/>
      </c>
      <c r="T576" s="1" t="str">
        <f>IF(AND(S576 = "Q", IF(ISNA(VLOOKUP((B576&amp;C576),Autos!C:C,1,FALSE)), "Not in Auto",)),"Check", "No need")</f>
        <v>No need</v>
      </c>
    </row>
    <row r="577" spans="1:20" x14ac:dyDescent="0.2">
      <c r="A577" t="str">
        <f t="shared" si="8"/>
        <v>Kate ABFALTERpole-vault</v>
      </c>
      <c r="B577" t="s">
        <v>443</v>
      </c>
      <c r="C577" t="s">
        <v>36</v>
      </c>
      <c r="D577" s="5">
        <v>36393</v>
      </c>
      <c r="E577">
        <v>853</v>
      </c>
      <c r="F577" s="2">
        <v>16</v>
      </c>
      <c r="G577">
        <v>868</v>
      </c>
      <c r="H577">
        <v>853</v>
      </c>
      <c r="I577">
        <v>838</v>
      </c>
      <c r="J577">
        <v>838</v>
      </c>
      <c r="K577">
        <v>838</v>
      </c>
      <c r="L577" s="5">
        <v>44626</v>
      </c>
      <c r="M577" s="5">
        <v>44587</v>
      </c>
      <c r="N577" s="5">
        <v>44633</v>
      </c>
      <c r="O577" s="5">
        <v>44590</v>
      </c>
      <c r="P577" s="56">
        <v>44301</v>
      </c>
      <c r="Q577" s="39">
        <f>RANK(E577,$E$3:$E$1048576)</f>
        <v>575</v>
      </c>
      <c r="R577" s="2">
        <f>VLOOKUP(C577,Quals!$A$25:$C$45,3,FALSE)</f>
        <v>1177</v>
      </c>
      <c r="S577" s="2" t="str">
        <f>IF(OR(AND(G577&gt;=R577,L577&gt;=Quals!$F$3,L577&lt;=Quals!$H$3), OR(AND(H577&gt;=R577,M577&gt;=Quals!$F$3,M577&lt;=Quals!$H$3), OR(AND(I577&gt;=R577,N577&gt;=Quals!$F$3,N577&lt;=Quals!$H$3), OR(AND(J577&gt;=R577,O577&gt;=Quals!$F$3,O577&lt;=Quals!$H$3), OR(AND(K577&gt;=R577,P577&gt;=Quals!$F$3,P577&lt;=Quals!$H$3)))))),"Q","")</f>
        <v/>
      </c>
      <c r="T577" s="1" t="str">
        <f>IF(AND(S577 = "Q", IF(ISNA(VLOOKUP((B577&amp;C577),Autos!C:C,1,FALSE)), "Not in Auto",)),"Check", "No need")</f>
        <v>No need</v>
      </c>
    </row>
    <row r="578" spans="1:20" x14ac:dyDescent="0.2">
      <c r="A578" t="str">
        <f t="shared" si="8"/>
        <v>Samantha PEACEdiscus-throw</v>
      </c>
      <c r="B578" t="s">
        <v>457</v>
      </c>
      <c r="C578" s="5" t="s">
        <v>40</v>
      </c>
      <c r="D578" s="5">
        <v>36121</v>
      </c>
      <c r="E578">
        <v>853</v>
      </c>
      <c r="F578" s="2">
        <v>9</v>
      </c>
      <c r="G578">
        <v>835</v>
      </c>
      <c r="H578">
        <v>838</v>
      </c>
      <c r="I578">
        <v>839</v>
      </c>
      <c r="J578">
        <v>815</v>
      </c>
      <c r="K578">
        <v>815</v>
      </c>
      <c r="L578" s="5">
        <v>44304</v>
      </c>
      <c r="M578" s="5">
        <v>44632</v>
      </c>
      <c r="N578" s="5">
        <v>44610</v>
      </c>
      <c r="O578" s="5">
        <v>44605</v>
      </c>
      <c r="P578" s="56">
        <v>44302</v>
      </c>
      <c r="Q578" s="39">
        <f>RANK(E578,$E$3:$E$1048576)</f>
        <v>575</v>
      </c>
      <c r="R578" s="2">
        <f>VLOOKUP(C578,Quals!$A$25:$C$45,3,FALSE)</f>
        <v>1136</v>
      </c>
      <c r="S578" s="2" t="str">
        <f>IF(OR(AND(G578&gt;=R578,L578&gt;=Quals!$F$3,L578&lt;=Quals!$H$3), OR(AND(H578&gt;=R578,M578&gt;=Quals!$F$3,M578&lt;=Quals!$H$3), OR(AND(I578&gt;=R578,N578&gt;=Quals!$F$3,N578&lt;=Quals!$H$3), OR(AND(J578&gt;=R578,O578&gt;=Quals!$F$3,O578&lt;=Quals!$H$3), OR(AND(K578&gt;=R578,P578&gt;=Quals!$F$3,P578&lt;=Quals!$H$3)))))),"Q","")</f>
        <v/>
      </c>
      <c r="T578" s="1" t="str">
        <f>IF(AND(S578 = "Q", IF(ISNA(VLOOKUP((B578&amp;C578),Autos!C:C,1,FALSE)), "Not in Auto",)),"Check", "No need")</f>
        <v>No need</v>
      </c>
    </row>
    <row r="579" spans="1:20" x14ac:dyDescent="0.2">
      <c r="A579" t="str">
        <f t="shared" si="8"/>
        <v>Harriette SLATERmarathon</v>
      </c>
      <c r="B579" t="s">
        <v>5039</v>
      </c>
      <c r="C579" s="5" t="s">
        <v>82</v>
      </c>
      <c r="E579">
        <v>852</v>
      </c>
      <c r="F579" s="2">
        <v>20</v>
      </c>
      <c r="G579">
        <v>858</v>
      </c>
      <c r="H579">
        <v>846</v>
      </c>
      <c r="L579" s="5">
        <v>44542</v>
      </c>
      <c r="M579" s="5">
        <v>44290</v>
      </c>
      <c r="N579" s="5"/>
      <c r="O579" s="5"/>
      <c r="P579" s="56"/>
      <c r="Q579" s="39">
        <f>RANK(E579,$E$3:$E$1048576)</f>
        <v>577</v>
      </c>
      <c r="R579" s="2" t="str">
        <f>VLOOKUP(C579,Quals!$A$25:$C$45,3,FALSE)</f>
        <v>Discr.</v>
      </c>
      <c r="S579" s="2" t="str">
        <f>IF(OR(AND(G579&gt;=R579,L579&gt;=Quals!$F$3,L579&lt;=Quals!$H$3), OR(AND(H579&gt;=R579,M579&gt;=Quals!$F$3,M579&lt;=Quals!$H$3), OR(AND(I579&gt;=R579,N579&gt;=Quals!$F$3,N579&lt;=Quals!$H$3), OR(AND(J579&gt;=R579,O579&gt;=Quals!$F$3,O579&lt;=Quals!$H$3), OR(AND(K579&gt;=R579,P579&gt;=Quals!$F$3,P579&lt;=Quals!$H$3)))))),"Q","")</f>
        <v/>
      </c>
      <c r="T579" s="1" t="str">
        <f>IF(AND(S579 = "Q", IF(ISNA(VLOOKUP((B579&amp;C579),Autos!C:C,1,FALSE)), "Not in Auto",)),"Check", "No need")</f>
        <v>No need</v>
      </c>
    </row>
    <row r="580" spans="1:20" x14ac:dyDescent="0.2">
      <c r="A580" t="str">
        <f t="shared" ref="A580:A627" si="9">B580&amp;C580</f>
        <v>Caitlyn HESTERhammer-throw</v>
      </c>
      <c r="B580" t="s">
        <v>477</v>
      </c>
      <c r="C580" s="5" t="s">
        <v>42</v>
      </c>
      <c r="D580" s="5">
        <v>36420</v>
      </c>
      <c r="E580">
        <v>851</v>
      </c>
      <c r="F580" s="2">
        <v>6</v>
      </c>
      <c r="G580">
        <v>810</v>
      </c>
      <c r="H580">
        <v>810</v>
      </c>
      <c r="I580">
        <v>826</v>
      </c>
      <c r="J580">
        <v>820</v>
      </c>
      <c r="K580">
        <v>818</v>
      </c>
      <c r="L580" s="5">
        <v>44303</v>
      </c>
      <c r="M580" s="5">
        <v>44632</v>
      </c>
      <c r="N580" s="5">
        <v>44611</v>
      </c>
      <c r="O580" s="5">
        <v>44625</v>
      </c>
      <c r="P580" s="56">
        <v>44464</v>
      </c>
      <c r="Q580" s="39">
        <f>RANK(E580,$E$3:$E$1048576)</f>
        <v>578</v>
      </c>
      <c r="R580" s="2">
        <f>VLOOKUP(C580,Quals!$A$25:$C$45,3,FALSE)</f>
        <v>1134</v>
      </c>
      <c r="S580" s="2" t="str">
        <f>IF(OR(AND(G580&gt;=R580,L580&gt;=Quals!$F$3,L580&lt;=Quals!$H$3), OR(AND(H580&gt;=R580,M580&gt;=Quals!$F$3,M580&lt;=Quals!$H$3), OR(AND(I580&gt;=R580,N580&gt;=Quals!$F$3,N580&lt;=Quals!$H$3), OR(AND(J580&gt;=R580,O580&gt;=Quals!$F$3,O580&lt;=Quals!$H$3), OR(AND(K580&gt;=R580,P580&gt;=Quals!$F$3,P580&lt;=Quals!$H$3)))))),"Q","")</f>
        <v/>
      </c>
      <c r="T580" s="1" t="str">
        <f>IF(AND(S580 = "Q", IF(ISNA(VLOOKUP((B580&amp;C580),Autos!C:C,1,FALSE)), "Not in Auto",)),"Check", "No need")</f>
        <v>No need</v>
      </c>
    </row>
    <row r="581" spans="1:20" x14ac:dyDescent="0.2">
      <c r="A581" t="str">
        <f t="shared" si="9"/>
        <v>Greer WILSONmarathon</v>
      </c>
      <c r="B581" t="s">
        <v>506</v>
      </c>
      <c r="C581" s="6" t="s">
        <v>82</v>
      </c>
      <c r="E581">
        <v>850</v>
      </c>
      <c r="F581" s="2">
        <v>21</v>
      </c>
      <c r="G581">
        <v>865</v>
      </c>
      <c r="H581">
        <v>835</v>
      </c>
      <c r="L581" s="5">
        <v>44297</v>
      </c>
      <c r="M581" s="5">
        <v>44353</v>
      </c>
      <c r="N581" s="5"/>
      <c r="O581" s="5"/>
      <c r="P581" s="56"/>
      <c r="Q581" s="39">
        <f>RANK(E581,$E$3:$E$1048576)</f>
        <v>579</v>
      </c>
      <c r="R581" s="2" t="str">
        <f>VLOOKUP(C581,Quals!$A$25:$C$45,3,FALSE)</f>
        <v>Discr.</v>
      </c>
      <c r="S581" s="2" t="str">
        <f>IF(OR(AND(G581&gt;=R581,L581&gt;=Quals!$F$3,L581&lt;=Quals!$H$3), OR(AND(H581&gt;=R581,M581&gt;=Quals!$F$3,M581&lt;=Quals!$H$3), OR(AND(I581&gt;=R581,N581&gt;=Quals!$F$3,N581&lt;=Quals!$H$3), OR(AND(J581&gt;=R581,O581&gt;=Quals!$F$3,O581&lt;=Quals!$H$3), OR(AND(K581&gt;=R581,P581&gt;=Quals!$F$3,P581&lt;=Quals!$H$3)))))),"Q","")</f>
        <v/>
      </c>
      <c r="T581" s="1" t="str">
        <f>IF(AND(S581 = "Q", IF(ISNA(VLOOKUP((B581&amp;C581),Autos!C:C,1,FALSE)), "Not in Auto",)),"Check", "No need")</f>
        <v>No need</v>
      </c>
    </row>
    <row r="582" spans="1:20" x14ac:dyDescent="0.2">
      <c r="A582" t="str">
        <f t="shared" si="9"/>
        <v>Laylani VA'AIdiscus-throw</v>
      </c>
      <c r="B582" t="s">
        <v>456</v>
      </c>
      <c r="C582" s="5" t="s">
        <v>40</v>
      </c>
      <c r="D582" s="5">
        <v>37984</v>
      </c>
      <c r="E582">
        <v>849</v>
      </c>
      <c r="F582" s="2">
        <v>10</v>
      </c>
      <c r="G582">
        <v>864</v>
      </c>
      <c r="H582">
        <v>840</v>
      </c>
      <c r="I582">
        <v>794</v>
      </c>
      <c r="J582">
        <v>827</v>
      </c>
      <c r="K582">
        <v>822</v>
      </c>
      <c r="L582" s="5">
        <v>44625</v>
      </c>
      <c r="M582" s="5">
        <v>44590</v>
      </c>
      <c r="N582" s="5">
        <v>44282</v>
      </c>
      <c r="O582" s="5">
        <v>44583</v>
      </c>
      <c r="P582" s="56">
        <v>44625</v>
      </c>
      <c r="Q582" s="39">
        <f>RANK(E582,$E$3:$E$1048576)</f>
        <v>580</v>
      </c>
      <c r="R582" s="2">
        <f>VLOOKUP(C582,Quals!$A$25:$C$45,3,FALSE)</f>
        <v>1136</v>
      </c>
      <c r="S582" s="2" t="str">
        <f>IF(OR(AND(G582&gt;=R582,L582&gt;=Quals!$F$3,L582&lt;=Quals!$H$3), OR(AND(H582&gt;=R582,M582&gt;=Quals!$F$3,M582&lt;=Quals!$H$3), OR(AND(I582&gt;=R582,N582&gt;=Quals!$F$3,N582&lt;=Quals!$H$3), OR(AND(J582&gt;=R582,O582&gt;=Quals!$F$3,O582&lt;=Quals!$H$3), OR(AND(K582&gt;=R582,P582&gt;=Quals!$F$3,P582&lt;=Quals!$H$3)))))),"Q","")</f>
        <v/>
      </c>
      <c r="T582" s="1" t="str">
        <f>IF(AND(S582 = "Q", IF(ISNA(VLOOKUP((B582&amp;C582),Autos!C:C,1,FALSE)), "Not in Auto",)),"Check", "No need")</f>
        <v>No need</v>
      </c>
    </row>
    <row r="583" spans="1:20" x14ac:dyDescent="0.2">
      <c r="A583" t="str">
        <f t="shared" si="9"/>
        <v>Hannah TAITheptathlon</v>
      </c>
      <c r="B583" t="s">
        <v>494</v>
      </c>
      <c r="C583" s="5" t="s">
        <v>43</v>
      </c>
      <c r="D583" s="5">
        <v>37700</v>
      </c>
      <c r="E583">
        <v>848</v>
      </c>
      <c r="F583" s="2">
        <v>10</v>
      </c>
      <c r="G583">
        <v>851</v>
      </c>
      <c r="H583">
        <v>829</v>
      </c>
      <c r="L583" s="5">
        <v>44549</v>
      </c>
      <c r="M583" s="5">
        <v>44577</v>
      </c>
      <c r="N583" s="5"/>
      <c r="O583" s="5"/>
      <c r="P583" s="56"/>
      <c r="Q583" s="39">
        <f>RANK(E583,$E$3:$E$1048576)</f>
        <v>581</v>
      </c>
      <c r="R583" s="2">
        <f>VLOOKUP(C583,Quals!$A$25:$C$45,3,FALSE)</f>
        <v>1158</v>
      </c>
      <c r="S583" s="2" t="str">
        <f>IF(OR(AND(G583&gt;=R583,L583&gt;=Quals!$F$3,L583&lt;=Quals!$H$3), OR(AND(H583&gt;=R583,M583&gt;=Quals!$F$3,M583&lt;=Quals!$H$3), OR(AND(I583&gt;=R583,N583&gt;=Quals!$F$3,N583&lt;=Quals!$H$3), OR(AND(J583&gt;=R583,O583&gt;=Quals!$F$3,O583&lt;=Quals!$H$3), OR(AND(K583&gt;=R583,P583&gt;=Quals!$F$3,P583&lt;=Quals!$H$3)))))),"Q","")</f>
        <v/>
      </c>
      <c r="T583" s="1" t="str">
        <f>IF(AND(S583 = "Q", IF(ISNA(VLOOKUP((B583&amp;C583),Autos!C:C,1,FALSE)), "Not in Auto",)),"Check", "No need")</f>
        <v>No need</v>
      </c>
    </row>
    <row r="584" spans="1:20" x14ac:dyDescent="0.2">
      <c r="A584" t="str">
        <f t="shared" si="9"/>
        <v>Sally SHOKRYshot-put</v>
      </c>
      <c r="B584" t="s">
        <v>453</v>
      </c>
      <c r="C584" s="6" t="s">
        <v>39</v>
      </c>
      <c r="D584" s="5">
        <v>37360</v>
      </c>
      <c r="E584">
        <v>847</v>
      </c>
      <c r="F584" s="2">
        <v>6</v>
      </c>
      <c r="G584">
        <v>814</v>
      </c>
      <c r="H584">
        <v>837</v>
      </c>
      <c r="I584">
        <v>825</v>
      </c>
      <c r="J584">
        <v>787</v>
      </c>
      <c r="K584">
        <v>811</v>
      </c>
      <c r="L584" s="5">
        <v>44632</v>
      </c>
      <c r="M584" s="5">
        <v>44548</v>
      </c>
      <c r="N584" s="5">
        <v>44611</v>
      </c>
      <c r="O584" s="5">
        <v>44303</v>
      </c>
      <c r="P584" s="56">
        <v>44577</v>
      </c>
      <c r="Q584" s="39">
        <f>RANK(E584,$E$3:$E$1048576)</f>
        <v>582</v>
      </c>
      <c r="R584" s="2">
        <f>VLOOKUP(C584,Quals!$A$25:$C$45,3,FALSE)</f>
        <v>1114</v>
      </c>
      <c r="S584" s="2" t="str">
        <f>IF(OR(AND(G584&gt;=R584,L584&gt;=Quals!$F$3,L584&lt;=Quals!$H$3), OR(AND(H584&gt;=R584,M584&gt;=Quals!$F$3,M584&lt;=Quals!$H$3), OR(AND(I584&gt;=R584,N584&gt;=Quals!$F$3,N584&lt;=Quals!$H$3), OR(AND(J584&gt;=R584,O584&gt;=Quals!$F$3,O584&lt;=Quals!$H$3), OR(AND(K584&gt;=R584,P584&gt;=Quals!$F$3,P584&lt;=Quals!$H$3)))))),"Q","")</f>
        <v/>
      </c>
      <c r="T584" s="1" t="str">
        <f>IF(AND(S584 = "Q", IF(ISNA(VLOOKUP((B584&amp;C584),Autos!C:C,1,FALSE)), "Not in Auto",)),"Check", "No need")</f>
        <v>No need</v>
      </c>
    </row>
    <row r="585" spans="1:20" x14ac:dyDescent="0.2">
      <c r="A585" t="str">
        <f t="shared" si="9"/>
        <v>Isabella MURRELLpole-vault</v>
      </c>
      <c r="B585" t="s">
        <v>977</v>
      </c>
      <c r="C585" s="5" t="s">
        <v>36</v>
      </c>
      <c r="D585" s="5">
        <v>36159</v>
      </c>
      <c r="E585">
        <v>844</v>
      </c>
      <c r="F585" s="2">
        <v>17</v>
      </c>
      <c r="G585">
        <v>883</v>
      </c>
      <c r="H585">
        <v>838</v>
      </c>
      <c r="I585">
        <v>807</v>
      </c>
      <c r="J585">
        <v>807</v>
      </c>
      <c r="K585">
        <v>792</v>
      </c>
      <c r="L585" s="5">
        <v>44625</v>
      </c>
      <c r="M585" s="5">
        <v>44583</v>
      </c>
      <c r="N585" s="5">
        <v>44612</v>
      </c>
      <c r="O585" s="5">
        <v>44576</v>
      </c>
      <c r="P585" s="56">
        <v>44580</v>
      </c>
      <c r="Q585" s="39">
        <f>RANK(E585,$E$3:$E$1048576)</f>
        <v>583</v>
      </c>
      <c r="R585" s="2">
        <f>VLOOKUP(C585,Quals!$A$25:$C$45,3,FALSE)</f>
        <v>1177</v>
      </c>
      <c r="S585" s="2" t="str">
        <f>IF(OR(AND(G585&gt;=R585,L585&gt;=Quals!$F$3,L585&lt;=Quals!$H$3), OR(AND(H585&gt;=R585,M585&gt;=Quals!$F$3,M585&lt;=Quals!$H$3), OR(AND(I585&gt;=R585,N585&gt;=Quals!$F$3,N585&lt;=Quals!$H$3), OR(AND(J585&gt;=R585,O585&gt;=Quals!$F$3,O585&lt;=Quals!$H$3), OR(AND(K585&gt;=R585,P585&gt;=Quals!$F$3,P585&lt;=Quals!$H$3)))))),"Q","")</f>
        <v/>
      </c>
      <c r="T585" s="1" t="str">
        <f>IF(AND(S585 = "Q", IF(ISNA(VLOOKUP((B585&amp;C585),Autos!C:C,1,FALSE)), "Not in Auto",)),"Check", "No need")</f>
        <v>No need</v>
      </c>
    </row>
    <row r="586" spans="1:20" x14ac:dyDescent="0.2">
      <c r="A586" t="str">
        <f t="shared" si="9"/>
        <v>Ashlyn BLACKSTOCKdiscus-throw</v>
      </c>
      <c r="B586" t="s">
        <v>454</v>
      </c>
      <c r="C586" s="5" t="s">
        <v>40</v>
      </c>
      <c r="D586" s="5">
        <v>38096</v>
      </c>
      <c r="E586">
        <v>844</v>
      </c>
      <c r="F586" s="2">
        <v>11</v>
      </c>
      <c r="G586">
        <v>850</v>
      </c>
      <c r="H586">
        <v>833</v>
      </c>
      <c r="I586">
        <v>814</v>
      </c>
      <c r="J586">
        <v>793</v>
      </c>
      <c r="K586">
        <v>813</v>
      </c>
      <c r="L586" s="5">
        <v>44590</v>
      </c>
      <c r="M586" s="5">
        <v>44582</v>
      </c>
      <c r="N586" s="5">
        <v>44632</v>
      </c>
      <c r="O586" s="5">
        <v>44304</v>
      </c>
      <c r="P586" s="56">
        <v>44546</v>
      </c>
      <c r="Q586" s="39">
        <f>RANK(E586,$E$3:$E$1048576)</f>
        <v>583</v>
      </c>
      <c r="R586" s="2">
        <f>VLOOKUP(C586,Quals!$A$25:$C$45,3,FALSE)</f>
        <v>1136</v>
      </c>
      <c r="S586" s="2" t="str">
        <f>IF(OR(AND(G586&gt;=R586,L586&gt;=Quals!$F$3,L586&lt;=Quals!$H$3), OR(AND(H586&gt;=R586,M586&gt;=Quals!$F$3,M586&lt;=Quals!$H$3), OR(AND(I586&gt;=R586,N586&gt;=Quals!$F$3,N586&lt;=Quals!$H$3), OR(AND(J586&gt;=R586,O586&gt;=Quals!$F$3,O586&lt;=Quals!$H$3), OR(AND(K586&gt;=R586,P586&gt;=Quals!$F$3,P586&lt;=Quals!$H$3)))))),"Q","")</f>
        <v/>
      </c>
      <c r="T586" s="1" t="str">
        <f>IF(AND(S586 = "Q", IF(ISNA(VLOOKUP((B586&amp;C586),Autos!C:C,1,FALSE)), "Not in Auto",)),"Check", "No need")</f>
        <v>No need</v>
      </c>
    </row>
    <row r="587" spans="1:20" x14ac:dyDescent="0.2">
      <c r="A587" t="str">
        <f t="shared" si="9"/>
        <v>Tamara MANCUSOpole-vault</v>
      </c>
      <c r="B587" t="s">
        <v>976</v>
      </c>
      <c r="C587" s="5" t="s">
        <v>36</v>
      </c>
      <c r="D587" s="5">
        <v>35103</v>
      </c>
      <c r="E587">
        <v>842</v>
      </c>
      <c r="F587" s="2">
        <v>18</v>
      </c>
      <c r="G587">
        <v>868</v>
      </c>
      <c r="H587">
        <v>853</v>
      </c>
      <c r="I587">
        <v>838</v>
      </c>
      <c r="J587">
        <v>822</v>
      </c>
      <c r="K587">
        <v>807</v>
      </c>
      <c r="L587" s="5">
        <v>44609</v>
      </c>
      <c r="M587" s="5">
        <v>44587</v>
      </c>
      <c r="N587" s="5">
        <v>44633</v>
      </c>
      <c r="O587" s="5">
        <v>44604</v>
      </c>
      <c r="P587" s="56">
        <v>44626</v>
      </c>
      <c r="Q587" s="39">
        <f>RANK(E587,$E$3:$E$1048576)</f>
        <v>585</v>
      </c>
      <c r="R587" s="2">
        <f>VLOOKUP(C587,Quals!$A$25:$C$45,3,FALSE)</f>
        <v>1177</v>
      </c>
      <c r="S587" s="2" t="str">
        <f>IF(OR(AND(G587&gt;=R587,L587&gt;=Quals!$F$3,L587&lt;=Quals!$H$3), OR(AND(H587&gt;=R587,M587&gt;=Quals!$F$3,M587&lt;=Quals!$H$3), OR(AND(I587&gt;=R587,N587&gt;=Quals!$F$3,N587&lt;=Quals!$H$3), OR(AND(J587&gt;=R587,O587&gt;=Quals!$F$3,O587&lt;=Quals!$H$3), OR(AND(K587&gt;=R587,P587&gt;=Quals!$F$3,P587&lt;=Quals!$H$3)))))),"Q","")</f>
        <v/>
      </c>
      <c r="T587" s="1" t="str">
        <f>IF(AND(S587 = "Q", IF(ISNA(VLOOKUP((B587&amp;C587),Autos!C:C,1,FALSE)), "Not in Auto",)),"Check", "No need")</f>
        <v>No need</v>
      </c>
    </row>
    <row r="588" spans="1:20" x14ac:dyDescent="0.2">
      <c r="A588" t="str">
        <f t="shared" si="9"/>
        <v>Jade ARNUTHNOTpole-vault</v>
      </c>
      <c r="B588" t="s">
        <v>445</v>
      </c>
      <c r="C588" s="5" t="s">
        <v>36</v>
      </c>
      <c r="D588" s="5">
        <v>44671</v>
      </c>
      <c r="E588">
        <v>840</v>
      </c>
      <c r="F588" s="2">
        <v>19</v>
      </c>
      <c r="G588">
        <v>868</v>
      </c>
      <c r="H588">
        <v>838</v>
      </c>
      <c r="I588">
        <v>807</v>
      </c>
      <c r="J588">
        <v>807</v>
      </c>
      <c r="K588">
        <v>807</v>
      </c>
      <c r="L588" s="5">
        <v>44597</v>
      </c>
      <c r="M588" s="5">
        <v>44583</v>
      </c>
      <c r="N588" s="5">
        <v>44527</v>
      </c>
      <c r="O588" s="5">
        <v>44607</v>
      </c>
      <c r="P588" s="56">
        <v>44611</v>
      </c>
      <c r="Q588" s="39">
        <f>RANK(E588,$E$3:$E$1048576)</f>
        <v>586</v>
      </c>
      <c r="R588" s="2">
        <f>VLOOKUP(C588,Quals!$A$25:$C$45,3,FALSE)</f>
        <v>1177</v>
      </c>
      <c r="S588" s="2" t="str">
        <f>IF(OR(AND(G588&gt;=R588,L588&gt;=Quals!$F$3,L588&lt;=Quals!$H$3), OR(AND(H588&gt;=R588,M588&gt;=Quals!$F$3,M588&lt;=Quals!$H$3), OR(AND(I588&gt;=R588,N588&gt;=Quals!$F$3,N588&lt;=Quals!$H$3), OR(AND(J588&gt;=R588,O588&gt;=Quals!$F$3,O588&lt;=Quals!$H$3), OR(AND(K588&gt;=R588,P588&gt;=Quals!$F$3,P588&lt;=Quals!$H$3)))))),"Q","")</f>
        <v/>
      </c>
      <c r="T588" s="1" t="str">
        <f>IF(AND(S588 = "Q", IF(ISNA(VLOOKUP((B588&amp;C588),Autos!C:C,1,FALSE)), "Not in Auto",)),"Check", "No need")</f>
        <v>No need</v>
      </c>
    </row>
    <row r="589" spans="1:20" x14ac:dyDescent="0.2">
      <c r="A589" t="str">
        <f t="shared" si="9"/>
        <v>Alysha PEARSONhammer-throw</v>
      </c>
      <c r="B589" t="s">
        <v>470</v>
      </c>
      <c r="C589" t="s">
        <v>42</v>
      </c>
      <c r="D589" s="5">
        <v>37422</v>
      </c>
      <c r="E589">
        <v>839</v>
      </c>
      <c r="F589" s="2">
        <v>7</v>
      </c>
      <c r="G589">
        <v>846</v>
      </c>
      <c r="H589">
        <v>832</v>
      </c>
      <c r="I589">
        <v>802</v>
      </c>
      <c r="J589">
        <v>823</v>
      </c>
      <c r="K589">
        <v>798</v>
      </c>
      <c r="L589" s="5">
        <v>44605</v>
      </c>
      <c r="M589" s="5">
        <v>44597</v>
      </c>
      <c r="N589" s="5">
        <v>44632</v>
      </c>
      <c r="O589" s="5">
        <v>44604</v>
      </c>
      <c r="P589" s="56">
        <v>44591</v>
      </c>
      <c r="Q589" s="39">
        <f>RANK(E589,$E$3:$E$1048576)</f>
        <v>587</v>
      </c>
      <c r="R589" s="2">
        <f>VLOOKUP(C589,Quals!$A$25:$C$45,3,FALSE)</f>
        <v>1134</v>
      </c>
      <c r="S589" s="2" t="str">
        <f>IF(OR(AND(G589&gt;=R589,L589&gt;=Quals!$F$3,L589&lt;=Quals!$H$3), OR(AND(H589&gt;=R589,M589&gt;=Quals!$F$3,M589&lt;=Quals!$H$3), OR(AND(I589&gt;=R589,N589&gt;=Quals!$F$3,N589&lt;=Quals!$H$3), OR(AND(J589&gt;=R589,O589&gt;=Quals!$F$3,O589&lt;=Quals!$H$3), OR(AND(K589&gt;=R589,P589&gt;=Quals!$F$3,P589&lt;=Quals!$H$3)))))),"Q","")</f>
        <v/>
      </c>
      <c r="T589" s="1" t="str">
        <f>IF(AND(S589 = "Q", IF(ISNA(VLOOKUP((B589&amp;C589),Autos!C:C,1,FALSE)), "Not in Auto",)),"Check", "No need")</f>
        <v>No need</v>
      </c>
    </row>
    <row r="590" spans="1:20" x14ac:dyDescent="0.2">
      <c r="A590" t="str">
        <f t="shared" si="9"/>
        <v>Lara WITTEYpole-vault</v>
      </c>
      <c r="B590" t="s">
        <v>444</v>
      </c>
      <c r="C590" s="5" t="s">
        <v>36</v>
      </c>
      <c r="D590" s="5">
        <v>38001</v>
      </c>
      <c r="E590">
        <v>838</v>
      </c>
      <c r="F590" s="2">
        <v>20</v>
      </c>
      <c r="G590">
        <v>853</v>
      </c>
      <c r="H590">
        <v>853</v>
      </c>
      <c r="I590">
        <v>822</v>
      </c>
      <c r="J590">
        <v>822</v>
      </c>
      <c r="K590">
        <v>807</v>
      </c>
      <c r="L590" s="5">
        <v>44604</v>
      </c>
      <c r="M590" s="5">
        <v>44587</v>
      </c>
      <c r="N590" s="5">
        <v>44617</v>
      </c>
      <c r="O590" s="5">
        <v>44583</v>
      </c>
      <c r="P590" s="56">
        <v>44618</v>
      </c>
      <c r="Q590" s="39">
        <f>RANK(E590,$E$3:$E$1048576)</f>
        <v>588</v>
      </c>
      <c r="R590" s="2">
        <f>VLOOKUP(C590,Quals!$A$25:$C$45,3,FALSE)</f>
        <v>1177</v>
      </c>
      <c r="S590" s="2" t="str">
        <f>IF(OR(AND(G590&gt;=R590,L590&gt;=Quals!$F$3,L590&lt;=Quals!$H$3), OR(AND(H590&gt;=R590,M590&gt;=Quals!$F$3,M590&lt;=Quals!$H$3), OR(AND(I590&gt;=R590,N590&gt;=Quals!$F$3,N590&lt;=Quals!$H$3), OR(AND(J590&gt;=R590,O590&gt;=Quals!$F$3,O590&lt;=Quals!$H$3), OR(AND(K590&gt;=R590,P590&gt;=Quals!$F$3,P590&lt;=Quals!$H$3)))))),"Q","")</f>
        <v/>
      </c>
      <c r="T590" s="1" t="str">
        <f>IF(AND(S590 = "Q", IF(ISNA(VLOOKUP((B590&amp;C590),Autos!C:C,1,FALSE)), "Not in Auto",)),"Check", "No need")</f>
        <v>No need</v>
      </c>
    </row>
    <row r="591" spans="1:20" x14ac:dyDescent="0.2">
      <c r="A591" t="str">
        <f t="shared" si="9"/>
        <v>Kajsa SHIELDdiscus-throw</v>
      </c>
      <c r="B591" t="s">
        <v>463</v>
      </c>
      <c r="C591" s="5" t="s">
        <v>40</v>
      </c>
      <c r="D591" s="5">
        <v>38170</v>
      </c>
      <c r="E591">
        <v>838</v>
      </c>
      <c r="F591" s="2">
        <v>12</v>
      </c>
      <c r="G591">
        <v>857</v>
      </c>
      <c r="H591">
        <v>833</v>
      </c>
      <c r="I591">
        <v>826</v>
      </c>
      <c r="J591">
        <v>812</v>
      </c>
      <c r="K591">
        <v>789</v>
      </c>
      <c r="L591" s="5">
        <v>44610</v>
      </c>
      <c r="M591" s="5">
        <v>44625</v>
      </c>
      <c r="N591" s="5">
        <v>44611</v>
      </c>
      <c r="O591" s="5">
        <v>44604</v>
      </c>
      <c r="P591" s="56">
        <v>44465</v>
      </c>
      <c r="Q591" s="39">
        <f>RANK(E591,$E$3:$E$1048576)</f>
        <v>588</v>
      </c>
      <c r="R591" s="2">
        <f>VLOOKUP(C591,Quals!$A$25:$C$45,3,FALSE)</f>
        <v>1136</v>
      </c>
      <c r="S591" s="2" t="str">
        <f>IF(OR(AND(G591&gt;=R591,L591&gt;=Quals!$F$3,L591&lt;=Quals!$H$3), OR(AND(H591&gt;=R591,M591&gt;=Quals!$F$3,M591&lt;=Quals!$H$3), OR(AND(I591&gt;=R591,N591&gt;=Quals!$F$3,N591&lt;=Quals!$H$3), OR(AND(J591&gt;=R591,O591&gt;=Quals!$F$3,O591&lt;=Quals!$H$3), OR(AND(K591&gt;=R591,P591&gt;=Quals!$F$3,P591&lt;=Quals!$H$3)))))),"Q","")</f>
        <v/>
      </c>
      <c r="T591" s="1" t="str">
        <f>IF(AND(S591 = "Q", IF(ISNA(VLOOKUP((B591&amp;C591),Autos!C:C,1,FALSE)), "Not in Auto",)),"Check", "No need")</f>
        <v>No need</v>
      </c>
    </row>
    <row r="592" spans="1:20" x14ac:dyDescent="0.2">
      <c r="A592" t="str">
        <f t="shared" si="9"/>
        <v>Alexandra MEEKmarathon</v>
      </c>
      <c r="B592" t="s">
        <v>507</v>
      </c>
      <c r="C592" s="5" t="s">
        <v>82</v>
      </c>
      <c r="E592">
        <v>838</v>
      </c>
      <c r="F592" s="2">
        <v>22</v>
      </c>
      <c r="G592">
        <v>864</v>
      </c>
      <c r="H592">
        <v>812</v>
      </c>
      <c r="L592" s="5">
        <v>44486</v>
      </c>
      <c r="M592" s="5">
        <v>44528</v>
      </c>
      <c r="N592" s="5"/>
      <c r="O592" s="5"/>
      <c r="P592" s="56"/>
      <c r="Q592" s="39">
        <f>RANK(E592,$E$3:$E$1048576)</f>
        <v>588</v>
      </c>
      <c r="R592" s="2" t="str">
        <f>VLOOKUP(C592,Quals!$A$25:$C$45,3,FALSE)</f>
        <v>Discr.</v>
      </c>
      <c r="S592" s="2" t="str">
        <f>IF(OR(AND(G592&gt;=R592,L592&gt;=Quals!$F$3,L592&lt;=Quals!$H$3), OR(AND(H592&gt;=R592,M592&gt;=Quals!$F$3,M592&lt;=Quals!$H$3), OR(AND(I592&gt;=R592,N592&gt;=Quals!$F$3,N592&lt;=Quals!$H$3), OR(AND(J592&gt;=R592,O592&gt;=Quals!$F$3,O592&lt;=Quals!$H$3), OR(AND(K592&gt;=R592,P592&gt;=Quals!$F$3,P592&lt;=Quals!$H$3)))))),"Q","")</f>
        <v/>
      </c>
      <c r="T592" s="1" t="str">
        <f>IF(AND(S592 = "Q", IF(ISNA(VLOOKUP((B592&amp;C592),Autos!C:C,1,FALSE)), "Not in Auto",)),"Check", "No need")</f>
        <v>No need</v>
      </c>
    </row>
    <row r="593" spans="1:20" x14ac:dyDescent="0.2">
      <c r="A593" t="str">
        <f t="shared" si="9"/>
        <v>Audrey HALL10000m</v>
      </c>
      <c r="B593" t="s">
        <v>335</v>
      </c>
      <c r="C593" s="6" t="s">
        <v>30</v>
      </c>
      <c r="D593" s="5">
        <v>1995</v>
      </c>
      <c r="E593">
        <v>837</v>
      </c>
      <c r="F593" s="2">
        <v>25</v>
      </c>
      <c r="G593">
        <v>888</v>
      </c>
      <c r="H593">
        <v>787</v>
      </c>
      <c r="L593" s="5">
        <v>44318</v>
      </c>
      <c r="M593" s="5">
        <v>43643</v>
      </c>
      <c r="N593" s="5"/>
      <c r="O593" s="5"/>
      <c r="P593" s="56"/>
      <c r="Q593" s="39">
        <f>RANK(E593,$E$3:$E$1048576)</f>
        <v>591</v>
      </c>
      <c r="R593" s="2">
        <f>VLOOKUP(C593,Quals!$A$25:$C$45,3,FALSE)</f>
        <v>1171</v>
      </c>
      <c r="S593" s="2" t="str">
        <f>IF(OR(AND(G593&gt;=R593,L593&gt;=Quals!$F$3,L593&lt;=Quals!$H$3), OR(AND(H593&gt;=R593,M593&gt;=Quals!$F$3,M593&lt;=Quals!$H$3), OR(AND(I593&gt;=R593,N593&gt;=Quals!$F$3,N593&lt;=Quals!$H$3), OR(AND(J593&gt;=R593,O593&gt;=Quals!$F$3,O593&lt;=Quals!$H$3), OR(AND(K593&gt;=R593,P593&gt;=Quals!$F$3,P593&lt;=Quals!$H$3)))))),"Q","")</f>
        <v/>
      </c>
      <c r="T593" s="1" t="str">
        <f>IF(AND(S593 = "Q", IF(ISNA(VLOOKUP((B593&amp;C593),Autos!C:C,1,FALSE)), "Not in Auto",)),"Check", "No need")</f>
        <v>No need</v>
      </c>
    </row>
    <row r="594" spans="1:20" x14ac:dyDescent="0.2">
      <c r="A594" t="str">
        <f t="shared" si="9"/>
        <v>Alysha BURNETTshot-put</v>
      </c>
      <c r="B594" t="s">
        <v>412</v>
      </c>
      <c r="C594" s="5" t="s">
        <v>39</v>
      </c>
      <c r="D594" s="5">
        <v>35434</v>
      </c>
      <c r="E594">
        <v>837</v>
      </c>
      <c r="F594" s="2">
        <v>7</v>
      </c>
      <c r="G594">
        <v>840</v>
      </c>
      <c r="H594">
        <v>851</v>
      </c>
      <c r="I594">
        <v>809</v>
      </c>
      <c r="J594">
        <v>799</v>
      </c>
      <c r="K594">
        <v>771</v>
      </c>
      <c r="L594" s="5">
        <v>44303</v>
      </c>
      <c r="M594" s="5">
        <v>44365</v>
      </c>
      <c r="N594" s="5">
        <v>44611</v>
      </c>
      <c r="O594" s="5">
        <v>44604</v>
      </c>
      <c r="P594" s="56">
        <v>44625</v>
      </c>
      <c r="Q594" s="39">
        <f>RANK(E594,$E$3:$E$1048576)</f>
        <v>591</v>
      </c>
      <c r="R594" s="2">
        <f>VLOOKUP(C594,Quals!$A$25:$C$45,3,FALSE)</f>
        <v>1114</v>
      </c>
      <c r="S594" s="2" t="str">
        <f>IF(OR(AND(G594&gt;=R594,L594&gt;=Quals!$F$3,L594&lt;=Quals!$H$3), OR(AND(H594&gt;=R594,M594&gt;=Quals!$F$3,M594&lt;=Quals!$H$3), OR(AND(I594&gt;=R594,N594&gt;=Quals!$F$3,N594&lt;=Quals!$H$3), OR(AND(J594&gt;=R594,O594&gt;=Quals!$F$3,O594&lt;=Quals!$H$3), OR(AND(K594&gt;=R594,P594&gt;=Quals!$F$3,P594&lt;=Quals!$H$3)))))),"Q","")</f>
        <v/>
      </c>
      <c r="T594" s="1" t="str">
        <f>IF(AND(S594 = "Q", IF(ISNA(VLOOKUP((B594&amp;C594),Autos!C:C,1,FALSE)), "Not in Auto",)),"Check", "No need")</f>
        <v>No need</v>
      </c>
    </row>
    <row r="595" spans="1:20" x14ac:dyDescent="0.2">
      <c r="A595" t="str">
        <f t="shared" si="9"/>
        <v>Anna SMEE10000m</v>
      </c>
      <c r="B595" t="s">
        <v>877</v>
      </c>
      <c r="C595" s="5" t="s">
        <v>30</v>
      </c>
      <c r="E595">
        <v>832</v>
      </c>
      <c r="F595" s="2">
        <v>26</v>
      </c>
      <c r="G595">
        <v>857</v>
      </c>
      <c r="H595">
        <v>798</v>
      </c>
      <c r="L595" s="5">
        <v>44360</v>
      </c>
      <c r="M595" s="5">
        <v>44597</v>
      </c>
      <c r="N595" s="5"/>
      <c r="O595" s="5"/>
      <c r="P595" s="56"/>
      <c r="Q595" s="39">
        <f>RANK(E595,$E$3:$E$1048576)</f>
        <v>593</v>
      </c>
      <c r="R595" s="2">
        <f>VLOOKUP(C595,Quals!$A$25:$C$45,3,FALSE)</f>
        <v>1171</v>
      </c>
      <c r="S595" s="2" t="str">
        <f>IF(OR(AND(G595&gt;=R595,L595&gt;=Quals!$F$3,L595&lt;=Quals!$H$3), OR(AND(H595&gt;=R595,M595&gt;=Quals!$F$3,M595&lt;=Quals!$H$3), OR(AND(I595&gt;=R595,N595&gt;=Quals!$F$3,N595&lt;=Quals!$H$3), OR(AND(J595&gt;=R595,O595&gt;=Quals!$F$3,O595&lt;=Quals!$H$3), OR(AND(K595&gt;=R595,P595&gt;=Quals!$F$3,P595&lt;=Quals!$H$3)))))),"Q","")</f>
        <v/>
      </c>
      <c r="T595" s="1" t="str">
        <f>IF(AND(S595 = "Q", IF(ISNA(VLOOKUP((B595&amp;C595),Autos!C:C,1,FALSE)), "Not in Auto",)),"Check", "No need")</f>
        <v>No need</v>
      </c>
    </row>
    <row r="596" spans="1:20" x14ac:dyDescent="0.2">
      <c r="A596" t="str">
        <f t="shared" si="9"/>
        <v>Isabella SIMONELLIhammer-throw</v>
      </c>
      <c r="B596" t="s">
        <v>460</v>
      </c>
      <c r="C596" t="s">
        <v>42</v>
      </c>
      <c r="D596" s="5">
        <v>36914</v>
      </c>
      <c r="E596">
        <v>832</v>
      </c>
      <c r="F596" s="2">
        <v>8</v>
      </c>
      <c r="G596">
        <v>884</v>
      </c>
      <c r="H596">
        <v>824</v>
      </c>
      <c r="I596">
        <v>821</v>
      </c>
      <c r="J596">
        <v>820</v>
      </c>
      <c r="K596">
        <v>791</v>
      </c>
      <c r="L596" s="5">
        <v>44281</v>
      </c>
      <c r="M596" s="5">
        <v>44330</v>
      </c>
      <c r="N596" s="5">
        <v>44296</v>
      </c>
      <c r="O596" s="5">
        <v>44302</v>
      </c>
      <c r="P596" s="56">
        <v>44288</v>
      </c>
      <c r="Q596" s="39">
        <f>RANK(E596,$E$3:$E$1048576)</f>
        <v>593</v>
      </c>
      <c r="R596" s="2">
        <f>VLOOKUP(C596,Quals!$A$25:$C$45,3,FALSE)</f>
        <v>1134</v>
      </c>
      <c r="S596" s="2" t="str">
        <f>IF(OR(AND(G596&gt;=R596,L596&gt;=Quals!$F$3,L596&lt;=Quals!$H$3), OR(AND(H596&gt;=R596,M596&gt;=Quals!$F$3,M596&lt;=Quals!$H$3), OR(AND(I596&gt;=R596,N596&gt;=Quals!$F$3,N596&lt;=Quals!$H$3), OR(AND(J596&gt;=R596,O596&gt;=Quals!$F$3,O596&lt;=Quals!$H$3), OR(AND(K596&gt;=R596,P596&gt;=Quals!$F$3,P596&lt;=Quals!$H$3)))))),"Q","")</f>
        <v/>
      </c>
      <c r="T596" s="1" t="str">
        <f>IF(AND(S596 = "Q", IF(ISNA(VLOOKUP((B596&amp;C596),Autos!C:C,1,FALSE)), "Not in Auto",)),"Check", "No need")</f>
        <v>No need</v>
      </c>
    </row>
    <row r="597" spans="1:20" x14ac:dyDescent="0.2">
      <c r="A597" t="str">
        <f t="shared" si="9"/>
        <v>Sinead DU TOITshot-put</v>
      </c>
      <c r="B597" t="s">
        <v>465</v>
      </c>
      <c r="C597" s="5" t="s">
        <v>39</v>
      </c>
      <c r="D597" s="5">
        <v>37230</v>
      </c>
      <c r="E597">
        <v>830</v>
      </c>
      <c r="F597" s="2">
        <v>8</v>
      </c>
      <c r="G597">
        <v>821</v>
      </c>
      <c r="H597">
        <v>812</v>
      </c>
      <c r="I597">
        <v>804</v>
      </c>
      <c r="J597">
        <v>799</v>
      </c>
      <c r="K597">
        <v>788</v>
      </c>
      <c r="L597" s="5">
        <v>44303</v>
      </c>
      <c r="M597" s="5">
        <v>44596</v>
      </c>
      <c r="N597" s="5">
        <v>44526</v>
      </c>
      <c r="O597" s="5">
        <v>44617</v>
      </c>
      <c r="P597" s="56">
        <v>44612</v>
      </c>
      <c r="Q597" s="39">
        <f>RANK(E597,$E$3:$E$1048576)</f>
        <v>595</v>
      </c>
      <c r="R597" s="2">
        <f>VLOOKUP(C597,Quals!$A$25:$C$45,3,FALSE)</f>
        <v>1114</v>
      </c>
      <c r="S597" s="2" t="str">
        <f>IF(OR(AND(G597&gt;=R597,L597&gt;=Quals!$F$3,L597&lt;=Quals!$H$3), OR(AND(H597&gt;=R597,M597&gt;=Quals!$F$3,M597&lt;=Quals!$H$3), OR(AND(I597&gt;=R597,N597&gt;=Quals!$F$3,N597&lt;=Quals!$H$3), OR(AND(J597&gt;=R597,O597&gt;=Quals!$F$3,O597&lt;=Quals!$H$3), OR(AND(K597&gt;=R597,P597&gt;=Quals!$F$3,P597&lt;=Quals!$H$3)))))),"Q","")</f>
        <v/>
      </c>
      <c r="T597" s="1" t="str">
        <f>IF(AND(S597 = "Q", IF(ISNA(VLOOKUP((B597&amp;C597),Autos!C:C,1,FALSE)), "Not in Auto",)),"Check", "No need")</f>
        <v>No need</v>
      </c>
    </row>
    <row r="598" spans="1:20" x14ac:dyDescent="0.2">
      <c r="A598" t="str">
        <f t="shared" si="9"/>
        <v>Felicity JOUVELETpole-vault</v>
      </c>
      <c r="B598" t="s">
        <v>442</v>
      </c>
      <c r="C598" s="5" t="s">
        <v>36</v>
      </c>
      <c r="D598" s="5">
        <v>37766</v>
      </c>
      <c r="E598">
        <v>829</v>
      </c>
      <c r="F598" s="2">
        <v>21</v>
      </c>
      <c r="G598">
        <v>868</v>
      </c>
      <c r="H598">
        <v>838</v>
      </c>
      <c r="I598">
        <v>822</v>
      </c>
      <c r="J598">
        <v>807</v>
      </c>
      <c r="K598">
        <v>792</v>
      </c>
      <c r="L598" s="5">
        <v>44583</v>
      </c>
      <c r="M598" s="5">
        <v>44292</v>
      </c>
      <c r="N598" s="5">
        <v>44305</v>
      </c>
      <c r="O598" s="5">
        <v>44569</v>
      </c>
      <c r="P598" s="56">
        <v>44563</v>
      </c>
      <c r="Q598" s="39">
        <f>RANK(E598,$E$3:$E$1048576)</f>
        <v>596</v>
      </c>
      <c r="R598" s="2">
        <f>VLOOKUP(C598,Quals!$A$25:$C$45,3,FALSE)</f>
        <v>1177</v>
      </c>
      <c r="S598" s="2" t="str">
        <f>IF(OR(AND(G598&gt;=R598,L598&gt;=Quals!$F$3,L598&lt;=Quals!$H$3), OR(AND(H598&gt;=R598,M598&gt;=Quals!$F$3,M598&lt;=Quals!$H$3), OR(AND(I598&gt;=R598,N598&gt;=Quals!$F$3,N598&lt;=Quals!$H$3), OR(AND(J598&gt;=R598,O598&gt;=Quals!$F$3,O598&lt;=Quals!$H$3), OR(AND(K598&gt;=R598,P598&gt;=Quals!$F$3,P598&lt;=Quals!$H$3)))))),"Q","")</f>
        <v/>
      </c>
      <c r="T598" s="1" t="str">
        <f>IF(AND(S598 = "Q", IF(ISNA(VLOOKUP((B598&amp;C598),Autos!C:C,1,FALSE)), "Not in Auto",)),"Check", "No need")</f>
        <v>No need</v>
      </c>
    </row>
    <row r="599" spans="1:20" x14ac:dyDescent="0.2">
      <c r="A599" t="str">
        <f t="shared" si="9"/>
        <v>Aliyah CANEPAhammer-throw</v>
      </c>
      <c r="B599" t="s">
        <v>478</v>
      </c>
      <c r="C599" s="5" t="s">
        <v>42</v>
      </c>
      <c r="D599" s="5">
        <v>37463</v>
      </c>
      <c r="E599">
        <v>827</v>
      </c>
      <c r="F599" s="2">
        <v>9</v>
      </c>
      <c r="G599">
        <v>827</v>
      </c>
      <c r="H599">
        <v>779</v>
      </c>
      <c r="I599">
        <v>828</v>
      </c>
      <c r="J599">
        <v>798</v>
      </c>
      <c r="K599">
        <v>805</v>
      </c>
      <c r="L599" s="5">
        <v>44534</v>
      </c>
      <c r="M599" s="5">
        <v>44303</v>
      </c>
      <c r="N599" s="5">
        <v>44534</v>
      </c>
      <c r="O599" s="5">
        <v>44625</v>
      </c>
      <c r="P599" s="56">
        <v>44305</v>
      </c>
      <c r="Q599" s="39">
        <f>RANK(E599,$E$3:$E$1048576)</f>
        <v>597</v>
      </c>
      <c r="R599" s="2">
        <f>VLOOKUP(C599,Quals!$A$25:$C$45,3,FALSE)</f>
        <v>1134</v>
      </c>
      <c r="S599" s="2" t="str">
        <f>IF(OR(AND(G599&gt;=R599,L599&gt;=Quals!$F$3,L599&lt;=Quals!$H$3), OR(AND(H599&gt;=R599,M599&gt;=Quals!$F$3,M599&lt;=Quals!$H$3), OR(AND(I599&gt;=R599,N599&gt;=Quals!$F$3,N599&lt;=Quals!$H$3), OR(AND(J599&gt;=R599,O599&gt;=Quals!$F$3,O599&lt;=Quals!$H$3), OR(AND(K599&gt;=R599,P599&gt;=Quals!$F$3,P599&lt;=Quals!$H$3)))))),"Q","")</f>
        <v/>
      </c>
      <c r="T599" s="1" t="str">
        <f>IF(AND(S599 = "Q", IF(ISNA(VLOOKUP((B599&amp;C599),Autos!C:C,1,FALSE)), "Not in Auto",)),"Check", "No need")</f>
        <v>No need</v>
      </c>
    </row>
    <row r="600" spans="1:20" x14ac:dyDescent="0.2">
      <c r="A600" t="str">
        <f t="shared" si="9"/>
        <v>Charlize GOODYdiscus-throw</v>
      </c>
      <c r="B600" t="s">
        <v>461</v>
      </c>
      <c r="C600" s="6" t="s">
        <v>40</v>
      </c>
      <c r="D600" s="5">
        <v>44732</v>
      </c>
      <c r="E600">
        <v>820</v>
      </c>
      <c r="F600" s="2">
        <v>13</v>
      </c>
      <c r="G600">
        <v>848</v>
      </c>
      <c r="H600">
        <v>815</v>
      </c>
      <c r="I600">
        <v>797</v>
      </c>
      <c r="J600">
        <v>796</v>
      </c>
      <c r="K600">
        <v>784</v>
      </c>
      <c r="L600" s="5">
        <v>44625</v>
      </c>
      <c r="M600" s="5">
        <v>44625</v>
      </c>
      <c r="N600" s="5">
        <v>44520</v>
      </c>
      <c r="O600" s="5">
        <v>44569</v>
      </c>
      <c r="P600" s="56">
        <v>44465</v>
      </c>
      <c r="Q600" s="39">
        <f>RANK(E600,$E$3:$E$1048576)</f>
        <v>598</v>
      </c>
      <c r="R600" s="2">
        <f>VLOOKUP(C600,Quals!$A$25:$C$45,3,FALSE)</f>
        <v>1136</v>
      </c>
      <c r="S600" s="2" t="str">
        <f>IF(OR(AND(G600&gt;=R600,L600&gt;=Quals!$F$3,L600&lt;=Quals!$H$3), OR(AND(H600&gt;=R600,M600&gt;=Quals!$F$3,M600&lt;=Quals!$H$3), OR(AND(I600&gt;=R600,N600&gt;=Quals!$F$3,N600&lt;=Quals!$H$3), OR(AND(J600&gt;=R600,O600&gt;=Quals!$F$3,O600&lt;=Quals!$H$3), OR(AND(K600&gt;=R600,P600&gt;=Quals!$F$3,P600&lt;=Quals!$H$3)))))),"Q","")</f>
        <v/>
      </c>
      <c r="T600" s="1" t="str">
        <f>IF(AND(S600 = "Q", IF(ISNA(VLOOKUP((B600&amp;C600),Autos!C:C,1,FALSE)), "Not in Auto",)),"Check", "No need")</f>
        <v>No need</v>
      </c>
    </row>
    <row r="601" spans="1:20" x14ac:dyDescent="0.2">
      <c r="A601" t="str">
        <f t="shared" si="9"/>
        <v>Leila BARKERpole-vault</v>
      </c>
      <c r="B601" t="s">
        <v>885</v>
      </c>
      <c r="C601" s="5" t="s">
        <v>36</v>
      </c>
      <c r="D601" s="5">
        <v>44701</v>
      </c>
      <c r="E601">
        <v>818</v>
      </c>
      <c r="F601" s="2">
        <v>22</v>
      </c>
      <c r="G601">
        <v>868</v>
      </c>
      <c r="H601">
        <v>807</v>
      </c>
      <c r="I601">
        <v>807</v>
      </c>
      <c r="J601">
        <v>777</v>
      </c>
      <c r="K601">
        <v>777</v>
      </c>
      <c r="L601" s="5">
        <v>44575</v>
      </c>
      <c r="M601" s="5">
        <v>44610</v>
      </c>
      <c r="N601" s="5">
        <v>44596</v>
      </c>
      <c r="O601" s="5">
        <v>44547</v>
      </c>
      <c r="P601" s="56">
        <v>44512</v>
      </c>
      <c r="Q601" s="39">
        <f>RANK(E601,$E$3:$E$1048576)</f>
        <v>599</v>
      </c>
      <c r="R601" s="2">
        <f>VLOOKUP(C601,Quals!$A$25:$C$45,3,FALSE)</f>
        <v>1177</v>
      </c>
      <c r="S601" s="2" t="str">
        <f>IF(OR(AND(G601&gt;=R601,L601&gt;=Quals!$F$3,L601&lt;=Quals!$H$3), OR(AND(H601&gt;=R601,M601&gt;=Quals!$F$3,M601&lt;=Quals!$H$3), OR(AND(I601&gt;=R601,N601&gt;=Quals!$F$3,N601&lt;=Quals!$H$3), OR(AND(J601&gt;=R601,O601&gt;=Quals!$F$3,O601&lt;=Quals!$H$3), OR(AND(K601&gt;=R601,P601&gt;=Quals!$F$3,P601&lt;=Quals!$H$3)))))),"Q","")</f>
        <v/>
      </c>
      <c r="T601" s="1" t="str">
        <f>IF(AND(S601 = "Q", IF(ISNA(VLOOKUP((B601&amp;C601),Autos!C:C,1,FALSE)), "Not in Auto",)),"Check", "No need")</f>
        <v>No need</v>
      </c>
    </row>
    <row r="602" spans="1:20" x14ac:dyDescent="0.2">
      <c r="A602" t="str">
        <f t="shared" si="9"/>
        <v>Jessica SIVIOURdiscus-throw</v>
      </c>
      <c r="B602" t="s">
        <v>458</v>
      </c>
      <c r="C602" s="6" t="s">
        <v>40</v>
      </c>
      <c r="D602" s="5">
        <v>36148</v>
      </c>
      <c r="E602">
        <v>816</v>
      </c>
      <c r="F602" s="2">
        <v>14</v>
      </c>
      <c r="G602">
        <v>826</v>
      </c>
      <c r="H602">
        <v>809</v>
      </c>
      <c r="I602">
        <v>804</v>
      </c>
      <c r="J602">
        <v>780</v>
      </c>
      <c r="K602">
        <v>780</v>
      </c>
      <c r="L602" s="5">
        <v>44617</v>
      </c>
      <c r="M602" s="5">
        <v>44526</v>
      </c>
      <c r="N602" s="5">
        <v>44287</v>
      </c>
      <c r="O602" s="5">
        <v>44610</v>
      </c>
      <c r="P602" s="56">
        <v>44491</v>
      </c>
      <c r="Q602" s="39">
        <f>RANK(E602,$E$3:$E$1048576)</f>
        <v>600</v>
      </c>
      <c r="R602" s="2">
        <f>VLOOKUP(C602,Quals!$A$25:$C$45,3,FALSE)</f>
        <v>1136</v>
      </c>
      <c r="S602" s="2" t="str">
        <f>IF(OR(AND(G602&gt;=R602,L602&gt;=Quals!$F$3,L602&lt;=Quals!$H$3), OR(AND(H602&gt;=R602,M602&gt;=Quals!$F$3,M602&lt;=Quals!$H$3), OR(AND(I602&gt;=R602,N602&gt;=Quals!$F$3,N602&lt;=Quals!$H$3), OR(AND(J602&gt;=R602,O602&gt;=Quals!$F$3,O602&lt;=Quals!$H$3), OR(AND(K602&gt;=R602,P602&gt;=Quals!$F$3,P602&lt;=Quals!$H$3)))))),"Q","")</f>
        <v/>
      </c>
      <c r="T602" s="1" t="str">
        <f>IF(AND(S602 = "Q", IF(ISNA(VLOOKUP((B602&amp;C602),Autos!C:C,1,FALSE)), "Not in Auto",)),"Check", "No need")</f>
        <v>No need</v>
      </c>
    </row>
    <row r="603" spans="1:20" x14ac:dyDescent="0.2">
      <c r="A603" t="str">
        <f t="shared" si="9"/>
        <v>Sina WILDRAUTdiscus-throw</v>
      </c>
      <c r="B603" t="s">
        <v>459</v>
      </c>
      <c r="C603" s="6" t="s">
        <v>40</v>
      </c>
      <c r="D603" s="5">
        <v>36466</v>
      </c>
      <c r="E603">
        <v>812</v>
      </c>
      <c r="F603" s="2">
        <v>15</v>
      </c>
      <c r="G603">
        <v>817</v>
      </c>
      <c r="H603">
        <v>815</v>
      </c>
      <c r="I603">
        <v>803</v>
      </c>
      <c r="J603">
        <v>788</v>
      </c>
      <c r="K603">
        <v>766</v>
      </c>
      <c r="L603" s="5">
        <v>44548</v>
      </c>
      <c r="M603" s="5">
        <v>44605</v>
      </c>
      <c r="N603" s="5">
        <v>44610</v>
      </c>
      <c r="O603" s="5">
        <v>44590</v>
      </c>
      <c r="P603" s="56">
        <v>44507</v>
      </c>
      <c r="Q603" s="39">
        <f>RANK(E603,$E$3:$E$1048576)</f>
        <v>601</v>
      </c>
      <c r="R603" s="2">
        <f>VLOOKUP(C603,Quals!$A$25:$C$45,3,FALSE)</f>
        <v>1136</v>
      </c>
      <c r="S603" s="2" t="str">
        <f>IF(OR(AND(G603&gt;=R603,L603&gt;=Quals!$F$3,L603&lt;=Quals!$H$3), OR(AND(H603&gt;=R603,M603&gt;=Quals!$F$3,M603&lt;=Quals!$H$3), OR(AND(I603&gt;=R603,N603&gt;=Quals!$F$3,N603&lt;=Quals!$H$3), OR(AND(J603&gt;=R603,O603&gt;=Quals!$F$3,O603&lt;=Quals!$H$3), OR(AND(K603&gt;=R603,P603&gt;=Quals!$F$3,P603&lt;=Quals!$H$3)))))),"Q","")</f>
        <v/>
      </c>
      <c r="T603" s="1" t="str">
        <f>IF(AND(S603 = "Q", IF(ISNA(VLOOKUP((B603&amp;C603),Autos!C:C,1,FALSE)), "Not in Auto",)),"Check", "No need")</f>
        <v>No need</v>
      </c>
    </row>
    <row r="604" spans="1:20" x14ac:dyDescent="0.2">
      <c r="A604" t="str">
        <f t="shared" si="9"/>
        <v>Alysha PEARSONshot-put</v>
      </c>
      <c r="B604" t="s">
        <v>470</v>
      </c>
      <c r="C604" t="s">
        <v>39</v>
      </c>
      <c r="D604" s="5">
        <v>37422</v>
      </c>
      <c r="E604">
        <v>803</v>
      </c>
      <c r="F604" s="2">
        <v>9</v>
      </c>
      <c r="G604">
        <v>795</v>
      </c>
      <c r="H604">
        <v>789</v>
      </c>
      <c r="I604">
        <v>781</v>
      </c>
      <c r="J604">
        <v>752</v>
      </c>
      <c r="K604">
        <v>777</v>
      </c>
      <c r="L604" s="5">
        <v>44632</v>
      </c>
      <c r="M604" s="5">
        <v>44577</v>
      </c>
      <c r="N604" s="5">
        <v>44611</v>
      </c>
      <c r="O604" s="5">
        <v>44303</v>
      </c>
      <c r="P604" s="56">
        <v>44605</v>
      </c>
      <c r="Q604" s="39">
        <f>RANK(E604,$E$3:$E$1048576)</f>
        <v>602</v>
      </c>
      <c r="R604" s="2">
        <f>VLOOKUP(C604,Quals!$A$25:$C$45,3,FALSE)</f>
        <v>1114</v>
      </c>
      <c r="S604" s="2" t="str">
        <f>IF(OR(AND(G604&gt;=R604,L604&gt;=Quals!$F$3,L604&lt;=Quals!$H$3), OR(AND(H604&gt;=R604,M604&gt;=Quals!$F$3,M604&lt;=Quals!$H$3), OR(AND(I604&gt;=R604,N604&gt;=Quals!$F$3,N604&lt;=Quals!$H$3), OR(AND(J604&gt;=R604,O604&gt;=Quals!$F$3,O604&lt;=Quals!$H$3), OR(AND(K604&gt;=R604,P604&gt;=Quals!$F$3,P604&lt;=Quals!$H$3)))))),"Q","")</f>
        <v/>
      </c>
      <c r="T604" s="1" t="str">
        <f>IF(AND(S604 = "Q", IF(ISNA(VLOOKUP((B604&amp;C604),Autos!C:C,1,FALSE)), "Not in Auto",)),"Check", "No need")</f>
        <v>No need</v>
      </c>
    </row>
    <row r="605" spans="1:20" x14ac:dyDescent="0.2">
      <c r="A605" t="str">
        <f t="shared" si="9"/>
        <v>Haneefa RANEpole-vault</v>
      </c>
      <c r="B605" t="s">
        <v>446</v>
      </c>
      <c r="C605" s="5" t="s">
        <v>36</v>
      </c>
      <c r="D605" s="5">
        <v>38800</v>
      </c>
      <c r="E605">
        <v>802</v>
      </c>
      <c r="F605" s="2">
        <v>23</v>
      </c>
      <c r="G605">
        <v>807</v>
      </c>
      <c r="H605">
        <v>807</v>
      </c>
      <c r="I605">
        <v>786</v>
      </c>
      <c r="J605">
        <v>777</v>
      </c>
      <c r="K605">
        <v>777</v>
      </c>
      <c r="L605" s="5">
        <v>44527</v>
      </c>
      <c r="M605" s="5">
        <v>44597</v>
      </c>
      <c r="N605" s="5">
        <v>44542</v>
      </c>
      <c r="O605" s="5">
        <v>44625</v>
      </c>
      <c r="P605" s="56">
        <v>44611</v>
      </c>
      <c r="Q605" s="39">
        <f>RANK(E605,$E$3:$E$1048576)</f>
        <v>603</v>
      </c>
      <c r="R605" s="2">
        <f>VLOOKUP(C605,Quals!$A$25:$C$45,3,FALSE)</f>
        <v>1177</v>
      </c>
      <c r="S605" s="2" t="str">
        <f>IF(OR(AND(G605&gt;=R605,L605&gt;=Quals!$F$3,L605&lt;=Quals!$H$3), OR(AND(H605&gt;=R605,M605&gt;=Quals!$F$3,M605&lt;=Quals!$H$3), OR(AND(I605&gt;=R605,N605&gt;=Quals!$F$3,N605&lt;=Quals!$H$3), OR(AND(J605&gt;=R605,O605&gt;=Quals!$F$3,O605&lt;=Quals!$H$3), OR(AND(K605&gt;=R605,P605&gt;=Quals!$F$3,P605&lt;=Quals!$H$3)))))),"Q","")</f>
        <v/>
      </c>
      <c r="T605" s="1" t="str">
        <f>IF(AND(S605 = "Q", IF(ISNA(VLOOKUP((B605&amp;C605),Autos!C:C,1,FALSE)), "Not in Auto",)),"Check", "No need")</f>
        <v>No need</v>
      </c>
    </row>
    <row r="606" spans="1:20" x14ac:dyDescent="0.2">
      <c r="A606" t="str">
        <f t="shared" si="9"/>
        <v>Chelsy WAYNEdiscus-throw</v>
      </c>
      <c r="B606" t="s">
        <v>464</v>
      </c>
      <c r="C606" s="5" t="s">
        <v>40</v>
      </c>
      <c r="E606">
        <v>802</v>
      </c>
      <c r="F606" s="2">
        <v>16</v>
      </c>
      <c r="G606">
        <v>806</v>
      </c>
      <c r="H606">
        <v>803</v>
      </c>
      <c r="I606">
        <v>790</v>
      </c>
      <c r="J606">
        <v>775</v>
      </c>
      <c r="K606">
        <v>770</v>
      </c>
      <c r="L606" s="5">
        <v>44619</v>
      </c>
      <c r="M606" s="5">
        <v>44610</v>
      </c>
      <c r="N606" s="5">
        <v>44577</v>
      </c>
      <c r="O606" s="5">
        <v>44507</v>
      </c>
      <c r="P606" s="56">
        <v>44506</v>
      </c>
      <c r="Q606" s="39">
        <f>RANK(E606,$E$3:$E$1048576)</f>
        <v>603</v>
      </c>
      <c r="R606" s="2">
        <f>VLOOKUP(C606,Quals!$A$25:$C$45,3,FALSE)</f>
        <v>1136</v>
      </c>
      <c r="S606" s="2" t="str">
        <f>IF(OR(AND(G606&gt;=R606,L606&gt;=Quals!$F$3,L606&lt;=Quals!$H$3), OR(AND(H606&gt;=R606,M606&gt;=Quals!$F$3,M606&lt;=Quals!$H$3), OR(AND(I606&gt;=R606,N606&gt;=Quals!$F$3,N606&lt;=Quals!$H$3), OR(AND(J606&gt;=R606,O606&gt;=Quals!$F$3,O606&lt;=Quals!$H$3), OR(AND(K606&gt;=R606,P606&gt;=Quals!$F$3,P606&lt;=Quals!$H$3)))))),"Q","")</f>
        <v/>
      </c>
      <c r="T606" s="1" t="str">
        <f>IF(AND(S606 = "Q", IF(ISNA(VLOOKUP((B606&amp;C606),Autos!C:C,1,FALSE)), "Not in Auto",)),"Check", "No need")</f>
        <v>No need</v>
      </c>
    </row>
    <row r="607" spans="1:20" x14ac:dyDescent="0.2">
      <c r="A607" t="str">
        <f t="shared" si="9"/>
        <v>Anais FITZPATRICKpole-vault</v>
      </c>
      <c r="B607" t="s">
        <v>979</v>
      </c>
      <c r="C607" t="s">
        <v>36</v>
      </c>
      <c r="D607" s="5">
        <v>44732</v>
      </c>
      <c r="E607">
        <v>799</v>
      </c>
      <c r="F607" s="2">
        <v>24</v>
      </c>
      <c r="G607">
        <v>807</v>
      </c>
      <c r="H607">
        <v>807</v>
      </c>
      <c r="I607">
        <v>777</v>
      </c>
      <c r="J607">
        <v>777</v>
      </c>
      <c r="K607">
        <v>777</v>
      </c>
      <c r="L607" s="5">
        <v>44299</v>
      </c>
      <c r="M607" s="5">
        <v>44617</v>
      </c>
      <c r="N607" s="5">
        <v>44610</v>
      </c>
      <c r="O607" s="5">
        <v>44287</v>
      </c>
      <c r="P607" s="56">
        <v>44575</v>
      </c>
      <c r="Q607" s="39">
        <f>RANK(E607,$E$3:$E$1048576)</f>
        <v>605</v>
      </c>
      <c r="R607" s="2">
        <f>VLOOKUP(C607,Quals!$A$25:$C$45,3,FALSE)</f>
        <v>1177</v>
      </c>
      <c r="S607" s="2" t="str">
        <f>IF(OR(AND(G607&gt;=R607,L607&gt;=Quals!$F$3,L607&lt;=Quals!$H$3), OR(AND(H607&gt;=R607,M607&gt;=Quals!$F$3,M607&lt;=Quals!$H$3), OR(AND(I607&gt;=R607,N607&gt;=Quals!$F$3,N607&lt;=Quals!$H$3), OR(AND(J607&gt;=R607,O607&gt;=Quals!$F$3,O607&lt;=Quals!$H$3), OR(AND(K607&gt;=R607,P607&gt;=Quals!$F$3,P607&lt;=Quals!$H$3)))))),"Q","")</f>
        <v/>
      </c>
      <c r="T607" s="1" t="str">
        <f>IF(AND(S607 = "Q", IF(ISNA(VLOOKUP((B607&amp;C607),Autos!C:C,1,FALSE)), "Not in Auto",)),"Check", "No need")</f>
        <v>No need</v>
      </c>
    </row>
    <row r="608" spans="1:20" x14ac:dyDescent="0.2">
      <c r="A608" t="str">
        <f t="shared" si="9"/>
        <v>Sarah THORPEshot-put</v>
      </c>
      <c r="B608" t="s">
        <v>471</v>
      </c>
      <c r="C608" s="5" t="s">
        <v>39</v>
      </c>
      <c r="D608" s="5">
        <v>36319</v>
      </c>
      <c r="E608">
        <v>798</v>
      </c>
      <c r="F608" s="2">
        <v>10</v>
      </c>
      <c r="G608">
        <v>803</v>
      </c>
      <c r="H608">
        <v>777</v>
      </c>
      <c r="I608">
        <v>779</v>
      </c>
      <c r="J608">
        <v>748</v>
      </c>
      <c r="K608">
        <v>734</v>
      </c>
      <c r="L608" s="5">
        <v>44632</v>
      </c>
      <c r="M608" s="5">
        <v>44303</v>
      </c>
      <c r="N608" s="5">
        <v>44612</v>
      </c>
      <c r="O608" s="5">
        <v>44625</v>
      </c>
      <c r="P608" s="56">
        <v>44576</v>
      </c>
      <c r="Q608" s="39">
        <f>RANK(E608,$E$3:$E$1048576)</f>
        <v>606</v>
      </c>
      <c r="R608" s="2">
        <f>VLOOKUP(C608,Quals!$A$25:$C$45,3,FALSE)</f>
        <v>1114</v>
      </c>
      <c r="S608" s="2" t="str">
        <f>IF(OR(AND(G608&gt;=R608,L608&gt;=Quals!$F$3,L608&lt;=Quals!$H$3), OR(AND(H608&gt;=R608,M608&gt;=Quals!$F$3,M608&lt;=Quals!$H$3), OR(AND(I608&gt;=R608,N608&gt;=Quals!$F$3,N608&lt;=Quals!$H$3), OR(AND(J608&gt;=R608,O608&gt;=Quals!$F$3,O608&lt;=Quals!$H$3), OR(AND(K608&gt;=R608,P608&gt;=Quals!$F$3,P608&lt;=Quals!$H$3)))))),"Q","")</f>
        <v/>
      </c>
      <c r="T608" s="1" t="str">
        <f>IF(AND(S608 = "Q", IF(ISNA(VLOOKUP((B608&amp;C608),Autos!C:C,1,FALSE)), "Not in Auto",)),"Check", "No need")</f>
        <v>No need</v>
      </c>
    </row>
    <row r="609" spans="1:20" x14ac:dyDescent="0.2">
      <c r="A609" t="str">
        <f t="shared" si="9"/>
        <v>Kaitlyn COULTERshot-put</v>
      </c>
      <c r="B609" t="s">
        <v>469</v>
      </c>
      <c r="C609" s="5" t="s">
        <v>39</v>
      </c>
      <c r="D609" s="5">
        <v>38336</v>
      </c>
      <c r="E609">
        <v>797</v>
      </c>
      <c r="F609" s="2">
        <v>11</v>
      </c>
      <c r="G609">
        <v>794</v>
      </c>
      <c r="H609">
        <v>774</v>
      </c>
      <c r="I609">
        <v>771</v>
      </c>
      <c r="J609">
        <v>762</v>
      </c>
      <c r="K609">
        <v>753</v>
      </c>
      <c r="L609" s="5">
        <v>44303</v>
      </c>
      <c r="M609" s="5">
        <v>44632</v>
      </c>
      <c r="N609" s="5">
        <v>44625</v>
      </c>
      <c r="O609" s="5">
        <v>44576</v>
      </c>
      <c r="P609" s="56">
        <v>44520</v>
      </c>
      <c r="Q609" s="39">
        <f>RANK(E609,$E$3:$E$1048576)</f>
        <v>607</v>
      </c>
      <c r="R609" s="2">
        <f>VLOOKUP(C609,Quals!$A$25:$C$45,3,FALSE)</f>
        <v>1114</v>
      </c>
      <c r="S609" s="2" t="str">
        <f>IF(OR(AND(G609&gt;=R609,L609&gt;=Quals!$F$3,L609&lt;=Quals!$H$3), OR(AND(H609&gt;=R609,M609&gt;=Quals!$F$3,M609&lt;=Quals!$H$3), OR(AND(I609&gt;=R609,N609&gt;=Quals!$F$3,N609&lt;=Quals!$H$3), OR(AND(J609&gt;=R609,O609&gt;=Quals!$F$3,O609&lt;=Quals!$H$3), OR(AND(K609&gt;=R609,P609&gt;=Quals!$F$3,P609&lt;=Quals!$H$3)))))),"Q","")</f>
        <v/>
      </c>
      <c r="T609" s="1" t="str">
        <f>IF(AND(S609 = "Q", IF(ISNA(VLOOKUP((B609&amp;C609),Autos!C:C,1,FALSE)), "Not in Auto",)),"Check", "No need")</f>
        <v>No need</v>
      </c>
    </row>
    <row r="610" spans="1:20" x14ac:dyDescent="0.2">
      <c r="A610" t="str">
        <f t="shared" si="9"/>
        <v>Olivia GRAHAMhammer-throw</v>
      </c>
      <c r="B610" t="s">
        <v>480</v>
      </c>
      <c r="C610" s="5" t="s">
        <v>42</v>
      </c>
      <c r="D610" s="5">
        <v>36823</v>
      </c>
      <c r="E610">
        <v>797</v>
      </c>
      <c r="F610" s="2">
        <v>10</v>
      </c>
      <c r="G610">
        <v>781</v>
      </c>
      <c r="H610">
        <v>782</v>
      </c>
      <c r="I610">
        <v>781</v>
      </c>
      <c r="J610">
        <v>781</v>
      </c>
      <c r="K610">
        <v>779</v>
      </c>
      <c r="L610" s="5">
        <v>44611</v>
      </c>
      <c r="M610" s="5">
        <v>44513</v>
      </c>
      <c r="N610" s="5">
        <v>44527</v>
      </c>
      <c r="O610" s="5">
        <v>44541</v>
      </c>
      <c r="P610" s="56">
        <v>44576</v>
      </c>
      <c r="Q610" s="39">
        <f>RANK(E610,$E$3:$E$1048576)</f>
        <v>607</v>
      </c>
      <c r="R610" s="2">
        <f>VLOOKUP(C610,Quals!$A$25:$C$45,3,FALSE)</f>
        <v>1134</v>
      </c>
      <c r="S610" s="2" t="str">
        <f>IF(OR(AND(G610&gt;=R610,L610&gt;=Quals!$F$3,L610&lt;=Quals!$H$3), OR(AND(H610&gt;=R610,M610&gt;=Quals!$F$3,M610&lt;=Quals!$H$3), OR(AND(I610&gt;=R610,N610&gt;=Quals!$F$3,N610&lt;=Quals!$H$3), OR(AND(J610&gt;=R610,O610&gt;=Quals!$F$3,O610&lt;=Quals!$H$3), OR(AND(K610&gt;=R610,P610&gt;=Quals!$F$3,P610&lt;=Quals!$H$3)))))),"Q","")</f>
        <v/>
      </c>
      <c r="T610" s="1" t="str">
        <f>IF(AND(S610 = "Q", IF(ISNA(VLOOKUP((B610&amp;C610),Autos!C:C,1,FALSE)), "Not in Auto",)),"Check", "No need")</f>
        <v>No need</v>
      </c>
    </row>
    <row r="611" spans="1:20" x14ac:dyDescent="0.2">
      <c r="A611" t="str">
        <f t="shared" si="9"/>
        <v>Isabella SIMONELLIdiscus-throw</v>
      </c>
      <c r="B611" t="s">
        <v>460</v>
      </c>
      <c r="C611" s="5" t="s">
        <v>40</v>
      </c>
      <c r="D611" s="5">
        <v>36914</v>
      </c>
      <c r="E611">
        <v>796</v>
      </c>
      <c r="F611" s="2">
        <v>17</v>
      </c>
      <c r="G611">
        <v>808</v>
      </c>
      <c r="H611">
        <v>795</v>
      </c>
      <c r="I611">
        <v>804</v>
      </c>
      <c r="J611">
        <v>786</v>
      </c>
      <c r="K611">
        <v>778</v>
      </c>
      <c r="L611" s="5">
        <v>44303</v>
      </c>
      <c r="M611" s="5">
        <v>44289</v>
      </c>
      <c r="N611" s="5">
        <v>44316</v>
      </c>
      <c r="O611" s="5">
        <v>44281</v>
      </c>
      <c r="P611" s="56">
        <v>44296</v>
      </c>
      <c r="Q611" s="39">
        <f>RANK(E611,$E$3:$E$1048576)</f>
        <v>609</v>
      </c>
      <c r="R611" s="2">
        <f>VLOOKUP(C611,Quals!$A$25:$C$45,3,FALSE)</f>
        <v>1136</v>
      </c>
      <c r="S611" s="2" t="str">
        <f>IF(OR(AND(G611&gt;=R611,L611&gt;=Quals!$F$3,L611&lt;=Quals!$H$3), OR(AND(H611&gt;=R611,M611&gt;=Quals!$F$3,M611&lt;=Quals!$H$3), OR(AND(I611&gt;=R611,N611&gt;=Quals!$F$3,N611&lt;=Quals!$H$3), OR(AND(J611&gt;=R611,O611&gt;=Quals!$F$3,O611&lt;=Quals!$H$3), OR(AND(K611&gt;=R611,P611&gt;=Quals!$F$3,P611&lt;=Quals!$H$3)))))),"Q","")</f>
        <v/>
      </c>
      <c r="T611" s="1" t="str">
        <f>IF(AND(S611 = "Q", IF(ISNA(VLOOKUP((B611&amp;C611),Autos!C:C,1,FALSE)), "Not in Auto",)),"Check", "No need")</f>
        <v>No need</v>
      </c>
    </row>
    <row r="612" spans="1:20" x14ac:dyDescent="0.2">
      <c r="A612" t="str">
        <f t="shared" si="9"/>
        <v>Renee HARDYhammer-throw</v>
      </c>
      <c r="B612" t="s">
        <v>479</v>
      </c>
      <c r="C612" s="5" t="s">
        <v>42</v>
      </c>
      <c r="D612" s="5">
        <v>37723</v>
      </c>
      <c r="E612">
        <v>796</v>
      </c>
      <c r="F612" s="2">
        <v>11</v>
      </c>
      <c r="G612">
        <v>773</v>
      </c>
      <c r="H612">
        <v>792</v>
      </c>
      <c r="I612">
        <v>772</v>
      </c>
      <c r="J612">
        <v>777</v>
      </c>
      <c r="K612">
        <v>776</v>
      </c>
      <c r="L612" s="5">
        <v>44303</v>
      </c>
      <c r="M612" s="5">
        <v>44605</v>
      </c>
      <c r="N612" s="5">
        <v>44591</v>
      </c>
      <c r="O612" s="5">
        <v>44625</v>
      </c>
      <c r="P612" s="56">
        <v>44604</v>
      </c>
      <c r="Q612" s="39">
        <f>RANK(E612,$E$3:$E$1048576)</f>
        <v>609</v>
      </c>
      <c r="R612" s="2">
        <f>VLOOKUP(C612,Quals!$A$25:$C$45,3,FALSE)</f>
        <v>1134</v>
      </c>
      <c r="S612" s="2" t="str">
        <f>IF(OR(AND(G612&gt;=R612,L612&gt;=Quals!$F$3,L612&lt;=Quals!$H$3), OR(AND(H612&gt;=R612,M612&gt;=Quals!$F$3,M612&lt;=Quals!$H$3), OR(AND(I612&gt;=R612,N612&gt;=Quals!$F$3,N612&lt;=Quals!$H$3), OR(AND(J612&gt;=R612,O612&gt;=Quals!$F$3,O612&lt;=Quals!$H$3), OR(AND(K612&gt;=R612,P612&gt;=Quals!$F$3,P612&lt;=Quals!$H$3)))))),"Q","")</f>
        <v/>
      </c>
      <c r="T612" s="1" t="str">
        <f>IF(AND(S612 = "Q", IF(ISNA(VLOOKUP((B612&amp;C612),Autos!C:C,1,FALSE)), "Not in Auto",)),"Check", "No need")</f>
        <v>No need</v>
      </c>
    </row>
    <row r="613" spans="1:20" x14ac:dyDescent="0.2">
      <c r="A613" t="str">
        <f t="shared" si="9"/>
        <v>Azariah TUALAdiscus-throw</v>
      </c>
      <c r="B613" t="s">
        <v>462</v>
      </c>
      <c r="C613" s="5" t="s">
        <v>40</v>
      </c>
      <c r="D613" s="5">
        <v>44732</v>
      </c>
      <c r="E613">
        <v>788</v>
      </c>
      <c r="F613" s="2">
        <v>18</v>
      </c>
      <c r="G613">
        <v>812</v>
      </c>
      <c r="H613">
        <v>788</v>
      </c>
      <c r="I613">
        <v>766</v>
      </c>
      <c r="J613">
        <v>759</v>
      </c>
      <c r="K613">
        <v>773</v>
      </c>
      <c r="L613" s="5">
        <v>44486</v>
      </c>
      <c r="M613" s="5">
        <v>44590</v>
      </c>
      <c r="N613" s="5">
        <v>44520</v>
      </c>
      <c r="O613" s="5">
        <v>44520</v>
      </c>
      <c r="P613" s="56">
        <v>44569</v>
      </c>
      <c r="Q613" s="39">
        <f>RANK(E613,$E$3:$E$1048576)</f>
        <v>611</v>
      </c>
      <c r="R613" s="2">
        <f>VLOOKUP(C613,Quals!$A$25:$C$45,3,FALSE)</f>
        <v>1136</v>
      </c>
      <c r="S613" s="2" t="str">
        <f>IF(OR(AND(G613&gt;=R613,L613&gt;=Quals!$F$3,L613&lt;=Quals!$H$3), OR(AND(H613&gt;=R613,M613&gt;=Quals!$F$3,M613&lt;=Quals!$H$3), OR(AND(I613&gt;=R613,N613&gt;=Quals!$F$3,N613&lt;=Quals!$H$3), OR(AND(J613&gt;=R613,O613&gt;=Quals!$F$3,O613&lt;=Quals!$H$3), OR(AND(K613&gt;=R613,P613&gt;=Quals!$F$3,P613&lt;=Quals!$H$3)))))),"Q","")</f>
        <v/>
      </c>
      <c r="T613" s="1" t="str">
        <f>IF(AND(S613 = "Q", IF(ISNA(VLOOKUP((B613&amp;C613),Autos!C:C,1,FALSE)), "Not in Auto",)),"Check", "No need")</f>
        <v>No need</v>
      </c>
    </row>
    <row r="614" spans="1:20" x14ac:dyDescent="0.2">
      <c r="A614" t="str">
        <f t="shared" si="9"/>
        <v>Hannah EDWARDShammer-throw</v>
      </c>
      <c r="B614" t="s">
        <v>455</v>
      </c>
      <c r="C614" s="5" t="s">
        <v>42</v>
      </c>
      <c r="D614" s="5">
        <v>44701</v>
      </c>
      <c r="E614">
        <v>788</v>
      </c>
      <c r="F614" s="2">
        <v>12</v>
      </c>
      <c r="G614">
        <v>764</v>
      </c>
      <c r="H614">
        <v>792</v>
      </c>
      <c r="I614">
        <v>792</v>
      </c>
      <c r="J614">
        <v>744</v>
      </c>
      <c r="K614">
        <v>765</v>
      </c>
      <c r="L614" s="5">
        <v>44394</v>
      </c>
      <c r="M614" s="5">
        <v>44463</v>
      </c>
      <c r="N614" s="5">
        <v>44464</v>
      </c>
      <c r="O614" s="5">
        <v>44366</v>
      </c>
      <c r="P614" s="56">
        <v>44301</v>
      </c>
      <c r="Q614" s="39">
        <f>RANK(E614,$E$3:$E$1048576)</f>
        <v>611</v>
      </c>
      <c r="R614" s="2">
        <f>VLOOKUP(C614,Quals!$A$25:$C$45,3,FALSE)</f>
        <v>1134</v>
      </c>
      <c r="S614" s="2" t="str">
        <f>IF(OR(AND(G614&gt;=R614,L614&gt;=Quals!$F$3,L614&lt;=Quals!$H$3), OR(AND(H614&gt;=R614,M614&gt;=Quals!$F$3,M614&lt;=Quals!$H$3), OR(AND(I614&gt;=R614,N614&gt;=Quals!$F$3,N614&lt;=Quals!$H$3), OR(AND(J614&gt;=R614,O614&gt;=Quals!$F$3,O614&lt;=Quals!$H$3), OR(AND(K614&gt;=R614,P614&gt;=Quals!$F$3,P614&lt;=Quals!$H$3)))))),"Q","")</f>
        <v/>
      </c>
      <c r="T614" s="1" t="str">
        <f>IF(AND(S614 = "Q", IF(ISNA(VLOOKUP((B614&amp;C614),Autos!C:C,1,FALSE)), "Not in Auto",)),"Check", "No need")</f>
        <v>No need</v>
      </c>
    </row>
    <row r="615" spans="1:20" x14ac:dyDescent="0.2">
      <c r="A615" t="str">
        <f t="shared" si="9"/>
        <v>Jade PATCHINGjavelin-throw</v>
      </c>
      <c r="B615" t="s">
        <v>999</v>
      </c>
      <c r="C615" s="6" t="s">
        <v>41</v>
      </c>
      <c r="D615" s="5">
        <v>44671</v>
      </c>
      <c r="E615">
        <v>786</v>
      </c>
      <c r="F615" s="2">
        <v>11</v>
      </c>
      <c r="G615">
        <v>796</v>
      </c>
      <c r="H615">
        <v>778</v>
      </c>
      <c r="I615">
        <v>778</v>
      </c>
      <c r="J615">
        <v>769</v>
      </c>
      <c r="K615">
        <v>739</v>
      </c>
      <c r="L615" s="5">
        <v>44611</v>
      </c>
      <c r="M615" s="5">
        <v>44611</v>
      </c>
      <c r="N615" s="5">
        <v>44589</v>
      </c>
      <c r="O615" s="5">
        <v>44603</v>
      </c>
      <c r="P615" s="56">
        <v>44622</v>
      </c>
      <c r="Q615" s="39">
        <f>RANK(E615,$E$3:$E$1048576)</f>
        <v>613</v>
      </c>
      <c r="R615" s="2">
        <f>VLOOKUP(C615,Quals!$A$25:$C$45,3,FALSE)</f>
        <v>1153</v>
      </c>
      <c r="S615" s="2" t="str">
        <f>IF(OR(AND(G615&gt;=R615,L615&gt;=Quals!$F$3,L615&lt;=Quals!$H$3), OR(AND(H615&gt;=R615,M615&gt;=Quals!$F$3,M615&lt;=Quals!$H$3), OR(AND(I615&gt;=R615,N615&gt;=Quals!$F$3,N615&lt;=Quals!$H$3), OR(AND(J615&gt;=R615,O615&gt;=Quals!$F$3,O615&lt;=Quals!$H$3), OR(AND(K615&gt;=R615,P615&gt;=Quals!$F$3,P615&lt;=Quals!$H$3)))))),"Q","")</f>
        <v/>
      </c>
      <c r="T615" s="1" t="str">
        <f>IF(AND(S615 = "Q", IF(ISNA(VLOOKUP((B615&amp;C615),Autos!C:C,1,FALSE)), "Not in Auto",)),"Check", "No need")</f>
        <v>No need</v>
      </c>
    </row>
    <row r="616" spans="1:20" x14ac:dyDescent="0.2">
      <c r="A616" t="str">
        <f t="shared" si="9"/>
        <v>Isabella HIPPELshot-put</v>
      </c>
      <c r="B616" t="s">
        <v>886</v>
      </c>
      <c r="C616" s="6" t="s">
        <v>39</v>
      </c>
      <c r="D616" s="5">
        <v>38000</v>
      </c>
      <c r="E616">
        <v>780</v>
      </c>
      <c r="F616" s="2">
        <v>12</v>
      </c>
      <c r="G616">
        <v>778</v>
      </c>
      <c r="H616">
        <v>768</v>
      </c>
      <c r="I616">
        <v>766</v>
      </c>
      <c r="J616">
        <v>760</v>
      </c>
      <c r="K616">
        <v>750</v>
      </c>
      <c r="L616" s="5">
        <v>44612</v>
      </c>
      <c r="M616" s="5">
        <v>44604</v>
      </c>
      <c r="N616" s="5">
        <v>44582</v>
      </c>
      <c r="O616" s="5">
        <v>44625</v>
      </c>
      <c r="P616" s="56">
        <v>44632</v>
      </c>
      <c r="Q616" s="39">
        <f>RANK(E616,$E$3:$E$1048576)</f>
        <v>614</v>
      </c>
      <c r="R616" s="2">
        <f>VLOOKUP(C616,Quals!$A$25:$C$45,3,FALSE)</f>
        <v>1114</v>
      </c>
      <c r="S616" s="2" t="str">
        <f>IF(OR(AND(G616&gt;=R616,L616&gt;=Quals!$F$3,L616&lt;=Quals!$H$3), OR(AND(H616&gt;=R616,M616&gt;=Quals!$F$3,M616&lt;=Quals!$H$3), OR(AND(I616&gt;=R616,N616&gt;=Quals!$F$3,N616&lt;=Quals!$H$3), OR(AND(J616&gt;=R616,O616&gt;=Quals!$F$3,O616&lt;=Quals!$H$3), OR(AND(K616&gt;=R616,P616&gt;=Quals!$F$3,P616&lt;=Quals!$H$3)))))),"Q","")</f>
        <v/>
      </c>
      <c r="T616" s="1" t="str">
        <f>IF(AND(S616 = "Q", IF(ISNA(VLOOKUP((B616&amp;C616),Autos!C:C,1,FALSE)), "Not in Auto",)),"Check", "No need")</f>
        <v>No need</v>
      </c>
    </row>
    <row r="617" spans="1:20" x14ac:dyDescent="0.2">
      <c r="A617" t="str">
        <f t="shared" si="9"/>
        <v>Xylavene BEALEdiscus-throw</v>
      </c>
      <c r="B617" t="s">
        <v>980</v>
      </c>
      <c r="C617" s="6" t="s">
        <v>40</v>
      </c>
      <c r="D617" s="5">
        <v>38733</v>
      </c>
      <c r="E617">
        <v>777</v>
      </c>
      <c r="F617" s="2">
        <v>19</v>
      </c>
      <c r="G617">
        <v>786</v>
      </c>
      <c r="H617">
        <v>777</v>
      </c>
      <c r="I617">
        <v>765</v>
      </c>
      <c r="J617">
        <v>753</v>
      </c>
      <c r="K617">
        <v>757</v>
      </c>
      <c r="L617" s="5">
        <v>44612</v>
      </c>
      <c r="M617" s="5">
        <v>44304</v>
      </c>
      <c r="N617" s="5">
        <v>44590</v>
      </c>
      <c r="O617" s="5">
        <v>44617</v>
      </c>
      <c r="P617" s="56">
        <v>44302</v>
      </c>
      <c r="Q617" s="39">
        <f>RANK(E617,$E$3:$E$1048576)</f>
        <v>615</v>
      </c>
      <c r="R617" s="2">
        <f>VLOOKUP(C617,Quals!$A$25:$C$45,3,FALSE)</f>
        <v>1136</v>
      </c>
      <c r="S617" s="2" t="str">
        <f>IF(OR(AND(G617&gt;=R617,L617&gt;=Quals!$F$3,L617&lt;=Quals!$H$3), OR(AND(H617&gt;=R617,M617&gt;=Quals!$F$3,M617&lt;=Quals!$H$3), OR(AND(I617&gt;=R617,N617&gt;=Quals!$F$3,N617&lt;=Quals!$H$3), OR(AND(J617&gt;=R617,O617&gt;=Quals!$F$3,O617&lt;=Quals!$H$3), OR(AND(K617&gt;=R617,P617&gt;=Quals!$F$3,P617&lt;=Quals!$H$3)))))),"Q","")</f>
        <v/>
      </c>
      <c r="T617" s="1" t="str">
        <f>IF(AND(S617 = "Q", IF(ISNA(VLOOKUP((B617&amp;C617),Autos!C:C,1,FALSE)), "Not in Auto",)),"Check", "No need")</f>
        <v>No need</v>
      </c>
    </row>
    <row r="618" spans="1:20" x14ac:dyDescent="0.2">
      <c r="A618" t="str">
        <f t="shared" si="9"/>
        <v>Tahlee FERGUSONshot-put</v>
      </c>
      <c r="B618" t="s">
        <v>472</v>
      </c>
      <c r="C618" s="5" t="s">
        <v>39</v>
      </c>
      <c r="D618" s="5">
        <v>37823</v>
      </c>
      <c r="E618">
        <v>774</v>
      </c>
      <c r="F618" s="2">
        <v>13</v>
      </c>
      <c r="G618">
        <v>786</v>
      </c>
      <c r="H618">
        <v>763</v>
      </c>
      <c r="I618">
        <v>768</v>
      </c>
      <c r="J618">
        <v>740</v>
      </c>
      <c r="K618">
        <v>739</v>
      </c>
      <c r="L618" s="5">
        <v>44625</v>
      </c>
      <c r="M618" s="5">
        <v>44625</v>
      </c>
      <c r="N618" s="5">
        <v>44299</v>
      </c>
      <c r="O618" s="5">
        <v>44280</v>
      </c>
      <c r="P618" s="56">
        <v>44303</v>
      </c>
      <c r="Q618" s="39">
        <f>RANK(E618,$E$3:$E$1048576)</f>
        <v>616</v>
      </c>
      <c r="R618" s="2">
        <f>VLOOKUP(C618,Quals!$A$25:$C$45,3,FALSE)</f>
        <v>1114</v>
      </c>
      <c r="S618" s="2" t="str">
        <f>IF(OR(AND(G618&gt;=R618,L618&gt;=Quals!$F$3,L618&lt;=Quals!$H$3), OR(AND(H618&gt;=R618,M618&gt;=Quals!$F$3,M618&lt;=Quals!$H$3), OR(AND(I618&gt;=R618,N618&gt;=Quals!$F$3,N618&lt;=Quals!$H$3), OR(AND(J618&gt;=R618,O618&gt;=Quals!$F$3,O618&lt;=Quals!$H$3), OR(AND(K618&gt;=R618,P618&gt;=Quals!$F$3,P618&lt;=Quals!$H$3)))))),"Q","")</f>
        <v/>
      </c>
      <c r="T618" s="1" t="str">
        <f>IF(AND(S618 = "Q", IF(ISNA(VLOOKUP((B618&amp;C618),Autos!C:C,1,FALSE)), "Not in Auto",)),"Check", "No need")</f>
        <v>No need</v>
      </c>
    </row>
    <row r="619" spans="1:20" x14ac:dyDescent="0.2">
      <c r="A619" t="str">
        <f t="shared" si="9"/>
        <v>Rebecca LODGEshot-put</v>
      </c>
      <c r="B619" t="s">
        <v>909</v>
      </c>
      <c r="C619" s="5" t="s">
        <v>39</v>
      </c>
      <c r="D619" s="5">
        <v>34418</v>
      </c>
      <c r="E619">
        <v>768</v>
      </c>
      <c r="F619" s="2">
        <v>14</v>
      </c>
      <c r="G619">
        <v>789</v>
      </c>
      <c r="H619">
        <v>744</v>
      </c>
      <c r="I619">
        <v>746</v>
      </c>
      <c r="J619">
        <v>742</v>
      </c>
      <c r="K619">
        <v>739</v>
      </c>
      <c r="L619" s="5">
        <v>44612</v>
      </c>
      <c r="M619" s="5">
        <v>44276</v>
      </c>
      <c r="N619" s="5">
        <v>44625</v>
      </c>
      <c r="O619" s="5">
        <v>44576</v>
      </c>
      <c r="P619" s="56">
        <v>44632</v>
      </c>
      <c r="Q619" s="39">
        <f>RANK(E619,$E$3:$E$1048576)</f>
        <v>617</v>
      </c>
      <c r="R619" s="2">
        <f>VLOOKUP(C619,Quals!$A$25:$C$45,3,FALSE)</f>
        <v>1114</v>
      </c>
      <c r="S619" s="2" t="str">
        <f>IF(OR(AND(G619&gt;=R619,L619&gt;=Quals!$F$3,L619&lt;=Quals!$H$3), OR(AND(H619&gt;=R619,M619&gt;=Quals!$F$3,M619&lt;=Quals!$H$3), OR(AND(I619&gt;=R619,N619&gt;=Quals!$F$3,N619&lt;=Quals!$H$3), OR(AND(J619&gt;=R619,O619&gt;=Quals!$F$3,O619&lt;=Quals!$H$3), OR(AND(K619&gt;=R619,P619&gt;=Quals!$F$3,P619&lt;=Quals!$H$3)))))),"Q","")</f>
        <v/>
      </c>
      <c r="T619" s="1" t="str">
        <f>IF(AND(S619 = "Q", IF(ISNA(VLOOKUP((B619&amp;C619),Autos!C:C,1,FALSE)), "Not in Auto",)),"Check", "No need")</f>
        <v>No need</v>
      </c>
    </row>
    <row r="620" spans="1:20" x14ac:dyDescent="0.2">
      <c r="A620" t="str">
        <f t="shared" si="9"/>
        <v>Sina WILDRAUTshot-put</v>
      </c>
      <c r="B620" t="s">
        <v>459</v>
      </c>
      <c r="C620" s="5" t="s">
        <v>39</v>
      </c>
      <c r="D620" s="5">
        <v>36466</v>
      </c>
      <c r="E620">
        <v>767</v>
      </c>
      <c r="F620" s="2">
        <v>15</v>
      </c>
      <c r="G620">
        <v>806</v>
      </c>
      <c r="H620">
        <v>752</v>
      </c>
      <c r="I620">
        <v>749</v>
      </c>
      <c r="J620">
        <v>739</v>
      </c>
      <c r="K620">
        <v>734</v>
      </c>
      <c r="L620" s="5">
        <v>44548</v>
      </c>
      <c r="M620" s="5">
        <v>44590</v>
      </c>
      <c r="N620" s="5">
        <v>44507</v>
      </c>
      <c r="O620" s="5">
        <v>44310</v>
      </c>
      <c r="P620" s="56">
        <v>44611</v>
      </c>
      <c r="Q620" s="39">
        <f>RANK(E620,$E$3:$E$1048576)</f>
        <v>618</v>
      </c>
      <c r="R620" s="2">
        <f>VLOOKUP(C620,Quals!$A$25:$C$45,3,FALSE)</f>
        <v>1114</v>
      </c>
      <c r="S620" s="2" t="str">
        <f>IF(OR(AND(G620&gt;=R620,L620&gt;=Quals!$F$3,L620&lt;=Quals!$H$3), OR(AND(H620&gt;=R620,M620&gt;=Quals!$F$3,M620&lt;=Quals!$H$3), OR(AND(I620&gt;=R620,N620&gt;=Quals!$F$3,N620&lt;=Quals!$H$3), OR(AND(J620&gt;=R620,O620&gt;=Quals!$F$3,O620&lt;=Quals!$H$3), OR(AND(K620&gt;=R620,P620&gt;=Quals!$F$3,P620&lt;=Quals!$H$3)))))),"Q","")</f>
        <v/>
      </c>
      <c r="T620" s="1" t="str">
        <f>IF(AND(S620 = "Q", IF(ISNA(VLOOKUP((B620&amp;C620),Autos!C:C,1,FALSE)), "Not in Auto",)),"Check", "No need")</f>
        <v>No need</v>
      </c>
    </row>
    <row r="621" spans="1:20" x14ac:dyDescent="0.2">
      <c r="A621" t="str">
        <f t="shared" si="9"/>
        <v>Tori WESTshot-put</v>
      </c>
      <c r="B621" t="s">
        <v>473</v>
      </c>
      <c r="C621" s="5" t="s">
        <v>39</v>
      </c>
      <c r="D621" s="5">
        <v>34986</v>
      </c>
      <c r="E621">
        <v>761</v>
      </c>
      <c r="F621" s="2">
        <v>16</v>
      </c>
      <c r="G621">
        <v>782</v>
      </c>
      <c r="H621">
        <v>752</v>
      </c>
      <c r="I621">
        <v>749</v>
      </c>
      <c r="J621">
        <v>760</v>
      </c>
      <c r="K621">
        <v>736</v>
      </c>
      <c r="L621" s="5">
        <v>44365</v>
      </c>
      <c r="M621" s="5">
        <v>44611</v>
      </c>
      <c r="N621" s="5">
        <v>44546</v>
      </c>
      <c r="O621" s="5">
        <v>44576</v>
      </c>
      <c r="P621" s="56">
        <v>43642</v>
      </c>
      <c r="Q621" s="39">
        <f>RANK(E621,$E$3:$E$1048576)</f>
        <v>619</v>
      </c>
      <c r="R621" s="2">
        <f>VLOOKUP(C621,Quals!$A$25:$C$45,3,FALSE)</f>
        <v>1114</v>
      </c>
      <c r="S621" s="2" t="str">
        <f>IF(OR(AND(G621&gt;=R621,L621&gt;=Quals!$F$3,L621&lt;=Quals!$H$3), OR(AND(H621&gt;=R621,M621&gt;=Quals!$F$3,M621&lt;=Quals!$H$3), OR(AND(I621&gt;=R621,N621&gt;=Quals!$F$3,N621&lt;=Quals!$H$3), OR(AND(J621&gt;=R621,O621&gt;=Quals!$F$3,O621&lt;=Quals!$H$3), OR(AND(K621&gt;=R621,P621&gt;=Quals!$F$3,P621&lt;=Quals!$H$3)))))),"Q","")</f>
        <v/>
      </c>
      <c r="T621" s="1" t="str">
        <f>IF(AND(S621 = "Q", IF(ISNA(VLOOKUP((B621&amp;C621),Autos!C:C,1,FALSE)), "Not in Auto",)),"Check", "No need")</f>
        <v>No need</v>
      </c>
    </row>
    <row r="622" spans="1:20" x14ac:dyDescent="0.2">
      <c r="A622" t="str">
        <f t="shared" si="9"/>
        <v>Alyssa KAPRANOVshot-put</v>
      </c>
      <c r="B622" t="s">
        <v>986</v>
      </c>
      <c r="C622" s="5" t="s">
        <v>39</v>
      </c>
      <c r="D622" s="5">
        <v>44640</v>
      </c>
      <c r="E622">
        <v>754</v>
      </c>
      <c r="F622" s="2">
        <v>17</v>
      </c>
      <c r="G622">
        <v>755</v>
      </c>
      <c r="H622">
        <v>742</v>
      </c>
      <c r="I622">
        <v>739</v>
      </c>
      <c r="J622">
        <v>744</v>
      </c>
      <c r="K622">
        <v>716</v>
      </c>
      <c r="L622" s="5">
        <v>44611</v>
      </c>
      <c r="M622" s="5">
        <v>44612</v>
      </c>
      <c r="N622" s="5">
        <v>44625</v>
      </c>
      <c r="O622" s="5">
        <v>44625</v>
      </c>
      <c r="P622" s="56">
        <v>44601</v>
      </c>
      <c r="Q622" s="39">
        <f>RANK(E622,$E$3:$E$1048576)</f>
        <v>620</v>
      </c>
      <c r="R622" s="2">
        <f>VLOOKUP(C622,Quals!$A$25:$C$45,3,FALSE)</f>
        <v>1114</v>
      </c>
      <c r="S622" s="2" t="str">
        <f>IF(OR(AND(G622&gt;=R622,L622&gt;=Quals!$F$3,L622&lt;=Quals!$H$3), OR(AND(H622&gt;=R622,M622&gt;=Quals!$F$3,M622&lt;=Quals!$H$3), OR(AND(I622&gt;=R622,N622&gt;=Quals!$F$3,N622&lt;=Quals!$H$3), OR(AND(J622&gt;=R622,O622&gt;=Quals!$F$3,O622&lt;=Quals!$H$3), OR(AND(K622&gt;=R622,P622&gt;=Quals!$F$3,P622&lt;=Quals!$H$3)))))),"Q","")</f>
        <v/>
      </c>
      <c r="T622" s="1" t="str">
        <f>IF(AND(S622 = "Q", IF(ISNA(VLOOKUP((B622&amp;C622),Autos!C:C,1,FALSE)), "Not in Auto",)),"Check", "No need")</f>
        <v>No need</v>
      </c>
    </row>
    <row r="623" spans="1:20" x14ac:dyDescent="0.2">
      <c r="A623" t="str">
        <f t="shared" si="9"/>
        <v/>
      </c>
      <c r="C623" s="5"/>
      <c r="L623" s="5"/>
      <c r="M623" s="5"/>
      <c r="N623" s="5"/>
      <c r="O623" s="5"/>
      <c r="P623" s="56"/>
      <c r="Q623" s="39" t="e">
        <f>RANK(E623,$E$3:$E$1048576)</f>
        <v>#N/A</v>
      </c>
      <c r="R623" s="2" t="e">
        <f>VLOOKUP(C623,Quals!$A$25:$C$45,3,FALSE)</f>
        <v>#N/A</v>
      </c>
      <c r="S623" s="2" t="e">
        <f>IF(OR(AND(G623&gt;=R623,L623&gt;=Quals!$F$3,L623&lt;=Quals!$H$3), OR(AND(H623&gt;=R623,M623&gt;=Quals!$F$3,M623&lt;=Quals!$H$3), OR(AND(I623&gt;=R623,N623&gt;=Quals!$F$3,N623&lt;=Quals!$H$3), OR(AND(J623&gt;=R623,O623&gt;=Quals!$F$3,O623&lt;=Quals!$H$3), OR(AND(K623&gt;=R623,P623&gt;=Quals!$F$3,P623&lt;=Quals!$H$3)))))),"Q","")</f>
        <v>#N/A</v>
      </c>
      <c r="T623" s="1" t="e">
        <f>IF(AND(S623 = "Q", IF(ISNA(VLOOKUP((B623&amp;C623),Autos!C:C,1,FALSE)), "Not in Auto",)),"Check", "No need")</f>
        <v>#N/A</v>
      </c>
    </row>
    <row r="624" spans="1:20" x14ac:dyDescent="0.2">
      <c r="A624" t="str">
        <f t="shared" si="9"/>
        <v/>
      </c>
      <c r="C624" s="5"/>
      <c r="L624" s="5"/>
      <c r="M624" s="5"/>
      <c r="N624" s="5"/>
      <c r="O624" s="5"/>
      <c r="P624" s="56"/>
      <c r="Q624" s="39" t="e">
        <f>RANK(E624,$E$3:$E$1048576)</f>
        <v>#N/A</v>
      </c>
      <c r="R624" s="2" t="e">
        <f>VLOOKUP(C624,Quals!$A$25:$C$45,3,FALSE)</f>
        <v>#N/A</v>
      </c>
      <c r="S624" s="2" t="e">
        <f>IF(OR(AND(G624&gt;=R624,L624&gt;=Quals!$F$3,L624&lt;=Quals!$H$3), OR(AND(H624&gt;=R624,M624&gt;=Quals!$F$3,M624&lt;=Quals!$H$3), OR(AND(I624&gt;=R624,N624&gt;=Quals!$F$3,N624&lt;=Quals!$H$3), OR(AND(J624&gt;=R624,O624&gt;=Quals!$F$3,O624&lt;=Quals!$H$3), OR(AND(K624&gt;=R624,P624&gt;=Quals!$F$3,P624&lt;=Quals!$H$3)))))),"Q","")</f>
        <v>#N/A</v>
      </c>
      <c r="T624" s="1" t="e">
        <f>IF(AND(S624 = "Q", IF(ISNA(VLOOKUP((B624&amp;C624),Autos!C:C,1,FALSE)), "Not in Auto",)),"Check", "No need")</f>
        <v>#N/A</v>
      </c>
    </row>
    <row r="625" spans="1:20" x14ac:dyDescent="0.2">
      <c r="A625" t="str">
        <f t="shared" si="9"/>
        <v/>
      </c>
      <c r="C625" s="5"/>
      <c r="L625" s="5"/>
      <c r="M625" s="5"/>
      <c r="N625" s="5"/>
      <c r="O625" s="5"/>
      <c r="P625" s="56"/>
      <c r="Q625" s="39" t="e">
        <f>RANK(E625,$E$3:$E$1048576)</f>
        <v>#N/A</v>
      </c>
      <c r="R625" s="2" t="e">
        <f>VLOOKUP(C625,Quals!$A$25:$C$45,3,FALSE)</f>
        <v>#N/A</v>
      </c>
      <c r="S625" s="2" t="e">
        <f>IF(OR(AND(G625&gt;=R625,L625&gt;=Quals!$F$3,L625&lt;=Quals!$H$3), OR(AND(H625&gt;=R625,M625&gt;=Quals!$F$3,M625&lt;=Quals!$H$3), OR(AND(I625&gt;=R625,N625&gt;=Quals!$F$3,N625&lt;=Quals!$H$3), OR(AND(J625&gt;=R625,O625&gt;=Quals!$F$3,O625&lt;=Quals!$H$3), OR(AND(K625&gt;=R625,P625&gt;=Quals!$F$3,P625&lt;=Quals!$H$3)))))),"Q","")</f>
        <v>#N/A</v>
      </c>
      <c r="T625" s="1" t="e">
        <f>IF(AND(S625 = "Q", IF(ISNA(VLOOKUP((B625&amp;C625),Autos!C:C,1,FALSE)), "Not in Auto",)),"Check", "No need")</f>
        <v>#N/A</v>
      </c>
    </row>
    <row r="626" spans="1:20" x14ac:dyDescent="0.2">
      <c r="A626" t="str">
        <f t="shared" si="9"/>
        <v/>
      </c>
      <c r="C626" s="5"/>
      <c r="L626" s="5"/>
      <c r="M626" s="5"/>
      <c r="N626" s="5"/>
      <c r="O626" s="5"/>
      <c r="P626" s="56"/>
      <c r="Q626" s="39" t="e">
        <f>RANK(E626,$E$3:$E$1048576)</f>
        <v>#N/A</v>
      </c>
      <c r="R626" s="2" t="e">
        <f>VLOOKUP(C626,Quals!$A$25:$C$45,3,FALSE)</f>
        <v>#N/A</v>
      </c>
      <c r="S626" s="2" t="e">
        <f>IF(OR(AND(G626&gt;=R626,L626&gt;=Quals!$F$3,L626&lt;=Quals!$H$3), OR(AND(H626&gt;=R626,M626&gt;=Quals!$F$3,M626&lt;=Quals!$H$3), OR(AND(I626&gt;=R626,N626&gt;=Quals!$F$3,N626&lt;=Quals!$H$3), OR(AND(J626&gt;=R626,O626&gt;=Quals!$F$3,O626&lt;=Quals!$H$3), OR(AND(K626&gt;=R626,P626&gt;=Quals!$F$3,P626&lt;=Quals!$H$3)))))),"Q","")</f>
        <v>#N/A</v>
      </c>
      <c r="T626" s="1" t="e">
        <f>IF(AND(S626 = "Q", IF(ISNA(VLOOKUP((B626&amp;C626),Autos!C:C,1,FALSE)), "Not in Auto",)),"Check", "No need")</f>
        <v>#N/A</v>
      </c>
    </row>
    <row r="627" spans="1:20" x14ac:dyDescent="0.2">
      <c r="A627" t="str">
        <f t="shared" si="9"/>
        <v/>
      </c>
      <c r="C627" s="5"/>
      <c r="L627" s="5"/>
      <c r="M627" s="5"/>
      <c r="N627" s="5"/>
      <c r="O627" s="5"/>
      <c r="P627" s="56"/>
      <c r="Q627" s="39" t="e">
        <f>RANK(E627,$E$3:$E$1048576)</f>
        <v>#N/A</v>
      </c>
      <c r="R627" s="2" t="e">
        <f>VLOOKUP(C627,Quals!$A$25:$C$45,3,FALSE)</f>
        <v>#N/A</v>
      </c>
      <c r="S627" s="2" t="e">
        <f>IF(OR(AND(G627&gt;=R627,L627&gt;=Quals!$F$3,L627&lt;=Quals!$H$3), OR(AND(H627&gt;=R627,M627&gt;=Quals!$F$3,M627&lt;=Quals!$H$3), OR(AND(I627&gt;=R627,N627&gt;=Quals!$F$3,N627&lt;=Quals!$H$3), OR(AND(J627&gt;=R627,O627&gt;=Quals!$F$3,O627&lt;=Quals!$H$3), OR(AND(K627&gt;=R627,P627&gt;=Quals!$F$3,P627&lt;=Quals!$H$3)))))),"Q","")</f>
        <v>#N/A</v>
      </c>
      <c r="T627" s="1" t="e">
        <f>IF(AND(S627 = "Q", IF(ISNA(VLOOKUP((B627&amp;C627),Autos!C:C,1,FALSE)), "Not in Auto",)),"Check", "No need")</f>
        <v>#N/A</v>
      </c>
    </row>
    <row r="628" spans="1:20" x14ac:dyDescent="0.2">
      <c r="A628" t="str">
        <f t="shared" ref="A628:A643" si="10">B630&amp;C630</f>
        <v/>
      </c>
      <c r="C628" s="5"/>
      <c r="L628" s="5"/>
      <c r="M628" s="5"/>
      <c r="N628" s="5"/>
      <c r="O628" s="5"/>
      <c r="P628" s="56"/>
      <c r="Q628" s="39" t="e">
        <f>RANK(E628,$E$3:$E$1048576)</f>
        <v>#N/A</v>
      </c>
      <c r="R628" s="2" t="e">
        <f>VLOOKUP(C628,Quals!$A$25:$C$45,3,FALSE)</f>
        <v>#N/A</v>
      </c>
      <c r="S628" s="2" t="e">
        <f>IF(OR(AND(G628&gt;=R628,L628&gt;=Quals!$F$3,L628&lt;=Quals!$H$3), OR(AND(H628&gt;=R628,M628&gt;=Quals!$F$3,M628&lt;=Quals!$H$3), OR(AND(I628&gt;=R628,N628&gt;=Quals!$F$3,N628&lt;=Quals!$H$3), OR(AND(J628&gt;=R628,O628&gt;=Quals!$F$3,O628&lt;=Quals!$H$3), OR(AND(K628&gt;=R628,P628&gt;=Quals!$F$3,P628&lt;=Quals!$H$3)))))),"Q","")</f>
        <v>#N/A</v>
      </c>
      <c r="T628" s="1" t="e">
        <f>IF(AND(S628 = "Q", IF(ISNA(VLOOKUP((B628&amp;C628),Autos!C:C,1,FALSE)), "Not in Auto",)),"Check", "No need")</f>
        <v>#N/A</v>
      </c>
    </row>
    <row r="629" spans="1:20" x14ac:dyDescent="0.2">
      <c r="A629" t="str">
        <f t="shared" si="10"/>
        <v/>
      </c>
      <c r="C629" s="5"/>
      <c r="L629" s="5"/>
      <c r="M629" s="5"/>
      <c r="N629" s="5"/>
      <c r="O629" s="5"/>
      <c r="P629" s="56"/>
      <c r="Q629" s="39" t="e">
        <f>RANK(E629,$E$3:$E$1048576)</f>
        <v>#N/A</v>
      </c>
      <c r="R629" s="2" t="e">
        <f>VLOOKUP(C629,Quals!$A$25:$C$45,3,FALSE)</f>
        <v>#N/A</v>
      </c>
      <c r="S629" s="2" t="e">
        <f>IF(OR(AND(G629&gt;=R629,L629&gt;=Quals!$F$3,L629&lt;=Quals!$H$3), OR(AND(H629&gt;=R629,M629&gt;=Quals!$F$3,M629&lt;=Quals!$H$3), OR(AND(I629&gt;=R629,N629&gt;=Quals!$F$3,N629&lt;=Quals!$H$3), OR(AND(J629&gt;=R629,O629&gt;=Quals!$F$3,O629&lt;=Quals!$H$3), OR(AND(K629&gt;=R629,P629&gt;=Quals!$F$3,P629&lt;=Quals!$H$3)))))),"Q","")</f>
        <v>#N/A</v>
      </c>
      <c r="T629" s="1" t="e">
        <f>IF(AND(S629 = "Q", IF(ISNA(VLOOKUP((B629&amp;C629),Autos!C:C,1,FALSE)), "Not in Auto",)),"Check", "No need")</f>
        <v>#N/A</v>
      </c>
    </row>
    <row r="630" spans="1:20" x14ac:dyDescent="0.2">
      <c r="A630" t="str">
        <f t="shared" si="10"/>
        <v/>
      </c>
      <c r="C630" s="5"/>
      <c r="L630" s="5"/>
      <c r="M630" s="5"/>
      <c r="N630" s="5"/>
      <c r="O630" s="5"/>
      <c r="P630" s="56"/>
      <c r="Q630" s="39" t="e">
        <f>RANK(E630,$E$3:$E$1048576)</f>
        <v>#N/A</v>
      </c>
      <c r="R630" s="2" t="e">
        <f>VLOOKUP(C630,Quals!$A$25:$C$45,3,FALSE)</f>
        <v>#N/A</v>
      </c>
      <c r="S630" s="2" t="e">
        <f>IF(OR(AND(G630&gt;=R630,L630&gt;=Quals!$F$3,L630&lt;=Quals!$H$3), OR(AND(H630&gt;=R630,M630&gt;=Quals!$F$3,M630&lt;=Quals!$H$3), OR(AND(I630&gt;=R630,N630&gt;=Quals!$F$3,N630&lt;=Quals!$H$3), OR(AND(J630&gt;=R630,O630&gt;=Quals!$F$3,O630&lt;=Quals!$H$3), OR(AND(K630&gt;=R630,P630&gt;=Quals!$F$3,P630&lt;=Quals!$H$3)))))),"Q","")</f>
        <v>#N/A</v>
      </c>
      <c r="T630" s="1" t="e">
        <f>IF(AND(S630 = "Q", IF(ISNA(VLOOKUP((B630&amp;C630),Autos!C:C,1,FALSE)), "Not in Auto",)),"Check", "No need")</f>
        <v>#N/A</v>
      </c>
    </row>
    <row r="631" spans="1:20" x14ac:dyDescent="0.2">
      <c r="A631" t="str">
        <f t="shared" si="10"/>
        <v/>
      </c>
      <c r="L631" s="5"/>
      <c r="M631" s="5"/>
      <c r="Q631" s="39"/>
      <c r="T631" s="1"/>
    </row>
    <row r="632" spans="1:20" x14ac:dyDescent="0.2">
      <c r="A632" t="str">
        <f t="shared" si="10"/>
        <v/>
      </c>
      <c r="L632" s="5"/>
      <c r="M632" s="5"/>
      <c r="Q632" s="39"/>
      <c r="T632" s="1"/>
    </row>
    <row r="633" spans="1:20" x14ac:dyDescent="0.2">
      <c r="A633" t="str">
        <f t="shared" si="10"/>
        <v/>
      </c>
      <c r="L633" s="5"/>
      <c r="M633" s="5"/>
      <c r="Q633" s="39"/>
      <c r="T633" s="1"/>
    </row>
    <row r="634" spans="1:20" x14ac:dyDescent="0.2">
      <c r="A634" t="str">
        <f t="shared" si="10"/>
        <v/>
      </c>
      <c r="L634" s="5"/>
      <c r="M634" s="5"/>
      <c r="Q634" s="39"/>
      <c r="T634" s="1"/>
    </row>
    <row r="635" spans="1:20" x14ac:dyDescent="0.2">
      <c r="A635" t="str">
        <f t="shared" si="10"/>
        <v/>
      </c>
      <c r="L635" s="5"/>
      <c r="M635" s="5"/>
      <c r="Q635" s="39"/>
      <c r="T635" s="1"/>
    </row>
    <row r="636" spans="1:20" x14ac:dyDescent="0.2">
      <c r="A636" t="str">
        <f t="shared" si="10"/>
        <v/>
      </c>
      <c r="L636" s="5"/>
      <c r="M636" s="5"/>
      <c r="Q636" s="39"/>
      <c r="T636" s="1"/>
    </row>
    <row r="637" spans="1:20" x14ac:dyDescent="0.2">
      <c r="A637" t="str">
        <f t="shared" si="10"/>
        <v/>
      </c>
      <c r="L637" s="5"/>
      <c r="M637" s="5"/>
      <c r="Q637" s="39"/>
      <c r="T637" s="1"/>
    </row>
    <row r="638" spans="1:20" x14ac:dyDescent="0.2">
      <c r="A638" t="str">
        <f t="shared" si="10"/>
        <v/>
      </c>
      <c r="L638" s="5"/>
      <c r="M638" s="5"/>
      <c r="Q638" s="39"/>
      <c r="T638" s="1"/>
    </row>
    <row r="639" spans="1:20" x14ac:dyDescent="0.2">
      <c r="A639" t="str">
        <f t="shared" si="10"/>
        <v/>
      </c>
      <c r="L639" s="5"/>
      <c r="M639" s="5"/>
      <c r="Q639" s="39"/>
      <c r="T639" s="1"/>
    </row>
    <row r="640" spans="1:20" x14ac:dyDescent="0.2">
      <c r="A640" t="str">
        <f t="shared" si="10"/>
        <v/>
      </c>
      <c r="L640" s="5"/>
      <c r="M640" s="5"/>
      <c r="Q640" s="39"/>
      <c r="T640" s="1"/>
    </row>
    <row r="641" spans="1:20" x14ac:dyDescent="0.2">
      <c r="A641" t="str">
        <f t="shared" si="10"/>
        <v/>
      </c>
      <c r="L641" s="5"/>
      <c r="M641" s="5"/>
      <c r="Q641" s="39"/>
      <c r="T641" s="1"/>
    </row>
    <row r="642" spans="1:20" x14ac:dyDescent="0.2">
      <c r="A642" t="str">
        <f t="shared" si="10"/>
        <v/>
      </c>
      <c r="L642" s="5"/>
      <c r="M642" s="5"/>
      <c r="Q642" s="39"/>
      <c r="T642" s="1"/>
    </row>
    <row r="643" spans="1:20" x14ac:dyDescent="0.2">
      <c r="A643" t="str">
        <f t="shared" si="10"/>
        <v/>
      </c>
      <c r="L643" s="5"/>
      <c r="M643" s="5"/>
      <c r="Q643" s="39"/>
      <c r="T643" s="1"/>
    </row>
    <row r="644" spans="1:20" x14ac:dyDescent="0.2">
      <c r="A644" t="str">
        <f t="shared" ref="A644:A707" si="11">B646&amp;C646</f>
        <v/>
      </c>
      <c r="L644" s="5"/>
      <c r="M644" s="5"/>
      <c r="Q644" s="39"/>
      <c r="T644" s="1"/>
    </row>
    <row r="645" spans="1:20" x14ac:dyDescent="0.2">
      <c r="A645" t="str">
        <f t="shared" si="11"/>
        <v/>
      </c>
      <c r="L645" s="5"/>
      <c r="M645" s="5"/>
      <c r="Q645" s="39"/>
      <c r="T645" s="1"/>
    </row>
    <row r="646" spans="1:20" x14ac:dyDescent="0.2">
      <c r="A646" t="str">
        <f t="shared" si="11"/>
        <v/>
      </c>
      <c r="L646" s="5"/>
      <c r="M646" s="5"/>
      <c r="Q646" s="39"/>
      <c r="T646" s="1"/>
    </row>
    <row r="647" spans="1:20" x14ac:dyDescent="0.2">
      <c r="A647" t="str">
        <f t="shared" si="11"/>
        <v/>
      </c>
      <c r="L647" s="5"/>
      <c r="M647" s="5"/>
      <c r="Q647" s="39"/>
      <c r="T647" s="1"/>
    </row>
    <row r="648" spans="1:20" x14ac:dyDescent="0.2">
      <c r="A648" t="str">
        <f t="shared" si="11"/>
        <v/>
      </c>
      <c r="L648" s="5"/>
      <c r="M648" s="5"/>
      <c r="Q648" s="39"/>
      <c r="T648" s="1"/>
    </row>
    <row r="649" spans="1:20" x14ac:dyDescent="0.2">
      <c r="A649" t="str">
        <f t="shared" si="11"/>
        <v/>
      </c>
      <c r="L649" s="5"/>
      <c r="M649" s="5"/>
      <c r="Q649" s="39"/>
      <c r="T649" s="1"/>
    </row>
    <row r="650" spans="1:20" x14ac:dyDescent="0.2">
      <c r="A650" t="str">
        <f t="shared" si="11"/>
        <v/>
      </c>
      <c r="L650" s="5"/>
      <c r="M650" s="5"/>
      <c r="Q650" s="39"/>
      <c r="T650" s="1"/>
    </row>
    <row r="651" spans="1:20" x14ac:dyDescent="0.2">
      <c r="A651" t="str">
        <f t="shared" si="11"/>
        <v/>
      </c>
      <c r="Q651" s="39"/>
      <c r="T651" s="1"/>
    </row>
    <row r="652" spans="1:20" x14ac:dyDescent="0.2">
      <c r="A652" t="str">
        <f t="shared" si="11"/>
        <v/>
      </c>
      <c r="Q652" s="39"/>
      <c r="T652" s="1"/>
    </row>
    <row r="653" spans="1:20" x14ac:dyDescent="0.2">
      <c r="A653" t="str">
        <f t="shared" si="11"/>
        <v/>
      </c>
      <c r="Q653" s="39"/>
      <c r="T653" s="1"/>
    </row>
    <row r="654" spans="1:20" x14ac:dyDescent="0.2">
      <c r="A654" t="str">
        <f t="shared" si="11"/>
        <v/>
      </c>
      <c r="Q654" s="39"/>
      <c r="T654" s="1"/>
    </row>
    <row r="655" spans="1:20" x14ac:dyDescent="0.2">
      <c r="A655" t="str">
        <f t="shared" si="11"/>
        <v/>
      </c>
      <c r="Q655" s="39"/>
      <c r="T655" s="1"/>
    </row>
    <row r="656" spans="1:20" x14ac:dyDescent="0.2">
      <c r="A656" t="str">
        <f t="shared" si="11"/>
        <v/>
      </c>
      <c r="Q656" s="39"/>
      <c r="T656" s="1"/>
    </row>
    <row r="657" spans="1:20" x14ac:dyDescent="0.2">
      <c r="A657" t="str">
        <f t="shared" si="11"/>
        <v/>
      </c>
      <c r="Q657" s="39"/>
      <c r="T657" s="1"/>
    </row>
    <row r="658" spans="1:20" x14ac:dyDescent="0.2">
      <c r="A658" t="str">
        <f t="shared" si="11"/>
        <v/>
      </c>
      <c r="Q658" s="39"/>
      <c r="T658" s="1"/>
    </row>
    <row r="659" spans="1:20" x14ac:dyDescent="0.2">
      <c r="A659" t="str">
        <f t="shared" si="11"/>
        <v/>
      </c>
      <c r="Q659" s="39"/>
      <c r="T659" s="1"/>
    </row>
    <row r="660" spans="1:20" x14ac:dyDescent="0.2">
      <c r="A660" t="str">
        <f t="shared" si="11"/>
        <v/>
      </c>
      <c r="Q660" s="39"/>
      <c r="T660" s="1"/>
    </row>
    <row r="661" spans="1:20" x14ac:dyDescent="0.2">
      <c r="A661" t="str">
        <f t="shared" si="11"/>
        <v/>
      </c>
      <c r="Q661" s="39"/>
      <c r="T661" s="1"/>
    </row>
    <row r="662" spans="1:20" x14ac:dyDescent="0.2">
      <c r="A662" t="str">
        <f t="shared" si="11"/>
        <v/>
      </c>
      <c r="Q662" s="39"/>
      <c r="T662" s="1"/>
    </row>
    <row r="663" spans="1:20" x14ac:dyDescent="0.2">
      <c r="A663" t="str">
        <f t="shared" si="11"/>
        <v/>
      </c>
      <c r="Q663" s="39"/>
      <c r="T663" s="1"/>
    </row>
    <row r="664" spans="1:20" x14ac:dyDescent="0.2">
      <c r="A664" t="str">
        <f t="shared" si="11"/>
        <v/>
      </c>
      <c r="Q664" s="39"/>
      <c r="T664" s="1"/>
    </row>
    <row r="665" spans="1:20" x14ac:dyDescent="0.2">
      <c r="A665" t="str">
        <f t="shared" si="11"/>
        <v/>
      </c>
      <c r="Q665" s="39"/>
      <c r="T665" s="1"/>
    </row>
    <row r="666" spans="1:20" x14ac:dyDescent="0.2">
      <c r="A666" t="str">
        <f t="shared" si="11"/>
        <v/>
      </c>
      <c r="Q666" s="39"/>
      <c r="T666" s="1"/>
    </row>
    <row r="667" spans="1:20" x14ac:dyDescent="0.2">
      <c r="A667" t="str">
        <f t="shared" si="11"/>
        <v/>
      </c>
      <c r="Q667" s="39"/>
      <c r="T667" s="1"/>
    </row>
    <row r="668" spans="1:20" x14ac:dyDescent="0.2">
      <c r="A668" t="str">
        <f t="shared" si="11"/>
        <v/>
      </c>
      <c r="Q668" s="39"/>
      <c r="T668" s="1"/>
    </row>
    <row r="669" spans="1:20" x14ac:dyDescent="0.2">
      <c r="A669" t="str">
        <f t="shared" si="11"/>
        <v/>
      </c>
      <c r="Q669" s="39"/>
      <c r="T669" s="1"/>
    </row>
    <row r="670" spans="1:20" x14ac:dyDescent="0.2">
      <c r="A670" t="str">
        <f t="shared" si="11"/>
        <v/>
      </c>
      <c r="Q670" s="39"/>
      <c r="T670" s="1"/>
    </row>
    <row r="671" spans="1:20" x14ac:dyDescent="0.2">
      <c r="A671" t="str">
        <f t="shared" si="11"/>
        <v/>
      </c>
      <c r="Q671" s="39"/>
      <c r="T671" s="1"/>
    </row>
    <row r="672" spans="1:20" x14ac:dyDescent="0.2">
      <c r="A672" t="str">
        <f t="shared" si="11"/>
        <v/>
      </c>
      <c r="Q672" s="39"/>
      <c r="T672" s="1"/>
    </row>
    <row r="673" spans="1:20" x14ac:dyDescent="0.2">
      <c r="A673" t="str">
        <f t="shared" si="11"/>
        <v/>
      </c>
      <c r="Q673" s="39"/>
      <c r="T673" s="1"/>
    </row>
    <row r="674" spans="1:20" x14ac:dyDescent="0.2">
      <c r="A674" t="str">
        <f t="shared" si="11"/>
        <v/>
      </c>
      <c r="Q674" s="39"/>
      <c r="T674" s="1"/>
    </row>
    <row r="675" spans="1:20" x14ac:dyDescent="0.2">
      <c r="A675" t="str">
        <f t="shared" si="11"/>
        <v/>
      </c>
      <c r="Q675" s="39"/>
      <c r="T675" s="1"/>
    </row>
    <row r="676" spans="1:20" x14ac:dyDescent="0.2">
      <c r="A676" t="str">
        <f t="shared" si="11"/>
        <v/>
      </c>
      <c r="Q676" s="39"/>
      <c r="T676" s="1"/>
    </row>
    <row r="677" spans="1:20" x14ac:dyDescent="0.2">
      <c r="A677" t="str">
        <f t="shared" si="11"/>
        <v/>
      </c>
      <c r="Q677" s="39"/>
      <c r="T677" s="1"/>
    </row>
    <row r="678" spans="1:20" x14ac:dyDescent="0.2">
      <c r="A678" t="str">
        <f t="shared" si="11"/>
        <v/>
      </c>
      <c r="Q678" s="39"/>
      <c r="T678" s="1"/>
    </row>
    <row r="679" spans="1:20" x14ac:dyDescent="0.2">
      <c r="A679" t="str">
        <f t="shared" si="11"/>
        <v/>
      </c>
      <c r="Q679" s="39"/>
      <c r="T679" s="1"/>
    </row>
    <row r="680" spans="1:20" x14ac:dyDescent="0.2">
      <c r="A680" t="str">
        <f t="shared" si="11"/>
        <v/>
      </c>
      <c r="Q680" s="39"/>
      <c r="T680" s="1"/>
    </row>
    <row r="681" spans="1:20" x14ac:dyDescent="0.2">
      <c r="A681" t="str">
        <f t="shared" si="11"/>
        <v/>
      </c>
      <c r="Q681" s="39"/>
      <c r="T681" s="1"/>
    </row>
    <row r="682" spans="1:20" x14ac:dyDescent="0.2">
      <c r="A682" t="str">
        <f t="shared" si="11"/>
        <v/>
      </c>
      <c r="Q682" s="39"/>
      <c r="T682" s="1"/>
    </row>
    <row r="683" spans="1:20" x14ac:dyDescent="0.2">
      <c r="A683" t="str">
        <f t="shared" si="11"/>
        <v/>
      </c>
      <c r="Q683" s="39"/>
      <c r="T683" s="1"/>
    </row>
    <row r="684" spans="1:20" x14ac:dyDescent="0.2">
      <c r="A684" t="str">
        <f t="shared" si="11"/>
        <v/>
      </c>
      <c r="Q684" s="39"/>
      <c r="T684" s="1"/>
    </row>
    <row r="685" spans="1:20" x14ac:dyDescent="0.2">
      <c r="A685" t="str">
        <f t="shared" si="11"/>
        <v/>
      </c>
      <c r="Q685" s="39"/>
      <c r="T685" s="1"/>
    </row>
    <row r="686" spans="1:20" x14ac:dyDescent="0.2">
      <c r="A686" t="str">
        <f t="shared" si="11"/>
        <v/>
      </c>
      <c r="Q686" s="39"/>
      <c r="T686" s="1"/>
    </row>
    <row r="687" spans="1:20" x14ac:dyDescent="0.2">
      <c r="A687" t="str">
        <f t="shared" si="11"/>
        <v/>
      </c>
      <c r="Q687" s="39"/>
      <c r="T687" s="1"/>
    </row>
    <row r="688" spans="1:20" x14ac:dyDescent="0.2">
      <c r="A688" t="str">
        <f t="shared" si="11"/>
        <v/>
      </c>
      <c r="Q688" s="39"/>
      <c r="T688" s="1"/>
    </row>
    <row r="689" spans="1:20" x14ac:dyDescent="0.2">
      <c r="A689" t="str">
        <f t="shared" si="11"/>
        <v/>
      </c>
      <c r="Q689" s="39"/>
      <c r="T689" s="1"/>
    </row>
    <row r="690" spans="1:20" x14ac:dyDescent="0.2">
      <c r="A690" t="str">
        <f t="shared" si="11"/>
        <v/>
      </c>
      <c r="Q690" s="39"/>
      <c r="T690" s="1"/>
    </row>
    <row r="691" spans="1:20" x14ac:dyDescent="0.2">
      <c r="A691" t="str">
        <f t="shared" si="11"/>
        <v/>
      </c>
      <c r="Q691" s="39"/>
      <c r="T691" s="1"/>
    </row>
    <row r="692" spans="1:20" x14ac:dyDescent="0.2">
      <c r="A692" t="str">
        <f t="shared" si="11"/>
        <v/>
      </c>
      <c r="Q692" s="39"/>
      <c r="T692" s="1"/>
    </row>
    <row r="693" spans="1:20" x14ac:dyDescent="0.2">
      <c r="A693" t="str">
        <f t="shared" si="11"/>
        <v/>
      </c>
      <c r="Q693" s="39"/>
      <c r="T693" s="1"/>
    </row>
    <row r="694" spans="1:20" x14ac:dyDescent="0.2">
      <c r="A694" t="str">
        <f t="shared" si="11"/>
        <v/>
      </c>
      <c r="Q694" s="39"/>
      <c r="T694" s="1"/>
    </row>
    <row r="695" spans="1:20" x14ac:dyDescent="0.2">
      <c r="A695" t="str">
        <f t="shared" si="11"/>
        <v/>
      </c>
      <c r="Q695" s="39"/>
      <c r="T695" s="1"/>
    </row>
    <row r="696" spans="1:20" x14ac:dyDescent="0.2">
      <c r="A696" t="str">
        <f t="shared" si="11"/>
        <v/>
      </c>
      <c r="Q696" s="39"/>
      <c r="T696" s="1"/>
    </row>
    <row r="697" spans="1:20" x14ac:dyDescent="0.2">
      <c r="A697" t="str">
        <f t="shared" si="11"/>
        <v/>
      </c>
      <c r="Q697" s="39"/>
      <c r="T697" s="1"/>
    </row>
    <row r="698" spans="1:20" x14ac:dyDescent="0.2">
      <c r="A698" t="str">
        <f t="shared" si="11"/>
        <v/>
      </c>
      <c r="Q698" s="39"/>
      <c r="T698" s="1"/>
    </row>
    <row r="699" spans="1:20" x14ac:dyDescent="0.2">
      <c r="A699" t="str">
        <f t="shared" si="11"/>
        <v/>
      </c>
      <c r="Q699" s="39"/>
      <c r="T699" s="1"/>
    </row>
    <row r="700" spans="1:20" x14ac:dyDescent="0.2">
      <c r="A700" t="str">
        <f t="shared" si="11"/>
        <v/>
      </c>
      <c r="Q700" s="39"/>
      <c r="T700" s="1"/>
    </row>
    <row r="701" spans="1:20" x14ac:dyDescent="0.2">
      <c r="A701" t="str">
        <f t="shared" si="11"/>
        <v/>
      </c>
      <c r="Q701" s="39"/>
      <c r="T701" s="1"/>
    </row>
    <row r="702" spans="1:20" x14ac:dyDescent="0.2">
      <c r="A702" t="str">
        <f t="shared" si="11"/>
        <v/>
      </c>
      <c r="Q702" s="39"/>
      <c r="T702" s="1"/>
    </row>
    <row r="703" spans="1:20" x14ac:dyDescent="0.2">
      <c r="A703" t="str">
        <f t="shared" si="11"/>
        <v/>
      </c>
      <c r="Q703" s="39"/>
      <c r="T703" s="1"/>
    </row>
    <row r="704" spans="1:20" x14ac:dyDescent="0.2">
      <c r="A704" t="str">
        <f t="shared" si="11"/>
        <v/>
      </c>
      <c r="Q704" s="39"/>
      <c r="T704" s="1"/>
    </row>
    <row r="705" spans="1:20" x14ac:dyDescent="0.2">
      <c r="A705" t="str">
        <f t="shared" si="11"/>
        <v/>
      </c>
      <c r="Q705" s="39"/>
      <c r="T705" s="1"/>
    </row>
    <row r="706" spans="1:20" x14ac:dyDescent="0.2">
      <c r="A706" t="str">
        <f t="shared" si="11"/>
        <v/>
      </c>
      <c r="Q706" s="39"/>
      <c r="T706" s="1"/>
    </row>
    <row r="707" spans="1:20" x14ac:dyDescent="0.2">
      <c r="A707" t="str">
        <f t="shared" si="11"/>
        <v/>
      </c>
      <c r="Q707" s="39"/>
      <c r="T707" s="1"/>
    </row>
    <row r="708" spans="1:20" x14ac:dyDescent="0.2">
      <c r="A708" t="str">
        <f t="shared" ref="A708:A771" si="12">B710&amp;C710</f>
        <v/>
      </c>
      <c r="Q708" s="39"/>
      <c r="T708" s="1"/>
    </row>
    <row r="709" spans="1:20" x14ac:dyDescent="0.2">
      <c r="A709" t="str">
        <f t="shared" si="12"/>
        <v/>
      </c>
      <c r="Q709" s="39"/>
      <c r="T709" s="1"/>
    </row>
    <row r="710" spans="1:20" x14ac:dyDescent="0.2">
      <c r="A710" t="str">
        <f t="shared" si="12"/>
        <v/>
      </c>
      <c r="Q710" s="39"/>
      <c r="T710" s="1"/>
    </row>
    <row r="711" spans="1:20" x14ac:dyDescent="0.2">
      <c r="A711" t="str">
        <f t="shared" si="12"/>
        <v/>
      </c>
      <c r="Q711" s="39"/>
      <c r="T711" s="1"/>
    </row>
    <row r="712" spans="1:20" x14ac:dyDescent="0.2">
      <c r="A712" t="str">
        <f t="shared" si="12"/>
        <v/>
      </c>
      <c r="Q712" s="39"/>
      <c r="T712" s="1"/>
    </row>
    <row r="713" spans="1:20" x14ac:dyDescent="0.2">
      <c r="A713" t="str">
        <f t="shared" si="12"/>
        <v/>
      </c>
      <c r="Q713" s="39"/>
      <c r="T713" s="1"/>
    </row>
    <row r="714" spans="1:20" x14ac:dyDescent="0.2">
      <c r="A714" t="str">
        <f t="shared" si="12"/>
        <v/>
      </c>
      <c r="Q714" s="39"/>
      <c r="T714" s="1"/>
    </row>
    <row r="715" spans="1:20" x14ac:dyDescent="0.2">
      <c r="A715" t="str">
        <f t="shared" si="12"/>
        <v/>
      </c>
      <c r="Q715" s="39"/>
      <c r="T715" s="1"/>
    </row>
    <row r="716" spans="1:20" x14ac:dyDescent="0.2">
      <c r="A716" t="str">
        <f t="shared" si="12"/>
        <v/>
      </c>
      <c r="Q716" s="39"/>
      <c r="T716" s="1"/>
    </row>
    <row r="717" spans="1:20" x14ac:dyDescent="0.2">
      <c r="A717" t="str">
        <f t="shared" si="12"/>
        <v/>
      </c>
      <c r="Q717" s="39"/>
      <c r="T717" s="1"/>
    </row>
    <row r="718" spans="1:20" x14ac:dyDescent="0.2">
      <c r="A718" t="str">
        <f t="shared" si="12"/>
        <v/>
      </c>
      <c r="Q718" s="39"/>
      <c r="T718" s="1"/>
    </row>
    <row r="719" spans="1:20" x14ac:dyDescent="0.2">
      <c r="A719" t="str">
        <f t="shared" si="12"/>
        <v/>
      </c>
      <c r="Q719" s="39"/>
      <c r="T719" s="1"/>
    </row>
    <row r="720" spans="1:20" x14ac:dyDescent="0.2">
      <c r="A720" t="str">
        <f t="shared" si="12"/>
        <v/>
      </c>
      <c r="Q720" s="39"/>
      <c r="T720" s="1"/>
    </row>
    <row r="721" spans="1:20" x14ac:dyDescent="0.2">
      <c r="A721" t="str">
        <f t="shared" si="12"/>
        <v/>
      </c>
      <c r="Q721" s="39"/>
      <c r="T721" s="1"/>
    </row>
    <row r="722" spans="1:20" x14ac:dyDescent="0.2">
      <c r="A722" t="str">
        <f t="shared" si="12"/>
        <v/>
      </c>
      <c r="Q722" s="39"/>
      <c r="T722" s="1"/>
    </row>
    <row r="723" spans="1:20" x14ac:dyDescent="0.2">
      <c r="A723" t="str">
        <f t="shared" si="12"/>
        <v/>
      </c>
      <c r="Q723" s="39"/>
      <c r="T723" s="1"/>
    </row>
    <row r="724" spans="1:20" x14ac:dyDescent="0.2">
      <c r="A724" t="str">
        <f t="shared" si="12"/>
        <v/>
      </c>
      <c r="Q724" s="39"/>
      <c r="T724" s="1"/>
    </row>
    <row r="725" spans="1:20" x14ac:dyDescent="0.2">
      <c r="A725" t="str">
        <f t="shared" si="12"/>
        <v/>
      </c>
      <c r="Q725" s="39"/>
      <c r="T725" s="1"/>
    </row>
    <row r="726" spans="1:20" x14ac:dyDescent="0.2">
      <c r="A726" t="str">
        <f t="shared" si="12"/>
        <v/>
      </c>
      <c r="Q726" s="39"/>
      <c r="T726" s="1"/>
    </row>
    <row r="727" spans="1:20" x14ac:dyDescent="0.2">
      <c r="A727" t="str">
        <f t="shared" si="12"/>
        <v/>
      </c>
      <c r="Q727" s="39"/>
      <c r="T727" s="1"/>
    </row>
    <row r="728" spans="1:20" x14ac:dyDescent="0.2">
      <c r="A728" t="str">
        <f t="shared" si="12"/>
        <v/>
      </c>
      <c r="Q728" s="39"/>
      <c r="T728" s="1"/>
    </row>
    <row r="729" spans="1:20" x14ac:dyDescent="0.2">
      <c r="A729" t="str">
        <f t="shared" si="12"/>
        <v/>
      </c>
      <c r="Q729" s="39"/>
      <c r="T729" s="1"/>
    </row>
    <row r="730" spans="1:20" x14ac:dyDescent="0.2">
      <c r="A730" t="str">
        <f t="shared" si="12"/>
        <v/>
      </c>
      <c r="Q730" s="39"/>
      <c r="T730" s="1"/>
    </row>
    <row r="731" spans="1:20" x14ac:dyDescent="0.2">
      <c r="A731" t="str">
        <f t="shared" si="12"/>
        <v/>
      </c>
      <c r="Q731" s="39"/>
      <c r="T731" s="1"/>
    </row>
    <row r="732" spans="1:20" x14ac:dyDescent="0.2">
      <c r="A732" t="str">
        <f t="shared" si="12"/>
        <v/>
      </c>
      <c r="Q732" s="39"/>
      <c r="T732" s="1"/>
    </row>
    <row r="733" spans="1:20" x14ac:dyDescent="0.2">
      <c r="A733" t="str">
        <f t="shared" si="12"/>
        <v/>
      </c>
      <c r="Q733" s="39"/>
      <c r="T733" s="1"/>
    </row>
    <row r="734" spans="1:20" x14ac:dyDescent="0.2">
      <c r="A734" t="str">
        <f t="shared" si="12"/>
        <v/>
      </c>
      <c r="Q734" s="39"/>
      <c r="T734" s="1"/>
    </row>
    <row r="735" spans="1:20" x14ac:dyDescent="0.2">
      <c r="A735" t="str">
        <f t="shared" si="12"/>
        <v/>
      </c>
      <c r="Q735" s="39"/>
      <c r="T735" s="1"/>
    </row>
    <row r="736" spans="1:20" x14ac:dyDescent="0.2">
      <c r="A736" t="str">
        <f t="shared" si="12"/>
        <v/>
      </c>
      <c r="Q736" s="39"/>
      <c r="T736" s="1"/>
    </row>
    <row r="737" spans="1:20" x14ac:dyDescent="0.2">
      <c r="A737" t="str">
        <f t="shared" si="12"/>
        <v/>
      </c>
      <c r="Q737" s="39"/>
      <c r="T737" s="1"/>
    </row>
    <row r="738" spans="1:20" x14ac:dyDescent="0.2">
      <c r="A738" t="str">
        <f t="shared" si="12"/>
        <v/>
      </c>
      <c r="Q738" s="39"/>
      <c r="T738" s="1"/>
    </row>
    <row r="739" spans="1:20" x14ac:dyDescent="0.2">
      <c r="A739" t="str">
        <f t="shared" si="12"/>
        <v/>
      </c>
      <c r="Q739" s="39"/>
      <c r="T739" s="1"/>
    </row>
    <row r="740" spans="1:20" x14ac:dyDescent="0.2">
      <c r="A740" t="str">
        <f t="shared" si="12"/>
        <v/>
      </c>
      <c r="Q740" s="39"/>
      <c r="T740" s="1"/>
    </row>
    <row r="741" spans="1:20" x14ac:dyDescent="0.2">
      <c r="A741" t="str">
        <f t="shared" si="12"/>
        <v/>
      </c>
      <c r="Q741" s="39"/>
      <c r="T741" s="1"/>
    </row>
    <row r="742" spans="1:20" x14ac:dyDescent="0.2">
      <c r="A742" t="str">
        <f t="shared" si="12"/>
        <v/>
      </c>
      <c r="Q742" s="39"/>
      <c r="T742" s="1"/>
    </row>
    <row r="743" spans="1:20" x14ac:dyDescent="0.2">
      <c r="A743" t="str">
        <f t="shared" si="12"/>
        <v/>
      </c>
      <c r="Q743" s="39"/>
      <c r="T743" s="1"/>
    </row>
    <row r="744" spans="1:20" x14ac:dyDescent="0.2">
      <c r="A744" t="str">
        <f t="shared" si="12"/>
        <v/>
      </c>
      <c r="Q744" s="39"/>
      <c r="T744" s="1"/>
    </row>
    <row r="745" spans="1:20" x14ac:dyDescent="0.2">
      <c r="A745" t="str">
        <f t="shared" si="12"/>
        <v/>
      </c>
      <c r="Q745" s="39"/>
      <c r="T745" s="1"/>
    </row>
    <row r="746" spans="1:20" x14ac:dyDescent="0.2">
      <c r="A746" t="str">
        <f t="shared" si="12"/>
        <v/>
      </c>
      <c r="Q746" s="39"/>
      <c r="T746" s="1"/>
    </row>
    <row r="747" spans="1:20" x14ac:dyDescent="0.2">
      <c r="A747" t="str">
        <f t="shared" si="12"/>
        <v/>
      </c>
      <c r="Q747" s="39"/>
      <c r="T747" s="1"/>
    </row>
    <row r="748" spans="1:20" x14ac:dyDescent="0.2">
      <c r="A748" t="str">
        <f t="shared" si="12"/>
        <v/>
      </c>
      <c r="Q748" s="39"/>
      <c r="T748" s="1"/>
    </row>
    <row r="749" spans="1:20" x14ac:dyDescent="0.2">
      <c r="A749" t="str">
        <f t="shared" si="12"/>
        <v/>
      </c>
      <c r="Q749" s="39"/>
      <c r="T749" s="1"/>
    </row>
    <row r="750" spans="1:20" x14ac:dyDescent="0.2">
      <c r="A750" t="str">
        <f t="shared" si="12"/>
        <v/>
      </c>
      <c r="Q750" s="39"/>
      <c r="T750" s="1"/>
    </row>
    <row r="751" spans="1:20" x14ac:dyDescent="0.2">
      <c r="A751" t="str">
        <f t="shared" si="12"/>
        <v/>
      </c>
      <c r="Q751" s="39"/>
      <c r="T751" s="1"/>
    </row>
    <row r="752" spans="1:20" x14ac:dyDescent="0.2">
      <c r="A752" t="str">
        <f t="shared" si="12"/>
        <v/>
      </c>
      <c r="Q752" s="39"/>
      <c r="T752" s="1"/>
    </row>
    <row r="753" spans="1:20" x14ac:dyDescent="0.2">
      <c r="A753" t="str">
        <f t="shared" si="12"/>
        <v/>
      </c>
      <c r="Q753" s="39"/>
      <c r="T753" s="1"/>
    </row>
    <row r="754" spans="1:20" x14ac:dyDescent="0.2">
      <c r="A754" t="str">
        <f t="shared" si="12"/>
        <v/>
      </c>
      <c r="Q754" s="39"/>
      <c r="T754" s="1"/>
    </row>
    <row r="755" spans="1:20" x14ac:dyDescent="0.2">
      <c r="A755" t="str">
        <f t="shared" si="12"/>
        <v/>
      </c>
      <c r="Q755" s="39"/>
      <c r="T755" s="1"/>
    </row>
    <row r="756" spans="1:20" x14ac:dyDescent="0.2">
      <c r="A756" t="str">
        <f t="shared" si="12"/>
        <v/>
      </c>
      <c r="Q756" s="39"/>
      <c r="T756" s="1"/>
    </row>
    <row r="757" spans="1:20" x14ac:dyDescent="0.2">
      <c r="A757" t="str">
        <f t="shared" si="12"/>
        <v/>
      </c>
      <c r="Q757" s="39"/>
      <c r="T757" s="1"/>
    </row>
    <row r="758" spans="1:20" x14ac:dyDescent="0.2">
      <c r="A758" t="str">
        <f t="shared" si="12"/>
        <v/>
      </c>
      <c r="Q758" s="39"/>
      <c r="T758" s="1"/>
    </row>
    <row r="759" spans="1:20" x14ac:dyDescent="0.2">
      <c r="A759" t="str">
        <f t="shared" si="12"/>
        <v/>
      </c>
      <c r="Q759" s="39"/>
      <c r="T759" s="1"/>
    </row>
    <row r="760" spans="1:20" x14ac:dyDescent="0.2">
      <c r="A760" t="str">
        <f t="shared" si="12"/>
        <v/>
      </c>
      <c r="Q760" s="39"/>
      <c r="T760" s="1"/>
    </row>
    <row r="761" spans="1:20" x14ac:dyDescent="0.2">
      <c r="A761" t="str">
        <f t="shared" si="12"/>
        <v/>
      </c>
      <c r="Q761" s="39"/>
      <c r="T761" s="1"/>
    </row>
    <row r="762" spans="1:20" x14ac:dyDescent="0.2">
      <c r="A762" t="str">
        <f t="shared" si="12"/>
        <v/>
      </c>
      <c r="Q762" s="39"/>
      <c r="T762" s="1"/>
    </row>
    <row r="763" spans="1:20" x14ac:dyDescent="0.2">
      <c r="A763" t="str">
        <f t="shared" si="12"/>
        <v/>
      </c>
      <c r="Q763" s="39"/>
      <c r="T763" s="1"/>
    </row>
    <row r="764" spans="1:20" x14ac:dyDescent="0.2">
      <c r="A764" t="str">
        <f t="shared" si="12"/>
        <v/>
      </c>
      <c r="Q764" s="39"/>
      <c r="T764" s="1"/>
    </row>
    <row r="765" spans="1:20" x14ac:dyDescent="0.2">
      <c r="A765" t="str">
        <f t="shared" si="12"/>
        <v/>
      </c>
      <c r="Q765" s="39"/>
      <c r="T765" s="1"/>
    </row>
    <row r="766" spans="1:20" x14ac:dyDescent="0.2">
      <c r="A766" t="str">
        <f t="shared" si="12"/>
        <v/>
      </c>
      <c r="Q766" s="39"/>
      <c r="T766" s="1"/>
    </row>
    <row r="767" spans="1:20" x14ac:dyDescent="0.2">
      <c r="A767" t="str">
        <f t="shared" si="12"/>
        <v/>
      </c>
      <c r="Q767" s="39"/>
      <c r="T767" s="1"/>
    </row>
    <row r="768" spans="1:20" x14ac:dyDescent="0.2">
      <c r="A768" t="str">
        <f t="shared" si="12"/>
        <v/>
      </c>
      <c r="Q768" s="39"/>
      <c r="T768" s="1"/>
    </row>
    <row r="769" spans="1:20" x14ac:dyDescent="0.2">
      <c r="A769" t="str">
        <f t="shared" si="12"/>
        <v/>
      </c>
      <c r="Q769" s="39"/>
      <c r="T769" s="1"/>
    </row>
    <row r="770" spans="1:20" x14ac:dyDescent="0.2">
      <c r="A770" t="str">
        <f t="shared" si="12"/>
        <v/>
      </c>
      <c r="Q770" s="39"/>
      <c r="T770" s="1"/>
    </row>
    <row r="771" spans="1:20" x14ac:dyDescent="0.2">
      <c r="A771" t="str">
        <f t="shared" si="12"/>
        <v/>
      </c>
      <c r="Q771" s="39"/>
      <c r="T771" s="1"/>
    </row>
    <row r="772" spans="1:20" x14ac:dyDescent="0.2">
      <c r="A772" t="str">
        <f t="shared" ref="A772:A835" si="13">B774&amp;C774</f>
        <v/>
      </c>
      <c r="Q772" s="39"/>
      <c r="T772" s="1"/>
    </row>
    <row r="773" spans="1:20" x14ac:dyDescent="0.2">
      <c r="A773" t="str">
        <f t="shared" si="13"/>
        <v/>
      </c>
      <c r="Q773" s="39"/>
      <c r="T773" s="1"/>
    </row>
    <row r="774" spans="1:20" x14ac:dyDescent="0.2">
      <c r="A774" t="str">
        <f t="shared" si="13"/>
        <v/>
      </c>
      <c r="Q774" s="39"/>
      <c r="T774" s="1"/>
    </row>
    <row r="775" spans="1:20" x14ac:dyDescent="0.2">
      <c r="A775" t="str">
        <f t="shared" si="13"/>
        <v/>
      </c>
      <c r="Q775" s="39"/>
      <c r="T775" s="1"/>
    </row>
    <row r="776" spans="1:20" x14ac:dyDescent="0.2">
      <c r="A776" t="str">
        <f t="shared" si="13"/>
        <v/>
      </c>
      <c r="Q776" s="39"/>
      <c r="T776" s="1"/>
    </row>
    <row r="777" spans="1:20" x14ac:dyDescent="0.2">
      <c r="A777" t="str">
        <f t="shared" si="13"/>
        <v/>
      </c>
      <c r="Q777" s="39"/>
      <c r="T777" s="1"/>
    </row>
    <row r="778" spans="1:20" x14ac:dyDescent="0.2">
      <c r="A778" t="str">
        <f t="shared" si="13"/>
        <v/>
      </c>
      <c r="Q778" s="39"/>
      <c r="T778" s="1"/>
    </row>
    <row r="779" spans="1:20" x14ac:dyDescent="0.2">
      <c r="A779" t="str">
        <f t="shared" si="13"/>
        <v/>
      </c>
      <c r="Q779" s="39"/>
      <c r="T779" s="1"/>
    </row>
    <row r="780" spans="1:20" x14ac:dyDescent="0.2">
      <c r="A780" t="str">
        <f t="shared" si="13"/>
        <v/>
      </c>
      <c r="Q780" s="39"/>
      <c r="T780" s="1"/>
    </row>
    <row r="781" spans="1:20" x14ac:dyDescent="0.2">
      <c r="A781" t="str">
        <f t="shared" si="13"/>
        <v/>
      </c>
      <c r="Q781" s="39"/>
      <c r="T781" s="1"/>
    </row>
    <row r="782" spans="1:20" x14ac:dyDescent="0.2">
      <c r="A782" t="str">
        <f t="shared" si="13"/>
        <v/>
      </c>
      <c r="Q782" s="39"/>
      <c r="T782" s="1"/>
    </row>
    <row r="783" spans="1:20" x14ac:dyDescent="0.2">
      <c r="A783" t="str">
        <f t="shared" si="13"/>
        <v/>
      </c>
      <c r="Q783" s="39"/>
      <c r="T783" s="1"/>
    </row>
    <row r="784" spans="1:20" x14ac:dyDescent="0.2">
      <c r="A784" t="str">
        <f t="shared" si="13"/>
        <v/>
      </c>
      <c r="Q784" s="39"/>
      <c r="T784" s="1"/>
    </row>
    <row r="785" spans="1:20" x14ac:dyDescent="0.2">
      <c r="A785" t="str">
        <f t="shared" si="13"/>
        <v/>
      </c>
      <c r="Q785" s="39"/>
      <c r="T785" s="1"/>
    </row>
    <row r="786" spans="1:20" x14ac:dyDescent="0.2">
      <c r="A786" t="str">
        <f t="shared" si="13"/>
        <v/>
      </c>
      <c r="Q786" s="39"/>
      <c r="T786" s="1"/>
    </row>
    <row r="787" spans="1:20" x14ac:dyDescent="0.2">
      <c r="A787" t="str">
        <f t="shared" si="13"/>
        <v/>
      </c>
      <c r="Q787" s="39"/>
      <c r="T787" s="1"/>
    </row>
    <row r="788" spans="1:20" x14ac:dyDescent="0.2">
      <c r="A788" t="str">
        <f t="shared" si="13"/>
        <v/>
      </c>
      <c r="Q788" s="39"/>
      <c r="T788" s="1"/>
    </row>
    <row r="789" spans="1:20" x14ac:dyDescent="0.2">
      <c r="A789" t="str">
        <f t="shared" si="13"/>
        <v/>
      </c>
      <c r="Q789" s="39"/>
      <c r="T789" s="1"/>
    </row>
    <row r="790" spans="1:20" x14ac:dyDescent="0.2">
      <c r="A790" t="str">
        <f t="shared" si="13"/>
        <v/>
      </c>
      <c r="Q790" s="39"/>
      <c r="T790" s="1"/>
    </row>
    <row r="791" spans="1:20" x14ac:dyDescent="0.2">
      <c r="A791" t="str">
        <f t="shared" si="13"/>
        <v/>
      </c>
      <c r="Q791" s="39"/>
      <c r="T791" s="1"/>
    </row>
    <row r="792" spans="1:20" x14ac:dyDescent="0.2">
      <c r="A792" t="str">
        <f t="shared" si="13"/>
        <v/>
      </c>
      <c r="Q792" s="39"/>
      <c r="T792" s="1"/>
    </row>
    <row r="793" spans="1:20" x14ac:dyDescent="0.2">
      <c r="A793" t="str">
        <f t="shared" si="13"/>
        <v/>
      </c>
      <c r="Q793" s="39"/>
      <c r="T793" s="1"/>
    </row>
    <row r="794" spans="1:20" x14ac:dyDescent="0.2">
      <c r="A794" t="str">
        <f t="shared" si="13"/>
        <v/>
      </c>
      <c r="Q794" s="39"/>
      <c r="T794" s="1"/>
    </row>
    <row r="795" spans="1:20" x14ac:dyDescent="0.2">
      <c r="A795" t="str">
        <f t="shared" si="13"/>
        <v/>
      </c>
      <c r="Q795" s="39"/>
      <c r="T795" s="1"/>
    </row>
    <row r="796" spans="1:20" x14ac:dyDescent="0.2">
      <c r="A796" t="str">
        <f t="shared" si="13"/>
        <v/>
      </c>
      <c r="Q796" s="39"/>
      <c r="T796" s="1"/>
    </row>
    <row r="797" spans="1:20" x14ac:dyDescent="0.2">
      <c r="A797" t="str">
        <f t="shared" si="13"/>
        <v/>
      </c>
      <c r="Q797" s="39"/>
      <c r="T797" s="1"/>
    </row>
    <row r="798" spans="1:20" x14ac:dyDescent="0.2">
      <c r="A798" t="str">
        <f t="shared" si="13"/>
        <v/>
      </c>
      <c r="Q798" s="39"/>
      <c r="T798" s="1"/>
    </row>
    <row r="799" spans="1:20" x14ac:dyDescent="0.2">
      <c r="A799" t="str">
        <f t="shared" si="13"/>
        <v/>
      </c>
      <c r="Q799" s="39"/>
      <c r="T799" s="1"/>
    </row>
    <row r="800" spans="1:20" x14ac:dyDescent="0.2">
      <c r="A800" t="str">
        <f t="shared" si="13"/>
        <v/>
      </c>
      <c r="Q800" s="39"/>
      <c r="T800" s="1"/>
    </row>
    <row r="801" spans="1:20" x14ac:dyDescent="0.2">
      <c r="A801" t="str">
        <f t="shared" si="13"/>
        <v/>
      </c>
      <c r="Q801" s="39"/>
      <c r="T801" s="1"/>
    </row>
    <row r="802" spans="1:20" x14ac:dyDescent="0.2">
      <c r="A802" t="str">
        <f t="shared" si="13"/>
        <v/>
      </c>
      <c r="Q802" s="39"/>
      <c r="T802" s="1"/>
    </row>
    <row r="803" spans="1:20" x14ac:dyDescent="0.2">
      <c r="A803" t="str">
        <f t="shared" si="13"/>
        <v/>
      </c>
      <c r="Q803" s="39"/>
      <c r="T803" s="1"/>
    </row>
    <row r="804" spans="1:20" x14ac:dyDescent="0.2">
      <c r="A804" t="str">
        <f t="shared" si="13"/>
        <v/>
      </c>
      <c r="Q804" s="39"/>
      <c r="T804" s="1"/>
    </row>
    <row r="805" spans="1:20" x14ac:dyDescent="0.2">
      <c r="A805" t="str">
        <f t="shared" si="13"/>
        <v/>
      </c>
      <c r="Q805" s="39"/>
      <c r="T805" s="1"/>
    </row>
    <row r="806" spans="1:20" x14ac:dyDescent="0.2">
      <c r="A806" t="str">
        <f t="shared" si="13"/>
        <v/>
      </c>
      <c r="Q806" s="39"/>
      <c r="T806" s="1"/>
    </row>
    <row r="807" spans="1:20" x14ac:dyDescent="0.2">
      <c r="A807" t="str">
        <f t="shared" si="13"/>
        <v/>
      </c>
      <c r="Q807" s="39"/>
      <c r="T807" s="1"/>
    </row>
    <row r="808" spans="1:20" x14ac:dyDescent="0.2">
      <c r="A808" t="str">
        <f t="shared" si="13"/>
        <v/>
      </c>
      <c r="Q808" s="39"/>
      <c r="T808" s="1"/>
    </row>
    <row r="809" spans="1:20" x14ac:dyDescent="0.2">
      <c r="A809" t="str">
        <f t="shared" si="13"/>
        <v/>
      </c>
      <c r="Q809" s="39"/>
      <c r="T809" s="1"/>
    </row>
    <row r="810" spans="1:20" x14ac:dyDescent="0.2">
      <c r="A810" t="str">
        <f t="shared" si="13"/>
        <v/>
      </c>
      <c r="Q810" s="39"/>
      <c r="T810" s="1"/>
    </row>
    <row r="811" spans="1:20" x14ac:dyDescent="0.2">
      <c r="A811" t="str">
        <f t="shared" si="13"/>
        <v/>
      </c>
      <c r="Q811" s="39"/>
      <c r="T811" s="1"/>
    </row>
    <row r="812" spans="1:20" x14ac:dyDescent="0.2">
      <c r="A812" t="str">
        <f t="shared" si="13"/>
        <v/>
      </c>
      <c r="Q812" s="39"/>
      <c r="T812" s="1"/>
    </row>
    <row r="813" spans="1:20" x14ac:dyDescent="0.2">
      <c r="A813" t="str">
        <f t="shared" si="13"/>
        <v/>
      </c>
      <c r="Q813" s="39"/>
      <c r="T813" s="1"/>
    </row>
    <row r="814" spans="1:20" x14ac:dyDescent="0.2">
      <c r="A814" t="str">
        <f t="shared" si="13"/>
        <v/>
      </c>
      <c r="Q814" s="39"/>
      <c r="T814" s="1"/>
    </row>
    <row r="815" spans="1:20" x14ac:dyDescent="0.2">
      <c r="A815" t="str">
        <f t="shared" si="13"/>
        <v/>
      </c>
      <c r="Q815" s="39"/>
      <c r="T815" s="1"/>
    </row>
    <row r="816" spans="1:20" x14ac:dyDescent="0.2">
      <c r="A816" t="str">
        <f t="shared" si="13"/>
        <v/>
      </c>
      <c r="Q816" s="39"/>
      <c r="T816" s="1"/>
    </row>
    <row r="817" spans="1:20" x14ac:dyDescent="0.2">
      <c r="A817" t="str">
        <f t="shared" si="13"/>
        <v/>
      </c>
      <c r="Q817" s="39"/>
      <c r="T817" s="1"/>
    </row>
    <row r="818" spans="1:20" x14ac:dyDescent="0.2">
      <c r="A818" t="str">
        <f t="shared" si="13"/>
        <v/>
      </c>
      <c r="Q818" s="39"/>
      <c r="T818" s="1"/>
    </row>
    <row r="819" spans="1:20" x14ac:dyDescent="0.2">
      <c r="A819" t="str">
        <f t="shared" si="13"/>
        <v/>
      </c>
      <c r="Q819" s="39"/>
      <c r="T819" s="1"/>
    </row>
    <row r="820" spans="1:20" x14ac:dyDescent="0.2">
      <c r="A820" t="str">
        <f t="shared" si="13"/>
        <v/>
      </c>
      <c r="Q820" s="39"/>
      <c r="T820" s="1"/>
    </row>
    <row r="821" spans="1:20" x14ac:dyDescent="0.2">
      <c r="A821" t="str">
        <f t="shared" si="13"/>
        <v/>
      </c>
      <c r="Q821" s="39"/>
      <c r="T821" s="1"/>
    </row>
    <row r="822" spans="1:20" x14ac:dyDescent="0.2">
      <c r="A822" t="str">
        <f t="shared" si="13"/>
        <v/>
      </c>
      <c r="Q822" s="39"/>
      <c r="T822" s="1"/>
    </row>
    <row r="823" spans="1:20" x14ac:dyDescent="0.2">
      <c r="A823" t="str">
        <f t="shared" si="13"/>
        <v/>
      </c>
      <c r="Q823" s="39"/>
      <c r="T823" s="1"/>
    </row>
    <row r="824" spans="1:20" x14ac:dyDescent="0.2">
      <c r="A824" t="str">
        <f t="shared" si="13"/>
        <v/>
      </c>
      <c r="Q824" s="39"/>
      <c r="T824" s="1"/>
    </row>
    <row r="825" spans="1:20" x14ac:dyDescent="0.2">
      <c r="A825" t="str">
        <f t="shared" si="13"/>
        <v/>
      </c>
      <c r="Q825" s="39"/>
      <c r="T825" s="1"/>
    </row>
    <row r="826" spans="1:20" x14ac:dyDescent="0.2">
      <c r="A826" t="str">
        <f t="shared" si="13"/>
        <v/>
      </c>
      <c r="Q826" s="39"/>
      <c r="T826" s="1"/>
    </row>
    <row r="827" spans="1:20" x14ac:dyDescent="0.2">
      <c r="A827" t="str">
        <f t="shared" si="13"/>
        <v/>
      </c>
      <c r="Q827" s="39"/>
      <c r="T827" s="1"/>
    </row>
    <row r="828" spans="1:20" x14ac:dyDescent="0.2">
      <c r="A828" t="str">
        <f t="shared" si="13"/>
        <v/>
      </c>
      <c r="Q828" s="39"/>
      <c r="T828" s="1"/>
    </row>
    <row r="829" spans="1:20" x14ac:dyDescent="0.2">
      <c r="A829" t="str">
        <f t="shared" si="13"/>
        <v/>
      </c>
      <c r="Q829" s="39"/>
      <c r="T829" s="1"/>
    </row>
    <row r="830" spans="1:20" x14ac:dyDescent="0.2">
      <c r="A830" t="str">
        <f t="shared" si="13"/>
        <v/>
      </c>
      <c r="Q830" s="39"/>
      <c r="T830" s="1"/>
    </row>
    <row r="831" spans="1:20" x14ac:dyDescent="0.2">
      <c r="A831" t="str">
        <f t="shared" si="13"/>
        <v/>
      </c>
      <c r="Q831" s="39"/>
      <c r="T831" s="1"/>
    </row>
    <row r="832" spans="1:20" x14ac:dyDescent="0.2">
      <c r="A832" t="str">
        <f t="shared" si="13"/>
        <v/>
      </c>
      <c r="Q832" s="39"/>
      <c r="T832" s="1"/>
    </row>
    <row r="833" spans="1:20" x14ac:dyDescent="0.2">
      <c r="A833" t="str">
        <f t="shared" si="13"/>
        <v/>
      </c>
      <c r="Q833" s="39"/>
      <c r="T833" s="1"/>
    </row>
    <row r="834" spans="1:20" x14ac:dyDescent="0.2">
      <c r="A834" t="str">
        <f t="shared" si="13"/>
        <v/>
      </c>
      <c r="Q834" s="39"/>
      <c r="T834" s="1"/>
    </row>
    <row r="835" spans="1:20" x14ac:dyDescent="0.2">
      <c r="A835" t="str">
        <f t="shared" si="13"/>
        <v/>
      </c>
      <c r="Q835" s="39"/>
      <c r="T835" s="1"/>
    </row>
    <row r="836" spans="1:20" x14ac:dyDescent="0.2">
      <c r="A836" t="str">
        <f t="shared" ref="A836:A899" si="14">B838&amp;C838</f>
        <v/>
      </c>
      <c r="Q836" s="39"/>
      <c r="T836" s="1"/>
    </row>
    <row r="837" spans="1:20" x14ac:dyDescent="0.2">
      <c r="A837" t="str">
        <f t="shared" si="14"/>
        <v/>
      </c>
      <c r="Q837" s="39"/>
      <c r="T837" s="1"/>
    </row>
    <row r="838" spans="1:20" x14ac:dyDescent="0.2">
      <c r="A838" t="str">
        <f t="shared" si="14"/>
        <v/>
      </c>
      <c r="Q838" s="39"/>
      <c r="T838" s="1"/>
    </row>
    <row r="839" spans="1:20" x14ac:dyDescent="0.2">
      <c r="A839" t="str">
        <f t="shared" si="14"/>
        <v/>
      </c>
      <c r="Q839" s="39"/>
      <c r="T839" s="1"/>
    </row>
    <row r="840" spans="1:20" x14ac:dyDescent="0.2">
      <c r="A840" t="str">
        <f t="shared" si="14"/>
        <v/>
      </c>
      <c r="Q840" s="39"/>
      <c r="T840" s="1"/>
    </row>
    <row r="841" spans="1:20" x14ac:dyDescent="0.2">
      <c r="A841" t="str">
        <f t="shared" si="14"/>
        <v/>
      </c>
      <c r="Q841" s="39"/>
      <c r="T841" s="1"/>
    </row>
    <row r="842" spans="1:20" x14ac:dyDescent="0.2">
      <c r="A842" t="str">
        <f t="shared" si="14"/>
        <v/>
      </c>
      <c r="Q842" s="39"/>
      <c r="T842" s="1"/>
    </row>
    <row r="843" spans="1:20" x14ac:dyDescent="0.2">
      <c r="A843" t="str">
        <f t="shared" si="14"/>
        <v/>
      </c>
      <c r="Q843" s="39"/>
      <c r="T843" s="1"/>
    </row>
    <row r="844" spans="1:20" x14ac:dyDescent="0.2">
      <c r="A844" t="str">
        <f t="shared" si="14"/>
        <v/>
      </c>
      <c r="Q844" s="39"/>
      <c r="T844" s="1"/>
    </row>
    <row r="845" spans="1:20" x14ac:dyDescent="0.2">
      <c r="A845" t="str">
        <f t="shared" si="14"/>
        <v/>
      </c>
      <c r="Q845" s="39"/>
      <c r="T845" s="1"/>
    </row>
    <row r="846" spans="1:20" x14ac:dyDescent="0.2">
      <c r="A846" t="str">
        <f t="shared" si="14"/>
        <v/>
      </c>
      <c r="Q846" s="39"/>
      <c r="T846" s="1"/>
    </row>
    <row r="847" spans="1:20" x14ac:dyDescent="0.2">
      <c r="A847" t="str">
        <f t="shared" si="14"/>
        <v/>
      </c>
      <c r="Q847" s="39"/>
      <c r="T847" s="1"/>
    </row>
    <row r="848" spans="1:20" x14ac:dyDescent="0.2">
      <c r="A848" t="str">
        <f t="shared" si="14"/>
        <v/>
      </c>
      <c r="Q848" s="39"/>
      <c r="T848" s="1"/>
    </row>
    <row r="849" spans="1:20" x14ac:dyDescent="0.2">
      <c r="A849" t="str">
        <f t="shared" si="14"/>
        <v/>
      </c>
      <c r="Q849" s="39"/>
      <c r="T849" s="1"/>
    </row>
    <row r="850" spans="1:20" x14ac:dyDescent="0.2">
      <c r="A850" t="str">
        <f t="shared" si="14"/>
        <v/>
      </c>
      <c r="Q850" s="39"/>
      <c r="T850" s="1"/>
    </row>
    <row r="851" spans="1:20" x14ac:dyDescent="0.2">
      <c r="A851" t="str">
        <f t="shared" si="14"/>
        <v/>
      </c>
      <c r="Q851" s="39"/>
      <c r="T851" s="1"/>
    </row>
    <row r="852" spans="1:20" x14ac:dyDescent="0.2">
      <c r="A852" t="str">
        <f t="shared" si="14"/>
        <v/>
      </c>
      <c r="Q852" s="39"/>
      <c r="T852" s="1"/>
    </row>
    <row r="853" spans="1:20" x14ac:dyDescent="0.2">
      <c r="A853" t="str">
        <f t="shared" si="14"/>
        <v/>
      </c>
      <c r="Q853" s="39"/>
      <c r="T853" s="1"/>
    </row>
    <row r="854" spans="1:20" x14ac:dyDescent="0.2">
      <c r="A854" t="str">
        <f t="shared" si="14"/>
        <v/>
      </c>
      <c r="Q854" s="39"/>
      <c r="T854" s="1"/>
    </row>
    <row r="855" spans="1:20" x14ac:dyDescent="0.2">
      <c r="A855" t="str">
        <f t="shared" si="14"/>
        <v/>
      </c>
      <c r="Q855" s="39"/>
      <c r="T855" s="1"/>
    </row>
    <row r="856" spans="1:20" x14ac:dyDescent="0.2">
      <c r="A856" t="str">
        <f t="shared" si="14"/>
        <v/>
      </c>
      <c r="Q856" s="39"/>
      <c r="T856" s="1"/>
    </row>
    <row r="857" spans="1:20" x14ac:dyDescent="0.2">
      <c r="A857" t="str">
        <f t="shared" si="14"/>
        <v/>
      </c>
      <c r="Q857" s="39"/>
      <c r="T857" s="1"/>
    </row>
    <row r="858" spans="1:20" x14ac:dyDescent="0.2">
      <c r="A858" t="str">
        <f t="shared" si="14"/>
        <v/>
      </c>
      <c r="Q858" s="39"/>
      <c r="T858" s="1"/>
    </row>
    <row r="859" spans="1:20" x14ac:dyDescent="0.2">
      <c r="A859" t="str">
        <f t="shared" si="14"/>
        <v/>
      </c>
      <c r="Q859" s="39"/>
      <c r="T859" s="1"/>
    </row>
    <row r="860" spans="1:20" x14ac:dyDescent="0.2">
      <c r="A860" t="str">
        <f t="shared" si="14"/>
        <v/>
      </c>
      <c r="Q860" s="39"/>
      <c r="T860" s="1"/>
    </row>
    <row r="861" spans="1:20" x14ac:dyDescent="0.2">
      <c r="A861" t="str">
        <f t="shared" si="14"/>
        <v/>
      </c>
      <c r="Q861" s="39"/>
      <c r="T861" s="1"/>
    </row>
    <row r="862" spans="1:20" x14ac:dyDescent="0.2">
      <c r="A862" t="str">
        <f t="shared" si="14"/>
        <v/>
      </c>
      <c r="Q862" s="39"/>
      <c r="T862" s="1"/>
    </row>
    <row r="863" spans="1:20" x14ac:dyDescent="0.2">
      <c r="A863" t="str">
        <f t="shared" si="14"/>
        <v/>
      </c>
      <c r="Q863" s="39"/>
      <c r="T863" s="1"/>
    </row>
    <row r="864" spans="1:20" x14ac:dyDescent="0.2">
      <c r="A864" t="str">
        <f t="shared" si="14"/>
        <v/>
      </c>
      <c r="Q864" s="39"/>
      <c r="T864" s="1"/>
    </row>
    <row r="865" spans="1:20" x14ac:dyDescent="0.2">
      <c r="A865" t="str">
        <f t="shared" si="14"/>
        <v/>
      </c>
      <c r="Q865" s="39"/>
      <c r="T865" s="1"/>
    </row>
    <row r="866" spans="1:20" x14ac:dyDescent="0.2">
      <c r="A866" t="str">
        <f t="shared" si="14"/>
        <v/>
      </c>
      <c r="Q866" s="39"/>
      <c r="T866" s="1"/>
    </row>
    <row r="867" spans="1:20" x14ac:dyDescent="0.2">
      <c r="A867" t="str">
        <f t="shared" si="14"/>
        <v/>
      </c>
      <c r="Q867" s="39"/>
      <c r="T867" s="1"/>
    </row>
    <row r="868" spans="1:20" x14ac:dyDescent="0.2">
      <c r="A868" t="str">
        <f t="shared" si="14"/>
        <v/>
      </c>
      <c r="Q868" s="39"/>
      <c r="T868" s="1"/>
    </row>
    <row r="869" spans="1:20" x14ac:dyDescent="0.2">
      <c r="A869" t="str">
        <f t="shared" si="14"/>
        <v/>
      </c>
      <c r="Q869" s="39"/>
      <c r="T869" s="1"/>
    </row>
    <row r="870" spans="1:20" x14ac:dyDescent="0.2">
      <c r="A870" t="str">
        <f t="shared" si="14"/>
        <v/>
      </c>
      <c r="Q870" s="39"/>
      <c r="T870" s="1"/>
    </row>
    <row r="871" spans="1:20" x14ac:dyDescent="0.2">
      <c r="A871" t="str">
        <f t="shared" si="14"/>
        <v/>
      </c>
      <c r="Q871" s="39"/>
      <c r="T871" s="1"/>
    </row>
    <row r="872" spans="1:20" x14ac:dyDescent="0.2">
      <c r="A872" t="str">
        <f t="shared" si="14"/>
        <v/>
      </c>
      <c r="Q872" s="39"/>
      <c r="T872" s="1"/>
    </row>
    <row r="873" spans="1:20" x14ac:dyDescent="0.2">
      <c r="A873" t="str">
        <f t="shared" si="14"/>
        <v/>
      </c>
      <c r="Q873" s="39"/>
      <c r="T873" s="1"/>
    </row>
    <row r="874" spans="1:20" x14ac:dyDescent="0.2">
      <c r="A874" t="str">
        <f t="shared" si="14"/>
        <v/>
      </c>
      <c r="Q874" s="39"/>
      <c r="T874" s="1"/>
    </row>
    <row r="875" spans="1:20" x14ac:dyDescent="0.2">
      <c r="A875" t="str">
        <f t="shared" si="14"/>
        <v/>
      </c>
      <c r="Q875" s="39"/>
      <c r="T875" s="1"/>
    </row>
    <row r="876" spans="1:20" x14ac:dyDescent="0.2">
      <c r="A876" t="str">
        <f t="shared" si="14"/>
        <v/>
      </c>
      <c r="Q876" s="39"/>
      <c r="T876" s="1"/>
    </row>
    <row r="877" spans="1:20" x14ac:dyDescent="0.2">
      <c r="A877" t="str">
        <f t="shared" si="14"/>
        <v/>
      </c>
      <c r="Q877" s="39"/>
      <c r="T877" s="1"/>
    </row>
    <row r="878" spans="1:20" x14ac:dyDescent="0.2">
      <c r="A878" t="str">
        <f t="shared" si="14"/>
        <v/>
      </c>
      <c r="Q878" s="39"/>
      <c r="T878" s="1"/>
    </row>
    <row r="879" spans="1:20" x14ac:dyDescent="0.2">
      <c r="A879" t="str">
        <f t="shared" si="14"/>
        <v/>
      </c>
      <c r="Q879" s="39"/>
      <c r="T879" s="1"/>
    </row>
    <row r="880" spans="1:20" x14ac:dyDescent="0.2">
      <c r="A880" t="str">
        <f t="shared" si="14"/>
        <v/>
      </c>
      <c r="Q880" s="39"/>
      <c r="T880" s="1"/>
    </row>
    <row r="881" spans="1:20" x14ac:dyDescent="0.2">
      <c r="A881" t="str">
        <f t="shared" si="14"/>
        <v/>
      </c>
      <c r="Q881" s="39"/>
      <c r="T881" s="1"/>
    </row>
    <row r="882" spans="1:20" x14ac:dyDescent="0.2">
      <c r="A882" t="str">
        <f t="shared" si="14"/>
        <v/>
      </c>
      <c r="Q882" s="39"/>
      <c r="T882" s="1"/>
    </row>
    <row r="883" spans="1:20" x14ac:dyDescent="0.2">
      <c r="A883" t="str">
        <f t="shared" si="14"/>
        <v/>
      </c>
      <c r="Q883" s="39"/>
      <c r="T883" s="1"/>
    </row>
    <row r="884" spans="1:20" x14ac:dyDescent="0.2">
      <c r="A884" t="str">
        <f t="shared" si="14"/>
        <v/>
      </c>
      <c r="Q884" s="39"/>
      <c r="T884" s="1"/>
    </row>
    <row r="885" spans="1:20" x14ac:dyDescent="0.2">
      <c r="A885" t="str">
        <f t="shared" si="14"/>
        <v/>
      </c>
      <c r="Q885" s="39"/>
      <c r="T885" s="1"/>
    </row>
    <row r="886" spans="1:20" x14ac:dyDescent="0.2">
      <c r="A886" t="str">
        <f t="shared" si="14"/>
        <v/>
      </c>
      <c r="Q886" s="39"/>
      <c r="T886" s="1"/>
    </row>
    <row r="887" spans="1:20" x14ac:dyDescent="0.2">
      <c r="A887" t="str">
        <f t="shared" si="14"/>
        <v/>
      </c>
      <c r="Q887" s="39"/>
      <c r="T887" s="1"/>
    </row>
    <row r="888" spans="1:20" x14ac:dyDescent="0.2">
      <c r="A888" t="str">
        <f t="shared" si="14"/>
        <v/>
      </c>
      <c r="Q888" s="39"/>
      <c r="T888" s="1"/>
    </row>
    <row r="889" spans="1:20" x14ac:dyDescent="0.2">
      <c r="A889" t="str">
        <f t="shared" si="14"/>
        <v/>
      </c>
      <c r="Q889" s="39"/>
      <c r="T889" s="1"/>
    </row>
    <row r="890" spans="1:20" x14ac:dyDescent="0.2">
      <c r="A890" t="str">
        <f t="shared" si="14"/>
        <v/>
      </c>
      <c r="Q890" s="39"/>
      <c r="T890" s="1"/>
    </row>
    <row r="891" spans="1:20" x14ac:dyDescent="0.2">
      <c r="A891" t="str">
        <f t="shared" si="14"/>
        <v/>
      </c>
      <c r="Q891" s="39"/>
      <c r="T891" s="1"/>
    </row>
    <row r="892" spans="1:20" x14ac:dyDescent="0.2">
      <c r="A892" t="str">
        <f t="shared" si="14"/>
        <v/>
      </c>
      <c r="Q892" s="39"/>
      <c r="T892" s="1"/>
    </row>
    <row r="893" spans="1:20" x14ac:dyDescent="0.2">
      <c r="A893" t="str">
        <f t="shared" si="14"/>
        <v/>
      </c>
      <c r="Q893" s="39"/>
      <c r="T893" s="1"/>
    </row>
    <row r="894" spans="1:20" x14ac:dyDescent="0.2">
      <c r="A894" t="str">
        <f t="shared" si="14"/>
        <v/>
      </c>
      <c r="Q894" s="39"/>
      <c r="T894" s="1"/>
    </row>
    <row r="895" spans="1:20" x14ac:dyDescent="0.2">
      <c r="A895" t="str">
        <f t="shared" si="14"/>
        <v/>
      </c>
      <c r="Q895" s="39"/>
      <c r="T895" s="1"/>
    </row>
    <row r="896" spans="1:20" x14ac:dyDescent="0.2">
      <c r="A896" t="str">
        <f t="shared" si="14"/>
        <v/>
      </c>
      <c r="Q896" s="39"/>
      <c r="T896" s="1"/>
    </row>
    <row r="897" spans="1:20" x14ac:dyDescent="0.2">
      <c r="A897" t="str">
        <f t="shared" si="14"/>
        <v/>
      </c>
      <c r="Q897" s="39"/>
      <c r="T897" s="1"/>
    </row>
    <row r="898" spans="1:20" x14ac:dyDescent="0.2">
      <c r="A898" t="str">
        <f t="shared" si="14"/>
        <v/>
      </c>
      <c r="Q898" s="39"/>
      <c r="T898" s="1"/>
    </row>
    <row r="899" spans="1:20" x14ac:dyDescent="0.2">
      <c r="A899" t="str">
        <f t="shared" si="14"/>
        <v/>
      </c>
      <c r="Q899" s="39"/>
      <c r="T899" s="1"/>
    </row>
    <row r="900" spans="1:20" x14ac:dyDescent="0.2">
      <c r="A900" t="str">
        <f t="shared" ref="A900:A963" si="15">B902&amp;C902</f>
        <v/>
      </c>
      <c r="Q900" s="39"/>
      <c r="T900" s="1"/>
    </row>
    <row r="901" spans="1:20" x14ac:dyDescent="0.2">
      <c r="A901" t="str">
        <f t="shared" si="15"/>
        <v/>
      </c>
      <c r="Q901" s="39"/>
      <c r="T901" s="1"/>
    </row>
    <row r="902" spans="1:20" x14ac:dyDescent="0.2">
      <c r="A902" t="str">
        <f t="shared" si="15"/>
        <v/>
      </c>
      <c r="Q902" s="39"/>
      <c r="T902" s="1"/>
    </row>
    <row r="903" spans="1:20" x14ac:dyDescent="0.2">
      <c r="A903" t="str">
        <f t="shared" si="15"/>
        <v/>
      </c>
      <c r="Q903" s="39"/>
      <c r="T903" s="1"/>
    </row>
    <row r="904" spans="1:20" x14ac:dyDescent="0.2">
      <c r="A904" t="str">
        <f t="shared" si="15"/>
        <v/>
      </c>
      <c r="Q904" s="39"/>
      <c r="T904" s="1"/>
    </row>
    <row r="905" spans="1:20" x14ac:dyDescent="0.2">
      <c r="A905" t="str">
        <f t="shared" si="15"/>
        <v/>
      </c>
      <c r="Q905" s="39"/>
      <c r="T905" s="1"/>
    </row>
    <row r="906" spans="1:20" x14ac:dyDescent="0.2">
      <c r="A906" t="str">
        <f t="shared" si="15"/>
        <v/>
      </c>
      <c r="Q906" s="39"/>
      <c r="T906" s="1"/>
    </row>
    <row r="907" spans="1:20" x14ac:dyDescent="0.2">
      <c r="A907" t="str">
        <f t="shared" si="15"/>
        <v/>
      </c>
      <c r="Q907" s="39"/>
      <c r="T907" s="1"/>
    </row>
    <row r="908" spans="1:20" x14ac:dyDescent="0.2">
      <c r="A908" t="str">
        <f t="shared" si="15"/>
        <v/>
      </c>
      <c r="Q908" s="39"/>
      <c r="T908" s="1"/>
    </row>
    <row r="909" spans="1:20" x14ac:dyDescent="0.2">
      <c r="A909" t="str">
        <f t="shared" si="15"/>
        <v/>
      </c>
      <c r="Q909" s="39"/>
      <c r="T909" s="1"/>
    </row>
    <row r="910" spans="1:20" x14ac:dyDescent="0.2">
      <c r="A910" t="str">
        <f t="shared" si="15"/>
        <v/>
      </c>
      <c r="Q910" s="39"/>
      <c r="T910" s="1"/>
    </row>
    <row r="911" spans="1:20" x14ac:dyDescent="0.2">
      <c r="A911" t="str">
        <f t="shared" si="15"/>
        <v/>
      </c>
      <c r="Q911" s="39"/>
      <c r="T911" s="1"/>
    </row>
    <row r="912" spans="1:20" x14ac:dyDescent="0.2">
      <c r="A912" t="str">
        <f t="shared" si="15"/>
        <v/>
      </c>
      <c r="Q912" s="39"/>
      <c r="T912" s="1"/>
    </row>
    <row r="913" spans="1:20" x14ac:dyDescent="0.2">
      <c r="A913" t="str">
        <f t="shared" si="15"/>
        <v/>
      </c>
      <c r="Q913" s="39"/>
      <c r="T913" s="1"/>
    </row>
    <row r="914" spans="1:20" x14ac:dyDescent="0.2">
      <c r="A914" t="str">
        <f t="shared" si="15"/>
        <v/>
      </c>
      <c r="Q914" s="39"/>
      <c r="T914" s="1"/>
    </row>
    <row r="915" spans="1:20" x14ac:dyDescent="0.2">
      <c r="A915" t="str">
        <f t="shared" si="15"/>
        <v/>
      </c>
      <c r="Q915" s="39"/>
      <c r="T915" s="1"/>
    </row>
    <row r="916" spans="1:20" x14ac:dyDescent="0.2">
      <c r="A916" t="str">
        <f t="shared" si="15"/>
        <v/>
      </c>
      <c r="Q916" s="39"/>
      <c r="T916" s="1"/>
    </row>
    <row r="917" spans="1:20" x14ac:dyDescent="0.2">
      <c r="A917" t="str">
        <f t="shared" si="15"/>
        <v/>
      </c>
      <c r="Q917" s="39"/>
      <c r="T917" s="1"/>
    </row>
    <row r="918" spans="1:20" x14ac:dyDescent="0.2">
      <c r="A918" t="str">
        <f t="shared" si="15"/>
        <v/>
      </c>
      <c r="Q918" s="39"/>
      <c r="T918" s="1"/>
    </row>
    <row r="919" spans="1:20" x14ac:dyDescent="0.2">
      <c r="A919" t="str">
        <f t="shared" si="15"/>
        <v/>
      </c>
      <c r="Q919" s="39"/>
      <c r="T919" s="1"/>
    </row>
    <row r="920" spans="1:20" x14ac:dyDescent="0.2">
      <c r="A920" t="str">
        <f t="shared" si="15"/>
        <v/>
      </c>
      <c r="Q920" s="39"/>
      <c r="T920" s="1"/>
    </row>
    <row r="921" spans="1:20" x14ac:dyDescent="0.2">
      <c r="A921" t="str">
        <f t="shared" si="15"/>
        <v/>
      </c>
      <c r="Q921" s="39"/>
      <c r="T921" s="1"/>
    </row>
    <row r="922" spans="1:20" x14ac:dyDescent="0.2">
      <c r="A922" t="str">
        <f t="shared" si="15"/>
        <v/>
      </c>
      <c r="Q922" s="39"/>
      <c r="T922" s="1"/>
    </row>
    <row r="923" spans="1:20" x14ac:dyDescent="0.2">
      <c r="A923" t="str">
        <f t="shared" si="15"/>
        <v/>
      </c>
      <c r="Q923" s="39"/>
      <c r="T923" s="1"/>
    </row>
    <row r="924" spans="1:20" x14ac:dyDescent="0.2">
      <c r="A924" t="str">
        <f t="shared" si="15"/>
        <v/>
      </c>
      <c r="Q924" s="39"/>
      <c r="T924" s="1"/>
    </row>
    <row r="925" spans="1:20" x14ac:dyDescent="0.2">
      <c r="A925" t="str">
        <f t="shared" si="15"/>
        <v/>
      </c>
      <c r="Q925" s="39"/>
      <c r="T925" s="1"/>
    </row>
    <row r="926" spans="1:20" x14ac:dyDescent="0.2">
      <c r="A926" t="str">
        <f t="shared" si="15"/>
        <v/>
      </c>
      <c r="Q926" s="39"/>
      <c r="T926" s="1"/>
    </row>
    <row r="927" spans="1:20" x14ac:dyDescent="0.2">
      <c r="A927" t="str">
        <f t="shared" si="15"/>
        <v/>
      </c>
      <c r="Q927" s="39"/>
      <c r="T927" s="1"/>
    </row>
    <row r="928" spans="1:20" x14ac:dyDescent="0.2">
      <c r="A928" t="str">
        <f t="shared" si="15"/>
        <v/>
      </c>
      <c r="Q928" s="39"/>
      <c r="T928" s="1"/>
    </row>
    <row r="929" spans="1:20" x14ac:dyDescent="0.2">
      <c r="A929" t="str">
        <f t="shared" si="15"/>
        <v/>
      </c>
      <c r="Q929" s="39"/>
      <c r="T929" s="1"/>
    </row>
    <row r="930" spans="1:20" x14ac:dyDescent="0.2">
      <c r="A930" t="str">
        <f t="shared" si="15"/>
        <v/>
      </c>
      <c r="Q930" s="39"/>
      <c r="T930" s="1"/>
    </row>
    <row r="931" spans="1:20" x14ac:dyDescent="0.2">
      <c r="A931" t="str">
        <f t="shared" si="15"/>
        <v/>
      </c>
      <c r="Q931" s="39"/>
      <c r="T931" s="1"/>
    </row>
    <row r="932" spans="1:20" x14ac:dyDescent="0.2">
      <c r="A932" t="str">
        <f t="shared" si="15"/>
        <v/>
      </c>
      <c r="Q932" s="39"/>
      <c r="T932" s="1"/>
    </row>
    <row r="933" spans="1:20" x14ac:dyDescent="0.2">
      <c r="A933" t="str">
        <f t="shared" si="15"/>
        <v/>
      </c>
      <c r="Q933" s="39"/>
      <c r="T933" s="1"/>
    </row>
    <row r="934" spans="1:20" x14ac:dyDescent="0.2">
      <c r="A934" t="str">
        <f t="shared" si="15"/>
        <v/>
      </c>
      <c r="Q934" s="39"/>
      <c r="T934" s="1"/>
    </row>
    <row r="935" spans="1:20" x14ac:dyDescent="0.2">
      <c r="A935" t="str">
        <f t="shared" si="15"/>
        <v/>
      </c>
      <c r="Q935" s="39"/>
      <c r="T935" s="1"/>
    </row>
    <row r="936" spans="1:20" x14ac:dyDescent="0.2">
      <c r="A936" t="str">
        <f t="shared" si="15"/>
        <v/>
      </c>
      <c r="Q936" s="39"/>
      <c r="T936" s="1"/>
    </row>
    <row r="937" spans="1:20" x14ac:dyDescent="0.2">
      <c r="A937" t="str">
        <f t="shared" si="15"/>
        <v/>
      </c>
      <c r="Q937" s="39"/>
      <c r="T937" s="1"/>
    </row>
    <row r="938" spans="1:20" x14ac:dyDescent="0.2">
      <c r="A938" t="str">
        <f t="shared" si="15"/>
        <v/>
      </c>
      <c r="Q938" s="39"/>
      <c r="T938" s="1"/>
    </row>
    <row r="939" spans="1:20" x14ac:dyDescent="0.2">
      <c r="A939" t="str">
        <f t="shared" si="15"/>
        <v/>
      </c>
      <c r="Q939" s="39"/>
      <c r="T939" s="1"/>
    </row>
    <row r="940" spans="1:20" x14ac:dyDescent="0.2">
      <c r="A940" t="str">
        <f t="shared" si="15"/>
        <v/>
      </c>
      <c r="Q940" s="39"/>
      <c r="T940" s="1"/>
    </row>
    <row r="941" spans="1:20" x14ac:dyDescent="0.2">
      <c r="A941" t="str">
        <f t="shared" si="15"/>
        <v/>
      </c>
      <c r="Q941" s="39"/>
      <c r="T941" s="1"/>
    </row>
    <row r="942" spans="1:20" x14ac:dyDescent="0.2">
      <c r="A942" t="str">
        <f t="shared" si="15"/>
        <v/>
      </c>
      <c r="Q942" s="39"/>
      <c r="T942" s="1"/>
    </row>
    <row r="943" spans="1:20" x14ac:dyDescent="0.2">
      <c r="A943" t="str">
        <f t="shared" si="15"/>
        <v/>
      </c>
      <c r="Q943" s="39"/>
      <c r="T943" s="1"/>
    </row>
    <row r="944" spans="1:20" x14ac:dyDescent="0.2">
      <c r="A944" t="str">
        <f t="shared" si="15"/>
        <v/>
      </c>
      <c r="Q944" s="39"/>
      <c r="T944" s="1"/>
    </row>
    <row r="945" spans="1:20" x14ac:dyDescent="0.2">
      <c r="A945" t="str">
        <f t="shared" si="15"/>
        <v/>
      </c>
      <c r="Q945" s="39"/>
      <c r="T945" s="1"/>
    </row>
    <row r="946" spans="1:20" x14ac:dyDescent="0.2">
      <c r="A946" t="str">
        <f t="shared" si="15"/>
        <v/>
      </c>
      <c r="Q946" s="39"/>
      <c r="T946" s="1"/>
    </row>
    <row r="947" spans="1:20" x14ac:dyDescent="0.2">
      <c r="A947" t="str">
        <f t="shared" si="15"/>
        <v/>
      </c>
      <c r="Q947" s="39"/>
      <c r="T947" s="1"/>
    </row>
    <row r="948" spans="1:20" x14ac:dyDescent="0.2">
      <c r="A948" t="str">
        <f t="shared" si="15"/>
        <v/>
      </c>
      <c r="Q948" s="39"/>
      <c r="T948" s="1"/>
    </row>
    <row r="949" spans="1:20" x14ac:dyDescent="0.2">
      <c r="A949" t="str">
        <f t="shared" si="15"/>
        <v/>
      </c>
      <c r="Q949" s="39"/>
      <c r="T949" s="1"/>
    </row>
    <row r="950" spans="1:20" x14ac:dyDescent="0.2">
      <c r="A950" t="str">
        <f t="shared" si="15"/>
        <v/>
      </c>
      <c r="Q950" s="39"/>
      <c r="T950" s="1"/>
    </row>
    <row r="951" spans="1:20" x14ac:dyDescent="0.2">
      <c r="A951" t="str">
        <f t="shared" si="15"/>
        <v/>
      </c>
      <c r="Q951" s="39"/>
      <c r="T951" s="1"/>
    </row>
    <row r="952" spans="1:20" x14ac:dyDescent="0.2">
      <c r="A952" t="str">
        <f t="shared" si="15"/>
        <v/>
      </c>
      <c r="Q952" s="39"/>
      <c r="T952" s="1"/>
    </row>
    <row r="953" spans="1:20" x14ac:dyDescent="0.2">
      <c r="A953" t="str">
        <f t="shared" si="15"/>
        <v/>
      </c>
      <c r="Q953" s="39"/>
      <c r="T953" s="1"/>
    </row>
    <row r="954" spans="1:20" x14ac:dyDescent="0.2">
      <c r="A954" t="str">
        <f t="shared" si="15"/>
        <v/>
      </c>
      <c r="Q954" s="39"/>
      <c r="T954" s="1"/>
    </row>
    <row r="955" spans="1:20" x14ac:dyDescent="0.2">
      <c r="A955" t="str">
        <f t="shared" si="15"/>
        <v/>
      </c>
      <c r="Q955" s="39"/>
      <c r="T955" s="1"/>
    </row>
    <row r="956" spans="1:20" x14ac:dyDescent="0.2">
      <c r="A956" t="str">
        <f t="shared" si="15"/>
        <v/>
      </c>
      <c r="Q956" s="39"/>
      <c r="T956" s="1"/>
    </row>
    <row r="957" spans="1:20" x14ac:dyDescent="0.2">
      <c r="A957" t="str">
        <f t="shared" si="15"/>
        <v/>
      </c>
      <c r="Q957" s="39"/>
      <c r="T957" s="1"/>
    </row>
    <row r="958" spans="1:20" x14ac:dyDescent="0.2">
      <c r="A958" t="str">
        <f t="shared" si="15"/>
        <v/>
      </c>
      <c r="Q958" s="39"/>
      <c r="T958" s="1"/>
    </row>
    <row r="959" spans="1:20" x14ac:dyDescent="0.2">
      <c r="A959" t="str">
        <f t="shared" si="15"/>
        <v/>
      </c>
      <c r="Q959" s="39"/>
      <c r="T959" s="1"/>
    </row>
    <row r="960" spans="1:20" x14ac:dyDescent="0.2">
      <c r="A960" t="str">
        <f t="shared" si="15"/>
        <v/>
      </c>
      <c r="Q960" s="39"/>
      <c r="T960" s="1"/>
    </row>
    <row r="961" spans="1:20" x14ac:dyDescent="0.2">
      <c r="A961" t="str">
        <f t="shared" si="15"/>
        <v/>
      </c>
      <c r="Q961" s="39"/>
      <c r="T961" s="1"/>
    </row>
    <row r="962" spans="1:20" x14ac:dyDescent="0.2">
      <c r="A962" t="str">
        <f t="shared" si="15"/>
        <v/>
      </c>
      <c r="Q962" s="39"/>
      <c r="T962" s="1"/>
    </row>
    <row r="963" spans="1:20" x14ac:dyDescent="0.2">
      <c r="A963" t="str">
        <f t="shared" si="15"/>
        <v/>
      </c>
      <c r="Q963" s="39"/>
      <c r="T963" s="1"/>
    </row>
    <row r="964" spans="1:20" x14ac:dyDescent="0.2">
      <c r="A964" t="str">
        <f t="shared" ref="A964:A1001" si="16">B966&amp;C966</f>
        <v/>
      </c>
      <c r="Q964" s="39"/>
      <c r="T964" s="1"/>
    </row>
    <row r="965" spans="1:20" x14ac:dyDescent="0.2">
      <c r="A965" t="str">
        <f t="shared" si="16"/>
        <v/>
      </c>
      <c r="Q965" s="39"/>
      <c r="T965" s="1"/>
    </row>
    <row r="966" spans="1:20" x14ac:dyDescent="0.2">
      <c r="A966" t="str">
        <f t="shared" si="16"/>
        <v/>
      </c>
      <c r="Q966" s="39"/>
      <c r="T966" s="1"/>
    </row>
    <row r="967" spans="1:20" x14ac:dyDescent="0.2">
      <c r="A967" t="str">
        <f t="shared" si="16"/>
        <v/>
      </c>
      <c r="Q967" s="39"/>
      <c r="T967" s="1"/>
    </row>
    <row r="968" spans="1:20" x14ac:dyDescent="0.2">
      <c r="A968" t="str">
        <f t="shared" si="16"/>
        <v/>
      </c>
      <c r="Q968" s="39"/>
      <c r="T968" s="1"/>
    </row>
    <row r="969" spans="1:20" x14ac:dyDescent="0.2">
      <c r="A969" t="str">
        <f t="shared" si="16"/>
        <v/>
      </c>
      <c r="Q969" s="39"/>
      <c r="T969" s="1"/>
    </row>
    <row r="970" spans="1:20" x14ac:dyDescent="0.2">
      <c r="A970" t="str">
        <f t="shared" si="16"/>
        <v/>
      </c>
      <c r="Q970" s="39"/>
      <c r="T970" s="1"/>
    </row>
    <row r="971" spans="1:20" x14ac:dyDescent="0.2">
      <c r="A971" t="str">
        <f t="shared" si="16"/>
        <v/>
      </c>
      <c r="Q971" s="39"/>
      <c r="T971" s="1"/>
    </row>
    <row r="972" spans="1:20" x14ac:dyDescent="0.2">
      <c r="A972" t="str">
        <f t="shared" si="16"/>
        <v/>
      </c>
      <c r="Q972" s="39"/>
      <c r="T972" s="1"/>
    </row>
    <row r="973" spans="1:20" x14ac:dyDescent="0.2">
      <c r="A973" t="str">
        <f t="shared" si="16"/>
        <v/>
      </c>
      <c r="Q973" s="39"/>
      <c r="T973" s="1"/>
    </row>
    <row r="974" spans="1:20" x14ac:dyDescent="0.2">
      <c r="A974" t="str">
        <f t="shared" si="16"/>
        <v/>
      </c>
      <c r="Q974" s="39"/>
      <c r="T974" s="1"/>
    </row>
    <row r="975" spans="1:20" x14ac:dyDescent="0.2">
      <c r="A975" t="str">
        <f t="shared" si="16"/>
        <v/>
      </c>
      <c r="Q975" s="39"/>
      <c r="T975" s="1"/>
    </row>
    <row r="976" spans="1:20" x14ac:dyDescent="0.2">
      <c r="A976" t="str">
        <f t="shared" si="16"/>
        <v/>
      </c>
      <c r="Q976" s="39"/>
      <c r="T976" s="1"/>
    </row>
    <row r="977" spans="1:20" x14ac:dyDescent="0.2">
      <c r="A977" t="str">
        <f t="shared" si="16"/>
        <v/>
      </c>
      <c r="Q977" s="39"/>
      <c r="T977" s="1"/>
    </row>
    <row r="978" spans="1:20" x14ac:dyDescent="0.2">
      <c r="A978" t="str">
        <f t="shared" si="16"/>
        <v/>
      </c>
      <c r="Q978" s="39"/>
      <c r="T978" s="1"/>
    </row>
    <row r="979" spans="1:20" x14ac:dyDescent="0.2">
      <c r="A979" t="str">
        <f t="shared" si="16"/>
        <v/>
      </c>
      <c r="Q979" s="39"/>
      <c r="T979" s="1"/>
    </row>
    <row r="980" spans="1:20" x14ac:dyDescent="0.2">
      <c r="A980" t="str">
        <f t="shared" si="16"/>
        <v/>
      </c>
      <c r="Q980" s="39"/>
      <c r="T980" s="1"/>
    </row>
    <row r="981" spans="1:20" x14ac:dyDescent="0.2">
      <c r="A981" t="str">
        <f t="shared" si="16"/>
        <v/>
      </c>
      <c r="Q981" s="39"/>
      <c r="T981" s="1"/>
    </row>
    <row r="982" spans="1:20" x14ac:dyDescent="0.2">
      <c r="A982" t="str">
        <f t="shared" si="16"/>
        <v/>
      </c>
      <c r="Q982" s="39"/>
      <c r="T982" s="1"/>
    </row>
    <row r="983" spans="1:20" x14ac:dyDescent="0.2">
      <c r="A983" t="str">
        <f t="shared" si="16"/>
        <v/>
      </c>
      <c r="Q983" s="39"/>
      <c r="T983" s="1"/>
    </row>
    <row r="984" spans="1:20" x14ac:dyDescent="0.2">
      <c r="A984" t="str">
        <f t="shared" si="16"/>
        <v/>
      </c>
      <c r="Q984" s="39"/>
      <c r="T984" s="1"/>
    </row>
    <row r="985" spans="1:20" x14ac:dyDescent="0.2">
      <c r="A985" t="str">
        <f t="shared" si="16"/>
        <v/>
      </c>
      <c r="Q985" s="39"/>
      <c r="T985" s="1"/>
    </row>
    <row r="986" spans="1:20" x14ac:dyDescent="0.2">
      <c r="A986" t="str">
        <f t="shared" si="16"/>
        <v/>
      </c>
      <c r="Q986" s="39"/>
      <c r="T986" s="1"/>
    </row>
    <row r="987" spans="1:20" x14ac:dyDescent="0.2">
      <c r="A987" t="str">
        <f t="shared" si="16"/>
        <v/>
      </c>
      <c r="Q987" s="39"/>
      <c r="T987" s="1"/>
    </row>
    <row r="988" spans="1:20" x14ac:dyDescent="0.2">
      <c r="A988" t="str">
        <f t="shared" si="16"/>
        <v/>
      </c>
      <c r="Q988" s="39"/>
      <c r="T988" s="1"/>
    </row>
    <row r="989" spans="1:20" x14ac:dyDescent="0.2">
      <c r="A989" t="str">
        <f t="shared" si="16"/>
        <v/>
      </c>
      <c r="Q989" s="39"/>
      <c r="T989" s="1"/>
    </row>
    <row r="990" spans="1:20" x14ac:dyDescent="0.2">
      <c r="A990" t="str">
        <f t="shared" si="16"/>
        <v/>
      </c>
      <c r="Q990" s="39"/>
      <c r="T990" s="1"/>
    </row>
    <row r="991" spans="1:20" x14ac:dyDescent="0.2">
      <c r="A991" t="str">
        <f t="shared" si="16"/>
        <v/>
      </c>
      <c r="Q991" s="39"/>
      <c r="T991" s="1"/>
    </row>
    <row r="992" spans="1:20" x14ac:dyDescent="0.2">
      <c r="A992" t="str">
        <f t="shared" si="16"/>
        <v/>
      </c>
      <c r="Q992" s="39"/>
      <c r="T992" s="1"/>
    </row>
    <row r="993" spans="1:20" x14ac:dyDescent="0.2">
      <c r="A993" t="str">
        <f t="shared" si="16"/>
        <v/>
      </c>
      <c r="Q993" s="39"/>
      <c r="T993" s="1"/>
    </row>
    <row r="994" spans="1:20" x14ac:dyDescent="0.2">
      <c r="A994" t="str">
        <f t="shared" si="16"/>
        <v/>
      </c>
      <c r="Q994" s="39"/>
      <c r="T994" s="1"/>
    </row>
    <row r="995" spans="1:20" x14ac:dyDescent="0.2">
      <c r="A995" t="str">
        <f t="shared" si="16"/>
        <v/>
      </c>
      <c r="Q995" s="39"/>
      <c r="T995" s="1"/>
    </row>
    <row r="996" spans="1:20" x14ac:dyDescent="0.2">
      <c r="A996" t="str">
        <f t="shared" si="16"/>
        <v/>
      </c>
      <c r="Q996" s="39"/>
      <c r="T996" s="1"/>
    </row>
    <row r="997" spans="1:20" x14ac:dyDescent="0.2">
      <c r="A997" t="str">
        <f t="shared" si="16"/>
        <v/>
      </c>
      <c r="Q997" s="39"/>
      <c r="T997" s="1"/>
    </row>
    <row r="998" spans="1:20" x14ac:dyDescent="0.2">
      <c r="A998" t="str">
        <f t="shared" si="16"/>
        <v/>
      </c>
      <c r="Q998" s="39"/>
      <c r="T998" s="1"/>
    </row>
    <row r="999" spans="1:20" x14ac:dyDescent="0.2">
      <c r="A999" t="str">
        <f t="shared" si="16"/>
        <v/>
      </c>
      <c r="Q999" s="39"/>
      <c r="T999" s="1"/>
    </row>
    <row r="1000" spans="1:20" x14ac:dyDescent="0.2">
      <c r="A1000" t="str">
        <f t="shared" si="16"/>
        <v/>
      </c>
      <c r="Q1000" s="39"/>
      <c r="T1000" s="1"/>
    </row>
    <row r="1001" spans="1:20" x14ac:dyDescent="0.2">
      <c r="A1001" t="str">
        <f t="shared" si="16"/>
        <v/>
      </c>
      <c r="Q1001" s="39"/>
      <c r="T1001" s="1"/>
    </row>
  </sheetData>
  <autoFilter ref="B2:S1001" xr:uid="{EB5C02C3-7BA1-3745-AC6D-264B1E7627DD}">
    <sortState xmlns:xlrd2="http://schemas.microsoft.com/office/spreadsheetml/2017/richdata2" ref="B3:S1001">
      <sortCondition descending="1" ref="E2:E1001"/>
    </sortState>
  </autoFilter>
  <sortState xmlns:xlrd2="http://schemas.microsoft.com/office/spreadsheetml/2017/richdata2" ref="B3:S647">
    <sortCondition descending="1" ref="E3:E647"/>
  </sortState>
  <mergeCells count="4">
    <mergeCell ref="A1:P1"/>
    <mergeCell ref="Q1:T1"/>
    <mergeCell ref="V4:Z6"/>
    <mergeCell ref="V8:Z10"/>
  </mergeCells>
  <conditionalFormatting sqref="C2:C1048576">
    <cfRule type="containsText" dxfId="26" priority="4" operator="containsText" text="marathon">
      <formula>NOT(ISERROR(SEARCH("marathon",C2)))</formula>
    </cfRule>
    <cfRule type="containsText" dxfId="25" priority="5" operator="containsText" text="race-walking">
      <formula>NOT(ISERROR(SEARCH("race-walking",C2)))</formula>
    </cfRule>
  </conditionalFormatting>
  <conditionalFormatting sqref="D2">
    <cfRule type="containsText" dxfId="24" priority="2" operator="containsText" text="marathon">
      <formula>NOT(ISERROR(SEARCH("marathon",D2)))</formula>
    </cfRule>
    <cfRule type="containsText" dxfId="23" priority="3" operator="containsText" text="race-walking">
      <formula>NOT(ISERROR(SEARCH("race-walking",D2)))</formula>
    </cfRule>
  </conditionalFormatting>
  <conditionalFormatting sqref="T2:T1048576">
    <cfRule type="containsText" dxfId="22" priority="1" operator="containsText" text="Check">
      <formula>NOT(ISERROR(SEARCH("Check",T2)))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A5DEC-81B4-F747-8961-4B3A6BA5DB3F}">
  <sheetPr>
    <tabColor theme="7" tint="0.59999389629810485"/>
  </sheetPr>
  <dimension ref="A1:S3563"/>
  <sheetViews>
    <sheetView workbookViewId="0">
      <selection activeCell="K6" sqref="K6:M505"/>
    </sheetView>
  </sheetViews>
  <sheetFormatPr baseColWidth="10" defaultRowHeight="16" x14ac:dyDescent="0.2"/>
  <cols>
    <col min="1" max="1" width="5.33203125" bestFit="1" customWidth="1"/>
    <col min="2" max="2" width="45.1640625" bestFit="1" customWidth="1"/>
    <col min="3" max="3" width="17" bestFit="1" customWidth="1"/>
    <col min="4" max="4" width="10" bestFit="1" customWidth="1"/>
    <col min="5" max="5" width="5.1640625" bestFit="1" customWidth="1"/>
    <col min="6" max="6" width="4.1640625" style="2" bestFit="1" customWidth="1"/>
    <col min="7" max="8" width="10.83203125" style="2"/>
    <col min="9" max="9" width="11.83203125" style="2" customWidth="1"/>
    <col min="10" max="10" width="8.5" style="2" customWidth="1"/>
    <col min="14" max="14" width="7" customWidth="1"/>
    <col min="15" max="15" width="11.1640625" style="2" customWidth="1"/>
    <col min="16" max="16" width="11" style="39" customWidth="1"/>
    <col min="17" max="17" width="10.83203125" style="4"/>
  </cols>
  <sheetData>
    <row r="1" spans="1:19" ht="21" x14ac:dyDescent="0.25">
      <c r="A1" s="172" t="s">
        <v>4936</v>
      </c>
      <c r="B1" s="173"/>
      <c r="C1" s="173"/>
      <c r="D1" s="173"/>
      <c r="E1" s="173"/>
      <c r="F1" s="174"/>
      <c r="J1" s="99" t="s">
        <v>4935</v>
      </c>
      <c r="K1" s="98"/>
      <c r="L1" s="98"/>
      <c r="M1" s="98"/>
      <c r="N1" s="98"/>
      <c r="O1" s="98"/>
      <c r="P1" s="136"/>
      <c r="Q1" s="98"/>
    </row>
    <row r="2" spans="1:19" ht="47" customHeight="1" x14ac:dyDescent="0.2">
      <c r="A2" s="139" t="s">
        <v>2899</v>
      </c>
      <c r="B2" s="140" t="s">
        <v>2900</v>
      </c>
      <c r="C2" s="140" t="s">
        <v>6</v>
      </c>
      <c r="D2" s="141" t="s">
        <v>0</v>
      </c>
      <c r="E2" s="141" t="s">
        <v>1017</v>
      </c>
      <c r="F2" s="142" t="s">
        <v>4934</v>
      </c>
      <c r="G2" s="143" t="s">
        <v>840</v>
      </c>
      <c r="H2" s="144" t="s">
        <v>1017</v>
      </c>
      <c r="I2" s="145" t="s">
        <v>4932</v>
      </c>
      <c r="J2" s="169" t="s">
        <v>4937</v>
      </c>
      <c r="K2" s="170"/>
      <c r="L2" s="170"/>
      <c r="M2" s="171"/>
      <c r="N2" s="88" t="s">
        <v>4944</v>
      </c>
      <c r="O2" s="78" t="s">
        <v>4933</v>
      </c>
      <c r="P2" s="78" t="s">
        <v>4940</v>
      </c>
      <c r="Q2" s="78" t="s">
        <v>4931</v>
      </c>
    </row>
    <row r="3" spans="1:19" x14ac:dyDescent="0.2">
      <c r="A3" t="s">
        <v>1789</v>
      </c>
      <c r="B3" t="s">
        <v>3634</v>
      </c>
      <c r="C3" s="5" t="s">
        <v>2</v>
      </c>
      <c r="D3" s="5">
        <v>34978</v>
      </c>
      <c r="E3">
        <v>1206</v>
      </c>
      <c r="F3" s="2">
        <v>9</v>
      </c>
      <c r="G3" s="2" t="str">
        <f>B3&amp;C3</f>
        <v>Cejhae GREENE100m</v>
      </c>
      <c r="H3" s="2">
        <f>E3</f>
        <v>1206</v>
      </c>
      <c r="I3" s="138" cm="1">
        <f t="array" ref="I3">MAX(IF($G$3:$G$4000=$G3,$H$3:$H$4000))</f>
        <v>1206</v>
      </c>
      <c r="J3" s="2" t="str" cm="1">
        <f t="array" ref="J3:M3119">_xlfn.UNIQUE(A3:D3563,FALSE,FALSE)</f>
        <v>ANT</v>
      </c>
      <c r="K3" t="str">
        <v>Cejhae GREENE</v>
      </c>
      <c r="L3" s="96" t="str">
        <v>100m</v>
      </c>
      <c r="M3" s="96">
        <v>34978</v>
      </c>
      <c r="N3" s="96" t="str">
        <f>K3&amp;L3</f>
        <v>Cejhae GREENE100m</v>
      </c>
      <c r="O3" s="2">
        <f>VLOOKUP(K3&amp;L3,$G$3:$H$3563,2,FALSE)</f>
        <v>1206</v>
      </c>
      <c r="P3" s="81">
        <f>COUNTIFS($L$3:$L$3119,L3,$O$3:$O$3119,"&gt;"&amp;O3)+1</f>
        <v>9</v>
      </c>
      <c r="Q3" s="81" t="str">
        <f>IFERROR(IF(J3="AUS",COUNTIFS($J$3:$J$3119,"AUS",$L$3:$L$3119,L3,$O$3:$O$3119,"&gt;"&amp;O3)+1,""),"")</f>
        <v/>
      </c>
    </row>
    <row r="4" spans="1:19" x14ac:dyDescent="0.2">
      <c r="A4" t="s">
        <v>1789</v>
      </c>
      <c r="B4" t="s">
        <v>3657</v>
      </c>
      <c r="C4" s="5" t="s">
        <v>2</v>
      </c>
      <c r="D4" s="5">
        <v>34389</v>
      </c>
      <c r="E4">
        <v>1152</v>
      </c>
      <c r="F4" s="2">
        <v>37</v>
      </c>
      <c r="G4" s="2" t="str">
        <f>B4&amp;C4</f>
        <v>Tahir WALSH100m</v>
      </c>
      <c r="H4" s="2">
        <f>E4</f>
        <v>1152</v>
      </c>
      <c r="I4" s="138" cm="1">
        <f t="array" ref="I4">MAX(IF($G$3:$G$4000=$G4,$H$3:$H$4000))</f>
        <v>1152</v>
      </c>
      <c r="J4" s="2" t="str">
        <v>ANT</v>
      </c>
      <c r="K4" t="str">
        <v>Tahir WALSH</v>
      </c>
      <c r="L4" s="96" t="str">
        <v>100m</v>
      </c>
      <c r="M4" s="96">
        <v>34389</v>
      </c>
      <c r="N4" s="96" t="str">
        <f t="shared" ref="N4:N67" si="0">K4&amp;L4</f>
        <v>Tahir WALSH100m</v>
      </c>
      <c r="O4" s="2">
        <f t="shared" ref="O4:O67" si="1">VLOOKUP(K4&amp;L4,$G$3:$H$3563,2,FALSE)</f>
        <v>1152</v>
      </c>
      <c r="P4" s="81">
        <f t="shared" ref="P4:P67" si="2">COUNTIFS($L$3:$L$3119,L4,$O$3:$O$3119,"&gt;"&amp;O4)+1</f>
        <v>37</v>
      </c>
      <c r="Q4" s="81" t="str">
        <f t="shared" ref="Q4:Q67" si="3">IFERROR(IF(J4="AUS",COUNTIFS($J$3:$J$3119,"AUS",$L$3:$L$3119,L4,$O$3:$O$3119,"&gt;"&amp;O4)+1,""),"")</f>
        <v/>
      </c>
    </row>
    <row r="5" spans="1:19" x14ac:dyDescent="0.2">
      <c r="A5" t="s">
        <v>1789</v>
      </c>
      <c r="B5" t="s">
        <v>4395</v>
      </c>
      <c r="C5" s="5" t="s">
        <v>38</v>
      </c>
      <c r="D5" s="5">
        <v>37137</v>
      </c>
      <c r="E5">
        <v>1034</v>
      </c>
      <c r="F5" s="2">
        <v>67</v>
      </c>
      <c r="G5" s="2" t="str">
        <f>B5&amp;C5</f>
        <v>Taeco O'GARROtriple-jump</v>
      </c>
      <c r="H5" s="2">
        <f>E5</f>
        <v>1034</v>
      </c>
      <c r="I5" s="138" cm="1">
        <f t="array" ref="I5">MAX(IF($G$3:$G$4000=$G5,$H$3:$H$4000))</f>
        <v>1034</v>
      </c>
      <c r="J5" s="2" t="str">
        <v>ANT</v>
      </c>
      <c r="K5" t="str">
        <v>Taeco O'GARRO</v>
      </c>
      <c r="L5" s="96" t="str">
        <v>triple-jump</v>
      </c>
      <c r="M5" s="96">
        <v>37137</v>
      </c>
      <c r="N5" s="96" t="str">
        <f t="shared" si="0"/>
        <v>Taeco O'GARROtriple-jump</v>
      </c>
      <c r="O5" s="2">
        <f t="shared" si="1"/>
        <v>1034</v>
      </c>
      <c r="P5" s="81">
        <f t="shared" si="2"/>
        <v>71</v>
      </c>
      <c r="Q5" s="81" t="str">
        <f t="shared" si="3"/>
        <v/>
      </c>
    </row>
    <row r="6" spans="1:19" x14ac:dyDescent="0.2">
      <c r="A6" t="s">
        <v>1174</v>
      </c>
      <c r="B6" t="s">
        <v>648</v>
      </c>
      <c r="C6" s="5" t="s">
        <v>28</v>
      </c>
      <c r="D6" s="5">
        <v>34851</v>
      </c>
      <c r="E6">
        <v>1252</v>
      </c>
      <c r="F6" s="2">
        <v>3</v>
      </c>
      <c r="G6" s="2" t="str">
        <f>B6&amp;C6</f>
        <v>Stewart MCSWEYN1500m</v>
      </c>
      <c r="H6" s="2">
        <f>E6</f>
        <v>1252</v>
      </c>
      <c r="I6" s="138" cm="1">
        <f t="array" ref="I6">MAX(IF($G$3:$G$4000=$G6,$H$3:$H$4000))</f>
        <v>1252</v>
      </c>
      <c r="J6" s="2" t="str">
        <v>AUS</v>
      </c>
      <c r="K6" t="str">
        <v>Stewart MCSWEYN</v>
      </c>
      <c r="L6" s="96" t="str">
        <v>1500m</v>
      </c>
      <c r="M6" s="96">
        <v>34851</v>
      </c>
      <c r="N6" s="96" t="str">
        <f t="shared" si="0"/>
        <v>Stewart MCSWEYN1500m</v>
      </c>
      <c r="O6" s="2">
        <f t="shared" si="1"/>
        <v>1252</v>
      </c>
      <c r="P6" s="81">
        <f t="shared" si="2"/>
        <v>3</v>
      </c>
      <c r="Q6" s="81">
        <f t="shared" si="3"/>
        <v>1</v>
      </c>
    </row>
    <row r="7" spans="1:19" x14ac:dyDescent="0.2">
      <c r="A7" t="s">
        <v>1174</v>
      </c>
      <c r="B7" t="s">
        <v>519</v>
      </c>
      <c r="C7" t="s">
        <v>44</v>
      </c>
      <c r="D7" s="5">
        <v>36598</v>
      </c>
      <c r="E7">
        <v>1227</v>
      </c>
      <c r="F7" s="2">
        <v>2</v>
      </c>
      <c r="G7" s="2" t="str">
        <f>B7&amp;C7</f>
        <v>Ashley MOLONEYdecathlon</v>
      </c>
      <c r="H7" s="2">
        <f>E7</f>
        <v>1227</v>
      </c>
      <c r="I7" s="138" cm="1">
        <f t="array" ref="I7">MAX(IF($G$3:$G$4000=$G7,$H$3:$H$4000))</f>
        <v>1227</v>
      </c>
      <c r="J7" s="2" t="str">
        <v>AUS</v>
      </c>
      <c r="K7" t="str">
        <v>Ashley MOLONEY</v>
      </c>
      <c r="L7" s="96" t="str">
        <v>decathlon</v>
      </c>
      <c r="M7" s="96">
        <v>36598</v>
      </c>
      <c r="N7" s="96" t="str">
        <f t="shared" si="0"/>
        <v>Ashley MOLONEYdecathlon</v>
      </c>
      <c r="O7" s="2">
        <f t="shared" si="1"/>
        <v>1227</v>
      </c>
      <c r="P7" s="81">
        <f t="shared" si="2"/>
        <v>2</v>
      </c>
      <c r="Q7" s="81">
        <f t="shared" si="3"/>
        <v>1</v>
      </c>
    </row>
    <row r="8" spans="1:19" x14ac:dyDescent="0.2">
      <c r="A8" t="s">
        <v>1174</v>
      </c>
      <c r="B8" t="s">
        <v>764</v>
      </c>
      <c r="C8" s="5" t="s">
        <v>35</v>
      </c>
      <c r="D8" s="5">
        <v>34297</v>
      </c>
      <c r="E8">
        <v>1224</v>
      </c>
      <c r="F8" s="2">
        <v>1</v>
      </c>
      <c r="G8" s="2" t="str">
        <f>B8&amp;C8</f>
        <v>Brandon STARChigh-jump</v>
      </c>
      <c r="H8" s="2">
        <f>E8</f>
        <v>1224</v>
      </c>
      <c r="I8" s="138" cm="1">
        <f t="array" ref="I8">MAX(IF($G$3:$G$4000=$G8,$H$3:$H$4000))</f>
        <v>1224</v>
      </c>
      <c r="J8" s="2" t="str">
        <v>AUS</v>
      </c>
      <c r="K8" t="str">
        <v>Brandon STARC</v>
      </c>
      <c r="L8" s="96" t="str">
        <v>high-jump</v>
      </c>
      <c r="M8" s="96">
        <v>34297</v>
      </c>
      <c r="N8" s="96" t="str">
        <f t="shared" si="0"/>
        <v>Brandon STARChigh-jump</v>
      </c>
      <c r="O8" s="2">
        <f t="shared" si="1"/>
        <v>1224</v>
      </c>
      <c r="P8" s="81">
        <f t="shared" si="2"/>
        <v>1</v>
      </c>
      <c r="Q8" s="81">
        <f t="shared" si="3"/>
        <v>1</v>
      </c>
      <c r="S8" s="7" t="s">
        <v>4941</v>
      </c>
    </row>
    <row r="9" spans="1:19" x14ac:dyDescent="0.2">
      <c r="A9" t="s">
        <v>1174</v>
      </c>
      <c r="B9" t="s">
        <v>776</v>
      </c>
      <c r="C9" s="5" t="s">
        <v>36</v>
      </c>
      <c r="D9" s="5">
        <v>35545</v>
      </c>
      <c r="E9">
        <v>1217</v>
      </c>
      <c r="F9" s="2">
        <v>1</v>
      </c>
      <c r="G9" s="2" t="str">
        <f>B9&amp;C9</f>
        <v>Kurtis MARSCHALLpole-vault</v>
      </c>
      <c r="H9" s="2">
        <f>E9</f>
        <v>1217</v>
      </c>
      <c r="I9" s="138" cm="1">
        <f t="array" ref="I9">MAX(IF($G$3:$G$4000=$G9,$H$3:$H$4000))</f>
        <v>1217</v>
      </c>
      <c r="J9" s="2" t="str">
        <v>AUS</v>
      </c>
      <c r="K9" t="str">
        <v>Kurtis MARSCHALL</v>
      </c>
      <c r="L9" s="96" t="str">
        <v>pole-vault</v>
      </c>
      <c r="M9" s="96">
        <v>35545</v>
      </c>
      <c r="N9" s="96" t="str">
        <f t="shared" si="0"/>
        <v>Kurtis MARSCHALLpole-vault</v>
      </c>
      <c r="O9" s="2">
        <f t="shared" si="1"/>
        <v>1217</v>
      </c>
      <c r="P9" s="81">
        <f t="shared" si="2"/>
        <v>1</v>
      </c>
      <c r="Q9" s="81">
        <f t="shared" si="3"/>
        <v>1</v>
      </c>
    </row>
    <row r="10" spans="1:19" x14ac:dyDescent="0.2">
      <c r="A10" t="s">
        <v>1174</v>
      </c>
      <c r="B10" t="s">
        <v>649</v>
      </c>
      <c r="C10" s="5" t="s">
        <v>28</v>
      </c>
      <c r="D10" s="5">
        <v>35459</v>
      </c>
      <c r="E10">
        <v>1207</v>
      </c>
      <c r="F10" s="2">
        <v>6</v>
      </c>
      <c r="G10" s="2" t="str">
        <f>B10&amp;C10</f>
        <v>Oliver HOARE1500m</v>
      </c>
      <c r="H10" s="2">
        <f>E10</f>
        <v>1207</v>
      </c>
      <c r="I10" s="138" cm="1">
        <f t="array" ref="I10">MAX(IF($G$3:$G$4000=$G10,$H$3:$H$4000))</f>
        <v>1207</v>
      </c>
      <c r="J10" s="2" t="str">
        <v>AUS</v>
      </c>
      <c r="K10" t="str">
        <v>Oliver HOARE</v>
      </c>
      <c r="L10" s="96" t="str">
        <v>1500m</v>
      </c>
      <c r="M10" s="96">
        <v>35459</v>
      </c>
      <c r="N10" s="96" t="str">
        <f t="shared" si="0"/>
        <v>Oliver HOARE1500m</v>
      </c>
      <c r="O10" s="2">
        <f t="shared" si="1"/>
        <v>1207</v>
      </c>
      <c r="P10" s="81">
        <f t="shared" si="2"/>
        <v>6</v>
      </c>
      <c r="Q10" s="81">
        <f t="shared" si="3"/>
        <v>2</v>
      </c>
    </row>
    <row r="11" spans="1:19" x14ac:dyDescent="0.2">
      <c r="A11" t="s">
        <v>1174</v>
      </c>
      <c r="B11" t="s">
        <v>509</v>
      </c>
      <c r="C11" s="5" t="s">
        <v>2</v>
      </c>
      <c r="D11" s="5">
        <v>35795</v>
      </c>
      <c r="E11">
        <v>1203</v>
      </c>
      <c r="F11" s="2">
        <v>11</v>
      </c>
      <c r="G11" s="2" t="str">
        <f>B11&amp;C11</f>
        <v>Rohan BROWNING100m</v>
      </c>
      <c r="H11" s="2">
        <f>E11</f>
        <v>1203</v>
      </c>
      <c r="I11" s="138" cm="1">
        <f t="array" ref="I11">MAX(IF($G$3:$G$4000=$G11,$H$3:$H$4000))</f>
        <v>1203</v>
      </c>
      <c r="J11" s="2" t="str">
        <v>AUS</v>
      </c>
      <c r="K11" t="str">
        <v>Rohan BROWNING</v>
      </c>
      <c r="L11" s="96" t="str">
        <v>100m</v>
      </c>
      <c r="M11" s="96">
        <v>35795</v>
      </c>
      <c r="N11" s="96" t="str">
        <f t="shared" si="0"/>
        <v>Rohan BROWNING100m</v>
      </c>
      <c r="O11" s="2">
        <f t="shared" si="1"/>
        <v>1203</v>
      </c>
      <c r="P11" s="81">
        <f t="shared" si="2"/>
        <v>11</v>
      </c>
      <c r="Q11" s="81">
        <f t="shared" si="3"/>
        <v>1</v>
      </c>
    </row>
    <row r="12" spans="1:19" x14ac:dyDescent="0.2">
      <c r="A12" t="s">
        <v>1174</v>
      </c>
      <c r="B12" t="s">
        <v>708</v>
      </c>
      <c r="C12" s="6" t="s">
        <v>30</v>
      </c>
      <c r="D12" s="5">
        <v>35052</v>
      </c>
      <c r="E12">
        <v>1202</v>
      </c>
      <c r="F12" s="2">
        <v>2</v>
      </c>
      <c r="G12" s="2" t="str">
        <f>B12&amp;C12</f>
        <v>Jack RAYNER10000m</v>
      </c>
      <c r="H12" s="2">
        <f>E12</f>
        <v>1202</v>
      </c>
      <c r="I12" s="138" cm="1">
        <f t="array" ref="I12">MAX(IF($G$3:$G$4000=$G12,$H$3:$H$4000))</f>
        <v>1202</v>
      </c>
      <c r="J12" s="2" t="str">
        <v>AUS</v>
      </c>
      <c r="K12" t="str">
        <v>Jack RAYNER</v>
      </c>
      <c r="L12" s="96" t="str">
        <v>10000m</v>
      </c>
      <c r="M12" s="96">
        <v>35052</v>
      </c>
      <c r="N12" s="96" t="str">
        <f t="shared" si="0"/>
        <v>Jack RAYNER10000m</v>
      </c>
      <c r="O12" s="2">
        <f t="shared" si="1"/>
        <v>1202</v>
      </c>
      <c r="P12" s="81">
        <f t="shared" si="2"/>
        <v>8</v>
      </c>
      <c r="Q12" s="81">
        <f t="shared" si="3"/>
        <v>1</v>
      </c>
    </row>
    <row r="13" spans="1:19" x14ac:dyDescent="0.2">
      <c r="A13" t="s">
        <v>1174</v>
      </c>
      <c r="B13" t="s">
        <v>606</v>
      </c>
      <c r="C13" s="5" t="s">
        <v>27</v>
      </c>
      <c r="D13" s="5">
        <v>34387</v>
      </c>
      <c r="E13">
        <v>1201</v>
      </c>
      <c r="F13" s="2">
        <v>12</v>
      </c>
      <c r="G13" s="2" t="str">
        <f>B13&amp;C13</f>
        <v>Peter BOL800m</v>
      </c>
      <c r="H13" s="2">
        <f>E13</f>
        <v>1201</v>
      </c>
      <c r="I13" s="138" cm="1">
        <f t="array" ref="I13">MAX(IF($G$3:$G$4000=$G13,$H$3:$H$4000))</f>
        <v>1201</v>
      </c>
      <c r="J13" s="2" t="str">
        <v>AUS</v>
      </c>
      <c r="K13" t="str">
        <v>Peter BOL</v>
      </c>
      <c r="L13" s="96" t="str">
        <v>800m</v>
      </c>
      <c r="M13" s="96">
        <v>34387</v>
      </c>
      <c r="N13" s="96" t="str">
        <f t="shared" si="0"/>
        <v>Peter BOL800m</v>
      </c>
      <c r="O13" s="2">
        <f t="shared" si="1"/>
        <v>1201</v>
      </c>
      <c r="P13" s="81">
        <f t="shared" si="2"/>
        <v>12</v>
      </c>
      <c r="Q13" s="81">
        <f t="shared" si="3"/>
        <v>1</v>
      </c>
    </row>
    <row r="14" spans="1:19" x14ac:dyDescent="0.2">
      <c r="A14" t="s">
        <v>1174</v>
      </c>
      <c r="B14" t="s">
        <v>650</v>
      </c>
      <c r="C14" s="5" t="s">
        <v>28</v>
      </c>
      <c r="D14" s="5">
        <v>35860</v>
      </c>
      <c r="E14">
        <v>1199</v>
      </c>
      <c r="F14" s="2">
        <v>9</v>
      </c>
      <c r="G14" s="2" t="str">
        <f>B14&amp;C14</f>
        <v>Jye EDWARDS1500m</v>
      </c>
      <c r="H14" s="2">
        <f>E14</f>
        <v>1199</v>
      </c>
      <c r="I14" s="138" cm="1">
        <f t="array" ref="I14">MAX(IF($G$3:$G$4000=$G14,$H$3:$H$4000))</f>
        <v>1199</v>
      </c>
      <c r="J14" s="2" t="str">
        <v>AUS</v>
      </c>
      <c r="K14" t="str">
        <v>Jye EDWARDS</v>
      </c>
      <c r="L14" s="96" t="str">
        <v>1500m</v>
      </c>
      <c r="M14" s="96">
        <v>35860</v>
      </c>
      <c r="N14" s="96" t="str">
        <f t="shared" si="0"/>
        <v>Jye EDWARDS1500m</v>
      </c>
      <c r="O14" s="2">
        <f t="shared" si="1"/>
        <v>1199</v>
      </c>
      <c r="P14" s="81">
        <f t="shared" si="2"/>
        <v>9</v>
      </c>
      <c r="Q14" s="81">
        <f t="shared" si="3"/>
        <v>3</v>
      </c>
    </row>
    <row r="15" spans="1:19" x14ac:dyDescent="0.2">
      <c r="A15" t="s">
        <v>1174</v>
      </c>
      <c r="B15" t="s">
        <v>607</v>
      </c>
      <c r="C15" t="s">
        <v>27</v>
      </c>
      <c r="D15" s="5">
        <v>35266</v>
      </c>
      <c r="E15">
        <v>1193</v>
      </c>
      <c r="F15" s="2">
        <v>15</v>
      </c>
      <c r="G15" s="2" t="str">
        <f>B15&amp;C15</f>
        <v>Charlie HUNTER800m</v>
      </c>
      <c r="H15" s="2">
        <f>E15</f>
        <v>1193</v>
      </c>
      <c r="I15" s="138" cm="1">
        <f t="array" ref="I15">MAX(IF($G$3:$G$4000=$G15,$H$3:$H$4000))</f>
        <v>1193</v>
      </c>
      <c r="J15" s="2" t="str">
        <v>AUS</v>
      </c>
      <c r="K15" t="str">
        <v>Charlie HUNTER</v>
      </c>
      <c r="L15" s="96" t="str">
        <v>800m</v>
      </c>
      <c r="M15" s="96">
        <v>35266</v>
      </c>
      <c r="N15" s="96" t="str">
        <f t="shared" si="0"/>
        <v>Charlie HUNTER800m</v>
      </c>
      <c r="O15" s="2">
        <f t="shared" si="1"/>
        <v>1193</v>
      </c>
      <c r="P15" s="81">
        <f t="shared" si="2"/>
        <v>15</v>
      </c>
      <c r="Q15" s="81">
        <f t="shared" si="3"/>
        <v>2</v>
      </c>
    </row>
    <row r="16" spans="1:19" x14ac:dyDescent="0.2">
      <c r="A16" t="s">
        <v>1174</v>
      </c>
      <c r="B16" t="s">
        <v>788</v>
      </c>
      <c r="C16" s="5" t="s">
        <v>40</v>
      </c>
      <c r="D16" s="5">
        <v>35218</v>
      </c>
      <c r="E16">
        <v>1190</v>
      </c>
      <c r="F16" s="2">
        <v>3</v>
      </c>
      <c r="G16" s="2" t="str">
        <f>B16&amp;C16</f>
        <v>Matthew DENNYdiscus-throw</v>
      </c>
      <c r="H16" s="2">
        <f>E16</f>
        <v>1190</v>
      </c>
      <c r="I16" s="138" cm="1">
        <f t="array" ref="I16">MAX(IF($G$3:$G$4000=$G16,$H$3:$H$4000))</f>
        <v>1190</v>
      </c>
      <c r="J16" s="2" t="str">
        <v>AUS</v>
      </c>
      <c r="K16" t="str">
        <v>Matthew DENNY</v>
      </c>
      <c r="L16" s="96" t="str">
        <v>discus-throw</v>
      </c>
      <c r="M16" s="96">
        <v>35218</v>
      </c>
      <c r="N16" s="96" t="str">
        <f t="shared" si="0"/>
        <v>Matthew DENNYdiscus-throw</v>
      </c>
      <c r="O16" s="2">
        <f t="shared" si="1"/>
        <v>1190</v>
      </c>
      <c r="P16" s="81">
        <f t="shared" si="2"/>
        <v>3</v>
      </c>
      <c r="Q16" s="81">
        <f t="shared" si="3"/>
        <v>1</v>
      </c>
    </row>
    <row r="17" spans="1:17" x14ac:dyDescent="0.2">
      <c r="A17" t="s">
        <v>1174</v>
      </c>
      <c r="B17" t="s">
        <v>648</v>
      </c>
      <c r="C17" t="s">
        <v>29</v>
      </c>
      <c r="D17" s="5">
        <v>34851</v>
      </c>
      <c r="E17">
        <v>1188</v>
      </c>
      <c r="F17" s="2">
        <v>9</v>
      </c>
      <c r="G17" s="2" t="str">
        <f>B17&amp;C17</f>
        <v>Stewart MCSWEYN5000m</v>
      </c>
      <c r="H17" s="2">
        <f>E17</f>
        <v>1188</v>
      </c>
      <c r="I17" s="138" cm="1">
        <f t="array" ref="I17">MAX(IF($G$3:$G$4000=$G17,$H$3:$H$4000))</f>
        <v>1188</v>
      </c>
      <c r="J17" s="2" t="str">
        <v>AUS</v>
      </c>
      <c r="K17" t="str">
        <v>Stewart MCSWEYN</v>
      </c>
      <c r="L17" s="96" t="str">
        <v>5000m</v>
      </c>
      <c r="M17" s="96">
        <v>34851</v>
      </c>
      <c r="N17" s="96" t="str">
        <f t="shared" si="0"/>
        <v>Stewart MCSWEYN5000m</v>
      </c>
      <c r="O17" s="2">
        <f t="shared" si="1"/>
        <v>1188</v>
      </c>
      <c r="P17" s="81">
        <f t="shared" si="2"/>
        <v>9</v>
      </c>
      <c r="Q17" s="81">
        <f t="shared" si="3"/>
        <v>1</v>
      </c>
    </row>
    <row r="18" spans="1:17" x14ac:dyDescent="0.2">
      <c r="A18" t="s">
        <v>1174</v>
      </c>
      <c r="B18" t="s">
        <v>651</v>
      </c>
      <c r="C18" s="5" t="s">
        <v>28</v>
      </c>
      <c r="D18" s="5">
        <v>35634</v>
      </c>
      <c r="E18">
        <v>1187</v>
      </c>
      <c r="F18" s="2">
        <v>17</v>
      </c>
      <c r="G18" s="2" t="str">
        <f>B18&amp;C18</f>
        <v>Matthew RAMSDEN1500m</v>
      </c>
      <c r="H18" s="2">
        <f>E18</f>
        <v>1187</v>
      </c>
      <c r="I18" s="138" cm="1">
        <f t="array" ref="I18">MAX(IF($G$3:$G$4000=$G18,$H$3:$H$4000))</f>
        <v>1187</v>
      </c>
      <c r="J18" s="2" t="str">
        <v>AUS</v>
      </c>
      <c r="K18" t="str">
        <v>Matthew RAMSDEN</v>
      </c>
      <c r="L18" s="96" t="str">
        <v>1500m</v>
      </c>
      <c r="M18" s="96">
        <v>35634</v>
      </c>
      <c r="N18" s="96" t="str">
        <f t="shared" si="0"/>
        <v>Matthew RAMSDEN1500m</v>
      </c>
      <c r="O18" s="2">
        <f t="shared" si="1"/>
        <v>1187</v>
      </c>
      <c r="P18" s="81">
        <f t="shared" si="2"/>
        <v>17</v>
      </c>
      <c r="Q18" s="81">
        <f t="shared" si="3"/>
        <v>4</v>
      </c>
    </row>
    <row r="19" spans="1:17" x14ac:dyDescent="0.2">
      <c r="A19" t="s">
        <v>1174</v>
      </c>
      <c r="B19" t="s">
        <v>584</v>
      </c>
      <c r="C19" s="5" t="s">
        <v>26</v>
      </c>
      <c r="D19" s="5">
        <v>34105</v>
      </c>
      <c r="E19">
        <v>1184</v>
      </c>
      <c r="F19" s="2">
        <v>9</v>
      </c>
      <c r="G19" s="2" t="str">
        <f>B19&amp;C19</f>
        <v>Steven SOLOMON400m</v>
      </c>
      <c r="H19" s="2">
        <f>E19</f>
        <v>1184</v>
      </c>
      <c r="I19" s="138" cm="1">
        <f t="array" ref="I19">MAX(IF($G$3:$G$4000=$G19,$H$3:$H$4000))</f>
        <v>1184</v>
      </c>
      <c r="J19" s="2" t="str">
        <v>AUS</v>
      </c>
      <c r="K19" t="str">
        <v>Steven SOLOMON</v>
      </c>
      <c r="L19" s="96" t="str">
        <v>400m</v>
      </c>
      <c r="M19" s="96">
        <v>34105</v>
      </c>
      <c r="N19" s="96" t="str">
        <f t="shared" si="0"/>
        <v>Steven SOLOMON400m</v>
      </c>
      <c r="O19" s="2">
        <f t="shared" si="1"/>
        <v>1184</v>
      </c>
      <c r="P19" s="81">
        <f t="shared" si="2"/>
        <v>9</v>
      </c>
      <c r="Q19" s="81">
        <f t="shared" si="3"/>
        <v>1</v>
      </c>
    </row>
    <row r="20" spans="1:17" x14ac:dyDescent="0.2">
      <c r="A20" t="s">
        <v>1174</v>
      </c>
      <c r="B20" t="s">
        <v>608</v>
      </c>
      <c r="C20" s="5" t="s">
        <v>27</v>
      </c>
      <c r="D20" s="5">
        <v>31727</v>
      </c>
      <c r="E20">
        <v>1178</v>
      </c>
      <c r="F20" s="2">
        <v>22</v>
      </c>
      <c r="G20" s="2" t="str">
        <f>B20&amp;C20</f>
        <v>Jeffrey RISELEY800m</v>
      </c>
      <c r="H20" s="2">
        <f>E20</f>
        <v>1178</v>
      </c>
      <c r="I20" s="138" cm="1">
        <f t="array" ref="I20">MAX(IF($G$3:$G$4000=$G20,$H$3:$H$4000))</f>
        <v>1178</v>
      </c>
      <c r="J20" s="2" t="str">
        <v>AUS</v>
      </c>
      <c r="K20" t="str">
        <v>Jeffrey RISELEY</v>
      </c>
      <c r="L20" s="96" t="str">
        <v>800m</v>
      </c>
      <c r="M20" s="96">
        <v>31727</v>
      </c>
      <c r="N20" s="96" t="str">
        <f t="shared" si="0"/>
        <v>Jeffrey RISELEY800m</v>
      </c>
      <c r="O20" s="2">
        <f t="shared" si="1"/>
        <v>1178</v>
      </c>
      <c r="P20" s="81">
        <f t="shared" si="2"/>
        <v>22</v>
      </c>
      <c r="Q20" s="81">
        <f t="shared" si="3"/>
        <v>3</v>
      </c>
    </row>
    <row r="21" spans="1:17" x14ac:dyDescent="0.2">
      <c r="A21" t="s">
        <v>1174</v>
      </c>
      <c r="B21" t="s">
        <v>725</v>
      </c>
      <c r="C21" t="s">
        <v>44</v>
      </c>
      <c r="D21" s="5">
        <v>34302</v>
      </c>
      <c r="E21">
        <v>1178</v>
      </c>
      <c r="F21" s="2">
        <v>5</v>
      </c>
      <c r="G21" s="2" t="str">
        <f>B21&amp;C21</f>
        <v>Daniel GOLUBOVICdecathlon</v>
      </c>
      <c r="H21" s="2">
        <f>E21</f>
        <v>1178</v>
      </c>
      <c r="I21" s="138" cm="1">
        <f t="array" ref="I21">MAX(IF($G$3:$G$4000=$G21,$H$3:$H$4000))</f>
        <v>1178</v>
      </c>
      <c r="J21" s="2" t="str">
        <v>AUS</v>
      </c>
      <c r="K21" t="str">
        <v>Daniel GOLUBOVIC</v>
      </c>
      <c r="L21" s="96" t="str">
        <v>decathlon</v>
      </c>
      <c r="M21" s="96">
        <v>34302</v>
      </c>
      <c r="N21" s="96" t="str">
        <f t="shared" si="0"/>
        <v>Daniel GOLUBOVICdecathlon</v>
      </c>
      <c r="O21" s="2">
        <f t="shared" si="1"/>
        <v>1178</v>
      </c>
      <c r="P21" s="81">
        <f t="shared" si="2"/>
        <v>5</v>
      </c>
      <c r="Q21" s="81">
        <f t="shared" si="3"/>
        <v>2</v>
      </c>
    </row>
    <row r="22" spans="1:17" x14ac:dyDescent="0.2">
      <c r="A22" t="s">
        <v>1174</v>
      </c>
      <c r="B22" t="s">
        <v>820</v>
      </c>
      <c r="C22" s="5" t="s">
        <v>81</v>
      </c>
      <c r="D22" s="5">
        <v>36197</v>
      </c>
      <c r="E22">
        <v>1170</v>
      </c>
      <c r="F22" s="2">
        <v>1</v>
      </c>
      <c r="G22" s="2" t="str">
        <f>B22&amp;C22</f>
        <v>Declan TINGAY20km-race-walking</v>
      </c>
      <c r="H22" s="2">
        <f>E22</f>
        <v>1170</v>
      </c>
      <c r="I22" s="138" cm="1">
        <f t="array" ref="I22">MAX(IF($G$3:$G$4000=$G22,$H$3:$H$4000))</f>
        <v>1170</v>
      </c>
      <c r="J22" s="2" t="str">
        <v>AUS</v>
      </c>
      <c r="K22" t="str">
        <v>Declan TINGAY</v>
      </c>
      <c r="L22" s="96" t="str">
        <v>20km-race-walking</v>
      </c>
      <c r="M22" s="96">
        <v>36197</v>
      </c>
      <c r="N22" s="96" t="str">
        <f t="shared" si="0"/>
        <v>Declan TINGAY20km-race-walking</v>
      </c>
      <c r="O22" s="2">
        <f t="shared" si="1"/>
        <v>1170</v>
      </c>
      <c r="P22" s="81">
        <f t="shared" si="2"/>
        <v>2</v>
      </c>
      <c r="Q22" s="81">
        <f t="shared" si="3"/>
        <v>1</v>
      </c>
    </row>
    <row r="23" spans="1:17" x14ac:dyDescent="0.2">
      <c r="A23" t="s">
        <v>1174</v>
      </c>
      <c r="B23" t="s">
        <v>680</v>
      </c>
      <c r="C23" s="5" t="s">
        <v>34</v>
      </c>
      <c r="D23" s="5">
        <v>36060</v>
      </c>
      <c r="E23">
        <v>1168</v>
      </c>
      <c r="F23" s="2">
        <v>8</v>
      </c>
      <c r="G23" s="2" t="str">
        <f>B23&amp;C23</f>
        <v>Edward TRIPPAS3000msc</v>
      </c>
      <c r="H23" s="2">
        <f>E23</f>
        <v>1168</v>
      </c>
      <c r="I23" s="138" cm="1">
        <f t="array" ref="I23">MAX(IF($G$3:$G$4000=$G23,$H$3:$H$4000))</f>
        <v>1168</v>
      </c>
      <c r="J23" s="2" t="str">
        <v>AUS</v>
      </c>
      <c r="K23" t="str">
        <v>Edward TRIPPAS</v>
      </c>
      <c r="L23" s="96" t="str">
        <v>3000msc</v>
      </c>
      <c r="M23" s="96">
        <v>36060</v>
      </c>
      <c r="N23" s="96" t="str">
        <f t="shared" si="0"/>
        <v>Edward TRIPPAS3000msc</v>
      </c>
      <c r="O23" s="2">
        <f t="shared" si="1"/>
        <v>1168</v>
      </c>
      <c r="P23" s="81">
        <f t="shared" si="2"/>
        <v>8</v>
      </c>
      <c r="Q23" s="81">
        <f t="shared" si="3"/>
        <v>1</v>
      </c>
    </row>
    <row r="24" spans="1:17" x14ac:dyDescent="0.2">
      <c r="A24" t="s">
        <v>1174</v>
      </c>
      <c r="B24" t="s">
        <v>509</v>
      </c>
      <c r="C24" s="5" t="s">
        <v>2</v>
      </c>
      <c r="D24" s="5">
        <v>35795</v>
      </c>
      <c r="E24">
        <v>1165</v>
      </c>
      <c r="F24" s="2">
        <v>3</v>
      </c>
      <c r="G24" s="2" t="str">
        <f>B24&amp;C24</f>
        <v>Rohan BROWNING100m</v>
      </c>
      <c r="H24" s="2">
        <f>E24</f>
        <v>1165</v>
      </c>
      <c r="I24" s="138" cm="1">
        <f t="array" ref="I24">MAX(IF($G$3:$G$4000=$G24,$H$3:$H$4000))</f>
        <v>1203</v>
      </c>
      <c r="J24" s="2" t="str">
        <v>AUS</v>
      </c>
      <c r="K24" t="str">
        <v>David MCNEILL</v>
      </c>
      <c r="L24" s="96" t="str">
        <v>5000m</v>
      </c>
      <c r="M24" s="96">
        <v>31691</v>
      </c>
      <c r="N24" s="96" t="str">
        <f t="shared" si="0"/>
        <v>David MCNEILL5000m</v>
      </c>
      <c r="O24" s="2">
        <f t="shared" si="1"/>
        <v>1163</v>
      </c>
      <c r="P24" s="81">
        <f t="shared" si="2"/>
        <v>19</v>
      </c>
      <c r="Q24" s="81">
        <f t="shared" si="3"/>
        <v>2</v>
      </c>
    </row>
    <row r="25" spans="1:17" x14ac:dyDescent="0.2">
      <c r="A25" t="s">
        <v>1174</v>
      </c>
      <c r="B25" t="s">
        <v>688</v>
      </c>
      <c r="C25" s="5" t="s">
        <v>29</v>
      </c>
      <c r="D25" s="5">
        <v>31691</v>
      </c>
      <c r="E25">
        <v>1163</v>
      </c>
      <c r="F25" s="2">
        <v>19</v>
      </c>
      <c r="G25" s="2" t="str">
        <f>B25&amp;C25</f>
        <v>David MCNEILL5000m</v>
      </c>
      <c r="H25" s="2">
        <f>E25</f>
        <v>1163</v>
      </c>
      <c r="I25" s="138" cm="1">
        <f t="array" ref="I25">MAX(IF($G$3:$G$4000=$G25,$H$3:$H$4000))</f>
        <v>1163</v>
      </c>
      <c r="J25" s="2" t="str">
        <v>AUS</v>
      </c>
      <c r="K25" t="str">
        <v>Aidan MURPHY</v>
      </c>
      <c r="L25" s="96" t="str">
        <v>200m</v>
      </c>
      <c r="M25" s="96">
        <v>37908</v>
      </c>
      <c r="N25" s="96" t="str">
        <f t="shared" si="0"/>
        <v>Aidan MURPHY200m</v>
      </c>
      <c r="O25" s="2">
        <f t="shared" si="1"/>
        <v>1163</v>
      </c>
      <c r="P25" s="81">
        <f t="shared" si="2"/>
        <v>28</v>
      </c>
      <c r="Q25" s="81">
        <f t="shared" si="3"/>
        <v>1</v>
      </c>
    </row>
    <row r="26" spans="1:17" x14ac:dyDescent="0.2">
      <c r="A26" t="s">
        <v>1174</v>
      </c>
      <c r="B26" t="s">
        <v>521</v>
      </c>
      <c r="C26" s="5" t="s">
        <v>25</v>
      </c>
      <c r="D26" s="5">
        <v>37908</v>
      </c>
      <c r="E26">
        <v>1163</v>
      </c>
      <c r="F26" s="2">
        <v>1</v>
      </c>
      <c r="G26" s="2" t="str">
        <f>B26&amp;C26</f>
        <v>Aidan MURPHY200m</v>
      </c>
      <c r="H26" s="2">
        <f>E26</f>
        <v>1163</v>
      </c>
      <c r="I26" s="138" cm="1">
        <f t="array" ref="I26">MAX(IF($G$3:$G$4000=$G26,$H$3:$H$4000))</f>
        <v>1163</v>
      </c>
      <c r="J26" s="2" t="str">
        <v>AUS</v>
      </c>
      <c r="K26" t="str">
        <v>Ben BUCKINGHAM</v>
      </c>
      <c r="L26" s="96" t="str">
        <v>3000msc</v>
      </c>
      <c r="M26" s="96">
        <v>33550</v>
      </c>
      <c r="N26" s="96" t="str">
        <f t="shared" si="0"/>
        <v>Ben BUCKINGHAM3000msc</v>
      </c>
      <c r="O26" s="2">
        <f t="shared" si="1"/>
        <v>1162</v>
      </c>
      <c r="P26" s="81">
        <f t="shared" si="2"/>
        <v>11</v>
      </c>
      <c r="Q26" s="81">
        <f t="shared" si="3"/>
        <v>2</v>
      </c>
    </row>
    <row r="27" spans="1:17" x14ac:dyDescent="0.2">
      <c r="A27" t="s">
        <v>1174</v>
      </c>
      <c r="B27" t="s">
        <v>677</v>
      </c>
      <c r="C27" s="5" t="s">
        <v>34</v>
      </c>
      <c r="D27" s="5">
        <v>33550</v>
      </c>
      <c r="E27">
        <v>1162</v>
      </c>
      <c r="F27" s="2">
        <v>11</v>
      </c>
      <c r="G27" s="2" t="str">
        <f>B27&amp;C27</f>
        <v>Ben BUCKINGHAM3000msc</v>
      </c>
      <c r="H27" s="2">
        <f>E27</f>
        <v>1162</v>
      </c>
      <c r="I27" s="138" cm="1">
        <f t="array" ref="I27">MAX(IF($G$3:$G$4000=$G27,$H$3:$H$4000))</f>
        <v>1162</v>
      </c>
      <c r="J27" s="2" t="str">
        <v>AUS</v>
      </c>
      <c r="K27" t="str">
        <v>Morgan MCDONALD</v>
      </c>
      <c r="L27" s="96" t="str">
        <v>5000m</v>
      </c>
      <c r="M27" s="96">
        <v>35178</v>
      </c>
      <c r="N27" s="96" t="str">
        <f t="shared" si="0"/>
        <v>Morgan MCDONALD5000m</v>
      </c>
      <c r="O27" s="2">
        <f t="shared" si="1"/>
        <v>1160</v>
      </c>
      <c r="P27" s="81">
        <f t="shared" si="2"/>
        <v>21</v>
      </c>
      <c r="Q27" s="81">
        <f t="shared" si="3"/>
        <v>3</v>
      </c>
    </row>
    <row r="28" spans="1:17" x14ac:dyDescent="0.2">
      <c r="A28" t="s">
        <v>1174</v>
      </c>
      <c r="B28" t="s">
        <v>584</v>
      </c>
      <c r="C28" s="5" t="s">
        <v>26</v>
      </c>
      <c r="D28" s="5">
        <v>34105</v>
      </c>
      <c r="E28">
        <v>1160</v>
      </c>
      <c r="F28" s="2">
        <v>2</v>
      </c>
      <c r="G28" s="2" t="str">
        <f>B28&amp;C28</f>
        <v>Steven SOLOMON400m</v>
      </c>
      <c r="H28" s="2">
        <f>E28</f>
        <v>1160</v>
      </c>
      <c r="I28" s="138" cm="1">
        <f t="array" ref="I28">MAX(IF($G$3:$G$4000=$G28,$H$3:$H$4000))</f>
        <v>1184</v>
      </c>
      <c r="J28" s="2" t="str">
        <v>AUS</v>
      </c>
      <c r="K28" t="str">
        <v>Rhydian COWLEY</v>
      </c>
      <c r="L28" s="96" t="str">
        <v>20km-race-walking</v>
      </c>
      <c r="M28" s="96">
        <v>33242</v>
      </c>
      <c r="N28" s="96" t="str">
        <f t="shared" si="0"/>
        <v>Rhydian COWLEY20km-race-walking</v>
      </c>
      <c r="O28" s="2">
        <f t="shared" si="1"/>
        <v>1160</v>
      </c>
      <c r="P28" s="81">
        <f t="shared" si="2"/>
        <v>4</v>
      </c>
      <c r="Q28" s="81">
        <f t="shared" si="3"/>
        <v>2</v>
      </c>
    </row>
    <row r="29" spans="1:17" x14ac:dyDescent="0.2">
      <c r="A29" t="s">
        <v>1174</v>
      </c>
      <c r="B29" t="s">
        <v>687</v>
      </c>
      <c r="C29" s="6" t="s">
        <v>29</v>
      </c>
      <c r="D29" s="5">
        <v>35178</v>
      </c>
      <c r="E29">
        <v>1160</v>
      </c>
      <c r="F29" s="2">
        <v>21</v>
      </c>
      <c r="G29" s="2" t="str">
        <f>B29&amp;C29</f>
        <v>Morgan MCDONALD5000m</v>
      </c>
      <c r="H29" s="2">
        <f>E29</f>
        <v>1160</v>
      </c>
      <c r="I29" s="138" cm="1">
        <f t="array" ref="I29">MAX(IF($G$3:$G$4000=$G29,$H$3:$H$4000))</f>
        <v>1160</v>
      </c>
      <c r="J29" s="2" t="str">
        <v>AUS</v>
      </c>
      <c r="K29" t="str">
        <v>Matthew CLARKE</v>
      </c>
      <c r="L29" s="96" t="str">
        <v>3000msc</v>
      </c>
      <c r="M29" s="96">
        <v>34818</v>
      </c>
      <c r="N29" s="96" t="str">
        <f t="shared" si="0"/>
        <v>Matthew CLARKE3000msc</v>
      </c>
      <c r="O29" s="2">
        <f t="shared" si="1"/>
        <v>1157</v>
      </c>
      <c r="P29" s="81">
        <f t="shared" si="2"/>
        <v>14</v>
      </c>
      <c r="Q29" s="81">
        <f t="shared" si="3"/>
        <v>3</v>
      </c>
    </row>
    <row r="30" spans="1:17" x14ac:dyDescent="0.2">
      <c r="A30" t="s">
        <v>1174</v>
      </c>
      <c r="B30" t="s">
        <v>819</v>
      </c>
      <c r="C30" t="s">
        <v>81</v>
      </c>
      <c r="D30" s="5">
        <v>33242</v>
      </c>
      <c r="E30">
        <v>1160</v>
      </c>
      <c r="F30" s="2">
        <v>3</v>
      </c>
      <c r="G30" s="2" t="str">
        <f>B30&amp;C30</f>
        <v>Rhydian COWLEY20km-race-walking</v>
      </c>
      <c r="H30" s="2">
        <f>E30</f>
        <v>1160</v>
      </c>
      <c r="I30" s="138" cm="1">
        <f t="array" ref="I30">MAX(IF($G$3:$G$4000=$G30,$H$3:$H$4000))</f>
        <v>1160</v>
      </c>
      <c r="J30" s="2" t="str">
        <v>AUS</v>
      </c>
      <c r="K30" t="str">
        <v>Nicholas HOUGH</v>
      </c>
      <c r="L30" s="96" t="str">
        <v>110mh</v>
      </c>
      <c r="M30" s="96">
        <v>34262</v>
      </c>
      <c r="N30" s="96" t="str">
        <f t="shared" si="0"/>
        <v>Nicholas HOUGH110mh</v>
      </c>
      <c r="O30" s="2">
        <f t="shared" si="1"/>
        <v>1156</v>
      </c>
      <c r="P30" s="81">
        <f t="shared" si="2"/>
        <v>16</v>
      </c>
      <c r="Q30" s="81">
        <f t="shared" si="3"/>
        <v>1</v>
      </c>
    </row>
    <row r="31" spans="1:17" x14ac:dyDescent="0.2">
      <c r="A31" t="s">
        <v>1174</v>
      </c>
      <c r="B31" t="s">
        <v>820</v>
      </c>
      <c r="C31" s="5" t="s">
        <v>81</v>
      </c>
      <c r="D31" s="5">
        <v>36197</v>
      </c>
      <c r="E31">
        <v>1158</v>
      </c>
      <c r="F31" s="2">
        <v>4</v>
      </c>
      <c r="G31" s="2" t="str">
        <f>B31&amp;C31</f>
        <v>Declan TINGAY20km-race-walking</v>
      </c>
      <c r="H31" s="2">
        <f>E31</f>
        <v>1158</v>
      </c>
      <c r="I31" s="138" cm="1">
        <f t="array" ref="I31">MAX(IF($G$3:$G$4000=$G31,$H$3:$H$4000))</f>
        <v>1170</v>
      </c>
      <c r="J31" s="2" t="str">
        <v>AUS</v>
      </c>
      <c r="K31" t="str">
        <v>Rorey HUNTER</v>
      </c>
      <c r="L31" s="96" t="str">
        <v>1500m</v>
      </c>
      <c r="M31" s="96">
        <v>34002</v>
      </c>
      <c r="N31" s="96" t="str">
        <f t="shared" si="0"/>
        <v>Rorey HUNTER1500m</v>
      </c>
      <c r="O31" s="2">
        <f t="shared" si="1"/>
        <v>1155</v>
      </c>
      <c r="P31" s="81">
        <f t="shared" si="2"/>
        <v>29</v>
      </c>
      <c r="Q31" s="81">
        <f t="shared" si="3"/>
        <v>5</v>
      </c>
    </row>
    <row r="32" spans="1:17" x14ac:dyDescent="0.2">
      <c r="A32" t="s">
        <v>1174</v>
      </c>
      <c r="B32" t="s">
        <v>678</v>
      </c>
      <c r="C32" s="5" t="s">
        <v>34</v>
      </c>
      <c r="D32" s="5">
        <v>34818</v>
      </c>
      <c r="E32">
        <v>1157</v>
      </c>
      <c r="F32" s="2">
        <v>14</v>
      </c>
      <c r="G32" s="2" t="str">
        <f>B32&amp;C32</f>
        <v>Matthew CLARKE3000msc</v>
      </c>
      <c r="H32" s="2">
        <f>E32</f>
        <v>1157</v>
      </c>
      <c r="I32" s="138" cm="1">
        <f t="array" ref="I32">MAX(IF($G$3:$G$4000=$G32,$H$3:$H$4000))</f>
        <v>1157</v>
      </c>
      <c r="J32" s="2" t="str">
        <v>AUS</v>
      </c>
      <c r="K32" t="str">
        <v>Chris DOUGLAS</v>
      </c>
      <c r="L32" s="96" t="str">
        <v>400mh</v>
      </c>
      <c r="M32" s="96">
        <v>35471</v>
      </c>
      <c r="N32" s="96" t="str">
        <f t="shared" si="0"/>
        <v>Chris DOUGLAS400mh</v>
      </c>
      <c r="O32" s="2">
        <f t="shared" si="1"/>
        <v>1155</v>
      </c>
      <c r="P32" s="81">
        <f t="shared" si="2"/>
        <v>13</v>
      </c>
      <c r="Q32" s="81">
        <f t="shared" si="3"/>
        <v>1</v>
      </c>
    </row>
    <row r="33" spans="1:17" x14ac:dyDescent="0.2">
      <c r="A33" t="s">
        <v>1174</v>
      </c>
      <c r="B33" t="s">
        <v>721</v>
      </c>
      <c r="C33" s="5" t="s">
        <v>31</v>
      </c>
      <c r="D33" s="5">
        <v>34262</v>
      </c>
      <c r="E33">
        <v>1156</v>
      </c>
      <c r="F33" s="2">
        <v>16</v>
      </c>
      <c r="G33" s="2" t="str">
        <f>B33&amp;C33</f>
        <v>Nicholas HOUGH110mh</v>
      </c>
      <c r="H33" s="2">
        <f>E33</f>
        <v>1156</v>
      </c>
      <c r="I33" s="138" cm="1">
        <f t="array" ref="I33">MAX(IF($G$3:$G$4000=$G33,$H$3:$H$4000))</f>
        <v>1156</v>
      </c>
      <c r="J33" s="2" t="str">
        <v>AUS</v>
      </c>
      <c r="K33" t="str">
        <v>Kyle SWAN</v>
      </c>
      <c r="L33" s="96" t="str">
        <v>20km-race-walking</v>
      </c>
      <c r="M33" s="96">
        <v>36247</v>
      </c>
      <c r="N33" s="96" t="str">
        <f t="shared" si="0"/>
        <v>Kyle SWAN20km-race-walking</v>
      </c>
      <c r="O33" s="2">
        <f t="shared" si="1"/>
        <v>1155</v>
      </c>
      <c r="P33" s="81">
        <f t="shared" si="2"/>
        <v>5</v>
      </c>
      <c r="Q33" s="81">
        <f t="shared" si="3"/>
        <v>3</v>
      </c>
    </row>
    <row r="34" spans="1:17" x14ac:dyDescent="0.2">
      <c r="A34" t="s">
        <v>1174</v>
      </c>
      <c r="B34" t="s">
        <v>652</v>
      </c>
      <c r="C34" s="5" t="s">
        <v>28</v>
      </c>
      <c r="D34" s="5">
        <v>34002</v>
      </c>
      <c r="E34">
        <v>1155</v>
      </c>
      <c r="F34" s="2">
        <v>29</v>
      </c>
      <c r="G34" s="2" t="str">
        <f>B34&amp;C34</f>
        <v>Rorey HUNTER1500m</v>
      </c>
      <c r="H34" s="2">
        <f>E34</f>
        <v>1155</v>
      </c>
      <c r="I34" s="138" cm="1">
        <f t="array" ref="I34">MAX(IF($G$3:$G$4000=$G34,$H$3:$H$4000))</f>
        <v>1155</v>
      </c>
      <c r="J34" s="2" t="str">
        <v>AUS</v>
      </c>
      <c r="K34" t="str">
        <v>Patrick TIERNAN</v>
      </c>
      <c r="L34" s="96" t="str">
        <v>10000m</v>
      </c>
      <c r="M34" s="96">
        <v>34588</v>
      </c>
      <c r="N34" s="96" t="str">
        <f t="shared" si="0"/>
        <v>Patrick TIERNAN10000m</v>
      </c>
      <c r="O34" s="2">
        <f t="shared" si="1"/>
        <v>1154</v>
      </c>
      <c r="P34" s="81">
        <f t="shared" si="2"/>
        <v>42</v>
      </c>
      <c r="Q34" s="81">
        <f t="shared" si="3"/>
        <v>2</v>
      </c>
    </row>
    <row r="35" spans="1:17" x14ac:dyDescent="0.2">
      <c r="A35" t="s">
        <v>1174</v>
      </c>
      <c r="B35" t="s">
        <v>728</v>
      </c>
      <c r="C35" s="5" t="s">
        <v>33</v>
      </c>
      <c r="D35" s="5">
        <v>35471</v>
      </c>
      <c r="E35">
        <v>1155</v>
      </c>
      <c r="F35" s="2">
        <v>13</v>
      </c>
      <c r="G35" s="2" t="str">
        <f>B35&amp;C35</f>
        <v>Chris DOUGLAS400mh</v>
      </c>
      <c r="H35" s="2">
        <f>E35</f>
        <v>1155</v>
      </c>
      <c r="I35" s="138" cm="1">
        <f t="array" ref="I35">MAX(IF($G$3:$G$4000=$G35,$H$3:$H$4000))</f>
        <v>1155</v>
      </c>
      <c r="J35" s="2" t="str">
        <v>AUS</v>
      </c>
      <c r="K35" t="str">
        <v>Cedric DUBLER</v>
      </c>
      <c r="L35" s="96" t="str">
        <v>decathlon</v>
      </c>
      <c r="M35" s="96">
        <v>34712</v>
      </c>
      <c r="N35" s="96" t="str">
        <f t="shared" si="0"/>
        <v>Cedric DUBLERdecathlon</v>
      </c>
      <c r="O35" s="2">
        <f t="shared" si="1"/>
        <v>1153</v>
      </c>
      <c r="P35" s="81">
        <f t="shared" si="2"/>
        <v>6</v>
      </c>
      <c r="Q35" s="81">
        <f t="shared" si="3"/>
        <v>3</v>
      </c>
    </row>
    <row r="36" spans="1:17" x14ac:dyDescent="0.2">
      <c r="A36" t="s">
        <v>1174</v>
      </c>
      <c r="B36" t="s">
        <v>821</v>
      </c>
      <c r="C36" s="5" t="s">
        <v>81</v>
      </c>
      <c r="D36" s="5">
        <v>36247</v>
      </c>
      <c r="E36">
        <v>1155</v>
      </c>
      <c r="F36" s="2">
        <v>2</v>
      </c>
      <c r="G36" s="2" t="str">
        <f>B36&amp;C36</f>
        <v>Kyle SWAN20km-race-walking</v>
      </c>
      <c r="H36" s="2">
        <f>E36</f>
        <v>1155</v>
      </c>
      <c r="I36" s="138" cm="1">
        <f t="array" ref="I36">MAX(IF($G$3:$G$4000=$G36,$H$3:$H$4000))</f>
        <v>1155</v>
      </c>
      <c r="J36" s="2" t="str">
        <v>AUS</v>
      </c>
      <c r="K36" t="str">
        <v>Brenton FOSTER</v>
      </c>
      <c r="L36" s="96" t="str">
        <v>high-jump</v>
      </c>
      <c r="M36" s="96">
        <v>35852</v>
      </c>
      <c r="N36" s="96" t="str">
        <f t="shared" si="0"/>
        <v>Brenton FOSTERhigh-jump</v>
      </c>
      <c r="O36" s="2">
        <f t="shared" si="1"/>
        <v>1152</v>
      </c>
      <c r="P36" s="81">
        <f t="shared" si="2"/>
        <v>9</v>
      </c>
      <c r="Q36" s="81">
        <f t="shared" si="3"/>
        <v>2</v>
      </c>
    </row>
    <row r="37" spans="1:17" x14ac:dyDescent="0.2">
      <c r="A37" t="s">
        <v>1174</v>
      </c>
      <c r="B37" t="s">
        <v>707</v>
      </c>
      <c r="C37" s="5" t="s">
        <v>30</v>
      </c>
      <c r="D37" s="5">
        <v>34588</v>
      </c>
      <c r="E37">
        <v>1154</v>
      </c>
      <c r="F37" s="2">
        <v>5</v>
      </c>
      <c r="G37" s="2" t="str">
        <f>B37&amp;C37</f>
        <v>Patrick TIERNAN10000m</v>
      </c>
      <c r="H37" s="2">
        <f>E37</f>
        <v>1154</v>
      </c>
      <c r="I37" s="138" cm="1">
        <f t="array" ref="I37">MAX(IF($G$3:$G$4000=$G37,$H$3:$H$4000))</f>
        <v>1154</v>
      </c>
      <c r="J37" s="2" t="str">
        <v>AUS</v>
      </c>
      <c r="K37" t="str">
        <v>Joel BADEN</v>
      </c>
      <c r="L37" s="96" t="str">
        <v>high-jump</v>
      </c>
      <c r="M37" s="96">
        <v>35096</v>
      </c>
      <c r="N37" s="96" t="str">
        <f t="shared" si="0"/>
        <v>Joel BADENhigh-jump</v>
      </c>
      <c r="O37" s="2">
        <f t="shared" si="1"/>
        <v>1152</v>
      </c>
      <c r="P37" s="81">
        <f t="shared" si="2"/>
        <v>9</v>
      </c>
      <c r="Q37" s="81">
        <f t="shared" si="3"/>
        <v>2</v>
      </c>
    </row>
    <row r="38" spans="1:17" x14ac:dyDescent="0.2">
      <c r="A38" t="s">
        <v>1174</v>
      </c>
      <c r="B38" t="s">
        <v>649</v>
      </c>
      <c r="C38" s="5" t="s">
        <v>28</v>
      </c>
      <c r="D38" s="5">
        <v>35459</v>
      </c>
      <c r="E38">
        <v>1153</v>
      </c>
      <c r="F38" s="2">
        <v>2</v>
      </c>
      <c r="G38" s="2" t="str">
        <f>B38&amp;C38</f>
        <v>Oliver HOARE1500m</v>
      </c>
      <c r="H38" s="2">
        <f>E38</f>
        <v>1153</v>
      </c>
      <c r="I38" s="138" cm="1">
        <f t="array" ref="I38">MAX(IF($G$3:$G$4000=$G38,$H$3:$H$4000))</f>
        <v>1207</v>
      </c>
      <c r="J38" s="2" t="str">
        <v>AUS</v>
      </c>
      <c r="K38" t="str">
        <v>Ryan GREGSON</v>
      </c>
      <c r="L38" s="96" t="str">
        <v>1500m</v>
      </c>
      <c r="M38" s="96">
        <v>32989</v>
      </c>
      <c r="N38" s="96" t="str">
        <f t="shared" si="0"/>
        <v>Ryan GREGSON1500m</v>
      </c>
      <c r="O38" s="2">
        <f t="shared" si="1"/>
        <v>1151</v>
      </c>
      <c r="P38" s="81">
        <f t="shared" si="2"/>
        <v>32</v>
      </c>
      <c r="Q38" s="81">
        <f t="shared" si="3"/>
        <v>6</v>
      </c>
    </row>
    <row r="39" spans="1:17" x14ac:dyDescent="0.2">
      <c r="A39" t="s">
        <v>1174</v>
      </c>
      <c r="B39" t="s">
        <v>724</v>
      </c>
      <c r="C39" t="s">
        <v>44</v>
      </c>
      <c r="D39" s="5">
        <v>34712</v>
      </c>
      <c r="E39">
        <v>1153</v>
      </c>
      <c r="F39" s="2">
        <v>6</v>
      </c>
      <c r="G39" s="2" t="str">
        <f>B39&amp;C39</f>
        <v>Cedric DUBLERdecathlon</v>
      </c>
      <c r="H39" s="2">
        <f>E39</f>
        <v>1153</v>
      </c>
      <c r="I39" s="138" cm="1">
        <f t="array" ref="I39">MAX(IF($G$3:$G$4000=$G39,$H$3:$H$4000))</f>
        <v>1153</v>
      </c>
      <c r="J39" s="2" t="str">
        <v>AUS</v>
      </c>
      <c r="K39" t="str">
        <v>Damien BIRKINHEAD</v>
      </c>
      <c r="L39" s="96" t="str">
        <v>shot-put</v>
      </c>
      <c r="M39" s="96">
        <v>34067</v>
      </c>
      <c r="N39" s="96" t="str">
        <f t="shared" si="0"/>
        <v>Damien BIRKINHEADshot-put</v>
      </c>
      <c r="O39" s="2">
        <f t="shared" si="1"/>
        <v>1150</v>
      </c>
      <c r="P39" s="81">
        <f t="shared" si="2"/>
        <v>10</v>
      </c>
      <c r="Q39" s="81">
        <f t="shared" si="3"/>
        <v>1</v>
      </c>
    </row>
    <row r="40" spans="1:17" x14ac:dyDescent="0.2">
      <c r="A40" t="s">
        <v>1174</v>
      </c>
      <c r="B40" t="s">
        <v>1136</v>
      </c>
      <c r="C40" s="5" t="s">
        <v>35</v>
      </c>
      <c r="D40" s="5">
        <v>35852</v>
      </c>
      <c r="E40">
        <v>1152</v>
      </c>
      <c r="F40" s="2">
        <v>9</v>
      </c>
      <c r="G40" s="2" t="str">
        <f>B40&amp;C40</f>
        <v>Brenton FOSTERhigh-jump</v>
      </c>
      <c r="H40" s="2">
        <f>E40</f>
        <v>1152</v>
      </c>
      <c r="I40" s="138" cm="1">
        <f t="array" ref="I40">MAX(IF($G$3:$G$4000=$G40,$H$3:$H$4000))</f>
        <v>1152</v>
      </c>
      <c r="J40" s="2" t="str">
        <v>AUS</v>
      </c>
      <c r="K40" t="str">
        <v>Christopher MITREVSKI</v>
      </c>
      <c r="L40" s="96" t="str">
        <v>long-jump</v>
      </c>
      <c r="M40" s="96">
        <v>35258</v>
      </c>
      <c r="N40" s="96" t="str">
        <f t="shared" si="0"/>
        <v>Christopher MITREVSKIlong-jump</v>
      </c>
      <c r="O40" s="2">
        <f t="shared" si="1"/>
        <v>1149</v>
      </c>
      <c r="P40" s="81">
        <f t="shared" si="2"/>
        <v>14</v>
      </c>
      <c r="Q40" s="81">
        <f t="shared" si="3"/>
        <v>1</v>
      </c>
    </row>
    <row r="41" spans="1:17" x14ac:dyDescent="0.2">
      <c r="A41" t="s">
        <v>1174</v>
      </c>
      <c r="B41" t="s">
        <v>765</v>
      </c>
      <c r="C41" s="5" t="s">
        <v>35</v>
      </c>
      <c r="D41" s="5">
        <v>35096</v>
      </c>
      <c r="E41">
        <v>1152</v>
      </c>
      <c r="F41" s="2">
        <v>2</v>
      </c>
      <c r="G41" s="2" t="str">
        <f>B41&amp;C41</f>
        <v>Joel BADENhigh-jump</v>
      </c>
      <c r="H41" s="2">
        <f>E41</f>
        <v>1152</v>
      </c>
      <c r="I41" s="138" cm="1">
        <f t="array" ref="I41">MAX(IF($G$3:$G$4000=$G41,$H$3:$H$4000))</f>
        <v>1152</v>
      </c>
      <c r="J41" s="2" t="str">
        <v>AUS</v>
      </c>
      <c r="K41" t="str">
        <v>Alex BECK</v>
      </c>
      <c r="L41" s="96" t="str">
        <v>400m</v>
      </c>
      <c r="M41" s="96">
        <v>33641</v>
      </c>
      <c r="N41" s="96" t="str">
        <f t="shared" si="0"/>
        <v>Alex BECK400m</v>
      </c>
      <c r="O41" s="2">
        <f t="shared" si="1"/>
        <v>1143</v>
      </c>
      <c r="P41" s="81">
        <f t="shared" si="2"/>
        <v>26</v>
      </c>
      <c r="Q41" s="81">
        <f t="shared" si="3"/>
        <v>2</v>
      </c>
    </row>
    <row r="42" spans="1:17" x14ac:dyDescent="0.2">
      <c r="A42" t="s">
        <v>1174</v>
      </c>
      <c r="B42" t="s">
        <v>653</v>
      </c>
      <c r="C42" t="s">
        <v>28</v>
      </c>
      <c r="D42" s="5">
        <v>32989</v>
      </c>
      <c r="E42">
        <v>1151</v>
      </c>
      <c r="F42" s="2">
        <v>31</v>
      </c>
      <c r="G42" s="2" t="str">
        <f>B42&amp;C42</f>
        <v>Ryan GREGSON1500m</v>
      </c>
      <c r="H42" s="2">
        <f>E42</f>
        <v>1151</v>
      </c>
      <c r="I42" s="138" cm="1">
        <f t="array" ref="I42">MAX(IF($G$3:$G$4000=$G42,$H$3:$H$4000))</f>
        <v>1151</v>
      </c>
      <c r="J42" s="2" t="str">
        <v>AUS</v>
      </c>
      <c r="K42" t="str">
        <v>Darcy ROPER</v>
      </c>
      <c r="L42" s="96" t="str">
        <v>long-jump</v>
      </c>
      <c r="M42" s="96">
        <v>35885</v>
      </c>
      <c r="N42" s="96" t="str">
        <f t="shared" si="0"/>
        <v>Darcy ROPERlong-jump</v>
      </c>
      <c r="O42" s="2">
        <f t="shared" si="1"/>
        <v>1143</v>
      </c>
      <c r="P42" s="81">
        <f t="shared" si="2"/>
        <v>19</v>
      </c>
      <c r="Q42" s="81">
        <f t="shared" si="3"/>
        <v>2</v>
      </c>
    </row>
    <row r="43" spans="1:17" x14ac:dyDescent="0.2">
      <c r="A43" t="s">
        <v>1174</v>
      </c>
      <c r="B43" t="s">
        <v>793</v>
      </c>
      <c r="C43" s="5" t="s">
        <v>39</v>
      </c>
      <c r="D43" s="6">
        <v>34067</v>
      </c>
      <c r="E43">
        <v>1150</v>
      </c>
      <c r="F43" s="2">
        <v>10</v>
      </c>
      <c r="G43" s="2" t="str">
        <f>B43&amp;C43</f>
        <v>Damien BIRKINHEADshot-put</v>
      </c>
      <c r="H43" s="2">
        <f>E43</f>
        <v>1150</v>
      </c>
      <c r="I43" s="138" cm="1">
        <f t="array" ref="I43">MAX(IF($G$3:$G$4000=$G43,$H$3:$H$4000))</f>
        <v>1150</v>
      </c>
      <c r="J43" s="2" t="str">
        <v>AUS</v>
      </c>
      <c r="K43" t="str">
        <v>David MCNEILL</v>
      </c>
      <c r="L43" s="96" t="str">
        <v>1500m</v>
      </c>
      <c r="M43" s="96">
        <v>31691</v>
      </c>
      <c r="N43" s="96" t="str">
        <f t="shared" si="0"/>
        <v>David MCNEILL1500m</v>
      </c>
      <c r="O43" s="2">
        <f t="shared" si="1"/>
        <v>1142</v>
      </c>
      <c r="P43" s="81">
        <f t="shared" si="2"/>
        <v>36</v>
      </c>
      <c r="Q43" s="81">
        <f t="shared" si="3"/>
        <v>7</v>
      </c>
    </row>
    <row r="44" spans="1:17" x14ac:dyDescent="0.2">
      <c r="A44" t="s">
        <v>1174</v>
      </c>
      <c r="B44" t="s">
        <v>734</v>
      </c>
      <c r="C44" s="5" t="s">
        <v>37</v>
      </c>
      <c r="D44" s="5">
        <v>35258</v>
      </c>
      <c r="E44">
        <v>1149</v>
      </c>
      <c r="F44" s="2">
        <v>3</v>
      </c>
      <c r="G44" s="2" t="str">
        <f>B44&amp;C44</f>
        <v>Christopher MITREVSKIlong-jump</v>
      </c>
      <c r="H44" s="2">
        <f>E44</f>
        <v>1149</v>
      </c>
      <c r="I44" s="138" cm="1">
        <f t="array" ref="I44">MAX(IF($G$3:$G$4000=$G44,$H$3:$H$4000))</f>
        <v>1149</v>
      </c>
      <c r="J44" s="2" t="str">
        <v>AUS</v>
      </c>
      <c r="K44" t="str">
        <v>Nicholas ANDREWS</v>
      </c>
      <c r="L44" s="96" t="str">
        <v>110mh</v>
      </c>
      <c r="M44" s="96">
        <v>35463</v>
      </c>
      <c r="N44" s="96" t="str">
        <f t="shared" si="0"/>
        <v>Nicholas ANDREWS110mh</v>
      </c>
      <c r="O44" s="2">
        <f t="shared" si="1"/>
        <v>1141</v>
      </c>
      <c r="P44" s="81">
        <f t="shared" si="2"/>
        <v>22</v>
      </c>
      <c r="Q44" s="81">
        <f t="shared" si="3"/>
        <v>2</v>
      </c>
    </row>
    <row r="45" spans="1:17" x14ac:dyDescent="0.2">
      <c r="A45" t="s">
        <v>1174</v>
      </c>
      <c r="B45" t="s">
        <v>788</v>
      </c>
      <c r="C45" s="5" t="s">
        <v>40</v>
      </c>
      <c r="D45" s="5">
        <v>35218</v>
      </c>
      <c r="E45">
        <v>1146</v>
      </c>
      <c r="F45" s="2">
        <v>3</v>
      </c>
      <c r="G45" s="2" t="str">
        <f>B45&amp;C45</f>
        <v>Matthew DENNYdiscus-throw</v>
      </c>
      <c r="H45" s="2">
        <f>E45</f>
        <v>1146</v>
      </c>
      <c r="I45" s="138" cm="1">
        <f t="array" ref="I45">MAX(IF($G$3:$G$4000=$G45,$H$3:$H$4000))</f>
        <v>1190</v>
      </c>
      <c r="J45" s="2" t="str">
        <v>AUS</v>
      </c>
      <c r="K45" t="str">
        <v>Matthew RAMSDEN</v>
      </c>
      <c r="L45" s="96" t="str">
        <v>5000m</v>
      </c>
      <c r="M45" s="96">
        <v>35634</v>
      </c>
      <c r="N45" s="96" t="str">
        <f t="shared" si="0"/>
        <v>Matthew RAMSDEN5000m</v>
      </c>
      <c r="O45" s="2">
        <f t="shared" si="1"/>
        <v>1139</v>
      </c>
      <c r="P45" s="81">
        <f t="shared" si="2"/>
        <v>28</v>
      </c>
      <c r="Q45" s="81">
        <f t="shared" si="3"/>
        <v>4</v>
      </c>
    </row>
    <row r="46" spans="1:17" x14ac:dyDescent="0.2">
      <c r="A46" t="s">
        <v>1174</v>
      </c>
      <c r="B46" t="s">
        <v>734</v>
      </c>
      <c r="C46" s="5" t="s">
        <v>37</v>
      </c>
      <c r="D46" s="5">
        <v>35258</v>
      </c>
      <c r="E46">
        <v>1146</v>
      </c>
      <c r="F46" s="2">
        <v>12</v>
      </c>
      <c r="G46" s="2" t="str">
        <f>B46&amp;C46</f>
        <v>Christopher MITREVSKIlong-jump</v>
      </c>
      <c r="H46" s="2">
        <f>E46</f>
        <v>1146</v>
      </c>
      <c r="I46" s="138" cm="1">
        <f t="array" ref="I46">MAX(IF($G$3:$G$4000=$G46,$H$3:$H$4000))</f>
        <v>1149</v>
      </c>
      <c r="J46" s="2" t="str">
        <v>AUS</v>
      </c>
      <c r="K46" t="str">
        <v>Charlie HUNTER</v>
      </c>
      <c r="L46" s="96" t="str">
        <v>1500m</v>
      </c>
      <c r="M46" s="96">
        <v>35266</v>
      </c>
      <c r="N46" s="96" t="str">
        <f t="shared" si="0"/>
        <v>Charlie HUNTER1500m</v>
      </c>
      <c r="O46" s="2">
        <f t="shared" si="1"/>
        <v>1139</v>
      </c>
      <c r="P46" s="81">
        <f t="shared" si="2"/>
        <v>38</v>
      </c>
      <c r="Q46" s="81">
        <f t="shared" si="3"/>
        <v>8</v>
      </c>
    </row>
    <row r="47" spans="1:17" x14ac:dyDescent="0.2">
      <c r="A47" t="s">
        <v>1174</v>
      </c>
      <c r="B47" t="s">
        <v>776</v>
      </c>
      <c r="C47" s="5" t="s">
        <v>36</v>
      </c>
      <c r="D47" s="5">
        <v>35545</v>
      </c>
      <c r="E47">
        <v>1143</v>
      </c>
      <c r="F47" s="2">
        <v>1</v>
      </c>
      <c r="G47" s="2" t="str">
        <f>B47&amp;C47</f>
        <v>Kurtis MARSCHALLpole-vault</v>
      </c>
      <c r="H47" s="2">
        <f>E47</f>
        <v>1143</v>
      </c>
      <c r="I47" s="138" cm="1">
        <f t="array" ref="I47">MAX(IF($G$3:$G$4000=$G47,$H$3:$H$4000))</f>
        <v>1217</v>
      </c>
      <c r="J47" s="2" t="str">
        <v>AUS</v>
      </c>
      <c r="K47" t="str">
        <v>Patrick TIERNAN</v>
      </c>
      <c r="L47" s="96" t="str">
        <v>5000m</v>
      </c>
      <c r="M47" s="96">
        <v>34588</v>
      </c>
      <c r="N47" s="96" t="str">
        <f t="shared" si="0"/>
        <v>Patrick TIERNAN5000m</v>
      </c>
      <c r="O47" s="2">
        <f t="shared" si="1"/>
        <v>1136</v>
      </c>
      <c r="P47" s="81">
        <f t="shared" si="2"/>
        <v>33</v>
      </c>
      <c r="Q47" s="81">
        <f t="shared" si="3"/>
        <v>5</v>
      </c>
    </row>
    <row r="48" spans="1:17" x14ac:dyDescent="0.2">
      <c r="A48" t="s">
        <v>1174</v>
      </c>
      <c r="B48" t="s">
        <v>560</v>
      </c>
      <c r="C48" t="s">
        <v>26</v>
      </c>
      <c r="D48" s="5">
        <v>33641</v>
      </c>
      <c r="E48">
        <v>1143</v>
      </c>
      <c r="F48" s="2">
        <v>27</v>
      </c>
      <c r="G48" s="2" t="str">
        <f>B48&amp;C48</f>
        <v>Alex BECK400m</v>
      </c>
      <c r="H48" s="2">
        <f>E48</f>
        <v>1143</v>
      </c>
      <c r="I48" s="138" cm="1">
        <f t="array" ref="I48">MAX(IF($G$3:$G$4000=$G48,$H$3:$H$4000))</f>
        <v>1143</v>
      </c>
      <c r="J48" s="2" t="str">
        <v>AUS</v>
      </c>
      <c r="K48" t="str">
        <v>Jack HALE</v>
      </c>
      <c r="L48" s="96" t="str">
        <v>100m</v>
      </c>
      <c r="M48" s="96">
        <v>35937</v>
      </c>
      <c r="N48" s="96" t="str">
        <f t="shared" si="0"/>
        <v>Jack HALE100m</v>
      </c>
      <c r="O48" s="2">
        <f t="shared" si="1"/>
        <v>1135</v>
      </c>
      <c r="P48" s="81">
        <f t="shared" si="2"/>
        <v>64</v>
      </c>
      <c r="Q48" s="81">
        <f t="shared" si="3"/>
        <v>2</v>
      </c>
    </row>
    <row r="49" spans="1:17" x14ac:dyDescent="0.2">
      <c r="A49" t="s">
        <v>1174</v>
      </c>
      <c r="B49" t="s">
        <v>1134</v>
      </c>
      <c r="C49" s="5" t="s">
        <v>37</v>
      </c>
      <c r="D49" s="5">
        <v>35885</v>
      </c>
      <c r="E49">
        <v>1143</v>
      </c>
      <c r="F49" s="2">
        <v>18</v>
      </c>
      <c r="G49" s="2" t="str">
        <f>B49&amp;C49</f>
        <v>Darcy ROPERlong-jump</v>
      </c>
      <c r="H49" s="2">
        <f>E49</f>
        <v>1143</v>
      </c>
      <c r="I49" s="138" cm="1">
        <f t="array" ref="I49">MAX(IF($G$3:$G$4000=$G49,$H$3:$H$4000))</f>
        <v>1143</v>
      </c>
      <c r="J49" s="2" t="str">
        <v>AUS</v>
      </c>
      <c r="K49" t="str">
        <v>Oscar MIERS</v>
      </c>
      <c r="L49" s="96" t="str">
        <v>high-jump</v>
      </c>
      <c r="M49" s="96">
        <v>37216</v>
      </c>
      <c r="N49" s="96" t="str">
        <f t="shared" si="0"/>
        <v>Oscar MIERShigh-jump</v>
      </c>
      <c r="O49" s="2">
        <f t="shared" si="1"/>
        <v>1135</v>
      </c>
      <c r="P49" s="81">
        <f t="shared" si="2"/>
        <v>13</v>
      </c>
      <c r="Q49" s="81">
        <f t="shared" si="3"/>
        <v>4</v>
      </c>
    </row>
    <row r="50" spans="1:17" x14ac:dyDescent="0.2">
      <c r="A50" t="s">
        <v>1174</v>
      </c>
      <c r="B50" t="s">
        <v>606</v>
      </c>
      <c r="C50" s="6" t="s">
        <v>27</v>
      </c>
      <c r="D50" s="5">
        <v>34387</v>
      </c>
      <c r="E50">
        <v>1142</v>
      </c>
      <c r="F50" s="2">
        <v>4</v>
      </c>
      <c r="G50" s="2" t="str">
        <f>B50&amp;C50</f>
        <v>Peter BOL800m</v>
      </c>
      <c r="H50" s="2">
        <f>E50</f>
        <v>1142</v>
      </c>
      <c r="I50" s="138" cm="1">
        <f t="array" ref="I50">MAX(IF($G$3:$G$4000=$G50,$H$3:$H$4000))</f>
        <v>1201</v>
      </c>
      <c r="J50" s="2" t="str">
        <v>AUS</v>
      </c>
      <c r="K50" t="str">
        <v>Yual REATH</v>
      </c>
      <c r="L50" s="96" t="str">
        <v>high-jump</v>
      </c>
      <c r="M50" s="96">
        <v>36664</v>
      </c>
      <c r="N50" s="96" t="str">
        <f t="shared" si="0"/>
        <v>Yual REATHhigh-jump</v>
      </c>
      <c r="O50" s="2">
        <f t="shared" si="1"/>
        <v>1135</v>
      </c>
      <c r="P50" s="81">
        <f t="shared" si="2"/>
        <v>13</v>
      </c>
      <c r="Q50" s="81">
        <f t="shared" si="3"/>
        <v>4</v>
      </c>
    </row>
    <row r="51" spans="1:17" x14ac:dyDescent="0.2">
      <c r="A51" t="s">
        <v>1174</v>
      </c>
      <c r="B51" t="s">
        <v>688</v>
      </c>
      <c r="C51" s="5" t="s">
        <v>28</v>
      </c>
      <c r="D51" s="5">
        <v>31691</v>
      </c>
      <c r="E51">
        <v>1142</v>
      </c>
      <c r="F51" s="2">
        <v>36</v>
      </c>
      <c r="G51" s="2" t="str">
        <f>B51&amp;C51</f>
        <v>David MCNEILL1500m</v>
      </c>
      <c r="H51" s="2">
        <f>E51</f>
        <v>1142</v>
      </c>
      <c r="I51" s="138" cm="1">
        <f t="array" ref="I51">MAX(IF($G$3:$G$4000=$G51,$H$3:$H$4000))</f>
        <v>1142</v>
      </c>
      <c r="J51" s="2" t="str">
        <v>AUS</v>
      </c>
      <c r="K51" t="str">
        <v>Morgan MCDONALD</v>
      </c>
      <c r="L51" s="96" t="str">
        <v>10000m</v>
      </c>
      <c r="M51" s="96">
        <v>35178</v>
      </c>
      <c r="N51" s="96" t="str">
        <f t="shared" si="0"/>
        <v>Morgan MCDONALD10000m</v>
      </c>
      <c r="O51" s="2">
        <f t="shared" si="1"/>
        <v>1134</v>
      </c>
      <c r="P51" s="81">
        <f t="shared" si="2"/>
        <v>65</v>
      </c>
      <c r="Q51" s="81">
        <f t="shared" si="3"/>
        <v>3</v>
      </c>
    </row>
    <row r="52" spans="1:17" x14ac:dyDescent="0.2">
      <c r="A52" t="s">
        <v>1174</v>
      </c>
      <c r="B52" t="s">
        <v>722</v>
      </c>
      <c r="C52" s="5" t="s">
        <v>31</v>
      </c>
      <c r="D52" s="5">
        <v>35463</v>
      </c>
      <c r="E52">
        <v>1141</v>
      </c>
      <c r="F52" s="2">
        <v>22</v>
      </c>
      <c r="G52" s="2" t="str">
        <f>B52&amp;C52</f>
        <v>Nicholas ANDREWS110mh</v>
      </c>
      <c r="H52" s="2">
        <f>E52</f>
        <v>1141</v>
      </c>
      <c r="I52" s="138" cm="1">
        <f t="array" ref="I52">MAX(IF($G$3:$G$4000=$G52,$H$3:$H$4000))</f>
        <v>1141</v>
      </c>
      <c r="J52" s="2" t="str">
        <v>AUS</v>
      </c>
      <c r="K52" t="str">
        <v>Brett ROBINSON</v>
      </c>
      <c r="L52" s="96" t="str">
        <v>10000m</v>
      </c>
      <c r="M52" s="96">
        <v>33366</v>
      </c>
      <c r="N52" s="96" t="str">
        <f t="shared" si="0"/>
        <v>Brett ROBINSON10000m</v>
      </c>
      <c r="O52" s="2">
        <f t="shared" si="1"/>
        <v>1131</v>
      </c>
      <c r="P52" s="81">
        <f t="shared" si="2"/>
        <v>69</v>
      </c>
      <c r="Q52" s="81">
        <f t="shared" si="3"/>
        <v>4</v>
      </c>
    </row>
    <row r="53" spans="1:17" x14ac:dyDescent="0.2">
      <c r="A53" t="s">
        <v>1174</v>
      </c>
      <c r="B53" t="s">
        <v>651</v>
      </c>
      <c r="C53" s="5" t="s">
        <v>29</v>
      </c>
      <c r="D53" s="5">
        <v>35634</v>
      </c>
      <c r="E53">
        <v>1139</v>
      </c>
      <c r="F53" s="2">
        <v>29</v>
      </c>
      <c r="G53" s="2" t="str">
        <f>B53&amp;C53</f>
        <v>Matthew RAMSDEN5000m</v>
      </c>
      <c r="H53" s="2">
        <f>E53</f>
        <v>1139</v>
      </c>
      <c r="I53" s="138" cm="1">
        <f t="array" ref="I53">MAX(IF($G$3:$G$4000=$G53,$H$3:$H$4000))</f>
        <v>1139</v>
      </c>
      <c r="J53" s="2" t="str">
        <v>AUS</v>
      </c>
      <c r="K53" t="str">
        <v>Henry FRAYNE</v>
      </c>
      <c r="L53" s="96" t="str">
        <v>long-jump</v>
      </c>
      <c r="M53" s="96">
        <v>32977</v>
      </c>
      <c r="N53" s="96" t="str">
        <f t="shared" si="0"/>
        <v>Henry FRAYNElong-jump</v>
      </c>
      <c r="O53" s="2">
        <f t="shared" si="1"/>
        <v>1131</v>
      </c>
      <c r="P53" s="81">
        <f t="shared" si="2"/>
        <v>24</v>
      </c>
      <c r="Q53" s="81">
        <f t="shared" si="3"/>
        <v>3</v>
      </c>
    </row>
    <row r="54" spans="1:17" x14ac:dyDescent="0.2">
      <c r="A54" t="s">
        <v>1174</v>
      </c>
      <c r="B54" t="s">
        <v>607</v>
      </c>
      <c r="C54" s="5" t="s">
        <v>28</v>
      </c>
      <c r="D54" s="5">
        <v>35266</v>
      </c>
      <c r="E54">
        <v>1139</v>
      </c>
      <c r="F54" s="2">
        <v>38</v>
      </c>
      <c r="G54" s="2" t="str">
        <f>B54&amp;C54</f>
        <v>Charlie HUNTER1500m</v>
      </c>
      <c r="H54" s="2">
        <f>E54</f>
        <v>1139</v>
      </c>
      <c r="I54" s="138" cm="1">
        <f t="array" ref="I54">MAX(IF($G$3:$G$4000=$G54,$H$3:$H$4000))</f>
        <v>1139</v>
      </c>
      <c r="J54" s="2" t="str">
        <v>AUS</v>
      </c>
      <c r="K54" t="str">
        <v>Ky ROBINSON</v>
      </c>
      <c r="L54" s="96" t="str">
        <v>5000m</v>
      </c>
      <c r="M54" s="96">
        <v>44612</v>
      </c>
      <c r="N54" s="96" t="str">
        <f t="shared" si="0"/>
        <v>Ky ROBINSON5000m</v>
      </c>
      <c r="O54" s="2">
        <f t="shared" si="1"/>
        <v>1131</v>
      </c>
      <c r="P54" s="81">
        <f t="shared" si="2"/>
        <v>43</v>
      </c>
      <c r="Q54" s="81">
        <f t="shared" si="3"/>
        <v>6</v>
      </c>
    </row>
    <row r="55" spans="1:17" x14ac:dyDescent="0.2">
      <c r="A55" t="s">
        <v>1174</v>
      </c>
      <c r="B55" t="s">
        <v>707</v>
      </c>
      <c r="C55" s="6" t="s">
        <v>29</v>
      </c>
      <c r="D55" s="5">
        <v>34588</v>
      </c>
      <c r="E55">
        <v>1136</v>
      </c>
      <c r="F55" s="2">
        <v>34</v>
      </c>
      <c r="G55" s="2" t="str">
        <f>B55&amp;C55</f>
        <v>Patrick TIERNAN5000m</v>
      </c>
      <c r="H55" s="2">
        <f>E55</f>
        <v>1136</v>
      </c>
      <c r="I55" s="138" cm="1">
        <f t="array" ref="I55">MAX(IF($G$3:$G$4000=$G55,$H$3:$H$4000))</f>
        <v>1136</v>
      </c>
      <c r="J55" s="2" t="str">
        <v>AUS</v>
      </c>
      <c r="K55" t="str">
        <v>Oliver HOARE</v>
      </c>
      <c r="L55" s="96" t="str">
        <v>5000m</v>
      </c>
      <c r="M55" s="96">
        <v>35459</v>
      </c>
      <c r="N55" s="96" t="str">
        <f t="shared" si="0"/>
        <v>Oliver HOARE5000m</v>
      </c>
      <c r="O55" s="2">
        <f t="shared" si="1"/>
        <v>1130</v>
      </c>
      <c r="P55" s="81">
        <f t="shared" si="2"/>
        <v>45</v>
      </c>
      <c r="Q55" s="81">
        <f t="shared" si="3"/>
        <v>7</v>
      </c>
    </row>
    <row r="56" spans="1:17" x14ac:dyDescent="0.2">
      <c r="A56" t="s">
        <v>1174</v>
      </c>
      <c r="B56" t="s">
        <v>510</v>
      </c>
      <c r="C56" s="5" t="s">
        <v>2</v>
      </c>
      <c r="D56" s="5">
        <v>35937</v>
      </c>
      <c r="E56">
        <v>1135</v>
      </c>
      <c r="F56" s="2">
        <v>62</v>
      </c>
      <c r="G56" s="2" t="str">
        <f>B56&amp;C56</f>
        <v>Jack HALE100m</v>
      </c>
      <c r="H56" s="2">
        <f>E56</f>
        <v>1135</v>
      </c>
      <c r="I56" s="138" cm="1">
        <f t="array" ref="I56">MAX(IF($G$3:$G$4000=$G56,$H$3:$H$4000))</f>
        <v>1135</v>
      </c>
      <c r="J56" s="2" t="str">
        <v>AUS</v>
      </c>
      <c r="K56" t="str">
        <v>Joshua COWLEY</v>
      </c>
      <c r="L56" s="96" t="str">
        <v>long-jump</v>
      </c>
      <c r="M56" s="96">
        <v>36963</v>
      </c>
      <c r="N56" s="96" t="str">
        <f t="shared" si="0"/>
        <v>Joshua COWLEYlong-jump</v>
      </c>
      <c r="O56" s="2">
        <f t="shared" si="1"/>
        <v>1129</v>
      </c>
      <c r="P56" s="81">
        <f t="shared" si="2"/>
        <v>27</v>
      </c>
      <c r="Q56" s="81">
        <f t="shared" si="3"/>
        <v>4</v>
      </c>
    </row>
    <row r="57" spans="1:17" x14ac:dyDescent="0.2">
      <c r="A57" t="s">
        <v>1174</v>
      </c>
      <c r="B57" t="s">
        <v>766</v>
      </c>
      <c r="C57" t="s">
        <v>35</v>
      </c>
      <c r="D57" s="5">
        <v>37216</v>
      </c>
      <c r="E57">
        <v>1135</v>
      </c>
      <c r="F57" s="2">
        <v>12</v>
      </c>
      <c r="G57" s="2" t="str">
        <f>B57&amp;C57</f>
        <v>Oscar MIERShigh-jump</v>
      </c>
      <c r="H57" s="2">
        <f>E57</f>
        <v>1135</v>
      </c>
      <c r="I57" s="138" cm="1">
        <f t="array" ref="I57">MAX(IF($G$3:$G$4000=$G57,$H$3:$H$4000))</f>
        <v>1135</v>
      </c>
      <c r="J57" s="2" t="str">
        <v>AUS</v>
      </c>
      <c r="K57" t="str">
        <v>Jake PENNY</v>
      </c>
      <c r="L57" s="96" t="str">
        <v>100m</v>
      </c>
      <c r="M57" s="96">
        <v>35187</v>
      </c>
      <c r="N57" s="96" t="str">
        <f t="shared" si="0"/>
        <v>Jake PENNY100m</v>
      </c>
      <c r="O57" s="2">
        <f t="shared" si="1"/>
        <v>1128</v>
      </c>
      <c r="P57" s="81">
        <f t="shared" si="2"/>
        <v>69</v>
      </c>
      <c r="Q57" s="81">
        <f t="shared" si="3"/>
        <v>3</v>
      </c>
    </row>
    <row r="58" spans="1:17" x14ac:dyDescent="0.2">
      <c r="A58" t="s">
        <v>1174</v>
      </c>
      <c r="B58" t="s">
        <v>767</v>
      </c>
      <c r="C58" s="5" t="s">
        <v>35</v>
      </c>
      <c r="D58" s="5">
        <v>36664</v>
      </c>
      <c r="E58">
        <v>1135</v>
      </c>
      <c r="F58" s="2">
        <v>12</v>
      </c>
      <c r="G58" s="2" t="str">
        <f>B58&amp;C58</f>
        <v>Yual REATHhigh-jump</v>
      </c>
      <c r="H58" s="2">
        <f>E58</f>
        <v>1135</v>
      </c>
      <c r="I58" s="138" cm="1">
        <f t="array" ref="I58">MAX(IF($G$3:$G$4000=$G58,$H$3:$H$4000))</f>
        <v>1135</v>
      </c>
      <c r="J58" s="2" t="str">
        <v>AUS</v>
      </c>
      <c r="K58" t="str">
        <v>Sam BLAKE</v>
      </c>
      <c r="L58" s="96" t="str">
        <v>1500m</v>
      </c>
      <c r="M58" s="96">
        <v>34891</v>
      </c>
      <c r="N58" s="96" t="str">
        <f t="shared" si="0"/>
        <v>Sam BLAKE1500m</v>
      </c>
      <c r="O58" s="2">
        <f t="shared" si="1"/>
        <v>1127</v>
      </c>
      <c r="P58" s="81">
        <f t="shared" si="2"/>
        <v>48</v>
      </c>
      <c r="Q58" s="81">
        <f t="shared" si="3"/>
        <v>9</v>
      </c>
    </row>
    <row r="59" spans="1:17" x14ac:dyDescent="0.2">
      <c r="A59" t="s">
        <v>1174</v>
      </c>
      <c r="B59" t="s">
        <v>687</v>
      </c>
      <c r="C59" s="5" t="s">
        <v>30</v>
      </c>
      <c r="D59" s="5">
        <v>35178</v>
      </c>
      <c r="E59">
        <v>1134</v>
      </c>
      <c r="F59" s="2">
        <v>62</v>
      </c>
      <c r="G59" s="2" t="str">
        <f>B59&amp;C59</f>
        <v>Morgan MCDONALD10000m</v>
      </c>
      <c r="H59" s="2">
        <f>E59</f>
        <v>1134</v>
      </c>
      <c r="I59" s="138" cm="1">
        <f t="array" ref="I59">MAX(IF($G$3:$G$4000=$G59,$H$3:$H$4000))</f>
        <v>1134</v>
      </c>
      <c r="J59" s="2" t="str">
        <v>AUS</v>
      </c>
      <c r="K59" t="str">
        <v>Alec DIAMOND</v>
      </c>
      <c r="L59" s="96" t="str">
        <v>decathlon</v>
      </c>
      <c r="M59" s="96">
        <v>35651</v>
      </c>
      <c r="N59" s="96" t="str">
        <f t="shared" si="0"/>
        <v>Alec DIAMONDdecathlon</v>
      </c>
      <c r="O59" s="2">
        <f t="shared" si="1"/>
        <v>1126</v>
      </c>
      <c r="P59" s="81">
        <f t="shared" si="2"/>
        <v>7</v>
      </c>
      <c r="Q59" s="81">
        <f t="shared" si="3"/>
        <v>4</v>
      </c>
    </row>
    <row r="60" spans="1:17" x14ac:dyDescent="0.2">
      <c r="A60" t="s">
        <v>1174</v>
      </c>
      <c r="B60" t="s">
        <v>651</v>
      </c>
      <c r="C60" s="5" t="s">
        <v>28</v>
      </c>
      <c r="D60" s="5">
        <v>35634</v>
      </c>
      <c r="E60">
        <v>1133</v>
      </c>
      <c r="F60" s="2">
        <v>3</v>
      </c>
      <c r="G60" s="2" t="str">
        <f>B60&amp;C60</f>
        <v>Matthew RAMSDEN1500m</v>
      </c>
      <c r="H60" s="2">
        <f>E60</f>
        <v>1133</v>
      </c>
      <c r="I60" s="138" cm="1">
        <f t="array" ref="I60">MAX(IF($G$3:$G$4000=$G60,$H$3:$H$4000))</f>
        <v>1187</v>
      </c>
      <c r="J60" s="2" t="str">
        <v>AUS</v>
      </c>
      <c r="K60" t="str">
        <v>Patrick TIERNAN</v>
      </c>
      <c r="L60" s="96" t="str">
        <v>1500m</v>
      </c>
      <c r="M60" s="96">
        <v>34588</v>
      </c>
      <c r="N60" s="96" t="str">
        <f t="shared" si="0"/>
        <v>Patrick TIERNAN1500m</v>
      </c>
      <c r="O60" s="2">
        <f t="shared" si="1"/>
        <v>1125</v>
      </c>
      <c r="P60" s="81">
        <f t="shared" si="2"/>
        <v>51</v>
      </c>
      <c r="Q60" s="81">
        <f t="shared" si="3"/>
        <v>10</v>
      </c>
    </row>
    <row r="61" spans="1:17" x14ac:dyDescent="0.2">
      <c r="A61" t="s">
        <v>1174</v>
      </c>
      <c r="B61" t="s">
        <v>709</v>
      </c>
      <c r="C61" s="5" t="s">
        <v>30</v>
      </c>
      <c r="D61" s="5">
        <v>33366</v>
      </c>
      <c r="E61">
        <v>1131</v>
      </c>
      <c r="F61" s="2">
        <v>65</v>
      </c>
      <c r="G61" s="2" t="str">
        <f>B61&amp;C61</f>
        <v>Brett ROBINSON10000m</v>
      </c>
      <c r="H61" s="2">
        <f>E61</f>
        <v>1131</v>
      </c>
      <c r="I61" s="138" cm="1">
        <f t="array" ref="I61">MAX(IF($G$3:$G$4000=$G61,$H$3:$H$4000))</f>
        <v>1131</v>
      </c>
      <c r="J61" s="2" t="str">
        <v>AUS</v>
      </c>
      <c r="K61" t="str">
        <v>Brett ROBINSON</v>
      </c>
      <c r="L61" s="96" t="str">
        <v>5000m</v>
      </c>
      <c r="M61" s="96">
        <v>33366</v>
      </c>
      <c r="N61" s="96" t="str">
        <f t="shared" si="0"/>
        <v>Brett ROBINSON5000m</v>
      </c>
      <c r="O61" s="2">
        <f t="shared" si="1"/>
        <v>1124</v>
      </c>
      <c r="P61" s="81">
        <f t="shared" si="2"/>
        <v>52</v>
      </c>
      <c r="Q61" s="81">
        <f t="shared" si="3"/>
        <v>8</v>
      </c>
    </row>
    <row r="62" spans="1:17" x14ac:dyDescent="0.2">
      <c r="A62" t="s">
        <v>1174</v>
      </c>
      <c r="B62" t="s">
        <v>735</v>
      </c>
      <c r="C62" s="5" t="s">
        <v>37</v>
      </c>
      <c r="D62" s="5">
        <v>32977</v>
      </c>
      <c r="E62">
        <v>1131</v>
      </c>
      <c r="F62" s="2">
        <v>23</v>
      </c>
      <c r="G62" s="2" t="str">
        <f>B62&amp;C62</f>
        <v>Henry FRAYNElong-jump</v>
      </c>
      <c r="H62" s="2">
        <f>E62</f>
        <v>1131</v>
      </c>
      <c r="I62" s="138" cm="1">
        <f t="array" ref="I62">MAX(IF($G$3:$G$4000=$G62,$H$3:$H$4000))</f>
        <v>1131</v>
      </c>
      <c r="J62" s="2" t="str">
        <v>AUS</v>
      </c>
      <c r="K62" t="str">
        <v>Jack LUNN</v>
      </c>
      <c r="L62" s="96" t="str">
        <v>800m</v>
      </c>
      <c r="M62" s="96">
        <v>37180</v>
      </c>
      <c r="N62" s="96" t="str">
        <f t="shared" si="0"/>
        <v>Jack LUNN800m</v>
      </c>
      <c r="O62" s="2">
        <f t="shared" si="1"/>
        <v>1122</v>
      </c>
      <c r="P62" s="81">
        <f t="shared" si="2"/>
        <v>59</v>
      </c>
      <c r="Q62" s="81">
        <f t="shared" si="3"/>
        <v>4</v>
      </c>
    </row>
    <row r="63" spans="1:17" x14ac:dyDescent="0.2">
      <c r="A63" t="s">
        <v>1174</v>
      </c>
      <c r="B63" t="s">
        <v>682</v>
      </c>
      <c r="C63" t="s">
        <v>29</v>
      </c>
      <c r="D63" s="5">
        <v>44612</v>
      </c>
      <c r="E63">
        <v>1131</v>
      </c>
      <c r="F63" s="2">
        <v>3</v>
      </c>
      <c r="G63" s="2" t="str">
        <f>B63&amp;C63</f>
        <v>Ky ROBINSON5000m</v>
      </c>
      <c r="H63" s="2">
        <f>E63</f>
        <v>1131</v>
      </c>
      <c r="I63" s="138" cm="1">
        <f t="array" ref="I63">MAX(IF($G$3:$G$4000=$G63,$H$3:$H$4000))</f>
        <v>1131</v>
      </c>
      <c r="J63" s="2" t="str">
        <v>AUS</v>
      </c>
      <c r="K63" t="str">
        <v>James NIPPERESS</v>
      </c>
      <c r="L63" s="96" t="str">
        <v>3000msc</v>
      </c>
      <c r="M63" s="96">
        <v>33014</v>
      </c>
      <c r="N63" s="96" t="str">
        <f t="shared" si="0"/>
        <v>James NIPPERESS3000msc</v>
      </c>
      <c r="O63" s="2">
        <f t="shared" si="1"/>
        <v>1122</v>
      </c>
      <c r="P63" s="81">
        <f t="shared" si="2"/>
        <v>27</v>
      </c>
      <c r="Q63" s="81">
        <f t="shared" si="3"/>
        <v>4</v>
      </c>
    </row>
    <row r="64" spans="1:17" x14ac:dyDescent="0.2">
      <c r="A64" t="s">
        <v>1174</v>
      </c>
      <c r="B64" t="s">
        <v>649</v>
      </c>
      <c r="C64" t="s">
        <v>29</v>
      </c>
      <c r="D64" s="5">
        <v>35459</v>
      </c>
      <c r="E64">
        <v>1130</v>
      </c>
      <c r="F64" s="2">
        <v>47</v>
      </c>
      <c r="G64" s="2" t="str">
        <f>B64&amp;C64</f>
        <v>Oliver HOARE5000m</v>
      </c>
      <c r="H64" s="2">
        <f>E64</f>
        <v>1130</v>
      </c>
      <c r="I64" s="138" cm="1">
        <f t="array" ref="I64">MAX(IF($G$3:$G$4000=$G64,$H$3:$H$4000))</f>
        <v>1130</v>
      </c>
      <c r="J64" s="2" t="str">
        <v>AUS</v>
      </c>
      <c r="K64" t="str">
        <v>Callum DAVIES</v>
      </c>
      <c r="L64" s="96" t="str">
        <v>1500m</v>
      </c>
      <c r="M64" s="96">
        <v>36359</v>
      </c>
      <c r="N64" s="96" t="str">
        <f t="shared" si="0"/>
        <v>Callum DAVIES1500m</v>
      </c>
      <c r="O64" s="2">
        <f t="shared" si="1"/>
        <v>1121</v>
      </c>
      <c r="P64" s="81">
        <f t="shared" si="2"/>
        <v>56</v>
      </c>
      <c r="Q64" s="81">
        <f t="shared" si="3"/>
        <v>11</v>
      </c>
    </row>
    <row r="65" spans="1:17" x14ac:dyDescent="0.2">
      <c r="A65" t="s">
        <v>1174</v>
      </c>
      <c r="B65" t="s">
        <v>736</v>
      </c>
      <c r="C65" s="5" t="s">
        <v>37</v>
      </c>
      <c r="D65" s="5">
        <v>36963</v>
      </c>
      <c r="E65">
        <v>1129</v>
      </c>
      <c r="F65" s="2">
        <v>27</v>
      </c>
      <c r="G65" s="2" t="str">
        <f>B65&amp;C65</f>
        <v>Joshua COWLEYlong-jump</v>
      </c>
      <c r="H65" s="2">
        <f>E65</f>
        <v>1129</v>
      </c>
      <c r="I65" s="138" cm="1">
        <f t="array" ref="I65">MAX(IF($G$3:$G$4000=$G65,$H$3:$H$4000))</f>
        <v>1129</v>
      </c>
      <c r="J65" s="2" t="str">
        <v>AUS</v>
      </c>
      <c r="K65" t="str">
        <v>Ben BUCKINGHAM</v>
      </c>
      <c r="L65" s="96" t="str">
        <v>1500m</v>
      </c>
      <c r="M65" s="96">
        <v>33550</v>
      </c>
      <c r="N65" s="96" t="str">
        <f t="shared" si="0"/>
        <v>Ben BUCKINGHAM1500m</v>
      </c>
      <c r="O65" s="2">
        <f t="shared" si="1"/>
        <v>1119</v>
      </c>
      <c r="P65" s="81">
        <f t="shared" si="2"/>
        <v>57</v>
      </c>
      <c r="Q65" s="81">
        <f t="shared" si="3"/>
        <v>12</v>
      </c>
    </row>
    <row r="66" spans="1:17" x14ac:dyDescent="0.2">
      <c r="A66" t="s">
        <v>1174</v>
      </c>
      <c r="B66" t="s">
        <v>511</v>
      </c>
      <c r="C66" s="5" t="s">
        <v>2</v>
      </c>
      <c r="D66" s="5">
        <v>35187</v>
      </c>
      <c r="E66">
        <v>1128</v>
      </c>
      <c r="F66" s="2">
        <v>66</v>
      </c>
      <c r="G66" s="2" t="str">
        <f>B66&amp;C66</f>
        <v>Jake PENNY100m</v>
      </c>
      <c r="H66" s="2">
        <f>E66</f>
        <v>1128</v>
      </c>
      <c r="I66" s="138" cm="1">
        <f t="array" ref="I66">MAX(IF($G$3:$G$4000=$G66,$H$3:$H$4000))</f>
        <v>1128</v>
      </c>
      <c r="J66" s="2" t="str">
        <v>AUS</v>
      </c>
      <c r="K66" t="str">
        <v>Jack ANSTEY</v>
      </c>
      <c r="L66" s="96" t="str">
        <v>1500m</v>
      </c>
      <c r="M66" s="96">
        <v>35528</v>
      </c>
      <c r="N66" s="96" t="str">
        <f t="shared" si="0"/>
        <v>Jack ANSTEY1500m</v>
      </c>
      <c r="O66" s="2">
        <f t="shared" si="1"/>
        <v>1118</v>
      </c>
      <c r="P66" s="81">
        <f t="shared" si="2"/>
        <v>58</v>
      </c>
      <c r="Q66" s="81">
        <f t="shared" si="3"/>
        <v>13</v>
      </c>
    </row>
    <row r="67" spans="1:17" x14ac:dyDescent="0.2">
      <c r="A67" t="s">
        <v>1174</v>
      </c>
      <c r="B67" t="s">
        <v>613</v>
      </c>
      <c r="C67" s="5" t="s">
        <v>28</v>
      </c>
      <c r="D67" s="5">
        <v>34891</v>
      </c>
      <c r="E67">
        <v>1127</v>
      </c>
      <c r="F67" s="2">
        <v>47</v>
      </c>
      <c r="G67" s="2" t="str">
        <f>B67&amp;C67</f>
        <v>Sam BLAKE1500m</v>
      </c>
      <c r="H67" s="2">
        <f>E67</f>
        <v>1127</v>
      </c>
      <c r="I67" s="138" cm="1">
        <f t="array" ref="I67">MAX(IF($G$3:$G$4000=$G67,$H$3:$H$4000))</f>
        <v>1127</v>
      </c>
      <c r="J67" s="2" t="str">
        <v>AUS</v>
      </c>
      <c r="K67" t="str">
        <v>James HANSEN</v>
      </c>
      <c r="L67" s="96" t="str">
        <v>1500m</v>
      </c>
      <c r="M67" s="96">
        <v>34300</v>
      </c>
      <c r="N67" s="96" t="str">
        <f t="shared" si="0"/>
        <v>James HANSEN1500m</v>
      </c>
      <c r="O67" s="2">
        <f t="shared" si="1"/>
        <v>1117</v>
      </c>
      <c r="P67" s="81">
        <f t="shared" si="2"/>
        <v>61</v>
      </c>
      <c r="Q67" s="81">
        <f t="shared" si="3"/>
        <v>14</v>
      </c>
    </row>
    <row r="68" spans="1:17" x14ac:dyDescent="0.2">
      <c r="A68" t="s">
        <v>1174</v>
      </c>
      <c r="B68" t="s">
        <v>765</v>
      </c>
      <c r="C68" s="5" t="s">
        <v>35</v>
      </c>
      <c r="D68" s="5">
        <v>35096</v>
      </c>
      <c r="E68">
        <v>1126</v>
      </c>
      <c r="F68" s="2">
        <v>16</v>
      </c>
      <c r="G68" s="2" t="str">
        <f>B68&amp;C68</f>
        <v>Joel BADENhigh-jump</v>
      </c>
      <c r="H68" s="2">
        <f>E68</f>
        <v>1126</v>
      </c>
      <c r="I68" s="138" cm="1">
        <f t="array" ref="I68">MAX(IF($G$3:$G$4000=$G68,$H$3:$H$4000))</f>
        <v>1152</v>
      </c>
      <c r="J68" s="2" t="str">
        <v>AUS</v>
      </c>
      <c r="K68" t="str">
        <v>Calab LAW</v>
      </c>
      <c r="L68" s="96" t="str">
        <v>200m</v>
      </c>
      <c r="M68" s="96">
        <v>37986</v>
      </c>
      <c r="N68" s="96" t="str">
        <f t="shared" ref="N68:N131" si="4">K68&amp;L68</f>
        <v>Calab LAW200m</v>
      </c>
      <c r="O68" s="2">
        <f t="shared" ref="O68:O131" si="5">VLOOKUP(K68&amp;L68,$G$3:$H$3563,2,FALSE)</f>
        <v>1117</v>
      </c>
      <c r="P68" s="81">
        <f t="shared" ref="P68:P131" si="6">COUNTIFS($L$3:$L$3119,L68,$O$3:$O$3119,"&gt;"&amp;O68)+1</f>
        <v>56</v>
      </c>
      <c r="Q68" s="81">
        <f t="shared" ref="Q68:Q131" si="7">IFERROR(IF(J68="AUS",COUNTIFS($J$3:$J$3119,"AUS",$L$3:$L$3119,L68,$O$3:$O$3119,"&gt;"&amp;O68)+1,""),"")</f>
        <v>2</v>
      </c>
    </row>
    <row r="69" spans="1:17" x14ac:dyDescent="0.2">
      <c r="A69" t="s">
        <v>1174</v>
      </c>
      <c r="B69" t="s">
        <v>727</v>
      </c>
      <c r="C69" t="s">
        <v>44</v>
      </c>
      <c r="D69" s="5">
        <v>35651</v>
      </c>
      <c r="E69">
        <v>1126</v>
      </c>
      <c r="F69" s="2">
        <v>7</v>
      </c>
      <c r="G69" s="2" t="str">
        <f>B69&amp;C69</f>
        <v>Alec DIAMONDdecathlon</v>
      </c>
      <c r="H69" s="2">
        <f>E69</f>
        <v>1126</v>
      </c>
      <c r="I69" s="138" cm="1">
        <f t="array" ref="I69">MAX(IF($G$3:$G$4000=$G69,$H$3:$H$4000))</f>
        <v>1126</v>
      </c>
      <c r="J69" s="2" t="str">
        <v>AUS</v>
      </c>
      <c r="K69" t="str">
        <v>Jack DOWNEY</v>
      </c>
      <c r="L69" s="96" t="str">
        <v>pole-vault</v>
      </c>
      <c r="M69" s="96">
        <v>37179</v>
      </c>
      <c r="N69" s="96" t="str">
        <f t="shared" si="4"/>
        <v>Jack DOWNEYpole-vault</v>
      </c>
      <c r="O69" s="2">
        <f t="shared" si="5"/>
        <v>1116</v>
      </c>
      <c r="P69" s="81">
        <f t="shared" si="6"/>
        <v>4</v>
      </c>
      <c r="Q69" s="81">
        <f t="shared" si="7"/>
        <v>2</v>
      </c>
    </row>
    <row r="70" spans="1:17" x14ac:dyDescent="0.2">
      <c r="A70" t="s">
        <v>1174</v>
      </c>
      <c r="B70" t="s">
        <v>707</v>
      </c>
      <c r="C70" s="5" t="s">
        <v>28</v>
      </c>
      <c r="D70" s="5">
        <v>34588</v>
      </c>
      <c r="E70">
        <v>1125</v>
      </c>
      <c r="F70" s="2">
        <v>49</v>
      </c>
      <c r="G70" s="2" t="str">
        <f>B70&amp;C70</f>
        <v>Patrick TIERNAN1500m</v>
      </c>
      <c r="H70" s="2">
        <f>E70</f>
        <v>1125</v>
      </c>
      <c r="I70" s="138" cm="1">
        <f t="array" ref="I70">MAX(IF($G$3:$G$4000=$G70,$H$3:$H$4000))</f>
        <v>1125</v>
      </c>
      <c r="J70" s="2" t="str">
        <v>AUS</v>
      </c>
      <c r="K70" t="str">
        <v>Christopher MITREVSKI</v>
      </c>
      <c r="L70" s="96" t="str">
        <v>100m</v>
      </c>
      <c r="M70" s="96">
        <v>35258</v>
      </c>
      <c r="N70" s="96" t="str">
        <f t="shared" si="4"/>
        <v>Christopher MITREVSKI100m</v>
      </c>
      <c r="O70" s="2">
        <f t="shared" si="5"/>
        <v>1115</v>
      </c>
      <c r="P70" s="81">
        <f t="shared" si="6"/>
        <v>84</v>
      </c>
      <c r="Q70" s="81">
        <f t="shared" si="7"/>
        <v>4</v>
      </c>
    </row>
    <row r="71" spans="1:17" x14ac:dyDescent="0.2">
      <c r="A71" t="s">
        <v>1174</v>
      </c>
      <c r="B71" t="s">
        <v>709</v>
      </c>
      <c r="C71" t="s">
        <v>29</v>
      </c>
      <c r="D71" s="5">
        <v>33366</v>
      </c>
      <c r="E71">
        <v>1124</v>
      </c>
      <c r="F71" s="2">
        <v>50</v>
      </c>
      <c r="G71" s="2" t="str">
        <f>B71&amp;C71</f>
        <v>Brett ROBINSON5000m</v>
      </c>
      <c r="H71" s="2">
        <f>E71</f>
        <v>1124</v>
      </c>
      <c r="I71" s="138" cm="1">
        <f t="array" ref="I71">MAX(IF($G$3:$G$4000=$G71,$H$3:$H$4000))</f>
        <v>1124</v>
      </c>
      <c r="J71" s="2" t="str">
        <v>AUS</v>
      </c>
      <c r="K71" t="str">
        <v>Jesse HUNT</v>
      </c>
      <c r="L71" s="96" t="str">
        <v>1500m</v>
      </c>
      <c r="M71" s="96">
        <v>36004</v>
      </c>
      <c r="N71" s="96" t="str">
        <f t="shared" si="4"/>
        <v>Jesse HUNT1500m</v>
      </c>
      <c r="O71" s="2">
        <f t="shared" si="5"/>
        <v>1114</v>
      </c>
      <c r="P71" s="81">
        <f t="shared" si="6"/>
        <v>66</v>
      </c>
      <c r="Q71" s="81">
        <f t="shared" si="7"/>
        <v>15</v>
      </c>
    </row>
    <row r="72" spans="1:17" x14ac:dyDescent="0.2">
      <c r="A72" t="s">
        <v>1174</v>
      </c>
      <c r="B72" s="5" t="s">
        <v>821</v>
      </c>
      <c r="C72" s="5" t="s">
        <v>81</v>
      </c>
      <c r="D72" s="5">
        <v>36247</v>
      </c>
      <c r="E72">
        <v>1123</v>
      </c>
      <c r="F72" s="2">
        <v>5</v>
      </c>
      <c r="G72" s="2" t="str">
        <f>B72&amp;C72</f>
        <v>Kyle SWAN20km-race-walking</v>
      </c>
      <c r="H72" s="2">
        <f>E72</f>
        <v>1123</v>
      </c>
      <c r="I72" s="138" cm="1">
        <f t="array" ref="I72">MAX(IF($G$3:$G$4000=$G72,$H$3:$H$4000))</f>
        <v>1155</v>
      </c>
      <c r="J72" s="2" t="str">
        <v>AUS</v>
      </c>
      <c r="K72" t="str">
        <v>Jared MICALLEF</v>
      </c>
      <c r="L72" s="96" t="str">
        <v>800m</v>
      </c>
      <c r="M72" s="96">
        <v>35944</v>
      </c>
      <c r="N72" s="96" t="str">
        <f t="shared" si="4"/>
        <v>Jared MICALLEF800m</v>
      </c>
      <c r="O72" s="2">
        <f t="shared" si="5"/>
        <v>1113</v>
      </c>
      <c r="P72" s="81">
        <f t="shared" si="6"/>
        <v>71</v>
      </c>
      <c r="Q72" s="81">
        <f t="shared" si="7"/>
        <v>5</v>
      </c>
    </row>
    <row r="73" spans="1:17" x14ac:dyDescent="0.2">
      <c r="A73" t="s">
        <v>1174</v>
      </c>
      <c r="B73" t="s">
        <v>610</v>
      </c>
      <c r="C73" s="5" t="s">
        <v>27</v>
      </c>
      <c r="D73" s="5">
        <v>37180</v>
      </c>
      <c r="E73">
        <v>1122</v>
      </c>
      <c r="F73" s="2">
        <v>57</v>
      </c>
      <c r="G73" s="2" t="str">
        <f>B73&amp;C73</f>
        <v>Jack LUNN800m</v>
      </c>
      <c r="H73" s="2">
        <f>E73</f>
        <v>1122</v>
      </c>
      <c r="I73" s="138" cm="1">
        <f t="array" ref="I73">MAX(IF($G$3:$G$4000=$G73,$H$3:$H$4000))</f>
        <v>1122</v>
      </c>
      <c r="J73" s="2" t="str">
        <v>AUS</v>
      </c>
      <c r="K73" t="str">
        <v>Sam BLAKE</v>
      </c>
      <c r="L73" s="96" t="str">
        <v>800m</v>
      </c>
      <c r="M73" s="96">
        <v>34891</v>
      </c>
      <c r="N73" s="96" t="str">
        <f t="shared" si="4"/>
        <v>Sam BLAKE800m</v>
      </c>
      <c r="O73" s="2">
        <f t="shared" si="5"/>
        <v>1113</v>
      </c>
      <c r="P73" s="81">
        <f t="shared" si="6"/>
        <v>71</v>
      </c>
      <c r="Q73" s="81">
        <f t="shared" si="7"/>
        <v>5</v>
      </c>
    </row>
    <row r="74" spans="1:17" x14ac:dyDescent="0.2">
      <c r="A74" t="s">
        <v>1174</v>
      </c>
      <c r="B74" t="s">
        <v>679</v>
      </c>
      <c r="C74" s="5" t="s">
        <v>34</v>
      </c>
      <c r="D74" s="5">
        <v>33014</v>
      </c>
      <c r="E74">
        <v>1122</v>
      </c>
      <c r="F74" s="2">
        <v>28</v>
      </c>
      <c r="G74" s="2" t="str">
        <f>B74&amp;C74</f>
        <v>James NIPPERESS3000msc</v>
      </c>
      <c r="H74" s="2">
        <f>E74</f>
        <v>1122</v>
      </c>
      <c r="I74" s="138" cm="1">
        <f t="array" ref="I74">MAX(IF($G$3:$G$4000=$G74,$H$3:$H$4000))</f>
        <v>1122</v>
      </c>
      <c r="J74" s="2" t="str">
        <v>AUS</v>
      </c>
      <c r="K74" t="str">
        <v>Ky ROBINSON</v>
      </c>
      <c r="L74" s="96" t="str">
        <v>3000msc</v>
      </c>
      <c r="M74" s="96">
        <v>44612</v>
      </c>
      <c r="N74" s="96" t="str">
        <f t="shared" si="4"/>
        <v>Ky ROBINSON3000msc</v>
      </c>
      <c r="O74" s="2">
        <f t="shared" si="5"/>
        <v>1113</v>
      </c>
      <c r="P74" s="81">
        <f t="shared" si="6"/>
        <v>31</v>
      </c>
      <c r="Q74" s="81">
        <f t="shared" si="7"/>
        <v>5</v>
      </c>
    </row>
    <row r="75" spans="1:17" x14ac:dyDescent="0.2">
      <c r="A75" t="s">
        <v>1174</v>
      </c>
      <c r="B75" t="s">
        <v>521</v>
      </c>
      <c r="C75" s="5" t="s">
        <v>25</v>
      </c>
      <c r="D75" s="5">
        <v>37908</v>
      </c>
      <c r="E75">
        <v>1121</v>
      </c>
      <c r="F75" s="2">
        <v>53</v>
      </c>
      <c r="G75" s="2" t="str">
        <f>B75&amp;C75</f>
        <v>Aidan MURPHY200m</v>
      </c>
      <c r="H75" s="2">
        <f>E75</f>
        <v>1121</v>
      </c>
      <c r="I75" s="138" cm="1">
        <f t="array" ref="I75">MAX(IF($G$3:$G$4000=$G75,$H$3:$H$4000))</f>
        <v>1163</v>
      </c>
      <c r="J75" s="2" t="str">
        <v>AUS</v>
      </c>
      <c r="K75" t="str">
        <v>Jordan WILLIAMSZ</v>
      </c>
      <c r="L75" s="96" t="str">
        <v>1500m</v>
      </c>
      <c r="M75" s="96">
        <v>33837</v>
      </c>
      <c r="N75" s="96" t="str">
        <f t="shared" si="4"/>
        <v>Jordan WILLIAMSZ1500m</v>
      </c>
      <c r="O75" s="2">
        <f t="shared" si="5"/>
        <v>1112</v>
      </c>
      <c r="P75" s="81">
        <f t="shared" si="6"/>
        <v>69</v>
      </c>
      <c r="Q75" s="81">
        <f t="shared" si="7"/>
        <v>16</v>
      </c>
    </row>
    <row r="76" spans="1:17" x14ac:dyDescent="0.2">
      <c r="A76" t="s">
        <v>1174</v>
      </c>
      <c r="B76" t="s">
        <v>654</v>
      </c>
      <c r="C76" s="6" t="s">
        <v>28</v>
      </c>
      <c r="D76" s="5">
        <v>36359</v>
      </c>
      <c r="E76">
        <v>1121</v>
      </c>
      <c r="F76" s="2">
        <v>54</v>
      </c>
      <c r="G76" s="2" t="str">
        <f>B76&amp;C76</f>
        <v>Callum DAVIES1500m</v>
      </c>
      <c r="H76" s="2">
        <f>E76</f>
        <v>1121</v>
      </c>
      <c r="I76" s="138" cm="1">
        <f t="array" ref="I76">MAX(IF($G$3:$G$4000=$G76,$H$3:$H$4000))</f>
        <v>1121</v>
      </c>
      <c r="J76" s="2" t="str">
        <v>AUS</v>
      </c>
      <c r="K76" t="str">
        <v>Liam O'BRIEN</v>
      </c>
      <c r="L76" s="96" t="str">
        <v>javelin-throw</v>
      </c>
      <c r="M76" s="96">
        <v>35168</v>
      </c>
      <c r="N76" s="96" t="str">
        <f t="shared" si="4"/>
        <v>Liam O'BRIENjavelin-throw</v>
      </c>
      <c r="O76" s="2">
        <f t="shared" si="5"/>
        <v>1112</v>
      </c>
      <c r="P76" s="81">
        <f t="shared" si="6"/>
        <v>9</v>
      </c>
      <c r="Q76" s="81">
        <f t="shared" si="7"/>
        <v>1</v>
      </c>
    </row>
    <row r="77" spans="1:17" x14ac:dyDescent="0.2">
      <c r="A77" t="s">
        <v>1174</v>
      </c>
      <c r="B77" t="s">
        <v>677</v>
      </c>
      <c r="C77" s="5" t="s">
        <v>28</v>
      </c>
      <c r="D77" s="5">
        <v>33550</v>
      </c>
      <c r="E77">
        <v>1119</v>
      </c>
      <c r="F77" s="2">
        <v>55</v>
      </c>
      <c r="G77" s="2" t="str">
        <f>B77&amp;C77</f>
        <v>Ben BUCKINGHAM1500m</v>
      </c>
      <c r="H77" s="2">
        <f>E77</f>
        <v>1119</v>
      </c>
      <c r="I77" s="138" cm="1">
        <f t="array" ref="I77">MAX(IF($G$3:$G$4000=$G77,$H$3:$H$4000))</f>
        <v>1119</v>
      </c>
      <c r="J77" s="2" t="str">
        <v>AUS</v>
      </c>
      <c r="K77" t="str">
        <v>Alexander KOLESNIKOFF</v>
      </c>
      <c r="L77" s="96" t="str">
        <v>shot-put</v>
      </c>
      <c r="M77" s="96">
        <v>36799</v>
      </c>
      <c r="N77" s="96" t="str">
        <f t="shared" si="4"/>
        <v>Alexander KOLESNIKOFFshot-put</v>
      </c>
      <c r="O77" s="2">
        <f t="shared" si="5"/>
        <v>1110</v>
      </c>
      <c r="P77" s="81">
        <f t="shared" si="6"/>
        <v>17</v>
      </c>
      <c r="Q77" s="81">
        <f t="shared" si="7"/>
        <v>2</v>
      </c>
    </row>
    <row r="78" spans="1:17" x14ac:dyDescent="0.2">
      <c r="A78" t="s">
        <v>1174</v>
      </c>
      <c r="B78" t="s">
        <v>510</v>
      </c>
      <c r="C78" s="5" t="s">
        <v>2</v>
      </c>
      <c r="D78" s="5">
        <v>35937</v>
      </c>
      <c r="E78">
        <v>1118</v>
      </c>
      <c r="F78" s="2">
        <v>7</v>
      </c>
      <c r="G78" s="2" t="str">
        <f>B78&amp;C78</f>
        <v>Jack HALE100m</v>
      </c>
      <c r="H78" s="2">
        <f>E78</f>
        <v>1118</v>
      </c>
      <c r="I78" s="138" cm="1">
        <f t="array" ref="I78">MAX(IF($G$3:$G$4000=$G78,$H$3:$H$4000))</f>
        <v>1135</v>
      </c>
      <c r="J78" s="2" t="str">
        <v>AUS</v>
      </c>
      <c r="K78" t="str">
        <v>Connor DIFFEY</v>
      </c>
      <c r="L78" s="96" t="str">
        <v>200m</v>
      </c>
      <c r="M78" s="96">
        <v>34998</v>
      </c>
      <c r="N78" s="96" t="str">
        <f t="shared" si="4"/>
        <v>Connor DIFFEY200m</v>
      </c>
      <c r="O78" s="2">
        <f t="shared" si="5"/>
        <v>1109</v>
      </c>
      <c r="P78" s="81">
        <f t="shared" si="6"/>
        <v>68</v>
      </c>
      <c r="Q78" s="81">
        <f t="shared" si="7"/>
        <v>3</v>
      </c>
    </row>
    <row r="79" spans="1:17" x14ac:dyDescent="0.2">
      <c r="A79" t="s">
        <v>1174</v>
      </c>
      <c r="B79" t="s">
        <v>619</v>
      </c>
      <c r="C79" s="5" t="s">
        <v>28</v>
      </c>
      <c r="D79" s="5">
        <v>35528</v>
      </c>
      <c r="E79">
        <v>1118</v>
      </c>
      <c r="F79" s="2">
        <v>57</v>
      </c>
      <c r="G79" s="2" t="str">
        <f>B79&amp;C79</f>
        <v>Jack ANSTEY1500m</v>
      </c>
      <c r="H79" s="2">
        <f>E79</f>
        <v>1118</v>
      </c>
      <c r="I79" s="138" cm="1">
        <f t="array" ref="I79">MAX(IF($G$3:$G$4000=$G79,$H$3:$H$4000))</f>
        <v>1118</v>
      </c>
      <c r="J79" s="2" t="str">
        <v>AUS</v>
      </c>
      <c r="K79" t="str">
        <v>Alex HARTMANN</v>
      </c>
      <c r="L79" s="96" t="str">
        <v>200m</v>
      </c>
      <c r="M79" s="96">
        <v>34035</v>
      </c>
      <c r="N79" s="96" t="str">
        <f t="shared" si="4"/>
        <v>Alex HARTMANN200m</v>
      </c>
      <c r="O79" s="2">
        <f t="shared" si="5"/>
        <v>1108</v>
      </c>
      <c r="P79" s="81">
        <f t="shared" si="6"/>
        <v>74</v>
      </c>
      <c r="Q79" s="81">
        <f t="shared" si="7"/>
        <v>4</v>
      </c>
    </row>
    <row r="80" spans="1:17" x14ac:dyDescent="0.2">
      <c r="A80" t="s">
        <v>1174</v>
      </c>
      <c r="B80" t="s">
        <v>902</v>
      </c>
      <c r="C80" s="5" t="s">
        <v>28</v>
      </c>
      <c r="D80" s="5">
        <v>34300</v>
      </c>
      <c r="E80">
        <v>1117</v>
      </c>
      <c r="F80" s="2">
        <v>60</v>
      </c>
      <c r="G80" s="2" t="str">
        <f>B80&amp;C80</f>
        <v>James HANSEN1500m</v>
      </c>
      <c r="H80" s="2">
        <f>E80</f>
        <v>1117</v>
      </c>
      <c r="I80" s="138" cm="1">
        <f t="array" ref="I80">MAX(IF($G$3:$G$4000=$G80,$H$3:$H$4000))</f>
        <v>1117</v>
      </c>
      <c r="J80" s="2" t="str">
        <v>AUS</v>
      </c>
      <c r="K80" t="str">
        <v>Zachary FACIONI</v>
      </c>
      <c r="L80" s="96" t="str">
        <v>1500m</v>
      </c>
      <c r="M80" s="96">
        <v>36253</v>
      </c>
      <c r="N80" s="96" t="str">
        <f t="shared" si="4"/>
        <v>Zachary FACIONI1500m</v>
      </c>
      <c r="O80" s="2">
        <f t="shared" si="5"/>
        <v>1108</v>
      </c>
      <c r="P80" s="81">
        <f t="shared" si="6"/>
        <v>75</v>
      </c>
      <c r="Q80" s="81">
        <f t="shared" si="7"/>
        <v>17</v>
      </c>
    </row>
    <row r="81" spans="1:17" x14ac:dyDescent="0.2">
      <c r="A81" t="s">
        <v>1174</v>
      </c>
      <c r="B81" t="s">
        <v>523</v>
      </c>
      <c r="C81" t="s">
        <v>25</v>
      </c>
      <c r="D81" s="5">
        <v>37986</v>
      </c>
      <c r="E81">
        <v>1117</v>
      </c>
      <c r="F81" s="2">
        <v>3</v>
      </c>
      <c r="G81" s="2" t="str">
        <f>B81&amp;C81</f>
        <v>Calab LAW200m</v>
      </c>
      <c r="H81" s="2">
        <f>E81</f>
        <v>1117</v>
      </c>
      <c r="I81" s="138" cm="1">
        <f t="array" ref="I81">MAX(IF($G$3:$G$4000=$G81,$H$3:$H$4000))</f>
        <v>1117</v>
      </c>
      <c r="J81" s="2" t="str">
        <v>AUS</v>
      </c>
      <c r="K81" t="str">
        <v>Adam SPENCER</v>
      </c>
      <c r="L81" s="96" t="str">
        <v>1500m</v>
      </c>
      <c r="M81" s="96">
        <v>37168</v>
      </c>
      <c r="N81" s="96" t="str">
        <f t="shared" si="4"/>
        <v>Adam SPENCER1500m</v>
      </c>
      <c r="O81" s="2">
        <f t="shared" si="5"/>
        <v>1107</v>
      </c>
      <c r="P81" s="81">
        <f t="shared" si="6"/>
        <v>77</v>
      </c>
      <c r="Q81" s="81">
        <f t="shared" si="7"/>
        <v>18</v>
      </c>
    </row>
    <row r="82" spans="1:17" x14ac:dyDescent="0.2">
      <c r="A82" t="s">
        <v>1174</v>
      </c>
      <c r="B82" t="s">
        <v>778</v>
      </c>
      <c r="C82" s="5" t="s">
        <v>36</v>
      </c>
      <c r="D82" s="5">
        <v>37179</v>
      </c>
      <c r="E82">
        <v>1116</v>
      </c>
      <c r="F82" s="2">
        <v>4</v>
      </c>
      <c r="G82" s="2" t="str">
        <f>B82&amp;C82</f>
        <v>Jack DOWNEYpole-vault</v>
      </c>
      <c r="H82" s="2">
        <f>E82</f>
        <v>1116</v>
      </c>
      <c r="I82" s="138" cm="1">
        <f t="array" ref="I82">MAX(IF($G$3:$G$4000=$G82,$H$3:$H$4000))</f>
        <v>1116</v>
      </c>
      <c r="J82" s="2" t="str">
        <v>AUS</v>
      </c>
      <c r="K82" t="str">
        <v>David MCNEILL</v>
      </c>
      <c r="L82" s="96" t="str">
        <v>10000m</v>
      </c>
      <c r="M82" s="96">
        <v>31691</v>
      </c>
      <c r="N82" s="96" t="str">
        <f t="shared" si="4"/>
        <v>David MCNEILL10000m</v>
      </c>
      <c r="O82" s="2">
        <f t="shared" si="5"/>
        <v>1106</v>
      </c>
      <c r="P82" s="81">
        <f t="shared" si="6"/>
        <v>83</v>
      </c>
      <c r="Q82" s="81">
        <f t="shared" si="7"/>
        <v>5</v>
      </c>
    </row>
    <row r="83" spans="1:17" x14ac:dyDescent="0.2">
      <c r="A83" t="s">
        <v>1174</v>
      </c>
      <c r="B83" t="s">
        <v>734</v>
      </c>
      <c r="C83" s="5" t="s">
        <v>2</v>
      </c>
      <c r="D83" s="5">
        <v>35258</v>
      </c>
      <c r="E83">
        <v>1115</v>
      </c>
      <c r="F83" s="2">
        <v>8</v>
      </c>
      <c r="G83" s="2" t="str">
        <f>B83&amp;C83</f>
        <v>Christopher MITREVSKI100m</v>
      </c>
      <c r="H83" s="2">
        <f>E83</f>
        <v>1115</v>
      </c>
      <c r="I83" s="138" cm="1">
        <f t="array" ref="I83">MAX(IF($G$3:$G$4000=$G83,$H$3:$H$4000))</f>
        <v>1115</v>
      </c>
      <c r="J83" s="2" t="str">
        <v>AUS</v>
      </c>
      <c r="K83" t="str">
        <v>Joshua AZZOPARDI</v>
      </c>
      <c r="L83" s="96" t="str">
        <v>100m</v>
      </c>
      <c r="M83" s="96">
        <v>36491</v>
      </c>
      <c r="N83" s="96" t="str">
        <f t="shared" si="4"/>
        <v>Joshua AZZOPARDI100m</v>
      </c>
      <c r="O83" s="2">
        <f t="shared" si="5"/>
        <v>1105</v>
      </c>
      <c r="P83" s="81">
        <f t="shared" si="6"/>
        <v>100</v>
      </c>
      <c r="Q83" s="81">
        <f t="shared" si="7"/>
        <v>5</v>
      </c>
    </row>
    <row r="84" spans="1:17" x14ac:dyDescent="0.2">
      <c r="A84" t="s">
        <v>1174</v>
      </c>
      <c r="B84" t="s">
        <v>657</v>
      </c>
      <c r="C84" s="5" t="s">
        <v>28</v>
      </c>
      <c r="D84" s="5">
        <v>36004</v>
      </c>
      <c r="E84">
        <v>1114</v>
      </c>
      <c r="F84" s="2">
        <v>66</v>
      </c>
      <c r="G84" s="2" t="str">
        <f>B84&amp;C84</f>
        <v>Jesse HUNT1500m</v>
      </c>
      <c r="H84" s="2">
        <f>E84</f>
        <v>1114</v>
      </c>
      <c r="I84" s="138" cm="1">
        <f t="array" ref="I84">MAX(IF($G$3:$G$4000=$G84,$H$3:$H$4000))</f>
        <v>1114</v>
      </c>
      <c r="J84" s="2" t="str">
        <v>AUS</v>
      </c>
      <c r="K84" t="str">
        <v>Cameron SEARLE</v>
      </c>
      <c r="L84" s="96" t="str">
        <v>400m</v>
      </c>
      <c r="M84" s="96">
        <v>36355</v>
      </c>
      <c r="N84" s="96" t="str">
        <f t="shared" si="4"/>
        <v>Cameron SEARLE400m</v>
      </c>
      <c r="O84" s="2">
        <f t="shared" si="5"/>
        <v>1105</v>
      </c>
      <c r="P84" s="81">
        <f t="shared" si="6"/>
        <v>70</v>
      </c>
      <c r="Q84" s="81">
        <f t="shared" si="7"/>
        <v>3</v>
      </c>
    </row>
    <row r="85" spans="1:17" x14ac:dyDescent="0.2">
      <c r="A85" t="s">
        <v>1174</v>
      </c>
      <c r="B85" t="s">
        <v>611</v>
      </c>
      <c r="C85" s="5" t="s">
        <v>27</v>
      </c>
      <c r="D85" s="5">
        <v>35944</v>
      </c>
      <c r="E85">
        <v>1113</v>
      </c>
      <c r="F85" s="2">
        <v>69</v>
      </c>
      <c r="G85" s="2" t="str">
        <f>B85&amp;C85</f>
        <v>Jared MICALLEF800m</v>
      </c>
      <c r="H85" s="2">
        <f>E85</f>
        <v>1113</v>
      </c>
      <c r="I85" s="138" cm="1">
        <f t="array" ref="I85">MAX(IF($G$3:$G$4000=$G85,$H$3:$H$4000))</f>
        <v>1113</v>
      </c>
      <c r="J85" s="2" t="str">
        <v>AUS</v>
      </c>
      <c r="K85" t="str">
        <v>Zane BRANCO</v>
      </c>
      <c r="L85" s="96" t="str">
        <v>long-jump</v>
      </c>
      <c r="M85" s="96">
        <v>36529</v>
      </c>
      <c r="N85" s="96" t="str">
        <f t="shared" si="4"/>
        <v>Zane BRANCOlong-jump</v>
      </c>
      <c r="O85" s="2">
        <f t="shared" si="5"/>
        <v>1103</v>
      </c>
      <c r="P85" s="81">
        <f t="shared" si="6"/>
        <v>42</v>
      </c>
      <c r="Q85" s="81">
        <f t="shared" si="7"/>
        <v>5</v>
      </c>
    </row>
    <row r="86" spans="1:17" x14ac:dyDescent="0.2">
      <c r="A86" t="s">
        <v>1174</v>
      </c>
      <c r="B86" t="s">
        <v>613</v>
      </c>
      <c r="C86" t="s">
        <v>27</v>
      </c>
      <c r="D86" s="5">
        <v>34891</v>
      </c>
      <c r="E86">
        <v>1113</v>
      </c>
      <c r="F86" s="2">
        <v>70</v>
      </c>
      <c r="G86" s="2" t="str">
        <f>B86&amp;C86</f>
        <v>Sam BLAKE800m</v>
      </c>
      <c r="H86" s="2">
        <f>E86</f>
        <v>1113</v>
      </c>
      <c r="I86" s="138" cm="1">
        <f t="array" ref="I86">MAX(IF($G$3:$G$4000=$G86,$H$3:$H$4000))</f>
        <v>1113</v>
      </c>
      <c r="J86" s="2" t="str">
        <v>AUS</v>
      </c>
      <c r="K86" t="str">
        <v>Julian KONLE</v>
      </c>
      <c r="L86" s="96" t="str">
        <v>triple-jump</v>
      </c>
      <c r="M86" s="96">
        <v>35585</v>
      </c>
      <c r="N86" s="96" t="str">
        <f t="shared" si="4"/>
        <v>Julian KONLEtriple-jump</v>
      </c>
      <c r="O86" s="2">
        <f t="shared" si="5"/>
        <v>1103</v>
      </c>
      <c r="P86" s="81">
        <f t="shared" si="6"/>
        <v>17</v>
      </c>
      <c r="Q86" s="81">
        <f t="shared" si="7"/>
        <v>1</v>
      </c>
    </row>
    <row r="87" spans="1:17" x14ac:dyDescent="0.2">
      <c r="A87" t="s">
        <v>1174</v>
      </c>
      <c r="B87" t="s">
        <v>682</v>
      </c>
      <c r="C87" s="5" t="s">
        <v>34</v>
      </c>
      <c r="D87" s="5">
        <v>44612</v>
      </c>
      <c r="E87">
        <v>1113</v>
      </c>
      <c r="F87" s="2">
        <v>31</v>
      </c>
      <c r="G87" s="2" t="str">
        <f>B87&amp;C87</f>
        <v>Ky ROBINSON3000msc</v>
      </c>
      <c r="H87" s="2">
        <f>E87</f>
        <v>1113</v>
      </c>
      <c r="I87" s="138" cm="1">
        <f t="array" ref="I87">MAX(IF($G$3:$G$4000=$G87,$H$3:$H$4000))</f>
        <v>1113</v>
      </c>
      <c r="J87" s="2" t="str">
        <v>AUS</v>
      </c>
      <c r="K87" t="str">
        <v>Oscar MIERS</v>
      </c>
      <c r="L87" s="96" t="str">
        <v>long-jump</v>
      </c>
      <c r="M87" s="96">
        <v>37216</v>
      </c>
      <c r="N87" s="96" t="str">
        <f t="shared" si="4"/>
        <v>Oscar MIERSlong-jump</v>
      </c>
      <c r="O87" s="2">
        <f t="shared" si="5"/>
        <v>1103</v>
      </c>
      <c r="P87" s="81">
        <f t="shared" si="6"/>
        <v>42</v>
      </c>
      <c r="Q87" s="81">
        <f t="shared" si="7"/>
        <v>5</v>
      </c>
    </row>
    <row r="88" spans="1:17" x14ac:dyDescent="0.2">
      <c r="A88" t="s">
        <v>1174</v>
      </c>
      <c r="B88" t="s">
        <v>721</v>
      </c>
      <c r="C88" s="5" t="s">
        <v>31</v>
      </c>
      <c r="D88" s="5">
        <v>34262</v>
      </c>
      <c r="E88">
        <v>1112</v>
      </c>
      <c r="F88" s="2">
        <v>1</v>
      </c>
      <c r="G88" s="2" t="str">
        <f>B88&amp;C88</f>
        <v>Nicholas HOUGH110mh</v>
      </c>
      <c r="H88" s="2">
        <f>E88</f>
        <v>1112</v>
      </c>
      <c r="I88" s="138" cm="1">
        <f t="array" ref="I88">MAX(IF($G$3:$G$4000=$G88,$H$3:$H$4000))</f>
        <v>1156</v>
      </c>
      <c r="J88" s="2" t="str">
        <v>AUS</v>
      </c>
      <c r="K88" t="str">
        <v>Rohan BROWNING</v>
      </c>
      <c r="L88" s="96" t="str">
        <v>200m</v>
      </c>
      <c r="M88" s="96">
        <v>35795</v>
      </c>
      <c r="N88" s="96" t="str">
        <f t="shared" si="4"/>
        <v>Rohan BROWNING200m</v>
      </c>
      <c r="O88" s="2">
        <f t="shared" si="5"/>
        <v>1102</v>
      </c>
      <c r="P88" s="81">
        <f t="shared" si="6"/>
        <v>81</v>
      </c>
      <c r="Q88" s="81">
        <f t="shared" si="7"/>
        <v>5</v>
      </c>
    </row>
    <row r="89" spans="1:17" x14ac:dyDescent="0.2">
      <c r="A89" t="s">
        <v>1174</v>
      </c>
      <c r="B89" t="s">
        <v>1067</v>
      </c>
      <c r="C89" s="6" t="s">
        <v>28</v>
      </c>
      <c r="D89" s="5">
        <v>33837</v>
      </c>
      <c r="E89">
        <v>1112</v>
      </c>
      <c r="F89" s="2">
        <v>67</v>
      </c>
      <c r="G89" s="2" t="str">
        <f>B89&amp;C89</f>
        <v>Jordan WILLIAMSZ1500m</v>
      </c>
      <c r="H89" s="2">
        <f>E89</f>
        <v>1112</v>
      </c>
      <c r="I89" s="138" cm="1">
        <f t="array" ref="I89">MAX(IF($G$3:$G$4000=$G89,$H$3:$H$4000))</f>
        <v>1112</v>
      </c>
      <c r="J89" s="2" t="str">
        <v>AUS</v>
      </c>
      <c r="K89" t="str">
        <v>Jake DORAN</v>
      </c>
      <c r="L89" s="96" t="str">
        <v>100m</v>
      </c>
      <c r="M89" s="96">
        <v>36725</v>
      </c>
      <c r="N89" s="96" t="str">
        <f t="shared" si="4"/>
        <v>Jake DORAN100m</v>
      </c>
      <c r="O89" s="2">
        <f t="shared" si="5"/>
        <v>1102</v>
      </c>
      <c r="P89" s="81">
        <f t="shared" si="6"/>
        <v>106</v>
      </c>
      <c r="Q89" s="81">
        <f t="shared" si="7"/>
        <v>6</v>
      </c>
    </row>
    <row r="90" spans="1:17" x14ac:dyDescent="0.2">
      <c r="A90" t="s">
        <v>1174</v>
      </c>
      <c r="B90" t="s">
        <v>806</v>
      </c>
      <c r="C90" s="5" t="s">
        <v>41</v>
      </c>
      <c r="D90" s="5">
        <v>35168</v>
      </c>
      <c r="E90">
        <v>1112</v>
      </c>
      <c r="F90" s="2">
        <v>7</v>
      </c>
      <c r="G90" s="2" t="str">
        <f>B90&amp;C90</f>
        <v>Liam O'BRIENjavelin-throw</v>
      </c>
      <c r="H90" s="2">
        <f>E90</f>
        <v>1112</v>
      </c>
      <c r="I90" s="138" cm="1">
        <f t="array" ref="I90">MAX(IF($G$3:$G$4000=$G90,$H$3:$H$4000))</f>
        <v>1112</v>
      </c>
      <c r="J90" s="2" t="str">
        <v>AUS</v>
      </c>
      <c r="K90" t="str">
        <v>Angus ARMSTRONG</v>
      </c>
      <c r="L90" s="96" t="str">
        <v>pole-vault</v>
      </c>
      <c r="M90" s="96">
        <v>35506</v>
      </c>
      <c r="N90" s="96" t="str">
        <f t="shared" si="4"/>
        <v>Angus ARMSTRONGpole-vault</v>
      </c>
      <c r="O90" s="2">
        <f t="shared" si="5"/>
        <v>1102</v>
      </c>
      <c r="P90" s="81">
        <f t="shared" si="6"/>
        <v>5</v>
      </c>
      <c r="Q90" s="81">
        <f t="shared" si="7"/>
        <v>3</v>
      </c>
    </row>
    <row r="91" spans="1:17" x14ac:dyDescent="0.2">
      <c r="A91" t="s">
        <v>1174</v>
      </c>
      <c r="B91" t="s">
        <v>708</v>
      </c>
      <c r="C91" s="5" t="s">
        <v>30</v>
      </c>
      <c r="D91" s="5">
        <v>35052</v>
      </c>
      <c r="E91">
        <v>1111</v>
      </c>
      <c r="F91" s="2">
        <v>76</v>
      </c>
      <c r="G91" s="2" t="str">
        <f>B91&amp;C91</f>
        <v>Jack RAYNER10000m</v>
      </c>
      <c r="H91" s="2">
        <f>E91</f>
        <v>1111</v>
      </c>
      <c r="I91" s="138" cm="1">
        <f t="array" ref="I91">MAX(IF($G$3:$G$4000=$G91,$H$3:$H$4000))</f>
        <v>1202</v>
      </c>
      <c r="J91" s="2" t="str">
        <v>AUS</v>
      </c>
      <c r="K91" t="str">
        <v>Jalen RUCKER</v>
      </c>
      <c r="L91" s="96" t="str">
        <v>long-jump</v>
      </c>
      <c r="M91" s="96">
        <v>35479</v>
      </c>
      <c r="N91" s="96" t="str">
        <f t="shared" si="4"/>
        <v>Jalen RUCKERlong-jump</v>
      </c>
      <c r="O91" s="2">
        <f t="shared" si="5"/>
        <v>1101</v>
      </c>
      <c r="P91" s="81">
        <f t="shared" si="6"/>
        <v>45</v>
      </c>
      <c r="Q91" s="81">
        <f t="shared" si="7"/>
        <v>7</v>
      </c>
    </row>
    <row r="92" spans="1:17" x14ac:dyDescent="0.2">
      <c r="A92" t="s">
        <v>1174</v>
      </c>
      <c r="B92" t="s">
        <v>794</v>
      </c>
      <c r="C92" s="5" t="s">
        <v>39</v>
      </c>
      <c r="D92" s="5">
        <v>36799</v>
      </c>
      <c r="E92">
        <v>1110</v>
      </c>
      <c r="F92" s="2">
        <v>17</v>
      </c>
      <c r="G92" s="2" t="str">
        <f>B92&amp;C92</f>
        <v>Alexander KOLESNIKOFFshot-put</v>
      </c>
      <c r="H92" s="2">
        <f>E92</f>
        <v>1110</v>
      </c>
      <c r="I92" s="138" cm="1">
        <f t="array" ref="I92">MAX(IF($G$3:$G$4000=$G92,$H$3:$H$4000))</f>
        <v>1110</v>
      </c>
      <c r="J92" s="2" t="str">
        <v>AUS</v>
      </c>
      <c r="K92" t="str">
        <v>Zachary FACIONI</v>
      </c>
      <c r="L92" s="96" t="str">
        <v>5000m</v>
      </c>
      <c r="M92" s="96">
        <v>36253</v>
      </c>
      <c r="N92" s="96" t="str">
        <f t="shared" si="4"/>
        <v>Zachary FACIONI5000m</v>
      </c>
      <c r="O92" s="2">
        <f t="shared" si="5"/>
        <v>1099</v>
      </c>
      <c r="P92" s="81">
        <f t="shared" si="6"/>
        <v>86</v>
      </c>
      <c r="Q92" s="81">
        <f t="shared" si="7"/>
        <v>9</v>
      </c>
    </row>
    <row r="93" spans="1:17" x14ac:dyDescent="0.2">
      <c r="A93" t="s">
        <v>1174</v>
      </c>
      <c r="B93" t="s">
        <v>559</v>
      </c>
      <c r="C93" s="5" t="s">
        <v>25</v>
      </c>
      <c r="D93" s="5">
        <v>34998</v>
      </c>
      <c r="E93">
        <v>1109</v>
      </c>
      <c r="F93" s="2">
        <v>64</v>
      </c>
      <c r="G93" s="2" t="str">
        <f>B93&amp;C93</f>
        <v>Connor DIFFEY200m</v>
      </c>
      <c r="H93" s="2">
        <f>E93</f>
        <v>1109</v>
      </c>
      <c r="I93" s="138" cm="1">
        <f t="array" ref="I93">MAX(IF($G$3:$G$4000=$G93,$H$3:$H$4000))</f>
        <v>1109</v>
      </c>
      <c r="J93" s="2" t="str">
        <v>AUS</v>
      </c>
      <c r="K93" t="str">
        <v>Christopher IUS</v>
      </c>
      <c r="L93" s="96" t="str">
        <v>200m</v>
      </c>
      <c r="M93" s="96">
        <v>36566</v>
      </c>
      <c r="N93" s="96" t="str">
        <f t="shared" si="4"/>
        <v>Christopher IUS200m</v>
      </c>
      <c r="O93" s="2">
        <f t="shared" si="5"/>
        <v>1099</v>
      </c>
      <c r="P93" s="81">
        <f t="shared" si="6"/>
        <v>86</v>
      </c>
      <c r="Q93" s="81">
        <f t="shared" si="7"/>
        <v>6</v>
      </c>
    </row>
    <row r="94" spans="1:17" x14ac:dyDescent="0.2">
      <c r="A94" t="s">
        <v>1174</v>
      </c>
      <c r="B94" t="s">
        <v>819</v>
      </c>
      <c r="C94" s="5" t="s">
        <v>81</v>
      </c>
      <c r="D94" s="5">
        <v>33242</v>
      </c>
      <c r="E94">
        <v>1108</v>
      </c>
      <c r="F94" s="2">
        <v>3</v>
      </c>
      <c r="G94" s="2" t="str">
        <f>B94&amp;C94</f>
        <v>Rhydian COWLEY20km-race-walking</v>
      </c>
      <c r="H94" s="2">
        <f>E94</f>
        <v>1108</v>
      </c>
      <c r="I94" s="138" cm="1">
        <f t="array" ref="I94">MAX(IF($G$3:$G$4000=$G94,$H$3:$H$4000))</f>
        <v>1160</v>
      </c>
      <c r="J94" s="2" t="str">
        <v>AUS</v>
      </c>
      <c r="K94" t="str">
        <v>Ian HALPIN</v>
      </c>
      <c r="L94" s="96" t="str">
        <v>400m</v>
      </c>
      <c r="M94" s="96">
        <v>34079</v>
      </c>
      <c r="N94" s="96" t="str">
        <f t="shared" si="4"/>
        <v>Ian HALPIN400m</v>
      </c>
      <c r="O94" s="2">
        <f t="shared" si="5"/>
        <v>1097</v>
      </c>
      <c r="P94" s="81">
        <f t="shared" si="6"/>
        <v>87</v>
      </c>
      <c r="Q94" s="81">
        <f t="shared" si="7"/>
        <v>4</v>
      </c>
    </row>
    <row r="95" spans="1:17" x14ac:dyDescent="0.2">
      <c r="A95" t="s">
        <v>1174</v>
      </c>
      <c r="B95" t="s">
        <v>517</v>
      </c>
      <c r="C95" s="5" t="s">
        <v>25</v>
      </c>
      <c r="D95" s="5">
        <v>34035</v>
      </c>
      <c r="E95">
        <v>1108</v>
      </c>
      <c r="F95" s="2">
        <v>4</v>
      </c>
      <c r="G95" s="2" t="str">
        <f>B95&amp;C95</f>
        <v>Alex HARTMANN200m</v>
      </c>
      <c r="H95" s="2">
        <f>E95</f>
        <v>1108</v>
      </c>
      <c r="I95" s="138" cm="1">
        <f t="array" ref="I95">MAX(IF($G$3:$G$4000=$G95,$H$3:$H$4000))</f>
        <v>1108</v>
      </c>
      <c r="J95" s="2" t="str">
        <v>AUS</v>
      </c>
      <c r="K95" t="str">
        <v>Charlie JEFFRESON</v>
      </c>
      <c r="L95" s="96" t="str">
        <v>800m</v>
      </c>
      <c r="M95" s="96">
        <v>38240</v>
      </c>
      <c r="N95" s="96" t="str">
        <f t="shared" si="4"/>
        <v>Charlie JEFFRESON800m</v>
      </c>
      <c r="O95" s="2">
        <f t="shared" si="5"/>
        <v>1096</v>
      </c>
      <c r="P95" s="81">
        <f t="shared" si="6"/>
        <v>86</v>
      </c>
      <c r="Q95" s="81">
        <f t="shared" si="7"/>
        <v>7</v>
      </c>
    </row>
    <row r="96" spans="1:17" x14ac:dyDescent="0.2">
      <c r="A96" t="s">
        <v>1174</v>
      </c>
      <c r="B96" t="s">
        <v>689</v>
      </c>
      <c r="C96" s="5" t="s">
        <v>28</v>
      </c>
      <c r="D96" s="5">
        <v>36253</v>
      </c>
      <c r="E96">
        <v>1108</v>
      </c>
      <c r="F96" s="2">
        <v>74</v>
      </c>
      <c r="G96" s="2" t="str">
        <f>B96&amp;C96</f>
        <v>Zachary FACIONI1500m</v>
      </c>
      <c r="H96" s="2">
        <f>E96</f>
        <v>1108</v>
      </c>
      <c r="I96" s="138" cm="1">
        <f t="array" ref="I96">MAX(IF($G$3:$G$4000=$G96,$H$3:$H$4000))</f>
        <v>1108</v>
      </c>
      <c r="J96" s="2" t="str">
        <v>AUS</v>
      </c>
      <c r="K96" t="str">
        <v>Tomas PALFREY</v>
      </c>
      <c r="L96" s="96" t="str">
        <v>1500m</v>
      </c>
      <c r="M96" s="96">
        <v>37660</v>
      </c>
      <c r="N96" s="96" t="str">
        <f t="shared" si="4"/>
        <v>Tomas PALFREY1500m</v>
      </c>
      <c r="O96" s="2">
        <f t="shared" si="5"/>
        <v>1096</v>
      </c>
      <c r="P96" s="81">
        <f t="shared" si="6"/>
        <v>91</v>
      </c>
      <c r="Q96" s="81">
        <f t="shared" si="7"/>
        <v>19</v>
      </c>
    </row>
    <row r="97" spans="1:17" x14ac:dyDescent="0.2">
      <c r="A97" t="s">
        <v>1174</v>
      </c>
      <c r="B97" t="s">
        <v>656</v>
      </c>
      <c r="C97" t="s">
        <v>28</v>
      </c>
      <c r="D97" s="5">
        <v>37168</v>
      </c>
      <c r="E97">
        <v>1107</v>
      </c>
      <c r="F97" s="2">
        <v>76</v>
      </c>
      <c r="G97" s="2" t="str">
        <f>B97&amp;C97</f>
        <v>Adam SPENCER1500m</v>
      </c>
      <c r="H97" s="2">
        <f>E97</f>
        <v>1107</v>
      </c>
      <c r="I97" s="138" cm="1">
        <f t="array" ref="I97">MAX(IF($G$3:$G$4000=$G97,$H$3:$H$4000))</f>
        <v>1107</v>
      </c>
      <c r="J97" s="2" t="str">
        <v>AUS</v>
      </c>
      <c r="K97" t="str">
        <v>Cameron MCENTYRE</v>
      </c>
      <c r="L97" s="96" t="str">
        <v>javelin-throw</v>
      </c>
      <c r="M97" s="96">
        <v>36201</v>
      </c>
      <c r="N97" s="96" t="str">
        <f t="shared" si="4"/>
        <v>Cameron MCENTYREjavelin-throw</v>
      </c>
      <c r="O97" s="2">
        <f t="shared" si="5"/>
        <v>1096</v>
      </c>
      <c r="P97" s="81">
        <f t="shared" si="6"/>
        <v>15</v>
      </c>
      <c r="Q97" s="81">
        <f t="shared" si="7"/>
        <v>2</v>
      </c>
    </row>
    <row r="98" spans="1:17" x14ac:dyDescent="0.2">
      <c r="A98" t="s">
        <v>1174</v>
      </c>
      <c r="B98" t="s">
        <v>688</v>
      </c>
      <c r="C98" s="6" t="s">
        <v>30</v>
      </c>
      <c r="D98" s="5">
        <v>31691</v>
      </c>
      <c r="E98">
        <v>1106</v>
      </c>
      <c r="F98" s="2">
        <v>81</v>
      </c>
      <c r="G98" s="2" t="str">
        <f>B98&amp;C98</f>
        <v>David MCNEILL10000m</v>
      </c>
      <c r="H98" s="2">
        <f>E98</f>
        <v>1106</v>
      </c>
      <c r="I98" s="138" cm="1">
        <f t="array" ref="I98">MAX(IF($G$3:$G$4000=$G98,$H$3:$H$4000))</f>
        <v>1106</v>
      </c>
      <c r="J98" s="2" t="str">
        <v>AUS</v>
      </c>
      <c r="K98" t="str">
        <v>Jacob DESPARD</v>
      </c>
      <c r="L98" s="96" t="str">
        <v>100m</v>
      </c>
      <c r="M98" s="96">
        <v>35389</v>
      </c>
      <c r="N98" s="96" t="str">
        <f t="shared" si="4"/>
        <v>Jacob DESPARD100m</v>
      </c>
      <c r="O98" s="2">
        <f t="shared" si="5"/>
        <v>1095</v>
      </c>
      <c r="P98" s="81">
        <f t="shared" si="6"/>
        <v>108</v>
      </c>
      <c r="Q98" s="81">
        <f t="shared" si="7"/>
        <v>7</v>
      </c>
    </row>
    <row r="99" spans="1:17" x14ac:dyDescent="0.2">
      <c r="A99" t="s">
        <v>1174</v>
      </c>
      <c r="B99" t="s">
        <v>516</v>
      </c>
      <c r="C99" s="5" t="s">
        <v>2</v>
      </c>
      <c r="D99" s="5">
        <v>36491</v>
      </c>
      <c r="E99">
        <v>1105</v>
      </c>
      <c r="F99" s="2">
        <v>9</v>
      </c>
      <c r="G99" s="2" t="str">
        <f>B99&amp;C99</f>
        <v>Joshua AZZOPARDI100m</v>
      </c>
      <c r="H99" s="2">
        <f>E99</f>
        <v>1105</v>
      </c>
      <c r="I99" s="138" cm="1">
        <f t="array" ref="I99">MAX(IF($G$3:$G$4000=$G99,$H$3:$H$4000))</f>
        <v>1105</v>
      </c>
      <c r="J99" s="2" t="str">
        <v>AUS</v>
      </c>
      <c r="K99" t="str">
        <v>Jackson SHARP</v>
      </c>
      <c r="L99" s="96" t="str">
        <v>1500m</v>
      </c>
      <c r="M99" s="96">
        <v>36759</v>
      </c>
      <c r="N99" s="96" t="str">
        <f t="shared" si="4"/>
        <v>Jackson SHARP1500m</v>
      </c>
      <c r="O99" s="2">
        <f t="shared" si="5"/>
        <v>1095</v>
      </c>
      <c r="P99" s="81">
        <f t="shared" si="6"/>
        <v>92</v>
      </c>
      <c r="Q99" s="81">
        <f t="shared" si="7"/>
        <v>20</v>
      </c>
    </row>
    <row r="100" spans="1:17" x14ac:dyDescent="0.2">
      <c r="A100" t="s">
        <v>1174</v>
      </c>
      <c r="B100" t="s">
        <v>567</v>
      </c>
      <c r="C100" s="6" t="s">
        <v>26</v>
      </c>
      <c r="D100" s="5">
        <v>36355</v>
      </c>
      <c r="E100">
        <v>1105</v>
      </c>
      <c r="F100" s="2">
        <v>9</v>
      </c>
      <c r="G100" s="2" t="str">
        <f>B100&amp;C100</f>
        <v>Cameron SEARLE400m</v>
      </c>
      <c r="H100" s="2">
        <f>E100</f>
        <v>1105</v>
      </c>
      <c r="I100" s="138" cm="1">
        <f t="array" ref="I100">MAX(IF($G$3:$G$4000=$G100,$H$3:$H$4000))</f>
        <v>1105</v>
      </c>
      <c r="J100" s="2" t="str">
        <v>AUS</v>
      </c>
      <c r="K100" t="str">
        <v>Will ROBERTS</v>
      </c>
      <c r="L100" s="96" t="str">
        <v>100m</v>
      </c>
      <c r="M100" s="96">
        <v>36427</v>
      </c>
      <c r="N100" s="96" t="str">
        <f t="shared" si="4"/>
        <v>Will ROBERTS100m</v>
      </c>
      <c r="O100" s="2">
        <f t="shared" si="5"/>
        <v>1095</v>
      </c>
      <c r="P100" s="81">
        <f t="shared" si="6"/>
        <v>108</v>
      </c>
      <c r="Q100" s="81">
        <f t="shared" si="7"/>
        <v>7</v>
      </c>
    </row>
    <row r="101" spans="1:17" x14ac:dyDescent="0.2">
      <c r="A101" t="s">
        <v>1174</v>
      </c>
      <c r="B101" t="s">
        <v>737</v>
      </c>
      <c r="C101" s="5" t="s">
        <v>37</v>
      </c>
      <c r="D101" s="5">
        <v>36529</v>
      </c>
      <c r="E101">
        <v>1103</v>
      </c>
      <c r="F101" s="2">
        <v>40</v>
      </c>
      <c r="G101" s="2" t="str">
        <f>B101&amp;C101</f>
        <v>Zane BRANCOlong-jump</v>
      </c>
      <c r="H101" s="2">
        <f>E101</f>
        <v>1103</v>
      </c>
      <c r="I101" s="138" cm="1">
        <f t="array" ref="I101">MAX(IF($G$3:$G$4000=$G101,$H$3:$H$4000))</f>
        <v>1103</v>
      </c>
      <c r="J101" s="2" t="str">
        <v>AUS</v>
      </c>
      <c r="K101" t="str">
        <v>Edward GODDARD</v>
      </c>
      <c r="L101" s="96" t="str">
        <v>10000m</v>
      </c>
      <c r="M101" s="96">
        <v>35727</v>
      </c>
      <c r="N101" s="96" t="str">
        <f t="shared" si="4"/>
        <v>Edward GODDARD10000m</v>
      </c>
      <c r="O101" s="2">
        <f t="shared" si="5"/>
        <v>1095</v>
      </c>
      <c r="P101" s="81">
        <f t="shared" si="6"/>
        <v>90</v>
      </c>
      <c r="Q101" s="81">
        <f t="shared" si="7"/>
        <v>6</v>
      </c>
    </row>
    <row r="102" spans="1:17" x14ac:dyDescent="0.2">
      <c r="A102" t="s">
        <v>1174</v>
      </c>
      <c r="B102" t="s">
        <v>757</v>
      </c>
      <c r="C102" s="5" t="s">
        <v>38</v>
      </c>
      <c r="D102" s="5">
        <v>35585</v>
      </c>
      <c r="E102">
        <v>1103</v>
      </c>
      <c r="F102" s="2">
        <v>14</v>
      </c>
      <c r="G102" s="2" t="str">
        <f>B102&amp;C102</f>
        <v>Julian KONLEtriple-jump</v>
      </c>
      <c r="H102" s="2">
        <f>E102</f>
        <v>1103</v>
      </c>
      <c r="I102" s="138" cm="1">
        <f t="array" ref="I102">MAX(IF($G$3:$G$4000=$G102,$H$3:$H$4000))</f>
        <v>1103</v>
      </c>
      <c r="J102" s="2" t="str">
        <v>AUS</v>
      </c>
      <c r="K102" t="str">
        <v>Cameron GRIFFITH</v>
      </c>
      <c r="L102" s="96" t="str">
        <v>1500m</v>
      </c>
      <c r="M102" s="96">
        <v>35308</v>
      </c>
      <c r="N102" s="96" t="str">
        <f t="shared" si="4"/>
        <v>Cameron GRIFFITH1500m</v>
      </c>
      <c r="O102" s="2">
        <f t="shared" si="5"/>
        <v>1094</v>
      </c>
      <c r="P102" s="81">
        <f t="shared" si="6"/>
        <v>95</v>
      </c>
      <c r="Q102" s="81">
        <f t="shared" si="7"/>
        <v>21</v>
      </c>
    </row>
    <row r="103" spans="1:17" x14ac:dyDescent="0.2">
      <c r="A103" t="s">
        <v>1174</v>
      </c>
      <c r="B103" t="s">
        <v>766</v>
      </c>
      <c r="C103" s="5" t="s">
        <v>37</v>
      </c>
      <c r="D103" s="5">
        <v>37216</v>
      </c>
      <c r="E103">
        <v>1103</v>
      </c>
      <c r="F103" s="2">
        <v>7</v>
      </c>
      <c r="G103" s="2" t="str">
        <f>B103&amp;C103</f>
        <v>Oscar MIERSlong-jump</v>
      </c>
      <c r="H103" s="2">
        <f>E103</f>
        <v>1103</v>
      </c>
      <c r="I103" s="138" cm="1">
        <f t="array" ref="I103">MAX(IF($G$3:$G$4000=$G103,$H$3:$H$4000))</f>
        <v>1103</v>
      </c>
      <c r="J103" s="2" t="str">
        <v>AUS</v>
      </c>
      <c r="K103" t="str">
        <v>Joshua AZZOPARDI</v>
      </c>
      <c r="L103" s="96" t="str">
        <v>200m</v>
      </c>
      <c r="M103" s="96">
        <v>36491</v>
      </c>
      <c r="N103" s="96" t="str">
        <f t="shared" si="4"/>
        <v>Joshua AZZOPARDI200m</v>
      </c>
      <c r="O103" s="2">
        <f t="shared" si="5"/>
        <v>1094</v>
      </c>
      <c r="P103" s="81">
        <f t="shared" si="6"/>
        <v>94</v>
      </c>
      <c r="Q103" s="81">
        <f t="shared" si="7"/>
        <v>7</v>
      </c>
    </row>
    <row r="104" spans="1:17" x14ac:dyDescent="0.2">
      <c r="A104" t="s">
        <v>1174</v>
      </c>
      <c r="B104" t="s">
        <v>509</v>
      </c>
      <c r="C104" s="5" t="s">
        <v>25</v>
      </c>
      <c r="D104" s="5">
        <v>35795</v>
      </c>
      <c r="E104">
        <v>1102</v>
      </c>
      <c r="F104" s="2">
        <v>76</v>
      </c>
      <c r="G104" s="2" t="str">
        <f>B104&amp;C104</f>
        <v>Rohan BROWNING200m</v>
      </c>
      <c r="H104" s="2">
        <f>E104</f>
        <v>1102</v>
      </c>
      <c r="I104" s="138" cm="1">
        <f t="array" ref="I104">MAX(IF($G$3:$G$4000=$G104,$H$3:$H$4000))</f>
        <v>1102</v>
      </c>
      <c r="J104" s="2" t="str">
        <v>AUS</v>
      </c>
      <c r="K104" t="str">
        <v>Connor DIFFEY</v>
      </c>
      <c r="L104" s="96" t="str">
        <v>400m</v>
      </c>
      <c r="M104" s="96">
        <v>34998</v>
      </c>
      <c r="N104" s="96" t="str">
        <f t="shared" si="4"/>
        <v>Connor DIFFEY400m</v>
      </c>
      <c r="O104" s="2">
        <f t="shared" si="5"/>
        <v>1093</v>
      </c>
      <c r="P104" s="81">
        <f t="shared" si="6"/>
        <v>97</v>
      </c>
      <c r="Q104" s="81">
        <f t="shared" si="7"/>
        <v>5</v>
      </c>
    </row>
    <row r="105" spans="1:17" x14ac:dyDescent="0.2">
      <c r="A105" t="s">
        <v>1174</v>
      </c>
      <c r="B105" t="s">
        <v>512</v>
      </c>
      <c r="C105" s="5" t="s">
        <v>2</v>
      </c>
      <c r="D105" s="5">
        <v>36725</v>
      </c>
      <c r="E105">
        <v>1102</v>
      </c>
      <c r="F105" s="2">
        <v>12</v>
      </c>
      <c r="G105" s="2" t="str">
        <f>B105&amp;C105</f>
        <v>Jake DORAN100m</v>
      </c>
      <c r="H105" s="2">
        <f>E105</f>
        <v>1102</v>
      </c>
      <c r="I105" s="138" cm="1">
        <f t="array" ref="I105">MAX(IF($G$3:$G$4000=$G105,$H$3:$H$4000))</f>
        <v>1102</v>
      </c>
      <c r="J105" s="2" t="str">
        <v>AUS</v>
      </c>
      <c r="K105" t="str">
        <v>Jacob MCCORRY</v>
      </c>
      <c r="L105" s="96" t="str">
        <v>110mh</v>
      </c>
      <c r="M105" s="96">
        <v>35754</v>
      </c>
      <c r="N105" s="96" t="str">
        <f t="shared" si="4"/>
        <v>Jacob MCCORRY110mh</v>
      </c>
      <c r="O105" s="2">
        <f t="shared" si="5"/>
        <v>1092</v>
      </c>
      <c r="P105" s="81">
        <f t="shared" si="6"/>
        <v>41</v>
      </c>
      <c r="Q105" s="81">
        <f t="shared" si="7"/>
        <v>3</v>
      </c>
    </row>
    <row r="106" spans="1:17" x14ac:dyDescent="0.2">
      <c r="A106" t="s">
        <v>1174</v>
      </c>
      <c r="B106" t="s">
        <v>777</v>
      </c>
      <c r="C106" s="5" t="s">
        <v>36</v>
      </c>
      <c r="D106" s="5">
        <v>35506</v>
      </c>
      <c r="E106">
        <v>1102</v>
      </c>
      <c r="F106" s="2">
        <v>2</v>
      </c>
      <c r="G106" s="2" t="str">
        <f>B106&amp;C106</f>
        <v>Angus ARMSTRONGpole-vault</v>
      </c>
      <c r="H106" s="2">
        <f>E106</f>
        <v>1102</v>
      </c>
      <c r="I106" s="138" cm="1">
        <f t="array" ref="I106">MAX(IF($G$3:$G$4000=$G106,$H$3:$H$4000))</f>
        <v>1102</v>
      </c>
      <c r="J106" s="2" t="str">
        <v>AUS</v>
      </c>
      <c r="K106" t="str">
        <v>Ashley MOLONEY</v>
      </c>
      <c r="L106" s="96" t="str">
        <v>400m</v>
      </c>
      <c r="M106" s="96">
        <v>36598</v>
      </c>
      <c r="N106" s="96" t="str">
        <f t="shared" si="4"/>
        <v>Ashley MOLONEY400m</v>
      </c>
      <c r="O106" s="2">
        <f t="shared" si="5"/>
        <v>1092</v>
      </c>
      <c r="P106" s="81">
        <f t="shared" si="6"/>
        <v>102</v>
      </c>
      <c r="Q106" s="81">
        <f t="shared" si="7"/>
        <v>6</v>
      </c>
    </row>
    <row r="107" spans="1:17" x14ac:dyDescent="0.2">
      <c r="A107" t="s">
        <v>1174</v>
      </c>
      <c r="B107" t="s">
        <v>610</v>
      </c>
      <c r="C107" s="5" t="s">
        <v>27</v>
      </c>
      <c r="D107" s="5">
        <v>37180</v>
      </c>
      <c r="E107">
        <v>1101</v>
      </c>
      <c r="F107" s="2">
        <v>11</v>
      </c>
      <c r="G107" s="2" t="str">
        <f>B107&amp;C107</f>
        <v>Jack LUNN800m</v>
      </c>
      <c r="H107" s="2">
        <f>E107</f>
        <v>1101</v>
      </c>
      <c r="I107" s="138" cm="1">
        <f t="array" ref="I107">MAX(IF($G$3:$G$4000=$G107,$H$3:$H$4000))</f>
        <v>1122</v>
      </c>
      <c r="J107" s="2" t="str">
        <v>AUS</v>
      </c>
      <c r="K107" t="str">
        <v>Alex BECK</v>
      </c>
      <c r="L107" s="96" t="str">
        <v>200m</v>
      </c>
      <c r="M107" s="96">
        <v>33641</v>
      </c>
      <c r="N107" s="96" t="str">
        <f t="shared" si="4"/>
        <v>Alex BECK200m</v>
      </c>
      <c r="O107" s="2">
        <f t="shared" si="5"/>
        <v>1091</v>
      </c>
      <c r="P107" s="81">
        <f t="shared" si="6"/>
        <v>102</v>
      </c>
      <c r="Q107" s="81">
        <f t="shared" si="7"/>
        <v>8</v>
      </c>
    </row>
    <row r="108" spans="1:17" x14ac:dyDescent="0.2">
      <c r="A108" t="s">
        <v>1174</v>
      </c>
      <c r="B108" t="s">
        <v>738</v>
      </c>
      <c r="C108" s="5" t="s">
        <v>37</v>
      </c>
      <c r="D108" s="5">
        <v>35479</v>
      </c>
      <c r="E108">
        <v>1101</v>
      </c>
      <c r="F108" s="2">
        <v>42</v>
      </c>
      <c r="G108" s="2" t="str">
        <f>B108&amp;C108</f>
        <v>Jalen RUCKERlong-jump</v>
      </c>
      <c r="H108" s="2">
        <f>E108</f>
        <v>1101</v>
      </c>
      <c r="I108" s="138" cm="1">
        <f t="array" ref="I108">MAX(IF($G$3:$G$4000=$G108,$H$3:$H$4000))</f>
        <v>1101</v>
      </c>
      <c r="J108" s="2" t="str">
        <v>AUS</v>
      </c>
      <c r="K108" t="str">
        <v>Aidan MURPHY</v>
      </c>
      <c r="L108" s="96" t="str">
        <v>400m</v>
      </c>
      <c r="M108" s="96">
        <v>37908</v>
      </c>
      <c r="N108" s="96" t="str">
        <f t="shared" si="4"/>
        <v>Aidan MURPHY400m</v>
      </c>
      <c r="O108" s="2">
        <f t="shared" si="5"/>
        <v>1091</v>
      </c>
      <c r="P108" s="81">
        <f t="shared" si="6"/>
        <v>103</v>
      </c>
      <c r="Q108" s="81">
        <f t="shared" si="7"/>
        <v>7</v>
      </c>
    </row>
    <row r="109" spans="1:17" x14ac:dyDescent="0.2">
      <c r="A109" t="s">
        <v>1174</v>
      </c>
      <c r="B109" t="s">
        <v>767</v>
      </c>
      <c r="C109" s="5" t="s">
        <v>35</v>
      </c>
      <c r="D109" s="6">
        <v>36664</v>
      </c>
      <c r="E109">
        <v>1099</v>
      </c>
      <c r="F109" s="2">
        <v>3</v>
      </c>
      <c r="G109" s="2" t="str">
        <f>B109&amp;C109</f>
        <v>Yual REATHhigh-jump</v>
      </c>
      <c r="H109" s="2">
        <f>E109</f>
        <v>1099</v>
      </c>
      <c r="I109" s="138" cm="1">
        <f t="array" ref="I109">MAX(IF($G$3:$G$4000=$G109,$H$3:$H$4000))</f>
        <v>1135</v>
      </c>
      <c r="J109" s="2" t="str">
        <v>AUS</v>
      </c>
      <c r="K109" t="str">
        <v>Simioluwa THOMSEN-AJAYI</v>
      </c>
      <c r="L109" s="96" t="str">
        <v>high-jump</v>
      </c>
      <c r="M109" s="96">
        <v>36628</v>
      </c>
      <c r="N109" s="96" t="str">
        <f t="shared" si="4"/>
        <v>Simioluwa THOMSEN-AJAYIhigh-jump</v>
      </c>
      <c r="O109" s="2">
        <f t="shared" si="5"/>
        <v>1090</v>
      </c>
      <c r="P109" s="81">
        <f t="shared" si="6"/>
        <v>28</v>
      </c>
      <c r="Q109" s="81">
        <f t="shared" si="7"/>
        <v>6</v>
      </c>
    </row>
    <row r="110" spans="1:17" x14ac:dyDescent="0.2">
      <c r="A110" t="s">
        <v>1174</v>
      </c>
      <c r="B110" t="s">
        <v>689</v>
      </c>
      <c r="C110" s="5" t="s">
        <v>29</v>
      </c>
      <c r="D110" s="5">
        <v>36253</v>
      </c>
      <c r="E110">
        <v>1099</v>
      </c>
      <c r="F110" s="2">
        <v>83</v>
      </c>
      <c r="G110" s="2" t="str">
        <f>B110&amp;C110</f>
        <v>Zachary FACIONI5000m</v>
      </c>
      <c r="H110" s="2">
        <f>E110</f>
        <v>1099</v>
      </c>
      <c r="I110" s="138" cm="1">
        <f t="array" ref="I110">MAX(IF($G$3:$G$4000=$G110,$H$3:$H$4000))</f>
        <v>1099</v>
      </c>
      <c r="J110" s="2" t="str">
        <v>AUS</v>
      </c>
      <c r="K110" t="str">
        <v>Ryan GREGSON</v>
      </c>
      <c r="L110" s="96" t="str">
        <v>5000m</v>
      </c>
      <c r="M110" s="96">
        <v>32989</v>
      </c>
      <c r="N110" s="96" t="str">
        <f t="shared" si="4"/>
        <v>Ryan GREGSON5000m</v>
      </c>
      <c r="O110" s="2">
        <f t="shared" si="5"/>
        <v>1090</v>
      </c>
      <c r="P110" s="81">
        <f t="shared" si="6"/>
        <v>92</v>
      </c>
      <c r="Q110" s="81">
        <f t="shared" si="7"/>
        <v>10</v>
      </c>
    </row>
    <row r="111" spans="1:17" x14ac:dyDescent="0.2">
      <c r="A111" t="s">
        <v>1174</v>
      </c>
      <c r="B111" t="s">
        <v>524</v>
      </c>
      <c r="C111" s="5" t="s">
        <v>25</v>
      </c>
      <c r="D111" s="5">
        <v>36566</v>
      </c>
      <c r="E111">
        <v>1099</v>
      </c>
      <c r="F111" s="2">
        <v>7</v>
      </c>
      <c r="G111" s="2" t="str">
        <f>B111&amp;C111</f>
        <v>Christopher IUS200m</v>
      </c>
      <c r="H111" s="2">
        <f>E111</f>
        <v>1099</v>
      </c>
      <c r="I111" s="138" cm="1">
        <f t="array" ref="I111">MAX(IF($G$3:$G$4000=$G111,$H$3:$H$4000))</f>
        <v>1099</v>
      </c>
      <c r="J111" s="2" t="str">
        <v>AUS</v>
      </c>
      <c r="K111" t="str">
        <v>Jake DORAN</v>
      </c>
      <c r="L111" s="96" t="str">
        <v>200m</v>
      </c>
      <c r="M111" s="96">
        <v>36725</v>
      </c>
      <c r="N111" s="96" t="str">
        <f t="shared" si="4"/>
        <v>Jake DORAN200m</v>
      </c>
      <c r="O111" s="2">
        <f t="shared" si="5"/>
        <v>1090</v>
      </c>
      <c r="P111" s="81">
        <f t="shared" si="6"/>
        <v>106</v>
      </c>
      <c r="Q111" s="81">
        <f t="shared" si="7"/>
        <v>9</v>
      </c>
    </row>
    <row r="112" spans="1:17" x14ac:dyDescent="0.2">
      <c r="A112" t="s">
        <v>1174</v>
      </c>
      <c r="B112" t="s">
        <v>688</v>
      </c>
      <c r="C112" s="5" t="s">
        <v>30</v>
      </c>
      <c r="D112" s="5">
        <v>31691</v>
      </c>
      <c r="E112">
        <v>1098</v>
      </c>
      <c r="F112" s="2">
        <v>9</v>
      </c>
      <c r="G112" s="2" t="str">
        <f>B112&amp;C112</f>
        <v>David MCNEILL10000m</v>
      </c>
      <c r="H112" s="2">
        <f>E112</f>
        <v>1098</v>
      </c>
      <c r="I112" s="138" cm="1">
        <f t="array" ref="I112">MAX(IF($G$3:$G$4000=$G112,$H$3:$H$4000))</f>
        <v>1106</v>
      </c>
      <c r="J112" s="2" t="str">
        <v>AUS</v>
      </c>
      <c r="K112" t="str">
        <v>Aidan MURPHY</v>
      </c>
      <c r="L112" s="96" t="str">
        <v>100m</v>
      </c>
      <c r="M112" s="96">
        <v>37908</v>
      </c>
      <c r="N112" s="96" t="str">
        <f t="shared" si="4"/>
        <v>Aidan MURPHY100m</v>
      </c>
      <c r="O112" s="2">
        <f t="shared" si="5"/>
        <v>1089</v>
      </c>
      <c r="P112" s="81">
        <f t="shared" si="6"/>
        <v>110</v>
      </c>
      <c r="Q112" s="81">
        <f t="shared" si="7"/>
        <v>9</v>
      </c>
    </row>
    <row r="113" spans="1:17" x14ac:dyDescent="0.2">
      <c r="A113" t="s">
        <v>1174</v>
      </c>
      <c r="B113" t="s">
        <v>586</v>
      </c>
      <c r="C113" t="s">
        <v>26</v>
      </c>
      <c r="D113" s="5">
        <v>34079</v>
      </c>
      <c r="E113">
        <v>1097</v>
      </c>
      <c r="F113" s="2">
        <v>13</v>
      </c>
      <c r="G113" s="2" t="str">
        <f>B113&amp;C113</f>
        <v>Ian HALPIN400m</v>
      </c>
      <c r="H113" s="2">
        <f>E113</f>
        <v>1097</v>
      </c>
      <c r="I113" s="138" cm="1">
        <f t="array" ref="I113">MAX(IF($G$3:$G$4000=$G113,$H$3:$H$4000))</f>
        <v>1097</v>
      </c>
      <c r="J113" s="2" t="str">
        <v>AUS</v>
      </c>
      <c r="K113" t="str">
        <v>Conor FRY</v>
      </c>
      <c r="L113" s="96" t="str">
        <v>400mh</v>
      </c>
      <c r="M113" s="96">
        <v>35845</v>
      </c>
      <c r="N113" s="96" t="str">
        <f t="shared" si="4"/>
        <v>Conor FRY400mh</v>
      </c>
      <c r="O113" s="2">
        <f t="shared" si="5"/>
        <v>1089</v>
      </c>
      <c r="P113" s="81">
        <f t="shared" si="6"/>
        <v>48</v>
      </c>
      <c r="Q113" s="81">
        <f t="shared" si="7"/>
        <v>2</v>
      </c>
    </row>
    <row r="114" spans="1:17" x14ac:dyDescent="0.2">
      <c r="A114" t="s">
        <v>1174</v>
      </c>
      <c r="B114" t="s">
        <v>614</v>
      </c>
      <c r="C114" s="5" t="s">
        <v>27</v>
      </c>
      <c r="D114" s="5">
        <v>38240</v>
      </c>
      <c r="E114">
        <v>1096</v>
      </c>
      <c r="F114" s="2">
        <v>14</v>
      </c>
      <c r="G114" s="2" t="str">
        <f>B114&amp;C114</f>
        <v>Charlie JEFFRESON800m</v>
      </c>
      <c r="H114" s="2">
        <f>E114</f>
        <v>1096</v>
      </c>
      <c r="I114" s="138" cm="1">
        <f t="array" ref="I114">MAX(IF($G$3:$G$4000=$G114,$H$3:$H$4000))</f>
        <v>1096</v>
      </c>
      <c r="J114" s="2" t="str">
        <v>AUS</v>
      </c>
      <c r="K114" t="str">
        <v>Christopher IUS</v>
      </c>
      <c r="L114" s="96" t="str">
        <v>100m</v>
      </c>
      <c r="M114" s="96">
        <v>36566</v>
      </c>
      <c r="N114" s="96" t="str">
        <f t="shared" si="4"/>
        <v>Christopher IUS100m</v>
      </c>
      <c r="O114" s="2">
        <f t="shared" si="5"/>
        <v>1089</v>
      </c>
      <c r="P114" s="81">
        <f t="shared" si="6"/>
        <v>110</v>
      </c>
      <c r="Q114" s="81">
        <f t="shared" si="7"/>
        <v>9</v>
      </c>
    </row>
    <row r="115" spans="1:17" x14ac:dyDescent="0.2">
      <c r="A115" t="s">
        <v>1174</v>
      </c>
      <c r="B115" t="s">
        <v>1055</v>
      </c>
      <c r="C115" s="6" t="s">
        <v>28</v>
      </c>
      <c r="D115" s="5">
        <v>37660</v>
      </c>
      <c r="E115">
        <v>1096</v>
      </c>
      <c r="F115" s="2">
        <v>89</v>
      </c>
      <c r="G115" s="2" t="str">
        <f>B115&amp;C115</f>
        <v>Tomas PALFREY1500m</v>
      </c>
      <c r="H115" s="2">
        <f>E115</f>
        <v>1096</v>
      </c>
      <c r="I115" s="138" cm="1">
        <f t="array" ref="I115">MAX(IF($G$3:$G$4000=$G115,$H$3:$H$4000))</f>
        <v>1096</v>
      </c>
      <c r="J115" s="2" t="str">
        <v>AUS</v>
      </c>
      <c r="K115" t="str">
        <v>Michael HANNA</v>
      </c>
      <c r="L115" s="96" t="str">
        <v>200m</v>
      </c>
      <c r="M115" s="96">
        <v>36678</v>
      </c>
      <c r="N115" s="96" t="str">
        <f t="shared" si="4"/>
        <v>Michael HANNA200m</v>
      </c>
      <c r="O115" s="2">
        <f t="shared" si="5"/>
        <v>1088</v>
      </c>
      <c r="P115" s="81">
        <f t="shared" si="6"/>
        <v>109</v>
      </c>
      <c r="Q115" s="81">
        <f t="shared" si="7"/>
        <v>10</v>
      </c>
    </row>
    <row r="116" spans="1:17" x14ac:dyDescent="0.2">
      <c r="A116" t="s">
        <v>1174</v>
      </c>
      <c r="B116" t="s">
        <v>807</v>
      </c>
      <c r="C116" s="5" t="s">
        <v>41</v>
      </c>
      <c r="D116" s="5">
        <v>36201</v>
      </c>
      <c r="E116">
        <v>1096</v>
      </c>
      <c r="F116" s="2">
        <v>6</v>
      </c>
      <c r="G116" s="2" t="str">
        <f>B116&amp;C116</f>
        <v>Cameron MCENTYREjavelin-throw</v>
      </c>
      <c r="H116" s="2">
        <f>E116</f>
        <v>1096</v>
      </c>
      <c r="I116" s="138" cm="1">
        <f t="array" ref="I116">MAX(IF($G$3:$G$4000=$G116,$H$3:$H$4000))</f>
        <v>1096</v>
      </c>
      <c r="J116" s="2" t="str">
        <v>AUS</v>
      </c>
      <c r="K116" t="str">
        <v>Sam TAYLOR</v>
      </c>
      <c r="L116" s="96" t="str">
        <v>long-jump</v>
      </c>
      <c r="M116" s="96">
        <v>37033</v>
      </c>
      <c r="N116" s="96" t="str">
        <f t="shared" si="4"/>
        <v>Sam TAYLORlong-jump</v>
      </c>
      <c r="O116" s="2">
        <f t="shared" si="5"/>
        <v>1088</v>
      </c>
      <c r="P116" s="81">
        <f t="shared" si="6"/>
        <v>57</v>
      </c>
      <c r="Q116" s="81">
        <f t="shared" si="7"/>
        <v>8</v>
      </c>
    </row>
    <row r="117" spans="1:17" x14ac:dyDescent="0.2">
      <c r="A117" t="s">
        <v>1174</v>
      </c>
      <c r="B117" t="s">
        <v>560</v>
      </c>
      <c r="C117" s="5" t="s">
        <v>26</v>
      </c>
      <c r="D117" s="5">
        <v>33641</v>
      </c>
      <c r="E117">
        <v>1095</v>
      </c>
      <c r="F117" s="2">
        <v>14</v>
      </c>
      <c r="G117" s="2" t="str">
        <f>B117&amp;C117</f>
        <v>Alex BECK400m</v>
      </c>
      <c r="H117" s="2">
        <f>E117</f>
        <v>1095</v>
      </c>
      <c r="I117" s="138" cm="1">
        <f t="array" ref="I117">MAX(IF($G$3:$G$4000=$G117,$H$3:$H$4000))</f>
        <v>1143</v>
      </c>
      <c r="J117" s="2" t="str">
        <v>AUS</v>
      </c>
      <c r="K117" t="str">
        <v>Shemaiah JAMES</v>
      </c>
      <c r="L117" s="96" t="str">
        <v>triple-jump</v>
      </c>
      <c r="M117" s="96">
        <v>35623</v>
      </c>
      <c r="N117" s="96" t="str">
        <f t="shared" si="4"/>
        <v>Shemaiah JAMEStriple-jump</v>
      </c>
      <c r="O117" s="2">
        <f t="shared" si="5"/>
        <v>1088</v>
      </c>
      <c r="P117" s="81">
        <f t="shared" si="6"/>
        <v>26</v>
      </c>
      <c r="Q117" s="81">
        <f t="shared" si="7"/>
        <v>2</v>
      </c>
    </row>
    <row r="118" spans="1:17" x14ac:dyDescent="0.2">
      <c r="A118" t="s">
        <v>1174</v>
      </c>
      <c r="B118" t="s">
        <v>515</v>
      </c>
      <c r="C118" s="5" t="s">
        <v>2</v>
      </c>
      <c r="D118" s="5">
        <v>35389</v>
      </c>
      <c r="E118">
        <v>1095</v>
      </c>
      <c r="F118" s="2">
        <v>14</v>
      </c>
      <c r="G118" s="2" t="str">
        <f>B118&amp;C118</f>
        <v>Jacob DESPARD100m</v>
      </c>
      <c r="H118" s="2">
        <f>E118</f>
        <v>1095</v>
      </c>
      <c r="I118" s="138" cm="1">
        <f t="array" ref="I118">MAX(IF($G$3:$G$4000=$G118,$H$3:$H$4000))</f>
        <v>1095</v>
      </c>
      <c r="J118" s="2" t="str">
        <v>AUS</v>
      </c>
      <c r="K118" t="str">
        <v>Jack RAYNER</v>
      </c>
      <c r="L118" s="96" t="str">
        <v>5000m</v>
      </c>
      <c r="M118" s="96">
        <v>35052</v>
      </c>
      <c r="N118" s="96" t="str">
        <f t="shared" si="4"/>
        <v>Jack RAYNER5000m</v>
      </c>
      <c r="O118" s="2">
        <f t="shared" si="5"/>
        <v>1086</v>
      </c>
      <c r="P118" s="81">
        <f t="shared" si="6"/>
        <v>95</v>
      </c>
      <c r="Q118" s="81">
        <f t="shared" si="7"/>
        <v>11</v>
      </c>
    </row>
    <row r="119" spans="1:17" x14ac:dyDescent="0.2">
      <c r="A119" t="s">
        <v>1174</v>
      </c>
      <c r="B119" t="s">
        <v>655</v>
      </c>
      <c r="C119" s="5" t="s">
        <v>28</v>
      </c>
      <c r="D119" s="5">
        <v>36759</v>
      </c>
      <c r="E119">
        <v>1095</v>
      </c>
      <c r="F119" s="2">
        <v>92</v>
      </c>
      <c r="G119" s="2" t="str">
        <f>B119&amp;C119</f>
        <v>Jackson SHARP1500m</v>
      </c>
      <c r="H119" s="2">
        <f>E119</f>
        <v>1095</v>
      </c>
      <c r="I119" s="138" cm="1">
        <f t="array" ref="I119">MAX(IF($G$3:$G$4000=$G119,$H$3:$H$4000))</f>
        <v>1095</v>
      </c>
      <c r="J119" s="2" t="str">
        <v>AUS</v>
      </c>
      <c r="K119" t="str">
        <v>Alex HARTMANN</v>
      </c>
      <c r="L119" s="96" t="str">
        <v>100m</v>
      </c>
      <c r="M119" s="96">
        <v>34035</v>
      </c>
      <c r="N119" s="96" t="str">
        <f t="shared" si="4"/>
        <v>Alex HARTMANN100m</v>
      </c>
      <c r="O119" s="2">
        <f t="shared" si="5"/>
        <v>1085</v>
      </c>
      <c r="P119" s="81">
        <f t="shared" si="6"/>
        <v>112</v>
      </c>
      <c r="Q119" s="81">
        <f t="shared" si="7"/>
        <v>11</v>
      </c>
    </row>
    <row r="120" spans="1:17" x14ac:dyDescent="0.2">
      <c r="A120" t="s">
        <v>1174</v>
      </c>
      <c r="B120" t="s">
        <v>513</v>
      </c>
      <c r="C120" s="5" t="s">
        <v>2</v>
      </c>
      <c r="D120" s="6">
        <v>36427</v>
      </c>
      <c r="E120">
        <v>1095</v>
      </c>
      <c r="F120" s="2">
        <v>14</v>
      </c>
      <c r="G120" s="2" t="str">
        <f>B120&amp;C120</f>
        <v>Will ROBERTS100m</v>
      </c>
      <c r="H120" s="2">
        <f>E120</f>
        <v>1095</v>
      </c>
      <c r="I120" s="138" cm="1">
        <f t="array" ref="I120">MAX(IF($G$3:$G$4000=$G120,$H$3:$H$4000))</f>
        <v>1095</v>
      </c>
      <c r="J120" s="2" t="str">
        <v>AUS</v>
      </c>
      <c r="K120" t="str">
        <v>Lachlan RAPER</v>
      </c>
      <c r="L120" s="96" t="str">
        <v>800m</v>
      </c>
      <c r="M120" s="96">
        <v>36386</v>
      </c>
      <c r="N120" s="96" t="str">
        <f t="shared" si="4"/>
        <v>Lachlan RAPER800m</v>
      </c>
      <c r="O120" s="2">
        <f t="shared" si="5"/>
        <v>1085</v>
      </c>
      <c r="P120" s="81">
        <f t="shared" si="6"/>
        <v>103</v>
      </c>
      <c r="Q120" s="81">
        <f t="shared" si="7"/>
        <v>8</v>
      </c>
    </row>
    <row r="121" spans="1:17" x14ac:dyDescent="0.2">
      <c r="A121" t="s">
        <v>1174</v>
      </c>
      <c r="B121" t="s">
        <v>1130</v>
      </c>
      <c r="C121" s="5" t="s">
        <v>30</v>
      </c>
      <c r="D121" s="5">
        <v>35727</v>
      </c>
      <c r="E121">
        <v>1095</v>
      </c>
      <c r="F121" s="2">
        <v>86</v>
      </c>
      <c r="G121" s="2" t="str">
        <f>B121&amp;C121</f>
        <v>Edward GODDARD10000m</v>
      </c>
      <c r="H121" s="2">
        <f>E121</f>
        <v>1095</v>
      </c>
      <c r="I121" s="138" cm="1">
        <f t="array" ref="I121">MAX(IF($G$3:$G$4000=$G121,$H$3:$H$4000))</f>
        <v>1095</v>
      </c>
      <c r="J121" s="2" t="str">
        <v>AUS</v>
      </c>
      <c r="K121" t="str">
        <v>Will THOMPSON</v>
      </c>
      <c r="L121" s="96" t="str">
        <v>20km-race-walking</v>
      </c>
      <c r="M121" s="96">
        <v>37578</v>
      </c>
      <c r="N121" s="96" t="str">
        <f t="shared" si="4"/>
        <v>Will THOMPSON20km-race-walking</v>
      </c>
      <c r="O121" s="2">
        <f t="shared" si="5"/>
        <v>1085</v>
      </c>
      <c r="P121" s="81">
        <f t="shared" si="6"/>
        <v>8</v>
      </c>
      <c r="Q121" s="81">
        <f t="shared" si="7"/>
        <v>4</v>
      </c>
    </row>
    <row r="122" spans="1:17" x14ac:dyDescent="0.2">
      <c r="A122" t="s">
        <v>1174</v>
      </c>
      <c r="B122" t="s">
        <v>1128</v>
      </c>
      <c r="C122" s="5" t="s">
        <v>28</v>
      </c>
      <c r="D122" s="5">
        <v>35308</v>
      </c>
      <c r="E122">
        <v>1094</v>
      </c>
      <c r="F122" s="2">
        <v>94</v>
      </c>
      <c r="G122" s="2" t="str">
        <f>B122&amp;C122</f>
        <v>Cameron GRIFFITH1500m</v>
      </c>
      <c r="H122" s="2">
        <f>E122</f>
        <v>1094</v>
      </c>
      <c r="I122" s="138" cm="1">
        <f t="array" ref="I122">MAX(IF($G$3:$G$4000=$G122,$H$3:$H$4000))</f>
        <v>1094</v>
      </c>
      <c r="J122" s="2" t="str">
        <v>AUS</v>
      </c>
      <c r="K122" t="str">
        <v>Connor MURPHY</v>
      </c>
      <c r="L122" s="96" t="str">
        <v>triple-jump</v>
      </c>
      <c r="M122" s="96">
        <v>37186</v>
      </c>
      <c r="N122" s="96" t="str">
        <f t="shared" si="4"/>
        <v>Connor MURPHYtriple-jump</v>
      </c>
      <c r="O122" s="2">
        <f t="shared" si="5"/>
        <v>1083</v>
      </c>
      <c r="P122" s="81">
        <f t="shared" si="6"/>
        <v>29</v>
      </c>
      <c r="Q122" s="81">
        <f t="shared" si="7"/>
        <v>3</v>
      </c>
    </row>
    <row r="123" spans="1:17" x14ac:dyDescent="0.2">
      <c r="A123" t="s">
        <v>1174</v>
      </c>
      <c r="B123" t="s">
        <v>516</v>
      </c>
      <c r="C123" s="5" t="s">
        <v>25</v>
      </c>
      <c r="D123" s="6">
        <v>36491</v>
      </c>
      <c r="E123">
        <v>1094</v>
      </c>
      <c r="F123" s="2">
        <v>8</v>
      </c>
      <c r="G123" s="2" t="str">
        <f>B123&amp;C123</f>
        <v>Joshua AZZOPARDI200m</v>
      </c>
      <c r="H123" s="2">
        <f>E123</f>
        <v>1094</v>
      </c>
      <c r="I123" s="138" cm="1">
        <f t="array" ref="I123">MAX(IF($G$3:$G$4000=$G123,$H$3:$H$4000))</f>
        <v>1094</v>
      </c>
      <c r="J123" s="2" t="str">
        <v>AUS</v>
      </c>
      <c r="K123" t="str">
        <v>Cedric DUBLER</v>
      </c>
      <c r="L123" s="96" t="str">
        <v>110mh</v>
      </c>
      <c r="M123" s="96">
        <v>34712</v>
      </c>
      <c r="N123" s="96" t="str">
        <f t="shared" si="4"/>
        <v>Cedric DUBLER110mh</v>
      </c>
      <c r="O123" s="2">
        <f t="shared" si="5"/>
        <v>1082</v>
      </c>
      <c r="P123" s="81">
        <f t="shared" si="6"/>
        <v>45</v>
      </c>
      <c r="Q123" s="81">
        <f t="shared" si="7"/>
        <v>4</v>
      </c>
    </row>
    <row r="124" spans="1:17" x14ac:dyDescent="0.2">
      <c r="A124" t="s">
        <v>1174</v>
      </c>
      <c r="B124" t="s">
        <v>559</v>
      </c>
      <c r="C124" s="5" t="s">
        <v>26</v>
      </c>
      <c r="D124" s="5">
        <v>34998</v>
      </c>
      <c r="E124">
        <v>1093</v>
      </c>
      <c r="F124" s="2">
        <v>93</v>
      </c>
      <c r="G124" s="2" t="str">
        <f>B124&amp;C124</f>
        <v>Connor DIFFEY400m</v>
      </c>
      <c r="H124" s="2">
        <f>E124</f>
        <v>1093</v>
      </c>
      <c r="I124" s="138" cm="1">
        <f t="array" ref="I124">MAX(IF($G$3:$G$4000=$G124,$H$3:$H$4000))</f>
        <v>1093</v>
      </c>
      <c r="J124" s="2" t="str">
        <v>AUS</v>
      </c>
      <c r="K124" t="str">
        <v>Alec DIAMOND</v>
      </c>
      <c r="L124" s="96" t="str">
        <v>long-jump</v>
      </c>
      <c r="M124" s="96">
        <v>35651</v>
      </c>
      <c r="N124" s="96" t="str">
        <f t="shared" si="4"/>
        <v>Alec DIAMONDlong-jump</v>
      </c>
      <c r="O124" s="2">
        <f t="shared" si="5"/>
        <v>1081</v>
      </c>
      <c r="P124" s="81">
        <f t="shared" si="6"/>
        <v>65</v>
      </c>
      <c r="Q124" s="81">
        <f t="shared" si="7"/>
        <v>9</v>
      </c>
    </row>
    <row r="125" spans="1:17" x14ac:dyDescent="0.2">
      <c r="A125" t="s">
        <v>1174</v>
      </c>
      <c r="B125" t="s">
        <v>678</v>
      </c>
      <c r="C125" s="5" t="s">
        <v>34</v>
      </c>
      <c r="D125" s="5">
        <v>34818</v>
      </c>
      <c r="E125">
        <v>1092</v>
      </c>
      <c r="F125" s="2">
        <v>2</v>
      </c>
      <c r="G125" s="2" t="str">
        <f>B125&amp;C125</f>
        <v>Matthew CLARKE3000msc</v>
      </c>
      <c r="H125" s="2">
        <f>E125</f>
        <v>1092</v>
      </c>
      <c r="I125" s="138" cm="1">
        <f t="array" ref="I125">MAX(IF($G$3:$G$4000=$G125,$H$3:$H$4000))</f>
        <v>1157</v>
      </c>
      <c r="J125" s="2" t="str">
        <v>AUS</v>
      </c>
      <c r="K125" t="str">
        <v>Sam MCENTEE</v>
      </c>
      <c r="L125" s="96" t="str">
        <v>5000m</v>
      </c>
      <c r="M125" s="96">
        <v>33637</v>
      </c>
      <c r="N125" s="96" t="str">
        <f t="shared" si="4"/>
        <v>Sam MCENTEE5000m</v>
      </c>
      <c r="O125" s="2">
        <f t="shared" si="5"/>
        <v>1080</v>
      </c>
      <c r="P125" s="81">
        <f t="shared" si="6"/>
        <v>104</v>
      </c>
      <c r="Q125" s="81">
        <f t="shared" si="7"/>
        <v>12</v>
      </c>
    </row>
    <row r="126" spans="1:17" x14ac:dyDescent="0.2">
      <c r="A126" t="s">
        <v>1174</v>
      </c>
      <c r="B126" t="s">
        <v>511</v>
      </c>
      <c r="C126" s="5" t="s">
        <v>2</v>
      </c>
      <c r="D126" s="5">
        <v>35187</v>
      </c>
      <c r="E126">
        <v>1092</v>
      </c>
      <c r="F126" s="2">
        <v>16</v>
      </c>
      <c r="G126" s="2" t="str">
        <f>B126&amp;C126</f>
        <v>Jake PENNY100m</v>
      </c>
      <c r="H126" s="2">
        <f>E126</f>
        <v>1092</v>
      </c>
      <c r="I126" s="138" cm="1">
        <f t="array" ref="I126">MAX(IF($G$3:$G$4000=$G126,$H$3:$H$4000))</f>
        <v>1128</v>
      </c>
      <c r="J126" s="2" t="str">
        <v>AUS</v>
      </c>
      <c r="K126" t="str">
        <v>Michael ROMANIN</v>
      </c>
      <c r="L126" s="96" t="str">
        <v>200m</v>
      </c>
      <c r="M126" s="96">
        <v>35423</v>
      </c>
      <c r="N126" s="96" t="str">
        <f t="shared" si="4"/>
        <v>Michael ROMANIN200m</v>
      </c>
      <c r="O126" s="2">
        <f t="shared" si="5"/>
        <v>1079</v>
      </c>
      <c r="P126" s="81">
        <f t="shared" si="6"/>
        <v>112</v>
      </c>
      <c r="Q126" s="81">
        <f t="shared" si="7"/>
        <v>11</v>
      </c>
    </row>
    <row r="127" spans="1:17" x14ac:dyDescent="0.2">
      <c r="A127" t="s">
        <v>1174</v>
      </c>
      <c r="B127" t="s">
        <v>723</v>
      </c>
      <c r="C127" s="5" t="s">
        <v>31</v>
      </c>
      <c r="D127" s="5">
        <v>35754</v>
      </c>
      <c r="E127">
        <v>1092</v>
      </c>
      <c r="F127" s="2">
        <v>40</v>
      </c>
      <c r="G127" s="2" t="str">
        <f>B127&amp;C127</f>
        <v>Jacob MCCORRY110mh</v>
      </c>
      <c r="H127" s="2">
        <f>E127</f>
        <v>1092</v>
      </c>
      <c r="I127" s="138" cm="1">
        <f t="array" ref="I127">MAX(IF($G$3:$G$4000=$G127,$H$3:$H$4000))</f>
        <v>1092</v>
      </c>
      <c r="J127" s="2" t="str">
        <v>AUS</v>
      </c>
      <c r="K127" t="str">
        <v>Andrew BUCHANAN</v>
      </c>
      <c r="L127" s="96" t="str">
        <v>10000m</v>
      </c>
      <c r="M127" s="96">
        <v>33338</v>
      </c>
      <c r="N127" s="96" t="str">
        <f t="shared" si="4"/>
        <v>Andrew BUCHANAN10000m</v>
      </c>
      <c r="O127" s="2">
        <f t="shared" si="5"/>
        <v>1078</v>
      </c>
      <c r="P127" s="81">
        <f t="shared" si="6"/>
        <v>104</v>
      </c>
      <c r="Q127" s="81">
        <f t="shared" si="7"/>
        <v>7</v>
      </c>
    </row>
    <row r="128" spans="1:17" x14ac:dyDescent="0.2">
      <c r="A128" t="s">
        <v>1174</v>
      </c>
      <c r="B128" t="s">
        <v>519</v>
      </c>
      <c r="C128" s="5" t="s">
        <v>26</v>
      </c>
      <c r="D128" s="5">
        <v>36598</v>
      </c>
      <c r="E128">
        <v>1092</v>
      </c>
      <c r="F128" s="2">
        <v>95</v>
      </c>
      <c r="G128" s="2" t="str">
        <f>B128&amp;C128</f>
        <v>Ashley MOLONEY400m</v>
      </c>
      <c r="H128" s="2">
        <f>E128</f>
        <v>1092</v>
      </c>
      <c r="I128" s="138" cm="1">
        <f t="array" ref="I128">MAX(IF($G$3:$G$4000=$G128,$H$3:$H$4000))</f>
        <v>1092</v>
      </c>
      <c r="J128" s="2" t="str">
        <v>AUS</v>
      </c>
      <c r="K128" t="str">
        <v>Ashley MOLONEY</v>
      </c>
      <c r="L128" s="96" t="str">
        <v>long-jump</v>
      </c>
      <c r="M128" s="96">
        <v>36598</v>
      </c>
      <c r="N128" s="96" t="str">
        <f t="shared" si="4"/>
        <v>Ashley MOLONEYlong-jump</v>
      </c>
      <c r="O128" s="2">
        <f t="shared" si="5"/>
        <v>1077</v>
      </c>
      <c r="P128" s="81">
        <f t="shared" si="6"/>
        <v>69</v>
      </c>
      <c r="Q128" s="81">
        <f t="shared" si="7"/>
        <v>10</v>
      </c>
    </row>
    <row r="129" spans="1:17" x14ac:dyDescent="0.2">
      <c r="A129" t="s">
        <v>1174</v>
      </c>
      <c r="B129" t="s">
        <v>560</v>
      </c>
      <c r="C129" s="5" t="s">
        <v>25</v>
      </c>
      <c r="D129" s="5">
        <v>33641</v>
      </c>
      <c r="E129">
        <v>1091</v>
      </c>
      <c r="F129" s="2">
        <v>97</v>
      </c>
      <c r="G129" s="2" t="str">
        <f>B129&amp;C129</f>
        <v>Alex BECK200m</v>
      </c>
      <c r="H129" s="2">
        <f>E129</f>
        <v>1091</v>
      </c>
      <c r="I129" s="138" cm="1">
        <f t="array" ref="I129">MAX(IF($G$3:$G$4000=$G129,$H$3:$H$4000))</f>
        <v>1091</v>
      </c>
      <c r="J129" s="2" t="str">
        <v>AUS</v>
      </c>
      <c r="K129" t="str">
        <v>Ayo ORE</v>
      </c>
      <c r="L129" s="96" t="str">
        <v>triple-jump</v>
      </c>
      <c r="M129" s="96">
        <v>35543</v>
      </c>
      <c r="N129" s="96" t="str">
        <f t="shared" si="4"/>
        <v>Ayo OREtriple-jump</v>
      </c>
      <c r="O129" s="2">
        <f t="shared" si="5"/>
        <v>1076</v>
      </c>
      <c r="P129" s="81">
        <f t="shared" si="6"/>
        <v>32</v>
      </c>
      <c r="Q129" s="81">
        <f t="shared" si="7"/>
        <v>4</v>
      </c>
    </row>
    <row r="130" spans="1:17" x14ac:dyDescent="0.2">
      <c r="A130" t="s">
        <v>1174</v>
      </c>
      <c r="B130" t="s">
        <v>521</v>
      </c>
      <c r="C130" s="5" t="s">
        <v>26</v>
      </c>
      <c r="D130" s="5">
        <v>37908</v>
      </c>
      <c r="E130">
        <v>1091</v>
      </c>
      <c r="F130" s="2">
        <v>98</v>
      </c>
      <c r="G130" s="2" t="str">
        <f>B130&amp;C130</f>
        <v>Aidan MURPHY400m</v>
      </c>
      <c r="H130" s="2">
        <f>E130</f>
        <v>1091</v>
      </c>
      <c r="I130" s="138" cm="1">
        <f t="array" ref="I130">MAX(IF($G$3:$G$4000=$G130,$H$3:$H$4000))</f>
        <v>1091</v>
      </c>
      <c r="J130" s="2" t="str">
        <v>AUS</v>
      </c>
      <c r="K130" t="str">
        <v>Jacob DESPARD</v>
      </c>
      <c r="L130" s="96" t="str">
        <v>200m</v>
      </c>
      <c r="M130" s="96">
        <v>35389</v>
      </c>
      <c r="N130" s="96" t="str">
        <f t="shared" si="4"/>
        <v>Jacob DESPARD200m</v>
      </c>
      <c r="O130" s="2">
        <f t="shared" si="5"/>
        <v>1076</v>
      </c>
      <c r="P130" s="81">
        <f t="shared" si="6"/>
        <v>113</v>
      </c>
      <c r="Q130" s="81">
        <f t="shared" si="7"/>
        <v>12</v>
      </c>
    </row>
    <row r="131" spans="1:17" x14ac:dyDescent="0.2">
      <c r="A131" t="s">
        <v>1174</v>
      </c>
      <c r="B131" t="s">
        <v>768</v>
      </c>
      <c r="C131" t="s">
        <v>35</v>
      </c>
      <c r="D131" s="5">
        <v>36628</v>
      </c>
      <c r="E131">
        <v>1090</v>
      </c>
      <c r="F131" s="2">
        <v>27</v>
      </c>
      <c r="G131" s="2" t="str">
        <f>B131&amp;C131</f>
        <v>Simioluwa THOMSEN-AJAYIhigh-jump</v>
      </c>
      <c r="H131" s="2">
        <f>E131</f>
        <v>1090</v>
      </c>
      <c r="I131" s="138" cm="1">
        <f t="array" ref="I131">MAX(IF($G$3:$G$4000=$G131,$H$3:$H$4000))</f>
        <v>1090</v>
      </c>
      <c r="J131" s="2" t="str">
        <v>AUS</v>
      </c>
      <c r="K131" t="str">
        <v>Tom WILLEMS</v>
      </c>
      <c r="L131" s="96" t="str">
        <v>400m</v>
      </c>
      <c r="M131" s="96">
        <v>36818</v>
      </c>
      <c r="N131" s="96" t="str">
        <f t="shared" si="4"/>
        <v>Tom WILLEMS400m</v>
      </c>
      <c r="O131" s="2">
        <f t="shared" si="5"/>
        <v>1075</v>
      </c>
      <c r="P131" s="81">
        <f t="shared" si="6"/>
        <v>113</v>
      </c>
      <c r="Q131" s="81">
        <f t="shared" si="7"/>
        <v>8</v>
      </c>
    </row>
    <row r="132" spans="1:17" x14ac:dyDescent="0.2">
      <c r="A132" t="s">
        <v>1174</v>
      </c>
      <c r="B132" t="s">
        <v>653</v>
      </c>
      <c r="C132" s="5" t="s">
        <v>29</v>
      </c>
      <c r="D132" s="5">
        <v>32989</v>
      </c>
      <c r="E132">
        <v>1090</v>
      </c>
      <c r="F132" s="2">
        <v>88</v>
      </c>
      <c r="G132" s="2" t="str">
        <f>B132&amp;C132</f>
        <v>Ryan GREGSON5000m</v>
      </c>
      <c r="H132" s="2">
        <f>E132</f>
        <v>1090</v>
      </c>
      <c r="I132" s="138" cm="1">
        <f t="array" ref="I132">MAX(IF($G$3:$G$4000=$G132,$H$3:$H$4000))</f>
        <v>1090</v>
      </c>
      <c r="J132" s="2" t="str">
        <v>AUS</v>
      </c>
      <c r="K132" t="str">
        <v>Zachary NUNIS</v>
      </c>
      <c r="L132" s="96" t="str">
        <v>long-jump</v>
      </c>
      <c r="M132" s="96">
        <v>36468</v>
      </c>
      <c r="N132" s="96" t="str">
        <f t="shared" ref="N132:N195" si="8">K132&amp;L132</f>
        <v>Zachary NUNISlong-jump</v>
      </c>
      <c r="O132" s="2">
        <f t="shared" ref="O132:O195" si="9">VLOOKUP(K132&amp;L132,$G$3:$H$3563,2,FALSE)</f>
        <v>1075</v>
      </c>
      <c r="P132" s="81">
        <f t="shared" ref="P132:P195" si="10">COUNTIFS($L$3:$L$3119,L132,$O$3:$O$3119,"&gt;"&amp;O132)+1</f>
        <v>72</v>
      </c>
      <c r="Q132" s="81">
        <f t="shared" ref="Q132:Q195" si="11">IFERROR(IF(J132="AUS",COUNTIFS($J$3:$J$3119,"AUS",$L$3:$L$3119,L132,$O$3:$O$3119,"&gt;"&amp;O132)+1,""),"")</f>
        <v>11</v>
      </c>
    </row>
    <row r="133" spans="1:17" x14ac:dyDescent="0.2">
      <c r="A133" t="s">
        <v>1174</v>
      </c>
      <c r="B133" t="s">
        <v>512</v>
      </c>
      <c r="C133" s="5" t="s">
        <v>25</v>
      </c>
      <c r="D133" s="5">
        <v>36725</v>
      </c>
      <c r="E133">
        <v>1090</v>
      </c>
      <c r="F133" s="2">
        <v>10</v>
      </c>
      <c r="G133" s="2" t="str">
        <f>B133&amp;C133</f>
        <v>Jake DORAN200m</v>
      </c>
      <c r="H133" s="2">
        <f>E133</f>
        <v>1090</v>
      </c>
      <c r="I133" s="138" cm="1">
        <f t="array" ref="I133">MAX(IF($G$3:$G$4000=$G133,$H$3:$H$4000))</f>
        <v>1090</v>
      </c>
      <c r="J133" s="2" t="str">
        <v>AUS</v>
      </c>
      <c r="K133" t="str">
        <v>Jack BRUCE</v>
      </c>
      <c r="L133" s="96" t="str">
        <v>5000m</v>
      </c>
      <c r="M133" s="96">
        <v>34577</v>
      </c>
      <c r="N133" s="96" t="str">
        <f t="shared" si="8"/>
        <v>Jack BRUCE5000m</v>
      </c>
      <c r="O133" s="2">
        <f t="shared" si="9"/>
        <v>1075</v>
      </c>
      <c r="P133" s="81">
        <f t="shared" si="10"/>
        <v>105</v>
      </c>
      <c r="Q133" s="81">
        <f t="shared" si="11"/>
        <v>13</v>
      </c>
    </row>
    <row r="134" spans="1:17" x14ac:dyDescent="0.2">
      <c r="A134" t="s">
        <v>1174</v>
      </c>
      <c r="B134" t="s">
        <v>521</v>
      </c>
      <c r="C134" s="5" t="s">
        <v>2</v>
      </c>
      <c r="D134" s="5">
        <v>37908</v>
      </c>
      <c r="E134">
        <v>1089</v>
      </c>
      <c r="F134" s="2">
        <v>17</v>
      </c>
      <c r="G134" s="2" t="str">
        <f>B134&amp;C134</f>
        <v>Aidan MURPHY100m</v>
      </c>
      <c r="H134" s="2">
        <f>E134</f>
        <v>1089</v>
      </c>
      <c r="I134" s="138" cm="1">
        <f t="array" ref="I134">MAX(IF($G$3:$G$4000=$G134,$H$3:$H$4000))</f>
        <v>1089</v>
      </c>
      <c r="J134" s="2" t="str">
        <v>AUS</v>
      </c>
      <c r="K134" t="str">
        <v>Dalton DI MEDIO</v>
      </c>
      <c r="L134" s="96" t="str">
        <v>pole-vault</v>
      </c>
      <c r="M134" s="96">
        <v>36832</v>
      </c>
      <c r="N134" s="96" t="str">
        <f t="shared" si="8"/>
        <v>Dalton DI MEDIOpole-vault</v>
      </c>
      <c r="O134" s="2">
        <f t="shared" si="9"/>
        <v>1075</v>
      </c>
      <c r="P134" s="81">
        <f t="shared" si="10"/>
        <v>8</v>
      </c>
      <c r="Q134" s="81">
        <f t="shared" si="11"/>
        <v>4</v>
      </c>
    </row>
    <row r="135" spans="1:17" x14ac:dyDescent="0.2">
      <c r="A135" t="s">
        <v>1174</v>
      </c>
      <c r="B135" t="s">
        <v>591</v>
      </c>
      <c r="C135" s="5" t="s">
        <v>33</v>
      </c>
      <c r="D135" s="5">
        <v>35845</v>
      </c>
      <c r="E135">
        <v>1089</v>
      </c>
      <c r="F135" s="2">
        <v>6</v>
      </c>
      <c r="G135" s="2" t="str">
        <f>B135&amp;C135</f>
        <v>Conor FRY400mh</v>
      </c>
      <c r="H135" s="2">
        <f>E135</f>
        <v>1089</v>
      </c>
      <c r="I135" s="138" cm="1">
        <f t="array" ref="I135">MAX(IF($G$3:$G$4000=$G135,$H$3:$H$4000))</f>
        <v>1089</v>
      </c>
      <c r="J135" s="2" t="str">
        <v>AUS</v>
      </c>
      <c r="K135" t="str">
        <v>Dylan STENSON</v>
      </c>
      <c r="L135" s="96" t="str">
        <v>800m</v>
      </c>
      <c r="M135" s="96">
        <v>32416</v>
      </c>
      <c r="N135" s="96" t="str">
        <f t="shared" si="8"/>
        <v>Dylan STENSON800m</v>
      </c>
      <c r="O135" s="2">
        <f t="shared" si="9"/>
        <v>1073</v>
      </c>
      <c r="P135" s="81">
        <f t="shared" si="10"/>
        <v>111</v>
      </c>
      <c r="Q135" s="81">
        <f t="shared" si="11"/>
        <v>9</v>
      </c>
    </row>
    <row r="136" spans="1:17" x14ac:dyDescent="0.2">
      <c r="A136" t="s">
        <v>1174</v>
      </c>
      <c r="B136" t="s">
        <v>524</v>
      </c>
      <c r="C136" s="5" t="s">
        <v>2</v>
      </c>
      <c r="D136" s="5">
        <v>36566</v>
      </c>
      <c r="E136">
        <v>1089</v>
      </c>
      <c r="F136" s="2">
        <v>17</v>
      </c>
      <c r="G136" s="2" t="str">
        <f>B136&amp;C136</f>
        <v>Christopher IUS100m</v>
      </c>
      <c r="H136" s="2">
        <f>E136</f>
        <v>1089</v>
      </c>
      <c r="I136" s="138" cm="1">
        <f t="array" ref="I136">MAX(IF($G$3:$G$4000=$G136,$H$3:$H$4000))</f>
        <v>1089</v>
      </c>
      <c r="J136" s="2" t="str">
        <v>AUS</v>
      </c>
      <c r="K136" t="str">
        <v>Tomas PALFREY</v>
      </c>
      <c r="L136" s="96" t="str">
        <v>800m</v>
      </c>
      <c r="M136" s="96">
        <v>37660</v>
      </c>
      <c r="N136" s="96" t="str">
        <f t="shared" si="8"/>
        <v>Tomas PALFREY800m</v>
      </c>
      <c r="O136" s="2">
        <f t="shared" si="9"/>
        <v>1073</v>
      </c>
      <c r="P136" s="81">
        <f t="shared" si="10"/>
        <v>111</v>
      </c>
      <c r="Q136" s="81">
        <f t="shared" si="11"/>
        <v>9</v>
      </c>
    </row>
    <row r="137" spans="1:17" x14ac:dyDescent="0.2">
      <c r="A137" t="s">
        <v>1174</v>
      </c>
      <c r="B137" t="s">
        <v>559</v>
      </c>
      <c r="C137" s="5" t="s">
        <v>25</v>
      </c>
      <c r="D137" s="5">
        <v>34998</v>
      </c>
      <c r="E137">
        <v>1088</v>
      </c>
      <c r="F137" s="2">
        <v>12</v>
      </c>
      <c r="G137" s="2" t="str">
        <f>B137&amp;C137</f>
        <v>Connor DIFFEY200m</v>
      </c>
      <c r="H137" s="2">
        <f>E137</f>
        <v>1088</v>
      </c>
      <c r="I137" s="138" cm="1">
        <f t="array" ref="I137">MAX(IF($G$3:$G$4000=$G137,$H$3:$H$4000))</f>
        <v>1109</v>
      </c>
      <c r="J137" s="2" t="str">
        <v>AUS</v>
      </c>
      <c r="K137" t="str">
        <v>Sam HURWOOD</v>
      </c>
      <c r="L137" s="96" t="str">
        <v>110mh</v>
      </c>
      <c r="M137" s="96">
        <v>36957</v>
      </c>
      <c r="N137" s="96" t="str">
        <f t="shared" si="8"/>
        <v>Sam HURWOOD110mh</v>
      </c>
      <c r="O137" s="2">
        <f t="shared" si="9"/>
        <v>1073</v>
      </c>
      <c r="P137" s="81">
        <f t="shared" si="10"/>
        <v>49</v>
      </c>
      <c r="Q137" s="81">
        <f t="shared" si="11"/>
        <v>5</v>
      </c>
    </row>
    <row r="138" spans="1:17" x14ac:dyDescent="0.2">
      <c r="A138" t="s">
        <v>1174</v>
      </c>
      <c r="B138" t="s">
        <v>556</v>
      </c>
      <c r="C138" s="5" t="s">
        <v>25</v>
      </c>
      <c r="D138" s="5">
        <v>36678</v>
      </c>
      <c r="E138">
        <v>1088</v>
      </c>
      <c r="F138" s="2">
        <v>11</v>
      </c>
      <c r="G138" s="2" t="str">
        <f>B138&amp;C138</f>
        <v>Michael HANNA200m</v>
      </c>
      <c r="H138" s="2">
        <f>E138</f>
        <v>1088</v>
      </c>
      <c r="I138" s="138" cm="1">
        <f t="array" ref="I138">MAX(IF($G$3:$G$4000=$G138,$H$3:$H$4000))</f>
        <v>1088</v>
      </c>
      <c r="J138" s="2" t="str">
        <v>AUS</v>
      </c>
      <c r="K138" t="str">
        <v>Angus PROUDFOOT</v>
      </c>
      <c r="L138" s="96" t="str">
        <v>400mh</v>
      </c>
      <c r="M138" s="96">
        <v>35856</v>
      </c>
      <c r="N138" s="96" t="str">
        <f t="shared" si="8"/>
        <v>Angus PROUDFOOT400mh</v>
      </c>
      <c r="O138" s="2">
        <f t="shared" si="9"/>
        <v>1071</v>
      </c>
      <c r="P138" s="81">
        <f t="shared" si="10"/>
        <v>62</v>
      </c>
      <c r="Q138" s="81">
        <f t="shared" si="11"/>
        <v>3</v>
      </c>
    </row>
    <row r="139" spans="1:17" x14ac:dyDescent="0.2">
      <c r="A139" t="s">
        <v>1174</v>
      </c>
      <c r="B139" t="s">
        <v>549</v>
      </c>
      <c r="C139" s="5" t="s">
        <v>37</v>
      </c>
      <c r="D139" s="5">
        <v>37033</v>
      </c>
      <c r="E139">
        <v>1088</v>
      </c>
      <c r="F139" s="2">
        <v>10</v>
      </c>
      <c r="G139" s="2" t="str">
        <f>B139&amp;C139</f>
        <v>Sam TAYLORlong-jump</v>
      </c>
      <c r="H139" s="2">
        <f>E139</f>
        <v>1088</v>
      </c>
      <c r="I139" s="138" cm="1">
        <f t="array" ref="I139">MAX(IF($G$3:$G$4000=$G139,$H$3:$H$4000))</f>
        <v>1088</v>
      </c>
      <c r="J139" s="2" t="str">
        <v>AUS</v>
      </c>
      <c r="K139" t="str">
        <v>Joshua ATKINSON</v>
      </c>
      <c r="L139" s="96" t="str">
        <v>400m</v>
      </c>
      <c r="M139" s="96">
        <v>37766</v>
      </c>
      <c r="N139" s="96" t="str">
        <f t="shared" si="8"/>
        <v>Joshua ATKINSON400m</v>
      </c>
      <c r="O139" s="2">
        <f t="shared" si="9"/>
        <v>1071</v>
      </c>
      <c r="P139" s="81">
        <f t="shared" si="10"/>
        <v>116</v>
      </c>
      <c r="Q139" s="81">
        <f t="shared" si="11"/>
        <v>9</v>
      </c>
    </row>
    <row r="140" spans="1:17" x14ac:dyDescent="0.2">
      <c r="A140" t="s">
        <v>1174</v>
      </c>
      <c r="B140" t="s">
        <v>758</v>
      </c>
      <c r="C140" s="5" t="s">
        <v>38</v>
      </c>
      <c r="D140" s="5">
        <v>35623</v>
      </c>
      <c r="E140">
        <v>1088</v>
      </c>
      <c r="F140" s="2">
        <v>24</v>
      </c>
      <c r="G140" s="2" t="str">
        <f>B140&amp;C140</f>
        <v>Shemaiah JAMEStriple-jump</v>
      </c>
      <c r="H140" s="2">
        <f>E140</f>
        <v>1088</v>
      </c>
      <c r="I140" s="138" cm="1">
        <f t="array" ref="I140">MAX(IF($G$3:$G$4000=$G140,$H$3:$H$4000))</f>
        <v>1088</v>
      </c>
      <c r="J140" s="2" t="str">
        <v>AUS</v>
      </c>
      <c r="K140" t="str">
        <v>Joel TOBIN-WHITE</v>
      </c>
      <c r="L140" s="96" t="str">
        <v>5000m</v>
      </c>
      <c r="M140" s="96">
        <v>34395</v>
      </c>
      <c r="N140" s="96" t="str">
        <f t="shared" si="8"/>
        <v>Joel TOBIN-WHITE5000m</v>
      </c>
      <c r="O140" s="2">
        <f t="shared" si="9"/>
        <v>1071</v>
      </c>
      <c r="P140" s="81">
        <f t="shared" si="10"/>
        <v>106</v>
      </c>
      <c r="Q140" s="81">
        <f t="shared" si="11"/>
        <v>14</v>
      </c>
    </row>
    <row r="141" spans="1:17" x14ac:dyDescent="0.2">
      <c r="A141" t="s">
        <v>1174</v>
      </c>
      <c r="B141" t="s">
        <v>723</v>
      </c>
      <c r="C141" s="5" t="s">
        <v>31</v>
      </c>
      <c r="D141" s="5">
        <v>35754</v>
      </c>
      <c r="E141">
        <v>1086</v>
      </c>
      <c r="F141" s="2">
        <v>4</v>
      </c>
      <c r="G141" s="2" t="str">
        <f>B141&amp;C141</f>
        <v>Jacob MCCORRY110mh</v>
      </c>
      <c r="H141" s="2">
        <f>E141</f>
        <v>1086</v>
      </c>
      <c r="I141" s="138" cm="1">
        <f t="array" ref="I141">MAX(IF($G$3:$G$4000=$G141,$H$3:$H$4000))</f>
        <v>1092</v>
      </c>
      <c r="J141" s="2" t="str">
        <v>AUS</v>
      </c>
      <c r="K141" t="str">
        <v>Jeremy ANDREWS</v>
      </c>
      <c r="L141" s="96" t="str">
        <v>long-jump</v>
      </c>
      <c r="M141" s="96">
        <v>33911</v>
      </c>
      <c r="N141" s="96" t="str">
        <f t="shared" si="8"/>
        <v>Jeremy ANDREWSlong-jump</v>
      </c>
      <c r="O141" s="2">
        <f t="shared" si="9"/>
        <v>1071</v>
      </c>
      <c r="P141" s="81">
        <f t="shared" si="10"/>
        <v>75</v>
      </c>
      <c r="Q141" s="81">
        <f t="shared" si="11"/>
        <v>12</v>
      </c>
    </row>
    <row r="142" spans="1:17" x14ac:dyDescent="0.2">
      <c r="A142" t="s">
        <v>1174</v>
      </c>
      <c r="B142" t="s">
        <v>614</v>
      </c>
      <c r="C142" t="s">
        <v>27</v>
      </c>
      <c r="D142" s="5">
        <v>38240</v>
      </c>
      <c r="E142">
        <v>1086</v>
      </c>
      <c r="F142" s="2">
        <v>95</v>
      </c>
      <c r="G142" s="2" t="str">
        <f>B142&amp;C142</f>
        <v>Charlie JEFFRESON800m</v>
      </c>
      <c r="H142" s="2">
        <f>E142</f>
        <v>1086</v>
      </c>
      <c r="I142" s="138" cm="1">
        <f t="array" ref="I142">MAX(IF($G$3:$G$4000=$G142,$H$3:$H$4000))</f>
        <v>1096</v>
      </c>
      <c r="J142" s="2" t="str">
        <v>AUS</v>
      </c>
      <c r="K142" t="str">
        <v>Mark FOKAS</v>
      </c>
      <c r="L142" s="96" t="str">
        <v>400mh</v>
      </c>
      <c r="M142" s="96">
        <v>37029</v>
      </c>
      <c r="N142" s="96" t="str">
        <f t="shared" si="8"/>
        <v>Mark FOKAS400mh</v>
      </c>
      <c r="O142" s="2">
        <f t="shared" si="9"/>
        <v>1071</v>
      </c>
      <c r="P142" s="81">
        <f t="shared" si="10"/>
        <v>62</v>
      </c>
      <c r="Q142" s="81">
        <f t="shared" si="11"/>
        <v>3</v>
      </c>
    </row>
    <row r="143" spans="1:17" x14ac:dyDescent="0.2">
      <c r="A143" t="s">
        <v>1174</v>
      </c>
      <c r="B143" t="s">
        <v>708</v>
      </c>
      <c r="C143" t="s">
        <v>29</v>
      </c>
      <c r="D143" s="5">
        <v>35052</v>
      </c>
      <c r="E143">
        <v>1086</v>
      </c>
      <c r="F143" s="2">
        <v>93</v>
      </c>
      <c r="G143" s="2" t="str">
        <f>B143&amp;C143</f>
        <v>Jack RAYNER5000m</v>
      </c>
      <c r="H143" s="2">
        <f>E143</f>
        <v>1086</v>
      </c>
      <c r="I143" s="138" cm="1">
        <f t="array" ref="I143">MAX(IF($G$3:$G$4000=$G143,$H$3:$H$4000))</f>
        <v>1086</v>
      </c>
      <c r="J143" s="2" t="str">
        <v>AUS</v>
      </c>
      <c r="K143" t="str">
        <v>Isaac HEYNE</v>
      </c>
      <c r="L143" s="96" t="str">
        <v>5000m</v>
      </c>
      <c r="M143" s="96">
        <v>36549</v>
      </c>
      <c r="N143" s="96" t="str">
        <f t="shared" si="8"/>
        <v>Isaac HEYNE5000m</v>
      </c>
      <c r="O143" s="2">
        <f t="shared" si="9"/>
        <v>1070</v>
      </c>
      <c r="P143" s="81">
        <f t="shared" si="10"/>
        <v>107</v>
      </c>
      <c r="Q143" s="81">
        <f t="shared" si="11"/>
        <v>15</v>
      </c>
    </row>
    <row r="144" spans="1:17" x14ac:dyDescent="0.2">
      <c r="A144" t="s">
        <v>1174</v>
      </c>
      <c r="B144" t="s">
        <v>517</v>
      </c>
      <c r="C144" t="s">
        <v>2</v>
      </c>
      <c r="D144" s="5">
        <v>34035</v>
      </c>
      <c r="E144">
        <v>1085</v>
      </c>
      <c r="F144" s="2">
        <v>19</v>
      </c>
      <c r="G144" s="2" t="str">
        <f>B144&amp;C144</f>
        <v>Alex HARTMANN100m</v>
      </c>
      <c r="H144" s="2">
        <f>E144</f>
        <v>1085</v>
      </c>
      <c r="I144" s="138" cm="1">
        <f t="array" ref="I144">MAX(IF($G$3:$G$4000=$G144,$H$3:$H$4000))</f>
        <v>1085</v>
      </c>
      <c r="J144" s="2" t="str">
        <v>AUS</v>
      </c>
      <c r="K144" t="str">
        <v>Jai GORDON</v>
      </c>
      <c r="L144" s="96" t="str">
        <v>100m</v>
      </c>
      <c r="M144" s="96">
        <v>37759</v>
      </c>
      <c r="N144" s="96" t="str">
        <f t="shared" si="8"/>
        <v>Jai GORDON100m</v>
      </c>
      <c r="O144" s="2">
        <f t="shared" si="9"/>
        <v>1070</v>
      </c>
      <c r="P144" s="81">
        <f t="shared" si="10"/>
        <v>119</v>
      </c>
      <c r="Q144" s="81">
        <f t="shared" si="11"/>
        <v>12</v>
      </c>
    </row>
    <row r="145" spans="1:17" x14ac:dyDescent="0.2">
      <c r="A145" t="s">
        <v>1174</v>
      </c>
      <c r="B145" t="s">
        <v>612</v>
      </c>
      <c r="C145" t="s">
        <v>27</v>
      </c>
      <c r="D145" s="5">
        <v>36386</v>
      </c>
      <c r="E145">
        <v>1085</v>
      </c>
      <c r="F145" s="2">
        <v>98</v>
      </c>
      <c r="G145" s="2" t="str">
        <f>B145&amp;C145</f>
        <v>Lachlan RAPER800m</v>
      </c>
      <c r="H145" s="2">
        <f>E145</f>
        <v>1085</v>
      </c>
      <c r="I145" s="138" cm="1">
        <f t="array" ref="I145">MAX(IF($G$3:$G$4000=$G145,$H$3:$H$4000))</f>
        <v>1085</v>
      </c>
      <c r="J145" s="2" t="str">
        <v>AUS</v>
      </c>
      <c r="K145" t="str">
        <v>Dhruv RODRIGUES-CHICO</v>
      </c>
      <c r="L145" s="96" t="str">
        <v>100m</v>
      </c>
      <c r="M145" s="96">
        <v>36109</v>
      </c>
      <c r="N145" s="96" t="str">
        <f t="shared" si="8"/>
        <v>Dhruv RODRIGUES-CHICO100m</v>
      </c>
      <c r="O145" s="2">
        <f t="shared" si="9"/>
        <v>1069</v>
      </c>
      <c r="P145" s="81">
        <f t="shared" si="10"/>
        <v>120</v>
      </c>
      <c r="Q145" s="81">
        <f t="shared" si="11"/>
        <v>13</v>
      </c>
    </row>
    <row r="146" spans="1:17" x14ac:dyDescent="0.2">
      <c r="A146" t="s">
        <v>1174</v>
      </c>
      <c r="B146" t="s">
        <v>1124</v>
      </c>
      <c r="C146" s="5" t="s">
        <v>81</v>
      </c>
      <c r="D146" s="5">
        <v>37578</v>
      </c>
      <c r="E146">
        <v>1085</v>
      </c>
      <c r="F146" s="2">
        <v>5</v>
      </c>
      <c r="G146" s="2" t="str">
        <f>B146&amp;C146</f>
        <v>Will THOMPSON20km-race-walking</v>
      </c>
      <c r="H146" s="2">
        <f>E146</f>
        <v>1085</v>
      </c>
      <c r="I146" s="138" cm="1">
        <f t="array" ref="I146">MAX(IF($G$3:$G$4000=$G146,$H$3:$H$4000))</f>
        <v>1085</v>
      </c>
      <c r="J146" s="2" t="str">
        <v>AUS</v>
      </c>
      <c r="K146" t="str">
        <v>Liam ADCOCK</v>
      </c>
      <c r="L146" s="96" t="str">
        <v>long-jump</v>
      </c>
      <c r="M146" s="96">
        <v>35237</v>
      </c>
      <c r="N146" s="96" t="str">
        <f t="shared" si="8"/>
        <v>Liam ADCOCKlong-jump</v>
      </c>
      <c r="O146" s="2">
        <f t="shared" si="9"/>
        <v>1068</v>
      </c>
      <c r="P146" s="81">
        <f t="shared" si="10"/>
        <v>78</v>
      </c>
      <c r="Q146" s="81">
        <f t="shared" si="11"/>
        <v>13</v>
      </c>
    </row>
    <row r="147" spans="1:17" x14ac:dyDescent="0.2">
      <c r="A147" t="s">
        <v>1174</v>
      </c>
      <c r="B147" t="s">
        <v>757</v>
      </c>
      <c r="C147" s="5" t="s">
        <v>38</v>
      </c>
      <c r="D147" s="5">
        <v>35585</v>
      </c>
      <c r="E147">
        <v>1084</v>
      </c>
      <c r="F147" s="2">
        <v>3</v>
      </c>
      <c r="G147" s="2" t="str">
        <f>B147&amp;C147</f>
        <v>Julian KONLEtriple-jump</v>
      </c>
      <c r="H147" s="2">
        <f>E147</f>
        <v>1084</v>
      </c>
      <c r="I147" s="138" cm="1">
        <f t="array" ref="I147">MAX(IF($G$3:$G$4000=$G147,$H$3:$H$4000))</f>
        <v>1103</v>
      </c>
      <c r="J147" s="2" t="str">
        <v>AUS</v>
      </c>
      <c r="K147" t="str">
        <v>Zak PATTERSON</v>
      </c>
      <c r="L147" s="96" t="str">
        <v>5000m</v>
      </c>
      <c r="M147" s="96">
        <v>34848</v>
      </c>
      <c r="N147" s="96" t="str">
        <f t="shared" si="8"/>
        <v>Zak PATTERSON5000m</v>
      </c>
      <c r="O147" s="2">
        <f t="shared" si="9"/>
        <v>1066</v>
      </c>
      <c r="P147" s="81">
        <f t="shared" si="10"/>
        <v>108</v>
      </c>
      <c r="Q147" s="81">
        <f t="shared" si="11"/>
        <v>16</v>
      </c>
    </row>
    <row r="148" spans="1:17" x14ac:dyDescent="0.2">
      <c r="A148" t="s">
        <v>1174</v>
      </c>
      <c r="B148" t="s">
        <v>759</v>
      </c>
      <c r="C148" s="5" t="s">
        <v>38</v>
      </c>
      <c r="D148" s="5">
        <v>37186</v>
      </c>
      <c r="E148">
        <v>1083</v>
      </c>
      <c r="F148" s="2">
        <v>25</v>
      </c>
      <c r="G148" s="2" t="str">
        <f>B148&amp;C148</f>
        <v>Connor MURPHYtriple-jump</v>
      </c>
      <c r="H148" s="2">
        <f>E148</f>
        <v>1083</v>
      </c>
      <c r="I148" s="138" cm="1">
        <f t="array" ref="I148">MAX(IF($G$3:$G$4000=$G148,$H$3:$H$4000))</f>
        <v>1083</v>
      </c>
      <c r="J148" s="2" t="str">
        <v>AUS</v>
      </c>
      <c r="K148" t="str">
        <v>William FREYER</v>
      </c>
      <c r="L148" s="96" t="str">
        <v>long-jump</v>
      </c>
      <c r="M148" s="96">
        <v>36459</v>
      </c>
      <c r="N148" s="96" t="str">
        <f t="shared" si="8"/>
        <v>William FREYERlong-jump</v>
      </c>
      <c r="O148" s="2">
        <f t="shared" si="9"/>
        <v>1065</v>
      </c>
      <c r="P148" s="81">
        <f t="shared" si="10"/>
        <v>81</v>
      </c>
      <c r="Q148" s="81">
        <f t="shared" si="11"/>
        <v>14</v>
      </c>
    </row>
    <row r="149" spans="1:17" x14ac:dyDescent="0.2">
      <c r="A149" t="s">
        <v>1174</v>
      </c>
      <c r="B149" t="s">
        <v>724</v>
      </c>
      <c r="C149" s="5" t="s">
        <v>31</v>
      </c>
      <c r="D149" s="5">
        <v>34712</v>
      </c>
      <c r="E149">
        <v>1082</v>
      </c>
      <c r="F149" s="2">
        <v>5</v>
      </c>
      <c r="G149" s="2" t="str">
        <f>B149&amp;C149</f>
        <v>Cedric DUBLER110mh</v>
      </c>
      <c r="H149" s="2">
        <f>E149</f>
        <v>1082</v>
      </c>
      <c r="I149" s="138" cm="1">
        <f t="array" ref="I149">MAX(IF($G$3:$G$4000=$G149,$H$3:$H$4000))</f>
        <v>1082</v>
      </c>
      <c r="J149" s="2" t="str">
        <v>AUS</v>
      </c>
      <c r="K149" t="str">
        <v>Max STEVENS</v>
      </c>
      <c r="L149" s="96" t="str">
        <v>3000msc</v>
      </c>
      <c r="M149" s="96">
        <v>34654</v>
      </c>
      <c r="N149" s="96" t="str">
        <f t="shared" si="8"/>
        <v>Max STEVENS3000msc</v>
      </c>
      <c r="O149" s="2">
        <f t="shared" si="9"/>
        <v>1064</v>
      </c>
      <c r="P149" s="81">
        <f t="shared" si="10"/>
        <v>58</v>
      </c>
      <c r="Q149" s="81">
        <f t="shared" si="11"/>
        <v>6</v>
      </c>
    </row>
    <row r="150" spans="1:17" x14ac:dyDescent="0.2">
      <c r="A150" t="s">
        <v>1174</v>
      </c>
      <c r="B150" t="s">
        <v>737</v>
      </c>
      <c r="C150" s="5" t="s">
        <v>37</v>
      </c>
      <c r="D150" s="5">
        <v>36529</v>
      </c>
      <c r="E150">
        <v>1081</v>
      </c>
      <c r="F150" s="2">
        <v>12</v>
      </c>
      <c r="G150" s="2" t="str">
        <f>B150&amp;C150</f>
        <v>Zane BRANCOlong-jump</v>
      </c>
      <c r="H150" s="2">
        <f>E150</f>
        <v>1081</v>
      </c>
      <c r="I150" s="138" cm="1">
        <f t="array" ref="I150">MAX(IF($G$3:$G$4000=$G150,$H$3:$H$4000))</f>
        <v>1103</v>
      </c>
      <c r="J150" s="2" t="str">
        <v>AUS</v>
      </c>
      <c r="K150" t="str">
        <v>Mitchell BAKER</v>
      </c>
      <c r="L150" s="96" t="str">
        <v>20km-race-walking</v>
      </c>
      <c r="M150" s="96">
        <v>37078</v>
      </c>
      <c r="N150" s="96" t="str">
        <f t="shared" si="8"/>
        <v>Mitchell BAKER20km-race-walking</v>
      </c>
      <c r="O150" s="2">
        <f t="shared" si="9"/>
        <v>1064</v>
      </c>
      <c r="P150" s="81">
        <f t="shared" si="10"/>
        <v>12</v>
      </c>
      <c r="Q150" s="81">
        <f t="shared" si="11"/>
        <v>5</v>
      </c>
    </row>
    <row r="151" spans="1:17" x14ac:dyDescent="0.2">
      <c r="A151" t="s">
        <v>1174</v>
      </c>
      <c r="B151" t="s">
        <v>727</v>
      </c>
      <c r="C151" s="5" t="s">
        <v>37</v>
      </c>
      <c r="D151" s="5">
        <v>35651</v>
      </c>
      <c r="E151">
        <v>1081</v>
      </c>
      <c r="F151" s="2">
        <v>60</v>
      </c>
      <c r="G151" s="2" t="str">
        <f>B151&amp;C151</f>
        <v>Alec DIAMONDlong-jump</v>
      </c>
      <c r="H151" s="2">
        <f>E151</f>
        <v>1081</v>
      </c>
      <c r="I151" s="138" cm="1">
        <f t="array" ref="I151">MAX(IF($G$3:$G$4000=$G151,$H$3:$H$4000))</f>
        <v>1081</v>
      </c>
      <c r="J151" s="2" t="str">
        <v>AUS</v>
      </c>
      <c r="K151" t="str">
        <v>Dhruv RODRIGUES-CHICO</v>
      </c>
      <c r="L151" s="96" t="str">
        <v>200m</v>
      </c>
      <c r="M151" s="96">
        <v>36109</v>
      </c>
      <c r="N151" s="96" t="str">
        <f t="shared" si="8"/>
        <v>Dhruv RODRIGUES-CHICO200m</v>
      </c>
      <c r="O151" s="2">
        <f t="shared" si="9"/>
        <v>1063</v>
      </c>
      <c r="P151" s="81">
        <f t="shared" si="10"/>
        <v>115</v>
      </c>
      <c r="Q151" s="81">
        <f t="shared" si="11"/>
        <v>13</v>
      </c>
    </row>
    <row r="152" spans="1:17" x14ac:dyDescent="0.2">
      <c r="A152" t="s">
        <v>1174</v>
      </c>
      <c r="B152" t="s">
        <v>611</v>
      </c>
      <c r="C152" s="5" t="s">
        <v>27</v>
      </c>
      <c r="D152" s="5">
        <v>35944</v>
      </c>
      <c r="E152">
        <v>1080</v>
      </c>
      <c r="F152" s="2">
        <v>27</v>
      </c>
      <c r="G152" s="2" t="str">
        <f>B152&amp;C152</f>
        <v>Jared MICALLEF800m</v>
      </c>
      <c r="H152" s="2">
        <f>E152</f>
        <v>1080</v>
      </c>
      <c r="I152" s="138" cm="1">
        <f t="array" ref="I152">MAX(IF($G$3:$G$4000=$G152,$H$3:$H$4000))</f>
        <v>1113</v>
      </c>
      <c r="J152" s="2" t="str">
        <v>AUS</v>
      </c>
      <c r="K152" t="str">
        <v>Fraser SYMONS</v>
      </c>
      <c r="L152" s="96" t="str">
        <v>400mh</v>
      </c>
      <c r="M152" s="96">
        <v>36963</v>
      </c>
      <c r="N152" s="96" t="str">
        <f t="shared" si="8"/>
        <v>Fraser SYMONS400mh</v>
      </c>
      <c r="O152" s="2">
        <f t="shared" si="9"/>
        <v>1063</v>
      </c>
      <c r="P152" s="81">
        <f t="shared" si="10"/>
        <v>70</v>
      </c>
      <c r="Q152" s="81">
        <f t="shared" si="11"/>
        <v>5</v>
      </c>
    </row>
    <row r="153" spans="1:17" x14ac:dyDescent="0.2">
      <c r="A153" t="s">
        <v>1174</v>
      </c>
      <c r="B153" t="s">
        <v>612</v>
      </c>
      <c r="C153" s="5" t="s">
        <v>27</v>
      </c>
      <c r="D153" s="5">
        <v>36386</v>
      </c>
      <c r="E153">
        <v>1080</v>
      </c>
      <c r="F153" s="2">
        <v>25</v>
      </c>
      <c r="G153" s="2" t="str">
        <f>B153&amp;C153</f>
        <v>Lachlan RAPER800m</v>
      </c>
      <c r="H153" s="2">
        <f>E153</f>
        <v>1080</v>
      </c>
      <c r="I153" s="138" cm="1">
        <f t="array" ref="I153">MAX(IF($G$3:$G$4000=$G153,$H$3:$H$4000))</f>
        <v>1085</v>
      </c>
      <c r="J153" s="2" t="str">
        <v>AUS</v>
      </c>
      <c r="K153" t="str">
        <v>Jagga PYBUS</v>
      </c>
      <c r="L153" s="96" t="str">
        <v>100m</v>
      </c>
      <c r="M153" s="96">
        <v>37054</v>
      </c>
      <c r="N153" s="96" t="str">
        <f t="shared" si="8"/>
        <v>Jagga PYBUS100m</v>
      </c>
      <c r="O153" s="2">
        <f t="shared" si="9"/>
        <v>1063</v>
      </c>
      <c r="P153" s="81">
        <f t="shared" si="10"/>
        <v>123</v>
      </c>
      <c r="Q153" s="81">
        <f t="shared" si="11"/>
        <v>14</v>
      </c>
    </row>
    <row r="154" spans="1:17" x14ac:dyDescent="0.2">
      <c r="A154" t="s">
        <v>1174</v>
      </c>
      <c r="B154" t="s">
        <v>1070</v>
      </c>
      <c r="C154" t="s">
        <v>29</v>
      </c>
      <c r="D154" s="5">
        <v>33637</v>
      </c>
      <c r="E154">
        <v>1080</v>
      </c>
      <c r="F154" s="2">
        <v>9</v>
      </c>
      <c r="G154" s="2" t="str">
        <f>B154&amp;C154</f>
        <v>Sam MCENTEE5000m</v>
      </c>
      <c r="H154" s="2">
        <f>E154</f>
        <v>1080</v>
      </c>
      <c r="I154" s="138" cm="1">
        <f t="array" ref="I154">MAX(IF($G$3:$G$4000=$G154,$H$3:$H$4000))</f>
        <v>1080</v>
      </c>
      <c r="J154" s="2" t="str">
        <v>AUS</v>
      </c>
      <c r="K154" t="str">
        <v>Liam ADAMS</v>
      </c>
      <c r="L154" s="96" t="str">
        <v>10000m</v>
      </c>
      <c r="M154" s="96">
        <v>31659</v>
      </c>
      <c r="N154" s="96" t="str">
        <f t="shared" si="8"/>
        <v>Liam ADAMS10000m</v>
      </c>
      <c r="O154" s="2">
        <f t="shared" si="9"/>
        <v>1062</v>
      </c>
      <c r="P154" s="81">
        <f t="shared" si="10"/>
        <v>106</v>
      </c>
      <c r="Q154" s="81">
        <f t="shared" si="11"/>
        <v>8</v>
      </c>
    </row>
    <row r="155" spans="1:17" x14ac:dyDescent="0.2">
      <c r="A155" t="s">
        <v>1174</v>
      </c>
      <c r="B155" t="s">
        <v>522</v>
      </c>
      <c r="C155" s="5" t="s">
        <v>25</v>
      </c>
      <c r="D155" s="5">
        <v>35423</v>
      </c>
      <c r="E155">
        <v>1079</v>
      </c>
      <c r="F155" s="2">
        <v>18</v>
      </c>
      <c r="G155" s="2" t="str">
        <f>B155&amp;C155</f>
        <v>Michael ROMANIN200m</v>
      </c>
      <c r="H155" s="2">
        <f>E155</f>
        <v>1079</v>
      </c>
      <c r="I155" s="138" cm="1">
        <f t="array" ref="I155">MAX(IF($G$3:$G$4000=$G155,$H$3:$H$4000))</f>
        <v>1079</v>
      </c>
      <c r="J155" s="2" t="str">
        <v>AUS</v>
      </c>
      <c r="K155" t="str">
        <v>Daniel GOLUBOVIC</v>
      </c>
      <c r="L155" s="96" t="str">
        <v>110mh</v>
      </c>
      <c r="M155" s="96">
        <v>34302</v>
      </c>
      <c r="N155" s="96" t="str">
        <f t="shared" si="8"/>
        <v>Daniel GOLUBOVIC110mh</v>
      </c>
      <c r="O155" s="2">
        <f t="shared" si="9"/>
        <v>1062</v>
      </c>
      <c r="P155" s="81">
        <f t="shared" si="10"/>
        <v>53</v>
      </c>
      <c r="Q155" s="81">
        <f t="shared" si="11"/>
        <v>6</v>
      </c>
    </row>
    <row r="156" spans="1:17" x14ac:dyDescent="0.2">
      <c r="A156" t="s">
        <v>1174</v>
      </c>
      <c r="B156" t="s">
        <v>690</v>
      </c>
      <c r="C156" s="5" t="s">
        <v>30</v>
      </c>
      <c r="D156" s="5">
        <v>33338</v>
      </c>
      <c r="E156">
        <v>1078</v>
      </c>
      <c r="F156" s="2">
        <v>100</v>
      </c>
      <c r="G156" s="2" t="str">
        <f>B156&amp;C156</f>
        <v>Andrew BUCHANAN10000m</v>
      </c>
      <c r="H156" s="2">
        <f>E156</f>
        <v>1078</v>
      </c>
      <c r="I156" s="138" cm="1">
        <f t="array" ref="I156">MAX(IF($G$3:$G$4000=$G156,$H$3:$H$4000))</f>
        <v>1078</v>
      </c>
      <c r="J156" s="2" t="str">
        <v>AUS</v>
      </c>
      <c r="K156" t="str">
        <v>Lachlan BURNS</v>
      </c>
      <c r="L156" s="96" t="str">
        <v>pole-vault</v>
      </c>
      <c r="M156" s="96">
        <v>35843</v>
      </c>
      <c r="N156" s="96" t="str">
        <f t="shared" si="8"/>
        <v>Lachlan BURNSpole-vault</v>
      </c>
      <c r="O156" s="2">
        <f t="shared" si="9"/>
        <v>1061</v>
      </c>
      <c r="P156" s="81">
        <f t="shared" si="10"/>
        <v>11</v>
      </c>
      <c r="Q156" s="81">
        <f t="shared" si="11"/>
        <v>5</v>
      </c>
    </row>
    <row r="157" spans="1:17" x14ac:dyDescent="0.2">
      <c r="A157" t="s">
        <v>1174</v>
      </c>
      <c r="B157" t="s">
        <v>707</v>
      </c>
      <c r="C157" s="5" t="s">
        <v>30</v>
      </c>
      <c r="D157" s="5">
        <v>34588</v>
      </c>
      <c r="E157">
        <v>1078</v>
      </c>
      <c r="F157" s="2">
        <v>99</v>
      </c>
      <c r="G157" s="2" t="str">
        <f>B157&amp;C157</f>
        <v>Patrick TIERNAN10000m</v>
      </c>
      <c r="H157" s="2">
        <f>E157</f>
        <v>1078</v>
      </c>
      <c r="I157" s="138" cm="1">
        <f t="array" ref="I157">MAX(IF($G$3:$G$4000=$G157,$H$3:$H$4000))</f>
        <v>1154</v>
      </c>
      <c r="J157" s="2" t="str">
        <v>AUS</v>
      </c>
      <c r="K157" t="str">
        <v>Nicholas DONALDSON</v>
      </c>
      <c r="L157" s="96" t="str">
        <v>400m</v>
      </c>
      <c r="M157" s="96">
        <v>37561</v>
      </c>
      <c r="N157" s="96" t="str">
        <f t="shared" si="8"/>
        <v>Nicholas DONALDSON400m</v>
      </c>
      <c r="O157" s="2">
        <f t="shared" si="9"/>
        <v>1061</v>
      </c>
      <c r="P157" s="81">
        <f t="shared" si="10"/>
        <v>119</v>
      </c>
      <c r="Q157" s="81">
        <f t="shared" si="11"/>
        <v>10</v>
      </c>
    </row>
    <row r="158" spans="1:17" x14ac:dyDescent="0.2">
      <c r="A158" t="s">
        <v>1174</v>
      </c>
      <c r="B158" t="s">
        <v>519</v>
      </c>
      <c r="C158" s="5" t="s">
        <v>37</v>
      </c>
      <c r="D158" s="5">
        <v>36598</v>
      </c>
      <c r="E158">
        <v>1077</v>
      </c>
      <c r="F158" s="2">
        <v>64</v>
      </c>
      <c r="G158" s="2" t="str">
        <f>B158&amp;C158</f>
        <v>Ashley MOLONEYlong-jump</v>
      </c>
      <c r="H158" s="2">
        <f>E158</f>
        <v>1077</v>
      </c>
      <c r="I158" s="138" cm="1">
        <f t="array" ref="I158">MAX(IF($G$3:$G$4000=$G158,$H$3:$H$4000))</f>
        <v>1077</v>
      </c>
      <c r="J158" s="2" t="str">
        <v>AUS</v>
      </c>
      <c r="K158" t="str">
        <v>Hamish PEACOCK</v>
      </c>
      <c r="L158" s="96" t="str">
        <v>javelin-throw</v>
      </c>
      <c r="M158" s="96">
        <v>33161</v>
      </c>
      <c r="N158" s="96" t="str">
        <f t="shared" si="8"/>
        <v>Hamish PEACOCKjavelin-throw</v>
      </c>
      <c r="O158" s="2">
        <f t="shared" si="9"/>
        <v>1061</v>
      </c>
      <c r="P158" s="81">
        <f t="shared" si="10"/>
        <v>24</v>
      </c>
      <c r="Q158" s="81">
        <f t="shared" si="11"/>
        <v>3</v>
      </c>
    </row>
    <row r="159" spans="1:17" x14ac:dyDescent="0.2">
      <c r="A159" t="s">
        <v>1174</v>
      </c>
      <c r="B159" t="s">
        <v>756</v>
      </c>
      <c r="C159" s="5" t="s">
        <v>38</v>
      </c>
      <c r="D159" s="5">
        <v>35543</v>
      </c>
      <c r="E159">
        <v>1076</v>
      </c>
      <c r="F159" s="2">
        <v>29</v>
      </c>
      <c r="G159" s="2" t="str">
        <f>B159&amp;C159</f>
        <v>Ayo OREtriple-jump</v>
      </c>
      <c r="H159" s="2">
        <f>E159</f>
        <v>1076</v>
      </c>
      <c r="I159" s="138" cm="1">
        <f t="array" ref="I159">MAX(IF($G$3:$G$4000=$G159,$H$3:$H$4000))</f>
        <v>1076</v>
      </c>
      <c r="J159" s="2" t="str">
        <v>AUS</v>
      </c>
      <c r="K159" t="str">
        <v>Amiru CHANDRASENA</v>
      </c>
      <c r="L159" s="96" t="str">
        <v>long-jump</v>
      </c>
      <c r="M159" s="96">
        <v>37470</v>
      </c>
      <c r="N159" s="96" t="str">
        <f t="shared" si="8"/>
        <v>Amiru CHANDRASENAlong-jump</v>
      </c>
      <c r="O159" s="2">
        <f t="shared" si="9"/>
        <v>1060</v>
      </c>
      <c r="P159" s="81">
        <f t="shared" si="10"/>
        <v>86</v>
      </c>
      <c r="Q159" s="81">
        <f t="shared" si="11"/>
        <v>15</v>
      </c>
    </row>
    <row r="160" spans="1:17" x14ac:dyDescent="0.2">
      <c r="A160" t="s">
        <v>1174</v>
      </c>
      <c r="B160" t="s">
        <v>515</v>
      </c>
      <c r="C160" s="5" t="s">
        <v>25</v>
      </c>
      <c r="D160" s="5">
        <v>35389</v>
      </c>
      <c r="E160">
        <v>1076</v>
      </c>
      <c r="F160" s="2">
        <v>19</v>
      </c>
      <c r="G160" s="2" t="str">
        <f>B160&amp;C160</f>
        <v>Jacob DESPARD200m</v>
      </c>
      <c r="H160" s="2">
        <f>E160</f>
        <v>1076</v>
      </c>
      <c r="I160" s="138" cm="1">
        <f t="array" ref="I160">MAX(IF($G$3:$G$4000=$G160,$H$3:$H$4000))</f>
        <v>1076</v>
      </c>
      <c r="J160" s="2" t="str">
        <v>AUS</v>
      </c>
      <c r="K160" t="str">
        <v>Harry MAY</v>
      </c>
      <c r="L160" s="96" t="str">
        <v>800m</v>
      </c>
      <c r="M160" s="96">
        <v>33853</v>
      </c>
      <c r="N160" s="96" t="str">
        <f t="shared" si="8"/>
        <v>Harry MAY800m</v>
      </c>
      <c r="O160" s="2">
        <f t="shared" si="9"/>
        <v>1059</v>
      </c>
      <c r="P160" s="81">
        <f t="shared" si="10"/>
        <v>118</v>
      </c>
      <c r="Q160" s="81">
        <f t="shared" si="11"/>
        <v>11</v>
      </c>
    </row>
    <row r="161" spans="1:17" x14ac:dyDescent="0.2">
      <c r="A161" t="s">
        <v>1174</v>
      </c>
      <c r="B161" t="s">
        <v>727</v>
      </c>
      <c r="C161" s="6" t="s">
        <v>37</v>
      </c>
      <c r="D161" s="5">
        <v>35651</v>
      </c>
      <c r="E161">
        <v>1075</v>
      </c>
      <c r="F161" s="2">
        <v>14</v>
      </c>
      <c r="G161" s="2" t="str">
        <f>B161&amp;C161</f>
        <v>Alec DIAMONDlong-jump</v>
      </c>
      <c r="H161" s="2">
        <f>E161</f>
        <v>1075</v>
      </c>
      <c r="I161" s="138" cm="1">
        <f t="array" ref="I161">MAX(IF($G$3:$G$4000=$G161,$H$3:$H$4000))</f>
        <v>1081</v>
      </c>
      <c r="J161" s="2" t="str">
        <v>AUS</v>
      </c>
      <c r="K161" t="str">
        <v>Joel TOBIN-WHITE</v>
      </c>
      <c r="L161" s="96" t="str">
        <v>10000m</v>
      </c>
      <c r="M161" s="96">
        <v>34395</v>
      </c>
      <c r="N161" s="96" t="str">
        <f t="shared" si="8"/>
        <v>Joel TOBIN-WHITE10000m</v>
      </c>
      <c r="O161" s="2">
        <f t="shared" si="9"/>
        <v>1059</v>
      </c>
      <c r="P161" s="81">
        <f t="shared" si="10"/>
        <v>107</v>
      </c>
      <c r="Q161" s="81">
        <f t="shared" si="11"/>
        <v>9</v>
      </c>
    </row>
    <row r="162" spans="1:17" x14ac:dyDescent="0.2">
      <c r="A162" t="s">
        <v>1174</v>
      </c>
      <c r="B162" t="s">
        <v>565</v>
      </c>
      <c r="C162" s="5" t="s">
        <v>26</v>
      </c>
      <c r="D162" s="5">
        <v>36818</v>
      </c>
      <c r="E162">
        <v>1075</v>
      </c>
      <c r="F162" s="2">
        <v>24</v>
      </c>
      <c r="G162" s="2" t="str">
        <f>B162&amp;C162</f>
        <v>Tom WILLEMS400m</v>
      </c>
      <c r="H162" s="2">
        <f>E162</f>
        <v>1075</v>
      </c>
      <c r="I162" s="138" cm="1">
        <f t="array" ref="I162">MAX(IF($G$3:$G$4000=$G162,$H$3:$H$4000))</f>
        <v>1075</v>
      </c>
      <c r="J162" s="2" t="str">
        <v>AUS</v>
      </c>
      <c r="K162" t="str">
        <v>Ashley MOLONEY</v>
      </c>
      <c r="L162" s="96" t="str">
        <v>110mh</v>
      </c>
      <c r="M162" s="96">
        <v>36598</v>
      </c>
      <c r="N162" s="96" t="str">
        <f t="shared" si="8"/>
        <v>Ashley MOLONEY110mh</v>
      </c>
      <c r="O162" s="2">
        <f t="shared" si="9"/>
        <v>1058</v>
      </c>
      <c r="P162" s="81">
        <f t="shared" si="10"/>
        <v>56</v>
      </c>
      <c r="Q162" s="81">
        <f t="shared" si="11"/>
        <v>7</v>
      </c>
    </row>
    <row r="163" spans="1:17" x14ac:dyDescent="0.2">
      <c r="A163" t="s">
        <v>1174</v>
      </c>
      <c r="B163" t="s">
        <v>777</v>
      </c>
      <c r="C163" s="5" t="s">
        <v>36</v>
      </c>
      <c r="D163" s="5">
        <v>35506</v>
      </c>
      <c r="E163">
        <v>1075</v>
      </c>
      <c r="F163" s="2">
        <v>7</v>
      </c>
      <c r="G163" s="2" t="str">
        <f>B163&amp;C163</f>
        <v>Angus ARMSTRONGpole-vault</v>
      </c>
      <c r="H163" s="2">
        <f>E163</f>
        <v>1075</v>
      </c>
      <c r="I163" s="138" cm="1">
        <f t="array" ref="I163">MAX(IF($G$3:$G$4000=$G163,$H$3:$H$4000))</f>
        <v>1102</v>
      </c>
      <c r="J163" s="2" t="str">
        <v>AUS</v>
      </c>
      <c r="K163" t="str">
        <v>Tyler JONES</v>
      </c>
      <c r="L163" s="96" t="str">
        <v>20km-race-walking</v>
      </c>
      <c r="M163" s="96">
        <v>35893</v>
      </c>
      <c r="N163" s="96" t="str">
        <f t="shared" si="8"/>
        <v>Tyler JONES20km-race-walking</v>
      </c>
      <c r="O163" s="2">
        <f t="shared" si="9"/>
        <v>1058</v>
      </c>
      <c r="P163" s="81">
        <f t="shared" si="10"/>
        <v>13</v>
      </c>
      <c r="Q163" s="81">
        <f t="shared" si="11"/>
        <v>6</v>
      </c>
    </row>
    <row r="164" spans="1:17" x14ac:dyDescent="0.2">
      <c r="A164" t="s">
        <v>1174</v>
      </c>
      <c r="B164" t="s">
        <v>741</v>
      </c>
      <c r="C164" s="5" t="s">
        <v>37</v>
      </c>
      <c r="D164" s="5">
        <v>36468</v>
      </c>
      <c r="E164">
        <v>1075</v>
      </c>
      <c r="F164" s="2">
        <v>67</v>
      </c>
      <c r="G164" s="2" t="str">
        <f>B164&amp;C164</f>
        <v>Zachary NUNISlong-jump</v>
      </c>
      <c r="H164" s="2">
        <f>E164</f>
        <v>1075</v>
      </c>
      <c r="I164" s="138" cm="1">
        <f t="array" ref="I164">MAX(IF($G$3:$G$4000=$G164,$H$3:$H$4000))</f>
        <v>1075</v>
      </c>
      <c r="J164" s="2" t="str">
        <v>AUS</v>
      </c>
      <c r="K164" t="str">
        <v>Thomas WILSON</v>
      </c>
      <c r="L164" s="96" t="str">
        <v>200m</v>
      </c>
      <c r="M164" s="96">
        <v>35798</v>
      </c>
      <c r="N164" s="96" t="str">
        <f t="shared" si="8"/>
        <v>Thomas WILSON200m</v>
      </c>
      <c r="O164" s="2">
        <f t="shared" si="9"/>
        <v>1057</v>
      </c>
      <c r="P164" s="81">
        <f t="shared" si="10"/>
        <v>119</v>
      </c>
      <c r="Q164" s="81">
        <f t="shared" si="11"/>
        <v>14</v>
      </c>
    </row>
    <row r="165" spans="1:17" x14ac:dyDescent="0.2">
      <c r="A165" t="s">
        <v>1174</v>
      </c>
      <c r="B165" t="s">
        <v>710</v>
      </c>
      <c r="C165" s="5" t="s">
        <v>29</v>
      </c>
      <c r="D165" s="5">
        <v>34577</v>
      </c>
      <c r="E165">
        <v>1075</v>
      </c>
      <c r="F165" s="2">
        <v>11</v>
      </c>
      <c r="G165" s="2" t="str">
        <f>B165&amp;C165</f>
        <v>Jack BRUCE5000m</v>
      </c>
      <c r="H165" s="2">
        <f>E165</f>
        <v>1075</v>
      </c>
      <c r="I165" s="138" cm="1">
        <f t="array" ref="I165">MAX(IF($G$3:$G$4000=$G165,$H$3:$H$4000))</f>
        <v>1075</v>
      </c>
      <c r="J165" s="2" t="str">
        <v>AUS</v>
      </c>
      <c r="K165" t="str">
        <v>Matthew CLARKE</v>
      </c>
      <c r="L165" s="96" t="str">
        <v>5000m</v>
      </c>
      <c r="M165" s="96">
        <v>34818</v>
      </c>
      <c r="N165" s="96" t="str">
        <f t="shared" si="8"/>
        <v>Matthew CLARKE5000m</v>
      </c>
      <c r="O165" s="2">
        <f t="shared" si="9"/>
        <v>1054</v>
      </c>
      <c r="P165" s="81">
        <f t="shared" si="10"/>
        <v>109</v>
      </c>
      <c r="Q165" s="81">
        <f t="shared" si="11"/>
        <v>17</v>
      </c>
    </row>
    <row r="166" spans="1:17" x14ac:dyDescent="0.2">
      <c r="A166" t="s">
        <v>1174</v>
      </c>
      <c r="B166" t="s">
        <v>780</v>
      </c>
      <c r="C166" s="5" t="s">
        <v>36</v>
      </c>
      <c r="D166" s="5">
        <v>36832</v>
      </c>
      <c r="E166">
        <v>1075</v>
      </c>
      <c r="F166" s="2">
        <v>3</v>
      </c>
      <c r="G166" s="2" t="str">
        <f>B166&amp;C166</f>
        <v>Dalton DI MEDIOpole-vault</v>
      </c>
      <c r="H166" s="2">
        <f>E166</f>
        <v>1075</v>
      </c>
      <c r="I166" s="138" cm="1">
        <f t="array" ref="I166">MAX(IF($G$3:$G$4000=$G166,$H$3:$H$4000))</f>
        <v>1075</v>
      </c>
      <c r="J166" s="2" t="str">
        <v>AUS</v>
      </c>
      <c r="K166" t="str">
        <v>Jagga PYBUS</v>
      </c>
      <c r="L166" s="96" t="str">
        <v>200m</v>
      </c>
      <c r="M166" s="96">
        <v>37054</v>
      </c>
      <c r="N166" s="96" t="str">
        <f t="shared" si="8"/>
        <v>Jagga PYBUS200m</v>
      </c>
      <c r="O166" s="2">
        <f t="shared" si="9"/>
        <v>1053</v>
      </c>
      <c r="P166" s="81">
        <f t="shared" si="10"/>
        <v>120</v>
      </c>
      <c r="Q166" s="81">
        <f t="shared" si="11"/>
        <v>15</v>
      </c>
    </row>
    <row r="167" spans="1:17" x14ac:dyDescent="0.2">
      <c r="A167" t="s">
        <v>1174</v>
      </c>
      <c r="B167" t="s">
        <v>623</v>
      </c>
      <c r="C167" t="s">
        <v>27</v>
      </c>
      <c r="D167" s="5">
        <v>32416</v>
      </c>
      <c r="E167">
        <v>1073</v>
      </c>
      <c r="F167" s="2">
        <v>31</v>
      </c>
      <c r="G167" s="2" t="str">
        <f>B167&amp;C167</f>
        <v>Dylan STENSON800m</v>
      </c>
      <c r="H167" s="2">
        <f>E167</f>
        <v>1073</v>
      </c>
      <c r="I167" s="138" cm="1">
        <f t="array" ref="I167">MAX(IF($G$3:$G$4000=$G167,$H$3:$H$4000))</f>
        <v>1073</v>
      </c>
      <c r="J167" s="2" t="str">
        <v>AUS</v>
      </c>
      <c r="K167" t="str">
        <v>Simon GREIG</v>
      </c>
      <c r="L167" s="96" t="str">
        <v>100m</v>
      </c>
      <c r="M167" s="96">
        <v>34127</v>
      </c>
      <c r="N167" s="96" t="str">
        <f t="shared" si="8"/>
        <v>Simon GREIG100m</v>
      </c>
      <c r="O167" s="2">
        <f t="shared" si="9"/>
        <v>1053</v>
      </c>
      <c r="P167" s="81">
        <f t="shared" si="10"/>
        <v>125</v>
      </c>
      <c r="Q167" s="81">
        <f t="shared" si="11"/>
        <v>15</v>
      </c>
    </row>
    <row r="168" spans="1:17" x14ac:dyDescent="0.2">
      <c r="A168" t="s">
        <v>1174</v>
      </c>
      <c r="B168" s="5" t="s">
        <v>1055</v>
      </c>
      <c r="C168" s="5" t="s">
        <v>27</v>
      </c>
      <c r="D168" s="5">
        <v>37660</v>
      </c>
      <c r="E168">
        <v>1073</v>
      </c>
      <c r="F168" s="2">
        <v>32</v>
      </c>
      <c r="G168" s="2" t="str">
        <f>B168&amp;C168</f>
        <v>Tomas PALFREY800m</v>
      </c>
      <c r="H168" s="2">
        <f>E168</f>
        <v>1073</v>
      </c>
      <c r="I168" s="138" cm="1">
        <f t="array" ref="I168">MAX(IF($G$3:$G$4000=$G168,$H$3:$H$4000))</f>
        <v>1073</v>
      </c>
      <c r="J168" s="2" t="str">
        <v>AUS</v>
      </c>
      <c r="K168" t="str">
        <v>Carl COOREY-EWINGS</v>
      </c>
      <c r="L168" s="96" t="str">
        <v>100m</v>
      </c>
      <c r="M168" s="96">
        <v>35908</v>
      </c>
      <c r="N168" s="96" t="str">
        <f t="shared" si="8"/>
        <v>Carl COOREY-EWINGS100m</v>
      </c>
      <c r="O168" s="2">
        <f t="shared" si="9"/>
        <v>1053</v>
      </c>
      <c r="P168" s="81">
        <f t="shared" si="10"/>
        <v>125</v>
      </c>
      <c r="Q168" s="81">
        <f t="shared" si="11"/>
        <v>15</v>
      </c>
    </row>
    <row r="169" spans="1:17" x14ac:dyDescent="0.2">
      <c r="A169" t="s">
        <v>1174</v>
      </c>
      <c r="B169" t="s">
        <v>867</v>
      </c>
      <c r="C169" s="5" t="s">
        <v>31</v>
      </c>
      <c r="D169" s="5">
        <v>36957</v>
      </c>
      <c r="E169">
        <v>1073</v>
      </c>
      <c r="F169" s="2">
        <v>6</v>
      </c>
      <c r="G169" s="2" t="str">
        <f>B169&amp;C169</f>
        <v>Sam HURWOOD110mh</v>
      </c>
      <c r="H169" s="2">
        <f>E169</f>
        <v>1073</v>
      </c>
      <c r="I169" s="138" cm="1">
        <f t="array" ref="I169">MAX(IF($G$3:$G$4000=$G169,$H$3:$H$4000))</f>
        <v>1073</v>
      </c>
      <c r="J169" s="2" t="str">
        <v>AUS</v>
      </c>
      <c r="K169" t="str">
        <v>Aiden HINSON</v>
      </c>
      <c r="L169" s="96" t="str">
        <v>long-jump</v>
      </c>
      <c r="M169" s="96">
        <v>37777</v>
      </c>
      <c r="N169" s="96" t="str">
        <f t="shared" si="8"/>
        <v>Aiden HINSONlong-jump</v>
      </c>
      <c r="O169" s="2">
        <f t="shared" si="9"/>
        <v>1053</v>
      </c>
      <c r="P169" s="81">
        <f t="shared" si="10"/>
        <v>92</v>
      </c>
      <c r="Q169" s="81">
        <f t="shared" si="11"/>
        <v>16</v>
      </c>
    </row>
    <row r="170" spans="1:17" x14ac:dyDescent="0.2">
      <c r="A170" t="s">
        <v>1174</v>
      </c>
      <c r="B170" t="s">
        <v>591</v>
      </c>
      <c r="C170" s="5" t="s">
        <v>33</v>
      </c>
      <c r="D170" s="5">
        <v>35845</v>
      </c>
      <c r="E170">
        <v>1071</v>
      </c>
      <c r="F170" s="2">
        <v>58</v>
      </c>
      <c r="G170" s="2" t="str">
        <f>B170&amp;C170</f>
        <v>Conor FRY400mh</v>
      </c>
      <c r="H170" s="2">
        <f>E170</f>
        <v>1071</v>
      </c>
      <c r="I170" s="138" cm="1">
        <f t="array" ref="I170">MAX(IF($G$3:$G$4000=$G170,$H$3:$H$4000))</f>
        <v>1089</v>
      </c>
      <c r="J170" s="2" t="str">
        <v>AUS</v>
      </c>
      <c r="K170" t="str">
        <v>Peyton CRAIG</v>
      </c>
      <c r="L170" s="96" t="str">
        <v>1500m</v>
      </c>
      <c r="M170" s="96">
        <v>38439</v>
      </c>
      <c r="N170" s="96" t="str">
        <f t="shared" si="8"/>
        <v>Peyton CRAIG1500m</v>
      </c>
      <c r="O170" s="2">
        <f t="shared" si="9"/>
        <v>1053</v>
      </c>
      <c r="P170" s="81">
        <f t="shared" si="10"/>
        <v>115</v>
      </c>
      <c r="Q170" s="81">
        <f t="shared" si="11"/>
        <v>22</v>
      </c>
    </row>
    <row r="171" spans="1:17" x14ac:dyDescent="0.2">
      <c r="A171" t="s">
        <v>1174</v>
      </c>
      <c r="B171" t="s">
        <v>729</v>
      </c>
      <c r="C171" s="5" t="s">
        <v>33</v>
      </c>
      <c r="D171" s="5">
        <v>35856</v>
      </c>
      <c r="E171">
        <v>1071</v>
      </c>
      <c r="F171" s="2">
        <v>56</v>
      </c>
      <c r="G171" s="2" t="str">
        <f>B171&amp;C171</f>
        <v>Angus PROUDFOOT400mh</v>
      </c>
      <c r="H171" s="2">
        <f>E171</f>
        <v>1071</v>
      </c>
      <c r="I171" s="138" cm="1">
        <f t="array" ref="I171">MAX(IF($G$3:$G$4000=$G171,$H$3:$H$4000))</f>
        <v>1071</v>
      </c>
      <c r="J171" s="2" t="str">
        <v>AUS</v>
      </c>
      <c r="K171" t="str">
        <v>Harvey MURRANT</v>
      </c>
      <c r="L171" s="96" t="str">
        <v>400mh</v>
      </c>
      <c r="M171" s="96">
        <v>36226</v>
      </c>
      <c r="N171" s="96" t="str">
        <f t="shared" si="8"/>
        <v>Harvey MURRANT400mh</v>
      </c>
      <c r="O171" s="2">
        <f t="shared" si="9"/>
        <v>1053</v>
      </c>
      <c r="P171" s="81">
        <f t="shared" si="10"/>
        <v>84</v>
      </c>
      <c r="Q171" s="81">
        <f t="shared" si="11"/>
        <v>6</v>
      </c>
    </row>
    <row r="172" spans="1:17" x14ac:dyDescent="0.2">
      <c r="A172" t="s">
        <v>1174</v>
      </c>
      <c r="B172" t="s">
        <v>588</v>
      </c>
      <c r="C172" t="s">
        <v>26</v>
      </c>
      <c r="D172" s="5">
        <v>37766</v>
      </c>
      <c r="E172">
        <v>1071</v>
      </c>
      <c r="F172" s="2">
        <v>29</v>
      </c>
      <c r="G172" s="2" t="str">
        <f>B172&amp;C172</f>
        <v>Joshua ATKINSON400m</v>
      </c>
      <c r="H172" s="2">
        <f>E172</f>
        <v>1071</v>
      </c>
      <c r="I172" s="138" cm="1">
        <f t="array" ref="I172">MAX(IF($G$3:$G$4000=$G172,$H$3:$H$4000))</f>
        <v>1071</v>
      </c>
      <c r="J172" s="2" t="str">
        <v>AUS</v>
      </c>
      <c r="K172" t="str">
        <v>Cooper SHERMAN</v>
      </c>
      <c r="L172" s="96" t="str">
        <v>200m</v>
      </c>
      <c r="M172" s="96">
        <v>44671</v>
      </c>
      <c r="N172" s="96" t="str">
        <f t="shared" si="8"/>
        <v>Cooper SHERMAN200m</v>
      </c>
      <c r="O172" s="2">
        <f t="shared" si="9"/>
        <v>1051</v>
      </c>
      <c r="P172" s="81">
        <f t="shared" si="10"/>
        <v>122</v>
      </c>
      <c r="Q172" s="81">
        <f t="shared" si="11"/>
        <v>16</v>
      </c>
    </row>
    <row r="173" spans="1:17" x14ac:dyDescent="0.2">
      <c r="A173" t="s">
        <v>1174</v>
      </c>
      <c r="B173" t="s">
        <v>1071</v>
      </c>
      <c r="C173" s="6" t="s">
        <v>29</v>
      </c>
      <c r="D173" s="5">
        <v>34395</v>
      </c>
      <c r="E173">
        <v>1071</v>
      </c>
      <c r="F173" s="2">
        <v>12</v>
      </c>
      <c r="G173" s="2" t="str">
        <f>B173&amp;C173</f>
        <v>Joel TOBIN-WHITE5000m</v>
      </c>
      <c r="H173" s="2">
        <f>E173</f>
        <v>1071</v>
      </c>
      <c r="I173" s="138" cm="1">
        <f t="array" ref="I173">MAX(IF($G$3:$G$4000=$G173,$H$3:$H$4000))</f>
        <v>1071</v>
      </c>
      <c r="J173" s="2" t="str">
        <v>AUS</v>
      </c>
      <c r="K173" t="str">
        <v>Henry SMITH</v>
      </c>
      <c r="L173" s="96" t="str">
        <v>long-jump</v>
      </c>
      <c r="M173" s="96">
        <v>35164</v>
      </c>
      <c r="N173" s="96" t="str">
        <f t="shared" si="8"/>
        <v>Henry SMITHlong-jump</v>
      </c>
      <c r="O173" s="2">
        <f t="shared" si="9"/>
        <v>1051</v>
      </c>
      <c r="P173" s="81">
        <f t="shared" si="10"/>
        <v>94</v>
      </c>
      <c r="Q173" s="81">
        <f t="shared" si="11"/>
        <v>17</v>
      </c>
    </row>
    <row r="174" spans="1:17" x14ac:dyDescent="0.2">
      <c r="A174" t="s">
        <v>1174</v>
      </c>
      <c r="B174" t="s">
        <v>739</v>
      </c>
      <c r="C174" s="5" t="s">
        <v>37</v>
      </c>
      <c r="D174" s="5">
        <v>33911</v>
      </c>
      <c r="E174">
        <v>1071</v>
      </c>
      <c r="F174" s="2">
        <v>70</v>
      </c>
      <c r="G174" s="2" t="str">
        <f>B174&amp;C174</f>
        <v>Jeremy ANDREWSlong-jump</v>
      </c>
      <c r="H174" s="2">
        <f>E174</f>
        <v>1071</v>
      </c>
      <c r="I174" s="138" cm="1">
        <f t="array" ref="I174">MAX(IF($G$3:$G$4000=$G174,$H$3:$H$4000))</f>
        <v>1071</v>
      </c>
      <c r="J174" s="2" t="str">
        <v>AUS</v>
      </c>
      <c r="K174" t="str">
        <v>Calab LAW</v>
      </c>
      <c r="L174" s="96" t="str">
        <v>100m</v>
      </c>
      <c r="M174" s="96">
        <v>37986</v>
      </c>
      <c r="N174" s="96" t="str">
        <f t="shared" si="8"/>
        <v>Calab LAW100m</v>
      </c>
      <c r="O174" s="2">
        <f t="shared" si="9"/>
        <v>1051</v>
      </c>
      <c r="P174" s="81">
        <f t="shared" si="10"/>
        <v>128</v>
      </c>
      <c r="Q174" s="81">
        <f t="shared" si="11"/>
        <v>17</v>
      </c>
    </row>
    <row r="175" spans="1:17" x14ac:dyDescent="0.2">
      <c r="A175" t="s">
        <v>1174</v>
      </c>
      <c r="B175" t="s">
        <v>595</v>
      </c>
      <c r="C175" s="5" t="s">
        <v>33</v>
      </c>
      <c r="D175" s="5">
        <v>37029</v>
      </c>
      <c r="E175">
        <v>1071</v>
      </c>
      <c r="F175" s="2">
        <v>10</v>
      </c>
      <c r="G175" s="2" t="str">
        <f>B175&amp;C175</f>
        <v>Mark FOKAS400mh</v>
      </c>
      <c r="H175" s="2">
        <f>E175</f>
        <v>1071</v>
      </c>
      <c r="I175" s="138" cm="1">
        <f t="array" ref="I175">MAX(IF($G$3:$G$4000=$G175,$H$3:$H$4000))</f>
        <v>1071</v>
      </c>
      <c r="J175" s="2" t="str">
        <v>AUS</v>
      </c>
      <c r="K175" t="str">
        <v>Harrison HUNT</v>
      </c>
      <c r="L175" s="96" t="str">
        <v>100m</v>
      </c>
      <c r="M175" s="96">
        <v>36251</v>
      </c>
      <c r="N175" s="96" t="str">
        <f t="shared" si="8"/>
        <v>Harrison HUNT100m</v>
      </c>
      <c r="O175" s="2">
        <f t="shared" si="9"/>
        <v>1050</v>
      </c>
      <c r="P175" s="81">
        <f t="shared" si="10"/>
        <v>129</v>
      </c>
      <c r="Q175" s="81">
        <f t="shared" si="11"/>
        <v>18</v>
      </c>
    </row>
    <row r="176" spans="1:17" x14ac:dyDescent="0.2">
      <c r="A176" t="s">
        <v>1174</v>
      </c>
      <c r="B176" t="s">
        <v>756</v>
      </c>
      <c r="C176" s="5" t="s">
        <v>38</v>
      </c>
      <c r="D176" s="5">
        <v>35543</v>
      </c>
      <c r="E176">
        <v>1070</v>
      </c>
      <c r="F176" s="2">
        <v>5</v>
      </c>
      <c r="G176" s="2" t="str">
        <f>B176&amp;C176</f>
        <v>Ayo OREtriple-jump</v>
      </c>
      <c r="H176" s="2">
        <f>E176</f>
        <v>1070</v>
      </c>
      <c r="I176" s="138" cm="1">
        <f t="array" ref="I176">MAX(IF($G$3:$G$4000=$G176,$H$3:$H$4000))</f>
        <v>1076</v>
      </c>
      <c r="J176" s="2" t="str">
        <v>AUS</v>
      </c>
      <c r="K176" t="str">
        <v>Callum RORISON</v>
      </c>
      <c r="L176" s="96" t="str">
        <v>400m</v>
      </c>
      <c r="M176" s="96">
        <v>36946</v>
      </c>
      <c r="N176" s="96" t="str">
        <f t="shared" si="8"/>
        <v>Callum RORISON400m</v>
      </c>
      <c r="O176" s="2">
        <f t="shared" si="9"/>
        <v>1050</v>
      </c>
      <c r="P176" s="81">
        <f t="shared" si="10"/>
        <v>131</v>
      </c>
      <c r="Q176" s="81">
        <f t="shared" si="11"/>
        <v>11</v>
      </c>
    </row>
    <row r="177" spans="1:17" x14ac:dyDescent="0.2">
      <c r="A177" t="s">
        <v>1174</v>
      </c>
      <c r="B177" t="s">
        <v>693</v>
      </c>
      <c r="C177" s="5" t="s">
        <v>29</v>
      </c>
      <c r="D177" s="5">
        <v>36549</v>
      </c>
      <c r="E177">
        <v>1070</v>
      </c>
      <c r="F177" s="2">
        <v>13</v>
      </c>
      <c r="G177" s="2" t="str">
        <f>B177&amp;C177</f>
        <v>Isaac HEYNE5000m</v>
      </c>
      <c r="H177" s="2">
        <f>E177</f>
        <v>1070</v>
      </c>
      <c r="I177" s="138" cm="1">
        <f t="array" ref="I177">MAX(IF($G$3:$G$4000=$G177,$H$3:$H$4000))</f>
        <v>1070</v>
      </c>
      <c r="J177" s="2" t="str">
        <v>AUS</v>
      </c>
      <c r="K177" t="str">
        <v>Conor FRY</v>
      </c>
      <c r="L177" s="96" t="str">
        <v>400m</v>
      </c>
      <c r="M177" s="96">
        <v>35845</v>
      </c>
      <c r="N177" s="96" t="str">
        <f t="shared" si="8"/>
        <v>Conor FRY400m</v>
      </c>
      <c r="O177" s="2">
        <f t="shared" si="9"/>
        <v>1050</v>
      </c>
      <c r="P177" s="81">
        <f t="shared" si="10"/>
        <v>131</v>
      </c>
      <c r="Q177" s="81">
        <f t="shared" si="11"/>
        <v>11</v>
      </c>
    </row>
    <row r="178" spans="1:17" x14ac:dyDescent="0.2">
      <c r="A178" t="s">
        <v>1174</v>
      </c>
      <c r="B178" t="s">
        <v>532</v>
      </c>
      <c r="C178" s="5" t="s">
        <v>2</v>
      </c>
      <c r="D178" s="5">
        <v>37759</v>
      </c>
      <c r="E178">
        <v>1070</v>
      </c>
      <c r="F178" s="2">
        <v>30</v>
      </c>
      <c r="G178" s="2" t="str">
        <f>B178&amp;C178</f>
        <v>Jai GORDON100m</v>
      </c>
      <c r="H178" s="2">
        <f>E178</f>
        <v>1070</v>
      </c>
      <c r="I178" s="138" cm="1">
        <f t="array" ref="I178">MAX(IF($G$3:$G$4000=$G178,$H$3:$H$4000))</f>
        <v>1070</v>
      </c>
      <c r="J178" s="2" t="str">
        <v>AUS</v>
      </c>
      <c r="K178" t="str">
        <v>Zach HOLDSWORTH</v>
      </c>
      <c r="L178" s="96" t="str">
        <v>100m</v>
      </c>
      <c r="M178" s="96">
        <v>35634</v>
      </c>
      <c r="N178" s="96" t="str">
        <f t="shared" si="8"/>
        <v>Zach HOLDSWORTH100m</v>
      </c>
      <c r="O178" s="2">
        <f t="shared" si="9"/>
        <v>1050</v>
      </c>
      <c r="P178" s="81">
        <f t="shared" si="10"/>
        <v>129</v>
      </c>
      <c r="Q178" s="81">
        <f t="shared" si="11"/>
        <v>18</v>
      </c>
    </row>
    <row r="179" spans="1:17" x14ac:dyDescent="0.2">
      <c r="A179" t="s">
        <v>1174</v>
      </c>
      <c r="B179" t="s">
        <v>562</v>
      </c>
      <c r="C179" t="s">
        <v>2</v>
      </c>
      <c r="D179" s="5">
        <v>36109</v>
      </c>
      <c r="E179">
        <v>1069</v>
      </c>
      <c r="F179" s="2">
        <v>27</v>
      </c>
      <c r="G179" s="2" t="str">
        <f>B179&amp;C179</f>
        <v>Dhruv RODRIGUES-CHICO100m</v>
      </c>
      <c r="H179" s="2">
        <f>E179</f>
        <v>1069</v>
      </c>
      <c r="I179" s="138" cm="1">
        <f t="array" ref="I179">MAX(IF($G$3:$G$4000=$G179,$H$3:$H$4000))</f>
        <v>1069</v>
      </c>
      <c r="J179" s="2" t="str">
        <v>AUS</v>
      </c>
      <c r="K179" t="str">
        <v>Cruz HOGAN</v>
      </c>
      <c r="L179" s="96" t="str">
        <v>javelin-throw</v>
      </c>
      <c r="M179" s="96">
        <v>34387</v>
      </c>
      <c r="N179" s="96" t="str">
        <f t="shared" si="8"/>
        <v>Cruz HOGANjavelin-throw</v>
      </c>
      <c r="O179" s="2">
        <f t="shared" si="9"/>
        <v>1049</v>
      </c>
      <c r="P179" s="81">
        <f t="shared" si="10"/>
        <v>28</v>
      </c>
      <c r="Q179" s="81">
        <f t="shared" si="11"/>
        <v>4</v>
      </c>
    </row>
    <row r="180" spans="1:17" x14ac:dyDescent="0.2">
      <c r="A180" t="s">
        <v>1174</v>
      </c>
      <c r="B180" s="5" t="s">
        <v>738</v>
      </c>
      <c r="C180" s="5" t="s">
        <v>37</v>
      </c>
      <c r="D180" s="6">
        <v>35479</v>
      </c>
      <c r="E180">
        <v>1068</v>
      </c>
      <c r="F180" s="2">
        <v>16</v>
      </c>
      <c r="G180" s="2" t="str">
        <f>B180&amp;C180</f>
        <v>Jalen RUCKERlong-jump</v>
      </c>
      <c r="H180" s="2">
        <f>E180</f>
        <v>1068</v>
      </c>
      <c r="I180" s="138" cm="1">
        <f t="array" ref="I180">MAX(IF($G$3:$G$4000=$G180,$H$3:$H$4000))</f>
        <v>1101</v>
      </c>
      <c r="J180" s="2" t="str">
        <v>AUS</v>
      </c>
      <c r="K180" t="str">
        <v>Cedric DUBLER</v>
      </c>
      <c r="L180" s="96" t="str">
        <v>long-jump</v>
      </c>
      <c r="M180" s="96">
        <v>34712</v>
      </c>
      <c r="N180" s="96" t="str">
        <f t="shared" si="8"/>
        <v>Cedric DUBLERlong-jump</v>
      </c>
      <c r="O180" s="2">
        <f t="shared" si="9"/>
        <v>1049</v>
      </c>
      <c r="P180" s="81">
        <f t="shared" si="10"/>
        <v>95</v>
      </c>
      <c r="Q180" s="81">
        <f t="shared" si="11"/>
        <v>18</v>
      </c>
    </row>
    <row r="181" spans="1:17" x14ac:dyDescent="0.2">
      <c r="A181" t="s">
        <v>1174</v>
      </c>
      <c r="B181" t="s">
        <v>1081</v>
      </c>
      <c r="C181" s="5" t="s">
        <v>37</v>
      </c>
      <c r="D181" s="5">
        <v>35237</v>
      </c>
      <c r="E181">
        <v>1068</v>
      </c>
      <c r="F181" s="2">
        <v>16</v>
      </c>
      <c r="G181" s="2" t="str">
        <f>B181&amp;C181</f>
        <v>Liam ADCOCKlong-jump</v>
      </c>
      <c r="H181" s="2">
        <f>E181</f>
        <v>1068</v>
      </c>
      <c r="I181" s="138" cm="1">
        <f t="array" ref="I181">MAX(IF($G$3:$G$4000=$G181,$H$3:$H$4000))</f>
        <v>1068</v>
      </c>
      <c r="J181" s="2" t="str">
        <v>AUS</v>
      </c>
      <c r="K181" t="str">
        <v>Jude THOMAS</v>
      </c>
      <c r="L181" s="96" t="str">
        <v>5000m</v>
      </c>
      <c r="M181" s="96">
        <v>37332</v>
      </c>
      <c r="N181" s="96" t="str">
        <f t="shared" si="8"/>
        <v>Jude THOMAS5000m</v>
      </c>
      <c r="O181" s="2">
        <f t="shared" si="9"/>
        <v>1049</v>
      </c>
      <c r="P181" s="81">
        <f t="shared" si="10"/>
        <v>110</v>
      </c>
      <c r="Q181" s="81">
        <f t="shared" si="11"/>
        <v>18</v>
      </c>
    </row>
    <row r="182" spans="1:17" x14ac:dyDescent="0.2">
      <c r="A182" t="s">
        <v>1174</v>
      </c>
      <c r="B182" t="s">
        <v>1063</v>
      </c>
      <c r="C182" s="5" t="s">
        <v>29</v>
      </c>
      <c r="D182" s="5">
        <v>34848</v>
      </c>
      <c r="E182">
        <v>1066</v>
      </c>
      <c r="F182" s="2">
        <v>14</v>
      </c>
      <c r="G182" s="2" t="str">
        <f>B182&amp;C182</f>
        <v>Zak PATTERSON5000m</v>
      </c>
      <c r="H182" s="2">
        <f>E182</f>
        <v>1066</v>
      </c>
      <c r="I182" s="138" cm="1">
        <f t="array" ref="I182">MAX(IF($G$3:$G$4000=$G182,$H$3:$H$4000))</f>
        <v>1066</v>
      </c>
      <c r="J182" s="2" t="str">
        <v>AUS</v>
      </c>
      <c r="K182" t="str">
        <v>Cameron SEARLE</v>
      </c>
      <c r="L182" s="96" t="str">
        <v>200m</v>
      </c>
      <c r="M182" s="96">
        <v>36355</v>
      </c>
      <c r="N182" s="96" t="str">
        <f t="shared" si="8"/>
        <v>Cameron SEARLE200m</v>
      </c>
      <c r="O182" s="2">
        <f t="shared" si="9"/>
        <v>1049</v>
      </c>
      <c r="P182" s="81">
        <f t="shared" si="10"/>
        <v>123</v>
      </c>
      <c r="Q182" s="81">
        <f t="shared" si="11"/>
        <v>17</v>
      </c>
    </row>
    <row r="183" spans="1:17" x14ac:dyDescent="0.2">
      <c r="A183" t="s">
        <v>1174</v>
      </c>
      <c r="B183" t="s">
        <v>740</v>
      </c>
      <c r="C183" s="5" t="s">
        <v>37</v>
      </c>
      <c r="D183" s="5">
        <v>36459</v>
      </c>
      <c r="E183">
        <v>1065</v>
      </c>
      <c r="F183" s="2">
        <v>75</v>
      </c>
      <c r="G183" s="2" t="str">
        <f>B183&amp;C183</f>
        <v>William FREYERlong-jump</v>
      </c>
      <c r="H183" s="2">
        <f>E183</f>
        <v>1065</v>
      </c>
      <c r="I183" s="138" cm="1">
        <f t="array" ref="I183">MAX(IF($G$3:$G$4000=$G183,$H$3:$H$4000))</f>
        <v>1065</v>
      </c>
      <c r="J183" s="2" t="str">
        <v>AUS</v>
      </c>
      <c r="K183" t="str">
        <v>Andre WARING</v>
      </c>
      <c r="L183" s="96" t="str">
        <v>5000m</v>
      </c>
      <c r="M183" s="96">
        <v>34199</v>
      </c>
      <c r="N183" s="96" t="str">
        <f t="shared" si="8"/>
        <v>Andre WARING5000m</v>
      </c>
      <c r="O183" s="2">
        <f t="shared" si="9"/>
        <v>1048</v>
      </c>
      <c r="P183" s="81">
        <f t="shared" si="10"/>
        <v>111</v>
      </c>
      <c r="Q183" s="81">
        <f t="shared" si="11"/>
        <v>19</v>
      </c>
    </row>
    <row r="184" spans="1:17" x14ac:dyDescent="0.2">
      <c r="A184" t="s">
        <v>1174</v>
      </c>
      <c r="B184" t="s">
        <v>681</v>
      </c>
      <c r="C184" t="s">
        <v>34</v>
      </c>
      <c r="D184" s="5">
        <v>34654</v>
      </c>
      <c r="E184">
        <v>1064</v>
      </c>
      <c r="F184" s="2">
        <v>57</v>
      </c>
      <c r="G184" s="2" t="str">
        <f>B184&amp;C184</f>
        <v>Max STEVENS3000msc</v>
      </c>
      <c r="H184" s="2">
        <f>E184</f>
        <v>1064</v>
      </c>
      <c r="I184" s="138" cm="1">
        <f t="array" ref="I184">MAX(IF($G$3:$G$4000=$G184,$H$3:$H$4000))</f>
        <v>1064</v>
      </c>
      <c r="J184" s="2" t="str">
        <v>AUS</v>
      </c>
      <c r="K184" t="str">
        <v>Michael ROMANIN</v>
      </c>
      <c r="L184" s="96" t="str">
        <v>100m</v>
      </c>
      <c r="M184" s="96">
        <v>35423</v>
      </c>
      <c r="N184" s="96" t="str">
        <f t="shared" si="8"/>
        <v>Michael ROMANIN100m</v>
      </c>
      <c r="O184" s="2">
        <f t="shared" si="9"/>
        <v>1047</v>
      </c>
      <c r="P184" s="81">
        <f t="shared" si="10"/>
        <v>132</v>
      </c>
      <c r="Q184" s="81">
        <f t="shared" si="11"/>
        <v>20</v>
      </c>
    </row>
    <row r="185" spans="1:17" x14ac:dyDescent="0.2">
      <c r="A185" t="s">
        <v>1174</v>
      </c>
      <c r="B185" t="s">
        <v>869</v>
      </c>
      <c r="C185" s="5" t="s">
        <v>81</v>
      </c>
      <c r="D185" s="5">
        <v>37078</v>
      </c>
      <c r="E185">
        <v>1064</v>
      </c>
      <c r="F185" s="2">
        <v>6</v>
      </c>
      <c r="G185" s="2" t="str">
        <f>B185&amp;C185</f>
        <v>Mitchell BAKER20km-race-walking</v>
      </c>
      <c r="H185" s="2">
        <f>E185</f>
        <v>1064</v>
      </c>
      <c r="I185" s="138" cm="1">
        <f t="array" ref="I185">MAX(IF($G$3:$G$4000=$G185,$H$3:$H$4000))</f>
        <v>1064</v>
      </c>
      <c r="J185" s="2" t="str">
        <v>AUS</v>
      </c>
      <c r="K185" t="str">
        <v>Anas ABU-GANABA</v>
      </c>
      <c r="L185" s="96" t="str">
        <v>200m</v>
      </c>
      <c r="M185" s="96">
        <v>35243</v>
      </c>
      <c r="N185" s="96" t="str">
        <f t="shared" si="8"/>
        <v>Anas ABU-GANABA200m</v>
      </c>
      <c r="O185" s="2">
        <f t="shared" si="9"/>
        <v>1047</v>
      </c>
      <c r="P185" s="81">
        <f t="shared" si="10"/>
        <v>125</v>
      </c>
      <c r="Q185" s="81">
        <f t="shared" si="11"/>
        <v>18</v>
      </c>
    </row>
    <row r="186" spans="1:17" x14ac:dyDescent="0.2">
      <c r="A186" t="s">
        <v>1174</v>
      </c>
      <c r="B186" t="s">
        <v>562</v>
      </c>
      <c r="C186" s="5" t="s">
        <v>25</v>
      </c>
      <c r="D186" s="5">
        <v>36109</v>
      </c>
      <c r="E186">
        <v>1063</v>
      </c>
      <c r="F186" s="2">
        <v>22</v>
      </c>
      <c r="G186" s="2" t="str">
        <f>B186&amp;C186</f>
        <v>Dhruv RODRIGUES-CHICO200m</v>
      </c>
      <c r="H186" s="2">
        <f>E186</f>
        <v>1063</v>
      </c>
      <c r="I186" s="138" cm="1">
        <f t="array" ref="I186">MAX(IF($G$3:$G$4000=$G186,$H$3:$H$4000))</f>
        <v>1063</v>
      </c>
      <c r="J186" s="2" t="str">
        <v>AUS</v>
      </c>
      <c r="K186" t="str">
        <v>Liam FAIRWEATHER</v>
      </c>
      <c r="L186" s="96" t="str">
        <v>long-jump</v>
      </c>
      <c r="M186" s="96">
        <v>37460</v>
      </c>
      <c r="N186" s="96" t="str">
        <f t="shared" si="8"/>
        <v>Liam FAIRWEATHERlong-jump</v>
      </c>
      <c r="O186" s="2">
        <f t="shared" si="9"/>
        <v>1047</v>
      </c>
      <c r="P186" s="81">
        <f t="shared" si="10"/>
        <v>98</v>
      </c>
      <c r="Q186" s="81">
        <f t="shared" si="11"/>
        <v>19</v>
      </c>
    </row>
    <row r="187" spans="1:17" x14ac:dyDescent="0.2">
      <c r="A187" t="s">
        <v>1174</v>
      </c>
      <c r="B187" t="s">
        <v>1133</v>
      </c>
      <c r="C187" s="5" t="s">
        <v>33</v>
      </c>
      <c r="D187" s="5">
        <v>36963</v>
      </c>
      <c r="E187">
        <v>1063</v>
      </c>
      <c r="F187" s="2">
        <v>62</v>
      </c>
      <c r="G187" s="2" t="str">
        <f>B187&amp;C187</f>
        <v>Fraser SYMONS400mh</v>
      </c>
      <c r="H187" s="2">
        <f>E187</f>
        <v>1063</v>
      </c>
      <c r="I187" s="138" cm="1">
        <f t="array" ref="I187">MAX(IF($G$3:$G$4000=$G187,$H$3:$H$4000))</f>
        <v>1063</v>
      </c>
      <c r="J187" s="2" t="str">
        <v>AUS</v>
      </c>
      <c r="K187" t="str">
        <v>Riley MCGOWN</v>
      </c>
      <c r="L187" s="96" t="str">
        <v>800m</v>
      </c>
      <c r="M187" s="96">
        <v>35196</v>
      </c>
      <c r="N187" s="96" t="str">
        <f t="shared" si="8"/>
        <v>Riley MCGOWN800m</v>
      </c>
      <c r="O187" s="2">
        <f t="shared" si="9"/>
        <v>1047</v>
      </c>
      <c r="P187" s="81">
        <f t="shared" si="10"/>
        <v>127</v>
      </c>
      <c r="Q187" s="81">
        <f t="shared" si="11"/>
        <v>12</v>
      </c>
    </row>
    <row r="188" spans="1:17" x14ac:dyDescent="0.2">
      <c r="A188" t="s">
        <v>1174</v>
      </c>
      <c r="B188" t="s">
        <v>528</v>
      </c>
      <c r="C188" t="s">
        <v>2</v>
      </c>
      <c r="D188" s="5">
        <v>37054</v>
      </c>
      <c r="E188">
        <v>1063</v>
      </c>
      <c r="F188" s="2">
        <v>32</v>
      </c>
      <c r="G188" s="2" t="str">
        <f>B188&amp;C188</f>
        <v>Jagga PYBUS100m</v>
      </c>
      <c r="H188" s="2">
        <f>E188</f>
        <v>1063</v>
      </c>
      <c r="I188" s="138" cm="1">
        <f t="array" ref="I188">MAX(IF($G$3:$G$4000=$G188,$H$3:$H$4000))</f>
        <v>1063</v>
      </c>
      <c r="J188" s="2" t="str">
        <v>AUS</v>
      </c>
      <c r="K188" t="str">
        <v>Riley COCKS</v>
      </c>
      <c r="L188" s="96" t="str">
        <v>5000m</v>
      </c>
      <c r="M188" s="96">
        <v>35060</v>
      </c>
      <c r="N188" s="96" t="str">
        <f t="shared" si="8"/>
        <v>Riley COCKS5000m</v>
      </c>
      <c r="O188" s="2">
        <f t="shared" si="9"/>
        <v>1047</v>
      </c>
      <c r="P188" s="81">
        <f t="shared" si="10"/>
        <v>112</v>
      </c>
      <c r="Q188" s="81">
        <f t="shared" si="11"/>
        <v>20</v>
      </c>
    </row>
    <row r="189" spans="1:17" x14ac:dyDescent="0.2">
      <c r="A189" t="s">
        <v>1174</v>
      </c>
      <c r="B189" t="s">
        <v>711</v>
      </c>
      <c r="C189" s="5" t="s">
        <v>30</v>
      </c>
      <c r="D189" s="5">
        <v>31659</v>
      </c>
      <c r="E189">
        <v>1062</v>
      </c>
      <c r="F189" s="2">
        <v>17</v>
      </c>
      <c r="G189" s="2" t="str">
        <f>B189&amp;C189</f>
        <v>Liam ADAMS10000m</v>
      </c>
      <c r="H189" s="2">
        <f>E189</f>
        <v>1062</v>
      </c>
      <c r="I189" s="138" cm="1">
        <f t="array" ref="I189">MAX(IF($G$3:$G$4000=$G189,$H$3:$H$4000))</f>
        <v>1062</v>
      </c>
      <c r="J189" s="2" t="str">
        <v>AUS</v>
      </c>
      <c r="K189" t="str">
        <v>Adrian POTTER</v>
      </c>
      <c r="L189" s="96" t="str">
        <v>5000m</v>
      </c>
      <c r="M189" s="96">
        <v>34767</v>
      </c>
      <c r="N189" s="96" t="str">
        <f t="shared" si="8"/>
        <v>Adrian POTTER5000m</v>
      </c>
      <c r="O189" s="2">
        <f t="shared" si="9"/>
        <v>1046</v>
      </c>
      <c r="P189" s="81">
        <f t="shared" si="10"/>
        <v>114</v>
      </c>
      <c r="Q189" s="81">
        <f t="shared" si="11"/>
        <v>21</v>
      </c>
    </row>
    <row r="190" spans="1:17" x14ac:dyDescent="0.2">
      <c r="A190" t="s">
        <v>1174</v>
      </c>
      <c r="B190" t="s">
        <v>725</v>
      </c>
      <c r="C190" s="5" t="s">
        <v>31</v>
      </c>
      <c r="D190" s="6">
        <v>34302</v>
      </c>
      <c r="E190">
        <v>1062</v>
      </c>
      <c r="F190" s="2">
        <v>8</v>
      </c>
      <c r="G190" s="2" t="str">
        <f>B190&amp;C190</f>
        <v>Daniel GOLUBOVIC110mh</v>
      </c>
      <c r="H190" s="2">
        <f>E190</f>
        <v>1062</v>
      </c>
      <c r="I190" s="138" cm="1">
        <f t="array" ref="I190">MAX(IF($G$3:$G$4000=$G190,$H$3:$H$4000))</f>
        <v>1062</v>
      </c>
      <c r="J190" s="2" t="str">
        <v>AUS</v>
      </c>
      <c r="K190" t="str">
        <v>Harrison HUNT</v>
      </c>
      <c r="L190" s="96" t="str">
        <v>200m</v>
      </c>
      <c r="M190" s="96">
        <v>36251</v>
      </c>
      <c r="N190" s="96" t="str">
        <f t="shared" si="8"/>
        <v>Harrison HUNT200m</v>
      </c>
      <c r="O190" s="2">
        <f t="shared" si="9"/>
        <v>1046</v>
      </c>
      <c r="P190" s="81">
        <f t="shared" si="10"/>
        <v>127</v>
      </c>
      <c r="Q190" s="81">
        <f t="shared" si="11"/>
        <v>19</v>
      </c>
    </row>
    <row r="191" spans="1:17" x14ac:dyDescent="0.2">
      <c r="A191" t="s">
        <v>1174</v>
      </c>
      <c r="B191" t="s">
        <v>727</v>
      </c>
      <c r="C191" s="5" t="s">
        <v>44</v>
      </c>
      <c r="D191" s="5">
        <v>35651</v>
      </c>
      <c r="E191">
        <v>1061</v>
      </c>
      <c r="F191" s="2">
        <v>1</v>
      </c>
      <c r="G191" s="2" t="str">
        <f>B191&amp;C191</f>
        <v>Alec DIAMONDdecathlon</v>
      </c>
      <c r="H191" s="2">
        <f>E191</f>
        <v>1061</v>
      </c>
      <c r="I191" s="138" cm="1">
        <f t="array" ref="I191">MAX(IF($G$3:$G$4000=$G191,$H$3:$H$4000))</f>
        <v>1126</v>
      </c>
      <c r="J191" s="2" t="str">
        <v>AUS</v>
      </c>
      <c r="K191" t="str">
        <v>Mason COHEN</v>
      </c>
      <c r="L191" s="96" t="str">
        <v>800m</v>
      </c>
      <c r="M191" s="96">
        <v>35327</v>
      </c>
      <c r="N191" s="96" t="str">
        <f t="shared" si="8"/>
        <v>Mason COHEN800m</v>
      </c>
      <c r="O191" s="2">
        <f t="shared" si="9"/>
        <v>1045</v>
      </c>
      <c r="P191" s="81">
        <f t="shared" si="10"/>
        <v>130</v>
      </c>
      <c r="Q191" s="81">
        <f t="shared" si="11"/>
        <v>13</v>
      </c>
    </row>
    <row r="192" spans="1:17" x14ac:dyDescent="0.2">
      <c r="A192" t="s">
        <v>1174</v>
      </c>
      <c r="B192" t="s">
        <v>779</v>
      </c>
      <c r="C192" s="5" t="s">
        <v>36</v>
      </c>
      <c r="D192" s="5">
        <v>35843</v>
      </c>
      <c r="E192">
        <v>1061</v>
      </c>
      <c r="F192" s="2">
        <v>10</v>
      </c>
      <c r="G192" s="2" t="str">
        <f>B192&amp;C192</f>
        <v>Lachlan BURNSpole-vault</v>
      </c>
      <c r="H192" s="2">
        <f>E192</f>
        <v>1061</v>
      </c>
      <c r="I192" s="138" cm="1">
        <f t="array" ref="I192">MAX(IF($G$3:$G$4000=$G192,$H$3:$H$4000))</f>
        <v>1061</v>
      </c>
      <c r="J192" s="2" t="str">
        <v>AUS</v>
      </c>
      <c r="K192" t="str">
        <v>Tyler GUNN</v>
      </c>
      <c r="L192" s="96" t="str">
        <v>400m</v>
      </c>
      <c r="M192" s="96">
        <v>36456</v>
      </c>
      <c r="N192" s="96" t="str">
        <f t="shared" si="8"/>
        <v>Tyler GUNN400m</v>
      </c>
      <c r="O192" s="2">
        <f t="shared" si="9"/>
        <v>1044</v>
      </c>
      <c r="P192" s="81">
        <f t="shared" si="10"/>
        <v>137</v>
      </c>
      <c r="Q192" s="81">
        <f t="shared" si="11"/>
        <v>13</v>
      </c>
    </row>
    <row r="193" spans="1:17" x14ac:dyDescent="0.2">
      <c r="A193" t="s">
        <v>1174</v>
      </c>
      <c r="B193" t="s">
        <v>568</v>
      </c>
      <c r="C193" s="5" t="s">
        <v>26</v>
      </c>
      <c r="D193" s="5">
        <v>37561</v>
      </c>
      <c r="E193">
        <v>1061</v>
      </c>
      <c r="F193" s="2">
        <v>35</v>
      </c>
      <c r="G193" s="2" t="str">
        <f>B193&amp;C193</f>
        <v>Nicholas DONALDSON400m</v>
      </c>
      <c r="H193" s="2">
        <f>E193</f>
        <v>1061</v>
      </c>
      <c r="I193" s="138" cm="1">
        <f t="array" ref="I193">MAX(IF($G$3:$G$4000=$G193,$H$3:$H$4000))</f>
        <v>1061</v>
      </c>
      <c r="J193" s="2" t="str">
        <v>AUS</v>
      </c>
      <c r="K193" t="str">
        <v>Liam ADAMS</v>
      </c>
      <c r="L193" s="96" t="str">
        <v>5000m</v>
      </c>
      <c r="M193" s="96">
        <v>31659</v>
      </c>
      <c r="N193" s="96" t="str">
        <f t="shared" si="8"/>
        <v>Liam ADAMS5000m</v>
      </c>
      <c r="O193" s="2">
        <f t="shared" si="9"/>
        <v>1044</v>
      </c>
      <c r="P193" s="81">
        <f t="shared" si="10"/>
        <v>116</v>
      </c>
      <c r="Q193" s="81">
        <f t="shared" si="11"/>
        <v>22</v>
      </c>
    </row>
    <row r="194" spans="1:17" x14ac:dyDescent="0.2">
      <c r="A194" t="s">
        <v>1174</v>
      </c>
      <c r="B194" t="s">
        <v>811</v>
      </c>
      <c r="C194" s="5" t="s">
        <v>41</v>
      </c>
      <c r="D194" s="5">
        <v>33161</v>
      </c>
      <c r="E194">
        <v>1061</v>
      </c>
      <c r="F194" s="2">
        <v>9</v>
      </c>
      <c r="G194" s="2" t="str">
        <f>B194&amp;C194</f>
        <v>Hamish PEACOCKjavelin-throw</v>
      </c>
      <c r="H194" s="2">
        <f>E194</f>
        <v>1061</v>
      </c>
      <c r="I194" s="138" cm="1">
        <f t="array" ref="I194">MAX(IF($G$3:$G$4000=$G194,$H$3:$H$4000))</f>
        <v>1061</v>
      </c>
      <c r="J194" s="2" t="str">
        <v>AUS</v>
      </c>
      <c r="K194" t="str">
        <v>Aiden HINSON</v>
      </c>
      <c r="L194" s="96" t="str">
        <v>triple-jump</v>
      </c>
      <c r="M194" s="96">
        <v>37777</v>
      </c>
      <c r="N194" s="96" t="str">
        <f t="shared" si="8"/>
        <v>Aiden HINSONtriple-jump</v>
      </c>
      <c r="O194" s="2">
        <f t="shared" si="9"/>
        <v>1044</v>
      </c>
      <c r="P194" s="81">
        <f t="shared" si="10"/>
        <v>60</v>
      </c>
      <c r="Q194" s="81">
        <f t="shared" si="11"/>
        <v>5</v>
      </c>
    </row>
    <row r="195" spans="1:17" x14ac:dyDescent="0.2">
      <c r="A195" t="s">
        <v>1174</v>
      </c>
      <c r="B195" t="s">
        <v>654</v>
      </c>
      <c r="C195" t="s">
        <v>28</v>
      </c>
      <c r="D195" s="5">
        <v>36359</v>
      </c>
      <c r="E195">
        <v>1060</v>
      </c>
      <c r="F195" s="2">
        <v>12</v>
      </c>
      <c r="G195" s="2" t="str">
        <f>B195&amp;C195</f>
        <v>Callum DAVIES1500m</v>
      </c>
      <c r="H195" s="2">
        <f>E195</f>
        <v>1060</v>
      </c>
      <c r="I195" s="138" cm="1">
        <f t="array" ref="I195">MAX(IF($G$3:$G$4000=$G195,$H$3:$H$4000))</f>
        <v>1121</v>
      </c>
      <c r="J195" s="2" t="str">
        <v>AUS</v>
      </c>
      <c r="K195" t="str">
        <v>Will ROBERTS</v>
      </c>
      <c r="L195" s="96" t="str">
        <v>200m</v>
      </c>
      <c r="M195" s="96">
        <v>36427</v>
      </c>
      <c r="N195" s="96" t="str">
        <f t="shared" si="8"/>
        <v>Will ROBERTS200m</v>
      </c>
      <c r="O195" s="2">
        <f t="shared" si="9"/>
        <v>1043</v>
      </c>
      <c r="P195" s="81">
        <f t="shared" si="10"/>
        <v>129</v>
      </c>
      <c r="Q195" s="81">
        <f t="shared" si="11"/>
        <v>20</v>
      </c>
    </row>
    <row r="196" spans="1:17" x14ac:dyDescent="0.2">
      <c r="A196" t="s">
        <v>1174</v>
      </c>
      <c r="B196" t="s">
        <v>742</v>
      </c>
      <c r="C196" s="5" t="s">
        <v>37</v>
      </c>
      <c r="D196" s="5">
        <v>37470</v>
      </c>
      <c r="E196">
        <v>1060</v>
      </c>
      <c r="F196" s="2">
        <v>20</v>
      </c>
      <c r="G196" s="2" t="str">
        <f>B196&amp;C196</f>
        <v>Amiru CHANDRASENAlong-jump</v>
      </c>
      <c r="H196" s="2">
        <f>E196</f>
        <v>1060</v>
      </c>
      <c r="I196" s="138" cm="1">
        <f t="array" ref="I196">MAX(IF($G$3:$G$4000=$G196,$H$3:$H$4000))</f>
        <v>1060</v>
      </c>
      <c r="J196" s="2" t="str">
        <v>AUS</v>
      </c>
      <c r="K196" t="str">
        <v>Thomas MOORCROFT</v>
      </c>
      <c r="L196" s="96" t="str">
        <v>800m</v>
      </c>
      <c r="M196" s="96">
        <v>36638</v>
      </c>
      <c r="N196" s="96" t="str">
        <f t="shared" ref="N196:N259" si="12">K196&amp;L196</f>
        <v>Thomas MOORCROFT800m</v>
      </c>
      <c r="O196" s="2">
        <f t="shared" ref="O196:O259" si="13">VLOOKUP(K196&amp;L196,$G$3:$H$3563,2,FALSE)</f>
        <v>1042</v>
      </c>
      <c r="P196" s="81">
        <f t="shared" ref="P196:P259" si="14">COUNTIFS($L$3:$L$3119,L196,$O$3:$O$3119,"&gt;"&amp;O196)+1</f>
        <v>131</v>
      </c>
      <c r="Q196" s="81">
        <f t="shared" ref="Q196:Q259" si="15">IFERROR(IF(J196="AUS",COUNTIFS($J$3:$J$3119,"AUS",$L$3:$L$3119,L196,$O$3:$O$3119,"&gt;"&amp;O196)+1,""),"")</f>
        <v>14</v>
      </c>
    </row>
    <row r="197" spans="1:17" x14ac:dyDescent="0.2">
      <c r="A197" t="s">
        <v>1174</v>
      </c>
      <c r="B197" t="s">
        <v>627</v>
      </c>
      <c r="C197" s="5" t="s">
        <v>27</v>
      </c>
      <c r="D197" s="5">
        <v>33853</v>
      </c>
      <c r="E197">
        <v>1059</v>
      </c>
      <c r="F197" s="2">
        <v>39</v>
      </c>
      <c r="G197" s="2" t="str">
        <f>B197&amp;C197</f>
        <v>Harry MAY800m</v>
      </c>
      <c r="H197" s="2">
        <f>E197</f>
        <v>1059</v>
      </c>
      <c r="I197" s="138" cm="1">
        <f t="array" ref="I197">MAX(IF($G$3:$G$4000=$G197,$H$3:$H$4000))</f>
        <v>1059</v>
      </c>
      <c r="J197" s="2" t="str">
        <v>AUS</v>
      </c>
      <c r="K197" t="str">
        <v>Dylan JAMES</v>
      </c>
      <c r="L197" s="96" t="str">
        <v>long-jump</v>
      </c>
      <c r="M197" s="96">
        <v>37317</v>
      </c>
      <c r="N197" s="96" t="str">
        <f t="shared" si="12"/>
        <v>Dylan JAMESlong-jump</v>
      </c>
      <c r="O197" s="2">
        <f t="shared" si="13"/>
        <v>1042</v>
      </c>
      <c r="P197" s="81">
        <f t="shared" si="14"/>
        <v>105</v>
      </c>
      <c r="Q197" s="81">
        <f t="shared" si="15"/>
        <v>20</v>
      </c>
    </row>
    <row r="198" spans="1:17" x14ac:dyDescent="0.2">
      <c r="A198" t="s">
        <v>1174</v>
      </c>
      <c r="B198" t="s">
        <v>1071</v>
      </c>
      <c r="C198" s="5" t="s">
        <v>30</v>
      </c>
      <c r="D198" s="5">
        <v>34395</v>
      </c>
      <c r="E198">
        <v>1059</v>
      </c>
      <c r="F198" s="2">
        <v>18</v>
      </c>
      <c r="G198" s="2" t="str">
        <f>B198&amp;C198</f>
        <v>Joel TOBIN-WHITE10000m</v>
      </c>
      <c r="H198" s="2">
        <f>E198</f>
        <v>1059</v>
      </c>
      <c r="I198" s="138" cm="1">
        <f t="array" ref="I198">MAX(IF($G$3:$G$4000=$G198,$H$3:$H$4000))</f>
        <v>1059</v>
      </c>
      <c r="J198" s="2" t="str">
        <v>AUS</v>
      </c>
      <c r="K198" t="str">
        <v>Luke SHAW</v>
      </c>
      <c r="L198" s="96" t="str">
        <v>800m</v>
      </c>
      <c r="M198" s="96">
        <v>37232</v>
      </c>
      <c r="N198" s="96" t="str">
        <f t="shared" si="12"/>
        <v>Luke SHAW800m</v>
      </c>
      <c r="O198" s="2">
        <f t="shared" si="13"/>
        <v>1042</v>
      </c>
      <c r="P198" s="81">
        <f t="shared" si="14"/>
        <v>131</v>
      </c>
      <c r="Q198" s="81">
        <f t="shared" si="15"/>
        <v>14</v>
      </c>
    </row>
    <row r="199" spans="1:17" x14ac:dyDescent="0.2">
      <c r="A199" t="s">
        <v>1174</v>
      </c>
      <c r="B199" t="s">
        <v>519</v>
      </c>
      <c r="C199" t="s">
        <v>31</v>
      </c>
      <c r="D199" s="5">
        <v>36598</v>
      </c>
      <c r="E199">
        <v>1058</v>
      </c>
      <c r="F199" s="2">
        <v>57</v>
      </c>
      <c r="G199" s="2" t="str">
        <f>B199&amp;C199</f>
        <v>Ashley MOLONEY110mh</v>
      </c>
      <c r="H199" s="2">
        <f>E199</f>
        <v>1058</v>
      </c>
      <c r="I199" s="138" cm="1">
        <f t="array" ref="I199">MAX(IF($G$3:$G$4000=$G199,$H$3:$H$4000))</f>
        <v>1058</v>
      </c>
      <c r="J199" s="2" t="str">
        <v>AUS</v>
      </c>
      <c r="K199" t="str">
        <v>Emmanuel FAKIYE</v>
      </c>
      <c r="L199" s="96" t="str">
        <v>triple-jump</v>
      </c>
      <c r="M199" s="96">
        <v>35457</v>
      </c>
      <c r="N199" s="96" t="str">
        <f t="shared" si="12"/>
        <v>Emmanuel FAKIYEtriple-jump</v>
      </c>
      <c r="O199" s="2">
        <f t="shared" si="13"/>
        <v>1041</v>
      </c>
      <c r="P199" s="81">
        <f t="shared" si="14"/>
        <v>62</v>
      </c>
      <c r="Q199" s="81">
        <f t="shared" si="15"/>
        <v>6</v>
      </c>
    </row>
    <row r="200" spans="1:17" x14ac:dyDescent="0.2">
      <c r="A200" t="s">
        <v>1174</v>
      </c>
      <c r="B200" t="s">
        <v>868</v>
      </c>
      <c r="C200" s="5" t="s">
        <v>81</v>
      </c>
      <c r="D200" s="5">
        <v>35893</v>
      </c>
      <c r="E200">
        <v>1058</v>
      </c>
      <c r="F200" s="2">
        <v>7</v>
      </c>
      <c r="G200" s="2" t="str">
        <f>B200&amp;C200</f>
        <v>Tyler JONES20km-race-walking</v>
      </c>
      <c r="H200" s="2">
        <f>E200</f>
        <v>1058</v>
      </c>
      <c r="I200" s="138" cm="1">
        <f t="array" ref="I200">MAX(IF($G$3:$G$4000=$G200,$H$3:$H$4000))</f>
        <v>1058</v>
      </c>
      <c r="J200" s="2" t="str">
        <v>AUS</v>
      </c>
      <c r="K200" t="str">
        <v>Luke GRAVES</v>
      </c>
      <c r="L200" s="96" t="str">
        <v>1500m</v>
      </c>
      <c r="M200" s="96">
        <v>36237</v>
      </c>
      <c r="N200" s="96" t="str">
        <f t="shared" si="12"/>
        <v>Luke GRAVES1500m</v>
      </c>
      <c r="O200" s="2">
        <f t="shared" si="13"/>
        <v>1041</v>
      </c>
      <c r="P200" s="81">
        <f t="shared" si="14"/>
        <v>120</v>
      </c>
      <c r="Q200" s="81">
        <f t="shared" si="15"/>
        <v>23</v>
      </c>
    </row>
    <row r="201" spans="1:17" x14ac:dyDescent="0.2">
      <c r="A201" t="s">
        <v>1174</v>
      </c>
      <c r="B201" t="s">
        <v>867</v>
      </c>
      <c r="C201" t="s">
        <v>31</v>
      </c>
      <c r="D201" s="5">
        <v>36957</v>
      </c>
      <c r="E201">
        <v>1057</v>
      </c>
      <c r="F201" s="2">
        <v>52</v>
      </c>
      <c r="G201" s="2" t="str">
        <f>B201&amp;C201</f>
        <v>Sam HURWOOD110mh</v>
      </c>
      <c r="H201" s="2">
        <f>E201</f>
        <v>1057</v>
      </c>
      <c r="I201" s="138" cm="1">
        <f t="array" ref="I201">MAX(IF($G$3:$G$4000=$G201,$H$3:$H$4000))</f>
        <v>1073</v>
      </c>
      <c r="J201" s="2" t="str">
        <v>AUS</v>
      </c>
      <c r="K201" t="str">
        <v>Connor BOND</v>
      </c>
      <c r="L201" s="96" t="str">
        <v>200m</v>
      </c>
      <c r="M201" s="96">
        <v>44640</v>
      </c>
      <c r="N201" s="96" t="str">
        <f t="shared" si="12"/>
        <v>Connor BOND200m</v>
      </c>
      <c r="O201" s="2">
        <f t="shared" si="13"/>
        <v>1038</v>
      </c>
      <c r="P201" s="81">
        <f t="shared" si="14"/>
        <v>131</v>
      </c>
      <c r="Q201" s="81">
        <f t="shared" si="15"/>
        <v>21</v>
      </c>
    </row>
    <row r="202" spans="1:17" x14ac:dyDescent="0.2">
      <c r="A202" t="s">
        <v>1174</v>
      </c>
      <c r="B202" t="s">
        <v>1049</v>
      </c>
      <c r="C202" s="5" t="s">
        <v>25</v>
      </c>
      <c r="D202" s="5">
        <v>35798</v>
      </c>
      <c r="E202">
        <v>1057</v>
      </c>
      <c r="F202" s="2">
        <v>25</v>
      </c>
      <c r="G202" s="2" t="str">
        <f>B202&amp;C202</f>
        <v>Thomas WILSON200m</v>
      </c>
      <c r="H202" s="2">
        <f>E202</f>
        <v>1057</v>
      </c>
      <c r="I202" s="138" cm="1">
        <f t="array" ref="I202">MAX(IF($G$3:$G$4000=$G202,$H$3:$H$4000))</f>
        <v>1057</v>
      </c>
      <c r="J202" s="2" t="str">
        <v>AUS</v>
      </c>
      <c r="K202" t="str">
        <v>Joe BURGESS</v>
      </c>
      <c r="L202" s="96" t="str">
        <v>3000msc</v>
      </c>
      <c r="M202" s="96">
        <v>35426</v>
      </c>
      <c r="N202" s="96" t="str">
        <f t="shared" si="12"/>
        <v>Joe BURGESS3000msc</v>
      </c>
      <c r="O202" s="2">
        <f t="shared" si="13"/>
        <v>1038</v>
      </c>
      <c r="P202" s="81">
        <f t="shared" si="14"/>
        <v>70</v>
      </c>
      <c r="Q202" s="81">
        <f t="shared" si="15"/>
        <v>7</v>
      </c>
    </row>
    <row r="203" spans="1:17" x14ac:dyDescent="0.2">
      <c r="A203" t="s">
        <v>1174</v>
      </c>
      <c r="B203" t="s">
        <v>677</v>
      </c>
      <c r="C203" s="5" t="s">
        <v>34</v>
      </c>
      <c r="D203" s="5">
        <v>33550</v>
      </c>
      <c r="E203">
        <v>1056</v>
      </c>
      <c r="F203" s="2">
        <v>7</v>
      </c>
      <c r="G203" s="2" t="str">
        <f>B203&amp;C203</f>
        <v>Ben BUCKINGHAM3000msc</v>
      </c>
      <c r="H203" s="2">
        <f>E203</f>
        <v>1056</v>
      </c>
      <c r="I203" s="138" cm="1">
        <f t="array" ref="I203">MAX(IF($G$3:$G$4000=$G203,$H$3:$H$4000))</f>
        <v>1162</v>
      </c>
      <c r="J203" s="2" t="str">
        <v>AUS</v>
      </c>
      <c r="K203" t="str">
        <v>Luke MAJOR</v>
      </c>
      <c r="L203" s="96" t="str">
        <v>400mh</v>
      </c>
      <c r="M203" s="96">
        <v>34494</v>
      </c>
      <c r="N203" s="96" t="str">
        <f t="shared" si="12"/>
        <v>Luke MAJOR400mh</v>
      </c>
      <c r="O203" s="2">
        <f t="shared" si="13"/>
        <v>1037</v>
      </c>
      <c r="P203" s="81">
        <f t="shared" si="14"/>
        <v>99</v>
      </c>
      <c r="Q203" s="81">
        <f t="shared" si="15"/>
        <v>7</v>
      </c>
    </row>
    <row r="204" spans="1:17" x14ac:dyDescent="0.2">
      <c r="A204" t="s">
        <v>1174</v>
      </c>
      <c r="B204" t="s">
        <v>521</v>
      </c>
      <c r="C204" s="5" t="s">
        <v>26</v>
      </c>
      <c r="D204" s="5">
        <v>37908</v>
      </c>
      <c r="E204">
        <v>1056</v>
      </c>
      <c r="F204" s="2">
        <v>42</v>
      </c>
      <c r="G204" s="2" t="str">
        <f>B204&amp;C204</f>
        <v>Aidan MURPHY400m</v>
      </c>
      <c r="H204" s="2">
        <f>E204</f>
        <v>1056</v>
      </c>
      <c r="I204" s="138" cm="1">
        <f t="array" ref="I204">MAX(IF($G$3:$G$4000=$G204,$H$3:$H$4000))</f>
        <v>1091</v>
      </c>
      <c r="J204" s="2" t="str">
        <v>AUS</v>
      </c>
      <c r="K204" t="str">
        <v>Patrick CANTLON</v>
      </c>
      <c r="L204" s="96" t="str">
        <v>1500m</v>
      </c>
      <c r="M204" s="96">
        <v>44640</v>
      </c>
      <c r="N204" s="96" t="str">
        <f t="shared" si="12"/>
        <v>Patrick CANTLON1500m</v>
      </c>
      <c r="O204" s="2">
        <f t="shared" si="13"/>
        <v>1036</v>
      </c>
      <c r="P204" s="81">
        <f t="shared" si="14"/>
        <v>122</v>
      </c>
      <c r="Q204" s="81">
        <f t="shared" si="15"/>
        <v>24</v>
      </c>
    </row>
    <row r="205" spans="1:17" x14ac:dyDescent="0.2">
      <c r="A205" t="s">
        <v>1174</v>
      </c>
      <c r="B205" t="s">
        <v>768</v>
      </c>
      <c r="C205" s="5" t="s">
        <v>35</v>
      </c>
      <c r="D205" s="5">
        <v>36628</v>
      </c>
      <c r="E205">
        <v>1055</v>
      </c>
      <c r="F205" s="2">
        <v>5</v>
      </c>
      <c r="G205" s="2" t="str">
        <f>B205&amp;C205</f>
        <v>Simioluwa THOMSEN-AJAYIhigh-jump</v>
      </c>
      <c r="H205" s="2">
        <f>E205</f>
        <v>1055</v>
      </c>
      <c r="I205" s="138" cm="1">
        <f t="array" ref="I205">MAX(IF($G$3:$G$4000=$G205,$H$3:$H$4000))</f>
        <v>1090</v>
      </c>
      <c r="J205" s="2" t="str">
        <v>AUS</v>
      </c>
      <c r="K205" t="str">
        <v>Stefan MUSIC</v>
      </c>
      <c r="L205" s="96" t="str">
        <v>1500m</v>
      </c>
      <c r="M205" s="96">
        <v>36009</v>
      </c>
      <c r="N205" s="96" t="str">
        <f t="shared" si="12"/>
        <v>Stefan MUSIC1500m</v>
      </c>
      <c r="O205" s="2">
        <f t="shared" si="13"/>
        <v>1036</v>
      </c>
      <c r="P205" s="81">
        <f t="shared" si="14"/>
        <v>122</v>
      </c>
      <c r="Q205" s="81">
        <f t="shared" si="15"/>
        <v>24</v>
      </c>
    </row>
    <row r="206" spans="1:17" x14ac:dyDescent="0.2">
      <c r="A206" t="s">
        <v>1174</v>
      </c>
      <c r="B206" s="5" t="s">
        <v>595</v>
      </c>
      <c r="C206" s="5" t="s">
        <v>33</v>
      </c>
      <c r="D206" s="5">
        <v>37029</v>
      </c>
      <c r="E206">
        <v>1055</v>
      </c>
      <c r="F206" s="2">
        <v>73</v>
      </c>
      <c r="G206" s="2" t="str">
        <f>B206&amp;C206</f>
        <v>Mark FOKAS400mh</v>
      </c>
      <c r="H206" s="2">
        <f>E206</f>
        <v>1055</v>
      </c>
      <c r="I206" s="138" cm="1">
        <f t="array" ref="I206">MAX(IF($G$3:$G$4000=$G206,$H$3:$H$4000))</f>
        <v>1071</v>
      </c>
      <c r="J206" s="2" t="str">
        <v>AUS</v>
      </c>
      <c r="K206" t="str">
        <v>Christian PAYNTER</v>
      </c>
      <c r="L206" s="96" t="str">
        <v>decathlon</v>
      </c>
      <c r="M206" s="96">
        <v>35543</v>
      </c>
      <c r="N206" s="96" t="str">
        <f t="shared" si="12"/>
        <v>Christian PAYNTERdecathlon</v>
      </c>
      <c r="O206" s="2">
        <f t="shared" si="13"/>
        <v>1036</v>
      </c>
      <c r="P206" s="81">
        <f t="shared" si="14"/>
        <v>17</v>
      </c>
      <c r="Q206" s="81">
        <f t="shared" si="15"/>
        <v>5</v>
      </c>
    </row>
    <row r="207" spans="1:17" x14ac:dyDescent="0.2">
      <c r="A207" t="s">
        <v>1174</v>
      </c>
      <c r="B207" t="s">
        <v>678</v>
      </c>
      <c r="C207" s="5" t="s">
        <v>29</v>
      </c>
      <c r="D207" s="5">
        <v>34818</v>
      </c>
      <c r="E207">
        <v>1054</v>
      </c>
      <c r="F207" s="2">
        <v>17</v>
      </c>
      <c r="G207" s="2" t="str">
        <f>B207&amp;C207</f>
        <v>Matthew CLARKE5000m</v>
      </c>
      <c r="H207" s="2">
        <f>E207</f>
        <v>1054</v>
      </c>
      <c r="I207" s="138" cm="1">
        <f t="array" ref="I207">MAX(IF($G$3:$G$4000=$G207,$H$3:$H$4000))</f>
        <v>1054</v>
      </c>
      <c r="J207" s="2" t="str">
        <v>AUS</v>
      </c>
      <c r="K207" t="str">
        <v>Reece HOLDER</v>
      </c>
      <c r="L207" s="96" t="str">
        <v>400m</v>
      </c>
      <c r="M207" s="96">
        <v>37488</v>
      </c>
      <c r="N207" s="96" t="str">
        <f t="shared" si="12"/>
        <v>Reece HOLDER400m</v>
      </c>
      <c r="O207" s="2">
        <f t="shared" si="13"/>
        <v>1035</v>
      </c>
      <c r="P207" s="81">
        <f t="shared" si="14"/>
        <v>141</v>
      </c>
      <c r="Q207" s="81">
        <f t="shared" si="15"/>
        <v>14</v>
      </c>
    </row>
    <row r="208" spans="1:17" x14ac:dyDescent="0.2">
      <c r="A208" t="s">
        <v>1174</v>
      </c>
      <c r="B208" t="s">
        <v>528</v>
      </c>
      <c r="C208" s="5" t="s">
        <v>25</v>
      </c>
      <c r="D208" s="5">
        <v>37054</v>
      </c>
      <c r="E208">
        <v>1053</v>
      </c>
      <c r="F208" s="2">
        <v>26</v>
      </c>
      <c r="G208" s="2" t="str">
        <f>B208&amp;C208</f>
        <v>Jagga PYBUS200m</v>
      </c>
      <c r="H208" s="2">
        <f>E208</f>
        <v>1053</v>
      </c>
      <c r="I208" s="138" cm="1">
        <f t="array" ref="I208">MAX(IF($G$3:$G$4000=$G208,$H$3:$H$4000))</f>
        <v>1053</v>
      </c>
      <c r="J208" s="2" t="str">
        <v>AUS</v>
      </c>
      <c r="K208" t="str">
        <v>Aidan HOBBS</v>
      </c>
      <c r="L208" s="96" t="str">
        <v>3000msc</v>
      </c>
      <c r="M208" s="96">
        <v>31691</v>
      </c>
      <c r="N208" s="96" t="str">
        <f t="shared" si="12"/>
        <v>Aidan HOBBS3000msc</v>
      </c>
      <c r="O208" s="2">
        <f t="shared" si="13"/>
        <v>1035</v>
      </c>
      <c r="P208" s="81">
        <f t="shared" si="14"/>
        <v>76</v>
      </c>
      <c r="Q208" s="81">
        <f t="shared" si="15"/>
        <v>8</v>
      </c>
    </row>
    <row r="209" spans="1:17" x14ac:dyDescent="0.2">
      <c r="A209" t="s">
        <v>1174</v>
      </c>
      <c r="B209" t="s">
        <v>514</v>
      </c>
      <c r="C209" s="5" t="s">
        <v>2</v>
      </c>
      <c r="D209" s="5">
        <v>34127</v>
      </c>
      <c r="E209">
        <v>1053</v>
      </c>
      <c r="F209" s="2">
        <v>34</v>
      </c>
      <c r="G209" s="2" t="str">
        <f>B209&amp;C209</f>
        <v>Simon GREIG100m</v>
      </c>
      <c r="H209" s="2">
        <f>E209</f>
        <v>1053</v>
      </c>
      <c r="I209" s="138" cm="1">
        <f t="array" ref="I209">MAX(IF($G$3:$G$4000=$G209,$H$3:$H$4000))</f>
        <v>1053</v>
      </c>
      <c r="J209" s="2" t="str">
        <v>AUS</v>
      </c>
      <c r="K209" t="str">
        <v>Luke BURROWS</v>
      </c>
      <c r="L209" s="96" t="str">
        <v>800m</v>
      </c>
      <c r="M209" s="96">
        <v>36760</v>
      </c>
      <c r="N209" s="96" t="str">
        <f t="shared" si="12"/>
        <v>Luke BURROWS800m</v>
      </c>
      <c r="O209" s="2">
        <f t="shared" si="13"/>
        <v>1035</v>
      </c>
      <c r="P209" s="81">
        <f t="shared" si="14"/>
        <v>135</v>
      </c>
      <c r="Q209" s="81">
        <f t="shared" si="15"/>
        <v>16</v>
      </c>
    </row>
    <row r="210" spans="1:17" x14ac:dyDescent="0.2">
      <c r="A210" t="s">
        <v>1174</v>
      </c>
      <c r="B210" t="s">
        <v>531</v>
      </c>
      <c r="C210" t="s">
        <v>2</v>
      </c>
      <c r="D210" s="5">
        <v>35908</v>
      </c>
      <c r="E210">
        <v>1053</v>
      </c>
      <c r="F210" s="2">
        <v>34</v>
      </c>
      <c r="G210" s="2" t="str">
        <f>B210&amp;C210</f>
        <v>Carl COOREY-EWINGS100m</v>
      </c>
      <c r="H210" s="2">
        <f>E210</f>
        <v>1053</v>
      </c>
      <c r="I210" s="138" cm="1">
        <f t="array" ref="I210">MAX(IF($G$3:$G$4000=$G210,$H$3:$H$4000))</f>
        <v>1053</v>
      </c>
      <c r="J210" s="2" t="str">
        <v>AUS</v>
      </c>
      <c r="K210" t="str">
        <v>Tim VINCENT</v>
      </c>
      <c r="L210" s="96" t="str">
        <v>5000m</v>
      </c>
      <c r="M210" s="96">
        <v>36044</v>
      </c>
      <c r="N210" s="96" t="str">
        <f t="shared" si="12"/>
        <v>Tim VINCENT5000m</v>
      </c>
      <c r="O210" s="2">
        <f t="shared" si="13"/>
        <v>1034</v>
      </c>
      <c r="P210" s="81">
        <f t="shared" si="14"/>
        <v>120</v>
      </c>
      <c r="Q210" s="81">
        <f t="shared" si="15"/>
        <v>23</v>
      </c>
    </row>
    <row r="211" spans="1:17" x14ac:dyDescent="0.2">
      <c r="A211" t="s">
        <v>1174</v>
      </c>
      <c r="B211" t="s">
        <v>747</v>
      </c>
      <c r="C211" s="5" t="s">
        <v>37</v>
      </c>
      <c r="D211" s="5">
        <v>37777</v>
      </c>
      <c r="E211">
        <v>1053</v>
      </c>
      <c r="F211" s="2">
        <v>21</v>
      </c>
      <c r="G211" s="2" t="str">
        <f>B211&amp;C211</f>
        <v>Aiden HINSONlong-jump</v>
      </c>
      <c r="H211" s="2">
        <f>E211</f>
        <v>1053</v>
      </c>
      <c r="I211" s="138" cm="1">
        <f t="array" ref="I211">MAX(IF($G$3:$G$4000=$G211,$H$3:$H$4000))</f>
        <v>1053</v>
      </c>
      <c r="J211" s="2" t="str">
        <v>AUS</v>
      </c>
      <c r="K211" t="str">
        <v>Howard MCDONALD</v>
      </c>
      <c r="L211" s="96" t="str">
        <v>javelin-throw</v>
      </c>
      <c r="M211" s="96">
        <v>37126</v>
      </c>
      <c r="N211" s="96" t="str">
        <f t="shared" si="12"/>
        <v>Howard MCDONALDjavelin-throw</v>
      </c>
      <c r="O211" s="2">
        <f t="shared" si="13"/>
        <v>1034</v>
      </c>
      <c r="P211" s="81">
        <f t="shared" si="14"/>
        <v>39</v>
      </c>
      <c r="Q211" s="81">
        <f t="shared" si="15"/>
        <v>5</v>
      </c>
    </row>
    <row r="212" spans="1:17" x14ac:dyDescent="0.2">
      <c r="A212" t="s">
        <v>1174</v>
      </c>
      <c r="B212" t="s">
        <v>5011</v>
      </c>
      <c r="C212" t="s">
        <v>28</v>
      </c>
      <c r="D212" s="5">
        <v>38439</v>
      </c>
      <c r="E212">
        <v>1053</v>
      </c>
      <c r="F212" s="2">
        <v>21</v>
      </c>
      <c r="G212" s="2" t="str">
        <f>B212&amp;C212</f>
        <v>Peyton CRAIG1500m</v>
      </c>
      <c r="H212" s="2">
        <f>E212</f>
        <v>1053</v>
      </c>
      <c r="I212" s="138" cm="1">
        <f t="array" ref="I212">MAX(IF($G$3:$G$4000=$G212,$H$3:$H$4000))</f>
        <v>1053</v>
      </c>
      <c r="J212" s="2" t="str">
        <v>AUS</v>
      </c>
      <c r="K212" t="str">
        <v>James HANSEN</v>
      </c>
      <c r="L212" s="96" t="str">
        <v>5000m</v>
      </c>
      <c r="M212" s="96">
        <v>34300</v>
      </c>
      <c r="N212" s="96" t="str">
        <f t="shared" si="12"/>
        <v>James HANSEN5000m</v>
      </c>
      <c r="O212" s="2">
        <f t="shared" si="13"/>
        <v>1034</v>
      </c>
      <c r="P212" s="81">
        <f t="shared" si="14"/>
        <v>120</v>
      </c>
      <c r="Q212" s="81">
        <f t="shared" si="15"/>
        <v>23</v>
      </c>
    </row>
    <row r="213" spans="1:17" x14ac:dyDescent="0.2">
      <c r="A213" t="s">
        <v>1174</v>
      </c>
      <c r="B213" t="s">
        <v>594</v>
      </c>
      <c r="C213" s="5" t="s">
        <v>33</v>
      </c>
      <c r="D213" s="6">
        <v>36226</v>
      </c>
      <c r="E213">
        <v>1053</v>
      </c>
      <c r="F213" s="2">
        <v>13</v>
      </c>
      <c r="G213" s="2" t="str">
        <f>B213&amp;C213</f>
        <v>Harvey MURRANT400mh</v>
      </c>
      <c r="H213" s="2">
        <f>E213</f>
        <v>1053</v>
      </c>
      <c r="I213" s="138" cm="1">
        <f t="array" ref="I213">MAX(IF($G$3:$G$4000=$G213,$H$3:$H$4000))</f>
        <v>1053</v>
      </c>
      <c r="J213" s="2" t="str">
        <v>AUS</v>
      </c>
      <c r="K213" t="str">
        <v>Cooper SHERMAN</v>
      </c>
      <c r="L213" s="96" t="str">
        <v>400m</v>
      </c>
      <c r="M213" s="96">
        <v>44671</v>
      </c>
      <c r="N213" s="96" t="str">
        <f t="shared" si="12"/>
        <v>Cooper SHERMAN400m</v>
      </c>
      <c r="O213" s="2">
        <f t="shared" si="13"/>
        <v>1032</v>
      </c>
      <c r="P213" s="81">
        <f t="shared" si="14"/>
        <v>144</v>
      </c>
      <c r="Q213" s="81">
        <f t="shared" si="15"/>
        <v>15</v>
      </c>
    </row>
    <row r="214" spans="1:17" x14ac:dyDescent="0.2">
      <c r="A214" t="s">
        <v>1174</v>
      </c>
      <c r="B214" t="s">
        <v>807</v>
      </c>
      <c r="C214" s="6" t="s">
        <v>41</v>
      </c>
      <c r="D214" s="5">
        <v>36201</v>
      </c>
      <c r="E214">
        <v>1051</v>
      </c>
      <c r="F214" s="2">
        <v>20</v>
      </c>
      <c r="G214" s="2" t="str">
        <f>B214&amp;C214</f>
        <v>Cameron MCENTYREjavelin-throw</v>
      </c>
      <c r="H214" s="2">
        <f>E214</f>
        <v>1051</v>
      </c>
      <c r="I214" s="138" cm="1">
        <f t="array" ref="I214">MAX(IF($G$3:$G$4000=$G214,$H$3:$H$4000))</f>
        <v>1096</v>
      </c>
      <c r="J214" s="2" t="str">
        <v>AUS</v>
      </c>
      <c r="K214" t="str">
        <v>Haftu STRINTZOS</v>
      </c>
      <c r="L214" s="96" t="str">
        <v>5000m</v>
      </c>
      <c r="M214" s="96">
        <v>1999</v>
      </c>
      <c r="N214" s="96" t="str">
        <f t="shared" si="12"/>
        <v>Haftu STRINTZOS5000m</v>
      </c>
      <c r="O214" s="2">
        <f t="shared" si="13"/>
        <v>1032</v>
      </c>
      <c r="P214" s="81">
        <f t="shared" si="14"/>
        <v>122</v>
      </c>
      <c r="Q214" s="81">
        <f t="shared" si="15"/>
        <v>25</v>
      </c>
    </row>
    <row r="215" spans="1:17" x14ac:dyDescent="0.2">
      <c r="A215" t="s">
        <v>1174</v>
      </c>
      <c r="B215" t="s">
        <v>554</v>
      </c>
      <c r="C215" s="5" t="s">
        <v>25</v>
      </c>
      <c r="D215" s="5">
        <v>44671</v>
      </c>
      <c r="E215">
        <v>1051</v>
      </c>
      <c r="F215" s="2">
        <v>29</v>
      </c>
      <c r="G215" s="2" t="str">
        <f>B215&amp;C215</f>
        <v>Cooper SHERMAN200m</v>
      </c>
      <c r="H215" s="2">
        <f>E215</f>
        <v>1051</v>
      </c>
      <c r="I215" s="138" cm="1">
        <f t="array" ref="I215">MAX(IF($G$3:$G$4000=$G215,$H$3:$H$4000))</f>
        <v>1051</v>
      </c>
      <c r="J215" s="2" t="str">
        <v>AUS</v>
      </c>
      <c r="K215" t="str">
        <v>Ryan TARRANT</v>
      </c>
      <c r="L215" s="96" t="str">
        <v>100m</v>
      </c>
      <c r="M215" s="96">
        <v>38290</v>
      </c>
      <c r="N215" s="96" t="str">
        <f t="shared" si="12"/>
        <v>Ryan TARRANT100m</v>
      </c>
      <c r="O215" s="2">
        <f t="shared" si="13"/>
        <v>1031</v>
      </c>
      <c r="P215" s="81">
        <f t="shared" si="14"/>
        <v>144</v>
      </c>
      <c r="Q215" s="81">
        <f t="shared" si="15"/>
        <v>21</v>
      </c>
    </row>
    <row r="216" spans="1:17" x14ac:dyDescent="0.2">
      <c r="A216" t="s">
        <v>1174</v>
      </c>
      <c r="B216" t="s">
        <v>1135</v>
      </c>
      <c r="C216" s="5" t="s">
        <v>37</v>
      </c>
      <c r="D216" s="5">
        <v>35164</v>
      </c>
      <c r="E216">
        <v>1051</v>
      </c>
      <c r="F216" s="2">
        <v>86</v>
      </c>
      <c r="G216" s="2" t="str">
        <f>B216&amp;C216</f>
        <v>Henry SMITHlong-jump</v>
      </c>
      <c r="H216" s="2">
        <f>E216</f>
        <v>1051</v>
      </c>
      <c r="I216" s="138" cm="1">
        <f t="array" ref="I216">MAX(IF($G$3:$G$4000=$G216,$H$3:$H$4000))</f>
        <v>1051</v>
      </c>
      <c r="J216" s="2" t="str">
        <v>AUS</v>
      </c>
      <c r="K216" t="str">
        <v>Dylan JAMES</v>
      </c>
      <c r="L216" s="96" t="str">
        <v>triple-jump</v>
      </c>
      <c r="M216" s="96">
        <v>37317</v>
      </c>
      <c r="N216" s="96" t="str">
        <f t="shared" si="12"/>
        <v>Dylan JAMEStriple-jump</v>
      </c>
      <c r="O216" s="2">
        <f t="shared" si="13"/>
        <v>1031</v>
      </c>
      <c r="P216" s="81">
        <f t="shared" si="14"/>
        <v>75</v>
      </c>
      <c r="Q216" s="81">
        <f t="shared" si="15"/>
        <v>7</v>
      </c>
    </row>
    <row r="217" spans="1:17" x14ac:dyDescent="0.2">
      <c r="A217" t="s">
        <v>1174</v>
      </c>
      <c r="B217" t="s">
        <v>523</v>
      </c>
      <c r="C217" s="5" t="s">
        <v>2</v>
      </c>
      <c r="D217" s="5">
        <v>37986</v>
      </c>
      <c r="E217">
        <v>1051</v>
      </c>
      <c r="F217" s="2">
        <v>40</v>
      </c>
      <c r="G217" s="2" t="str">
        <f>B217&amp;C217</f>
        <v>Calab LAW100m</v>
      </c>
      <c r="H217" s="2">
        <f>E217</f>
        <v>1051</v>
      </c>
      <c r="I217" s="138" cm="1">
        <f t="array" ref="I217">MAX(IF($G$3:$G$4000=$G217,$H$3:$H$4000))</f>
        <v>1051</v>
      </c>
      <c r="J217" s="2" t="str">
        <v>AUS</v>
      </c>
      <c r="K217" t="str">
        <v>Isaac HEYNE</v>
      </c>
      <c r="L217" s="96" t="str">
        <v>1500m</v>
      </c>
      <c r="M217" s="96">
        <v>36549</v>
      </c>
      <c r="N217" s="96" t="str">
        <f t="shared" si="12"/>
        <v>Isaac HEYNE1500m</v>
      </c>
      <c r="O217" s="2">
        <f t="shared" si="13"/>
        <v>1031</v>
      </c>
      <c r="P217" s="81">
        <f t="shared" si="14"/>
        <v>126</v>
      </c>
      <c r="Q217" s="81">
        <f t="shared" si="15"/>
        <v>26</v>
      </c>
    </row>
    <row r="218" spans="1:17" x14ac:dyDescent="0.2">
      <c r="A218" t="s">
        <v>1174</v>
      </c>
      <c r="B218" t="s">
        <v>1124</v>
      </c>
      <c r="C218" s="5" t="s">
        <v>81</v>
      </c>
      <c r="D218" s="5">
        <v>37578</v>
      </c>
      <c r="E218">
        <v>1050</v>
      </c>
      <c r="F218" s="2">
        <v>10</v>
      </c>
      <c r="G218" s="2" t="str">
        <f>B218&amp;C218</f>
        <v>Will THOMPSON20km-race-walking</v>
      </c>
      <c r="H218" s="2">
        <f>E218</f>
        <v>1050</v>
      </c>
      <c r="I218" s="138" cm="1">
        <f t="array" ref="I218">MAX(IF($G$3:$G$4000=$G218,$H$3:$H$4000))</f>
        <v>1085</v>
      </c>
      <c r="J218" s="2" t="str">
        <v>AUS</v>
      </c>
      <c r="K218" t="str">
        <v>Sam CLIFFORD</v>
      </c>
      <c r="L218" s="96" t="str">
        <v>1500m</v>
      </c>
      <c r="M218" s="96">
        <v>37387</v>
      </c>
      <c r="N218" s="96" t="str">
        <f t="shared" si="12"/>
        <v>Sam CLIFFORD1500m</v>
      </c>
      <c r="O218" s="2">
        <f t="shared" si="13"/>
        <v>1030</v>
      </c>
      <c r="P218" s="81">
        <f t="shared" si="14"/>
        <v>127</v>
      </c>
      <c r="Q218" s="81">
        <f t="shared" si="15"/>
        <v>27</v>
      </c>
    </row>
    <row r="219" spans="1:17" x14ac:dyDescent="0.2">
      <c r="A219" t="s">
        <v>1174</v>
      </c>
      <c r="B219" t="s">
        <v>1044</v>
      </c>
      <c r="C219" t="s">
        <v>2</v>
      </c>
      <c r="D219" s="5">
        <v>36251</v>
      </c>
      <c r="E219">
        <v>1050</v>
      </c>
      <c r="F219" s="2">
        <v>37</v>
      </c>
      <c r="G219" s="2" t="str">
        <f>B219&amp;C219</f>
        <v>Harrison HUNT100m</v>
      </c>
      <c r="H219" s="2">
        <f>E219</f>
        <v>1050</v>
      </c>
      <c r="I219" s="138" cm="1">
        <f t="array" ref="I219">MAX(IF($G$3:$G$4000=$G219,$H$3:$H$4000))</f>
        <v>1050</v>
      </c>
      <c r="J219" s="2" t="str">
        <v>AUS</v>
      </c>
      <c r="K219" t="str">
        <v>Carl GIBBONS</v>
      </c>
      <c r="L219" s="96" t="str">
        <v>20km-race-walking</v>
      </c>
      <c r="M219" s="96">
        <v>35235</v>
      </c>
      <c r="N219" s="96" t="str">
        <f t="shared" si="12"/>
        <v>Carl GIBBONS20km-race-walking</v>
      </c>
      <c r="O219" s="2">
        <f t="shared" si="13"/>
        <v>1030</v>
      </c>
      <c r="P219" s="81">
        <f t="shared" si="14"/>
        <v>18</v>
      </c>
      <c r="Q219" s="81">
        <f t="shared" si="15"/>
        <v>7</v>
      </c>
    </row>
    <row r="220" spans="1:17" x14ac:dyDescent="0.2">
      <c r="A220" t="s">
        <v>1174</v>
      </c>
      <c r="B220" t="s">
        <v>596</v>
      </c>
      <c r="C220" s="5" t="s">
        <v>26</v>
      </c>
      <c r="D220" s="5">
        <v>36946</v>
      </c>
      <c r="E220">
        <v>1050</v>
      </c>
      <c r="F220" s="2">
        <v>51</v>
      </c>
      <c r="G220" s="2" t="str">
        <f>B220&amp;C220</f>
        <v>Callum RORISON400m</v>
      </c>
      <c r="H220" s="2">
        <f>E220</f>
        <v>1050</v>
      </c>
      <c r="I220" s="138" cm="1">
        <f t="array" ref="I220">MAX(IF($G$3:$G$4000=$G220,$H$3:$H$4000))</f>
        <v>1050</v>
      </c>
      <c r="J220" s="2" t="str">
        <v>AUS</v>
      </c>
      <c r="K220" t="str">
        <v>Jaxon HAYMAN</v>
      </c>
      <c r="L220" s="96" t="str">
        <v>400m</v>
      </c>
      <c r="M220" s="96">
        <v>35932</v>
      </c>
      <c r="N220" s="96" t="str">
        <f t="shared" si="12"/>
        <v>Jaxon HAYMAN400m</v>
      </c>
      <c r="O220" s="2">
        <f t="shared" si="13"/>
        <v>1029</v>
      </c>
      <c r="P220" s="81">
        <f t="shared" si="14"/>
        <v>146</v>
      </c>
      <c r="Q220" s="81">
        <f t="shared" si="15"/>
        <v>16</v>
      </c>
    </row>
    <row r="221" spans="1:17" x14ac:dyDescent="0.2">
      <c r="A221" t="s">
        <v>1174</v>
      </c>
      <c r="B221" t="s">
        <v>591</v>
      </c>
      <c r="C221" s="5" t="s">
        <v>26</v>
      </c>
      <c r="D221" s="5">
        <v>35845</v>
      </c>
      <c r="E221">
        <v>1050</v>
      </c>
      <c r="F221" s="2">
        <v>52</v>
      </c>
      <c r="G221" s="2" t="str">
        <f>B221&amp;C221</f>
        <v>Conor FRY400m</v>
      </c>
      <c r="H221" s="2">
        <f>E221</f>
        <v>1050</v>
      </c>
      <c r="I221" s="138" cm="1">
        <f t="array" ref="I221">MAX(IF($G$3:$G$4000=$G221,$H$3:$H$4000))</f>
        <v>1050</v>
      </c>
      <c r="J221" s="2" t="str">
        <v>AUS</v>
      </c>
      <c r="K221" t="str">
        <v>Neil JANSE</v>
      </c>
      <c r="L221" s="96" t="str">
        <v>javelin-throw</v>
      </c>
      <c r="M221" s="96">
        <v>36822</v>
      </c>
      <c r="N221" s="96" t="str">
        <f t="shared" si="12"/>
        <v>Neil JANSEjavelin-throw</v>
      </c>
      <c r="O221" s="2">
        <f t="shared" si="13"/>
        <v>1029</v>
      </c>
      <c r="P221" s="81">
        <f t="shared" si="14"/>
        <v>43</v>
      </c>
      <c r="Q221" s="81">
        <f t="shared" si="15"/>
        <v>6</v>
      </c>
    </row>
    <row r="222" spans="1:17" x14ac:dyDescent="0.2">
      <c r="A222" t="s">
        <v>1174</v>
      </c>
      <c r="B222" t="s">
        <v>725</v>
      </c>
      <c r="C222" s="5" t="s">
        <v>31</v>
      </c>
      <c r="D222" s="5">
        <v>34302</v>
      </c>
      <c r="E222">
        <v>1050</v>
      </c>
      <c r="F222" s="2">
        <v>59</v>
      </c>
      <c r="G222" s="2" t="str">
        <f>B222&amp;C222</f>
        <v>Daniel GOLUBOVIC110mh</v>
      </c>
      <c r="H222" s="2">
        <f>E222</f>
        <v>1050</v>
      </c>
      <c r="I222" s="138" cm="1">
        <f t="array" ref="I222">MAX(IF($G$3:$G$4000=$G222,$H$3:$H$4000))</f>
        <v>1062</v>
      </c>
      <c r="J222" s="2" t="str">
        <v>AUS</v>
      </c>
      <c r="K222" t="str">
        <v>Williams LEWIS</v>
      </c>
      <c r="L222" s="96" t="str">
        <v>1500m</v>
      </c>
      <c r="M222" s="96">
        <v>36793</v>
      </c>
      <c r="N222" s="96" t="str">
        <f t="shared" si="12"/>
        <v>Williams LEWIS1500m</v>
      </c>
      <c r="O222" s="2">
        <f t="shared" si="13"/>
        <v>1028</v>
      </c>
      <c r="P222" s="81">
        <f t="shared" si="14"/>
        <v>128</v>
      </c>
      <c r="Q222" s="81">
        <f t="shared" si="15"/>
        <v>28</v>
      </c>
    </row>
    <row r="223" spans="1:17" x14ac:dyDescent="0.2">
      <c r="A223" t="s">
        <v>1174</v>
      </c>
      <c r="B223" t="s">
        <v>518</v>
      </c>
      <c r="C223" s="6" t="s">
        <v>2</v>
      </c>
      <c r="D223" s="6">
        <v>35634</v>
      </c>
      <c r="E223">
        <v>1050</v>
      </c>
      <c r="F223" s="2">
        <v>37</v>
      </c>
      <c r="G223" s="2" t="str">
        <f>B223&amp;C223</f>
        <v>Zach HOLDSWORTH100m</v>
      </c>
      <c r="H223" s="2">
        <f>E223</f>
        <v>1050</v>
      </c>
      <c r="I223" s="138" cm="1">
        <f t="array" ref="I223">MAX(IF($G$3:$G$4000=$G223,$H$3:$H$4000))</f>
        <v>1050</v>
      </c>
      <c r="J223" s="2" t="str">
        <v>AUS</v>
      </c>
      <c r="K223" t="str">
        <v>Ned WEATHERLY</v>
      </c>
      <c r="L223" s="96" t="str">
        <v>hammer-throw</v>
      </c>
      <c r="M223" s="96">
        <v>35807</v>
      </c>
      <c r="N223" s="96" t="str">
        <f t="shared" si="12"/>
        <v>Ned WEATHERLYhammer-throw</v>
      </c>
      <c r="O223" s="2">
        <f t="shared" si="13"/>
        <v>1028</v>
      </c>
      <c r="P223" s="81">
        <f t="shared" si="14"/>
        <v>18</v>
      </c>
      <c r="Q223" s="81">
        <f t="shared" si="15"/>
        <v>1</v>
      </c>
    </row>
    <row r="224" spans="1:17" x14ac:dyDescent="0.2">
      <c r="A224" t="s">
        <v>1174</v>
      </c>
      <c r="B224" t="s">
        <v>808</v>
      </c>
      <c r="C224" t="s">
        <v>41</v>
      </c>
      <c r="D224" s="5">
        <v>34387</v>
      </c>
      <c r="E224">
        <v>1049</v>
      </c>
      <c r="F224" s="2">
        <v>12</v>
      </c>
      <c r="G224" s="2" t="str">
        <f>B224&amp;C224</f>
        <v>Cruz HOGANjavelin-throw</v>
      </c>
      <c r="H224" s="2">
        <f>E224</f>
        <v>1049</v>
      </c>
      <c r="I224" s="138" cm="1">
        <f t="array" ref="I224">MAX(IF($G$3:$G$4000=$G224,$H$3:$H$4000))</f>
        <v>1049</v>
      </c>
      <c r="J224" s="2" t="str">
        <v>AUS</v>
      </c>
      <c r="K224" t="str">
        <v>Matthew TILLEY</v>
      </c>
      <c r="L224" s="96" t="str">
        <v>high-jump</v>
      </c>
      <c r="M224" s="96">
        <v>35415</v>
      </c>
      <c r="N224" s="96" t="str">
        <f t="shared" si="12"/>
        <v>Matthew TILLEYhigh-jump</v>
      </c>
      <c r="O224" s="2">
        <f t="shared" si="13"/>
        <v>1028</v>
      </c>
      <c r="P224" s="81">
        <f t="shared" si="14"/>
        <v>61</v>
      </c>
      <c r="Q224" s="81">
        <f t="shared" si="15"/>
        <v>7</v>
      </c>
    </row>
    <row r="225" spans="1:17" x14ac:dyDescent="0.2">
      <c r="A225" t="s">
        <v>1174</v>
      </c>
      <c r="B225" t="s">
        <v>724</v>
      </c>
      <c r="C225" s="5" t="s">
        <v>37</v>
      </c>
      <c r="D225" s="5">
        <v>34712</v>
      </c>
      <c r="E225">
        <v>1049</v>
      </c>
      <c r="F225" s="2">
        <v>87</v>
      </c>
      <c r="G225" s="2" t="str">
        <f>B225&amp;C225</f>
        <v>Cedric DUBLERlong-jump</v>
      </c>
      <c r="H225" s="2">
        <f>E225</f>
        <v>1049</v>
      </c>
      <c r="I225" s="138" cm="1">
        <f t="array" ref="I225">MAX(IF($G$3:$G$4000=$G225,$H$3:$H$4000))</f>
        <v>1049</v>
      </c>
      <c r="J225" s="2" t="str">
        <v>AUS</v>
      </c>
      <c r="K225" t="str">
        <v>Bryce COLLINS</v>
      </c>
      <c r="L225" s="96" t="str">
        <v>400mh</v>
      </c>
      <c r="M225" s="96">
        <v>35241</v>
      </c>
      <c r="N225" s="96" t="str">
        <f t="shared" si="12"/>
        <v>Bryce COLLINS400mh</v>
      </c>
      <c r="O225" s="2">
        <f t="shared" si="13"/>
        <v>1027</v>
      </c>
      <c r="P225" s="81">
        <f t="shared" si="14"/>
        <v>107</v>
      </c>
      <c r="Q225" s="81">
        <f t="shared" si="15"/>
        <v>8</v>
      </c>
    </row>
    <row r="226" spans="1:17" x14ac:dyDescent="0.2">
      <c r="A226" t="s">
        <v>1174</v>
      </c>
      <c r="B226" t="s">
        <v>691</v>
      </c>
      <c r="C226" s="5" t="s">
        <v>29</v>
      </c>
      <c r="D226" s="5">
        <v>37332</v>
      </c>
      <c r="E226">
        <v>1049</v>
      </c>
      <c r="F226" s="2">
        <v>19</v>
      </c>
      <c r="G226" s="2" t="str">
        <f>B226&amp;C226</f>
        <v>Jude THOMAS5000m</v>
      </c>
      <c r="H226" s="2">
        <f>E226</f>
        <v>1049</v>
      </c>
      <c r="I226" s="138" cm="1">
        <f t="array" ref="I226">MAX(IF($G$3:$G$4000=$G226,$H$3:$H$4000))</f>
        <v>1049</v>
      </c>
      <c r="J226" s="2" t="str">
        <v>AUS</v>
      </c>
      <c r="K226" t="str">
        <v>Shemaiah JAMES</v>
      </c>
      <c r="L226" s="96" t="str">
        <v>long-jump</v>
      </c>
      <c r="M226" s="96">
        <v>35623</v>
      </c>
      <c r="N226" s="96" t="str">
        <f t="shared" si="12"/>
        <v>Shemaiah JAMESlong-jump</v>
      </c>
      <c r="O226" s="2">
        <f t="shared" si="13"/>
        <v>1027</v>
      </c>
      <c r="P226" s="81">
        <f t="shared" si="14"/>
        <v>114</v>
      </c>
      <c r="Q226" s="81">
        <f t="shared" si="15"/>
        <v>21</v>
      </c>
    </row>
    <row r="227" spans="1:17" x14ac:dyDescent="0.2">
      <c r="A227" t="s">
        <v>1174</v>
      </c>
      <c r="B227" t="s">
        <v>567</v>
      </c>
      <c r="C227" s="5" t="s">
        <v>25</v>
      </c>
      <c r="D227" s="5">
        <v>36355</v>
      </c>
      <c r="E227">
        <v>1049</v>
      </c>
      <c r="F227" s="2">
        <v>33</v>
      </c>
      <c r="G227" s="2" t="str">
        <f>B227&amp;C227</f>
        <v>Cameron SEARLE200m</v>
      </c>
      <c r="H227" s="2">
        <f>E227</f>
        <v>1049</v>
      </c>
      <c r="I227" s="138" cm="1">
        <f t="array" ref="I227">MAX(IF($G$3:$G$4000=$G227,$H$3:$H$4000))</f>
        <v>1049</v>
      </c>
      <c r="J227" s="2" t="str">
        <v>AUS</v>
      </c>
      <c r="K227" t="str">
        <v>Duncan CAMERON</v>
      </c>
      <c r="L227" s="96" t="str">
        <v>200m</v>
      </c>
      <c r="M227" s="96">
        <v>35383</v>
      </c>
      <c r="N227" s="96" t="str">
        <f t="shared" si="12"/>
        <v>Duncan CAMERON200m</v>
      </c>
      <c r="O227" s="2">
        <f t="shared" si="13"/>
        <v>1027</v>
      </c>
      <c r="P227" s="81">
        <f t="shared" si="14"/>
        <v>138</v>
      </c>
      <c r="Q227" s="81">
        <f t="shared" si="15"/>
        <v>22</v>
      </c>
    </row>
    <row r="228" spans="1:17" x14ac:dyDescent="0.2">
      <c r="A228" t="s">
        <v>1174</v>
      </c>
      <c r="B228" t="s">
        <v>778</v>
      </c>
      <c r="C228" s="5" t="s">
        <v>36</v>
      </c>
      <c r="D228" s="5">
        <v>37179</v>
      </c>
      <c r="E228">
        <v>1048</v>
      </c>
      <c r="F228" s="2">
        <v>5</v>
      </c>
      <c r="G228" s="2" t="str">
        <f>B228&amp;C228</f>
        <v>Jack DOWNEYpole-vault</v>
      </c>
      <c r="H228" s="2">
        <f>E228</f>
        <v>1048</v>
      </c>
      <c r="I228" s="138" cm="1">
        <f t="array" ref="I228">MAX(IF($G$3:$G$4000=$G228,$H$3:$H$4000))</f>
        <v>1116</v>
      </c>
      <c r="J228" s="2" t="str">
        <v>AUS</v>
      </c>
      <c r="K228" t="str">
        <v>Michael ROEGER</v>
      </c>
      <c r="L228" s="96" t="str">
        <v>5000m</v>
      </c>
      <c r="M228" s="96">
        <v>32277</v>
      </c>
      <c r="N228" s="96" t="str">
        <f t="shared" si="12"/>
        <v>Michael ROEGER5000m</v>
      </c>
      <c r="O228" s="2">
        <f t="shared" si="13"/>
        <v>1026</v>
      </c>
      <c r="P228" s="81">
        <f t="shared" si="14"/>
        <v>124</v>
      </c>
      <c r="Q228" s="81">
        <f t="shared" si="15"/>
        <v>26</v>
      </c>
    </row>
    <row r="229" spans="1:17" x14ac:dyDescent="0.2">
      <c r="A229" t="s">
        <v>1174</v>
      </c>
      <c r="B229" t="s">
        <v>659</v>
      </c>
      <c r="C229" s="5" t="s">
        <v>29</v>
      </c>
      <c r="D229" s="5">
        <v>34199</v>
      </c>
      <c r="E229">
        <v>1048</v>
      </c>
      <c r="F229" s="2">
        <v>20</v>
      </c>
      <c r="G229" s="2" t="str">
        <f>B229&amp;C229</f>
        <v>Andre WARING5000m</v>
      </c>
      <c r="H229" s="2">
        <f>E229</f>
        <v>1048</v>
      </c>
      <c r="I229" s="138" cm="1">
        <f t="array" ref="I229">MAX(IF($G$3:$G$4000=$G229,$H$3:$H$4000))</f>
        <v>1048</v>
      </c>
      <c r="J229" s="2" t="str">
        <v>AUS</v>
      </c>
      <c r="K229" t="str">
        <v>Kyle NICOLUSSI</v>
      </c>
      <c r="L229" s="96" t="str">
        <v>200m</v>
      </c>
      <c r="M229" s="96">
        <v>36381</v>
      </c>
      <c r="N229" s="96" t="str">
        <f t="shared" si="12"/>
        <v>Kyle NICOLUSSI200m</v>
      </c>
      <c r="O229" s="2">
        <f t="shared" si="13"/>
        <v>1025</v>
      </c>
      <c r="P229" s="81">
        <f t="shared" si="14"/>
        <v>140</v>
      </c>
      <c r="Q229" s="81">
        <f t="shared" si="15"/>
        <v>23</v>
      </c>
    </row>
    <row r="230" spans="1:17" x14ac:dyDescent="0.2">
      <c r="A230" t="s">
        <v>1174</v>
      </c>
      <c r="B230" t="s">
        <v>522</v>
      </c>
      <c r="C230" s="5" t="s">
        <v>2</v>
      </c>
      <c r="D230" s="5">
        <v>35423</v>
      </c>
      <c r="E230">
        <v>1047</v>
      </c>
      <c r="F230" s="2">
        <v>40</v>
      </c>
      <c r="G230" s="2" t="str">
        <f>B230&amp;C230</f>
        <v>Michael ROMANIN100m</v>
      </c>
      <c r="H230" s="2">
        <f>E230</f>
        <v>1047</v>
      </c>
      <c r="I230" s="138" cm="1">
        <f t="array" ref="I230">MAX(IF($G$3:$G$4000=$G230,$H$3:$H$4000))</f>
        <v>1047</v>
      </c>
      <c r="J230" s="2" t="str">
        <v>AUS</v>
      </c>
      <c r="K230" t="str">
        <v>Blake SHAW</v>
      </c>
      <c r="L230" s="96" t="str">
        <v>long-jump</v>
      </c>
      <c r="M230" s="96">
        <v>0</v>
      </c>
      <c r="N230" s="96" t="str">
        <f t="shared" si="12"/>
        <v>Blake SHAWlong-jump</v>
      </c>
      <c r="O230" s="2">
        <f t="shared" si="13"/>
        <v>1025</v>
      </c>
      <c r="P230" s="81">
        <f t="shared" si="14"/>
        <v>115</v>
      </c>
      <c r="Q230" s="81">
        <f t="shared" si="15"/>
        <v>22</v>
      </c>
    </row>
    <row r="231" spans="1:17" x14ac:dyDescent="0.2">
      <c r="A231" t="s">
        <v>1174</v>
      </c>
      <c r="B231" t="s">
        <v>808</v>
      </c>
      <c r="C231" s="5" t="s">
        <v>41</v>
      </c>
      <c r="D231" s="5">
        <v>34387</v>
      </c>
      <c r="E231">
        <v>1047</v>
      </c>
      <c r="F231" s="2">
        <v>24</v>
      </c>
      <c r="G231" s="2" t="str">
        <f>B231&amp;C231</f>
        <v>Cruz HOGANjavelin-throw</v>
      </c>
      <c r="H231" s="2">
        <f>E231</f>
        <v>1047</v>
      </c>
      <c r="I231" s="138" cm="1">
        <f t="array" ref="I231">MAX(IF($G$3:$G$4000=$G231,$H$3:$H$4000))</f>
        <v>1049</v>
      </c>
      <c r="J231" s="2" t="str">
        <v>AUS</v>
      </c>
      <c r="K231" t="str">
        <v>Jye PERROTT</v>
      </c>
      <c r="L231" s="96" t="str">
        <v>800m</v>
      </c>
      <c r="M231" s="96">
        <v>36013</v>
      </c>
      <c r="N231" s="96" t="str">
        <f t="shared" si="12"/>
        <v>Jye PERROTT800m</v>
      </c>
      <c r="O231" s="2">
        <f t="shared" si="13"/>
        <v>1025</v>
      </c>
      <c r="P231" s="81">
        <f t="shared" si="14"/>
        <v>139</v>
      </c>
      <c r="Q231" s="81">
        <f t="shared" si="15"/>
        <v>17</v>
      </c>
    </row>
    <row r="232" spans="1:17" x14ac:dyDescent="0.2">
      <c r="A232" t="s">
        <v>1174</v>
      </c>
      <c r="B232" t="s">
        <v>1048</v>
      </c>
      <c r="C232" s="5" t="s">
        <v>25</v>
      </c>
      <c r="D232" s="5">
        <v>35243</v>
      </c>
      <c r="E232">
        <v>1047</v>
      </c>
      <c r="F232" s="2">
        <v>31</v>
      </c>
      <c r="G232" s="2" t="str">
        <f>B232&amp;C232</f>
        <v>Anas ABU-GANABA200m</v>
      </c>
      <c r="H232" s="2">
        <f>E232</f>
        <v>1047</v>
      </c>
      <c r="I232" s="138" cm="1">
        <f t="array" ref="I232">MAX(IF($G$3:$G$4000=$G232,$H$3:$H$4000))</f>
        <v>1047</v>
      </c>
      <c r="J232" s="2" t="str">
        <v>AUS</v>
      </c>
      <c r="K232" t="str">
        <v>Corey DICKSON</v>
      </c>
      <c r="L232" s="96" t="str">
        <v>20km-race-walking</v>
      </c>
      <c r="M232" s="96">
        <v>37456</v>
      </c>
      <c r="N232" s="96" t="str">
        <f t="shared" si="12"/>
        <v>Corey DICKSON20km-race-walking</v>
      </c>
      <c r="O232" s="2">
        <f t="shared" si="13"/>
        <v>1025</v>
      </c>
      <c r="P232" s="81">
        <f t="shared" si="14"/>
        <v>19</v>
      </c>
      <c r="Q232" s="81">
        <f t="shared" si="15"/>
        <v>8</v>
      </c>
    </row>
    <row r="233" spans="1:17" x14ac:dyDescent="0.2">
      <c r="A233" t="s">
        <v>1174</v>
      </c>
      <c r="B233" t="s">
        <v>744</v>
      </c>
      <c r="C233" s="6" t="s">
        <v>37</v>
      </c>
      <c r="D233" s="5">
        <v>37460</v>
      </c>
      <c r="E233">
        <v>1047</v>
      </c>
      <c r="F233" s="2">
        <v>25</v>
      </c>
      <c r="G233" s="2" t="str">
        <f>B233&amp;C233</f>
        <v>Liam FAIRWEATHERlong-jump</v>
      </c>
      <c r="H233" s="2">
        <f>E233</f>
        <v>1047</v>
      </c>
      <c r="I233" s="138" cm="1">
        <f t="array" ref="I233">MAX(IF($G$3:$G$4000=$G233,$H$3:$H$4000))</f>
        <v>1047</v>
      </c>
      <c r="J233" s="2" t="str">
        <v>AUS</v>
      </c>
      <c r="K233" t="str">
        <v>Andrew BUCHANAN</v>
      </c>
      <c r="L233" s="96" t="str">
        <v>5000m</v>
      </c>
      <c r="M233" s="96">
        <v>33338</v>
      </c>
      <c r="N233" s="96" t="str">
        <f t="shared" si="12"/>
        <v>Andrew BUCHANAN5000m</v>
      </c>
      <c r="O233" s="2">
        <f t="shared" si="13"/>
        <v>1024</v>
      </c>
      <c r="P233" s="81">
        <f t="shared" si="14"/>
        <v>125</v>
      </c>
      <c r="Q233" s="81">
        <f t="shared" si="15"/>
        <v>27</v>
      </c>
    </row>
    <row r="234" spans="1:17" x14ac:dyDescent="0.2">
      <c r="A234" t="s">
        <v>1174</v>
      </c>
      <c r="B234" t="s">
        <v>622</v>
      </c>
      <c r="C234" s="5" t="s">
        <v>27</v>
      </c>
      <c r="D234" s="5">
        <v>35196</v>
      </c>
      <c r="E234">
        <v>1047</v>
      </c>
      <c r="F234" s="2">
        <v>51</v>
      </c>
      <c r="G234" s="2" t="str">
        <f>B234&amp;C234</f>
        <v>Riley MCGOWN800m</v>
      </c>
      <c r="H234" s="2">
        <f>E234</f>
        <v>1047</v>
      </c>
      <c r="I234" s="138" cm="1">
        <f t="array" ref="I234">MAX(IF($G$3:$G$4000=$G234,$H$3:$H$4000))</f>
        <v>1047</v>
      </c>
      <c r="J234" s="2" t="str">
        <v>AUS</v>
      </c>
      <c r="K234" t="str">
        <v>Connor BOND</v>
      </c>
      <c r="L234" s="96" t="str">
        <v>100m</v>
      </c>
      <c r="M234" s="96">
        <v>44640</v>
      </c>
      <c r="N234" s="96" t="str">
        <f t="shared" si="12"/>
        <v>Connor BOND100m</v>
      </c>
      <c r="O234" s="2">
        <f t="shared" si="13"/>
        <v>1024</v>
      </c>
      <c r="P234" s="81">
        <f t="shared" si="14"/>
        <v>148</v>
      </c>
      <c r="Q234" s="81">
        <f t="shared" si="15"/>
        <v>22</v>
      </c>
    </row>
    <row r="235" spans="1:17" x14ac:dyDescent="0.2">
      <c r="A235" t="s">
        <v>1174</v>
      </c>
      <c r="B235" t="s">
        <v>714</v>
      </c>
      <c r="C235" s="5" t="s">
        <v>29</v>
      </c>
      <c r="D235" s="5">
        <v>35060</v>
      </c>
      <c r="E235">
        <v>1047</v>
      </c>
      <c r="F235" s="2">
        <v>22</v>
      </c>
      <c r="G235" s="2" t="str">
        <f>B235&amp;C235</f>
        <v>Riley COCKS5000m</v>
      </c>
      <c r="H235" s="2">
        <f>E235</f>
        <v>1047</v>
      </c>
      <c r="I235" s="138" cm="1">
        <f t="array" ref="I235">MAX(IF($G$3:$G$4000=$G235,$H$3:$H$4000))</f>
        <v>1047</v>
      </c>
      <c r="J235" s="2" t="str">
        <v>AUS</v>
      </c>
      <c r="K235" t="str">
        <v>Cameron MYERS</v>
      </c>
      <c r="L235" s="96" t="str">
        <v>1500m</v>
      </c>
      <c r="M235" s="96">
        <v>44732</v>
      </c>
      <c r="N235" s="96" t="str">
        <f t="shared" si="12"/>
        <v>Cameron MYERS1500m</v>
      </c>
      <c r="O235" s="2">
        <f t="shared" si="13"/>
        <v>1024</v>
      </c>
      <c r="P235" s="81">
        <f t="shared" si="14"/>
        <v>130</v>
      </c>
      <c r="Q235" s="81">
        <f t="shared" si="15"/>
        <v>29</v>
      </c>
    </row>
    <row r="236" spans="1:17" x14ac:dyDescent="0.2">
      <c r="A236" t="s">
        <v>1174</v>
      </c>
      <c r="B236" t="s">
        <v>766</v>
      </c>
      <c r="C236" s="5" t="s">
        <v>35</v>
      </c>
      <c r="D236" s="5">
        <v>37216</v>
      </c>
      <c r="E236">
        <v>1046</v>
      </c>
      <c r="F236" s="2">
        <v>6</v>
      </c>
      <c r="G236" s="2" t="str">
        <f>B236&amp;C236</f>
        <v>Oscar MIERShigh-jump</v>
      </c>
      <c r="H236" s="2">
        <f>E236</f>
        <v>1046</v>
      </c>
      <c r="I236" s="138" cm="1">
        <f t="array" ref="I236">MAX(IF($G$3:$G$4000=$G236,$H$3:$H$4000))</f>
        <v>1135</v>
      </c>
      <c r="J236" s="2" t="str">
        <v>AUS</v>
      </c>
      <c r="K236" t="str">
        <v>Ryan TARRANT</v>
      </c>
      <c r="L236" s="96" t="str">
        <v>200m</v>
      </c>
      <c r="M236" s="96">
        <v>38290</v>
      </c>
      <c r="N236" s="96" t="str">
        <f t="shared" si="12"/>
        <v>Ryan TARRANT200m</v>
      </c>
      <c r="O236" s="2">
        <f t="shared" si="13"/>
        <v>1024</v>
      </c>
      <c r="P236" s="81">
        <f t="shared" si="14"/>
        <v>142</v>
      </c>
      <c r="Q236" s="81">
        <f t="shared" si="15"/>
        <v>24</v>
      </c>
    </row>
    <row r="237" spans="1:17" x14ac:dyDescent="0.2">
      <c r="A237" t="s">
        <v>1174</v>
      </c>
      <c r="B237" t="s">
        <v>696</v>
      </c>
      <c r="C237" s="5" t="s">
        <v>29</v>
      </c>
      <c r="D237" s="5">
        <v>34767</v>
      </c>
      <c r="E237">
        <v>1046</v>
      </c>
      <c r="F237" s="2">
        <v>23</v>
      </c>
      <c r="G237" s="2" t="str">
        <f>B237&amp;C237</f>
        <v>Adrian POTTER5000m</v>
      </c>
      <c r="H237" s="2">
        <f>E237</f>
        <v>1046</v>
      </c>
      <c r="I237" s="138" cm="1">
        <f t="array" ref="I237">MAX(IF($G$3:$G$4000=$G237,$H$3:$H$4000))</f>
        <v>1046</v>
      </c>
      <c r="J237" s="2" t="str">
        <v>AUS</v>
      </c>
      <c r="K237" t="str">
        <v>Joseph DENG</v>
      </c>
      <c r="L237" s="96" t="str">
        <v>800m</v>
      </c>
      <c r="M237" s="96">
        <v>35983</v>
      </c>
      <c r="N237" s="96" t="str">
        <f t="shared" si="12"/>
        <v>Joseph DENG800m</v>
      </c>
      <c r="O237" s="2">
        <f t="shared" si="13"/>
        <v>1023</v>
      </c>
      <c r="P237" s="81">
        <f t="shared" si="14"/>
        <v>141</v>
      </c>
      <c r="Q237" s="81">
        <f t="shared" si="15"/>
        <v>18</v>
      </c>
    </row>
    <row r="238" spans="1:17" x14ac:dyDescent="0.2">
      <c r="A238" t="s">
        <v>1174</v>
      </c>
      <c r="B238" t="s">
        <v>1044</v>
      </c>
      <c r="C238" s="5" t="s">
        <v>25</v>
      </c>
      <c r="D238" s="5">
        <v>36251</v>
      </c>
      <c r="E238">
        <v>1046</v>
      </c>
      <c r="F238" s="2">
        <v>35</v>
      </c>
      <c r="G238" s="2" t="str">
        <f>B238&amp;C238</f>
        <v>Harrison HUNT200m</v>
      </c>
      <c r="H238" s="2">
        <f>E238</f>
        <v>1046</v>
      </c>
      <c r="I238" s="138" cm="1">
        <f t="array" ref="I238">MAX(IF($G$3:$G$4000=$G238,$H$3:$H$4000))</f>
        <v>1046</v>
      </c>
      <c r="J238" s="2" t="str">
        <v>AUS</v>
      </c>
      <c r="K238" t="str">
        <v>Wilson CRAM</v>
      </c>
      <c r="L238" s="96" t="str">
        <v>pole-vault</v>
      </c>
      <c r="M238" s="96">
        <v>37757</v>
      </c>
      <c r="N238" s="96" t="str">
        <f t="shared" si="12"/>
        <v>Wilson CRAMpole-vault</v>
      </c>
      <c r="O238" s="2">
        <f t="shared" si="13"/>
        <v>1023</v>
      </c>
      <c r="P238" s="81">
        <f t="shared" si="14"/>
        <v>26</v>
      </c>
      <c r="Q238" s="81">
        <f t="shared" si="15"/>
        <v>6</v>
      </c>
    </row>
    <row r="239" spans="1:17" x14ac:dyDescent="0.2">
      <c r="A239" t="s">
        <v>1174</v>
      </c>
      <c r="B239" t="s">
        <v>609</v>
      </c>
      <c r="C239" s="5" t="s">
        <v>27</v>
      </c>
      <c r="D239" s="5">
        <v>35327</v>
      </c>
      <c r="E239">
        <v>1045</v>
      </c>
      <c r="F239" s="2">
        <v>54</v>
      </c>
      <c r="G239" s="2" t="str">
        <f>B239&amp;C239</f>
        <v>Mason COHEN800m</v>
      </c>
      <c r="H239" s="2">
        <f>E239</f>
        <v>1045</v>
      </c>
      <c r="I239" s="138" cm="1">
        <f t="array" ref="I239">MAX(IF($G$3:$G$4000=$G239,$H$3:$H$4000))</f>
        <v>1045</v>
      </c>
      <c r="J239" s="2" t="str">
        <v>AUS</v>
      </c>
      <c r="K239" t="str">
        <v>Aiden HARVEY</v>
      </c>
      <c r="L239" s="96" t="str">
        <v>shot-put</v>
      </c>
      <c r="M239" s="96">
        <v>36266</v>
      </c>
      <c r="N239" s="96" t="str">
        <f t="shared" si="12"/>
        <v>Aiden HARVEYshot-put</v>
      </c>
      <c r="O239" s="2">
        <f t="shared" si="13"/>
        <v>1023</v>
      </c>
      <c r="P239" s="81">
        <f t="shared" si="14"/>
        <v>28</v>
      </c>
      <c r="Q239" s="81">
        <f t="shared" si="15"/>
        <v>3</v>
      </c>
    </row>
    <row r="240" spans="1:17" x14ac:dyDescent="0.2">
      <c r="A240" t="s">
        <v>1174</v>
      </c>
      <c r="B240" t="s">
        <v>758</v>
      </c>
      <c r="C240" s="5" t="s">
        <v>38</v>
      </c>
      <c r="D240" s="5">
        <v>35623</v>
      </c>
      <c r="E240">
        <v>1044</v>
      </c>
      <c r="F240" s="2">
        <v>7</v>
      </c>
      <c r="G240" s="2" t="str">
        <f>B240&amp;C240</f>
        <v>Shemaiah JAMEStriple-jump</v>
      </c>
      <c r="H240" s="2">
        <f>E240</f>
        <v>1044</v>
      </c>
      <c r="I240" s="138" cm="1">
        <f t="array" ref="I240">MAX(IF($G$3:$G$4000=$G240,$H$3:$H$4000))</f>
        <v>1088</v>
      </c>
      <c r="J240" s="2" t="str">
        <v>AUS</v>
      </c>
      <c r="K240" t="str">
        <v>Cooper SHERMAN</v>
      </c>
      <c r="L240" s="96" t="str">
        <v>100m</v>
      </c>
      <c r="M240" s="96">
        <v>44671</v>
      </c>
      <c r="N240" s="96" t="str">
        <f t="shared" si="12"/>
        <v>Cooper SHERMAN100m</v>
      </c>
      <c r="O240" s="2">
        <f t="shared" si="13"/>
        <v>1022</v>
      </c>
      <c r="P240" s="81">
        <f t="shared" si="14"/>
        <v>154</v>
      </c>
      <c r="Q240" s="81">
        <f t="shared" si="15"/>
        <v>23</v>
      </c>
    </row>
    <row r="241" spans="1:17" x14ac:dyDescent="0.2">
      <c r="A241" t="s">
        <v>1174</v>
      </c>
      <c r="B241" t="s">
        <v>585</v>
      </c>
      <c r="C241" s="5" t="s">
        <v>26</v>
      </c>
      <c r="D241" s="5">
        <v>36456</v>
      </c>
      <c r="E241">
        <v>1044</v>
      </c>
      <c r="F241" s="2">
        <v>61</v>
      </c>
      <c r="G241" s="2" t="str">
        <f>B241&amp;C241</f>
        <v>Tyler GUNN400m</v>
      </c>
      <c r="H241" s="2">
        <f>E241</f>
        <v>1044</v>
      </c>
      <c r="I241" s="138" cm="1">
        <f t="array" ref="I241">MAX(IF($G$3:$G$4000=$G241,$H$3:$H$4000))</f>
        <v>1044</v>
      </c>
      <c r="J241" s="2" t="str">
        <v>AUS</v>
      </c>
      <c r="K241" t="str">
        <v>Andrew GOSCHNIK</v>
      </c>
      <c r="L241" s="96" t="str">
        <v>200m</v>
      </c>
      <c r="M241" s="96">
        <v>44612</v>
      </c>
      <c r="N241" s="96" t="str">
        <f t="shared" si="12"/>
        <v>Andrew GOSCHNIK200m</v>
      </c>
      <c r="O241" s="2">
        <f t="shared" si="13"/>
        <v>1022</v>
      </c>
      <c r="P241" s="81">
        <f t="shared" si="14"/>
        <v>145</v>
      </c>
      <c r="Q241" s="81">
        <f t="shared" si="15"/>
        <v>25</v>
      </c>
    </row>
    <row r="242" spans="1:17" x14ac:dyDescent="0.2">
      <c r="A242" t="s">
        <v>1174</v>
      </c>
      <c r="B242" t="s">
        <v>711</v>
      </c>
      <c r="C242" s="6" t="s">
        <v>29</v>
      </c>
      <c r="D242" s="5">
        <v>31659</v>
      </c>
      <c r="E242">
        <v>1044</v>
      </c>
      <c r="F242" s="2">
        <v>26</v>
      </c>
      <c r="G242" s="2" t="str">
        <f>B242&amp;C242</f>
        <v>Liam ADAMS5000m</v>
      </c>
      <c r="H242" s="2">
        <f>E242</f>
        <v>1044</v>
      </c>
      <c r="I242" s="138" cm="1">
        <f t="array" ref="I242">MAX(IF($G$3:$G$4000=$G242,$H$3:$H$4000))</f>
        <v>1044</v>
      </c>
      <c r="J242" s="2" t="str">
        <v>AUS</v>
      </c>
      <c r="K242" t="str">
        <v>Luke GRAVES</v>
      </c>
      <c r="L242" s="96" t="str">
        <v>3000msc</v>
      </c>
      <c r="M242" s="96">
        <v>36237</v>
      </c>
      <c r="N242" s="96" t="str">
        <f t="shared" si="12"/>
        <v>Luke GRAVES3000msc</v>
      </c>
      <c r="O242" s="2">
        <f t="shared" si="13"/>
        <v>1022</v>
      </c>
      <c r="P242" s="81">
        <f t="shared" si="14"/>
        <v>96</v>
      </c>
      <c r="Q242" s="81">
        <f t="shared" si="15"/>
        <v>9</v>
      </c>
    </row>
    <row r="243" spans="1:17" x14ac:dyDescent="0.2">
      <c r="A243" t="s">
        <v>1174</v>
      </c>
      <c r="B243" t="s">
        <v>747</v>
      </c>
      <c r="C243" s="5" t="s">
        <v>38</v>
      </c>
      <c r="D243" s="5">
        <v>37777</v>
      </c>
      <c r="E243">
        <v>1044</v>
      </c>
      <c r="F243" s="2">
        <v>56</v>
      </c>
      <c r="G243" s="2" t="str">
        <f>B243&amp;C243</f>
        <v>Aiden HINSONtriple-jump</v>
      </c>
      <c r="H243" s="2">
        <f>E243</f>
        <v>1044</v>
      </c>
      <c r="I243" s="138" cm="1">
        <f t="array" ref="I243">MAX(IF($G$3:$G$4000=$G243,$H$3:$H$4000))</f>
        <v>1044</v>
      </c>
      <c r="J243" s="2" t="str">
        <v>AUS</v>
      </c>
      <c r="K243" t="str">
        <v>Jai GORDON</v>
      </c>
      <c r="L243" s="96" t="str">
        <v>200m</v>
      </c>
      <c r="M243" s="96">
        <v>37759</v>
      </c>
      <c r="N243" s="96" t="str">
        <f t="shared" si="12"/>
        <v>Jai GORDON200m</v>
      </c>
      <c r="O243" s="2">
        <f t="shared" si="13"/>
        <v>1021</v>
      </c>
      <c r="P243" s="81">
        <f t="shared" si="14"/>
        <v>146</v>
      </c>
      <c r="Q243" s="81">
        <f t="shared" si="15"/>
        <v>26</v>
      </c>
    </row>
    <row r="244" spans="1:17" x14ac:dyDescent="0.2">
      <c r="A244" t="s">
        <v>1174</v>
      </c>
      <c r="B244" t="s">
        <v>513</v>
      </c>
      <c r="C244" s="5" t="s">
        <v>25</v>
      </c>
      <c r="D244" s="5">
        <v>36427</v>
      </c>
      <c r="E244">
        <v>1043</v>
      </c>
      <c r="F244" s="2">
        <v>37</v>
      </c>
      <c r="G244" s="2" t="str">
        <f>B244&amp;C244</f>
        <v>Will ROBERTS200m</v>
      </c>
      <c r="H244" s="2">
        <f>E244</f>
        <v>1043</v>
      </c>
      <c r="I244" s="138" cm="1">
        <f t="array" ref="I244">MAX(IF($G$3:$G$4000=$G244,$H$3:$H$4000))</f>
        <v>1043</v>
      </c>
      <c r="J244" s="2" t="str">
        <v>AUS</v>
      </c>
      <c r="K244" t="str">
        <v>Matthew RIZZO</v>
      </c>
      <c r="L244" s="96" t="str">
        <v>100m</v>
      </c>
      <c r="M244" s="96">
        <v>36078</v>
      </c>
      <c r="N244" s="96" t="str">
        <f t="shared" si="12"/>
        <v>Matthew RIZZO100m</v>
      </c>
      <c r="O244" s="2">
        <f t="shared" si="13"/>
        <v>1021</v>
      </c>
      <c r="P244" s="81">
        <f t="shared" si="14"/>
        <v>155</v>
      </c>
      <c r="Q244" s="81">
        <f t="shared" si="15"/>
        <v>24</v>
      </c>
    </row>
    <row r="245" spans="1:17" x14ac:dyDescent="0.2">
      <c r="A245" t="s">
        <v>1174</v>
      </c>
      <c r="B245" t="s">
        <v>744</v>
      </c>
      <c r="C245" s="5" t="s">
        <v>37</v>
      </c>
      <c r="D245" s="5">
        <v>37460</v>
      </c>
      <c r="E245">
        <v>1042</v>
      </c>
      <c r="F245" s="2">
        <v>93</v>
      </c>
      <c r="G245" s="2" t="str">
        <f>B245&amp;C245</f>
        <v>Liam FAIRWEATHERlong-jump</v>
      </c>
      <c r="H245" s="2">
        <f>E245</f>
        <v>1042</v>
      </c>
      <c r="I245" s="138" cm="1">
        <f t="array" ref="I245">MAX(IF($G$3:$G$4000=$G245,$H$3:$H$4000))</f>
        <v>1047</v>
      </c>
      <c r="J245" s="2" t="str">
        <v>AUS</v>
      </c>
      <c r="K245" t="str">
        <v>Liam HARRIS</v>
      </c>
      <c r="L245" s="96" t="str">
        <v>pole-vault</v>
      </c>
      <c r="M245" s="96">
        <v>35644</v>
      </c>
      <c r="N245" s="96" t="str">
        <f t="shared" si="12"/>
        <v>Liam HARRISpole-vault</v>
      </c>
      <c r="O245" s="2">
        <f t="shared" si="13"/>
        <v>1021</v>
      </c>
      <c r="P245" s="81">
        <f t="shared" si="14"/>
        <v>27</v>
      </c>
      <c r="Q245" s="81">
        <f t="shared" si="15"/>
        <v>7</v>
      </c>
    </row>
    <row r="246" spans="1:17" x14ac:dyDescent="0.2">
      <c r="A246" t="s">
        <v>1174</v>
      </c>
      <c r="B246" s="5" t="s">
        <v>617</v>
      </c>
      <c r="C246" s="5" t="s">
        <v>27</v>
      </c>
      <c r="D246" s="5">
        <v>36638</v>
      </c>
      <c r="E246">
        <v>1042</v>
      </c>
      <c r="F246" s="2">
        <v>55</v>
      </c>
      <c r="G246" s="2" t="str">
        <f>B246&amp;C246</f>
        <v>Thomas MOORCROFT800m</v>
      </c>
      <c r="H246" s="2">
        <f>E246</f>
        <v>1042</v>
      </c>
      <c r="I246" s="138" cm="1">
        <f t="array" ref="I246">MAX(IF($G$3:$G$4000=$G246,$H$3:$H$4000))</f>
        <v>1042</v>
      </c>
      <c r="J246" s="2" t="str">
        <v>AUS</v>
      </c>
      <c r="K246" t="str">
        <v>Joel POCKLINGTON</v>
      </c>
      <c r="L246" s="96" t="str">
        <v>pole-vault</v>
      </c>
      <c r="M246" s="96">
        <v>31514</v>
      </c>
      <c r="N246" s="96" t="str">
        <f t="shared" si="12"/>
        <v>Joel POCKLINGTONpole-vault</v>
      </c>
      <c r="O246" s="2">
        <f t="shared" si="13"/>
        <v>1021</v>
      </c>
      <c r="P246" s="81">
        <f t="shared" si="14"/>
        <v>27</v>
      </c>
      <c r="Q246" s="81">
        <f t="shared" si="15"/>
        <v>7</v>
      </c>
    </row>
    <row r="247" spans="1:17" x14ac:dyDescent="0.2">
      <c r="A247" t="s">
        <v>1174</v>
      </c>
      <c r="B247" t="s">
        <v>743</v>
      </c>
      <c r="C247" s="5" t="s">
        <v>37</v>
      </c>
      <c r="D247" s="5">
        <v>37317</v>
      </c>
      <c r="E247">
        <v>1042</v>
      </c>
      <c r="F247" s="2">
        <v>93</v>
      </c>
      <c r="G247" s="2" t="str">
        <f>B247&amp;C247</f>
        <v>Dylan JAMESlong-jump</v>
      </c>
      <c r="H247" s="2">
        <f>E247</f>
        <v>1042</v>
      </c>
      <c r="I247" s="138" cm="1">
        <f t="array" ref="I247">MAX(IF($G$3:$G$4000=$G247,$H$3:$H$4000))</f>
        <v>1042</v>
      </c>
      <c r="J247" s="2" t="str">
        <v>AUS</v>
      </c>
      <c r="K247" t="str">
        <v>Timothy HEYES</v>
      </c>
      <c r="L247" s="96" t="str">
        <v>hammer-throw</v>
      </c>
      <c r="M247" s="96">
        <v>35781</v>
      </c>
      <c r="N247" s="96" t="str">
        <f t="shared" si="12"/>
        <v>Timothy HEYEShammer-throw</v>
      </c>
      <c r="O247" s="2">
        <f t="shared" si="13"/>
        <v>1021</v>
      </c>
      <c r="P247" s="81">
        <f t="shared" si="14"/>
        <v>20</v>
      </c>
      <c r="Q247" s="81">
        <f t="shared" si="15"/>
        <v>2</v>
      </c>
    </row>
    <row r="248" spans="1:17" x14ac:dyDescent="0.2">
      <c r="A248" t="s">
        <v>1174</v>
      </c>
      <c r="B248" s="5" t="s">
        <v>618</v>
      </c>
      <c r="C248" s="5" t="s">
        <v>27</v>
      </c>
      <c r="D248" s="5">
        <v>37232</v>
      </c>
      <c r="E248">
        <v>1042</v>
      </c>
      <c r="F248" s="2">
        <v>56</v>
      </c>
      <c r="G248" s="2" t="str">
        <f>B248&amp;C248</f>
        <v>Luke SHAW800m</v>
      </c>
      <c r="H248" s="2">
        <f>E248</f>
        <v>1042</v>
      </c>
      <c r="I248" s="138" cm="1">
        <f t="array" ref="I248">MAX(IF($G$3:$G$4000=$G248,$H$3:$H$4000))</f>
        <v>1042</v>
      </c>
      <c r="J248" s="2" t="str">
        <v>AUS</v>
      </c>
      <c r="K248" t="str">
        <v>Michael HANNA</v>
      </c>
      <c r="L248" s="96" t="str">
        <v>100m</v>
      </c>
      <c r="M248" s="96">
        <v>36678</v>
      </c>
      <c r="N248" s="96" t="str">
        <f t="shared" si="12"/>
        <v>Michael HANNA100m</v>
      </c>
      <c r="O248" s="2">
        <f t="shared" si="13"/>
        <v>1021</v>
      </c>
      <c r="P248" s="81">
        <f t="shared" si="14"/>
        <v>155</v>
      </c>
      <c r="Q248" s="81">
        <f t="shared" si="15"/>
        <v>24</v>
      </c>
    </row>
    <row r="249" spans="1:17" x14ac:dyDescent="0.2">
      <c r="A249" t="s">
        <v>1174</v>
      </c>
      <c r="B249" t="s">
        <v>760</v>
      </c>
      <c r="C249" s="5" t="s">
        <v>38</v>
      </c>
      <c r="D249" s="5">
        <v>35457</v>
      </c>
      <c r="E249">
        <v>1041</v>
      </c>
      <c r="F249" s="2">
        <v>57</v>
      </c>
      <c r="G249" s="2" t="str">
        <f>B249&amp;C249</f>
        <v>Emmanuel FAKIYEtriple-jump</v>
      </c>
      <c r="H249" s="2">
        <f>E249</f>
        <v>1041</v>
      </c>
      <c r="I249" s="138" cm="1">
        <f t="array" ref="I249">MAX(IF($G$3:$G$4000=$G249,$H$3:$H$4000))</f>
        <v>1041</v>
      </c>
      <c r="J249" s="2" t="str">
        <v>AUS</v>
      </c>
      <c r="K249" t="str">
        <v>Harrison HUNT</v>
      </c>
      <c r="L249" s="96" t="str">
        <v>400m</v>
      </c>
      <c r="M249" s="96">
        <v>36251</v>
      </c>
      <c r="N249" s="96" t="str">
        <f t="shared" si="12"/>
        <v>Harrison HUNT400m</v>
      </c>
      <c r="O249" s="2">
        <f t="shared" si="13"/>
        <v>1020</v>
      </c>
      <c r="P249" s="81">
        <f t="shared" si="14"/>
        <v>154</v>
      </c>
      <c r="Q249" s="81">
        <f t="shared" si="15"/>
        <v>17</v>
      </c>
    </row>
    <row r="250" spans="1:17" x14ac:dyDescent="0.2">
      <c r="A250" t="s">
        <v>1174</v>
      </c>
      <c r="B250" t="s">
        <v>1058</v>
      </c>
      <c r="C250" s="5" t="s">
        <v>28</v>
      </c>
      <c r="D250" s="5">
        <v>36237</v>
      </c>
      <c r="E250">
        <v>1041</v>
      </c>
      <c r="F250" s="2">
        <v>27</v>
      </c>
      <c r="G250" s="2" t="str">
        <f>B250&amp;C250</f>
        <v>Luke GRAVES1500m</v>
      </c>
      <c r="H250" s="2">
        <f>E250</f>
        <v>1041</v>
      </c>
      <c r="I250" s="138" cm="1">
        <f t="array" ref="I250">MAX(IF($G$3:$G$4000=$G250,$H$3:$H$4000))</f>
        <v>1041</v>
      </c>
      <c r="J250" s="2" t="str">
        <v>AUS</v>
      </c>
      <c r="K250" t="str">
        <v>Adam KOPP</v>
      </c>
      <c r="L250" s="96" t="str">
        <v>400m</v>
      </c>
      <c r="M250" s="96">
        <v>36178</v>
      </c>
      <c r="N250" s="96" t="str">
        <f t="shared" si="12"/>
        <v>Adam KOPP400m</v>
      </c>
      <c r="O250" s="2">
        <f t="shared" si="13"/>
        <v>1020</v>
      </c>
      <c r="P250" s="81">
        <f t="shared" si="14"/>
        <v>154</v>
      </c>
      <c r="Q250" s="81">
        <f t="shared" si="15"/>
        <v>17</v>
      </c>
    </row>
    <row r="251" spans="1:17" x14ac:dyDescent="0.2">
      <c r="A251" t="s">
        <v>1174</v>
      </c>
      <c r="B251" t="s">
        <v>739</v>
      </c>
      <c r="C251" t="s">
        <v>37</v>
      </c>
      <c r="D251" s="5">
        <v>33911</v>
      </c>
      <c r="E251">
        <v>1040</v>
      </c>
      <c r="F251" s="2">
        <v>28</v>
      </c>
      <c r="G251" s="2" t="str">
        <f>B251&amp;C251</f>
        <v>Jeremy ANDREWSlong-jump</v>
      </c>
      <c r="H251" s="2">
        <f>E251</f>
        <v>1040</v>
      </c>
      <c r="I251" s="138" cm="1">
        <f t="array" ref="I251">MAX(IF($G$3:$G$4000=$G251,$H$3:$H$4000))</f>
        <v>1071</v>
      </c>
      <c r="J251" s="2" t="str">
        <v>AUS</v>
      </c>
      <c r="K251" t="str">
        <v>Angus CLARK</v>
      </c>
      <c r="L251" s="96" t="str">
        <v>high-jump</v>
      </c>
      <c r="M251" s="96">
        <v>36930</v>
      </c>
      <c r="N251" s="96" t="str">
        <f t="shared" si="12"/>
        <v>Angus CLARKhigh-jump</v>
      </c>
      <c r="O251" s="2">
        <f t="shared" si="13"/>
        <v>1019</v>
      </c>
      <c r="P251" s="81">
        <f t="shared" si="14"/>
        <v>68</v>
      </c>
      <c r="Q251" s="81">
        <f t="shared" si="15"/>
        <v>8</v>
      </c>
    </row>
    <row r="252" spans="1:17" x14ac:dyDescent="0.2">
      <c r="A252" t="s">
        <v>1174</v>
      </c>
      <c r="B252" t="s">
        <v>538</v>
      </c>
      <c r="C252" s="5" t="s">
        <v>25</v>
      </c>
      <c r="D252" s="5">
        <v>44640</v>
      </c>
      <c r="E252">
        <v>1038</v>
      </c>
      <c r="F252" s="2">
        <v>37</v>
      </c>
      <c r="G252" s="2" t="str">
        <f>B252&amp;C252</f>
        <v>Connor BOND200m</v>
      </c>
      <c r="H252" s="2">
        <f>E252</f>
        <v>1038</v>
      </c>
      <c r="I252" s="138" cm="1">
        <f t="array" ref="I252">MAX(IF($G$3:$G$4000=$G252,$H$3:$H$4000))</f>
        <v>1038</v>
      </c>
      <c r="J252" s="2" t="str">
        <v>AUS</v>
      </c>
      <c r="K252" t="str">
        <v>Grant SZALEK</v>
      </c>
      <c r="L252" s="96" t="str">
        <v>triple-jump</v>
      </c>
      <c r="M252" s="96">
        <v>35917</v>
      </c>
      <c r="N252" s="96" t="str">
        <f t="shared" si="12"/>
        <v>Grant SZALEKtriple-jump</v>
      </c>
      <c r="O252" s="2">
        <f t="shared" si="13"/>
        <v>1019</v>
      </c>
      <c r="P252" s="81">
        <f t="shared" si="14"/>
        <v>88</v>
      </c>
      <c r="Q252" s="81">
        <f t="shared" si="15"/>
        <v>8</v>
      </c>
    </row>
    <row r="253" spans="1:17" x14ac:dyDescent="0.2">
      <c r="A253" t="s">
        <v>1174</v>
      </c>
      <c r="B253" t="s">
        <v>670</v>
      </c>
      <c r="C253" t="s">
        <v>34</v>
      </c>
      <c r="D253" s="5">
        <v>35426</v>
      </c>
      <c r="E253">
        <v>1038</v>
      </c>
      <c r="F253" s="2">
        <v>68</v>
      </c>
      <c r="G253" s="2" t="str">
        <f>B253&amp;C253</f>
        <v>Joe BURGESS3000msc</v>
      </c>
      <c r="H253" s="2">
        <f>E253</f>
        <v>1038</v>
      </c>
      <c r="I253" s="138" cm="1">
        <f t="array" ref="I253">MAX(IF($G$3:$G$4000=$G253,$H$3:$H$4000))</f>
        <v>1038</v>
      </c>
      <c r="J253" s="2" t="str">
        <v>AUS</v>
      </c>
      <c r="K253" t="str">
        <v>Michael CHRISTIE</v>
      </c>
      <c r="L253" s="96" t="str">
        <v>high-jump</v>
      </c>
      <c r="M253" s="96">
        <v>37383</v>
      </c>
      <c r="N253" s="96" t="str">
        <f t="shared" si="12"/>
        <v>Michael CHRISTIEhigh-jump</v>
      </c>
      <c r="O253" s="2">
        <f t="shared" si="13"/>
        <v>1019</v>
      </c>
      <c r="P253" s="81">
        <f t="shared" si="14"/>
        <v>68</v>
      </c>
      <c r="Q253" s="81">
        <f t="shared" si="15"/>
        <v>8</v>
      </c>
    </row>
    <row r="254" spans="1:17" x14ac:dyDescent="0.2">
      <c r="A254" t="s">
        <v>1174</v>
      </c>
      <c r="B254" t="s">
        <v>730</v>
      </c>
      <c r="C254" t="s">
        <v>33</v>
      </c>
      <c r="D254" s="5">
        <v>34494</v>
      </c>
      <c r="E254">
        <v>1037</v>
      </c>
      <c r="F254" s="2">
        <v>16</v>
      </c>
      <c r="G254" s="2" t="str">
        <f>B254&amp;C254</f>
        <v>Luke MAJOR400mh</v>
      </c>
      <c r="H254" s="2">
        <f>E254</f>
        <v>1037</v>
      </c>
      <c r="I254" s="138" cm="1">
        <f t="array" ref="I254">MAX(IF($G$3:$G$4000=$G254,$H$3:$H$4000))</f>
        <v>1037</v>
      </c>
      <c r="J254" s="2" t="str">
        <v>AUS</v>
      </c>
      <c r="K254" t="str">
        <v>Jordan SARMENTO</v>
      </c>
      <c r="L254" s="96" t="str">
        <v>200m</v>
      </c>
      <c r="M254" s="96">
        <v>35153</v>
      </c>
      <c r="N254" s="96" t="str">
        <f t="shared" si="12"/>
        <v>Jordan SARMENTO200m</v>
      </c>
      <c r="O254" s="2">
        <f t="shared" si="13"/>
        <v>1018</v>
      </c>
      <c r="P254" s="81">
        <f t="shared" si="14"/>
        <v>148</v>
      </c>
      <c r="Q254" s="81">
        <f t="shared" si="15"/>
        <v>27</v>
      </c>
    </row>
    <row r="255" spans="1:17" x14ac:dyDescent="0.2">
      <c r="A255" t="s">
        <v>1174</v>
      </c>
      <c r="B255" t="s">
        <v>724</v>
      </c>
      <c r="C255" s="6" t="s">
        <v>31</v>
      </c>
      <c r="D255" s="5">
        <v>34712</v>
      </c>
      <c r="E255">
        <v>1036</v>
      </c>
      <c r="F255" s="2">
        <v>72</v>
      </c>
      <c r="G255" s="2" t="str">
        <f>B255&amp;C255</f>
        <v>Cedric DUBLER110mh</v>
      </c>
      <c r="H255" s="2">
        <f>E255</f>
        <v>1036</v>
      </c>
      <c r="I255" s="138" cm="1">
        <f t="array" ref="I255">MAX(IF($G$3:$G$4000=$G255,$H$3:$H$4000))</f>
        <v>1082</v>
      </c>
      <c r="J255" s="2" t="str">
        <v>AUS</v>
      </c>
      <c r="K255" t="str">
        <v>Teri FRAGIADAKIS</v>
      </c>
      <c r="L255" s="96" t="str">
        <v>200m</v>
      </c>
      <c r="M255" s="96">
        <v>35718</v>
      </c>
      <c r="N255" s="96" t="str">
        <f t="shared" si="12"/>
        <v>Teri FRAGIADAKIS200m</v>
      </c>
      <c r="O255" s="2">
        <f t="shared" si="13"/>
        <v>1018</v>
      </c>
      <c r="P255" s="81">
        <f t="shared" si="14"/>
        <v>148</v>
      </c>
      <c r="Q255" s="81">
        <f t="shared" si="15"/>
        <v>27</v>
      </c>
    </row>
    <row r="256" spans="1:17" x14ac:dyDescent="0.2">
      <c r="A256" t="s">
        <v>1174</v>
      </c>
      <c r="B256" t="s">
        <v>906</v>
      </c>
      <c r="C256" s="5" t="s">
        <v>28</v>
      </c>
      <c r="D256" s="5">
        <v>44640</v>
      </c>
      <c r="E256">
        <v>1036</v>
      </c>
      <c r="F256" s="2">
        <v>29</v>
      </c>
      <c r="G256" s="2" t="str">
        <f>B256&amp;C256</f>
        <v>Patrick CANTLON1500m</v>
      </c>
      <c r="H256" s="2">
        <f>E256</f>
        <v>1036</v>
      </c>
      <c r="I256" s="138" cm="1">
        <f t="array" ref="I256">MAX(IF($G$3:$G$4000=$G256,$H$3:$H$4000))</f>
        <v>1036</v>
      </c>
      <c r="J256" s="2" t="str">
        <v>AUS</v>
      </c>
      <c r="K256" t="str">
        <v>Daniel KELLY</v>
      </c>
      <c r="L256" s="96" t="str">
        <v>1500m</v>
      </c>
      <c r="M256" s="96">
        <v>37714</v>
      </c>
      <c r="N256" s="96" t="str">
        <f t="shared" si="12"/>
        <v>Daniel KELLY1500m</v>
      </c>
      <c r="O256" s="2">
        <f t="shared" si="13"/>
        <v>1017</v>
      </c>
      <c r="P256" s="81">
        <f t="shared" si="14"/>
        <v>131</v>
      </c>
      <c r="Q256" s="81">
        <f t="shared" si="15"/>
        <v>30</v>
      </c>
    </row>
    <row r="257" spans="1:17" x14ac:dyDescent="0.2">
      <c r="A257" t="s">
        <v>1174</v>
      </c>
      <c r="B257" t="s">
        <v>665</v>
      </c>
      <c r="C257" s="5" t="s">
        <v>28</v>
      </c>
      <c r="D257" s="5">
        <v>36009</v>
      </c>
      <c r="E257">
        <v>1036</v>
      </c>
      <c r="F257" s="2">
        <v>30</v>
      </c>
      <c r="G257" s="2" t="str">
        <f>B257&amp;C257</f>
        <v>Stefan MUSIC1500m</v>
      </c>
      <c r="H257" s="2">
        <f>E257</f>
        <v>1036</v>
      </c>
      <c r="I257" s="138" cm="1">
        <f t="array" ref="I257">MAX(IF($G$3:$G$4000=$G257,$H$3:$H$4000))</f>
        <v>1036</v>
      </c>
      <c r="J257" s="2" t="str">
        <v>AUS</v>
      </c>
      <c r="K257" t="str">
        <v>William AUSTIN-CRAY</v>
      </c>
      <c r="L257" s="96" t="str">
        <v>3000msc</v>
      </c>
      <c r="M257" s="96">
        <v>34062</v>
      </c>
      <c r="N257" s="96" t="str">
        <f t="shared" si="12"/>
        <v>William AUSTIN-CRAY3000msc</v>
      </c>
      <c r="O257" s="2">
        <f t="shared" si="13"/>
        <v>1017</v>
      </c>
      <c r="P257" s="81">
        <f t="shared" si="14"/>
        <v>102</v>
      </c>
      <c r="Q257" s="81">
        <f t="shared" si="15"/>
        <v>10</v>
      </c>
    </row>
    <row r="258" spans="1:17" x14ac:dyDescent="0.2">
      <c r="A258" t="s">
        <v>1174</v>
      </c>
      <c r="B258" t="s">
        <v>814</v>
      </c>
      <c r="C258" t="s">
        <v>44</v>
      </c>
      <c r="D258" s="5">
        <v>35543</v>
      </c>
      <c r="E258">
        <v>1036</v>
      </c>
      <c r="F258" s="2">
        <v>2</v>
      </c>
      <c r="G258" s="2" t="str">
        <f>B258&amp;C258</f>
        <v>Christian PAYNTERdecathlon</v>
      </c>
      <c r="H258" s="2">
        <f>E258</f>
        <v>1036</v>
      </c>
      <c r="I258" s="138" cm="1">
        <f t="array" ref="I258">MAX(IF($G$3:$G$4000=$G258,$H$3:$H$4000))</f>
        <v>1036</v>
      </c>
      <c r="J258" s="2" t="str">
        <v>AUS</v>
      </c>
      <c r="K258" t="str">
        <v>Luke YOUNG</v>
      </c>
      <c r="L258" s="96" t="str">
        <v>800m</v>
      </c>
      <c r="M258" s="96">
        <v>37218</v>
      </c>
      <c r="N258" s="96" t="str">
        <f t="shared" si="12"/>
        <v>Luke YOUNG800m</v>
      </c>
      <c r="O258" s="2">
        <f t="shared" si="13"/>
        <v>1015</v>
      </c>
      <c r="P258" s="81">
        <f t="shared" si="14"/>
        <v>148</v>
      </c>
      <c r="Q258" s="81">
        <f t="shared" si="15"/>
        <v>19</v>
      </c>
    </row>
    <row r="259" spans="1:17" x14ac:dyDescent="0.2">
      <c r="A259" t="s">
        <v>1174</v>
      </c>
      <c r="B259" t="s">
        <v>589</v>
      </c>
      <c r="C259" s="5" t="s">
        <v>26</v>
      </c>
      <c r="D259" s="5">
        <v>37488</v>
      </c>
      <c r="E259">
        <v>1035</v>
      </c>
      <c r="F259" s="2">
        <v>69</v>
      </c>
      <c r="G259" s="2" t="str">
        <f>B259&amp;C259</f>
        <v>Reece HOLDER400m</v>
      </c>
      <c r="H259" s="2">
        <f>E259</f>
        <v>1035</v>
      </c>
      <c r="I259" s="138" cm="1">
        <f t="array" ref="I259">MAX(IF($G$3:$G$4000=$G259,$H$3:$H$4000))</f>
        <v>1035</v>
      </c>
      <c r="J259" s="2" t="str">
        <v>AUS</v>
      </c>
      <c r="K259" t="str">
        <v>Hayden TODD</v>
      </c>
      <c r="L259" s="96" t="str">
        <v>800m</v>
      </c>
      <c r="M259" s="96">
        <v>38532</v>
      </c>
      <c r="N259" s="96" t="str">
        <f t="shared" si="12"/>
        <v>Hayden TODD800m</v>
      </c>
      <c r="O259" s="2">
        <f t="shared" si="13"/>
        <v>1015</v>
      </c>
      <c r="P259" s="81">
        <f t="shared" si="14"/>
        <v>148</v>
      </c>
      <c r="Q259" s="81">
        <f t="shared" si="15"/>
        <v>19</v>
      </c>
    </row>
    <row r="260" spans="1:17" x14ac:dyDescent="0.2">
      <c r="A260" t="s">
        <v>1174</v>
      </c>
      <c r="B260" t="s">
        <v>683</v>
      </c>
      <c r="C260" t="s">
        <v>34</v>
      </c>
      <c r="D260" s="5">
        <v>31691</v>
      </c>
      <c r="E260">
        <v>1035</v>
      </c>
      <c r="F260" s="2">
        <v>75</v>
      </c>
      <c r="G260" s="2" t="str">
        <f>B260&amp;C260</f>
        <v>Aidan HOBBS3000msc</v>
      </c>
      <c r="H260" s="2">
        <f>E260</f>
        <v>1035</v>
      </c>
      <c r="I260" s="138" cm="1">
        <f t="array" ref="I260">MAX(IF($G$3:$G$4000=$G260,$H$3:$H$4000))</f>
        <v>1035</v>
      </c>
      <c r="J260" s="2" t="str">
        <v>AUS</v>
      </c>
      <c r="K260" t="str">
        <v>Lachlan PAGE</v>
      </c>
      <c r="L260" s="96" t="str">
        <v>discus-throw</v>
      </c>
      <c r="M260" s="96">
        <v>35780</v>
      </c>
      <c r="N260" s="96" t="str">
        <f t="shared" ref="N260:N323" si="16">K260&amp;L260</f>
        <v>Lachlan PAGEdiscus-throw</v>
      </c>
      <c r="O260" s="2">
        <f t="shared" ref="O260:O323" si="17">VLOOKUP(K260&amp;L260,$G$3:$H$3563,2,FALSE)</f>
        <v>1015</v>
      </c>
      <c r="P260" s="81">
        <f t="shared" ref="P260:P323" si="18">COUNTIFS($L$3:$L$3119,L260,$O$3:$O$3119,"&gt;"&amp;O260)+1</f>
        <v>33</v>
      </c>
      <c r="Q260" s="81">
        <f t="shared" ref="Q260:Q323" si="19">IFERROR(IF(J260="AUS",COUNTIFS($J$3:$J$3119,"AUS",$L$3:$L$3119,L260,$O$3:$O$3119,"&gt;"&amp;O260)+1,""),"")</f>
        <v>2</v>
      </c>
    </row>
    <row r="261" spans="1:17" x14ac:dyDescent="0.2">
      <c r="A261" t="s">
        <v>1174</v>
      </c>
      <c r="B261" t="s">
        <v>862</v>
      </c>
      <c r="C261" s="5" t="s">
        <v>27</v>
      </c>
      <c r="D261" s="5">
        <v>36760</v>
      </c>
      <c r="E261">
        <v>1035</v>
      </c>
      <c r="F261" s="2">
        <v>60</v>
      </c>
      <c r="G261" s="2" t="str">
        <f>B261&amp;C261</f>
        <v>Luke BURROWS800m</v>
      </c>
      <c r="H261" s="2">
        <f>E261</f>
        <v>1035</v>
      </c>
      <c r="I261" s="138" cm="1">
        <f t="array" ref="I261">MAX(IF($G$3:$G$4000=$G261,$H$3:$H$4000))</f>
        <v>1035</v>
      </c>
      <c r="J261" s="2" t="str">
        <v>AUS</v>
      </c>
      <c r="K261" t="str">
        <v>Jesse MCKENNA</v>
      </c>
      <c r="L261" s="96" t="str">
        <v>200m</v>
      </c>
      <c r="M261" s="96">
        <v>44581</v>
      </c>
      <c r="N261" s="96" t="str">
        <f t="shared" si="16"/>
        <v>Jesse MCKENNA200m</v>
      </c>
      <c r="O261" s="2">
        <f t="shared" si="17"/>
        <v>1014</v>
      </c>
      <c r="P261" s="81">
        <f t="shared" si="18"/>
        <v>153</v>
      </c>
      <c r="Q261" s="81">
        <f t="shared" si="19"/>
        <v>29</v>
      </c>
    </row>
    <row r="262" spans="1:17" x14ac:dyDescent="0.2">
      <c r="A262" t="s">
        <v>1174</v>
      </c>
      <c r="B262" t="s">
        <v>760</v>
      </c>
      <c r="C262" s="5" t="s">
        <v>38</v>
      </c>
      <c r="D262" s="5">
        <v>35457</v>
      </c>
      <c r="E262">
        <v>1034</v>
      </c>
      <c r="F262" s="2">
        <v>9</v>
      </c>
      <c r="G262" s="2" t="str">
        <f>B262&amp;C262</f>
        <v>Emmanuel FAKIYEtriple-jump</v>
      </c>
      <c r="H262" s="2">
        <f>E262</f>
        <v>1034</v>
      </c>
      <c r="I262" s="138" cm="1">
        <f t="array" ref="I262">MAX(IF($G$3:$G$4000=$G262,$H$3:$H$4000))</f>
        <v>1041</v>
      </c>
      <c r="J262" s="2" t="str">
        <v>AUS</v>
      </c>
      <c r="K262" t="str">
        <v>Mitchell COOPER</v>
      </c>
      <c r="L262" s="96" t="str">
        <v>discus-throw</v>
      </c>
      <c r="M262" s="96">
        <v>34852</v>
      </c>
      <c r="N262" s="96" t="str">
        <f t="shared" si="16"/>
        <v>Mitchell COOPERdiscus-throw</v>
      </c>
      <c r="O262" s="2">
        <f t="shared" si="17"/>
        <v>1014</v>
      </c>
      <c r="P262" s="81">
        <f t="shared" si="18"/>
        <v>34</v>
      </c>
      <c r="Q262" s="81">
        <f t="shared" si="19"/>
        <v>3</v>
      </c>
    </row>
    <row r="263" spans="1:17" x14ac:dyDescent="0.2">
      <c r="A263" t="s">
        <v>1174</v>
      </c>
      <c r="B263" t="s">
        <v>698</v>
      </c>
      <c r="C263" s="5" t="s">
        <v>29</v>
      </c>
      <c r="D263" s="5">
        <v>36044</v>
      </c>
      <c r="E263">
        <v>1034</v>
      </c>
      <c r="F263" s="2">
        <v>30</v>
      </c>
      <c r="G263" s="2" t="str">
        <f>B263&amp;C263</f>
        <v>Tim VINCENT5000m</v>
      </c>
      <c r="H263" s="2">
        <f>E263</f>
        <v>1034</v>
      </c>
      <c r="I263" s="138" cm="1">
        <f t="array" ref="I263">MAX(IF($G$3:$G$4000=$G263,$H$3:$H$4000))</f>
        <v>1034</v>
      </c>
      <c r="J263" s="2" t="str">
        <v>AUS</v>
      </c>
      <c r="K263" t="str">
        <v>Sebastian REYNEKE</v>
      </c>
      <c r="L263" s="96" t="str">
        <v>decathlon</v>
      </c>
      <c r="M263" s="96">
        <v>36975</v>
      </c>
      <c r="N263" s="96" t="str">
        <f t="shared" si="16"/>
        <v>Sebastian REYNEKEdecathlon</v>
      </c>
      <c r="O263" s="2">
        <f t="shared" si="17"/>
        <v>1013</v>
      </c>
      <c r="P263" s="81">
        <f t="shared" si="18"/>
        <v>19</v>
      </c>
      <c r="Q263" s="81">
        <f t="shared" si="19"/>
        <v>6</v>
      </c>
    </row>
    <row r="264" spans="1:17" x14ac:dyDescent="0.2">
      <c r="A264" t="s">
        <v>1174</v>
      </c>
      <c r="B264" s="5" t="s">
        <v>1112</v>
      </c>
      <c r="C264" s="5" t="s">
        <v>41</v>
      </c>
      <c r="D264" s="6">
        <v>37126</v>
      </c>
      <c r="E264">
        <v>1034</v>
      </c>
      <c r="F264" s="2">
        <v>16</v>
      </c>
      <c r="G264" s="2" t="str">
        <f>B264&amp;C264</f>
        <v>Howard MCDONALDjavelin-throw</v>
      </c>
      <c r="H264" s="2">
        <f>E264</f>
        <v>1034</v>
      </c>
      <c r="I264" s="138" cm="1">
        <f t="array" ref="I264">MAX(IF($G$3:$G$4000=$G264,$H$3:$H$4000))</f>
        <v>1034</v>
      </c>
      <c r="J264" s="2" t="str">
        <v>AUS</v>
      </c>
      <c r="K264" t="str">
        <v>Daniel BLEST</v>
      </c>
      <c r="L264" s="96" t="str">
        <v>400m</v>
      </c>
      <c r="M264" s="96">
        <v>37474</v>
      </c>
      <c r="N264" s="96" t="str">
        <f t="shared" si="16"/>
        <v>Daniel BLEST400m</v>
      </c>
      <c r="O264" s="2">
        <f t="shared" si="17"/>
        <v>1012</v>
      </c>
      <c r="P264" s="81">
        <f t="shared" si="18"/>
        <v>167</v>
      </c>
      <c r="Q264" s="81">
        <f t="shared" si="19"/>
        <v>19</v>
      </c>
    </row>
    <row r="265" spans="1:17" x14ac:dyDescent="0.2">
      <c r="A265" t="s">
        <v>1174</v>
      </c>
      <c r="B265" t="s">
        <v>902</v>
      </c>
      <c r="C265" s="5" t="s">
        <v>29</v>
      </c>
      <c r="D265" s="5">
        <v>34300</v>
      </c>
      <c r="E265">
        <v>1034</v>
      </c>
      <c r="F265" s="2">
        <v>31</v>
      </c>
      <c r="G265" s="2" t="str">
        <f>B265&amp;C265</f>
        <v>James HANSEN5000m</v>
      </c>
      <c r="H265" s="2">
        <f>E265</f>
        <v>1034</v>
      </c>
      <c r="I265" s="138" cm="1">
        <f t="array" ref="I265">MAX(IF($G$3:$G$4000=$G265,$H$3:$H$4000))</f>
        <v>1034</v>
      </c>
      <c r="J265" s="2" t="str">
        <v>AUS</v>
      </c>
      <c r="K265" t="str">
        <v>Liam CASHIN</v>
      </c>
      <c r="L265" s="96" t="str">
        <v>3000msc</v>
      </c>
      <c r="M265" s="96">
        <v>35709</v>
      </c>
      <c r="N265" s="96" t="str">
        <f t="shared" si="16"/>
        <v>Liam CASHIN3000msc</v>
      </c>
      <c r="O265" s="2">
        <f t="shared" si="17"/>
        <v>1012</v>
      </c>
      <c r="P265" s="81">
        <f t="shared" si="18"/>
        <v>108</v>
      </c>
      <c r="Q265" s="81">
        <f t="shared" si="19"/>
        <v>11</v>
      </c>
    </row>
    <row r="266" spans="1:17" x14ac:dyDescent="0.2">
      <c r="A266" t="s">
        <v>1174</v>
      </c>
      <c r="B266" t="s">
        <v>730</v>
      </c>
      <c r="C266" s="6" t="s">
        <v>33</v>
      </c>
      <c r="D266" s="6">
        <v>34494</v>
      </c>
      <c r="E266">
        <v>1032</v>
      </c>
      <c r="F266" s="2">
        <v>93</v>
      </c>
      <c r="G266" s="2" t="str">
        <f>B266&amp;C266</f>
        <v>Luke MAJOR400mh</v>
      </c>
      <c r="H266" s="2">
        <f>E266</f>
        <v>1032</v>
      </c>
      <c r="I266" s="138" cm="1">
        <f t="array" ref="I266">MAX(IF($G$3:$G$4000=$G266,$H$3:$H$4000))</f>
        <v>1037</v>
      </c>
      <c r="J266" s="2" t="str">
        <v>AUS</v>
      </c>
      <c r="K266" t="str">
        <v>Aaron BRESLAND</v>
      </c>
      <c r="L266" s="96" t="str">
        <v>100m</v>
      </c>
      <c r="M266" s="96">
        <v>34519</v>
      </c>
      <c r="N266" s="96" t="str">
        <f t="shared" si="16"/>
        <v>Aaron BRESLAND100m</v>
      </c>
      <c r="O266" s="2">
        <f t="shared" si="17"/>
        <v>1011</v>
      </c>
      <c r="P266" s="81">
        <f t="shared" si="18"/>
        <v>168</v>
      </c>
      <c r="Q266" s="81">
        <f t="shared" si="19"/>
        <v>26</v>
      </c>
    </row>
    <row r="267" spans="1:17" x14ac:dyDescent="0.2">
      <c r="A267" t="s">
        <v>1174</v>
      </c>
      <c r="B267" s="5" t="s">
        <v>554</v>
      </c>
      <c r="C267" s="5" t="s">
        <v>26</v>
      </c>
      <c r="D267" s="5">
        <v>44671</v>
      </c>
      <c r="E267">
        <v>1032</v>
      </c>
      <c r="F267" s="2">
        <v>71</v>
      </c>
      <c r="G267" s="2" t="str">
        <f>B267&amp;C267</f>
        <v>Cooper SHERMAN400m</v>
      </c>
      <c r="H267" s="2">
        <f>E267</f>
        <v>1032</v>
      </c>
      <c r="I267" s="138" cm="1">
        <f t="array" ref="I267">MAX(IF($G$3:$G$4000=$G267,$H$3:$H$4000))</f>
        <v>1032</v>
      </c>
      <c r="J267" s="2" t="str">
        <v>AUS</v>
      </c>
      <c r="K267" t="str">
        <v>Sebastian SULTANA</v>
      </c>
      <c r="L267" s="96" t="str">
        <v>100m</v>
      </c>
      <c r="M267" s="96">
        <v>44701</v>
      </c>
      <c r="N267" s="96" t="str">
        <f t="shared" si="16"/>
        <v>Sebastian SULTANA100m</v>
      </c>
      <c r="O267" s="2">
        <f t="shared" si="17"/>
        <v>1011</v>
      </c>
      <c r="P267" s="81">
        <f t="shared" si="18"/>
        <v>168</v>
      </c>
      <c r="Q267" s="81">
        <f t="shared" si="19"/>
        <v>26</v>
      </c>
    </row>
    <row r="268" spans="1:17" x14ac:dyDescent="0.2">
      <c r="A268" t="s">
        <v>1174</v>
      </c>
      <c r="B268" t="s">
        <v>692</v>
      </c>
      <c r="C268" s="5" t="s">
        <v>29</v>
      </c>
      <c r="D268" s="5">
        <v>1999</v>
      </c>
      <c r="E268">
        <v>1032</v>
      </c>
      <c r="F268" s="2">
        <v>32</v>
      </c>
      <c r="G268" s="2" t="str">
        <f>B268&amp;C268</f>
        <v>Haftu STRINTZOS5000m</v>
      </c>
      <c r="H268" s="2">
        <f>E268</f>
        <v>1032</v>
      </c>
      <c r="I268" s="138" cm="1">
        <f t="array" ref="I268">MAX(IF($G$3:$G$4000=$G268,$H$3:$H$4000))</f>
        <v>1032</v>
      </c>
      <c r="J268" s="2" t="str">
        <v>AUS</v>
      </c>
      <c r="K268" t="str">
        <v>Adam GODDARD</v>
      </c>
      <c r="L268" s="96" t="str">
        <v>1500m</v>
      </c>
      <c r="M268" s="96">
        <v>37826</v>
      </c>
      <c r="N268" s="96" t="str">
        <f t="shared" si="16"/>
        <v>Adam GODDARD1500m</v>
      </c>
      <c r="O268" s="2">
        <f t="shared" si="17"/>
        <v>1011</v>
      </c>
      <c r="P268" s="81">
        <f t="shared" si="18"/>
        <v>138</v>
      </c>
      <c r="Q268" s="81">
        <f t="shared" si="19"/>
        <v>31</v>
      </c>
    </row>
    <row r="269" spans="1:17" x14ac:dyDescent="0.2">
      <c r="A269" t="s">
        <v>1174</v>
      </c>
      <c r="B269" t="s">
        <v>533</v>
      </c>
      <c r="C269" s="5" t="s">
        <v>2</v>
      </c>
      <c r="D269" s="5">
        <v>38290</v>
      </c>
      <c r="E269">
        <v>1031</v>
      </c>
      <c r="F269" s="2">
        <v>54</v>
      </c>
      <c r="G269" s="2" t="str">
        <f>B269&amp;C269</f>
        <v>Ryan TARRANT100m</v>
      </c>
      <c r="H269" s="2">
        <f>E269</f>
        <v>1031</v>
      </c>
      <c r="I269" s="138" cm="1">
        <f t="array" ref="I269">MAX(IF($G$3:$G$4000=$G269,$H$3:$H$4000))</f>
        <v>1031</v>
      </c>
      <c r="J269" s="2" t="str">
        <v>AUS</v>
      </c>
      <c r="K269" t="str">
        <v>Ashley MOLONEY</v>
      </c>
      <c r="L269" s="96" t="str">
        <v>high-jump</v>
      </c>
      <c r="M269" s="96">
        <v>36598</v>
      </c>
      <c r="N269" s="96" t="str">
        <f t="shared" si="16"/>
        <v>Ashley MOLONEYhigh-jump</v>
      </c>
      <c r="O269" s="2">
        <f t="shared" si="17"/>
        <v>1011</v>
      </c>
      <c r="P269" s="81">
        <f t="shared" si="18"/>
        <v>77</v>
      </c>
      <c r="Q269" s="81">
        <f t="shared" si="19"/>
        <v>10</v>
      </c>
    </row>
    <row r="270" spans="1:17" x14ac:dyDescent="0.2">
      <c r="A270" t="s">
        <v>1174</v>
      </c>
      <c r="B270" t="s">
        <v>743</v>
      </c>
      <c r="C270" s="5" t="s">
        <v>38</v>
      </c>
      <c r="D270" s="5">
        <v>37317</v>
      </c>
      <c r="E270">
        <v>1031</v>
      </c>
      <c r="F270" s="2">
        <v>69</v>
      </c>
      <c r="G270" s="2" t="str">
        <f>B270&amp;C270</f>
        <v>Dylan JAMEStriple-jump</v>
      </c>
      <c r="H270" s="2">
        <f>E270</f>
        <v>1031</v>
      </c>
      <c r="I270" s="138" cm="1">
        <f t="array" ref="I270">MAX(IF($G$3:$G$4000=$G270,$H$3:$H$4000))</f>
        <v>1031</v>
      </c>
      <c r="J270" s="2" t="str">
        <v>AUS</v>
      </c>
      <c r="K270" t="str">
        <v>Jack HALE</v>
      </c>
      <c r="L270" s="96" t="str">
        <v>200m</v>
      </c>
      <c r="M270" s="96">
        <v>35937</v>
      </c>
      <c r="N270" s="96" t="str">
        <f t="shared" si="16"/>
        <v>Jack HALE200m</v>
      </c>
      <c r="O270" s="2">
        <f t="shared" si="17"/>
        <v>1011</v>
      </c>
      <c r="P270" s="81">
        <f t="shared" si="18"/>
        <v>155</v>
      </c>
      <c r="Q270" s="81">
        <f t="shared" si="19"/>
        <v>30</v>
      </c>
    </row>
    <row r="271" spans="1:17" x14ac:dyDescent="0.2">
      <c r="A271" t="s">
        <v>1174</v>
      </c>
      <c r="B271" t="s">
        <v>693</v>
      </c>
      <c r="C271" s="5" t="s">
        <v>28</v>
      </c>
      <c r="D271" s="5">
        <v>36549</v>
      </c>
      <c r="E271">
        <v>1031</v>
      </c>
      <c r="F271" s="2">
        <v>33</v>
      </c>
      <c r="G271" s="2" t="str">
        <f>B271&amp;C271</f>
        <v>Isaac HEYNE1500m</v>
      </c>
      <c r="H271" s="2">
        <f>E271</f>
        <v>1031</v>
      </c>
      <c r="I271" s="138" cm="1">
        <f t="array" ref="I271">MAX(IF($G$3:$G$4000=$G271,$H$3:$H$4000))</f>
        <v>1031</v>
      </c>
      <c r="J271" s="2" t="str">
        <v>AUS</v>
      </c>
      <c r="K271" t="str">
        <v>Liam GILBERT</v>
      </c>
      <c r="L271" s="96" t="str">
        <v>decathlon</v>
      </c>
      <c r="M271" s="96">
        <v>37295</v>
      </c>
      <c r="N271" s="96" t="str">
        <f t="shared" si="16"/>
        <v>Liam GILBERTdecathlon</v>
      </c>
      <c r="O271" s="2">
        <f t="shared" si="17"/>
        <v>1011</v>
      </c>
      <c r="P271" s="81">
        <f t="shared" si="18"/>
        <v>20</v>
      </c>
      <c r="Q271" s="81">
        <f t="shared" si="19"/>
        <v>7</v>
      </c>
    </row>
    <row r="272" spans="1:17" x14ac:dyDescent="0.2">
      <c r="A272" t="s">
        <v>1174</v>
      </c>
      <c r="B272" t="s">
        <v>759</v>
      </c>
      <c r="C272" s="5" t="s">
        <v>38</v>
      </c>
      <c r="D272" s="5">
        <v>37186</v>
      </c>
      <c r="E272">
        <v>1030</v>
      </c>
      <c r="F272" s="2">
        <v>10</v>
      </c>
      <c r="G272" s="2" t="str">
        <f>B272&amp;C272</f>
        <v>Connor MURPHYtriple-jump</v>
      </c>
      <c r="H272" s="2">
        <f>E272</f>
        <v>1030</v>
      </c>
      <c r="I272" s="138" cm="1">
        <f t="array" ref="I272">MAX(IF($G$3:$G$4000=$G272,$H$3:$H$4000))</f>
        <v>1083</v>
      </c>
      <c r="J272" s="2" t="str">
        <v>AUS</v>
      </c>
      <c r="K272" t="str">
        <v>Michael TSOTSOS</v>
      </c>
      <c r="L272" s="96" t="str">
        <v>400mh</v>
      </c>
      <c r="M272" s="96">
        <v>36333</v>
      </c>
      <c r="N272" s="96" t="str">
        <f t="shared" si="16"/>
        <v>Michael TSOTSOS400mh</v>
      </c>
      <c r="O272" s="2">
        <f t="shared" si="17"/>
        <v>1010</v>
      </c>
      <c r="P272" s="81">
        <f t="shared" si="18"/>
        <v>118</v>
      </c>
      <c r="Q272" s="81">
        <f t="shared" si="19"/>
        <v>9</v>
      </c>
    </row>
    <row r="273" spans="1:17" x14ac:dyDescent="0.2">
      <c r="A273" t="s">
        <v>1174</v>
      </c>
      <c r="B273" t="s">
        <v>701</v>
      </c>
      <c r="C273" s="5" t="s">
        <v>28</v>
      </c>
      <c r="D273" s="6">
        <v>37387</v>
      </c>
      <c r="E273">
        <v>1030</v>
      </c>
      <c r="F273" s="2">
        <v>34</v>
      </c>
      <c r="G273" s="2" t="str">
        <f>B273&amp;C273</f>
        <v>Sam CLIFFORD1500m</v>
      </c>
      <c r="H273" s="2">
        <f>E273</f>
        <v>1030</v>
      </c>
      <c r="I273" s="138" cm="1">
        <f t="array" ref="I273">MAX(IF($G$3:$G$4000=$G273,$H$3:$H$4000))</f>
        <v>1030</v>
      </c>
      <c r="J273" s="2" t="str">
        <v>AUS</v>
      </c>
      <c r="K273" t="str">
        <v>Lachlan KENNEDY</v>
      </c>
      <c r="L273" s="96" t="str">
        <v>100m</v>
      </c>
      <c r="M273" s="96">
        <v>44640</v>
      </c>
      <c r="N273" s="96" t="str">
        <f t="shared" si="16"/>
        <v>Lachlan KENNEDY100m</v>
      </c>
      <c r="O273" s="2">
        <f t="shared" si="17"/>
        <v>1009</v>
      </c>
      <c r="P273" s="81">
        <f t="shared" si="18"/>
        <v>176</v>
      </c>
      <c r="Q273" s="81">
        <f t="shared" si="19"/>
        <v>28</v>
      </c>
    </row>
    <row r="274" spans="1:17" x14ac:dyDescent="0.2">
      <c r="A274" t="s">
        <v>1174</v>
      </c>
      <c r="B274" t="s">
        <v>822</v>
      </c>
      <c r="C274" s="5" t="s">
        <v>81</v>
      </c>
      <c r="D274" s="6">
        <v>35235</v>
      </c>
      <c r="E274">
        <v>1030</v>
      </c>
      <c r="F274" s="2">
        <v>15</v>
      </c>
      <c r="G274" s="2" t="str">
        <f>B274&amp;C274</f>
        <v>Carl GIBBONS20km-race-walking</v>
      </c>
      <c r="H274" s="2">
        <f>E274</f>
        <v>1030</v>
      </c>
      <c r="I274" s="138" cm="1">
        <f t="array" ref="I274">MAX(IF($G$3:$G$4000=$G274,$H$3:$H$4000))</f>
        <v>1030</v>
      </c>
      <c r="J274" s="2" t="str">
        <v>AUS</v>
      </c>
      <c r="K274" t="str">
        <v>Reece HOLDER</v>
      </c>
      <c r="L274" s="96" t="str">
        <v>200m</v>
      </c>
      <c r="M274" s="96">
        <v>37488</v>
      </c>
      <c r="N274" s="96" t="str">
        <f t="shared" si="16"/>
        <v>Reece HOLDER200m</v>
      </c>
      <c r="O274" s="2">
        <f t="shared" si="17"/>
        <v>1009</v>
      </c>
      <c r="P274" s="81">
        <f t="shared" si="18"/>
        <v>157</v>
      </c>
      <c r="Q274" s="81">
        <f t="shared" si="19"/>
        <v>31</v>
      </c>
    </row>
    <row r="275" spans="1:17" x14ac:dyDescent="0.2">
      <c r="A275" t="s">
        <v>1174</v>
      </c>
      <c r="B275" t="s">
        <v>594</v>
      </c>
      <c r="C275" s="5" t="s">
        <v>33</v>
      </c>
      <c r="D275" s="5">
        <v>36226</v>
      </c>
      <c r="E275">
        <v>1029</v>
      </c>
      <c r="F275" s="2">
        <v>96</v>
      </c>
      <c r="G275" s="2" t="str">
        <f>B275&amp;C275</f>
        <v>Harvey MURRANT400mh</v>
      </c>
      <c r="H275" s="2">
        <f>E275</f>
        <v>1029</v>
      </c>
      <c r="I275" s="138" cm="1">
        <f t="array" ref="I275">MAX(IF($G$3:$G$4000=$G275,$H$3:$H$4000))</f>
        <v>1053</v>
      </c>
      <c r="J275" s="2" t="str">
        <v>AUS</v>
      </c>
      <c r="K275" t="str">
        <v>Anas ABU-GANABA</v>
      </c>
      <c r="L275" s="96" t="str">
        <v>100m</v>
      </c>
      <c r="M275" s="96">
        <v>35243</v>
      </c>
      <c r="N275" s="96" t="str">
        <f t="shared" si="16"/>
        <v>Anas ABU-GANABA100m</v>
      </c>
      <c r="O275" s="2">
        <f t="shared" si="17"/>
        <v>1008</v>
      </c>
      <c r="P275" s="81">
        <f t="shared" si="18"/>
        <v>177</v>
      </c>
      <c r="Q275" s="81">
        <f t="shared" si="19"/>
        <v>29</v>
      </c>
    </row>
    <row r="276" spans="1:17" x14ac:dyDescent="0.2">
      <c r="A276" t="s">
        <v>1174</v>
      </c>
      <c r="B276" t="s">
        <v>574</v>
      </c>
      <c r="C276" s="5" t="s">
        <v>26</v>
      </c>
      <c r="D276" s="5">
        <v>35932</v>
      </c>
      <c r="E276">
        <v>1029</v>
      </c>
      <c r="F276" s="2">
        <v>75</v>
      </c>
      <c r="G276" s="2" t="str">
        <f>B276&amp;C276</f>
        <v>Jaxon HAYMAN400m</v>
      </c>
      <c r="H276" s="2">
        <f>E276</f>
        <v>1029</v>
      </c>
      <c r="I276" s="138" cm="1">
        <f t="array" ref="I276">MAX(IF($G$3:$G$4000=$G276,$H$3:$H$4000))</f>
        <v>1029</v>
      </c>
      <c r="J276" s="2" t="str">
        <v>AUS</v>
      </c>
      <c r="K276" t="str">
        <v>Preston DEGARNHAM</v>
      </c>
      <c r="L276" s="96" t="str">
        <v>200m</v>
      </c>
      <c r="M276" s="96">
        <v>36872</v>
      </c>
      <c r="N276" s="96" t="str">
        <f t="shared" si="16"/>
        <v>Preston DEGARNHAM200m</v>
      </c>
      <c r="O276" s="2">
        <f t="shared" si="17"/>
        <v>1008</v>
      </c>
      <c r="P276" s="81">
        <f t="shared" si="18"/>
        <v>159</v>
      </c>
      <c r="Q276" s="81">
        <f t="shared" si="19"/>
        <v>32</v>
      </c>
    </row>
    <row r="277" spans="1:17" x14ac:dyDescent="0.2">
      <c r="A277" t="s">
        <v>1174</v>
      </c>
      <c r="B277" t="s">
        <v>1113</v>
      </c>
      <c r="C277" s="5" t="s">
        <v>41</v>
      </c>
      <c r="D277" s="5">
        <v>36822</v>
      </c>
      <c r="E277">
        <v>1029</v>
      </c>
      <c r="F277" s="2">
        <v>36</v>
      </c>
      <c r="G277" s="2" t="str">
        <f>B277&amp;C277</f>
        <v>Neil JANSEjavelin-throw</v>
      </c>
      <c r="H277" s="2">
        <f>E277</f>
        <v>1029</v>
      </c>
      <c r="I277" s="138" cm="1">
        <f t="array" ref="I277">MAX(IF($G$3:$G$4000=$G277,$H$3:$H$4000))</f>
        <v>1029</v>
      </c>
      <c r="J277" s="2" t="str">
        <v>AUS</v>
      </c>
      <c r="K277" t="str">
        <v>Lewis CLABBURN</v>
      </c>
      <c r="L277" s="96" t="str">
        <v>100m</v>
      </c>
      <c r="M277" s="96">
        <v>36535</v>
      </c>
      <c r="N277" s="96" t="str">
        <f t="shared" si="16"/>
        <v>Lewis CLABBURN100m</v>
      </c>
      <c r="O277" s="2">
        <f t="shared" si="17"/>
        <v>1008</v>
      </c>
      <c r="P277" s="81">
        <f t="shared" si="18"/>
        <v>177</v>
      </c>
      <c r="Q277" s="81">
        <f t="shared" si="19"/>
        <v>29</v>
      </c>
    </row>
    <row r="278" spans="1:17" x14ac:dyDescent="0.2">
      <c r="A278" t="s">
        <v>1174</v>
      </c>
      <c r="B278" t="s">
        <v>903</v>
      </c>
      <c r="C278" s="5" t="s">
        <v>28</v>
      </c>
      <c r="D278" s="5">
        <v>36793</v>
      </c>
      <c r="E278">
        <v>1028</v>
      </c>
      <c r="F278" s="2">
        <v>35</v>
      </c>
      <c r="G278" s="2" t="str">
        <f>B278&amp;C278</f>
        <v>Williams LEWIS1500m</v>
      </c>
      <c r="H278" s="2">
        <f>E278</f>
        <v>1028</v>
      </c>
      <c r="I278" s="138" cm="1">
        <f t="array" ref="I278">MAX(IF($G$3:$G$4000=$G278,$H$3:$H$4000))</f>
        <v>1028</v>
      </c>
      <c r="J278" s="2" t="str">
        <v>AUS</v>
      </c>
      <c r="K278" t="str">
        <v>Jacob ASTON</v>
      </c>
      <c r="L278" s="96" t="str">
        <v>100m</v>
      </c>
      <c r="M278" s="96">
        <v>2000</v>
      </c>
      <c r="N278" s="96" t="str">
        <f t="shared" si="16"/>
        <v>Jacob ASTON100m</v>
      </c>
      <c r="O278" s="2">
        <f t="shared" si="17"/>
        <v>1008</v>
      </c>
      <c r="P278" s="81">
        <f t="shared" si="18"/>
        <v>177</v>
      </c>
      <c r="Q278" s="81">
        <f t="shared" si="19"/>
        <v>29</v>
      </c>
    </row>
    <row r="279" spans="1:17" x14ac:dyDescent="0.2">
      <c r="A279" t="s">
        <v>1174</v>
      </c>
      <c r="B279" t="s">
        <v>801</v>
      </c>
      <c r="C279" t="s">
        <v>42</v>
      </c>
      <c r="D279" s="5">
        <v>35807</v>
      </c>
      <c r="E279">
        <v>1028</v>
      </c>
      <c r="F279" s="2">
        <v>7</v>
      </c>
      <c r="G279" s="2" t="str">
        <f>B279&amp;C279</f>
        <v>Ned WEATHERLYhammer-throw</v>
      </c>
      <c r="H279" s="2">
        <f>E279</f>
        <v>1028</v>
      </c>
      <c r="I279" s="138" cm="1">
        <f t="array" ref="I279">MAX(IF($G$3:$G$4000=$G279,$H$3:$H$4000))</f>
        <v>1028</v>
      </c>
      <c r="J279" s="2" t="str">
        <v>AUS</v>
      </c>
      <c r="K279" t="str">
        <v>Hugo WHITEHEAD</v>
      </c>
      <c r="L279" s="96" t="str">
        <v>200m</v>
      </c>
      <c r="M279" s="96">
        <v>36294</v>
      </c>
      <c r="N279" s="96" t="str">
        <f t="shared" si="16"/>
        <v>Hugo WHITEHEAD200m</v>
      </c>
      <c r="O279" s="2">
        <f t="shared" si="17"/>
        <v>1008</v>
      </c>
      <c r="P279" s="81">
        <f t="shared" si="18"/>
        <v>159</v>
      </c>
      <c r="Q279" s="81">
        <f t="shared" si="19"/>
        <v>32</v>
      </c>
    </row>
    <row r="280" spans="1:17" x14ac:dyDescent="0.2">
      <c r="A280" t="s">
        <v>1174</v>
      </c>
      <c r="B280" t="s">
        <v>769</v>
      </c>
      <c r="C280" s="5" t="s">
        <v>35</v>
      </c>
      <c r="D280" s="5">
        <v>35415</v>
      </c>
      <c r="E280">
        <v>1028</v>
      </c>
      <c r="F280" s="2">
        <v>60</v>
      </c>
      <c r="G280" s="2" t="str">
        <f>B280&amp;C280</f>
        <v>Matthew TILLEYhigh-jump</v>
      </c>
      <c r="H280" s="2">
        <f>E280</f>
        <v>1028</v>
      </c>
      <c r="I280" s="138" cm="1">
        <f t="array" ref="I280">MAX(IF($G$3:$G$4000=$G280,$H$3:$H$4000))</f>
        <v>1028</v>
      </c>
      <c r="J280" s="2" t="str">
        <v>AUS</v>
      </c>
      <c r="K280" t="str">
        <v>Luke BOYES</v>
      </c>
      <c r="L280" s="96" t="str">
        <v>800m</v>
      </c>
      <c r="M280" s="96">
        <v>44640</v>
      </c>
      <c r="N280" s="96" t="str">
        <f t="shared" si="16"/>
        <v>Luke BOYES800m</v>
      </c>
      <c r="O280" s="2">
        <f t="shared" si="17"/>
        <v>1008</v>
      </c>
      <c r="P280" s="81">
        <f t="shared" si="18"/>
        <v>153</v>
      </c>
      <c r="Q280" s="81">
        <f t="shared" si="19"/>
        <v>21</v>
      </c>
    </row>
    <row r="281" spans="1:17" x14ac:dyDescent="0.2">
      <c r="A281" t="s">
        <v>1174</v>
      </c>
      <c r="B281" t="s">
        <v>731</v>
      </c>
      <c r="C281" t="s">
        <v>33</v>
      </c>
      <c r="D281" s="5">
        <v>35241</v>
      </c>
      <c r="E281">
        <v>1027</v>
      </c>
      <c r="F281" s="2">
        <v>99</v>
      </c>
      <c r="G281" s="2" t="str">
        <f>B281&amp;C281</f>
        <v>Bryce COLLINS400mh</v>
      </c>
      <c r="H281" s="2">
        <f>E281</f>
        <v>1027</v>
      </c>
      <c r="I281" s="138" cm="1">
        <f t="array" ref="I281">MAX(IF($G$3:$G$4000=$G281,$H$3:$H$4000))</f>
        <v>1027</v>
      </c>
      <c r="J281" s="2" t="str">
        <v>AUS</v>
      </c>
      <c r="K281" t="str">
        <v>Adrian POTTER</v>
      </c>
      <c r="L281" s="96" t="str">
        <v>1500m</v>
      </c>
      <c r="M281" s="96">
        <v>34767</v>
      </c>
      <c r="N281" s="96" t="str">
        <f t="shared" si="16"/>
        <v>Adrian POTTER1500m</v>
      </c>
      <c r="O281" s="2">
        <f t="shared" si="17"/>
        <v>1008</v>
      </c>
      <c r="P281" s="81">
        <f t="shared" si="18"/>
        <v>141</v>
      </c>
      <c r="Q281" s="81">
        <f t="shared" si="19"/>
        <v>32</v>
      </c>
    </row>
    <row r="282" spans="1:17" x14ac:dyDescent="0.2">
      <c r="A282" t="s">
        <v>1174</v>
      </c>
      <c r="B282" t="s">
        <v>758</v>
      </c>
      <c r="C282" t="s">
        <v>37</v>
      </c>
      <c r="D282" s="5">
        <v>35623</v>
      </c>
      <c r="E282">
        <v>1027</v>
      </c>
      <c r="F282" s="2">
        <v>33</v>
      </c>
      <c r="G282" s="2" t="str">
        <f>B282&amp;C282</f>
        <v>Shemaiah JAMESlong-jump</v>
      </c>
      <c r="H282" s="2">
        <f>E282</f>
        <v>1027</v>
      </c>
      <c r="I282" s="138" cm="1">
        <f t="array" ref="I282">MAX(IF($G$3:$G$4000=$G282,$H$3:$H$4000))</f>
        <v>1027</v>
      </c>
      <c r="J282" s="2" t="str">
        <v>AUS</v>
      </c>
      <c r="K282" t="str">
        <v>DeGras AMEKATA</v>
      </c>
      <c r="L282" s="96" t="str">
        <v>800m</v>
      </c>
      <c r="M282" s="96">
        <v>44581</v>
      </c>
      <c r="N282" s="96" t="str">
        <f t="shared" si="16"/>
        <v>DeGras AMEKATA800m</v>
      </c>
      <c r="O282" s="2">
        <f t="shared" si="17"/>
        <v>1007</v>
      </c>
      <c r="P282" s="81">
        <f t="shared" si="18"/>
        <v>155</v>
      </c>
      <c r="Q282" s="81">
        <f t="shared" si="19"/>
        <v>22</v>
      </c>
    </row>
    <row r="283" spans="1:17" x14ac:dyDescent="0.2">
      <c r="A283" t="s">
        <v>1174</v>
      </c>
      <c r="B283" t="s">
        <v>566</v>
      </c>
      <c r="C283" s="5" t="s">
        <v>25</v>
      </c>
      <c r="D283" s="5">
        <v>35383</v>
      </c>
      <c r="E283">
        <v>1027</v>
      </c>
      <c r="F283" s="2">
        <v>55</v>
      </c>
      <c r="G283" s="2" t="str">
        <f>B283&amp;C283</f>
        <v>Duncan CAMERON200m</v>
      </c>
      <c r="H283" s="2">
        <f>E283</f>
        <v>1027</v>
      </c>
      <c r="I283" s="138" cm="1">
        <f t="array" ref="I283">MAX(IF($G$3:$G$4000=$G283,$H$3:$H$4000))</f>
        <v>1027</v>
      </c>
      <c r="J283" s="2" t="str">
        <v>AUS</v>
      </c>
      <c r="K283" t="str">
        <v>Liam GEORGILOPOULOS</v>
      </c>
      <c r="L283" s="96" t="str">
        <v>pole-vault</v>
      </c>
      <c r="M283" s="96">
        <v>37868</v>
      </c>
      <c r="N283" s="96" t="str">
        <f t="shared" si="16"/>
        <v>Liam GEORGILOPOULOSpole-vault</v>
      </c>
      <c r="O283" s="2">
        <f t="shared" si="17"/>
        <v>1007</v>
      </c>
      <c r="P283" s="81">
        <f t="shared" si="18"/>
        <v>34</v>
      </c>
      <c r="Q283" s="81">
        <f t="shared" si="19"/>
        <v>9</v>
      </c>
    </row>
    <row r="284" spans="1:17" x14ac:dyDescent="0.2">
      <c r="A284" t="s">
        <v>1174</v>
      </c>
      <c r="B284" t="s">
        <v>826</v>
      </c>
      <c r="C284" s="5" t="s">
        <v>29</v>
      </c>
      <c r="D284" s="5">
        <v>32277</v>
      </c>
      <c r="E284">
        <v>1026</v>
      </c>
      <c r="F284" s="2">
        <v>35</v>
      </c>
      <c r="G284" s="2" t="str">
        <f>B284&amp;C284</f>
        <v>Michael ROEGER5000m</v>
      </c>
      <c r="H284" s="2">
        <f>E284</f>
        <v>1026</v>
      </c>
      <c r="I284" s="138" cm="1">
        <f t="array" ref="I284">MAX(IF($G$3:$G$4000=$G284,$H$3:$H$4000))</f>
        <v>1026</v>
      </c>
      <c r="J284" s="2" t="str">
        <v>AUS</v>
      </c>
      <c r="K284" t="str">
        <v>Triston VINCENT</v>
      </c>
      <c r="L284" s="96" t="str">
        <v>pole-vault</v>
      </c>
      <c r="M284" s="96">
        <v>35677</v>
      </c>
      <c r="N284" s="96" t="str">
        <f t="shared" si="16"/>
        <v>Triston VINCENTpole-vault</v>
      </c>
      <c r="O284" s="2">
        <f t="shared" si="17"/>
        <v>1007</v>
      </c>
      <c r="P284" s="81">
        <f t="shared" si="18"/>
        <v>34</v>
      </c>
      <c r="Q284" s="81">
        <f t="shared" si="19"/>
        <v>9</v>
      </c>
    </row>
    <row r="285" spans="1:17" x14ac:dyDescent="0.2">
      <c r="A285" t="s">
        <v>1174</v>
      </c>
      <c r="B285" t="s">
        <v>536</v>
      </c>
      <c r="C285" s="5" t="s">
        <v>25</v>
      </c>
      <c r="D285" s="5">
        <v>36381</v>
      </c>
      <c r="E285">
        <v>1025</v>
      </c>
      <c r="F285" s="2">
        <v>48</v>
      </c>
      <c r="G285" s="2" t="str">
        <f>B285&amp;C285</f>
        <v>Kyle NICOLUSSI200m</v>
      </c>
      <c r="H285" s="2">
        <f>E285</f>
        <v>1025</v>
      </c>
      <c r="I285" s="138" cm="1">
        <f t="array" ref="I285">MAX(IF($G$3:$G$4000=$G285,$H$3:$H$4000))</f>
        <v>1025</v>
      </c>
      <c r="J285" s="2" t="str">
        <v>AUS</v>
      </c>
      <c r="K285" t="str">
        <v>Nicholas DONALDSON</v>
      </c>
      <c r="L285" s="96" t="str">
        <v>200m</v>
      </c>
      <c r="M285" s="96">
        <v>37561</v>
      </c>
      <c r="N285" s="96" t="str">
        <f t="shared" si="16"/>
        <v>Nicholas DONALDSON200m</v>
      </c>
      <c r="O285" s="2">
        <f t="shared" si="17"/>
        <v>1007</v>
      </c>
      <c r="P285" s="81">
        <f t="shared" si="18"/>
        <v>161</v>
      </c>
      <c r="Q285" s="81">
        <f t="shared" si="19"/>
        <v>34</v>
      </c>
    </row>
    <row r="286" spans="1:17" x14ac:dyDescent="0.2">
      <c r="A286" t="s">
        <v>1174</v>
      </c>
      <c r="B286" t="s">
        <v>745</v>
      </c>
      <c r="C286" s="5" t="s">
        <v>37</v>
      </c>
      <c r="D286" s="5"/>
      <c r="E286">
        <v>1025</v>
      </c>
      <c r="F286" s="2">
        <v>35</v>
      </c>
      <c r="G286" s="2" t="str">
        <f>B286&amp;C286</f>
        <v>Blake SHAWlong-jump</v>
      </c>
      <c r="H286" s="2">
        <f>E286</f>
        <v>1025</v>
      </c>
      <c r="I286" s="138" cm="1">
        <f t="array" ref="I286">MAX(IF($G$3:$G$4000=$G286,$H$3:$H$4000))</f>
        <v>1025</v>
      </c>
      <c r="J286" s="2" t="str">
        <v>AUS</v>
      </c>
      <c r="K286" t="str">
        <v>Ashley MOLONEY</v>
      </c>
      <c r="L286" s="96" t="str">
        <v>pole-vault</v>
      </c>
      <c r="M286" s="96">
        <v>36598</v>
      </c>
      <c r="N286" s="96" t="str">
        <f t="shared" si="16"/>
        <v>Ashley MOLONEYpole-vault</v>
      </c>
      <c r="O286" s="2">
        <f t="shared" si="17"/>
        <v>1007</v>
      </c>
      <c r="P286" s="81">
        <f t="shared" si="18"/>
        <v>34</v>
      </c>
      <c r="Q286" s="81">
        <f t="shared" si="19"/>
        <v>9</v>
      </c>
    </row>
    <row r="287" spans="1:17" x14ac:dyDescent="0.2">
      <c r="A287" t="s">
        <v>1174</v>
      </c>
      <c r="B287" t="s">
        <v>822</v>
      </c>
      <c r="C287" s="5" t="s">
        <v>81</v>
      </c>
      <c r="D287" s="5">
        <v>35235</v>
      </c>
      <c r="E287">
        <v>1025</v>
      </c>
      <c r="F287" s="2">
        <v>8</v>
      </c>
      <c r="G287" s="2" t="str">
        <f>B287&amp;C287</f>
        <v>Carl GIBBONS20km-race-walking</v>
      </c>
      <c r="H287" s="2">
        <f>E287</f>
        <v>1025</v>
      </c>
      <c r="I287" s="138" cm="1">
        <f t="array" ref="I287">MAX(IF($G$3:$G$4000=$G287,$H$3:$H$4000))</f>
        <v>1030</v>
      </c>
      <c r="J287" s="2" t="str">
        <v>AUS</v>
      </c>
      <c r="K287" t="str">
        <v>James JOYCEY</v>
      </c>
      <c r="L287" s="96" t="str">
        <v>hammer-throw</v>
      </c>
      <c r="M287" s="96">
        <v>36445</v>
      </c>
      <c r="N287" s="96" t="str">
        <f t="shared" si="16"/>
        <v>James JOYCEYhammer-throw</v>
      </c>
      <c r="O287" s="2">
        <f t="shared" si="17"/>
        <v>1006</v>
      </c>
      <c r="P287" s="81">
        <f t="shared" si="18"/>
        <v>24</v>
      </c>
      <c r="Q287" s="81">
        <f t="shared" si="19"/>
        <v>3</v>
      </c>
    </row>
    <row r="288" spans="1:17" x14ac:dyDescent="0.2">
      <c r="A288" t="s">
        <v>1174</v>
      </c>
      <c r="B288" t="s">
        <v>5277</v>
      </c>
      <c r="C288" s="5" t="s">
        <v>27</v>
      </c>
      <c r="D288" s="6">
        <v>36013</v>
      </c>
      <c r="E288">
        <v>1025</v>
      </c>
      <c r="F288" s="2">
        <v>64</v>
      </c>
      <c r="G288" s="2" t="str">
        <f>B288&amp;C288</f>
        <v>Jye PERROTT800m</v>
      </c>
      <c r="H288" s="2">
        <f>E288</f>
        <v>1025</v>
      </c>
      <c r="I288" s="138" cm="1">
        <f t="array" ref="I288">MAX(IF($G$3:$G$4000=$G288,$H$3:$H$4000))</f>
        <v>1025</v>
      </c>
      <c r="J288" s="2" t="str">
        <v>AUS</v>
      </c>
      <c r="K288" t="str">
        <v>Christopher GEORDAS</v>
      </c>
      <c r="L288" s="96" t="str">
        <v>100m</v>
      </c>
      <c r="M288" s="96">
        <v>37235</v>
      </c>
      <c r="N288" s="96" t="str">
        <f t="shared" si="16"/>
        <v>Christopher GEORDAS100m</v>
      </c>
      <c r="O288" s="2">
        <f t="shared" si="17"/>
        <v>1005</v>
      </c>
      <c r="P288" s="81">
        <f t="shared" si="18"/>
        <v>183</v>
      </c>
      <c r="Q288" s="81">
        <f t="shared" si="19"/>
        <v>32</v>
      </c>
    </row>
    <row r="289" spans="1:17" x14ac:dyDescent="0.2">
      <c r="A289" t="s">
        <v>1174</v>
      </c>
      <c r="B289" t="s">
        <v>1126</v>
      </c>
      <c r="C289" s="5" t="s">
        <v>81</v>
      </c>
      <c r="D289" s="5">
        <v>37456</v>
      </c>
      <c r="E289">
        <v>1025</v>
      </c>
      <c r="F289" s="2">
        <v>16</v>
      </c>
      <c r="G289" s="2" t="str">
        <f>B289&amp;C289</f>
        <v>Corey DICKSON20km-race-walking</v>
      </c>
      <c r="H289" s="2">
        <f>E289</f>
        <v>1025</v>
      </c>
      <c r="I289" s="138" cm="1">
        <f t="array" ref="I289">MAX(IF($G$3:$G$4000=$G289,$H$3:$H$4000))</f>
        <v>1025</v>
      </c>
      <c r="J289" s="2" t="str">
        <v>AUS</v>
      </c>
      <c r="K289" t="str">
        <v>Corey FURMINGER</v>
      </c>
      <c r="L289" s="96" t="str">
        <v>800m</v>
      </c>
      <c r="M289" s="96">
        <v>1996</v>
      </c>
      <c r="N289" s="96" t="str">
        <f t="shared" si="16"/>
        <v>Corey FURMINGER800m</v>
      </c>
      <c r="O289" s="2">
        <f t="shared" si="17"/>
        <v>1005</v>
      </c>
      <c r="P289" s="81">
        <f t="shared" si="18"/>
        <v>158</v>
      </c>
      <c r="Q289" s="81">
        <f t="shared" si="19"/>
        <v>23</v>
      </c>
    </row>
    <row r="290" spans="1:17" x14ac:dyDescent="0.2">
      <c r="A290" t="s">
        <v>1174</v>
      </c>
      <c r="B290" t="s">
        <v>690</v>
      </c>
      <c r="C290" s="5" t="s">
        <v>29</v>
      </c>
      <c r="D290" s="5">
        <v>33338</v>
      </c>
      <c r="E290">
        <v>1024</v>
      </c>
      <c r="F290" s="2">
        <v>37</v>
      </c>
      <c r="G290" s="2" t="str">
        <f>B290&amp;C290</f>
        <v>Andrew BUCHANAN5000m</v>
      </c>
      <c r="H290" s="2">
        <f>E290</f>
        <v>1024</v>
      </c>
      <c r="I290" s="138" cm="1">
        <f t="array" ref="I290">MAX(IF($G$3:$G$4000=$G290,$H$3:$H$4000))</f>
        <v>1024</v>
      </c>
      <c r="J290" s="2" t="str">
        <v>AUS</v>
      </c>
      <c r="K290" t="str">
        <v>Bailey HABLER</v>
      </c>
      <c r="L290" s="96" t="str">
        <v>1500m</v>
      </c>
      <c r="M290" s="96">
        <v>38210</v>
      </c>
      <c r="N290" s="96" t="str">
        <f t="shared" si="16"/>
        <v>Bailey HABLER1500m</v>
      </c>
      <c r="O290" s="2">
        <f t="shared" si="17"/>
        <v>1005</v>
      </c>
      <c r="P290" s="81">
        <f t="shared" si="18"/>
        <v>142</v>
      </c>
      <c r="Q290" s="81">
        <f t="shared" si="19"/>
        <v>33</v>
      </c>
    </row>
    <row r="291" spans="1:17" x14ac:dyDescent="0.2">
      <c r="A291" t="s">
        <v>1174</v>
      </c>
      <c r="B291" t="s">
        <v>538</v>
      </c>
      <c r="C291" s="5" t="s">
        <v>2</v>
      </c>
      <c r="D291" s="5">
        <v>44640</v>
      </c>
      <c r="E291">
        <v>1024</v>
      </c>
      <c r="F291" s="2">
        <v>60</v>
      </c>
      <c r="G291" s="2" t="str">
        <f>B291&amp;C291</f>
        <v>Connor BOND100m</v>
      </c>
      <c r="H291" s="2">
        <f>E291</f>
        <v>1024</v>
      </c>
      <c r="I291" s="138" cm="1">
        <f t="array" ref="I291">MAX(IF($G$3:$G$4000=$G291,$H$3:$H$4000))</f>
        <v>1024</v>
      </c>
      <c r="J291" s="2" t="str">
        <v>AUS</v>
      </c>
      <c r="K291" t="str">
        <v>Jalen RUCKER</v>
      </c>
      <c r="L291" s="96" t="str">
        <v>200m</v>
      </c>
      <c r="M291" s="96">
        <v>35479</v>
      </c>
      <c r="N291" s="96" t="str">
        <f t="shared" si="16"/>
        <v>Jalen RUCKER200m</v>
      </c>
      <c r="O291" s="2">
        <f t="shared" si="17"/>
        <v>1005</v>
      </c>
      <c r="P291" s="81">
        <f t="shared" si="18"/>
        <v>162</v>
      </c>
      <c r="Q291" s="81">
        <f t="shared" si="19"/>
        <v>35</v>
      </c>
    </row>
    <row r="292" spans="1:17" x14ac:dyDescent="0.2">
      <c r="A292" t="s">
        <v>1174</v>
      </c>
      <c r="B292" t="s">
        <v>905</v>
      </c>
      <c r="C292" s="5" t="s">
        <v>28</v>
      </c>
      <c r="D292" s="5">
        <v>44732</v>
      </c>
      <c r="E292">
        <v>1024</v>
      </c>
      <c r="F292" s="2">
        <v>38</v>
      </c>
      <c r="G292" s="2" t="str">
        <f>B292&amp;C292</f>
        <v>Cameron MYERS1500m</v>
      </c>
      <c r="H292" s="2">
        <f>E292</f>
        <v>1024</v>
      </c>
      <c r="I292" s="138" cm="1">
        <f t="array" ref="I292">MAX(IF($G$3:$G$4000=$G292,$H$3:$H$4000))</f>
        <v>1024</v>
      </c>
      <c r="J292" s="2" t="str">
        <v>AUS</v>
      </c>
      <c r="K292" t="str">
        <v>Costa KOUSPARIS</v>
      </c>
      <c r="L292" s="96" t="str">
        <v>hammer-throw</v>
      </c>
      <c r="M292" s="96">
        <v>35228</v>
      </c>
      <c r="N292" s="96" t="str">
        <f t="shared" si="16"/>
        <v>Costa KOUSPARIShammer-throw</v>
      </c>
      <c r="O292" s="2">
        <f t="shared" si="17"/>
        <v>1005</v>
      </c>
      <c r="P292" s="81">
        <f t="shared" si="18"/>
        <v>25</v>
      </c>
      <c r="Q292" s="81">
        <f t="shared" si="19"/>
        <v>4</v>
      </c>
    </row>
    <row r="293" spans="1:17" x14ac:dyDescent="0.2">
      <c r="A293" t="s">
        <v>1174</v>
      </c>
      <c r="B293" t="s">
        <v>533</v>
      </c>
      <c r="C293" s="5" t="s">
        <v>25</v>
      </c>
      <c r="D293" s="5">
        <v>38290</v>
      </c>
      <c r="E293">
        <v>1024</v>
      </c>
      <c r="F293" s="2">
        <v>56</v>
      </c>
      <c r="G293" s="2" t="str">
        <f>B293&amp;C293</f>
        <v>Ryan TARRANT200m</v>
      </c>
      <c r="H293" s="2">
        <f>E293</f>
        <v>1024</v>
      </c>
      <c r="I293" s="138" cm="1">
        <f t="array" ref="I293">MAX(IF($G$3:$G$4000=$G293,$H$3:$H$4000))</f>
        <v>1024</v>
      </c>
      <c r="J293" s="2" t="str">
        <v>AUS</v>
      </c>
      <c r="K293" t="str">
        <v>Jamee SMITH</v>
      </c>
      <c r="L293" s="96" t="str">
        <v>200m</v>
      </c>
      <c r="M293" s="96">
        <v>36656</v>
      </c>
      <c r="N293" s="96" t="str">
        <f t="shared" si="16"/>
        <v>Jamee SMITH200m</v>
      </c>
      <c r="O293" s="2">
        <f t="shared" si="17"/>
        <v>1004</v>
      </c>
      <c r="P293" s="81">
        <f t="shared" si="18"/>
        <v>164</v>
      </c>
      <c r="Q293" s="81">
        <f t="shared" si="19"/>
        <v>36</v>
      </c>
    </row>
    <row r="294" spans="1:17" x14ac:dyDescent="0.2">
      <c r="A294" t="s">
        <v>1174</v>
      </c>
      <c r="B294" t="s">
        <v>869</v>
      </c>
      <c r="C294" s="5" t="s">
        <v>81</v>
      </c>
      <c r="D294" s="5">
        <v>37078</v>
      </c>
      <c r="E294">
        <v>1023</v>
      </c>
      <c r="F294" s="2">
        <v>17</v>
      </c>
      <c r="G294" s="2" t="str">
        <f>B294&amp;C294</f>
        <v>Mitchell BAKER20km-race-walking</v>
      </c>
      <c r="H294" s="2">
        <f>E294</f>
        <v>1023</v>
      </c>
      <c r="I294" s="138" cm="1">
        <f t="array" ref="I294">MAX(IF($G$3:$G$4000=$G294,$H$3:$H$4000))</f>
        <v>1064</v>
      </c>
      <c r="J294" s="2" t="str">
        <v>AUS</v>
      </c>
      <c r="K294" t="str">
        <v>Cameron MUSGROVE</v>
      </c>
      <c r="L294" s="96" t="str">
        <v>800m</v>
      </c>
      <c r="M294" s="96">
        <v>36109</v>
      </c>
      <c r="N294" s="96" t="str">
        <f t="shared" si="16"/>
        <v>Cameron MUSGROVE800m</v>
      </c>
      <c r="O294" s="2">
        <f t="shared" si="17"/>
        <v>1004</v>
      </c>
      <c r="P294" s="81">
        <f t="shared" si="18"/>
        <v>160</v>
      </c>
      <c r="Q294" s="81">
        <f t="shared" si="19"/>
        <v>24</v>
      </c>
    </row>
    <row r="295" spans="1:17" x14ac:dyDescent="0.2">
      <c r="A295" t="s">
        <v>1174</v>
      </c>
      <c r="B295" t="s">
        <v>1056</v>
      </c>
      <c r="C295" s="5" t="s">
        <v>27</v>
      </c>
      <c r="D295" s="5">
        <v>35983</v>
      </c>
      <c r="E295">
        <v>1023</v>
      </c>
      <c r="F295" s="2">
        <v>69</v>
      </c>
      <c r="G295" s="2" t="str">
        <f>B295&amp;C295</f>
        <v>Joseph DENG800m</v>
      </c>
      <c r="H295" s="2">
        <f>E295</f>
        <v>1023</v>
      </c>
      <c r="I295" s="138" cm="1">
        <f t="array" ref="I295">MAX(IF($G$3:$G$4000=$G295,$H$3:$H$4000))</f>
        <v>1023</v>
      </c>
      <c r="J295" s="2" t="str">
        <v>AUS</v>
      </c>
      <c r="K295" t="str">
        <v>Ciaran RUSHTON</v>
      </c>
      <c r="L295" s="96" t="str">
        <v>1500m</v>
      </c>
      <c r="M295" s="96">
        <v>0</v>
      </c>
      <c r="N295" s="96" t="str">
        <f t="shared" si="16"/>
        <v>Ciaran RUSHTON1500m</v>
      </c>
      <c r="O295" s="2">
        <f t="shared" si="17"/>
        <v>1004</v>
      </c>
      <c r="P295" s="81">
        <f t="shared" si="18"/>
        <v>144</v>
      </c>
      <c r="Q295" s="81">
        <f t="shared" si="19"/>
        <v>34</v>
      </c>
    </row>
    <row r="296" spans="1:17" x14ac:dyDescent="0.2">
      <c r="A296" t="s">
        <v>1174</v>
      </c>
      <c r="B296" t="s">
        <v>783</v>
      </c>
      <c r="C296" s="5" t="s">
        <v>36</v>
      </c>
      <c r="D296" s="5">
        <v>37757</v>
      </c>
      <c r="E296">
        <v>1023</v>
      </c>
      <c r="F296" s="2">
        <v>24</v>
      </c>
      <c r="G296" s="2" t="str">
        <f>B296&amp;C296</f>
        <v>Wilson CRAMpole-vault</v>
      </c>
      <c r="H296" s="2">
        <f>E296</f>
        <v>1023</v>
      </c>
      <c r="I296" s="138" cm="1">
        <f t="array" ref="I296">MAX(IF($G$3:$G$4000=$G296,$H$3:$H$4000))</f>
        <v>1023</v>
      </c>
      <c r="J296" s="2" t="str">
        <v>AUS</v>
      </c>
      <c r="K296" t="str">
        <v>Tom DAVIES</v>
      </c>
      <c r="L296" s="96" t="str">
        <v>1500m</v>
      </c>
      <c r="M296" s="96">
        <v>0</v>
      </c>
      <c r="N296" s="96" t="str">
        <f t="shared" si="16"/>
        <v>Tom DAVIES1500m</v>
      </c>
      <c r="O296" s="2">
        <f t="shared" si="17"/>
        <v>1004</v>
      </c>
      <c r="P296" s="81">
        <f t="shared" si="18"/>
        <v>144</v>
      </c>
      <c r="Q296" s="81">
        <f t="shared" si="19"/>
        <v>34</v>
      </c>
    </row>
    <row r="297" spans="1:17" x14ac:dyDescent="0.2">
      <c r="A297" t="s">
        <v>1174</v>
      </c>
      <c r="B297" t="s">
        <v>795</v>
      </c>
      <c r="C297" s="5" t="s">
        <v>39</v>
      </c>
      <c r="D297" s="5">
        <v>36266</v>
      </c>
      <c r="E297">
        <v>1023</v>
      </c>
      <c r="F297" s="2">
        <v>28</v>
      </c>
      <c r="G297" s="2" t="str">
        <f>B297&amp;C297</f>
        <v>Aiden HARVEYshot-put</v>
      </c>
      <c r="H297" s="2">
        <f>E297</f>
        <v>1023</v>
      </c>
      <c r="I297" s="138" cm="1">
        <f t="array" ref="I297">MAX(IF($G$3:$G$4000=$G297,$H$3:$H$4000))</f>
        <v>1023</v>
      </c>
      <c r="J297" s="2" t="str">
        <v>AUS</v>
      </c>
      <c r="K297" t="str">
        <v>Tristan SCHEIRS</v>
      </c>
      <c r="L297" s="96" t="str">
        <v>long-jump</v>
      </c>
      <c r="M297" s="96">
        <v>36636</v>
      </c>
      <c r="N297" s="96" t="str">
        <f t="shared" si="16"/>
        <v>Tristan SCHEIRSlong-jump</v>
      </c>
      <c r="O297" s="2">
        <f t="shared" si="17"/>
        <v>1004</v>
      </c>
      <c r="P297" s="81">
        <f t="shared" si="18"/>
        <v>117</v>
      </c>
      <c r="Q297" s="81">
        <f t="shared" si="19"/>
        <v>23</v>
      </c>
    </row>
    <row r="298" spans="1:17" x14ac:dyDescent="0.2">
      <c r="A298" t="s">
        <v>1174</v>
      </c>
      <c r="B298" t="s">
        <v>554</v>
      </c>
      <c r="C298" s="5" t="s">
        <v>2</v>
      </c>
      <c r="D298" s="5">
        <v>44671</v>
      </c>
      <c r="E298">
        <v>1022</v>
      </c>
      <c r="F298" s="2">
        <v>60</v>
      </c>
      <c r="G298" s="2" t="str">
        <f>B298&amp;C298</f>
        <v>Cooper SHERMAN100m</v>
      </c>
      <c r="H298" s="2">
        <f>E298</f>
        <v>1022</v>
      </c>
      <c r="I298" s="138" cm="1">
        <f t="array" ref="I298">MAX(IF($G$3:$G$4000=$G298,$H$3:$H$4000))</f>
        <v>1022</v>
      </c>
      <c r="J298" s="2" t="str">
        <v>AUS</v>
      </c>
      <c r="K298" t="str">
        <v>Archie NOAKES</v>
      </c>
      <c r="L298" s="96" t="str">
        <v>3000msc</v>
      </c>
      <c r="M298" s="96">
        <v>38330</v>
      </c>
      <c r="N298" s="96" t="str">
        <f t="shared" si="16"/>
        <v>Archie NOAKES3000msc</v>
      </c>
      <c r="O298" s="2">
        <f t="shared" si="17"/>
        <v>1004</v>
      </c>
      <c r="P298" s="81">
        <f t="shared" si="18"/>
        <v>111</v>
      </c>
      <c r="Q298" s="81">
        <f t="shared" si="19"/>
        <v>12</v>
      </c>
    </row>
    <row r="299" spans="1:17" x14ac:dyDescent="0.2">
      <c r="A299" t="s">
        <v>1174</v>
      </c>
      <c r="B299" t="s">
        <v>569</v>
      </c>
      <c r="C299" s="5" t="s">
        <v>25</v>
      </c>
      <c r="D299" s="5">
        <v>44612</v>
      </c>
      <c r="E299">
        <v>1022</v>
      </c>
      <c r="F299" s="2">
        <v>52</v>
      </c>
      <c r="G299" s="2" t="str">
        <f>B299&amp;C299</f>
        <v>Andrew GOSCHNIK200m</v>
      </c>
      <c r="H299" s="2">
        <f>E299</f>
        <v>1022</v>
      </c>
      <c r="I299" s="138" cm="1">
        <f t="array" ref="I299">MAX(IF($G$3:$G$4000=$G299,$H$3:$H$4000))</f>
        <v>1022</v>
      </c>
      <c r="J299" s="2" t="str">
        <v>AUS</v>
      </c>
      <c r="K299" t="str">
        <v>Matthew HUSSEY</v>
      </c>
      <c r="L299" s="96" t="str">
        <v>800m</v>
      </c>
      <c r="M299" s="96">
        <v>37120</v>
      </c>
      <c r="N299" s="96" t="str">
        <f t="shared" si="16"/>
        <v>Matthew HUSSEY800m</v>
      </c>
      <c r="O299" s="2">
        <f t="shared" si="17"/>
        <v>1003</v>
      </c>
      <c r="P299" s="81">
        <f t="shared" si="18"/>
        <v>162</v>
      </c>
      <c r="Q299" s="81">
        <f t="shared" si="19"/>
        <v>25</v>
      </c>
    </row>
    <row r="300" spans="1:17" x14ac:dyDescent="0.2">
      <c r="A300" t="s">
        <v>1174</v>
      </c>
      <c r="B300" t="s">
        <v>1058</v>
      </c>
      <c r="C300" s="5" t="s">
        <v>34</v>
      </c>
      <c r="D300" s="5">
        <v>36237</v>
      </c>
      <c r="E300">
        <v>1022</v>
      </c>
      <c r="F300" s="2">
        <v>92</v>
      </c>
      <c r="G300" s="2" t="str">
        <f>B300&amp;C300</f>
        <v>Luke GRAVES3000msc</v>
      </c>
      <c r="H300" s="2">
        <f>E300</f>
        <v>1022</v>
      </c>
      <c r="I300" s="138" cm="1">
        <f t="array" ref="I300">MAX(IF($G$3:$G$4000=$G300,$H$3:$H$4000))</f>
        <v>1022</v>
      </c>
      <c r="J300" s="2" t="str">
        <v>AUS</v>
      </c>
      <c r="K300" t="str">
        <v>Matthew CLARKE</v>
      </c>
      <c r="L300" s="96" t="str">
        <v>10000m</v>
      </c>
      <c r="M300" s="96">
        <v>34818</v>
      </c>
      <c r="N300" s="96" t="str">
        <f t="shared" si="16"/>
        <v>Matthew CLARKE10000m</v>
      </c>
      <c r="O300" s="2">
        <f t="shared" si="17"/>
        <v>1003</v>
      </c>
      <c r="P300" s="81">
        <f t="shared" si="18"/>
        <v>128</v>
      </c>
      <c r="Q300" s="81">
        <f t="shared" si="19"/>
        <v>10</v>
      </c>
    </row>
    <row r="301" spans="1:17" x14ac:dyDescent="0.2">
      <c r="A301" t="s">
        <v>1174</v>
      </c>
      <c r="B301" t="s">
        <v>780</v>
      </c>
      <c r="C301" s="5" t="s">
        <v>36</v>
      </c>
      <c r="D301" s="5">
        <v>36832</v>
      </c>
      <c r="E301">
        <v>1021</v>
      </c>
      <c r="F301" s="2">
        <v>25</v>
      </c>
      <c r="G301" s="2" t="str">
        <f>B301&amp;C301</f>
        <v>Dalton DI MEDIOpole-vault</v>
      </c>
      <c r="H301" s="2">
        <f>E301</f>
        <v>1021</v>
      </c>
      <c r="I301" s="138" cm="1">
        <f t="array" ref="I301">MAX(IF($G$3:$G$4000=$G301,$H$3:$H$4000))</f>
        <v>1075</v>
      </c>
      <c r="J301" s="2" t="str">
        <v>AUS</v>
      </c>
      <c r="K301" t="str">
        <v>Cameron MYERS</v>
      </c>
      <c r="L301" s="96" t="str">
        <v>800m</v>
      </c>
      <c r="M301" s="96">
        <v>44732</v>
      </c>
      <c r="N301" s="96" t="str">
        <f t="shared" si="16"/>
        <v>Cameron MYERS800m</v>
      </c>
      <c r="O301" s="2">
        <f t="shared" si="17"/>
        <v>1003</v>
      </c>
      <c r="P301" s="81">
        <f t="shared" si="18"/>
        <v>162</v>
      </c>
      <c r="Q301" s="81">
        <f t="shared" si="19"/>
        <v>25</v>
      </c>
    </row>
    <row r="302" spans="1:17" x14ac:dyDescent="0.2">
      <c r="A302" t="s">
        <v>1174</v>
      </c>
      <c r="B302" t="s">
        <v>532</v>
      </c>
      <c r="C302" s="5" t="s">
        <v>25</v>
      </c>
      <c r="D302" s="5">
        <v>37759</v>
      </c>
      <c r="E302">
        <v>1021</v>
      </c>
      <c r="F302" s="2">
        <v>54</v>
      </c>
      <c r="G302" s="2" t="str">
        <f>B302&amp;C302</f>
        <v>Jai GORDON200m</v>
      </c>
      <c r="H302" s="2">
        <f>E302</f>
        <v>1021</v>
      </c>
      <c r="I302" s="138" cm="1">
        <f t="array" ref="I302">MAX(IF($G$3:$G$4000=$G302,$H$3:$H$4000))</f>
        <v>1021</v>
      </c>
      <c r="J302" s="2" t="str">
        <v>AUS</v>
      </c>
      <c r="K302" t="str">
        <v>Tim FRASER</v>
      </c>
      <c r="L302" s="96" t="str">
        <v>20km-race-walking</v>
      </c>
      <c r="M302" s="96">
        <v>2000</v>
      </c>
      <c r="N302" s="96" t="str">
        <f t="shared" si="16"/>
        <v>Tim FRASER20km-race-walking</v>
      </c>
      <c r="O302" s="2">
        <f t="shared" si="17"/>
        <v>1003</v>
      </c>
      <c r="P302" s="81">
        <f t="shared" si="18"/>
        <v>23</v>
      </c>
      <c r="Q302" s="81">
        <f t="shared" si="19"/>
        <v>9</v>
      </c>
    </row>
    <row r="303" spans="1:17" x14ac:dyDescent="0.2">
      <c r="A303" t="s">
        <v>1174</v>
      </c>
      <c r="B303" t="s">
        <v>530</v>
      </c>
      <c r="C303" s="5" t="s">
        <v>2</v>
      </c>
      <c r="D303" s="5">
        <v>36078</v>
      </c>
      <c r="E303">
        <v>1021</v>
      </c>
      <c r="F303" s="2">
        <v>60</v>
      </c>
      <c r="G303" s="2" t="str">
        <f>B303&amp;C303</f>
        <v>Matthew RIZZO100m</v>
      </c>
      <c r="H303" s="2">
        <f>E303</f>
        <v>1021</v>
      </c>
      <c r="I303" s="138" cm="1">
        <f t="array" ref="I303">MAX(IF($G$3:$G$4000=$G303,$H$3:$H$4000))</f>
        <v>1021</v>
      </c>
      <c r="J303" s="2" t="str">
        <v>AUS</v>
      </c>
      <c r="K303" t="str">
        <v>Liam MOSS</v>
      </c>
      <c r="L303" s="96" t="str">
        <v>100m</v>
      </c>
      <c r="M303" s="96">
        <v>35706</v>
      </c>
      <c r="N303" s="96" t="str">
        <f t="shared" si="16"/>
        <v>Liam MOSS100m</v>
      </c>
      <c r="O303" s="2">
        <f t="shared" si="17"/>
        <v>1002</v>
      </c>
      <c r="P303" s="81">
        <f t="shared" si="18"/>
        <v>187</v>
      </c>
      <c r="Q303" s="81">
        <f t="shared" si="19"/>
        <v>33</v>
      </c>
    </row>
    <row r="304" spans="1:17" x14ac:dyDescent="0.2">
      <c r="A304" t="s">
        <v>1174</v>
      </c>
      <c r="B304" t="s">
        <v>782</v>
      </c>
      <c r="C304" s="5" t="s">
        <v>36</v>
      </c>
      <c r="D304" s="5">
        <v>35644</v>
      </c>
      <c r="E304">
        <v>1021</v>
      </c>
      <c r="F304" s="2">
        <v>25</v>
      </c>
      <c r="G304" s="2" t="str">
        <f>B304&amp;C304</f>
        <v>Liam HARRISpole-vault</v>
      </c>
      <c r="H304" s="2">
        <f>E304</f>
        <v>1021</v>
      </c>
      <c r="I304" s="138" cm="1">
        <f t="array" ref="I304">MAX(IF($G$3:$G$4000=$G304,$H$3:$H$4000))</f>
        <v>1021</v>
      </c>
      <c r="J304" s="2" t="str">
        <v>AUS</v>
      </c>
      <c r="K304" t="str">
        <v>Lachlan KENNEDY</v>
      </c>
      <c r="L304" s="96" t="str">
        <v>200m</v>
      </c>
      <c r="M304" s="96">
        <v>44640</v>
      </c>
      <c r="N304" s="96" t="str">
        <f t="shared" si="16"/>
        <v>Lachlan KENNEDY200m</v>
      </c>
      <c r="O304" s="2">
        <f t="shared" si="17"/>
        <v>1002</v>
      </c>
      <c r="P304" s="81">
        <f t="shared" si="18"/>
        <v>165</v>
      </c>
      <c r="Q304" s="81">
        <f t="shared" si="19"/>
        <v>37</v>
      </c>
    </row>
    <row r="305" spans="1:17" x14ac:dyDescent="0.2">
      <c r="A305" t="s">
        <v>1174</v>
      </c>
      <c r="B305" t="s">
        <v>785</v>
      </c>
      <c r="C305" t="s">
        <v>36</v>
      </c>
      <c r="D305" s="5">
        <v>31514</v>
      </c>
      <c r="E305">
        <v>1021</v>
      </c>
      <c r="F305" s="2">
        <v>25</v>
      </c>
      <c r="G305" s="2" t="str">
        <f>B305&amp;C305</f>
        <v>Joel POCKLINGTONpole-vault</v>
      </c>
      <c r="H305" s="2">
        <f>E305</f>
        <v>1021</v>
      </c>
      <c r="I305" s="138" cm="1">
        <f t="array" ref="I305">MAX(IF($G$3:$G$4000=$G305,$H$3:$H$4000))</f>
        <v>1021</v>
      </c>
      <c r="J305" s="2" t="str">
        <v>AUS</v>
      </c>
      <c r="K305" t="str">
        <v>Darcy HOLMES</v>
      </c>
      <c r="L305" s="96" t="str">
        <v>high-jump</v>
      </c>
      <c r="M305" s="96">
        <v>38035</v>
      </c>
      <c r="N305" s="96" t="str">
        <f t="shared" si="16"/>
        <v>Darcy HOLMEShigh-jump</v>
      </c>
      <c r="O305" s="2">
        <f t="shared" si="17"/>
        <v>1002</v>
      </c>
      <c r="P305" s="81">
        <f t="shared" si="18"/>
        <v>83</v>
      </c>
      <c r="Q305" s="81">
        <f t="shared" si="19"/>
        <v>11</v>
      </c>
    </row>
    <row r="306" spans="1:17" x14ac:dyDescent="0.2">
      <c r="A306" t="s">
        <v>1174</v>
      </c>
      <c r="B306" t="s">
        <v>803</v>
      </c>
      <c r="C306" s="5" t="s">
        <v>42</v>
      </c>
      <c r="D306" s="5">
        <v>35781</v>
      </c>
      <c r="E306">
        <v>1021</v>
      </c>
      <c r="F306" s="2">
        <v>8</v>
      </c>
      <c r="G306" s="2" t="str">
        <f>B306&amp;C306</f>
        <v>Timothy HEYEShammer-throw</v>
      </c>
      <c r="H306" s="2">
        <f>E306</f>
        <v>1021</v>
      </c>
      <c r="I306" s="138" cm="1">
        <f t="array" ref="I306">MAX(IF($G$3:$G$4000=$G306,$H$3:$H$4000))</f>
        <v>1021</v>
      </c>
      <c r="J306" s="2" t="str">
        <v>AUS</v>
      </c>
      <c r="K306" t="str">
        <v>Lachlan O'KEEFE</v>
      </c>
      <c r="L306" s="96" t="str">
        <v>high-jump</v>
      </c>
      <c r="M306" s="96">
        <v>38388</v>
      </c>
      <c r="N306" s="96" t="str">
        <f t="shared" si="16"/>
        <v>Lachlan O'KEEFEhigh-jump</v>
      </c>
      <c r="O306" s="2">
        <f t="shared" si="17"/>
        <v>1002</v>
      </c>
      <c r="P306" s="81">
        <f t="shared" si="18"/>
        <v>83</v>
      </c>
      <c r="Q306" s="81">
        <f t="shared" si="19"/>
        <v>11</v>
      </c>
    </row>
    <row r="307" spans="1:17" x14ac:dyDescent="0.2">
      <c r="A307" t="s">
        <v>1174</v>
      </c>
      <c r="B307" t="s">
        <v>556</v>
      </c>
      <c r="C307" s="5" t="s">
        <v>2</v>
      </c>
      <c r="D307" s="5">
        <v>36678</v>
      </c>
      <c r="E307">
        <v>1021</v>
      </c>
      <c r="F307" s="2">
        <v>60</v>
      </c>
      <c r="G307" s="2" t="str">
        <f>B307&amp;C307</f>
        <v>Michael HANNA100m</v>
      </c>
      <c r="H307" s="2">
        <f>E307</f>
        <v>1021</v>
      </c>
      <c r="I307" s="138" cm="1">
        <f t="array" ref="I307">MAX(IF($G$3:$G$4000=$G307,$H$3:$H$4000))</f>
        <v>1021</v>
      </c>
      <c r="J307" s="2" t="str">
        <v>AUS</v>
      </c>
      <c r="K307" t="str">
        <v>Sean SZALEK</v>
      </c>
      <c r="L307" s="96" t="str">
        <v>high-jump</v>
      </c>
      <c r="M307" s="96">
        <v>36840</v>
      </c>
      <c r="N307" s="96" t="str">
        <f t="shared" si="16"/>
        <v>Sean SZALEKhigh-jump</v>
      </c>
      <c r="O307" s="2">
        <f t="shared" si="17"/>
        <v>1002</v>
      </c>
      <c r="P307" s="81">
        <f t="shared" si="18"/>
        <v>83</v>
      </c>
      <c r="Q307" s="81">
        <f t="shared" si="19"/>
        <v>11</v>
      </c>
    </row>
    <row r="308" spans="1:17" x14ac:dyDescent="0.2">
      <c r="A308" t="s">
        <v>1174</v>
      </c>
      <c r="B308" t="s">
        <v>681</v>
      </c>
      <c r="C308" s="5" t="s">
        <v>34</v>
      </c>
      <c r="D308" s="6">
        <v>34654</v>
      </c>
      <c r="E308">
        <v>1020</v>
      </c>
      <c r="F308" s="2">
        <v>17</v>
      </c>
      <c r="G308" s="2" t="str">
        <f>B308&amp;C308</f>
        <v>Max STEVENS3000msc</v>
      </c>
      <c r="H308" s="2">
        <f>E308</f>
        <v>1020</v>
      </c>
      <c r="I308" s="138" cm="1">
        <f t="array" ref="I308">MAX(IF($G$3:$G$4000=$G308,$H$3:$H$4000))</f>
        <v>1064</v>
      </c>
      <c r="J308" s="2" t="str">
        <v>AUS</v>
      </c>
      <c r="K308" t="str">
        <v>Nicholas KOLLIAS</v>
      </c>
      <c r="L308" s="96" t="str">
        <v>high-jump</v>
      </c>
      <c r="M308" s="96">
        <v>37047</v>
      </c>
      <c r="N308" s="96" t="str">
        <f t="shared" si="16"/>
        <v>Nicholas KOLLIAShigh-jump</v>
      </c>
      <c r="O308" s="2">
        <f t="shared" si="17"/>
        <v>1002</v>
      </c>
      <c r="P308" s="81">
        <f t="shared" si="18"/>
        <v>83</v>
      </c>
      <c r="Q308" s="81">
        <f t="shared" si="19"/>
        <v>11</v>
      </c>
    </row>
    <row r="309" spans="1:17" x14ac:dyDescent="0.2">
      <c r="A309" t="s">
        <v>1174</v>
      </c>
      <c r="B309" t="s">
        <v>1044</v>
      </c>
      <c r="C309" s="5" t="s">
        <v>26</v>
      </c>
      <c r="D309" s="5">
        <v>36251</v>
      </c>
      <c r="E309">
        <v>1020</v>
      </c>
      <c r="F309" s="2">
        <v>84</v>
      </c>
      <c r="G309" s="2" t="str">
        <f>B309&amp;C309</f>
        <v>Harrison HUNT400m</v>
      </c>
      <c r="H309" s="2">
        <f>E309</f>
        <v>1020</v>
      </c>
      <c r="I309" s="138" cm="1">
        <f t="array" ref="I309">MAX(IF($G$3:$G$4000=$G309,$H$3:$H$4000))</f>
        <v>1020</v>
      </c>
      <c r="J309" s="2" t="str">
        <v>AUS</v>
      </c>
      <c r="K309" t="str">
        <v>Jonathan TITMARSH</v>
      </c>
      <c r="L309" s="96" t="str">
        <v>high-jump</v>
      </c>
      <c r="M309" s="96">
        <v>37333</v>
      </c>
      <c r="N309" s="96" t="str">
        <f t="shared" si="16"/>
        <v>Jonathan TITMARSHhigh-jump</v>
      </c>
      <c r="O309" s="2">
        <f t="shared" si="17"/>
        <v>1002</v>
      </c>
      <c r="P309" s="81">
        <f t="shared" si="18"/>
        <v>83</v>
      </c>
      <c r="Q309" s="81">
        <f t="shared" si="19"/>
        <v>11</v>
      </c>
    </row>
    <row r="310" spans="1:17" x14ac:dyDescent="0.2">
      <c r="A310" t="s">
        <v>1174</v>
      </c>
      <c r="B310" t="s">
        <v>581</v>
      </c>
      <c r="C310" s="5" t="s">
        <v>26</v>
      </c>
      <c r="D310" s="5">
        <v>36178</v>
      </c>
      <c r="E310">
        <v>1020</v>
      </c>
      <c r="F310" s="2">
        <v>84</v>
      </c>
      <c r="G310" s="2" t="str">
        <f>B310&amp;C310</f>
        <v>Adam KOPP400m</v>
      </c>
      <c r="H310" s="2">
        <f>E310</f>
        <v>1020</v>
      </c>
      <c r="I310" s="138" cm="1">
        <f t="array" ref="I310">MAX(IF($G$3:$G$4000=$G310,$H$3:$H$4000))</f>
        <v>1020</v>
      </c>
      <c r="J310" s="2" t="str">
        <v>AUS</v>
      </c>
      <c r="K310" t="str">
        <v>Alec DIAMOND</v>
      </c>
      <c r="L310" s="96" t="str">
        <v>110mh</v>
      </c>
      <c r="M310" s="96">
        <v>35651</v>
      </c>
      <c r="N310" s="96" t="str">
        <f t="shared" si="16"/>
        <v>Alec DIAMOND110mh</v>
      </c>
      <c r="O310" s="2">
        <f t="shared" si="17"/>
        <v>1002</v>
      </c>
      <c r="P310" s="81">
        <f t="shared" si="18"/>
        <v>98</v>
      </c>
      <c r="Q310" s="81">
        <f t="shared" si="19"/>
        <v>8</v>
      </c>
    </row>
    <row r="311" spans="1:17" x14ac:dyDescent="0.2">
      <c r="A311" t="s">
        <v>1174</v>
      </c>
      <c r="B311" t="s">
        <v>770</v>
      </c>
      <c r="C311" s="5" t="s">
        <v>35</v>
      </c>
      <c r="D311" s="5">
        <v>36930</v>
      </c>
      <c r="E311">
        <v>1019</v>
      </c>
      <c r="F311" s="2">
        <v>65</v>
      </c>
      <c r="G311" s="2" t="str">
        <f>B311&amp;C311</f>
        <v>Angus CLARKhigh-jump</v>
      </c>
      <c r="H311" s="2">
        <f>E311</f>
        <v>1019</v>
      </c>
      <c r="I311" s="138" cm="1">
        <f t="array" ref="I311">MAX(IF($G$3:$G$4000=$G311,$H$3:$H$4000))</f>
        <v>1019</v>
      </c>
      <c r="J311" s="2" t="str">
        <v>AUS</v>
      </c>
      <c r="K311" t="str">
        <v>Kieren PERKINS</v>
      </c>
      <c r="L311" s="96" t="str">
        <v>5000m</v>
      </c>
      <c r="M311" s="96">
        <v>33862</v>
      </c>
      <c r="N311" s="96" t="str">
        <f t="shared" si="16"/>
        <v>Kieren PERKINS5000m</v>
      </c>
      <c r="O311" s="2">
        <f t="shared" si="17"/>
        <v>1001</v>
      </c>
      <c r="P311" s="81">
        <f t="shared" si="18"/>
        <v>136</v>
      </c>
      <c r="Q311" s="81">
        <f t="shared" si="19"/>
        <v>28</v>
      </c>
    </row>
    <row r="312" spans="1:17" x14ac:dyDescent="0.2">
      <c r="A312" t="s">
        <v>1174</v>
      </c>
      <c r="B312" t="s">
        <v>761</v>
      </c>
      <c r="C312" s="5" t="s">
        <v>38</v>
      </c>
      <c r="D312" s="5">
        <v>35917</v>
      </c>
      <c r="E312">
        <v>1019</v>
      </c>
      <c r="F312" s="2">
        <v>83</v>
      </c>
      <c r="G312" s="2" t="str">
        <f>B312&amp;C312</f>
        <v>Grant SZALEKtriple-jump</v>
      </c>
      <c r="H312" s="2">
        <f>E312</f>
        <v>1019</v>
      </c>
      <c r="I312" s="138" cm="1">
        <f t="array" ref="I312">MAX(IF($G$3:$G$4000=$G312,$H$3:$H$4000))</f>
        <v>1019</v>
      </c>
      <c r="J312" s="2" t="str">
        <v>AUS</v>
      </c>
      <c r="K312" t="str">
        <v>Dylan BURROWS</v>
      </c>
      <c r="L312" s="96" t="str">
        <v>800m</v>
      </c>
      <c r="M312" s="96">
        <v>36343</v>
      </c>
      <c r="N312" s="96" t="str">
        <f t="shared" si="16"/>
        <v>Dylan BURROWS800m</v>
      </c>
      <c r="O312" s="2">
        <f t="shared" si="17"/>
        <v>1000</v>
      </c>
      <c r="P312" s="81">
        <f t="shared" si="18"/>
        <v>166</v>
      </c>
      <c r="Q312" s="81">
        <f t="shared" si="19"/>
        <v>27</v>
      </c>
    </row>
    <row r="313" spans="1:17" x14ac:dyDescent="0.2">
      <c r="A313" t="s">
        <v>1174</v>
      </c>
      <c r="B313" t="s">
        <v>1094</v>
      </c>
      <c r="C313" s="5" t="s">
        <v>35</v>
      </c>
      <c r="D313" s="5">
        <v>37383</v>
      </c>
      <c r="E313">
        <v>1019</v>
      </c>
      <c r="F313" s="2">
        <v>10</v>
      </c>
      <c r="G313" s="2" t="str">
        <f>B313&amp;C313</f>
        <v>Michael CHRISTIEhigh-jump</v>
      </c>
      <c r="H313" s="2">
        <f>E313</f>
        <v>1019</v>
      </c>
      <c r="I313" s="138" cm="1">
        <f t="array" ref="I313">MAX(IF($G$3:$G$4000=$G313,$H$3:$H$4000))</f>
        <v>1019</v>
      </c>
      <c r="J313" s="2" t="str">
        <v>AUS</v>
      </c>
      <c r="K313" t="str">
        <v>Oluwapemi AKIN OJELABI</v>
      </c>
      <c r="L313" s="96" t="str">
        <v>triple-jump</v>
      </c>
      <c r="M313" s="96">
        <v>36032</v>
      </c>
      <c r="N313" s="96" t="str">
        <f t="shared" si="16"/>
        <v>Oluwapemi AKIN OJELABItriple-jump</v>
      </c>
      <c r="O313" s="2">
        <f t="shared" si="17"/>
        <v>999</v>
      </c>
      <c r="P313" s="81">
        <f t="shared" si="18"/>
        <v>108</v>
      </c>
      <c r="Q313" s="81">
        <f t="shared" si="19"/>
        <v>9</v>
      </c>
    </row>
    <row r="314" spans="1:17" x14ac:dyDescent="0.2">
      <c r="A314" t="s">
        <v>1174</v>
      </c>
      <c r="B314" t="s">
        <v>561</v>
      </c>
      <c r="C314" s="5" t="s">
        <v>25</v>
      </c>
      <c r="D314" s="5">
        <v>35153</v>
      </c>
      <c r="E314">
        <v>1018</v>
      </c>
      <c r="F314" s="2">
        <v>56</v>
      </c>
      <c r="G314" s="2" t="str">
        <f>B314&amp;C314</f>
        <v>Jordan SARMENTO200m</v>
      </c>
      <c r="H314" s="2">
        <f>E314</f>
        <v>1018</v>
      </c>
      <c r="I314" s="138" cm="1">
        <f t="array" ref="I314">MAX(IF($G$3:$G$4000=$G314,$H$3:$H$4000))</f>
        <v>1018</v>
      </c>
      <c r="J314" s="2" t="str">
        <v>AUS</v>
      </c>
      <c r="K314" t="str">
        <v>Christopher GEORDAS</v>
      </c>
      <c r="L314" s="96" t="str">
        <v>200m</v>
      </c>
      <c r="M314" s="96">
        <v>37235</v>
      </c>
      <c r="N314" s="96" t="str">
        <f t="shared" si="16"/>
        <v>Christopher GEORDAS200m</v>
      </c>
      <c r="O314" s="2">
        <f t="shared" si="17"/>
        <v>999</v>
      </c>
      <c r="P314" s="81">
        <f t="shared" si="18"/>
        <v>166</v>
      </c>
      <c r="Q314" s="81">
        <f t="shared" si="19"/>
        <v>38</v>
      </c>
    </row>
    <row r="315" spans="1:17" x14ac:dyDescent="0.2">
      <c r="A315" t="s">
        <v>1174</v>
      </c>
      <c r="B315" t="s">
        <v>5049</v>
      </c>
      <c r="C315" s="5" t="s">
        <v>25</v>
      </c>
      <c r="D315" s="5">
        <v>35718</v>
      </c>
      <c r="E315">
        <v>1018</v>
      </c>
      <c r="F315" s="2">
        <v>56</v>
      </c>
      <c r="G315" s="2" t="str">
        <f>B315&amp;C315</f>
        <v>Teri FRAGIADAKIS200m</v>
      </c>
      <c r="H315" s="2">
        <f>E315</f>
        <v>1018</v>
      </c>
      <c r="I315" s="138" cm="1">
        <f t="array" ref="I315">MAX(IF($G$3:$G$4000=$G315,$H$3:$H$4000))</f>
        <v>1018</v>
      </c>
      <c r="J315" s="2" t="str">
        <v>AUS</v>
      </c>
      <c r="K315" t="str">
        <v>Thomas MOORCROFT</v>
      </c>
      <c r="L315" s="96" t="str">
        <v>1500m</v>
      </c>
      <c r="M315" s="96">
        <v>36638</v>
      </c>
      <c r="N315" s="96" t="str">
        <f t="shared" si="16"/>
        <v>Thomas MOORCROFT1500m</v>
      </c>
      <c r="O315" s="2">
        <f t="shared" si="17"/>
        <v>998</v>
      </c>
      <c r="P315" s="81">
        <f t="shared" si="18"/>
        <v>147</v>
      </c>
      <c r="Q315" s="81">
        <f t="shared" si="19"/>
        <v>36</v>
      </c>
    </row>
    <row r="316" spans="1:17" x14ac:dyDescent="0.2">
      <c r="A316" t="s">
        <v>1174</v>
      </c>
      <c r="B316" t="s">
        <v>1163</v>
      </c>
      <c r="C316" s="5" t="s">
        <v>28</v>
      </c>
      <c r="D316" s="5">
        <v>37714</v>
      </c>
      <c r="E316">
        <v>1017</v>
      </c>
      <c r="F316" s="2">
        <v>40</v>
      </c>
      <c r="G316" s="2" t="str">
        <f>B316&amp;C316</f>
        <v>Daniel KELLY1500m</v>
      </c>
      <c r="H316" s="2">
        <f>E316</f>
        <v>1017</v>
      </c>
      <c r="I316" s="138" cm="1">
        <f t="array" ref="I316">MAX(IF($G$3:$G$4000=$G316,$H$3:$H$4000))</f>
        <v>1017</v>
      </c>
      <c r="J316" s="2" t="str">
        <v>AUS</v>
      </c>
      <c r="K316" t="str">
        <v>Will JOHNS</v>
      </c>
      <c r="L316" s="96" t="str">
        <v>200m</v>
      </c>
      <c r="M316" s="96">
        <v>34654</v>
      </c>
      <c r="N316" s="96" t="str">
        <f t="shared" si="16"/>
        <v>Will JOHNS200m</v>
      </c>
      <c r="O316" s="2">
        <f t="shared" si="17"/>
        <v>997</v>
      </c>
      <c r="P316" s="81">
        <f t="shared" si="18"/>
        <v>168</v>
      </c>
      <c r="Q316" s="81">
        <f t="shared" si="19"/>
        <v>39</v>
      </c>
    </row>
    <row r="317" spans="1:17" x14ac:dyDescent="0.2">
      <c r="A317" t="s">
        <v>1174</v>
      </c>
      <c r="B317" t="s">
        <v>1129</v>
      </c>
      <c r="C317" s="6" t="s">
        <v>34</v>
      </c>
      <c r="D317" s="5">
        <v>34062</v>
      </c>
      <c r="E317">
        <v>1017</v>
      </c>
      <c r="F317" s="2">
        <v>97</v>
      </c>
      <c r="G317" s="2" t="str">
        <f>B317&amp;C317</f>
        <v>William AUSTIN-CRAY3000msc</v>
      </c>
      <c r="H317" s="2">
        <f>E317</f>
        <v>1017</v>
      </c>
      <c r="I317" s="138" cm="1">
        <f t="array" ref="I317">MAX(IF($G$3:$G$4000=$G317,$H$3:$H$4000))</f>
        <v>1017</v>
      </c>
      <c r="J317" s="2" t="str">
        <v>AUS</v>
      </c>
      <c r="K317" t="str">
        <v>Luke BURROWS</v>
      </c>
      <c r="L317" s="96" t="str">
        <v>1500m</v>
      </c>
      <c r="M317" s="96">
        <v>36760</v>
      </c>
      <c r="N317" s="96" t="str">
        <f t="shared" si="16"/>
        <v>Luke BURROWS1500m</v>
      </c>
      <c r="O317" s="2">
        <f t="shared" si="17"/>
        <v>996</v>
      </c>
      <c r="P317" s="81">
        <f t="shared" si="18"/>
        <v>150</v>
      </c>
      <c r="Q317" s="81">
        <f t="shared" si="19"/>
        <v>37</v>
      </c>
    </row>
    <row r="318" spans="1:17" x14ac:dyDescent="0.2">
      <c r="A318" t="s">
        <v>1174</v>
      </c>
      <c r="B318" t="s">
        <v>729</v>
      </c>
      <c r="C318" s="5" t="s">
        <v>33</v>
      </c>
      <c r="D318" s="5">
        <v>35856</v>
      </c>
      <c r="E318">
        <v>1015</v>
      </c>
      <c r="F318" s="2">
        <v>25</v>
      </c>
      <c r="G318" s="2" t="str">
        <f>B318&amp;C318</f>
        <v>Angus PROUDFOOT400mh</v>
      </c>
      <c r="H318" s="2">
        <f>E318</f>
        <v>1015</v>
      </c>
      <c r="I318" s="138" cm="1">
        <f t="array" ref="I318">MAX(IF($G$3:$G$4000=$G318,$H$3:$H$4000))</f>
        <v>1071</v>
      </c>
      <c r="J318" s="2" t="str">
        <v>AUS</v>
      </c>
      <c r="K318" t="str">
        <v>Luke YOUNG</v>
      </c>
      <c r="L318" s="96" t="str">
        <v>1500m</v>
      </c>
      <c r="M318" s="96">
        <v>37218</v>
      </c>
      <c r="N318" s="96" t="str">
        <f t="shared" si="16"/>
        <v>Luke YOUNG1500m</v>
      </c>
      <c r="O318" s="2">
        <f t="shared" si="17"/>
        <v>996</v>
      </c>
      <c r="P318" s="81">
        <f t="shared" si="18"/>
        <v>150</v>
      </c>
      <c r="Q318" s="81">
        <f t="shared" si="19"/>
        <v>37</v>
      </c>
    </row>
    <row r="319" spans="1:17" x14ac:dyDescent="0.2">
      <c r="A319" t="s">
        <v>1174</v>
      </c>
      <c r="B319" t="s">
        <v>1057</v>
      </c>
      <c r="C319" s="5" t="s">
        <v>27</v>
      </c>
      <c r="D319" s="5">
        <v>37218</v>
      </c>
      <c r="E319">
        <v>1015</v>
      </c>
      <c r="F319" s="2">
        <v>74</v>
      </c>
      <c r="G319" s="2" t="str">
        <f>B319&amp;C319</f>
        <v>Luke YOUNG800m</v>
      </c>
      <c r="H319" s="2">
        <f>E319</f>
        <v>1015</v>
      </c>
      <c r="I319" s="138" cm="1">
        <f t="array" ref="I319">MAX(IF($G$3:$G$4000=$G319,$H$3:$H$4000))</f>
        <v>1015</v>
      </c>
      <c r="J319" s="2" t="str">
        <v>AUS</v>
      </c>
      <c r="K319" t="str">
        <v>Jacob ASTON</v>
      </c>
      <c r="L319" s="96" t="str">
        <v>200m</v>
      </c>
      <c r="M319" s="96">
        <v>2000</v>
      </c>
      <c r="N319" s="96" t="str">
        <f t="shared" si="16"/>
        <v>Jacob ASTON200m</v>
      </c>
      <c r="O319" s="2">
        <f t="shared" si="17"/>
        <v>995</v>
      </c>
      <c r="P319" s="81">
        <f t="shared" si="18"/>
        <v>171</v>
      </c>
      <c r="Q319" s="81">
        <f t="shared" si="19"/>
        <v>40</v>
      </c>
    </row>
    <row r="320" spans="1:17" x14ac:dyDescent="0.2">
      <c r="A320" t="s">
        <v>1174</v>
      </c>
      <c r="B320" t="s">
        <v>621</v>
      </c>
      <c r="C320" s="5" t="s">
        <v>27</v>
      </c>
      <c r="D320" s="5">
        <v>38532</v>
      </c>
      <c r="E320">
        <v>1015</v>
      </c>
      <c r="F320" s="2">
        <v>74</v>
      </c>
      <c r="G320" s="2" t="str">
        <f>B320&amp;C320</f>
        <v>Hayden TODD800m</v>
      </c>
      <c r="H320" s="2">
        <f>E320</f>
        <v>1015</v>
      </c>
      <c r="I320" s="138" cm="1">
        <f t="array" ref="I320">MAX(IF($G$3:$G$4000=$G320,$H$3:$H$4000))</f>
        <v>1015</v>
      </c>
      <c r="J320" s="2" t="str">
        <v>AUS</v>
      </c>
      <c r="K320" t="str">
        <v>Matthew CROWE</v>
      </c>
      <c r="L320" s="96" t="str">
        <v>400mh</v>
      </c>
      <c r="M320" s="96">
        <v>35496</v>
      </c>
      <c r="N320" s="96" t="str">
        <f t="shared" si="16"/>
        <v>Matthew CROWE400mh</v>
      </c>
      <c r="O320" s="2">
        <f t="shared" si="17"/>
        <v>995</v>
      </c>
      <c r="P320" s="81">
        <f t="shared" si="18"/>
        <v>121</v>
      </c>
      <c r="Q320" s="81">
        <f t="shared" si="19"/>
        <v>10</v>
      </c>
    </row>
    <row r="321" spans="1:17" x14ac:dyDescent="0.2">
      <c r="A321" t="s">
        <v>1174</v>
      </c>
      <c r="B321" t="s">
        <v>790</v>
      </c>
      <c r="C321" s="5" t="s">
        <v>40</v>
      </c>
      <c r="D321" s="5">
        <v>35780</v>
      </c>
      <c r="E321">
        <v>1015</v>
      </c>
      <c r="F321" s="2">
        <v>33</v>
      </c>
      <c r="G321" s="2" t="str">
        <f>B321&amp;C321</f>
        <v>Lachlan PAGEdiscus-throw</v>
      </c>
      <c r="H321" s="2">
        <f>E321</f>
        <v>1015</v>
      </c>
      <c r="I321" s="138" cm="1">
        <f t="array" ref="I321">MAX(IF($G$3:$G$4000=$G321,$H$3:$H$4000))</f>
        <v>1015</v>
      </c>
      <c r="J321" s="2" t="str">
        <v>AUS</v>
      </c>
      <c r="K321" t="str">
        <v>Jack ATHERTON</v>
      </c>
      <c r="L321" s="96" t="str">
        <v>800m</v>
      </c>
      <c r="M321" s="96">
        <v>37049</v>
      </c>
      <c r="N321" s="96" t="str">
        <f t="shared" si="16"/>
        <v>Jack ATHERTON800m</v>
      </c>
      <c r="O321" s="2">
        <f t="shared" si="17"/>
        <v>995</v>
      </c>
      <c r="P321" s="81">
        <f t="shared" si="18"/>
        <v>167</v>
      </c>
      <c r="Q321" s="81">
        <f t="shared" si="19"/>
        <v>28</v>
      </c>
    </row>
    <row r="322" spans="1:17" x14ac:dyDescent="0.2">
      <c r="A322" t="s">
        <v>1174</v>
      </c>
      <c r="B322" t="s">
        <v>894</v>
      </c>
      <c r="C322" s="5" t="s">
        <v>25</v>
      </c>
      <c r="D322" s="6">
        <v>44581</v>
      </c>
      <c r="E322">
        <v>1014</v>
      </c>
      <c r="F322" s="2">
        <v>63</v>
      </c>
      <c r="G322" s="2" t="str">
        <f>B322&amp;C322</f>
        <v>Jesse MCKENNA200m</v>
      </c>
      <c r="H322" s="2">
        <f>E322</f>
        <v>1014</v>
      </c>
      <c r="I322" s="138" cm="1">
        <f t="array" ref="I322">MAX(IF($G$3:$G$4000=$G322,$H$3:$H$4000))</f>
        <v>1014</v>
      </c>
      <c r="J322" s="2" t="str">
        <v>AUS</v>
      </c>
      <c r="K322" t="str">
        <v>Declan CARMAN</v>
      </c>
      <c r="L322" s="96" t="str">
        <v>discus-throw</v>
      </c>
      <c r="M322" s="96">
        <v>37069</v>
      </c>
      <c r="N322" s="96" t="str">
        <f t="shared" si="16"/>
        <v>Declan CARMANdiscus-throw</v>
      </c>
      <c r="O322" s="2">
        <f t="shared" si="17"/>
        <v>995</v>
      </c>
      <c r="P322" s="81">
        <f t="shared" si="18"/>
        <v>39</v>
      </c>
      <c r="Q322" s="81">
        <f t="shared" si="19"/>
        <v>4</v>
      </c>
    </row>
    <row r="323" spans="1:17" x14ac:dyDescent="0.2">
      <c r="A323" t="s">
        <v>1174</v>
      </c>
      <c r="B323" t="s">
        <v>789</v>
      </c>
      <c r="C323" s="5" t="s">
        <v>40</v>
      </c>
      <c r="D323" s="5">
        <v>34852</v>
      </c>
      <c r="E323">
        <v>1014</v>
      </c>
      <c r="F323" s="2">
        <v>34</v>
      </c>
      <c r="G323" s="2" t="str">
        <f>B323&amp;C323</f>
        <v>Mitchell COOPERdiscus-throw</v>
      </c>
      <c r="H323" s="2">
        <f>E323</f>
        <v>1014</v>
      </c>
      <c r="I323" s="138" cm="1">
        <f t="array" ref="I323">MAX(IF($G$3:$G$4000=$G323,$H$3:$H$4000))</f>
        <v>1014</v>
      </c>
      <c r="J323" s="2" t="str">
        <v>AUS</v>
      </c>
      <c r="K323" t="str">
        <v>Kane SHIELDS</v>
      </c>
      <c r="L323" s="96" t="str">
        <v>1500m</v>
      </c>
      <c r="M323" s="96">
        <v>38201</v>
      </c>
      <c r="N323" s="96" t="str">
        <f t="shared" si="16"/>
        <v>Kane SHIELDS1500m</v>
      </c>
      <c r="O323" s="2">
        <f t="shared" si="17"/>
        <v>995</v>
      </c>
      <c r="P323" s="81">
        <f t="shared" si="18"/>
        <v>152</v>
      </c>
      <c r="Q323" s="81">
        <f t="shared" si="19"/>
        <v>39</v>
      </c>
    </row>
    <row r="324" spans="1:17" x14ac:dyDescent="0.2">
      <c r="A324" t="s">
        <v>1174</v>
      </c>
      <c r="B324" t="s">
        <v>816</v>
      </c>
      <c r="C324" t="s">
        <v>44</v>
      </c>
      <c r="D324" s="5">
        <v>36975</v>
      </c>
      <c r="E324">
        <v>1013</v>
      </c>
      <c r="F324" s="2">
        <v>18</v>
      </c>
      <c r="G324" s="2" t="str">
        <f>B324&amp;C324</f>
        <v>Sebastian REYNEKEdecathlon</v>
      </c>
      <c r="H324" s="2">
        <f>E324</f>
        <v>1013</v>
      </c>
      <c r="I324" s="138" cm="1">
        <f t="array" ref="I324">MAX(IF($G$3:$G$4000=$G324,$H$3:$H$4000))</f>
        <v>1013</v>
      </c>
      <c r="J324" s="2" t="str">
        <v>AUS</v>
      </c>
      <c r="K324" t="str">
        <v>Cedric DUBLER</v>
      </c>
      <c r="L324" s="96" t="str">
        <v>pole-vault</v>
      </c>
      <c r="M324" s="96">
        <v>34712</v>
      </c>
      <c r="N324" s="96" t="str">
        <f t="shared" ref="N324:N387" si="20">K324&amp;L324</f>
        <v>Cedric DUBLERpole-vault</v>
      </c>
      <c r="O324" s="2">
        <f t="shared" ref="O324:O387" si="21">VLOOKUP(K324&amp;L324,$G$3:$H$3563,2,FALSE)</f>
        <v>994</v>
      </c>
      <c r="P324" s="81">
        <f t="shared" ref="P324:P387" si="22">COUNTIFS($L$3:$L$3119,L324,$O$3:$O$3119,"&gt;"&amp;O324)+1</f>
        <v>41</v>
      </c>
      <c r="Q324" s="81">
        <f t="shared" ref="Q324:Q387" si="23">IFERROR(IF(J324="AUS",COUNTIFS($J$3:$J$3119,"AUS",$L$3:$L$3119,L324,$O$3:$O$3119,"&gt;"&amp;O324)+1,""),"")</f>
        <v>12</v>
      </c>
    </row>
    <row r="325" spans="1:17" x14ac:dyDescent="0.2">
      <c r="A325" t="s">
        <v>1174</v>
      </c>
      <c r="B325" t="s">
        <v>868</v>
      </c>
      <c r="C325" s="5" t="s">
        <v>81</v>
      </c>
      <c r="D325" s="5">
        <v>35893</v>
      </c>
      <c r="E325">
        <v>1012</v>
      </c>
      <c r="F325" s="2">
        <v>20</v>
      </c>
      <c r="G325" s="2" t="str">
        <f>B325&amp;C325</f>
        <v>Tyler JONES20km-race-walking</v>
      </c>
      <c r="H325" s="2">
        <f>E325</f>
        <v>1012</v>
      </c>
      <c r="I325" s="138" cm="1">
        <f t="array" ref="I325">MAX(IF($G$3:$G$4000=$G325,$H$3:$H$4000))</f>
        <v>1058</v>
      </c>
      <c r="J325" s="2" t="str">
        <v>AUS</v>
      </c>
      <c r="K325" t="str">
        <v>Michael CRITICOS</v>
      </c>
      <c r="L325" s="96" t="str">
        <v>javelin-throw</v>
      </c>
      <c r="M325" s="96">
        <v>34725</v>
      </c>
      <c r="N325" s="96" t="str">
        <f t="shared" si="20"/>
        <v>Michael CRITICOSjavelin-throw</v>
      </c>
      <c r="O325" s="2">
        <f t="shared" si="21"/>
        <v>994</v>
      </c>
      <c r="P325" s="81">
        <f t="shared" si="22"/>
        <v>62</v>
      </c>
      <c r="Q325" s="81">
        <f t="shared" si="23"/>
        <v>7</v>
      </c>
    </row>
    <row r="326" spans="1:17" x14ac:dyDescent="0.2">
      <c r="A326" t="s">
        <v>1174</v>
      </c>
      <c r="B326" t="s">
        <v>814</v>
      </c>
      <c r="C326" t="s">
        <v>44</v>
      </c>
      <c r="D326" s="5">
        <v>35543</v>
      </c>
      <c r="E326">
        <v>1012</v>
      </c>
      <c r="F326" s="2">
        <v>19</v>
      </c>
      <c r="G326" s="2" t="str">
        <f>B326&amp;C326</f>
        <v>Christian PAYNTERdecathlon</v>
      </c>
      <c r="H326" s="2">
        <f>E326</f>
        <v>1012</v>
      </c>
      <c r="I326" s="138" cm="1">
        <f t="array" ref="I326">MAX(IF($G$3:$G$4000=$G326,$H$3:$H$4000))</f>
        <v>1036</v>
      </c>
      <c r="J326" s="2" t="str">
        <v>AUS</v>
      </c>
      <c r="K326" t="str">
        <v>Cedric DUBLER</v>
      </c>
      <c r="L326" s="96" t="str">
        <v>high-jump</v>
      </c>
      <c r="M326" s="96">
        <v>34712</v>
      </c>
      <c r="N326" s="96" t="str">
        <f t="shared" si="20"/>
        <v>Cedric DUBLERhigh-jump</v>
      </c>
      <c r="O326" s="2">
        <f t="shared" si="21"/>
        <v>993</v>
      </c>
      <c r="P326" s="81">
        <f t="shared" si="22"/>
        <v>103</v>
      </c>
      <c r="Q326" s="81">
        <f t="shared" si="23"/>
        <v>16</v>
      </c>
    </row>
    <row r="327" spans="1:17" x14ac:dyDescent="0.2">
      <c r="A327" t="s">
        <v>1174</v>
      </c>
      <c r="B327" t="s">
        <v>801</v>
      </c>
      <c r="C327" s="5" t="s">
        <v>42</v>
      </c>
      <c r="D327" s="5">
        <v>35807</v>
      </c>
      <c r="E327">
        <v>1012</v>
      </c>
      <c r="F327" s="2">
        <v>19</v>
      </c>
      <c r="G327" s="2" t="str">
        <f>B327&amp;C327</f>
        <v>Ned WEATHERLYhammer-throw</v>
      </c>
      <c r="H327" s="2">
        <f>E327</f>
        <v>1012</v>
      </c>
      <c r="I327" s="138" cm="1">
        <f t="array" ref="I327">MAX(IF($G$3:$G$4000=$G327,$H$3:$H$4000))</f>
        <v>1028</v>
      </c>
      <c r="J327" s="2" t="str">
        <v>AUS</v>
      </c>
      <c r="K327" t="str">
        <v>Alex PERIN</v>
      </c>
      <c r="L327" s="96" t="str">
        <v>high-jump</v>
      </c>
      <c r="M327" s="96">
        <v>38317</v>
      </c>
      <c r="N327" s="96" t="str">
        <f t="shared" si="20"/>
        <v>Alex PERINhigh-jump</v>
      </c>
      <c r="O327" s="2">
        <f t="shared" si="21"/>
        <v>993</v>
      </c>
      <c r="P327" s="81">
        <f t="shared" si="22"/>
        <v>103</v>
      </c>
      <c r="Q327" s="81">
        <f t="shared" si="23"/>
        <v>16</v>
      </c>
    </row>
    <row r="328" spans="1:17" x14ac:dyDescent="0.2">
      <c r="A328" t="s">
        <v>1174</v>
      </c>
      <c r="B328" t="s">
        <v>577</v>
      </c>
      <c r="C328" s="5" t="s">
        <v>26</v>
      </c>
      <c r="D328" s="5">
        <v>37474</v>
      </c>
      <c r="E328">
        <v>1012</v>
      </c>
      <c r="F328" s="2">
        <v>99</v>
      </c>
      <c r="G328" s="2" t="str">
        <f>B328&amp;C328</f>
        <v>Daniel BLEST400m</v>
      </c>
      <c r="H328" s="2">
        <f>E328</f>
        <v>1012</v>
      </c>
      <c r="I328" s="138" cm="1">
        <f t="array" ref="I328">MAX(IF($G$3:$G$4000=$G328,$H$3:$H$4000))</f>
        <v>1012</v>
      </c>
      <c r="J328" s="2" t="str">
        <v>AUS</v>
      </c>
      <c r="K328" t="str">
        <v>Jack BRUCE</v>
      </c>
      <c r="L328" s="96" t="str">
        <v>10000m</v>
      </c>
      <c r="M328" s="96">
        <v>34577</v>
      </c>
      <c r="N328" s="96" t="str">
        <f t="shared" si="20"/>
        <v>Jack BRUCE10000m</v>
      </c>
      <c r="O328" s="2">
        <f t="shared" si="21"/>
        <v>993</v>
      </c>
      <c r="P328" s="81">
        <f t="shared" si="22"/>
        <v>134</v>
      </c>
      <c r="Q328" s="81">
        <f t="shared" si="23"/>
        <v>11</v>
      </c>
    </row>
    <row r="329" spans="1:17" x14ac:dyDescent="0.2">
      <c r="A329" t="s">
        <v>1174</v>
      </c>
      <c r="B329" t="s">
        <v>666</v>
      </c>
      <c r="C329" s="6" t="s">
        <v>34</v>
      </c>
      <c r="D329" s="5">
        <v>35709</v>
      </c>
      <c r="E329">
        <v>1012</v>
      </c>
      <c r="F329" s="2">
        <v>21</v>
      </c>
      <c r="G329" s="2" t="str">
        <f>B329&amp;C329</f>
        <v>Liam CASHIN3000msc</v>
      </c>
      <c r="H329" s="2">
        <f>E329</f>
        <v>1012</v>
      </c>
      <c r="I329" s="138" cm="1">
        <f t="array" ref="I329">MAX(IF($G$3:$G$4000=$G329,$H$3:$H$4000))</f>
        <v>1012</v>
      </c>
      <c r="J329" s="2" t="str">
        <v>AUS</v>
      </c>
      <c r="K329" t="str">
        <v>Connor WHITELEY</v>
      </c>
      <c r="L329" s="96" t="str">
        <v>1500m</v>
      </c>
      <c r="M329" s="96">
        <v>0</v>
      </c>
      <c r="N329" s="96" t="str">
        <f t="shared" si="20"/>
        <v>Connor WHITELEY1500m</v>
      </c>
      <c r="O329" s="2">
        <f t="shared" si="21"/>
        <v>992</v>
      </c>
      <c r="P329" s="81">
        <f t="shared" si="22"/>
        <v>153</v>
      </c>
      <c r="Q329" s="81">
        <f t="shared" si="23"/>
        <v>40</v>
      </c>
    </row>
    <row r="330" spans="1:17" x14ac:dyDescent="0.2">
      <c r="A330" t="s">
        <v>1174</v>
      </c>
      <c r="B330" t="s">
        <v>806</v>
      </c>
      <c r="C330" s="5" t="s">
        <v>41</v>
      </c>
      <c r="D330" s="5">
        <v>35168</v>
      </c>
      <c r="E330">
        <v>1011</v>
      </c>
      <c r="F330" s="2">
        <v>22</v>
      </c>
      <c r="G330" s="2" t="str">
        <f>B330&amp;C330</f>
        <v>Liam O'BRIENjavelin-throw</v>
      </c>
      <c r="H330" s="2">
        <f>E330</f>
        <v>1011</v>
      </c>
      <c r="I330" s="138" cm="1">
        <f t="array" ref="I330">MAX(IF($G$3:$G$4000=$G330,$H$3:$H$4000))</f>
        <v>1112</v>
      </c>
      <c r="J330" s="2" t="str">
        <v>AUS</v>
      </c>
      <c r="K330" t="str">
        <v>Adriaan PELSER</v>
      </c>
      <c r="L330" s="96" t="str">
        <v>110mh</v>
      </c>
      <c r="M330" s="96">
        <v>36559</v>
      </c>
      <c r="N330" s="96" t="str">
        <f t="shared" si="20"/>
        <v>Adriaan PELSER110mh</v>
      </c>
      <c r="O330" s="2">
        <f t="shared" si="21"/>
        <v>992</v>
      </c>
      <c r="P330" s="81">
        <f t="shared" si="22"/>
        <v>104</v>
      </c>
      <c r="Q330" s="81">
        <f t="shared" si="23"/>
        <v>9</v>
      </c>
    </row>
    <row r="331" spans="1:17" x14ac:dyDescent="0.2">
      <c r="A331" t="s">
        <v>1174</v>
      </c>
      <c r="B331" t="s">
        <v>1045</v>
      </c>
      <c r="C331" s="5" t="s">
        <v>2</v>
      </c>
      <c r="D331" s="5">
        <v>34519</v>
      </c>
      <c r="E331">
        <v>1011</v>
      </c>
      <c r="F331" s="2">
        <v>77</v>
      </c>
      <c r="G331" s="2" t="str">
        <f>B331&amp;C331</f>
        <v>Aaron BRESLAND100m</v>
      </c>
      <c r="H331" s="2">
        <f>E331</f>
        <v>1011</v>
      </c>
      <c r="I331" s="138" cm="1">
        <f t="array" ref="I331">MAX(IF($G$3:$G$4000=$G331,$H$3:$H$4000))</f>
        <v>1011</v>
      </c>
      <c r="J331" s="2" t="str">
        <v>AUS</v>
      </c>
      <c r="K331" t="str">
        <v>Colby EDDOWES</v>
      </c>
      <c r="L331" s="96" t="str">
        <v>110mh</v>
      </c>
      <c r="M331" s="96">
        <v>37483</v>
      </c>
      <c r="N331" s="96" t="str">
        <f t="shared" si="20"/>
        <v>Colby EDDOWES110mh</v>
      </c>
      <c r="O331" s="2">
        <f t="shared" si="21"/>
        <v>992</v>
      </c>
      <c r="P331" s="81">
        <f t="shared" si="22"/>
        <v>104</v>
      </c>
      <c r="Q331" s="81">
        <f t="shared" si="23"/>
        <v>9</v>
      </c>
    </row>
    <row r="332" spans="1:17" x14ac:dyDescent="0.2">
      <c r="A332" t="s">
        <v>1174</v>
      </c>
      <c r="B332" t="s">
        <v>529</v>
      </c>
      <c r="C332" t="s">
        <v>2</v>
      </c>
      <c r="D332" s="5">
        <v>44701</v>
      </c>
      <c r="E332">
        <v>1011</v>
      </c>
      <c r="F332" s="2">
        <v>77</v>
      </c>
      <c r="G332" s="2" t="str">
        <f>B332&amp;C332</f>
        <v>Sebastian SULTANA100m</v>
      </c>
      <c r="H332" s="2">
        <f>E332</f>
        <v>1011</v>
      </c>
      <c r="I332" s="138" cm="1">
        <f t="array" ref="I332">MAX(IF($G$3:$G$4000=$G332,$H$3:$H$4000))</f>
        <v>1011</v>
      </c>
      <c r="J332" s="2" t="str">
        <v>AUS</v>
      </c>
      <c r="K332" t="str">
        <v>Rory EASTON</v>
      </c>
      <c r="L332" s="96" t="str">
        <v>200m</v>
      </c>
      <c r="M332" s="96">
        <v>44671</v>
      </c>
      <c r="N332" s="96" t="str">
        <f t="shared" si="20"/>
        <v>Rory EASTON200m</v>
      </c>
      <c r="O332" s="2">
        <f t="shared" si="21"/>
        <v>991</v>
      </c>
      <c r="P332" s="81">
        <f t="shared" si="22"/>
        <v>172</v>
      </c>
      <c r="Q332" s="81">
        <f t="shared" si="23"/>
        <v>41</v>
      </c>
    </row>
    <row r="333" spans="1:17" x14ac:dyDescent="0.2">
      <c r="A333" t="s">
        <v>1174</v>
      </c>
      <c r="B333" t="s">
        <v>669</v>
      </c>
      <c r="C333" s="5" t="s">
        <v>28</v>
      </c>
      <c r="D333" s="5">
        <v>37826</v>
      </c>
      <c r="E333">
        <v>1011</v>
      </c>
      <c r="F333" s="2">
        <v>47</v>
      </c>
      <c r="G333" s="2" t="str">
        <f>B333&amp;C333</f>
        <v>Adam GODDARD1500m</v>
      </c>
      <c r="H333" s="2">
        <f>E333</f>
        <v>1011</v>
      </c>
      <c r="I333" s="138" cm="1">
        <f t="array" ref="I333">MAX(IF($G$3:$G$4000=$G333,$H$3:$H$4000))</f>
        <v>1011</v>
      </c>
      <c r="J333" s="2" t="str">
        <v>AUS</v>
      </c>
      <c r="K333" t="str">
        <v>Jack DALTON</v>
      </c>
      <c r="L333" s="96" t="str">
        <v>hammer-throw</v>
      </c>
      <c r="M333" s="96">
        <v>34474</v>
      </c>
      <c r="N333" s="96" t="str">
        <f t="shared" si="20"/>
        <v>Jack DALTONhammer-throw</v>
      </c>
      <c r="O333" s="2">
        <f t="shared" si="21"/>
        <v>991</v>
      </c>
      <c r="P333" s="81">
        <f t="shared" si="22"/>
        <v>31</v>
      </c>
      <c r="Q333" s="81">
        <f t="shared" si="23"/>
        <v>5</v>
      </c>
    </row>
    <row r="334" spans="1:17" x14ac:dyDescent="0.2">
      <c r="A334" t="s">
        <v>1174</v>
      </c>
      <c r="B334" t="s">
        <v>519</v>
      </c>
      <c r="C334" s="6" t="s">
        <v>35</v>
      </c>
      <c r="D334" s="5">
        <v>36598</v>
      </c>
      <c r="E334">
        <v>1011</v>
      </c>
      <c r="F334" s="2">
        <v>73</v>
      </c>
      <c r="G334" s="2" t="str">
        <f>B334&amp;C334</f>
        <v>Ashley MOLONEYhigh-jump</v>
      </c>
      <c r="H334" s="2">
        <f>E334</f>
        <v>1011</v>
      </c>
      <c r="I334" s="138" cm="1">
        <f t="array" ref="I334">MAX(IF($G$3:$G$4000=$G334,$H$3:$H$4000))</f>
        <v>1011</v>
      </c>
      <c r="J334" s="2" t="str">
        <v>AUS</v>
      </c>
      <c r="K334" t="str">
        <v>David BROCK</v>
      </c>
      <c r="L334" s="96" t="str">
        <v>decathlon</v>
      </c>
      <c r="M334" s="96">
        <v>34493</v>
      </c>
      <c r="N334" s="96" t="str">
        <f t="shared" si="20"/>
        <v>David BROCKdecathlon</v>
      </c>
      <c r="O334" s="2">
        <f t="shared" si="21"/>
        <v>991</v>
      </c>
      <c r="P334" s="81">
        <f t="shared" si="22"/>
        <v>26</v>
      </c>
      <c r="Q334" s="81">
        <f t="shared" si="23"/>
        <v>8</v>
      </c>
    </row>
    <row r="335" spans="1:17" x14ac:dyDescent="0.2">
      <c r="A335" t="s">
        <v>1174</v>
      </c>
      <c r="B335" t="s">
        <v>510</v>
      </c>
      <c r="C335" s="5" t="s">
        <v>25</v>
      </c>
      <c r="D335" s="5">
        <v>35937</v>
      </c>
      <c r="E335">
        <v>1011</v>
      </c>
      <c r="F335" s="2">
        <v>66</v>
      </c>
      <c r="G335" s="2" t="str">
        <f>B335&amp;C335</f>
        <v>Jack HALE200m</v>
      </c>
      <c r="H335" s="2">
        <f>E335</f>
        <v>1011</v>
      </c>
      <c r="I335" s="138" cm="1">
        <f t="array" ref="I335">MAX(IF($G$3:$G$4000=$G335,$H$3:$H$4000))</f>
        <v>1011</v>
      </c>
      <c r="J335" s="2" t="str">
        <v>AUS</v>
      </c>
      <c r="K335" t="str">
        <v>Andre WARING</v>
      </c>
      <c r="L335" s="96" t="str">
        <v>10000m</v>
      </c>
      <c r="M335" s="96">
        <v>34199</v>
      </c>
      <c r="N335" s="96" t="str">
        <f t="shared" si="20"/>
        <v>Andre WARING10000m</v>
      </c>
      <c r="O335" s="2">
        <f t="shared" si="21"/>
        <v>990</v>
      </c>
      <c r="P335" s="81">
        <f t="shared" si="22"/>
        <v>137</v>
      </c>
      <c r="Q335" s="81">
        <f t="shared" si="23"/>
        <v>12</v>
      </c>
    </row>
    <row r="336" spans="1:17" x14ac:dyDescent="0.2">
      <c r="A336" t="s">
        <v>1174</v>
      </c>
      <c r="B336" t="s">
        <v>1164</v>
      </c>
      <c r="C336" t="s">
        <v>44</v>
      </c>
      <c r="D336" s="5">
        <v>37295</v>
      </c>
      <c r="E336">
        <v>1011</v>
      </c>
      <c r="F336" s="2">
        <v>20</v>
      </c>
      <c r="G336" s="2" t="str">
        <f>B336&amp;C336</f>
        <v>Liam GILBERTdecathlon</v>
      </c>
      <c r="H336" s="2">
        <f>E336</f>
        <v>1011</v>
      </c>
      <c r="I336" s="138" cm="1">
        <f t="array" ref="I336">MAX(IF($G$3:$G$4000=$G336,$H$3:$H$4000))</f>
        <v>1011</v>
      </c>
      <c r="J336" s="2" t="str">
        <v>AUS</v>
      </c>
      <c r="K336" t="str">
        <v>William BROWN</v>
      </c>
      <c r="L336" s="96" t="str">
        <v>hammer-throw</v>
      </c>
      <c r="M336" s="96">
        <v>35359</v>
      </c>
      <c r="N336" s="96" t="str">
        <f t="shared" si="20"/>
        <v>William BROWNhammer-throw</v>
      </c>
      <c r="O336" s="2">
        <f t="shared" si="21"/>
        <v>990</v>
      </c>
      <c r="P336" s="81">
        <f t="shared" si="22"/>
        <v>32</v>
      </c>
      <c r="Q336" s="81">
        <f t="shared" si="23"/>
        <v>6</v>
      </c>
    </row>
    <row r="337" spans="1:17" x14ac:dyDescent="0.2">
      <c r="A337" t="s">
        <v>1174</v>
      </c>
      <c r="B337" t="s">
        <v>1112</v>
      </c>
      <c r="C337" s="5" t="s">
        <v>41</v>
      </c>
      <c r="D337" s="5">
        <v>37126</v>
      </c>
      <c r="E337">
        <v>1010</v>
      </c>
      <c r="F337" s="2">
        <v>46</v>
      </c>
      <c r="G337" s="2" t="str">
        <f>B337&amp;C337</f>
        <v>Howard MCDONALDjavelin-throw</v>
      </c>
      <c r="H337" s="2">
        <f>E337</f>
        <v>1010</v>
      </c>
      <c r="I337" s="138" cm="1">
        <f t="array" ref="I337">MAX(IF($G$3:$G$4000=$G337,$H$3:$H$4000))</f>
        <v>1034</v>
      </c>
      <c r="J337" s="2" t="str">
        <v>AUS</v>
      </c>
      <c r="K337" t="str">
        <v>Luke GRAVES</v>
      </c>
      <c r="L337" s="96" t="str">
        <v>5000m</v>
      </c>
      <c r="M337" s="96">
        <v>36237</v>
      </c>
      <c r="N337" s="96" t="str">
        <f t="shared" si="20"/>
        <v>Luke GRAVES5000m</v>
      </c>
      <c r="O337" s="2">
        <f t="shared" si="21"/>
        <v>990</v>
      </c>
      <c r="P337" s="81">
        <f t="shared" si="22"/>
        <v>142</v>
      </c>
      <c r="Q337" s="81">
        <f t="shared" si="23"/>
        <v>29</v>
      </c>
    </row>
    <row r="338" spans="1:17" x14ac:dyDescent="0.2">
      <c r="A338" t="s">
        <v>1174</v>
      </c>
      <c r="B338" t="s">
        <v>604</v>
      </c>
      <c r="C338" s="5" t="s">
        <v>33</v>
      </c>
      <c r="D338" s="6">
        <v>36333</v>
      </c>
      <c r="E338">
        <v>1010</v>
      </c>
      <c r="F338" s="2">
        <v>29</v>
      </c>
      <c r="G338" s="2" t="str">
        <f>B338&amp;C338</f>
        <v>Michael TSOTSOS400mh</v>
      </c>
      <c r="H338" s="2">
        <f>E338</f>
        <v>1010</v>
      </c>
      <c r="I338" s="138" cm="1">
        <f t="array" ref="I338">MAX(IF($G$3:$G$4000=$G338,$H$3:$H$4000))</f>
        <v>1010</v>
      </c>
      <c r="J338" s="2" t="str">
        <v>AUS</v>
      </c>
      <c r="K338" t="str">
        <v>Patrick CANTLON</v>
      </c>
      <c r="L338" s="96" t="str">
        <v>800m</v>
      </c>
      <c r="M338" s="96">
        <v>44640</v>
      </c>
      <c r="N338" s="96" t="str">
        <f t="shared" si="20"/>
        <v>Patrick CANTLON800m</v>
      </c>
      <c r="O338" s="2">
        <f t="shared" si="21"/>
        <v>989</v>
      </c>
      <c r="P338" s="81">
        <f t="shared" si="22"/>
        <v>170</v>
      </c>
      <c r="Q338" s="81">
        <f t="shared" si="23"/>
        <v>29</v>
      </c>
    </row>
    <row r="339" spans="1:17" x14ac:dyDescent="0.2">
      <c r="A339" t="s">
        <v>1174</v>
      </c>
      <c r="B339" t="s">
        <v>527</v>
      </c>
      <c r="C339" s="5" t="s">
        <v>2</v>
      </c>
      <c r="D339" s="5">
        <v>44640</v>
      </c>
      <c r="E339">
        <v>1009</v>
      </c>
      <c r="F339" s="2">
        <v>90</v>
      </c>
      <c r="G339" s="2" t="str">
        <f>B339&amp;C339</f>
        <v>Lachlan KENNEDY100m</v>
      </c>
      <c r="H339" s="2">
        <f>E339</f>
        <v>1009</v>
      </c>
      <c r="I339" s="138" cm="1">
        <f t="array" ref="I339">MAX(IF($G$3:$G$4000=$G339,$H$3:$H$4000))</f>
        <v>1009</v>
      </c>
      <c r="J339" s="2" t="str">
        <v>AUS</v>
      </c>
      <c r="K339" t="str">
        <v>William WHITE</v>
      </c>
      <c r="L339" s="96" t="str">
        <v>javelin-throw</v>
      </c>
      <c r="M339" s="96">
        <v>34491</v>
      </c>
      <c r="N339" s="96" t="str">
        <f t="shared" si="20"/>
        <v>William WHITEjavelin-throw</v>
      </c>
      <c r="O339" s="2">
        <f t="shared" si="21"/>
        <v>989</v>
      </c>
      <c r="P339" s="81">
        <f t="shared" si="22"/>
        <v>68</v>
      </c>
      <c r="Q339" s="81">
        <f t="shared" si="23"/>
        <v>8</v>
      </c>
    </row>
    <row r="340" spans="1:17" x14ac:dyDescent="0.2">
      <c r="A340" t="s">
        <v>1174</v>
      </c>
      <c r="B340" t="s">
        <v>589</v>
      </c>
      <c r="C340" s="5" t="s">
        <v>25</v>
      </c>
      <c r="D340" s="5">
        <v>37488</v>
      </c>
      <c r="E340">
        <v>1009</v>
      </c>
      <c r="F340" s="2">
        <v>66</v>
      </c>
      <c r="G340" s="2" t="str">
        <f>B340&amp;C340</f>
        <v>Reece HOLDER200m</v>
      </c>
      <c r="H340" s="2">
        <f>E340</f>
        <v>1009</v>
      </c>
      <c r="I340" s="138" cm="1">
        <f t="array" ref="I340">MAX(IF($G$3:$G$4000=$G340,$H$3:$H$4000))</f>
        <v>1009</v>
      </c>
      <c r="J340" s="2" t="str">
        <v>AUS</v>
      </c>
      <c r="K340" t="str">
        <v>Jack PAYNE</v>
      </c>
      <c r="L340" s="96" t="str">
        <v>200m</v>
      </c>
      <c r="M340" s="96">
        <v>35445</v>
      </c>
      <c r="N340" s="96" t="str">
        <f t="shared" si="20"/>
        <v>Jack PAYNE200m</v>
      </c>
      <c r="O340" s="2">
        <f t="shared" si="21"/>
        <v>988</v>
      </c>
      <c r="P340" s="81">
        <f t="shared" si="22"/>
        <v>176</v>
      </c>
      <c r="Q340" s="81">
        <f t="shared" si="23"/>
        <v>42</v>
      </c>
    </row>
    <row r="341" spans="1:17" x14ac:dyDescent="0.2">
      <c r="A341" t="s">
        <v>1174</v>
      </c>
      <c r="B341" t="s">
        <v>1058</v>
      </c>
      <c r="C341" s="6" t="s">
        <v>34</v>
      </c>
      <c r="D341" s="6">
        <v>36237</v>
      </c>
      <c r="E341">
        <v>1008</v>
      </c>
      <c r="F341" s="2">
        <v>22</v>
      </c>
      <c r="G341" s="2" t="str">
        <f>B341&amp;C341</f>
        <v>Luke GRAVES3000msc</v>
      </c>
      <c r="H341" s="2">
        <f>E341</f>
        <v>1008</v>
      </c>
      <c r="I341" s="138" cm="1">
        <f t="array" ref="I341">MAX(IF($G$3:$G$4000=$G341,$H$3:$H$4000))</f>
        <v>1022</v>
      </c>
      <c r="J341" s="2" t="str">
        <v>AUS</v>
      </c>
      <c r="K341" t="str">
        <v>Adam PYKE</v>
      </c>
      <c r="L341" s="96" t="str">
        <v>1500m</v>
      </c>
      <c r="M341" s="96">
        <v>35030</v>
      </c>
      <c r="N341" s="96" t="str">
        <f t="shared" si="20"/>
        <v>Adam PYKE1500m</v>
      </c>
      <c r="O341" s="2">
        <f t="shared" si="21"/>
        <v>988</v>
      </c>
      <c r="P341" s="81">
        <f t="shared" si="22"/>
        <v>158</v>
      </c>
      <c r="Q341" s="81">
        <f t="shared" si="23"/>
        <v>41</v>
      </c>
    </row>
    <row r="342" spans="1:17" x14ac:dyDescent="0.2">
      <c r="A342" t="s">
        <v>1174</v>
      </c>
      <c r="B342" t="s">
        <v>1048</v>
      </c>
      <c r="C342" s="5" t="s">
        <v>2</v>
      </c>
      <c r="D342" s="5">
        <v>35243</v>
      </c>
      <c r="E342">
        <v>1008</v>
      </c>
      <c r="F342" s="2">
        <v>85</v>
      </c>
      <c r="G342" s="2" t="str">
        <f>B342&amp;C342</f>
        <v>Anas ABU-GANABA100m</v>
      </c>
      <c r="H342" s="2">
        <f>E342</f>
        <v>1008</v>
      </c>
      <c r="I342" s="138" cm="1">
        <f t="array" ref="I342">MAX(IF($G$3:$G$4000=$G342,$H$3:$H$4000))</f>
        <v>1008</v>
      </c>
      <c r="J342" s="2" t="str">
        <v>AUS</v>
      </c>
      <c r="K342" t="str">
        <v>Robert DICKINSON</v>
      </c>
      <c r="L342" s="96" t="str">
        <v>800m</v>
      </c>
      <c r="M342" s="96">
        <v>36512</v>
      </c>
      <c r="N342" s="96" t="str">
        <f t="shared" si="20"/>
        <v>Robert DICKINSON800m</v>
      </c>
      <c r="O342" s="2">
        <f t="shared" si="21"/>
        <v>988</v>
      </c>
      <c r="P342" s="81">
        <f t="shared" si="22"/>
        <v>171</v>
      </c>
      <c r="Q342" s="81">
        <f t="shared" si="23"/>
        <v>30</v>
      </c>
    </row>
    <row r="343" spans="1:17" x14ac:dyDescent="0.2">
      <c r="A343" t="s">
        <v>1174</v>
      </c>
      <c r="B343" t="s">
        <v>1050</v>
      </c>
      <c r="C343" s="5" t="s">
        <v>25</v>
      </c>
      <c r="D343" s="5">
        <v>36872</v>
      </c>
      <c r="E343">
        <v>1008</v>
      </c>
      <c r="F343" s="2">
        <v>68</v>
      </c>
      <c r="G343" s="2" t="str">
        <f>B343&amp;C343</f>
        <v>Preston DEGARNHAM200m</v>
      </c>
      <c r="H343" s="2">
        <f>E343</f>
        <v>1008</v>
      </c>
      <c r="I343" s="138" cm="1">
        <f t="array" ref="I343">MAX(IF($G$3:$G$4000=$G343,$H$3:$H$4000))</f>
        <v>1008</v>
      </c>
      <c r="J343" s="2" t="str">
        <v>AUS</v>
      </c>
      <c r="K343" t="str">
        <v>Jude THOMAS</v>
      </c>
      <c r="L343" s="96" t="str">
        <v>1500m</v>
      </c>
      <c r="M343" s="96">
        <v>37332</v>
      </c>
      <c r="N343" s="96" t="str">
        <f t="shared" si="20"/>
        <v>Jude THOMAS1500m</v>
      </c>
      <c r="O343" s="2">
        <f t="shared" si="21"/>
        <v>986</v>
      </c>
      <c r="P343" s="81">
        <f t="shared" si="22"/>
        <v>164</v>
      </c>
      <c r="Q343" s="81">
        <f t="shared" si="23"/>
        <v>42</v>
      </c>
    </row>
    <row r="344" spans="1:17" x14ac:dyDescent="0.2">
      <c r="A344" t="s">
        <v>1174</v>
      </c>
      <c r="B344" t="s">
        <v>1046</v>
      </c>
      <c r="C344" s="5" t="s">
        <v>2</v>
      </c>
      <c r="D344" s="5">
        <v>36535</v>
      </c>
      <c r="E344">
        <v>1008</v>
      </c>
      <c r="F344" s="2">
        <v>85</v>
      </c>
      <c r="G344" s="2" t="str">
        <f>B344&amp;C344</f>
        <v>Lewis CLABBURN100m</v>
      </c>
      <c r="H344" s="2">
        <f>E344</f>
        <v>1008</v>
      </c>
      <c r="I344" s="138" cm="1">
        <f t="array" ref="I344">MAX(IF($G$3:$G$4000=$G344,$H$3:$H$4000))</f>
        <v>1008</v>
      </c>
      <c r="J344" s="2" t="str">
        <v>AUS</v>
      </c>
      <c r="K344" t="str">
        <v>Jack BOULTON</v>
      </c>
      <c r="L344" s="96" t="str">
        <v>200m</v>
      </c>
      <c r="M344" s="96">
        <v>38152</v>
      </c>
      <c r="N344" s="96" t="str">
        <f t="shared" si="20"/>
        <v>Jack BOULTON200m</v>
      </c>
      <c r="O344" s="2">
        <f t="shared" si="21"/>
        <v>986</v>
      </c>
      <c r="P344" s="81">
        <f t="shared" si="22"/>
        <v>180</v>
      </c>
      <c r="Q344" s="81">
        <f t="shared" si="23"/>
        <v>43</v>
      </c>
    </row>
    <row r="345" spans="1:17" x14ac:dyDescent="0.2">
      <c r="A345" t="s">
        <v>1174</v>
      </c>
      <c r="B345" t="s">
        <v>1047</v>
      </c>
      <c r="C345" s="5" t="s">
        <v>2</v>
      </c>
      <c r="D345" s="5">
        <v>2000</v>
      </c>
      <c r="E345">
        <v>1008</v>
      </c>
      <c r="F345" s="2">
        <v>85</v>
      </c>
      <c r="G345" s="2" t="str">
        <f>B345&amp;C345</f>
        <v>Jacob ASTON100m</v>
      </c>
      <c r="H345" s="2">
        <f>E345</f>
        <v>1008</v>
      </c>
      <c r="I345" s="138" cm="1">
        <f t="array" ref="I345">MAX(IF($G$3:$G$4000=$G345,$H$3:$H$4000))</f>
        <v>1008</v>
      </c>
      <c r="J345" s="2" t="str">
        <v>AUS</v>
      </c>
      <c r="K345" t="str">
        <v>Jacob COCKS</v>
      </c>
      <c r="L345" s="96" t="str">
        <v>5000m</v>
      </c>
      <c r="M345" s="96">
        <v>34473</v>
      </c>
      <c r="N345" s="96" t="str">
        <f t="shared" si="20"/>
        <v>Jacob COCKS5000m</v>
      </c>
      <c r="O345" s="2">
        <f t="shared" si="21"/>
        <v>985</v>
      </c>
      <c r="P345" s="81">
        <f t="shared" si="22"/>
        <v>149</v>
      </c>
      <c r="Q345" s="81">
        <f t="shared" si="23"/>
        <v>30</v>
      </c>
    </row>
    <row r="346" spans="1:17" x14ac:dyDescent="0.2">
      <c r="A346" t="s">
        <v>1174</v>
      </c>
      <c r="B346" t="s">
        <v>5004</v>
      </c>
      <c r="C346" s="5" t="s">
        <v>25</v>
      </c>
      <c r="D346" s="5">
        <v>36294</v>
      </c>
      <c r="E346">
        <v>1008</v>
      </c>
      <c r="F346" s="2">
        <v>68</v>
      </c>
      <c r="G346" s="2" t="str">
        <f>B346&amp;C346</f>
        <v>Hugo WHITEHEAD200m</v>
      </c>
      <c r="H346" s="2">
        <f>E346</f>
        <v>1008</v>
      </c>
      <c r="I346" s="138" cm="1">
        <f t="array" ref="I346">MAX(IF($G$3:$G$4000=$G346,$H$3:$H$4000))</f>
        <v>1008</v>
      </c>
      <c r="J346" s="2" t="str">
        <v>AUS</v>
      </c>
      <c r="K346" t="str">
        <v>Ryan ATKINS</v>
      </c>
      <c r="L346" s="96" t="str">
        <v>200m</v>
      </c>
      <c r="M346" s="96">
        <v>35493</v>
      </c>
      <c r="N346" s="96" t="str">
        <f t="shared" si="20"/>
        <v>Ryan ATKINS200m</v>
      </c>
      <c r="O346" s="2">
        <f t="shared" si="21"/>
        <v>985</v>
      </c>
      <c r="P346" s="81">
        <f t="shared" si="22"/>
        <v>181</v>
      </c>
      <c r="Q346" s="81">
        <f t="shared" si="23"/>
        <v>44</v>
      </c>
    </row>
    <row r="347" spans="1:17" x14ac:dyDescent="0.2">
      <c r="A347" t="s">
        <v>1174</v>
      </c>
      <c r="B347" t="s">
        <v>1161</v>
      </c>
      <c r="C347" t="s">
        <v>27</v>
      </c>
      <c r="D347" s="5">
        <v>44640</v>
      </c>
      <c r="E347">
        <v>1008</v>
      </c>
      <c r="F347" s="2">
        <v>79</v>
      </c>
      <c r="G347" s="2" t="str">
        <f>B347&amp;C347</f>
        <v>Luke BOYES800m</v>
      </c>
      <c r="H347" s="2">
        <f>E347</f>
        <v>1008</v>
      </c>
      <c r="I347" s="138" cm="1">
        <f t="array" ref="I347">MAX(IF($G$3:$G$4000=$G347,$H$3:$H$4000))</f>
        <v>1008</v>
      </c>
      <c r="J347" s="2" t="str">
        <v>AUS</v>
      </c>
      <c r="K347" t="str">
        <v>Max BERRY</v>
      </c>
      <c r="L347" s="96" t="str">
        <v>200m</v>
      </c>
      <c r="M347" s="96">
        <v>44732</v>
      </c>
      <c r="N347" s="96" t="str">
        <f t="shared" si="20"/>
        <v>Max BERRY200m</v>
      </c>
      <c r="O347" s="2">
        <f t="shared" si="21"/>
        <v>984</v>
      </c>
      <c r="P347" s="81">
        <f t="shared" si="22"/>
        <v>182</v>
      </c>
      <c r="Q347" s="81">
        <f t="shared" si="23"/>
        <v>45</v>
      </c>
    </row>
    <row r="348" spans="1:17" x14ac:dyDescent="0.2">
      <c r="A348" t="s">
        <v>1174</v>
      </c>
      <c r="B348" t="s">
        <v>696</v>
      </c>
      <c r="C348" s="5" t="s">
        <v>28</v>
      </c>
      <c r="D348" s="5">
        <v>34767</v>
      </c>
      <c r="E348">
        <v>1008</v>
      </c>
      <c r="F348" s="2">
        <v>50</v>
      </c>
      <c r="G348" s="2" t="str">
        <f>B348&amp;C348</f>
        <v>Adrian POTTER1500m</v>
      </c>
      <c r="H348" s="2">
        <f>E348</f>
        <v>1008</v>
      </c>
      <c r="I348" s="138" cm="1">
        <f t="array" ref="I348">MAX(IF($G$3:$G$4000=$G348,$H$3:$H$4000))</f>
        <v>1008</v>
      </c>
      <c r="J348" s="2" t="str">
        <v>AUS</v>
      </c>
      <c r="K348" t="str">
        <v>Kaleb CLARK</v>
      </c>
      <c r="L348" s="96" t="str">
        <v>200m</v>
      </c>
      <c r="M348" s="96">
        <v>38091</v>
      </c>
      <c r="N348" s="96" t="str">
        <f t="shared" si="20"/>
        <v>Kaleb CLARK200m</v>
      </c>
      <c r="O348" s="2">
        <f t="shared" si="21"/>
        <v>984</v>
      </c>
      <c r="P348" s="81">
        <f t="shared" si="22"/>
        <v>182</v>
      </c>
      <c r="Q348" s="81">
        <f t="shared" si="23"/>
        <v>45</v>
      </c>
    </row>
    <row r="349" spans="1:17" x14ac:dyDescent="0.2">
      <c r="A349" t="s">
        <v>1174</v>
      </c>
      <c r="B349" t="s">
        <v>811</v>
      </c>
      <c r="C349" s="5" t="s">
        <v>41</v>
      </c>
      <c r="D349" s="5">
        <v>33161</v>
      </c>
      <c r="E349">
        <v>1007</v>
      </c>
      <c r="F349" s="2">
        <v>47</v>
      </c>
      <c r="G349" s="2" t="str">
        <f>B349&amp;C349</f>
        <v>Hamish PEACOCKjavelin-throw</v>
      </c>
      <c r="H349" s="2">
        <f>E349</f>
        <v>1007</v>
      </c>
      <c r="I349" s="138" cm="1">
        <f t="array" ref="I349">MAX(IF($G$3:$G$4000=$G349,$H$3:$H$4000))</f>
        <v>1061</v>
      </c>
      <c r="J349" s="2" t="str">
        <v>AUS</v>
      </c>
      <c r="K349" t="str">
        <v>Sebastian SULTANA</v>
      </c>
      <c r="L349" s="96" t="str">
        <v>200m</v>
      </c>
      <c r="M349" s="96">
        <v>44701</v>
      </c>
      <c r="N349" s="96" t="str">
        <f t="shared" si="20"/>
        <v>Sebastian SULTANA200m</v>
      </c>
      <c r="O349" s="2">
        <f t="shared" si="21"/>
        <v>984</v>
      </c>
      <c r="P349" s="81">
        <f t="shared" si="22"/>
        <v>182</v>
      </c>
      <c r="Q349" s="81">
        <f t="shared" si="23"/>
        <v>45</v>
      </c>
    </row>
    <row r="350" spans="1:17" x14ac:dyDescent="0.2">
      <c r="A350" t="s">
        <v>1174</v>
      </c>
      <c r="B350" t="s">
        <v>782</v>
      </c>
      <c r="C350" s="5" t="s">
        <v>36</v>
      </c>
      <c r="D350" s="5">
        <v>35644</v>
      </c>
      <c r="E350">
        <v>1007</v>
      </c>
      <c r="F350" s="2">
        <v>11</v>
      </c>
      <c r="G350" s="2" t="str">
        <f>B350&amp;C350</f>
        <v>Liam HARRISpole-vault</v>
      </c>
      <c r="H350" s="2">
        <f>E350</f>
        <v>1007</v>
      </c>
      <c r="I350" s="138" cm="1">
        <f t="array" ref="I350">MAX(IF($G$3:$G$4000=$G350,$H$3:$H$4000))</f>
        <v>1021</v>
      </c>
      <c r="J350" s="2" t="str">
        <v>AUS</v>
      </c>
      <c r="K350" t="str">
        <v>Nash LOWIS</v>
      </c>
      <c r="L350" s="96" t="str">
        <v>javelin-throw</v>
      </c>
      <c r="M350" s="96">
        <v>36470</v>
      </c>
      <c r="N350" s="96" t="str">
        <f t="shared" si="20"/>
        <v>Nash LOWISjavelin-throw</v>
      </c>
      <c r="O350" s="2">
        <f t="shared" si="21"/>
        <v>984</v>
      </c>
      <c r="P350" s="81">
        <f t="shared" si="22"/>
        <v>73</v>
      </c>
      <c r="Q350" s="81">
        <f t="shared" si="23"/>
        <v>9</v>
      </c>
    </row>
    <row r="351" spans="1:17" x14ac:dyDescent="0.2">
      <c r="A351" t="s">
        <v>1174</v>
      </c>
      <c r="B351" t="s">
        <v>785</v>
      </c>
      <c r="C351" s="5" t="s">
        <v>36</v>
      </c>
      <c r="D351" s="5">
        <v>31514</v>
      </c>
      <c r="E351">
        <v>1007</v>
      </c>
      <c r="F351" s="2">
        <v>11</v>
      </c>
      <c r="G351" s="2" t="str">
        <f>B351&amp;C351</f>
        <v>Joel POCKLINGTONpole-vault</v>
      </c>
      <c r="H351" s="2">
        <f>E351</f>
        <v>1007</v>
      </c>
      <c r="I351" s="138" cm="1">
        <f t="array" ref="I351">MAX(IF($G$3:$G$4000=$G351,$H$3:$H$4000))</f>
        <v>1021</v>
      </c>
      <c r="J351" s="2" t="str">
        <v>AUS</v>
      </c>
      <c r="K351" t="str">
        <v>Kieren TALL</v>
      </c>
      <c r="L351" s="96" t="str">
        <v>1500m</v>
      </c>
      <c r="M351" s="96">
        <v>36047</v>
      </c>
      <c r="N351" s="96" t="str">
        <f t="shared" si="20"/>
        <v>Kieren TALL1500m</v>
      </c>
      <c r="O351" s="2">
        <f t="shared" si="21"/>
        <v>983</v>
      </c>
      <c r="P351" s="81">
        <f t="shared" si="22"/>
        <v>168</v>
      </c>
      <c r="Q351" s="81">
        <f t="shared" si="23"/>
        <v>43</v>
      </c>
    </row>
    <row r="352" spans="1:17" x14ac:dyDescent="0.2">
      <c r="A352" t="s">
        <v>1174</v>
      </c>
      <c r="B352" t="s">
        <v>783</v>
      </c>
      <c r="C352" s="5" t="s">
        <v>36</v>
      </c>
      <c r="D352" s="5">
        <v>37757</v>
      </c>
      <c r="E352">
        <v>1007</v>
      </c>
      <c r="F352" s="2">
        <v>11</v>
      </c>
      <c r="G352" s="2" t="str">
        <f>B352&amp;C352</f>
        <v>Wilson CRAMpole-vault</v>
      </c>
      <c r="H352" s="2">
        <f>E352</f>
        <v>1007</v>
      </c>
      <c r="I352" s="138" cm="1">
        <f t="array" ref="I352">MAX(IF($G$3:$G$4000=$G352,$H$3:$H$4000))</f>
        <v>1023</v>
      </c>
      <c r="J352" s="2" t="str">
        <v>AUS</v>
      </c>
      <c r="K352" t="str">
        <v>Seth O'DONNELL</v>
      </c>
      <c r="L352" s="96" t="str">
        <v>5000m</v>
      </c>
      <c r="M352" s="96">
        <v>44581</v>
      </c>
      <c r="N352" s="96" t="str">
        <f t="shared" si="20"/>
        <v>Seth O'DONNELL5000m</v>
      </c>
      <c r="O352" s="2">
        <f t="shared" si="21"/>
        <v>983</v>
      </c>
      <c r="P352" s="81">
        <f t="shared" si="22"/>
        <v>153</v>
      </c>
      <c r="Q352" s="81">
        <f t="shared" si="23"/>
        <v>31</v>
      </c>
    </row>
    <row r="353" spans="1:17" x14ac:dyDescent="0.2">
      <c r="A353" t="s">
        <v>1174</v>
      </c>
      <c r="B353" t="s">
        <v>632</v>
      </c>
      <c r="C353" s="6" t="s">
        <v>27</v>
      </c>
      <c r="D353" s="6">
        <v>44581</v>
      </c>
      <c r="E353">
        <v>1007</v>
      </c>
      <c r="F353" s="2">
        <v>81</v>
      </c>
      <c r="G353" s="2" t="str">
        <f>B353&amp;C353</f>
        <v>DeGras AMEKATA800m</v>
      </c>
      <c r="H353" s="2">
        <f>E353</f>
        <v>1007</v>
      </c>
      <c r="I353" s="138" cm="1">
        <f t="array" ref="I353">MAX(IF($G$3:$G$4000=$G353,$H$3:$H$4000))</f>
        <v>1007</v>
      </c>
      <c r="J353" s="2" t="str">
        <v>AUS</v>
      </c>
      <c r="K353" t="str">
        <v>Sam HURWOOD</v>
      </c>
      <c r="L353" s="96" t="str">
        <v>400mh</v>
      </c>
      <c r="M353" s="96">
        <v>36957</v>
      </c>
      <c r="N353" s="96" t="str">
        <f t="shared" si="20"/>
        <v>Sam HURWOOD400mh</v>
      </c>
      <c r="O353" s="2">
        <f t="shared" si="21"/>
        <v>983</v>
      </c>
      <c r="P353" s="81">
        <f t="shared" si="22"/>
        <v>127</v>
      </c>
      <c r="Q353" s="81">
        <f t="shared" si="23"/>
        <v>11</v>
      </c>
    </row>
    <row r="354" spans="1:17" x14ac:dyDescent="0.2">
      <c r="A354" t="s">
        <v>1174</v>
      </c>
      <c r="B354" t="s">
        <v>784</v>
      </c>
      <c r="C354" s="6" t="s">
        <v>36</v>
      </c>
      <c r="D354" s="5">
        <v>37868</v>
      </c>
      <c r="E354">
        <v>1007</v>
      </c>
      <c r="F354" s="2">
        <v>11</v>
      </c>
      <c r="G354" s="2" t="str">
        <f>B354&amp;C354</f>
        <v>Liam GEORGILOPOULOSpole-vault</v>
      </c>
      <c r="H354" s="2">
        <f>E354</f>
        <v>1007</v>
      </c>
      <c r="I354" s="138" cm="1">
        <f t="array" ref="I354">MAX(IF($G$3:$G$4000=$G354,$H$3:$H$4000))</f>
        <v>1007</v>
      </c>
      <c r="J354" s="2" t="str">
        <v>AUS</v>
      </c>
      <c r="K354" t="str">
        <v>Joe BURGESS</v>
      </c>
      <c r="L354" s="96" t="str">
        <v>1500m</v>
      </c>
      <c r="M354" s="96">
        <v>35426</v>
      </c>
      <c r="N354" s="96" t="str">
        <f t="shared" si="20"/>
        <v>Joe BURGESS1500m</v>
      </c>
      <c r="O354" s="2">
        <f t="shared" si="21"/>
        <v>983</v>
      </c>
      <c r="P354" s="81">
        <f t="shared" si="22"/>
        <v>168</v>
      </c>
      <c r="Q354" s="81">
        <f t="shared" si="23"/>
        <v>43</v>
      </c>
    </row>
    <row r="355" spans="1:17" x14ac:dyDescent="0.2">
      <c r="A355" t="s">
        <v>1174</v>
      </c>
      <c r="B355" t="s">
        <v>781</v>
      </c>
      <c r="C355" s="5" t="s">
        <v>36</v>
      </c>
      <c r="D355" s="5">
        <v>35677</v>
      </c>
      <c r="E355">
        <v>1007</v>
      </c>
      <c r="F355" s="2">
        <v>11</v>
      </c>
      <c r="G355" s="2" t="str">
        <f>B355&amp;C355</f>
        <v>Triston VINCENTpole-vault</v>
      </c>
      <c r="H355" s="2">
        <f>E355</f>
        <v>1007</v>
      </c>
      <c r="I355" s="138" cm="1">
        <f t="array" ref="I355">MAX(IF($G$3:$G$4000=$G355,$H$3:$H$4000))</f>
        <v>1007</v>
      </c>
      <c r="J355" s="2" t="str">
        <v>AUS</v>
      </c>
      <c r="K355" t="str">
        <v>Jaxon HAYMAN</v>
      </c>
      <c r="L355" s="96" t="str">
        <v>200m</v>
      </c>
      <c r="M355" s="96">
        <v>35932</v>
      </c>
      <c r="N355" s="96" t="str">
        <f t="shared" si="20"/>
        <v>Jaxon HAYMAN200m</v>
      </c>
      <c r="O355" s="2">
        <f t="shared" si="21"/>
        <v>982</v>
      </c>
      <c r="P355" s="81">
        <f t="shared" si="22"/>
        <v>187</v>
      </c>
      <c r="Q355" s="81">
        <f t="shared" si="23"/>
        <v>48</v>
      </c>
    </row>
    <row r="356" spans="1:17" x14ac:dyDescent="0.2">
      <c r="A356" t="s">
        <v>1174</v>
      </c>
      <c r="B356" t="s">
        <v>568</v>
      </c>
      <c r="C356" s="5" t="s">
        <v>25</v>
      </c>
      <c r="D356" s="5">
        <v>37561</v>
      </c>
      <c r="E356">
        <v>1007</v>
      </c>
      <c r="F356" s="2">
        <v>71</v>
      </c>
      <c r="G356" s="2" t="str">
        <f>B356&amp;C356</f>
        <v>Nicholas DONALDSON200m</v>
      </c>
      <c r="H356" s="2">
        <f>E356</f>
        <v>1007</v>
      </c>
      <c r="I356" s="138" cm="1">
        <f t="array" ref="I356">MAX(IF($G$3:$G$4000=$G356,$H$3:$H$4000))</f>
        <v>1007</v>
      </c>
      <c r="J356" s="2" t="str">
        <v>AUS</v>
      </c>
      <c r="K356" t="str">
        <v>Mackenzie LIDDELOW</v>
      </c>
      <c r="L356" s="96" t="str">
        <v>long-jump</v>
      </c>
      <c r="M356" s="96">
        <v>35786</v>
      </c>
      <c r="N356" s="96" t="str">
        <f t="shared" si="20"/>
        <v>Mackenzie LIDDELOWlong-jump</v>
      </c>
      <c r="O356" s="2">
        <f t="shared" si="21"/>
        <v>982</v>
      </c>
      <c r="P356" s="81">
        <f t="shared" si="22"/>
        <v>123</v>
      </c>
      <c r="Q356" s="81">
        <f t="shared" si="23"/>
        <v>24</v>
      </c>
    </row>
    <row r="357" spans="1:17" x14ac:dyDescent="0.2">
      <c r="A357" t="s">
        <v>1174</v>
      </c>
      <c r="B357" t="s">
        <v>519</v>
      </c>
      <c r="C357" s="5" t="s">
        <v>36</v>
      </c>
      <c r="D357" s="5">
        <v>36598</v>
      </c>
      <c r="E357">
        <v>1007</v>
      </c>
      <c r="F357" s="2">
        <v>30</v>
      </c>
      <c r="G357" s="2" t="str">
        <f>B357&amp;C357</f>
        <v>Ashley MOLONEYpole-vault</v>
      </c>
      <c r="H357" s="2">
        <f>E357</f>
        <v>1007</v>
      </c>
      <c r="I357" s="138" cm="1">
        <f t="array" ref="I357">MAX(IF($G$3:$G$4000=$G357,$H$3:$H$4000))</f>
        <v>1007</v>
      </c>
      <c r="J357" s="2" t="str">
        <v>AUS</v>
      </c>
      <c r="K357" t="str">
        <v>Matt SMITH</v>
      </c>
      <c r="L357" s="96" t="str">
        <v>5000m</v>
      </c>
      <c r="M357" s="96">
        <v>35273</v>
      </c>
      <c r="N357" s="96" t="str">
        <f t="shared" si="20"/>
        <v>Matt SMITH5000m</v>
      </c>
      <c r="O357" s="2">
        <f t="shared" si="21"/>
        <v>982</v>
      </c>
      <c r="P357" s="81">
        <f t="shared" si="22"/>
        <v>154</v>
      </c>
      <c r="Q357" s="81">
        <f t="shared" si="23"/>
        <v>32</v>
      </c>
    </row>
    <row r="358" spans="1:17" x14ac:dyDescent="0.2">
      <c r="A358" t="s">
        <v>1174</v>
      </c>
      <c r="B358" t="s">
        <v>802</v>
      </c>
      <c r="C358" s="5" t="s">
        <v>42</v>
      </c>
      <c r="D358" s="5">
        <v>36445</v>
      </c>
      <c r="E358">
        <v>1006</v>
      </c>
      <c r="F358" s="2">
        <v>21</v>
      </c>
      <c r="G358" s="2" t="str">
        <f>B358&amp;C358</f>
        <v>James JOYCEYhammer-throw</v>
      </c>
      <c r="H358" s="2">
        <f>E358</f>
        <v>1006</v>
      </c>
      <c r="I358" s="138" cm="1">
        <f t="array" ref="I358">MAX(IF($G$3:$G$4000=$G358,$H$3:$H$4000))</f>
        <v>1006</v>
      </c>
      <c r="J358" s="2" t="str">
        <v>AUS</v>
      </c>
      <c r="K358" t="str">
        <v>Thomas HUNT</v>
      </c>
      <c r="L358" s="96" t="str">
        <v>400mh</v>
      </c>
      <c r="M358" s="96">
        <v>37167</v>
      </c>
      <c r="N358" s="96" t="str">
        <f t="shared" si="20"/>
        <v>Thomas HUNT400mh</v>
      </c>
      <c r="O358" s="2">
        <f t="shared" si="21"/>
        <v>982</v>
      </c>
      <c r="P358" s="81">
        <f t="shared" si="22"/>
        <v>128</v>
      </c>
      <c r="Q358" s="81">
        <f t="shared" si="23"/>
        <v>12</v>
      </c>
    </row>
    <row r="359" spans="1:17" x14ac:dyDescent="0.2">
      <c r="A359" t="s">
        <v>1174</v>
      </c>
      <c r="B359" t="s">
        <v>535</v>
      </c>
      <c r="C359" t="s">
        <v>2</v>
      </c>
      <c r="D359" s="5">
        <v>37235</v>
      </c>
      <c r="E359">
        <v>1005</v>
      </c>
      <c r="F359" s="2">
        <v>90</v>
      </c>
      <c r="G359" s="2" t="str">
        <f>B359&amp;C359</f>
        <v>Christopher GEORDAS100m</v>
      </c>
      <c r="H359" s="2">
        <f>E359</f>
        <v>1005</v>
      </c>
      <c r="I359" s="138" cm="1">
        <f t="array" ref="I359">MAX(IF($G$3:$G$4000=$G359,$H$3:$H$4000))</f>
        <v>1005</v>
      </c>
      <c r="J359" s="2" t="str">
        <v>AUS</v>
      </c>
      <c r="K359" t="str">
        <v>Ace HASLAM</v>
      </c>
      <c r="L359" s="96" t="str">
        <v>200m</v>
      </c>
      <c r="M359" s="96">
        <v>44640</v>
      </c>
      <c r="N359" s="96" t="str">
        <f t="shared" si="20"/>
        <v>Ace HASLAM200m</v>
      </c>
      <c r="O359" s="2">
        <f t="shared" si="21"/>
        <v>981</v>
      </c>
      <c r="P359" s="81">
        <f t="shared" si="22"/>
        <v>188</v>
      </c>
      <c r="Q359" s="81">
        <f t="shared" si="23"/>
        <v>49</v>
      </c>
    </row>
    <row r="360" spans="1:17" x14ac:dyDescent="0.2">
      <c r="A360" t="s">
        <v>1174</v>
      </c>
      <c r="B360" t="s">
        <v>899</v>
      </c>
      <c r="C360" s="5" t="s">
        <v>27</v>
      </c>
      <c r="D360" s="6">
        <v>1996</v>
      </c>
      <c r="E360">
        <v>1005</v>
      </c>
      <c r="F360" s="2">
        <v>84</v>
      </c>
      <c r="G360" s="2" t="str">
        <f>B360&amp;C360</f>
        <v>Corey FURMINGER800m</v>
      </c>
      <c r="H360" s="2">
        <f>E360</f>
        <v>1005</v>
      </c>
      <c r="I360" s="138" cm="1">
        <f t="array" ref="I360">MAX(IF($G$3:$G$4000=$G360,$H$3:$H$4000))</f>
        <v>1005</v>
      </c>
      <c r="J360" s="2" t="str">
        <v>AUS</v>
      </c>
      <c r="K360" t="str">
        <v>Griffin KELLY</v>
      </c>
      <c r="L360" s="96" t="str">
        <v>1500m</v>
      </c>
      <c r="M360" s="96">
        <v>0</v>
      </c>
      <c r="N360" s="96" t="str">
        <f t="shared" si="20"/>
        <v>Griffin KELLY1500m</v>
      </c>
      <c r="O360" s="2">
        <f t="shared" si="21"/>
        <v>980</v>
      </c>
      <c r="P360" s="81">
        <f t="shared" si="22"/>
        <v>172</v>
      </c>
      <c r="Q360" s="81">
        <f t="shared" si="23"/>
        <v>45</v>
      </c>
    </row>
    <row r="361" spans="1:17" x14ac:dyDescent="0.2">
      <c r="A361" t="s">
        <v>1174</v>
      </c>
      <c r="B361" t="s">
        <v>1059</v>
      </c>
      <c r="C361" s="5" t="s">
        <v>28</v>
      </c>
      <c r="D361" s="5">
        <v>38210</v>
      </c>
      <c r="E361">
        <v>1005</v>
      </c>
      <c r="F361" s="2">
        <v>51</v>
      </c>
      <c r="G361" s="2" t="str">
        <f>B361&amp;C361</f>
        <v>Bailey HABLER1500m</v>
      </c>
      <c r="H361" s="2">
        <f>E361</f>
        <v>1005</v>
      </c>
      <c r="I361" s="138" cm="1">
        <f t="array" ref="I361">MAX(IF($G$3:$G$4000=$G361,$H$3:$H$4000))</f>
        <v>1005</v>
      </c>
      <c r="J361" s="2" t="str">
        <v>AUS</v>
      </c>
      <c r="K361" t="str">
        <v>Archie NOAKES</v>
      </c>
      <c r="L361" s="96" t="str">
        <v>5000m</v>
      </c>
      <c r="M361" s="96">
        <v>38330</v>
      </c>
      <c r="N361" s="96" t="str">
        <f t="shared" si="20"/>
        <v>Archie NOAKES5000m</v>
      </c>
      <c r="O361" s="2">
        <f t="shared" si="21"/>
        <v>980</v>
      </c>
      <c r="P361" s="81">
        <f t="shared" si="22"/>
        <v>156</v>
      </c>
      <c r="Q361" s="81">
        <f t="shared" si="23"/>
        <v>33</v>
      </c>
    </row>
    <row r="362" spans="1:17" x14ac:dyDescent="0.2">
      <c r="A362" t="s">
        <v>1174</v>
      </c>
      <c r="B362" t="s">
        <v>738</v>
      </c>
      <c r="C362" s="5" t="s">
        <v>25</v>
      </c>
      <c r="D362" s="5">
        <v>35479</v>
      </c>
      <c r="E362">
        <v>1005</v>
      </c>
      <c r="F362" s="2">
        <v>72</v>
      </c>
      <c r="G362" s="2" t="str">
        <f>B362&amp;C362</f>
        <v>Jalen RUCKER200m</v>
      </c>
      <c r="H362" s="2">
        <f>E362</f>
        <v>1005</v>
      </c>
      <c r="I362" s="138" cm="1">
        <f t="array" ref="I362">MAX(IF($G$3:$G$4000=$G362,$H$3:$H$4000))</f>
        <v>1005</v>
      </c>
      <c r="J362" s="2" t="str">
        <v>AUS</v>
      </c>
      <c r="K362" t="str">
        <v>Tristan CAMILLERI</v>
      </c>
      <c r="L362" s="96" t="str">
        <v>20km-race-walking</v>
      </c>
      <c r="M362" s="96">
        <v>36936</v>
      </c>
      <c r="N362" s="96" t="str">
        <f t="shared" si="20"/>
        <v>Tristan CAMILLERI20km-race-walking</v>
      </c>
      <c r="O362" s="2">
        <f t="shared" si="21"/>
        <v>980</v>
      </c>
      <c r="P362" s="81">
        <f t="shared" si="22"/>
        <v>26</v>
      </c>
      <c r="Q362" s="81">
        <f t="shared" si="23"/>
        <v>10</v>
      </c>
    </row>
    <row r="363" spans="1:17" x14ac:dyDescent="0.2">
      <c r="A363" t="s">
        <v>1174</v>
      </c>
      <c r="B363" t="s">
        <v>800</v>
      </c>
      <c r="C363" s="5" t="s">
        <v>42</v>
      </c>
      <c r="D363" s="5">
        <v>35228</v>
      </c>
      <c r="E363">
        <v>1005</v>
      </c>
      <c r="F363" s="2">
        <v>22</v>
      </c>
      <c r="G363" s="2" t="str">
        <f>B363&amp;C363</f>
        <v>Costa KOUSPARIShammer-throw</v>
      </c>
      <c r="H363" s="2">
        <f>E363</f>
        <v>1005</v>
      </c>
      <c r="I363" s="138" cm="1">
        <f t="array" ref="I363">MAX(IF($G$3:$G$4000=$G363,$H$3:$H$4000))</f>
        <v>1005</v>
      </c>
      <c r="J363" s="2" t="str">
        <v>AUS</v>
      </c>
      <c r="K363" t="str">
        <v>Jordan KILDARE</v>
      </c>
      <c r="L363" s="96" t="str">
        <v>pole-vault</v>
      </c>
      <c r="M363" s="96">
        <v>36085</v>
      </c>
      <c r="N363" s="96" t="str">
        <f t="shared" si="20"/>
        <v>Jordan KILDAREpole-vault</v>
      </c>
      <c r="O363" s="2">
        <f t="shared" si="21"/>
        <v>980</v>
      </c>
      <c r="P363" s="81">
        <f t="shared" si="22"/>
        <v>49</v>
      </c>
      <c r="Q363" s="81">
        <f t="shared" si="23"/>
        <v>13</v>
      </c>
    </row>
    <row r="364" spans="1:17" x14ac:dyDescent="0.2">
      <c r="A364" t="s">
        <v>1174</v>
      </c>
      <c r="B364" t="s">
        <v>1053</v>
      </c>
      <c r="C364" s="5" t="s">
        <v>25</v>
      </c>
      <c r="D364" s="5">
        <v>36656</v>
      </c>
      <c r="E364">
        <v>1004</v>
      </c>
      <c r="F364" s="2">
        <v>73</v>
      </c>
      <c r="G364" s="2" t="str">
        <f>B364&amp;C364</f>
        <v>Jamee SMITH200m</v>
      </c>
      <c r="H364" s="2">
        <f>E364</f>
        <v>1004</v>
      </c>
      <c r="I364" s="138" cm="1">
        <f t="array" ref="I364">MAX(IF($G$3:$G$4000=$G364,$H$3:$H$4000))</f>
        <v>1004</v>
      </c>
      <c r="J364" s="2" t="str">
        <v>AUS</v>
      </c>
      <c r="K364" t="str">
        <v>Archie NOAKES</v>
      </c>
      <c r="L364" s="96" t="str">
        <v>1500m</v>
      </c>
      <c r="M364" s="96">
        <v>38330</v>
      </c>
      <c r="N364" s="96" t="str">
        <f t="shared" si="20"/>
        <v>Archie NOAKES1500m</v>
      </c>
      <c r="O364" s="2">
        <f t="shared" si="21"/>
        <v>979</v>
      </c>
      <c r="P364" s="81">
        <f t="shared" si="22"/>
        <v>173</v>
      </c>
      <c r="Q364" s="81">
        <f t="shared" si="23"/>
        <v>46</v>
      </c>
    </row>
    <row r="365" spans="1:17" x14ac:dyDescent="0.2">
      <c r="A365" t="s">
        <v>1174</v>
      </c>
      <c r="B365" t="s">
        <v>633</v>
      </c>
      <c r="C365" s="5" t="s">
        <v>27</v>
      </c>
      <c r="D365" s="6">
        <v>36109</v>
      </c>
      <c r="E365">
        <v>1004</v>
      </c>
      <c r="F365" s="2">
        <v>86</v>
      </c>
      <c r="G365" s="2" t="str">
        <f>B365&amp;C365</f>
        <v>Cameron MUSGROVE800m</v>
      </c>
      <c r="H365" s="2">
        <f>E365</f>
        <v>1004</v>
      </c>
      <c r="I365" s="138" cm="1">
        <f t="array" ref="I365">MAX(IF($G$3:$G$4000=$G365,$H$3:$H$4000))</f>
        <v>1004</v>
      </c>
      <c r="J365" s="2" t="str">
        <v>AUS</v>
      </c>
      <c r="K365" t="str">
        <v>Brandon FORD</v>
      </c>
      <c r="L365" s="96" t="str">
        <v>1500m</v>
      </c>
      <c r="M365" s="96">
        <v>44640</v>
      </c>
      <c r="N365" s="96" t="str">
        <f t="shared" si="20"/>
        <v>Brandon FORD1500m</v>
      </c>
      <c r="O365" s="2">
        <f t="shared" si="21"/>
        <v>979</v>
      </c>
      <c r="P365" s="81">
        <f t="shared" si="22"/>
        <v>173</v>
      </c>
      <c r="Q365" s="81">
        <f t="shared" si="23"/>
        <v>46</v>
      </c>
    </row>
    <row r="366" spans="1:17" x14ac:dyDescent="0.2">
      <c r="A366" t="s">
        <v>1174</v>
      </c>
      <c r="B366" t="s">
        <v>1060</v>
      </c>
      <c r="C366" s="5" t="s">
        <v>28</v>
      </c>
      <c r="D366" s="5"/>
      <c r="E366">
        <v>1004</v>
      </c>
      <c r="F366" s="2">
        <v>53</v>
      </c>
      <c r="G366" s="2" t="str">
        <f>B366&amp;C366</f>
        <v>Ciaran RUSHTON1500m</v>
      </c>
      <c r="H366" s="2">
        <f>E366</f>
        <v>1004</v>
      </c>
      <c r="I366" s="138" cm="1">
        <f t="array" ref="I366">MAX(IF($G$3:$G$4000=$G366,$H$3:$H$4000))</f>
        <v>1004</v>
      </c>
      <c r="J366" s="2" t="str">
        <v>AUS</v>
      </c>
      <c r="K366" t="str">
        <v>Charles SPROTT</v>
      </c>
      <c r="L366" s="96" t="str">
        <v>5000m</v>
      </c>
      <c r="M366" s="96">
        <v>44640</v>
      </c>
      <c r="N366" s="96" t="str">
        <f t="shared" si="20"/>
        <v>Charles SPROTT5000m</v>
      </c>
      <c r="O366" s="2">
        <f t="shared" si="21"/>
        <v>979</v>
      </c>
      <c r="P366" s="81">
        <f t="shared" si="22"/>
        <v>159</v>
      </c>
      <c r="Q366" s="81">
        <f t="shared" si="23"/>
        <v>34</v>
      </c>
    </row>
    <row r="367" spans="1:17" x14ac:dyDescent="0.2">
      <c r="A367" t="s">
        <v>1174</v>
      </c>
      <c r="B367" t="s">
        <v>904</v>
      </c>
      <c r="C367" s="5" t="s">
        <v>28</v>
      </c>
      <c r="D367" s="5"/>
      <c r="E367">
        <v>1004</v>
      </c>
      <c r="F367" s="2">
        <v>54</v>
      </c>
      <c r="G367" s="2" t="str">
        <f>B367&amp;C367</f>
        <v>Tom DAVIES1500m</v>
      </c>
      <c r="H367" s="2">
        <f>E367</f>
        <v>1004</v>
      </c>
      <c r="I367" s="138" cm="1">
        <f t="array" ref="I367">MAX(IF($G$3:$G$4000=$G367,$H$3:$H$4000))</f>
        <v>1004</v>
      </c>
      <c r="J367" s="2" t="str">
        <v>AUS</v>
      </c>
      <c r="K367" t="str">
        <v>Zak PATTERSON</v>
      </c>
      <c r="L367" s="96" t="str">
        <v>1500m</v>
      </c>
      <c r="M367" s="96">
        <v>34848</v>
      </c>
      <c r="N367" s="96" t="str">
        <f t="shared" si="20"/>
        <v>Zak PATTERSON1500m</v>
      </c>
      <c r="O367" s="2">
        <f t="shared" si="21"/>
        <v>979</v>
      </c>
      <c r="P367" s="81">
        <f t="shared" si="22"/>
        <v>173</v>
      </c>
      <c r="Q367" s="81">
        <f t="shared" si="23"/>
        <v>46</v>
      </c>
    </row>
    <row r="368" spans="1:17" x14ac:dyDescent="0.2">
      <c r="A368" t="s">
        <v>1174</v>
      </c>
      <c r="B368" t="s">
        <v>1082</v>
      </c>
      <c r="C368" t="s">
        <v>37</v>
      </c>
      <c r="D368" s="5">
        <v>36636</v>
      </c>
      <c r="E368">
        <v>1004</v>
      </c>
      <c r="F368" s="2">
        <v>40</v>
      </c>
      <c r="G368" s="2" t="str">
        <f>B368&amp;C368</f>
        <v>Tristan SCHEIRSlong-jump</v>
      </c>
      <c r="H368" s="2">
        <f>E368</f>
        <v>1004</v>
      </c>
      <c r="I368" s="138" cm="1">
        <f t="array" ref="I368">MAX(IF($G$3:$G$4000=$G368,$H$3:$H$4000))</f>
        <v>1004</v>
      </c>
      <c r="J368" s="2" t="str">
        <v>AUS</v>
      </c>
      <c r="K368" t="str">
        <v>Thomas PITTS</v>
      </c>
      <c r="L368" s="96" t="str">
        <v>long-jump</v>
      </c>
      <c r="M368" s="96">
        <v>36798</v>
      </c>
      <c r="N368" s="96" t="str">
        <f t="shared" si="20"/>
        <v>Thomas PITTSlong-jump</v>
      </c>
      <c r="O368" s="2">
        <f t="shared" si="21"/>
        <v>978</v>
      </c>
      <c r="P368" s="81">
        <f t="shared" si="22"/>
        <v>125</v>
      </c>
      <c r="Q368" s="81">
        <f t="shared" si="23"/>
        <v>25</v>
      </c>
    </row>
    <row r="369" spans="1:17" x14ac:dyDescent="0.2">
      <c r="A369" t="s">
        <v>1174</v>
      </c>
      <c r="B369" t="s">
        <v>1062</v>
      </c>
      <c r="C369" s="5" t="s">
        <v>34</v>
      </c>
      <c r="D369" s="5">
        <v>38330</v>
      </c>
      <c r="E369">
        <v>1004</v>
      </c>
      <c r="F369" s="2">
        <v>25</v>
      </c>
      <c r="G369" s="2" t="str">
        <f>B369&amp;C369</f>
        <v>Archie NOAKES3000msc</v>
      </c>
      <c r="H369" s="2">
        <f>E369</f>
        <v>1004</v>
      </c>
      <c r="I369" s="138" cm="1">
        <f t="array" ref="I369">MAX(IF($G$3:$G$4000=$G369,$H$3:$H$4000))</f>
        <v>1004</v>
      </c>
      <c r="J369" s="2" t="str">
        <v>AUS</v>
      </c>
      <c r="K369" t="str">
        <v>Patrick KROPP</v>
      </c>
      <c r="L369" s="96" t="str">
        <v>long-jump</v>
      </c>
      <c r="M369" s="96">
        <v>36888</v>
      </c>
      <c r="N369" s="96" t="str">
        <f t="shared" si="20"/>
        <v>Patrick KROPPlong-jump</v>
      </c>
      <c r="O369" s="2">
        <f t="shared" si="21"/>
        <v>978</v>
      </c>
      <c r="P369" s="81">
        <f t="shared" si="22"/>
        <v>125</v>
      </c>
      <c r="Q369" s="81">
        <f t="shared" si="23"/>
        <v>25</v>
      </c>
    </row>
    <row r="370" spans="1:17" x14ac:dyDescent="0.2">
      <c r="A370" t="s">
        <v>1174</v>
      </c>
      <c r="B370" t="s">
        <v>795</v>
      </c>
      <c r="C370" s="5" t="s">
        <v>39</v>
      </c>
      <c r="D370" s="5">
        <v>36266</v>
      </c>
      <c r="E370">
        <v>1003</v>
      </c>
      <c r="F370" s="2">
        <v>14</v>
      </c>
      <c r="G370" s="2" t="str">
        <f>B370&amp;C370</f>
        <v>Aiden HARVEYshot-put</v>
      </c>
      <c r="H370" s="2">
        <f>E370</f>
        <v>1003</v>
      </c>
      <c r="I370" s="138" cm="1">
        <f t="array" ref="I370">MAX(IF($G$3:$G$4000=$G370,$H$3:$H$4000))</f>
        <v>1023</v>
      </c>
      <c r="J370" s="2" t="str">
        <v>AUS</v>
      </c>
      <c r="K370" t="str">
        <v>Ben CHAMBERLAIN</v>
      </c>
      <c r="L370" s="96" t="str">
        <v>5000m</v>
      </c>
      <c r="M370" s="96">
        <v>35891</v>
      </c>
      <c r="N370" s="96" t="str">
        <f t="shared" si="20"/>
        <v>Ben CHAMBERLAIN5000m</v>
      </c>
      <c r="O370" s="2">
        <f t="shared" si="21"/>
        <v>978</v>
      </c>
      <c r="P370" s="81">
        <f t="shared" si="22"/>
        <v>161</v>
      </c>
      <c r="Q370" s="81">
        <f t="shared" si="23"/>
        <v>35</v>
      </c>
    </row>
    <row r="371" spans="1:17" x14ac:dyDescent="0.2">
      <c r="A371" t="s">
        <v>1174</v>
      </c>
      <c r="B371" t="s">
        <v>662</v>
      </c>
      <c r="C371" s="5" t="s">
        <v>27</v>
      </c>
      <c r="D371" s="6">
        <v>37120</v>
      </c>
      <c r="E371">
        <v>1003</v>
      </c>
      <c r="F371" s="2">
        <v>88</v>
      </c>
      <c r="G371" s="2" t="str">
        <f>B371&amp;C371</f>
        <v>Matthew HUSSEY800m</v>
      </c>
      <c r="H371" s="2">
        <f>E371</f>
        <v>1003</v>
      </c>
      <c r="I371" s="138" cm="1">
        <f t="array" ref="I371">MAX(IF($G$3:$G$4000=$G371,$H$3:$H$4000))</f>
        <v>1003</v>
      </c>
      <c r="J371" s="2" t="str">
        <v>AUS</v>
      </c>
      <c r="K371" t="str">
        <v>Christopher DALE</v>
      </c>
      <c r="L371" s="96" t="str">
        <v>3000msc</v>
      </c>
      <c r="M371" s="96">
        <v>33601</v>
      </c>
      <c r="N371" s="96" t="str">
        <f t="shared" si="20"/>
        <v>Christopher DALE3000msc</v>
      </c>
      <c r="O371" s="2">
        <f t="shared" si="21"/>
        <v>978</v>
      </c>
      <c r="P371" s="81">
        <f t="shared" si="22"/>
        <v>113</v>
      </c>
      <c r="Q371" s="81">
        <f t="shared" si="23"/>
        <v>13</v>
      </c>
    </row>
    <row r="372" spans="1:17" x14ac:dyDescent="0.2">
      <c r="A372" t="s">
        <v>1174</v>
      </c>
      <c r="B372" t="s">
        <v>678</v>
      </c>
      <c r="C372" s="5" t="s">
        <v>30</v>
      </c>
      <c r="D372" s="5">
        <v>34818</v>
      </c>
      <c r="E372">
        <v>1003</v>
      </c>
      <c r="F372" s="2">
        <v>39</v>
      </c>
      <c r="G372" s="2" t="str">
        <f>B372&amp;C372</f>
        <v>Matthew CLARKE10000m</v>
      </c>
      <c r="H372" s="2">
        <f>E372</f>
        <v>1003</v>
      </c>
      <c r="I372" s="138" cm="1">
        <f t="array" ref="I372">MAX(IF($G$3:$G$4000=$G372,$H$3:$H$4000))</f>
        <v>1003</v>
      </c>
      <c r="J372" s="2" t="str">
        <v>AUS</v>
      </c>
      <c r="K372" t="str">
        <v>Luke SHAW</v>
      </c>
      <c r="L372" s="96" t="str">
        <v>1500m</v>
      </c>
      <c r="M372" s="96">
        <v>37232</v>
      </c>
      <c r="N372" s="96" t="str">
        <f t="shared" si="20"/>
        <v>Luke SHAW1500m</v>
      </c>
      <c r="O372" s="2">
        <f t="shared" si="21"/>
        <v>977</v>
      </c>
      <c r="P372" s="81">
        <f t="shared" si="22"/>
        <v>176</v>
      </c>
      <c r="Q372" s="81">
        <f t="shared" si="23"/>
        <v>49</v>
      </c>
    </row>
    <row r="373" spans="1:17" x14ac:dyDescent="0.2">
      <c r="A373" t="s">
        <v>1174</v>
      </c>
      <c r="B373" s="5" t="s">
        <v>905</v>
      </c>
      <c r="C373" s="5" t="s">
        <v>27</v>
      </c>
      <c r="D373" s="5">
        <v>44732</v>
      </c>
      <c r="E373">
        <v>1003</v>
      </c>
      <c r="F373" s="2">
        <v>88</v>
      </c>
      <c r="G373" s="2" t="str">
        <f>B373&amp;C373</f>
        <v>Cameron MYERS800m</v>
      </c>
      <c r="H373" s="2">
        <f>E373</f>
        <v>1003</v>
      </c>
      <c r="I373" s="138" cm="1">
        <f t="array" ref="I373">MAX(IF($G$3:$G$4000=$G373,$H$3:$H$4000))</f>
        <v>1003</v>
      </c>
      <c r="J373" s="2" t="str">
        <v>AUS</v>
      </c>
      <c r="K373" t="str">
        <v>Benan OZTORUN</v>
      </c>
      <c r="L373" s="96" t="str">
        <v>long-jump</v>
      </c>
      <c r="M373" s="96">
        <v>36116</v>
      </c>
      <c r="N373" s="96" t="str">
        <f t="shared" si="20"/>
        <v>Benan OZTORUNlong-jump</v>
      </c>
      <c r="O373" s="2">
        <f t="shared" si="21"/>
        <v>977</v>
      </c>
      <c r="P373" s="81">
        <f t="shared" si="22"/>
        <v>128</v>
      </c>
      <c r="Q373" s="81">
        <f t="shared" si="23"/>
        <v>27</v>
      </c>
    </row>
    <row r="374" spans="1:17" x14ac:dyDescent="0.2">
      <c r="A374" t="s">
        <v>1174</v>
      </c>
      <c r="B374" t="s">
        <v>823</v>
      </c>
      <c r="C374" s="5" t="s">
        <v>81</v>
      </c>
      <c r="D374" s="5">
        <v>2000</v>
      </c>
      <c r="E374">
        <v>1003</v>
      </c>
      <c r="F374" s="2">
        <v>9</v>
      </c>
      <c r="G374" s="2" t="str">
        <f>B374&amp;C374</f>
        <v>Tim FRASER20km-race-walking</v>
      </c>
      <c r="H374" s="2">
        <f>E374</f>
        <v>1003</v>
      </c>
      <c r="I374" s="138" cm="1">
        <f t="array" ref="I374">MAX(IF($G$3:$G$4000=$G374,$H$3:$H$4000))</f>
        <v>1003</v>
      </c>
      <c r="J374" s="2" t="str">
        <v>AUS</v>
      </c>
      <c r="K374" t="str">
        <v>Hamish HART</v>
      </c>
      <c r="L374" s="96" t="str">
        <v>1500m</v>
      </c>
      <c r="M374" s="96">
        <v>44671</v>
      </c>
      <c r="N374" s="96" t="str">
        <f t="shared" si="20"/>
        <v>Hamish HART1500m</v>
      </c>
      <c r="O374" s="2">
        <f t="shared" si="21"/>
        <v>976</v>
      </c>
      <c r="P374" s="81">
        <f t="shared" si="22"/>
        <v>179</v>
      </c>
      <c r="Q374" s="81">
        <f t="shared" si="23"/>
        <v>50</v>
      </c>
    </row>
    <row r="375" spans="1:17" x14ac:dyDescent="0.2">
      <c r="A375" t="s">
        <v>1174</v>
      </c>
      <c r="B375" t="s">
        <v>893</v>
      </c>
      <c r="C375" s="5" t="s">
        <v>2</v>
      </c>
      <c r="D375" s="5">
        <v>35706</v>
      </c>
      <c r="E375">
        <v>1002</v>
      </c>
      <c r="F375" s="2">
        <v>96</v>
      </c>
      <c r="G375" s="2" t="str">
        <f>B375&amp;C375</f>
        <v>Liam MOSS100m</v>
      </c>
      <c r="H375" s="2">
        <f>E375</f>
        <v>1002</v>
      </c>
      <c r="I375" s="138" cm="1">
        <f t="array" ref="I375">MAX(IF($G$3:$G$4000=$G375,$H$3:$H$4000))</f>
        <v>1002</v>
      </c>
      <c r="J375" s="2" t="str">
        <v>AUS</v>
      </c>
      <c r="K375" t="str">
        <v>Ryan HATCH</v>
      </c>
      <c r="L375" s="96" t="str">
        <v>long-jump</v>
      </c>
      <c r="M375" s="96">
        <v>36544</v>
      </c>
      <c r="N375" s="96" t="str">
        <f t="shared" si="20"/>
        <v>Ryan HATCHlong-jump</v>
      </c>
      <c r="O375" s="2">
        <f t="shared" si="21"/>
        <v>976</v>
      </c>
      <c r="P375" s="81">
        <f t="shared" si="22"/>
        <v>129</v>
      </c>
      <c r="Q375" s="81">
        <f t="shared" si="23"/>
        <v>28</v>
      </c>
    </row>
    <row r="376" spans="1:17" x14ac:dyDescent="0.2">
      <c r="A376" t="s">
        <v>1174</v>
      </c>
      <c r="B376" t="s">
        <v>747</v>
      </c>
      <c r="C376" t="s">
        <v>38</v>
      </c>
      <c r="D376" s="5">
        <v>37777</v>
      </c>
      <c r="E376">
        <v>1002</v>
      </c>
      <c r="F376" s="2">
        <v>16</v>
      </c>
      <c r="G376" s="2" t="str">
        <f>B376&amp;C376</f>
        <v>Aiden HINSONtriple-jump</v>
      </c>
      <c r="H376" s="2">
        <f>E376</f>
        <v>1002</v>
      </c>
      <c r="I376" s="138" cm="1">
        <f t="array" ref="I376">MAX(IF($G$3:$G$4000=$G376,$H$3:$H$4000))</f>
        <v>1044</v>
      </c>
      <c r="J376" s="2" t="str">
        <v>AUS</v>
      </c>
      <c r="K376" t="str">
        <v>Thomas DIAMOND</v>
      </c>
      <c r="L376" s="96" t="str">
        <v>1500m</v>
      </c>
      <c r="M376" s="96">
        <v>44671</v>
      </c>
      <c r="N376" s="96" t="str">
        <f t="shared" si="20"/>
        <v>Thomas DIAMOND1500m</v>
      </c>
      <c r="O376" s="2">
        <f t="shared" si="21"/>
        <v>974</v>
      </c>
      <c r="P376" s="81">
        <f t="shared" si="22"/>
        <v>182</v>
      </c>
      <c r="Q376" s="81">
        <f t="shared" si="23"/>
        <v>51</v>
      </c>
    </row>
    <row r="377" spans="1:17" x14ac:dyDescent="0.2">
      <c r="A377" t="s">
        <v>1174</v>
      </c>
      <c r="B377" t="s">
        <v>770</v>
      </c>
      <c r="C377" s="5" t="s">
        <v>35</v>
      </c>
      <c r="D377" s="5">
        <v>36930</v>
      </c>
      <c r="E377">
        <v>1002</v>
      </c>
      <c r="F377" s="2">
        <v>13</v>
      </c>
      <c r="G377" s="2" t="str">
        <f>B377&amp;C377</f>
        <v>Angus CLARKhigh-jump</v>
      </c>
      <c r="H377" s="2">
        <f>E377</f>
        <v>1002</v>
      </c>
      <c r="I377" s="138" cm="1">
        <f t="array" ref="I377">MAX(IF($G$3:$G$4000=$G377,$H$3:$H$4000))</f>
        <v>1019</v>
      </c>
      <c r="J377" s="2" t="str">
        <v>AUS</v>
      </c>
      <c r="K377" t="str">
        <v>Daniel GREEN</v>
      </c>
      <c r="L377" s="96" t="str">
        <v>shot-put</v>
      </c>
      <c r="M377" s="96">
        <v>35403</v>
      </c>
      <c r="N377" s="96" t="str">
        <f t="shared" si="20"/>
        <v>Daniel GREENshot-put</v>
      </c>
      <c r="O377" s="2">
        <f t="shared" si="21"/>
        <v>971</v>
      </c>
      <c r="P377" s="81">
        <f t="shared" si="22"/>
        <v>48</v>
      </c>
      <c r="Q377" s="81">
        <f t="shared" si="23"/>
        <v>4</v>
      </c>
    </row>
    <row r="378" spans="1:17" x14ac:dyDescent="0.2">
      <c r="A378" t="s">
        <v>1174</v>
      </c>
      <c r="B378" t="s">
        <v>527</v>
      </c>
      <c r="C378" t="s">
        <v>25</v>
      </c>
      <c r="D378" s="6">
        <v>44640</v>
      </c>
      <c r="E378">
        <v>1002</v>
      </c>
      <c r="F378" s="2">
        <v>74</v>
      </c>
      <c r="G378" s="2" t="str">
        <f>B378&amp;C378</f>
        <v>Lachlan KENNEDY200m</v>
      </c>
      <c r="H378" s="2">
        <f>E378</f>
        <v>1002</v>
      </c>
      <c r="I378" s="138" cm="1">
        <f t="array" ref="I378">MAX(IF($G$3:$G$4000=$G378,$H$3:$H$4000))</f>
        <v>1002</v>
      </c>
      <c r="J378" s="2" t="str">
        <v>AUS</v>
      </c>
      <c r="K378" t="str">
        <v>Martin CLARK</v>
      </c>
      <c r="L378" s="96" t="str">
        <v>decathlon</v>
      </c>
      <c r="M378" s="96">
        <v>33932</v>
      </c>
      <c r="N378" s="96" t="str">
        <f t="shared" si="20"/>
        <v>Martin CLARKdecathlon</v>
      </c>
      <c r="O378" s="2">
        <f t="shared" si="21"/>
        <v>970</v>
      </c>
      <c r="P378" s="81">
        <f t="shared" si="22"/>
        <v>35</v>
      </c>
      <c r="Q378" s="81">
        <f t="shared" si="23"/>
        <v>9</v>
      </c>
    </row>
    <row r="379" spans="1:17" x14ac:dyDescent="0.2">
      <c r="A379" t="s">
        <v>1174</v>
      </c>
      <c r="B379" t="s">
        <v>781</v>
      </c>
      <c r="C379" s="5" t="s">
        <v>36</v>
      </c>
      <c r="D379" s="5">
        <v>35677</v>
      </c>
      <c r="E379">
        <v>1002</v>
      </c>
      <c r="F379" s="2">
        <v>34</v>
      </c>
      <c r="G379" s="2" t="str">
        <f>B379&amp;C379</f>
        <v>Triston VINCENTpole-vault</v>
      </c>
      <c r="H379" s="2">
        <f>E379</f>
        <v>1002</v>
      </c>
      <c r="I379" s="138" cm="1">
        <f t="array" ref="I379">MAX(IF($G$3:$G$4000=$G379,$H$3:$H$4000))</f>
        <v>1007</v>
      </c>
      <c r="J379" s="2" t="str">
        <v>AUS</v>
      </c>
      <c r="K379" t="str">
        <v>Nicholas VAN GELDER</v>
      </c>
      <c r="L379" s="96" t="str">
        <v>long-jump</v>
      </c>
      <c r="M379" s="96">
        <v>34731</v>
      </c>
      <c r="N379" s="96" t="str">
        <f t="shared" si="20"/>
        <v>Nicholas VAN GELDERlong-jump</v>
      </c>
      <c r="O379" s="2">
        <f t="shared" si="21"/>
        <v>969</v>
      </c>
      <c r="P379" s="81">
        <f t="shared" si="22"/>
        <v>132</v>
      </c>
      <c r="Q379" s="81">
        <f t="shared" si="23"/>
        <v>29</v>
      </c>
    </row>
    <row r="380" spans="1:17" x14ac:dyDescent="0.2">
      <c r="A380" t="s">
        <v>1174</v>
      </c>
      <c r="B380" t="s">
        <v>774</v>
      </c>
      <c r="C380" s="5" t="s">
        <v>35</v>
      </c>
      <c r="D380" s="5">
        <v>38035</v>
      </c>
      <c r="E380">
        <v>1002</v>
      </c>
      <c r="F380" s="2">
        <v>13</v>
      </c>
      <c r="G380" s="2" t="str">
        <f>B380&amp;C380</f>
        <v>Darcy HOLMEShigh-jump</v>
      </c>
      <c r="H380" s="2">
        <f>E380</f>
        <v>1002</v>
      </c>
      <c r="I380" s="138" cm="1">
        <f t="array" ref="I380">MAX(IF($G$3:$G$4000=$G380,$H$3:$H$4000))</f>
        <v>1002</v>
      </c>
      <c r="J380" s="2" t="str">
        <v>AUS</v>
      </c>
      <c r="K380" t="str">
        <v>Jacob HRISTIANOPOULOS</v>
      </c>
      <c r="L380" s="96" t="str">
        <v>long-jump</v>
      </c>
      <c r="M380" s="96">
        <v>44640</v>
      </c>
      <c r="N380" s="96" t="str">
        <f t="shared" si="20"/>
        <v>Jacob HRISTIANOPOULOSlong-jump</v>
      </c>
      <c r="O380" s="2">
        <f t="shared" si="21"/>
        <v>969</v>
      </c>
      <c r="P380" s="81">
        <f t="shared" si="22"/>
        <v>132</v>
      </c>
      <c r="Q380" s="81">
        <f t="shared" si="23"/>
        <v>29</v>
      </c>
    </row>
    <row r="381" spans="1:17" x14ac:dyDescent="0.2">
      <c r="A381" t="s">
        <v>1174</v>
      </c>
      <c r="B381" t="s">
        <v>775</v>
      </c>
      <c r="C381" s="5" t="s">
        <v>35</v>
      </c>
      <c r="D381" s="5">
        <v>38388</v>
      </c>
      <c r="E381">
        <v>1002</v>
      </c>
      <c r="F381" s="2">
        <v>13</v>
      </c>
      <c r="G381" s="2" t="str">
        <f>B381&amp;C381</f>
        <v>Lachlan O'KEEFEhigh-jump</v>
      </c>
      <c r="H381" s="2">
        <f>E381</f>
        <v>1002</v>
      </c>
      <c r="I381" s="138" cm="1">
        <f t="array" ref="I381">MAX(IF($G$3:$G$4000=$G381,$H$3:$H$4000))</f>
        <v>1002</v>
      </c>
      <c r="J381" s="2" t="str">
        <v>AUS</v>
      </c>
      <c r="K381" t="str">
        <v>Joseph RYAN</v>
      </c>
      <c r="L381" s="96" t="str">
        <v>1500m</v>
      </c>
      <c r="M381" s="96">
        <v>34728</v>
      </c>
      <c r="N381" s="96" t="str">
        <f t="shared" si="20"/>
        <v>Joseph RYAN1500m</v>
      </c>
      <c r="O381" s="2">
        <f t="shared" si="21"/>
        <v>968</v>
      </c>
      <c r="P381" s="81">
        <f t="shared" si="22"/>
        <v>188</v>
      </c>
      <c r="Q381" s="81">
        <f t="shared" si="23"/>
        <v>52</v>
      </c>
    </row>
    <row r="382" spans="1:17" x14ac:dyDescent="0.2">
      <c r="A382" t="s">
        <v>1174</v>
      </c>
      <c r="B382" s="5" t="s">
        <v>772</v>
      </c>
      <c r="C382" s="5" t="s">
        <v>35</v>
      </c>
      <c r="D382" s="5">
        <v>36840</v>
      </c>
      <c r="E382">
        <v>1002</v>
      </c>
      <c r="F382" s="2">
        <v>79</v>
      </c>
      <c r="G382" s="2" t="str">
        <f>B382&amp;C382</f>
        <v>Sean SZALEKhigh-jump</v>
      </c>
      <c r="H382" s="2">
        <f>E382</f>
        <v>1002</v>
      </c>
      <c r="I382" s="138" cm="1">
        <f t="array" ref="I382">MAX(IF($G$3:$G$4000=$G382,$H$3:$H$4000))</f>
        <v>1002</v>
      </c>
      <c r="J382" s="2" t="str">
        <v>AUS</v>
      </c>
      <c r="K382" t="str">
        <v>Nicholas DEWAR</v>
      </c>
      <c r="L382" s="96" t="str">
        <v>1500m</v>
      </c>
      <c r="M382" s="96">
        <v>33737</v>
      </c>
      <c r="N382" s="96" t="str">
        <f t="shared" si="20"/>
        <v>Nicholas DEWAR1500m</v>
      </c>
      <c r="O382" s="2">
        <f t="shared" si="21"/>
        <v>968</v>
      </c>
      <c r="P382" s="81">
        <f t="shared" si="22"/>
        <v>188</v>
      </c>
      <c r="Q382" s="81">
        <f t="shared" si="23"/>
        <v>52</v>
      </c>
    </row>
    <row r="383" spans="1:17" x14ac:dyDescent="0.2">
      <c r="A383" t="s">
        <v>1174</v>
      </c>
      <c r="B383" t="s">
        <v>771</v>
      </c>
      <c r="C383" s="5" t="s">
        <v>35</v>
      </c>
      <c r="D383" s="6">
        <v>37047</v>
      </c>
      <c r="E383">
        <v>1002</v>
      </c>
      <c r="F383" s="2">
        <v>79</v>
      </c>
      <c r="G383" s="2" t="str">
        <f>B383&amp;C383</f>
        <v>Nicholas KOLLIAShigh-jump</v>
      </c>
      <c r="H383" s="2">
        <f>E383</f>
        <v>1002</v>
      </c>
      <c r="I383" s="138" cm="1">
        <f t="array" ref="I383">MAX(IF($G$3:$G$4000=$G383,$H$3:$H$4000))</f>
        <v>1002</v>
      </c>
      <c r="J383" s="2" t="str">
        <v>AUS</v>
      </c>
      <c r="K383" t="str">
        <v>Douglas BUCKERIDGE</v>
      </c>
      <c r="L383" s="96" t="str">
        <v>1500m</v>
      </c>
      <c r="M383" s="96">
        <v>37903</v>
      </c>
      <c r="N383" s="96" t="str">
        <f t="shared" si="20"/>
        <v>Douglas BUCKERIDGE1500m</v>
      </c>
      <c r="O383" s="2">
        <f t="shared" si="21"/>
        <v>968</v>
      </c>
      <c r="P383" s="81">
        <f t="shared" si="22"/>
        <v>188</v>
      </c>
      <c r="Q383" s="81">
        <f t="shared" si="23"/>
        <v>52</v>
      </c>
    </row>
    <row r="384" spans="1:17" x14ac:dyDescent="0.2">
      <c r="A384" t="s">
        <v>1174</v>
      </c>
      <c r="B384" t="s">
        <v>774</v>
      </c>
      <c r="C384" s="5" t="s">
        <v>35</v>
      </c>
      <c r="D384" s="5">
        <v>38035</v>
      </c>
      <c r="E384">
        <v>1002</v>
      </c>
      <c r="F384" s="2">
        <v>79</v>
      </c>
      <c r="G384" s="2" t="str">
        <f>B384&amp;C384</f>
        <v>Darcy HOLMEShigh-jump</v>
      </c>
      <c r="H384" s="2">
        <f>E384</f>
        <v>1002</v>
      </c>
      <c r="I384" s="138" cm="1">
        <f t="array" ref="I384">MAX(IF($G$3:$G$4000=$G384,$H$3:$H$4000))</f>
        <v>1002</v>
      </c>
      <c r="J384" s="2" t="str">
        <v>AUS</v>
      </c>
      <c r="K384" t="str">
        <v>Sam TAYLOR</v>
      </c>
      <c r="L384" s="96" t="str">
        <v>decathlon</v>
      </c>
      <c r="M384" s="96">
        <v>37033</v>
      </c>
      <c r="N384" s="96" t="str">
        <f t="shared" si="20"/>
        <v>Sam TAYLORdecathlon</v>
      </c>
      <c r="O384" s="2">
        <f t="shared" si="21"/>
        <v>968</v>
      </c>
      <c r="P384" s="81">
        <f t="shared" si="22"/>
        <v>36</v>
      </c>
      <c r="Q384" s="81">
        <f t="shared" si="23"/>
        <v>10</v>
      </c>
    </row>
    <row r="385" spans="1:17" x14ac:dyDescent="0.2">
      <c r="A385" t="s">
        <v>1174</v>
      </c>
      <c r="B385" t="s">
        <v>1137</v>
      </c>
      <c r="C385" s="5" t="s">
        <v>35</v>
      </c>
      <c r="D385" s="5">
        <v>37333</v>
      </c>
      <c r="E385">
        <v>1002</v>
      </c>
      <c r="F385" s="2">
        <v>79</v>
      </c>
      <c r="G385" s="2" t="str">
        <f>B385&amp;C385</f>
        <v>Jonathan TITMARSHhigh-jump</v>
      </c>
      <c r="H385" s="2">
        <f>E385</f>
        <v>1002</v>
      </c>
      <c r="I385" s="138" cm="1">
        <f t="array" ref="I385">MAX(IF($G$3:$G$4000=$G385,$H$3:$H$4000))</f>
        <v>1002</v>
      </c>
      <c r="J385" s="2" t="str">
        <v>AUS</v>
      </c>
      <c r="K385" t="str">
        <v>James WOODS</v>
      </c>
      <c r="L385" s="96" t="str">
        <v>pole-vault</v>
      </c>
      <c r="M385" s="96">
        <v>37653</v>
      </c>
      <c r="N385" s="96" t="str">
        <f t="shared" si="20"/>
        <v>James WOODSpole-vault</v>
      </c>
      <c r="O385" s="2">
        <f t="shared" si="21"/>
        <v>967</v>
      </c>
      <c r="P385" s="81">
        <f t="shared" si="22"/>
        <v>54</v>
      </c>
      <c r="Q385" s="81">
        <f t="shared" si="23"/>
        <v>14</v>
      </c>
    </row>
    <row r="386" spans="1:17" x14ac:dyDescent="0.2">
      <c r="A386" t="s">
        <v>1174</v>
      </c>
      <c r="B386" t="s">
        <v>727</v>
      </c>
      <c r="C386" s="5" t="s">
        <v>31</v>
      </c>
      <c r="D386" s="5">
        <v>35651</v>
      </c>
      <c r="E386">
        <v>1002</v>
      </c>
      <c r="F386" s="2">
        <v>21</v>
      </c>
      <c r="G386" s="2" t="str">
        <f>B386&amp;C386</f>
        <v>Alec DIAMOND110mh</v>
      </c>
      <c r="H386" s="2">
        <f>E386</f>
        <v>1002</v>
      </c>
      <c r="I386" s="138" cm="1">
        <f t="array" ref="I386">MAX(IF($G$3:$G$4000=$G386,$H$3:$H$4000))</f>
        <v>1002</v>
      </c>
      <c r="J386" s="2" t="str">
        <v>AUS</v>
      </c>
      <c r="K386" t="str">
        <v>Daniel GOLUBOVIC</v>
      </c>
      <c r="L386" s="96" t="str">
        <v>pole-vault</v>
      </c>
      <c r="M386" s="96">
        <v>34302</v>
      </c>
      <c r="N386" s="96" t="str">
        <f t="shared" si="20"/>
        <v>Daniel GOLUBOVICpole-vault</v>
      </c>
      <c r="O386" s="2">
        <f t="shared" si="21"/>
        <v>967</v>
      </c>
      <c r="P386" s="81">
        <f t="shared" si="22"/>
        <v>54</v>
      </c>
      <c r="Q386" s="81">
        <f t="shared" si="23"/>
        <v>14</v>
      </c>
    </row>
    <row r="387" spans="1:17" x14ac:dyDescent="0.2">
      <c r="A387" t="s">
        <v>1174</v>
      </c>
      <c r="B387" t="s">
        <v>702</v>
      </c>
      <c r="C387" t="s">
        <v>29</v>
      </c>
      <c r="D387" s="5">
        <v>33862</v>
      </c>
      <c r="E387">
        <v>1001</v>
      </c>
      <c r="F387" s="2">
        <v>48</v>
      </c>
      <c r="G387" s="2" t="str">
        <f>B387&amp;C387</f>
        <v>Kieren PERKINS5000m</v>
      </c>
      <c r="H387" s="2">
        <f>E387</f>
        <v>1001</v>
      </c>
      <c r="I387" s="138" cm="1">
        <f t="array" ref="I387">MAX(IF($G$3:$G$4000=$G387,$H$3:$H$4000))</f>
        <v>1001</v>
      </c>
      <c r="J387" s="2" t="str">
        <v>AUS</v>
      </c>
      <c r="K387" t="str">
        <v>Hugo HANAK</v>
      </c>
      <c r="L387" s="96" t="str">
        <v>400mh</v>
      </c>
      <c r="M387" s="96">
        <v>44671</v>
      </c>
      <c r="N387" s="96" t="str">
        <f t="shared" si="20"/>
        <v>Hugo HANAK400mh</v>
      </c>
      <c r="O387" s="2">
        <f t="shared" si="21"/>
        <v>967</v>
      </c>
      <c r="P387" s="81">
        <f t="shared" si="22"/>
        <v>133</v>
      </c>
      <c r="Q387" s="81">
        <f t="shared" si="23"/>
        <v>13</v>
      </c>
    </row>
    <row r="388" spans="1:17" x14ac:dyDescent="0.2">
      <c r="A388" t="s">
        <v>1174</v>
      </c>
      <c r="B388" t="s">
        <v>625</v>
      </c>
      <c r="C388" s="5" t="s">
        <v>27</v>
      </c>
      <c r="D388" s="5">
        <v>36343</v>
      </c>
      <c r="E388">
        <v>1000</v>
      </c>
      <c r="F388" s="2">
        <v>93</v>
      </c>
      <c r="G388" s="2" t="str">
        <f>B388&amp;C388</f>
        <v>Dylan BURROWS800m</v>
      </c>
      <c r="H388" s="2">
        <f>E388</f>
        <v>1000</v>
      </c>
      <c r="I388" s="138" cm="1">
        <f t="array" ref="I388">MAX(IF($G$3:$G$4000=$G388,$H$3:$H$4000))</f>
        <v>1000</v>
      </c>
      <c r="J388" s="2" t="str">
        <v>AUS</v>
      </c>
      <c r="K388" t="str">
        <v>Harry NORMAN</v>
      </c>
      <c r="L388" s="96" t="str">
        <v>5000m</v>
      </c>
      <c r="M388" s="96">
        <v>37027</v>
      </c>
      <c r="N388" s="96" t="str">
        <f t="shared" ref="N388:N451" si="24">K388&amp;L388</f>
        <v>Harry NORMAN5000m</v>
      </c>
      <c r="O388" s="2">
        <f t="shared" ref="O388:O451" si="25">VLOOKUP(K388&amp;L388,$G$3:$H$3563,2,FALSE)</f>
        <v>967</v>
      </c>
      <c r="P388" s="81">
        <f t="shared" ref="P388:P451" si="26">COUNTIFS($L$3:$L$3119,L388,$O$3:$O$3119,"&gt;"&amp;O388)+1</f>
        <v>164</v>
      </c>
      <c r="Q388" s="81">
        <f t="shared" ref="Q388:Q451" si="27">IFERROR(IF(J388="AUS",COUNTIFS($J$3:$J$3119,"AUS",$L$3:$L$3119,L388,$O$3:$O$3119,"&gt;"&amp;O388)+1,""),"")</f>
        <v>36</v>
      </c>
    </row>
    <row r="389" spans="1:17" x14ac:dyDescent="0.2">
      <c r="A389" t="s">
        <v>1174</v>
      </c>
      <c r="B389" t="s">
        <v>1087</v>
      </c>
      <c r="C389" s="5" t="s">
        <v>38</v>
      </c>
      <c r="D389" s="5">
        <v>36032</v>
      </c>
      <c r="E389">
        <v>999</v>
      </c>
      <c r="F389" s="2">
        <v>17</v>
      </c>
      <c r="G389" s="2" t="str">
        <f>B389&amp;C389</f>
        <v>Oluwapemi AKIN OJELABItriple-jump</v>
      </c>
      <c r="H389" s="2">
        <f>E389</f>
        <v>999</v>
      </c>
      <c r="I389" s="138" cm="1">
        <f t="array" ref="I389">MAX(IF($G$3:$G$4000=$G389,$H$3:$H$4000))</f>
        <v>999</v>
      </c>
      <c r="J389" s="2" t="str">
        <v>AUS</v>
      </c>
      <c r="K389" t="str">
        <v>Kim MOTTROM</v>
      </c>
      <c r="L389" s="96" t="str">
        <v>20km-race-walking</v>
      </c>
      <c r="M389" s="96">
        <v>30952</v>
      </c>
      <c r="N389" s="96" t="str">
        <f t="shared" si="24"/>
        <v>Kim MOTTROM20km-race-walking</v>
      </c>
      <c r="O389" s="2">
        <f t="shared" si="25"/>
        <v>965</v>
      </c>
      <c r="P389" s="81">
        <f t="shared" si="26"/>
        <v>31</v>
      </c>
      <c r="Q389" s="81">
        <f t="shared" si="27"/>
        <v>11</v>
      </c>
    </row>
    <row r="390" spans="1:17" x14ac:dyDescent="0.2">
      <c r="A390" t="s">
        <v>1174</v>
      </c>
      <c r="B390" t="s">
        <v>535</v>
      </c>
      <c r="C390" s="5" t="s">
        <v>25</v>
      </c>
      <c r="D390" s="5">
        <v>37235</v>
      </c>
      <c r="E390">
        <v>999</v>
      </c>
      <c r="F390" s="2">
        <v>77</v>
      </c>
      <c r="G390" s="2" t="str">
        <f>B390&amp;C390</f>
        <v>Christopher GEORDAS200m</v>
      </c>
      <c r="H390" s="2">
        <f>E390</f>
        <v>999</v>
      </c>
      <c r="I390" s="138" cm="1">
        <f t="array" ref="I390">MAX(IF($G$3:$G$4000=$G390,$H$3:$H$4000))</f>
        <v>999</v>
      </c>
      <c r="J390" s="2" t="str">
        <v>AUS</v>
      </c>
      <c r="K390" t="str">
        <v>Michael KERNAHAN</v>
      </c>
      <c r="L390" s="96" t="str">
        <v>10000m</v>
      </c>
      <c r="M390" s="96">
        <v>35193</v>
      </c>
      <c r="N390" s="96" t="str">
        <f t="shared" si="24"/>
        <v>Michael KERNAHAN10000m</v>
      </c>
      <c r="O390" s="2">
        <f t="shared" si="25"/>
        <v>962</v>
      </c>
      <c r="P390" s="81">
        <f t="shared" si="26"/>
        <v>154</v>
      </c>
      <c r="Q390" s="81">
        <f t="shared" si="27"/>
        <v>13</v>
      </c>
    </row>
    <row r="391" spans="1:17" x14ac:dyDescent="0.2">
      <c r="A391" t="s">
        <v>1174</v>
      </c>
      <c r="B391" t="s">
        <v>617</v>
      </c>
      <c r="C391" t="s">
        <v>28</v>
      </c>
      <c r="D391" s="5">
        <v>36638</v>
      </c>
      <c r="E391">
        <v>998</v>
      </c>
      <c r="F391" s="2">
        <v>56</v>
      </c>
      <c r="G391" s="2" t="str">
        <f>B391&amp;C391</f>
        <v>Thomas MOORCROFT1500m</v>
      </c>
      <c r="H391" s="2">
        <f>E391</f>
        <v>998</v>
      </c>
      <c r="I391" s="138" cm="1">
        <f t="array" ref="I391">MAX(IF($G$3:$G$4000=$G391,$H$3:$H$4000))</f>
        <v>998</v>
      </c>
      <c r="J391" s="2" t="str">
        <v>AUS</v>
      </c>
      <c r="K391" t="str">
        <v>Jacob COCKS</v>
      </c>
      <c r="L391" s="96" t="str">
        <v>10000m</v>
      </c>
      <c r="M391" s="96">
        <v>34473</v>
      </c>
      <c r="N391" s="96" t="str">
        <f t="shared" si="24"/>
        <v>Jacob COCKS10000m</v>
      </c>
      <c r="O391" s="2">
        <f t="shared" si="25"/>
        <v>960</v>
      </c>
      <c r="P391" s="81">
        <f t="shared" si="26"/>
        <v>158</v>
      </c>
      <c r="Q391" s="81">
        <f t="shared" si="27"/>
        <v>14</v>
      </c>
    </row>
    <row r="392" spans="1:17" x14ac:dyDescent="0.2">
      <c r="A392" t="s">
        <v>1174</v>
      </c>
      <c r="B392" t="s">
        <v>563</v>
      </c>
      <c r="C392" s="5" t="s">
        <v>25</v>
      </c>
      <c r="D392" s="5">
        <v>34654</v>
      </c>
      <c r="E392">
        <v>997</v>
      </c>
      <c r="F392" s="2">
        <v>84</v>
      </c>
      <c r="G392" s="2" t="str">
        <f>B392&amp;C392</f>
        <v>Will JOHNS200m</v>
      </c>
      <c r="H392" s="2">
        <f>E392</f>
        <v>997</v>
      </c>
      <c r="I392" s="138" cm="1">
        <f t="array" ref="I392">MAX(IF($G$3:$G$4000=$G392,$H$3:$H$4000))</f>
        <v>997</v>
      </c>
      <c r="J392" s="2" t="str">
        <v>AUS</v>
      </c>
      <c r="K392" t="str">
        <v>Jack MCFADDEN</v>
      </c>
      <c r="L392" s="96" t="str">
        <v>400mh</v>
      </c>
      <c r="M392" s="96">
        <v>37252</v>
      </c>
      <c r="N392" s="96" t="str">
        <f t="shared" si="24"/>
        <v>Jack MCFADDEN400mh</v>
      </c>
      <c r="O392" s="2">
        <f t="shared" si="25"/>
        <v>959</v>
      </c>
      <c r="P392" s="81">
        <f t="shared" si="26"/>
        <v>137</v>
      </c>
      <c r="Q392" s="81">
        <f t="shared" si="27"/>
        <v>14</v>
      </c>
    </row>
    <row r="393" spans="1:17" x14ac:dyDescent="0.2">
      <c r="A393" t="s">
        <v>1174</v>
      </c>
      <c r="B393" t="s">
        <v>670</v>
      </c>
      <c r="C393" s="5" t="s">
        <v>34</v>
      </c>
      <c r="D393" s="5">
        <v>35426</v>
      </c>
      <c r="E393">
        <v>996</v>
      </c>
      <c r="F393" s="2">
        <v>27</v>
      </c>
      <c r="G393" s="2" t="str">
        <f>B393&amp;C393</f>
        <v>Joe BURGESS3000msc</v>
      </c>
      <c r="H393" s="2">
        <f>E393</f>
        <v>996</v>
      </c>
      <c r="I393" s="138" cm="1">
        <f t="array" ref="I393">MAX(IF($G$3:$G$4000=$G393,$H$3:$H$4000))</f>
        <v>1038</v>
      </c>
      <c r="J393" s="2" t="str">
        <v>AUS</v>
      </c>
      <c r="K393" t="str">
        <v>Angus GOULD</v>
      </c>
      <c r="L393" s="96" t="str">
        <v>long-jump</v>
      </c>
      <c r="M393" s="96">
        <v>34342</v>
      </c>
      <c r="N393" s="96" t="str">
        <f t="shared" si="24"/>
        <v>Angus GOULDlong-jump</v>
      </c>
      <c r="O393" s="2">
        <f t="shared" si="25"/>
        <v>958</v>
      </c>
      <c r="P393" s="81">
        <f t="shared" si="26"/>
        <v>137</v>
      </c>
      <c r="Q393" s="81">
        <f t="shared" si="27"/>
        <v>31</v>
      </c>
    </row>
    <row r="394" spans="1:17" x14ac:dyDescent="0.2">
      <c r="A394" t="s">
        <v>1174</v>
      </c>
      <c r="B394" t="s">
        <v>862</v>
      </c>
      <c r="C394" t="s">
        <v>28</v>
      </c>
      <c r="D394" s="5">
        <v>36760</v>
      </c>
      <c r="E394">
        <v>996</v>
      </c>
      <c r="F394" s="2">
        <v>59</v>
      </c>
      <c r="G394" s="2" t="str">
        <f>B394&amp;C394</f>
        <v>Luke BURROWS1500m</v>
      </c>
      <c r="H394" s="2">
        <f>E394</f>
        <v>996</v>
      </c>
      <c r="I394" s="138" cm="1">
        <f t="array" ref="I394">MAX(IF($G$3:$G$4000=$G394,$H$3:$H$4000))</f>
        <v>996</v>
      </c>
      <c r="J394" s="2" t="str">
        <v>AUS</v>
      </c>
      <c r="K394" t="str">
        <v>Ethan PETCOS</v>
      </c>
      <c r="L394" s="96" t="str">
        <v>long-jump</v>
      </c>
      <c r="M394" s="96">
        <v>37666</v>
      </c>
      <c r="N394" s="96" t="str">
        <f t="shared" si="24"/>
        <v>Ethan PETCOSlong-jump</v>
      </c>
      <c r="O394" s="2">
        <f t="shared" si="25"/>
        <v>958</v>
      </c>
      <c r="P394" s="81">
        <f t="shared" si="26"/>
        <v>137</v>
      </c>
      <c r="Q394" s="81">
        <f t="shared" si="27"/>
        <v>31</v>
      </c>
    </row>
    <row r="395" spans="1:17" x14ac:dyDescent="0.2">
      <c r="A395" t="s">
        <v>1174</v>
      </c>
      <c r="B395" t="s">
        <v>1057</v>
      </c>
      <c r="C395" t="s">
        <v>28</v>
      </c>
      <c r="D395" s="5">
        <v>37218</v>
      </c>
      <c r="E395">
        <v>996</v>
      </c>
      <c r="F395" s="2">
        <v>60</v>
      </c>
      <c r="G395" s="2" t="str">
        <f>B395&amp;C395</f>
        <v>Luke YOUNG1500m</v>
      </c>
      <c r="H395" s="2">
        <f>E395</f>
        <v>996</v>
      </c>
      <c r="I395" s="138" cm="1">
        <f t="array" ref="I395">MAX(IF($G$3:$G$4000=$G395,$H$3:$H$4000))</f>
        <v>996</v>
      </c>
      <c r="J395" s="2" t="str">
        <v>AUS</v>
      </c>
      <c r="K395" t="str">
        <v>Ethan PETCOS</v>
      </c>
      <c r="L395" s="96" t="str">
        <v>high-jump</v>
      </c>
      <c r="M395" s="96">
        <v>37666</v>
      </c>
      <c r="N395" s="96" t="str">
        <f t="shared" si="24"/>
        <v>Ethan PETCOShigh-jump</v>
      </c>
      <c r="O395" s="2">
        <f t="shared" si="25"/>
        <v>958</v>
      </c>
      <c r="P395" s="81">
        <f t="shared" si="26"/>
        <v>114</v>
      </c>
      <c r="Q395" s="81">
        <f t="shared" si="27"/>
        <v>18</v>
      </c>
    </row>
    <row r="396" spans="1:17" x14ac:dyDescent="0.2">
      <c r="A396" t="s">
        <v>1174</v>
      </c>
      <c r="B396" t="s">
        <v>823</v>
      </c>
      <c r="C396" s="5" t="s">
        <v>81</v>
      </c>
      <c r="D396" s="5">
        <v>2000</v>
      </c>
      <c r="E396">
        <v>996</v>
      </c>
      <c r="F396" s="2">
        <v>22</v>
      </c>
      <c r="G396" s="2" t="str">
        <f>B396&amp;C396</f>
        <v>Tim FRASER20km-race-walking</v>
      </c>
      <c r="H396" s="2">
        <f>E396</f>
        <v>996</v>
      </c>
      <c r="I396" s="138" cm="1">
        <f t="array" ref="I396">MAX(IF($G$3:$G$4000=$G396,$H$3:$H$4000))</f>
        <v>1003</v>
      </c>
      <c r="J396" s="2" t="str">
        <v>AUS</v>
      </c>
      <c r="K396" t="str">
        <v>Zane PATERSON</v>
      </c>
      <c r="L396" s="96" t="str">
        <v>high-jump</v>
      </c>
      <c r="M396" s="96">
        <v>44640</v>
      </c>
      <c r="N396" s="96" t="str">
        <f t="shared" si="24"/>
        <v>Zane PATERSONhigh-jump</v>
      </c>
      <c r="O396" s="2">
        <f t="shared" si="25"/>
        <v>958</v>
      </c>
      <c r="P396" s="81">
        <f t="shared" si="26"/>
        <v>114</v>
      </c>
      <c r="Q396" s="81">
        <f t="shared" si="27"/>
        <v>18</v>
      </c>
    </row>
    <row r="397" spans="1:17" x14ac:dyDescent="0.2">
      <c r="A397" t="s">
        <v>1174</v>
      </c>
      <c r="B397" t="s">
        <v>1047</v>
      </c>
      <c r="C397" s="5" t="s">
        <v>25</v>
      </c>
      <c r="D397" s="5">
        <v>2000</v>
      </c>
      <c r="E397">
        <v>995</v>
      </c>
      <c r="F397" s="2">
        <v>80</v>
      </c>
      <c r="G397" s="2" t="str">
        <f>B397&amp;C397</f>
        <v>Jacob ASTON200m</v>
      </c>
      <c r="H397" s="2">
        <f>E397</f>
        <v>995</v>
      </c>
      <c r="I397" s="138" cm="1">
        <f t="array" ref="I397">MAX(IF($G$3:$G$4000=$G397,$H$3:$H$4000))</f>
        <v>995</v>
      </c>
      <c r="J397" s="2" t="str">
        <v>AUS</v>
      </c>
      <c r="K397" t="str">
        <v>Brandon CLARK</v>
      </c>
      <c r="L397" s="96" t="str">
        <v>long-jump</v>
      </c>
      <c r="M397" s="96">
        <v>34106</v>
      </c>
      <c r="N397" s="96" t="str">
        <f t="shared" si="24"/>
        <v>Brandon CLARKlong-jump</v>
      </c>
      <c r="O397" s="2">
        <f t="shared" si="25"/>
        <v>958</v>
      </c>
      <c r="P397" s="81">
        <f t="shared" si="26"/>
        <v>137</v>
      </c>
      <c r="Q397" s="81">
        <f t="shared" si="27"/>
        <v>31</v>
      </c>
    </row>
    <row r="398" spans="1:17" x14ac:dyDescent="0.2">
      <c r="A398" t="s">
        <v>1174</v>
      </c>
      <c r="B398" t="s">
        <v>1054</v>
      </c>
      <c r="C398" t="s">
        <v>33</v>
      </c>
      <c r="D398" s="5">
        <v>35496</v>
      </c>
      <c r="E398">
        <v>995</v>
      </c>
      <c r="F398" s="2">
        <v>32</v>
      </c>
      <c r="G398" s="2" t="str">
        <f>B398&amp;C398</f>
        <v>Matthew CROWE400mh</v>
      </c>
      <c r="H398" s="2">
        <f>E398</f>
        <v>995</v>
      </c>
      <c r="I398" s="138" cm="1">
        <f t="array" ref="I398">MAX(IF($G$3:$G$4000=$G398,$H$3:$H$4000))</f>
        <v>995</v>
      </c>
      <c r="J398" s="2" t="str">
        <v>AUS</v>
      </c>
      <c r="K398" t="str">
        <v>Saxon WARD</v>
      </c>
      <c r="L398" s="96" t="str">
        <v>javelin-throw</v>
      </c>
      <c r="M398" s="96">
        <v>35041</v>
      </c>
      <c r="N398" s="96" t="str">
        <f t="shared" si="24"/>
        <v>Saxon WARDjavelin-throw</v>
      </c>
      <c r="O398" s="2">
        <f t="shared" si="25"/>
        <v>957</v>
      </c>
      <c r="P398" s="81">
        <f t="shared" si="26"/>
        <v>90</v>
      </c>
      <c r="Q398" s="81">
        <f t="shared" si="27"/>
        <v>10</v>
      </c>
    </row>
    <row r="399" spans="1:17" x14ac:dyDescent="0.2">
      <c r="A399" t="s">
        <v>1174</v>
      </c>
      <c r="B399" t="s">
        <v>626</v>
      </c>
      <c r="C399" s="5" t="s">
        <v>27</v>
      </c>
      <c r="D399" s="5">
        <v>37049</v>
      </c>
      <c r="E399">
        <v>995</v>
      </c>
      <c r="F399" s="2">
        <v>94</v>
      </c>
      <c r="G399" s="2" t="str">
        <f>B399&amp;C399</f>
        <v>Jack ATHERTON800m</v>
      </c>
      <c r="H399" s="2">
        <f>E399</f>
        <v>995</v>
      </c>
      <c r="I399" s="138" cm="1">
        <f t="array" ref="I399">MAX(IF($G$3:$G$4000=$G399,$H$3:$H$4000))</f>
        <v>995</v>
      </c>
      <c r="J399" s="2" t="str">
        <v>AUS</v>
      </c>
      <c r="K399" t="str">
        <v>Matthew WECKER</v>
      </c>
      <c r="L399" s="96" t="str">
        <v>decathlon</v>
      </c>
      <c r="M399" s="96">
        <v>35791</v>
      </c>
      <c r="N399" s="96" t="str">
        <f t="shared" si="24"/>
        <v>Matthew WECKERdecathlon</v>
      </c>
      <c r="O399" s="2">
        <f t="shared" si="25"/>
        <v>956</v>
      </c>
      <c r="P399" s="81">
        <f t="shared" si="26"/>
        <v>38</v>
      </c>
      <c r="Q399" s="81">
        <f t="shared" si="27"/>
        <v>11</v>
      </c>
    </row>
    <row r="400" spans="1:17" x14ac:dyDescent="0.2">
      <c r="A400" t="s">
        <v>1174</v>
      </c>
      <c r="B400" s="5" t="s">
        <v>791</v>
      </c>
      <c r="C400" s="5" t="s">
        <v>40</v>
      </c>
      <c r="D400" s="5">
        <v>37069</v>
      </c>
      <c r="E400">
        <v>995</v>
      </c>
      <c r="F400" s="2">
        <v>14</v>
      </c>
      <c r="G400" s="2" t="str">
        <f>B400&amp;C400</f>
        <v>Declan CARMANdiscus-throw</v>
      </c>
      <c r="H400" s="2">
        <f>E400</f>
        <v>995</v>
      </c>
      <c r="I400" s="138" cm="1">
        <f t="array" ref="I400">MAX(IF($G$3:$G$4000=$G400,$H$3:$H$4000))</f>
        <v>995</v>
      </c>
      <c r="J400" s="2" t="str">
        <v>AUS</v>
      </c>
      <c r="K400" t="str">
        <v>Louis MCAFEE</v>
      </c>
      <c r="L400" s="96" t="str">
        <v>10000m</v>
      </c>
      <c r="M400" s="96">
        <v>35300</v>
      </c>
      <c r="N400" s="96" t="str">
        <f t="shared" si="24"/>
        <v>Louis MCAFEE10000m</v>
      </c>
      <c r="O400" s="2">
        <f t="shared" si="25"/>
        <v>954</v>
      </c>
      <c r="P400" s="81">
        <f t="shared" si="26"/>
        <v>163</v>
      </c>
      <c r="Q400" s="81">
        <f t="shared" si="27"/>
        <v>15</v>
      </c>
    </row>
    <row r="401" spans="1:17" x14ac:dyDescent="0.2">
      <c r="A401" t="s">
        <v>1174</v>
      </c>
      <c r="B401" t="s">
        <v>1066</v>
      </c>
      <c r="C401" s="5" t="s">
        <v>28</v>
      </c>
      <c r="D401" s="5">
        <v>38201</v>
      </c>
      <c r="E401">
        <v>995</v>
      </c>
      <c r="F401" s="2">
        <v>61</v>
      </c>
      <c r="G401" s="2" t="str">
        <f>B401&amp;C401</f>
        <v>Kane SHIELDS1500m</v>
      </c>
      <c r="H401" s="2">
        <f>E401</f>
        <v>995</v>
      </c>
      <c r="I401" s="138" cm="1">
        <f t="array" ref="I401">MAX(IF($G$3:$G$4000=$G401,$H$3:$H$4000))</f>
        <v>995</v>
      </c>
      <c r="J401" s="2" t="str">
        <v>AUS</v>
      </c>
      <c r="K401" t="str">
        <v>Matt COWIE</v>
      </c>
      <c r="L401" s="96" t="str">
        <v>shot-put</v>
      </c>
      <c r="M401" s="96">
        <v>33293</v>
      </c>
      <c r="N401" s="96" t="str">
        <f t="shared" si="24"/>
        <v>Matt COWIEshot-put</v>
      </c>
      <c r="O401" s="2">
        <f t="shared" si="25"/>
        <v>953</v>
      </c>
      <c r="P401" s="81">
        <f t="shared" si="26"/>
        <v>58</v>
      </c>
      <c r="Q401" s="81">
        <f t="shared" si="27"/>
        <v>5</v>
      </c>
    </row>
    <row r="402" spans="1:17" x14ac:dyDescent="0.2">
      <c r="A402" t="s">
        <v>1174</v>
      </c>
      <c r="B402" t="s">
        <v>784</v>
      </c>
      <c r="C402" s="5" t="s">
        <v>36</v>
      </c>
      <c r="D402" s="5">
        <v>37868</v>
      </c>
      <c r="E402">
        <v>994</v>
      </c>
      <c r="F402" s="2">
        <v>37</v>
      </c>
      <c r="G402" s="2" t="str">
        <f>B402&amp;C402</f>
        <v>Liam GEORGILOPOULOSpole-vault</v>
      </c>
      <c r="H402" s="2">
        <f>E402</f>
        <v>994</v>
      </c>
      <c r="I402" s="138" cm="1">
        <f t="array" ref="I402">MAX(IF($G$3:$G$4000=$G402,$H$3:$H$4000))</f>
        <v>1007</v>
      </c>
      <c r="J402" s="2" t="str">
        <v>AUS</v>
      </c>
      <c r="K402" t="str">
        <v>Dylan RICHARDSON</v>
      </c>
      <c r="L402" s="96" t="str">
        <v>20km-race-walking</v>
      </c>
      <c r="M402" s="96">
        <v>36816</v>
      </c>
      <c r="N402" s="96" t="str">
        <f t="shared" si="24"/>
        <v>Dylan RICHARDSON20km-race-walking</v>
      </c>
      <c r="O402" s="2">
        <f t="shared" si="25"/>
        <v>953</v>
      </c>
      <c r="P402" s="81">
        <f t="shared" si="26"/>
        <v>37</v>
      </c>
      <c r="Q402" s="81">
        <f t="shared" si="27"/>
        <v>12</v>
      </c>
    </row>
    <row r="403" spans="1:17" x14ac:dyDescent="0.2">
      <c r="A403" t="s">
        <v>1174</v>
      </c>
      <c r="B403" t="s">
        <v>724</v>
      </c>
      <c r="C403" s="5" t="s">
        <v>36</v>
      </c>
      <c r="D403" s="5">
        <v>34712</v>
      </c>
      <c r="E403">
        <v>994</v>
      </c>
      <c r="F403" s="2">
        <v>17</v>
      </c>
      <c r="G403" s="2" t="str">
        <f>B403&amp;C403</f>
        <v>Cedric DUBLERpole-vault</v>
      </c>
      <c r="H403" s="2">
        <f>E403</f>
        <v>994</v>
      </c>
      <c r="I403" s="138" cm="1">
        <f t="array" ref="I403">MAX(IF($G$3:$G$4000=$G403,$H$3:$H$4000))</f>
        <v>994</v>
      </c>
      <c r="J403" s="2" t="str">
        <v>AUS</v>
      </c>
      <c r="K403" t="str">
        <v>Liam BOUDIN</v>
      </c>
      <c r="L403" s="96" t="str">
        <v>10000m</v>
      </c>
      <c r="M403" s="96">
        <v>35676</v>
      </c>
      <c r="N403" s="96" t="str">
        <f t="shared" si="24"/>
        <v>Liam BOUDIN10000m</v>
      </c>
      <c r="O403" s="2">
        <f t="shared" si="25"/>
        <v>952</v>
      </c>
      <c r="P403" s="81">
        <f t="shared" si="26"/>
        <v>165</v>
      </c>
      <c r="Q403" s="81">
        <f t="shared" si="27"/>
        <v>16</v>
      </c>
    </row>
    <row r="404" spans="1:17" x14ac:dyDescent="0.2">
      <c r="A404" t="s">
        <v>1174</v>
      </c>
      <c r="B404" t="s">
        <v>724</v>
      </c>
      <c r="C404" t="s">
        <v>36</v>
      </c>
      <c r="D404" s="5">
        <v>34712</v>
      </c>
      <c r="E404">
        <v>994</v>
      </c>
      <c r="F404" s="2">
        <v>37</v>
      </c>
      <c r="G404" s="2" t="str">
        <f>B404&amp;C404</f>
        <v>Cedric DUBLERpole-vault</v>
      </c>
      <c r="H404" s="2">
        <f>E404</f>
        <v>994</v>
      </c>
      <c r="I404" s="138" cm="1">
        <f t="array" ref="I404">MAX(IF($G$3:$G$4000=$G404,$H$3:$H$4000))</f>
        <v>994</v>
      </c>
      <c r="J404" s="2" t="str">
        <v>AUS</v>
      </c>
      <c r="K404" t="str">
        <v>Lachlan COOK</v>
      </c>
      <c r="L404" s="96" t="str">
        <v>5000m</v>
      </c>
      <c r="M404" s="96">
        <v>35433</v>
      </c>
      <c r="N404" s="96" t="str">
        <f t="shared" si="24"/>
        <v>Lachlan COOK5000m</v>
      </c>
      <c r="O404" s="2">
        <f t="shared" si="25"/>
        <v>951</v>
      </c>
      <c r="P404" s="81">
        <f t="shared" si="26"/>
        <v>172</v>
      </c>
      <c r="Q404" s="81">
        <f t="shared" si="27"/>
        <v>37</v>
      </c>
    </row>
    <row r="405" spans="1:17" x14ac:dyDescent="0.2">
      <c r="A405" t="s">
        <v>1174</v>
      </c>
      <c r="B405" t="s">
        <v>810</v>
      </c>
      <c r="C405" s="5" t="s">
        <v>41</v>
      </c>
      <c r="D405" s="5">
        <v>34725</v>
      </c>
      <c r="E405">
        <v>994</v>
      </c>
      <c r="F405" s="2">
        <v>54</v>
      </c>
      <c r="G405" s="2" t="str">
        <f>B405&amp;C405</f>
        <v>Michael CRITICOSjavelin-throw</v>
      </c>
      <c r="H405" s="2">
        <f>E405</f>
        <v>994</v>
      </c>
      <c r="I405" s="138" cm="1">
        <f t="array" ref="I405">MAX(IF($G$3:$G$4000=$G405,$H$3:$H$4000))</f>
        <v>994</v>
      </c>
      <c r="J405" s="2" t="str">
        <v>AUS</v>
      </c>
      <c r="K405" t="str">
        <v>Dean PASTRELLO</v>
      </c>
      <c r="L405" s="96" t="str">
        <v>long-jump</v>
      </c>
      <c r="M405" s="96">
        <v>36285</v>
      </c>
      <c r="N405" s="96" t="str">
        <f t="shared" si="24"/>
        <v>Dean PASTRELLOlong-jump</v>
      </c>
      <c r="O405" s="2">
        <f t="shared" si="25"/>
        <v>950</v>
      </c>
      <c r="P405" s="81">
        <f t="shared" si="26"/>
        <v>143</v>
      </c>
      <c r="Q405" s="81">
        <f t="shared" si="27"/>
        <v>34</v>
      </c>
    </row>
    <row r="406" spans="1:17" x14ac:dyDescent="0.2">
      <c r="A406" t="s">
        <v>1174</v>
      </c>
      <c r="B406" t="s">
        <v>789</v>
      </c>
      <c r="C406" t="s">
        <v>40</v>
      </c>
      <c r="D406" s="5">
        <v>34852</v>
      </c>
      <c r="E406">
        <v>993</v>
      </c>
      <c r="F406" s="2">
        <v>15</v>
      </c>
      <c r="G406" s="2" t="str">
        <f>B406&amp;C406</f>
        <v>Mitchell COOPERdiscus-throw</v>
      </c>
      <c r="H406" s="2">
        <f>E406</f>
        <v>993</v>
      </c>
      <c r="I406" s="138" cm="1">
        <f t="array" ref="I406">MAX(IF($G$3:$G$4000=$G406,$H$3:$H$4000))</f>
        <v>1014</v>
      </c>
      <c r="J406" s="2" t="str">
        <v>AUS</v>
      </c>
      <c r="K406" t="str">
        <v>Oli CALLAHAN</v>
      </c>
      <c r="L406" s="96" t="str">
        <v>long-jump</v>
      </c>
      <c r="M406" s="96">
        <v>35786</v>
      </c>
      <c r="N406" s="96" t="str">
        <f t="shared" si="24"/>
        <v>Oli CALLAHANlong-jump</v>
      </c>
      <c r="O406" s="2">
        <f t="shared" si="25"/>
        <v>950</v>
      </c>
      <c r="P406" s="81">
        <f t="shared" si="26"/>
        <v>143</v>
      </c>
      <c r="Q406" s="81">
        <f t="shared" si="27"/>
        <v>34</v>
      </c>
    </row>
    <row r="407" spans="1:17" x14ac:dyDescent="0.2">
      <c r="A407" t="s">
        <v>1174</v>
      </c>
      <c r="B407" t="s">
        <v>724</v>
      </c>
      <c r="C407" s="5" t="s">
        <v>35</v>
      </c>
      <c r="D407" s="5">
        <v>34712</v>
      </c>
      <c r="E407">
        <v>993</v>
      </c>
      <c r="F407" s="2">
        <v>96</v>
      </c>
      <c r="G407" s="2" t="str">
        <f>B407&amp;C407</f>
        <v>Cedric DUBLERhigh-jump</v>
      </c>
      <c r="H407" s="2">
        <f>E407</f>
        <v>993</v>
      </c>
      <c r="I407" s="138" cm="1">
        <f t="array" ref="I407">MAX(IF($G$3:$G$4000=$G407,$H$3:$H$4000))</f>
        <v>993</v>
      </c>
      <c r="J407" s="2" t="str">
        <v>AUS</v>
      </c>
      <c r="K407" t="str">
        <v>Alastair CHRISTY</v>
      </c>
      <c r="L407" s="96" t="str">
        <v>5000m</v>
      </c>
      <c r="M407" s="96">
        <v>35757</v>
      </c>
      <c r="N407" s="96" t="str">
        <f t="shared" si="24"/>
        <v>Alastair CHRISTY5000m</v>
      </c>
      <c r="O407" s="2">
        <f t="shared" si="25"/>
        <v>950</v>
      </c>
      <c r="P407" s="81">
        <f t="shared" si="26"/>
        <v>173</v>
      </c>
      <c r="Q407" s="81">
        <f t="shared" si="27"/>
        <v>38</v>
      </c>
    </row>
    <row r="408" spans="1:17" x14ac:dyDescent="0.2">
      <c r="A408" t="s">
        <v>1174</v>
      </c>
      <c r="B408" t="s">
        <v>773</v>
      </c>
      <c r="C408" t="s">
        <v>35</v>
      </c>
      <c r="D408" s="5">
        <v>38317</v>
      </c>
      <c r="E408">
        <v>993</v>
      </c>
      <c r="F408" s="2">
        <v>96</v>
      </c>
      <c r="G408" s="2" t="str">
        <f>B408&amp;C408</f>
        <v>Alex PERINhigh-jump</v>
      </c>
      <c r="H408" s="2">
        <f>E408</f>
        <v>993</v>
      </c>
      <c r="I408" s="138" cm="1">
        <f t="array" ref="I408">MAX(IF($G$3:$G$4000=$G408,$H$3:$H$4000))</f>
        <v>993</v>
      </c>
      <c r="J408" s="2" t="str">
        <v>AUS</v>
      </c>
      <c r="K408" t="str">
        <v>Kyle BENNETT</v>
      </c>
      <c r="L408" s="96" t="str">
        <v>400mh</v>
      </c>
      <c r="M408" s="96">
        <v>37957</v>
      </c>
      <c r="N408" s="96" t="str">
        <f t="shared" si="24"/>
        <v>Kyle BENNETT400mh</v>
      </c>
      <c r="O408" s="2">
        <f t="shared" si="25"/>
        <v>949</v>
      </c>
      <c r="P408" s="81">
        <f t="shared" si="26"/>
        <v>139</v>
      </c>
      <c r="Q408" s="81">
        <f t="shared" si="27"/>
        <v>15</v>
      </c>
    </row>
    <row r="409" spans="1:17" x14ac:dyDescent="0.2">
      <c r="A409" t="s">
        <v>1174</v>
      </c>
      <c r="B409" t="s">
        <v>710</v>
      </c>
      <c r="C409" s="5" t="s">
        <v>30</v>
      </c>
      <c r="D409" s="5">
        <v>34577</v>
      </c>
      <c r="E409">
        <v>993</v>
      </c>
      <c r="F409" s="2">
        <v>46</v>
      </c>
      <c r="G409" s="2" t="str">
        <f>B409&amp;C409</f>
        <v>Jack BRUCE10000m</v>
      </c>
      <c r="H409" s="2">
        <f>E409</f>
        <v>993</v>
      </c>
      <c r="I409" s="138" cm="1">
        <f t="array" ref="I409">MAX(IF($G$3:$G$4000=$G409,$H$3:$H$4000))</f>
        <v>993</v>
      </c>
      <c r="J409" s="2" t="str">
        <v>AUS</v>
      </c>
      <c r="K409" t="str">
        <v>Courtney HEINZE</v>
      </c>
      <c r="L409" s="96" t="str">
        <v>shot-put</v>
      </c>
      <c r="M409" s="96">
        <v>33252</v>
      </c>
      <c r="N409" s="96" t="str">
        <f t="shared" si="24"/>
        <v>Courtney HEINZEshot-put</v>
      </c>
      <c r="O409" s="2">
        <f t="shared" si="25"/>
        <v>948</v>
      </c>
      <c r="P409" s="81">
        <f t="shared" si="26"/>
        <v>66</v>
      </c>
      <c r="Q409" s="81">
        <f t="shared" si="27"/>
        <v>6</v>
      </c>
    </row>
    <row r="410" spans="1:17" x14ac:dyDescent="0.2">
      <c r="A410" t="s">
        <v>1174</v>
      </c>
      <c r="B410" t="s">
        <v>1061</v>
      </c>
      <c r="C410" s="5" t="s">
        <v>28</v>
      </c>
      <c r="D410" s="5"/>
      <c r="E410">
        <v>992</v>
      </c>
      <c r="F410" s="2">
        <v>63</v>
      </c>
      <c r="G410" s="2" t="str">
        <f>B410&amp;C410</f>
        <v>Connor WHITELEY1500m</v>
      </c>
      <c r="H410" s="2">
        <f>E410</f>
        <v>992</v>
      </c>
      <c r="I410" s="138" cm="1">
        <f t="array" ref="I410">MAX(IF($G$3:$G$4000=$G410,$H$3:$H$4000))</f>
        <v>992</v>
      </c>
      <c r="J410" s="2" t="str">
        <v>AUS</v>
      </c>
      <c r="K410" t="str">
        <v>Jordan WILLIAMSZ</v>
      </c>
      <c r="L410" s="96" t="str">
        <v>3000msc</v>
      </c>
      <c r="M410" s="96">
        <v>33837</v>
      </c>
      <c r="N410" s="96" t="str">
        <f t="shared" si="24"/>
        <v>Jordan WILLIAMSZ3000msc</v>
      </c>
      <c r="O410" s="2">
        <f t="shared" si="25"/>
        <v>948</v>
      </c>
      <c r="P410" s="81">
        <f t="shared" si="26"/>
        <v>119</v>
      </c>
      <c r="Q410" s="81">
        <f t="shared" si="27"/>
        <v>14</v>
      </c>
    </row>
    <row r="411" spans="1:17" x14ac:dyDescent="0.2">
      <c r="A411" t="s">
        <v>1174</v>
      </c>
      <c r="B411" t="s">
        <v>1131</v>
      </c>
      <c r="C411" s="5" t="s">
        <v>31</v>
      </c>
      <c r="D411" s="5">
        <v>36559</v>
      </c>
      <c r="E411">
        <v>992</v>
      </c>
      <c r="F411" s="2">
        <v>96</v>
      </c>
      <c r="G411" s="2" t="str">
        <f>B411&amp;C411</f>
        <v>Adriaan PELSER110mh</v>
      </c>
      <c r="H411" s="2">
        <f>E411</f>
        <v>992</v>
      </c>
      <c r="I411" s="138" cm="1">
        <f t="array" ref="I411">MAX(IF($G$3:$G$4000=$G411,$H$3:$H$4000))</f>
        <v>992</v>
      </c>
      <c r="J411" s="2" t="str">
        <v>AUS</v>
      </c>
      <c r="K411" t="str">
        <v>Liam MULLEN</v>
      </c>
      <c r="L411" s="96" t="str">
        <v>long-jump</v>
      </c>
      <c r="M411" s="96">
        <v>37117</v>
      </c>
      <c r="N411" s="96" t="str">
        <f t="shared" si="24"/>
        <v>Liam MULLENlong-jump</v>
      </c>
      <c r="O411" s="2">
        <f t="shared" si="25"/>
        <v>946</v>
      </c>
      <c r="P411" s="81">
        <f t="shared" si="26"/>
        <v>145</v>
      </c>
      <c r="Q411" s="81">
        <f t="shared" si="27"/>
        <v>36</v>
      </c>
    </row>
    <row r="412" spans="1:17" x14ac:dyDescent="0.2">
      <c r="A412" t="s">
        <v>1174</v>
      </c>
      <c r="B412" t="s">
        <v>1132</v>
      </c>
      <c r="C412" s="5" t="s">
        <v>31</v>
      </c>
      <c r="D412" s="5">
        <v>37483</v>
      </c>
      <c r="E412">
        <v>992</v>
      </c>
      <c r="F412" s="2">
        <v>96</v>
      </c>
      <c r="G412" s="2" t="str">
        <f>B412&amp;C412</f>
        <v>Colby EDDOWES110mh</v>
      </c>
      <c r="H412" s="2">
        <f>E412</f>
        <v>992</v>
      </c>
      <c r="I412" s="138" cm="1">
        <f t="array" ref="I412">MAX(IF($G$3:$G$4000=$G412,$H$3:$H$4000))</f>
        <v>992</v>
      </c>
      <c r="J412" s="2" t="str">
        <v>AUS</v>
      </c>
      <c r="K412" t="str">
        <v>Archie REID</v>
      </c>
      <c r="L412" s="96" t="str">
        <v>10000m</v>
      </c>
      <c r="M412" s="96">
        <v>37061</v>
      </c>
      <c r="N412" s="96" t="str">
        <f t="shared" si="24"/>
        <v>Archie REID10000m</v>
      </c>
      <c r="O412" s="2">
        <f t="shared" si="25"/>
        <v>943</v>
      </c>
      <c r="P412" s="81">
        <f t="shared" si="26"/>
        <v>172</v>
      </c>
      <c r="Q412" s="81">
        <f t="shared" si="27"/>
        <v>17</v>
      </c>
    </row>
    <row r="413" spans="1:17" x14ac:dyDescent="0.2">
      <c r="A413" t="s">
        <v>1174</v>
      </c>
      <c r="B413" t="s">
        <v>555</v>
      </c>
      <c r="C413" t="s">
        <v>25</v>
      </c>
      <c r="D413" s="5">
        <v>44671</v>
      </c>
      <c r="E413">
        <v>991</v>
      </c>
      <c r="F413" s="2">
        <v>82</v>
      </c>
      <c r="G413" s="2" t="str">
        <f>B413&amp;C413</f>
        <v>Rory EASTON200m</v>
      </c>
      <c r="H413" s="2">
        <f>E413</f>
        <v>991</v>
      </c>
      <c r="I413" s="138" cm="1">
        <f t="array" ref="I413">MAX(IF($G$3:$G$4000=$G413,$H$3:$H$4000))</f>
        <v>991</v>
      </c>
      <c r="J413" s="2" t="str">
        <v>AUS</v>
      </c>
      <c r="K413" t="str">
        <v>Harrison WEIL</v>
      </c>
      <c r="L413" s="96" t="str">
        <v>long-jump</v>
      </c>
      <c r="M413" s="96">
        <v>44701</v>
      </c>
      <c r="N413" s="96" t="str">
        <f t="shared" si="24"/>
        <v>Harrison WEILlong-jump</v>
      </c>
      <c r="O413" s="2">
        <f t="shared" si="25"/>
        <v>943</v>
      </c>
      <c r="P413" s="81">
        <f t="shared" si="26"/>
        <v>147</v>
      </c>
      <c r="Q413" s="81">
        <f t="shared" si="27"/>
        <v>37</v>
      </c>
    </row>
    <row r="414" spans="1:17" x14ac:dyDescent="0.2">
      <c r="A414" t="s">
        <v>1174</v>
      </c>
      <c r="B414" t="s">
        <v>1144</v>
      </c>
      <c r="C414" s="5" t="s">
        <v>42</v>
      </c>
      <c r="D414" s="5">
        <v>34474</v>
      </c>
      <c r="E414">
        <v>991</v>
      </c>
      <c r="F414" s="2">
        <v>29</v>
      </c>
      <c r="G414" s="2" t="str">
        <f>B414&amp;C414</f>
        <v>Jack DALTONhammer-throw</v>
      </c>
      <c r="H414" s="2">
        <f>E414</f>
        <v>991</v>
      </c>
      <c r="I414" s="138" cm="1">
        <f t="array" ref="I414">MAX(IF($G$3:$G$4000=$G414,$H$3:$H$4000))</f>
        <v>991</v>
      </c>
      <c r="J414" s="2" t="str">
        <v>AUS</v>
      </c>
      <c r="K414" t="str">
        <v>Lachlan HERD</v>
      </c>
      <c r="L414" s="96" t="str">
        <v>5000m</v>
      </c>
      <c r="M414" s="96">
        <v>36066</v>
      </c>
      <c r="N414" s="96" t="str">
        <f t="shared" si="24"/>
        <v>Lachlan HERD5000m</v>
      </c>
      <c r="O414" s="2">
        <f t="shared" si="25"/>
        <v>942</v>
      </c>
      <c r="P414" s="81">
        <f t="shared" si="26"/>
        <v>181</v>
      </c>
      <c r="Q414" s="81">
        <f t="shared" si="27"/>
        <v>39</v>
      </c>
    </row>
    <row r="415" spans="1:17" x14ac:dyDescent="0.2">
      <c r="A415" t="s">
        <v>1174</v>
      </c>
      <c r="B415" t="s">
        <v>815</v>
      </c>
      <c r="C415" t="s">
        <v>44</v>
      </c>
      <c r="D415" s="5">
        <v>34493</v>
      </c>
      <c r="E415">
        <v>991</v>
      </c>
      <c r="F415" s="2">
        <v>26</v>
      </c>
      <c r="G415" s="2" t="str">
        <f>B415&amp;C415</f>
        <v>David BROCKdecathlon</v>
      </c>
      <c r="H415" s="2">
        <f>E415</f>
        <v>991</v>
      </c>
      <c r="I415" s="138" cm="1">
        <f t="array" ref="I415">MAX(IF($G$3:$G$4000=$G415,$H$3:$H$4000))</f>
        <v>991</v>
      </c>
      <c r="J415" s="2" t="str">
        <v>AUS</v>
      </c>
      <c r="K415" t="str">
        <v>Brandon FORD</v>
      </c>
      <c r="L415" s="96" t="str">
        <v>5000m</v>
      </c>
      <c r="M415" s="96">
        <v>44640</v>
      </c>
      <c r="N415" s="96" t="str">
        <f t="shared" si="24"/>
        <v>Brandon FORD5000m</v>
      </c>
      <c r="O415" s="2">
        <f t="shared" si="25"/>
        <v>940</v>
      </c>
      <c r="P415" s="81">
        <f t="shared" si="26"/>
        <v>182</v>
      </c>
      <c r="Q415" s="81">
        <f t="shared" si="27"/>
        <v>40</v>
      </c>
    </row>
    <row r="416" spans="1:17" x14ac:dyDescent="0.2">
      <c r="A416" t="s">
        <v>1174</v>
      </c>
      <c r="B416" t="s">
        <v>659</v>
      </c>
      <c r="C416" s="5" t="s">
        <v>30</v>
      </c>
      <c r="D416" s="5">
        <v>34199</v>
      </c>
      <c r="E416">
        <v>990</v>
      </c>
      <c r="F416" s="2">
        <v>48</v>
      </c>
      <c r="G416" s="2" t="str">
        <f>B416&amp;C416</f>
        <v>Andre WARING10000m</v>
      </c>
      <c r="H416" s="2">
        <f>E416</f>
        <v>990</v>
      </c>
      <c r="I416" s="138" cm="1">
        <f t="array" ref="I416">MAX(IF($G$3:$G$4000=$G416,$H$3:$H$4000))</f>
        <v>990</v>
      </c>
      <c r="J416" s="2" t="str">
        <v>AUS</v>
      </c>
      <c r="K416" t="str">
        <v>Joshua JOHNSON</v>
      </c>
      <c r="L416" s="96" t="str">
        <v>5000m</v>
      </c>
      <c r="M416" s="96">
        <v>33669</v>
      </c>
      <c r="N416" s="96" t="str">
        <f t="shared" si="24"/>
        <v>Joshua JOHNSON5000m</v>
      </c>
      <c r="O416" s="2">
        <f t="shared" si="25"/>
        <v>940</v>
      </c>
      <c r="P416" s="81">
        <f t="shared" si="26"/>
        <v>182</v>
      </c>
      <c r="Q416" s="81">
        <f t="shared" si="27"/>
        <v>40</v>
      </c>
    </row>
    <row r="417" spans="1:17" x14ac:dyDescent="0.2">
      <c r="A417" t="s">
        <v>1174</v>
      </c>
      <c r="B417" t="s">
        <v>804</v>
      </c>
      <c r="C417" s="6" t="s">
        <v>42</v>
      </c>
      <c r="D417" s="5">
        <v>35359</v>
      </c>
      <c r="E417">
        <v>990</v>
      </c>
      <c r="F417" s="2">
        <v>30</v>
      </c>
      <c r="G417" s="2" t="str">
        <f>B417&amp;C417</f>
        <v>William BROWNhammer-throw</v>
      </c>
      <c r="H417" s="2">
        <f>E417</f>
        <v>990</v>
      </c>
      <c r="I417" s="138" cm="1">
        <f t="array" ref="I417">MAX(IF($G$3:$G$4000=$G417,$H$3:$H$4000))</f>
        <v>990</v>
      </c>
      <c r="J417" s="2" t="str">
        <v>AUS</v>
      </c>
      <c r="K417" t="str">
        <v>Alec DIAMOND</v>
      </c>
      <c r="L417" s="96" t="str">
        <v>pole-vault</v>
      </c>
      <c r="M417" s="96">
        <v>35651</v>
      </c>
      <c r="N417" s="96" t="str">
        <f t="shared" si="24"/>
        <v>Alec DIAMONDpole-vault</v>
      </c>
      <c r="O417" s="2">
        <f t="shared" si="25"/>
        <v>940</v>
      </c>
      <c r="P417" s="81">
        <f t="shared" si="26"/>
        <v>69</v>
      </c>
      <c r="Q417" s="81">
        <f t="shared" si="27"/>
        <v>16</v>
      </c>
    </row>
    <row r="418" spans="1:17" x14ac:dyDescent="0.2">
      <c r="A418" t="s">
        <v>1174</v>
      </c>
      <c r="B418" t="s">
        <v>1058</v>
      </c>
      <c r="C418" s="5" t="s">
        <v>29</v>
      </c>
      <c r="D418" s="5">
        <v>36237</v>
      </c>
      <c r="E418">
        <v>990</v>
      </c>
      <c r="F418" s="2">
        <v>56</v>
      </c>
      <c r="G418" s="2" t="str">
        <f>B418&amp;C418</f>
        <v>Luke GRAVES5000m</v>
      </c>
      <c r="H418" s="2">
        <f>E418</f>
        <v>990</v>
      </c>
      <c r="I418" s="138" cm="1">
        <f t="array" ref="I418">MAX(IF($G$3:$G$4000=$G418,$H$3:$H$4000))</f>
        <v>990</v>
      </c>
      <c r="J418" s="2" t="str">
        <v>AUS</v>
      </c>
      <c r="K418" t="str">
        <v>Martin CLARK</v>
      </c>
      <c r="L418" s="96" t="str">
        <v>pole-vault</v>
      </c>
      <c r="M418" s="96">
        <v>33932</v>
      </c>
      <c r="N418" s="96" t="str">
        <f t="shared" si="24"/>
        <v>Martin CLARKpole-vault</v>
      </c>
      <c r="O418" s="2">
        <f t="shared" si="25"/>
        <v>940</v>
      </c>
      <c r="P418" s="81">
        <f t="shared" si="26"/>
        <v>69</v>
      </c>
      <c r="Q418" s="81">
        <f t="shared" si="27"/>
        <v>16</v>
      </c>
    </row>
    <row r="419" spans="1:17" x14ac:dyDescent="0.2">
      <c r="A419" t="s">
        <v>1174</v>
      </c>
      <c r="B419" t="s">
        <v>791</v>
      </c>
      <c r="C419" s="5" t="s">
        <v>40</v>
      </c>
      <c r="D419" s="5">
        <v>37069</v>
      </c>
      <c r="E419">
        <v>989</v>
      </c>
      <c r="F419" s="2">
        <v>43</v>
      </c>
      <c r="G419" s="2" t="str">
        <f>B419&amp;C419</f>
        <v>Declan CARMANdiscus-throw</v>
      </c>
      <c r="H419" s="2">
        <f>E419</f>
        <v>989</v>
      </c>
      <c r="I419" s="138" cm="1">
        <f t="array" ref="I419">MAX(IF($G$3:$G$4000=$G419,$H$3:$H$4000))</f>
        <v>995</v>
      </c>
      <c r="J419" s="2" t="str">
        <v>AUS</v>
      </c>
      <c r="K419" t="str">
        <v>Bailey MURZECKI-HINCE</v>
      </c>
      <c r="L419" s="96" t="str">
        <v>5000m</v>
      </c>
      <c r="M419" s="96">
        <v>1998</v>
      </c>
      <c r="N419" s="96" t="str">
        <f t="shared" si="24"/>
        <v>Bailey MURZECKI-HINCE5000m</v>
      </c>
      <c r="O419" s="2">
        <f t="shared" si="25"/>
        <v>940</v>
      </c>
      <c r="P419" s="81">
        <f t="shared" si="26"/>
        <v>182</v>
      </c>
      <c r="Q419" s="81">
        <f t="shared" si="27"/>
        <v>40</v>
      </c>
    </row>
    <row r="420" spans="1:17" x14ac:dyDescent="0.2">
      <c r="A420" t="s">
        <v>1174</v>
      </c>
      <c r="B420" t="s">
        <v>906</v>
      </c>
      <c r="C420" s="5" t="s">
        <v>27</v>
      </c>
      <c r="D420" s="5">
        <v>44640</v>
      </c>
      <c r="E420">
        <v>989</v>
      </c>
      <c r="F420" s="2">
        <v>97</v>
      </c>
      <c r="G420" s="2" t="str">
        <f>B420&amp;C420</f>
        <v>Patrick CANTLON800m</v>
      </c>
      <c r="H420" s="2">
        <f>E420</f>
        <v>989</v>
      </c>
      <c r="I420" s="138" cm="1">
        <f t="array" ref="I420">MAX(IF($G$3:$G$4000=$G420,$H$3:$H$4000))</f>
        <v>989</v>
      </c>
      <c r="J420" s="2" t="str">
        <v>AUS</v>
      </c>
      <c r="K420" t="str">
        <v>Matt HOSIE</v>
      </c>
      <c r="L420" s="96" t="str">
        <v>pole-vault</v>
      </c>
      <c r="M420" s="96">
        <v>35810</v>
      </c>
      <c r="N420" s="96" t="str">
        <f t="shared" si="24"/>
        <v>Matt HOSIEpole-vault</v>
      </c>
      <c r="O420" s="2">
        <f t="shared" si="25"/>
        <v>940</v>
      </c>
      <c r="P420" s="81">
        <f t="shared" si="26"/>
        <v>69</v>
      </c>
      <c r="Q420" s="81">
        <f t="shared" si="27"/>
        <v>16</v>
      </c>
    </row>
    <row r="421" spans="1:17" x14ac:dyDescent="0.2">
      <c r="A421" t="s">
        <v>1174</v>
      </c>
      <c r="B421" t="s">
        <v>1115</v>
      </c>
      <c r="C421" s="5" t="s">
        <v>41</v>
      </c>
      <c r="D421" s="5">
        <v>34491</v>
      </c>
      <c r="E421">
        <v>989</v>
      </c>
      <c r="F421" s="2">
        <v>28</v>
      </c>
      <c r="G421" s="2" t="str">
        <f>B421&amp;C421</f>
        <v>William WHITEjavelin-throw</v>
      </c>
      <c r="H421" s="2">
        <f>E421</f>
        <v>989</v>
      </c>
      <c r="I421" s="138" cm="1">
        <f t="array" ref="I421">MAX(IF($G$3:$G$4000=$G421,$H$3:$H$4000))</f>
        <v>989</v>
      </c>
      <c r="J421" s="2" t="str">
        <v>AUS</v>
      </c>
      <c r="K421" t="str">
        <v>Nathan STOATE</v>
      </c>
      <c r="L421" s="96" t="str">
        <v>5000m</v>
      </c>
      <c r="M421" s="96">
        <v>0</v>
      </c>
      <c r="N421" s="96" t="str">
        <f t="shared" si="24"/>
        <v>Nathan STOATE5000m</v>
      </c>
      <c r="O421" s="2">
        <f t="shared" si="25"/>
        <v>939</v>
      </c>
      <c r="P421" s="81">
        <f t="shared" si="26"/>
        <v>185</v>
      </c>
      <c r="Q421" s="81">
        <f t="shared" si="27"/>
        <v>43</v>
      </c>
    </row>
    <row r="422" spans="1:17" x14ac:dyDescent="0.2">
      <c r="A422" t="s">
        <v>1174</v>
      </c>
      <c r="B422" t="s">
        <v>1051</v>
      </c>
      <c r="C422" s="5" t="s">
        <v>25</v>
      </c>
      <c r="D422" s="5">
        <v>35445</v>
      </c>
      <c r="E422">
        <v>988</v>
      </c>
      <c r="F422" s="2">
        <v>93</v>
      </c>
      <c r="G422" s="2" t="str">
        <f>B422&amp;C422</f>
        <v>Jack PAYNE200m</v>
      </c>
      <c r="H422" s="2">
        <f>E422</f>
        <v>988</v>
      </c>
      <c r="I422" s="138" cm="1">
        <f t="array" ref="I422">MAX(IF($G$3:$G$4000=$G422,$H$3:$H$4000))</f>
        <v>988</v>
      </c>
      <c r="J422" s="2" t="str">
        <v>AUS</v>
      </c>
      <c r="K422" t="str">
        <v>Guy WALTERS</v>
      </c>
      <c r="L422" s="96" t="str">
        <v>10000m</v>
      </c>
      <c r="M422" s="96">
        <v>34589</v>
      </c>
      <c r="N422" s="96" t="str">
        <f t="shared" si="24"/>
        <v>Guy WALTERS10000m</v>
      </c>
      <c r="O422" s="2">
        <f t="shared" si="25"/>
        <v>939</v>
      </c>
      <c r="P422" s="81">
        <f t="shared" si="26"/>
        <v>177</v>
      </c>
      <c r="Q422" s="81">
        <f t="shared" si="27"/>
        <v>18</v>
      </c>
    </row>
    <row r="423" spans="1:17" x14ac:dyDescent="0.2">
      <c r="A423" t="s">
        <v>1174</v>
      </c>
      <c r="B423" t="s">
        <v>630</v>
      </c>
      <c r="C423" s="5" t="s">
        <v>28</v>
      </c>
      <c r="D423" s="5">
        <v>35030</v>
      </c>
      <c r="E423">
        <v>988</v>
      </c>
      <c r="F423" s="2">
        <v>67</v>
      </c>
      <c r="G423" s="2" t="str">
        <f>B423&amp;C423</f>
        <v>Adam PYKE1500m</v>
      </c>
      <c r="H423" s="2">
        <f>E423</f>
        <v>988</v>
      </c>
      <c r="I423" s="138" cm="1">
        <f t="array" ref="I423">MAX(IF($G$3:$G$4000=$G423,$H$3:$H$4000))</f>
        <v>988</v>
      </c>
      <c r="J423" s="2" t="str">
        <v>AUS</v>
      </c>
      <c r="K423" t="str">
        <v>Alastair CHRISTY</v>
      </c>
      <c r="L423" s="96" t="str">
        <v>10000m</v>
      </c>
      <c r="M423" s="96">
        <v>35757</v>
      </c>
      <c r="N423" s="96" t="str">
        <f t="shared" si="24"/>
        <v>Alastair CHRISTY10000m</v>
      </c>
      <c r="O423" s="2">
        <f t="shared" si="25"/>
        <v>935</v>
      </c>
      <c r="P423" s="81">
        <f t="shared" si="26"/>
        <v>179</v>
      </c>
      <c r="Q423" s="81">
        <f t="shared" si="27"/>
        <v>19</v>
      </c>
    </row>
    <row r="424" spans="1:17" x14ac:dyDescent="0.2">
      <c r="A424" t="s">
        <v>1174</v>
      </c>
      <c r="B424" t="s">
        <v>631</v>
      </c>
      <c r="C424" s="6" t="s">
        <v>27</v>
      </c>
      <c r="D424" s="5">
        <v>36512</v>
      </c>
      <c r="E424">
        <v>988</v>
      </c>
      <c r="F424" s="2">
        <v>98</v>
      </c>
      <c r="G424" s="2" t="str">
        <f>B424&amp;C424</f>
        <v>Robert DICKINSON800m</v>
      </c>
      <c r="H424" s="2">
        <f>E424</f>
        <v>988</v>
      </c>
      <c r="I424" s="138" cm="1">
        <f t="array" ref="I424">MAX(IF($G$3:$G$4000=$G424,$H$3:$H$4000))</f>
        <v>988</v>
      </c>
      <c r="J424" s="2" t="str">
        <v>AUS</v>
      </c>
      <c r="K424" t="str">
        <v>Noah ROGERS</v>
      </c>
      <c r="L424" s="96" t="str">
        <v>400mh</v>
      </c>
      <c r="M424" s="96">
        <v>35324</v>
      </c>
      <c r="N424" s="96" t="str">
        <f t="shared" si="24"/>
        <v>Noah ROGERS400mh</v>
      </c>
      <c r="O424" s="2">
        <f t="shared" si="25"/>
        <v>934</v>
      </c>
      <c r="P424" s="81">
        <f t="shared" si="26"/>
        <v>149</v>
      </c>
      <c r="Q424" s="81">
        <f t="shared" si="27"/>
        <v>16</v>
      </c>
    </row>
    <row r="425" spans="1:17" x14ac:dyDescent="0.2">
      <c r="A425" t="s">
        <v>1174</v>
      </c>
      <c r="B425" t="s">
        <v>691</v>
      </c>
      <c r="C425" s="5" t="s">
        <v>28</v>
      </c>
      <c r="D425" s="5">
        <v>37332</v>
      </c>
      <c r="E425">
        <v>986</v>
      </c>
      <c r="F425" s="2">
        <v>73</v>
      </c>
      <c r="G425" s="2" t="str">
        <f>B425&amp;C425</f>
        <v>Jude THOMAS1500m</v>
      </c>
      <c r="H425" s="2">
        <f>E425</f>
        <v>986</v>
      </c>
      <c r="I425" s="138" cm="1">
        <f t="array" ref="I425">MAX(IF($G$3:$G$4000=$G425,$H$3:$H$4000))</f>
        <v>986</v>
      </c>
      <c r="J425" s="2" t="str">
        <v>AUS</v>
      </c>
      <c r="K425" t="str">
        <v>Oscar SULLIVAN</v>
      </c>
      <c r="L425" s="96" t="str">
        <v>javelin-throw</v>
      </c>
      <c r="M425" s="96">
        <v>36890</v>
      </c>
      <c r="N425" s="96" t="str">
        <f t="shared" si="24"/>
        <v>Oscar SULLIVANjavelin-throw</v>
      </c>
      <c r="O425" s="2">
        <f t="shared" si="25"/>
        <v>934</v>
      </c>
      <c r="P425" s="81">
        <f t="shared" si="26"/>
        <v>101</v>
      </c>
      <c r="Q425" s="81">
        <f t="shared" si="27"/>
        <v>11</v>
      </c>
    </row>
    <row r="426" spans="1:17" x14ac:dyDescent="0.2">
      <c r="A426" t="s">
        <v>1174</v>
      </c>
      <c r="B426" t="s">
        <v>575</v>
      </c>
      <c r="C426" t="s">
        <v>25</v>
      </c>
      <c r="D426" s="5">
        <v>38152</v>
      </c>
      <c r="E426">
        <v>986</v>
      </c>
      <c r="F426" s="2">
        <v>96</v>
      </c>
      <c r="G426" s="2" t="str">
        <f>B426&amp;C426</f>
        <v>Jack BOULTON200m</v>
      </c>
      <c r="H426" s="2">
        <f>E426</f>
        <v>986</v>
      </c>
      <c r="I426" s="138" cm="1">
        <f t="array" ref="I426">MAX(IF($G$3:$G$4000=$G426,$H$3:$H$4000))</f>
        <v>986</v>
      </c>
      <c r="J426" s="2" t="str">
        <v>AUS</v>
      </c>
      <c r="K426" t="str">
        <v>Adrian POTTER</v>
      </c>
      <c r="L426" s="96" t="str">
        <v>10000m</v>
      </c>
      <c r="M426" s="96">
        <v>34767</v>
      </c>
      <c r="N426" s="96" t="str">
        <f t="shared" si="24"/>
        <v>Adrian POTTER10000m</v>
      </c>
      <c r="O426" s="2">
        <f t="shared" si="25"/>
        <v>933</v>
      </c>
      <c r="P426" s="81">
        <f t="shared" si="26"/>
        <v>180</v>
      </c>
      <c r="Q426" s="81">
        <f t="shared" si="27"/>
        <v>20</v>
      </c>
    </row>
    <row r="427" spans="1:17" x14ac:dyDescent="0.2">
      <c r="A427" t="s">
        <v>1174</v>
      </c>
      <c r="B427" t="s">
        <v>716</v>
      </c>
      <c r="C427" s="5" t="s">
        <v>29</v>
      </c>
      <c r="D427" s="5">
        <v>34473</v>
      </c>
      <c r="E427">
        <v>985</v>
      </c>
      <c r="F427" s="2">
        <v>61</v>
      </c>
      <c r="G427" s="2" t="str">
        <f>B427&amp;C427</f>
        <v>Jacob COCKS5000m</v>
      </c>
      <c r="H427" s="2">
        <f>E427</f>
        <v>985</v>
      </c>
      <c r="I427" s="138" cm="1">
        <f t="array" ref="I427">MAX(IF($G$3:$G$4000=$G427,$H$3:$H$4000))</f>
        <v>985</v>
      </c>
      <c r="J427" s="2" t="str">
        <v>AUS</v>
      </c>
      <c r="K427" t="str">
        <v>Dean PASTRELLO</v>
      </c>
      <c r="L427" s="96" t="str">
        <v>110mh</v>
      </c>
      <c r="M427" s="96">
        <v>36285</v>
      </c>
      <c r="N427" s="96" t="str">
        <f t="shared" si="24"/>
        <v>Dean PASTRELLO110mh</v>
      </c>
      <c r="O427" s="2">
        <f t="shared" si="25"/>
        <v>933</v>
      </c>
      <c r="P427" s="81">
        <f t="shared" si="26"/>
        <v>119</v>
      </c>
      <c r="Q427" s="81">
        <f t="shared" si="27"/>
        <v>11</v>
      </c>
    </row>
    <row r="428" spans="1:17" x14ac:dyDescent="0.2">
      <c r="A428" t="s">
        <v>1174</v>
      </c>
      <c r="B428" t="s">
        <v>570</v>
      </c>
      <c r="C428" s="5" t="s">
        <v>25</v>
      </c>
      <c r="D428" s="5">
        <v>35493</v>
      </c>
      <c r="E428">
        <v>985</v>
      </c>
      <c r="F428" s="2">
        <v>89</v>
      </c>
      <c r="G428" s="2" t="str">
        <f>B428&amp;C428</f>
        <v>Ryan ATKINS200m</v>
      </c>
      <c r="H428" s="2">
        <f>E428</f>
        <v>985</v>
      </c>
      <c r="I428" s="138" cm="1">
        <f t="array" ref="I428">MAX(IF($G$3:$G$4000=$G428,$H$3:$H$4000))</f>
        <v>985</v>
      </c>
      <c r="J428" s="2" t="str">
        <v>AUS</v>
      </c>
      <c r="K428" t="str">
        <v>Christian PAYNTER</v>
      </c>
      <c r="L428" s="96" t="str">
        <v>high-jump</v>
      </c>
      <c r="M428" s="96">
        <v>35543</v>
      </c>
      <c r="N428" s="96" t="str">
        <f t="shared" si="24"/>
        <v>Christian PAYNTERhigh-jump</v>
      </c>
      <c r="O428" s="2">
        <f t="shared" si="25"/>
        <v>932</v>
      </c>
      <c r="P428" s="81">
        <f t="shared" si="26"/>
        <v>126</v>
      </c>
      <c r="Q428" s="81">
        <f t="shared" si="27"/>
        <v>20</v>
      </c>
    </row>
    <row r="429" spans="1:17" x14ac:dyDescent="0.2">
      <c r="A429" t="s">
        <v>1174</v>
      </c>
      <c r="B429" t="s">
        <v>790</v>
      </c>
      <c r="C429" t="s">
        <v>40</v>
      </c>
      <c r="D429" s="5">
        <v>35780</v>
      </c>
      <c r="E429">
        <v>984</v>
      </c>
      <c r="F429" s="2">
        <v>16</v>
      </c>
      <c r="G429" s="2" t="str">
        <f>B429&amp;C429</f>
        <v>Lachlan PAGEdiscus-throw</v>
      </c>
      <c r="H429" s="2">
        <f>E429</f>
        <v>984</v>
      </c>
      <c r="I429" s="138" cm="1">
        <f t="array" ref="I429">MAX(IF($G$3:$G$4000=$G429,$H$3:$H$4000))</f>
        <v>1015</v>
      </c>
      <c r="J429" s="2" t="str">
        <v>AUS</v>
      </c>
      <c r="K429" t="str">
        <v>Tetteh ANANG</v>
      </c>
      <c r="L429" s="96" t="str">
        <v>triple-jump</v>
      </c>
      <c r="M429" s="96">
        <v>34064</v>
      </c>
      <c r="N429" s="96" t="str">
        <f t="shared" si="24"/>
        <v>Tetteh ANANGtriple-jump</v>
      </c>
      <c r="O429" s="2">
        <f t="shared" si="25"/>
        <v>930</v>
      </c>
      <c r="P429" s="81">
        <f t="shared" si="26"/>
        <v>121</v>
      </c>
      <c r="Q429" s="81">
        <f t="shared" si="27"/>
        <v>10</v>
      </c>
    </row>
    <row r="430" spans="1:17" x14ac:dyDescent="0.2">
      <c r="A430" t="s">
        <v>1174</v>
      </c>
      <c r="B430" t="s">
        <v>773</v>
      </c>
      <c r="C430" s="6" t="s">
        <v>35</v>
      </c>
      <c r="D430" s="5">
        <v>38317</v>
      </c>
      <c r="E430">
        <v>984</v>
      </c>
      <c r="F430" s="2">
        <v>27</v>
      </c>
      <c r="G430" s="2" t="str">
        <f>B430&amp;C430</f>
        <v>Alex PERINhigh-jump</v>
      </c>
      <c r="H430" s="2">
        <f>E430</f>
        <v>984</v>
      </c>
      <c r="I430" s="138" cm="1">
        <f t="array" ref="I430">MAX(IF($G$3:$G$4000=$G430,$H$3:$H$4000))</f>
        <v>993</v>
      </c>
      <c r="J430" s="2" t="str">
        <v>AUS</v>
      </c>
      <c r="K430" t="str">
        <v>Tristan SCHEIRS</v>
      </c>
      <c r="L430" s="96" t="str">
        <v>triple-jump</v>
      </c>
      <c r="M430" s="96">
        <v>36636</v>
      </c>
      <c r="N430" s="96" t="str">
        <f t="shared" si="24"/>
        <v>Tristan SCHEIRStriple-jump</v>
      </c>
      <c r="O430" s="2">
        <f t="shared" si="25"/>
        <v>928</v>
      </c>
      <c r="P430" s="81">
        <f t="shared" si="26"/>
        <v>122</v>
      </c>
      <c r="Q430" s="81">
        <f t="shared" si="27"/>
        <v>11</v>
      </c>
    </row>
    <row r="431" spans="1:17" x14ac:dyDescent="0.2">
      <c r="A431" t="s">
        <v>1174</v>
      </c>
      <c r="B431" t="s">
        <v>571</v>
      </c>
      <c r="C431" t="s">
        <v>25</v>
      </c>
      <c r="D431" s="5">
        <v>44732</v>
      </c>
      <c r="E431">
        <v>984</v>
      </c>
      <c r="F431" s="2">
        <v>90</v>
      </c>
      <c r="G431" s="2" t="str">
        <f>B431&amp;C431</f>
        <v>Max BERRY200m</v>
      </c>
      <c r="H431" s="2">
        <f>E431</f>
        <v>984</v>
      </c>
      <c r="I431" s="138" cm="1">
        <f t="array" ref="I431">MAX(IF($G$3:$G$4000=$G431,$H$3:$H$4000))</f>
        <v>984</v>
      </c>
      <c r="J431" s="2" t="str">
        <v>AUS</v>
      </c>
      <c r="K431" t="str">
        <v>Aaron JEFFERY</v>
      </c>
      <c r="L431" s="96" t="str">
        <v>400mh</v>
      </c>
      <c r="M431" s="96">
        <v>36070</v>
      </c>
      <c r="N431" s="96" t="str">
        <f t="shared" si="24"/>
        <v>Aaron JEFFERY400mh</v>
      </c>
      <c r="O431" s="2">
        <f t="shared" si="25"/>
        <v>928</v>
      </c>
      <c r="P431" s="81">
        <f t="shared" si="26"/>
        <v>153</v>
      </c>
      <c r="Q431" s="81">
        <f t="shared" si="27"/>
        <v>17</v>
      </c>
    </row>
    <row r="432" spans="1:17" x14ac:dyDescent="0.2">
      <c r="A432" t="s">
        <v>1174</v>
      </c>
      <c r="B432" t="s">
        <v>537</v>
      </c>
      <c r="C432" s="5" t="s">
        <v>25</v>
      </c>
      <c r="D432" s="5">
        <v>38091</v>
      </c>
      <c r="E432">
        <v>984</v>
      </c>
      <c r="F432" s="2">
        <v>90</v>
      </c>
      <c r="G432" s="2" t="str">
        <f>B432&amp;C432</f>
        <v>Kaleb CLARK200m</v>
      </c>
      <c r="H432" s="2">
        <f>E432</f>
        <v>984</v>
      </c>
      <c r="I432" s="138" cm="1">
        <f t="array" ref="I432">MAX(IF($G$3:$G$4000=$G432,$H$3:$H$4000))</f>
        <v>984</v>
      </c>
      <c r="J432" s="2" t="str">
        <v>AUS</v>
      </c>
      <c r="K432" t="str">
        <v>Brodie CROSS</v>
      </c>
      <c r="L432" s="96" t="str">
        <v>pole-vault</v>
      </c>
      <c r="M432" s="96">
        <v>34427</v>
      </c>
      <c r="N432" s="96" t="str">
        <f t="shared" si="24"/>
        <v>Brodie CROSSpole-vault</v>
      </c>
      <c r="O432" s="2">
        <f t="shared" si="25"/>
        <v>926</v>
      </c>
      <c r="P432" s="81">
        <f t="shared" si="26"/>
        <v>81</v>
      </c>
      <c r="Q432" s="81">
        <f t="shared" si="27"/>
        <v>19</v>
      </c>
    </row>
    <row r="433" spans="1:17" x14ac:dyDescent="0.2">
      <c r="A433" t="s">
        <v>1174</v>
      </c>
      <c r="B433" t="s">
        <v>529</v>
      </c>
      <c r="C433" s="5" t="s">
        <v>25</v>
      </c>
      <c r="D433" s="5">
        <v>44701</v>
      </c>
      <c r="E433">
        <v>984</v>
      </c>
      <c r="F433" s="2">
        <v>96</v>
      </c>
      <c r="G433" s="2" t="str">
        <f>B433&amp;C433</f>
        <v>Sebastian SULTANA200m</v>
      </c>
      <c r="H433" s="2">
        <f>E433</f>
        <v>984</v>
      </c>
      <c r="I433" s="138" cm="1">
        <f t="array" ref="I433">MAX(IF($G$3:$G$4000=$G433,$H$3:$H$4000))</f>
        <v>984</v>
      </c>
      <c r="J433" s="2" t="str">
        <v>AUS</v>
      </c>
      <c r="K433" t="str">
        <v>Tom COGHLAN</v>
      </c>
      <c r="L433" s="96" t="str">
        <v>pole-vault</v>
      </c>
      <c r="M433" s="96">
        <v>0</v>
      </c>
      <c r="N433" s="96" t="str">
        <f t="shared" si="24"/>
        <v>Tom COGHLANpole-vault</v>
      </c>
      <c r="O433" s="2">
        <f t="shared" si="25"/>
        <v>926</v>
      </c>
      <c r="P433" s="81">
        <f t="shared" si="26"/>
        <v>81</v>
      </c>
      <c r="Q433" s="81">
        <f t="shared" si="27"/>
        <v>19</v>
      </c>
    </row>
    <row r="434" spans="1:17" x14ac:dyDescent="0.2">
      <c r="A434" t="s">
        <v>1174</v>
      </c>
      <c r="B434" t="s">
        <v>809</v>
      </c>
      <c r="C434" s="6" t="s">
        <v>41</v>
      </c>
      <c r="D434" s="5">
        <v>36470</v>
      </c>
      <c r="E434">
        <v>984</v>
      </c>
      <c r="F434" s="2">
        <v>65</v>
      </c>
      <c r="G434" s="2" t="str">
        <f>B434&amp;C434</f>
        <v>Nash LOWISjavelin-throw</v>
      </c>
      <c r="H434" s="2">
        <f>E434</f>
        <v>984</v>
      </c>
      <c r="I434" s="138" cm="1">
        <f t="array" ref="I434">MAX(IF($G$3:$G$4000=$G434,$H$3:$H$4000))</f>
        <v>984</v>
      </c>
      <c r="J434" s="2" t="str">
        <v>AUS</v>
      </c>
      <c r="K434" t="str">
        <v>Tim VINCENT</v>
      </c>
      <c r="L434" s="96" t="str">
        <v>10000m</v>
      </c>
      <c r="M434" s="96">
        <v>36044</v>
      </c>
      <c r="N434" s="96" t="str">
        <f t="shared" si="24"/>
        <v>Tim VINCENT10000m</v>
      </c>
      <c r="O434" s="2">
        <f t="shared" si="25"/>
        <v>924</v>
      </c>
      <c r="P434" s="81">
        <f t="shared" si="26"/>
        <v>183</v>
      </c>
      <c r="Q434" s="81">
        <f t="shared" si="27"/>
        <v>21</v>
      </c>
    </row>
    <row r="435" spans="1:17" x14ac:dyDescent="0.2">
      <c r="A435" t="s">
        <v>1174</v>
      </c>
      <c r="B435" t="s">
        <v>695</v>
      </c>
      <c r="C435" s="5" t="s">
        <v>28</v>
      </c>
      <c r="D435" s="5">
        <v>36047</v>
      </c>
      <c r="E435">
        <v>983</v>
      </c>
      <c r="F435" s="2">
        <v>77</v>
      </c>
      <c r="G435" s="2" t="str">
        <f>B435&amp;C435</f>
        <v>Kieren TALL1500m</v>
      </c>
      <c r="H435" s="2">
        <f>E435</f>
        <v>983</v>
      </c>
      <c r="I435" s="138" cm="1">
        <f t="array" ref="I435">MAX(IF($G$3:$G$4000=$G435,$H$3:$H$4000))</f>
        <v>983</v>
      </c>
      <c r="J435" s="2" t="str">
        <v>AUS</v>
      </c>
      <c r="K435" t="str">
        <v>Seth O'DONNELL</v>
      </c>
      <c r="L435" s="96" t="str">
        <v>10000m</v>
      </c>
      <c r="M435" s="96">
        <v>44581</v>
      </c>
      <c r="N435" s="96" t="str">
        <f t="shared" si="24"/>
        <v>Seth O'DONNELL10000m</v>
      </c>
      <c r="O435" s="2">
        <f t="shared" si="25"/>
        <v>924</v>
      </c>
      <c r="P435" s="81">
        <f t="shared" si="26"/>
        <v>183</v>
      </c>
      <c r="Q435" s="81">
        <f t="shared" si="27"/>
        <v>21</v>
      </c>
    </row>
    <row r="436" spans="1:17" x14ac:dyDescent="0.2">
      <c r="A436" t="s">
        <v>1174</v>
      </c>
      <c r="B436" t="s">
        <v>866</v>
      </c>
      <c r="C436" s="5" t="s">
        <v>29</v>
      </c>
      <c r="D436" s="6">
        <v>44581</v>
      </c>
      <c r="E436">
        <v>983</v>
      </c>
      <c r="F436" s="2">
        <v>65</v>
      </c>
      <c r="G436" s="2" t="str">
        <f>B436&amp;C436</f>
        <v>Seth O'DONNELL5000m</v>
      </c>
      <c r="H436" s="2">
        <f>E436</f>
        <v>983</v>
      </c>
      <c r="I436" s="138" cm="1">
        <f t="array" ref="I436">MAX(IF($G$3:$G$4000=$G436,$H$3:$H$4000))</f>
        <v>983</v>
      </c>
      <c r="J436" s="2" t="str">
        <v>AUS</v>
      </c>
      <c r="K436" t="str">
        <v>Guy HENLY</v>
      </c>
      <c r="L436" s="96" t="str">
        <v>discus-throw</v>
      </c>
      <c r="M436" s="96">
        <v>1987</v>
      </c>
      <c r="N436" s="96" t="str">
        <f t="shared" si="24"/>
        <v>Guy HENLYdiscus-throw</v>
      </c>
      <c r="O436" s="2">
        <f t="shared" si="25"/>
        <v>924</v>
      </c>
      <c r="P436" s="81">
        <f t="shared" si="26"/>
        <v>75</v>
      </c>
      <c r="Q436" s="81">
        <f t="shared" si="27"/>
        <v>5</v>
      </c>
    </row>
    <row r="437" spans="1:17" x14ac:dyDescent="0.2">
      <c r="A437" t="s">
        <v>1174</v>
      </c>
      <c r="B437" t="s">
        <v>867</v>
      </c>
      <c r="C437" s="5" t="s">
        <v>33</v>
      </c>
      <c r="D437" s="5">
        <v>36957</v>
      </c>
      <c r="E437">
        <v>983</v>
      </c>
      <c r="F437" s="2">
        <v>41</v>
      </c>
      <c r="G437" s="2" t="str">
        <f>B437&amp;C437</f>
        <v>Sam HURWOOD400mh</v>
      </c>
      <c r="H437" s="2">
        <f>E437</f>
        <v>983</v>
      </c>
      <c r="I437" s="138" cm="1">
        <f t="array" ref="I437">MAX(IF($G$3:$G$4000=$G437,$H$3:$H$4000))</f>
        <v>983</v>
      </c>
      <c r="J437" s="2" t="str">
        <v>AUS</v>
      </c>
      <c r="K437" t="str">
        <v>Ryan MARSHALL</v>
      </c>
      <c r="L437" s="96" t="str">
        <v>triple-jump</v>
      </c>
      <c r="M437" s="96">
        <v>44612</v>
      </c>
      <c r="N437" s="96" t="str">
        <f t="shared" si="24"/>
        <v>Ryan MARSHALLtriple-jump</v>
      </c>
      <c r="O437" s="2">
        <f t="shared" si="25"/>
        <v>923</v>
      </c>
      <c r="P437" s="81">
        <f t="shared" si="26"/>
        <v>124</v>
      </c>
      <c r="Q437" s="81">
        <f t="shared" si="27"/>
        <v>12</v>
      </c>
    </row>
    <row r="438" spans="1:17" x14ac:dyDescent="0.2">
      <c r="A438" t="s">
        <v>1174</v>
      </c>
      <c r="B438" t="s">
        <v>670</v>
      </c>
      <c r="C438" s="5" t="s">
        <v>28</v>
      </c>
      <c r="D438" s="5">
        <v>35426</v>
      </c>
      <c r="E438">
        <v>983</v>
      </c>
      <c r="F438" s="2">
        <v>78</v>
      </c>
      <c r="G438" s="2" t="str">
        <f>B438&amp;C438</f>
        <v>Joe BURGESS1500m</v>
      </c>
      <c r="H438" s="2">
        <f>E438</f>
        <v>983</v>
      </c>
      <c r="I438" s="138" cm="1">
        <f t="array" ref="I438">MAX(IF($G$3:$G$4000=$G438,$H$3:$H$4000))</f>
        <v>983</v>
      </c>
      <c r="J438" s="2" t="str">
        <v>AUS</v>
      </c>
      <c r="K438" t="str">
        <v>Jackson MCMENAMIN</v>
      </c>
      <c r="L438" s="96" t="str">
        <v>high-jump</v>
      </c>
      <c r="M438" s="96">
        <v>38075</v>
      </c>
      <c r="N438" s="96" t="str">
        <f t="shared" si="24"/>
        <v>Jackson MCMENAMINhigh-jump</v>
      </c>
      <c r="O438" s="2">
        <f t="shared" si="25"/>
        <v>923</v>
      </c>
      <c r="P438" s="81">
        <f t="shared" si="26"/>
        <v>128</v>
      </c>
      <c r="Q438" s="81">
        <f t="shared" si="27"/>
        <v>21</v>
      </c>
    </row>
    <row r="439" spans="1:17" x14ac:dyDescent="0.2">
      <c r="A439" t="s">
        <v>1174</v>
      </c>
      <c r="B439" s="5" t="s">
        <v>574</v>
      </c>
      <c r="C439" s="5" t="s">
        <v>25</v>
      </c>
      <c r="D439" s="5">
        <v>35932</v>
      </c>
      <c r="E439">
        <v>982</v>
      </c>
      <c r="F439" s="2">
        <v>93</v>
      </c>
      <c r="G439" s="2" t="str">
        <f>B439&amp;C439</f>
        <v>Jaxon HAYMAN200m</v>
      </c>
      <c r="H439" s="2">
        <f>E439</f>
        <v>982</v>
      </c>
      <c r="I439" s="138" cm="1">
        <f t="array" ref="I439">MAX(IF($G$3:$G$4000=$G439,$H$3:$H$4000))</f>
        <v>982</v>
      </c>
      <c r="J439" s="2" t="str">
        <v>AUS</v>
      </c>
      <c r="K439" t="str">
        <v>Toby O'BRIEN</v>
      </c>
      <c r="L439" s="96" t="str">
        <v>3000msc</v>
      </c>
      <c r="M439" s="96">
        <v>34994</v>
      </c>
      <c r="N439" s="96" t="str">
        <f t="shared" si="24"/>
        <v>Toby O'BRIEN3000msc</v>
      </c>
      <c r="O439" s="2">
        <f t="shared" si="25"/>
        <v>923</v>
      </c>
      <c r="P439" s="81">
        <f t="shared" si="26"/>
        <v>129</v>
      </c>
      <c r="Q439" s="81">
        <f t="shared" si="27"/>
        <v>15</v>
      </c>
    </row>
    <row r="440" spans="1:17" x14ac:dyDescent="0.2">
      <c r="A440" t="s">
        <v>1174</v>
      </c>
      <c r="B440" t="s">
        <v>748</v>
      </c>
      <c r="C440" t="s">
        <v>37</v>
      </c>
      <c r="D440" s="5">
        <v>35786</v>
      </c>
      <c r="E440">
        <v>982</v>
      </c>
      <c r="F440" s="2">
        <v>47</v>
      </c>
      <c r="G440" s="2" t="str">
        <f>B440&amp;C440</f>
        <v>Mackenzie LIDDELOWlong-jump</v>
      </c>
      <c r="H440" s="2">
        <f>E440</f>
        <v>982</v>
      </c>
      <c r="I440" s="138" cm="1">
        <f t="array" ref="I440">MAX(IF($G$3:$G$4000=$G440,$H$3:$H$4000))</f>
        <v>982</v>
      </c>
      <c r="J440" s="2" t="str">
        <v>AUS</v>
      </c>
      <c r="K440" t="str">
        <v>Jarrod SANSOM</v>
      </c>
      <c r="L440" s="96" t="str">
        <v>400mh</v>
      </c>
      <c r="M440" s="96">
        <v>0</v>
      </c>
      <c r="N440" s="96" t="str">
        <f t="shared" si="24"/>
        <v>Jarrod SANSOM400mh</v>
      </c>
      <c r="O440" s="2">
        <f t="shared" si="25"/>
        <v>922</v>
      </c>
      <c r="P440" s="81">
        <f t="shared" si="26"/>
        <v>155</v>
      </c>
      <c r="Q440" s="81">
        <f t="shared" si="27"/>
        <v>18</v>
      </c>
    </row>
    <row r="441" spans="1:17" x14ac:dyDescent="0.2">
      <c r="A441" t="s">
        <v>1174</v>
      </c>
      <c r="B441" t="s">
        <v>699</v>
      </c>
      <c r="C441" s="5" t="s">
        <v>29</v>
      </c>
      <c r="D441" s="5">
        <v>35273</v>
      </c>
      <c r="E441">
        <v>982</v>
      </c>
      <c r="F441" s="2">
        <v>66</v>
      </c>
      <c r="G441" s="2" t="str">
        <f>B441&amp;C441</f>
        <v>Matt SMITH5000m</v>
      </c>
      <c r="H441" s="2">
        <f>E441</f>
        <v>982</v>
      </c>
      <c r="I441" s="138" cm="1">
        <f t="array" ref="I441">MAX(IF($G$3:$G$4000=$G441,$H$3:$H$4000))</f>
        <v>982</v>
      </c>
      <c r="J441" s="2" t="str">
        <v>AUS</v>
      </c>
      <c r="K441" t="str">
        <v>Kipchumba LANGAT</v>
      </c>
      <c r="L441" s="96" t="str">
        <v>triple-jump</v>
      </c>
      <c r="M441" s="96">
        <v>44671</v>
      </c>
      <c r="N441" s="96" t="str">
        <f t="shared" si="24"/>
        <v>Kipchumba LANGATtriple-jump</v>
      </c>
      <c r="O441" s="2">
        <f t="shared" si="25"/>
        <v>922</v>
      </c>
      <c r="P441" s="81">
        <f t="shared" si="26"/>
        <v>125</v>
      </c>
      <c r="Q441" s="81">
        <f t="shared" si="27"/>
        <v>13</v>
      </c>
    </row>
    <row r="442" spans="1:17" x14ac:dyDescent="0.2">
      <c r="A442" t="s">
        <v>1174</v>
      </c>
      <c r="B442" t="s">
        <v>732</v>
      </c>
      <c r="C442" s="5" t="s">
        <v>33</v>
      </c>
      <c r="D442" s="5">
        <v>37167</v>
      </c>
      <c r="E442">
        <v>982</v>
      </c>
      <c r="F442" s="2">
        <v>42</v>
      </c>
      <c r="G442" s="2" t="str">
        <f>B442&amp;C442</f>
        <v>Thomas HUNT400mh</v>
      </c>
      <c r="H442" s="2">
        <f>E442</f>
        <v>982</v>
      </c>
      <c r="I442" s="138" cm="1">
        <f t="array" ref="I442">MAX(IF($G$3:$G$4000=$G442,$H$3:$H$4000))</f>
        <v>982</v>
      </c>
      <c r="J442" s="2" t="str">
        <v>AUS</v>
      </c>
      <c r="K442" t="str">
        <v>Ryan NEALE</v>
      </c>
      <c r="L442" s="96" t="str">
        <v>110mh</v>
      </c>
      <c r="M442" s="96">
        <v>35896</v>
      </c>
      <c r="N442" s="96" t="str">
        <f t="shared" si="24"/>
        <v>Ryan NEALE110mh</v>
      </c>
      <c r="O442" s="2">
        <f t="shared" si="25"/>
        <v>920</v>
      </c>
      <c r="P442" s="81">
        <f t="shared" si="26"/>
        <v>121</v>
      </c>
      <c r="Q442" s="81">
        <f t="shared" si="27"/>
        <v>12</v>
      </c>
    </row>
    <row r="443" spans="1:17" x14ac:dyDescent="0.2">
      <c r="A443" t="s">
        <v>1174</v>
      </c>
      <c r="B443" t="s">
        <v>1113</v>
      </c>
      <c r="C443" s="5" t="s">
        <v>41</v>
      </c>
      <c r="D443" s="5">
        <v>36822</v>
      </c>
      <c r="E443">
        <v>981</v>
      </c>
      <c r="F443" s="2">
        <v>30</v>
      </c>
      <c r="G443" s="2" t="str">
        <f>B443&amp;C443</f>
        <v>Neil JANSEjavelin-throw</v>
      </c>
      <c r="H443" s="2">
        <f>E443</f>
        <v>981</v>
      </c>
      <c r="I443" s="138" cm="1">
        <f t="array" ref="I443">MAX(IF($G$3:$G$4000=$G443,$H$3:$H$4000))</f>
        <v>1029</v>
      </c>
      <c r="J443" s="2" t="str">
        <v>AUS</v>
      </c>
      <c r="K443" t="str">
        <v>Tom MIDDLETON</v>
      </c>
      <c r="L443" s="96" t="str">
        <v>marathon</v>
      </c>
      <c r="M443" s="96">
        <v>31587</v>
      </c>
      <c r="N443" s="96" t="str">
        <f t="shared" si="24"/>
        <v>Tom MIDDLETONmarathon</v>
      </c>
      <c r="O443" s="2">
        <f t="shared" si="25"/>
        <v>919</v>
      </c>
      <c r="P443" s="81">
        <f t="shared" si="26"/>
        <v>145</v>
      </c>
      <c r="Q443" s="81">
        <f t="shared" si="27"/>
        <v>1</v>
      </c>
    </row>
    <row r="444" spans="1:17" x14ac:dyDescent="0.2">
      <c r="A444" t="s">
        <v>1174</v>
      </c>
      <c r="B444" t="s">
        <v>573</v>
      </c>
      <c r="C444" s="5" t="s">
        <v>25</v>
      </c>
      <c r="D444" s="5">
        <v>44640</v>
      </c>
      <c r="E444">
        <v>981</v>
      </c>
      <c r="F444" s="2">
        <v>96</v>
      </c>
      <c r="G444" s="2" t="str">
        <f>B444&amp;C444</f>
        <v>Ace HASLAM200m</v>
      </c>
      <c r="H444" s="2">
        <f>E444</f>
        <v>981</v>
      </c>
      <c r="I444" s="138" cm="1">
        <f t="array" ref="I444">MAX(IF($G$3:$G$4000=$G444,$H$3:$H$4000))</f>
        <v>981</v>
      </c>
      <c r="J444" s="2" t="str">
        <v>AUS</v>
      </c>
      <c r="K444" t="str">
        <v>Nicholas DYSON</v>
      </c>
      <c r="L444" s="96" t="str">
        <v>discus-throw</v>
      </c>
      <c r="M444" s="96">
        <v>35930</v>
      </c>
      <c r="N444" s="96" t="str">
        <f t="shared" si="24"/>
        <v>Nicholas DYSONdiscus-throw</v>
      </c>
      <c r="O444" s="2">
        <f t="shared" si="25"/>
        <v>917</v>
      </c>
      <c r="P444" s="81">
        <f t="shared" si="26"/>
        <v>83</v>
      </c>
      <c r="Q444" s="81">
        <f t="shared" si="27"/>
        <v>6</v>
      </c>
    </row>
    <row r="445" spans="1:17" x14ac:dyDescent="0.2">
      <c r="A445" t="s">
        <v>1174</v>
      </c>
      <c r="B445" t="s">
        <v>683</v>
      </c>
      <c r="C445" s="5" t="s">
        <v>34</v>
      </c>
      <c r="D445" s="5">
        <v>31691</v>
      </c>
      <c r="E445">
        <v>980</v>
      </c>
      <c r="F445" s="2">
        <v>29</v>
      </c>
      <c r="G445" s="2" t="str">
        <f>B445&amp;C445</f>
        <v>Aidan HOBBS3000msc</v>
      </c>
      <c r="H445" s="2">
        <f>E445</f>
        <v>980</v>
      </c>
      <c r="I445" s="138" cm="1">
        <f t="array" ref="I445">MAX(IF($G$3:$G$4000=$G445,$H$3:$H$4000))</f>
        <v>1035</v>
      </c>
      <c r="J445" s="2" t="str">
        <v>AUS</v>
      </c>
      <c r="K445" t="str">
        <v>Blake DOBAY</v>
      </c>
      <c r="L445" s="96" t="str">
        <v>400mh</v>
      </c>
      <c r="M445" s="96">
        <v>36459</v>
      </c>
      <c r="N445" s="96" t="str">
        <f t="shared" si="24"/>
        <v>Blake DOBAY400mh</v>
      </c>
      <c r="O445" s="2">
        <f t="shared" si="25"/>
        <v>914</v>
      </c>
      <c r="P445" s="81">
        <f t="shared" si="26"/>
        <v>159</v>
      </c>
      <c r="Q445" s="81">
        <f t="shared" si="27"/>
        <v>19</v>
      </c>
    </row>
    <row r="446" spans="1:17" x14ac:dyDescent="0.2">
      <c r="A446" t="s">
        <v>1174</v>
      </c>
      <c r="B446" t="s">
        <v>5012</v>
      </c>
      <c r="C446" s="6" t="s">
        <v>28</v>
      </c>
      <c r="D446" s="5"/>
      <c r="E446">
        <v>980</v>
      </c>
      <c r="F446" s="2">
        <v>81</v>
      </c>
      <c r="G446" s="2" t="str">
        <f>B446&amp;C446</f>
        <v>Griffin KELLY1500m</v>
      </c>
      <c r="H446" s="2">
        <f>E446</f>
        <v>980</v>
      </c>
      <c r="I446" s="138" cm="1">
        <f t="array" ref="I446">MAX(IF($G$3:$G$4000=$G446,$H$3:$H$4000))</f>
        <v>980</v>
      </c>
      <c r="J446" s="2" t="str">
        <v>AUS</v>
      </c>
      <c r="K446" t="str">
        <v>Liam TULLY</v>
      </c>
      <c r="L446" s="96" t="str">
        <v>high-jump</v>
      </c>
      <c r="M446" s="96">
        <v>37236</v>
      </c>
      <c r="N446" s="96" t="str">
        <f t="shared" si="24"/>
        <v>Liam TULLYhigh-jump</v>
      </c>
      <c r="O446" s="2">
        <f t="shared" si="25"/>
        <v>914</v>
      </c>
      <c r="P446" s="81">
        <f t="shared" si="26"/>
        <v>134</v>
      </c>
      <c r="Q446" s="81">
        <f t="shared" si="27"/>
        <v>22</v>
      </c>
    </row>
    <row r="447" spans="1:17" x14ac:dyDescent="0.2">
      <c r="A447" t="s">
        <v>1174</v>
      </c>
      <c r="B447" t="s">
        <v>1062</v>
      </c>
      <c r="C447" s="5" t="s">
        <v>29</v>
      </c>
      <c r="D447" s="5">
        <v>38330</v>
      </c>
      <c r="E447">
        <v>980</v>
      </c>
      <c r="F447" s="2">
        <v>70</v>
      </c>
      <c r="G447" s="2" t="str">
        <f>B447&amp;C447</f>
        <v>Archie NOAKES5000m</v>
      </c>
      <c r="H447" s="2">
        <f>E447</f>
        <v>980</v>
      </c>
      <c r="I447" s="138" cm="1">
        <f t="array" ref="I447">MAX(IF($G$3:$G$4000=$G447,$H$3:$H$4000))</f>
        <v>980</v>
      </c>
      <c r="J447" s="2" t="str">
        <v>AUS</v>
      </c>
      <c r="K447" t="str">
        <v>Bradley CARRUTHERS</v>
      </c>
      <c r="L447" s="96" t="str">
        <v>high-jump</v>
      </c>
      <c r="M447" s="96">
        <v>0</v>
      </c>
      <c r="N447" s="96" t="str">
        <f t="shared" si="24"/>
        <v>Bradley CARRUTHERShigh-jump</v>
      </c>
      <c r="O447" s="2">
        <f t="shared" si="25"/>
        <v>914</v>
      </c>
      <c r="P447" s="81">
        <f t="shared" si="26"/>
        <v>134</v>
      </c>
      <c r="Q447" s="81">
        <f t="shared" si="27"/>
        <v>22</v>
      </c>
    </row>
    <row r="448" spans="1:17" x14ac:dyDescent="0.2">
      <c r="A448" t="s">
        <v>1174</v>
      </c>
      <c r="B448" t="s">
        <v>1125</v>
      </c>
      <c r="C448" s="5" t="s">
        <v>81</v>
      </c>
      <c r="D448" s="5">
        <v>36936</v>
      </c>
      <c r="E448">
        <v>980</v>
      </c>
      <c r="F448" s="2">
        <v>24</v>
      </c>
      <c r="G448" s="2" t="str">
        <f>B448&amp;C448</f>
        <v>Tristan CAMILLERI20km-race-walking</v>
      </c>
      <c r="H448" s="2">
        <f>E448</f>
        <v>980</v>
      </c>
      <c r="I448" s="138" cm="1">
        <f t="array" ref="I448">MAX(IF($G$3:$G$4000=$G448,$H$3:$H$4000))</f>
        <v>980</v>
      </c>
      <c r="J448" s="2" t="str">
        <v>AUS</v>
      </c>
      <c r="K448" t="str">
        <v>Sebastian REYNEKE</v>
      </c>
      <c r="L448" s="96" t="str">
        <v>pole-vault</v>
      </c>
      <c r="M448" s="96">
        <v>36975</v>
      </c>
      <c r="N448" s="96" t="str">
        <f t="shared" si="24"/>
        <v>Sebastian REYNEKEpole-vault</v>
      </c>
      <c r="O448" s="2">
        <f t="shared" si="25"/>
        <v>913</v>
      </c>
      <c r="P448" s="81">
        <f t="shared" si="26"/>
        <v>90</v>
      </c>
      <c r="Q448" s="81">
        <f t="shared" si="27"/>
        <v>21</v>
      </c>
    </row>
    <row r="449" spans="1:17" x14ac:dyDescent="0.2">
      <c r="A449" t="s">
        <v>1174</v>
      </c>
      <c r="B449" t="s">
        <v>1098</v>
      </c>
      <c r="C449" s="5" t="s">
        <v>36</v>
      </c>
      <c r="D449" s="6">
        <v>36085</v>
      </c>
      <c r="E449">
        <v>980</v>
      </c>
      <c r="F449" s="2">
        <v>21</v>
      </c>
      <c r="G449" s="2" t="str">
        <f>B449&amp;C449</f>
        <v>Jordan KILDAREpole-vault</v>
      </c>
      <c r="H449" s="2">
        <f>E449</f>
        <v>980</v>
      </c>
      <c r="I449" s="138" cm="1">
        <f t="array" ref="I449">MAX(IF($G$3:$G$4000=$G449,$H$3:$H$4000))</f>
        <v>980</v>
      </c>
      <c r="J449" s="2" t="str">
        <v>AUS</v>
      </c>
      <c r="K449" t="str">
        <v>Nickolai SIMMONS</v>
      </c>
      <c r="L449" s="96" t="str">
        <v>pole-vault</v>
      </c>
      <c r="M449" s="96">
        <v>36932</v>
      </c>
      <c r="N449" s="96" t="str">
        <f t="shared" si="24"/>
        <v>Nickolai SIMMONSpole-vault</v>
      </c>
      <c r="O449" s="2">
        <f t="shared" si="25"/>
        <v>913</v>
      </c>
      <c r="P449" s="81">
        <f t="shared" si="26"/>
        <v>90</v>
      </c>
      <c r="Q449" s="81">
        <f t="shared" si="27"/>
        <v>21</v>
      </c>
    </row>
    <row r="450" spans="1:17" x14ac:dyDescent="0.2">
      <c r="A450" t="s">
        <v>1174</v>
      </c>
      <c r="B450" t="s">
        <v>1062</v>
      </c>
      <c r="C450" s="5" t="s">
        <v>28</v>
      </c>
      <c r="D450" s="5">
        <v>38330</v>
      </c>
      <c r="E450">
        <v>979</v>
      </c>
      <c r="F450" s="2">
        <v>82</v>
      </c>
      <c r="G450" s="2" t="str">
        <f>B450&amp;C450</f>
        <v>Archie NOAKES1500m</v>
      </c>
      <c r="H450" s="2">
        <f>E450</f>
        <v>979</v>
      </c>
      <c r="I450" s="138" cm="1">
        <f t="array" ref="I450">MAX(IF($G$3:$G$4000=$G450,$H$3:$H$4000))</f>
        <v>979</v>
      </c>
      <c r="J450" s="2" t="str">
        <v>AUS</v>
      </c>
      <c r="K450" t="str">
        <v>Andre DI MEDIO</v>
      </c>
      <c r="L450" s="96" t="str">
        <v>pole-vault</v>
      </c>
      <c r="M450" s="96">
        <v>38061</v>
      </c>
      <c r="N450" s="96" t="str">
        <f t="shared" si="24"/>
        <v>Andre DI MEDIOpole-vault</v>
      </c>
      <c r="O450" s="2">
        <f t="shared" si="25"/>
        <v>913</v>
      </c>
      <c r="P450" s="81">
        <f t="shared" si="26"/>
        <v>90</v>
      </c>
      <c r="Q450" s="81">
        <f t="shared" si="27"/>
        <v>21</v>
      </c>
    </row>
    <row r="451" spans="1:17" x14ac:dyDescent="0.2">
      <c r="A451" t="s">
        <v>1174</v>
      </c>
      <c r="B451" t="s">
        <v>704</v>
      </c>
      <c r="C451" s="5" t="s">
        <v>28</v>
      </c>
      <c r="D451" s="5">
        <v>44640</v>
      </c>
      <c r="E451">
        <v>979</v>
      </c>
      <c r="F451" s="2">
        <v>82</v>
      </c>
      <c r="G451" s="2" t="str">
        <f>B451&amp;C451</f>
        <v>Brandon FORD1500m</v>
      </c>
      <c r="H451" s="2">
        <f>E451</f>
        <v>979</v>
      </c>
      <c r="I451" s="138" cm="1">
        <f t="array" ref="I451">MAX(IF($G$3:$G$4000=$G451,$H$3:$H$4000))</f>
        <v>979</v>
      </c>
      <c r="J451" s="2" t="str">
        <v>AUS</v>
      </c>
      <c r="K451" t="str">
        <v>Ethan PRINCENA-WHITE</v>
      </c>
      <c r="L451" s="96" t="str">
        <v>pole-vault</v>
      </c>
      <c r="M451" s="96">
        <v>37441</v>
      </c>
      <c r="N451" s="96" t="str">
        <f t="shared" si="24"/>
        <v>Ethan PRINCENA-WHITEpole-vault</v>
      </c>
      <c r="O451" s="2">
        <f t="shared" si="25"/>
        <v>913</v>
      </c>
      <c r="P451" s="81">
        <f t="shared" si="26"/>
        <v>90</v>
      </c>
      <c r="Q451" s="81">
        <f t="shared" si="27"/>
        <v>21</v>
      </c>
    </row>
    <row r="452" spans="1:17" x14ac:dyDescent="0.2">
      <c r="A452" t="s">
        <v>1174</v>
      </c>
      <c r="B452" t="s">
        <v>864</v>
      </c>
      <c r="C452" s="5" t="s">
        <v>29</v>
      </c>
      <c r="D452" s="5">
        <v>44640</v>
      </c>
      <c r="E452">
        <v>979</v>
      </c>
      <c r="F452" s="2">
        <v>71</v>
      </c>
      <c r="G452" s="2" t="str">
        <f>B452&amp;C452</f>
        <v>Charles SPROTT5000m</v>
      </c>
      <c r="H452" s="2">
        <f>E452</f>
        <v>979</v>
      </c>
      <c r="I452" s="138" cm="1">
        <f t="array" ref="I452">MAX(IF($G$3:$G$4000=$G452,$H$3:$H$4000))</f>
        <v>979</v>
      </c>
      <c r="J452" s="2" t="str">
        <v>AUS</v>
      </c>
      <c r="K452" t="str">
        <v>Finn MURPHY</v>
      </c>
      <c r="L452" s="96" t="str">
        <v>triple-jump</v>
      </c>
      <c r="M452" s="96">
        <v>44640</v>
      </c>
      <c r="N452" s="96" t="str">
        <f t="shared" ref="N452:N515" si="28">K452&amp;L452</f>
        <v>Finn MURPHYtriple-jump</v>
      </c>
      <c r="O452" s="2">
        <f t="shared" ref="O452:O515" si="29">VLOOKUP(K452&amp;L452,$G$3:$H$3563,2,FALSE)</f>
        <v>913</v>
      </c>
      <c r="P452" s="81">
        <f t="shared" ref="P452:P515" si="30">COUNTIFS($L$3:$L$3119,L452,$O$3:$O$3119,"&gt;"&amp;O452)+1</f>
        <v>127</v>
      </c>
      <c r="Q452" s="81">
        <f t="shared" ref="Q452:Q515" si="31">IFERROR(IF(J452="AUS",COUNTIFS($J$3:$J$3119,"AUS",$L$3:$L$3119,L452,$O$3:$O$3119,"&gt;"&amp;O452)+1,""),"")</f>
        <v>14</v>
      </c>
    </row>
    <row r="453" spans="1:17" x14ac:dyDescent="0.2">
      <c r="A453" t="s">
        <v>1174</v>
      </c>
      <c r="B453" t="s">
        <v>1063</v>
      </c>
      <c r="C453" s="5" t="s">
        <v>28</v>
      </c>
      <c r="D453" s="5">
        <v>34848</v>
      </c>
      <c r="E453">
        <v>979</v>
      </c>
      <c r="F453" s="2">
        <v>84</v>
      </c>
      <c r="G453" s="2" t="str">
        <f>B453&amp;C453</f>
        <v>Zak PATTERSON1500m</v>
      </c>
      <c r="H453" s="2">
        <f>E453</f>
        <v>979</v>
      </c>
      <c r="I453" s="138" cm="1">
        <f t="array" ref="I453">MAX(IF($G$3:$G$4000=$G453,$H$3:$H$4000))</f>
        <v>979</v>
      </c>
      <c r="J453" s="2" t="str">
        <v>AUS</v>
      </c>
      <c r="K453" t="str">
        <v>Nathan PEARCE</v>
      </c>
      <c r="L453" s="96" t="str">
        <v>3000msc</v>
      </c>
      <c r="M453" s="96">
        <v>35217</v>
      </c>
      <c r="N453" s="96" t="str">
        <f t="shared" si="28"/>
        <v>Nathan PEARCE3000msc</v>
      </c>
      <c r="O453" s="2">
        <f t="shared" si="29"/>
        <v>912</v>
      </c>
      <c r="P453" s="81">
        <f t="shared" si="30"/>
        <v>133</v>
      </c>
      <c r="Q453" s="81">
        <f t="shared" si="31"/>
        <v>16</v>
      </c>
    </row>
    <row r="454" spans="1:17" x14ac:dyDescent="0.2">
      <c r="A454" t="s">
        <v>1174</v>
      </c>
      <c r="B454" t="s">
        <v>1083</v>
      </c>
      <c r="C454" s="6" t="s">
        <v>37</v>
      </c>
      <c r="D454" s="5">
        <v>36798</v>
      </c>
      <c r="E454">
        <v>978</v>
      </c>
      <c r="F454" s="2">
        <v>49</v>
      </c>
      <c r="G454" s="2" t="str">
        <f>B454&amp;C454</f>
        <v>Thomas PITTSlong-jump</v>
      </c>
      <c r="H454" s="2">
        <f>E454</f>
        <v>978</v>
      </c>
      <c r="I454" s="138" cm="1">
        <f t="array" ref="I454">MAX(IF($G$3:$G$4000=$G454,$H$3:$H$4000))</f>
        <v>978</v>
      </c>
      <c r="J454" s="2" t="str">
        <v>AUS</v>
      </c>
      <c r="K454" t="str">
        <v>Jared TALLENT</v>
      </c>
      <c r="L454" s="96" t="str">
        <v>20km-race-walking</v>
      </c>
      <c r="M454" s="96">
        <v>30972</v>
      </c>
      <c r="N454" s="96" t="str">
        <f t="shared" si="28"/>
        <v>Jared TALLENT20km-race-walking</v>
      </c>
      <c r="O454" s="2">
        <f t="shared" si="29"/>
        <v>911</v>
      </c>
      <c r="P454" s="81">
        <f t="shared" si="30"/>
        <v>45</v>
      </c>
      <c r="Q454" s="81">
        <f t="shared" si="31"/>
        <v>13</v>
      </c>
    </row>
    <row r="455" spans="1:17" x14ac:dyDescent="0.2">
      <c r="A455" t="s">
        <v>1174</v>
      </c>
      <c r="B455" t="s">
        <v>5013</v>
      </c>
      <c r="C455" s="5" t="s">
        <v>37</v>
      </c>
      <c r="D455" s="5">
        <v>36888</v>
      </c>
      <c r="E455">
        <v>978</v>
      </c>
      <c r="F455" s="2">
        <v>49</v>
      </c>
      <c r="G455" s="2" t="str">
        <f>B455&amp;C455</f>
        <v>Patrick KROPPlong-jump</v>
      </c>
      <c r="H455" s="2">
        <f>E455</f>
        <v>978</v>
      </c>
      <c r="I455" s="138" cm="1">
        <f t="array" ref="I455">MAX(IF($G$3:$G$4000=$G455,$H$3:$H$4000))</f>
        <v>978</v>
      </c>
      <c r="J455" s="2" t="str">
        <v>AUS</v>
      </c>
      <c r="K455" t="str">
        <v>Gwyllym YOUNG</v>
      </c>
      <c r="L455" s="96" t="str">
        <v>20km-race-walking</v>
      </c>
      <c r="M455" s="96">
        <v>37505</v>
      </c>
      <c r="N455" s="96" t="str">
        <f t="shared" si="28"/>
        <v>Gwyllym YOUNG20km-race-walking</v>
      </c>
      <c r="O455" s="2">
        <f t="shared" si="29"/>
        <v>910</v>
      </c>
      <c r="P455" s="81">
        <f t="shared" si="30"/>
        <v>46</v>
      </c>
      <c r="Q455" s="81">
        <f t="shared" si="31"/>
        <v>14</v>
      </c>
    </row>
    <row r="456" spans="1:17" x14ac:dyDescent="0.2">
      <c r="A456" t="s">
        <v>1174</v>
      </c>
      <c r="B456" t="s">
        <v>697</v>
      </c>
      <c r="C456" t="s">
        <v>29</v>
      </c>
      <c r="D456" s="5">
        <v>35891</v>
      </c>
      <c r="E456">
        <v>978</v>
      </c>
      <c r="F456" s="2">
        <v>73</v>
      </c>
      <c r="G456" s="2" t="str">
        <f>B456&amp;C456</f>
        <v>Ben CHAMBERLAIN5000m</v>
      </c>
      <c r="H456" s="2">
        <f>E456</f>
        <v>978</v>
      </c>
      <c r="I456" s="138" cm="1">
        <f t="array" ref="I456">MAX(IF($G$3:$G$4000=$G456,$H$3:$H$4000))</f>
        <v>978</v>
      </c>
      <c r="J456" s="2" t="str">
        <v>AUS</v>
      </c>
      <c r="K456" t="str">
        <v>Oliver BLACKBURN</v>
      </c>
      <c r="L456" s="96" t="str">
        <v>javelin-throw</v>
      </c>
      <c r="M456" s="96">
        <v>37456</v>
      </c>
      <c r="N456" s="96" t="str">
        <f t="shared" si="28"/>
        <v>Oliver BLACKBURNjavelin-throw</v>
      </c>
      <c r="O456" s="2">
        <f t="shared" si="29"/>
        <v>908</v>
      </c>
      <c r="P456" s="81">
        <f t="shared" si="30"/>
        <v>114</v>
      </c>
      <c r="Q456" s="81">
        <f t="shared" si="31"/>
        <v>12</v>
      </c>
    </row>
    <row r="457" spans="1:17" x14ac:dyDescent="0.2">
      <c r="A457" t="s">
        <v>1174</v>
      </c>
      <c r="B457" t="s">
        <v>685</v>
      </c>
      <c r="C457" s="5" t="s">
        <v>34</v>
      </c>
      <c r="D457" s="5">
        <v>33601</v>
      </c>
      <c r="E457">
        <v>978</v>
      </c>
      <c r="F457" s="2">
        <v>31</v>
      </c>
      <c r="G457" s="2" t="str">
        <f>B457&amp;C457</f>
        <v>Christopher DALE3000msc</v>
      </c>
      <c r="H457" s="2">
        <f>E457</f>
        <v>978</v>
      </c>
      <c r="I457" s="138" cm="1">
        <f t="array" ref="I457">MAX(IF($G$3:$G$4000=$G457,$H$3:$H$4000))</f>
        <v>978</v>
      </c>
      <c r="J457" s="2" t="str">
        <v>AUS</v>
      </c>
      <c r="K457" t="str">
        <v>Dean PASTRELLO</v>
      </c>
      <c r="L457" s="96" t="str">
        <v>decathlon</v>
      </c>
      <c r="M457" s="96">
        <v>36285</v>
      </c>
      <c r="N457" s="96" t="str">
        <f t="shared" si="28"/>
        <v>Dean PASTRELLOdecathlon</v>
      </c>
      <c r="O457" s="2">
        <f t="shared" si="29"/>
        <v>907</v>
      </c>
      <c r="P457" s="81">
        <f t="shared" si="30"/>
        <v>48</v>
      </c>
      <c r="Q457" s="81">
        <f t="shared" si="31"/>
        <v>12</v>
      </c>
    </row>
    <row r="458" spans="1:17" x14ac:dyDescent="0.2">
      <c r="A458" t="s">
        <v>1174</v>
      </c>
      <c r="B458" t="s">
        <v>803</v>
      </c>
      <c r="C458" s="6" t="s">
        <v>42</v>
      </c>
      <c r="D458" s="5">
        <v>35781</v>
      </c>
      <c r="E458">
        <v>977</v>
      </c>
      <c r="F458" s="2">
        <v>34</v>
      </c>
      <c r="G458" s="2" t="str">
        <f>B458&amp;C458</f>
        <v>Timothy HEYEShammer-throw</v>
      </c>
      <c r="H458" s="2">
        <f>E458</f>
        <v>977</v>
      </c>
      <c r="I458" s="138" cm="1">
        <f t="array" ref="I458">MAX(IF($G$3:$G$4000=$G458,$H$3:$H$4000))</f>
        <v>1021</v>
      </c>
      <c r="J458" s="2" t="str">
        <v>AUS</v>
      </c>
      <c r="K458" t="str">
        <v>Cameron PAPPAS</v>
      </c>
      <c r="L458" s="96" t="str">
        <v>triple-jump</v>
      </c>
      <c r="M458" s="96">
        <v>35155</v>
      </c>
      <c r="N458" s="96" t="str">
        <f t="shared" si="28"/>
        <v>Cameron PAPPAStriple-jump</v>
      </c>
      <c r="O458" s="2">
        <f t="shared" si="29"/>
        <v>904</v>
      </c>
      <c r="P458" s="81">
        <f t="shared" si="30"/>
        <v>128</v>
      </c>
      <c r="Q458" s="81">
        <f t="shared" si="31"/>
        <v>15</v>
      </c>
    </row>
    <row r="459" spans="1:17" x14ac:dyDescent="0.2">
      <c r="A459" t="s">
        <v>1174</v>
      </c>
      <c r="B459" t="s">
        <v>804</v>
      </c>
      <c r="C459" t="s">
        <v>42</v>
      </c>
      <c r="D459" s="5">
        <v>35359</v>
      </c>
      <c r="E459">
        <v>977</v>
      </c>
      <c r="F459" s="2">
        <v>12</v>
      </c>
      <c r="G459" s="2" t="str">
        <f>B459&amp;C459</f>
        <v>William BROWNhammer-throw</v>
      </c>
      <c r="H459" s="2">
        <f>E459</f>
        <v>977</v>
      </c>
      <c r="I459" s="138" cm="1">
        <f t="array" ref="I459">MAX(IF($G$3:$G$4000=$G459,$H$3:$H$4000))</f>
        <v>990</v>
      </c>
      <c r="J459" s="2" t="str">
        <v>AUS</v>
      </c>
      <c r="K459" t="str">
        <v>Angus WOOD</v>
      </c>
      <c r="L459" s="96" t="str">
        <v>triple-jump</v>
      </c>
      <c r="M459" s="96">
        <v>36901</v>
      </c>
      <c r="N459" s="96" t="str">
        <f t="shared" si="28"/>
        <v>Angus WOODtriple-jump</v>
      </c>
      <c r="O459" s="2">
        <f t="shared" si="29"/>
        <v>902</v>
      </c>
      <c r="P459" s="81">
        <f t="shared" si="30"/>
        <v>130</v>
      </c>
      <c r="Q459" s="81">
        <f t="shared" si="31"/>
        <v>16</v>
      </c>
    </row>
    <row r="460" spans="1:17" x14ac:dyDescent="0.2">
      <c r="A460" t="s">
        <v>1174</v>
      </c>
      <c r="B460" t="s">
        <v>618</v>
      </c>
      <c r="C460" s="5" t="s">
        <v>28</v>
      </c>
      <c r="D460" s="5">
        <v>37232</v>
      </c>
      <c r="E460">
        <v>977</v>
      </c>
      <c r="F460" s="2">
        <v>87</v>
      </c>
      <c r="G460" s="2" t="str">
        <f>B460&amp;C460</f>
        <v>Luke SHAW1500m</v>
      </c>
      <c r="H460" s="2">
        <f>E460</f>
        <v>977</v>
      </c>
      <c r="I460" s="138" cm="1">
        <f t="array" ref="I460">MAX(IF($G$3:$G$4000=$G460,$H$3:$H$4000))</f>
        <v>977</v>
      </c>
      <c r="J460" s="2" t="str">
        <v>AUS</v>
      </c>
      <c r="K460" t="str">
        <v>Alexander CHAN</v>
      </c>
      <c r="L460" s="96" t="str">
        <v>pole-vault</v>
      </c>
      <c r="M460" s="96">
        <v>35629</v>
      </c>
      <c r="N460" s="96" t="str">
        <f t="shared" si="28"/>
        <v>Alexander CHANpole-vault</v>
      </c>
      <c r="O460" s="2">
        <f t="shared" si="29"/>
        <v>900</v>
      </c>
      <c r="P460" s="81">
        <f t="shared" si="30"/>
        <v>100</v>
      </c>
      <c r="Q460" s="81">
        <f t="shared" si="31"/>
        <v>25</v>
      </c>
    </row>
    <row r="461" spans="1:17" x14ac:dyDescent="0.2">
      <c r="A461" t="s">
        <v>1174</v>
      </c>
      <c r="B461" t="s">
        <v>750</v>
      </c>
      <c r="C461" s="5" t="s">
        <v>37</v>
      </c>
      <c r="D461" s="5">
        <v>36116</v>
      </c>
      <c r="E461">
        <v>977</v>
      </c>
      <c r="F461" s="2">
        <v>60</v>
      </c>
      <c r="G461" s="2" t="str">
        <f>B461&amp;C461</f>
        <v>Benan OZTORUNlong-jump</v>
      </c>
      <c r="H461" s="2">
        <f>E461</f>
        <v>977</v>
      </c>
      <c r="I461" s="138" cm="1">
        <f t="array" ref="I461">MAX(IF($G$3:$G$4000=$G461,$H$3:$H$4000))</f>
        <v>977</v>
      </c>
      <c r="J461" s="2" t="str">
        <v>AUS</v>
      </c>
      <c r="K461" t="str">
        <v>Anthony SYMONS</v>
      </c>
      <c r="L461" s="96" t="str">
        <v>pole-vault</v>
      </c>
      <c r="M461" s="96">
        <v>32055</v>
      </c>
      <c r="N461" s="96" t="str">
        <f t="shared" si="28"/>
        <v>Anthony SYMONSpole-vault</v>
      </c>
      <c r="O461" s="2">
        <f t="shared" si="29"/>
        <v>900</v>
      </c>
      <c r="P461" s="81">
        <f t="shared" si="30"/>
        <v>100</v>
      </c>
      <c r="Q461" s="81">
        <f t="shared" si="31"/>
        <v>25</v>
      </c>
    </row>
    <row r="462" spans="1:17" x14ac:dyDescent="0.2">
      <c r="A462" t="s">
        <v>1174</v>
      </c>
      <c r="B462" t="s">
        <v>907</v>
      </c>
      <c r="C462" s="5" t="s">
        <v>28</v>
      </c>
      <c r="D462" s="5">
        <v>44671</v>
      </c>
      <c r="E462">
        <v>976</v>
      </c>
      <c r="F462" s="2">
        <v>89</v>
      </c>
      <c r="G462" s="2" t="str">
        <f>B462&amp;C462</f>
        <v>Hamish HART1500m</v>
      </c>
      <c r="H462" s="2">
        <f>E462</f>
        <v>976</v>
      </c>
      <c r="I462" s="138" cm="1">
        <f t="array" ref="I462">MAX(IF($G$3:$G$4000=$G462,$H$3:$H$4000))</f>
        <v>976</v>
      </c>
      <c r="J462" s="2" t="str">
        <v>AUS</v>
      </c>
      <c r="K462" t="str">
        <v>Daniel GOLUBOVIC</v>
      </c>
      <c r="L462" s="96" t="str">
        <v>discus-throw</v>
      </c>
      <c r="M462" s="96">
        <v>34302</v>
      </c>
      <c r="N462" s="96" t="str">
        <f t="shared" si="28"/>
        <v>Daniel GOLUBOVICdiscus-throw</v>
      </c>
      <c r="O462" s="2">
        <f t="shared" si="29"/>
        <v>900</v>
      </c>
      <c r="P462" s="81">
        <f t="shared" si="30"/>
        <v>100</v>
      </c>
      <c r="Q462" s="81">
        <f t="shared" si="31"/>
        <v>7</v>
      </c>
    </row>
    <row r="463" spans="1:17" x14ac:dyDescent="0.2">
      <c r="A463" t="s">
        <v>1174</v>
      </c>
      <c r="B463" t="s">
        <v>1084</v>
      </c>
      <c r="C463" t="s">
        <v>37</v>
      </c>
      <c r="D463" s="5">
        <v>36544</v>
      </c>
      <c r="E463">
        <v>976</v>
      </c>
      <c r="F463" s="2">
        <v>52</v>
      </c>
      <c r="G463" s="2" t="str">
        <f>B463&amp;C463</f>
        <v>Ryan HATCHlong-jump</v>
      </c>
      <c r="H463" s="2">
        <f>E463</f>
        <v>976</v>
      </c>
      <c r="I463" s="138" cm="1">
        <f t="array" ref="I463">MAX(IF($G$3:$G$4000=$G463,$H$3:$H$4000))</f>
        <v>976</v>
      </c>
      <c r="J463" s="2" t="str">
        <v>AUS</v>
      </c>
      <c r="K463" t="str">
        <v>Aiden PRINCENA-WHITE</v>
      </c>
      <c r="L463" s="96" t="str">
        <v>pole-vault</v>
      </c>
      <c r="M463" s="96">
        <v>38175</v>
      </c>
      <c r="N463" s="96" t="str">
        <f t="shared" si="28"/>
        <v>Aiden PRINCENA-WHITEpole-vault</v>
      </c>
      <c r="O463" s="2">
        <f t="shared" si="29"/>
        <v>900</v>
      </c>
      <c r="P463" s="81">
        <f t="shared" si="30"/>
        <v>100</v>
      </c>
      <c r="Q463" s="81">
        <f t="shared" si="31"/>
        <v>25</v>
      </c>
    </row>
    <row r="464" spans="1:17" x14ac:dyDescent="0.2">
      <c r="A464" t="s">
        <v>1174</v>
      </c>
      <c r="B464" t="s">
        <v>902</v>
      </c>
      <c r="C464" s="5" t="s">
        <v>28</v>
      </c>
      <c r="D464" s="5">
        <v>34300</v>
      </c>
      <c r="E464">
        <v>975</v>
      </c>
      <c r="F464" s="2">
        <v>91</v>
      </c>
      <c r="G464" s="2" t="str">
        <f>B464&amp;C464</f>
        <v>James HANSEN1500m</v>
      </c>
      <c r="H464" s="2">
        <f>E464</f>
        <v>975</v>
      </c>
      <c r="I464" s="138" cm="1">
        <f t="array" ref="I464">MAX(IF($G$3:$G$4000=$G464,$H$3:$H$4000))</f>
        <v>1117</v>
      </c>
      <c r="J464" s="2" t="str">
        <v>AUS</v>
      </c>
      <c r="K464" t="str">
        <v>Lyndon KENWORTHY-GROEN</v>
      </c>
      <c r="L464" s="96" t="str">
        <v>400mh</v>
      </c>
      <c r="M464" s="96">
        <v>37514</v>
      </c>
      <c r="N464" s="96" t="str">
        <f t="shared" si="28"/>
        <v>Lyndon KENWORTHY-GROEN400mh</v>
      </c>
      <c r="O464" s="2">
        <f t="shared" si="29"/>
        <v>899</v>
      </c>
      <c r="P464" s="81">
        <f t="shared" si="30"/>
        <v>165</v>
      </c>
      <c r="Q464" s="81">
        <f t="shared" si="31"/>
        <v>20</v>
      </c>
    </row>
    <row r="465" spans="1:17" x14ac:dyDescent="0.2">
      <c r="A465" t="s">
        <v>1174</v>
      </c>
      <c r="B465" t="s">
        <v>793</v>
      </c>
      <c r="C465" s="5" t="s">
        <v>39</v>
      </c>
      <c r="D465" s="5">
        <v>34067</v>
      </c>
      <c r="E465">
        <v>974</v>
      </c>
      <c r="F465" s="2">
        <v>18</v>
      </c>
      <c r="G465" s="2" t="str">
        <f>B465&amp;C465</f>
        <v>Damien BIRKINHEADshot-put</v>
      </c>
      <c r="H465" s="2">
        <f>E465</f>
        <v>974</v>
      </c>
      <c r="I465" s="138" cm="1">
        <f t="array" ref="I465">MAX(IF($G$3:$G$4000=$G465,$H$3:$H$4000))</f>
        <v>1150</v>
      </c>
      <c r="J465" s="2" t="str">
        <v>AUS</v>
      </c>
      <c r="K465" t="str">
        <v>Huw PEACOCK</v>
      </c>
      <c r="L465" s="96" t="str">
        <v>hammer-throw</v>
      </c>
      <c r="M465" s="96">
        <v>33736</v>
      </c>
      <c r="N465" s="96" t="str">
        <f t="shared" si="28"/>
        <v>Huw PEACOCKhammer-throw</v>
      </c>
      <c r="O465" s="2">
        <f t="shared" si="29"/>
        <v>898</v>
      </c>
      <c r="P465" s="81">
        <f t="shared" si="30"/>
        <v>69</v>
      </c>
      <c r="Q465" s="81">
        <f t="shared" si="31"/>
        <v>7</v>
      </c>
    </row>
    <row r="466" spans="1:17" x14ac:dyDescent="0.2">
      <c r="A466" t="s">
        <v>1174</v>
      </c>
      <c r="B466" t="s">
        <v>1125</v>
      </c>
      <c r="C466" s="5" t="s">
        <v>81</v>
      </c>
      <c r="D466" s="5">
        <v>36936</v>
      </c>
      <c r="E466">
        <v>974</v>
      </c>
      <c r="F466" s="2">
        <v>11</v>
      </c>
      <c r="G466" s="2" t="str">
        <f>B466&amp;C466</f>
        <v>Tristan CAMILLERI20km-race-walking</v>
      </c>
      <c r="H466" s="2">
        <f>E466</f>
        <v>974</v>
      </c>
      <c r="I466" s="138" cm="1">
        <f t="array" ref="I466">MAX(IF($G$3:$G$4000=$G466,$H$3:$H$4000))</f>
        <v>980</v>
      </c>
      <c r="J466" s="2" t="str">
        <v>AUS</v>
      </c>
      <c r="K466" t="str">
        <v>Thomas PITTS</v>
      </c>
      <c r="L466" s="96" t="str">
        <v>triple-jump</v>
      </c>
      <c r="M466" s="96">
        <v>36798</v>
      </c>
      <c r="N466" s="96" t="str">
        <f t="shared" si="28"/>
        <v>Thomas PITTStriple-jump</v>
      </c>
      <c r="O466" s="2">
        <f t="shared" si="29"/>
        <v>898</v>
      </c>
      <c r="P466" s="81">
        <f t="shared" si="30"/>
        <v>131</v>
      </c>
      <c r="Q466" s="81">
        <f t="shared" si="31"/>
        <v>17</v>
      </c>
    </row>
    <row r="467" spans="1:17" x14ac:dyDescent="0.2">
      <c r="A467" t="s">
        <v>1174</v>
      </c>
      <c r="B467" t="s">
        <v>1064</v>
      </c>
      <c r="C467" s="5" t="s">
        <v>28</v>
      </c>
      <c r="D467" s="6">
        <v>44671</v>
      </c>
      <c r="E467">
        <v>974</v>
      </c>
      <c r="F467" s="2">
        <v>92</v>
      </c>
      <c r="G467" s="2" t="str">
        <f>B467&amp;C467</f>
        <v>Thomas DIAMOND1500m</v>
      </c>
      <c r="H467" s="2">
        <f>E467</f>
        <v>974</v>
      </c>
      <c r="I467" s="138" cm="1">
        <f t="array" ref="I467">MAX(IF($G$3:$G$4000=$G467,$H$3:$H$4000))</f>
        <v>974</v>
      </c>
      <c r="J467" s="2" t="str">
        <v>AUS</v>
      </c>
      <c r="K467" t="str">
        <v>Dominic PANOZZO</v>
      </c>
      <c r="L467" s="96" t="str">
        <v>400mh</v>
      </c>
      <c r="M467" s="96">
        <v>37782</v>
      </c>
      <c r="N467" s="96" t="str">
        <f t="shared" si="28"/>
        <v>Dominic PANOZZO400mh</v>
      </c>
      <c r="O467" s="2">
        <f t="shared" si="29"/>
        <v>897</v>
      </c>
      <c r="P467" s="81">
        <f t="shared" si="30"/>
        <v>166</v>
      </c>
      <c r="Q467" s="81">
        <f t="shared" si="31"/>
        <v>21</v>
      </c>
    </row>
    <row r="468" spans="1:17" x14ac:dyDescent="0.2">
      <c r="A468" t="s">
        <v>1174</v>
      </c>
      <c r="B468" t="s">
        <v>740</v>
      </c>
      <c r="C468" s="5" t="s">
        <v>37</v>
      </c>
      <c r="D468" s="5">
        <v>36459</v>
      </c>
      <c r="E468">
        <v>971</v>
      </c>
      <c r="F468" s="2">
        <v>54</v>
      </c>
      <c r="G468" s="2" t="str">
        <f>B468&amp;C468</f>
        <v>William FREYERlong-jump</v>
      </c>
      <c r="H468" s="2">
        <f>E468</f>
        <v>971</v>
      </c>
      <c r="I468" s="138" cm="1">
        <f t="array" ref="I468">MAX(IF($G$3:$G$4000=$G468,$H$3:$H$4000))</f>
        <v>1065</v>
      </c>
      <c r="J468" s="2" t="str">
        <v>AUS</v>
      </c>
      <c r="K468" t="str">
        <v>Thomas BYRNE</v>
      </c>
      <c r="L468" s="96" t="str">
        <v>400mh</v>
      </c>
      <c r="M468" s="96">
        <v>44671</v>
      </c>
      <c r="N468" s="96" t="str">
        <f t="shared" si="28"/>
        <v>Thomas BYRNE400mh</v>
      </c>
      <c r="O468" s="2">
        <f t="shared" si="29"/>
        <v>896</v>
      </c>
      <c r="P468" s="81">
        <f t="shared" si="30"/>
        <v>167</v>
      </c>
      <c r="Q468" s="81">
        <f t="shared" si="31"/>
        <v>22</v>
      </c>
    </row>
    <row r="469" spans="1:17" x14ac:dyDescent="0.2">
      <c r="A469" t="s">
        <v>1174</v>
      </c>
      <c r="B469" t="s">
        <v>797</v>
      </c>
      <c r="C469" s="6" t="s">
        <v>39</v>
      </c>
      <c r="D469" s="5">
        <v>35403</v>
      </c>
      <c r="E469">
        <v>971</v>
      </c>
      <c r="F469" s="2">
        <v>45</v>
      </c>
      <c r="G469" s="2" t="str">
        <f>B469&amp;C469</f>
        <v>Daniel GREENshot-put</v>
      </c>
      <c r="H469" s="2">
        <f>E469</f>
        <v>971</v>
      </c>
      <c r="I469" s="138" cm="1">
        <f t="array" ref="I469">MAX(IF($G$3:$G$4000=$G469,$H$3:$H$4000))</f>
        <v>971</v>
      </c>
      <c r="J469" s="2" t="str">
        <v>AUS</v>
      </c>
      <c r="K469" t="str">
        <v>Rhys STEIN</v>
      </c>
      <c r="L469" s="96" t="str">
        <v>javelin-throw</v>
      </c>
      <c r="M469" s="96">
        <v>35200</v>
      </c>
      <c r="N469" s="96" t="str">
        <f t="shared" si="28"/>
        <v>Rhys STEINjavelin-throw</v>
      </c>
      <c r="O469" s="2">
        <f t="shared" si="29"/>
        <v>895</v>
      </c>
      <c r="P469" s="81">
        <f t="shared" si="30"/>
        <v>117</v>
      </c>
      <c r="Q469" s="81">
        <f t="shared" si="31"/>
        <v>13</v>
      </c>
    </row>
    <row r="470" spans="1:17" x14ac:dyDescent="0.2">
      <c r="A470" t="s">
        <v>1174</v>
      </c>
      <c r="B470" t="s">
        <v>818</v>
      </c>
      <c r="C470" t="s">
        <v>44</v>
      </c>
      <c r="D470" s="5">
        <v>33932</v>
      </c>
      <c r="E470">
        <v>970</v>
      </c>
      <c r="F470" s="2">
        <v>35</v>
      </c>
      <c r="G470" s="2" t="str">
        <f>B470&amp;C470</f>
        <v>Martin CLARKdecathlon</v>
      </c>
      <c r="H470" s="2">
        <f>E470</f>
        <v>970</v>
      </c>
      <c r="I470" s="138" cm="1">
        <f t="array" ref="I470">MAX(IF($G$3:$G$4000=$G470,$H$3:$H$4000))</f>
        <v>970</v>
      </c>
      <c r="J470" s="2" t="str">
        <v>AUS</v>
      </c>
      <c r="K470" t="str">
        <v>Joshua HWABA</v>
      </c>
      <c r="L470" s="96" t="str">
        <v>triple-jump</v>
      </c>
      <c r="M470" s="96">
        <v>44640</v>
      </c>
      <c r="N470" s="96" t="str">
        <f t="shared" si="28"/>
        <v>Joshua HWABAtriple-jump</v>
      </c>
      <c r="O470" s="2">
        <f t="shared" si="29"/>
        <v>891</v>
      </c>
      <c r="P470" s="81">
        <f t="shared" si="30"/>
        <v>133</v>
      </c>
      <c r="Q470" s="81">
        <f t="shared" si="31"/>
        <v>18</v>
      </c>
    </row>
    <row r="471" spans="1:17" x14ac:dyDescent="0.2">
      <c r="A471" t="s">
        <v>1174</v>
      </c>
      <c r="B471" t="s">
        <v>752</v>
      </c>
      <c r="C471" s="5" t="s">
        <v>37</v>
      </c>
      <c r="D471" s="5">
        <v>34731</v>
      </c>
      <c r="E471">
        <v>969</v>
      </c>
      <c r="F471" s="2">
        <v>56</v>
      </c>
      <c r="G471" s="2" t="str">
        <f>B471&amp;C471</f>
        <v>Nicholas VAN GELDERlong-jump</v>
      </c>
      <c r="H471" s="2">
        <f>E471</f>
        <v>969</v>
      </c>
      <c r="I471" s="138" cm="1">
        <f t="array" ref="I471">MAX(IF($G$3:$G$4000=$G471,$H$3:$H$4000))</f>
        <v>969</v>
      </c>
      <c r="J471" s="2" t="str">
        <v>AUS</v>
      </c>
      <c r="K471" t="str">
        <v>David BROCK</v>
      </c>
      <c r="L471" s="96" t="str">
        <v>pole-vault</v>
      </c>
      <c r="M471" s="96">
        <v>34493</v>
      </c>
      <c r="N471" s="96" t="str">
        <f t="shared" si="28"/>
        <v>David BROCKpole-vault</v>
      </c>
      <c r="O471" s="2">
        <f t="shared" si="29"/>
        <v>886</v>
      </c>
      <c r="P471" s="81">
        <f t="shared" si="30"/>
        <v>106</v>
      </c>
      <c r="Q471" s="81">
        <f t="shared" si="31"/>
        <v>28</v>
      </c>
    </row>
    <row r="472" spans="1:17" x14ac:dyDescent="0.2">
      <c r="A472" t="s">
        <v>1174</v>
      </c>
      <c r="B472" t="s">
        <v>749</v>
      </c>
      <c r="C472" s="5" t="s">
        <v>37</v>
      </c>
      <c r="D472" s="5">
        <v>44640</v>
      </c>
      <c r="E472">
        <v>969</v>
      </c>
      <c r="F472" s="2">
        <v>56</v>
      </c>
      <c r="G472" s="2" t="str">
        <f>B472&amp;C472</f>
        <v>Jacob HRISTIANOPOULOSlong-jump</v>
      </c>
      <c r="H472" s="2">
        <f>E472</f>
        <v>969</v>
      </c>
      <c r="I472" s="138" cm="1">
        <f t="array" ref="I472">MAX(IF($G$3:$G$4000=$G472,$H$3:$H$4000))</f>
        <v>969</v>
      </c>
      <c r="J472" s="2" t="str">
        <v>AUS</v>
      </c>
      <c r="K472" t="str">
        <v>Samuel MCDONALD</v>
      </c>
      <c r="L472" s="96" t="str">
        <v>pole-vault</v>
      </c>
      <c r="M472" s="96">
        <v>1999</v>
      </c>
      <c r="N472" s="96" t="str">
        <f t="shared" si="28"/>
        <v>Samuel MCDONALDpole-vault</v>
      </c>
      <c r="O472" s="2">
        <f t="shared" si="29"/>
        <v>886</v>
      </c>
      <c r="P472" s="81">
        <f t="shared" si="30"/>
        <v>106</v>
      </c>
      <c r="Q472" s="81">
        <f t="shared" si="31"/>
        <v>28</v>
      </c>
    </row>
    <row r="473" spans="1:17" x14ac:dyDescent="0.2">
      <c r="A473" t="s">
        <v>1174</v>
      </c>
      <c r="B473" t="s">
        <v>671</v>
      </c>
      <c r="C473" s="5" t="s">
        <v>28</v>
      </c>
      <c r="D473" s="5">
        <v>34728</v>
      </c>
      <c r="E473">
        <v>968</v>
      </c>
      <c r="F473" s="2">
        <v>100</v>
      </c>
      <c r="G473" s="2" t="str">
        <f>B473&amp;C473</f>
        <v>Joseph RYAN1500m</v>
      </c>
      <c r="H473" s="2">
        <f>E473</f>
        <v>968</v>
      </c>
      <c r="I473" s="138" cm="1">
        <f t="array" ref="I473">MAX(IF($G$3:$G$4000=$G473,$H$3:$H$4000))</f>
        <v>968</v>
      </c>
      <c r="J473" s="2" t="str">
        <v>AUS</v>
      </c>
      <c r="K473" t="str">
        <v>Ben JAMES</v>
      </c>
      <c r="L473" s="96" t="str">
        <v>pole-vault</v>
      </c>
      <c r="M473" s="96">
        <v>36899</v>
      </c>
      <c r="N473" s="96" t="str">
        <f t="shared" si="28"/>
        <v>Ben JAMESpole-vault</v>
      </c>
      <c r="O473" s="2">
        <f t="shared" si="29"/>
        <v>886</v>
      </c>
      <c r="P473" s="81">
        <f t="shared" si="30"/>
        <v>106</v>
      </c>
      <c r="Q473" s="81">
        <f t="shared" si="31"/>
        <v>28</v>
      </c>
    </row>
    <row r="474" spans="1:17" x14ac:dyDescent="0.2">
      <c r="A474" t="s">
        <v>1174</v>
      </c>
      <c r="B474" t="s">
        <v>1126</v>
      </c>
      <c r="C474" s="5" t="s">
        <v>81</v>
      </c>
      <c r="D474" s="5">
        <v>37456</v>
      </c>
      <c r="E474">
        <v>968</v>
      </c>
      <c r="F474" s="2">
        <v>12</v>
      </c>
      <c r="G474" s="2" t="str">
        <f>B474&amp;C474</f>
        <v>Corey DICKSON20km-race-walking</v>
      </c>
      <c r="H474" s="2">
        <f>E474</f>
        <v>968</v>
      </c>
      <c r="I474" s="138" cm="1">
        <f t="array" ref="I474">MAX(IF($G$3:$G$4000=$G474,$H$3:$H$4000))</f>
        <v>1025</v>
      </c>
      <c r="J474" s="2" t="str">
        <v>AUS</v>
      </c>
      <c r="K474" t="str">
        <v>Jade GUGLIELMINO</v>
      </c>
      <c r="L474" s="96" t="str">
        <v>pole-vault</v>
      </c>
      <c r="M474" s="96">
        <v>0</v>
      </c>
      <c r="N474" s="96" t="str">
        <f t="shared" si="28"/>
        <v>Jade GUGLIELMINOpole-vault</v>
      </c>
      <c r="O474" s="2">
        <f t="shared" si="29"/>
        <v>886</v>
      </c>
      <c r="P474" s="81">
        <f t="shared" si="30"/>
        <v>106</v>
      </c>
      <c r="Q474" s="81">
        <f t="shared" si="31"/>
        <v>28</v>
      </c>
    </row>
    <row r="475" spans="1:17" x14ac:dyDescent="0.2">
      <c r="A475" t="s">
        <v>1174</v>
      </c>
      <c r="B475" t="s">
        <v>5076</v>
      </c>
      <c r="C475" s="5" t="s">
        <v>28</v>
      </c>
      <c r="D475" s="5">
        <v>33737</v>
      </c>
      <c r="E475">
        <v>968</v>
      </c>
      <c r="F475" s="2">
        <v>98</v>
      </c>
      <c r="G475" s="2" t="str">
        <f>B475&amp;C475</f>
        <v>Nicholas DEWAR1500m</v>
      </c>
      <c r="H475" s="2">
        <f>E475</f>
        <v>968</v>
      </c>
      <c r="I475" s="138" cm="1">
        <f t="array" ref="I475">MAX(IF($G$3:$G$4000=$G475,$H$3:$H$4000))</f>
        <v>968</v>
      </c>
      <c r="J475" s="2" t="str">
        <v>AUS</v>
      </c>
      <c r="K475" t="str">
        <v>Thomas HILDITCH</v>
      </c>
      <c r="L475" s="96" t="str">
        <v>javelin-throw</v>
      </c>
      <c r="M475" s="96">
        <v>44612</v>
      </c>
      <c r="N475" s="96" t="str">
        <f t="shared" si="28"/>
        <v>Thomas HILDITCHjavelin-throw</v>
      </c>
      <c r="O475" s="2">
        <f t="shared" si="29"/>
        <v>885</v>
      </c>
      <c r="P475" s="81">
        <f t="shared" si="30"/>
        <v>124</v>
      </c>
      <c r="Q475" s="81">
        <f t="shared" si="31"/>
        <v>14</v>
      </c>
    </row>
    <row r="476" spans="1:17" x14ac:dyDescent="0.2">
      <c r="A476" t="s">
        <v>1174</v>
      </c>
      <c r="B476" t="s">
        <v>674</v>
      </c>
      <c r="C476" t="s">
        <v>28</v>
      </c>
      <c r="D476" s="5">
        <v>37903</v>
      </c>
      <c r="E476">
        <v>968</v>
      </c>
      <c r="F476" s="2">
        <v>99</v>
      </c>
      <c r="G476" s="2" t="str">
        <f>B476&amp;C476</f>
        <v>Douglas BUCKERIDGE1500m</v>
      </c>
      <c r="H476" s="2">
        <f>E476</f>
        <v>968</v>
      </c>
      <c r="I476" s="138" cm="1">
        <f t="array" ref="I476">MAX(IF($G$3:$G$4000=$G476,$H$3:$H$4000))</f>
        <v>968</v>
      </c>
      <c r="J476" s="2" t="str">
        <v>AUS</v>
      </c>
      <c r="K476" t="str">
        <v>Brandon CLARK</v>
      </c>
      <c r="L476" s="96" t="str">
        <v>triple-jump</v>
      </c>
      <c r="M476" s="96">
        <v>34106</v>
      </c>
      <c r="N476" s="96" t="str">
        <f t="shared" si="28"/>
        <v>Brandon CLARKtriple-jump</v>
      </c>
      <c r="O476" s="2">
        <f t="shared" si="29"/>
        <v>884</v>
      </c>
      <c r="P476" s="81">
        <f t="shared" si="30"/>
        <v>137</v>
      </c>
      <c r="Q476" s="81">
        <f t="shared" si="31"/>
        <v>19</v>
      </c>
    </row>
    <row r="477" spans="1:17" x14ac:dyDescent="0.2">
      <c r="A477" t="s">
        <v>1174</v>
      </c>
      <c r="B477" t="s">
        <v>549</v>
      </c>
      <c r="C477" t="s">
        <v>44</v>
      </c>
      <c r="D477" s="5">
        <v>37033</v>
      </c>
      <c r="E477">
        <v>968</v>
      </c>
      <c r="F477" s="2">
        <v>37</v>
      </c>
      <c r="G477" s="2" t="str">
        <f>B477&amp;C477</f>
        <v>Sam TAYLORdecathlon</v>
      </c>
      <c r="H477" s="2">
        <f>E477</f>
        <v>968</v>
      </c>
      <c r="I477" s="138" cm="1">
        <f t="array" ref="I477">MAX(IF($G$3:$G$4000=$G477,$H$3:$H$4000))</f>
        <v>968</v>
      </c>
      <c r="J477" s="2" t="str">
        <v>AUS</v>
      </c>
      <c r="K477" t="str">
        <v>Mackenzie LIDDELOW</v>
      </c>
      <c r="L477" s="96" t="str">
        <v>triple-jump</v>
      </c>
      <c r="M477" s="96">
        <v>35786</v>
      </c>
      <c r="N477" s="96" t="str">
        <f t="shared" si="28"/>
        <v>Mackenzie LIDDELOWtriple-jump</v>
      </c>
      <c r="O477" s="2">
        <f t="shared" si="29"/>
        <v>882</v>
      </c>
      <c r="P477" s="81">
        <f t="shared" si="30"/>
        <v>139</v>
      </c>
      <c r="Q477" s="81">
        <f t="shared" si="31"/>
        <v>20</v>
      </c>
    </row>
    <row r="478" spans="1:17" x14ac:dyDescent="0.2">
      <c r="A478" t="s">
        <v>1174</v>
      </c>
      <c r="B478" t="s">
        <v>769</v>
      </c>
      <c r="C478" t="s">
        <v>35</v>
      </c>
      <c r="D478" s="5">
        <v>35415</v>
      </c>
      <c r="E478">
        <v>967</v>
      </c>
      <c r="F478" s="2">
        <v>32</v>
      </c>
      <c r="G478" s="2" t="str">
        <f>B478&amp;C478</f>
        <v>Matthew TILLEYhigh-jump</v>
      </c>
      <c r="H478" s="2">
        <f>E478</f>
        <v>967</v>
      </c>
      <c r="I478" s="138" cm="1">
        <f t="array" ref="I478">MAX(IF($G$3:$G$4000=$G478,$H$3:$H$4000))</f>
        <v>1028</v>
      </c>
      <c r="J478" s="2" t="str">
        <v>AUS</v>
      </c>
      <c r="K478" t="str">
        <v>Christian PAYNTER</v>
      </c>
      <c r="L478" s="96" t="str">
        <v>javelin-throw</v>
      </c>
      <c r="M478" s="96">
        <v>35543</v>
      </c>
      <c r="N478" s="96" t="str">
        <f t="shared" si="28"/>
        <v>Christian PAYNTERjavelin-throw</v>
      </c>
      <c r="O478" s="2">
        <f t="shared" si="29"/>
        <v>880</v>
      </c>
      <c r="P478" s="81">
        <f t="shared" si="30"/>
        <v>126</v>
      </c>
      <c r="Q478" s="81">
        <f t="shared" si="31"/>
        <v>15</v>
      </c>
    </row>
    <row r="479" spans="1:17" x14ac:dyDescent="0.2">
      <c r="A479" t="s">
        <v>1174</v>
      </c>
      <c r="B479" t="s">
        <v>771</v>
      </c>
      <c r="C479" s="5" t="s">
        <v>35</v>
      </c>
      <c r="D479" s="5">
        <v>37047</v>
      </c>
      <c r="E479">
        <v>967</v>
      </c>
      <c r="F479" s="2">
        <v>32</v>
      </c>
      <c r="G479" s="2" t="str">
        <f>B479&amp;C479</f>
        <v>Nicholas KOLLIAShigh-jump</v>
      </c>
      <c r="H479" s="2">
        <f>E479</f>
        <v>967</v>
      </c>
      <c r="I479" s="138" cm="1">
        <f t="array" ref="I479">MAX(IF($G$3:$G$4000=$G479,$H$3:$H$4000))</f>
        <v>1002</v>
      </c>
      <c r="J479" s="2" t="str">
        <v>AUS</v>
      </c>
      <c r="K479" t="str">
        <v>Alexander KWA</v>
      </c>
      <c r="L479" s="96" t="str">
        <v>3000msc</v>
      </c>
      <c r="M479" s="96">
        <v>0</v>
      </c>
      <c r="N479" s="96" t="str">
        <f t="shared" si="28"/>
        <v>Alexander KWA3000msc</v>
      </c>
      <c r="O479" s="2">
        <f t="shared" si="29"/>
        <v>878</v>
      </c>
      <c r="P479" s="81">
        <f t="shared" si="30"/>
        <v>144</v>
      </c>
      <c r="Q479" s="81">
        <f t="shared" si="31"/>
        <v>17</v>
      </c>
    </row>
    <row r="480" spans="1:17" x14ac:dyDescent="0.2">
      <c r="A480" t="s">
        <v>1174</v>
      </c>
      <c r="B480" t="s">
        <v>786</v>
      </c>
      <c r="C480" s="5" t="s">
        <v>36</v>
      </c>
      <c r="D480" s="5">
        <v>37653</v>
      </c>
      <c r="E480">
        <v>967</v>
      </c>
      <c r="F480" s="2">
        <v>24</v>
      </c>
      <c r="G480" s="2" t="str">
        <f>B480&amp;C480</f>
        <v>James WOODSpole-vault</v>
      </c>
      <c r="H480" s="2">
        <f>E480</f>
        <v>967</v>
      </c>
      <c r="I480" s="138" cm="1">
        <f t="array" ref="I480">MAX(IF($G$3:$G$4000=$G480,$H$3:$H$4000))</f>
        <v>967</v>
      </c>
      <c r="J480" s="2" t="str">
        <v>AUS</v>
      </c>
      <c r="K480" t="str">
        <v>Shane CARSTAIRS</v>
      </c>
      <c r="L480" s="96" t="str">
        <v>shot-put</v>
      </c>
      <c r="M480" s="96">
        <v>32443</v>
      </c>
      <c r="N480" s="96" t="str">
        <f t="shared" si="28"/>
        <v>Shane CARSTAIRSshot-put</v>
      </c>
      <c r="O480" s="2">
        <f t="shared" si="29"/>
        <v>877</v>
      </c>
      <c r="P480" s="81">
        <f t="shared" si="30"/>
        <v>115</v>
      </c>
      <c r="Q480" s="81">
        <f t="shared" si="31"/>
        <v>7</v>
      </c>
    </row>
    <row r="481" spans="1:17" x14ac:dyDescent="0.2">
      <c r="A481" t="s">
        <v>1174</v>
      </c>
      <c r="B481" t="s">
        <v>725</v>
      </c>
      <c r="C481" s="5" t="s">
        <v>36</v>
      </c>
      <c r="D481" s="5">
        <v>34302</v>
      </c>
      <c r="E481">
        <v>967</v>
      </c>
      <c r="F481" s="2">
        <v>51</v>
      </c>
      <c r="G481" s="2" t="str">
        <f>B481&amp;C481</f>
        <v>Daniel GOLUBOVICpole-vault</v>
      </c>
      <c r="H481" s="2">
        <f>E481</f>
        <v>967</v>
      </c>
      <c r="I481" s="138" cm="1">
        <f t="array" ref="I481">MAX(IF($G$3:$G$4000=$G481,$H$3:$H$4000))</f>
        <v>967</v>
      </c>
      <c r="J481" s="2" t="str">
        <v>AUS</v>
      </c>
      <c r="K481" t="str">
        <v>Etienne ROUSSEAU</v>
      </c>
      <c r="L481" s="96" t="str">
        <v>discus-throw</v>
      </c>
      <c r="M481" s="96">
        <v>37680</v>
      </c>
      <c r="N481" s="96" t="str">
        <f t="shared" si="28"/>
        <v>Etienne ROUSSEAUdiscus-throw</v>
      </c>
      <c r="O481" s="2">
        <f t="shared" si="29"/>
        <v>876</v>
      </c>
      <c r="P481" s="81">
        <f t="shared" si="30"/>
        <v>112</v>
      </c>
      <c r="Q481" s="81">
        <f t="shared" si="31"/>
        <v>8</v>
      </c>
    </row>
    <row r="482" spans="1:17" x14ac:dyDescent="0.2">
      <c r="A482" t="s">
        <v>1174</v>
      </c>
      <c r="B482" t="s">
        <v>1075</v>
      </c>
      <c r="C482" s="5" t="s">
        <v>33</v>
      </c>
      <c r="D482" s="5">
        <v>44671</v>
      </c>
      <c r="E482">
        <v>967</v>
      </c>
      <c r="F482" s="2">
        <v>48</v>
      </c>
      <c r="G482" s="2" t="str">
        <f>B482&amp;C482</f>
        <v>Hugo HANAK400mh</v>
      </c>
      <c r="H482" s="2">
        <f>E482</f>
        <v>967</v>
      </c>
      <c r="I482" s="138" cm="1">
        <f t="array" ref="I482">MAX(IF($G$3:$G$4000=$G482,$H$3:$H$4000))</f>
        <v>967</v>
      </c>
      <c r="J482" s="2" t="str">
        <v>AUS</v>
      </c>
      <c r="K482" t="str">
        <v>Nathan TAVERNER</v>
      </c>
      <c r="L482" s="96" t="str">
        <v>triple-jump</v>
      </c>
      <c r="M482" s="96">
        <v>44701</v>
      </c>
      <c r="N482" s="96" t="str">
        <f t="shared" si="28"/>
        <v>Nathan TAVERNERtriple-jump</v>
      </c>
      <c r="O482" s="2">
        <f t="shared" si="29"/>
        <v>872</v>
      </c>
      <c r="P482" s="81">
        <f t="shared" si="30"/>
        <v>144</v>
      </c>
      <c r="Q482" s="81">
        <f t="shared" si="31"/>
        <v>21</v>
      </c>
    </row>
    <row r="483" spans="1:17" x14ac:dyDescent="0.2">
      <c r="A483" t="s">
        <v>1174</v>
      </c>
      <c r="B483" t="s">
        <v>865</v>
      </c>
      <c r="C483" t="s">
        <v>29</v>
      </c>
      <c r="D483" s="5">
        <v>37027</v>
      </c>
      <c r="E483">
        <v>967</v>
      </c>
      <c r="F483" s="2">
        <v>77</v>
      </c>
      <c r="G483" s="2" t="str">
        <f>B483&amp;C483</f>
        <v>Harry NORMAN5000m</v>
      </c>
      <c r="H483" s="2">
        <f>E483</f>
        <v>967</v>
      </c>
      <c r="I483" s="138" cm="1">
        <f t="array" ref="I483">MAX(IF($G$3:$G$4000=$G483,$H$3:$H$4000))</f>
        <v>967</v>
      </c>
      <c r="J483" s="2" t="str">
        <v>AUS</v>
      </c>
      <c r="K483" t="str">
        <v>Jett CARLIN</v>
      </c>
      <c r="L483" s="96" t="str">
        <v>hammer-throw</v>
      </c>
      <c r="M483" s="96">
        <v>37816</v>
      </c>
      <c r="N483" s="96" t="str">
        <f t="shared" si="28"/>
        <v>Jett CARLINhammer-throw</v>
      </c>
      <c r="O483" s="2">
        <f t="shared" si="29"/>
        <v>869</v>
      </c>
      <c r="P483" s="81">
        <f t="shared" si="30"/>
        <v>80</v>
      </c>
      <c r="Q483" s="81">
        <f t="shared" si="31"/>
        <v>8</v>
      </c>
    </row>
    <row r="484" spans="1:17" x14ac:dyDescent="0.2">
      <c r="A484" t="s">
        <v>1174</v>
      </c>
      <c r="B484" t="s">
        <v>1127</v>
      </c>
      <c r="C484" s="5" t="s">
        <v>81</v>
      </c>
      <c r="D484" s="5">
        <v>30952</v>
      </c>
      <c r="E484">
        <v>965</v>
      </c>
      <c r="F484" s="2">
        <v>13</v>
      </c>
      <c r="G484" s="2" t="str">
        <f>B484&amp;C484</f>
        <v>Kim MOTTROM20km-race-walking</v>
      </c>
      <c r="H484" s="2">
        <f>E484</f>
        <v>965</v>
      </c>
      <c r="I484" s="138" cm="1">
        <f t="array" ref="I484">MAX(IF($G$3:$G$4000=$G484,$H$3:$H$4000))</f>
        <v>965</v>
      </c>
      <c r="J484" s="2" t="str">
        <v>AUS</v>
      </c>
      <c r="K484" t="str">
        <v>Uchenna EGBU</v>
      </c>
      <c r="L484" s="96" t="str">
        <v>triple-jump</v>
      </c>
      <c r="M484" s="96">
        <v>0</v>
      </c>
      <c r="N484" s="96" t="str">
        <f t="shared" si="28"/>
        <v>Uchenna EGBUtriple-jump</v>
      </c>
      <c r="O484" s="2">
        <f t="shared" si="29"/>
        <v>868</v>
      </c>
      <c r="P484" s="81">
        <f t="shared" si="30"/>
        <v>146</v>
      </c>
      <c r="Q484" s="81">
        <f t="shared" si="31"/>
        <v>22</v>
      </c>
    </row>
    <row r="485" spans="1:17" x14ac:dyDescent="0.2">
      <c r="A485" t="s">
        <v>1174</v>
      </c>
      <c r="B485" t="s">
        <v>719</v>
      </c>
      <c r="C485" s="5" t="s">
        <v>30</v>
      </c>
      <c r="D485" s="5">
        <v>35193</v>
      </c>
      <c r="E485">
        <v>962</v>
      </c>
      <c r="F485" s="2">
        <v>67</v>
      </c>
      <c r="G485" s="2" t="str">
        <f>B485&amp;C485</f>
        <v>Michael KERNAHAN10000m</v>
      </c>
      <c r="H485" s="2">
        <f>E485</f>
        <v>962</v>
      </c>
      <c r="I485" s="138" cm="1">
        <f t="array" ref="I485">MAX(IF($G$3:$G$4000=$G485,$H$3:$H$4000))</f>
        <v>962</v>
      </c>
      <c r="J485" s="2" t="str">
        <v>AUS</v>
      </c>
      <c r="K485" t="str">
        <v>Devesh SRI DEENATHAYALAN</v>
      </c>
      <c r="L485" s="96" t="str">
        <v>triple-jump</v>
      </c>
      <c r="M485" s="96">
        <v>44701</v>
      </c>
      <c r="N485" s="96" t="str">
        <f t="shared" si="28"/>
        <v>Devesh SRI DEENATHAYALANtriple-jump</v>
      </c>
      <c r="O485" s="2">
        <f t="shared" si="29"/>
        <v>864</v>
      </c>
      <c r="P485" s="81">
        <f t="shared" si="30"/>
        <v>148</v>
      </c>
      <c r="Q485" s="81">
        <f t="shared" si="31"/>
        <v>23</v>
      </c>
    </row>
    <row r="486" spans="1:17" x14ac:dyDescent="0.2">
      <c r="A486" t="s">
        <v>1174</v>
      </c>
      <c r="B486" t="s">
        <v>800</v>
      </c>
      <c r="C486" s="5" t="s">
        <v>42</v>
      </c>
      <c r="D486" s="5">
        <v>35228</v>
      </c>
      <c r="E486">
        <v>961</v>
      </c>
      <c r="F486" s="2">
        <v>14</v>
      </c>
      <c r="G486" s="2" t="str">
        <f>B486&amp;C486</f>
        <v>Costa KOUSPARIShammer-throw</v>
      </c>
      <c r="H486" s="2">
        <f>E486</f>
        <v>961</v>
      </c>
      <c r="I486" s="138" cm="1">
        <f t="array" ref="I486">MAX(IF($G$3:$G$4000=$G486,$H$3:$H$4000))</f>
        <v>1005</v>
      </c>
      <c r="J486" s="2" t="str">
        <v>AUS</v>
      </c>
      <c r="K486" t="str">
        <v>Todd HODGETTS</v>
      </c>
      <c r="L486" s="96" t="str">
        <v>shot-put</v>
      </c>
      <c r="M486" s="96">
        <v>32225</v>
      </c>
      <c r="N486" s="96" t="str">
        <f t="shared" si="28"/>
        <v>Todd HODGETTSshot-put</v>
      </c>
      <c r="O486" s="2">
        <f t="shared" si="29"/>
        <v>863</v>
      </c>
      <c r="P486" s="81">
        <f t="shared" si="30"/>
        <v>117</v>
      </c>
      <c r="Q486" s="81">
        <f t="shared" si="31"/>
        <v>8</v>
      </c>
    </row>
    <row r="487" spans="1:17" x14ac:dyDescent="0.2">
      <c r="A487" t="s">
        <v>1174</v>
      </c>
      <c r="B487" t="s">
        <v>716</v>
      </c>
      <c r="C487" s="5" t="s">
        <v>30</v>
      </c>
      <c r="D487" s="5">
        <v>34473</v>
      </c>
      <c r="E487">
        <v>960</v>
      </c>
      <c r="F487" s="2">
        <v>69</v>
      </c>
      <c r="G487" s="2" t="str">
        <f>B487&amp;C487</f>
        <v>Jacob COCKS10000m</v>
      </c>
      <c r="H487" s="2">
        <f>E487</f>
        <v>960</v>
      </c>
      <c r="I487" s="138" cm="1">
        <f t="array" ref="I487">MAX(IF($G$3:$G$4000=$G487,$H$3:$H$4000))</f>
        <v>960</v>
      </c>
      <c r="J487" s="2" t="str">
        <v>AUS</v>
      </c>
      <c r="K487" t="str">
        <v>Etienne ROUSSEAU</v>
      </c>
      <c r="L487" s="96" t="str">
        <v>shot-put</v>
      </c>
      <c r="M487" s="96">
        <v>37680</v>
      </c>
      <c r="N487" s="96" t="str">
        <f t="shared" si="28"/>
        <v>Etienne ROUSSEAUshot-put</v>
      </c>
      <c r="O487" s="2">
        <f t="shared" si="29"/>
        <v>860</v>
      </c>
      <c r="P487" s="81">
        <f t="shared" si="30"/>
        <v>119</v>
      </c>
      <c r="Q487" s="81">
        <f t="shared" si="31"/>
        <v>9</v>
      </c>
    </row>
    <row r="488" spans="1:17" x14ac:dyDescent="0.2">
      <c r="A488" t="s">
        <v>1174</v>
      </c>
      <c r="B488" t="s">
        <v>1076</v>
      </c>
      <c r="C488" t="s">
        <v>33</v>
      </c>
      <c r="D488" s="5">
        <v>37252</v>
      </c>
      <c r="E488">
        <v>959</v>
      </c>
      <c r="F488" s="2">
        <v>52</v>
      </c>
      <c r="G488" s="2" t="str">
        <f>B488&amp;C488</f>
        <v>Jack MCFADDEN400mh</v>
      </c>
      <c r="H488" s="2">
        <f>E488</f>
        <v>959</v>
      </c>
      <c r="I488" s="138" cm="1">
        <f t="array" ref="I488">MAX(IF($G$3:$G$4000=$G488,$H$3:$H$4000))</f>
        <v>959</v>
      </c>
      <c r="J488" s="2" t="str">
        <v>AUS</v>
      </c>
      <c r="K488" t="str">
        <v>Riley HIGGINS</v>
      </c>
      <c r="L488" s="96" t="str">
        <v>pole-vault</v>
      </c>
      <c r="M488" s="96">
        <v>37361</v>
      </c>
      <c r="N488" s="96" t="str">
        <f t="shared" si="28"/>
        <v>Riley HIGGINSpole-vault</v>
      </c>
      <c r="O488" s="2">
        <f t="shared" si="29"/>
        <v>859</v>
      </c>
      <c r="P488" s="81">
        <f t="shared" si="30"/>
        <v>115</v>
      </c>
      <c r="Q488" s="81">
        <f t="shared" si="31"/>
        <v>32</v>
      </c>
    </row>
    <row r="489" spans="1:17" x14ac:dyDescent="0.2">
      <c r="A489" t="s">
        <v>1174</v>
      </c>
      <c r="B489" t="s">
        <v>1085</v>
      </c>
      <c r="C489" t="s">
        <v>37</v>
      </c>
      <c r="D489" s="5">
        <v>34342</v>
      </c>
      <c r="E489">
        <v>958</v>
      </c>
      <c r="F489" s="2">
        <v>62</v>
      </c>
      <c r="G489" s="2" t="str">
        <f>B489&amp;C489</f>
        <v>Angus GOULDlong-jump</v>
      </c>
      <c r="H489" s="2">
        <f>E489</f>
        <v>958</v>
      </c>
      <c r="I489" s="138" cm="1">
        <f t="array" ref="I489">MAX(IF($G$3:$G$4000=$G489,$H$3:$H$4000))</f>
        <v>958</v>
      </c>
      <c r="J489" s="2" t="str">
        <v>AUS</v>
      </c>
      <c r="K489" t="str">
        <v>Jack WHITESIDE</v>
      </c>
      <c r="L489" s="96" t="str">
        <v>pole-vault</v>
      </c>
      <c r="M489" s="96">
        <v>44701</v>
      </c>
      <c r="N489" s="96" t="str">
        <f t="shared" si="28"/>
        <v>Jack WHITESIDEpole-vault</v>
      </c>
      <c r="O489" s="2">
        <f t="shared" si="29"/>
        <v>859</v>
      </c>
      <c r="P489" s="81">
        <f t="shared" si="30"/>
        <v>115</v>
      </c>
      <c r="Q489" s="81">
        <f t="shared" si="31"/>
        <v>32</v>
      </c>
    </row>
    <row r="490" spans="1:17" x14ac:dyDescent="0.2">
      <c r="A490" t="s">
        <v>1174</v>
      </c>
      <c r="B490" t="s">
        <v>1086</v>
      </c>
      <c r="C490" t="s">
        <v>37</v>
      </c>
      <c r="D490" s="5">
        <v>37666</v>
      </c>
      <c r="E490">
        <v>958</v>
      </c>
      <c r="F490" s="2">
        <v>62</v>
      </c>
      <c r="G490" s="2" t="str">
        <f>B490&amp;C490</f>
        <v>Ethan PETCOSlong-jump</v>
      </c>
      <c r="H490" s="2">
        <f>E490</f>
        <v>958</v>
      </c>
      <c r="I490" s="138" cm="1">
        <f t="array" ref="I490">MAX(IF($G$3:$G$4000=$G490,$H$3:$H$4000))</f>
        <v>958</v>
      </c>
      <c r="J490" s="2" t="str">
        <v>AUS</v>
      </c>
      <c r="K490" t="str">
        <v>Darcy MILLER</v>
      </c>
      <c r="L490" s="96" t="str">
        <v>discus-throw</v>
      </c>
      <c r="M490" s="96">
        <v>38095</v>
      </c>
      <c r="N490" s="96" t="str">
        <f t="shared" si="28"/>
        <v>Darcy MILLERdiscus-throw</v>
      </c>
      <c r="O490" s="2">
        <f t="shared" si="29"/>
        <v>858</v>
      </c>
      <c r="P490" s="81">
        <f t="shared" si="30"/>
        <v>121</v>
      </c>
      <c r="Q490" s="81">
        <f t="shared" si="31"/>
        <v>9</v>
      </c>
    </row>
    <row r="491" spans="1:17" x14ac:dyDescent="0.2">
      <c r="A491" t="s">
        <v>1174</v>
      </c>
      <c r="B491" t="s">
        <v>1086</v>
      </c>
      <c r="C491" s="5" t="s">
        <v>35</v>
      </c>
      <c r="D491" s="5">
        <v>37666</v>
      </c>
      <c r="E491">
        <v>958</v>
      </c>
      <c r="F491" s="2">
        <v>34</v>
      </c>
      <c r="G491" s="2" t="str">
        <f>B491&amp;C491</f>
        <v>Ethan PETCOShigh-jump</v>
      </c>
      <c r="H491" s="2">
        <f>E491</f>
        <v>958</v>
      </c>
      <c r="I491" s="138" cm="1">
        <f t="array" ref="I491">MAX(IF($G$3:$G$4000=$G491,$H$3:$H$4000))</f>
        <v>958</v>
      </c>
      <c r="J491" s="2" t="str">
        <v>AUS</v>
      </c>
      <c r="K491" t="str">
        <v>Luke STACHOWICZ</v>
      </c>
      <c r="L491" s="96" t="str">
        <v>javelin-throw</v>
      </c>
      <c r="M491" s="96">
        <v>44671</v>
      </c>
      <c r="N491" s="96" t="str">
        <f t="shared" si="28"/>
        <v>Luke STACHOWICZjavelin-throw</v>
      </c>
      <c r="O491" s="2">
        <f t="shared" si="29"/>
        <v>858</v>
      </c>
      <c r="P491" s="81">
        <f t="shared" si="30"/>
        <v>131</v>
      </c>
      <c r="Q491" s="81">
        <f t="shared" si="31"/>
        <v>16</v>
      </c>
    </row>
    <row r="492" spans="1:17" x14ac:dyDescent="0.2">
      <c r="A492" t="s">
        <v>1174</v>
      </c>
      <c r="B492" t="s">
        <v>1095</v>
      </c>
      <c r="C492" s="5" t="s">
        <v>35</v>
      </c>
      <c r="D492" s="5">
        <v>44640</v>
      </c>
      <c r="E492">
        <v>958</v>
      </c>
      <c r="F492" s="2">
        <v>34</v>
      </c>
      <c r="G492" s="2" t="str">
        <f>B492&amp;C492</f>
        <v>Zane PATERSONhigh-jump</v>
      </c>
      <c r="H492" s="2">
        <f>E492</f>
        <v>958</v>
      </c>
      <c r="I492" s="138" cm="1">
        <f t="array" ref="I492">MAX(IF($G$3:$G$4000=$G492,$H$3:$H$4000))</f>
        <v>958</v>
      </c>
      <c r="J492" s="2" t="str">
        <v>AUS</v>
      </c>
      <c r="K492" t="str">
        <v>Christian PAYNTER</v>
      </c>
      <c r="L492" s="96" t="str">
        <v>shot-put</v>
      </c>
      <c r="M492" s="96">
        <v>35543</v>
      </c>
      <c r="N492" s="96" t="str">
        <f t="shared" si="28"/>
        <v>Christian PAYNTERshot-put</v>
      </c>
      <c r="O492" s="2">
        <f t="shared" si="29"/>
        <v>854</v>
      </c>
      <c r="P492" s="81">
        <f t="shared" si="30"/>
        <v>122</v>
      </c>
      <c r="Q492" s="81">
        <f t="shared" si="31"/>
        <v>10</v>
      </c>
    </row>
    <row r="493" spans="1:17" x14ac:dyDescent="0.2">
      <c r="A493" t="s">
        <v>1174</v>
      </c>
      <c r="B493" t="s">
        <v>754</v>
      </c>
      <c r="C493" s="5" t="s">
        <v>37</v>
      </c>
      <c r="D493" s="5">
        <v>34106</v>
      </c>
      <c r="E493">
        <v>958</v>
      </c>
      <c r="F493" s="2">
        <v>62</v>
      </c>
      <c r="G493" s="2" t="str">
        <f>B493&amp;C493</f>
        <v>Brandon CLARKlong-jump</v>
      </c>
      <c r="H493" s="2">
        <f>E493</f>
        <v>958</v>
      </c>
      <c r="I493" s="138" cm="1">
        <f t="array" ref="I493">MAX(IF($G$3:$G$4000=$G493,$H$3:$H$4000))</f>
        <v>958</v>
      </c>
      <c r="J493" s="2" t="str">
        <v>AUS</v>
      </c>
      <c r="K493" t="str">
        <v>Jason KOZICA</v>
      </c>
      <c r="L493" s="96" t="str">
        <v>20km-race-walking</v>
      </c>
      <c r="M493" s="96">
        <v>32095</v>
      </c>
      <c r="N493" s="96" t="str">
        <f t="shared" si="28"/>
        <v>Jason KOZICA20km-race-walking</v>
      </c>
      <c r="O493" s="2">
        <f t="shared" si="29"/>
        <v>849</v>
      </c>
      <c r="P493" s="81">
        <f t="shared" si="30"/>
        <v>61</v>
      </c>
      <c r="Q493" s="81">
        <f t="shared" si="31"/>
        <v>15</v>
      </c>
    </row>
    <row r="494" spans="1:17" x14ac:dyDescent="0.2">
      <c r="A494" t="s">
        <v>1174</v>
      </c>
      <c r="B494" t="s">
        <v>1114</v>
      </c>
      <c r="C494" s="5" t="s">
        <v>41</v>
      </c>
      <c r="D494" s="5">
        <v>35041</v>
      </c>
      <c r="E494">
        <v>957</v>
      </c>
      <c r="F494" s="2">
        <v>37</v>
      </c>
      <c r="G494" s="2" t="str">
        <f>B494&amp;C494</f>
        <v>Saxon WARDjavelin-throw</v>
      </c>
      <c r="H494" s="2">
        <f>E494</f>
        <v>957</v>
      </c>
      <c r="I494" s="138" cm="1">
        <f t="array" ref="I494">MAX(IF($G$3:$G$4000=$G494,$H$3:$H$4000))</f>
        <v>957</v>
      </c>
      <c r="J494" s="2" t="str">
        <v>AUS</v>
      </c>
      <c r="K494" t="str">
        <v>Janno VAN DER LINDE</v>
      </c>
      <c r="L494" s="96" t="str">
        <v>javelin-throw</v>
      </c>
      <c r="M494" s="96">
        <v>1999</v>
      </c>
      <c r="N494" s="96" t="str">
        <f t="shared" si="28"/>
        <v>Janno VAN DER LINDEjavelin-throw</v>
      </c>
      <c r="O494" s="2">
        <f t="shared" si="29"/>
        <v>848</v>
      </c>
      <c r="P494" s="81">
        <f t="shared" si="30"/>
        <v>136</v>
      </c>
      <c r="Q494" s="81">
        <f t="shared" si="31"/>
        <v>17</v>
      </c>
    </row>
    <row r="495" spans="1:17" x14ac:dyDescent="0.2">
      <c r="A495" t="s">
        <v>1174</v>
      </c>
      <c r="B495" t="s">
        <v>1114</v>
      </c>
      <c r="C495" s="5" t="s">
        <v>41</v>
      </c>
      <c r="D495" s="5">
        <v>35041</v>
      </c>
      <c r="E495">
        <v>957</v>
      </c>
      <c r="F495" s="2">
        <v>81</v>
      </c>
      <c r="G495" s="2" t="str">
        <f>B495&amp;C495</f>
        <v>Saxon WARDjavelin-throw</v>
      </c>
      <c r="H495" s="2">
        <f>E495</f>
        <v>957</v>
      </c>
      <c r="I495" s="138" cm="1">
        <f t="array" ref="I495">MAX(IF($G$3:$G$4000=$G495,$H$3:$H$4000))</f>
        <v>957</v>
      </c>
      <c r="J495" s="2" t="str">
        <v>AUS</v>
      </c>
      <c r="K495" t="str">
        <v>Jonathan BELL</v>
      </c>
      <c r="L495" s="96" t="str">
        <v>javelin-throw</v>
      </c>
      <c r="M495" s="96">
        <v>36850</v>
      </c>
      <c r="N495" s="96" t="str">
        <f t="shared" si="28"/>
        <v>Jonathan BELLjavelin-throw</v>
      </c>
      <c r="O495" s="2">
        <f t="shared" si="29"/>
        <v>847</v>
      </c>
      <c r="P495" s="81">
        <f t="shared" si="30"/>
        <v>137</v>
      </c>
      <c r="Q495" s="81">
        <f t="shared" si="31"/>
        <v>18</v>
      </c>
    </row>
    <row r="496" spans="1:17" x14ac:dyDescent="0.2">
      <c r="A496" t="s">
        <v>1174</v>
      </c>
      <c r="B496" t="s">
        <v>817</v>
      </c>
      <c r="C496" t="s">
        <v>44</v>
      </c>
      <c r="D496" s="5">
        <v>35791</v>
      </c>
      <c r="E496">
        <v>956</v>
      </c>
      <c r="F496" s="2">
        <v>38</v>
      </c>
      <c r="G496" s="2" t="str">
        <f>B496&amp;C496</f>
        <v>Matthew WECKERdecathlon</v>
      </c>
      <c r="H496" s="2">
        <f>E496</f>
        <v>956</v>
      </c>
      <c r="I496" s="138" cm="1">
        <f t="array" ref="I496">MAX(IF($G$3:$G$4000=$G496,$H$3:$H$4000))</f>
        <v>956</v>
      </c>
      <c r="J496" s="2" t="str">
        <v>AUS</v>
      </c>
      <c r="K496" t="str">
        <v>Jesse SCHELFHOUT</v>
      </c>
      <c r="L496" s="96" t="str">
        <v>javelin-throw</v>
      </c>
      <c r="M496" s="96">
        <v>36236</v>
      </c>
      <c r="N496" s="96" t="str">
        <f t="shared" si="28"/>
        <v>Jesse SCHELFHOUTjavelin-throw</v>
      </c>
      <c r="O496" s="2">
        <f t="shared" si="29"/>
        <v>843</v>
      </c>
      <c r="P496" s="81">
        <f t="shared" si="30"/>
        <v>140</v>
      </c>
      <c r="Q496" s="81">
        <f t="shared" si="31"/>
        <v>19</v>
      </c>
    </row>
    <row r="497" spans="1:17" x14ac:dyDescent="0.2">
      <c r="A497" t="s">
        <v>1174</v>
      </c>
      <c r="B497" t="s">
        <v>715</v>
      </c>
      <c r="C497" s="5" t="s">
        <v>30</v>
      </c>
      <c r="D497" s="5">
        <v>35300</v>
      </c>
      <c r="E497">
        <v>954</v>
      </c>
      <c r="F497" s="2">
        <v>75</v>
      </c>
      <c r="G497" s="2" t="str">
        <f>B497&amp;C497</f>
        <v>Louis MCAFEE10000m</v>
      </c>
      <c r="H497" s="2">
        <f>E497</f>
        <v>954</v>
      </c>
      <c r="I497" s="138" cm="1">
        <f t="array" ref="I497">MAX(IF($G$3:$G$4000=$G497,$H$3:$H$4000))</f>
        <v>954</v>
      </c>
      <c r="J497" s="2" t="str">
        <v>AUS</v>
      </c>
      <c r="K497" t="str">
        <v>Daniel GOLUBOVIC</v>
      </c>
      <c r="L497" s="96" t="str">
        <v>shot-put</v>
      </c>
      <c r="M497" s="96">
        <v>34302</v>
      </c>
      <c r="N497" s="96" t="str">
        <f t="shared" si="28"/>
        <v>Daniel GOLUBOVICshot-put</v>
      </c>
      <c r="O497" s="2">
        <f t="shared" si="29"/>
        <v>842</v>
      </c>
      <c r="P497" s="81">
        <f t="shared" si="30"/>
        <v>128</v>
      </c>
      <c r="Q497" s="81">
        <f t="shared" si="31"/>
        <v>11</v>
      </c>
    </row>
    <row r="498" spans="1:17" x14ac:dyDescent="0.2">
      <c r="A498" t="s">
        <v>1174</v>
      </c>
      <c r="B498" t="s">
        <v>690</v>
      </c>
      <c r="C498" s="6" t="s">
        <v>30</v>
      </c>
      <c r="D498" s="5">
        <v>33338</v>
      </c>
      <c r="E498">
        <v>953</v>
      </c>
      <c r="F498" s="2">
        <v>76</v>
      </c>
      <c r="G498" s="2" t="str">
        <f>B498&amp;C498</f>
        <v>Andrew BUCHANAN10000m</v>
      </c>
      <c r="H498" s="2">
        <f>E498</f>
        <v>953</v>
      </c>
      <c r="I498" s="138" cm="1">
        <f t="array" ref="I498">MAX(IF($G$3:$G$4000=$G498,$H$3:$H$4000))</f>
        <v>1078</v>
      </c>
      <c r="J498" s="2" t="str">
        <v>AUS</v>
      </c>
      <c r="K498" t="str">
        <v>Fox OBST</v>
      </c>
      <c r="L498" s="96" t="str">
        <v>shot-put</v>
      </c>
      <c r="M498" s="96">
        <v>36910</v>
      </c>
      <c r="N498" s="96" t="str">
        <f t="shared" si="28"/>
        <v>Fox OBSTshot-put</v>
      </c>
      <c r="O498" s="2">
        <f t="shared" si="29"/>
        <v>841</v>
      </c>
      <c r="P498" s="81">
        <f t="shared" si="30"/>
        <v>129</v>
      </c>
      <c r="Q498" s="81">
        <f t="shared" si="31"/>
        <v>12</v>
      </c>
    </row>
    <row r="499" spans="1:17" x14ac:dyDescent="0.2">
      <c r="A499" t="s">
        <v>1174</v>
      </c>
      <c r="B499" t="s">
        <v>796</v>
      </c>
      <c r="C499" s="5" t="s">
        <v>39</v>
      </c>
      <c r="D499" s="5">
        <v>33293</v>
      </c>
      <c r="E499">
        <v>953</v>
      </c>
      <c r="F499" s="2">
        <v>56</v>
      </c>
      <c r="G499" s="2" t="str">
        <f>B499&amp;C499</f>
        <v>Matt COWIEshot-put</v>
      </c>
      <c r="H499" s="2">
        <f>E499</f>
        <v>953</v>
      </c>
      <c r="I499" s="138" cm="1">
        <f t="array" ref="I499">MAX(IF($G$3:$G$4000=$G499,$H$3:$H$4000))</f>
        <v>953</v>
      </c>
      <c r="J499" s="2" t="str">
        <v>AUS</v>
      </c>
      <c r="K499" t="str">
        <v>Jack GREAVES</v>
      </c>
      <c r="L499" s="96" t="str">
        <v>javelin-throw</v>
      </c>
      <c r="M499" s="96">
        <v>38351</v>
      </c>
      <c r="N499" s="96" t="str">
        <f t="shared" si="28"/>
        <v>Jack GREAVESjavelin-throw</v>
      </c>
      <c r="O499" s="2">
        <f t="shared" si="29"/>
        <v>841</v>
      </c>
      <c r="P499" s="81">
        <f t="shared" si="30"/>
        <v>141</v>
      </c>
      <c r="Q499" s="81">
        <f t="shared" si="31"/>
        <v>20</v>
      </c>
    </row>
    <row r="500" spans="1:17" x14ac:dyDescent="0.2">
      <c r="A500" t="s">
        <v>1174</v>
      </c>
      <c r="B500" t="s">
        <v>824</v>
      </c>
      <c r="C500" s="5" t="s">
        <v>81</v>
      </c>
      <c r="D500" s="5">
        <v>36816</v>
      </c>
      <c r="E500">
        <v>953</v>
      </c>
      <c r="F500" s="2">
        <v>35</v>
      </c>
      <c r="G500" s="2" t="str">
        <f>B500&amp;C500</f>
        <v>Dylan RICHARDSON20km-race-walking</v>
      </c>
      <c r="H500" s="2">
        <f>E500</f>
        <v>953</v>
      </c>
      <c r="I500" s="138" cm="1">
        <f t="array" ref="I500">MAX(IF($G$3:$G$4000=$G500,$H$3:$H$4000))</f>
        <v>953</v>
      </c>
      <c r="J500" s="2" t="str">
        <v>AUS</v>
      </c>
      <c r="K500" t="str">
        <v>Robert MARCHESI-SCOTT</v>
      </c>
      <c r="L500" s="96" t="str">
        <v>shot-put</v>
      </c>
      <c r="M500" s="96">
        <v>44701</v>
      </c>
      <c r="N500" s="96" t="str">
        <f t="shared" si="28"/>
        <v>Robert MARCHESI-SCOTTshot-put</v>
      </c>
      <c r="O500" s="2">
        <f t="shared" si="29"/>
        <v>839</v>
      </c>
      <c r="P500" s="81">
        <f t="shared" si="30"/>
        <v>133</v>
      </c>
      <c r="Q500" s="81">
        <f t="shared" si="31"/>
        <v>13</v>
      </c>
    </row>
    <row r="501" spans="1:17" x14ac:dyDescent="0.2">
      <c r="A501" t="s">
        <v>1174</v>
      </c>
      <c r="B501" t="s">
        <v>706</v>
      </c>
      <c r="C501" s="5" t="s">
        <v>30</v>
      </c>
      <c r="D501" s="5">
        <v>35676</v>
      </c>
      <c r="E501">
        <v>952</v>
      </c>
      <c r="F501" s="2">
        <v>77</v>
      </c>
      <c r="G501" s="2" t="str">
        <f>B501&amp;C501</f>
        <v>Liam BOUDIN10000m</v>
      </c>
      <c r="H501" s="2">
        <f>E501</f>
        <v>952</v>
      </c>
      <c r="I501" s="138" cm="1">
        <f t="array" ref="I501">MAX(IF($G$3:$G$4000=$G501,$H$3:$H$4000))</f>
        <v>952</v>
      </c>
      <c r="J501" s="2" t="str">
        <v>AUS</v>
      </c>
      <c r="K501" t="str">
        <v>Jason PARMAXIDIS</v>
      </c>
      <c r="L501" s="96" t="str">
        <v>shot-put</v>
      </c>
      <c r="M501" s="96">
        <v>37932</v>
      </c>
      <c r="N501" s="96" t="str">
        <f t="shared" si="28"/>
        <v>Jason PARMAXIDISshot-put</v>
      </c>
      <c r="O501" s="2">
        <f t="shared" si="29"/>
        <v>838</v>
      </c>
      <c r="P501" s="81">
        <f t="shared" si="30"/>
        <v>134</v>
      </c>
      <c r="Q501" s="81">
        <f t="shared" si="31"/>
        <v>14</v>
      </c>
    </row>
    <row r="502" spans="1:17" x14ac:dyDescent="0.2">
      <c r="A502" t="s">
        <v>1174</v>
      </c>
      <c r="B502" t="s">
        <v>5325</v>
      </c>
      <c r="C502" s="5" t="s">
        <v>29</v>
      </c>
      <c r="D502" s="5">
        <v>35433</v>
      </c>
      <c r="E502">
        <v>951</v>
      </c>
      <c r="F502" s="2">
        <v>85</v>
      </c>
      <c r="G502" s="2" t="str">
        <f>B502&amp;C502</f>
        <v>Lachlan COOK5000m</v>
      </c>
      <c r="H502" s="2">
        <f>E502</f>
        <v>951</v>
      </c>
      <c r="I502" s="138" cm="1">
        <f t="array" ref="I502">MAX(IF($G$3:$G$4000=$G502,$H$3:$H$4000))</f>
        <v>951</v>
      </c>
      <c r="J502" s="2" t="str">
        <v>AUS</v>
      </c>
      <c r="K502" t="str">
        <v>Wayne SPIES</v>
      </c>
      <c r="L502" s="96" t="str">
        <v>marathon</v>
      </c>
      <c r="M502" s="96">
        <v>0</v>
      </c>
      <c r="N502" s="96" t="str">
        <f t="shared" si="28"/>
        <v>Wayne SPIESmarathon</v>
      </c>
      <c r="O502" s="2">
        <f t="shared" si="29"/>
        <v>836</v>
      </c>
      <c r="P502" s="81">
        <f t="shared" si="30"/>
        <v>174</v>
      </c>
      <c r="Q502" s="81">
        <f t="shared" si="31"/>
        <v>2</v>
      </c>
    </row>
    <row r="503" spans="1:17" x14ac:dyDescent="0.2">
      <c r="A503" t="s">
        <v>1174</v>
      </c>
      <c r="B503" t="s">
        <v>1074</v>
      </c>
      <c r="C503" s="5" t="s">
        <v>37</v>
      </c>
      <c r="D503" s="5">
        <v>36285</v>
      </c>
      <c r="E503">
        <v>950</v>
      </c>
      <c r="F503" s="2">
        <v>68</v>
      </c>
      <c r="G503" s="2" t="str">
        <f>B503&amp;C503</f>
        <v>Dean PASTRELLOlong-jump</v>
      </c>
      <c r="H503" s="2">
        <f>E503</f>
        <v>950</v>
      </c>
      <c r="I503" s="138" cm="1">
        <f t="array" ref="I503">MAX(IF($G$3:$G$4000=$G503,$H$3:$H$4000))</f>
        <v>950</v>
      </c>
      <c r="J503" s="2" t="str">
        <v>AUS</v>
      </c>
      <c r="K503" t="str">
        <v>Luke CANN</v>
      </c>
      <c r="L503" s="96" t="str">
        <v>javelin-throw</v>
      </c>
      <c r="M503" s="96">
        <v>34532</v>
      </c>
      <c r="N503" s="96" t="str">
        <f t="shared" si="28"/>
        <v>Luke CANNjavelin-throw</v>
      </c>
      <c r="O503" s="2">
        <f t="shared" si="29"/>
        <v>833</v>
      </c>
      <c r="P503" s="81">
        <f t="shared" si="30"/>
        <v>147</v>
      </c>
      <c r="Q503" s="81">
        <f t="shared" si="31"/>
        <v>21</v>
      </c>
    </row>
    <row r="504" spans="1:17" x14ac:dyDescent="0.2">
      <c r="A504" t="s">
        <v>1174</v>
      </c>
      <c r="B504" t="s">
        <v>746</v>
      </c>
      <c r="C504" s="6" t="s">
        <v>37</v>
      </c>
      <c r="D504" s="5">
        <v>35786</v>
      </c>
      <c r="E504">
        <v>950</v>
      </c>
      <c r="F504" s="2">
        <v>68</v>
      </c>
      <c r="G504" s="2" t="str">
        <f>B504&amp;C504</f>
        <v>Oli CALLAHANlong-jump</v>
      </c>
      <c r="H504" s="2">
        <f>E504</f>
        <v>950</v>
      </c>
      <c r="I504" s="138" cm="1">
        <f t="array" ref="I504">MAX(IF($G$3:$G$4000=$G504,$H$3:$H$4000))</f>
        <v>950</v>
      </c>
      <c r="J504" s="2" t="str">
        <v>AUS</v>
      </c>
      <c r="K504" t="str">
        <v>Haddi EL SHORBAGY</v>
      </c>
      <c r="L504" s="96" t="str">
        <v>javelin-throw</v>
      </c>
      <c r="M504" s="96">
        <v>44671</v>
      </c>
      <c r="N504" s="96" t="str">
        <f t="shared" si="28"/>
        <v>Haddi EL SHORBAGYjavelin-throw</v>
      </c>
      <c r="O504" s="2">
        <f t="shared" si="29"/>
        <v>831</v>
      </c>
      <c r="P504" s="81">
        <f t="shared" si="30"/>
        <v>148</v>
      </c>
      <c r="Q504" s="81">
        <f t="shared" si="31"/>
        <v>22</v>
      </c>
    </row>
    <row r="505" spans="1:17" x14ac:dyDescent="0.2">
      <c r="A505" t="s">
        <v>1174</v>
      </c>
      <c r="B505" t="s">
        <v>705</v>
      </c>
      <c r="C505" s="5" t="s">
        <v>29</v>
      </c>
      <c r="D505" s="5">
        <v>35757</v>
      </c>
      <c r="E505">
        <v>950</v>
      </c>
      <c r="F505" s="2">
        <v>87</v>
      </c>
      <c r="G505" s="2" t="str">
        <f>B505&amp;C505</f>
        <v>Alastair CHRISTY5000m</v>
      </c>
      <c r="H505" s="2">
        <f>E505</f>
        <v>950</v>
      </c>
      <c r="I505" s="138" cm="1">
        <f t="array" ref="I505">MAX(IF($G$3:$G$4000=$G505,$H$3:$H$4000))</f>
        <v>950</v>
      </c>
      <c r="J505" s="2" t="str">
        <v>AUS</v>
      </c>
      <c r="K505" t="str">
        <v>Morgan WARD</v>
      </c>
      <c r="L505" s="96" t="str">
        <v>javelin-throw</v>
      </c>
      <c r="M505" s="96">
        <v>34176</v>
      </c>
      <c r="N505" s="96" t="str">
        <f t="shared" si="28"/>
        <v>Morgan WARDjavelin-throw</v>
      </c>
      <c r="O505" s="2">
        <f t="shared" si="29"/>
        <v>822</v>
      </c>
      <c r="P505" s="81">
        <f t="shared" si="30"/>
        <v>150</v>
      </c>
      <c r="Q505" s="81">
        <f t="shared" si="31"/>
        <v>23</v>
      </c>
    </row>
    <row r="506" spans="1:17" x14ac:dyDescent="0.2">
      <c r="A506" t="s">
        <v>1174</v>
      </c>
      <c r="B506" t="s">
        <v>733</v>
      </c>
      <c r="C506" s="5" t="s">
        <v>33</v>
      </c>
      <c r="D506" s="5">
        <v>37957</v>
      </c>
      <c r="E506">
        <v>949</v>
      </c>
      <c r="F506" s="2">
        <v>54</v>
      </c>
      <c r="G506" s="2" t="str">
        <f>B506&amp;C506</f>
        <v>Kyle BENNETT400mh</v>
      </c>
      <c r="H506" s="2">
        <f>E506</f>
        <v>949</v>
      </c>
      <c r="I506" s="138" cm="1">
        <f t="array" ref="I506">MAX(IF($G$3:$G$4000=$G506,$H$3:$H$4000))</f>
        <v>949</v>
      </c>
      <c r="J506" s="2" t="str">
        <v>BAH</v>
      </c>
      <c r="K506" t="str">
        <v>Steven GARDINER</v>
      </c>
      <c r="L506" s="96" t="str">
        <v>400m</v>
      </c>
      <c r="M506" s="96">
        <v>34954</v>
      </c>
      <c r="N506" s="96" t="str">
        <f t="shared" si="28"/>
        <v>Steven GARDINER400m</v>
      </c>
      <c r="O506" s="2">
        <f t="shared" si="29"/>
        <v>1261</v>
      </c>
      <c r="P506" s="81">
        <f t="shared" si="30"/>
        <v>1</v>
      </c>
      <c r="Q506" s="81" t="str">
        <f t="shared" si="31"/>
        <v/>
      </c>
    </row>
    <row r="507" spans="1:17" x14ac:dyDescent="0.2">
      <c r="A507" t="s">
        <v>1174</v>
      </c>
      <c r="B507" t="s">
        <v>1108</v>
      </c>
      <c r="C507" s="5" t="s">
        <v>39</v>
      </c>
      <c r="D507" s="5">
        <v>33252</v>
      </c>
      <c r="E507">
        <v>948</v>
      </c>
      <c r="F507" s="2">
        <v>63</v>
      </c>
      <c r="G507" s="2" t="str">
        <f>B507&amp;C507</f>
        <v>Courtney HEINZEshot-put</v>
      </c>
      <c r="H507" s="2">
        <f>E507</f>
        <v>948</v>
      </c>
      <c r="I507" s="138" cm="1">
        <f t="array" ref="I507">MAX(IF($G$3:$G$4000=$G507,$H$3:$H$4000))</f>
        <v>948</v>
      </c>
      <c r="J507" s="2" t="str">
        <v>BAH</v>
      </c>
      <c r="K507" t="str">
        <v>Steven GARDINER</v>
      </c>
      <c r="L507" s="96" t="str">
        <v>200m</v>
      </c>
      <c r="M507" s="96">
        <v>34954</v>
      </c>
      <c r="N507" s="96" t="str">
        <f t="shared" si="28"/>
        <v>Steven GARDINER200m</v>
      </c>
      <c r="O507" s="2">
        <f t="shared" si="29"/>
        <v>1182</v>
      </c>
      <c r="P507" s="81">
        <f t="shared" si="30"/>
        <v>16</v>
      </c>
      <c r="Q507" s="81" t="str">
        <f t="shared" si="31"/>
        <v/>
      </c>
    </row>
    <row r="508" spans="1:17" x14ac:dyDescent="0.2">
      <c r="A508" t="s">
        <v>1174</v>
      </c>
      <c r="B508" t="s">
        <v>1067</v>
      </c>
      <c r="C508" s="5" t="s">
        <v>34</v>
      </c>
      <c r="D508" s="5">
        <v>33837</v>
      </c>
      <c r="E508">
        <v>948</v>
      </c>
      <c r="F508" s="2">
        <v>37</v>
      </c>
      <c r="G508" s="2" t="str">
        <f>B508&amp;C508</f>
        <v>Jordan WILLIAMSZ3000msc</v>
      </c>
      <c r="H508" s="2">
        <f>E508</f>
        <v>948</v>
      </c>
      <c r="I508" s="138" cm="1">
        <f t="array" ref="I508">MAX(IF($G$3:$G$4000=$G508,$H$3:$H$4000))</f>
        <v>948</v>
      </c>
      <c r="J508" s="2" t="str">
        <v>BAH</v>
      </c>
      <c r="K508" t="str">
        <v>Terrence JONES</v>
      </c>
      <c r="L508" s="96" t="str">
        <v>200m</v>
      </c>
      <c r="M508" s="96">
        <v>37568</v>
      </c>
      <c r="N508" s="96" t="str">
        <f t="shared" si="28"/>
        <v>Terrence JONES200m</v>
      </c>
      <c r="O508" s="2">
        <f t="shared" si="29"/>
        <v>1164</v>
      </c>
      <c r="P508" s="81">
        <f t="shared" si="30"/>
        <v>27</v>
      </c>
      <c r="Q508" s="81" t="str">
        <f t="shared" si="31"/>
        <v/>
      </c>
    </row>
    <row r="509" spans="1:17" x14ac:dyDescent="0.2">
      <c r="A509" t="s">
        <v>1174</v>
      </c>
      <c r="B509" t="s">
        <v>810</v>
      </c>
      <c r="C509" s="5" t="s">
        <v>41</v>
      </c>
      <c r="D509" s="5">
        <v>34725</v>
      </c>
      <c r="E509">
        <v>946</v>
      </c>
      <c r="F509" s="2">
        <v>41</v>
      </c>
      <c r="G509" s="2" t="str">
        <f>B509&amp;C509</f>
        <v>Michael CRITICOSjavelin-throw</v>
      </c>
      <c r="H509" s="2">
        <f>E509</f>
        <v>946</v>
      </c>
      <c r="I509" s="138" cm="1">
        <f t="array" ref="I509">MAX(IF($G$3:$G$4000=$G509,$H$3:$H$4000))</f>
        <v>994</v>
      </c>
      <c r="J509" s="2" t="str">
        <v>BAH</v>
      </c>
      <c r="K509" t="str">
        <v>Donald THOMAS</v>
      </c>
      <c r="L509" s="96" t="str">
        <v>high-jump</v>
      </c>
      <c r="M509" s="96">
        <v>30864</v>
      </c>
      <c r="N509" s="96" t="str">
        <f t="shared" si="28"/>
        <v>Donald THOMAShigh-jump</v>
      </c>
      <c r="O509" s="2">
        <f t="shared" si="29"/>
        <v>1161</v>
      </c>
      <c r="P509" s="81">
        <f t="shared" si="30"/>
        <v>6</v>
      </c>
      <c r="Q509" s="81" t="str">
        <f t="shared" si="31"/>
        <v/>
      </c>
    </row>
    <row r="510" spans="1:17" x14ac:dyDescent="0.2">
      <c r="A510" t="s">
        <v>1174</v>
      </c>
      <c r="B510" t="s">
        <v>753</v>
      </c>
      <c r="C510" s="5" t="s">
        <v>37</v>
      </c>
      <c r="D510" s="5">
        <v>37117</v>
      </c>
      <c r="E510">
        <v>946</v>
      </c>
      <c r="F510" s="2">
        <v>72</v>
      </c>
      <c r="G510" s="2" t="str">
        <f>B510&amp;C510</f>
        <v>Liam MULLENlong-jump</v>
      </c>
      <c r="H510" s="2">
        <f>E510</f>
        <v>946</v>
      </c>
      <c r="I510" s="138" cm="1">
        <f t="array" ref="I510">MAX(IF($G$3:$G$4000=$G510,$H$3:$H$4000))</f>
        <v>946</v>
      </c>
      <c r="J510" s="2" t="str">
        <v>BAH</v>
      </c>
      <c r="K510" t="str">
        <v>LaQuarn NAIRN</v>
      </c>
      <c r="L510" s="96" t="str">
        <v>long-jump</v>
      </c>
      <c r="M510" s="96">
        <v>35277</v>
      </c>
      <c r="N510" s="96" t="str">
        <f t="shared" si="28"/>
        <v>LaQuarn NAIRNlong-jump</v>
      </c>
      <c r="O510" s="2">
        <f t="shared" si="29"/>
        <v>1146</v>
      </c>
      <c r="P510" s="81">
        <f t="shared" si="30"/>
        <v>15</v>
      </c>
      <c r="Q510" s="81" t="str">
        <f t="shared" si="31"/>
        <v/>
      </c>
    </row>
    <row r="511" spans="1:17" x14ac:dyDescent="0.2">
      <c r="A511" t="s">
        <v>1174</v>
      </c>
      <c r="B511" t="s">
        <v>717</v>
      </c>
      <c r="C511" s="5" t="s">
        <v>30</v>
      </c>
      <c r="D511" s="5">
        <v>37061</v>
      </c>
      <c r="E511">
        <v>943</v>
      </c>
      <c r="F511" s="2">
        <v>86</v>
      </c>
      <c r="G511" s="2" t="str">
        <f>B511&amp;C511</f>
        <v>Archie REID10000m</v>
      </c>
      <c r="H511" s="2">
        <f>E511</f>
        <v>943</v>
      </c>
      <c r="I511" s="138" cm="1">
        <f t="array" ref="I511">MAX(IF($G$3:$G$4000=$G511,$H$3:$H$4000))</f>
        <v>943</v>
      </c>
      <c r="J511" s="2" t="str">
        <v>BAH</v>
      </c>
      <c r="K511" t="str">
        <v>Samson COLEBROOKE</v>
      </c>
      <c r="L511" s="96" t="str">
        <v>100m</v>
      </c>
      <c r="M511" s="96">
        <v>35560</v>
      </c>
      <c r="N511" s="96" t="str">
        <f t="shared" si="28"/>
        <v>Samson COLEBROOKE100m</v>
      </c>
      <c r="O511" s="2">
        <f t="shared" si="29"/>
        <v>1145</v>
      </c>
      <c r="P511" s="81">
        <f t="shared" si="30"/>
        <v>52</v>
      </c>
      <c r="Q511" s="81" t="str">
        <f t="shared" si="31"/>
        <v/>
      </c>
    </row>
    <row r="512" spans="1:17" x14ac:dyDescent="0.2">
      <c r="A512" t="s">
        <v>1174</v>
      </c>
      <c r="B512" t="s">
        <v>5138</v>
      </c>
      <c r="C512" s="5" t="s">
        <v>37</v>
      </c>
      <c r="D512" s="5">
        <v>44701</v>
      </c>
      <c r="E512">
        <v>943</v>
      </c>
      <c r="F512" s="2">
        <v>76</v>
      </c>
      <c r="G512" s="2" t="str">
        <f>B512&amp;C512</f>
        <v>Harrison WEILlong-jump</v>
      </c>
      <c r="H512" s="2">
        <f>E512</f>
        <v>943</v>
      </c>
      <c r="I512" s="138" cm="1">
        <f t="array" ref="I512">MAX(IF($G$3:$G$4000=$G512,$H$3:$H$4000))</f>
        <v>943</v>
      </c>
      <c r="J512" s="2" t="str">
        <v>BAH</v>
      </c>
      <c r="K512" t="str">
        <v>Alonzo RUSSELL</v>
      </c>
      <c r="L512" s="96" t="str">
        <v>400m</v>
      </c>
      <c r="M512" s="96">
        <v>33642</v>
      </c>
      <c r="N512" s="96" t="str">
        <f t="shared" si="28"/>
        <v>Alonzo RUSSELL400m</v>
      </c>
      <c r="O512" s="2">
        <f t="shared" si="29"/>
        <v>1145</v>
      </c>
      <c r="P512" s="81">
        <f t="shared" si="30"/>
        <v>22</v>
      </c>
      <c r="Q512" s="81" t="str">
        <f t="shared" si="31"/>
        <v/>
      </c>
    </row>
    <row r="513" spans="1:17" x14ac:dyDescent="0.2">
      <c r="A513" t="s">
        <v>1174</v>
      </c>
      <c r="B513" t="s">
        <v>5327</v>
      </c>
      <c r="C513" s="5" t="s">
        <v>29</v>
      </c>
      <c r="D513" s="5">
        <v>36066</v>
      </c>
      <c r="E513">
        <v>942</v>
      </c>
      <c r="F513" s="2">
        <v>94</v>
      </c>
      <c r="G513" s="2" t="str">
        <f>B513&amp;C513</f>
        <v>Lachlan HERD5000m</v>
      </c>
      <c r="H513" s="2">
        <f>E513</f>
        <v>942</v>
      </c>
      <c r="I513" s="138" cm="1">
        <f t="array" ref="I513">MAX(IF($G$3:$G$4000=$G513,$H$3:$H$4000))</f>
        <v>942</v>
      </c>
      <c r="J513" s="2" t="str">
        <v>BAH</v>
      </c>
      <c r="K513" t="str">
        <v>Shakeem HALL-SMITH</v>
      </c>
      <c r="L513" s="96" t="str">
        <v>400mh</v>
      </c>
      <c r="M513" s="96">
        <v>35541</v>
      </c>
      <c r="N513" s="96" t="str">
        <f t="shared" si="28"/>
        <v>Shakeem HALL-SMITH400mh</v>
      </c>
      <c r="O513" s="2">
        <f t="shared" si="29"/>
        <v>1139</v>
      </c>
      <c r="P513" s="81">
        <f t="shared" si="30"/>
        <v>23</v>
      </c>
      <c r="Q513" s="81" t="str">
        <f t="shared" si="31"/>
        <v/>
      </c>
    </row>
    <row r="514" spans="1:17" x14ac:dyDescent="0.2">
      <c r="A514" t="s">
        <v>1174</v>
      </c>
      <c r="B514" t="s">
        <v>1098</v>
      </c>
      <c r="C514" s="5" t="s">
        <v>36</v>
      </c>
      <c r="D514" s="5">
        <v>36085</v>
      </c>
      <c r="E514">
        <v>940</v>
      </c>
      <c r="F514" s="2">
        <v>62</v>
      </c>
      <c r="G514" s="2" t="str">
        <f>B514&amp;C514</f>
        <v>Jordan KILDAREpole-vault</v>
      </c>
      <c r="H514" s="2">
        <f>E514</f>
        <v>940</v>
      </c>
      <c r="I514" s="138" cm="1">
        <f t="array" ref="I514">MAX(IF($G$3:$G$4000=$G514,$H$3:$H$4000))</f>
        <v>980</v>
      </c>
      <c r="J514" s="2" t="str">
        <v>BAH</v>
      </c>
      <c r="K514" t="str">
        <v>Wendell MILLER</v>
      </c>
      <c r="L514" s="96" t="str">
        <v>200m</v>
      </c>
      <c r="M514" s="96">
        <v>37624</v>
      </c>
      <c r="N514" s="96" t="str">
        <f t="shared" si="28"/>
        <v>Wendell MILLER200m</v>
      </c>
      <c r="O514" s="2">
        <f t="shared" si="29"/>
        <v>1126</v>
      </c>
      <c r="P514" s="81">
        <f t="shared" si="30"/>
        <v>51</v>
      </c>
      <c r="Q514" s="81" t="str">
        <f t="shared" si="31"/>
        <v/>
      </c>
    </row>
    <row r="515" spans="1:17" x14ac:dyDescent="0.2">
      <c r="A515" t="s">
        <v>1174</v>
      </c>
      <c r="B515" t="s">
        <v>786</v>
      </c>
      <c r="C515" s="5" t="s">
        <v>36</v>
      </c>
      <c r="D515" s="5">
        <v>37653</v>
      </c>
      <c r="E515">
        <v>940</v>
      </c>
      <c r="F515" s="2">
        <v>62</v>
      </c>
      <c r="G515" s="2" t="str">
        <f>B515&amp;C515</f>
        <v>James WOODSpole-vault</v>
      </c>
      <c r="H515" s="2">
        <f>E515</f>
        <v>940</v>
      </c>
      <c r="I515" s="138" cm="1">
        <f t="array" ref="I515">MAX(IF($G$3:$G$4000=$G515,$H$3:$H$4000))</f>
        <v>967</v>
      </c>
      <c r="J515" s="2" t="str">
        <v>BAH</v>
      </c>
      <c r="K515" t="str">
        <v>Jamal WILSON</v>
      </c>
      <c r="L515" s="96" t="str">
        <v>high-jump</v>
      </c>
      <c r="M515" s="96">
        <v>32387</v>
      </c>
      <c r="N515" s="96" t="str">
        <f t="shared" si="28"/>
        <v>Jamal WILSONhigh-jump</v>
      </c>
      <c r="O515" s="2">
        <f t="shared" si="29"/>
        <v>1126</v>
      </c>
      <c r="P515" s="81">
        <f t="shared" si="30"/>
        <v>17</v>
      </c>
      <c r="Q515" s="81" t="str">
        <f t="shared" si="31"/>
        <v/>
      </c>
    </row>
    <row r="516" spans="1:17" x14ac:dyDescent="0.2">
      <c r="A516" t="s">
        <v>1174</v>
      </c>
      <c r="B516" t="s">
        <v>704</v>
      </c>
      <c r="C516" s="5" t="s">
        <v>29</v>
      </c>
      <c r="D516" s="5">
        <v>44640</v>
      </c>
      <c r="E516">
        <v>940</v>
      </c>
      <c r="F516" s="2">
        <v>95</v>
      </c>
      <c r="G516" s="2" t="str">
        <f>B516&amp;C516</f>
        <v>Brandon FORD5000m</v>
      </c>
      <c r="H516" s="2">
        <f>E516</f>
        <v>940</v>
      </c>
      <c r="I516" s="138" cm="1">
        <f t="array" ref="I516">MAX(IF($G$3:$G$4000=$G516,$H$3:$H$4000))</f>
        <v>940</v>
      </c>
      <c r="J516" s="2" t="str">
        <v>BAH</v>
      </c>
      <c r="K516" t="str">
        <v>Wendell MILLER</v>
      </c>
      <c r="L516" s="96" t="str">
        <v>400m</v>
      </c>
      <c r="M516" s="96">
        <v>37624</v>
      </c>
      <c r="N516" s="96" t="str">
        <f t="shared" ref="N516:N579" si="32">K516&amp;L516</f>
        <v>Wendell MILLER400m</v>
      </c>
      <c r="O516" s="2">
        <f t="shared" ref="O516:O579" si="33">VLOOKUP(K516&amp;L516,$G$3:$H$3563,2,FALSE)</f>
        <v>1124</v>
      </c>
      <c r="P516" s="81">
        <f t="shared" ref="P516:P579" si="34">COUNTIFS($L$3:$L$3119,L516,$O$3:$O$3119,"&gt;"&amp;O516)+1</f>
        <v>46</v>
      </c>
      <c r="Q516" s="81" t="str">
        <f t="shared" ref="Q516:Q579" si="35">IFERROR(IF(J516="AUS",COUNTIFS($J$3:$J$3119,"AUS",$L$3:$L$3119,L516,$O$3:$O$3119,"&gt;"&amp;O516)+1,""),"")</f>
        <v/>
      </c>
    </row>
    <row r="517" spans="1:17" x14ac:dyDescent="0.2">
      <c r="A517" t="s">
        <v>1174</v>
      </c>
      <c r="B517" t="s">
        <v>1072</v>
      </c>
      <c r="C517" t="s">
        <v>29</v>
      </c>
      <c r="D517" s="5">
        <v>33669</v>
      </c>
      <c r="E517">
        <v>940</v>
      </c>
      <c r="F517" s="2">
        <v>96</v>
      </c>
      <c r="G517" s="2" t="str">
        <f>B517&amp;C517</f>
        <v>Joshua JOHNSON5000m</v>
      </c>
      <c r="H517" s="2">
        <f>E517</f>
        <v>940</v>
      </c>
      <c r="I517" s="138" cm="1">
        <f t="array" ref="I517">MAX(IF($G$3:$G$4000=$G517,$H$3:$H$4000))</f>
        <v>940</v>
      </c>
      <c r="J517" s="2" t="str">
        <v>BAH</v>
      </c>
      <c r="K517" t="str">
        <v>Kaiwan CULMER</v>
      </c>
      <c r="L517" s="96" t="str">
        <v>triple-jump</v>
      </c>
      <c r="M517" s="96">
        <v>35363</v>
      </c>
      <c r="N517" s="96" t="str">
        <f t="shared" si="32"/>
        <v>Kaiwan CULMERtriple-jump</v>
      </c>
      <c r="O517" s="2">
        <f t="shared" si="33"/>
        <v>1120</v>
      </c>
      <c r="P517" s="81">
        <f t="shared" si="34"/>
        <v>9</v>
      </c>
      <c r="Q517" s="81" t="str">
        <f t="shared" si="35"/>
        <v/>
      </c>
    </row>
    <row r="518" spans="1:17" x14ac:dyDescent="0.2">
      <c r="A518" t="s">
        <v>1174</v>
      </c>
      <c r="B518" t="s">
        <v>727</v>
      </c>
      <c r="C518" t="s">
        <v>36</v>
      </c>
      <c r="D518" s="5">
        <v>35651</v>
      </c>
      <c r="E518">
        <v>940</v>
      </c>
      <c r="F518" s="2">
        <v>32</v>
      </c>
      <c r="G518" s="2" t="str">
        <f>B518&amp;C518</f>
        <v>Alec DIAMONDpole-vault</v>
      </c>
      <c r="H518" s="2">
        <f>E518</f>
        <v>940</v>
      </c>
      <c r="I518" s="138" cm="1">
        <f t="array" ref="I518">MAX(IF($G$3:$G$4000=$G518,$H$3:$H$4000))</f>
        <v>940</v>
      </c>
      <c r="J518" s="2" t="str">
        <v>BAH</v>
      </c>
      <c r="K518" t="str">
        <v>Teray SMITH</v>
      </c>
      <c r="L518" s="96" t="str">
        <v>200m</v>
      </c>
      <c r="M518" s="96">
        <v>34605</v>
      </c>
      <c r="N518" s="96" t="str">
        <f t="shared" si="32"/>
        <v>Teray SMITH200m</v>
      </c>
      <c r="O518" s="2">
        <f t="shared" si="33"/>
        <v>1118</v>
      </c>
      <c r="P518" s="81">
        <f t="shared" si="34"/>
        <v>55</v>
      </c>
      <c r="Q518" s="81" t="str">
        <f t="shared" si="35"/>
        <v/>
      </c>
    </row>
    <row r="519" spans="1:17" x14ac:dyDescent="0.2">
      <c r="A519" t="s">
        <v>1174</v>
      </c>
      <c r="B519" t="s">
        <v>818</v>
      </c>
      <c r="C519" t="s">
        <v>36</v>
      </c>
      <c r="D519" s="5">
        <v>33932</v>
      </c>
      <c r="E519">
        <v>940</v>
      </c>
      <c r="F519" s="2">
        <v>62</v>
      </c>
      <c r="G519" s="2" t="str">
        <f>B519&amp;C519</f>
        <v>Martin CLARKpole-vault</v>
      </c>
      <c r="H519" s="2">
        <f>E519</f>
        <v>940</v>
      </c>
      <c r="I519" s="138" cm="1">
        <f t="array" ref="I519">MAX(IF($G$3:$G$4000=$G519,$H$3:$H$4000))</f>
        <v>940</v>
      </c>
      <c r="J519" s="2" t="str">
        <v>BAH</v>
      </c>
      <c r="K519" t="str">
        <v>Shakeem HALL-SMITH</v>
      </c>
      <c r="L519" s="96" t="str">
        <v>110mh</v>
      </c>
      <c r="M519" s="96">
        <v>35541</v>
      </c>
      <c r="N519" s="96" t="str">
        <f t="shared" si="32"/>
        <v>Shakeem HALL-SMITH110mh</v>
      </c>
      <c r="O519" s="2">
        <f t="shared" si="33"/>
        <v>1115</v>
      </c>
      <c r="P519" s="81">
        <f t="shared" si="34"/>
        <v>32</v>
      </c>
      <c r="Q519" s="81" t="str">
        <f t="shared" si="35"/>
        <v/>
      </c>
    </row>
    <row r="520" spans="1:17" x14ac:dyDescent="0.2">
      <c r="A520" t="s">
        <v>1174</v>
      </c>
      <c r="B520" t="s">
        <v>727</v>
      </c>
      <c r="C520" t="s">
        <v>36</v>
      </c>
      <c r="D520" s="5">
        <v>35651</v>
      </c>
      <c r="E520">
        <v>940</v>
      </c>
      <c r="F520" s="2">
        <v>62</v>
      </c>
      <c r="G520" s="2" t="str">
        <f>B520&amp;C520</f>
        <v>Alec DIAMONDpole-vault</v>
      </c>
      <c r="H520" s="2">
        <f>E520</f>
        <v>940</v>
      </c>
      <c r="I520" s="138" cm="1">
        <f t="array" ref="I520">MAX(IF($G$3:$G$4000=$G520,$H$3:$H$4000))</f>
        <v>940</v>
      </c>
      <c r="J520" s="2" t="str">
        <v>BAH</v>
      </c>
      <c r="K520" t="str">
        <v>Ian KERR</v>
      </c>
      <c r="L520" s="96" t="str">
        <v>200m</v>
      </c>
      <c r="M520" s="96">
        <v>35186</v>
      </c>
      <c r="N520" s="96" t="str">
        <f t="shared" si="32"/>
        <v>Ian KERR200m</v>
      </c>
      <c r="O520" s="2">
        <f t="shared" si="33"/>
        <v>1112</v>
      </c>
      <c r="P520" s="81">
        <f t="shared" si="34"/>
        <v>62</v>
      </c>
      <c r="Q520" s="81" t="str">
        <f t="shared" si="35"/>
        <v/>
      </c>
    </row>
    <row r="521" spans="1:17" x14ac:dyDescent="0.2">
      <c r="A521" t="s">
        <v>1174</v>
      </c>
      <c r="B521" t="s">
        <v>1073</v>
      </c>
      <c r="C521" s="5" t="s">
        <v>29</v>
      </c>
      <c r="D521" s="5">
        <v>1998</v>
      </c>
      <c r="E521">
        <v>940</v>
      </c>
      <c r="F521" s="2">
        <v>97</v>
      </c>
      <c r="G521" s="2" t="str">
        <f>B521&amp;C521</f>
        <v>Bailey MURZECKI-HINCE5000m</v>
      </c>
      <c r="H521" s="2">
        <f>E521</f>
        <v>940</v>
      </c>
      <c r="I521" s="138" cm="1">
        <f t="array" ref="I521">MAX(IF($G$3:$G$4000=$G521,$H$3:$H$4000))</f>
        <v>940</v>
      </c>
      <c r="J521" s="2" t="str">
        <v>BAH</v>
      </c>
      <c r="K521" t="str">
        <v>Tamar GREENE</v>
      </c>
      <c r="L521" s="96" t="str">
        <v>triple-jump</v>
      </c>
      <c r="M521" s="96">
        <v>36028</v>
      </c>
      <c r="N521" s="96" t="str">
        <f t="shared" si="32"/>
        <v>Tamar GREENEtriple-jump</v>
      </c>
      <c r="O521" s="2">
        <f t="shared" si="33"/>
        <v>1104</v>
      </c>
      <c r="P521" s="81">
        <f t="shared" si="34"/>
        <v>16</v>
      </c>
      <c r="Q521" s="81" t="str">
        <f t="shared" si="35"/>
        <v/>
      </c>
    </row>
    <row r="522" spans="1:17" x14ac:dyDescent="0.2">
      <c r="A522" t="s">
        <v>1174</v>
      </c>
      <c r="B522" t="s">
        <v>787</v>
      </c>
      <c r="C522" s="5" t="s">
        <v>36</v>
      </c>
      <c r="D522" s="6">
        <v>35810</v>
      </c>
      <c r="E522">
        <v>940</v>
      </c>
      <c r="F522" s="2">
        <v>32</v>
      </c>
      <c r="G522" s="2" t="str">
        <f>B522&amp;C522</f>
        <v>Matt HOSIEpole-vault</v>
      </c>
      <c r="H522" s="2">
        <f>E522</f>
        <v>940</v>
      </c>
      <c r="I522" s="138" cm="1">
        <f t="array" ref="I522">MAX(IF($G$3:$G$4000=$G522,$H$3:$H$4000))</f>
        <v>940</v>
      </c>
      <c r="J522" s="2" t="str">
        <v>BAH</v>
      </c>
      <c r="K522" t="str">
        <v>Samson COLEBROOKE</v>
      </c>
      <c r="L522" s="96" t="str">
        <v>200m</v>
      </c>
      <c r="M522" s="96">
        <v>35560</v>
      </c>
      <c r="N522" s="96" t="str">
        <f t="shared" si="32"/>
        <v>Samson COLEBROOKE200m</v>
      </c>
      <c r="O522" s="2">
        <f t="shared" si="33"/>
        <v>1102</v>
      </c>
      <c r="P522" s="81">
        <f t="shared" si="34"/>
        <v>81</v>
      </c>
      <c r="Q522" s="81" t="str">
        <f t="shared" si="35"/>
        <v/>
      </c>
    </row>
    <row r="523" spans="1:17" x14ac:dyDescent="0.2">
      <c r="A523" t="s">
        <v>1174</v>
      </c>
      <c r="B523" t="s">
        <v>5328</v>
      </c>
      <c r="C523" s="5" t="s">
        <v>29</v>
      </c>
      <c r="D523" s="5"/>
      <c r="E523">
        <v>939</v>
      </c>
      <c r="F523" s="2">
        <v>100</v>
      </c>
      <c r="G523" s="2" t="str">
        <f>B523&amp;C523</f>
        <v>Nathan STOATE5000m</v>
      </c>
      <c r="H523" s="2">
        <f>E523</f>
        <v>939</v>
      </c>
      <c r="I523" s="138" cm="1">
        <f t="array" ref="I523">MAX(IF($G$3:$G$4000=$G523,$H$3:$H$4000))</f>
        <v>939</v>
      </c>
      <c r="J523" s="2" t="str">
        <v>BAH</v>
      </c>
      <c r="K523" t="str">
        <v>Xavier COAKLEY</v>
      </c>
      <c r="L523" s="96" t="str">
        <v>110mh</v>
      </c>
      <c r="M523" s="96">
        <v>35339</v>
      </c>
      <c r="N523" s="96" t="str">
        <f t="shared" si="32"/>
        <v>Xavier COAKLEY110mh</v>
      </c>
      <c r="O523" s="2">
        <f t="shared" si="33"/>
        <v>1101</v>
      </c>
      <c r="P523" s="81">
        <f t="shared" si="34"/>
        <v>35</v>
      </c>
      <c r="Q523" s="81" t="str">
        <f t="shared" si="35"/>
        <v/>
      </c>
    </row>
    <row r="524" spans="1:17" x14ac:dyDescent="0.2">
      <c r="A524" t="s">
        <v>1174</v>
      </c>
      <c r="B524" t="s">
        <v>718</v>
      </c>
      <c r="C524" s="5" t="s">
        <v>30</v>
      </c>
      <c r="D524" s="5">
        <v>34589</v>
      </c>
      <c r="E524">
        <v>939</v>
      </c>
      <c r="F524" s="2">
        <v>90</v>
      </c>
      <c r="G524" s="2" t="str">
        <f>B524&amp;C524</f>
        <v>Guy WALTERS10000m</v>
      </c>
      <c r="H524" s="2">
        <f>E524</f>
        <v>939</v>
      </c>
      <c r="I524" s="138" cm="1">
        <f t="array" ref="I524">MAX(IF($G$3:$G$4000=$G524,$H$3:$H$4000))</f>
        <v>939</v>
      </c>
      <c r="J524" s="2" t="str">
        <v>BAH</v>
      </c>
      <c r="K524" t="str">
        <v>Holland MARTIN</v>
      </c>
      <c r="L524" s="96" t="str">
        <v>long-jump</v>
      </c>
      <c r="M524" s="96">
        <v>35953</v>
      </c>
      <c r="N524" s="96" t="str">
        <f t="shared" si="32"/>
        <v>Holland MARTINlong-jump</v>
      </c>
      <c r="O524" s="2">
        <f t="shared" si="33"/>
        <v>1099</v>
      </c>
      <c r="P524" s="81">
        <f t="shared" si="34"/>
        <v>46</v>
      </c>
      <c r="Q524" s="81" t="str">
        <f t="shared" si="35"/>
        <v/>
      </c>
    </row>
    <row r="525" spans="1:17" x14ac:dyDescent="0.2">
      <c r="A525" t="s">
        <v>1174</v>
      </c>
      <c r="B525" t="s">
        <v>705</v>
      </c>
      <c r="C525" s="5" t="s">
        <v>30</v>
      </c>
      <c r="D525" s="5">
        <v>35757</v>
      </c>
      <c r="E525">
        <v>935</v>
      </c>
      <c r="F525" s="2">
        <v>92</v>
      </c>
      <c r="G525" s="2" t="str">
        <f>B525&amp;C525</f>
        <v>Alastair CHRISTY10000m</v>
      </c>
      <c r="H525" s="2">
        <f>E525</f>
        <v>935</v>
      </c>
      <c r="I525" s="138" cm="1">
        <f t="array" ref="I525">MAX(IF($G$3:$G$4000=$G525,$H$3:$H$4000))</f>
        <v>935</v>
      </c>
      <c r="J525" s="2" t="str">
        <v>BAH</v>
      </c>
      <c r="K525" t="str">
        <v>Shaun MILLER</v>
      </c>
      <c r="L525" s="96" t="str">
        <v>high-jump</v>
      </c>
      <c r="M525" s="96">
        <v>37102</v>
      </c>
      <c r="N525" s="96" t="str">
        <f t="shared" si="32"/>
        <v>Shaun MILLERhigh-jump</v>
      </c>
      <c r="O525" s="2">
        <f t="shared" si="33"/>
        <v>1099</v>
      </c>
      <c r="P525" s="81">
        <f t="shared" si="34"/>
        <v>25</v>
      </c>
      <c r="Q525" s="81" t="str">
        <f t="shared" si="35"/>
        <v/>
      </c>
    </row>
    <row r="526" spans="1:17" x14ac:dyDescent="0.2">
      <c r="A526" t="s">
        <v>1174</v>
      </c>
      <c r="B526" t="s">
        <v>5131</v>
      </c>
      <c r="C526" s="6" t="s">
        <v>33</v>
      </c>
      <c r="D526" s="5">
        <v>35324</v>
      </c>
      <c r="E526">
        <v>934</v>
      </c>
      <c r="F526" s="2">
        <v>64</v>
      </c>
      <c r="G526" s="2" t="str">
        <f>B526&amp;C526</f>
        <v>Noah ROGERS400mh</v>
      </c>
      <c r="H526" s="2">
        <f>E526</f>
        <v>934</v>
      </c>
      <c r="I526" s="138" cm="1">
        <f t="array" ref="I526">MAX(IF($G$3:$G$4000=$G526,$H$3:$H$4000))</f>
        <v>934</v>
      </c>
      <c r="J526" s="2" t="str">
        <v>BAH</v>
      </c>
      <c r="K526" t="str">
        <v>Trevor BARRY</v>
      </c>
      <c r="L526" s="96" t="str">
        <v>high-jump</v>
      </c>
      <c r="M526" s="96">
        <v>30481</v>
      </c>
      <c r="N526" s="96" t="str">
        <f t="shared" si="32"/>
        <v>Trevor BARRYhigh-jump</v>
      </c>
      <c r="O526" s="2">
        <f t="shared" si="33"/>
        <v>1090</v>
      </c>
      <c r="P526" s="81">
        <f t="shared" si="34"/>
        <v>28</v>
      </c>
      <c r="Q526" s="81" t="str">
        <f t="shared" si="35"/>
        <v/>
      </c>
    </row>
    <row r="527" spans="1:17" x14ac:dyDescent="0.2">
      <c r="A527" t="s">
        <v>1174</v>
      </c>
      <c r="B527" t="s">
        <v>1116</v>
      </c>
      <c r="C527" s="5" t="s">
        <v>41</v>
      </c>
      <c r="D527" s="5">
        <v>36890</v>
      </c>
      <c r="E527">
        <v>934</v>
      </c>
      <c r="F527" s="2">
        <v>45</v>
      </c>
      <c r="G527" s="2" t="str">
        <f>B527&amp;C527</f>
        <v>Oscar SULLIVANjavelin-throw</v>
      </c>
      <c r="H527" s="2">
        <f>E527</f>
        <v>934</v>
      </c>
      <c r="I527" s="138" cm="1">
        <f t="array" ref="I527">MAX(IF($G$3:$G$4000=$G527,$H$3:$H$4000))</f>
        <v>934</v>
      </c>
      <c r="J527" s="2" t="str">
        <v>BAH</v>
      </c>
      <c r="K527" t="str">
        <v>Ken MULLINGS</v>
      </c>
      <c r="L527" s="96" t="str">
        <v>decathlon</v>
      </c>
      <c r="M527" s="96">
        <v>35548</v>
      </c>
      <c r="N527" s="96" t="str">
        <f t="shared" si="32"/>
        <v>Ken MULLINGSdecathlon</v>
      </c>
      <c r="O527" s="2">
        <f t="shared" si="33"/>
        <v>1085</v>
      </c>
      <c r="P527" s="81">
        <f t="shared" si="34"/>
        <v>8</v>
      </c>
      <c r="Q527" s="81" t="str">
        <f t="shared" si="35"/>
        <v/>
      </c>
    </row>
    <row r="528" spans="1:17" x14ac:dyDescent="0.2">
      <c r="A528" t="s">
        <v>1174</v>
      </c>
      <c r="B528" t="s">
        <v>696</v>
      </c>
      <c r="C528" s="5" t="s">
        <v>30</v>
      </c>
      <c r="D528" s="5">
        <v>34767</v>
      </c>
      <c r="E528">
        <v>933</v>
      </c>
      <c r="F528" s="2">
        <v>94</v>
      </c>
      <c r="G528" s="2" t="str">
        <f>B528&amp;C528</f>
        <v>Adrian POTTER10000m</v>
      </c>
      <c r="H528" s="2">
        <f>E528</f>
        <v>933</v>
      </c>
      <c r="I528" s="138" cm="1">
        <f t="array" ref="I528">MAX(IF($G$3:$G$4000=$G528,$H$3:$H$4000))</f>
        <v>933</v>
      </c>
      <c r="J528" s="2" t="str">
        <v>BAH</v>
      </c>
      <c r="K528" t="str">
        <v>Kyle ALCINE</v>
      </c>
      <c r="L528" s="96" t="str">
        <v>high-jump</v>
      </c>
      <c r="M528" s="96">
        <v>36340</v>
      </c>
      <c r="N528" s="96" t="str">
        <f t="shared" si="32"/>
        <v>Kyle ALCINEhigh-jump</v>
      </c>
      <c r="O528" s="2">
        <f t="shared" si="33"/>
        <v>1081</v>
      </c>
      <c r="P528" s="81">
        <f t="shared" si="34"/>
        <v>35</v>
      </c>
      <c r="Q528" s="81" t="str">
        <f t="shared" si="35"/>
        <v/>
      </c>
    </row>
    <row r="529" spans="1:17" x14ac:dyDescent="0.2">
      <c r="A529" t="s">
        <v>1174</v>
      </c>
      <c r="B529" t="s">
        <v>1074</v>
      </c>
      <c r="C529" s="5" t="s">
        <v>31</v>
      </c>
      <c r="D529" s="5">
        <v>36285</v>
      </c>
      <c r="E529">
        <v>933</v>
      </c>
      <c r="F529" s="2">
        <v>36</v>
      </c>
      <c r="G529" s="2" t="str">
        <f>B529&amp;C529</f>
        <v>Dean PASTRELLO110mh</v>
      </c>
      <c r="H529" s="2">
        <f>E529</f>
        <v>933</v>
      </c>
      <c r="I529" s="138" cm="1">
        <f t="array" ref="I529">MAX(IF($G$3:$G$4000=$G529,$H$3:$H$4000))</f>
        <v>933</v>
      </c>
      <c r="J529" s="2" t="str">
        <v>BAH</v>
      </c>
      <c r="K529" t="str">
        <v>Antoine ANDREWS</v>
      </c>
      <c r="L529" s="96" t="str">
        <v>100m</v>
      </c>
      <c r="M529" s="96">
        <v>37723</v>
      </c>
      <c r="N529" s="96" t="str">
        <f t="shared" si="32"/>
        <v>Antoine ANDREWS100m</v>
      </c>
      <c r="O529" s="2">
        <f t="shared" si="33"/>
        <v>1076</v>
      </c>
      <c r="P529" s="81">
        <f t="shared" si="34"/>
        <v>116</v>
      </c>
      <c r="Q529" s="81" t="str">
        <f t="shared" si="35"/>
        <v/>
      </c>
    </row>
    <row r="530" spans="1:17" x14ac:dyDescent="0.2">
      <c r="A530" t="s">
        <v>1174</v>
      </c>
      <c r="B530" t="s">
        <v>814</v>
      </c>
      <c r="C530" s="5" t="s">
        <v>35</v>
      </c>
      <c r="D530" s="5">
        <v>35543</v>
      </c>
      <c r="E530">
        <v>932</v>
      </c>
      <c r="F530" s="2">
        <v>46</v>
      </c>
      <c r="G530" s="2" t="str">
        <f>B530&amp;C530</f>
        <v>Christian PAYNTERhigh-jump</v>
      </c>
      <c r="H530" s="2">
        <f>E530</f>
        <v>932</v>
      </c>
      <c r="I530" s="138" cm="1">
        <f t="array" ref="I530">MAX(IF($G$3:$G$4000=$G530,$H$3:$H$4000))</f>
        <v>932</v>
      </c>
      <c r="J530" s="2" t="str">
        <v>BAH</v>
      </c>
      <c r="K530" t="str">
        <v>Jahmaal WILSON</v>
      </c>
      <c r="L530" s="96" t="str">
        <v>110mh</v>
      </c>
      <c r="M530" s="96">
        <v>36921</v>
      </c>
      <c r="N530" s="96" t="str">
        <f t="shared" si="32"/>
        <v>Jahmaal WILSON110mh</v>
      </c>
      <c r="O530" s="2">
        <f t="shared" si="33"/>
        <v>1075</v>
      </c>
      <c r="P530" s="81">
        <f t="shared" si="34"/>
        <v>48</v>
      </c>
      <c r="Q530" s="81" t="str">
        <f t="shared" si="35"/>
        <v/>
      </c>
    </row>
    <row r="531" spans="1:17" x14ac:dyDescent="0.2">
      <c r="A531" t="s">
        <v>1174</v>
      </c>
      <c r="B531" t="s">
        <v>5141</v>
      </c>
      <c r="C531" s="5" t="s">
        <v>38</v>
      </c>
      <c r="D531" s="5">
        <v>34064</v>
      </c>
      <c r="E531">
        <v>930</v>
      </c>
      <c r="F531" s="2">
        <v>33</v>
      </c>
      <c r="G531" s="2" t="str">
        <f>B531&amp;C531</f>
        <v>Tetteh ANANGtriple-jump</v>
      </c>
      <c r="H531" s="2">
        <f>E531</f>
        <v>930</v>
      </c>
      <c r="I531" s="138" cm="1">
        <f t="array" ref="I531">MAX(IF($G$3:$G$4000=$G531,$H$3:$H$4000))</f>
        <v>930</v>
      </c>
      <c r="J531" s="2" t="str">
        <v>BAH</v>
      </c>
      <c r="K531" t="str">
        <v>Kendrick THOMPSON</v>
      </c>
      <c r="L531" s="96" t="str">
        <v>decathlon</v>
      </c>
      <c r="M531" s="96">
        <v>35670</v>
      </c>
      <c r="N531" s="96" t="str">
        <f t="shared" si="32"/>
        <v>Kendrick THOMPSONdecathlon</v>
      </c>
      <c r="O531" s="2">
        <f t="shared" si="33"/>
        <v>1071</v>
      </c>
      <c r="P531" s="81">
        <f t="shared" si="34"/>
        <v>11</v>
      </c>
      <c r="Q531" s="81" t="str">
        <f t="shared" si="35"/>
        <v/>
      </c>
    </row>
    <row r="532" spans="1:17" x14ac:dyDescent="0.2">
      <c r="A532" t="s">
        <v>1174</v>
      </c>
      <c r="B532" t="s">
        <v>1082</v>
      </c>
      <c r="C532" s="5" t="s">
        <v>38</v>
      </c>
      <c r="D532" s="5">
        <v>36636</v>
      </c>
      <c r="E532">
        <v>928</v>
      </c>
      <c r="F532" s="2">
        <v>32</v>
      </c>
      <c r="G532" s="2" t="str">
        <f>B532&amp;C532</f>
        <v>Tristan SCHEIRStriple-jump</v>
      </c>
      <c r="H532" s="2">
        <f>E532</f>
        <v>928</v>
      </c>
      <c r="I532" s="138" cm="1">
        <f t="array" ref="I532">MAX(IF($G$3:$G$4000=$G532,$H$3:$H$4000))</f>
        <v>928</v>
      </c>
      <c r="J532" s="2" t="str">
        <v>BAH</v>
      </c>
      <c r="K532" t="str">
        <v>LaQuarn NAIRN</v>
      </c>
      <c r="L532" s="96" t="str">
        <v>triple-jump</v>
      </c>
      <c r="M532" s="96">
        <v>35277</v>
      </c>
      <c r="N532" s="96" t="str">
        <f t="shared" si="32"/>
        <v>LaQuarn NAIRNtriple-jump</v>
      </c>
      <c r="O532" s="2">
        <f t="shared" si="33"/>
        <v>1064</v>
      </c>
      <c r="P532" s="81">
        <f t="shared" si="34"/>
        <v>39</v>
      </c>
      <c r="Q532" s="81" t="str">
        <f t="shared" si="35"/>
        <v/>
      </c>
    </row>
    <row r="533" spans="1:17" x14ac:dyDescent="0.2">
      <c r="A533" t="s">
        <v>1174</v>
      </c>
      <c r="B533" t="s">
        <v>5132</v>
      </c>
      <c r="C533" s="5" t="s">
        <v>33</v>
      </c>
      <c r="D533" s="5">
        <v>36070</v>
      </c>
      <c r="E533">
        <v>928</v>
      </c>
      <c r="F533" s="2">
        <v>69</v>
      </c>
      <c r="G533" s="2" t="str">
        <f>B533&amp;C533</f>
        <v>Aaron JEFFERY400mh</v>
      </c>
      <c r="H533" s="2">
        <f>E533</f>
        <v>928</v>
      </c>
      <c r="I533" s="138" cm="1">
        <f t="array" ref="I533">MAX(IF($G$3:$G$4000=$G533,$H$3:$H$4000))</f>
        <v>928</v>
      </c>
      <c r="J533" s="2" t="str">
        <v>BAH</v>
      </c>
      <c r="K533" t="str">
        <v>Latario COLLIE-MINNS</v>
      </c>
      <c r="L533" s="96" t="str">
        <v>triple-jump</v>
      </c>
      <c r="M533" s="96">
        <v>34403</v>
      </c>
      <c r="N533" s="96" t="str">
        <f t="shared" si="32"/>
        <v>Latario COLLIE-MINNStriple-jump</v>
      </c>
      <c r="O533" s="2">
        <f t="shared" si="33"/>
        <v>1064</v>
      </c>
      <c r="P533" s="81">
        <f t="shared" si="34"/>
        <v>39</v>
      </c>
      <c r="Q533" s="81" t="str">
        <f t="shared" si="35"/>
        <v/>
      </c>
    </row>
    <row r="534" spans="1:17" x14ac:dyDescent="0.2">
      <c r="A534" t="s">
        <v>1174</v>
      </c>
      <c r="B534" t="s">
        <v>1138</v>
      </c>
      <c r="C534" s="5" t="s">
        <v>36</v>
      </c>
      <c r="D534" s="5">
        <v>34427</v>
      </c>
      <c r="E534">
        <v>926</v>
      </c>
      <c r="F534" s="2">
        <v>76</v>
      </c>
      <c r="G534" s="2" t="str">
        <f>B534&amp;C534</f>
        <v>Brodie CROSSpole-vault</v>
      </c>
      <c r="H534" s="2">
        <f>E534</f>
        <v>926</v>
      </c>
      <c r="I534" s="138" cm="1">
        <f t="array" ref="I534">MAX(IF($G$3:$G$4000=$G534,$H$3:$H$4000))</f>
        <v>926</v>
      </c>
      <c r="J534" s="2" t="str">
        <v>BAH</v>
      </c>
      <c r="K534" t="str">
        <v>Carlos BROWN</v>
      </c>
      <c r="L534" s="96" t="str">
        <v>100m</v>
      </c>
      <c r="M534" s="96">
        <v>38659</v>
      </c>
      <c r="N534" s="96" t="str">
        <f t="shared" si="32"/>
        <v>Carlos BROWN100m</v>
      </c>
      <c r="O534" s="2">
        <f t="shared" si="33"/>
        <v>1059</v>
      </c>
      <c r="P534" s="81">
        <f t="shared" si="34"/>
        <v>124</v>
      </c>
      <c r="Q534" s="81" t="str">
        <f t="shared" si="35"/>
        <v/>
      </c>
    </row>
    <row r="535" spans="1:17" x14ac:dyDescent="0.2">
      <c r="A535" t="s">
        <v>1174</v>
      </c>
      <c r="B535" t="s">
        <v>1101</v>
      </c>
      <c r="C535" s="5" t="s">
        <v>36</v>
      </c>
      <c r="D535" s="5"/>
      <c r="E535">
        <v>926</v>
      </c>
      <c r="F535" s="2">
        <v>36</v>
      </c>
      <c r="G535" s="2" t="str">
        <f>B535&amp;C535</f>
        <v>Tom COGHLANpole-vault</v>
      </c>
      <c r="H535" s="2">
        <f>E535</f>
        <v>926</v>
      </c>
      <c r="I535" s="138" cm="1">
        <f t="array" ref="I535">MAX(IF($G$3:$G$4000=$G535,$H$3:$H$4000))</f>
        <v>926</v>
      </c>
      <c r="J535" s="2" t="str">
        <v>BAH</v>
      </c>
      <c r="K535" t="str">
        <v>Jyles ETIENNE</v>
      </c>
      <c r="L535" s="96" t="str">
        <v>high-jump</v>
      </c>
      <c r="M535" s="96">
        <v>36236</v>
      </c>
      <c r="N535" s="96" t="str">
        <f t="shared" si="32"/>
        <v>Jyles ETIENNEhigh-jump</v>
      </c>
      <c r="O535" s="2">
        <f t="shared" si="33"/>
        <v>1055</v>
      </c>
      <c r="P535" s="81">
        <f t="shared" si="34"/>
        <v>45</v>
      </c>
      <c r="Q535" s="81" t="str">
        <f t="shared" si="35"/>
        <v/>
      </c>
    </row>
    <row r="536" spans="1:17" x14ac:dyDescent="0.2">
      <c r="A536" t="s">
        <v>1174</v>
      </c>
      <c r="B536" t="s">
        <v>824</v>
      </c>
      <c r="C536" s="5" t="s">
        <v>81</v>
      </c>
      <c r="D536" s="5">
        <v>36816</v>
      </c>
      <c r="E536">
        <v>924</v>
      </c>
      <c r="F536" s="2">
        <v>16</v>
      </c>
      <c r="G536" s="2" t="str">
        <f>B536&amp;C536</f>
        <v>Dylan RICHARDSON20km-race-walking</v>
      </c>
      <c r="H536" s="2">
        <f>E536</f>
        <v>924</v>
      </c>
      <c r="I536" s="138" cm="1">
        <f t="array" ref="I536">MAX(IF($G$3:$G$4000=$G536,$H$3:$H$4000))</f>
        <v>953</v>
      </c>
      <c r="J536" s="2" t="str">
        <v>BAH</v>
      </c>
      <c r="K536" t="str">
        <v>Andre COLEBROOK</v>
      </c>
      <c r="L536" s="96" t="str">
        <v>400mh</v>
      </c>
      <c r="M536" s="96">
        <v>34401</v>
      </c>
      <c r="N536" s="96" t="str">
        <f t="shared" si="32"/>
        <v>Andre COLEBROOK400mh</v>
      </c>
      <c r="O536" s="2">
        <f t="shared" si="33"/>
        <v>1047</v>
      </c>
      <c r="P536" s="81">
        <f t="shared" si="34"/>
        <v>92</v>
      </c>
      <c r="Q536" s="81" t="str">
        <f t="shared" si="35"/>
        <v/>
      </c>
    </row>
    <row r="537" spans="1:17" x14ac:dyDescent="0.2">
      <c r="A537" t="s">
        <v>1174</v>
      </c>
      <c r="B537" t="s">
        <v>698</v>
      </c>
      <c r="C537" s="5" t="s">
        <v>30</v>
      </c>
      <c r="D537" s="5">
        <v>36044</v>
      </c>
      <c r="E537">
        <v>924</v>
      </c>
      <c r="F537" s="2">
        <v>98</v>
      </c>
      <c r="G537" s="2" t="str">
        <f>B537&amp;C537</f>
        <v>Tim VINCENT10000m</v>
      </c>
      <c r="H537" s="2">
        <f>E537</f>
        <v>924</v>
      </c>
      <c r="I537" s="138" cm="1">
        <f t="array" ref="I537">MAX(IF($G$3:$G$4000=$G537,$H$3:$H$4000))</f>
        <v>924</v>
      </c>
      <c r="J537" s="2" t="str">
        <v>BAH</v>
      </c>
      <c r="K537" t="str">
        <v>Ken MULLINGS</v>
      </c>
      <c r="L537" s="96" t="str">
        <v>110mh</v>
      </c>
      <c r="M537" s="96">
        <v>35548</v>
      </c>
      <c r="N537" s="96" t="str">
        <f t="shared" si="32"/>
        <v>Ken MULLINGS110mh</v>
      </c>
      <c r="O537" s="2">
        <f t="shared" si="33"/>
        <v>1043</v>
      </c>
      <c r="P537" s="81">
        <f t="shared" si="34"/>
        <v>70</v>
      </c>
      <c r="Q537" s="81" t="str">
        <f t="shared" si="35"/>
        <v/>
      </c>
    </row>
    <row r="538" spans="1:17" x14ac:dyDescent="0.2">
      <c r="A538" t="s">
        <v>1174</v>
      </c>
      <c r="B538" t="s">
        <v>866</v>
      </c>
      <c r="C538" t="s">
        <v>30</v>
      </c>
      <c r="D538" s="5">
        <v>44581</v>
      </c>
      <c r="E538">
        <v>924</v>
      </c>
      <c r="F538" s="2">
        <v>99</v>
      </c>
      <c r="G538" s="2" t="str">
        <f>B538&amp;C538</f>
        <v>Seth O'DONNELL10000m</v>
      </c>
      <c r="H538" s="2">
        <f>E538</f>
        <v>924</v>
      </c>
      <c r="I538" s="138" cm="1">
        <f t="array" ref="I538">MAX(IF($G$3:$G$4000=$G538,$H$3:$H$4000))</f>
        <v>924</v>
      </c>
      <c r="J538" s="2" t="str">
        <v>BAH</v>
      </c>
      <c r="K538" t="str">
        <v>Keyshawn STRACHAN</v>
      </c>
      <c r="L538" s="96" t="str">
        <v>javelin-throw</v>
      </c>
      <c r="M538" s="96">
        <v>37973</v>
      </c>
      <c r="N538" s="96" t="str">
        <f t="shared" si="32"/>
        <v>Keyshawn STRACHANjavelin-throw</v>
      </c>
      <c r="O538" s="2">
        <f t="shared" si="33"/>
        <v>1036</v>
      </c>
      <c r="P538" s="81">
        <f t="shared" si="34"/>
        <v>37</v>
      </c>
      <c r="Q538" s="81" t="str">
        <f t="shared" si="35"/>
        <v/>
      </c>
    </row>
    <row r="539" spans="1:17" x14ac:dyDescent="0.2">
      <c r="A539" t="s">
        <v>1174</v>
      </c>
      <c r="B539" t="s">
        <v>1143</v>
      </c>
      <c r="C539" s="6" t="s">
        <v>40</v>
      </c>
      <c r="D539" s="5">
        <v>1987</v>
      </c>
      <c r="E539">
        <v>924</v>
      </c>
      <c r="F539" s="2">
        <v>74</v>
      </c>
      <c r="G539" s="2" t="str">
        <f>B539&amp;C539</f>
        <v>Guy HENLYdiscus-throw</v>
      </c>
      <c r="H539" s="2">
        <f>E539</f>
        <v>924</v>
      </c>
      <c r="I539" s="138" cm="1">
        <f t="array" ref="I539">MAX(IF($G$3:$G$4000=$G539,$H$3:$H$4000))</f>
        <v>924</v>
      </c>
      <c r="J539" s="2" t="str">
        <v>BAH</v>
      </c>
      <c r="K539" t="str">
        <v>Antoine ANDREWS</v>
      </c>
      <c r="L539" s="96" t="str">
        <v>200m</v>
      </c>
      <c r="M539" s="96">
        <v>37723</v>
      </c>
      <c r="N539" s="96" t="str">
        <f t="shared" si="32"/>
        <v>Antoine ANDREWS200m</v>
      </c>
      <c r="O539" s="2">
        <f t="shared" si="33"/>
        <v>1018</v>
      </c>
      <c r="P539" s="81">
        <f t="shared" si="34"/>
        <v>148</v>
      </c>
      <c r="Q539" s="81" t="str">
        <f t="shared" si="35"/>
        <v/>
      </c>
    </row>
    <row r="540" spans="1:17" x14ac:dyDescent="0.2">
      <c r="A540" t="s">
        <v>1174</v>
      </c>
      <c r="B540" t="s">
        <v>724</v>
      </c>
      <c r="C540" s="5" t="s">
        <v>35</v>
      </c>
      <c r="D540" s="5">
        <v>34712</v>
      </c>
      <c r="E540">
        <v>923</v>
      </c>
      <c r="F540" s="2">
        <v>48</v>
      </c>
      <c r="G540" s="2" t="str">
        <f>B540&amp;C540</f>
        <v>Cedric DUBLERhigh-jump</v>
      </c>
      <c r="H540" s="2">
        <f>E540</f>
        <v>923</v>
      </c>
      <c r="I540" s="138" cm="1">
        <f t="array" ref="I540">MAX(IF($G$3:$G$4000=$G540,$H$3:$H$4000))</f>
        <v>993</v>
      </c>
      <c r="J540" s="2" t="str">
        <v>BAH</v>
      </c>
      <c r="K540" t="str">
        <v>Tarajh HUDSON</v>
      </c>
      <c r="L540" s="96" t="str">
        <v>discus-throw</v>
      </c>
      <c r="M540" s="96">
        <v>37589</v>
      </c>
      <c r="N540" s="96" t="str">
        <f t="shared" si="32"/>
        <v>Tarajh HUDSONdiscus-throw</v>
      </c>
      <c r="O540" s="2">
        <f t="shared" si="33"/>
        <v>961</v>
      </c>
      <c r="P540" s="81">
        <f t="shared" si="34"/>
        <v>60</v>
      </c>
      <c r="Q540" s="81" t="str">
        <f t="shared" si="35"/>
        <v/>
      </c>
    </row>
    <row r="541" spans="1:17" x14ac:dyDescent="0.2">
      <c r="A541" t="s">
        <v>1174</v>
      </c>
      <c r="B541" t="s">
        <v>763</v>
      </c>
      <c r="C541" s="5" t="s">
        <v>38</v>
      </c>
      <c r="D541" s="5">
        <v>44612</v>
      </c>
      <c r="E541">
        <v>923</v>
      </c>
      <c r="F541" s="2">
        <v>35</v>
      </c>
      <c r="G541" s="2" t="str">
        <f>B541&amp;C541</f>
        <v>Ryan MARSHALLtriple-jump</v>
      </c>
      <c r="H541" s="2">
        <f>E541</f>
        <v>923</v>
      </c>
      <c r="I541" s="138" cm="1">
        <f t="array" ref="I541">MAX(IF($G$3:$G$4000=$G541,$H$3:$H$4000))</f>
        <v>923</v>
      </c>
      <c r="J541" s="2" t="str">
        <v>BAH</v>
      </c>
      <c r="K541" t="str">
        <v>Johnathan RODGERS</v>
      </c>
      <c r="L541" s="96" t="str">
        <v>triple-jump</v>
      </c>
      <c r="M541" s="96">
        <v>0</v>
      </c>
      <c r="N541" s="96" t="str">
        <f t="shared" si="32"/>
        <v>Johnathan RODGERStriple-jump</v>
      </c>
      <c r="O541" s="2">
        <f t="shared" si="33"/>
        <v>924</v>
      </c>
      <c r="P541" s="81">
        <f t="shared" si="34"/>
        <v>123</v>
      </c>
      <c r="Q541" s="81" t="str">
        <f t="shared" si="35"/>
        <v/>
      </c>
    </row>
    <row r="542" spans="1:17" x14ac:dyDescent="0.2">
      <c r="A542" t="s">
        <v>1174</v>
      </c>
      <c r="B542" t="s">
        <v>1096</v>
      </c>
      <c r="C542" s="6" t="s">
        <v>35</v>
      </c>
      <c r="D542" s="5">
        <v>38075</v>
      </c>
      <c r="E542">
        <v>923</v>
      </c>
      <c r="F542" s="2">
        <v>48</v>
      </c>
      <c r="G542" s="2" t="str">
        <f>B542&amp;C542</f>
        <v>Jackson MCMENAMINhigh-jump</v>
      </c>
      <c r="H542" s="2">
        <f>E542</f>
        <v>923</v>
      </c>
      <c r="I542" s="138" cm="1">
        <f t="array" ref="I542">MAX(IF($G$3:$G$4000=$G542,$H$3:$H$4000))</f>
        <v>923</v>
      </c>
      <c r="J542" s="2" t="str">
        <v>BAH</v>
      </c>
      <c r="K542" t="str">
        <v>Ryan INGRAHAM</v>
      </c>
      <c r="L542" s="96" t="str">
        <v>high-jump</v>
      </c>
      <c r="M542" s="96">
        <v>34275</v>
      </c>
      <c r="N542" s="96" t="str">
        <f t="shared" si="32"/>
        <v>Ryan INGRAHAMhigh-jump</v>
      </c>
      <c r="O542" s="2">
        <f t="shared" si="33"/>
        <v>914</v>
      </c>
      <c r="P542" s="81">
        <f t="shared" si="34"/>
        <v>134</v>
      </c>
      <c r="Q542" s="81" t="str">
        <f t="shared" si="35"/>
        <v/>
      </c>
    </row>
    <row r="543" spans="1:17" x14ac:dyDescent="0.2">
      <c r="A543" t="s">
        <v>1174</v>
      </c>
      <c r="B543" t="s">
        <v>1068</v>
      </c>
      <c r="C543" t="s">
        <v>34</v>
      </c>
      <c r="D543" s="6">
        <v>34994</v>
      </c>
      <c r="E543">
        <v>923</v>
      </c>
      <c r="F543" s="2">
        <v>47</v>
      </c>
      <c r="G543" s="2" t="str">
        <f>B543&amp;C543</f>
        <v>Toby O'BRIEN3000msc</v>
      </c>
      <c r="H543" s="2">
        <f>E543</f>
        <v>923</v>
      </c>
      <c r="I543" s="138" cm="1">
        <f t="array" ref="I543">MAX(IF($G$3:$G$4000=$G543,$H$3:$H$4000))</f>
        <v>923</v>
      </c>
      <c r="J543" s="2" t="str">
        <v>BAN</v>
      </c>
      <c r="K543" t="str">
        <v>Mahfuzur RAHMAN</v>
      </c>
      <c r="L543" s="96" t="str">
        <v>high-jump</v>
      </c>
      <c r="M543" s="96">
        <v>36814</v>
      </c>
      <c r="N543" s="96" t="str">
        <f t="shared" si="32"/>
        <v>Mahfuzur RAHMANhigh-jump</v>
      </c>
      <c r="O543" s="2">
        <f t="shared" si="33"/>
        <v>1002</v>
      </c>
      <c r="P543" s="81">
        <f t="shared" si="34"/>
        <v>83</v>
      </c>
      <c r="Q543" s="81" t="str">
        <f t="shared" si="35"/>
        <v/>
      </c>
    </row>
    <row r="544" spans="1:17" x14ac:dyDescent="0.2">
      <c r="A544" t="s">
        <v>1174</v>
      </c>
      <c r="B544" t="s">
        <v>1077</v>
      </c>
      <c r="C544" s="5" t="s">
        <v>33</v>
      </c>
      <c r="D544" s="6"/>
      <c r="E544">
        <v>922</v>
      </c>
      <c r="F544" s="2">
        <v>70</v>
      </c>
      <c r="G544" s="2" t="str">
        <f>B544&amp;C544</f>
        <v>Jarrod SANSOM400mh</v>
      </c>
      <c r="H544" s="2">
        <f>E544</f>
        <v>922</v>
      </c>
      <c r="I544" s="138" cm="1">
        <f t="array" ref="I544">MAX(IF($G$3:$G$4000=$G544,$H$3:$H$4000))</f>
        <v>922</v>
      </c>
      <c r="J544" s="2" t="str">
        <v>BAN</v>
      </c>
      <c r="K544" t="str">
        <v>Het RAM</v>
      </c>
      <c r="L544" s="96" t="str">
        <v>marathon</v>
      </c>
      <c r="M544" s="96">
        <v>0</v>
      </c>
      <c r="N544" s="96" t="str">
        <f t="shared" si="32"/>
        <v>Het RAMmarathon</v>
      </c>
      <c r="O544" s="2">
        <f t="shared" si="33"/>
        <v>893</v>
      </c>
      <c r="P544" s="81">
        <f t="shared" si="34"/>
        <v>157</v>
      </c>
      <c r="Q544" s="81" t="str">
        <f t="shared" si="35"/>
        <v/>
      </c>
    </row>
    <row r="545" spans="1:17" x14ac:dyDescent="0.2">
      <c r="A545" t="s">
        <v>1174</v>
      </c>
      <c r="B545" t="s">
        <v>1088</v>
      </c>
      <c r="C545" s="5" t="s">
        <v>38</v>
      </c>
      <c r="D545" s="5">
        <v>44671</v>
      </c>
      <c r="E545">
        <v>922</v>
      </c>
      <c r="F545" s="2">
        <v>34</v>
      </c>
      <c r="G545" s="2" t="str">
        <f>B545&amp;C545</f>
        <v>Kipchumba LANGATtriple-jump</v>
      </c>
      <c r="H545" s="2">
        <f>E545</f>
        <v>922</v>
      </c>
      <c r="I545" s="138" cm="1">
        <f t="array" ref="I545">MAX(IF($G$3:$G$4000=$G545,$H$3:$H$4000))</f>
        <v>922</v>
      </c>
      <c r="J545" s="2" t="str">
        <v>BAN</v>
      </c>
      <c r="K545" t="str">
        <v>Mohamed AHAD ALI</v>
      </c>
      <c r="L545" s="96" t="str">
        <v>javelin-throw</v>
      </c>
      <c r="M545" s="96">
        <v>0</v>
      </c>
      <c r="N545" s="96" t="str">
        <f t="shared" si="32"/>
        <v>Mohamed AHAD ALIjavelin-throw</v>
      </c>
      <c r="O545" s="2">
        <f t="shared" si="33"/>
        <v>839</v>
      </c>
      <c r="P545" s="81">
        <f t="shared" si="34"/>
        <v>144</v>
      </c>
      <c r="Q545" s="81" t="str">
        <f t="shared" si="35"/>
        <v/>
      </c>
    </row>
    <row r="546" spans="1:17" x14ac:dyDescent="0.2">
      <c r="A546" t="s">
        <v>1174</v>
      </c>
      <c r="B546" t="s">
        <v>726</v>
      </c>
      <c r="C546" s="6" t="s">
        <v>31</v>
      </c>
      <c r="D546" s="5">
        <v>35896</v>
      </c>
      <c r="E546">
        <v>920</v>
      </c>
      <c r="F546" s="2">
        <v>37</v>
      </c>
      <c r="G546" s="2" t="str">
        <f>B546&amp;C546</f>
        <v>Ryan NEALE110mh</v>
      </c>
      <c r="H546" s="2">
        <f>E546</f>
        <v>920</v>
      </c>
      <c r="I546" s="138" cm="1">
        <f t="array" ref="I546">MAX(IF($G$3:$G$4000=$G546,$H$3:$H$4000))</f>
        <v>920</v>
      </c>
      <c r="J546" s="2" t="str">
        <v>BAN</v>
      </c>
      <c r="K546" t="str">
        <v>Narendra RAWAT</v>
      </c>
      <c r="L546" s="96" t="str">
        <v>marathon</v>
      </c>
      <c r="M546" s="96">
        <v>0</v>
      </c>
      <c r="N546" s="96" t="str">
        <f t="shared" si="32"/>
        <v>Narendra RAWATmarathon</v>
      </c>
      <c r="O546" s="2">
        <f t="shared" si="33"/>
        <v>821</v>
      </c>
      <c r="P546" s="81">
        <f t="shared" si="34"/>
        <v>179</v>
      </c>
      <c r="Q546" s="81" t="str">
        <f t="shared" si="35"/>
        <v/>
      </c>
    </row>
    <row r="547" spans="1:17" x14ac:dyDescent="0.2">
      <c r="A547" t="s">
        <v>1174</v>
      </c>
      <c r="B547" t="s">
        <v>828</v>
      </c>
      <c r="C547" s="5" t="s">
        <v>82</v>
      </c>
      <c r="D547" s="5">
        <v>31587</v>
      </c>
      <c r="E547">
        <v>919</v>
      </c>
      <c r="F547" s="2">
        <v>60</v>
      </c>
      <c r="G547" s="2" t="str">
        <f>B547&amp;C547</f>
        <v>Tom MIDDLETONmarathon</v>
      </c>
      <c r="H547" s="2">
        <f>E547</f>
        <v>919</v>
      </c>
      <c r="I547" s="138" cm="1">
        <f t="array" ref="I547">MAX(IF($G$3:$G$4000=$G547,$H$3:$H$4000))</f>
        <v>919</v>
      </c>
      <c r="J547" s="2" t="str">
        <v>BAR</v>
      </c>
      <c r="K547" t="str">
        <v>Jonathan JONES</v>
      </c>
      <c r="L547" s="96" t="str">
        <v>400m</v>
      </c>
      <c r="M547" s="96">
        <v>36197</v>
      </c>
      <c r="N547" s="96" t="str">
        <f t="shared" si="32"/>
        <v>Jonathan JONES400m</v>
      </c>
      <c r="O547" s="2">
        <f t="shared" si="33"/>
        <v>1177</v>
      </c>
      <c r="P547" s="81">
        <f t="shared" si="34"/>
        <v>11</v>
      </c>
      <c r="Q547" s="81" t="str">
        <f t="shared" si="35"/>
        <v/>
      </c>
    </row>
    <row r="548" spans="1:17" x14ac:dyDescent="0.2">
      <c r="A548" t="s">
        <v>1174</v>
      </c>
      <c r="B548" t="s">
        <v>797</v>
      </c>
      <c r="C548" t="s">
        <v>39</v>
      </c>
      <c r="D548" s="5">
        <v>35403</v>
      </c>
      <c r="E548">
        <v>917</v>
      </c>
      <c r="F548" s="2">
        <v>31</v>
      </c>
      <c r="G548" s="2" t="str">
        <f>B548&amp;C548</f>
        <v>Daniel GREENshot-put</v>
      </c>
      <c r="H548" s="2">
        <f>E548</f>
        <v>917</v>
      </c>
      <c r="I548" s="138" cm="1">
        <f t="array" ref="I548">MAX(IF($G$3:$G$4000=$G548,$H$3:$H$4000))</f>
        <v>971</v>
      </c>
      <c r="J548" s="2" t="str">
        <v>BAR</v>
      </c>
      <c r="K548" t="str">
        <v>Shane BRATHWAITE</v>
      </c>
      <c r="L548" s="96" t="str">
        <v>110mh</v>
      </c>
      <c r="M548" s="96">
        <v>32912</v>
      </c>
      <c r="N548" s="96" t="str">
        <f t="shared" si="32"/>
        <v>Shane BRATHWAITE110mh</v>
      </c>
      <c r="O548" s="2">
        <f t="shared" si="33"/>
        <v>1170</v>
      </c>
      <c r="P548" s="81">
        <f t="shared" si="34"/>
        <v>12</v>
      </c>
      <c r="Q548" s="81" t="str">
        <f t="shared" si="35"/>
        <v/>
      </c>
    </row>
    <row r="549" spans="1:17" x14ac:dyDescent="0.2">
      <c r="A549" t="s">
        <v>1174</v>
      </c>
      <c r="B549" t="s">
        <v>792</v>
      </c>
      <c r="C549" s="5" t="s">
        <v>40</v>
      </c>
      <c r="D549" s="5">
        <v>35930</v>
      </c>
      <c r="E549">
        <v>917</v>
      </c>
      <c r="F549" s="2">
        <v>80</v>
      </c>
      <c r="G549" s="2" t="str">
        <f>B549&amp;C549</f>
        <v>Nicholas DYSONdiscus-throw</v>
      </c>
      <c r="H549" s="2">
        <f>E549</f>
        <v>917</v>
      </c>
      <c r="I549" s="138" cm="1">
        <f t="array" ref="I549">MAX(IF($G$3:$G$4000=$G549,$H$3:$H$4000))</f>
        <v>917</v>
      </c>
      <c r="J549" s="2" t="str">
        <v>BAR</v>
      </c>
      <c r="K549" t="str">
        <v>Matthew CLARKE</v>
      </c>
      <c r="L549" s="96" t="str">
        <v>100m</v>
      </c>
      <c r="M549" s="96">
        <v>36601</v>
      </c>
      <c r="N549" s="96" t="str">
        <f t="shared" si="32"/>
        <v>Matthew CLARKE100m</v>
      </c>
      <c r="O549" s="2">
        <f t="shared" si="33"/>
        <v>1122</v>
      </c>
      <c r="P549" s="81">
        <f t="shared" si="34"/>
        <v>73</v>
      </c>
      <c r="Q549" s="81" t="str">
        <f t="shared" si="35"/>
        <v/>
      </c>
    </row>
    <row r="550" spans="1:17" x14ac:dyDescent="0.2">
      <c r="A550" t="s">
        <v>1174</v>
      </c>
      <c r="B550" t="s">
        <v>792</v>
      </c>
      <c r="C550" s="5" t="s">
        <v>40</v>
      </c>
      <c r="D550" s="5">
        <v>35930</v>
      </c>
      <c r="E550">
        <v>916</v>
      </c>
      <c r="F550" s="2">
        <v>26</v>
      </c>
      <c r="G550" s="2" t="str">
        <f>B550&amp;C550</f>
        <v>Nicholas DYSONdiscus-throw</v>
      </c>
      <c r="H550" s="2">
        <f>E550</f>
        <v>916</v>
      </c>
      <c r="I550" s="138" cm="1">
        <f t="array" ref="I550">MAX(IF($G$3:$G$4000=$G550,$H$3:$H$4000))</f>
        <v>917</v>
      </c>
      <c r="J550" s="2" t="str">
        <v>BAR</v>
      </c>
      <c r="K550" t="str">
        <v>Rasheeme GRIFFITH</v>
      </c>
      <c r="L550" s="96" t="str">
        <v>400mh</v>
      </c>
      <c r="M550" s="96">
        <v>36649</v>
      </c>
      <c r="N550" s="96" t="str">
        <f t="shared" si="32"/>
        <v>Rasheeme GRIFFITH400mh</v>
      </c>
      <c r="O550" s="2">
        <f t="shared" si="33"/>
        <v>1102</v>
      </c>
      <c r="P550" s="81">
        <f t="shared" si="34"/>
        <v>40</v>
      </c>
      <c r="Q550" s="81" t="str">
        <f t="shared" si="35"/>
        <v/>
      </c>
    </row>
    <row r="551" spans="1:17" x14ac:dyDescent="0.2">
      <c r="A551" t="s">
        <v>1174</v>
      </c>
      <c r="B551" t="s">
        <v>1078</v>
      </c>
      <c r="C551" s="5" t="s">
        <v>33</v>
      </c>
      <c r="D551" s="5">
        <v>36459</v>
      </c>
      <c r="E551">
        <v>914</v>
      </c>
      <c r="F551" s="2">
        <v>74</v>
      </c>
      <c r="G551" s="2" t="str">
        <f>B551&amp;C551</f>
        <v>Blake DOBAY400mh</v>
      </c>
      <c r="H551" s="2">
        <f>E551</f>
        <v>914</v>
      </c>
      <c r="I551" s="138" cm="1">
        <f t="array" ref="I551">MAX(IF($G$3:$G$4000=$G551,$H$3:$H$4000))</f>
        <v>914</v>
      </c>
      <c r="J551" s="2" t="str">
        <v>BAR</v>
      </c>
      <c r="K551" t="str">
        <v>Matthew CLARKE</v>
      </c>
      <c r="L551" s="96" t="str">
        <v>200m</v>
      </c>
      <c r="M551" s="96">
        <v>36601</v>
      </c>
      <c r="N551" s="96" t="str">
        <f t="shared" si="32"/>
        <v>Matthew CLARKE200m</v>
      </c>
      <c r="O551" s="2">
        <f t="shared" si="33"/>
        <v>1097</v>
      </c>
      <c r="P551" s="81">
        <f t="shared" si="34"/>
        <v>89</v>
      </c>
      <c r="Q551" s="81" t="str">
        <f t="shared" si="35"/>
        <v/>
      </c>
    </row>
    <row r="552" spans="1:17" x14ac:dyDescent="0.2">
      <c r="A552" t="s">
        <v>1174</v>
      </c>
      <c r="B552" t="s">
        <v>1097</v>
      </c>
      <c r="C552" s="5" t="s">
        <v>35</v>
      </c>
      <c r="D552" s="6">
        <v>37236</v>
      </c>
      <c r="E552">
        <v>914</v>
      </c>
      <c r="F552" s="2">
        <v>55</v>
      </c>
      <c r="G552" s="2" t="str">
        <f>B552&amp;C552</f>
        <v>Liam TULLYhigh-jump</v>
      </c>
      <c r="H552" s="2">
        <f>E552</f>
        <v>914</v>
      </c>
      <c r="I552" s="138" cm="1">
        <f t="array" ref="I552">MAX(IF($G$3:$G$4000=$G552,$H$3:$H$4000))</f>
        <v>914</v>
      </c>
      <c r="J552" s="2" t="str">
        <v>BAR</v>
      </c>
      <c r="K552" t="str">
        <v>Rivaldo LEACOCK</v>
      </c>
      <c r="L552" s="96" t="str">
        <v>400mh</v>
      </c>
      <c r="M552" s="96">
        <v>36039</v>
      </c>
      <c r="N552" s="96" t="str">
        <f t="shared" si="32"/>
        <v>Rivaldo LEACOCK400mh</v>
      </c>
      <c r="O552" s="2">
        <f t="shared" si="33"/>
        <v>1097</v>
      </c>
      <c r="P552" s="81">
        <f t="shared" si="34"/>
        <v>43</v>
      </c>
      <c r="Q552" s="81" t="str">
        <f t="shared" si="35"/>
        <v/>
      </c>
    </row>
    <row r="553" spans="1:17" x14ac:dyDescent="0.2">
      <c r="A553" t="s">
        <v>1174</v>
      </c>
      <c r="B553" t="s">
        <v>3362</v>
      </c>
      <c r="C553" s="5" t="s">
        <v>35</v>
      </c>
      <c r="D553" s="5"/>
      <c r="E553">
        <v>914</v>
      </c>
      <c r="F553" s="2">
        <v>55</v>
      </c>
      <c r="G553" s="2" t="str">
        <f>B553&amp;C553</f>
        <v>Bradley CARRUTHERShigh-jump</v>
      </c>
      <c r="H553" s="2">
        <f>E553</f>
        <v>914</v>
      </c>
      <c r="I553" s="138" cm="1">
        <f t="array" ref="I553">MAX(IF($G$3:$G$4000=$G553,$H$3:$H$4000))</f>
        <v>914</v>
      </c>
      <c r="J553" s="2" t="str">
        <v>BAR</v>
      </c>
      <c r="K553" t="str">
        <v>Greggmar SWIFT</v>
      </c>
      <c r="L553" s="96" t="str">
        <v>110mh</v>
      </c>
      <c r="M553" s="96">
        <v>33285</v>
      </c>
      <c r="N553" s="96" t="str">
        <f t="shared" si="32"/>
        <v>Greggmar SWIFT110mh</v>
      </c>
      <c r="O553" s="2">
        <f t="shared" si="33"/>
        <v>1095</v>
      </c>
      <c r="P553" s="81">
        <f t="shared" si="34"/>
        <v>39</v>
      </c>
      <c r="Q553" s="81" t="str">
        <f t="shared" si="35"/>
        <v/>
      </c>
    </row>
    <row r="554" spans="1:17" x14ac:dyDescent="0.2">
      <c r="A554" t="s">
        <v>1174</v>
      </c>
      <c r="B554" t="s">
        <v>725</v>
      </c>
      <c r="C554" s="5" t="s">
        <v>36</v>
      </c>
      <c r="D554" s="5">
        <v>34302</v>
      </c>
      <c r="E554">
        <v>913</v>
      </c>
      <c r="F554" s="2">
        <v>38</v>
      </c>
      <c r="G554" s="2" t="str">
        <f>B554&amp;C554</f>
        <v>Daniel GOLUBOVICpole-vault</v>
      </c>
      <c r="H554" s="2">
        <f>E554</f>
        <v>913</v>
      </c>
      <c r="I554" s="138" cm="1">
        <f t="array" ref="I554">MAX(IF($G$3:$G$4000=$G554,$H$3:$H$4000))</f>
        <v>967</v>
      </c>
      <c r="J554" s="2" t="str">
        <v>BAR</v>
      </c>
      <c r="K554" t="str">
        <v>Kyle GALE</v>
      </c>
      <c r="L554" s="96" t="str">
        <v>400m</v>
      </c>
      <c r="M554" s="96">
        <v>37267</v>
      </c>
      <c r="N554" s="96" t="str">
        <f t="shared" si="32"/>
        <v>Kyle GALE400m</v>
      </c>
      <c r="O554" s="2">
        <f t="shared" si="33"/>
        <v>1073</v>
      </c>
      <c r="P554" s="81">
        <f t="shared" si="34"/>
        <v>114</v>
      </c>
      <c r="Q554" s="81" t="str">
        <f t="shared" si="35"/>
        <v/>
      </c>
    </row>
    <row r="555" spans="1:17" x14ac:dyDescent="0.2">
      <c r="A555" t="s">
        <v>1174</v>
      </c>
      <c r="B555" t="s">
        <v>816</v>
      </c>
      <c r="C555" t="s">
        <v>36</v>
      </c>
      <c r="D555" s="5">
        <v>36975</v>
      </c>
      <c r="E555">
        <v>913</v>
      </c>
      <c r="F555" s="2">
        <v>83</v>
      </c>
      <c r="G555" s="2" t="str">
        <f>B555&amp;C555</f>
        <v>Sebastian REYNEKEpole-vault</v>
      </c>
      <c r="H555" s="2">
        <f>E555</f>
        <v>913</v>
      </c>
      <c r="I555" s="138" cm="1">
        <f t="array" ref="I555">MAX(IF($G$3:$G$4000=$G555,$H$3:$H$4000))</f>
        <v>913</v>
      </c>
      <c r="J555" s="2" t="str">
        <v>BAR</v>
      </c>
      <c r="K555" t="str">
        <v>Jadon BROME</v>
      </c>
      <c r="L555" s="96" t="str">
        <v>triple-jump</v>
      </c>
      <c r="M555" s="96">
        <v>37308</v>
      </c>
      <c r="N555" s="96" t="str">
        <f t="shared" si="32"/>
        <v>Jadon BROMEtriple-jump</v>
      </c>
      <c r="O555" s="2">
        <f t="shared" si="33"/>
        <v>1064</v>
      </c>
      <c r="P555" s="81">
        <f t="shared" si="34"/>
        <v>39</v>
      </c>
      <c r="Q555" s="81" t="str">
        <f t="shared" si="35"/>
        <v/>
      </c>
    </row>
    <row r="556" spans="1:17" x14ac:dyDescent="0.2">
      <c r="A556" t="s">
        <v>1174</v>
      </c>
      <c r="B556" t="s">
        <v>1139</v>
      </c>
      <c r="C556" s="5" t="s">
        <v>36</v>
      </c>
      <c r="D556" s="5">
        <v>36932</v>
      </c>
      <c r="E556">
        <v>913</v>
      </c>
      <c r="F556" s="2">
        <v>83</v>
      </c>
      <c r="G556" s="2" t="str">
        <f>B556&amp;C556</f>
        <v>Nickolai SIMMONSpole-vault</v>
      </c>
      <c r="H556" s="2">
        <f>E556</f>
        <v>913</v>
      </c>
      <c r="I556" s="138" cm="1">
        <f t="array" ref="I556">MAX(IF($G$3:$G$4000=$G556,$H$3:$H$4000))</f>
        <v>913</v>
      </c>
      <c r="J556" s="2" t="str">
        <v>BAR</v>
      </c>
      <c r="K556" t="str">
        <v>Triston GIBBONS</v>
      </c>
      <c r="L556" s="96" t="str">
        <v>shot-put</v>
      </c>
      <c r="M556" s="96">
        <v>36161</v>
      </c>
      <c r="N556" s="96" t="str">
        <f t="shared" si="32"/>
        <v>Triston GIBBONSshot-put</v>
      </c>
      <c r="O556" s="2">
        <f t="shared" si="33"/>
        <v>1064</v>
      </c>
      <c r="P556" s="81">
        <f t="shared" si="34"/>
        <v>21</v>
      </c>
      <c r="Q556" s="81" t="str">
        <f t="shared" si="35"/>
        <v/>
      </c>
    </row>
    <row r="557" spans="1:17" x14ac:dyDescent="0.2">
      <c r="A557" t="s">
        <v>1174</v>
      </c>
      <c r="B557" t="s">
        <v>1099</v>
      </c>
      <c r="C557" s="5" t="s">
        <v>36</v>
      </c>
      <c r="D557" s="5">
        <v>38061</v>
      </c>
      <c r="E557">
        <v>913</v>
      </c>
      <c r="F557" s="2">
        <v>83</v>
      </c>
      <c r="G557" s="2" t="str">
        <f>B557&amp;C557</f>
        <v>Andre DI MEDIOpole-vault</v>
      </c>
      <c r="H557" s="2">
        <f>E557</f>
        <v>913</v>
      </c>
      <c r="I557" s="138" cm="1">
        <f t="array" ref="I557">MAX(IF($G$3:$G$4000=$G557,$H$3:$H$4000))</f>
        <v>913</v>
      </c>
      <c r="J557" s="2" t="str">
        <v>BAR</v>
      </c>
      <c r="K557" t="str">
        <v>Jonathan Edward MILLER</v>
      </c>
      <c r="L557" s="96" t="str">
        <v>triple-jump</v>
      </c>
      <c r="M557" s="96">
        <v>36760</v>
      </c>
      <c r="N557" s="96" t="str">
        <f t="shared" si="32"/>
        <v>Jonathan Edward MILLERtriple-jump</v>
      </c>
      <c r="O557" s="2">
        <f t="shared" si="33"/>
        <v>1058</v>
      </c>
      <c r="P557" s="81">
        <f t="shared" si="34"/>
        <v>42</v>
      </c>
      <c r="Q557" s="81" t="str">
        <f t="shared" si="35"/>
        <v/>
      </c>
    </row>
    <row r="558" spans="1:17" x14ac:dyDescent="0.2">
      <c r="A558" t="s">
        <v>1174</v>
      </c>
      <c r="B558" s="5" t="s">
        <v>1104</v>
      </c>
      <c r="C558" s="5" t="s">
        <v>36</v>
      </c>
      <c r="D558" s="5">
        <v>37441</v>
      </c>
      <c r="E558">
        <v>913</v>
      </c>
      <c r="F558" s="2">
        <v>83</v>
      </c>
      <c r="G558" s="2" t="str">
        <f>B558&amp;C558</f>
        <v>Ethan PRINCENA-WHITEpole-vault</v>
      </c>
      <c r="H558" s="2">
        <f>E558</f>
        <v>913</v>
      </c>
      <c r="I558" s="138" cm="1">
        <f t="array" ref="I558">MAX(IF($G$3:$G$4000=$G558,$H$3:$H$4000))</f>
        <v>913</v>
      </c>
      <c r="J558" s="2" t="str">
        <v>BAR</v>
      </c>
      <c r="K558" t="str">
        <v>Nathan FERGUSSON</v>
      </c>
      <c r="L558" s="96" t="str">
        <v>400mh</v>
      </c>
      <c r="M558" s="96">
        <v>36683</v>
      </c>
      <c r="N558" s="96" t="str">
        <f t="shared" si="32"/>
        <v>Nathan FERGUSSON400mh</v>
      </c>
      <c r="O558" s="2">
        <f t="shared" si="33"/>
        <v>1058</v>
      </c>
      <c r="P558" s="81">
        <f t="shared" si="34"/>
        <v>78</v>
      </c>
      <c r="Q558" s="81" t="str">
        <f t="shared" si="35"/>
        <v/>
      </c>
    </row>
    <row r="559" spans="1:17" x14ac:dyDescent="0.2">
      <c r="A559" t="s">
        <v>1174</v>
      </c>
      <c r="B559" t="s">
        <v>1089</v>
      </c>
      <c r="C559" s="5" t="s">
        <v>38</v>
      </c>
      <c r="D559" s="5">
        <v>44640</v>
      </c>
      <c r="E559">
        <v>913</v>
      </c>
      <c r="F559" s="2">
        <v>38</v>
      </c>
      <c r="G559" s="2" t="str">
        <f>B559&amp;C559</f>
        <v>Finn MURPHYtriple-jump</v>
      </c>
      <c r="H559" s="2">
        <f>E559</f>
        <v>913</v>
      </c>
      <c r="I559" s="138" cm="1">
        <f t="array" ref="I559">MAX(IF($G$3:$G$4000=$G559,$H$3:$H$4000))</f>
        <v>913</v>
      </c>
      <c r="J559" s="2" t="str">
        <v>BAR</v>
      </c>
      <c r="K559" t="str">
        <v>Zion HILL</v>
      </c>
      <c r="L559" s="96" t="str">
        <v>javelin-throw</v>
      </c>
      <c r="M559" s="96">
        <v>0</v>
      </c>
      <c r="N559" s="96" t="str">
        <f t="shared" si="32"/>
        <v>Zion HILLjavelin-throw</v>
      </c>
      <c r="O559" s="2">
        <f t="shared" si="33"/>
        <v>1017</v>
      </c>
      <c r="P559" s="81">
        <f t="shared" si="34"/>
        <v>48</v>
      </c>
      <c r="Q559" s="81" t="str">
        <f t="shared" si="35"/>
        <v/>
      </c>
    </row>
    <row r="560" spans="1:17" x14ac:dyDescent="0.2">
      <c r="A560" t="s">
        <v>1174</v>
      </c>
      <c r="B560" t="s">
        <v>1065</v>
      </c>
      <c r="C560" s="5" t="s">
        <v>34</v>
      </c>
      <c r="D560" s="5">
        <v>35217</v>
      </c>
      <c r="E560">
        <v>912</v>
      </c>
      <c r="F560" s="2">
        <v>52</v>
      </c>
      <c r="G560" s="2" t="str">
        <f>B560&amp;C560</f>
        <v>Nathan PEARCE3000msc</v>
      </c>
      <c r="H560" s="2">
        <f>E560</f>
        <v>912</v>
      </c>
      <c r="I560" s="138" cm="1">
        <f t="array" ref="I560">MAX(IF($G$3:$G$4000=$G560,$H$3:$H$4000))</f>
        <v>912</v>
      </c>
      <c r="J560" s="2" t="str">
        <v>BAR</v>
      </c>
      <c r="K560" t="str">
        <v>Triston GIBBONS</v>
      </c>
      <c r="L560" s="96" t="str">
        <v>discus-throw</v>
      </c>
      <c r="M560" s="96">
        <v>36161</v>
      </c>
      <c r="N560" s="96" t="str">
        <f t="shared" si="32"/>
        <v>Triston GIBBONSdiscus-throw</v>
      </c>
      <c r="O560" s="2">
        <f t="shared" si="33"/>
        <v>980</v>
      </c>
      <c r="P560" s="81">
        <f t="shared" si="34"/>
        <v>47</v>
      </c>
      <c r="Q560" s="81" t="str">
        <f t="shared" si="35"/>
        <v/>
      </c>
    </row>
    <row r="561" spans="1:17" x14ac:dyDescent="0.2">
      <c r="A561" t="s">
        <v>1174</v>
      </c>
      <c r="B561" t="s">
        <v>1146</v>
      </c>
      <c r="C561" s="5" t="s">
        <v>81</v>
      </c>
      <c r="D561" s="5">
        <v>30972</v>
      </c>
      <c r="E561">
        <v>911</v>
      </c>
      <c r="F561" s="2">
        <v>42</v>
      </c>
      <c r="G561" s="2" t="str">
        <f>B561&amp;C561</f>
        <v>Jared TALLENT20km-race-walking</v>
      </c>
      <c r="H561" s="2">
        <f>E561</f>
        <v>911</v>
      </c>
      <c r="I561" s="138" cm="1">
        <f t="array" ref="I561">MAX(IF($G$3:$G$4000=$G561,$H$3:$H$4000))</f>
        <v>911</v>
      </c>
      <c r="J561" s="2" t="str">
        <v>BAR</v>
      </c>
      <c r="K561" t="str">
        <v>Antonio WEEKES</v>
      </c>
      <c r="L561" s="96" t="str">
        <v>long-jump</v>
      </c>
      <c r="M561" s="96">
        <v>1997</v>
      </c>
      <c r="N561" s="96" t="str">
        <f t="shared" si="32"/>
        <v>Antonio WEEKESlong-jump</v>
      </c>
      <c r="O561" s="2">
        <f t="shared" si="33"/>
        <v>937</v>
      </c>
      <c r="P561" s="81">
        <f t="shared" si="34"/>
        <v>148</v>
      </c>
      <c r="Q561" s="81" t="str">
        <f t="shared" si="35"/>
        <v/>
      </c>
    </row>
    <row r="562" spans="1:17" x14ac:dyDescent="0.2">
      <c r="A562" t="s">
        <v>1174</v>
      </c>
      <c r="B562" t="s">
        <v>1147</v>
      </c>
      <c r="C562" s="5" t="s">
        <v>81</v>
      </c>
      <c r="D562" s="6">
        <v>37505</v>
      </c>
      <c r="E562">
        <v>910</v>
      </c>
      <c r="F562" s="2">
        <v>43</v>
      </c>
      <c r="G562" s="2" t="str">
        <f>B562&amp;C562</f>
        <v>Gwyllym YOUNG20km-race-walking</v>
      </c>
      <c r="H562" s="2">
        <f>E562</f>
        <v>910</v>
      </c>
      <c r="I562" s="138" cm="1">
        <f t="array" ref="I562">MAX(IF($G$3:$G$4000=$G562,$H$3:$H$4000))</f>
        <v>910</v>
      </c>
      <c r="J562" s="2" t="str">
        <v>BAR</v>
      </c>
      <c r="K562" t="str">
        <v>Nathan CRAWFORD-WALLIS</v>
      </c>
      <c r="L562" s="96" t="str">
        <v>triple-jump</v>
      </c>
      <c r="M562" s="96">
        <v>37284</v>
      </c>
      <c r="N562" s="96" t="str">
        <f t="shared" si="32"/>
        <v>Nathan CRAWFORD-WALLIStriple-jump</v>
      </c>
      <c r="O562" s="2">
        <f t="shared" si="33"/>
        <v>887</v>
      </c>
      <c r="P562" s="81">
        <f t="shared" si="34"/>
        <v>134</v>
      </c>
      <c r="Q562" s="81" t="str">
        <f t="shared" si="35"/>
        <v/>
      </c>
    </row>
    <row r="563" spans="1:17" x14ac:dyDescent="0.2">
      <c r="A563" t="s">
        <v>1174</v>
      </c>
      <c r="B563" t="s">
        <v>1108</v>
      </c>
      <c r="C563" t="s">
        <v>39</v>
      </c>
      <c r="D563" s="5">
        <v>33252</v>
      </c>
      <c r="E563">
        <v>909</v>
      </c>
      <c r="F563" s="2">
        <v>36</v>
      </c>
      <c r="G563" s="2" t="str">
        <f>B563&amp;C563</f>
        <v>Courtney HEINZEshot-put</v>
      </c>
      <c r="H563" s="2">
        <f>E563</f>
        <v>909</v>
      </c>
      <c r="I563" s="138" cm="1">
        <f t="array" ref="I563">MAX(IF($G$3:$G$4000=$G563,$H$3:$H$4000))</f>
        <v>948</v>
      </c>
      <c r="J563" s="2" t="str">
        <v>BAR</v>
      </c>
      <c r="K563" t="str">
        <v>Antonio WEEKES</v>
      </c>
      <c r="L563" s="96" t="str">
        <v>triple-jump</v>
      </c>
      <c r="M563" s="96">
        <v>1997</v>
      </c>
      <c r="N563" s="96" t="str">
        <f t="shared" si="32"/>
        <v>Antonio WEEKEStriple-jump</v>
      </c>
      <c r="O563" s="2">
        <f t="shared" si="33"/>
        <v>854</v>
      </c>
      <c r="P563" s="81">
        <f t="shared" si="34"/>
        <v>151</v>
      </c>
      <c r="Q563" s="81" t="str">
        <f t="shared" si="35"/>
        <v/>
      </c>
    </row>
    <row r="564" spans="1:17" x14ac:dyDescent="0.2">
      <c r="A564" t="s">
        <v>1174</v>
      </c>
      <c r="B564" t="s">
        <v>812</v>
      </c>
      <c r="C564" s="5" t="s">
        <v>41</v>
      </c>
      <c r="D564" s="5">
        <v>37456</v>
      </c>
      <c r="E564">
        <v>908</v>
      </c>
      <c r="F564" s="2">
        <v>52</v>
      </c>
      <c r="G564" s="2" t="str">
        <f>B564&amp;C564</f>
        <v>Oliver BLACKBURNjavelin-throw</v>
      </c>
      <c r="H564" s="2">
        <f>E564</f>
        <v>908</v>
      </c>
      <c r="I564" s="138" cm="1">
        <f t="array" ref="I564">MAX(IF($G$3:$G$4000=$G564,$H$3:$H$4000))</f>
        <v>908</v>
      </c>
      <c r="J564" s="2" t="str">
        <v>BER</v>
      </c>
      <c r="K564" t="str">
        <v>Jahnhai PERINCHIEF</v>
      </c>
      <c r="L564" s="96" t="str">
        <v>triple-jump</v>
      </c>
      <c r="M564" s="96">
        <v>35795</v>
      </c>
      <c r="N564" s="96" t="str">
        <f t="shared" si="32"/>
        <v>Jahnhai PERINCHIEFtriple-jump</v>
      </c>
      <c r="O564" s="2">
        <f t="shared" si="33"/>
        <v>1168</v>
      </c>
      <c r="P564" s="81">
        <f t="shared" si="34"/>
        <v>2</v>
      </c>
      <c r="Q564" s="81" t="str">
        <f t="shared" si="35"/>
        <v/>
      </c>
    </row>
    <row r="565" spans="1:17" x14ac:dyDescent="0.2">
      <c r="A565" t="s">
        <v>1174</v>
      </c>
      <c r="B565" t="s">
        <v>1074</v>
      </c>
      <c r="C565" s="5" t="s">
        <v>44</v>
      </c>
      <c r="D565" s="5">
        <v>36285</v>
      </c>
      <c r="E565">
        <v>907</v>
      </c>
      <c r="F565" s="2">
        <v>4</v>
      </c>
      <c r="G565" s="2" t="str">
        <f>B565&amp;C565</f>
        <v>Dean PASTRELLOdecathlon</v>
      </c>
      <c r="H565" s="2">
        <f>E565</f>
        <v>907</v>
      </c>
      <c r="I565" s="138" cm="1">
        <f t="array" ref="I565">MAX(IF($G$3:$G$4000=$G565,$H$3:$H$4000))</f>
        <v>907</v>
      </c>
      <c r="J565" s="2" t="str">
        <v>BER</v>
      </c>
      <c r="K565" t="str">
        <v>Tyrone SMITH</v>
      </c>
      <c r="L565" s="96" t="str">
        <v>long-jump</v>
      </c>
      <c r="M565" s="96">
        <v>30901</v>
      </c>
      <c r="N565" s="96" t="str">
        <f t="shared" si="32"/>
        <v>Tyrone SMITHlong-jump</v>
      </c>
      <c r="O565" s="2">
        <f t="shared" si="33"/>
        <v>1144</v>
      </c>
      <c r="P565" s="81">
        <f t="shared" si="34"/>
        <v>18</v>
      </c>
      <c r="Q565" s="81" t="str">
        <f t="shared" si="35"/>
        <v/>
      </c>
    </row>
    <row r="566" spans="1:17" x14ac:dyDescent="0.2">
      <c r="A566" t="s">
        <v>1174</v>
      </c>
      <c r="B566" t="s">
        <v>1091</v>
      </c>
      <c r="C566" t="s">
        <v>38</v>
      </c>
      <c r="D566" s="5">
        <v>35155</v>
      </c>
      <c r="E566">
        <v>904</v>
      </c>
      <c r="F566" s="2">
        <v>39</v>
      </c>
      <c r="G566" s="2" t="str">
        <f>B566&amp;C566</f>
        <v>Cameron PAPPAStriple-jump</v>
      </c>
      <c r="H566" s="2">
        <f>E566</f>
        <v>904</v>
      </c>
      <c r="I566" s="138" cm="1">
        <f t="array" ref="I566">MAX(IF($G$3:$G$4000=$G566,$H$3:$H$4000))</f>
        <v>904</v>
      </c>
      <c r="J566" s="2" t="str">
        <v>BER</v>
      </c>
      <c r="K566" t="str">
        <v>Jahnhai PERINCHIEF</v>
      </c>
      <c r="L566" s="96" t="str">
        <v>long-jump</v>
      </c>
      <c r="M566" s="96">
        <v>35795</v>
      </c>
      <c r="N566" s="96" t="str">
        <f t="shared" si="32"/>
        <v>Jahnhai PERINCHIEFlong-jump</v>
      </c>
      <c r="O566" s="2">
        <f t="shared" si="33"/>
        <v>1096</v>
      </c>
      <c r="P566" s="81">
        <f t="shared" si="34"/>
        <v>50</v>
      </c>
      <c r="Q566" s="81" t="str">
        <f t="shared" si="35"/>
        <v/>
      </c>
    </row>
    <row r="567" spans="1:17" x14ac:dyDescent="0.2">
      <c r="A567" t="s">
        <v>1174</v>
      </c>
      <c r="B567" t="s">
        <v>762</v>
      </c>
      <c r="C567" t="s">
        <v>38</v>
      </c>
      <c r="D567" s="5">
        <v>36901</v>
      </c>
      <c r="E567">
        <v>902</v>
      </c>
      <c r="F567" s="2">
        <v>41</v>
      </c>
      <c r="G567" s="2" t="str">
        <f>B567&amp;C567</f>
        <v>Angus WOODtriple-jump</v>
      </c>
      <c r="H567" s="2">
        <f>E567</f>
        <v>902</v>
      </c>
      <c r="I567" s="138" cm="1">
        <f t="array" ref="I567">MAX(IF($G$3:$G$4000=$G567,$H$3:$H$4000))</f>
        <v>902</v>
      </c>
      <c r="J567" s="2" t="str">
        <v>BOT</v>
      </c>
      <c r="K567" t="str">
        <v>Nijel AMOS</v>
      </c>
      <c r="L567" s="96" t="str">
        <v>800m</v>
      </c>
      <c r="M567" s="96">
        <v>34408</v>
      </c>
      <c r="N567" s="96" t="str">
        <f t="shared" si="32"/>
        <v>Nijel AMOS800m</v>
      </c>
      <c r="O567" s="2">
        <f t="shared" si="33"/>
        <v>1238</v>
      </c>
      <c r="P567" s="81">
        <f t="shared" si="34"/>
        <v>1</v>
      </c>
      <c r="Q567" s="81" t="str">
        <f t="shared" si="35"/>
        <v/>
      </c>
    </row>
    <row r="568" spans="1:17" x14ac:dyDescent="0.2">
      <c r="A568" t="s">
        <v>1174</v>
      </c>
      <c r="B568" t="s">
        <v>1140</v>
      </c>
      <c r="C568" s="5" t="s">
        <v>36</v>
      </c>
      <c r="D568" s="5">
        <v>35629</v>
      </c>
      <c r="E568">
        <v>900</v>
      </c>
      <c r="F568" s="2">
        <v>91</v>
      </c>
      <c r="G568" s="2" t="str">
        <f>B568&amp;C568</f>
        <v>Alexander CHANpole-vault</v>
      </c>
      <c r="H568" s="2">
        <f>E568</f>
        <v>900</v>
      </c>
      <c r="I568" s="138" cm="1">
        <f t="array" ref="I568">MAX(IF($G$3:$G$4000=$G568,$H$3:$H$4000))</f>
        <v>900</v>
      </c>
      <c r="J568" s="2" t="str">
        <v>BOT</v>
      </c>
      <c r="K568" t="str">
        <v>Isaac MAKWALA</v>
      </c>
      <c r="L568" s="96" t="str">
        <v>400m</v>
      </c>
      <c r="M568" s="96">
        <v>31314</v>
      </c>
      <c r="N568" s="96" t="str">
        <f t="shared" si="32"/>
        <v>Isaac MAKWALA400m</v>
      </c>
      <c r="O568" s="2">
        <f t="shared" si="33"/>
        <v>1217</v>
      </c>
      <c r="P568" s="81">
        <f t="shared" si="34"/>
        <v>3</v>
      </c>
      <c r="Q568" s="81" t="str">
        <f t="shared" si="35"/>
        <v/>
      </c>
    </row>
    <row r="569" spans="1:17" x14ac:dyDescent="0.2">
      <c r="A569" t="s">
        <v>1174</v>
      </c>
      <c r="B569" t="s">
        <v>1141</v>
      </c>
      <c r="C569" s="5" t="s">
        <v>36</v>
      </c>
      <c r="D569" s="6">
        <v>32055</v>
      </c>
      <c r="E569">
        <v>900</v>
      </c>
      <c r="F569" s="2">
        <v>91</v>
      </c>
      <c r="G569" s="2" t="str">
        <f>B569&amp;C569</f>
        <v>Anthony SYMONSpole-vault</v>
      </c>
      <c r="H569" s="2">
        <f>E569</f>
        <v>900</v>
      </c>
      <c r="I569" s="138" cm="1">
        <f t="array" ref="I569">MAX(IF($G$3:$G$4000=$G569,$H$3:$H$4000))</f>
        <v>900</v>
      </c>
      <c r="J569" s="2" t="str">
        <v>BOT</v>
      </c>
      <c r="K569" t="str">
        <v>Isaac MAKWALA</v>
      </c>
      <c r="L569" s="96" t="str">
        <v>200m</v>
      </c>
      <c r="M569" s="96">
        <v>31314</v>
      </c>
      <c r="N569" s="96" t="str">
        <f t="shared" si="32"/>
        <v>Isaac MAKWALA200m</v>
      </c>
      <c r="O569" s="2">
        <f t="shared" si="33"/>
        <v>1211</v>
      </c>
      <c r="P569" s="81">
        <f t="shared" si="34"/>
        <v>4</v>
      </c>
      <c r="Q569" s="81" t="str">
        <f t="shared" si="35"/>
        <v/>
      </c>
    </row>
    <row r="570" spans="1:17" x14ac:dyDescent="0.2">
      <c r="A570" t="s">
        <v>1174</v>
      </c>
      <c r="B570" t="s">
        <v>725</v>
      </c>
      <c r="C570" s="5" t="s">
        <v>40</v>
      </c>
      <c r="D570" s="5">
        <v>34302</v>
      </c>
      <c r="E570">
        <v>900</v>
      </c>
      <c r="F570" s="2">
        <v>94</v>
      </c>
      <c r="G570" s="2" t="str">
        <f>B570&amp;C570</f>
        <v>Daniel GOLUBOVICdiscus-throw</v>
      </c>
      <c r="H570" s="2">
        <f>E570</f>
        <v>900</v>
      </c>
      <c r="I570" s="138" cm="1">
        <f t="array" ref="I570">MAX(IF($G$3:$G$4000=$G570,$H$3:$H$4000))</f>
        <v>900</v>
      </c>
      <c r="J570" s="2" t="str">
        <v>BOT</v>
      </c>
      <c r="K570" t="str">
        <v>Anthony PESELA</v>
      </c>
      <c r="L570" s="96" t="str">
        <v>400m</v>
      </c>
      <c r="M570" s="96">
        <v>37416</v>
      </c>
      <c r="N570" s="96" t="str">
        <f t="shared" si="32"/>
        <v>Anthony PESELA400m</v>
      </c>
      <c r="O570" s="2">
        <f t="shared" si="33"/>
        <v>1209</v>
      </c>
      <c r="P570" s="81">
        <f t="shared" si="34"/>
        <v>5</v>
      </c>
      <c r="Q570" s="81" t="str">
        <f t="shared" si="35"/>
        <v/>
      </c>
    </row>
    <row r="571" spans="1:17" x14ac:dyDescent="0.2">
      <c r="A571" t="s">
        <v>1174</v>
      </c>
      <c r="B571" t="s">
        <v>1142</v>
      </c>
      <c r="C571" s="5" t="s">
        <v>36</v>
      </c>
      <c r="D571" s="6">
        <v>38175</v>
      </c>
      <c r="E571">
        <v>900</v>
      </c>
      <c r="F571" s="2">
        <v>91</v>
      </c>
      <c r="G571" s="2" t="str">
        <f>B571&amp;C571</f>
        <v>Aiden PRINCENA-WHITEpole-vault</v>
      </c>
      <c r="H571" s="2">
        <f>E571</f>
        <v>900</v>
      </c>
      <c r="I571" s="138" cm="1">
        <f t="array" ref="I571">MAX(IF($G$3:$G$4000=$G571,$H$3:$H$4000))</f>
        <v>900</v>
      </c>
      <c r="J571" s="2" t="str">
        <v>BOT</v>
      </c>
      <c r="K571" t="str">
        <v>Letsile TEBOGO</v>
      </c>
      <c r="L571" s="96" t="str">
        <v>100m</v>
      </c>
      <c r="M571" s="96">
        <v>37779</v>
      </c>
      <c r="N571" s="96" t="str">
        <f t="shared" si="32"/>
        <v>Letsile TEBOGO100m</v>
      </c>
      <c r="O571" s="2">
        <f t="shared" si="33"/>
        <v>1179</v>
      </c>
      <c r="P571" s="81">
        <f t="shared" si="34"/>
        <v>23</v>
      </c>
      <c r="Q571" s="81" t="str">
        <f t="shared" si="35"/>
        <v/>
      </c>
    </row>
    <row r="572" spans="1:17" x14ac:dyDescent="0.2">
      <c r="A572" t="s">
        <v>1174</v>
      </c>
      <c r="B572" t="s">
        <v>1079</v>
      </c>
      <c r="C572" t="s">
        <v>33</v>
      </c>
      <c r="D572" s="5">
        <v>37514</v>
      </c>
      <c r="E572">
        <v>899</v>
      </c>
      <c r="F572" s="2">
        <v>80</v>
      </c>
      <c r="G572" s="2" t="str">
        <f>B572&amp;C572</f>
        <v>Lyndon KENWORTHY-GROEN400mh</v>
      </c>
      <c r="H572" s="2">
        <f>E572</f>
        <v>899</v>
      </c>
      <c r="I572" s="138" cm="1">
        <f t="array" ref="I572">MAX(IF($G$3:$G$4000=$G572,$H$3:$H$4000))</f>
        <v>899</v>
      </c>
      <c r="J572" s="2" t="str">
        <v>BOT</v>
      </c>
      <c r="K572" t="str">
        <v>Bayapo NDORI</v>
      </c>
      <c r="L572" s="96" t="str">
        <v>400m</v>
      </c>
      <c r="M572" s="96">
        <v>36331</v>
      </c>
      <c r="N572" s="96" t="str">
        <f t="shared" si="32"/>
        <v>Bayapo NDORI400m</v>
      </c>
      <c r="O572" s="2">
        <f t="shared" si="33"/>
        <v>1177</v>
      </c>
      <c r="P572" s="81">
        <f t="shared" si="34"/>
        <v>11</v>
      </c>
      <c r="Q572" s="81" t="str">
        <f t="shared" si="35"/>
        <v/>
      </c>
    </row>
    <row r="573" spans="1:17" x14ac:dyDescent="0.2">
      <c r="A573" t="s">
        <v>1174</v>
      </c>
      <c r="B573" t="s">
        <v>805</v>
      </c>
      <c r="C573" s="5" t="s">
        <v>42</v>
      </c>
      <c r="D573" s="5">
        <v>33736</v>
      </c>
      <c r="E573">
        <v>898</v>
      </c>
      <c r="F573" s="2">
        <v>64</v>
      </c>
      <c r="G573" s="2" t="str">
        <f>B573&amp;C573</f>
        <v>Huw PEACOCKhammer-throw</v>
      </c>
      <c r="H573" s="2">
        <f>E573</f>
        <v>898</v>
      </c>
      <c r="I573" s="138" cm="1">
        <f t="array" ref="I573">MAX(IF($G$3:$G$4000=$G573,$H$3:$H$4000))</f>
        <v>898</v>
      </c>
      <c r="J573" s="2" t="str">
        <v>BOT</v>
      </c>
      <c r="K573" t="str">
        <v>Letsile TEBOGO</v>
      </c>
      <c r="L573" s="96" t="str">
        <v>200m</v>
      </c>
      <c r="M573" s="96">
        <v>37779</v>
      </c>
      <c r="N573" s="96" t="str">
        <f t="shared" si="32"/>
        <v>Letsile TEBOGO200m</v>
      </c>
      <c r="O573" s="2">
        <f t="shared" si="33"/>
        <v>1172</v>
      </c>
      <c r="P573" s="81">
        <f t="shared" si="34"/>
        <v>22</v>
      </c>
      <c r="Q573" s="81" t="str">
        <f t="shared" si="35"/>
        <v/>
      </c>
    </row>
    <row r="574" spans="1:17" x14ac:dyDescent="0.2">
      <c r="A574" t="s">
        <v>1174</v>
      </c>
      <c r="B574" t="s">
        <v>1083</v>
      </c>
      <c r="C574" s="5" t="s">
        <v>38</v>
      </c>
      <c r="D574" s="5">
        <v>36798</v>
      </c>
      <c r="E574">
        <v>898</v>
      </c>
      <c r="F574" s="2">
        <v>42</v>
      </c>
      <c r="G574" s="2" t="str">
        <f>B574&amp;C574</f>
        <v>Thomas PITTStriple-jump</v>
      </c>
      <c r="H574" s="2">
        <f>E574</f>
        <v>898</v>
      </c>
      <c r="I574" s="138" cm="1">
        <f t="array" ref="I574">MAX(IF($G$3:$G$4000=$G574,$H$3:$H$4000))</f>
        <v>898</v>
      </c>
      <c r="J574" s="2" t="str">
        <v>BOT</v>
      </c>
      <c r="K574" t="str">
        <v>Ditiro NZAMANI</v>
      </c>
      <c r="L574" s="96" t="str">
        <v>400m</v>
      </c>
      <c r="M574" s="96">
        <v>36554</v>
      </c>
      <c r="N574" s="96" t="str">
        <f t="shared" si="32"/>
        <v>Ditiro NZAMANI400m</v>
      </c>
      <c r="O574" s="2">
        <f t="shared" si="33"/>
        <v>1161</v>
      </c>
      <c r="P574" s="81">
        <f t="shared" si="34"/>
        <v>16</v>
      </c>
      <c r="Q574" s="81" t="str">
        <f t="shared" si="35"/>
        <v/>
      </c>
    </row>
    <row r="575" spans="1:17" x14ac:dyDescent="0.2">
      <c r="A575" t="s">
        <v>1174</v>
      </c>
      <c r="B575" t="s">
        <v>605</v>
      </c>
      <c r="C575" s="5" t="s">
        <v>33</v>
      </c>
      <c r="D575" s="5">
        <v>37782</v>
      </c>
      <c r="E575">
        <v>897</v>
      </c>
      <c r="F575" s="2">
        <v>81</v>
      </c>
      <c r="G575" s="2" t="str">
        <f>B575&amp;C575</f>
        <v>Dominic PANOZZO400mh</v>
      </c>
      <c r="H575" s="2">
        <f>E575</f>
        <v>897</v>
      </c>
      <c r="I575" s="138" cm="1">
        <f t="array" ref="I575">MAX(IF($G$3:$G$4000=$G575,$H$3:$H$4000))</f>
        <v>897</v>
      </c>
      <c r="J575" s="2" t="str">
        <v>BOT</v>
      </c>
      <c r="K575" t="str">
        <v>Leungo SCOTCH</v>
      </c>
      <c r="L575" s="96" t="str">
        <v>400m</v>
      </c>
      <c r="M575" s="96">
        <v>35123</v>
      </c>
      <c r="N575" s="96" t="str">
        <f t="shared" si="32"/>
        <v>Leungo SCOTCH400m</v>
      </c>
      <c r="O575" s="2">
        <f t="shared" si="33"/>
        <v>1161</v>
      </c>
      <c r="P575" s="81">
        <f t="shared" si="34"/>
        <v>16</v>
      </c>
      <c r="Q575" s="81" t="str">
        <f t="shared" si="35"/>
        <v/>
      </c>
    </row>
    <row r="576" spans="1:17" x14ac:dyDescent="0.2">
      <c r="A576" t="s">
        <v>1174</v>
      </c>
      <c r="B576" t="s">
        <v>1080</v>
      </c>
      <c r="C576" s="5" t="s">
        <v>33</v>
      </c>
      <c r="D576" s="5">
        <v>44671</v>
      </c>
      <c r="E576">
        <v>896</v>
      </c>
      <c r="F576" s="2">
        <v>83</v>
      </c>
      <c r="G576" s="2" t="str">
        <f>B576&amp;C576</f>
        <v>Thomas BYRNE400mh</v>
      </c>
      <c r="H576" s="2">
        <f>E576</f>
        <v>896</v>
      </c>
      <c r="I576" s="138" cm="1">
        <f t="array" ref="I576">MAX(IF($G$3:$G$4000=$G576,$H$3:$H$4000))</f>
        <v>896</v>
      </c>
      <c r="J576" s="2" t="str">
        <v>BOT</v>
      </c>
      <c r="K576" t="str">
        <v>Baboloki THEBE</v>
      </c>
      <c r="L576" s="96" t="str">
        <v>400m</v>
      </c>
      <c r="M576" s="96">
        <v>35507</v>
      </c>
      <c r="N576" s="96" t="str">
        <f t="shared" si="32"/>
        <v>Baboloki THEBE400m</v>
      </c>
      <c r="O576" s="2">
        <f t="shared" si="33"/>
        <v>1141</v>
      </c>
      <c r="P576" s="81">
        <f t="shared" si="34"/>
        <v>28</v>
      </c>
      <c r="Q576" s="81" t="str">
        <f t="shared" si="35"/>
        <v/>
      </c>
    </row>
    <row r="577" spans="1:17" x14ac:dyDescent="0.2">
      <c r="A577" t="s">
        <v>1174</v>
      </c>
      <c r="B577" t="s">
        <v>1117</v>
      </c>
      <c r="C577" s="5" t="s">
        <v>41</v>
      </c>
      <c r="D577" s="5">
        <v>35200</v>
      </c>
      <c r="E577">
        <v>895</v>
      </c>
      <c r="F577" s="2">
        <v>56</v>
      </c>
      <c r="G577" s="2" t="str">
        <f>B577&amp;C577</f>
        <v>Rhys STEINjavelin-throw</v>
      </c>
      <c r="H577" s="2">
        <f>E577</f>
        <v>895</v>
      </c>
      <c r="I577" s="138" cm="1">
        <f t="array" ref="I577">MAX(IF($G$3:$G$4000=$G577,$H$3:$H$4000))</f>
        <v>895</v>
      </c>
      <c r="J577" s="2" t="str">
        <v>BOT</v>
      </c>
      <c r="K577" t="str">
        <v>Tshepiso MASALELA</v>
      </c>
      <c r="L577" s="96" t="str">
        <v>800m</v>
      </c>
      <c r="M577" s="96">
        <v>36305</v>
      </c>
      <c r="N577" s="96" t="str">
        <f t="shared" si="32"/>
        <v>Tshepiso MASALELA800m</v>
      </c>
      <c r="O577" s="2">
        <f t="shared" si="33"/>
        <v>1133</v>
      </c>
      <c r="P577" s="81">
        <f t="shared" si="34"/>
        <v>48</v>
      </c>
      <c r="Q577" s="81" t="str">
        <f t="shared" si="35"/>
        <v/>
      </c>
    </row>
    <row r="578" spans="1:17" x14ac:dyDescent="0.2">
      <c r="A578" t="s">
        <v>1174</v>
      </c>
      <c r="B578" t="s">
        <v>1090</v>
      </c>
      <c r="C578" s="5" t="s">
        <v>38</v>
      </c>
      <c r="D578" s="5">
        <v>44640</v>
      </c>
      <c r="E578">
        <v>891</v>
      </c>
      <c r="F578" s="2">
        <v>44</v>
      </c>
      <c r="G578" s="2" t="str">
        <f>B578&amp;C578</f>
        <v>Joshua HWABAtriple-jump</v>
      </c>
      <c r="H578" s="2">
        <f>E578</f>
        <v>891</v>
      </c>
      <c r="I578" s="138" cm="1">
        <f t="array" ref="I578">MAX(IF($G$3:$G$4000=$G578,$H$3:$H$4000))</f>
        <v>891</v>
      </c>
      <c r="J578" s="2" t="str">
        <v>BOT</v>
      </c>
      <c r="K578" t="str">
        <v>Norman CHIBANE</v>
      </c>
      <c r="L578" s="96" t="str">
        <v>long-jump</v>
      </c>
      <c r="M578" s="96">
        <v>1999</v>
      </c>
      <c r="N578" s="96" t="str">
        <f t="shared" si="32"/>
        <v>Norman CHIBANElong-jump</v>
      </c>
      <c r="O578" s="2">
        <f t="shared" si="33"/>
        <v>1133</v>
      </c>
      <c r="P578" s="81">
        <f t="shared" si="34"/>
        <v>23</v>
      </c>
      <c r="Q578" s="81" t="str">
        <f t="shared" si="35"/>
        <v/>
      </c>
    </row>
    <row r="579" spans="1:17" x14ac:dyDescent="0.2">
      <c r="A579" t="s">
        <v>1174</v>
      </c>
      <c r="B579" t="s">
        <v>815</v>
      </c>
      <c r="C579" s="5" t="s">
        <v>36</v>
      </c>
      <c r="D579" s="5">
        <v>34493</v>
      </c>
      <c r="E579">
        <v>886</v>
      </c>
      <c r="F579" s="2">
        <v>95</v>
      </c>
      <c r="G579" s="2" t="str">
        <f>B579&amp;C579</f>
        <v>David BROCKpole-vault</v>
      </c>
      <c r="H579" s="2">
        <f>E579</f>
        <v>886</v>
      </c>
      <c r="I579" s="138" cm="1">
        <f t="array" ref="I579">MAX(IF($G$3:$G$4000=$G579,$H$3:$H$4000))</f>
        <v>886</v>
      </c>
      <c r="J579" s="2" t="str">
        <v>BOT</v>
      </c>
      <c r="K579" t="str">
        <v>Nijel AMOS</v>
      </c>
      <c r="L579" s="96" t="str">
        <v>400m</v>
      </c>
      <c r="M579" s="96">
        <v>34408</v>
      </c>
      <c r="N579" s="96" t="str">
        <f t="shared" si="32"/>
        <v>Nijel AMOS400m</v>
      </c>
      <c r="O579" s="2">
        <f t="shared" si="33"/>
        <v>1132</v>
      </c>
      <c r="P579" s="81">
        <f t="shared" si="34"/>
        <v>35</v>
      </c>
      <c r="Q579" s="81" t="str">
        <f t="shared" si="35"/>
        <v/>
      </c>
    </row>
    <row r="580" spans="1:17" x14ac:dyDescent="0.2">
      <c r="A580" t="s">
        <v>1174</v>
      </c>
      <c r="B580" t="s">
        <v>787</v>
      </c>
      <c r="C580" s="5" t="s">
        <v>36</v>
      </c>
      <c r="D580" s="6">
        <v>35810</v>
      </c>
      <c r="E580">
        <v>886</v>
      </c>
      <c r="F580" s="2">
        <v>95</v>
      </c>
      <c r="G580" s="2" t="str">
        <f>B580&amp;C580</f>
        <v>Matt HOSIEpole-vault</v>
      </c>
      <c r="H580" s="2">
        <f>E580</f>
        <v>886</v>
      </c>
      <c r="I580" s="138" cm="1">
        <f t="array" ref="I580">MAX(IF($G$3:$G$4000=$G580,$H$3:$H$4000))</f>
        <v>940</v>
      </c>
      <c r="J580" s="2" t="str">
        <v>BOT</v>
      </c>
      <c r="K580" t="str">
        <v>Kemorena TISANG</v>
      </c>
      <c r="L580" s="96" t="str">
        <v>400mh</v>
      </c>
      <c r="M580" s="96">
        <v>34814</v>
      </c>
      <c r="N580" s="96" t="str">
        <f t="shared" ref="N580:N643" si="36">K580&amp;L580</f>
        <v>Kemorena TISANG400mh</v>
      </c>
      <c r="O580" s="2">
        <f t="shared" ref="O580:O643" si="37">VLOOKUP(K580&amp;L580,$G$3:$H$3563,2,FALSE)</f>
        <v>1132</v>
      </c>
      <c r="P580" s="81">
        <f t="shared" ref="P580:P643" si="38">COUNTIFS($L$3:$L$3119,L580,$O$3:$O$3119,"&gt;"&amp;O580)+1</f>
        <v>29</v>
      </c>
      <c r="Q580" s="81" t="str">
        <f t="shared" ref="Q580:Q643" si="39">IFERROR(IF(J580="AUS",COUNTIFS($J$3:$J$3119,"AUS",$L$3:$L$3119,L580,$O$3:$O$3119,"&gt;"&amp;O580)+1,""),"")</f>
        <v/>
      </c>
    </row>
    <row r="581" spans="1:17" x14ac:dyDescent="0.2">
      <c r="A581" t="s">
        <v>1174</v>
      </c>
      <c r="B581" t="s">
        <v>1099</v>
      </c>
      <c r="C581" t="s">
        <v>36</v>
      </c>
      <c r="D581" s="5">
        <v>38061</v>
      </c>
      <c r="E581">
        <v>886</v>
      </c>
      <c r="F581" s="2">
        <v>46</v>
      </c>
      <c r="G581" s="2" t="str">
        <f>B581&amp;C581</f>
        <v>Andre DI MEDIOpole-vault</v>
      </c>
      <c r="H581" s="2">
        <f>E581</f>
        <v>886</v>
      </c>
      <c r="I581" s="138" cm="1">
        <f t="array" ref="I581">MAX(IF($G$3:$G$4000=$G581,$H$3:$H$4000))</f>
        <v>913</v>
      </c>
      <c r="J581" s="2" t="str">
        <v>BOT</v>
      </c>
      <c r="K581" t="str">
        <v>Tumo NKAPE</v>
      </c>
      <c r="L581" s="96" t="str">
        <v>800m</v>
      </c>
      <c r="M581" s="96">
        <v>35909</v>
      </c>
      <c r="N581" s="96" t="str">
        <f t="shared" si="36"/>
        <v>Tumo NKAPE800m</v>
      </c>
      <c r="O581" s="2">
        <f t="shared" si="37"/>
        <v>1127</v>
      </c>
      <c r="P581" s="81">
        <f t="shared" si="38"/>
        <v>56</v>
      </c>
      <c r="Q581" s="81" t="str">
        <f t="shared" si="39"/>
        <v/>
      </c>
    </row>
    <row r="582" spans="1:17" x14ac:dyDescent="0.2">
      <c r="A582" t="s">
        <v>1174</v>
      </c>
      <c r="B582" t="s">
        <v>1100</v>
      </c>
      <c r="C582" s="5" t="s">
        <v>36</v>
      </c>
      <c r="D582" s="5">
        <v>1999</v>
      </c>
      <c r="E582">
        <v>886</v>
      </c>
      <c r="F582" s="2">
        <v>46</v>
      </c>
      <c r="G582" s="2" t="str">
        <f>B582&amp;C582</f>
        <v>Samuel MCDONALDpole-vault</v>
      </c>
      <c r="H582" s="2">
        <f>E582</f>
        <v>886</v>
      </c>
      <c r="I582" s="138" cm="1">
        <f t="array" ref="I582">MAX(IF($G$3:$G$4000=$G582,$H$3:$H$4000))</f>
        <v>886</v>
      </c>
      <c r="J582" s="2" t="str">
        <v>BOT</v>
      </c>
      <c r="K582" t="str">
        <v>Thapelo MONAIWA</v>
      </c>
      <c r="L582" s="96" t="str">
        <v>long-jump</v>
      </c>
      <c r="M582" s="96">
        <v>35844</v>
      </c>
      <c r="N582" s="96" t="str">
        <f t="shared" si="36"/>
        <v>Thapelo MONAIWAlong-jump</v>
      </c>
      <c r="O582" s="2">
        <f t="shared" si="37"/>
        <v>1127</v>
      </c>
      <c r="P582" s="81">
        <f t="shared" si="38"/>
        <v>30</v>
      </c>
      <c r="Q582" s="81" t="str">
        <f t="shared" si="39"/>
        <v/>
      </c>
    </row>
    <row r="583" spans="1:17" x14ac:dyDescent="0.2">
      <c r="A583" t="s">
        <v>1174</v>
      </c>
      <c r="B583" t="s">
        <v>1102</v>
      </c>
      <c r="C583" s="5" t="s">
        <v>36</v>
      </c>
      <c r="D583" s="5">
        <v>36899</v>
      </c>
      <c r="E583">
        <v>886</v>
      </c>
      <c r="F583" s="2">
        <v>46</v>
      </c>
      <c r="G583" s="2" t="str">
        <f>B583&amp;C583</f>
        <v>Ben JAMESpole-vault</v>
      </c>
      <c r="H583" s="2">
        <f>E583</f>
        <v>886</v>
      </c>
      <c r="I583" s="138" cm="1">
        <f t="array" ref="I583">MAX(IF($G$3:$G$4000=$G583,$H$3:$H$4000))</f>
        <v>886</v>
      </c>
      <c r="J583" s="2" t="str">
        <v>BOT</v>
      </c>
      <c r="K583" t="str">
        <v>Zibane NGOZI</v>
      </c>
      <c r="L583" s="96" t="str">
        <v>400m</v>
      </c>
      <c r="M583" s="96">
        <v>33908</v>
      </c>
      <c r="N583" s="96" t="str">
        <f t="shared" si="36"/>
        <v>Zibane NGOZI400m</v>
      </c>
      <c r="O583" s="2">
        <f t="shared" si="37"/>
        <v>1124</v>
      </c>
      <c r="P583" s="81">
        <f t="shared" si="38"/>
        <v>46</v>
      </c>
      <c r="Q583" s="81" t="str">
        <f t="shared" si="39"/>
        <v/>
      </c>
    </row>
    <row r="584" spans="1:17" x14ac:dyDescent="0.2">
      <c r="A584" t="s">
        <v>1174</v>
      </c>
      <c r="B584" t="s">
        <v>1105</v>
      </c>
      <c r="C584" s="6" t="s">
        <v>36</v>
      </c>
      <c r="D584" s="5"/>
      <c r="E584">
        <v>886</v>
      </c>
      <c r="F584" s="2">
        <v>46</v>
      </c>
      <c r="G584" s="2" t="str">
        <f>B584&amp;C584</f>
        <v>Jade GUGLIELMINOpole-vault</v>
      </c>
      <c r="H584" s="2">
        <f>E584</f>
        <v>886</v>
      </c>
      <c r="I584" s="138" cm="1">
        <f t="array" ref="I584">MAX(IF($G$3:$G$4000=$G584,$H$3:$H$4000))</f>
        <v>886</v>
      </c>
      <c r="J584" s="2" t="str">
        <v>BOT</v>
      </c>
      <c r="K584" t="str">
        <v>Boitumelo MASILO</v>
      </c>
      <c r="L584" s="96" t="str">
        <v>400m</v>
      </c>
      <c r="M584" s="96">
        <v>34916</v>
      </c>
      <c r="N584" s="96" t="str">
        <f t="shared" si="36"/>
        <v>Boitumelo MASILO400m</v>
      </c>
      <c r="O584" s="2">
        <f t="shared" si="37"/>
        <v>1121</v>
      </c>
      <c r="P584" s="81">
        <f t="shared" si="38"/>
        <v>53</v>
      </c>
      <c r="Q584" s="81" t="str">
        <f t="shared" si="39"/>
        <v/>
      </c>
    </row>
    <row r="585" spans="1:17" x14ac:dyDescent="0.2">
      <c r="A585" t="s">
        <v>1174</v>
      </c>
      <c r="B585" t="s">
        <v>813</v>
      </c>
      <c r="C585" s="5" t="s">
        <v>41</v>
      </c>
      <c r="D585" s="5">
        <v>44612</v>
      </c>
      <c r="E585">
        <v>885</v>
      </c>
      <c r="F585" s="2">
        <v>63</v>
      </c>
      <c r="G585" s="2" t="str">
        <f>B585&amp;C585</f>
        <v>Thomas HILDITCHjavelin-throw</v>
      </c>
      <c r="H585" s="2">
        <f>E585</f>
        <v>885</v>
      </c>
      <c r="I585" s="138" cm="1">
        <f t="array" ref="I585">MAX(IF($G$3:$G$4000=$G585,$H$3:$H$4000))</f>
        <v>885</v>
      </c>
      <c r="J585" s="2" t="str">
        <v>BOT</v>
      </c>
      <c r="K585" t="str">
        <v>Ditiro NZAMANI</v>
      </c>
      <c r="L585" s="96" t="str">
        <v>200m</v>
      </c>
      <c r="M585" s="96">
        <v>36554</v>
      </c>
      <c r="N585" s="96" t="str">
        <f t="shared" si="36"/>
        <v>Ditiro NZAMANI200m</v>
      </c>
      <c r="O585" s="2">
        <f t="shared" si="37"/>
        <v>1105</v>
      </c>
      <c r="P585" s="81">
        <f t="shared" si="38"/>
        <v>77</v>
      </c>
      <c r="Q585" s="81" t="str">
        <f t="shared" si="39"/>
        <v/>
      </c>
    </row>
    <row r="586" spans="1:17" x14ac:dyDescent="0.2">
      <c r="A586" t="s">
        <v>1174</v>
      </c>
      <c r="B586" t="s">
        <v>754</v>
      </c>
      <c r="C586" t="s">
        <v>38</v>
      </c>
      <c r="D586" s="5">
        <v>34106</v>
      </c>
      <c r="E586">
        <v>884</v>
      </c>
      <c r="F586" s="2">
        <v>47</v>
      </c>
      <c r="G586" s="2" t="str">
        <f>B586&amp;C586</f>
        <v>Brandon CLARKtriple-jump</v>
      </c>
      <c r="H586" s="2">
        <f>E586</f>
        <v>884</v>
      </c>
      <c r="I586" s="138" cm="1">
        <f t="array" ref="I586">MAX(IF($G$3:$G$4000=$G586,$H$3:$H$4000))</f>
        <v>884</v>
      </c>
      <c r="J586" s="2" t="str">
        <v>BOT</v>
      </c>
      <c r="K586" t="str">
        <v>Letsile TEBOGO</v>
      </c>
      <c r="L586" s="96" t="str">
        <v>400m</v>
      </c>
      <c r="M586" s="96">
        <v>37779</v>
      </c>
      <c r="N586" s="96" t="str">
        <f t="shared" si="36"/>
        <v>Letsile TEBOGO400m</v>
      </c>
      <c r="O586" s="2">
        <f t="shared" si="37"/>
        <v>1105</v>
      </c>
      <c r="P586" s="81">
        <f t="shared" si="38"/>
        <v>70</v>
      </c>
      <c r="Q586" s="81" t="str">
        <f t="shared" si="39"/>
        <v/>
      </c>
    </row>
    <row r="587" spans="1:17" x14ac:dyDescent="0.2">
      <c r="A587" t="s">
        <v>1174</v>
      </c>
      <c r="B587" t="s">
        <v>748</v>
      </c>
      <c r="C587" s="5" t="s">
        <v>38</v>
      </c>
      <c r="D587" s="5">
        <v>35786</v>
      </c>
      <c r="E587">
        <v>882</v>
      </c>
      <c r="F587" s="2">
        <v>48</v>
      </c>
      <c r="G587" s="2" t="str">
        <f>B587&amp;C587</f>
        <v>Mackenzie LIDDELOWtriple-jump</v>
      </c>
      <c r="H587" s="2">
        <f>E587</f>
        <v>882</v>
      </c>
      <c r="I587" s="138" cm="1">
        <f t="array" ref="I587">MAX(IF($G$3:$G$4000=$G587,$H$3:$H$4000))</f>
        <v>882</v>
      </c>
      <c r="J587" s="2" t="str">
        <v>BOT</v>
      </c>
      <c r="K587" t="str">
        <v>Clifton MESHACK</v>
      </c>
      <c r="L587" s="96" t="str">
        <v>400m</v>
      </c>
      <c r="M587" s="96">
        <v>35426</v>
      </c>
      <c r="N587" s="96" t="str">
        <f t="shared" si="36"/>
        <v>Clifton MESHACK400m</v>
      </c>
      <c r="O587" s="2">
        <f t="shared" si="37"/>
        <v>1103</v>
      </c>
      <c r="P587" s="81">
        <f t="shared" si="38"/>
        <v>77</v>
      </c>
      <c r="Q587" s="81" t="str">
        <f t="shared" si="39"/>
        <v/>
      </c>
    </row>
    <row r="588" spans="1:17" x14ac:dyDescent="0.2">
      <c r="A588" t="s">
        <v>1174</v>
      </c>
      <c r="B588" t="s">
        <v>814</v>
      </c>
      <c r="C588" s="5" t="s">
        <v>41</v>
      </c>
      <c r="D588" s="5">
        <v>35543</v>
      </c>
      <c r="E588">
        <v>880</v>
      </c>
      <c r="F588" s="2">
        <v>66</v>
      </c>
      <c r="G588" s="2" t="str">
        <f>B588&amp;C588</f>
        <v>Christian PAYNTERjavelin-throw</v>
      </c>
      <c r="H588" s="2">
        <f>E588</f>
        <v>880</v>
      </c>
      <c r="I588" s="138" cm="1">
        <f t="array" ref="I588">MAX(IF($G$3:$G$4000=$G588,$H$3:$H$4000))</f>
        <v>880</v>
      </c>
      <c r="J588" s="2" t="str">
        <v>BOT</v>
      </c>
      <c r="K588" t="str">
        <v>Phodiso RAMPA</v>
      </c>
      <c r="L588" s="96" t="str">
        <v>200m</v>
      </c>
      <c r="M588" s="96">
        <v>36883</v>
      </c>
      <c r="N588" s="96" t="str">
        <f t="shared" si="36"/>
        <v>Phodiso RAMPA200m</v>
      </c>
      <c r="O588" s="2">
        <f t="shared" si="37"/>
        <v>1102</v>
      </c>
      <c r="P588" s="81">
        <f t="shared" si="38"/>
        <v>81</v>
      </c>
      <c r="Q588" s="81" t="str">
        <f t="shared" si="39"/>
        <v/>
      </c>
    </row>
    <row r="589" spans="1:17" x14ac:dyDescent="0.2">
      <c r="A589" t="s">
        <v>1174</v>
      </c>
      <c r="B589" t="s">
        <v>1069</v>
      </c>
      <c r="C589" s="5" t="s">
        <v>34</v>
      </c>
      <c r="D589" s="5"/>
      <c r="E589">
        <v>878</v>
      </c>
      <c r="F589" s="2">
        <v>63</v>
      </c>
      <c r="G589" s="2" t="str">
        <f>B589&amp;C589</f>
        <v>Alexander KWA3000msc</v>
      </c>
      <c r="H589" s="2">
        <f>E589</f>
        <v>878</v>
      </c>
      <c r="I589" s="138" cm="1">
        <f t="array" ref="I589">MAX(IF($G$3:$G$4000=$G589,$H$3:$H$4000))</f>
        <v>878</v>
      </c>
      <c r="J589" s="2" t="str">
        <v>BOT</v>
      </c>
      <c r="K589" t="str">
        <v>Tshwanelo AABOBE</v>
      </c>
      <c r="L589" s="96" t="str">
        <v>high-jump</v>
      </c>
      <c r="M589" s="96">
        <v>33269</v>
      </c>
      <c r="N589" s="96" t="str">
        <f t="shared" si="36"/>
        <v>Tshwanelo AABOBEhigh-jump</v>
      </c>
      <c r="O589" s="2">
        <f t="shared" si="37"/>
        <v>1090</v>
      </c>
      <c r="P589" s="81">
        <f t="shared" si="38"/>
        <v>28</v>
      </c>
      <c r="Q589" s="81" t="str">
        <f t="shared" si="39"/>
        <v/>
      </c>
    </row>
    <row r="590" spans="1:17" x14ac:dyDescent="0.2">
      <c r="A590" t="s">
        <v>1174</v>
      </c>
      <c r="B590" t="s">
        <v>798</v>
      </c>
      <c r="C590" s="5" t="s">
        <v>39</v>
      </c>
      <c r="D590" s="5">
        <v>32443</v>
      </c>
      <c r="E590">
        <v>877</v>
      </c>
      <c r="F590" s="2">
        <v>47</v>
      </c>
      <c r="G590" s="2" t="str">
        <f>B590&amp;C590</f>
        <v>Shane CARSTAIRSshot-put</v>
      </c>
      <c r="H590" s="2">
        <f>E590</f>
        <v>877</v>
      </c>
      <c r="I590" s="138" cm="1">
        <f t="array" ref="I590">MAX(IF($G$3:$G$4000=$G590,$H$3:$H$4000))</f>
        <v>877</v>
      </c>
      <c r="J590" s="2" t="str">
        <v>BOT</v>
      </c>
      <c r="K590" t="str">
        <v>Gorata GABANKETSE</v>
      </c>
      <c r="L590" s="96" t="str">
        <v>800m</v>
      </c>
      <c r="M590" s="96">
        <v>35680</v>
      </c>
      <c r="N590" s="96" t="str">
        <f t="shared" si="36"/>
        <v>Gorata GABANKETSE800m</v>
      </c>
      <c r="O590" s="2">
        <f t="shared" si="37"/>
        <v>1086</v>
      </c>
      <c r="P590" s="81">
        <f t="shared" si="38"/>
        <v>101</v>
      </c>
      <c r="Q590" s="81" t="str">
        <f t="shared" si="39"/>
        <v/>
      </c>
    </row>
    <row r="591" spans="1:17" x14ac:dyDescent="0.2">
      <c r="A591" t="s">
        <v>1174</v>
      </c>
      <c r="B591" t="s">
        <v>1106</v>
      </c>
      <c r="C591" s="5" t="s">
        <v>40</v>
      </c>
      <c r="D591" s="6">
        <v>37680</v>
      </c>
      <c r="E591">
        <v>876</v>
      </c>
      <c r="F591" s="2">
        <v>37</v>
      </c>
      <c r="G591" s="2" t="str">
        <f>B591&amp;C591</f>
        <v>Etienne ROUSSEAUdiscus-throw</v>
      </c>
      <c r="H591" s="2">
        <f>E591</f>
        <v>876</v>
      </c>
      <c r="I591" s="138" cm="1">
        <f t="array" ref="I591">MAX(IF($G$3:$G$4000=$G591,$H$3:$H$4000))</f>
        <v>876</v>
      </c>
      <c r="J591" s="2" t="str">
        <v>BOT</v>
      </c>
      <c r="K591" t="str">
        <v>Thalosang TSHIRELETSO</v>
      </c>
      <c r="L591" s="96" t="str">
        <v>triple-jump</v>
      </c>
      <c r="M591" s="96">
        <v>33372</v>
      </c>
      <c r="N591" s="96" t="str">
        <f t="shared" si="36"/>
        <v>Thalosang TSHIRELETSOtriple-jump</v>
      </c>
      <c r="O591" s="2">
        <f t="shared" si="37"/>
        <v>1086</v>
      </c>
      <c r="P591" s="81">
        <f t="shared" si="38"/>
        <v>27</v>
      </c>
      <c r="Q591" s="81" t="str">
        <f t="shared" si="39"/>
        <v/>
      </c>
    </row>
    <row r="592" spans="1:17" x14ac:dyDescent="0.2">
      <c r="A592" t="s">
        <v>1174</v>
      </c>
      <c r="B592" t="s">
        <v>1093</v>
      </c>
      <c r="C592" s="5" t="s">
        <v>38</v>
      </c>
      <c r="D592" s="5">
        <v>44701</v>
      </c>
      <c r="E592">
        <v>872</v>
      </c>
      <c r="F592" s="2">
        <v>57</v>
      </c>
      <c r="G592" s="2" t="str">
        <f>B592&amp;C592</f>
        <v>Nathan TAVERNERtriple-jump</v>
      </c>
      <c r="H592" s="2">
        <f>E592</f>
        <v>872</v>
      </c>
      <c r="I592" s="138" cm="1">
        <f t="array" ref="I592">MAX(IF($G$3:$G$4000=$G592,$H$3:$H$4000))</f>
        <v>872</v>
      </c>
      <c r="J592" s="2" t="str">
        <v>BOT</v>
      </c>
      <c r="K592" t="str">
        <v>Victor NTWENG</v>
      </c>
      <c r="L592" s="96" t="str">
        <v>400mh</v>
      </c>
      <c r="M592" s="96">
        <v>1995</v>
      </c>
      <c r="N592" s="96" t="str">
        <f t="shared" si="36"/>
        <v>Victor NTWENG400mh</v>
      </c>
      <c r="O592" s="2">
        <f t="shared" si="37"/>
        <v>1082</v>
      </c>
      <c r="P592" s="81">
        <f t="shared" si="38"/>
        <v>55</v>
      </c>
      <c r="Q592" s="81" t="str">
        <f t="shared" si="39"/>
        <v/>
      </c>
    </row>
    <row r="593" spans="1:17" x14ac:dyDescent="0.2">
      <c r="A593" t="s">
        <v>1174</v>
      </c>
      <c r="B593" t="s">
        <v>1145</v>
      </c>
      <c r="C593" s="5" t="s">
        <v>42</v>
      </c>
      <c r="D593" s="5">
        <v>37816</v>
      </c>
      <c r="E593">
        <v>869</v>
      </c>
      <c r="F593" s="2">
        <v>78</v>
      </c>
      <c r="G593" s="2" t="str">
        <f>B593&amp;C593</f>
        <v>Jett CARLINhammer-throw</v>
      </c>
      <c r="H593" s="2">
        <f>E593</f>
        <v>869</v>
      </c>
      <c r="I593" s="138" cm="1">
        <f t="array" ref="I593">MAX(IF($G$3:$G$4000=$G593,$H$3:$H$4000))</f>
        <v>869</v>
      </c>
      <c r="J593" s="2" t="str">
        <v>BOT</v>
      </c>
      <c r="K593" t="str">
        <v>Keitumetse MAITSEO</v>
      </c>
      <c r="L593" s="96" t="str">
        <v>400mh</v>
      </c>
      <c r="M593" s="96">
        <v>1999</v>
      </c>
      <c r="N593" s="96" t="str">
        <f t="shared" si="36"/>
        <v>Keitumetse MAITSEO400mh</v>
      </c>
      <c r="O593" s="2">
        <f t="shared" si="37"/>
        <v>1080</v>
      </c>
      <c r="P593" s="81">
        <f t="shared" si="38"/>
        <v>56</v>
      </c>
      <c r="Q593" s="81" t="str">
        <f t="shared" si="39"/>
        <v/>
      </c>
    </row>
    <row r="594" spans="1:17" x14ac:dyDescent="0.2">
      <c r="A594" t="s">
        <v>1174</v>
      </c>
      <c r="B594" t="s">
        <v>3324</v>
      </c>
      <c r="C594" s="5" t="s">
        <v>38</v>
      </c>
      <c r="D594" s="5"/>
      <c r="E594">
        <v>868</v>
      </c>
      <c r="F594" s="2">
        <v>55</v>
      </c>
      <c r="G594" s="2" t="str">
        <f>B594&amp;C594</f>
        <v>Uchenna EGBUtriple-jump</v>
      </c>
      <c r="H594" s="2">
        <f>E594</f>
        <v>868</v>
      </c>
      <c r="I594" s="138" cm="1">
        <f t="array" ref="I594">MAX(IF($G$3:$G$4000=$G594,$H$3:$H$4000))</f>
        <v>868</v>
      </c>
      <c r="J594" s="2" t="str">
        <v>BOT</v>
      </c>
      <c r="K594" t="str">
        <v>Thuto MASASA</v>
      </c>
      <c r="L594" s="96" t="str">
        <v>100m</v>
      </c>
      <c r="M594" s="96">
        <v>36759</v>
      </c>
      <c r="N594" s="96" t="str">
        <f t="shared" si="36"/>
        <v>Thuto MASASA100m</v>
      </c>
      <c r="O594" s="2">
        <f t="shared" si="37"/>
        <v>1079</v>
      </c>
      <c r="P594" s="81">
        <f t="shared" si="38"/>
        <v>114</v>
      </c>
      <c r="Q594" s="81" t="str">
        <f t="shared" si="39"/>
        <v/>
      </c>
    </row>
    <row r="595" spans="1:17" x14ac:dyDescent="0.2">
      <c r="A595" t="s">
        <v>1174</v>
      </c>
      <c r="B595" t="s">
        <v>725</v>
      </c>
      <c r="C595" s="5" t="s">
        <v>40</v>
      </c>
      <c r="D595" s="5">
        <v>34302</v>
      </c>
      <c r="E595">
        <v>864</v>
      </c>
      <c r="F595" s="2">
        <v>46</v>
      </c>
      <c r="G595" s="2" t="str">
        <f>B595&amp;C595</f>
        <v>Daniel GOLUBOVICdiscus-throw</v>
      </c>
      <c r="H595" s="2">
        <f>E595</f>
        <v>864</v>
      </c>
      <c r="I595" s="138" cm="1">
        <f t="array" ref="I595">MAX(IF($G$3:$G$4000=$G595,$H$3:$H$4000))</f>
        <v>900</v>
      </c>
      <c r="J595" s="2" t="str">
        <v>BOT</v>
      </c>
      <c r="K595" t="str">
        <v>Kabelo SHABANE</v>
      </c>
      <c r="L595" s="96" t="str">
        <v>400m</v>
      </c>
      <c r="M595" s="96">
        <v>33953</v>
      </c>
      <c r="N595" s="96" t="str">
        <f t="shared" si="36"/>
        <v>Kabelo SHABANE400m</v>
      </c>
      <c r="O595" s="2">
        <f t="shared" si="37"/>
        <v>1055</v>
      </c>
      <c r="P595" s="81">
        <f t="shared" si="38"/>
        <v>125</v>
      </c>
      <c r="Q595" s="81" t="str">
        <f t="shared" si="39"/>
        <v/>
      </c>
    </row>
    <row r="596" spans="1:17" x14ac:dyDescent="0.2">
      <c r="A596" t="s">
        <v>1174</v>
      </c>
      <c r="B596" t="s">
        <v>1092</v>
      </c>
      <c r="C596" t="s">
        <v>38</v>
      </c>
      <c r="D596" s="5">
        <v>44701</v>
      </c>
      <c r="E596">
        <v>864</v>
      </c>
      <c r="F596" s="2">
        <v>58</v>
      </c>
      <c r="G596" s="2" t="str">
        <f>B596&amp;C596</f>
        <v>Devesh SRI DEENATHAYALANtriple-jump</v>
      </c>
      <c r="H596" s="2">
        <f>E596</f>
        <v>864</v>
      </c>
      <c r="I596" s="138" cm="1">
        <f t="array" ref="I596">MAX(IF($G$3:$G$4000=$G596,$H$3:$H$4000))</f>
        <v>864</v>
      </c>
      <c r="J596" s="2" t="str">
        <v>BOT</v>
      </c>
      <c r="K596" t="str">
        <v>Thalosang TSHIRELETSO</v>
      </c>
      <c r="L596" s="96" t="str">
        <v>long-jump</v>
      </c>
      <c r="M596" s="96">
        <v>33372</v>
      </c>
      <c r="N596" s="96" t="str">
        <f t="shared" si="36"/>
        <v>Thalosang TSHIRELETSOlong-jump</v>
      </c>
      <c r="O596" s="2">
        <f t="shared" si="37"/>
        <v>1055</v>
      </c>
      <c r="P596" s="81">
        <f t="shared" si="38"/>
        <v>90</v>
      </c>
      <c r="Q596" s="81" t="str">
        <f t="shared" si="39"/>
        <v/>
      </c>
    </row>
    <row r="597" spans="1:17" x14ac:dyDescent="0.2">
      <c r="A597" t="s">
        <v>1174</v>
      </c>
      <c r="B597" t="s">
        <v>799</v>
      </c>
      <c r="C597" s="5" t="s">
        <v>39</v>
      </c>
      <c r="D597" s="5">
        <v>32225</v>
      </c>
      <c r="E597">
        <v>863</v>
      </c>
      <c r="F597" s="2">
        <v>50</v>
      </c>
      <c r="G597" s="2" t="str">
        <f>B597&amp;C597</f>
        <v>Todd HODGETTSshot-put</v>
      </c>
      <c r="H597" s="2">
        <f>E597</f>
        <v>863</v>
      </c>
      <c r="I597" s="138" cm="1">
        <f t="array" ref="I597">MAX(IF($G$3:$G$4000=$G597,$H$3:$H$4000))</f>
        <v>863</v>
      </c>
      <c r="J597" s="2" t="str">
        <v>BOT</v>
      </c>
      <c r="K597" t="str">
        <v>Keitumetse MAITSEO</v>
      </c>
      <c r="L597" s="96" t="str">
        <v>400m</v>
      </c>
      <c r="M597" s="96">
        <v>1999</v>
      </c>
      <c r="N597" s="96" t="str">
        <f t="shared" si="36"/>
        <v>Keitumetse MAITSEO400m</v>
      </c>
      <c r="O597" s="2">
        <f t="shared" si="37"/>
        <v>1055</v>
      </c>
      <c r="P597" s="81">
        <f t="shared" si="38"/>
        <v>125</v>
      </c>
      <c r="Q597" s="81" t="str">
        <f t="shared" si="39"/>
        <v/>
      </c>
    </row>
    <row r="598" spans="1:17" x14ac:dyDescent="0.2">
      <c r="A598" t="s">
        <v>1174</v>
      </c>
      <c r="B598" t="s">
        <v>805</v>
      </c>
      <c r="C598" s="6" t="s">
        <v>42</v>
      </c>
      <c r="D598" s="5">
        <v>33736</v>
      </c>
      <c r="E598">
        <v>861</v>
      </c>
      <c r="F598" s="2">
        <v>24</v>
      </c>
      <c r="G598" s="2" t="str">
        <f>B598&amp;C598</f>
        <v>Huw PEACOCKhammer-throw</v>
      </c>
      <c r="H598" s="2">
        <f>E598</f>
        <v>861</v>
      </c>
      <c r="I598" s="138" cm="1">
        <f t="array" ref="I598">MAX(IF($G$3:$G$4000=$G598,$H$3:$H$4000))</f>
        <v>898</v>
      </c>
      <c r="J598" s="2" t="str">
        <v>BOT</v>
      </c>
      <c r="K598" t="str">
        <v>Thuto MASASA</v>
      </c>
      <c r="L598" s="96" t="str">
        <v>200m</v>
      </c>
      <c r="M598" s="96">
        <v>36759</v>
      </c>
      <c r="N598" s="96" t="str">
        <f t="shared" si="36"/>
        <v>Thuto MASASA200m</v>
      </c>
      <c r="O598" s="2">
        <f t="shared" si="37"/>
        <v>1053</v>
      </c>
      <c r="P598" s="81">
        <f t="shared" si="38"/>
        <v>120</v>
      </c>
      <c r="Q598" s="81" t="str">
        <f t="shared" si="39"/>
        <v/>
      </c>
    </row>
    <row r="599" spans="1:17" x14ac:dyDescent="0.2">
      <c r="A599" t="s">
        <v>1174</v>
      </c>
      <c r="B599" t="s">
        <v>1106</v>
      </c>
      <c r="C599" s="5" t="s">
        <v>39</v>
      </c>
      <c r="D599" s="5">
        <v>37680</v>
      </c>
      <c r="E599">
        <v>860</v>
      </c>
      <c r="F599" s="2">
        <v>53</v>
      </c>
      <c r="G599" s="2" t="str">
        <f>B599&amp;C599</f>
        <v>Etienne ROUSSEAUshot-put</v>
      </c>
      <c r="H599" s="2">
        <f>E599</f>
        <v>860</v>
      </c>
      <c r="I599" s="138" cm="1">
        <f t="array" ref="I599">MAX(IF($G$3:$G$4000=$G599,$H$3:$H$4000))</f>
        <v>860</v>
      </c>
      <c r="J599" s="2" t="str">
        <v>BOT</v>
      </c>
      <c r="K599" t="str">
        <v>Tshwanelo AABOBE</v>
      </c>
      <c r="L599" s="96" t="str">
        <v>triple-jump</v>
      </c>
      <c r="M599" s="96">
        <v>33269</v>
      </c>
      <c r="N599" s="96" t="str">
        <f t="shared" si="36"/>
        <v>Tshwanelo AABOBEtriple-jump</v>
      </c>
      <c r="O599" s="2">
        <f t="shared" si="37"/>
        <v>1051</v>
      </c>
      <c r="P599" s="81">
        <f t="shared" si="38"/>
        <v>50</v>
      </c>
      <c r="Q599" s="81" t="str">
        <f t="shared" si="39"/>
        <v/>
      </c>
    </row>
    <row r="600" spans="1:17" x14ac:dyDescent="0.2">
      <c r="A600" t="s">
        <v>1174</v>
      </c>
      <c r="B600" t="s">
        <v>5154</v>
      </c>
      <c r="C600" s="5" t="s">
        <v>36</v>
      </c>
      <c r="D600" s="5">
        <v>37361</v>
      </c>
      <c r="E600">
        <v>859</v>
      </c>
      <c r="F600" s="2">
        <v>51</v>
      </c>
      <c r="G600" s="2" t="str">
        <f>B600&amp;C600</f>
        <v>Riley HIGGINSpole-vault</v>
      </c>
      <c r="H600" s="2">
        <f>E600</f>
        <v>859</v>
      </c>
      <c r="I600" s="138" cm="1">
        <f t="array" ref="I600">MAX(IF($G$3:$G$4000=$G600,$H$3:$H$4000))</f>
        <v>859</v>
      </c>
      <c r="J600" s="2" t="str">
        <v>BOT</v>
      </c>
      <c r="K600" t="str">
        <v>Leungo SCOTCH</v>
      </c>
      <c r="L600" s="96" t="str">
        <v>100m</v>
      </c>
      <c r="M600" s="96">
        <v>35123</v>
      </c>
      <c r="N600" s="96" t="str">
        <f t="shared" si="36"/>
        <v>Leungo SCOTCH100m</v>
      </c>
      <c r="O600" s="2">
        <f t="shared" si="37"/>
        <v>1043</v>
      </c>
      <c r="P600" s="81">
        <f t="shared" si="38"/>
        <v>135</v>
      </c>
      <c r="Q600" s="81" t="str">
        <f t="shared" si="39"/>
        <v/>
      </c>
    </row>
    <row r="601" spans="1:17" x14ac:dyDescent="0.2">
      <c r="A601" t="s">
        <v>1174</v>
      </c>
      <c r="B601" t="s">
        <v>1104</v>
      </c>
      <c r="C601" s="5" t="s">
        <v>36</v>
      </c>
      <c r="D601" s="5">
        <v>37441</v>
      </c>
      <c r="E601">
        <v>859</v>
      </c>
      <c r="F601" s="2">
        <v>51</v>
      </c>
      <c r="G601" s="2" t="str">
        <f>B601&amp;C601</f>
        <v>Ethan PRINCENA-WHITEpole-vault</v>
      </c>
      <c r="H601" s="2">
        <f>E601</f>
        <v>859</v>
      </c>
      <c r="I601" s="138" cm="1">
        <f t="array" ref="I601">MAX(IF($G$3:$G$4000=$G601,$H$3:$H$4000))</f>
        <v>913</v>
      </c>
      <c r="J601" s="2" t="str">
        <v>BOT</v>
      </c>
      <c r="K601" t="str">
        <v>Zibane NGOZI</v>
      </c>
      <c r="L601" s="96" t="str">
        <v>100m</v>
      </c>
      <c r="M601" s="96">
        <v>33908</v>
      </c>
      <c r="N601" s="96" t="str">
        <f t="shared" si="36"/>
        <v>Zibane NGOZI100m</v>
      </c>
      <c r="O601" s="2">
        <f t="shared" si="37"/>
        <v>1043</v>
      </c>
      <c r="P601" s="81">
        <f t="shared" si="38"/>
        <v>135</v>
      </c>
      <c r="Q601" s="81" t="str">
        <f t="shared" si="39"/>
        <v/>
      </c>
    </row>
    <row r="602" spans="1:17" x14ac:dyDescent="0.2">
      <c r="A602" t="s">
        <v>1174</v>
      </c>
      <c r="B602" t="s">
        <v>1103</v>
      </c>
      <c r="C602" s="5" t="s">
        <v>36</v>
      </c>
      <c r="D602" s="6">
        <v>44701</v>
      </c>
      <c r="E602">
        <v>859</v>
      </c>
      <c r="F602" s="2">
        <v>51</v>
      </c>
      <c r="G602" s="2" t="str">
        <f>B602&amp;C602</f>
        <v>Jack WHITESIDEpole-vault</v>
      </c>
      <c r="H602" s="2">
        <f>E602</f>
        <v>859</v>
      </c>
      <c r="I602" s="138" cm="1">
        <f t="array" ref="I602">MAX(IF($G$3:$G$4000=$G602,$H$3:$H$4000))</f>
        <v>859</v>
      </c>
      <c r="J602" s="2" t="str">
        <v>BOT</v>
      </c>
      <c r="K602" t="str">
        <v>Joseph GAETWESEPE</v>
      </c>
      <c r="L602" s="96" t="str">
        <v>400mh</v>
      </c>
      <c r="M602" s="96">
        <v>1995</v>
      </c>
      <c r="N602" s="96" t="str">
        <f t="shared" si="36"/>
        <v>Joseph GAETWESEPE400mh</v>
      </c>
      <c r="O602" s="2">
        <f t="shared" si="37"/>
        <v>1036</v>
      </c>
      <c r="P602" s="81">
        <f t="shared" si="38"/>
        <v>100</v>
      </c>
      <c r="Q602" s="81" t="str">
        <f t="shared" si="39"/>
        <v/>
      </c>
    </row>
    <row r="603" spans="1:17" x14ac:dyDescent="0.2">
      <c r="A603" t="s">
        <v>1174</v>
      </c>
      <c r="B603" t="s">
        <v>1107</v>
      </c>
      <c r="C603" s="5" t="s">
        <v>40</v>
      </c>
      <c r="D603" s="6">
        <v>38095</v>
      </c>
      <c r="E603">
        <v>858</v>
      </c>
      <c r="F603" s="2">
        <v>50</v>
      </c>
      <c r="G603" s="2" t="str">
        <f>B603&amp;C603</f>
        <v>Darcy MILLERdiscus-throw</v>
      </c>
      <c r="H603" s="2">
        <f>E603</f>
        <v>858</v>
      </c>
      <c r="I603" s="138" cm="1">
        <f t="array" ref="I603">MAX(IF($G$3:$G$4000=$G603,$H$3:$H$4000))</f>
        <v>858</v>
      </c>
      <c r="J603" s="2" t="str">
        <v>BOT</v>
      </c>
      <c r="K603" t="str">
        <v>Kemorena TISANG</v>
      </c>
      <c r="L603" s="96" t="str">
        <v>110mh</v>
      </c>
      <c r="M603" s="96">
        <v>34814</v>
      </c>
      <c r="N603" s="96" t="str">
        <f t="shared" si="36"/>
        <v>Kemorena TISANG110mh</v>
      </c>
      <c r="O603" s="2">
        <f t="shared" si="37"/>
        <v>1034</v>
      </c>
      <c r="P603" s="81">
        <f t="shared" si="38"/>
        <v>76</v>
      </c>
      <c r="Q603" s="81" t="str">
        <f t="shared" si="39"/>
        <v/>
      </c>
    </row>
    <row r="604" spans="1:17" x14ac:dyDescent="0.2">
      <c r="A604" t="s">
        <v>1174</v>
      </c>
      <c r="B604" t="s">
        <v>5160</v>
      </c>
      <c r="C604" s="5" t="s">
        <v>41</v>
      </c>
      <c r="D604" s="5">
        <v>44671</v>
      </c>
      <c r="E604">
        <v>858</v>
      </c>
      <c r="F604" s="2">
        <v>74</v>
      </c>
      <c r="G604" s="2" t="str">
        <f>B604&amp;C604</f>
        <v>Luke STACHOWICZjavelin-throw</v>
      </c>
      <c r="H604" s="2">
        <f>E604</f>
        <v>858</v>
      </c>
      <c r="I604" s="138" cm="1">
        <f t="array" ref="I604">MAX(IF($G$3:$G$4000=$G604,$H$3:$H$4000))</f>
        <v>858</v>
      </c>
      <c r="J604" s="2" t="str">
        <v>BOT</v>
      </c>
      <c r="K604" t="str">
        <v>Laone DITSHETELO</v>
      </c>
      <c r="L604" s="96" t="str">
        <v>400m</v>
      </c>
      <c r="M604" s="96">
        <v>44581</v>
      </c>
      <c r="N604" s="96" t="str">
        <f t="shared" si="36"/>
        <v>Laone DITSHETELO400m</v>
      </c>
      <c r="O604" s="2">
        <f t="shared" si="37"/>
        <v>1034</v>
      </c>
      <c r="P604" s="81">
        <f t="shared" si="38"/>
        <v>143</v>
      </c>
      <c r="Q604" s="81" t="str">
        <f t="shared" si="39"/>
        <v/>
      </c>
    </row>
    <row r="605" spans="1:17" x14ac:dyDescent="0.2">
      <c r="A605" t="s">
        <v>1174</v>
      </c>
      <c r="B605" t="s">
        <v>814</v>
      </c>
      <c r="C605" s="5" t="s">
        <v>39</v>
      </c>
      <c r="D605" s="5">
        <v>35543</v>
      </c>
      <c r="E605">
        <v>854</v>
      </c>
      <c r="F605" s="2">
        <v>56</v>
      </c>
      <c r="G605" s="2" t="str">
        <f>B605&amp;C605</f>
        <v>Christian PAYNTERshot-put</v>
      </c>
      <c r="H605" s="2">
        <f>E605</f>
        <v>854</v>
      </c>
      <c r="I605" s="138" cm="1">
        <f t="array" ref="I605">MAX(IF($G$3:$G$4000=$G605,$H$3:$H$4000))</f>
        <v>854</v>
      </c>
      <c r="J605" s="2" t="str">
        <v>BOT</v>
      </c>
      <c r="K605" t="str">
        <v>Tumo VAN WYK</v>
      </c>
      <c r="L605" s="96" t="str">
        <v>100m</v>
      </c>
      <c r="M605" s="96">
        <v>0</v>
      </c>
      <c r="N605" s="96" t="str">
        <f t="shared" si="36"/>
        <v>Tumo VAN WYK100m</v>
      </c>
      <c r="O605" s="2">
        <f t="shared" si="37"/>
        <v>1024</v>
      </c>
      <c r="P605" s="81">
        <f t="shared" si="38"/>
        <v>148</v>
      </c>
      <c r="Q605" s="81" t="str">
        <f t="shared" si="39"/>
        <v/>
      </c>
    </row>
    <row r="606" spans="1:17" x14ac:dyDescent="0.2">
      <c r="A606" t="s">
        <v>1174</v>
      </c>
      <c r="B606" t="s">
        <v>1148</v>
      </c>
      <c r="C606" s="5" t="s">
        <v>81</v>
      </c>
      <c r="D606" s="5">
        <v>32095</v>
      </c>
      <c r="E606">
        <v>849</v>
      </c>
      <c r="F606" s="2">
        <v>56</v>
      </c>
      <c r="G606" s="2" t="str">
        <f>B606&amp;C606</f>
        <v>Jason KOZICA20km-race-walking</v>
      </c>
      <c r="H606" s="2">
        <f>E606</f>
        <v>849</v>
      </c>
      <c r="I606" s="138" cm="1">
        <f t="array" ref="I606">MAX(IF($G$3:$G$4000=$G606,$H$3:$H$4000))</f>
        <v>849</v>
      </c>
      <c r="J606" s="2" t="str">
        <v>BOT</v>
      </c>
      <c r="K606" t="str">
        <v>Phodiso RAMPA</v>
      </c>
      <c r="L606" s="96" t="str">
        <v>100m</v>
      </c>
      <c r="M606" s="96">
        <v>36883</v>
      </c>
      <c r="N606" s="96" t="str">
        <f t="shared" si="36"/>
        <v>Phodiso RAMPA100m</v>
      </c>
      <c r="O606" s="2">
        <f t="shared" si="37"/>
        <v>1024</v>
      </c>
      <c r="P606" s="81">
        <f t="shared" si="38"/>
        <v>148</v>
      </c>
      <c r="Q606" s="81" t="str">
        <f t="shared" si="39"/>
        <v/>
      </c>
    </row>
    <row r="607" spans="1:17" x14ac:dyDescent="0.2">
      <c r="A607" t="s">
        <v>1174</v>
      </c>
      <c r="B607" t="s">
        <v>1118</v>
      </c>
      <c r="C607" s="5" t="s">
        <v>41</v>
      </c>
      <c r="D607" s="6">
        <v>1999</v>
      </c>
      <c r="E607">
        <v>848</v>
      </c>
      <c r="F607" s="2">
        <v>81</v>
      </c>
      <c r="G607" s="2" t="str">
        <f>B607&amp;C607</f>
        <v>Janno VAN DER LINDEjavelin-throw</v>
      </c>
      <c r="H607" s="2">
        <f>E607</f>
        <v>848</v>
      </c>
      <c r="I607" s="138" cm="1">
        <f t="array" ref="I607">MAX(IF($G$3:$G$4000=$G607,$H$3:$H$4000))</f>
        <v>848</v>
      </c>
      <c r="J607" s="2" t="str">
        <v>BOT</v>
      </c>
      <c r="K607" t="str">
        <v>Mooketsi Phenyo MONTSHIWA</v>
      </c>
      <c r="L607" s="96" t="str">
        <v>400mh</v>
      </c>
      <c r="M607" s="96">
        <v>36284</v>
      </c>
      <c r="N607" s="96" t="str">
        <f t="shared" si="36"/>
        <v>Mooketsi Phenyo MONTSHIWA400mh</v>
      </c>
      <c r="O607" s="2">
        <f t="shared" si="37"/>
        <v>1024</v>
      </c>
      <c r="P607" s="81">
        <f t="shared" si="38"/>
        <v>110</v>
      </c>
      <c r="Q607" s="81" t="str">
        <f t="shared" si="39"/>
        <v/>
      </c>
    </row>
    <row r="608" spans="1:17" x14ac:dyDescent="0.2">
      <c r="A608" t="s">
        <v>1174</v>
      </c>
      <c r="B608" t="s">
        <v>908</v>
      </c>
      <c r="C608" s="5" t="s">
        <v>41</v>
      </c>
      <c r="D608" s="5">
        <v>36850</v>
      </c>
      <c r="E608">
        <v>847</v>
      </c>
      <c r="F608" s="2">
        <v>82</v>
      </c>
      <c r="G608" s="2" t="str">
        <f>B608&amp;C608</f>
        <v>Jonathan BELLjavelin-throw</v>
      </c>
      <c r="H608" s="2">
        <f>E608</f>
        <v>847</v>
      </c>
      <c r="I608" s="138" cm="1">
        <f t="array" ref="I608">MAX(IF($G$3:$G$4000=$G608,$H$3:$H$4000))</f>
        <v>847</v>
      </c>
      <c r="J608" s="2" t="str">
        <v>BOT</v>
      </c>
      <c r="K608" t="str">
        <v>Tshotlego FRECKY</v>
      </c>
      <c r="L608" s="96" t="str">
        <v>400mh</v>
      </c>
      <c r="M608" s="96">
        <v>1996</v>
      </c>
      <c r="N608" s="96" t="str">
        <f t="shared" si="36"/>
        <v>Tshotlego FRECKY400mh</v>
      </c>
      <c r="O608" s="2">
        <f t="shared" si="37"/>
        <v>1024</v>
      </c>
      <c r="P608" s="81">
        <f t="shared" si="38"/>
        <v>110</v>
      </c>
      <c r="Q608" s="81" t="str">
        <f t="shared" si="39"/>
        <v/>
      </c>
    </row>
    <row r="609" spans="1:17" x14ac:dyDescent="0.2">
      <c r="A609" t="s">
        <v>1174</v>
      </c>
      <c r="B609" t="s">
        <v>1119</v>
      </c>
      <c r="C609" s="5" t="s">
        <v>41</v>
      </c>
      <c r="D609" s="5">
        <v>36236</v>
      </c>
      <c r="E609">
        <v>843</v>
      </c>
      <c r="F609" s="2">
        <v>85</v>
      </c>
      <c r="G609" s="2" t="str">
        <f>B609&amp;C609</f>
        <v>Jesse SCHELFHOUTjavelin-throw</v>
      </c>
      <c r="H609" s="2">
        <f>E609</f>
        <v>843</v>
      </c>
      <c r="I609" s="138" cm="1">
        <f t="array" ref="I609">MAX(IF($G$3:$G$4000=$G609,$H$3:$H$4000))</f>
        <v>843</v>
      </c>
      <c r="J609" s="2" t="str">
        <v>BOT</v>
      </c>
      <c r="K609" t="str">
        <v>Leungo SCOTCH</v>
      </c>
      <c r="L609" s="96" t="str">
        <v>800m</v>
      </c>
      <c r="M609" s="96">
        <v>35123</v>
      </c>
      <c r="N609" s="96" t="str">
        <f t="shared" si="36"/>
        <v>Leungo SCOTCH800m</v>
      </c>
      <c r="O609" s="2">
        <f t="shared" si="37"/>
        <v>1023</v>
      </c>
      <c r="P609" s="81">
        <f t="shared" si="38"/>
        <v>141</v>
      </c>
      <c r="Q609" s="81" t="str">
        <f t="shared" si="39"/>
        <v/>
      </c>
    </row>
    <row r="610" spans="1:17" x14ac:dyDescent="0.2">
      <c r="A610" t="s">
        <v>1174</v>
      </c>
      <c r="B610" t="s">
        <v>725</v>
      </c>
      <c r="C610" s="5" t="s">
        <v>39</v>
      </c>
      <c r="D610" s="5">
        <v>34302</v>
      </c>
      <c r="E610">
        <v>842</v>
      </c>
      <c r="F610" s="2">
        <v>63</v>
      </c>
      <c r="G610" s="2" t="str">
        <f>B610&amp;C610</f>
        <v>Daniel GOLUBOVICshot-put</v>
      </c>
      <c r="H610" s="2">
        <f>E610</f>
        <v>842</v>
      </c>
      <c r="I610" s="138" cm="1">
        <f t="array" ref="I610">MAX(IF($G$3:$G$4000=$G610,$H$3:$H$4000))</f>
        <v>842</v>
      </c>
      <c r="J610" s="2" t="str">
        <v>BOT</v>
      </c>
      <c r="K610" t="str">
        <v>Ditiro Kago SEBELE</v>
      </c>
      <c r="L610" s="96" t="str">
        <v>100m</v>
      </c>
      <c r="M610" s="96">
        <v>34269</v>
      </c>
      <c r="N610" s="96" t="str">
        <f t="shared" si="36"/>
        <v>Ditiro Kago SEBELE100m</v>
      </c>
      <c r="O610" s="2">
        <f t="shared" si="37"/>
        <v>1021</v>
      </c>
      <c r="P610" s="81">
        <f t="shared" si="38"/>
        <v>155</v>
      </c>
      <c r="Q610" s="81" t="str">
        <f t="shared" si="39"/>
        <v/>
      </c>
    </row>
    <row r="611" spans="1:17" x14ac:dyDescent="0.2">
      <c r="A611" t="s">
        <v>1174</v>
      </c>
      <c r="B611" t="s">
        <v>1109</v>
      </c>
      <c r="C611" t="s">
        <v>39</v>
      </c>
      <c r="D611" s="5">
        <v>36910</v>
      </c>
      <c r="E611">
        <v>841</v>
      </c>
      <c r="F611" s="2">
        <v>66</v>
      </c>
      <c r="G611" s="2" t="str">
        <f>B611&amp;C611</f>
        <v>Fox OBSTshot-put</v>
      </c>
      <c r="H611" s="2">
        <f>E611</f>
        <v>841</v>
      </c>
      <c r="I611" s="138" cm="1">
        <f t="array" ref="I611">MAX(IF($G$3:$G$4000=$G611,$H$3:$H$4000))</f>
        <v>841</v>
      </c>
      <c r="J611" s="2" t="str">
        <v>BOT</v>
      </c>
      <c r="K611" t="str">
        <v>Tshepiso MASALELA</v>
      </c>
      <c r="L611" s="96" t="str">
        <v>1500m</v>
      </c>
      <c r="M611" s="96">
        <v>36305</v>
      </c>
      <c r="N611" s="96" t="str">
        <f t="shared" si="36"/>
        <v>Tshepiso MASALELA1500m</v>
      </c>
      <c r="O611" s="2">
        <f t="shared" si="37"/>
        <v>1013</v>
      </c>
      <c r="P611" s="81">
        <f t="shared" si="38"/>
        <v>135</v>
      </c>
      <c r="Q611" s="81" t="str">
        <f t="shared" si="39"/>
        <v/>
      </c>
    </row>
    <row r="612" spans="1:17" x14ac:dyDescent="0.2">
      <c r="A612" t="s">
        <v>1174</v>
      </c>
      <c r="B612" t="s">
        <v>1120</v>
      </c>
      <c r="C612" s="5" t="s">
        <v>41</v>
      </c>
      <c r="D612" s="5">
        <v>38351</v>
      </c>
      <c r="E612">
        <v>841</v>
      </c>
      <c r="F612" s="2">
        <v>86</v>
      </c>
      <c r="G612" s="2" t="str">
        <f>B612&amp;C612</f>
        <v>Jack GREAVESjavelin-throw</v>
      </c>
      <c r="H612" s="2">
        <f>E612</f>
        <v>841</v>
      </c>
      <c r="I612" s="138" cm="1">
        <f t="array" ref="I612">MAX(IF($G$3:$G$4000=$G612,$H$3:$H$4000))</f>
        <v>841</v>
      </c>
      <c r="J612" s="2" t="str">
        <v>BOT</v>
      </c>
      <c r="K612" t="str">
        <v>Norman CHIBANE</v>
      </c>
      <c r="L612" s="96" t="str">
        <v>triple-jump</v>
      </c>
      <c r="M612" s="96">
        <v>1999</v>
      </c>
      <c r="N612" s="96" t="str">
        <f t="shared" si="36"/>
        <v>Norman CHIBANEtriple-jump</v>
      </c>
      <c r="O612" s="2">
        <f t="shared" si="37"/>
        <v>1012</v>
      </c>
      <c r="P612" s="81">
        <f t="shared" si="38"/>
        <v>96</v>
      </c>
      <c r="Q612" s="81" t="str">
        <f t="shared" si="39"/>
        <v/>
      </c>
    </row>
    <row r="613" spans="1:17" x14ac:dyDescent="0.2">
      <c r="A613" t="s">
        <v>1174</v>
      </c>
      <c r="B613" t="s">
        <v>1110</v>
      </c>
      <c r="C613" s="5" t="s">
        <v>39</v>
      </c>
      <c r="D613" s="5">
        <v>44701</v>
      </c>
      <c r="E613">
        <v>839</v>
      </c>
      <c r="F613" s="2">
        <v>68</v>
      </c>
      <c r="G613" s="2" t="str">
        <f>B613&amp;C613</f>
        <v>Robert MARCHESI-SCOTTshot-put</v>
      </c>
      <c r="H613" s="2">
        <f>E613</f>
        <v>839</v>
      </c>
      <c r="I613" s="138" cm="1">
        <f t="array" ref="I613">MAX(IF($G$3:$G$4000=$G613,$H$3:$H$4000))</f>
        <v>839</v>
      </c>
      <c r="J613" s="2" t="str">
        <v>BOT</v>
      </c>
      <c r="K613" t="str">
        <v>Keene Charles MOTUKISI</v>
      </c>
      <c r="L613" s="96" t="str">
        <v>100m</v>
      </c>
      <c r="M613" s="96">
        <v>33239</v>
      </c>
      <c r="N613" s="96" t="str">
        <f t="shared" si="36"/>
        <v>Keene Charles MOTUKISI100m</v>
      </c>
      <c r="O613" s="2">
        <f t="shared" si="37"/>
        <v>1011</v>
      </c>
      <c r="P613" s="81">
        <f t="shared" si="38"/>
        <v>168</v>
      </c>
      <c r="Q613" s="81" t="str">
        <f t="shared" si="39"/>
        <v/>
      </c>
    </row>
    <row r="614" spans="1:17" x14ac:dyDescent="0.2">
      <c r="A614" t="s">
        <v>1174</v>
      </c>
      <c r="B614" t="s">
        <v>1111</v>
      </c>
      <c r="C614" s="5" t="s">
        <v>39</v>
      </c>
      <c r="D614" s="5">
        <v>37932</v>
      </c>
      <c r="E614">
        <v>838</v>
      </c>
      <c r="F614" s="2">
        <v>69</v>
      </c>
      <c r="G614" s="2" t="str">
        <f>B614&amp;C614</f>
        <v>Jason PARMAXIDISshot-put</v>
      </c>
      <c r="H614" s="2">
        <f>E614</f>
        <v>838</v>
      </c>
      <c r="I614" s="138" cm="1">
        <f t="array" ref="I614">MAX(IF($G$3:$G$4000=$G614,$H$3:$H$4000))</f>
        <v>838</v>
      </c>
      <c r="J614" s="2" t="str">
        <v>BOT</v>
      </c>
      <c r="K614" t="str">
        <v>Thalosang TSHIRELETSO</v>
      </c>
      <c r="L614" s="96" t="str">
        <v>100m</v>
      </c>
      <c r="M614" s="96">
        <v>33372</v>
      </c>
      <c r="N614" s="96" t="str">
        <f t="shared" si="36"/>
        <v>Thalosang TSHIRELETSO100m</v>
      </c>
      <c r="O614" s="2">
        <f t="shared" si="37"/>
        <v>1011</v>
      </c>
      <c r="P614" s="81">
        <f t="shared" si="38"/>
        <v>168</v>
      </c>
      <c r="Q614" s="81" t="str">
        <f t="shared" si="39"/>
        <v/>
      </c>
    </row>
    <row r="615" spans="1:17" x14ac:dyDescent="0.2">
      <c r="A615" t="s">
        <v>1174</v>
      </c>
      <c r="B615" t="s">
        <v>833</v>
      </c>
      <c r="C615" s="5" t="s">
        <v>82</v>
      </c>
      <c r="D615" s="5"/>
      <c r="E615">
        <v>836</v>
      </c>
      <c r="F615" s="2">
        <v>89</v>
      </c>
      <c r="G615" s="2" t="str">
        <f>B615&amp;C615</f>
        <v>Wayne SPIESmarathon</v>
      </c>
      <c r="H615" s="2">
        <f>E615</f>
        <v>836</v>
      </c>
      <c r="I615" s="138" cm="1">
        <f t="array" ref="I615">MAX(IF($G$3:$G$4000=$G615,$H$3:$H$4000))</f>
        <v>836</v>
      </c>
      <c r="J615" s="2" t="str">
        <v>BOT</v>
      </c>
      <c r="K615" t="str">
        <v>Thapelo MONAIWA</v>
      </c>
      <c r="L615" s="96" t="str">
        <v>100m</v>
      </c>
      <c r="M615" s="96">
        <v>35844</v>
      </c>
      <c r="N615" s="96" t="str">
        <f t="shared" si="36"/>
        <v>Thapelo MONAIWA100m</v>
      </c>
      <c r="O615" s="2">
        <f t="shared" si="37"/>
        <v>1007</v>
      </c>
      <c r="P615" s="81">
        <f t="shared" si="38"/>
        <v>182</v>
      </c>
      <c r="Q615" s="81" t="str">
        <f t="shared" si="39"/>
        <v/>
      </c>
    </row>
    <row r="616" spans="1:17" x14ac:dyDescent="0.2">
      <c r="A616" t="s">
        <v>1174</v>
      </c>
      <c r="B616" t="s">
        <v>1121</v>
      </c>
      <c r="C616" s="5" t="s">
        <v>41</v>
      </c>
      <c r="D616" s="5">
        <v>34532</v>
      </c>
      <c r="E616">
        <v>833</v>
      </c>
      <c r="F616" s="2">
        <v>93</v>
      </c>
      <c r="G616" s="2" t="str">
        <f>B616&amp;C616</f>
        <v>Luke CANNjavelin-throw</v>
      </c>
      <c r="H616" s="2">
        <f>E616</f>
        <v>833</v>
      </c>
      <c r="I616" s="138" cm="1">
        <f t="array" ref="I616">MAX(IF($G$3:$G$4000=$G616,$H$3:$H$4000))</f>
        <v>833</v>
      </c>
      <c r="J616" s="2" t="str">
        <v>BOT</v>
      </c>
      <c r="K616" t="str">
        <v>Momopoloki POWANE</v>
      </c>
      <c r="L616" s="96" t="str">
        <v>100m</v>
      </c>
      <c r="M616" s="96">
        <v>35507</v>
      </c>
      <c r="N616" s="96" t="str">
        <f t="shared" si="36"/>
        <v>Momopoloki POWANE100m</v>
      </c>
      <c r="O616" s="2">
        <f t="shared" si="37"/>
        <v>1005</v>
      </c>
      <c r="P616" s="81">
        <f t="shared" si="38"/>
        <v>183</v>
      </c>
      <c r="Q616" s="81" t="str">
        <f t="shared" si="39"/>
        <v/>
      </c>
    </row>
    <row r="617" spans="1:17" x14ac:dyDescent="0.2">
      <c r="A617" t="s">
        <v>1174</v>
      </c>
      <c r="B617" t="s">
        <v>1122</v>
      </c>
      <c r="C617" s="5" t="s">
        <v>41</v>
      </c>
      <c r="D617" s="5">
        <v>44671</v>
      </c>
      <c r="E617">
        <v>831</v>
      </c>
      <c r="F617" s="2">
        <v>94</v>
      </c>
      <c r="G617" s="2" t="str">
        <f>B617&amp;C617</f>
        <v>Haddi EL SHORBAGYjavelin-throw</v>
      </c>
      <c r="H617" s="2">
        <f>E617</f>
        <v>831</v>
      </c>
      <c r="I617" s="138" cm="1">
        <f t="array" ref="I617">MAX(IF($G$3:$G$4000=$G617,$H$3:$H$4000))</f>
        <v>831</v>
      </c>
      <c r="J617" s="2" t="str">
        <v>BOT</v>
      </c>
      <c r="K617" t="str">
        <v>Busang Collen KEBINATSHIPI</v>
      </c>
      <c r="L617" s="96" t="str">
        <v>100m</v>
      </c>
      <c r="M617" s="96">
        <v>38030</v>
      </c>
      <c r="N617" s="96" t="str">
        <f t="shared" si="36"/>
        <v>Busang Collen KEBINATSHIPI100m</v>
      </c>
      <c r="O617" s="2">
        <f t="shared" si="37"/>
        <v>1002</v>
      </c>
      <c r="P617" s="81">
        <f t="shared" si="38"/>
        <v>187</v>
      </c>
      <c r="Q617" s="81" t="str">
        <f t="shared" si="39"/>
        <v/>
      </c>
    </row>
    <row r="618" spans="1:17" x14ac:dyDescent="0.2">
      <c r="A618" t="s">
        <v>1174</v>
      </c>
      <c r="B618" t="s">
        <v>1123</v>
      </c>
      <c r="C618" s="5" t="s">
        <v>41</v>
      </c>
      <c r="D618" s="5">
        <v>34176</v>
      </c>
      <c r="E618">
        <v>822</v>
      </c>
      <c r="F618" s="2">
        <v>97</v>
      </c>
      <c r="G618" s="2" t="str">
        <f>B618&amp;C618</f>
        <v>Morgan WARDjavelin-throw</v>
      </c>
      <c r="H618" s="2">
        <f>E618</f>
        <v>822</v>
      </c>
      <c r="I618" s="138" cm="1">
        <f t="array" ref="I618">MAX(IF($G$3:$G$4000=$G618,$H$3:$H$4000))</f>
        <v>822</v>
      </c>
      <c r="J618" s="2" t="str">
        <v>BOT</v>
      </c>
      <c r="K618" t="str">
        <v>Pushudi TSHIRELETSO</v>
      </c>
      <c r="L618" s="96" t="str">
        <v>long-jump</v>
      </c>
      <c r="M618" s="96">
        <v>1999</v>
      </c>
      <c r="N618" s="96" t="str">
        <f t="shared" si="36"/>
        <v>Pushudi TSHIRELETSOlong-jump</v>
      </c>
      <c r="O618" s="2">
        <f t="shared" si="37"/>
        <v>963</v>
      </c>
      <c r="P618" s="81">
        <f t="shared" si="38"/>
        <v>135</v>
      </c>
      <c r="Q618" s="81" t="str">
        <f t="shared" si="39"/>
        <v/>
      </c>
    </row>
    <row r="619" spans="1:17" x14ac:dyDescent="0.2">
      <c r="A619" t="s">
        <v>1246</v>
      </c>
      <c r="B619" t="s">
        <v>3715</v>
      </c>
      <c r="C619" s="5" t="s">
        <v>26</v>
      </c>
      <c r="D619" s="5">
        <v>34954</v>
      </c>
      <c r="E619">
        <v>1261</v>
      </c>
      <c r="F619" s="2">
        <v>1</v>
      </c>
      <c r="G619" s="2" t="str">
        <f>B619&amp;C619</f>
        <v>Steven GARDINER400m</v>
      </c>
      <c r="H619" s="2">
        <f>E619</f>
        <v>1261</v>
      </c>
      <c r="I619" s="138" cm="1">
        <f t="array" ref="I619">MAX(IF($G$3:$G$4000=$G619,$H$3:$H$4000))</f>
        <v>1261</v>
      </c>
      <c r="J619" s="2" t="str">
        <v>BOT</v>
      </c>
      <c r="K619" t="str">
        <v>Keaboka KGOSITHEBE</v>
      </c>
      <c r="L619" s="96" t="str">
        <v>400mh</v>
      </c>
      <c r="M619" s="96">
        <v>44581</v>
      </c>
      <c r="N619" s="96" t="str">
        <f t="shared" si="36"/>
        <v>Keaboka KGOSITHEBE400mh</v>
      </c>
      <c r="O619" s="2">
        <f t="shared" si="37"/>
        <v>938</v>
      </c>
      <c r="P619" s="81">
        <f t="shared" si="38"/>
        <v>145</v>
      </c>
      <c r="Q619" s="81" t="str">
        <f t="shared" si="39"/>
        <v/>
      </c>
    </row>
    <row r="620" spans="1:17" x14ac:dyDescent="0.2">
      <c r="A620" t="s">
        <v>1246</v>
      </c>
      <c r="B620" t="s">
        <v>3715</v>
      </c>
      <c r="C620" s="5" t="s">
        <v>25</v>
      </c>
      <c r="D620" s="6">
        <v>34954</v>
      </c>
      <c r="E620">
        <v>1182</v>
      </c>
      <c r="F620" s="2">
        <v>15</v>
      </c>
      <c r="G620" s="2" t="str">
        <f>B620&amp;C620</f>
        <v>Steven GARDINER200m</v>
      </c>
      <c r="H620" s="2">
        <f>E620</f>
        <v>1182</v>
      </c>
      <c r="I620" s="138" cm="1">
        <f t="array" ref="I620">MAX(IF($G$3:$G$4000=$G620,$H$3:$H$4000))</f>
        <v>1182</v>
      </c>
      <c r="J620" s="2" t="str">
        <v>BOT</v>
      </c>
      <c r="K620" t="str">
        <v>Given REETSANG</v>
      </c>
      <c r="L620" s="96" t="str">
        <v>400mh</v>
      </c>
      <c r="M620" s="96">
        <v>1999</v>
      </c>
      <c r="N620" s="96" t="str">
        <f t="shared" si="36"/>
        <v>Given REETSANG400mh</v>
      </c>
      <c r="O620" s="2">
        <f t="shared" si="37"/>
        <v>935</v>
      </c>
      <c r="P620" s="81">
        <f t="shared" si="38"/>
        <v>148</v>
      </c>
      <c r="Q620" s="81" t="str">
        <f t="shared" si="39"/>
        <v/>
      </c>
    </row>
    <row r="621" spans="1:17" x14ac:dyDescent="0.2">
      <c r="A621" t="s">
        <v>1246</v>
      </c>
      <c r="B621" t="s">
        <v>3719</v>
      </c>
      <c r="C621" s="5" t="s">
        <v>25</v>
      </c>
      <c r="D621" s="5">
        <v>37568</v>
      </c>
      <c r="E621">
        <v>1164</v>
      </c>
      <c r="F621" s="2">
        <v>26</v>
      </c>
      <c r="G621" s="2" t="str">
        <f>B621&amp;C621</f>
        <v>Terrence JONES200m</v>
      </c>
      <c r="H621" s="2">
        <f>E621</f>
        <v>1164</v>
      </c>
      <c r="I621" s="138" cm="1">
        <f t="array" ref="I621">MAX(IF($G$3:$G$4000=$G621,$H$3:$H$4000))</f>
        <v>1164</v>
      </c>
      <c r="J621" s="2" t="str">
        <v>BOT</v>
      </c>
      <c r="K621" t="str">
        <v>Karabo SELEKA</v>
      </c>
      <c r="L621" s="96" t="str">
        <v>high-jump</v>
      </c>
      <c r="M621" s="96">
        <v>44612</v>
      </c>
      <c r="N621" s="96" t="str">
        <f t="shared" si="36"/>
        <v>Karabo SELEKAhigh-jump</v>
      </c>
      <c r="O621" s="2">
        <f t="shared" si="37"/>
        <v>923</v>
      </c>
      <c r="P621" s="81">
        <f t="shared" si="38"/>
        <v>128</v>
      </c>
      <c r="Q621" s="81" t="str">
        <f t="shared" si="39"/>
        <v/>
      </c>
    </row>
    <row r="622" spans="1:17" x14ac:dyDescent="0.2">
      <c r="A622" t="s">
        <v>1246</v>
      </c>
      <c r="B622" t="s">
        <v>4864</v>
      </c>
      <c r="C622" s="5" t="s">
        <v>35</v>
      </c>
      <c r="D622" s="5">
        <v>30864</v>
      </c>
      <c r="E622">
        <v>1161</v>
      </c>
      <c r="F622" s="2">
        <v>6</v>
      </c>
      <c r="G622" s="2" t="str">
        <f>B622&amp;C622</f>
        <v>Donald THOMAShigh-jump</v>
      </c>
      <c r="H622" s="2">
        <f>E622</f>
        <v>1161</v>
      </c>
      <c r="I622" s="138" cm="1">
        <f t="array" ref="I622">MAX(IF($G$3:$G$4000=$G622,$H$3:$H$4000))</f>
        <v>1161</v>
      </c>
      <c r="J622" s="2" t="str">
        <v>BOT</v>
      </c>
      <c r="K622" t="str">
        <v>Mothomme Blessing THUTO</v>
      </c>
      <c r="L622" s="96" t="str">
        <v>high-jump</v>
      </c>
      <c r="M622" s="96">
        <v>44612</v>
      </c>
      <c r="N622" s="96" t="str">
        <f t="shared" si="36"/>
        <v>Mothomme Blessing THUTOhigh-jump</v>
      </c>
      <c r="O622" s="2">
        <f t="shared" si="37"/>
        <v>914</v>
      </c>
      <c r="P622" s="81">
        <f t="shared" si="38"/>
        <v>134</v>
      </c>
      <c r="Q622" s="81" t="str">
        <f t="shared" si="39"/>
        <v/>
      </c>
    </row>
    <row r="623" spans="1:17" x14ac:dyDescent="0.2">
      <c r="A623" t="s">
        <v>1246</v>
      </c>
      <c r="B623" t="s">
        <v>4288</v>
      </c>
      <c r="C623" s="5" t="s">
        <v>37</v>
      </c>
      <c r="D623" s="5">
        <v>35277</v>
      </c>
      <c r="E623">
        <v>1146</v>
      </c>
      <c r="F623" s="2">
        <v>12</v>
      </c>
      <c r="G623" s="2" t="str">
        <f>B623&amp;C623</f>
        <v>LaQuarn NAIRNlong-jump</v>
      </c>
      <c r="H623" s="2">
        <f>E623</f>
        <v>1146</v>
      </c>
      <c r="I623" s="138" cm="1">
        <f t="array" ref="I623">MAX(IF($G$3:$G$4000=$G623,$H$3:$H$4000))</f>
        <v>1146</v>
      </c>
      <c r="J623" s="2" t="str">
        <v>BOT</v>
      </c>
      <c r="K623" t="str">
        <v>Thuso MOSEKI</v>
      </c>
      <c r="L623" s="96" t="str">
        <v>400mh</v>
      </c>
      <c r="M623" s="96">
        <v>1998</v>
      </c>
      <c r="N623" s="96" t="str">
        <f t="shared" si="36"/>
        <v>Thuso MOSEKI400mh</v>
      </c>
      <c r="O623" s="2">
        <f t="shared" si="37"/>
        <v>914</v>
      </c>
      <c r="P623" s="81">
        <f t="shared" si="38"/>
        <v>159</v>
      </c>
      <c r="Q623" s="81" t="str">
        <f t="shared" si="39"/>
        <v/>
      </c>
    </row>
    <row r="624" spans="1:17" x14ac:dyDescent="0.2">
      <c r="A624" t="s">
        <v>1246</v>
      </c>
      <c r="B624" t="s">
        <v>3671</v>
      </c>
      <c r="C624" s="5" t="s">
        <v>2</v>
      </c>
      <c r="D624" s="5">
        <v>35560</v>
      </c>
      <c r="E624">
        <v>1145</v>
      </c>
      <c r="F624" s="2">
        <v>51</v>
      </c>
      <c r="G624" s="2" t="str">
        <f>B624&amp;C624</f>
        <v>Samson COLEBROOKE100m</v>
      </c>
      <c r="H624" s="2">
        <f>E624</f>
        <v>1145</v>
      </c>
      <c r="I624" s="138" cm="1">
        <f t="array" ref="I624">MAX(IF($G$3:$G$4000=$G624,$H$3:$H$4000))</f>
        <v>1145</v>
      </c>
      <c r="J624" s="2" t="str">
        <v>CAN</v>
      </c>
      <c r="K624" t="str">
        <v>Damian WARNER</v>
      </c>
      <c r="L624" s="96" t="str">
        <v>decathlon</v>
      </c>
      <c r="M624" s="96">
        <v>32816</v>
      </c>
      <c r="N624" s="96" t="str">
        <f t="shared" si="36"/>
        <v>Damian WARNERdecathlon</v>
      </c>
      <c r="O624" s="2">
        <f t="shared" si="37"/>
        <v>1285</v>
      </c>
      <c r="P624" s="81">
        <f t="shared" si="38"/>
        <v>1</v>
      </c>
      <c r="Q624" s="81" t="str">
        <f t="shared" si="39"/>
        <v/>
      </c>
    </row>
    <row r="625" spans="1:17" x14ac:dyDescent="0.2">
      <c r="A625" t="s">
        <v>1246</v>
      </c>
      <c r="B625" t="s">
        <v>3766</v>
      </c>
      <c r="C625" s="5" t="s">
        <v>26</v>
      </c>
      <c r="D625" s="5">
        <v>33642</v>
      </c>
      <c r="E625">
        <v>1145</v>
      </c>
      <c r="F625" s="2">
        <v>22</v>
      </c>
      <c r="G625" s="2" t="str">
        <f>B625&amp;C625</f>
        <v>Alonzo RUSSELL400m</v>
      </c>
      <c r="H625" s="2">
        <f>E625</f>
        <v>1145</v>
      </c>
      <c r="I625" s="138" cm="1">
        <f t="array" ref="I625">MAX(IF($G$3:$G$4000=$G625,$H$3:$H$4000))</f>
        <v>1145</v>
      </c>
      <c r="J625" s="2" t="str">
        <v>CAN</v>
      </c>
      <c r="K625" t="str">
        <v>Andre DE GRASSE</v>
      </c>
      <c r="L625" s="96" t="str">
        <v>200m</v>
      </c>
      <c r="M625" s="96">
        <v>34648</v>
      </c>
      <c r="N625" s="96" t="str">
        <f t="shared" si="36"/>
        <v>Andre DE GRASSE200m</v>
      </c>
      <c r="O625" s="2">
        <f t="shared" si="37"/>
        <v>1284</v>
      </c>
      <c r="P625" s="81">
        <f t="shared" si="38"/>
        <v>1</v>
      </c>
      <c r="Q625" s="81" t="str">
        <f t="shared" si="39"/>
        <v/>
      </c>
    </row>
    <row r="626" spans="1:17" x14ac:dyDescent="0.2">
      <c r="A626" t="s">
        <v>1246</v>
      </c>
      <c r="B626" t="s">
        <v>4148</v>
      </c>
      <c r="C626" s="5" t="s">
        <v>33</v>
      </c>
      <c r="D626" s="5">
        <v>35541</v>
      </c>
      <c r="E626">
        <v>1139</v>
      </c>
      <c r="F626" s="2">
        <v>21</v>
      </c>
      <c r="G626" s="2" t="str">
        <f>B626&amp;C626</f>
        <v>Shakeem HALL-SMITH400mh</v>
      </c>
      <c r="H626" s="2">
        <f>E626</f>
        <v>1139</v>
      </c>
      <c r="I626" s="138" cm="1">
        <f t="array" ref="I626">MAX(IF($G$3:$G$4000=$G626,$H$3:$H$4000))</f>
        <v>1139</v>
      </c>
      <c r="J626" s="2" t="str">
        <v>CAN</v>
      </c>
      <c r="K626" t="str">
        <v>Mohammed AHMED</v>
      </c>
      <c r="L626" s="96" t="str">
        <v>10000m</v>
      </c>
      <c r="M626" s="96">
        <v>33243</v>
      </c>
      <c r="N626" s="96" t="str">
        <f t="shared" si="36"/>
        <v>Mohammed AHMED10000m</v>
      </c>
      <c r="O626" s="2">
        <f t="shared" si="37"/>
        <v>1268</v>
      </c>
      <c r="P626" s="81">
        <f t="shared" si="38"/>
        <v>1</v>
      </c>
      <c r="Q626" s="81" t="str">
        <f t="shared" si="39"/>
        <v/>
      </c>
    </row>
    <row r="627" spans="1:17" x14ac:dyDescent="0.2">
      <c r="A627" t="s">
        <v>1246</v>
      </c>
      <c r="B627" t="s">
        <v>3729</v>
      </c>
      <c r="C627" s="5" t="s">
        <v>25</v>
      </c>
      <c r="D627" s="5">
        <v>37624</v>
      </c>
      <c r="E627">
        <v>1126</v>
      </c>
      <c r="F627" s="2">
        <v>50</v>
      </c>
      <c r="G627" s="2" t="str">
        <f>B627&amp;C627</f>
        <v>Wendell MILLER200m</v>
      </c>
      <c r="H627" s="2">
        <f>E627</f>
        <v>1126</v>
      </c>
      <c r="I627" s="138" cm="1">
        <f t="array" ref="I627">MAX(IF($G$3:$G$4000=$G627,$H$3:$H$4000))</f>
        <v>1126</v>
      </c>
      <c r="J627" s="2" t="str">
        <v>CAN</v>
      </c>
      <c r="K627" t="str">
        <v>Mohammed AHMED</v>
      </c>
      <c r="L627" s="96" t="str">
        <v>5000m</v>
      </c>
      <c r="M627" s="96">
        <v>33243</v>
      </c>
      <c r="N627" s="96" t="str">
        <f t="shared" si="36"/>
        <v>Mohammed AHMED5000m</v>
      </c>
      <c r="O627" s="2">
        <f t="shared" si="37"/>
        <v>1246</v>
      </c>
      <c r="P627" s="81">
        <f t="shared" si="38"/>
        <v>1</v>
      </c>
      <c r="Q627" s="81" t="str">
        <f t="shared" si="39"/>
        <v/>
      </c>
    </row>
    <row r="628" spans="1:17" x14ac:dyDescent="0.2">
      <c r="A628" t="s">
        <v>1246</v>
      </c>
      <c r="B628" t="s">
        <v>4872</v>
      </c>
      <c r="C628" s="5" t="s">
        <v>35</v>
      </c>
      <c r="D628" s="5">
        <v>32387</v>
      </c>
      <c r="E628">
        <v>1126</v>
      </c>
      <c r="F628" s="2">
        <v>16</v>
      </c>
      <c r="G628" s="2" t="str">
        <f>B628&amp;C628</f>
        <v>Jamal WILSONhigh-jump</v>
      </c>
      <c r="H628" s="2">
        <f>E628</f>
        <v>1126</v>
      </c>
      <c r="I628" s="138" cm="1">
        <f t="array" ref="I628">MAX(IF($G$3:$G$4000=$G628,$H$3:$H$4000))</f>
        <v>1126</v>
      </c>
      <c r="J628" s="2" t="str">
        <v>CAN</v>
      </c>
      <c r="K628" t="str">
        <v>Andre DE GRASSE</v>
      </c>
      <c r="L628" s="96" t="str">
        <v>100m</v>
      </c>
      <c r="M628" s="96">
        <v>34648</v>
      </c>
      <c r="N628" s="96" t="str">
        <f t="shared" si="36"/>
        <v>Andre DE GRASSE100m</v>
      </c>
      <c r="O628" s="2">
        <f t="shared" si="37"/>
        <v>1245</v>
      </c>
      <c r="P628" s="81">
        <f t="shared" si="38"/>
        <v>3</v>
      </c>
      <c r="Q628" s="81" t="str">
        <f t="shared" si="39"/>
        <v/>
      </c>
    </row>
    <row r="629" spans="1:17" x14ac:dyDescent="0.2">
      <c r="A629" t="s">
        <v>1246</v>
      </c>
      <c r="B629" t="s">
        <v>3729</v>
      </c>
      <c r="C629" s="5" t="s">
        <v>26</v>
      </c>
      <c r="D629" s="5">
        <v>37624</v>
      </c>
      <c r="E629">
        <v>1124</v>
      </c>
      <c r="F629" s="2">
        <v>44</v>
      </c>
      <c r="G629" s="2" t="str">
        <f>B629&amp;C629</f>
        <v>Wendell MILLER400m</v>
      </c>
      <c r="H629" s="2">
        <f>E629</f>
        <v>1124</v>
      </c>
      <c r="I629" s="138" cm="1">
        <f t="array" ref="I629">MAX(IF($G$3:$G$4000=$G629,$H$3:$H$4000))</f>
        <v>1124</v>
      </c>
      <c r="J629" s="2" t="str">
        <v>CAN</v>
      </c>
      <c r="K629" t="str">
        <v>Justyn KNIGHT</v>
      </c>
      <c r="L629" s="96" t="str">
        <v>5000m</v>
      </c>
      <c r="M629" s="96">
        <v>35265</v>
      </c>
      <c r="N629" s="96" t="str">
        <f t="shared" si="36"/>
        <v>Justyn KNIGHT5000m</v>
      </c>
      <c r="O629" s="2">
        <f t="shared" si="37"/>
        <v>1239</v>
      </c>
      <c r="P629" s="81">
        <f t="shared" si="38"/>
        <v>2</v>
      </c>
      <c r="Q629" s="81" t="str">
        <f t="shared" si="39"/>
        <v/>
      </c>
    </row>
    <row r="630" spans="1:17" x14ac:dyDescent="0.2">
      <c r="A630" t="s">
        <v>1246</v>
      </c>
      <c r="B630" t="s">
        <v>4358</v>
      </c>
      <c r="C630" t="s">
        <v>38</v>
      </c>
      <c r="D630" s="5">
        <v>35363</v>
      </c>
      <c r="E630">
        <v>1120</v>
      </c>
      <c r="F630" s="2">
        <v>12</v>
      </c>
      <c r="G630" s="2" t="str">
        <f>B630&amp;C630</f>
        <v>Kaiwan CULMERtriple-jump</v>
      </c>
      <c r="H630" s="2">
        <f>E630</f>
        <v>1120</v>
      </c>
      <c r="I630" s="138" cm="1">
        <f t="array" ref="I630">MAX(IF($G$3:$G$4000=$G630,$H$3:$H$4000))</f>
        <v>1120</v>
      </c>
      <c r="J630" s="2" t="str">
        <v>CAN</v>
      </c>
      <c r="K630" t="str">
        <v>Marco AROP</v>
      </c>
      <c r="L630" s="96" t="str">
        <v>800m</v>
      </c>
      <c r="M630" s="96">
        <v>36058</v>
      </c>
      <c r="N630" s="96" t="str">
        <f t="shared" si="36"/>
        <v>Marco AROP800m</v>
      </c>
      <c r="O630" s="2">
        <f t="shared" si="37"/>
        <v>1227</v>
      </c>
      <c r="P630" s="81">
        <f t="shared" si="38"/>
        <v>3</v>
      </c>
      <c r="Q630" s="81" t="str">
        <f t="shared" si="39"/>
        <v/>
      </c>
    </row>
    <row r="631" spans="1:17" x14ac:dyDescent="0.2">
      <c r="A631" t="s">
        <v>1246</v>
      </c>
      <c r="B631" t="s">
        <v>3731</v>
      </c>
      <c r="C631" s="5" t="s">
        <v>25</v>
      </c>
      <c r="D631" s="5">
        <v>34605</v>
      </c>
      <c r="E631">
        <v>1118</v>
      </c>
      <c r="F631" s="2">
        <v>55</v>
      </c>
      <c r="G631" s="2" t="str">
        <f>B631&amp;C631</f>
        <v>Teray SMITH200m</v>
      </c>
      <c r="H631" s="2">
        <f>E631</f>
        <v>1118</v>
      </c>
      <c r="I631" s="138" cm="1">
        <f t="array" ref="I631">MAX(IF($G$3:$G$4000=$G631,$H$3:$H$4000))</f>
        <v>1118</v>
      </c>
      <c r="J631" s="2" t="str">
        <v>CAN</v>
      </c>
      <c r="K631" t="str">
        <v>Aaron BROWN</v>
      </c>
      <c r="L631" s="96" t="str">
        <v>200m</v>
      </c>
      <c r="M631" s="96">
        <v>33751</v>
      </c>
      <c r="N631" s="96" t="str">
        <f t="shared" si="36"/>
        <v>Aaron BROWN200m</v>
      </c>
      <c r="O631" s="2">
        <f t="shared" si="37"/>
        <v>1224</v>
      </c>
      <c r="P631" s="81">
        <f t="shared" si="38"/>
        <v>3</v>
      </c>
      <c r="Q631" s="81" t="str">
        <f t="shared" si="39"/>
        <v/>
      </c>
    </row>
    <row r="632" spans="1:17" x14ac:dyDescent="0.2">
      <c r="A632" t="s">
        <v>1246</v>
      </c>
      <c r="B632" t="s">
        <v>4148</v>
      </c>
      <c r="C632" s="5" t="s">
        <v>31</v>
      </c>
      <c r="D632" s="5">
        <v>35541</v>
      </c>
      <c r="E632">
        <v>1115</v>
      </c>
      <c r="F632" s="2">
        <v>32</v>
      </c>
      <c r="G632" s="2" t="str">
        <f>B632&amp;C632</f>
        <v>Shakeem HALL-SMITH110mh</v>
      </c>
      <c r="H632" s="2">
        <f>E632</f>
        <v>1115</v>
      </c>
      <c r="I632" s="138" cm="1">
        <f t="array" ref="I632">MAX(IF($G$3:$G$4000=$G632,$H$3:$H$4000))</f>
        <v>1115</v>
      </c>
      <c r="J632" s="2" t="str">
        <v>CAN</v>
      </c>
      <c r="K632" t="str">
        <v>Pierce LEPAGE</v>
      </c>
      <c r="L632" s="96" t="str">
        <v>decathlon</v>
      </c>
      <c r="M632" s="96">
        <v>35086</v>
      </c>
      <c r="N632" s="96" t="str">
        <f t="shared" si="36"/>
        <v>Pierce LEPAGEdecathlon</v>
      </c>
      <c r="O632" s="2">
        <f t="shared" si="37"/>
        <v>1220</v>
      </c>
      <c r="P632" s="81">
        <f t="shared" si="38"/>
        <v>3</v>
      </c>
      <c r="Q632" s="81" t="str">
        <f t="shared" si="39"/>
        <v/>
      </c>
    </row>
    <row r="633" spans="1:17" x14ac:dyDescent="0.2">
      <c r="A633" t="s">
        <v>1246</v>
      </c>
      <c r="B633" t="s">
        <v>3732</v>
      </c>
      <c r="C633" s="5" t="s">
        <v>25</v>
      </c>
      <c r="D633" s="5">
        <v>35186</v>
      </c>
      <c r="E633">
        <v>1112</v>
      </c>
      <c r="F633" s="2">
        <v>58</v>
      </c>
      <c r="G633" s="2" t="str">
        <f>B633&amp;C633</f>
        <v>Ian KERR200m</v>
      </c>
      <c r="H633" s="2">
        <f>E633</f>
        <v>1112</v>
      </c>
      <c r="I633" s="138" cm="1">
        <f t="array" ref="I633">MAX(IF($G$3:$G$4000=$G633,$H$3:$H$4000))</f>
        <v>1112</v>
      </c>
      <c r="J633" s="2" t="str">
        <v>CAN</v>
      </c>
      <c r="K633" t="str">
        <v>Django LOVETT</v>
      </c>
      <c r="L633" s="96" t="str">
        <v>high-jump</v>
      </c>
      <c r="M633" s="96">
        <v>33791</v>
      </c>
      <c r="N633" s="96" t="str">
        <f t="shared" si="36"/>
        <v>Django LOVETThigh-jump</v>
      </c>
      <c r="O633" s="2">
        <f t="shared" si="37"/>
        <v>1206</v>
      </c>
      <c r="P633" s="81">
        <f t="shared" si="38"/>
        <v>2</v>
      </c>
      <c r="Q633" s="81" t="str">
        <f t="shared" si="39"/>
        <v/>
      </c>
    </row>
    <row r="634" spans="1:17" x14ac:dyDescent="0.2">
      <c r="A634" t="s">
        <v>1246</v>
      </c>
      <c r="B634" t="s">
        <v>4363</v>
      </c>
      <c r="C634" s="5" t="s">
        <v>38</v>
      </c>
      <c r="D634" s="5">
        <v>36028</v>
      </c>
      <c r="E634">
        <v>1104</v>
      </c>
      <c r="F634" s="2">
        <v>18</v>
      </c>
      <c r="G634" s="2" t="str">
        <f>B634&amp;C634</f>
        <v>Tamar GREENEtriple-jump</v>
      </c>
      <c r="H634" s="2">
        <f>E634</f>
        <v>1104</v>
      </c>
      <c r="I634" s="138" cm="1">
        <f t="array" ref="I634">MAX(IF($G$3:$G$4000=$G634,$H$3:$H$4000))</f>
        <v>1104</v>
      </c>
      <c r="J634" s="2" t="str">
        <v>CAN</v>
      </c>
      <c r="K634" t="str">
        <v>Damian WARNER</v>
      </c>
      <c r="L634" s="96" t="str">
        <v>long-jump</v>
      </c>
      <c r="M634" s="96">
        <v>32816</v>
      </c>
      <c r="N634" s="96" t="str">
        <f t="shared" si="36"/>
        <v>Damian WARNERlong-jump</v>
      </c>
      <c r="O634" s="2">
        <f t="shared" si="37"/>
        <v>1199</v>
      </c>
      <c r="P634" s="81">
        <f t="shared" si="38"/>
        <v>3</v>
      </c>
      <c r="Q634" s="81" t="str">
        <f t="shared" si="39"/>
        <v/>
      </c>
    </row>
    <row r="635" spans="1:17" x14ac:dyDescent="0.2">
      <c r="A635" t="s">
        <v>1246</v>
      </c>
      <c r="B635" t="s">
        <v>3671</v>
      </c>
      <c r="C635" s="5" t="s">
        <v>25</v>
      </c>
      <c r="D635" s="5">
        <v>35560</v>
      </c>
      <c r="E635">
        <v>1102</v>
      </c>
      <c r="F635" s="2">
        <v>76</v>
      </c>
      <c r="G635" s="2" t="str">
        <f>B635&amp;C635</f>
        <v>Samson COLEBROOKE200m</v>
      </c>
      <c r="H635" s="2">
        <f>E635</f>
        <v>1102</v>
      </c>
      <c r="I635" s="138" cm="1">
        <f t="array" ref="I635">MAX(IF($G$3:$G$4000=$G635,$H$3:$H$4000))</f>
        <v>1102</v>
      </c>
      <c r="J635" s="2" t="str">
        <v>CAN</v>
      </c>
      <c r="K635" t="str">
        <v>Justyn KNIGHT</v>
      </c>
      <c r="L635" s="96" t="str">
        <v>1500m</v>
      </c>
      <c r="M635" s="96">
        <v>35265</v>
      </c>
      <c r="N635" s="96" t="str">
        <f t="shared" si="36"/>
        <v>Justyn KNIGHT1500m</v>
      </c>
      <c r="O635" s="2">
        <f t="shared" si="37"/>
        <v>1197</v>
      </c>
      <c r="P635" s="81">
        <f t="shared" si="38"/>
        <v>11</v>
      </c>
      <c r="Q635" s="81" t="str">
        <f t="shared" si="39"/>
        <v/>
      </c>
    </row>
    <row r="636" spans="1:17" x14ac:dyDescent="0.2">
      <c r="A636" t="s">
        <v>1246</v>
      </c>
      <c r="B636" t="s">
        <v>4151</v>
      </c>
      <c r="C636" s="5" t="s">
        <v>31</v>
      </c>
      <c r="D636" s="5">
        <v>35339</v>
      </c>
      <c r="E636">
        <v>1101</v>
      </c>
      <c r="F636" s="2">
        <v>35</v>
      </c>
      <c r="G636" s="2" t="str">
        <f>B636&amp;C636</f>
        <v>Xavier COAKLEY110mh</v>
      </c>
      <c r="H636" s="2">
        <f>E636</f>
        <v>1101</v>
      </c>
      <c r="I636" s="138" cm="1">
        <f t="array" ref="I636">MAX(IF($G$3:$G$4000=$G636,$H$3:$H$4000))</f>
        <v>1101</v>
      </c>
      <c r="J636" s="2" t="str">
        <v>CAN</v>
      </c>
      <c r="K636" t="str">
        <v>Matthew HUGHES</v>
      </c>
      <c r="L636" s="96" t="str">
        <v>3000msc</v>
      </c>
      <c r="M636" s="96">
        <v>32723</v>
      </c>
      <c r="N636" s="96" t="str">
        <f t="shared" si="36"/>
        <v>Matthew HUGHES3000msc</v>
      </c>
      <c r="O636" s="2">
        <f t="shared" si="37"/>
        <v>1196</v>
      </c>
      <c r="P636" s="81">
        <f t="shared" si="38"/>
        <v>4</v>
      </c>
      <c r="Q636" s="81" t="str">
        <f t="shared" si="39"/>
        <v/>
      </c>
    </row>
    <row r="637" spans="1:17" x14ac:dyDescent="0.2">
      <c r="A637" t="s">
        <v>1246</v>
      </c>
      <c r="B637" t="s">
        <v>4312</v>
      </c>
      <c r="C637" s="5" t="s">
        <v>37</v>
      </c>
      <c r="D637" s="5">
        <v>35953</v>
      </c>
      <c r="E637">
        <v>1099</v>
      </c>
      <c r="F637" s="2">
        <v>43</v>
      </c>
      <c r="G637" s="2" t="str">
        <f>B637&amp;C637</f>
        <v>Holland MARTINlong-jump</v>
      </c>
      <c r="H637" s="2">
        <f>E637</f>
        <v>1099</v>
      </c>
      <c r="I637" s="138" cm="1">
        <f t="array" ref="I637">MAX(IF($G$3:$G$4000=$G637,$H$3:$H$4000))</f>
        <v>1099</v>
      </c>
      <c r="J637" s="2" t="str">
        <v>CAN</v>
      </c>
      <c r="K637" t="str">
        <v>Jerome BLAKE</v>
      </c>
      <c r="L637" s="96" t="str">
        <v>200m</v>
      </c>
      <c r="M637" s="96">
        <v>34929</v>
      </c>
      <c r="N637" s="96" t="str">
        <f t="shared" si="36"/>
        <v>Jerome BLAKE200m</v>
      </c>
      <c r="O637" s="2">
        <f t="shared" si="37"/>
        <v>1189</v>
      </c>
      <c r="P637" s="81">
        <f t="shared" si="38"/>
        <v>11</v>
      </c>
      <c r="Q637" s="81" t="str">
        <f t="shared" si="39"/>
        <v/>
      </c>
    </row>
    <row r="638" spans="1:17" x14ac:dyDescent="0.2">
      <c r="A638" t="s">
        <v>1246</v>
      </c>
      <c r="B638" t="s">
        <v>4878</v>
      </c>
      <c r="C638" s="5" t="s">
        <v>35</v>
      </c>
      <c r="D638" s="5">
        <v>37102</v>
      </c>
      <c r="E638">
        <v>1099</v>
      </c>
      <c r="F638" s="2">
        <v>25</v>
      </c>
      <c r="G638" s="2" t="str">
        <f>B638&amp;C638</f>
        <v>Shaun MILLERhigh-jump</v>
      </c>
      <c r="H638" s="2">
        <f>E638</f>
        <v>1099</v>
      </c>
      <c r="I638" s="138" cm="1">
        <f t="array" ref="I638">MAX(IF($G$3:$G$4000=$G638,$H$3:$H$4000))</f>
        <v>1099</v>
      </c>
      <c r="J638" s="2" t="str">
        <v>CAN</v>
      </c>
      <c r="K638" t="str">
        <v>Jerome BLAKE</v>
      </c>
      <c r="L638" s="96" t="str">
        <v>100m</v>
      </c>
      <c r="M638" s="96">
        <v>34929</v>
      </c>
      <c r="N638" s="96" t="str">
        <f t="shared" si="36"/>
        <v>Jerome BLAKE100m</v>
      </c>
      <c r="O638" s="2">
        <f t="shared" si="37"/>
        <v>1188</v>
      </c>
      <c r="P638" s="81">
        <f t="shared" si="38"/>
        <v>20</v>
      </c>
      <c r="Q638" s="81" t="str">
        <f t="shared" si="39"/>
        <v/>
      </c>
    </row>
    <row r="639" spans="1:17" x14ac:dyDescent="0.2">
      <c r="A639" t="s">
        <v>1246</v>
      </c>
      <c r="B639" t="s">
        <v>4883</v>
      </c>
      <c r="C639" s="5" t="s">
        <v>35</v>
      </c>
      <c r="D639" s="5">
        <v>30481</v>
      </c>
      <c r="E639">
        <v>1090</v>
      </c>
      <c r="F639" s="2">
        <v>27</v>
      </c>
      <c r="G639" s="2" t="str">
        <f>B639&amp;C639</f>
        <v>Trevor BARRYhigh-jump</v>
      </c>
      <c r="H639" s="2">
        <f>E639</f>
        <v>1090</v>
      </c>
      <c r="I639" s="138" cm="1">
        <f t="array" ref="I639">MAX(IF($G$3:$G$4000=$G639,$H$3:$H$4000))</f>
        <v>1090</v>
      </c>
      <c r="J639" s="2" t="str">
        <v>CAN</v>
      </c>
      <c r="K639" t="str">
        <v>Tim NEDOW</v>
      </c>
      <c r="L639" s="96" t="str">
        <v>shot-put</v>
      </c>
      <c r="M639" s="96">
        <v>33162</v>
      </c>
      <c r="N639" s="96" t="str">
        <f t="shared" si="36"/>
        <v>Tim NEDOWshot-put</v>
      </c>
      <c r="O639" s="2">
        <f t="shared" si="37"/>
        <v>1187</v>
      </c>
      <c r="P639" s="81">
        <f t="shared" si="38"/>
        <v>8</v>
      </c>
      <c r="Q639" s="81" t="str">
        <f t="shared" si="39"/>
        <v/>
      </c>
    </row>
    <row r="640" spans="1:17" x14ac:dyDescent="0.2">
      <c r="A640" t="s">
        <v>1246</v>
      </c>
      <c r="B640" t="s">
        <v>4177</v>
      </c>
      <c r="C640" t="s">
        <v>44</v>
      </c>
      <c r="D640" s="5">
        <v>35548</v>
      </c>
      <c r="E640">
        <v>1085</v>
      </c>
      <c r="F640" s="2">
        <v>8</v>
      </c>
      <c r="G640" s="2" t="str">
        <f>B640&amp;C640</f>
        <v>Ken MULLINGSdecathlon</v>
      </c>
      <c r="H640" s="2">
        <f>E640</f>
        <v>1085</v>
      </c>
      <c r="I640" s="138" cm="1">
        <f t="array" ref="I640">MAX(IF($G$3:$G$4000=$G640,$H$3:$H$4000))</f>
        <v>1085</v>
      </c>
      <c r="J640" s="2" t="str">
        <v>CAN</v>
      </c>
      <c r="K640" t="str">
        <v>Evan DUNFEE</v>
      </c>
      <c r="L640" s="96" t="str">
        <v>20km-race-walking</v>
      </c>
      <c r="M640" s="96">
        <v>33144</v>
      </c>
      <c r="N640" s="96" t="str">
        <f t="shared" si="36"/>
        <v>Evan DUNFEE20km-race-walking</v>
      </c>
      <c r="O640" s="2">
        <f t="shared" si="37"/>
        <v>1186</v>
      </c>
      <c r="P640" s="81">
        <f t="shared" si="38"/>
        <v>1</v>
      </c>
      <c r="Q640" s="81" t="str">
        <f t="shared" si="39"/>
        <v/>
      </c>
    </row>
    <row r="641" spans="1:17" x14ac:dyDescent="0.2">
      <c r="A641" t="s">
        <v>1246</v>
      </c>
      <c r="B641" t="s">
        <v>4886</v>
      </c>
      <c r="C641" s="5" t="s">
        <v>35</v>
      </c>
      <c r="D641" s="5">
        <v>36340</v>
      </c>
      <c r="E641">
        <v>1081</v>
      </c>
      <c r="F641" s="2">
        <v>35</v>
      </c>
      <c r="G641" s="2" t="str">
        <f>B641&amp;C641</f>
        <v>Kyle ALCINEhigh-jump</v>
      </c>
      <c r="H641" s="2">
        <f>E641</f>
        <v>1081</v>
      </c>
      <c r="I641" s="138" cm="1">
        <f t="array" ref="I641">MAX(IF($G$3:$G$4000=$G641,$H$3:$H$4000))</f>
        <v>1081</v>
      </c>
      <c r="J641" s="2" t="str">
        <v>CAN</v>
      </c>
      <c r="K641" t="str">
        <v>Damian WARNER</v>
      </c>
      <c r="L641" s="96" t="str">
        <v>110mh</v>
      </c>
      <c r="M641" s="96">
        <v>32816</v>
      </c>
      <c r="N641" s="96" t="str">
        <f t="shared" si="36"/>
        <v>Damian WARNER110mh</v>
      </c>
      <c r="O641" s="2">
        <f t="shared" si="37"/>
        <v>1185</v>
      </c>
      <c r="P641" s="81">
        <f t="shared" si="38"/>
        <v>10</v>
      </c>
      <c r="Q641" s="81" t="str">
        <f t="shared" si="39"/>
        <v/>
      </c>
    </row>
    <row r="642" spans="1:17" x14ac:dyDescent="0.2">
      <c r="A642" t="s">
        <v>1246</v>
      </c>
      <c r="B642" t="s">
        <v>5040</v>
      </c>
      <c r="C642" s="5" t="s">
        <v>2</v>
      </c>
      <c r="D642" s="5">
        <v>37723</v>
      </c>
      <c r="E642">
        <v>1076</v>
      </c>
      <c r="F642" s="2">
        <v>24</v>
      </c>
      <c r="G642" s="2" t="str">
        <f>B642&amp;C642</f>
        <v>Antoine ANDREWS100m</v>
      </c>
      <c r="H642" s="2">
        <f>E642</f>
        <v>1076</v>
      </c>
      <c r="I642" s="138" cm="1">
        <f t="array" ref="I642">MAX(IF($G$3:$G$4000=$G642,$H$3:$H$4000))</f>
        <v>1076</v>
      </c>
      <c r="J642" s="2" t="str">
        <v>CAN</v>
      </c>
      <c r="K642" t="str">
        <v>Charles PHILIBERT-THIBOUTOT</v>
      </c>
      <c r="L642" s="96" t="str">
        <v>1500m</v>
      </c>
      <c r="M642" s="96">
        <v>33238</v>
      </c>
      <c r="N642" s="96" t="str">
        <f t="shared" si="36"/>
        <v>Charles PHILIBERT-THIBOUTOT1500m</v>
      </c>
      <c r="O642" s="2">
        <f t="shared" si="37"/>
        <v>1182</v>
      </c>
      <c r="P642" s="81">
        <f t="shared" si="38"/>
        <v>18</v>
      </c>
      <c r="Q642" s="81" t="str">
        <f t="shared" si="39"/>
        <v/>
      </c>
    </row>
    <row r="643" spans="1:17" x14ac:dyDescent="0.2">
      <c r="A643" t="s">
        <v>1246</v>
      </c>
      <c r="B643" t="s">
        <v>4161</v>
      </c>
      <c r="C643" s="5" t="s">
        <v>31</v>
      </c>
      <c r="D643" s="5">
        <v>36921</v>
      </c>
      <c r="E643">
        <v>1075</v>
      </c>
      <c r="F643" s="2">
        <v>47</v>
      </c>
      <c r="G643" s="2" t="str">
        <f>B643&amp;C643</f>
        <v>Jahmaal WILSON110mh</v>
      </c>
      <c r="H643" s="2">
        <f>E643</f>
        <v>1075</v>
      </c>
      <c r="I643" s="138" cm="1">
        <f t="array" ref="I643">MAX(IF($G$3:$G$4000=$G643,$H$3:$H$4000))</f>
        <v>1075</v>
      </c>
      <c r="J643" s="2" t="str">
        <v>CAN</v>
      </c>
      <c r="K643" t="str">
        <v>John GAY</v>
      </c>
      <c r="L643" s="96" t="str">
        <v>3000msc</v>
      </c>
      <c r="M643" s="96">
        <v>35376</v>
      </c>
      <c r="N643" s="96" t="str">
        <f t="shared" si="36"/>
        <v>John GAY3000msc</v>
      </c>
      <c r="O643" s="2">
        <f t="shared" si="37"/>
        <v>1180</v>
      </c>
      <c r="P643" s="81">
        <f t="shared" si="38"/>
        <v>5</v>
      </c>
      <c r="Q643" s="81" t="str">
        <f t="shared" si="39"/>
        <v/>
      </c>
    </row>
    <row r="644" spans="1:17" x14ac:dyDescent="0.2">
      <c r="A644" t="s">
        <v>1246</v>
      </c>
      <c r="B644" t="s">
        <v>4952</v>
      </c>
      <c r="C644" t="s">
        <v>44</v>
      </c>
      <c r="D644" s="5">
        <v>35670</v>
      </c>
      <c r="E644">
        <v>1071</v>
      </c>
      <c r="F644" s="2">
        <v>11</v>
      </c>
      <c r="G644" s="2" t="str">
        <f>B644&amp;C644</f>
        <v>Kendrick THOMPSONdecathlon</v>
      </c>
      <c r="H644" s="2">
        <f>E644</f>
        <v>1071</v>
      </c>
      <c r="I644" s="138" cm="1">
        <f t="array" ref="I644">MAX(IF($G$3:$G$4000=$G644,$H$3:$H$4000))</f>
        <v>1071</v>
      </c>
      <c r="J644" s="2" t="str">
        <v>CAN</v>
      </c>
      <c r="K644" t="str">
        <v>Aaron BROWN</v>
      </c>
      <c r="L644" s="96" t="str">
        <v>100m</v>
      </c>
      <c r="M644" s="96">
        <v>33751</v>
      </c>
      <c r="N644" s="96" t="str">
        <f t="shared" ref="N644:N707" si="40">K644&amp;L644</f>
        <v>Aaron BROWN100m</v>
      </c>
      <c r="O644" s="2">
        <f t="shared" ref="O644:O707" si="41">VLOOKUP(K644&amp;L644,$G$3:$H$3563,2,FALSE)</f>
        <v>1179</v>
      </c>
      <c r="P644" s="81">
        <f t="shared" ref="P644:P707" si="42">COUNTIFS($L$3:$L$3119,L644,$O$3:$O$3119,"&gt;"&amp;O644)+1</f>
        <v>23</v>
      </c>
      <c r="Q644" s="81" t="str">
        <f t="shared" ref="Q644:Q707" si="43">IFERROR(IF(J644="AUS",COUNTIFS($J$3:$J$3119,"AUS",$L$3:$L$3119,L644,$O$3:$O$3119,"&gt;"&amp;O644)+1,""),"")</f>
        <v/>
      </c>
    </row>
    <row r="645" spans="1:17" x14ac:dyDescent="0.2">
      <c r="A645" t="s">
        <v>1246</v>
      </c>
      <c r="B645" t="s">
        <v>4288</v>
      </c>
      <c r="C645" s="5" t="s">
        <v>38</v>
      </c>
      <c r="D645" s="5">
        <v>35277</v>
      </c>
      <c r="E645">
        <v>1064</v>
      </c>
      <c r="F645" s="2">
        <v>35</v>
      </c>
      <c r="G645" s="2" t="str">
        <f>B645&amp;C645</f>
        <v>LaQuarn NAIRNtriple-jump</v>
      </c>
      <c r="H645" s="2">
        <f>E645</f>
        <v>1064</v>
      </c>
      <c r="I645" s="138" cm="1">
        <f t="array" ref="I645">MAX(IF($G$3:$G$4000=$G645,$H$3:$H$4000))</f>
        <v>1064</v>
      </c>
      <c r="J645" s="2" t="str">
        <v>CAN</v>
      </c>
      <c r="K645" t="str">
        <v>Michael MASON</v>
      </c>
      <c r="L645" s="96" t="str">
        <v>high-jump</v>
      </c>
      <c r="M645" s="96">
        <v>31685</v>
      </c>
      <c r="N645" s="96" t="str">
        <f t="shared" si="40"/>
        <v>Michael MASONhigh-jump</v>
      </c>
      <c r="O645" s="2">
        <f t="shared" si="41"/>
        <v>1179</v>
      </c>
      <c r="P645" s="81">
        <f t="shared" si="42"/>
        <v>4</v>
      </c>
      <c r="Q645" s="81" t="str">
        <f t="shared" si="43"/>
        <v/>
      </c>
    </row>
    <row r="646" spans="1:17" x14ac:dyDescent="0.2">
      <c r="A646" t="s">
        <v>1246</v>
      </c>
      <c r="B646" t="s">
        <v>4371</v>
      </c>
      <c r="C646" s="5" t="s">
        <v>38</v>
      </c>
      <c r="D646" s="5">
        <v>34403</v>
      </c>
      <c r="E646">
        <v>1064</v>
      </c>
      <c r="F646" s="2">
        <v>35</v>
      </c>
      <c r="G646" s="2" t="str">
        <f>B646&amp;C646</f>
        <v>Latario COLLIE-MINNStriple-jump</v>
      </c>
      <c r="H646" s="2">
        <f>E646</f>
        <v>1064</v>
      </c>
      <c r="I646" s="138" cm="1">
        <f t="array" ref="I646">MAX(IF($G$3:$G$4000=$G646,$H$3:$H$4000))</f>
        <v>1064</v>
      </c>
      <c r="J646" s="2" t="str">
        <v>CAN</v>
      </c>
      <c r="K646" t="str">
        <v>Edrick FLOR√âAL JR</v>
      </c>
      <c r="L646" s="96" t="str">
        <v>200m</v>
      </c>
      <c r="M646" s="96">
        <v>34781</v>
      </c>
      <c r="N646" s="96" t="str">
        <f t="shared" si="40"/>
        <v>Edrick FLOR√âAL JR200m</v>
      </c>
      <c r="O646" s="2">
        <f t="shared" si="41"/>
        <v>1175</v>
      </c>
      <c r="P646" s="81">
        <f t="shared" si="42"/>
        <v>19</v>
      </c>
      <c r="Q646" s="81" t="str">
        <f t="shared" si="43"/>
        <v/>
      </c>
    </row>
    <row r="647" spans="1:17" x14ac:dyDescent="0.2">
      <c r="A647" t="s">
        <v>1246</v>
      </c>
      <c r="B647" t="s">
        <v>5043</v>
      </c>
      <c r="C647" t="s">
        <v>2</v>
      </c>
      <c r="D647" s="5">
        <v>38659</v>
      </c>
      <c r="E647">
        <v>1059</v>
      </c>
      <c r="F647" s="2">
        <v>33</v>
      </c>
      <c r="G647" s="2" t="str">
        <f>B647&amp;C647</f>
        <v>Carlos BROWN100m</v>
      </c>
      <c r="H647" s="2">
        <f>E647</f>
        <v>1059</v>
      </c>
      <c r="I647" s="138" cm="1">
        <f t="array" ref="I647">MAX(IF($G$3:$G$4000=$G647,$H$3:$H$4000))</f>
        <v>1059</v>
      </c>
      <c r="J647" s="2" t="str">
        <v>CAN</v>
      </c>
      <c r="K647" t="str">
        <v>William PAULSON</v>
      </c>
      <c r="L647" s="96" t="str">
        <v>1500m</v>
      </c>
      <c r="M647" s="96">
        <v>34655</v>
      </c>
      <c r="N647" s="96" t="str">
        <f t="shared" si="40"/>
        <v>William PAULSON1500m</v>
      </c>
      <c r="O647" s="2">
        <f t="shared" si="41"/>
        <v>1169</v>
      </c>
      <c r="P647" s="81">
        <f t="shared" si="42"/>
        <v>22</v>
      </c>
      <c r="Q647" s="81" t="str">
        <f t="shared" si="43"/>
        <v/>
      </c>
    </row>
    <row r="648" spans="1:17" x14ac:dyDescent="0.2">
      <c r="A648" t="s">
        <v>1246</v>
      </c>
      <c r="B648" t="s">
        <v>4894</v>
      </c>
      <c r="C648" s="5" t="s">
        <v>35</v>
      </c>
      <c r="D648" s="5">
        <v>36236</v>
      </c>
      <c r="E648">
        <v>1055</v>
      </c>
      <c r="F648" s="2">
        <v>45</v>
      </c>
      <c r="G648" s="2" t="str">
        <f>B648&amp;C648</f>
        <v>Jyles ETIENNEhigh-jump</v>
      </c>
      <c r="H648" s="2">
        <f>E648</f>
        <v>1055</v>
      </c>
      <c r="I648" s="138" cm="1">
        <f t="array" ref="I648">MAX(IF($G$3:$G$4000=$G648,$H$3:$H$4000))</f>
        <v>1055</v>
      </c>
      <c r="J648" s="2" t="str">
        <v>CAN</v>
      </c>
      <c r="K648" t="str">
        <v>Malik METIVIER</v>
      </c>
      <c r="L648" s="96" t="str">
        <v>400mh</v>
      </c>
      <c r="M648" s="96">
        <v>36077</v>
      </c>
      <c r="N648" s="96" t="str">
        <f t="shared" si="40"/>
        <v>Malik METIVIER400mh</v>
      </c>
      <c r="O648" s="2">
        <f t="shared" si="41"/>
        <v>1167</v>
      </c>
      <c r="P648" s="81">
        <f t="shared" si="42"/>
        <v>9</v>
      </c>
      <c r="Q648" s="81" t="str">
        <f t="shared" si="43"/>
        <v/>
      </c>
    </row>
    <row r="649" spans="1:17" x14ac:dyDescent="0.2">
      <c r="A649" t="s">
        <v>1246</v>
      </c>
      <c r="B649" t="s">
        <v>4268</v>
      </c>
      <c r="C649" s="5" t="s">
        <v>33</v>
      </c>
      <c r="D649" s="5">
        <v>34401</v>
      </c>
      <c r="E649">
        <v>1047</v>
      </c>
      <c r="F649" s="2">
        <v>85</v>
      </c>
      <c r="G649" s="2" t="str">
        <f>B649&amp;C649</f>
        <v>Andre COLEBROOK400mh</v>
      </c>
      <c r="H649" s="2">
        <f>E649</f>
        <v>1047</v>
      </c>
      <c r="I649" s="138" cm="1">
        <f t="array" ref="I649">MAX(IF($G$3:$G$4000=$G649,$H$3:$H$4000))</f>
        <v>1047</v>
      </c>
      <c r="J649" s="2" t="str">
        <v>CAN</v>
      </c>
      <c r="K649" t="str">
        <v>Damian WARNER</v>
      </c>
      <c r="L649" s="96" t="str">
        <v>100m</v>
      </c>
      <c r="M649" s="96">
        <v>32816</v>
      </c>
      <c r="N649" s="96" t="str">
        <f t="shared" si="40"/>
        <v>Damian WARNER100m</v>
      </c>
      <c r="O649" s="2">
        <f t="shared" si="41"/>
        <v>1165</v>
      </c>
      <c r="P649" s="81">
        <f t="shared" si="42"/>
        <v>26</v>
      </c>
      <c r="Q649" s="81" t="str">
        <f t="shared" si="43"/>
        <v/>
      </c>
    </row>
    <row r="650" spans="1:17" x14ac:dyDescent="0.2">
      <c r="A650" t="s">
        <v>1246</v>
      </c>
      <c r="B650" t="s">
        <v>4177</v>
      </c>
      <c r="C650" s="5" t="s">
        <v>31</v>
      </c>
      <c r="D650" s="5">
        <v>35548</v>
      </c>
      <c r="E650">
        <v>1043</v>
      </c>
      <c r="F650" s="2">
        <v>67</v>
      </c>
      <c r="G650" s="2" t="str">
        <f>B650&amp;C650</f>
        <v>Ken MULLINGS110mh</v>
      </c>
      <c r="H650" s="2">
        <f>E650</f>
        <v>1043</v>
      </c>
      <c r="I650" s="138" cm="1">
        <f t="array" ref="I650">MAX(IF($G$3:$G$4000=$G650,$H$3:$H$4000))</f>
        <v>1043</v>
      </c>
      <c r="J650" s="2" t="str">
        <v>CAN</v>
      </c>
      <c r="K650" t="str">
        <v>Luc BRUCHET</v>
      </c>
      <c r="L650" s="96" t="str">
        <v>5000m</v>
      </c>
      <c r="M650" s="96">
        <v>33292</v>
      </c>
      <c r="N650" s="96" t="str">
        <f t="shared" si="40"/>
        <v>Luc BRUCHET5000m</v>
      </c>
      <c r="O650" s="2">
        <f t="shared" si="41"/>
        <v>1164</v>
      </c>
      <c r="P650" s="81">
        <f t="shared" si="42"/>
        <v>17</v>
      </c>
      <c r="Q650" s="81" t="str">
        <f t="shared" si="43"/>
        <v/>
      </c>
    </row>
    <row r="651" spans="1:17" x14ac:dyDescent="0.2">
      <c r="A651" t="s">
        <v>1246</v>
      </c>
      <c r="B651" t="s">
        <v>4706</v>
      </c>
      <c r="C651" s="5" t="s">
        <v>41</v>
      </c>
      <c r="D651" s="5">
        <v>37973</v>
      </c>
      <c r="E651">
        <v>1036</v>
      </c>
      <c r="F651" s="2">
        <v>15</v>
      </c>
      <c r="G651" s="2" t="str">
        <f>B651&amp;C651</f>
        <v>Keyshawn STRACHANjavelin-throw</v>
      </c>
      <c r="H651" s="2">
        <f>E651</f>
        <v>1036</v>
      </c>
      <c r="I651" s="138" cm="1">
        <f t="array" ref="I651">MAX(IF($G$3:$G$4000=$G651,$H$3:$H$4000))</f>
        <v>1036</v>
      </c>
      <c r="J651" s="2" t="str">
        <v>CAN</v>
      </c>
      <c r="K651" t="str">
        <v>Brandon MCBRIDE</v>
      </c>
      <c r="L651" s="96" t="str">
        <v>800m</v>
      </c>
      <c r="M651" s="96">
        <v>34500</v>
      </c>
      <c r="N651" s="96" t="str">
        <f t="shared" si="40"/>
        <v>Brandon MCBRIDE800m</v>
      </c>
      <c r="O651" s="2">
        <f t="shared" si="41"/>
        <v>1158</v>
      </c>
      <c r="P651" s="81">
        <f t="shared" si="42"/>
        <v>27</v>
      </c>
      <c r="Q651" s="81" t="str">
        <f t="shared" si="43"/>
        <v/>
      </c>
    </row>
    <row r="652" spans="1:17" x14ac:dyDescent="0.2">
      <c r="A652" t="s">
        <v>1246</v>
      </c>
      <c r="B652" t="s">
        <v>5040</v>
      </c>
      <c r="C652" s="5" t="s">
        <v>25</v>
      </c>
      <c r="D652" s="6">
        <v>37723</v>
      </c>
      <c r="E652">
        <v>1018</v>
      </c>
      <c r="F652" s="2">
        <v>56</v>
      </c>
      <c r="G652" s="2" t="str">
        <f>B652&amp;C652</f>
        <v>Antoine ANDREWS200m</v>
      </c>
      <c r="H652" s="2">
        <f>E652</f>
        <v>1018</v>
      </c>
      <c r="I652" s="138" cm="1">
        <f t="array" ref="I652">MAX(IF($G$3:$G$4000=$G652,$H$3:$H$4000))</f>
        <v>1018</v>
      </c>
      <c r="J652" s="2" t="str">
        <v>CAN</v>
      </c>
      <c r="K652" t="str">
        <v>Cameron LEVINS</v>
      </c>
      <c r="L652" s="96" t="str">
        <v>marathon</v>
      </c>
      <c r="M652" s="96">
        <v>32595</v>
      </c>
      <c r="N652" s="96" t="str">
        <f t="shared" si="40"/>
        <v>Cameron LEVINSmarathon</v>
      </c>
      <c r="O652" s="2">
        <f t="shared" si="41"/>
        <v>1156</v>
      </c>
      <c r="P652" s="81">
        <f t="shared" si="42"/>
        <v>89</v>
      </c>
      <c r="Q652" s="81" t="str">
        <f t="shared" si="43"/>
        <v/>
      </c>
    </row>
    <row r="653" spans="1:17" x14ac:dyDescent="0.2">
      <c r="A653" t="s">
        <v>1246</v>
      </c>
      <c r="B653" t="s">
        <v>4706</v>
      </c>
      <c r="C653" s="5" t="s">
        <v>41</v>
      </c>
      <c r="D653" s="5">
        <v>37973</v>
      </c>
      <c r="E653">
        <v>989</v>
      </c>
      <c r="F653" s="2">
        <v>60</v>
      </c>
      <c r="G653" s="2" t="str">
        <f>B653&amp;C653</f>
        <v>Keyshawn STRACHANjavelin-throw</v>
      </c>
      <c r="H653" s="2">
        <f>E653</f>
        <v>989</v>
      </c>
      <c r="I653" s="138" cm="1">
        <f t="array" ref="I653">MAX(IF($G$3:$G$4000=$G653,$H$3:$H$4000))</f>
        <v>1036</v>
      </c>
      <c r="J653" s="2" t="str">
        <v>CAN</v>
      </c>
      <c r="K653" t="str">
        <v>Bolade AJOMALE</v>
      </c>
      <c r="L653" s="96" t="str">
        <v>100m</v>
      </c>
      <c r="M653" s="96">
        <v>34942</v>
      </c>
      <c r="N653" s="96" t="str">
        <f t="shared" si="40"/>
        <v>Bolade AJOMALE100m</v>
      </c>
      <c r="O653" s="2">
        <f t="shared" si="41"/>
        <v>1152</v>
      </c>
      <c r="P653" s="81">
        <f t="shared" si="42"/>
        <v>37</v>
      </c>
      <c r="Q653" s="81" t="str">
        <f t="shared" si="43"/>
        <v/>
      </c>
    </row>
    <row r="654" spans="1:17" x14ac:dyDescent="0.2">
      <c r="A654" t="s">
        <v>1246</v>
      </c>
      <c r="B654" t="s">
        <v>4511</v>
      </c>
      <c r="C654" s="5" t="s">
        <v>40</v>
      </c>
      <c r="D654" s="5">
        <v>37589</v>
      </c>
      <c r="E654">
        <v>961</v>
      </c>
      <c r="F654" s="2">
        <v>57</v>
      </c>
      <c r="G654" s="2" t="str">
        <f>B654&amp;C654</f>
        <v>Tarajh HUDSONdiscus-throw</v>
      </c>
      <c r="H654" s="2">
        <f>E654</f>
        <v>961</v>
      </c>
      <c r="I654" s="138" cm="1">
        <f t="array" ref="I654">MAX(IF($G$3:$G$4000=$G654,$H$3:$H$4000))</f>
        <v>961</v>
      </c>
      <c r="J654" s="2" t="str">
        <v>CAN</v>
      </c>
      <c r="K654" t="str">
        <v>Benjamin FLANAGAN</v>
      </c>
      <c r="L654" s="96" t="str">
        <v>10000m</v>
      </c>
      <c r="M654" s="96">
        <v>34710</v>
      </c>
      <c r="N654" s="96" t="str">
        <f t="shared" si="40"/>
        <v>Benjamin FLANAGAN10000m</v>
      </c>
      <c r="O654" s="2">
        <f t="shared" si="41"/>
        <v>1149</v>
      </c>
      <c r="P654" s="81">
        <f t="shared" si="42"/>
        <v>48</v>
      </c>
      <c r="Q654" s="81" t="str">
        <f t="shared" si="43"/>
        <v/>
      </c>
    </row>
    <row r="655" spans="1:17" x14ac:dyDescent="0.2">
      <c r="A655" t="s">
        <v>1246</v>
      </c>
      <c r="B655" t="s">
        <v>5142</v>
      </c>
      <c r="C655" s="5" t="s">
        <v>38</v>
      </c>
      <c r="D655" s="5"/>
      <c r="E655">
        <v>924</v>
      </c>
      <c r="F655" s="2">
        <v>37</v>
      </c>
      <c r="G655" s="2" t="str">
        <f>B655&amp;C655</f>
        <v>Johnathan RODGERStriple-jump</v>
      </c>
      <c r="H655" s="2">
        <f>E655</f>
        <v>924</v>
      </c>
      <c r="I655" s="138" cm="1">
        <f t="array" ref="I655">MAX(IF($G$3:$G$4000=$G655,$H$3:$H$4000))</f>
        <v>924</v>
      </c>
      <c r="J655" s="2" t="str">
        <v>CAN</v>
      </c>
      <c r="K655" t="str">
        <v>Jordan YOUNG</v>
      </c>
      <c r="L655" s="96" t="str">
        <v>discus-throw</v>
      </c>
      <c r="M655" s="96">
        <v>34141</v>
      </c>
      <c r="N655" s="96" t="str">
        <f t="shared" si="40"/>
        <v>Jordan YOUNGdiscus-throw</v>
      </c>
      <c r="O655" s="2">
        <f t="shared" si="41"/>
        <v>1149</v>
      </c>
      <c r="P655" s="81">
        <f t="shared" si="42"/>
        <v>6</v>
      </c>
      <c r="Q655" s="81" t="str">
        <f t="shared" si="43"/>
        <v/>
      </c>
    </row>
    <row r="656" spans="1:17" x14ac:dyDescent="0.2">
      <c r="A656" t="s">
        <v>1246</v>
      </c>
      <c r="B656" t="s">
        <v>5151</v>
      </c>
      <c r="C656" s="5" t="s">
        <v>35</v>
      </c>
      <c r="D656" s="5">
        <v>34275</v>
      </c>
      <c r="E656">
        <v>914</v>
      </c>
      <c r="F656" s="2">
        <v>55</v>
      </c>
      <c r="G656" s="2" t="str">
        <f>B656&amp;C656</f>
        <v>Ryan INGRAHAMhigh-jump</v>
      </c>
      <c r="H656" s="2">
        <f>E656</f>
        <v>914</v>
      </c>
      <c r="I656" s="138" cm="1">
        <f t="array" ref="I656">MAX(IF($G$3:$G$4000=$G656,$H$3:$H$4000))</f>
        <v>914</v>
      </c>
      <c r="J656" s="2" t="str">
        <v>CAN</v>
      </c>
      <c r="K656" t="str">
        <v>Bismark BOATENG</v>
      </c>
      <c r="L656" s="96" t="str">
        <v>100m</v>
      </c>
      <c r="M656" s="96">
        <v>33678</v>
      </c>
      <c r="N656" s="96" t="str">
        <f t="shared" si="40"/>
        <v>Bismark BOATENG100m</v>
      </c>
      <c r="O656" s="2">
        <f t="shared" si="41"/>
        <v>1148</v>
      </c>
      <c r="P656" s="81">
        <f t="shared" si="42"/>
        <v>45</v>
      </c>
      <c r="Q656" s="81" t="str">
        <f t="shared" si="43"/>
        <v/>
      </c>
    </row>
    <row r="657" spans="1:17" x14ac:dyDescent="0.2">
      <c r="A657" t="s">
        <v>1246</v>
      </c>
      <c r="B657" t="s">
        <v>4511</v>
      </c>
      <c r="C657" s="5" t="s">
        <v>40</v>
      </c>
      <c r="D657" s="5">
        <v>37589</v>
      </c>
      <c r="E657">
        <v>861</v>
      </c>
      <c r="F657" s="2">
        <v>48</v>
      </c>
      <c r="G657" s="2" t="str">
        <f>B657&amp;C657</f>
        <v>Tarajh HUDSONdiscus-throw</v>
      </c>
      <c r="H657" s="2">
        <f>E657</f>
        <v>861</v>
      </c>
      <c r="I657" s="138" cm="1">
        <f t="array" ref="I657">MAX(IF($G$3:$G$4000=$G657,$H$3:$H$4000))</f>
        <v>961</v>
      </c>
      <c r="J657" s="2" t="str">
        <v>CAN</v>
      </c>
      <c r="K657" t="str">
        <v>Brendon RODNEY</v>
      </c>
      <c r="L657" s="96" t="str">
        <v>200m</v>
      </c>
      <c r="M657" s="96">
        <v>33703</v>
      </c>
      <c r="N657" s="96" t="str">
        <f t="shared" si="40"/>
        <v>Brendon RODNEY200m</v>
      </c>
      <c r="O657" s="2">
        <f t="shared" si="41"/>
        <v>1148</v>
      </c>
      <c r="P657" s="81">
        <f t="shared" si="42"/>
        <v>37</v>
      </c>
      <c r="Q657" s="81" t="str">
        <f t="shared" si="43"/>
        <v/>
      </c>
    </row>
    <row r="658" spans="1:17" x14ac:dyDescent="0.2">
      <c r="A658" t="s">
        <v>1527</v>
      </c>
      <c r="B658" t="s">
        <v>5170</v>
      </c>
      <c r="C658" s="5" t="s">
        <v>35</v>
      </c>
      <c r="D658" s="5">
        <v>36814</v>
      </c>
      <c r="E658">
        <v>1002</v>
      </c>
      <c r="F658" s="2">
        <v>79</v>
      </c>
      <c r="G658" s="2" t="str">
        <f>B658&amp;C658</f>
        <v>Mahfuzur RAHMANhigh-jump</v>
      </c>
      <c r="H658" s="2">
        <f>E658</f>
        <v>1002</v>
      </c>
      <c r="I658" s="138" cm="1">
        <f t="array" ref="I658">MAX(IF($G$3:$G$4000=$G658,$H$3:$H$4000))</f>
        <v>1002</v>
      </c>
      <c r="J658" s="2" t="str">
        <v>CAN</v>
      </c>
      <c r="K658" t="str">
        <v>Jean-Simon DESGAGN√âS</v>
      </c>
      <c r="L658" s="96" t="str">
        <v>3000msc</v>
      </c>
      <c r="M658" s="96">
        <v>36002</v>
      </c>
      <c r="N658" s="96" t="str">
        <f t="shared" si="40"/>
        <v>Jean-Simon DESGAGN√âS3000msc</v>
      </c>
      <c r="O658" s="2">
        <f t="shared" si="41"/>
        <v>1147</v>
      </c>
      <c r="P658" s="81">
        <f t="shared" si="42"/>
        <v>18</v>
      </c>
      <c r="Q658" s="81" t="str">
        <f t="shared" si="43"/>
        <v/>
      </c>
    </row>
    <row r="659" spans="1:17" x14ac:dyDescent="0.2">
      <c r="A659" t="s">
        <v>1527</v>
      </c>
      <c r="B659" t="s">
        <v>3600</v>
      </c>
      <c r="C659" s="5" t="s">
        <v>82</v>
      </c>
      <c r="D659" s="5"/>
      <c r="E659">
        <v>893</v>
      </c>
      <c r="F659" s="2">
        <v>72</v>
      </c>
      <c r="G659" s="2" t="str">
        <f>B659&amp;C659</f>
        <v>Het RAMmarathon</v>
      </c>
      <c r="H659" s="2">
        <f>E659</f>
        <v>893</v>
      </c>
      <c r="I659" s="138" cm="1">
        <f t="array" ref="I659">MAX(IF($G$3:$G$4000=$G659,$H$3:$H$4000))</f>
        <v>893</v>
      </c>
      <c r="J659" s="2" t="str">
        <v>CAN</v>
      </c>
      <c r="K659" t="str">
        <v>Joseph DANIELS</v>
      </c>
      <c r="L659" s="96" t="str">
        <v>110mh</v>
      </c>
      <c r="M659" s="96">
        <v>36080</v>
      </c>
      <c r="N659" s="96" t="str">
        <f t="shared" si="40"/>
        <v>Joseph DANIELS110mh</v>
      </c>
      <c r="O659" s="2">
        <f t="shared" si="41"/>
        <v>1145</v>
      </c>
      <c r="P659" s="81">
        <f t="shared" si="42"/>
        <v>20</v>
      </c>
      <c r="Q659" s="81" t="str">
        <f t="shared" si="43"/>
        <v/>
      </c>
    </row>
    <row r="660" spans="1:17" x14ac:dyDescent="0.2">
      <c r="A660" t="s">
        <v>1527</v>
      </c>
      <c r="B660" t="s">
        <v>3544</v>
      </c>
      <c r="C660" s="5" t="s">
        <v>41</v>
      </c>
      <c r="D660" s="6"/>
      <c r="E660">
        <v>839</v>
      </c>
      <c r="F660" s="2">
        <v>90</v>
      </c>
      <c r="G660" s="2" t="str">
        <f>B660&amp;C660</f>
        <v>Mohamed AHAD ALIjavelin-throw</v>
      </c>
      <c r="H660" s="2">
        <f>E660</f>
        <v>839</v>
      </c>
      <c r="I660" s="138" cm="1">
        <f t="array" ref="I660">MAX(IF($G$3:$G$4000=$G660,$H$3:$H$4000))</f>
        <v>839</v>
      </c>
      <c r="J660" s="2" t="str">
        <v>CAN</v>
      </c>
      <c r="K660" t="str">
        <v>Cameron PROCEVIAT</v>
      </c>
      <c r="L660" s="96" t="str">
        <v>1500m</v>
      </c>
      <c r="M660" s="96">
        <v>34232</v>
      </c>
      <c r="N660" s="96" t="str">
        <f t="shared" si="40"/>
        <v>Cameron PROCEVIAT1500m</v>
      </c>
      <c r="O660" s="2">
        <f t="shared" si="41"/>
        <v>1143</v>
      </c>
      <c r="P660" s="81">
        <f t="shared" si="42"/>
        <v>35</v>
      </c>
      <c r="Q660" s="81" t="str">
        <f t="shared" si="43"/>
        <v/>
      </c>
    </row>
    <row r="661" spans="1:17" x14ac:dyDescent="0.2">
      <c r="A661" t="s">
        <v>1527</v>
      </c>
      <c r="B661" t="s">
        <v>3620</v>
      </c>
      <c r="C661" s="5" t="s">
        <v>82</v>
      </c>
      <c r="D661" s="5"/>
      <c r="E661">
        <v>821</v>
      </c>
      <c r="F661" s="2">
        <v>95</v>
      </c>
      <c r="G661" s="2" t="str">
        <f>B661&amp;C661</f>
        <v>Narendra RAWATmarathon</v>
      </c>
      <c r="H661" s="2">
        <f>E661</f>
        <v>821</v>
      </c>
      <c r="I661" s="138" cm="1">
        <f t="array" ref="I661">MAX(IF($G$3:$G$4000=$G661,$H$3:$H$4000))</f>
        <v>821</v>
      </c>
      <c r="J661" s="2" t="str">
        <v>CAN</v>
      </c>
      <c r="K661" t="str">
        <v>Brendon RODNEY</v>
      </c>
      <c r="L661" s="96" t="str">
        <v>100m</v>
      </c>
      <c r="M661" s="96">
        <v>33703</v>
      </c>
      <c r="N661" s="96" t="str">
        <f t="shared" si="40"/>
        <v>Brendon RODNEY100m</v>
      </c>
      <c r="O661" s="2">
        <f t="shared" si="41"/>
        <v>1138</v>
      </c>
      <c r="P661" s="81">
        <f t="shared" si="42"/>
        <v>57</v>
      </c>
      <c r="Q661" s="81" t="str">
        <f t="shared" si="43"/>
        <v/>
      </c>
    </row>
    <row r="662" spans="1:17" x14ac:dyDescent="0.2">
      <c r="A662" t="s">
        <v>1260</v>
      </c>
      <c r="B662" t="s">
        <v>3759</v>
      </c>
      <c r="C662" s="5" t="s">
        <v>26</v>
      </c>
      <c r="D662" s="5">
        <v>36197</v>
      </c>
      <c r="E662">
        <v>1177</v>
      </c>
      <c r="F662" s="2">
        <v>11</v>
      </c>
      <c r="G662" s="2" t="str">
        <f>B662&amp;C662</f>
        <v>Jonathan JONES400m</v>
      </c>
      <c r="H662" s="2">
        <f>E662</f>
        <v>1177</v>
      </c>
      <c r="I662" s="138" cm="1">
        <f t="array" ref="I662">MAX(IF($G$3:$G$4000=$G662,$H$3:$H$4000))</f>
        <v>1177</v>
      </c>
      <c r="J662" s="2" t="str">
        <v>CAN</v>
      </c>
      <c r="K662" t="str">
        <v>Abdullahi HASSAN</v>
      </c>
      <c r="L662" s="96" t="str">
        <v>800m</v>
      </c>
      <c r="M662" s="96">
        <v>37465</v>
      </c>
      <c r="N662" s="96" t="str">
        <f t="shared" si="40"/>
        <v>Abdullahi HASSAN800m</v>
      </c>
      <c r="O662" s="2">
        <f t="shared" si="41"/>
        <v>1138</v>
      </c>
      <c r="P662" s="81">
        <f t="shared" si="42"/>
        <v>44</v>
      </c>
      <c r="Q662" s="81" t="str">
        <f t="shared" si="43"/>
        <v/>
      </c>
    </row>
    <row r="663" spans="1:17" x14ac:dyDescent="0.2">
      <c r="A663" t="s">
        <v>1260</v>
      </c>
      <c r="B663" t="s">
        <v>4130</v>
      </c>
      <c r="C663" s="6" t="s">
        <v>31</v>
      </c>
      <c r="D663" s="5">
        <v>32912</v>
      </c>
      <c r="E663">
        <v>1170</v>
      </c>
      <c r="F663" s="2">
        <v>12</v>
      </c>
      <c r="G663" s="2" t="str">
        <f>B663&amp;C663</f>
        <v>Shane BRATHWAITE110mh</v>
      </c>
      <c r="H663" s="2">
        <f>E663</f>
        <v>1170</v>
      </c>
      <c r="I663" s="138" cm="1">
        <f t="array" ref="I663">MAX(IF($G$3:$G$4000=$G663,$H$3:$H$4000))</f>
        <v>1170</v>
      </c>
      <c r="J663" s="2" t="str">
        <v>CAN</v>
      </c>
      <c r="K663" t="str">
        <v>Luc BRUCHET</v>
      </c>
      <c r="L663" s="96" t="str">
        <v>10000m</v>
      </c>
      <c r="M663" s="96">
        <v>33292</v>
      </c>
      <c r="N663" s="96" t="str">
        <f t="shared" si="40"/>
        <v>Luc BRUCHET10000m</v>
      </c>
      <c r="O663" s="2">
        <f t="shared" si="41"/>
        <v>1138</v>
      </c>
      <c r="P663" s="81">
        <f t="shared" si="42"/>
        <v>61</v>
      </c>
      <c r="Q663" s="81" t="str">
        <f t="shared" si="43"/>
        <v/>
      </c>
    </row>
    <row r="664" spans="1:17" x14ac:dyDescent="0.2">
      <c r="A664" t="s">
        <v>1260</v>
      </c>
      <c r="B664" t="s">
        <v>678</v>
      </c>
      <c r="C664" s="5" t="s">
        <v>2</v>
      </c>
      <c r="D664" s="5">
        <v>36601</v>
      </c>
      <c r="E664">
        <v>1122</v>
      </c>
      <c r="F664" s="2">
        <v>71</v>
      </c>
      <c r="G664" s="2" t="str">
        <f>B664&amp;C664</f>
        <v>Matthew CLARKE100m</v>
      </c>
      <c r="H664" s="2">
        <f>E664</f>
        <v>1122</v>
      </c>
      <c r="I664" s="138" cm="1">
        <f t="array" ref="I664">MAX(IF($G$3:$G$4000=$G664,$H$3:$H$4000))</f>
        <v>1122</v>
      </c>
      <c r="J664" s="2" t="str">
        <v>CAN</v>
      </c>
      <c r="K664" t="str">
        <v>Luc BRUCHET</v>
      </c>
      <c r="L664" s="96" t="str">
        <v>1500m</v>
      </c>
      <c r="M664" s="96">
        <v>33292</v>
      </c>
      <c r="N664" s="96" t="str">
        <f t="shared" si="40"/>
        <v>Luc BRUCHET1500m</v>
      </c>
      <c r="O664" s="2">
        <f t="shared" si="41"/>
        <v>1136</v>
      </c>
      <c r="P664" s="81">
        <f t="shared" si="42"/>
        <v>40</v>
      </c>
      <c r="Q664" s="81" t="str">
        <f t="shared" si="43"/>
        <v/>
      </c>
    </row>
    <row r="665" spans="1:17" x14ac:dyDescent="0.2">
      <c r="A665" t="s">
        <v>1260</v>
      </c>
      <c r="B665" t="s">
        <v>4229</v>
      </c>
      <c r="C665" s="5" t="s">
        <v>33</v>
      </c>
      <c r="D665" s="5">
        <v>36649</v>
      </c>
      <c r="E665">
        <v>1102</v>
      </c>
      <c r="F665" s="2">
        <v>36</v>
      </c>
      <c r="G665" s="2" t="str">
        <f>B665&amp;C665</f>
        <v>Rasheeme GRIFFITH400mh</v>
      </c>
      <c r="H665" s="2">
        <f>E665</f>
        <v>1102</v>
      </c>
      <c r="I665" s="138" cm="1">
        <f t="array" ref="I665">MAX(IF($G$3:$G$4000=$G665,$H$3:$H$4000))</f>
        <v>1102</v>
      </c>
      <c r="J665" s="2" t="str">
        <v>CAN</v>
      </c>
      <c r="K665" t="str">
        <v>Benjamin FLANAGAN</v>
      </c>
      <c r="L665" s="96" t="str">
        <v>5000m</v>
      </c>
      <c r="M665" s="96">
        <v>34710</v>
      </c>
      <c r="N665" s="96" t="str">
        <f t="shared" si="40"/>
        <v>Benjamin FLANAGAN5000m</v>
      </c>
      <c r="O665" s="2">
        <f t="shared" si="41"/>
        <v>1135</v>
      </c>
      <c r="P665" s="81">
        <f t="shared" si="42"/>
        <v>37</v>
      </c>
      <c r="Q665" s="81" t="str">
        <f t="shared" si="43"/>
        <v/>
      </c>
    </row>
    <row r="666" spans="1:17" x14ac:dyDescent="0.2">
      <c r="A666" t="s">
        <v>1260</v>
      </c>
      <c r="B666" t="s">
        <v>678</v>
      </c>
      <c r="C666" s="5" t="s">
        <v>25</v>
      </c>
      <c r="D666" s="5">
        <v>36601</v>
      </c>
      <c r="E666">
        <v>1097</v>
      </c>
      <c r="F666" s="2">
        <v>83</v>
      </c>
      <c r="G666" s="2" t="str">
        <f>B666&amp;C666</f>
        <v>Matthew CLARKE200m</v>
      </c>
      <c r="H666" s="2">
        <f>E666</f>
        <v>1097</v>
      </c>
      <c r="I666" s="138" cm="1">
        <f t="array" ref="I666">MAX(IF($G$3:$G$4000=$G666,$H$3:$H$4000))</f>
        <v>1097</v>
      </c>
      <c r="J666" s="2" t="str">
        <v>CAN</v>
      </c>
      <c r="K666" t="str">
        <v>Kieran LUMB</v>
      </c>
      <c r="L666" s="96" t="str">
        <v>1500m</v>
      </c>
      <c r="M666" s="96">
        <v>36009</v>
      </c>
      <c r="N666" s="96" t="str">
        <f t="shared" si="40"/>
        <v>Kieran LUMB1500m</v>
      </c>
      <c r="O666" s="2">
        <f t="shared" si="41"/>
        <v>1131</v>
      </c>
      <c r="P666" s="81">
        <f t="shared" si="42"/>
        <v>45</v>
      </c>
      <c r="Q666" s="81" t="str">
        <f t="shared" si="43"/>
        <v/>
      </c>
    </row>
    <row r="667" spans="1:17" x14ac:dyDescent="0.2">
      <c r="A667" t="s">
        <v>1260</v>
      </c>
      <c r="B667" t="s">
        <v>4233</v>
      </c>
      <c r="C667" s="5" t="s">
        <v>33</v>
      </c>
      <c r="D667" s="6">
        <v>36039</v>
      </c>
      <c r="E667">
        <v>1097</v>
      </c>
      <c r="F667" s="2">
        <v>40</v>
      </c>
      <c r="G667" s="2" t="str">
        <f>B667&amp;C667</f>
        <v>Rivaldo LEACOCK400mh</v>
      </c>
      <c r="H667" s="2">
        <f>E667</f>
        <v>1097</v>
      </c>
      <c r="I667" s="138" cm="1">
        <f t="array" ref="I667">MAX(IF($G$3:$G$4000=$G667,$H$3:$H$4000))</f>
        <v>1097</v>
      </c>
      <c r="J667" s="2" t="str">
        <v>CAN</v>
      </c>
      <c r="K667" t="str">
        <v>Mohammed AHMED</v>
      </c>
      <c r="L667" s="96" t="str">
        <v>1500m</v>
      </c>
      <c r="M667" s="96">
        <v>33243</v>
      </c>
      <c r="N667" s="96" t="str">
        <f t="shared" si="40"/>
        <v>Mohammed AHMED1500m</v>
      </c>
      <c r="O667" s="2">
        <f t="shared" si="41"/>
        <v>1130</v>
      </c>
      <c r="P667" s="81">
        <f t="shared" si="42"/>
        <v>46</v>
      </c>
      <c r="Q667" s="81" t="str">
        <f t="shared" si="43"/>
        <v/>
      </c>
    </row>
    <row r="668" spans="1:17" x14ac:dyDescent="0.2">
      <c r="A668" t="s">
        <v>1260</v>
      </c>
      <c r="B668" t="s">
        <v>4153</v>
      </c>
      <c r="C668" s="6" t="s">
        <v>31</v>
      </c>
      <c r="D668" s="5">
        <v>33285</v>
      </c>
      <c r="E668">
        <v>1095</v>
      </c>
      <c r="F668" s="2">
        <v>37</v>
      </c>
      <c r="G668" s="2" t="str">
        <f>B668&amp;C668</f>
        <v>Greggmar SWIFT110mh</v>
      </c>
      <c r="H668" s="2">
        <f>E668</f>
        <v>1095</v>
      </c>
      <c r="I668" s="138" cm="1">
        <f t="array" ref="I668">MAX(IF($G$3:$G$4000=$G668,$H$3:$H$4000))</f>
        <v>1095</v>
      </c>
      <c r="J668" s="2" t="str">
        <v>CAN</v>
      </c>
      <c r="K668" t="str">
        <v>Adam KEENAN</v>
      </c>
      <c r="L668" s="96" t="str">
        <v>hammer-throw</v>
      </c>
      <c r="M668" s="96">
        <v>34238</v>
      </c>
      <c r="N668" s="96" t="str">
        <f t="shared" si="40"/>
        <v>Adam KEENANhammer-throw</v>
      </c>
      <c r="O668" s="2">
        <f t="shared" si="41"/>
        <v>1130</v>
      </c>
      <c r="P668" s="81">
        <f t="shared" si="42"/>
        <v>4</v>
      </c>
      <c r="Q668" s="81" t="str">
        <f t="shared" si="43"/>
        <v/>
      </c>
    </row>
    <row r="669" spans="1:17" x14ac:dyDescent="0.2">
      <c r="A669" t="s">
        <v>1260</v>
      </c>
      <c r="B669" t="s">
        <v>2982</v>
      </c>
      <c r="C669" s="5" t="s">
        <v>26</v>
      </c>
      <c r="D669" s="5">
        <v>37267</v>
      </c>
      <c r="E669">
        <v>1073</v>
      </c>
      <c r="F669" s="2">
        <v>26</v>
      </c>
      <c r="G669" s="2" t="str">
        <f>B669&amp;C669</f>
        <v>Kyle GALE400m</v>
      </c>
      <c r="H669" s="2">
        <f>E669</f>
        <v>1073</v>
      </c>
      <c r="I669" s="138" cm="1">
        <f t="array" ref="I669">MAX(IF($G$3:$G$4000=$G669,$H$3:$H$4000))</f>
        <v>1073</v>
      </c>
      <c r="J669" s="2" t="str">
        <v>CAN</v>
      </c>
      <c r="K669" t="str">
        <v>Philip OSEI</v>
      </c>
      <c r="L669" s="96" t="str">
        <v>400m</v>
      </c>
      <c r="M669" s="96">
        <v>33176</v>
      </c>
      <c r="N669" s="96" t="str">
        <f t="shared" si="40"/>
        <v>Philip OSEI400m</v>
      </c>
      <c r="O669" s="2">
        <f t="shared" si="41"/>
        <v>1128</v>
      </c>
      <c r="P669" s="81">
        <f t="shared" si="42"/>
        <v>42</v>
      </c>
      <c r="Q669" s="81" t="str">
        <f t="shared" si="43"/>
        <v/>
      </c>
    </row>
    <row r="670" spans="1:17" x14ac:dyDescent="0.2">
      <c r="A670" t="s">
        <v>1260</v>
      </c>
      <c r="B670" t="s">
        <v>4370</v>
      </c>
      <c r="C670" s="5" t="s">
        <v>38</v>
      </c>
      <c r="D670" s="5">
        <v>37308</v>
      </c>
      <c r="E670">
        <v>1064</v>
      </c>
      <c r="F670" s="2">
        <v>35</v>
      </c>
      <c r="G670" s="2" t="str">
        <f>B670&amp;C670</f>
        <v>Jadon BROMEtriple-jump</v>
      </c>
      <c r="H670" s="2">
        <f>E670</f>
        <v>1064</v>
      </c>
      <c r="I670" s="138" cm="1">
        <f t="array" ref="I670">MAX(IF($G$3:$G$4000=$G670,$H$3:$H$4000))</f>
        <v>1064</v>
      </c>
      <c r="J670" s="2" t="str">
        <v>CAN</v>
      </c>
      <c r="K670" t="str">
        <v>Derek DROUIN</v>
      </c>
      <c r="L670" s="96" t="str">
        <v>high-jump</v>
      </c>
      <c r="M670" s="96">
        <v>32938</v>
      </c>
      <c r="N670" s="96" t="str">
        <f t="shared" si="40"/>
        <v>Derek DROUINhigh-jump</v>
      </c>
      <c r="O670" s="2">
        <f t="shared" si="41"/>
        <v>1126</v>
      </c>
      <c r="P670" s="81">
        <f t="shared" si="42"/>
        <v>17</v>
      </c>
      <c r="Q670" s="81" t="str">
        <f t="shared" si="43"/>
        <v/>
      </c>
    </row>
    <row r="671" spans="1:17" x14ac:dyDescent="0.2">
      <c r="A671" t="s">
        <v>1260</v>
      </c>
      <c r="B671" t="s">
        <v>4504</v>
      </c>
      <c r="C671" s="5" t="s">
        <v>39</v>
      </c>
      <c r="D671" s="5">
        <v>36161</v>
      </c>
      <c r="E671">
        <v>1064</v>
      </c>
      <c r="F671" s="2">
        <v>21</v>
      </c>
      <c r="G671" s="2" t="str">
        <f>B671&amp;C671</f>
        <v>Triston GIBBONSshot-put</v>
      </c>
      <c r="H671" s="2">
        <f>E671</f>
        <v>1064</v>
      </c>
      <c r="I671" s="138" cm="1">
        <f t="array" ref="I671">MAX(IF($G$3:$G$4000=$G671,$H$3:$H$4000))</f>
        <v>1064</v>
      </c>
      <c r="J671" s="2" t="str">
        <v>CAN</v>
      </c>
      <c r="K671" t="str">
        <v>Aaron AHL</v>
      </c>
      <c r="L671" s="96" t="str">
        <v>1500m</v>
      </c>
      <c r="M671" s="96">
        <v>1999</v>
      </c>
      <c r="N671" s="96" t="str">
        <f t="shared" si="40"/>
        <v>Aaron AHL1500m</v>
      </c>
      <c r="O671" s="2">
        <f t="shared" si="41"/>
        <v>1123</v>
      </c>
      <c r="P671" s="81">
        <f t="shared" si="42"/>
        <v>53</v>
      </c>
      <c r="Q671" s="81" t="str">
        <f t="shared" si="43"/>
        <v/>
      </c>
    </row>
    <row r="672" spans="1:17" x14ac:dyDescent="0.2">
      <c r="A672" t="s">
        <v>1260</v>
      </c>
      <c r="B672" t="s">
        <v>4373</v>
      </c>
      <c r="C672" s="6" t="s">
        <v>38</v>
      </c>
      <c r="D672" s="5">
        <v>36760</v>
      </c>
      <c r="E672">
        <v>1058</v>
      </c>
      <c r="F672" s="2">
        <v>39</v>
      </c>
      <c r="G672" s="2" t="str">
        <f>B672&amp;C672</f>
        <v>Jonathan Edward MILLERtriple-jump</v>
      </c>
      <c r="H672" s="2">
        <f>E672</f>
        <v>1058</v>
      </c>
      <c r="I672" s="138" cm="1">
        <f t="array" ref="I672">MAX(IF($G$3:$G$4000=$G672,$H$3:$H$4000))</f>
        <v>1058</v>
      </c>
      <c r="J672" s="2" t="str">
        <v>CAN</v>
      </c>
      <c r="K672" t="str">
        <v>Kieran LUMB</v>
      </c>
      <c r="L672" s="96" t="str">
        <v>5000m</v>
      </c>
      <c r="M672" s="96">
        <v>36009</v>
      </c>
      <c r="N672" s="96" t="str">
        <f t="shared" si="40"/>
        <v>Kieran LUMB5000m</v>
      </c>
      <c r="O672" s="2">
        <f t="shared" si="41"/>
        <v>1122</v>
      </c>
      <c r="P672" s="81">
        <f t="shared" si="42"/>
        <v>56</v>
      </c>
      <c r="Q672" s="81" t="str">
        <f t="shared" si="43"/>
        <v/>
      </c>
    </row>
    <row r="673" spans="1:17" x14ac:dyDescent="0.2">
      <c r="A673" t="s">
        <v>1260</v>
      </c>
      <c r="B673" t="s">
        <v>4257</v>
      </c>
      <c r="C673" s="5" t="s">
        <v>33</v>
      </c>
      <c r="D673" s="5">
        <v>36683</v>
      </c>
      <c r="E673">
        <v>1058</v>
      </c>
      <c r="F673" s="2">
        <v>72</v>
      </c>
      <c r="G673" s="2" t="str">
        <f>B673&amp;C673</f>
        <v>Nathan FERGUSSON400mh</v>
      </c>
      <c r="H673" s="2">
        <f>E673</f>
        <v>1058</v>
      </c>
      <c r="I673" s="138" cm="1">
        <f t="array" ref="I673">MAX(IF($G$3:$G$4000=$G673,$H$3:$H$4000))</f>
        <v>1058</v>
      </c>
      <c r="J673" s="2" t="str">
        <v>CAN</v>
      </c>
      <c r="K673" t="str">
        <v>Robert HEPPENSTALL</v>
      </c>
      <c r="L673" s="96" t="str">
        <v>800m</v>
      </c>
      <c r="M673" s="96">
        <v>35489</v>
      </c>
      <c r="N673" s="96" t="str">
        <f t="shared" si="40"/>
        <v>Robert HEPPENSTALL800m</v>
      </c>
      <c r="O673" s="2">
        <f t="shared" si="41"/>
        <v>1121</v>
      </c>
      <c r="P673" s="81">
        <f t="shared" si="42"/>
        <v>60</v>
      </c>
      <c r="Q673" s="81" t="str">
        <f t="shared" si="43"/>
        <v/>
      </c>
    </row>
    <row r="674" spans="1:17" x14ac:dyDescent="0.2">
      <c r="A674" t="s">
        <v>1260</v>
      </c>
      <c r="B674" t="s">
        <v>4696</v>
      </c>
      <c r="C674" s="5" t="s">
        <v>41</v>
      </c>
      <c r="D674" s="5"/>
      <c r="E674">
        <v>1017</v>
      </c>
      <c r="F674" s="2">
        <v>41</v>
      </c>
      <c r="G674" s="2" t="str">
        <f>B674&amp;C674</f>
        <v>Zion HILLjavelin-throw</v>
      </c>
      <c r="H674" s="2">
        <f>E674</f>
        <v>1017</v>
      </c>
      <c r="I674" s="138" cm="1">
        <f t="array" ref="I674">MAX(IF($G$3:$G$4000=$G674,$H$3:$H$4000))</f>
        <v>1017</v>
      </c>
      <c r="J674" s="2" t="str">
        <v>CAN</v>
      </c>
      <c r="K674" t="str">
        <v>Ryan SMEETON</v>
      </c>
      <c r="L674" s="96" t="str">
        <v>3000msc</v>
      </c>
      <c r="M674" s="96">
        <v>36094</v>
      </c>
      <c r="N674" s="96" t="str">
        <f t="shared" si="40"/>
        <v>Ryan SMEETON3000msc</v>
      </c>
      <c r="O674" s="2">
        <f t="shared" si="41"/>
        <v>1119</v>
      </c>
      <c r="P674" s="81">
        <f t="shared" si="42"/>
        <v>29</v>
      </c>
      <c r="Q674" s="81" t="str">
        <f t="shared" si="43"/>
        <v/>
      </c>
    </row>
    <row r="675" spans="1:17" x14ac:dyDescent="0.2">
      <c r="A675" t="s">
        <v>1260</v>
      </c>
      <c r="B675" t="s">
        <v>4504</v>
      </c>
      <c r="C675" s="5" t="s">
        <v>40</v>
      </c>
      <c r="D675" s="5">
        <v>36161</v>
      </c>
      <c r="E675">
        <v>980</v>
      </c>
      <c r="F675" s="2">
        <v>47</v>
      </c>
      <c r="G675" s="2" t="str">
        <f>B675&amp;C675</f>
        <v>Triston GIBBONSdiscus-throw</v>
      </c>
      <c r="H675" s="2">
        <f>E675</f>
        <v>980</v>
      </c>
      <c r="I675" s="138" cm="1">
        <f t="array" ref="I675">MAX(IF($G$3:$G$4000=$G675,$H$3:$H$4000))</f>
        <v>980</v>
      </c>
      <c r="J675" s="2" t="str">
        <v>CAN</v>
      </c>
      <c r="K675" t="str">
        <v>Bismark BOATENG</v>
      </c>
      <c r="L675" s="96" t="str">
        <v>200m</v>
      </c>
      <c r="M675" s="96">
        <v>33678</v>
      </c>
      <c r="N675" s="96" t="str">
        <f t="shared" si="40"/>
        <v>Bismark BOATENG200m</v>
      </c>
      <c r="O675" s="2">
        <f t="shared" si="41"/>
        <v>1117</v>
      </c>
      <c r="P675" s="81">
        <f t="shared" si="42"/>
        <v>56</v>
      </c>
      <c r="Q675" s="81" t="str">
        <f t="shared" si="43"/>
        <v/>
      </c>
    </row>
    <row r="676" spans="1:17" x14ac:dyDescent="0.2">
      <c r="A676" t="s">
        <v>1260</v>
      </c>
      <c r="B676" t="s">
        <v>5345</v>
      </c>
      <c r="C676" s="5" t="s">
        <v>37</v>
      </c>
      <c r="D676" s="5">
        <v>1997</v>
      </c>
      <c r="E676">
        <v>937</v>
      </c>
      <c r="F676" s="2">
        <v>76</v>
      </c>
      <c r="G676" s="2" t="str">
        <f>B676&amp;C676</f>
        <v>Antonio WEEKESlong-jump</v>
      </c>
      <c r="H676" s="2">
        <f>E676</f>
        <v>937</v>
      </c>
      <c r="I676" s="138" cm="1">
        <f t="array" ref="I676">MAX(IF($G$3:$G$4000=$G676,$H$3:$H$4000))</f>
        <v>937</v>
      </c>
      <c r="J676" s="2" t="str">
        <v>CAN</v>
      </c>
      <c r="K676" t="str">
        <v>Kevin ROBERTSON</v>
      </c>
      <c r="L676" s="96" t="str">
        <v>1500m</v>
      </c>
      <c r="M676" s="96">
        <v>36066</v>
      </c>
      <c r="N676" s="96" t="str">
        <f t="shared" si="40"/>
        <v>Kevin ROBERTSON1500m</v>
      </c>
      <c r="O676" s="2">
        <f t="shared" si="41"/>
        <v>1115</v>
      </c>
      <c r="P676" s="81">
        <f t="shared" si="42"/>
        <v>64</v>
      </c>
      <c r="Q676" s="81" t="str">
        <f t="shared" si="43"/>
        <v/>
      </c>
    </row>
    <row r="677" spans="1:17" x14ac:dyDescent="0.2">
      <c r="A677" t="s">
        <v>1260</v>
      </c>
      <c r="B677" t="s">
        <v>5144</v>
      </c>
      <c r="C677" s="5" t="s">
        <v>38</v>
      </c>
      <c r="D677" s="5">
        <v>37284</v>
      </c>
      <c r="E677">
        <v>887</v>
      </c>
      <c r="F677" s="2">
        <v>45</v>
      </c>
      <c r="G677" s="2" t="str">
        <f>B677&amp;C677</f>
        <v>Nathan CRAWFORD-WALLIStriple-jump</v>
      </c>
      <c r="H677" s="2">
        <f>E677</f>
        <v>887</v>
      </c>
      <c r="I677" s="138" cm="1">
        <f t="array" ref="I677">MAX(IF($G$3:$G$4000=$G677,$H$3:$H$4000))</f>
        <v>887</v>
      </c>
      <c r="J677" s="2" t="str">
        <v>CAN</v>
      </c>
      <c r="K677" t="str">
        <v>Scott JOSEPH</v>
      </c>
      <c r="L677" s="96" t="str">
        <v>long-jump</v>
      </c>
      <c r="M677" s="96">
        <v>44581</v>
      </c>
      <c r="N677" s="96" t="str">
        <f t="shared" si="40"/>
        <v>Scott JOSEPHlong-jump</v>
      </c>
      <c r="O677" s="2">
        <f t="shared" si="41"/>
        <v>1112</v>
      </c>
      <c r="P677" s="81">
        <f t="shared" si="42"/>
        <v>34</v>
      </c>
      <c r="Q677" s="81" t="str">
        <f t="shared" si="43"/>
        <v/>
      </c>
    </row>
    <row r="678" spans="1:17" x14ac:dyDescent="0.2">
      <c r="A678" t="s">
        <v>1260</v>
      </c>
      <c r="B678" t="s">
        <v>5345</v>
      </c>
      <c r="C678" s="5" t="s">
        <v>38</v>
      </c>
      <c r="D678" s="5">
        <v>1997</v>
      </c>
      <c r="E678">
        <v>854</v>
      </c>
      <c r="F678" s="2">
        <v>61</v>
      </c>
      <c r="G678" s="2" t="str">
        <f>B678&amp;C678</f>
        <v>Antonio WEEKEStriple-jump</v>
      </c>
      <c r="H678" s="2">
        <f>E678</f>
        <v>854</v>
      </c>
      <c r="I678" s="138" cm="1">
        <f t="array" ref="I678">MAX(IF($G$3:$G$4000=$G678,$H$3:$H$4000))</f>
        <v>854</v>
      </c>
      <c r="J678" s="2" t="str">
        <v>CAN</v>
      </c>
      <c r="K678" t="str">
        <v>Mohand Zine KHELAF</v>
      </c>
      <c r="L678" s="96" t="str">
        <v>800m</v>
      </c>
      <c r="M678" s="96">
        <v>35796</v>
      </c>
      <c r="N678" s="96" t="str">
        <f t="shared" si="40"/>
        <v>Mohand Zine KHELAF800m</v>
      </c>
      <c r="O678" s="2">
        <f t="shared" si="41"/>
        <v>1111</v>
      </c>
      <c r="P678" s="81">
        <f t="shared" si="42"/>
        <v>74</v>
      </c>
      <c r="Q678" s="81" t="str">
        <f t="shared" si="43"/>
        <v/>
      </c>
    </row>
    <row r="679" spans="1:17" x14ac:dyDescent="0.2">
      <c r="A679" t="s">
        <v>2613</v>
      </c>
      <c r="B679" t="s">
        <v>4314</v>
      </c>
      <c r="C679" s="5" t="s">
        <v>38</v>
      </c>
      <c r="D679" s="5">
        <v>35795</v>
      </c>
      <c r="E679">
        <v>1168</v>
      </c>
      <c r="F679" s="2">
        <v>2</v>
      </c>
      <c r="G679" s="2" t="str">
        <f>B679&amp;C679</f>
        <v>Jahnhai PERINCHIEFtriple-jump</v>
      </c>
      <c r="H679" s="2">
        <f>E679</f>
        <v>1168</v>
      </c>
      <c r="I679" s="138" cm="1">
        <f t="array" ref="I679">MAX(IF($G$3:$G$4000=$G679,$H$3:$H$4000))</f>
        <v>1168</v>
      </c>
      <c r="J679" s="2" t="str">
        <v>CAN</v>
      </c>
      <c r="K679" t="str">
        <v>Charlie DANNATT</v>
      </c>
      <c r="L679" s="96" t="str">
        <v>1500m</v>
      </c>
      <c r="M679" s="96">
        <v>36410</v>
      </c>
      <c r="N679" s="96" t="str">
        <f t="shared" si="40"/>
        <v>Charlie DANNATT1500m</v>
      </c>
      <c r="O679" s="2">
        <f t="shared" si="41"/>
        <v>1110</v>
      </c>
      <c r="P679" s="81">
        <f t="shared" si="42"/>
        <v>73</v>
      </c>
      <c r="Q679" s="81" t="str">
        <f t="shared" si="43"/>
        <v/>
      </c>
    </row>
    <row r="680" spans="1:17" x14ac:dyDescent="0.2">
      <c r="A680" t="s">
        <v>2613</v>
      </c>
      <c r="B680" t="s">
        <v>4292</v>
      </c>
      <c r="C680" t="s">
        <v>37</v>
      </c>
      <c r="D680" s="5">
        <v>30901</v>
      </c>
      <c r="E680">
        <v>1144</v>
      </c>
      <c r="F680" s="2">
        <v>16</v>
      </c>
      <c r="G680" s="2" t="str">
        <f>B680&amp;C680</f>
        <v>Tyrone SMITHlong-jump</v>
      </c>
      <c r="H680" s="2">
        <f>E680</f>
        <v>1144</v>
      </c>
      <c r="I680" s="138" cm="1">
        <f t="array" ref="I680">MAX(IF($G$3:$G$4000=$G680,$H$3:$H$4000))</f>
        <v>1144</v>
      </c>
      <c r="J680" s="2" t="str">
        <v>CAN</v>
      </c>
      <c r="K680" t="str">
        <v>Nathan GEORGE</v>
      </c>
      <c r="L680" s="96" t="str">
        <v>400m</v>
      </c>
      <c r="M680" s="96">
        <v>34341</v>
      </c>
      <c r="N680" s="96" t="str">
        <f t="shared" si="40"/>
        <v>Nathan GEORGE400m</v>
      </c>
      <c r="O680" s="2">
        <f t="shared" si="41"/>
        <v>1108</v>
      </c>
      <c r="P680" s="81">
        <f t="shared" si="42"/>
        <v>66</v>
      </c>
      <c r="Q680" s="81" t="str">
        <f t="shared" si="43"/>
        <v/>
      </c>
    </row>
    <row r="681" spans="1:17" x14ac:dyDescent="0.2">
      <c r="A681" t="s">
        <v>2613</v>
      </c>
      <c r="B681" t="s">
        <v>4314</v>
      </c>
      <c r="C681" s="5" t="s">
        <v>37</v>
      </c>
      <c r="D681" s="5">
        <v>35795</v>
      </c>
      <c r="E681">
        <v>1096</v>
      </c>
      <c r="F681" s="2">
        <v>45</v>
      </c>
      <c r="G681" s="2" t="str">
        <f>B681&amp;C681</f>
        <v>Jahnhai PERINCHIEFlong-jump</v>
      </c>
      <c r="H681" s="2">
        <f>E681</f>
        <v>1096</v>
      </c>
      <c r="I681" s="138" cm="1">
        <f t="array" ref="I681">MAX(IF($G$3:$G$4000=$G681,$H$3:$H$4000))</f>
        <v>1096</v>
      </c>
      <c r="J681" s="2" t="str">
        <v>CAN</v>
      </c>
      <c r="K681" t="str">
        <v>Pierce LEPAGE</v>
      </c>
      <c r="L681" s="96" t="str">
        <v>100m</v>
      </c>
      <c r="M681" s="96">
        <v>35086</v>
      </c>
      <c r="N681" s="96" t="str">
        <f t="shared" si="40"/>
        <v>Pierce LEPAGE100m</v>
      </c>
      <c r="O681" s="2">
        <f t="shared" si="41"/>
        <v>1105</v>
      </c>
      <c r="P681" s="81">
        <f t="shared" si="42"/>
        <v>100</v>
      </c>
      <c r="Q681" s="81" t="str">
        <f t="shared" si="43"/>
        <v/>
      </c>
    </row>
    <row r="682" spans="1:17" x14ac:dyDescent="0.2">
      <c r="A682" t="s">
        <v>1176</v>
      </c>
      <c r="B682" t="s">
        <v>3773</v>
      </c>
      <c r="C682" s="5" t="s">
        <v>27</v>
      </c>
      <c r="D682" s="5">
        <v>34408</v>
      </c>
      <c r="E682">
        <v>1238</v>
      </c>
      <c r="F682" s="2">
        <v>1</v>
      </c>
      <c r="G682" s="2" t="str">
        <f>B682&amp;C682</f>
        <v>Nijel AMOS800m</v>
      </c>
      <c r="H682" s="2">
        <f>E682</f>
        <v>1238</v>
      </c>
      <c r="I682" s="138" cm="1">
        <f t="array" ref="I682">MAX(IF($G$3:$G$4000=$G682,$H$3:$H$4000))</f>
        <v>1238</v>
      </c>
      <c r="J682" s="2" t="str">
        <v>CAN</v>
      </c>
      <c r="K682" t="str">
        <v>Malachi MURRAY</v>
      </c>
      <c r="L682" s="96" t="str">
        <v>100m</v>
      </c>
      <c r="M682" s="96">
        <v>36603</v>
      </c>
      <c r="N682" s="96" t="str">
        <f t="shared" si="40"/>
        <v>Malachi MURRAY100m</v>
      </c>
      <c r="O682" s="2">
        <f t="shared" si="41"/>
        <v>1105</v>
      </c>
      <c r="P682" s="81">
        <f t="shared" si="42"/>
        <v>100</v>
      </c>
      <c r="Q682" s="81" t="str">
        <f t="shared" si="43"/>
        <v/>
      </c>
    </row>
    <row r="683" spans="1:17" x14ac:dyDescent="0.2">
      <c r="A683" t="s">
        <v>1176</v>
      </c>
      <c r="B683" t="s">
        <v>3757</v>
      </c>
      <c r="C683" s="5" t="s">
        <v>26</v>
      </c>
      <c r="D683" s="5">
        <v>31314</v>
      </c>
      <c r="E683">
        <v>1217</v>
      </c>
      <c r="F683" s="2">
        <v>3</v>
      </c>
      <c r="G683" s="2" t="str">
        <f>B683&amp;C683</f>
        <v>Isaac MAKWALA400m</v>
      </c>
      <c r="H683" s="2">
        <f>E683</f>
        <v>1217</v>
      </c>
      <c r="I683" s="138" cm="1">
        <f t="array" ref="I683">MAX(IF($G$3:$G$4000=$G683,$H$3:$H$4000))</f>
        <v>1217</v>
      </c>
      <c r="J683" s="2" t="str">
        <v>CAN</v>
      </c>
      <c r="K683" t="str">
        <v>Michael ROTH</v>
      </c>
      <c r="L683" s="96" t="str">
        <v>400m</v>
      </c>
      <c r="M683" s="96">
        <v>37337</v>
      </c>
      <c r="N683" s="96" t="str">
        <f t="shared" si="40"/>
        <v>Michael ROTH400m</v>
      </c>
      <c r="O683" s="2">
        <f t="shared" si="41"/>
        <v>1105</v>
      </c>
      <c r="P683" s="81">
        <f t="shared" si="42"/>
        <v>70</v>
      </c>
      <c r="Q683" s="81" t="str">
        <f t="shared" si="43"/>
        <v/>
      </c>
    </row>
    <row r="684" spans="1:17" x14ac:dyDescent="0.2">
      <c r="A684" t="s">
        <v>1176</v>
      </c>
      <c r="B684" t="s">
        <v>3757</v>
      </c>
      <c r="C684" s="5" t="s">
        <v>25</v>
      </c>
      <c r="D684" s="6">
        <v>31314</v>
      </c>
      <c r="E684">
        <v>1211</v>
      </c>
      <c r="F684" s="2">
        <v>4</v>
      </c>
      <c r="G684" s="2" t="str">
        <f>B684&amp;C684</f>
        <v>Isaac MAKWALA200m</v>
      </c>
      <c r="H684" s="2">
        <f>E684</f>
        <v>1211</v>
      </c>
      <c r="I684" s="138" cm="1">
        <f t="array" ref="I684">MAX(IF($G$3:$G$4000=$G684,$H$3:$H$4000))</f>
        <v>1211</v>
      </c>
      <c r="J684" s="2" t="str">
        <v>CAN</v>
      </c>
      <c r="K684" t="str">
        <v>Thomas FAFARD</v>
      </c>
      <c r="L684" s="96" t="str">
        <v>1500m</v>
      </c>
      <c r="M684" s="96">
        <v>36135</v>
      </c>
      <c r="N684" s="96" t="str">
        <f t="shared" si="40"/>
        <v>Thomas FAFARD1500m</v>
      </c>
      <c r="O684" s="2">
        <f t="shared" si="41"/>
        <v>1099</v>
      </c>
      <c r="P684" s="81">
        <f t="shared" si="42"/>
        <v>86</v>
      </c>
      <c r="Q684" s="81" t="str">
        <f t="shared" si="43"/>
        <v/>
      </c>
    </row>
    <row r="685" spans="1:17" x14ac:dyDescent="0.2">
      <c r="A685" t="s">
        <v>1176</v>
      </c>
      <c r="B685" t="s">
        <v>2979</v>
      </c>
      <c r="C685" s="6" t="s">
        <v>26</v>
      </c>
      <c r="D685" s="5">
        <v>37416</v>
      </c>
      <c r="E685">
        <v>1209</v>
      </c>
      <c r="F685" s="2">
        <v>5</v>
      </c>
      <c r="G685" s="2" t="str">
        <f>B685&amp;C685</f>
        <v>Anthony PESELA400m</v>
      </c>
      <c r="H685" s="2">
        <f>E685</f>
        <v>1209</v>
      </c>
      <c r="I685" s="138" cm="1">
        <f t="array" ref="I685">MAX(IF($G$3:$G$4000=$G685,$H$3:$H$4000))</f>
        <v>1209</v>
      </c>
      <c r="J685" s="2" t="str">
        <v>CAN</v>
      </c>
      <c r="K685" t="str">
        <v>Johnathan CABRAL</v>
      </c>
      <c r="L685" s="96" t="str">
        <v>110mh</v>
      </c>
      <c r="M685" s="96">
        <v>33969</v>
      </c>
      <c r="N685" s="96" t="str">
        <f t="shared" si="40"/>
        <v>Johnathan CABRAL110mh</v>
      </c>
      <c r="O685" s="2">
        <f t="shared" si="41"/>
        <v>1097</v>
      </c>
      <c r="P685" s="81">
        <f t="shared" si="42"/>
        <v>36</v>
      </c>
      <c r="Q685" s="81" t="str">
        <f t="shared" si="43"/>
        <v/>
      </c>
    </row>
    <row r="686" spans="1:17" x14ac:dyDescent="0.2">
      <c r="A686" t="s">
        <v>1176</v>
      </c>
      <c r="B686" t="s">
        <v>2903</v>
      </c>
      <c r="C686" s="5" t="s">
        <v>2</v>
      </c>
      <c r="D686" s="6">
        <v>37779</v>
      </c>
      <c r="E686">
        <v>1179</v>
      </c>
      <c r="F686" s="2">
        <v>2</v>
      </c>
      <c r="G686" s="2" t="str">
        <f>B686&amp;C686</f>
        <v>Letsile TEBOGO100m</v>
      </c>
      <c r="H686" s="2">
        <f>E686</f>
        <v>1179</v>
      </c>
      <c r="I686" s="138" cm="1">
        <f t="array" ref="I686">MAX(IF($G$3:$G$4000=$G686,$H$3:$H$4000))</f>
        <v>1179</v>
      </c>
      <c r="J686" s="2" t="str">
        <v>CAN</v>
      </c>
      <c r="K686" t="str">
        <v>Corey BELLEMORE</v>
      </c>
      <c r="L686" s="96" t="str">
        <v>1500m</v>
      </c>
      <c r="M686" s="96">
        <v>34669</v>
      </c>
      <c r="N686" s="96" t="str">
        <f t="shared" si="40"/>
        <v>Corey BELLEMORE1500m</v>
      </c>
      <c r="O686" s="2">
        <f t="shared" si="41"/>
        <v>1093</v>
      </c>
      <c r="P686" s="81">
        <f t="shared" si="42"/>
        <v>97</v>
      </c>
      <c r="Q686" s="81" t="str">
        <f t="shared" si="43"/>
        <v/>
      </c>
    </row>
    <row r="687" spans="1:17" x14ac:dyDescent="0.2">
      <c r="A687" t="s">
        <v>1176</v>
      </c>
      <c r="B687" t="s">
        <v>2974</v>
      </c>
      <c r="C687" s="5" t="s">
        <v>26</v>
      </c>
      <c r="D687" s="5">
        <v>36331</v>
      </c>
      <c r="E687">
        <v>1177</v>
      </c>
      <c r="F687" s="2">
        <v>1</v>
      </c>
      <c r="G687" s="2" t="str">
        <f>B687&amp;C687</f>
        <v>Bayapo NDORI400m</v>
      </c>
      <c r="H687" s="2">
        <f>E687</f>
        <v>1177</v>
      </c>
      <c r="I687" s="138" cm="1">
        <f t="array" ref="I687">MAX(IF($G$3:$G$4000=$G687,$H$3:$H$4000))</f>
        <v>1177</v>
      </c>
      <c r="J687" s="2" t="str">
        <v>CAN</v>
      </c>
      <c r="K687" t="str">
        <v>Jesse THIBODEAU</v>
      </c>
      <c r="L687" s="96" t="str">
        <v>long-jump</v>
      </c>
      <c r="M687" s="96">
        <v>35506</v>
      </c>
      <c r="N687" s="96" t="str">
        <f t="shared" si="40"/>
        <v>Jesse THIBODEAUlong-jump</v>
      </c>
      <c r="O687" s="2">
        <f t="shared" si="41"/>
        <v>1092</v>
      </c>
      <c r="P687" s="81">
        <f t="shared" si="42"/>
        <v>54</v>
      </c>
      <c r="Q687" s="81" t="str">
        <f t="shared" si="43"/>
        <v/>
      </c>
    </row>
    <row r="688" spans="1:17" x14ac:dyDescent="0.2">
      <c r="A688" t="s">
        <v>1176</v>
      </c>
      <c r="B688" t="s">
        <v>2903</v>
      </c>
      <c r="C688" s="5" t="s">
        <v>25</v>
      </c>
      <c r="D688" s="6">
        <v>37779</v>
      </c>
      <c r="E688">
        <v>1172</v>
      </c>
      <c r="F688" s="2">
        <v>21</v>
      </c>
      <c r="G688" s="2" t="str">
        <f>B688&amp;C688</f>
        <v>Letsile TEBOGO200m</v>
      </c>
      <c r="H688" s="2">
        <f>E688</f>
        <v>1172</v>
      </c>
      <c r="I688" s="138" cm="1">
        <f t="array" ref="I688">MAX(IF($G$3:$G$4000=$G688,$H$3:$H$4000))</f>
        <v>1172</v>
      </c>
      <c r="J688" s="2" t="str">
        <v>CAN</v>
      </c>
      <c r="K688" t="str">
        <v>Mike TATE</v>
      </c>
      <c r="L688" s="96" t="str">
        <v>1500m</v>
      </c>
      <c r="M688" s="96">
        <v>34790</v>
      </c>
      <c r="N688" s="96" t="str">
        <f t="shared" si="40"/>
        <v>Mike TATE1500m</v>
      </c>
      <c r="O688" s="2">
        <f t="shared" si="41"/>
        <v>1090</v>
      </c>
      <c r="P688" s="81">
        <f t="shared" si="42"/>
        <v>101</v>
      </c>
      <c r="Q688" s="81" t="str">
        <f t="shared" si="43"/>
        <v/>
      </c>
    </row>
    <row r="689" spans="1:17" x14ac:dyDescent="0.2">
      <c r="A689" t="s">
        <v>1176</v>
      </c>
      <c r="B689" t="s">
        <v>2903</v>
      </c>
      <c r="C689" s="5" t="s">
        <v>2</v>
      </c>
      <c r="D689" s="5">
        <v>37779</v>
      </c>
      <c r="E689">
        <v>1169</v>
      </c>
      <c r="F689" s="2">
        <v>24</v>
      </c>
      <c r="G689" s="2" t="str">
        <f>B689&amp;C689</f>
        <v>Letsile TEBOGO100m</v>
      </c>
      <c r="H689" s="2">
        <f>E689</f>
        <v>1169</v>
      </c>
      <c r="I689" s="138" cm="1">
        <f t="array" ref="I689">MAX(IF($G$3:$G$4000=$G689,$H$3:$H$4000))</f>
        <v>1179</v>
      </c>
      <c r="J689" s="2" t="str">
        <v>CAN</v>
      </c>
      <c r="K689" t="str">
        <v>Mike TATE</v>
      </c>
      <c r="L689" s="96" t="str">
        <v>5000m</v>
      </c>
      <c r="M689" s="96">
        <v>34790</v>
      </c>
      <c r="N689" s="96" t="str">
        <f t="shared" si="40"/>
        <v>Mike TATE5000m</v>
      </c>
      <c r="O689" s="2">
        <f t="shared" si="41"/>
        <v>1081</v>
      </c>
      <c r="P689" s="81">
        <f t="shared" si="42"/>
        <v>102</v>
      </c>
      <c r="Q689" s="81" t="str">
        <f t="shared" si="43"/>
        <v/>
      </c>
    </row>
    <row r="690" spans="1:17" x14ac:dyDescent="0.2">
      <c r="A690" t="s">
        <v>1176</v>
      </c>
      <c r="B690" t="s">
        <v>2989</v>
      </c>
      <c r="C690" t="s">
        <v>26</v>
      </c>
      <c r="D690" s="5">
        <v>36554</v>
      </c>
      <c r="E690">
        <v>1161</v>
      </c>
      <c r="F690" s="2">
        <v>15</v>
      </c>
      <c r="G690" s="2" t="str">
        <f>B690&amp;C690</f>
        <v>Ditiro NZAMANI400m</v>
      </c>
      <c r="H690" s="2">
        <f>E690</f>
        <v>1161</v>
      </c>
      <c r="I690" s="138" cm="1">
        <f t="array" ref="I690">MAX(IF($G$3:$G$4000=$G690,$H$3:$H$4000))</f>
        <v>1161</v>
      </c>
      <c r="J690" s="2" t="str">
        <v>CAN</v>
      </c>
      <c r="K690" t="str">
        <v>Aiden GROUT</v>
      </c>
      <c r="L690" s="96" t="str">
        <v>high-jump</v>
      </c>
      <c r="M690" s="96">
        <v>37432</v>
      </c>
      <c r="N690" s="96" t="str">
        <f t="shared" si="40"/>
        <v>Aiden GROUThigh-jump</v>
      </c>
      <c r="O690" s="2">
        <f t="shared" si="41"/>
        <v>1081</v>
      </c>
      <c r="P690" s="81">
        <f t="shared" si="42"/>
        <v>35</v>
      </c>
      <c r="Q690" s="81" t="str">
        <f t="shared" si="43"/>
        <v/>
      </c>
    </row>
    <row r="691" spans="1:17" x14ac:dyDescent="0.2">
      <c r="A691" t="s">
        <v>1176</v>
      </c>
      <c r="B691" t="s">
        <v>2914</v>
      </c>
      <c r="C691" s="5" t="s">
        <v>26</v>
      </c>
      <c r="D691" s="5">
        <v>35123</v>
      </c>
      <c r="E691">
        <v>1161</v>
      </c>
      <c r="F691" s="2">
        <v>15</v>
      </c>
      <c r="G691" s="2" t="str">
        <f>B691&amp;C691</f>
        <v>Leungo SCOTCH400m</v>
      </c>
      <c r="H691" s="2">
        <f>E691</f>
        <v>1161</v>
      </c>
      <c r="I691" s="138" cm="1">
        <f t="array" ref="I691">MAX(IF($G$3:$G$4000=$G691,$H$3:$H$4000))</f>
        <v>1161</v>
      </c>
      <c r="J691" s="2" t="str">
        <v>CAN</v>
      </c>
      <c r="K691" t="str">
        <v>Nathaniel MECHLER</v>
      </c>
      <c r="L691" s="96" t="str">
        <v>decathlon</v>
      </c>
      <c r="M691" s="96">
        <v>35520</v>
      </c>
      <c r="N691" s="96" t="str">
        <f t="shared" si="40"/>
        <v>Nathaniel MECHLERdecathlon</v>
      </c>
      <c r="O691" s="2">
        <f t="shared" si="41"/>
        <v>1080</v>
      </c>
      <c r="P691" s="81">
        <f t="shared" si="42"/>
        <v>9</v>
      </c>
      <c r="Q691" s="81" t="str">
        <f t="shared" si="43"/>
        <v/>
      </c>
    </row>
    <row r="692" spans="1:17" x14ac:dyDescent="0.2">
      <c r="A692" t="s">
        <v>1176</v>
      </c>
      <c r="B692" t="s">
        <v>2974</v>
      </c>
      <c r="C692" s="5" t="s">
        <v>26</v>
      </c>
      <c r="D692" s="5">
        <v>36331</v>
      </c>
      <c r="E692">
        <v>1154</v>
      </c>
      <c r="F692" s="2">
        <v>21</v>
      </c>
      <c r="G692" s="2" t="str">
        <f>B692&amp;C692</f>
        <v>Bayapo NDORI400m</v>
      </c>
      <c r="H692" s="2">
        <f>E692</f>
        <v>1154</v>
      </c>
      <c r="I692" s="138" cm="1">
        <f t="array" ref="I692">MAX(IF($G$3:$G$4000=$G692,$H$3:$H$4000))</f>
        <v>1177</v>
      </c>
      <c r="J692" s="2" t="str">
        <v>CAN</v>
      </c>
      <c r="K692" t="str">
        <v>Olivier DESMEULES</v>
      </c>
      <c r="L692" s="96" t="str">
        <v>800m</v>
      </c>
      <c r="M692" s="96">
        <v>36652</v>
      </c>
      <c r="N692" s="96" t="str">
        <f t="shared" si="40"/>
        <v>Olivier DESMEULES800m</v>
      </c>
      <c r="O692" s="2">
        <f t="shared" si="41"/>
        <v>1076</v>
      </c>
      <c r="P692" s="81">
        <f t="shared" si="42"/>
        <v>109</v>
      </c>
      <c r="Q692" s="81" t="str">
        <f t="shared" si="43"/>
        <v/>
      </c>
    </row>
    <row r="693" spans="1:17" x14ac:dyDescent="0.2">
      <c r="A693" t="s">
        <v>1176</v>
      </c>
      <c r="B693" s="5" t="s">
        <v>3768</v>
      </c>
      <c r="C693" s="5" t="s">
        <v>26</v>
      </c>
      <c r="D693" s="5">
        <v>35507</v>
      </c>
      <c r="E693">
        <v>1141</v>
      </c>
      <c r="F693" s="2">
        <v>28</v>
      </c>
      <c r="G693" s="2" t="str">
        <f>B693&amp;C693</f>
        <v>Baboloki THEBE400m</v>
      </c>
      <c r="H693" s="2">
        <f>E693</f>
        <v>1141</v>
      </c>
      <c r="I693" s="138" cm="1">
        <f t="array" ref="I693">MAX(IF($G$3:$G$4000=$G693,$H$3:$H$4000))</f>
        <v>1141</v>
      </c>
      <c r="J693" s="2" t="str">
        <v>CAN</v>
      </c>
      <c r="K693" t="str">
        <v>Nathan FILIPEK</v>
      </c>
      <c r="L693" s="96" t="str">
        <v>pole-vault</v>
      </c>
      <c r="M693" s="96">
        <v>1991</v>
      </c>
      <c r="N693" s="96" t="str">
        <f t="shared" si="40"/>
        <v>Nathan FILIPEKpole-vault</v>
      </c>
      <c r="O693" s="2">
        <f t="shared" si="41"/>
        <v>1075</v>
      </c>
      <c r="P693" s="81">
        <f t="shared" si="42"/>
        <v>8</v>
      </c>
      <c r="Q693" s="81" t="str">
        <f t="shared" si="43"/>
        <v/>
      </c>
    </row>
    <row r="694" spans="1:17" x14ac:dyDescent="0.2">
      <c r="A694" t="s">
        <v>1176</v>
      </c>
      <c r="B694" t="s">
        <v>3073</v>
      </c>
      <c r="C694" s="5" t="s">
        <v>27</v>
      </c>
      <c r="D694" s="5">
        <v>36305</v>
      </c>
      <c r="E694">
        <v>1133</v>
      </c>
      <c r="F694" s="2">
        <v>45</v>
      </c>
      <c r="G694" s="2" t="str">
        <f>B694&amp;C694</f>
        <v>Tshepiso MASALELA800m</v>
      </c>
      <c r="H694" s="2">
        <f>E694</f>
        <v>1133</v>
      </c>
      <c r="I694" s="138" cm="1">
        <f t="array" ref="I694">MAX(IF($G$3:$G$4000=$G694,$H$3:$H$4000))</f>
        <v>1133</v>
      </c>
      <c r="J694" s="2" t="str">
        <v>CAN</v>
      </c>
      <c r="K694" t="str">
        <v>Craig THORNE</v>
      </c>
      <c r="L694" s="96" t="str">
        <v>110mh</v>
      </c>
      <c r="M694" s="96">
        <v>44581</v>
      </c>
      <c r="N694" s="96" t="str">
        <f t="shared" si="40"/>
        <v>Craig THORNE110mh</v>
      </c>
      <c r="O694" s="2">
        <f t="shared" si="41"/>
        <v>1072</v>
      </c>
      <c r="P694" s="81">
        <f t="shared" si="42"/>
        <v>50</v>
      </c>
      <c r="Q694" s="81" t="str">
        <f t="shared" si="43"/>
        <v/>
      </c>
    </row>
    <row r="695" spans="1:17" x14ac:dyDescent="0.2">
      <c r="A695" t="s">
        <v>1176</v>
      </c>
      <c r="B695" t="s">
        <v>3294</v>
      </c>
      <c r="C695" s="5" t="s">
        <v>37</v>
      </c>
      <c r="D695" s="5">
        <v>1999</v>
      </c>
      <c r="E695">
        <v>1133</v>
      </c>
      <c r="F695" s="2">
        <v>22</v>
      </c>
      <c r="G695" s="2" t="str">
        <f>B695&amp;C695</f>
        <v>Norman CHIBANElong-jump</v>
      </c>
      <c r="H695" s="2">
        <f>E695</f>
        <v>1133</v>
      </c>
      <c r="I695" s="138" cm="1">
        <f t="array" ref="I695">MAX(IF($G$3:$G$4000=$G695,$H$3:$H$4000))</f>
        <v>1133</v>
      </c>
      <c r="J695" s="2" t="str">
        <v>CAN</v>
      </c>
      <c r="K695" t="str">
        <v>Rowan HAMILTON</v>
      </c>
      <c r="L695" s="96" t="str">
        <v>hammer-throw</v>
      </c>
      <c r="M695" s="96">
        <v>36554</v>
      </c>
      <c r="N695" s="96" t="str">
        <f t="shared" si="40"/>
        <v>Rowan HAMILTONhammer-throw</v>
      </c>
      <c r="O695" s="2">
        <f t="shared" si="41"/>
        <v>1071</v>
      </c>
      <c r="P695" s="81">
        <f t="shared" si="42"/>
        <v>10</v>
      </c>
      <c r="Q695" s="81" t="str">
        <f t="shared" si="43"/>
        <v/>
      </c>
    </row>
    <row r="696" spans="1:17" x14ac:dyDescent="0.2">
      <c r="A696" t="s">
        <v>1176</v>
      </c>
      <c r="B696" t="s">
        <v>3773</v>
      </c>
      <c r="C696" s="5" t="s">
        <v>26</v>
      </c>
      <c r="D696" s="6">
        <v>34408</v>
      </c>
      <c r="E696">
        <v>1132</v>
      </c>
      <c r="F696" s="2">
        <v>35</v>
      </c>
      <c r="G696" s="2" t="str">
        <f>B696&amp;C696</f>
        <v>Nijel AMOS400m</v>
      </c>
      <c r="H696" s="2">
        <f>E696</f>
        <v>1132</v>
      </c>
      <c r="I696" s="138" cm="1">
        <f t="array" ref="I696">MAX(IF($G$3:$G$4000=$G696,$H$3:$H$4000))</f>
        <v>1132</v>
      </c>
      <c r="J696" s="2" t="str">
        <v>CAN</v>
      </c>
      <c r="K696" t="str">
        <v>Taylor EHRHARDT</v>
      </c>
      <c r="L696" s="96" t="str">
        <v>decathlon</v>
      </c>
      <c r="M696" s="96">
        <v>33339</v>
      </c>
      <c r="N696" s="96" t="str">
        <f t="shared" si="40"/>
        <v>Taylor EHRHARDTdecathlon</v>
      </c>
      <c r="O696" s="2">
        <f t="shared" si="41"/>
        <v>1069</v>
      </c>
      <c r="P696" s="81">
        <f t="shared" si="42"/>
        <v>13</v>
      </c>
      <c r="Q696" s="81" t="str">
        <f t="shared" si="43"/>
        <v/>
      </c>
    </row>
    <row r="697" spans="1:17" x14ac:dyDescent="0.2">
      <c r="A697" t="s">
        <v>1176</v>
      </c>
      <c r="B697" t="s">
        <v>3225</v>
      </c>
      <c r="C697" s="5" t="s">
        <v>33</v>
      </c>
      <c r="D697" s="5">
        <v>34814</v>
      </c>
      <c r="E697">
        <v>1132</v>
      </c>
      <c r="F697" s="2">
        <v>4</v>
      </c>
      <c r="G697" s="2" t="str">
        <f>B697&amp;C697</f>
        <v>Kemorena TISANG400mh</v>
      </c>
      <c r="H697" s="2">
        <f>E697</f>
        <v>1132</v>
      </c>
      <c r="I697" s="138" cm="1">
        <f t="array" ref="I697">MAX(IF($G$3:$G$4000=$G697,$H$3:$H$4000))</f>
        <v>1132</v>
      </c>
      <c r="J697" s="2" t="str">
        <v>CAN</v>
      </c>
      <c r="K697" t="str">
        <v>Pierce LEPAGE</v>
      </c>
      <c r="L697" s="96" t="str">
        <v>long-jump</v>
      </c>
      <c r="M697" s="96">
        <v>35086</v>
      </c>
      <c r="N697" s="96" t="str">
        <f t="shared" si="40"/>
        <v>Pierce LEPAGElong-jump</v>
      </c>
      <c r="O697" s="2">
        <f t="shared" si="41"/>
        <v>1062</v>
      </c>
      <c r="P697" s="81">
        <f t="shared" si="42"/>
        <v>83</v>
      </c>
      <c r="Q697" s="81" t="str">
        <f t="shared" si="43"/>
        <v/>
      </c>
    </row>
    <row r="698" spans="1:17" x14ac:dyDescent="0.2">
      <c r="A698" t="s">
        <v>1176</v>
      </c>
      <c r="B698" t="s">
        <v>3060</v>
      </c>
      <c r="C698" s="5" t="s">
        <v>27</v>
      </c>
      <c r="D698" s="5">
        <v>35909</v>
      </c>
      <c r="E698">
        <v>1127</v>
      </c>
      <c r="F698" s="2">
        <v>54</v>
      </c>
      <c r="G698" s="2" t="str">
        <f>B698&amp;C698</f>
        <v>Tumo NKAPE800m</v>
      </c>
      <c r="H698" s="2">
        <f>E698</f>
        <v>1127</v>
      </c>
      <c r="I698" s="138" cm="1">
        <f t="array" ref="I698">MAX(IF($G$3:$G$4000=$G698,$H$3:$H$4000))</f>
        <v>1127</v>
      </c>
      <c r="J698" s="2" t="str">
        <v>CAN</v>
      </c>
      <c r="K698" t="str">
        <v>Pierce LEPAGE</v>
      </c>
      <c r="L698" s="96" t="str">
        <v>110mh</v>
      </c>
      <c r="M698" s="96">
        <v>35086</v>
      </c>
      <c r="N698" s="96" t="str">
        <f t="shared" si="40"/>
        <v>Pierce LEPAGE110mh</v>
      </c>
      <c r="O698" s="2">
        <f t="shared" si="41"/>
        <v>1057</v>
      </c>
      <c r="P698" s="81">
        <f t="shared" si="42"/>
        <v>57</v>
      </c>
      <c r="Q698" s="81" t="str">
        <f t="shared" si="43"/>
        <v/>
      </c>
    </row>
    <row r="699" spans="1:17" x14ac:dyDescent="0.2">
      <c r="A699" t="s">
        <v>1176</v>
      </c>
      <c r="B699" t="s">
        <v>2936</v>
      </c>
      <c r="C699" s="5" t="s">
        <v>37</v>
      </c>
      <c r="D699" s="5">
        <v>35844</v>
      </c>
      <c r="E699">
        <v>1127</v>
      </c>
      <c r="F699" s="2">
        <v>4</v>
      </c>
      <c r="G699" s="2" t="str">
        <f>B699&amp;C699</f>
        <v>Thapelo MONAIWAlong-jump</v>
      </c>
      <c r="H699" s="2">
        <f>E699</f>
        <v>1127</v>
      </c>
      <c r="I699" s="138" cm="1">
        <f t="array" ref="I699">MAX(IF($G$3:$G$4000=$G699,$H$3:$H$4000))</f>
        <v>1127</v>
      </c>
      <c r="J699" s="2" t="str">
        <v>CAN</v>
      </c>
      <c r="K699" t="str">
        <v>Gabriel SLYTHE-L√âVEILL√â</v>
      </c>
      <c r="L699" s="96" t="str">
        <v>400mh</v>
      </c>
      <c r="M699" s="96">
        <v>34175</v>
      </c>
      <c r="N699" s="96" t="str">
        <f t="shared" si="40"/>
        <v>Gabriel SLYTHE-L√âVEILL√â400mh</v>
      </c>
      <c r="O699" s="2">
        <f t="shared" si="41"/>
        <v>1055</v>
      </c>
      <c r="P699" s="81">
        <f t="shared" si="42"/>
        <v>80</v>
      </c>
      <c r="Q699" s="81" t="str">
        <f t="shared" si="43"/>
        <v/>
      </c>
    </row>
    <row r="700" spans="1:17" x14ac:dyDescent="0.2">
      <c r="A700" t="s">
        <v>1176</v>
      </c>
      <c r="B700" t="s">
        <v>2915</v>
      </c>
      <c r="C700" s="6" t="s">
        <v>26</v>
      </c>
      <c r="D700" s="5">
        <v>33908</v>
      </c>
      <c r="E700">
        <v>1124</v>
      </c>
      <c r="F700" s="2">
        <v>45</v>
      </c>
      <c r="G700" s="2" t="str">
        <f>B700&amp;C700</f>
        <v>Zibane NGOZI400m</v>
      </c>
      <c r="H700" s="2">
        <f>E700</f>
        <v>1124</v>
      </c>
      <c r="I700" s="138" cm="1">
        <f t="array" ref="I700">MAX(IF($G$3:$G$4000=$G700,$H$3:$H$4000))</f>
        <v>1124</v>
      </c>
      <c r="J700" s="2" t="str">
        <v>CAN</v>
      </c>
      <c r="K700" t="str">
        <v>Joseph MAXWELL</v>
      </c>
      <c r="L700" s="96" t="str">
        <v>shot-put</v>
      </c>
      <c r="M700" s="96">
        <v>35888</v>
      </c>
      <c r="N700" s="96" t="str">
        <f t="shared" si="40"/>
        <v>Joseph MAXWELLshot-put</v>
      </c>
      <c r="O700" s="2">
        <f t="shared" si="41"/>
        <v>1049</v>
      </c>
      <c r="P700" s="81">
        <f t="shared" si="42"/>
        <v>24</v>
      </c>
      <c r="Q700" s="81" t="str">
        <f t="shared" si="43"/>
        <v/>
      </c>
    </row>
    <row r="701" spans="1:17" x14ac:dyDescent="0.2">
      <c r="A701" t="s">
        <v>1176</v>
      </c>
      <c r="B701" t="s">
        <v>3783</v>
      </c>
      <c r="C701" s="5" t="s">
        <v>26</v>
      </c>
      <c r="D701" s="5">
        <v>34916</v>
      </c>
      <c r="E701">
        <v>1121</v>
      </c>
      <c r="F701" s="2">
        <v>51</v>
      </c>
      <c r="G701" s="2" t="str">
        <f>B701&amp;C701</f>
        <v>Boitumelo MASILO400m</v>
      </c>
      <c r="H701" s="2">
        <f>E701</f>
        <v>1121</v>
      </c>
      <c r="I701" s="138" cm="1">
        <f t="array" ref="I701">MAX(IF($G$3:$G$4000=$G701,$H$3:$H$4000))</f>
        <v>1121</v>
      </c>
      <c r="J701" s="2" t="str">
        <v>CAN</v>
      </c>
      <c r="K701" t="str">
        <v>Pierce LEPAGE</v>
      </c>
      <c r="L701" s="96" t="str">
        <v>pole-vault</v>
      </c>
      <c r="M701" s="96">
        <v>35086</v>
      </c>
      <c r="N701" s="96" t="str">
        <f t="shared" si="40"/>
        <v>Pierce LEPAGEpole-vault</v>
      </c>
      <c r="O701" s="2">
        <f t="shared" si="41"/>
        <v>1048</v>
      </c>
      <c r="P701" s="81">
        <f t="shared" si="42"/>
        <v>15</v>
      </c>
      <c r="Q701" s="81" t="str">
        <f t="shared" si="43"/>
        <v/>
      </c>
    </row>
    <row r="702" spans="1:17" x14ac:dyDescent="0.2">
      <c r="A702" t="s">
        <v>1176</v>
      </c>
      <c r="B702" t="s">
        <v>2936</v>
      </c>
      <c r="C702" s="5" t="s">
        <v>37</v>
      </c>
      <c r="D702" s="5">
        <v>35844</v>
      </c>
      <c r="E702">
        <v>1116</v>
      </c>
      <c r="F702" s="2">
        <v>31</v>
      </c>
      <c r="G702" s="2" t="str">
        <f>B702&amp;C702</f>
        <v>Thapelo MONAIWAlong-jump</v>
      </c>
      <c r="H702" s="2">
        <f>E702</f>
        <v>1116</v>
      </c>
      <c r="I702" s="138" cm="1">
        <f t="array" ref="I702">MAX(IF($G$3:$G$4000=$G702,$H$3:$H$4000))</f>
        <v>1127</v>
      </c>
      <c r="J702" s="2" t="str">
        <v>CAN</v>
      </c>
      <c r="K702" t="str">
        <v>Deryk THEODORE</v>
      </c>
      <c r="L702" s="96" t="str">
        <v>pole-vault</v>
      </c>
      <c r="M702" s="96">
        <v>32738</v>
      </c>
      <c r="N702" s="96" t="str">
        <f t="shared" si="40"/>
        <v>Deryk THEODOREpole-vault</v>
      </c>
      <c r="O702" s="2">
        <f t="shared" si="41"/>
        <v>1048</v>
      </c>
      <c r="P702" s="81">
        <f t="shared" si="42"/>
        <v>15</v>
      </c>
      <c r="Q702" s="81" t="str">
        <f t="shared" si="43"/>
        <v/>
      </c>
    </row>
    <row r="703" spans="1:17" x14ac:dyDescent="0.2">
      <c r="A703" t="s">
        <v>1176</v>
      </c>
      <c r="B703" t="s">
        <v>2989</v>
      </c>
      <c r="C703" s="5" t="s">
        <v>25</v>
      </c>
      <c r="D703" s="5">
        <v>36554</v>
      </c>
      <c r="E703">
        <v>1105</v>
      </c>
      <c r="F703" s="2">
        <v>73</v>
      </c>
      <c r="G703" s="2" t="str">
        <f>B703&amp;C703</f>
        <v>Ditiro NZAMANI200m</v>
      </c>
      <c r="H703" s="2">
        <f>E703</f>
        <v>1105</v>
      </c>
      <c r="I703" s="138" cm="1">
        <f t="array" ref="I703">MAX(IF($G$3:$G$4000=$G703,$H$3:$H$4000))</f>
        <v>1105</v>
      </c>
      <c r="J703" s="2" t="str">
        <v>CAN</v>
      </c>
      <c r="K703" t="str">
        <v>Daniel GLEASON</v>
      </c>
      <c r="L703" s="96" t="str">
        <v>pole-vault</v>
      </c>
      <c r="M703" s="96">
        <v>1997</v>
      </c>
      <c r="N703" s="96" t="str">
        <f t="shared" si="40"/>
        <v>Daniel GLEASONpole-vault</v>
      </c>
      <c r="O703" s="2">
        <f t="shared" si="41"/>
        <v>1048</v>
      </c>
      <c r="P703" s="81">
        <f t="shared" si="42"/>
        <v>15</v>
      </c>
      <c r="Q703" s="81" t="str">
        <f t="shared" si="43"/>
        <v/>
      </c>
    </row>
    <row r="704" spans="1:17" x14ac:dyDescent="0.2">
      <c r="A704" t="s">
        <v>1176</v>
      </c>
      <c r="B704" t="s">
        <v>2903</v>
      </c>
      <c r="C704" t="s">
        <v>26</v>
      </c>
      <c r="D704" s="5">
        <v>37779</v>
      </c>
      <c r="E704">
        <v>1105</v>
      </c>
      <c r="F704" s="2">
        <v>9</v>
      </c>
      <c r="G704" s="2" t="str">
        <f>B704&amp;C704</f>
        <v>Letsile TEBOGO400m</v>
      </c>
      <c r="H704" s="2">
        <f>E704</f>
        <v>1105</v>
      </c>
      <c r="I704" s="138" cm="1">
        <f t="array" ref="I704">MAX(IF($G$3:$G$4000=$G704,$H$3:$H$4000))</f>
        <v>1105</v>
      </c>
      <c r="J704" s="2" t="str">
        <v>CAN</v>
      </c>
      <c r="K704" t="str">
        <v>Noel VANDERZEE</v>
      </c>
      <c r="L704" s="96" t="str">
        <v>high-jump</v>
      </c>
      <c r="M704" s="96">
        <v>36209</v>
      </c>
      <c r="N704" s="96" t="str">
        <f t="shared" si="40"/>
        <v>Noel VANDERZEEhigh-jump</v>
      </c>
      <c r="O704" s="2">
        <f t="shared" si="41"/>
        <v>1046</v>
      </c>
      <c r="P704" s="81">
        <f t="shared" si="42"/>
        <v>49</v>
      </c>
      <c r="Q704" s="81" t="str">
        <f t="shared" si="43"/>
        <v/>
      </c>
    </row>
    <row r="705" spans="1:17" x14ac:dyDescent="0.2">
      <c r="A705" t="s">
        <v>1176</v>
      </c>
      <c r="B705" t="s">
        <v>3795</v>
      </c>
      <c r="C705" s="5" t="s">
        <v>26</v>
      </c>
      <c r="D705" s="5">
        <v>35426</v>
      </c>
      <c r="E705">
        <v>1103</v>
      </c>
      <c r="F705" s="2">
        <v>71</v>
      </c>
      <c r="G705" s="2" t="str">
        <f>B705&amp;C705</f>
        <v>Clifton MESHACK400m</v>
      </c>
      <c r="H705" s="2">
        <f>E705</f>
        <v>1103</v>
      </c>
      <c r="I705" s="138" cm="1">
        <f t="array" ref="I705">MAX(IF($G$3:$G$4000=$G705,$H$3:$H$4000))</f>
        <v>1103</v>
      </c>
      <c r="J705" s="2" t="str">
        <v>CAN</v>
      </c>
      <c r="K705" t="str">
        <v>Evan BURKE</v>
      </c>
      <c r="L705" s="96" t="str">
        <v>5000m</v>
      </c>
      <c r="M705" s="96">
        <v>37159</v>
      </c>
      <c r="N705" s="96" t="str">
        <f t="shared" si="40"/>
        <v>Evan BURKE5000m</v>
      </c>
      <c r="O705" s="2">
        <f t="shared" si="41"/>
        <v>1046</v>
      </c>
      <c r="P705" s="81">
        <f t="shared" si="42"/>
        <v>114</v>
      </c>
      <c r="Q705" s="81" t="str">
        <f t="shared" si="43"/>
        <v/>
      </c>
    </row>
    <row r="706" spans="1:17" x14ac:dyDescent="0.2">
      <c r="A706" t="s">
        <v>1176</v>
      </c>
      <c r="B706" t="s">
        <v>2927</v>
      </c>
      <c r="C706" s="5" t="s">
        <v>25</v>
      </c>
      <c r="D706" s="5">
        <v>36883</v>
      </c>
      <c r="E706">
        <v>1102</v>
      </c>
      <c r="F706" s="2">
        <v>78</v>
      </c>
      <c r="G706" s="2" t="str">
        <f>B706&amp;C706</f>
        <v>Phodiso RAMPA200m</v>
      </c>
      <c r="H706" s="2">
        <f>E706</f>
        <v>1102</v>
      </c>
      <c r="I706" s="138" cm="1">
        <f t="array" ref="I706">MAX(IF($G$3:$G$4000=$G706,$H$3:$H$4000))</f>
        <v>1102</v>
      </c>
      <c r="J706" s="2" t="str">
        <v>CAN</v>
      </c>
      <c r="K706" t="str">
        <v>Ethan KATZBERG</v>
      </c>
      <c r="L706" s="96" t="str">
        <v>hammer-throw</v>
      </c>
      <c r="M706" s="96">
        <v>37351</v>
      </c>
      <c r="N706" s="96" t="str">
        <f t="shared" si="40"/>
        <v>Ethan KATZBERGhammer-throw</v>
      </c>
      <c r="O706" s="2">
        <f t="shared" si="41"/>
        <v>1044</v>
      </c>
      <c r="P706" s="81">
        <f t="shared" si="42"/>
        <v>16</v>
      </c>
      <c r="Q706" s="81" t="str">
        <f t="shared" si="43"/>
        <v/>
      </c>
    </row>
    <row r="707" spans="1:17" x14ac:dyDescent="0.2">
      <c r="A707" t="s">
        <v>1176</v>
      </c>
      <c r="B707" t="s">
        <v>4408</v>
      </c>
      <c r="C707" s="5" t="s">
        <v>35</v>
      </c>
      <c r="D707" s="5">
        <v>33269</v>
      </c>
      <c r="E707">
        <v>1090</v>
      </c>
      <c r="F707" s="2">
        <v>27</v>
      </c>
      <c r="G707" s="2" t="str">
        <f>B707&amp;C707</f>
        <v>Tshwanelo AABOBEhigh-jump</v>
      </c>
      <c r="H707" s="2">
        <f>E707</f>
        <v>1090</v>
      </c>
      <c r="I707" s="138" cm="1">
        <f t="array" ref="I707">MAX(IF($G$3:$G$4000=$G707,$H$3:$H$4000))</f>
        <v>1090</v>
      </c>
      <c r="J707" s="2" t="str">
        <v>CAN</v>
      </c>
      <c r="K707" t="str">
        <v>Liam MATHER</v>
      </c>
      <c r="L707" s="96" t="str">
        <v>110mh</v>
      </c>
      <c r="M707" s="96">
        <v>36603</v>
      </c>
      <c r="N707" s="96" t="str">
        <f t="shared" si="40"/>
        <v>Liam MATHER110mh</v>
      </c>
      <c r="O707" s="2">
        <f t="shared" si="41"/>
        <v>1043</v>
      </c>
      <c r="P707" s="81">
        <f t="shared" si="42"/>
        <v>70</v>
      </c>
      <c r="Q707" s="81" t="str">
        <f t="shared" si="43"/>
        <v/>
      </c>
    </row>
    <row r="708" spans="1:17" x14ac:dyDescent="0.2">
      <c r="A708" t="s">
        <v>1176</v>
      </c>
      <c r="B708" t="s">
        <v>3878</v>
      </c>
      <c r="C708" s="5" t="s">
        <v>27</v>
      </c>
      <c r="D708" s="5">
        <v>35680</v>
      </c>
      <c r="E708">
        <v>1086</v>
      </c>
      <c r="F708" s="2">
        <v>95</v>
      </c>
      <c r="G708" s="2" t="str">
        <f>B708&amp;C708</f>
        <v>Gorata GABANKETSE800m</v>
      </c>
      <c r="H708" s="2">
        <f>E708</f>
        <v>1086</v>
      </c>
      <c r="I708" s="138" cm="1">
        <f t="array" ref="I708">MAX(IF($G$3:$G$4000=$G708,$H$3:$H$4000))</f>
        <v>1086</v>
      </c>
      <c r="J708" s="2" t="str">
        <v>CAN</v>
      </c>
      <c r="K708" t="str">
        <v>Femi AKINDURO</v>
      </c>
      <c r="L708" s="96" t="str">
        <v>triple-jump</v>
      </c>
      <c r="M708" s="96">
        <v>36849</v>
      </c>
      <c r="N708" s="96" t="str">
        <f t="shared" ref="N708:N771" si="44">K708&amp;L708</f>
        <v>Femi AKINDUROtriple-jump</v>
      </c>
      <c r="O708" s="2">
        <f t="shared" ref="O708:O771" si="45">VLOOKUP(K708&amp;L708,$G$3:$H$3563,2,FALSE)</f>
        <v>1041</v>
      </c>
      <c r="P708" s="81">
        <f t="shared" ref="P708:P771" si="46">COUNTIFS($L$3:$L$3119,L708,$O$3:$O$3119,"&gt;"&amp;O708)+1</f>
        <v>62</v>
      </c>
      <c r="Q708" s="81" t="str">
        <f t="shared" ref="Q708:Q771" si="47">IFERROR(IF(J708="AUS",COUNTIFS($J$3:$J$3119,"AUS",$L$3:$L$3119,L708,$O$3:$O$3119,"&gt;"&amp;O708)+1,""),"")</f>
        <v/>
      </c>
    </row>
    <row r="709" spans="1:17" x14ac:dyDescent="0.2">
      <c r="A709" t="s">
        <v>1176</v>
      </c>
      <c r="B709" t="s">
        <v>2935</v>
      </c>
      <c r="C709" s="5" t="s">
        <v>38</v>
      </c>
      <c r="D709" s="5">
        <v>33372</v>
      </c>
      <c r="E709">
        <v>1086</v>
      </c>
      <c r="F709" s="2">
        <v>26</v>
      </c>
      <c r="G709" s="2" t="str">
        <f>B709&amp;C709</f>
        <v>Thalosang TSHIRELETSOtriple-jump</v>
      </c>
      <c r="H709" s="2">
        <f>E709</f>
        <v>1086</v>
      </c>
      <c r="I709" s="138" cm="1">
        <f t="array" ref="I709">MAX(IF($G$3:$G$4000=$G709,$H$3:$H$4000))</f>
        <v>1086</v>
      </c>
      <c r="J709" s="2" t="str">
        <v>CAN</v>
      </c>
      <c r="K709" t="str">
        <v>Cameron BRUCE</v>
      </c>
      <c r="L709" s="96" t="str">
        <v>110mh</v>
      </c>
      <c r="M709" s="96">
        <v>2000</v>
      </c>
      <c r="N709" s="96" t="str">
        <f t="shared" si="44"/>
        <v>Cameron BRUCE110mh</v>
      </c>
      <c r="O709" s="2">
        <f t="shared" si="45"/>
        <v>1037</v>
      </c>
      <c r="P709" s="81">
        <f t="shared" si="46"/>
        <v>75</v>
      </c>
      <c r="Q709" s="81" t="str">
        <f t="shared" si="47"/>
        <v/>
      </c>
    </row>
    <row r="710" spans="1:17" x14ac:dyDescent="0.2">
      <c r="A710" t="s">
        <v>1176</v>
      </c>
      <c r="B710" t="s">
        <v>2979</v>
      </c>
      <c r="C710" s="5" t="s">
        <v>26</v>
      </c>
      <c r="D710" s="5">
        <v>37416</v>
      </c>
      <c r="E710">
        <v>1083</v>
      </c>
      <c r="F710" s="2">
        <v>19</v>
      </c>
      <c r="G710" s="2" t="str">
        <f>B710&amp;C710</f>
        <v>Anthony PESELA400m</v>
      </c>
      <c r="H710" s="2">
        <f>E710</f>
        <v>1083</v>
      </c>
      <c r="I710" s="138" cm="1">
        <f t="array" ref="I710">MAX(IF($G$3:$G$4000=$G710,$H$3:$H$4000))</f>
        <v>1209</v>
      </c>
      <c r="J710" s="2" t="str">
        <v>CAN</v>
      </c>
      <c r="K710" t="str">
        <v>Alex DROVER</v>
      </c>
      <c r="L710" s="96" t="str">
        <v>3000msc</v>
      </c>
      <c r="M710" s="96">
        <v>36176</v>
      </c>
      <c r="N710" s="96" t="str">
        <f t="shared" si="44"/>
        <v>Alex DROVER3000msc</v>
      </c>
      <c r="O710" s="2">
        <f t="shared" si="45"/>
        <v>1035</v>
      </c>
      <c r="P710" s="81">
        <f t="shared" si="46"/>
        <v>76</v>
      </c>
      <c r="Q710" s="81" t="str">
        <f t="shared" si="47"/>
        <v/>
      </c>
    </row>
    <row r="711" spans="1:17" x14ac:dyDescent="0.2">
      <c r="A711" t="s">
        <v>1176</v>
      </c>
      <c r="B711" t="s">
        <v>3226</v>
      </c>
      <c r="C711" s="5" t="s">
        <v>33</v>
      </c>
      <c r="D711" s="5">
        <v>1995</v>
      </c>
      <c r="E711">
        <v>1082</v>
      </c>
      <c r="F711" s="2">
        <v>8</v>
      </c>
      <c r="G711" s="2" t="str">
        <f>B711&amp;C711</f>
        <v>Victor NTWENG400mh</v>
      </c>
      <c r="H711" s="2">
        <f>E711</f>
        <v>1082</v>
      </c>
      <c r="I711" s="138" cm="1">
        <f t="array" ref="I711">MAX(IF($G$3:$G$4000=$G711,$H$3:$H$4000))</f>
        <v>1082</v>
      </c>
      <c r="J711" s="2" t="str">
        <v>CAN</v>
      </c>
      <c r="K711" t="str">
        <v>Jonathan BESSELINK</v>
      </c>
      <c r="L711" s="96" t="str">
        <v>3000msc</v>
      </c>
      <c r="M711" s="96">
        <v>1997</v>
      </c>
      <c r="N711" s="96" t="str">
        <f t="shared" si="44"/>
        <v>Jonathan BESSELINK3000msc</v>
      </c>
      <c r="O711" s="2">
        <f t="shared" si="45"/>
        <v>1030</v>
      </c>
      <c r="P711" s="81">
        <f t="shared" si="46"/>
        <v>87</v>
      </c>
      <c r="Q711" s="81" t="str">
        <f t="shared" si="47"/>
        <v/>
      </c>
    </row>
    <row r="712" spans="1:17" x14ac:dyDescent="0.2">
      <c r="A712" t="s">
        <v>1176</v>
      </c>
      <c r="B712" t="s">
        <v>2990</v>
      </c>
      <c r="C712" s="5" t="s">
        <v>33</v>
      </c>
      <c r="D712" s="5">
        <v>1999</v>
      </c>
      <c r="E712">
        <v>1080</v>
      </c>
      <c r="F712" s="2">
        <v>9</v>
      </c>
      <c r="G712" s="2" t="str">
        <f>B712&amp;C712</f>
        <v>Keitumetse MAITSEO400mh</v>
      </c>
      <c r="H712" s="2">
        <f>E712</f>
        <v>1080</v>
      </c>
      <c r="I712" s="138" cm="1">
        <f t="array" ref="I712">MAX(IF($G$3:$G$4000=$G712,$H$3:$H$4000))</f>
        <v>1080</v>
      </c>
      <c r="J712" s="2" t="str">
        <v>CAN</v>
      </c>
      <c r="K712" t="str">
        <v>Cole DINSDALE</v>
      </c>
      <c r="L712" s="96" t="str">
        <v>3000msc</v>
      </c>
      <c r="M712" s="96">
        <v>1998</v>
      </c>
      <c r="N712" s="96" t="str">
        <f t="shared" si="44"/>
        <v>Cole DINSDALE3000msc</v>
      </c>
      <c r="O712" s="2">
        <f t="shared" si="45"/>
        <v>1029</v>
      </c>
      <c r="P712" s="81">
        <f t="shared" si="46"/>
        <v>89</v>
      </c>
      <c r="Q712" s="81" t="str">
        <f t="shared" si="47"/>
        <v/>
      </c>
    </row>
    <row r="713" spans="1:17" x14ac:dyDescent="0.2">
      <c r="A713" t="s">
        <v>1176</v>
      </c>
      <c r="B713" t="s">
        <v>2908</v>
      </c>
      <c r="C713" s="6" t="s">
        <v>2</v>
      </c>
      <c r="D713" s="6">
        <v>36759</v>
      </c>
      <c r="E713">
        <v>1079</v>
      </c>
      <c r="F713" s="2">
        <v>22</v>
      </c>
      <c r="G713" s="2" t="str">
        <f>B713&amp;C713</f>
        <v>Thuto MASASA100m</v>
      </c>
      <c r="H713" s="2">
        <f>E713</f>
        <v>1079</v>
      </c>
      <c r="I713" s="138" cm="1">
        <f t="array" ref="I713">MAX(IF($G$3:$G$4000=$G713,$H$3:$H$4000))</f>
        <v>1079</v>
      </c>
      <c r="J713" s="2" t="str">
        <v>CAN</v>
      </c>
      <c r="K713" t="str">
        <v>Andy WHITE</v>
      </c>
      <c r="L713" s="96" t="str">
        <v>javelin-throw</v>
      </c>
      <c r="M713" s="96">
        <v>32848</v>
      </c>
      <c r="N713" s="96" t="str">
        <f t="shared" si="44"/>
        <v>Andy WHITEjavelin-throw</v>
      </c>
      <c r="O713" s="2">
        <f t="shared" si="45"/>
        <v>1029</v>
      </c>
      <c r="P713" s="81">
        <f t="shared" si="46"/>
        <v>43</v>
      </c>
      <c r="Q713" s="81" t="str">
        <f t="shared" si="47"/>
        <v/>
      </c>
    </row>
    <row r="714" spans="1:17" x14ac:dyDescent="0.2">
      <c r="A714" t="s">
        <v>1176</v>
      </c>
      <c r="B714" t="s">
        <v>2914</v>
      </c>
      <c r="C714" s="5" t="s">
        <v>26</v>
      </c>
      <c r="D714" s="5">
        <v>35123</v>
      </c>
      <c r="E714">
        <v>1077</v>
      </c>
      <c r="F714" s="2">
        <v>22</v>
      </c>
      <c r="G714" s="2" t="str">
        <f>B714&amp;C714</f>
        <v>Leungo SCOTCH400m</v>
      </c>
      <c r="H714" s="2">
        <f>E714</f>
        <v>1077</v>
      </c>
      <c r="I714" s="138" cm="1">
        <f t="array" ref="I714">MAX(IF($G$3:$G$4000=$G714,$H$3:$H$4000))</f>
        <v>1161</v>
      </c>
      <c r="J714" s="2" t="str">
        <v>CAN</v>
      </c>
      <c r="K714" t="str">
        <v>Camron HERRON</v>
      </c>
      <c r="L714" s="96" t="str">
        <v>800m</v>
      </c>
      <c r="M714" s="96">
        <v>0</v>
      </c>
      <c r="N714" s="96" t="str">
        <f t="shared" si="44"/>
        <v>Camron HERRON800m</v>
      </c>
      <c r="O714" s="2">
        <f t="shared" si="45"/>
        <v>1028</v>
      </c>
      <c r="P714" s="81">
        <f t="shared" si="46"/>
        <v>136</v>
      </c>
      <c r="Q714" s="81" t="str">
        <f t="shared" si="47"/>
        <v/>
      </c>
    </row>
    <row r="715" spans="1:17" x14ac:dyDescent="0.2">
      <c r="A715" t="s">
        <v>1176</v>
      </c>
      <c r="B715" t="s">
        <v>2915</v>
      </c>
      <c r="C715" s="5" t="s">
        <v>26</v>
      </c>
      <c r="D715" s="5">
        <v>33908</v>
      </c>
      <c r="E715">
        <v>1059</v>
      </c>
      <c r="F715" s="2">
        <v>36</v>
      </c>
      <c r="G715" s="2" t="str">
        <f>B715&amp;C715</f>
        <v>Zibane NGOZI400m</v>
      </c>
      <c r="H715" s="2">
        <f>E715</f>
        <v>1059</v>
      </c>
      <c r="I715" s="138" cm="1">
        <f t="array" ref="I715">MAX(IF($G$3:$G$4000=$G715,$H$3:$H$4000))</f>
        <v>1124</v>
      </c>
      <c r="J715" s="2" t="str">
        <v>CAN</v>
      </c>
      <c r="K715" t="str">
        <v>Eamonn KICHUK</v>
      </c>
      <c r="L715" s="96" t="str">
        <v>800m</v>
      </c>
      <c r="M715" s="96">
        <v>34442</v>
      </c>
      <c r="N715" s="96" t="str">
        <f t="shared" si="44"/>
        <v>Eamonn KICHUK800m</v>
      </c>
      <c r="O715" s="2">
        <f t="shared" si="45"/>
        <v>1024</v>
      </c>
      <c r="P715" s="81">
        <f t="shared" si="46"/>
        <v>140</v>
      </c>
      <c r="Q715" s="81" t="str">
        <f t="shared" si="47"/>
        <v/>
      </c>
    </row>
    <row r="716" spans="1:17" x14ac:dyDescent="0.2">
      <c r="A716" t="s">
        <v>1176</v>
      </c>
      <c r="B716" t="s">
        <v>2989</v>
      </c>
      <c r="C716" s="5" t="s">
        <v>26</v>
      </c>
      <c r="D716" s="5">
        <v>36554</v>
      </c>
      <c r="E716">
        <v>1055</v>
      </c>
      <c r="F716" s="2">
        <v>45</v>
      </c>
      <c r="G716" s="2" t="str">
        <f>B716&amp;C716</f>
        <v>Ditiro NZAMANI400m</v>
      </c>
      <c r="H716" s="2">
        <f>E716</f>
        <v>1055</v>
      </c>
      <c r="I716" s="138" cm="1">
        <f t="array" ref="I716">MAX(IF($G$3:$G$4000=$G716,$H$3:$H$4000))</f>
        <v>1161</v>
      </c>
      <c r="J716" s="2" t="str">
        <v>CAN</v>
      </c>
      <c r="K716" t="str">
        <v>Ashton COLAIRE</v>
      </c>
      <c r="L716" s="96" t="str">
        <v>110mh</v>
      </c>
      <c r="M716" s="96">
        <v>35481</v>
      </c>
      <c r="N716" s="96" t="str">
        <f t="shared" si="44"/>
        <v>Ashton COLAIRE110mh</v>
      </c>
      <c r="O716" s="2">
        <f t="shared" si="45"/>
        <v>1021</v>
      </c>
      <c r="P716" s="81">
        <f t="shared" si="46"/>
        <v>82</v>
      </c>
      <c r="Q716" s="81" t="str">
        <f t="shared" si="47"/>
        <v/>
      </c>
    </row>
    <row r="717" spans="1:17" x14ac:dyDescent="0.2">
      <c r="A717" t="s">
        <v>1176</v>
      </c>
      <c r="B717" t="s">
        <v>2988</v>
      </c>
      <c r="C717" s="5" t="s">
        <v>26</v>
      </c>
      <c r="D717" s="5">
        <v>33953</v>
      </c>
      <c r="E717">
        <v>1055</v>
      </c>
      <c r="F717" s="2">
        <v>45</v>
      </c>
      <c r="G717" s="2" t="str">
        <f>B717&amp;C717</f>
        <v>Kabelo SHABANE400m</v>
      </c>
      <c r="H717" s="2">
        <f>E717</f>
        <v>1055</v>
      </c>
      <c r="I717" s="138" cm="1">
        <f t="array" ref="I717">MAX(IF($G$3:$G$4000=$G717,$H$3:$H$4000))</f>
        <v>1055</v>
      </c>
      <c r="J717" s="2" t="str">
        <v>CAN</v>
      </c>
      <c r="K717" t="str">
        <v>Zachary WYATT</v>
      </c>
      <c r="L717" s="96" t="str">
        <v>3000msc</v>
      </c>
      <c r="M717" s="96">
        <v>36724</v>
      </c>
      <c r="N717" s="96" t="str">
        <f t="shared" si="44"/>
        <v>Zachary WYATT3000msc</v>
      </c>
      <c r="O717" s="2">
        <f t="shared" si="45"/>
        <v>1017</v>
      </c>
      <c r="P717" s="81">
        <f t="shared" si="46"/>
        <v>102</v>
      </c>
      <c r="Q717" s="81" t="str">
        <f t="shared" si="47"/>
        <v/>
      </c>
    </row>
    <row r="718" spans="1:17" x14ac:dyDescent="0.2">
      <c r="A718" t="s">
        <v>1176</v>
      </c>
      <c r="B718" t="s">
        <v>2935</v>
      </c>
      <c r="C718" s="5" t="s">
        <v>37</v>
      </c>
      <c r="D718" s="5">
        <v>33372</v>
      </c>
      <c r="E718">
        <v>1055</v>
      </c>
      <c r="F718" s="2">
        <v>82</v>
      </c>
      <c r="G718" s="2" t="str">
        <f>B718&amp;C718</f>
        <v>Thalosang TSHIRELETSOlong-jump</v>
      </c>
      <c r="H718" s="2">
        <f>E718</f>
        <v>1055</v>
      </c>
      <c r="I718" s="138" cm="1">
        <f t="array" ref="I718">MAX(IF($G$3:$G$4000=$G718,$H$3:$H$4000))</f>
        <v>1055</v>
      </c>
      <c r="J718" s="2" t="str">
        <v>CAN</v>
      </c>
      <c r="K718" t="str">
        <v>Payne WYLIE</v>
      </c>
      <c r="L718" s="96" t="str">
        <v>110mh</v>
      </c>
      <c r="M718" s="96">
        <v>36551</v>
      </c>
      <c r="N718" s="96" t="str">
        <f t="shared" si="44"/>
        <v>Payne WYLIE110mh</v>
      </c>
      <c r="O718" s="2">
        <f t="shared" si="45"/>
        <v>1016</v>
      </c>
      <c r="P718" s="81">
        <f t="shared" si="46"/>
        <v>88</v>
      </c>
      <c r="Q718" s="81" t="str">
        <f t="shared" si="47"/>
        <v/>
      </c>
    </row>
    <row r="719" spans="1:17" x14ac:dyDescent="0.2">
      <c r="A719" t="s">
        <v>1176</v>
      </c>
      <c r="B719" t="s">
        <v>2990</v>
      </c>
      <c r="C719" s="6" t="s">
        <v>26</v>
      </c>
      <c r="D719" s="5">
        <v>1999</v>
      </c>
      <c r="E719">
        <v>1055</v>
      </c>
      <c r="F719" s="2">
        <v>45</v>
      </c>
      <c r="G719" s="2" t="str">
        <f>B719&amp;C719</f>
        <v>Keitumetse MAITSEO400m</v>
      </c>
      <c r="H719" s="2">
        <f>E719</f>
        <v>1055</v>
      </c>
      <c r="I719" s="138" cm="1">
        <f t="array" ref="I719">MAX(IF($G$3:$G$4000=$G719,$H$3:$H$4000))</f>
        <v>1055</v>
      </c>
      <c r="J719" s="2" t="str">
        <v>CAN</v>
      </c>
      <c r="K719" t="str">
        <v>Paul GALAS</v>
      </c>
      <c r="L719" s="96" t="str">
        <v>high-jump</v>
      </c>
      <c r="M719" s="96">
        <v>35104</v>
      </c>
      <c r="N719" s="96" t="str">
        <f t="shared" si="44"/>
        <v>Paul GALAShigh-jump</v>
      </c>
      <c r="O719" s="2">
        <f t="shared" si="45"/>
        <v>1011</v>
      </c>
      <c r="P719" s="81">
        <f t="shared" si="46"/>
        <v>77</v>
      </c>
      <c r="Q719" s="81" t="str">
        <f t="shared" si="47"/>
        <v/>
      </c>
    </row>
    <row r="720" spans="1:17" x14ac:dyDescent="0.2">
      <c r="A720" t="s">
        <v>1176</v>
      </c>
      <c r="B720" t="s">
        <v>2908</v>
      </c>
      <c r="C720" s="5" t="s">
        <v>25</v>
      </c>
      <c r="D720" s="5">
        <v>36759</v>
      </c>
      <c r="E720">
        <v>1053</v>
      </c>
      <c r="F720" s="2">
        <v>26</v>
      </c>
      <c r="G720" s="2" t="str">
        <f>B720&amp;C720</f>
        <v>Thuto MASASA200m</v>
      </c>
      <c r="H720" s="2">
        <f>E720</f>
        <v>1053</v>
      </c>
      <c r="I720" s="138" cm="1">
        <f t="array" ref="I720">MAX(IF($G$3:$G$4000=$G720,$H$3:$H$4000))</f>
        <v>1053</v>
      </c>
      <c r="J720" s="2" t="str">
        <v>CAN</v>
      </c>
      <c r="K720" t="str">
        <v>Stefan DUVIVIER</v>
      </c>
      <c r="L720" s="96" t="str">
        <v>high-jump</v>
      </c>
      <c r="M720" s="96">
        <v>1996</v>
      </c>
      <c r="N720" s="96" t="str">
        <f t="shared" si="44"/>
        <v>Stefan DUVIVIERhigh-jump</v>
      </c>
      <c r="O720" s="2">
        <f t="shared" si="45"/>
        <v>1011</v>
      </c>
      <c r="P720" s="81">
        <f t="shared" si="46"/>
        <v>77</v>
      </c>
      <c r="Q720" s="81" t="str">
        <f t="shared" si="47"/>
        <v/>
      </c>
    </row>
    <row r="721" spans="1:17" x14ac:dyDescent="0.2">
      <c r="A721" t="s">
        <v>1176</v>
      </c>
      <c r="B721" t="s">
        <v>4408</v>
      </c>
      <c r="C721" t="s">
        <v>38</v>
      </c>
      <c r="D721" s="5">
        <v>33269</v>
      </c>
      <c r="E721">
        <v>1051</v>
      </c>
      <c r="F721" s="2">
        <v>81</v>
      </c>
      <c r="G721" s="2" t="str">
        <f>B721&amp;C721</f>
        <v>Tshwanelo AABOBEtriple-jump</v>
      </c>
      <c r="H721" s="2">
        <f>E721</f>
        <v>1051</v>
      </c>
      <c r="I721" s="138" cm="1">
        <f t="array" ref="I721">MAX(IF($G$3:$G$4000=$G721,$H$3:$H$4000))</f>
        <v>1051</v>
      </c>
      <c r="J721" s="2" t="str">
        <v>CAN</v>
      </c>
      <c r="K721" t="str">
        <v>Nathaniel MECHLER</v>
      </c>
      <c r="L721" s="96" t="str">
        <v>110mh</v>
      </c>
      <c r="M721" s="96">
        <v>35520</v>
      </c>
      <c r="N721" s="96" t="str">
        <f t="shared" si="44"/>
        <v>Nathaniel MECHLER110mh</v>
      </c>
      <c r="O721" s="2">
        <f t="shared" si="45"/>
        <v>998</v>
      </c>
      <c r="P721" s="81">
        <f t="shared" si="46"/>
        <v>101</v>
      </c>
      <c r="Q721" s="81" t="str">
        <f t="shared" si="47"/>
        <v/>
      </c>
    </row>
    <row r="722" spans="1:17" x14ac:dyDescent="0.2">
      <c r="A722" t="s">
        <v>1176</v>
      </c>
      <c r="B722" t="s">
        <v>2914</v>
      </c>
      <c r="C722" s="5" t="s">
        <v>2</v>
      </c>
      <c r="D722" s="5">
        <v>35123</v>
      </c>
      <c r="E722">
        <v>1043</v>
      </c>
      <c r="F722" s="2">
        <v>44</v>
      </c>
      <c r="G722" s="2" t="str">
        <f>B722&amp;C722</f>
        <v>Leungo SCOTCH100m</v>
      </c>
      <c r="H722" s="2">
        <f>E722</f>
        <v>1043</v>
      </c>
      <c r="I722" s="138" cm="1">
        <f t="array" ref="I722">MAX(IF($G$3:$G$4000=$G722,$H$3:$H$4000))</f>
        <v>1043</v>
      </c>
      <c r="J722" s="2" t="str">
        <v>CAN</v>
      </c>
      <c r="K722" t="str">
        <v>Damian WARNER</v>
      </c>
      <c r="L722" s="96" t="str">
        <v>high-jump</v>
      </c>
      <c r="M722" s="96">
        <v>32816</v>
      </c>
      <c r="N722" s="96" t="str">
        <f t="shared" si="44"/>
        <v>Damian WARNERhigh-jump</v>
      </c>
      <c r="O722" s="2">
        <f t="shared" si="45"/>
        <v>993</v>
      </c>
      <c r="P722" s="81">
        <f t="shared" si="46"/>
        <v>103</v>
      </c>
      <c r="Q722" s="81" t="str">
        <f t="shared" si="47"/>
        <v/>
      </c>
    </row>
    <row r="723" spans="1:17" x14ac:dyDescent="0.2">
      <c r="A723" t="s">
        <v>1176</v>
      </c>
      <c r="B723" t="s">
        <v>2915</v>
      </c>
      <c r="C723" s="5" t="s">
        <v>2</v>
      </c>
      <c r="D723" s="5">
        <v>33908</v>
      </c>
      <c r="E723">
        <v>1043</v>
      </c>
      <c r="F723" s="2">
        <v>44</v>
      </c>
      <c r="G723" s="2" t="str">
        <f>B723&amp;C723</f>
        <v>Zibane NGOZI100m</v>
      </c>
      <c r="H723" s="2">
        <f>E723</f>
        <v>1043</v>
      </c>
      <c r="I723" s="138" cm="1">
        <f t="array" ref="I723">MAX(IF($G$3:$G$4000=$G723,$H$3:$H$4000))</f>
        <v>1043</v>
      </c>
      <c r="J723" s="2" t="str">
        <v>CAN</v>
      </c>
      <c r="K723" t="str">
        <v>Joshua MATHER</v>
      </c>
      <c r="L723" s="96" t="str">
        <v>javelin-throw</v>
      </c>
      <c r="M723" s="96">
        <v>1999</v>
      </c>
      <c r="N723" s="96" t="str">
        <f t="shared" si="44"/>
        <v>Joshua MATHERjavelin-throw</v>
      </c>
      <c r="O723" s="2">
        <f t="shared" si="45"/>
        <v>993</v>
      </c>
      <c r="P723" s="81">
        <f t="shared" si="46"/>
        <v>63</v>
      </c>
      <c r="Q723" s="81" t="str">
        <f t="shared" si="47"/>
        <v/>
      </c>
    </row>
    <row r="724" spans="1:17" x14ac:dyDescent="0.2">
      <c r="A724" t="s">
        <v>1176</v>
      </c>
      <c r="B724" t="s">
        <v>3229</v>
      </c>
      <c r="C724" s="6" t="s">
        <v>33</v>
      </c>
      <c r="D724" s="5">
        <v>1995</v>
      </c>
      <c r="E724">
        <v>1036</v>
      </c>
      <c r="F724" s="2">
        <v>17</v>
      </c>
      <c r="G724" s="2" t="str">
        <f>B724&amp;C724</f>
        <v>Joseph GAETWESEPE400mh</v>
      </c>
      <c r="H724" s="2">
        <f>E724</f>
        <v>1036</v>
      </c>
      <c r="I724" s="138" cm="1">
        <f t="array" ref="I724">MAX(IF($G$3:$G$4000=$G724,$H$3:$H$4000))</f>
        <v>1036</v>
      </c>
      <c r="J724" s="2" t="str">
        <v>CAN</v>
      </c>
      <c r="K724" t="str">
        <v>Mark BUJNOWSKI</v>
      </c>
      <c r="L724" s="96" t="str">
        <v>shot-put</v>
      </c>
      <c r="M724" s="96">
        <v>35886</v>
      </c>
      <c r="N724" s="96" t="str">
        <f t="shared" si="44"/>
        <v>Mark BUJNOWSKIshot-put</v>
      </c>
      <c r="O724" s="2">
        <f t="shared" si="45"/>
        <v>990</v>
      </c>
      <c r="P724" s="81">
        <f t="shared" si="46"/>
        <v>39</v>
      </c>
      <c r="Q724" s="81" t="str">
        <f t="shared" si="47"/>
        <v/>
      </c>
    </row>
    <row r="725" spans="1:17" x14ac:dyDescent="0.2">
      <c r="A725" t="s">
        <v>1176</v>
      </c>
      <c r="B725" t="s">
        <v>3225</v>
      </c>
      <c r="C725" s="5" t="s">
        <v>31</v>
      </c>
      <c r="D725" s="5">
        <v>34814</v>
      </c>
      <c r="E725">
        <v>1034</v>
      </c>
      <c r="F725" s="2">
        <v>73</v>
      </c>
      <c r="G725" s="2" t="str">
        <f>B725&amp;C725</f>
        <v>Kemorena TISANG110mh</v>
      </c>
      <c r="H725" s="2">
        <f>E725</f>
        <v>1034</v>
      </c>
      <c r="I725" s="138" cm="1">
        <f t="array" ref="I725">MAX(IF($G$3:$G$4000=$G725,$H$3:$H$4000))</f>
        <v>1034</v>
      </c>
      <c r="J725" s="2" t="str">
        <v>CAN</v>
      </c>
      <c r="K725" t="str">
        <v>Dennis ADU</v>
      </c>
      <c r="L725" s="96" t="str">
        <v>shot-put</v>
      </c>
      <c r="M725" s="96">
        <v>36797</v>
      </c>
      <c r="N725" s="96" t="str">
        <f t="shared" si="44"/>
        <v>Dennis ADUshot-put</v>
      </c>
      <c r="O725" s="2">
        <f t="shared" si="45"/>
        <v>980</v>
      </c>
      <c r="P725" s="81">
        <f t="shared" si="46"/>
        <v>42</v>
      </c>
      <c r="Q725" s="81" t="str">
        <f t="shared" si="47"/>
        <v/>
      </c>
    </row>
    <row r="726" spans="1:17" x14ac:dyDescent="0.2">
      <c r="A726" t="s">
        <v>1176</v>
      </c>
      <c r="B726" t="s">
        <v>3002</v>
      </c>
      <c r="C726" s="5" t="s">
        <v>26</v>
      </c>
      <c r="D726" s="5">
        <v>44581</v>
      </c>
      <c r="E726">
        <v>1034</v>
      </c>
      <c r="F726" s="2">
        <v>70</v>
      </c>
      <c r="G726" s="2" t="str">
        <f>B726&amp;C726</f>
        <v>Laone DITSHETELO400m</v>
      </c>
      <c r="H726" s="2">
        <f>E726</f>
        <v>1034</v>
      </c>
      <c r="I726" s="138" cm="1">
        <f t="array" ref="I726">MAX(IF($G$3:$G$4000=$G726,$H$3:$H$4000))</f>
        <v>1034</v>
      </c>
      <c r="J726" s="2" t="str">
        <v>CAN</v>
      </c>
      <c r="K726" t="str">
        <v>Rostam TURNER</v>
      </c>
      <c r="L726" s="96" t="str">
        <v>decathlon</v>
      </c>
      <c r="M726" s="96">
        <v>1995</v>
      </c>
      <c r="N726" s="96" t="str">
        <f t="shared" si="44"/>
        <v>Rostam TURNERdecathlon</v>
      </c>
      <c r="O726" s="2">
        <f t="shared" si="45"/>
        <v>976</v>
      </c>
      <c r="P726" s="81">
        <f t="shared" si="46"/>
        <v>31</v>
      </c>
      <c r="Q726" s="81" t="str">
        <f t="shared" si="47"/>
        <v/>
      </c>
    </row>
    <row r="727" spans="1:17" x14ac:dyDescent="0.2">
      <c r="A727" t="s">
        <v>1176</v>
      </c>
      <c r="B727" t="s">
        <v>2922</v>
      </c>
      <c r="C727" s="5" t="s">
        <v>2</v>
      </c>
      <c r="D727" s="5"/>
      <c r="E727">
        <v>1024</v>
      </c>
      <c r="F727" s="2">
        <v>57</v>
      </c>
      <c r="G727" s="2" t="str">
        <f>B727&amp;C727</f>
        <v>Tumo VAN WYK100m</v>
      </c>
      <c r="H727" s="2">
        <f>E727</f>
        <v>1024</v>
      </c>
      <c r="I727" s="138" cm="1">
        <f t="array" ref="I727">MAX(IF($G$3:$G$4000=$G727,$H$3:$H$4000))</f>
        <v>1024</v>
      </c>
      <c r="J727" s="2" t="str">
        <v>CAN</v>
      </c>
      <c r="K727" t="str">
        <v>Mike RANSKY</v>
      </c>
      <c r="L727" s="96" t="str">
        <v>discus-throw</v>
      </c>
      <c r="M727" s="96">
        <v>25867</v>
      </c>
      <c r="N727" s="96" t="str">
        <f t="shared" si="44"/>
        <v>Mike RANSKYdiscus-throw</v>
      </c>
      <c r="O727" s="2">
        <f t="shared" si="45"/>
        <v>976</v>
      </c>
      <c r="P727" s="81">
        <f t="shared" si="46"/>
        <v>50</v>
      </c>
      <c r="Q727" s="81" t="str">
        <f t="shared" si="47"/>
        <v/>
      </c>
    </row>
    <row r="728" spans="1:17" x14ac:dyDescent="0.2">
      <c r="A728" t="s">
        <v>1176</v>
      </c>
      <c r="B728" t="s">
        <v>2927</v>
      </c>
      <c r="C728" s="5" t="s">
        <v>2</v>
      </c>
      <c r="D728" s="5">
        <v>36883</v>
      </c>
      <c r="E728">
        <v>1024</v>
      </c>
      <c r="F728" s="2">
        <v>60</v>
      </c>
      <c r="G728" s="2" t="str">
        <f>B728&amp;C728</f>
        <v>Phodiso RAMPA100m</v>
      </c>
      <c r="H728" s="2">
        <f>E728</f>
        <v>1024</v>
      </c>
      <c r="I728" s="138" cm="1">
        <f t="array" ref="I728">MAX(IF($G$3:$G$4000=$G728,$H$3:$H$4000))</f>
        <v>1024</v>
      </c>
      <c r="J728" s="2" t="str">
        <v>CAN</v>
      </c>
      <c r="K728" t="str">
        <v>Joey LUSSIER</v>
      </c>
      <c r="L728" s="96" t="str">
        <v>hammer-throw</v>
      </c>
      <c r="M728" s="96">
        <v>1993</v>
      </c>
      <c r="N728" s="96" t="str">
        <f t="shared" si="44"/>
        <v>Joey LUSSIERhammer-throw</v>
      </c>
      <c r="O728" s="2">
        <f t="shared" si="45"/>
        <v>976</v>
      </c>
      <c r="P728" s="81">
        <f t="shared" si="46"/>
        <v>37</v>
      </c>
      <c r="Q728" s="81" t="str">
        <f t="shared" si="47"/>
        <v/>
      </c>
    </row>
    <row r="729" spans="1:17" x14ac:dyDescent="0.2">
      <c r="A729" t="s">
        <v>1176</v>
      </c>
      <c r="B729" t="s">
        <v>3231</v>
      </c>
      <c r="C729" s="5" t="s">
        <v>33</v>
      </c>
      <c r="D729" s="5">
        <v>36284</v>
      </c>
      <c r="E729">
        <v>1024</v>
      </c>
      <c r="F729" s="2">
        <v>19</v>
      </c>
      <c r="G729" s="2" t="str">
        <f>B729&amp;C729</f>
        <v>Mooketsi Phenyo MONTSHIWA400mh</v>
      </c>
      <c r="H729" s="2">
        <f>E729</f>
        <v>1024</v>
      </c>
      <c r="I729" s="138" cm="1">
        <f t="array" ref="I729">MAX(IF($G$3:$G$4000=$G729,$H$3:$H$4000))</f>
        <v>1024</v>
      </c>
      <c r="J729" s="2" t="str">
        <v>CAN</v>
      </c>
      <c r="K729" t="str">
        <v>Jared SKEATH</v>
      </c>
      <c r="L729" s="96" t="str">
        <v>hammer-throw</v>
      </c>
      <c r="M729" s="96">
        <v>1994</v>
      </c>
      <c r="N729" s="96" t="str">
        <f t="shared" si="44"/>
        <v>Jared SKEATHhammer-throw</v>
      </c>
      <c r="O729" s="2">
        <f t="shared" si="45"/>
        <v>971</v>
      </c>
      <c r="P729" s="81">
        <f t="shared" si="46"/>
        <v>39</v>
      </c>
      <c r="Q729" s="81" t="str">
        <f t="shared" si="47"/>
        <v/>
      </c>
    </row>
    <row r="730" spans="1:17" x14ac:dyDescent="0.2">
      <c r="A730" t="s">
        <v>1176</v>
      </c>
      <c r="B730" t="s">
        <v>3232</v>
      </c>
      <c r="C730" s="6" t="s">
        <v>33</v>
      </c>
      <c r="D730" s="6">
        <v>1996</v>
      </c>
      <c r="E730">
        <v>1024</v>
      </c>
      <c r="F730" s="2">
        <v>19</v>
      </c>
      <c r="G730" s="2" t="str">
        <f>B730&amp;C730</f>
        <v>Tshotlego FRECKY400mh</v>
      </c>
      <c r="H730" s="2">
        <f>E730</f>
        <v>1024</v>
      </c>
      <c r="I730" s="138" cm="1">
        <f t="array" ref="I730">MAX(IF($G$3:$G$4000=$G730,$H$3:$H$4000))</f>
        <v>1024</v>
      </c>
      <c r="J730" s="2" t="str">
        <v>CAN</v>
      </c>
      <c r="K730" t="str">
        <v>Telvin TAVERNIER</v>
      </c>
      <c r="L730" s="96" t="str">
        <v>decathlon</v>
      </c>
      <c r="M730" s="96">
        <v>1993</v>
      </c>
      <c r="N730" s="96" t="str">
        <f t="shared" si="44"/>
        <v>Telvin TAVERNIERdecathlon</v>
      </c>
      <c r="O730" s="2">
        <f t="shared" si="45"/>
        <v>968</v>
      </c>
      <c r="P730" s="81">
        <f t="shared" si="46"/>
        <v>36</v>
      </c>
      <c r="Q730" s="81" t="str">
        <f t="shared" si="47"/>
        <v/>
      </c>
    </row>
    <row r="731" spans="1:17" x14ac:dyDescent="0.2">
      <c r="A731" t="s">
        <v>1176</v>
      </c>
      <c r="B731" t="s">
        <v>2914</v>
      </c>
      <c r="C731" s="5" t="s">
        <v>27</v>
      </c>
      <c r="D731" s="5">
        <v>35123</v>
      </c>
      <c r="E731">
        <v>1023</v>
      </c>
      <c r="F731" s="2">
        <v>66</v>
      </c>
      <c r="G731" s="2" t="str">
        <f>B731&amp;C731</f>
        <v>Leungo SCOTCH800m</v>
      </c>
      <c r="H731" s="2">
        <f>E731</f>
        <v>1023</v>
      </c>
      <c r="I731" s="138" cm="1">
        <f t="array" ref="I731">MAX(IF($G$3:$G$4000=$G731,$H$3:$H$4000))</f>
        <v>1023</v>
      </c>
      <c r="J731" s="2" t="str">
        <v>CAN</v>
      </c>
      <c r="K731" t="str">
        <v>Brennan SEGUIN</v>
      </c>
      <c r="L731" s="96" t="str">
        <v>pole-vault</v>
      </c>
      <c r="M731" s="96">
        <v>1999</v>
      </c>
      <c r="N731" s="96" t="str">
        <f t="shared" si="44"/>
        <v>Brennan SEGUINpole-vault</v>
      </c>
      <c r="O731" s="2">
        <f t="shared" si="45"/>
        <v>967</v>
      </c>
      <c r="P731" s="81">
        <f t="shared" si="46"/>
        <v>54</v>
      </c>
      <c r="Q731" s="81" t="str">
        <f t="shared" si="47"/>
        <v/>
      </c>
    </row>
    <row r="732" spans="1:17" x14ac:dyDescent="0.2">
      <c r="A732" t="s">
        <v>1176</v>
      </c>
      <c r="B732" t="s">
        <v>2926</v>
      </c>
      <c r="C732" t="s">
        <v>2</v>
      </c>
      <c r="D732" s="5">
        <v>34269</v>
      </c>
      <c r="E732">
        <v>1021</v>
      </c>
      <c r="F732" s="2">
        <v>60</v>
      </c>
      <c r="G732" s="2" t="str">
        <f>B732&amp;C732</f>
        <v>Ditiro Kago SEBELE100m</v>
      </c>
      <c r="H732" s="2">
        <f>E732</f>
        <v>1021</v>
      </c>
      <c r="I732" s="138" cm="1">
        <f t="array" ref="I732">MAX(IF($G$3:$G$4000=$G732,$H$3:$H$4000))</f>
        <v>1021</v>
      </c>
      <c r="J732" s="2" t="str">
        <v>CAN</v>
      </c>
      <c r="K732" t="str">
        <v>Nathaniel MECHLER</v>
      </c>
      <c r="L732" s="96" t="str">
        <v>pole-vault</v>
      </c>
      <c r="M732" s="96">
        <v>35520</v>
      </c>
      <c r="N732" s="96" t="str">
        <f t="shared" si="44"/>
        <v>Nathaniel MECHLERpole-vault</v>
      </c>
      <c r="O732" s="2">
        <f t="shared" si="45"/>
        <v>967</v>
      </c>
      <c r="P732" s="81">
        <f t="shared" si="46"/>
        <v>54</v>
      </c>
      <c r="Q732" s="81" t="str">
        <f t="shared" si="47"/>
        <v/>
      </c>
    </row>
    <row r="733" spans="1:17" x14ac:dyDescent="0.2">
      <c r="A733" t="s">
        <v>1176</v>
      </c>
      <c r="B733" t="s">
        <v>3073</v>
      </c>
      <c r="C733" s="5" t="s">
        <v>28</v>
      </c>
      <c r="D733" s="5">
        <v>36305</v>
      </c>
      <c r="E733">
        <v>1013</v>
      </c>
      <c r="F733" s="2">
        <v>44</v>
      </c>
      <c r="G733" s="2" t="str">
        <f>B733&amp;C733</f>
        <v>Tshepiso MASALELA1500m</v>
      </c>
      <c r="H733" s="2">
        <f>E733</f>
        <v>1013</v>
      </c>
      <c r="I733" s="138" cm="1">
        <f t="array" ref="I733">MAX(IF($G$3:$G$4000=$G733,$H$3:$H$4000))</f>
        <v>1013</v>
      </c>
      <c r="J733" s="2" t="str">
        <v>CAN</v>
      </c>
      <c r="K733" t="str">
        <v>Maxime L√âVEILL√â</v>
      </c>
      <c r="L733" s="96" t="str">
        <v>pole-vault</v>
      </c>
      <c r="M733" s="96">
        <v>1998</v>
      </c>
      <c r="N733" s="96" t="str">
        <f t="shared" si="44"/>
        <v>Maxime L√âVEILL√âpole-vault</v>
      </c>
      <c r="O733" s="2">
        <f t="shared" si="45"/>
        <v>967</v>
      </c>
      <c r="P733" s="81">
        <f t="shared" si="46"/>
        <v>54</v>
      </c>
      <c r="Q733" s="81" t="str">
        <f t="shared" si="47"/>
        <v/>
      </c>
    </row>
    <row r="734" spans="1:17" x14ac:dyDescent="0.2">
      <c r="A734" t="s">
        <v>1176</v>
      </c>
      <c r="B734" s="5" t="s">
        <v>3294</v>
      </c>
      <c r="C734" s="5" t="s">
        <v>38</v>
      </c>
      <c r="D734" s="5">
        <v>1999</v>
      </c>
      <c r="E734">
        <v>1012</v>
      </c>
      <c r="F734" s="2">
        <v>91</v>
      </c>
      <c r="G734" s="2" t="str">
        <f>B734&amp;C734</f>
        <v>Norman CHIBANEtriple-jump</v>
      </c>
      <c r="H734" s="2">
        <f>E734</f>
        <v>1012</v>
      </c>
      <c r="I734" s="138" cm="1">
        <f t="array" ref="I734">MAX(IF($G$3:$G$4000=$G734,$H$3:$H$4000))</f>
        <v>1012</v>
      </c>
      <c r="J734" s="2" t="str">
        <v>CAN</v>
      </c>
      <c r="K734" t="str">
        <v>Damian WARNER</v>
      </c>
      <c r="L734" s="96" t="str">
        <v>pole-vault</v>
      </c>
      <c r="M734" s="96">
        <v>32816</v>
      </c>
      <c r="N734" s="96" t="str">
        <f t="shared" si="44"/>
        <v>Damian WARNERpole-vault</v>
      </c>
      <c r="O734" s="2">
        <f t="shared" si="45"/>
        <v>967</v>
      </c>
      <c r="P734" s="81">
        <f t="shared" si="46"/>
        <v>54</v>
      </c>
      <c r="Q734" s="81" t="str">
        <f t="shared" si="47"/>
        <v/>
      </c>
    </row>
    <row r="735" spans="1:17" x14ac:dyDescent="0.2">
      <c r="A735" t="s">
        <v>1176</v>
      </c>
      <c r="B735" t="s">
        <v>2933</v>
      </c>
      <c r="C735" s="5" t="s">
        <v>2</v>
      </c>
      <c r="D735" s="5">
        <v>33239</v>
      </c>
      <c r="E735">
        <v>1011</v>
      </c>
      <c r="F735" s="2">
        <v>77</v>
      </c>
      <c r="G735" s="2" t="str">
        <f>B735&amp;C735</f>
        <v>Keene Charles MOTUKISI100m</v>
      </c>
      <c r="H735" s="2">
        <f>E735</f>
        <v>1011</v>
      </c>
      <c r="I735" s="138" cm="1">
        <f t="array" ref="I735">MAX(IF($G$3:$G$4000=$G735,$H$3:$H$4000))</f>
        <v>1011</v>
      </c>
      <c r="J735" s="2" t="str">
        <v>CAN</v>
      </c>
      <c r="K735" t="str">
        <v>Roan ALLEN</v>
      </c>
      <c r="L735" s="96" t="str">
        <v>javelin-throw</v>
      </c>
      <c r="M735" s="96">
        <v>1998</v>
      </c>
      <c r="N735" s="96" t="str">
        <f t="shared" si="44"/>
        <v>Roan ALLENjavelin-throw</v>
      </c>
      <c r="O735" s="2">
        <f t="shared" si="45"/>
        <v>960</v>
      </c>
      <c r="P735" s="81">
        <f t="shared" si="46"/>
        <v>88</v>
      </c>
      <c r="Q735" s="81" t="str">
        <f t="shared" si="47"/>
        <v/>
      </c>
    </row>
    <row r="736" spans="1:17" x14ac:dyDescent="0.2">
      <c r="A736" t="s">
        <v>1176</v>
      </c>
      <c r="B736" t="s">
        <v>2935</v>
      </c>
      <c r="C736" s="5" t="s">
        <v>2</v>
      </c>
      <c r="D736" s="5">
        <v>33372</v>
      </c>
      <c r="E736">
        <v>1011</v>
      </c>
      <c r="F736" s="2">
        <v>85</v>
      </c>
      <c r="G736" s="2" t="str">
        <f>B736&amp;C736</f>
        <v>Thalosang TSHIRELETSO100m</v>
      </c>
      <c r="H736" s="2">
        <f>E736</f>
        <v>1011</v>
      </c>
      <c r="I736" s="138" cm="1">
        <f t="array" ref="I736">MAX(IF($G$3:$G$4000=$G736,$H$3:$H$4000))</f>
        <v>1011</v>
      </c>
      <c r="J736" s="2" t="str">
        <v>CAN</v>
      </c>
      <c r="K736" t="str">
        <v>Callan SALDUTTO</v>
      </c>
      <c r="L736" s="96" t="str">
        <v>javelin-throw</v>
      </c>
      <c r="M736" s="96">
        <v>37307</v>
      </c>
      <c r="N736" s="96" t="str">
        <f t="shared" si="44"/>
        <v>Callan SALDUTTOjavelin-throw</v>
      </c>
      <c r="O736" s="2">
        <f t="shared" si="45"/>
        <v>957</v>
      </c>
      <c r="P736" s="81">
        <f t="shared" si="46"/>
        <v>90</v>
      </c>
      <c r="Q736" s="81" t="str">
        <f t="shared" si="47"/>
        <v/>
      </c>
    </row>
    <row r="737" spans="1:17" x14ac:dyDescent="0.2">
      <c r="A737" t="s">
        <v>1176</v>
      </c>
      <c r="B737" t="s">
        <v>2936</v>
      </c>
      <c r="C737" s="5" t="s">
        <v>2</v>
      </c>
      <c r="D737" s="5">
        <v>35844</v>
      </c>
      <c r="E737">
        <v>1007</v>
      </c>
      <c r="F737" s="2">
        <v>90</v>
      </c>
      <c r="G737" s="2" t="str">
        <f>B737&amp;C737</f>
        <v>Thapelo MONAIWA100m</v>
      </c>
      <c r="H737" s="2">
        <f>E737</f>
        <v>1007</v>
      </c>
      <c r="I737" s="138" cm="1">
        <f t="array" ref="I737">MAX(IF($G$3:$G$4000=$G737,$H$3:$H$4000))</f>
        <v>1007</v>
      </c>
      <c r="J737" s="2" t="str">
        <v>CAN</v>
      </c>
      <c r="K737" t="str">
        <v>Taylor EHRHARDT</v>
      </c>
      <c r="L737" s="96" t="str">
        <v>pole-vault</v>
      </c>
      <c r="M737" s="96">
        <v>33339</v>
      </c>
      <c r="N737" s="96" t="str">
        <f t="shared" si="44"/>
        <v>Taylor EHRHARDTpole-vault</v>
      </c>
      <c r="O737" s="2">
        <f t="shared" si="45"/>
        <v>953</v>
      </c>
      <c r="P737" s="81">
        <f t="shared" si="46"/>
        <v>64</v>
      </c>
      <c r="Q737" s="81" t="str">
        <f t="shared" si="47"/>
        <v/>
      </c>
    </row>
    <row r="738" spans="1:17" x14ac:dyDescent="0.2">
      <c r="A738" t="s">
        <v>1176</v>
      </c>
      <c r="B738" t="s">
        <v>2941</v>
      </c>
      <c r="C738" s="6" t="s">
        <v>2</v>
      </c>
      <c r="D738" s="5">
        <v>35507</v>
      </c>
      <c r="E738">
        <v>1005</v>
      </c>
      <c r="F738" s="2">
        <v>96</v>
      </c>
      <c r="G738" s="2" t="str">
        <f>B738&amp;C738</f>
        <v>Momopoloki POWANE100m</v>
      </c>
      <c r="H738" s="2">
        <f>E738</f>
        <v>1005</v>
      </c>
      <c r="I738" s="138" cm="1">
        <f t="array" ref="I738">MAX(IF($G$3:$G$4000=$G738,$H$3:$H$4000))</f>
        <v>1005</v>
      </c>
      <c r="J738" s="2" t="str">
        <v>CAN</v>
      </c>
      <c r="K738" t="str">
        <v>Eli PAWLIW</v>
      </c>
      <c r="L738" s="96" t="str">
        <v>shot-put</v>
      </c>
      <c r="M738" s="96">
        <v>34747</v>
      </c>
      <c r="N738" s="96" t="str">
        <f t="shared" si="44"/>
        <v>Eli PAWLIWshot-put</v>
      </c>
      <c r="O738" s="2">
        <f t="shared" si="45"/>
        <v>952</v>
      </c>
      <c r="P738" s="81">
        <f t="shared" si="46"/>
        <v>61</v>
      </c>
      <c r="Q738" s="81" t="str">
        <f t="shared" si="47"/>
        <v/>
      </c>
    </row>
    <row r="739" spans="1:17" x14ac:dyDescent="0.2">
      <c r="A739" t="s">
        <v>1176</v>
      </c>
      <c r="B739" t="s">
        <v>2940</v>
      </c>
      <c r="C739" s="5" t="s">
        <v>2</v>
      </c>
      <c r="D739" s="5">
        <v>38030</v>
      </c>
      <c r="E739">
        <v>1002</v>
      </c>
      <c r="F739" s="2">
        <v>96</v>
      </c>
      <c r="G739" s="2" t="str">
        <f>B739&amp;C739</f>
        <v>Busang Collen KEBINATSHIPI100m</v>
      </c>
      <c r="H739" s="2">
        <f>E739</f>
        <v>1002</v>
      </c>
      <c r="I739" s="138" cm="1">
        <f t="array" ref="I739">MAX(IF($G$3:$G$4000=$G739,$H$3:$H$4000))</f>
        <v>1002</v>
      </c>
      <c r="J739" s="2" t="str">
        <v>CAN</v>
      </c>
      <c r="K739" t="str">
        <v>Mohamed ASIFF</v>
      </c>
      <c r="L739" s="96" t="str">
        <v>shot-put</v>
      </c>
      <c r="M739" s="96">
        <v>1997</v>
      </c>
      <c r="N739" s="96" t="str">
        <f t="shared" si="44"/>
        <v>Mohamed ASIFFshot-put</v>
      </c>
      <c r="O739" s="2">
        <f t="shared" si="45"/>
        <v>952</v>
      </c>
      <c r="P739" s="81">
        <f t="shared" si="46"/>
        <v>61</v>
      </c>
      <c r="Q739" s="81" t="str">
        <f t="shared" si="47"/>
        <v/>
      </c>
    </row>
    <row r="740" spans="1:17" x14ac:dyDescent="0.2">
      <c r="A740" t="s">
        <v>1176</v>
      </c>
      <c r="B740" t="s">
        <v>3294</v>
      </c>
      <c r="C740" s="5" t="s">
        <v>37</v>
      </c>
      <c r="D740" s="5">
        <v>1999</v>
      </c>
      <c r="E740">
        <v>991</v>
      </c>
      <c r="F740" s="2">
        <v>42</v>
      </c>
      <c r="G740" s="2" t="str">
        <f>B740&amp;C740</f>
        <v>Norman CHIBANElong-jump</v>
      </c>
      <c r="H740" s="2">
        <f>E740</f>
        <v>991</v>
      </c>
      <c r="I740" s="138" cm="1">
        <f t="array" ref="I740">MAX(IF($G$3:$G$4000=$G740,$H$3:$H$4000))</f>
        <v>1133</v>
      </c>
      <c r="J740" s="2" t="str">
        <v>CAN</v>
      </c>
      <c r="K740" t="str">
        <v>Mark BUJNOWSKI</v>
      </c>
      <c r="L740" s="96" t="str">
        <v>discus-throw</v>
      </c>
      <c r="M740" s="96">
        <v>35886</v>
      </c>
      <c r="N740" s="96" t="str">
        <f t="shared" si="44"/>
        <v>Mark BUJNOWSKIdiscus-throw</v>
      </c>
      <c r="O740" s="2">
        <f t="shared" si="45"/>
        <v>951</v>
      </c>
      <c r="P740" s="81">
        <f t="shared" si="46"/>
        <v>63</v>
      </c>
      <c r="Q740" s="81" t="str">
        <f t="shared" si="47"/>
        <v/>
      </c>
    </row>
    <row r="741" spans="1:17" x14ac:dyDescent="0.2">
      <c r="A741" t="s">
        <v>1176</v>
      </c>
      <c r="B741" t="s">
        <v>3297</v>
      </c>
      <c r="C741" s="5" t="s">
        <v>37</v>
      </c>
      <c r="D741" s="5">
        <v>1999</v>
      </c>
      <c r="E741">
        <v>963</v>
      </c>
      <c r="F741" s="2">
        <v>60</v>
      </c>
      <c r="G741" s="2" t="str">
        <f>B741&amp;C741</f>
        <v>Pushudi TSHIRELETSOlong-jump</v>
      </c>
      <c r="H741" s="2">
        <f>E741</f>
        <v>963</v>
      </c>
      <c r="I741" s="138" cm="1">
        <f t="array" ref="I741">MAX(IF($G$3:$G$4000=$G741,$H$3:$H$4000))</f>
        <v>963</v>
      </c>
      <c r="J741" s="2" t="str">
        <v>CAN</v>
      </c>
      <c r="K741" t="str">
        <v>Sam WILLETT</v>
      </c>
      <c r="L741" s="96" t="str">
        <v>hammer-throw</v>
      </c>
      <c r="M741" s="96">
        <v>1997</v>
      </c>
      <c r="N741" s="96" t="str">
        <f t="shared" si="44"/>
        <v>Sam WILLETThammer-throw</v>
      </c>
      <c r="O741" s="2">
        <f t="shared" si="45"/>
        <v>950</v>
      </c>
      <c r="P741" s="81">
        <f t="shared" si="46"/>
        <v>45</v>
      </c>
      <c r="Q741" s="81" t="str">
        <f t="shared" si="47"/>
        <v/>
      </c>
    </row>
    <row r="742" spans="1:17" x14ac:dyDescent="0.2">
      <c r="A742" t="s">
        <v>1176</v>
      </c>
      <c r="B742" t="s">
        <v>3263</v>
      </c>
      <c r="C742" s="5" t="s">
        <v>33</v>
      </c>
      <c r="D742" s="5">
        <v>44581</v>
      </c>
      <c r="E742">
        <v>938</v>
      </c>
      <c r="F742" s="2">
        <v>61</v>
      </c>
      <c r="G742" s="2" t="str">
        <f>B742&amp;C742</f>
        <v>Keaboka KGOSITHEBE400mh</v>
      </c>
      <c r="H742" s="2">
        <f>E742</f>
        <v>938</v>
      </c>
      <c r="I742" s="138" cm="1">
        <f t="array" ref="I742">MAX(IF($G$3:$G$4000=$G742,$H$3:$H$4000))</f>
        <v>938</v>
      </c>
      <c r="J742" s="2" t="str">
        <v>CAN</v>
      </c>
      <c r="K742" t="str">
        <v>Tom NEDOW</v>
      </c>
      <c r="L742" s="96" t="str">
        <v>discus-throw</v>
      </c>
      <c r="M742" s="96">
        <v>1998</v>
      </c>
      <c r="N742" s="96" t="str">
        <f t="shared" si="44"/>
        <v>Tom NEDOWdiscus-throw</v>
      </c>
      <c r="O742" s="2">
        <f t="shared" si="45"/>
        <v>945</v>
      </c>
      <c r="P742" s="81">
        <f t="shared" si="46"/>
        <v>68</v>
      </c>
      <c r="Q742" s="81" t="str">
        <f t="shared" si="47"/>
        <v/>
      </c>
    </row>
    <row r="743" spans="1:17" x14ac:dyDescent="0.2">
      <c r="A743" t="s">
        <v>1176</v>
      </c>
      <c r="B743" t="s">
        <v>3265</v>
      </c>
      <c r="C743" s="5" t="s">
        <v>33</v>
      </c>
      <c r="D743" s="5">
        <v>1999</v>
      </c>
      <c r="E743">
        <v>935</v>
      </c>
      <c r="F743" s="2">
        <v>63</v>
      </c>
      <c r="G743" s="2" t="str">
        <f>B743&amp;C743</f>
        <v>Given REETSANG400mh</v>
      </c>
      <c r="H743" s="2">
        <f>E743</f>
        <v>935</v>
      </c>
      <c r="I743" s="138" cm="1">
        <f t="array" ref="I743">MAX(IF($G$3:$G$4000=$G743,$H$3:$H$4000))</f>
        <v>935</v>
      </c>
      <c r="J743" s="2" t="str">
        <v>CAN</v>
      </c>
      <c r="K743" t="str">
        <v>Tom NEDOW</v>
      </c>
      <c r="L743" s="96" t="str">
        <v>shot-put</v>
      </c>
      <c r="M743" s="96">
        <v>1998</v>
      </c>
      <c r="N743" s="96" t="str">
        <f t="shared" si="44"/>
        <v>Tom NEDOWshot-put</v>
      </c>
      <c r="O743" s="2">
        <f t="shared" si="45"/>
        <v>938</v>
      </c>
      <c r="P743" s="81">
        <f t="shared" si="46"/>
        <v>79</v>
      </c>
      <c r="Q743" s="81" t="str">
        <f t="shared" si="47"/>
        <v/>
      </c>
    </row>
    <row r="744" spans="1:17" x14ac:dyDescent="0.2">
      <c r="A744" t="s">
        <v>1176</v>
      </c>
      <c r="B744" s="5" t="s">
        <v>3351</v>
      </c>
      <c r="C744" s="5" t="s">
        <v>35</v>
      </c>
      <c r="D744" s="5">
        <v>44612</v>
      </c>
      <c r="E744">
        <v>923</v>
      </c>
      <c r="F744" s="2">
        <v>48</v>
      </c>
      <c r="G744" s="2" t="str">
        <f>B744&amp;C744</f>
        <v>Karabo SELEKAhigh-jump</v>
      </c>
      <c r="H744" s="2">
        <f>E744</f>
        <v>923</v>
      </c>
      <c r="I744" s="138" cm="1">
        <f t="array" ref="I744">MAX(IF($G$3:$G$4000=$G744,$H$3:$H$4000))</f>
        <v>923</v>
      </c>
      <c r="J744" s="2" t="str">
        <v>CAN</v>
      </c>
      <c r="K744" t="str">
        <v>David FOLEY</v>
      </c>
      <c r="L744" s="96" t="str">
        <v>pole-vault</v>
      </c>
      <c r="M744" s="96">
        <v>30739</v>
      </c>
      <c r="N744" s="96" t="str">
        <f t="shared" si="44"/>
        <v>David FOLEYpole-vault</v>
      </c>
      <c r="O744" s="2">
        <f t="shared" si="45"/>
        <v>926</v>
      </c>
      <c r="P744" s="81">
        <f t="shared" si="46"/>
        <v>81</v>
      </c>
      <c r="Q744" s="81" t="str">
        <f t="shared" si="47"/>
        <v/>
      </c>
    </row>
    <row r="745" spans="1:17" x14ac:dyDescent="0.2">
      <c r="A745" t="s">
        <v>1176</v>
      </c>
      <c r="B745" t="s">
        <v>3358</v>
      </c>
      <c r="C745" t="s">
        <v>35</v>
      </c>
      <c r="D745" s="5">
        <v>44612</v>
      </c>
      <c r="E745">
        <v>914</v>
      </c>
      <c r="F745" s="2">
        <v>55</v>
      </c>
      <c r="G745" s="2" t="str">
        <f>B745&amp;C745</f>
        <v>Mothomme Blessing THUTOhigh-jump</v>
      </c>
      <c r="H745" s="2">
        <f>E745</f>
        <v>914</v>
      </c>
      <c r="I745" s="138" cm="1">
        <f t="array" ref="I745">MAX(IF($G$3:$G$4000=$G745,$H$3:$H$4000))</f>
        <v>914</v>
      </c>
      <c r="J745" s="2" t="str">
        <v>CAN</v>
      </c>
      <c r="K745" t="str">
        <v>Joseph MAXWELL</v>
      </c>
      <c r="L745" s="96" t="str">
        <v>discus-throw</v>
      </c>
      <c r="M745" s="96">
        <v>35888</v>
      </c>
      <c r="N745" s="96" t="str">
        <f t="shared" si="44"/>
        <v>Joseph MAXWELLdiscus-throw</v>
      </c>
      <c r="O745" s="2">
        <f t="shared" si="45"/>
        <v>922</v>
      </c>
      <c r="P745" s="81">
        <f t="shared" si="46"/>
        <v>76</v>
      </c>
      <c r="Q745" s="81" t="str">
        <f t="shared" si="47"/>
        <v/>
      </c>
    </row>
    <row r="746" spans="1:17" x14ac:dyDescent="0.2">
      <c r="A746" t="s">
        <v>1176</v>
      </c>
      <c r="B746" t="s">
        <v>3271</v>
      </c>
      <c r="C746" s="5" t="s">
        <v>33</v>
      </c>
      <c r="D746" s="5">
        <v>1998</v>
      </c>
      <c r="E746">
        <v>914</v>
      </c>
      <c r="F746" s="2">
        <v>75</v>
      </c>
      <c r="G746" s="2" t="str">
        <f>B746&amp;C746</f>
        <v>Thuso MOSEKI400mh</v>
      </c>
      <c r="H746" s="2">
        <f>E746</f>
        <v>914</v>
      </c>
      <c r="I746" s="138" cm="1">
        <f t="array" ref="I746">MAX(IF($G$3:$G$4000=$G746,$H$3:$H$4000))</f>
        <v>914</v>
      </c>
      <c r="J746" s="2" t="str">
        <v>CAN</v>
      </c>
      <c r="K746" t="str">
        <v>Steve LAWRENCE</v>
      </c>
      <c r="L746" s="96" t="str">
        <v>marathon</v>
      </c>
      <c r="M746" s="96">
        <v>28510</v>
      </c>
      <c r="N746" s="96" t="str">
        <f t="shared" si="44"/>
        <v>Steve LAWRENCEmarathon</v>
      </c>
      <c r="O746" s="2">
        <f t="shared" si="45"/>
        <v>918</v>
      </c>
      <c r="P746" s="81">
        <f t="shared" si="46"/>
        <v>146</v>
      </c>
      <c r="Q746" s="81" t="str">
        <f t="shared" si="47"/>
        <v/>
      </c>
    </row>
    <row r="747" spans="1:17" x14ac:dyDescent="0.2">
      <c r="A747" t="s">
        <v>1256</v>
      </c>
      <c r="B747" t="s">
        <v>3651</v>
      </c>
      <c r="C747" t="s">
        <v>44</v>
      </c>
      <c r="D747" s="5">
        <v>32816</v>
      </c>
      <c r="E747">
        <v>1285</v>
      </c>
      <c r="F747" s="2">
        <v>1</v>
      </c>
      <c r="G747" s="2" t="str">
        <f>B747&amp;C747</f>
        <v>Damian WARNERdecathlon</v>
      </c>
      <c r="H747" s="2">
        <f>E747</f>
        <v>1285</v>
      </c>
      <c r="I747" s="138" cm="1">
        <f t="array" ref="I747">MAX(IF($G$3:$G$4000=$G747,$H$3:$H$4000))</f>
        <v>1285</v>
      </c>
      <c r="J747" s="2" t="str">
        <v>CAN</v>
      </c>
      <c r="K747" t="str">
        <v>Adam W. OSBORNE</v>
      </c>
      <c r="L747" s="96" t="str">
        <v>pole-vault</v>
      </c>
      <c r="M747" s="96">
        <v>1993</v>
      </c>
      <c r="N747" s="96" t="str">
        <f t="shared" si="44"/>
        <v>Adam W. OSBORNEpole-vault</v>
      </c>
      <c r="O747" s="2">
        <f t="shared" si="45"/>
        <v>913</v>
      </c>
      <c r="P747" s="81">
        <f t="shared" si="46"/>
        <v>90</v>
      </c>
      <c r="Q747" s="81" t="str">
        <f t="shared" si="47"/>
        <v/>
      </c>
    </row>
    <row r="748" spans="1:17" x14ac:dyDescent="0.2">
      <c r="A748" t="s">
        <v>1256</v>
      </c>
      <c r="B748" t="s">
        <v>3628</v>
      </c>
      <c r="C748" s="5" t="s">
        <v>25</v>
      </c>
      <c r="D748" s="5">
        <v>34648</v>
      </c>
      <c r="E748">
        <v>1284</v>
      </c>
      <c r="F748" s="2">
        <v>1</v>
      </c>
      <c r="G748" s="2" t="str">
        <f>B748&amp;C748</f>
        <v>Andre DE GRASSE200m</v>
      </c>
      <c r="H748" s="2">
        <f>E748</f>
        <v>1284</v>
      </c>
      <c r="I748" s="138" cm="1">
        <f t="array" ref="I748">MAX(IF($G$3:$G$4000=$G748,$H$3:$H$4000))</f>
        <v>1284</v>
      </c>
      <c r="J748" s="2" t="str">
        <v>CAN</v>
      </c>
      <c r="K748" t="str">
        <v>Andreas TROSCHKE</v>
      </c>
      <c r="L748" s="96" t="str">
        <v>hammer-throw</v>
      </c>
      <c r="M748" s="96">
        <v>1999</v>
      </c>
      <c r="N748" s="96" t="str">
        <f t="shared" si="44"/>
        <v>Andreas TROSCHKEhammer-throw</v>
      </c>
      <c r="O748" s="2">
        <f t="shared" si="45"/>
        <v>910</v>
      </c>
      <c r="P748" s="81">
        <f t="shared" si="46"/>
        <v>62</v>
      </c>
      <c r="Q748" s="81" t="str">
        <f t="shared" si="47"/>
        <v/>
      </c>
    </row>
    <row r="749" spans="1:17" x14ac:dyDescent="0.2">
      <c r="A749" t="s">
        <v>1256</v>
      </c>
      <c r="B749" t="s">
        <v>3902</v>
      </c>
      <c r="C749" s="5" t="s">
        <v>30</v>
      </c>
      <c r="D749" s="5">
        <v>33243</v>
      </c>
      <c r="E749">
        <v>1268</v>
      </c>
      <c r="F749" s="2">
        <v>1</v>
      </c>
      <c r="G749" s="2" t="str">
        <f>B749&amp;C749</f>
        <v>Mohammed AHMED10000m</v>
      </c>
      <c r="H749" s="2">
        <f>E749</f>
        <v>1268</v>
      </c>
      <c r="I749" s="138" cm="1">
        <f t="array" ref="I749">MAX(IF($G$3:$G$4000=$G749,$H$3:$H$4000))</f>
        <v>1268</v>
      </c>
      <c r="J749" s="2" t="str">
        <v>CAN</v>
      </c>
      <c r="K749" t="str">
        <v>Jason TUNKS</v>
      </c>
      <c r="L749" s="96" t="str">
        <v>discus-throw</v>
      </c>
      <c r="M749" s="96">
        <v>27521</v>
      </c>
      <c r="N749" s="96" t="str">
        <f t="shared" si="44"/>
        <v>Jason TUNKSdiscus-throw</v>
      </c>
      <c r="O749" s="2">
        <f t="shared" si="45"/>
        <v>906</v>
      </c>
      <c r="P749" s="81">
        <f t="shared" si="46"/>
        <v>94</v>
      </c>
      <c r="Q749" s="81" t="str">
        <f t="shared" si="47"/>
        <v/>
      </c>
    </row>
    <row r="750" spans="1:17" x14ac:dyDescent="0.2">
      <c r="A750" t="s">
        <v>1256</v>
      </c>
      <c r="B750" t="s">
        <v>3902</v>
      </c>
      <c r="C750" t="s">
        <v>29</v>
      </c>
      <c r="D750" s="5">
        <v>33243</v>
      </c>
      <c r="E750">
        <v>1246</v>
      </c>
      <c r="F750" s="2">
        <v>1</v>
      </c>
      <c r="G750" s="2" t="str">
        <f>B750&amp;C750</f>
        <v>Mohammed AHMED5000m</v>
      </c>
      <c r="H750" s="2">
        <f>E750</f>
        <v>1246</v>
      </c>
      <c r="I750" s="138" cm="1">
        <f t="array" ref="I750">MAX(IF($G$3:$G$4000=$G750,$H$3:$H$4000))</f>
        <v>1246</v>
      </c>
      <c r="J750" s="2" t="str">
        <v>CAN</v>
      </c>
      <c r="K750" t="str">
        <v>Bennett WOODS</v>
      </c>
      <c r="L750" s="96" t="str">
        <v>pole-vault</v>
      </c>
      <c r="M750" s="96">
        <v>44640</v>
      </c>
      <c r="N750" s="96" t="str">
        <f t="shared" si="44"/>
        <v>Bennett WOODSpole-vault</v>
      </c>
      <c r="O750" s="2">
        <f t="shared" si="45"/>
        <v>902</v>
      </c>
      <c r="P750" s="81">
        <f t="shared" si="46"/>
        <v>99</v>
      </c>
      <c r="Q750" s="81" t="str">
        <f t="shared" si="47"/>
        <v/>
      </c>
    </row>
    <row r="751" spans="1:17" x14ac:dyDescent="0.2">
      <c r="A751" t="s">
        <v>1256</v>
      </c>
      <c r="B751" t="s">
        <v>3628</v>
      </c>
      <c r="C751" s="5" t="s">
        <v>2</v>
      </c>
      <c r="D751" s="5">
        <v>34648</v>
      </c>
      <c r="E751">
        <v>1245</v>
      </c>
      <c r="F751" s="2">
        <v>3</v>
      </c>
      <c r="G751" s="2" t="str">
        <f>B751&amp;C751</f>
        <v>Andre DE GRASSE100m</v>
      </c>
      <c r="H751" s="2">
        <f>E751</f>
        <v>1245</v>
      </c>
      <c r="I751" s="138" cm="1">
        <f t="array" ref="I751">MAX(IF($G$3:$G$4000=$G751,$H$3:$H$4000))</f>
        <v>1245</v>
      </c>
      <c r="J751" s="2" t="str">
        <v>CAN</v>
      </c>
      <c r="K751" t="str">
        <v>Nathan CASANOVA</v>
      </c>
      <c r="L751" s="96" t="str">
        <v>discus-throw</v>
      </c>
      <c r="M751" s="96">
        <v>44671</v>
      </c>
      <c r="N751" s="96" t="str">
        <f t="shared" si="44"/>
        <v>Nathan CASANOVAdiscus-throw</v>
      </c>
      <c r="O751" s="2">
        <f t="shared" si="45"/>
        <v>900</v>
      </c>
      <c r="P751" s="81">
        <f t="shared" si="46"/>
        <v>100</v>
      </c>
      <c r="Q751" s="81" t="str">
        <f t="shared" si="47"/>
        <v/>
      </c>
    </row>
    <row r="752" spans="1:17" x14ac:dyDescent="0.2">
      <c r="A752" t="s">
        <v>1256</v>
      </c>
      <c r="B752" t="s">
        <v>3884</v>
      </c>
      <c r="C752" s="5" t="s">
        <v>29</v>
      </c>
      <c r="D752" s="6">
        <v>35265</v>
      </c>
      <c r="E752">
        <v>1239</v>
      </c>
      <c r="F752" s="2">
        <v>2</v>
      </c>
      <c r="G752" s="2" t="str">
        <f>B752&amp;C752</f>
        <v>Justyn KNIGHT5000m</v>
      </c>
      <c r="H752" s="2">
        <f>E752</f>
        <v>1239</v>
      </c>
      <c r="I752" s="138" cm="1">
        <f t="array" ref="I752">MAX(IF($G$3:$G$4000=$G752,$H$3:$H$4000))</f>
        <v>1239</v>
      </c>
      <c r="J752" s="2" t="str">
        <v>CAN</v>
      </c>
      <c r="K752" t="str">
        <v>Johnny VANOS</v>
      </c>
      <c r="L752" s="96" t="str">
        <v>discus-throw</v>
      </c>
      <c r="M752" s="96">
        <v>1999</v>
      </c>
      <c r="N752" s="96" t="str">
        <f t="shared" si="44"/>
        <v>Johnny VANOSdiscus-throw</v>
      </c>
      <c r="O752" s="2">
        <f t="shared" si="45"/>
        <v>899</v>
      </c>
      <c r="P752" s="81">
        <f t="shared" si="46"/>
        <v>103</v>
      </c>
      <c r="Q752" s="81" t="str">
        <f t="shared" si="47"/>
        <v/>
      </c>
    </row>
    <row r="753" spans="1:17" x14ac:dyDescent="0.2">
      <c r="A753" t="s">
        <v>1256</v>
      </c>
      <c r="B753" t="s">
        <v>3806</v>
      </c>
      <c r="C753" s="5" t="s">
        <v>27</v>
      </c>
      <c r="D753" s="5">
        <v>36058</v>
      </c>
      <c r="E753">
        <v>1227</v>
      </c>
      <c r="F753" s="2">
        <v>3</v>
      </c>
      <c r="G753" s="2" t="str">
        <f>B753&amp;C753</f>
        <v>Marco AROP800m</v>
      </c>
      <c r="H753" s="2">
        <f>E753</f>
        <v>1227</v>
      </c>
      <c r="I753" s="138" cm="1">
        <f t="array" ref="I753">MAX(IF($G$3:$G$4000=$G753,$H$3:$H$4000))</f>
        <v>1227</v>
      </c>
      <c r="J753" s="2" t="str">
        <v>CAN</v>
      </c>
      <c r="K753" t="str">
        <v>Shawn BEAUDOIN</v>
      </c>
      <c r="L753" s="96" t="str">
        <v>decathlon</v>
      </c>
      <c r="M753" s="96">
        <v>34386</v>
      </c>
      <c r="N753" s="96" t="str">
        <f t="shared" si="44"/>
        <v>Shawn BEAUDOINdecathlon</v>
      </c>
      <c r="O753" s="2">
        <f t="shared" si="45"/>
        <v>899</v>
      </c>
      <c r="P753" s="81">
        <f t="shared" si="46"/>
        <v>50</v>
      </c>
      <c r="Q753" s="81" t="str">
        <f t="shared" si="47"/>
        <v/>
      </c>
    </row>
    <row r="754" spans="1:17" x14ac:dyDescent="0.2">
      <c r="A754" t="s">
        <v>1256</v>
      </c>
      <c r="B754" t="s">
        <v>3646</v>
      </c>
      <c r="C754" s="5" t="s">
        <v>25</v>
      </c>
      <c r="D754" s="5">
        <v>33751</v>
      </c>
      <c r="E754">
        <v>1224</v>
      </c>
      <c r="F754" s="2">
        <v>3</v>
      </c>
      <c r="G754" s="2" t="str">
        <f>B754&amp;C754</f>
        <v>Aaron BROWN200m</v>
      </c>
      <c r="H754" s="2">
        <f>E754</f>
        <v>1224</v>
      </c>
      <c r="I754" s="138" cm="1">
        <f t="array" ref="I754">MAX(IF($G$3:$G$4000=$G754,$H$3:$H$4000))</f>
        <v>1224</v>
      </c>
      <c r="J754" s="2" t="str">
        <v>CAN</v>
      </c>
      <c r="K754" t="str">
        <v>Ryan THOMSEN</v>
      </c>
      <c r="L754" s="96" t="str">
        <v>decathlon</v>
      </c>
      <c r="M754" s="96">
        <v>35851</v>
      </c>
      <c r="N754" s="96" t="str">
        <f t="shared" si="44"/>
        <v>Ryan THOMSENdecathlon</v>
      </c>
      <c r="O754" s="2">
        <f t="shared" si="45"/>
        <v>894</v>
      </c>
      <c r="P754" s="81">
        <f t="shared" si="46"/>
        <v>51</v>
      </c>
      <c r="Q754" s="81" t="str">
        <f t="shared" si="47"/>
        <v/>
      </c>
    </row>
    <row r="755" spans="1:17" x14ac:dyDescent="0.2">
      <c r="A755" t="s">
        <v>1256</v>
      </c>
      <c r="B755" t="s">
        <v>3709</v>
      </c>
      <c r="C755" t="s">
        <v>44</v>
      </c>
      <c r="D755" s="5">
        <v>35086</v>
      </c>
      <c r="E755">
        <v>1220</v>
      </c>
      <c r="F755" s="2">
        <v>3</v>
      </c>
      <c r="G755" s="2" t="str">
        <f>B755&amp;C755</f>
        <v>Pierce LEPAGEdecathlon</v>
      </c>
      <c r="H755" s="2">
        <f>E755</f>
        <v>1220</v>
      </c>
      <c r="I755" s="138" cm="1">
        <f t="array" ref="I755">MAX(IF($G$3:$G$4000=$G755,$H$3:$H$4000))</f>
        <v>1220</v>
      </c>
      <c r="J755" s="2" t="str">
        <v>CAN</v>
      </c>
      <c r="K755" t="str">
        <v>Johnny VANOS</v>
      </c>
      <c r="L755" s="96" t="str">
        <v>hammer-throw</v>
      </c>
      <c r="M755" s="96">
        <v>1999</v>
      </c>
      <c r="N755" s="96" t="str">
        <f t="shared" si="44"/>
        <v>Johnny VANOShammer-throw</v>
      </c>
      <c r="O755" s="2">
        <f t="shared" si="45"/>
        <v>861</v>
      </c>
      <c r="P755" s="81">
        <f t="shared" si="46"/>
        <v>88</v>
      </c>
      <c r="Q755" s="81" t="str">
        <f t="shared" si="47"/>
        <v/>
      </c>
    </row>
    <row r="756" spans="1:17" x14ac:dyDescent="0.2">
      <c r="A756" t="s">
        <v>1256</v>
      </c>
      <c r="B756" t="s">
        <v>4861</v>
      </c>
      <c r="C756" s="5" t="s">
        <v>35</v>
      </c>
      <c r="D756" s="5">
        <v>33791</v>
      </c>
      <c r="E756">
        <v>1206</v>
      </c>
      <c r="F756" s="2">
        <v>2</v>
      </c>
      <c r="G756" s="2" t="str">
        <f>B756&amp;C756</f>
        <v>Django LOVETThigh-jump</v>
      </c>
      <c r="H756" s="2">
        <f>E756</f>
        <v>1206</v>
      </c>
      <c r="I756" s="138" cm="1">
        <f t="array" ref="I756">MAX(IF($G$3:$G$4000=$G756,$H$3:$H$4000))</f>
        <v>1206</v>
      </c>
      <c r="J756" s="2" t="str">
        <v>CAN</v>
      </c>
      <c r="K756" t="str">
        <v>Robert NEWTON</v>
      </c>
      <c r="L756" s="96" t="str">
        <v>marathon</v>
      </c>
      <c r="M756" s="96">
        <v>0</v>
      </c>
      <c r="N756" s="96" t="str">
        <f t="shared" si="44"/>
        <v>Robert NEWTONmarathon</v>
      </c>
      <c r="O756" s="2">
        <f t="shared" si="45"/>
        <v>807</v>
      </c>
      <c r="P756" s="81">
        <f t="shared" si="46"/>
        <v>185</v>
      </c>
      <c r="Q756" s="81" t="str">
        <f t="shared" si="47"/>
        <v/>
      </c>
    </row>
    <row r="757" spans="1:17" x14ac:dyDescent="0.2">
      <c r="A757" t="s">
        <v>1256</v>
      </c>
      <c r="B757" t="s">
        <v>3651</v>
      </c>
      <c r="C757" s="5" t="s">
        <v>37</v>
      </c>
      <c r="D757" s="5">
        <v>32816</v>
      </c>
      <c r="E757">
        <v>1199</v>
      </c>
      <c r="F757" s="2">
        <v>3</v>
      </c>
      <c r="G757" s="2" t="str">
        <f>B757&amp;C757</f>
        <v>Damian WARNERlong-jump</v>
      </c>
      <c r="H757" s="2">
        <f>E757</f>
        <v>1199</v>
      </c>
      <c r="I757" s="138" cm="1">
        <f t="array" ref="I757">MAX(IF($G$3:$G$4000=$G757,$H$3:$H$4000))</f>
        <v>1199</v>
      </c>
      <c r="J757" s="2" t="str">
        <v>CAY</v>
      </c>
      <c r="K757" t="str">
        <v>Rasheem BROWN</v>
      </c>
      <c r="L757" s="96" t="str">
        <v>110mh</v>
      </c>
      <c r="M757" s="96">
        <v>36607</v>
      </c>
      <c r="N757" s="96" t="str">
        <f t="shared" si="44"/>
        <v>Rasheem BROWN110mh</v>
      </c>
      <c r="O757" s="2">
        <f t="shared" si="45"/>
        <v>1149</v>
      </c>
      <c r="P757" s="81">
        <f t="shared" si="46"/>
        <v>18</v>
      </c>
      <c r="Q757" s="81" t="str">
        <f t="shared" si="47"/>
        <v/>
      </c>
    </row>
    <row r="758" spans="1:17" x14ac:dyDescent="0.2">
      <c r="A758" t="s">
        <v>1256</v>
      </c>
      <c r="B758" t="s">
        <v>3884</v>
      </c>
      <c r="C758" s="5" t="s">
        <v>28</v>
      </c>
      <c r="D758" s="5">
        <v>35265</v>
      </c>
      <c r="E758">
        <v>1197</v>
      </c>
      <c r="F758" s="2">
        <v>11</v>
      </c>
      <c r="G758" s="2" t="str">
        <f>B758&amp;C758</f>
        <v>Justyn KNIGHT1500m</v>
      </c>
      <c r="H758" s="2">
        <f>E758</f>
        <v>1197</v>
      </c>
      <c r="I758" s="138" cm="1">
        <f t="array" ref="I758">MAX(IF($G$3:$G$4000=$G758,$H$3:$H$4000))</f>
        <v>1197</v>
      </c>
      <c r="J758" s="2" t="str">
        <v>CAY</v>
      </c>
      <c r="K758" t="str">
        <v>Kemar HYMAN</v>
      </c>
      <c r="L758" s="96" t="str">
        <v>100m</v>
      </c>
      <c r="M758" s="96">
        <v>32792</v>
      </c>
      <c r="N758" s="96" t="str">
        <f t="shared" si="44"/>
        <v>Kemar HYMAN100m</v>
      </c>
      <c r="O758" s="2">
        <f t="shared" si="45"/>
        <v>1108</v>
      </c>
      <c r="P758" s="81">
        <f t="shared" si="46"/>
        <v>95</v>
      </c>
      <c r="Q758" s="81" t="str">
        <f t="shared" si="47"/>
        <v/>
      </c>
    </row>
    <row r="759" spans="1:17" x14ac:dyDescent="0.2">
      <c r="A759" t="s">
        <v>1256</v>
      </c>
      <c r="B759" t="s">
        <v>3934</v>
      </c>
      <c r="C759" s="5" t="s">
        <v>34</v>
      </c>
      <c r="D759" s="5">
        <v>32723</v>
      </c>
      <c r="E759">
        <v>1196</v>
      </c>
      <c r="F759" s="2">
        <v>4</v>
      </c>
      <c r="G759" s="2" t="str">
        <f>B759&amp;C759</f>
        <v>Matthew HUGHES3000msc</v>
      </c>
      <c r="H759" s="2">
        <f>E759</f>
        <v>1196</v>
      </c>
      <c r="I759" s="138" cm="1">
        <f t="array" ref="I759">MAX(IF($G$3:$G$4000=$G759,$H$3:$H$4000))</f>
        <v>1196</v>
      </c>
      <c r="J759" s="2" t="str">
        <v>CAY</v>
      </c>
      <c r="K759" t="str">
        <v>Jaiden REID</v>
      </c>
      <c r="L759" s="96" t="str">
        <v>200m</v>
      </c>
      <c r="M759" s="96">
        <v>38452</v>
      </c>
      <c r="N759" s="96" t="str">
        <f t="shared" si="44"/>
        <v>Jaiden REID200m</v>
      </c>
      <c r="O759" s="2">
        <f t="shared" si="45"/>
        <v>1081</v>
      </c>
      <c r="P759" s="81">
        <f t="shared" si="46"/>
        <v>110</v>
      </c>
      <c r="Q759" s="81" t="str">
        <f t="shared" si="47"/>
        <v/>
      </c>
    </row>
    <row r="760" spans="1:17" x14ac:dyDescent="0.2">
      <c r="A760" t="s">
        <v>1256</v>
      </c>
      <c r="B760" t="s">
        <v>3644</v>
      </c>
      <c r="C760" s="6" t="s">
        <v>25</v>
      </c>
      <c r="D760" s="5">
        <v>34929</v>
      </c>
      <c r="E760">
        <v>1189</v>
      </c>
      <c r="F760" s="2">
        <v>11</v>
      </c>
      <c r="G760" s="2" t="str">
        <f>B760&amp;C760</f>
        <v>Jerome BLAKE200m</v>
      </c>
      <c r="H760" s="2">
        <f>E760</f>
        <v>1189</v>
      </c>
      <c r="I760" s="138" cm="1">
        <f t="array" ref="I760">MAX(IF($G$3:$G$4000=$G760,$H$3:$H$4000))</f>
        <v>1189</v>
      </c>
      <c r="J760" s="2" t="str">
        <v>CAY</v>
      </c>
      <c r="K760" t="str">
        <v>Jaiden REID</v>
      </c>
      <c r="L760" s="96" t="str">
        <v>100m</v>
      </c>
      <c r="M760" s="96">
        <v>38452</v>
      </c>
      <c r="N760" s="96" t="str">
        <f t="shared" si="44"/>
        <v>Jaiden REID100m</v>
      </c>
      <c r="O760" s="2">
        <f t="shared" si="45"/>
        <v>1012</v>
      </c>
      <c r="P760" s="81">
        <f t="shared" si="46"/>
        <v>167</v>
      </c>
      <c r="Q760" s="81" t="str">
        <f t="shared" si="47"/>
        <v/>
      </c>
    </row>
    <row r="761" spans="1:17" x14ac:dyDescent="0.2">
      <c r="A761" t="s">
        <v>1256</v>
      </c>
      <c r="B761" t="s">
        <v>3644</v>
      </c>
      <c r="C761" s="5" t="s">
        <v>2</v>
      </c>
      <c r="D761" s="5">
        <v>34929</v>
      </c>
      <c r="E761">
        <v>1188</v>
      </c>
      <c r="F761" s="2">
        <v>20</v>
      </c>
      <c r="G761" s="2" t="str">
        <f>B761&amp;C761</f>
        <v>Jerome BLAKE100m</v>
      </c>
      <c r="H761" s="2">
        <f>E761</f>
        <v>1188</v>
      </c>
      <c r="I761" s="138" cm="1">
        <f t="array" ref="I761">MAX(IF($G$3:$G$4000=$G761,$H$3:$H$4000))</f>
        <v>1188</v>
      </c>
      <c r="J761" s="2" t="str">
        <v>CMR</v>
      </c>
      <c r="K761" t="str">
        <v>Emmanuel ESEME</v>
      </c>
      <c r="L761" s="96" t="str">
        <v>200m</v>
      </c>
      <c r="M761" s="96">
        <v>34198</v>
      </c>
      <c r="N761" s="96" t="str">
        <f t="shared" si="44"/>
        <v>Emmanuel ESEME200m</v>
      </c>
      <c r="O761" s="2">
        <f t="shared" si="45"/>
        <v>1152</v>
      </c>
      <c r="P761" s="81">
        <f t="shared" si="46"/>
        <v>34</v>
      </c>
      <c r="Q761" s="81" t="str">
        <f t="shared" si="47"/>
        <v/>
      </c>
    </row>
    <row r="762" spans="1:17" x14ac:dyDescent="0.2">
      <c r="A762" t="s">
        <v>1256</v>
      </c>
      <c r="B762" t="s">
        <v>4552</v>
      </c>
      <c r="C762" s="5" t="s">
        <v>39</v>
      </c>
      <c r="D762" s="5">
        <v>33162</v>
      </c>
      <c r="E762">
        <v>1187</v>
      </c>
      <c r="F762" s="2">
        <v>8</v>
      </c>
      <c r="G762" s="2" t="str">
        <f>B762&amp;C762</f>
        <v>Tim NEDOWshot-put</v>
      </c>
      <c r="H762" s="2">
        <f>E762</f>
        <v>1187</v>
      </c>
      <c r="I762" s="138" cm="1">
        <f t="array" ref="I762">MAX(IF($G$3:$G$4000=$G762,$H$3:$H$4000))</f>
        <v>1187</v>
      </c>
      <c r="J762" s="2" t="str">
        <v>CMR</v>
      </c>
      <c r="K762" t="str">
        <v>Emmanuel ESEME</v>
      </c>
      <c r="L762" s="96" t="str">
        <v>100m</v>
      </c>
      <c r="M762" s="96">
        <v>34198</v>
      </c>
      <c r="N762" s="96" t="str">
        <f t="shared" si="44"/>
        <v>Emmanuel ESEME100m</v>
      </c>
      <c r="O762" s="2">
        <f t="shared" si="45"/>
        <v>1138</v>
      </c>
      <c r="P762" s="81">
        <f t="shared" si="46"/>
        <v>57</v>
      </c>
      <c r="Q762" s="81" t="str">
        <f t="shared" si="47"/>
        <v/>
      </c>
    </row>
    <row r="763" spans="1:17" x14ac:dyDescent="0.2">
      <c r="A763" t="s">
        <v>1256</v>
      </c>
      <c r="B763" t="s">
        <v>4822</v>
      </c>
      <c r="C763" s="5" t="s">
        <v>81</v>
      </c>
      <c r="D763" s="5">
        <v>33144</v>
      </c>
      <c r="E763">
        <v>1186</v>
      </c>
      <c r="F763" s="2">
        <v>1</v>
      </c>
      <c r="G763" s="2" t="str">
        <f>B763&amp;C763</f>
        <v>Evan DUNFEE20km-race-walking</v>
      </c>
      <c r="H763" s="2">
        <f>E763</f>
        <v>1186</v>
      </c>
      <c r="I763" s="138" cm="1">
        <f t="array" ref="I763">MAX(IF($G$3:$G$4000=$G763,$H$3:$H$4000))</f>
        <v>1186</v>
      </c>
      <c r="J763" s="2" t="str">
        <v>CMR</v>
      </c>
      <c r="K763" t="str">
        <v>Raymond NKWEMY TCHOMFA</v>
      </c>
      <c r="L763" s="96" t="str">
        <v>triple-jump</v>
      </c>
      <c r="M763" s="96">
        <v>34848</v>
      </c>
      <c r="N763" s="96" t="str">
        <f t="shared" si="44"/>
        <v>Raymond NKWEMY TCHOMFAtriple-jump</v>
      </c>
      <c r="O763" s="2">
        <f t="shared" si="45"/>
        <v>1122</v>
      </c>
      <c r="P763" s="81">
        <f t="shared" si="46"/>
        <v>8</v>
      </c>
      <c r="Q763" s="81" t="str">
        <f t="shared" si="47"/>
        <v/>
      </c>
    </row>
    <row r="764" spans="1:17" x14ac:dyDescent="0.2">
      <c r="A764" t="s">
        <v>1256</v>
      </c>
      <c r="B764" t="s">
        <v>3651</v>
      </c>
      <c r="C764" s="5" t="s">
        <v>31</v>
      </c>
      <c r="D764" s="5">
        <v>32816</v>
      </c>
      <c r="E764">
        <v>1185</v>
      </c>
      <c r="F764" s="2">
        <v>9</v>
      </c>
      <c r="G764" s="2" t="str">
        <f>B764&amp;C764</f>
        <v>Damian WARNER110mh</v>
      </c>
      <c r="H764" s="2">
        <f>E764</f>
        <v>1185</v>
      </c>
      <c r="I764" s="138" cm="1">
        <f t="array" ref="I764">MAX(IF($G$3:$G$4000=$G764,$H$3:$H$4000))</f>
        <v>1185</v>
      </c>
      <c r="J764" s="2" t="str">
        <v>CMR</v>
      </c>
      <c r="K764" t="str">
        <v>Marcel Richard MAYACK</v>
      </c>
      <c r="L764" s="96" t="str">
        <v>long-jump</v>
      </c>
      <c r="M764" s="96">
        <v>33194</v>
      </c>
      <c r="N764" s="96" t="str">
        <f t="shared" si="44"/>
        <v>Marcel Richard MAYACKlong-jump</v>
      </c>
      <c r="O764" s="2">
        <f t="shared" si="45"/>
        <v>1112</v>
      </c>
      <c r="P764" s="81">
        <f t="shared" si="46"/>
        <v>34</v>
      </c>
      <c r="Q764" s="81" t="str">
        <f t="shared" si="47"/>
        <v/>
      </c>
    </row>
    <row r="765" spans="1:17" x14ac:dyDescent="0.2">
      <c r="A765" t="s">
        <v>1256</v>
      </c>
      <c r="B765" t="s">
        <v>3887</v>
      </c>
      <c r="C765" t="s">
        <v>28</v>
      </c>
      <c r="D765" s="5">
        <v>33238</v>
      </c>
      <c r="E765">
        <v>1182</v>
      </c>
      <c r="F765" s="2">
        <v>18</v>
      </c>
      <c r="G765" s="2" t="str">
        <f>B765&amp;C765</f>
        <v>Charles PHILIBERT-THIBOUTOT1500m</v>
      </c>
      <c r="H765" s="2">
        <f>E765</f>
        <v>1182</v>
      </c>
      <c r="I765" s="138" cm="1">
        <f t="array" ref="I765">MAX(IF($G$3:$G$4000=$G765,$H$3:$H$4000))</f>
        <v>1182</v>
      </c>
      <c r="J765" s="2" t="str">
        <v>CMR</v>
      </c>
      <c r="K765" t="str">
        <v>Raymond NKWEMY TCHOMFA</v>
      </c>
      <c r="L765" s="96" t="str">
        <v>long-jump</v>
      </c>
      <c r="M765" s="96">
        <v>34848</v>
      </c>
      <c r="N765" s="96" t="str">
        <f t="shared" si="44"/>
        <v>Raymond NKWEMY TCHOMFAlong-jump</v>
      </c>
      <c r="O765" s="2">
        <f t="shared" si="45"/>
        <v>1109</v>
      </c>
      <c r="P765" s="81">
        <f t="shared" si="46"/>
        <v>37</v>
      </c>
      <c r="Q765" s="81" t="str">
        <f t="shared" si="47"/>
        <v/>
      </c>
    </row>
    <row r="766" spans="1:17" x14ac:dyDescent="0.2">
      <c r="A766" t="s">
        <v>1256</v>
      </c>
      <c r="B766" t="s">
        <v>3935</v>
      </c>
      <c r="C766" s="6" t="s">
        <v>34</v>
      </c>
      <c r="D766" s="5">
        <v>35376</v>
      </c>
      <c r="E766">
        <v>1180</v>
      </c>
      <c r="F766" s="2">
        <v>5</v>
      </c>
      <c r="G766" s="2" t="str">
        <f>B766&amp;C766</f>
        <v>John GAY3000msc</v>
      </c>
      <c r="H766" s="2">
        <f>E766</f>
        <v>1180</v>
      </c>
      <c r="I766" s="138" cm="1">
        <f t="array" ref="I766">MAX(IF($G$3:$G$4000=$G766,$H$3:$H$4000))</f>
        <v>1180</v>
      </c>
      <c r="J766" s="2" t="str">
        <v>CMR</v>
      </c>
      <c r="K766" t="str">
        <v>Appollinaire YINRA</v>
      </c>
      <c r="L766" s="96" t="str">
        <v>long-jump</v>
      </c>
      <c r="M766" s="96">
        <v>35796</v>
      </c>
      <c r="N766" s="96" t="str">
        <f t="shared" si="44"/>
        <v>Appollinaire YINRAlong-jump</v>
      </c>
      <c r="O766" s="2">
        <f t="shared" si="45"/>
        <v>1103</v>
      </c>
      <c r="P766" s="81">
        <f t="shared" si="46"/>
        <v>42</v>
      </c>
      <c r="Q766" s="81" t="str">
        <f t="shared" si="47"/>
        <v/>
      </c>
    </row>
    <row r="767" spans="1:17" x14ac:dyDescent="0.2">
      <c r="A767" t="s">
        <v>1256</v>
      </c>
      <c r="B767" t="s">
        <v>3646</v>
      </c>
      <c r="C767" s="5" t="s">
        <v>2</v>
      </c>
      <c r="D767" s="5">
        <v>33751</v>
      </c>
      <c r="E767">
        <v>1179</v>
      </c>
      <c r="F767" s="2">
        <v>23</v>
      </c>
      <c r="G767" s="2" t="str">
        <f>B767&amp;C767</f>
        <v>Aaron BROWN100m</v>
      </c>
      <c r="H767" s="2">
        <f>E767</f>
        <v>1179</v>
      </c>
      <c r="I767" s="138" cm="1">
        <f t="array" ref="I767">MAX(IF($G$3:$G$4000=$G767,$H$3:$H$4000))</f>
        <v>1179</v>
      </c>
      <c r="J767" s="2" t="str">
        <v>CMR</v>
      </c>
      <c r="K767" t="str">
        <v>Marcel Richard MAYACK</v>
      </c>
      <c r="L767" s="96" t="str">
        <v>triple-jump</v>
      </c>
      <c r="M767" s="96">
        <v>33194</v>
      </c>
      <c r="N767" s="96" t="str">
        <f t="shared" si="44"/>
        <v>Marcel Richard MAYACKtriple-jump</v>
      </c>
      <c r="O767" s="2">
        <f t="shared" si="45"/>
        <v>1092</v>
      </c>
      <c r="P767" s="81">
        <f t="shared" si="46"/>
        <v>23</v>
      </c>
      <c r="Q767" s="81" t="str">
        <f t="shared" si="47"/>
        <v/>
      </c>
    </row>
    <row r="768" spans="1:17" x14ac:dyDescent="0.2">
      <c r="A768" t="s">
        <v>1256</v>
      </c>
      <c r="B768" t="s">
        <v>4863</v>
      </c>
      <c r="C768" s="5" t="s">
        <v>35</v>
      </c>
      <c r="D768" s="5">
        <v>31685</v>
      </c>
      <c r="E768">
        <v>1179</v>
      </c>
      <c r="F768" s="2">
        <v>4</v>
      </c>
      <c r="G768" s="2" t="str">
        <f>B768&amp;C768</f>
        <v>Michael MASONhigh-jump</v>
      </c>
      <c r="H768" s="2">
        <f>E768</f>
        <v>1179</v>
      </c>
      <c r="I768" s="138" cm="1">
        <f t="array" ref="I768">MAX(IF($G$3:$G$4000=$G768,$H$3:$H$4000))</f>
        <v>1179</v>
      </c>
      <c r="J768" s="2" t="str">
        <v>CMR</v>
      </c>
      <c r="K768" t="str">
        <v>Raphael NGAGUELE MBERLINA</v>
      </c>
      <c r="L768" s="96" t="str">
        <v>100m</v>
      </c>
      <c r="M768" s="96">
        <v>36901</v>
      </c>
      <c r="N768" s="96" t="str">
        <f t="shared" si="44"/>
        <v>Raphael NGAGUELE MBERLINA100m</v>
      </c>
      <c r="O768" s="2">
        <f t="shared" si="45"/>
        <v>1066</v>
      </c>
      <c r="P768" s="81">
        <f t="shared" si="46"/>
        <v>122</v>
      </c>
      <c r="Q768" s="81" t="str">
        <f t="shared" si="47"/>
        <v/>
      </c>
    </row>
    <row r="769" spans="1:17" x14ac:dyDescent="0.2">
      <c r="A769" t="s">
        <v>1256</v>
      </c>
      <c r="B769" t="s">
        <v>3717</v>
      </c>
      <c r="C769" s="5" t="s">
        <v>25</v>
      </c>
      <c r="D769" s="5">
        <v>34781</v>
      </c>
      <c r="E769">
        <v>1175</v>
      </c>
      <c r="F769" s="2">
        <v>19</v>
      </c>
      <c r="G769" s="2" t="str">
        <f>B769&amp;C769</f>
        <v>Edrick FLOR√âAL JR200m</v>
      </c>
      <c r="H769" s="2">
        <f>E769</f>
        <v>1175</v>
      </c>
      <c r="I769" s="138" cm="1">
        <f t="array" ref="I769">MAX(IF($G$3:$G$4000=$G769,$H$3:$H$4000))</f>
        <v>1175</v>
      </c>
      <c r="J769" s="2" t="str">
        <v>CMR</v>
      </c>
      <c r="K769" t="str">
        <v>Fredy Kevin OYONO</v>
      </c>
      <c r="L769" s="96" t="str">
        <v>long-jump</v>
      </c>
      <c r="M769" s="96">
        <v>35634</v>
      </c>
      <c r="N769" s="96" t="str">
        <f t="shared" si="44"/>
        <v>Fredy Kevin OYONOlong-jump</v>
      </c>
      <c r="O769" s="2">
        <f t="shared" si="45"/>
        <v>1064</v>
      </c>
      <c r="P769" s="81">
        <f t="shared" si="46"/>
        <v>82</v>
      </c>
      <c r="Q769" s="81" t="str">
        <f t="shared" si="47"/>
        <v/>
      </c>
    </row>
    <row r="770" spans="1:17" x14ac:dyDescent="0.2">
      <c r="A770" t="s">
        <v>1256</v>
      </c>
      <c r="B770" t="s">
        <v>3889</v>
      </c>
      <c r="C770" s="5" t="s">
        <v>28</v>
      </c>
      <c r="D770" s="5">
        <v>34655</v>
      </c>
      <c r="E770">
        <v>1169</v>
      </c>
      <c r="F770" s="2">
        <v>23</v>
      </c>
      <c r="G770" s="2" t="str">
        <f>B770&amp;C770</f>
        <v>William PAULSON1500m</v>
      </c>
      <c r="H770" s="2">
        <f>E770</f>
        <v>1169</v>
      </c>
      <c r="I770" s="138" cm="1">
        <f t="array" ref="I770">MAX(IF($G$3:$G$4000=$G770,$H$3:$H$4000))</f>
        <v>1169</v>
      </c>
      <c r="J770" s="2" t="str">
        <v>CMR</v>
      </c>
      <c r="K770" t="str">
        <v>Nsangou TETNDAP</v>
      </c>
      <c r="L770" s="96" t="str">
        <v>400m</v>
      </c>
      <c r="M770" s="96">
        <v>34945</v>
      </c>
      <c r="N770" s="96" t="str">
        <f t="shared" si="44"/>
        <v>Nsangou TETNDAP400m</v>
      </c>
      <c r="O770" s="2">
        <f t="shared" si="45"/>
        <v>1052</v>
      </c>
      <c r="P770" s="81">
        <f t="shared" si="46"/>
        <v>130</v>
      </c>
      <c r="Q770" s="81" t="str">
        <f t="shared" si="47"/>
        <v/>
      </c>
    </row>
    <row r="771" spans="1:17" x14ac:dyDescent="0.2">
      <c r="A771" t="s">
        <v>1256</v>
      </c>
      <c r="B771" t="s">
        <v>4210</v>
      </c>
      <c r="C771" s="5" t="s">
        <v>33</v>
      </c>
      <c r="D771" s="6">
        <v>36077</v>
      </c>
      <c r="E771">
        <v>1167</v>
      </c>
      <c r="F771" s="2">
        <v>9</v>
      </c>
      <c r="G771" s="2" t="str">
        <f>B771&amp;C771</f>
        <v>Malik METIVIER400mh</v>
      </c>
      <c r="H771" s="2">
        <f>E771</f>
        <v>1167</v>
      </c>
      <c r="I771" s="138" cm="1">
        <f t="array" ref="I771">MAX(IF($G$3:$G$4000=$G771,$H$3:$H$4000))</f>
        <v>1167</v>
      </c>
      <c r="J771" s="2" t="str">
        <v>CMR</v>
      </c>
      <c r="K771" t="str">
        <v>Raphael NGAGUELE MBERLINA</v>
      </c>
      <c r="L771" s="96" t="str">
        <v>200m</v>
      </c>
      <c r="M771" s="96">
        <v>36901</v>
      </c>
      <c r="N771" s="96" t="str">
        <f t="shared" si="44"/>
        <v>Raphael NGAGUELE MBERLINA200m</v>
      </c>
      <c r="O771" s="2">
        <f t="shared" si="45"/>
        <v>1038</v>
      </c>
      <c r="P771" s="81">
        <f t="shared" si="46"/>
        <v>131</v>
      </c>
      <c r="Q771" s="81" t="str">
        <f t="shared" si="47"/>
        <v/>
      </c>
    </row>
    <row r="772" spans="1:17" x14ac:dyDescent="0.2">
      <c r="A772" t="s">
        <v>1256</v>
      </c>
      <c r="B772" t="s">
        <v>3651</v>
      </c>
      <c r="C772" t="s">
        <v>2</v>
      </c>
      <c r="D772" s="5">
        <v>32816</v>
      </c>
      <c r="E772">
        <v>1165</v>
      </c>
      <c r="F772" s="2">
        <v>26</v>
      </c>
      <c r="G772" s="2" t="str">
        <f>B772&amp;C772</f>
        <v>Damian WARNER100m</v>
      </c>
      <c r="H772" s="2">
        <f>E772</f>
        <v>1165</v>
      </c>
      <c r="I772" s="138" cm="1">
        <f t="array" ref="I772">MAX(IF($G$3:$G$4000=$G772,$H$3:$H$4000))</f>
        <v>1165</v>
      </c>
      <c r="J772" s="2" t="str">
        <v>CMR</v>
      </c>
      <c r="K772" t="str">
        <v>Evariste NANA KUATE</v>
      </c>
      <c r="L772" s="96" t="str">
        <v>400m</v>
      </c>
      <c r="M772" s="96">
        <v>36746</v>
      </c>
      <c r="N772" s="96" t="str">
        <f t="shared" ref="N772:N835" si="48">K772&amp;L772</f>
        <v>Evariste NANA KUATE400m</v>
      </c>
      <c r="O772" s="2">
        <f t="shared" ref="O772:O835" si="49">VLOOKUP(K772&amp;L772,$G$3:$H$3563,2,FALSE)</f>
        <v>1029</v>
      </c>
      <c r="P772" s="81">
        <f t="shared" ref="P772:P835" si="50">COUNTIFS($L$3:$L$3119,L772,$O$3:$O$3119,"&gt;"&amp;O772)+1</f>
        <v>146</v>
      </c>
      <c r="Q772" s="81" t="str">
        <f t="shared" ref="Q772:Q835" si="51">IFERROR(IF(J772="AUS",COUNTIFS($J$3:$J$3119,"AUS",$L$3:$L$3119,L772,$O$3:$O$3119,"&gt;"&amp;O772)+1,""),"")</f>
        <v/>
      </c>
    </row>
    <row r="773" spans="1:17" x14ac:dyDescent="0.2">
      <c r="A773" t="s">
        <v>1256</v>
      </c>
      <c r="B773" t="s">
        <v>3899</v>
      </c>
      <c r="C773" t="s">
        <v>29</v>
      </c>
      <c r="D773" s="5">
        <v>33292</v>
      </c>
      <c r="E773">
        <v>1164</v>
      </c>
      <c r="F773" s="2">
        <v>17</v>
      </c>
      <c r="G773" s="2" t="str">
        <f>B773&amp;C773</f>
        <v>Luc BRUCHET5000m</v>
      </c>
      <c r="H773" s="2">
        <f>E773</f>
        <v>1164</v>
      </c>
      <c r="I773" s="138" cm="1">
        <f t="array" ref="I773">MAX(IF($G$3:$G$4000=$G773,$H$3:$H$4000))</f>
        <v>1164</v>
      </c>
      <c r="J773" s="2" t="str">
        <v>CMR</v>
      </c>
      <c r="K773" t="str">
        <v>Derrick GAMA</v>
      </c>
      <c r="L773" s="96" t="str">
        <v>triple-jump</v>
      </c>
      <c r="M773" s="96">
        <v>35323</v>
      </c>
      <c r="N773" s="96" t="str">
        <f t="shared" si="48"/>
        <v>Derrick GAMAtriple-jump</v>
      </c>
      <c r="O773" s="2">
        <f t="shared" si="49"/>
        <v>1027</v>
      </c>
      <c r="P773" s="81">
        <f t="shared" si="50"/>
        <v>82</v>
      </c>
      <c r="Q773" s="81" t="str">
        <f t="shared" si="51"/>
        <v/>
      </c>
    </row>
    <row r="774" spans="1:17" x14ac:dyDescent="0.2">
      <c r="A774" t="s">
        <v>1256</v>
      </c>
      <c r="B774" t="s">
        <v>3826</v>
      </c>
      <c r="C774" t="s">
        <v>27</v>
      </c>
      <c r="D774" s="5">
        <v>34500</v>
      </c>
      <c r="E774">
        <v>1158</v>
      </c>
      <c r="F774" s="2">
        <v>27</v>
      </c>
      <c r="G774" s="2" t="str">
        <f>B774&amp;C774</f>
        <v>Brandon MCBRIDE800m</v>
      </c>
      <c r="H774" s="2">
        <f>E774</f>
        <v>1158</v>
      </c>
      <c r="I774" s="138" cm="1">
        <f t="array" ref="I774">MAX(IF($G$3:$G$4000=$G774,$H$3:$H$4000))</f>
        <v>1158</v>
      </c>
      <c r="J774" s="2" t="str">
        <v>CMR</v>
      </c>
      <c r="K774" t="str">
        <v>Donald NYAMJUA</v>
      </c>
      <c r="L774" s="96" t="str">
        <v>400m</v>
      </c>
      <c r="M774" s="96">
        <v>33765</v>
      </c>
      <c r="N774" s="96" t="str">
        <f t="shared" si="48"/>
        <v>Donald NYAMJUA400m</v>
      </c>
      <c r="O774" s="2">
        <f t="shared" si="49"/>
        <v>1018</v>
      </c>
      <c r="P774" s="81">
        <f t="shared" si="50"/>
        <v>158</v>
      </c>
      <c r="Q774" s="81" t="str">
        <f t="shared" si="51"/>
        <v/>
      </c>
    </row>
    <row r="775" spans="1:17" x14ac:dyDescent="0.2">
      <c r="A775" t="s">
        <v>1256</v>
      </c>
      <c r="B775" t="s">
        <v>4802</v>
      </c>
      <c r="C775" t="s">
        <v>82</v>
      </c>
      <c r="D775" s="5">
        <v>32595</v>
      </c>
      <c r="E775">
        <v>1156</v>
      </c>
      <c r="F775" s="2">
        <v>82</v>
      </c>
      <c r="G775" s="2" t="str">
        <f>B775&amp;C775</f>
        <v>Cameron LEVINSmarathon</v>
      </c>
      <c r="H775" s="2">
        <f>E775</f>
        <v>1156</v>
      </c>
      <c r="I775" s="138" cm="1">
        <f t="array" ref="I775">MAX(IF($G$3:$G$4000=$G775,$H$3:$H$4000))</f>
        <v>1156</v>
      </c>
      <c r="J775" s="2" t="str">
        <v>CMR</v>
      </c>
      <c r="K775" t="str">
        <v>Jorim L√©noard BANGUE</v>
      </c>
      <c r="L775" s="96" t="str">
        <v>110mh</v>
      </c>
      <c r="M775" s="96">
        <v>37627</v>
      </c>
      <c r="N775" s="96" t="str">
        <f t="shared" si="48"/>
        <v>Jorim L√©noard BANGUE110mh</v>
      </c>
      <c r="O775" s="2">
        <f t="shared" si="49"/>
        <v>1017</v>
      </c>
      <c r="P775" s="81">
        <f t="shared" si="50"/>
        <v>87</v>
      </c>
      <c r="Q775" s="81" t="str">
        <f t="shared" si="51"/>
        <v/>
      </c>
    </row>
    <row r="776" spans="1:17" x14ac:dyDescent="0.2">
      <c r="A776" t="s">
        <v>1256</v>
      </c>
      <c r="B776" t="s">
        <v>3661</v>
      </c>
      <c r="C776" s="5" t="s">
        <v>2</v>
      </c>
      <c r="D776" s="5">
        <v>34942</v>
      </c>
      <c r="E776">
        <v>1152</v>
      </c>
      <c r="F776" s="2">
        <v>37</v>
      </c>
      <c r="G776" s="2" t="str">
        <f>B776&amp;C776</f>
        <v>Bolade AJOMALE100m</v>
      </c>
      <c r="H776" s="2">
        <f>E776</f>
        <v>1152</v>
      </c>
      <c r="I776" s="138" cm="1">
        <f t="array" ref="I776">MAX(IF($G$3:$G$4000=$G776,$H$3:$H$4000))</f>
        <v>1152</v>
      </c>
      <c r="J776" s="2" t="str">
        <v>CMR</v>
      </c>
      <c r="K776" t="str">
        <v>Fran√ßois Jo√´l MOUDIO</v>
      </c>
      <c r="L776" s="96" t="str">
        <v>high-jump</v>
      </c>
      <c r="M776" s="96">
        <v>36701</v>
      </c>
      <c r="N776" s="96" t="str">
        <f t="shared" si="48"/>
        <v>Fran√ßois Jo√´l MOUDIOhigh-jump</v>
      </c>
      <c r="O776" s="2">
        <f t="shared" si="49"/>
        <v>1002</v>
      </c>
      <c r="P776" s="81">
        <f t="shared" si="50"/>
        <v>83</v>
      </c>
      <c r="Q776" s="81" t="str">
        <f t="shared" si="51"/>
        <v/>
      </c>
    </row>
    <row r="777" spans="1:17" x14ac:dyDescent="0.2">
      <c r="A777" t="s">
        <v>1256</v>
      </c>
      <c r="B777" t="s">
        <v>3902</v>
      </c>
      <c r="C777" t="s">
        <v>30</v>
      </c>
      <c r="D777" s="5">
        <v>33243</v>
      </c>
      <c r="E777">
        <v>1151</v>
      </c>
      <c r="F777" s="2">
        <v>43</v>
      </c>
      <c r="G777" s="2" t="str">
        <f>B777&amp;C777</f>
        <v>Mohammed AHMED10000m</v>
      </c>
      <c r="H777" s="2">
        <f>E777</f>
        <v>1151</v>
      </c>
      <c r="I777" s="138" cm="1">
        <f t="array" ref="I777">MAX(IF($G$3:$G$4000=$G777,$H$3:$H$4000))</f>
        <v>1268</v>
      </c>
      <c r="J777" s="2" t="str">
        <v>CMR</v>
      </c>
      <c r="K777" t="str">
        <v>Billy Jospen TAKOUGOUM KUITCH</v>
      </c>
      <c r="L777" s="96" t="str">
        <v>shot-put</v>
      </c>
      <c r="M777" s="96">
        <v>35440</v>
      </c>
      <c r="N777" s="96" t="str">
        <f t="shared" si="48"/>
        <v>Billy Jospen TAKOUGOUM KUITCHshot-put</v>
      </c>
      <c r="O777" s="2">
        <f t="shared" si="49"/>
        <v>959</v>
      </c>
      <c r="P777" s="81">
        <f t="shared" si="50"/>
        <v>55</v>
      </c>
      <c r="Q777" s="81" t="str">
        <f t="shared" si="51"/>
        <v/>
      </c>
    </row>
    <row r="778" spans="1:17" x14ac:dyDescent="0.2">
      <c r="A778" t="s">
        <v>1256</v>
      </c>
      <c r="B778" t="s">
        <v>4035</v>
      </c>
      <c r="C778" s="6" t="s">
        <v>30</v>
      </c>
      <c r="D778" s="5">
        <v>34710</v>
      </c>
      <c r="E778">
        <v>1149</v>
      </c>
      <c r="F778" s="2">
        <v>47</v>
      </c>
      <c r="G778" s="2" t="str">
        <f>B778&amp;C778</f>
        <v>Benjamin FLANAGAN10000m</v>
      </c>
      <c r="H778" s="2">
        <f>E778</f>
        <v>1149</v>
      </c>
      <c r="I778" s="138" cm="1">
        <f t="array" ref="I778">MAX(IF($G$3:$G$4000=$G778,$H$3:$H$4000))</f>
        <v>1149</v>
      </c>
      <c r="J778" s="2" t="str">
        <v>CMR</v>
      </c>
      <c r="K778" t="str">
        <v>Justin FOAMI</v>
      </c>
      <c r="L778" s="96" t="str">
        <v>marathon</v>
      </c>
      <c r="M778" s="96">
        <v>0</v>
      </c>
      <c r="N778" s="96" t="str">
        <f t="shared" si="48"/>
        <v>Justin FOAMImarathon</v>
      </c>
      <c r="O778" s="2">
        <f t="shared" si="49"/>
        <v>913</v>
      </c>
      <c r="P778" s="81">
        <f t="shared" si="50"/>
        <v>149</v>
      </c>
      <c r="Q778" s="81" t="str">
        <f t="shared" si="51"/>
        <v/>
      </c>
    </row>
    <row r="779" spans="1:17" x14ac:dyDescent="0.2">
      <c r="A779" t="s">
        <v>1256</v>
      </c>
      <c r="B779" t="s">
        <v>4475</v>
      </c>
      <c r="C779" s="5" t="s">
        <v>40</v>
      </c>
      <c r="D779" s="5">
        <v>34141</v>
      </c>
      <c r="E779">
        <v>1149</v>
      </c>
      <c r="F779" s="2">
        <v>6</v>
      </c>
      <c r="G779" s="2" t="str">
        <f>B779&amp;C779</f>
        <v>Jordan YOUNGdiscus-throw</v>
      </c>
      <c r="H779" s="2">
        <f>E779</f>
        <v>1149</v>
      </c>
      <c r="I779" s="138" cm="1">
        <f t="array" ref="I779">MAX(IF($G$3:$G$4000=$G779,$H$3:$H$4000))</f>
        <v>1149</v>
      </c>
      <c r="J779" s="2" t="str">
        <v>CMR</v>
      </c>
      <c r="K779" t="str">
        <v>Lucien WANGBA</v>
      </c>
      <c r="L779" s="96" t="str">
        <v>discus-throw</v>
      </c>
      <c r="M779" s="96">
        <v>34097</v>
      </c>
      <c r="N779" s="96" t="str">
        <f t="shared" si="48"/>
        <v>Lucien WANGBAdiscus-throw</v>
      </c>
      <c r="O779" s="2">
        <f t="shared" si="49"/>
        <v>868</v>
      </c>
      <c r="P779" s="81">
        <f t="shared" si="50"/>
        <v>115</v>
      </c>
      <c r="Q779" s="81" t="str">
        <f t="shared" si="51"/>
        <v/>
      </c>
    </row>
    <row r="780" spans="1:17" x14ac:dyDescent="0.2">
      <c r="A780" t="s">
        <v>1256</v>
      </c>
      <c r="B780" t="s">
        <v>3666</v>
      </c>
      <c r="C780" s="5" t="s">
        <v>2</v>
      </c>
      <c r="D780" s="5">
        <v>33678</v>
      </c>
      <c r="E780">
        <v>1148</v>
      </c>
      <c r="F780" s="2">
        <v>45</v>
      </c>
      <c r="G780" s="2" t="str">
        <f>B780&amp;C780</f>
        <v>Bismark BOATENG100m</v>
      </c>
      <c r="H780" s="2">
        <f>E780</f>
        <v>1148</v>
      </c>
      <c r="I780" s="138" cm="1">
        <f t="array" ref="I780">MAX(IF($G$3:$G$4000=$G780,$H$3:$H$4000))</f>
        <v>1148</v>
      </c>
      <c r="J780" s="2" t="str">
        <v>CMR</v>
      </c>
      <c r="K780" t="str">
        <v>Lucien WANGBA</v>
      </c>
      <c r="L780" s="96" t="str">
        <v>shot-put</v>
      </c>
      <c r="M780" s="96">
        <v>34097</v>
      </c>
      <c r="N780" s="96" t="str">
        <f t="shared" si="48"/>
        <v>Lucien WANGBAshot-put</v>
      </c>
      <c r="O780" s="2">
        <f t="shared" si="49"/>
        <v>832</v>
      </c>
      <c r="P780" s="81">
        <f t="shared" si="50"/>
        <v>136</v>
      </c>
      <c r="Q780" s="81" t="str">
        <f t="shared" si="51"/>
        <v/>
      </c>
    </row>
    <row r="781" spans="1:17" x14ac:dyDescent="0.2">
      <c r="A781" t="s">
        <v>1256</v>
      </c>
      <c r="B781" t="s">
        <v>3675</v>
      </c>
      <c r="C781" t="s">
        <v>25</v>
      </c>
      <c r="D781" s="5">
        <v>33703</v>
      </c>
      <c r="E781">
        <v>1148</v>
      </c>
      <c r="F781" s="2">
        <v>35</v>
      </c>
      <c r="G781" s="2" t="str">
        <f>B781&amp;C781</f>
        <v>Brendon RODNEY200m</v>
      </c>
      <c r="H781" s="2">
        <f>E781</f>
        <v>1148</v>
      </c>
      <c r="I781" s="138" cm="1">
        <f t="array" ref="I781">MAX(IF($G$3:$G$4000=$G781,$H$3:$H$4000))</f>
        <v>1148</v>
      </c>
      <c r="J781" s="2" t="str">
        <v>COK</v>
      </c>
      <c r="K781" t="str">
        <v>Alex BEDDOES</v>
      </c>
      <c r="L781" s="96" t="str">
        <v>800m</v>
      </c>
      <c r="M781" s="96">
        <v>34889</v>
      </c>
      <c r="N781" s="96" t="str">
        <f t="shared" si="48"/>
        <v>Alex BEDDOES800m</v>
      </c>
      <c r="O781" s="2">
        <f t="shared" si="49"/>
        <v>1106</v>
      </c>
      <c r="P781" s="81">
        <f t="shared" si="50"/>
        <v>77</v>
      </c>
      <c r="Q781" s="81" t="str">
        <f t="shared" si="51"/>
        <v/>
      </c>
    </row>
    <row r="782" spans="1:17" x14ac:dyDescent="0.2">
      <c r="A782" t="s">
        <v>1256</v>
      </c>
      <c r="B782" t="s">
        <v>3944</v>
      </c>
      <c r="C782" s="5" t="s">
        <v>34</v>
      </c>
      <c r="D782" s="5">
        <v>36002</v>
      </c>
      <c r="E782">
        <v>1147</v>
      </c>
      <c r="F782" s="2">
        <v>18</v>
      </c>
      <c r="G782" s="2" t="str">
        <f>B782&amp;C782</f>
        <v>Jean-Simon DESGAGN√âS3000msc</v>
      </c>
      <c r="H782" s="2">
        <f>E782</f>
        <v>1147</v>
      </c>
      <c r="I782" s="138" cm="1">
        <f t="array" ref="I782">MAX(IF($G$3:$G$4000=$G782,$H$3:$H$4000))</f>
        <v>1147</v>
      </c>
      <c r="J782" s="2" t="str">
        <v>CYP</v>
      </c>
      <c r="K782" t="str">
        <v>Milan TRAJKOVIC</v>
      </c>
      <c r="L782" s="96" t="str">
        <v>110mh</v>
      </c>
      <c r="M782" s="96">
        <v>33680</v>
      </c>
      <c r="N782" s="96" t="str">
        <f t="shared" si="48"/>
        <v>Milan TRAJKOVIC110mh</v>
      </c>
      <c r="O782" s="2">
        <f t="shared" si="49"/>
        <v>1141</v>
      </c>
      <c r="P782" s="81">
        <f t="shared" si="50"/>
        <v>22</v>
      </c>
      <c r="Q782" s="81" t="str">
        <f t="shared" si="51"/>
        <v/>
      </c>
    </row>
    <row r="783" spans="1:17" x14ac:dyDescent="0.2">
      <c r="A783" t="s">
        <v>1256</v>
      </c>
      <c r="B783" t="s">
        <v>4137</v>
      </c>
      <c r="C783" s="5" t="s">
        <v>31</v>
      </c>
      <c r="D783" s="5">
        <v>36080</v>
      </c>
      <c r="E783">
        <v>1145</v>
      </c>
      <c r="F783" s="2">
        <v>20</v>
      </c>
      <c r="G783" s="2" t="str">
        <f>B783&amp;C783</f>
        <v>Joseph DANIELS110mh</v>
      </c>
      <c r="H783" s="2">
        <f>E783</f>
        <v>1145</v>
      </c>
      <c r="I783" s="138" cm="1">
        <f t="array" ref="I783">MAX(IF($G$3:$G$4000=$G783,$H$3:$H$4000))</f>
        <v>1145</v>
      </c>
      <c r="J783" s="2" t="str">
        <v>CYP</v>
      </c>
      <c r="K783" t="str">
        <v>Vasilios KONSTANTINOU</v>
      </c>
      <c r="L783" s="96" t="str">
        <v>high-jump</v>
      </c>
      <c r="M783" s="96">
        <v>33860</v>
      </c>
      <c r="N783" s="96" t="str">
        <f t="shared" si="48"/>
        <v>Vasilios KONSTANTINOUhigh-jump</v>
      </c>
      <c r="O783" s="2">
        <f t="shared" si="49"/>
        <v>1126</v>
      </c>
      <c r="P783" s="81">
        <f t="shared" si="50"/>
        <v>17</v>
      </c>
      <c r="Q783" s="81" t="str">
        <f t="shared" si="51"/>
        <v/>
      </c>
    </row>
    <row r="784" spans="1:17" x14ac:dyDescent="0.2">
      <c r="A784" t="s">
        <v>1256</v>
      </c>
      <c r="B784" t="s">
        <v>3895</v>
      </c>
      <c r="C784" s="5" t="s">
        <v>28</v>
      </c>
      <c r="D784" s="5">
        <v>34232</v>
      </c>
      <c r="E784">
        <v>1143</v>
      </c>
      <c r="F784" s="2">
        <v>34</v>
      </c>
      <c r="G784" s="2" t="str">
        <f>B784&amp;C784</f>
        <v>Cameron PROCEVIAT1500m</v>
      </c>
      <c r="H784" s="2">
        <f>E784</f>
        <v>1143</v>
      </c>
      <c r="I784" s="138" cm="1">
        <f t="array" ref="I784">MAX(IF($G$3:$G$4000=$G784,$H$3:$H$4000))</f>
        <v>1143</v>
      </c>
      <c r="J784" s="2" t="str">
        <v>CYP</v>
      </c>
      <c r="K784" t="str">
        <v>Alexandros POURSANIDIS</v>
      </c>
      <c r="L784" s="96" t="str">
        <v>hammer-throw</v>
      </c>
      <c r="M784" s="96">
        <v>33992</v>
      </c>
      <c r="N784" s="96" t="str">
        <f t="shared" si="48"/>
        <v>Alexandros POURSANIDIShammer-throw</v>
      </c>
      <c r="O784" s="2">
        <f t="shared" si="49"/>
        <v>1110</v>
      </c>
      <c r="P784" s="81">
        <f t="shared" si="50"/>
        <v>5</v>
      </c>
      <c r="Q784" s="81" t="str">
        <f t="shared" si="51"/>
        <v/>
      </c>
    </row>
    <row r="785" spans="1:17" x14ac:dyDescent="0.2">
      <c r="A785" t="s">
        <v>1256</v>
      </c>
      <c r="B785" t="s">
        <v>3675</v>
      </c>
      <c r="C785" t="s">
        <v>2</v>
      </c>
      <c r="D785" s="5">
        <v>33703</v>
      </c>
      <c r="E785">
        <v>1138</v>
      </c>
      <c r="F785" s="2">
        <v>55</v>
      </c>
      <c r="G785" s="2" t="str">
        <f>B785&amp;C785</f>
        <v>Brendon RODNEY100m</v>
      </c>
      <c r="H785" s="2">
        <f>E785</f>
        <v>1138</v>
      </c>
      <c r="I785" s="138" cm="1">
        <f t="array" ref="I785">MAX(IF($G$3:$G$4000=$G785,$H$3:$H$4000))</f>
        <v>1138</v>
      </c>
      <c r="J785" s="2" t="str">
        <v>CYP</v>
      </c>
      <c r="K785" t="str">
        <v>Apostolos PARELLIS</v>
      </c>
      <c r="L785" s="96" t="str">
        <v>discus-throw</v>
      </c>
      <c r="M785" s="96">
        <v>31252</v>
      </c>
      <c r="N785" s="96" t="str">
        <f t="shared" si="48"/>
        <v>Apostolos PARELLISdiscus-throw</v>
      </c>
      <c r="O785" s="2">
        <f t="shared" si="49"/>
        <v>1099</v>
      </c>
      <c r="P785" s="81">
        <f t="shared" si="50"/>
        <v>13</v>
      </c>
      <c r="Q785" s="81" t="str">
        <f t="shared" si="51"/>
        <v/>
      </c>
    </row>
    <row r="786" spans="1:17" x14ac:dyDescent="0.2">
      <c r="A786" t="s">
        <v>1256</v>
      </c>
      <c r="B786" t="s">
        <v>3045</v>
      </c>
      <c r="C786" s="5" t="s">
        <v>27</v>
      </c>
      <c r="D786" s="5">
        <v>37465</v>
      </c>
      <c r="E786">
        <v>1138</v>
      </c>
      <c r="F786" s="2">
        <v>43</v>
      </c>
      <c r="G786" s="2" t="str">
        <f>B786&amp;C786</f>
        <v>Abdullahi HASSAN800m</v>
      </c>
      <c r="H786" s="2">
        <f>E786</f>
        <v>1138</v>
      </c>
      <c r="I786" s="138" cm="1">
        <f t="array" ref="I786">MAX(IF($G$3:$G$4000=$G786,$H$3:$H$4000))</f>
        <v>1138</v>
      </c>
      <c r="J786" s="2" t="str">
        <v>CYP</v>
      </c>
      <c r="K786" t="str">
        <v>Stavros SPYROU</v>
      </c>
      <c r="L786" s="96" t="str">
        <v>800m</v>
      </c>
      <c r="M786" s="96">
        <v>36849</v>
      </c>
      <c r="N786" s="96" t="str">
        <f t="shared" si="48"/>
        <v>Stavros SPYROU800m</v>
      </c>
      <c r="O786" s="2">
        <f t="shared" si="49"/>
        <v>1096</v>
      </c>
      <c r="P786" s="81">
        <f t="shared" si="50"/>
        <v>86</v>
      </c>
      <c r="Q786" s="81" t="str">
        <f t="shared" si="51"/>
        <v/>
      </c>
    </row>
    <row r="787" spans="1:17" x14ac:dyDescent="0.2">
      <c r="A787" t="s">
        <v>1256</v>
      </c>
      <c r="B787" t="s">
        <v>3899</v>
      </c>
      <c r="C787" t="s">
        <v>30</v>
      </c>
      <c r="D787" s="5">
        <v>33292</v>
      </c>
      <c r="E787">
        <v>1138</v>
      </c>
      <c r="F787" s="2">
        <v>6</v>
      </c>
      <c r="G787" s="2" t="str">
        <f>B787&amp;C787</f>
        <v>Luc BRUCHET10000m</v>
      </c>
      <c r="H787" s="2">
        <f>E787</f>
        <v>1138</v>
      </c>
      <c r="I787" s="138" cm="1">
        <f t="array" ref="I787">MAX(IF($G$3:$G$4000=$G787,$H$3:$H$4000))</f>
        <v>1138</v>
      </c>
      <c r="J787" s="2" t="str">
        <v>CYP</v>
      </c>
      <c r="K787" t="str">
        <v>Amine KHADIRI</v>
      </c>
      <c r="L787" s="96" t="str">
        <v>1500m</v>
      </c>
      <c r="M787" s="96">
        <v>32467</v>
      </c>
      <c r="N787" s="96" t="str">
        <f t="shared" si="48"/>
        <v>Amine KHADIRI1500m</v>
      </c>
      <c r="O787" s="2">
        <f t="shared" si="49"/>
        <v>1090</v>
      </c>
      <c r="P787" s="81">
        <f t="shared" si="50"/>
        <v>101</v>
      </c>
      <c r="Q787" s="81" t="str">
        <f t="shared" si="51"/>
        <v/>
      </c>
    </row>
    <row r="788" spans="1:17" x14ac:dyDescent="0.2">
      <c r="A788" t="s">
        <v>1256</v>
      </c>
      <c r="B788" t="s">
        <v>3899</v>
      </c>
      <c r="C788" s="5" t="s">
        <v>28</v>
      </c>
      <c r="D788" s="5">
        <v>33292</v>
      </c>
      <c r="E788">
        <v>1136</v>
      </c>
      <c r="F788" s="2">
        <v>40</v>
      </c>
      <c r="G788" s="2" t="str">
        <f>B788&amp;C788</f>
        <v>Luc BRUCHET1500m</v>
      </c>
      <c r="H788" s="2">
        <f>E788</f>
        <v>1136</v>
      </c>
      <c r="I788" s="138" cm="1">
        <f t="array" ref="I788">MAX(IF($G$3:$G$4000=$G788,$H$3:$H$4000))</f>
        <v>1136</v>
      </c>
      <c r="J788" s="2" t="str">
        <v>CYP</v>
      </c>
      <c r="K788" t="str">
        <v>Rafail ANTONIOU</v>
      </c>
      <c r="L788" s="96" t="str">
        <v>discus-throw</v>
      </c>
      <c r="M788" s="96">
        <v>34915</v>
      </c>
      <c r="N788" s="96" t="str">
        <f t="shared" si="48"/>
        <v>Rafail ANTONIOUdiscus-throw</v>
      </c>
      <c r="O788" s="2">
        <f t="shared" si="49"/>
        <v>1065</v>
      </c>
      <c r="P788" s="81">
        <f t="shared" si="50"/>
        <v>18</v>
      </c>
      <c r="Q788" s="81" t="str">
        <f t="shared" si="51"/>
        <v/>
      </c>
    </row>
    <row r="789" spans="1:17" x14ac:dyDescent="0.2">
      <c r="A789" t="s">
        <v>1256</v>
      </c>
      <c r="B789" t="s">
        <v>4035</v>
      </c>
      <c r="C789" t="s">
        <v>29</v>
      </c>
      <c r="D789" s="5">
        <v>34710</v>
      </c>
      <c r="E789">
        <v>1135</v>
      </c>
      <c r="F789" s="2">
        <v>38</v>
      </c>
      <c r="G789" s="2" t="str">
        <f>B789&amp;C789</f>
        <v>Benjamin FLANAGAN5000m</v>
      </c>
      <c r="H789" s="2">
        <f>E789</f>
        <v>1135</v>
      </c>
      <c r="I789" s="138" cm="1">
        <f t="array" ref="I789">MAX(IF($G$3:$G$4000=$G789,$H$3:$H$4000))</f>
        <v>1135</v>
      </c>
      <c r="J789" s="2" t="str">
        <v>CYP</v>
      </c>
      <c r="K789" t="str">
        <v>Christoforos GENETHLI</v>
      </c>
      <c r="L789" s="96" t="str">
        <v>discus-throw</v>
      </c>
      <c r="M789" s="96">
        <v>35845</v>
      </c>
      <c r="N789" s="96" t="str">
        <f t="shared" si="48"/>
        <v>Christoforos GENETHLIdiscus-throw</v>
      </c>
      <c r="O789" s="2">
        <f t="shared" si="49"/>
        <v>1061</v>
      </c>
      <c r="P789" s="81">
        <f t="shared" si="50"/>
        <v>19</v>
      </c>
      <c r="Q789" s="81" t="str">
        <f t="shared" si="51"/>
        <v/>
      </c>
    </row>
    <row r="790" spans="1:17" x14ac:dyDescent="0.2">
      <c r="A790" t="s">
        <v>1256</v>
      </c>
      <c r="B790" t="s">
        <v>3901</v>
      </c>
      <c r="C790" s="5" t="s">
        <v>28</v>
      </c>
      <c r="D790" s="5">
        <v>36009</v>
      </c>
      <c r="E790">
        <v>1131</v>
      </c>
      <c r="F790" s="2">
        <v>45</v>
      </c>
      <c r="G790" s="2" t="str">
        <f>B790&amp;C790</f>
        <v>Kieran LUMB1500m</v>
      </c>
      <c r="H790" s="2">
        <f>E790</f>
        <v>1131</v>
      </c>
      <c r="I790" s="138" cm="1">
        <f t="array" ref="I790">MAX(IF($G$3:$G$4000=$G790,$H$3:$H$4000))</f>
        <v>1131</v>
      </c>
      <c r="J790" s="2" t="str">
        <v>CYP</v>
      </c>
      <c r="K790" t="str">
        <v>Elvis KRYUKOV</v>
      </c>
      <c r="L790" s="96" t="str">
        <v>decathlon</v>
      </c>
      <c r="M790" s="96">
        <v>33725</v>
      </c>
      <c r="N790" s="96" t="str">
        <f t="shared" si="48"/>
        <v>Elvis KRYUKOVdecathlon</v>
      </c>
      <c r="O790" s="2">
        <f t="shared" si="49"/>
        <v>1049</v>
      </c>
      <c r="P790" s="81">
        <f t="shared" si="50"/>
        <v>15</v>
      </c>
      <c r="Q790" s="81" t="str">
        <f t="shared" si="51"/>
        <v/>
      </c>
    </row>
    <row r="791" spans="1:17" x14ac:dyDescent="0.2">
      <c r="A791" t="s">
        <v>1256</v>
      </c>
      <c r="B791" t="s">
        <v>3902</v>
      </c>
      <c r="C791" s="5" t="s">
        <v>28</v>
      </c>
      <c r="D791" s="6">
        <v>33243</v>
      </c>
      <c r="E791">
        <v>1130</v>
      </c>
      <c r="F791" s="2">
        <v>46</v>
      </c>
      <c r="G791" s="2" t="str">
        <f>B791&amp;C791</f>
        <v>Mohammed AHMED1500m</v>
      </c>
      <c r="H791" s="2">
        <f>E791</f>
        <v>1130</v>
      </c>
      <c r="I791" s="138" cm="1">
        <f t="array" ref="I791">MAX(IF($G$3:$G$4000=$G791,$H$3:$H$4000))</f>
        <v>1130</v>
      </c>
      <c r="J791" s="2" t="str">
        <v>CYP</v>
      </c>
      <c r="K791" t="str">
        <v>Nikandros STYLIANOU</v>
      </c>
      <c r="L791" s="96" t="str">
        <v>pole-vault</v>
      </c>
      <c r="M791" s="96">
        <v>32742</v>
      </c>
      <c r="N791" s="96" t="str">
        <f t="shared" si="48"/>
        <v>Nikandros STYLIANOUpole-vault</v>
      </c>
      <c r="O791" s="2">
        <f t="shared" si="49"/>
        <v>1048</v>
      </c>
      <c r="P791" s="81">
        <f t="shared" si="50"/>
        <v>15</v>
      </c>
      <c r="Q791" s="81" t="str">
        <f t="shared" si="51"/>
        <v/>
      </c>
    </row>
    <row r="792" spans="1:17" x14ac:dyDescent="0.2">
      <c r="A792" t="s">
        <v>1256</v>
      </c>
      <c r="B792" t="s">
        <v>4607</v>
      </c>
      <c r="C792" s="5" t="s">
        <v>42</v>
      </c>
      <c r="D792" s="5">
        <v>34238</v>
      </c>
      <c r="E792">
        <v>1130</v>
      </c>
      <c r="F792" s="2">
        <v>4</v>
      </c>
      <c r="G792" s="2" t="str">
        <f>B792&amp;C792</f>
        <v>Adam KEENANhammer-throw</v>
      </c>
      <c r="H792" s="2">
        <f>E792</f>
        <v>1130</v>
      </c>
      <c r="I792" s="138" cm="1">
        <f t="array" ref="I792">MAX(IF($G$3:$G$4000=$G792,$H$3:$H$4000))</f>
        <v>1130</v>
      </c>
      <c r="J792" s="2" t="str">
        <v>CYP</v>
      </c>
      <c r="K792" t="str">
        <v>Giorgos KONIARAKIS</v>
      </c>
      <c r="L792" s="96" t="str">
        <v>discus-throw</v>
      </c>
      <c r="M792" s="96">
        <v>36198</v>
      </c>
      <c r="N792" s="96" t="str">
        <f t="shared" si="48"/>
        <v>Giorgos KONIARAKISdiscus-throw</v>
      </c>
      <c r="O792" s="2">
        <f t="shared" si="49"/>
        <v>1048</v>
      </c>
      <c r="P792" s="81">
        <f t="shared" si="50"/>
        <v>24</v>
      </c>
      <c r="Q792" s="81" t="str">
        <f t="shared" si="51"/>
        <v/>
      </c>
    </row>
    <row r="793" spans="1:17" x14ac:dyDescent="0.2">
      <c r="A793" t="s">
        <v>1256</v>
      </c>
      <c r="B793" t="s">
        <v>3776</v>
      </c>
      <c r="C793" s="5" t="s">
        <v>26</v>
      </c>
      <c r="D793" s="5">
        <v>33176</v>
      </c>
      <c r="E793">
        <v>1128</v>
      </c>
      <c r="F793" s="2">
        <v>41</v>
      </c>
      <c r="G793" s="2" t="str">
        <f>B793&amp;C793</f>
        <v>Philip OSEI400m</v>
      </c>
      <c r="H793" s="2">
        <f>E793</f>
        <v>1128</v>
      </c>
      <c r="I793" s="138" cm="1">
        <f t="array" ref="I793">MAX(IF($G$3:$G$4000=$G793,$H$3:$H$4000))</f>
        <v>1128</v>
      </c>
      <c r="J793" s="2" t="str">
        <v>CYP</v>
      </c>
      <c r="K793" t="str">
        <v>Grigoris NIKOLAOU</v>
      </c>
      <c r="L793" s="96" t="str">
        <v>triple-jump</v>
      </c>
      <c r="M793" s="96">
        <v>37643</v>
      </c>
      <c r="N793" s="96" t="str">
        <f t="shared" si="48"/>
        <v>Grigoris NIKOLAOUtriple-jump</v>
      </c>
      <c r="O793" s="2">
        <f t="shared" si="49"/>
        <v>1031</v>
      </c>
      <c r="P793" s="81">
        <f t="shared" si="50"/>
        <v>75</v>
      </c>
      <c r="Q793" s="81" t="str">
        <f t="shared" si="51"/>
        <v/>
      </c>
    </row>
    <row r="794" spans="1:17" x14ac:dyDescent="0.2">
      <c r="A794" t="s">
        <v>1256</v>
      </c>
      <c r="B794" t="s">
        <v>4870</v>
      </c>
      <c r="C794" t="s">
        <v>35</v>
      </c>
      <c r="D794" s="5">
        <v>32938</v>
      </c>
      <c r="E794">
        <v>1126</v>
      </c>
      <c r="F794" s="2">
        <v>16</v>
      </c>
      <c r="G794" s="2" t="str">
        <f>B794&amp;C794</f>
        <v>Derek DROUINhigh-jump</v>
      </c>
      <c r="H794" s="2">
        <f>E794</f>
        <v>1126</v>
      </c>
      <c r="I794" s="138" cm="1">
        <f t="array" ref="I794">MAX(IF($G$3:$G$4000=$G794,$H$3:$H$4000))</f>
        <v>1126</v>
      </c>
      <c r="J794" s="2" t="str">
        <v>CYP</v>
      </c>
      <c r="K794" t="str">
        <v>Paraskevas BATZAVALIS</v>
      </c>
      <c r="L794" s="96" t="str">
        <v>javelin-throw</v>
      </c>
      <c r="M794" s="96">
        <v>34663</v>
      </c>
      <c r="N794" s="96" t="str">
        <f t="shared" si="48"/>
        <v>Paraskevas BATZAVALISjavelin-throw</v>
      </c>
      <c r="O794" s="2">
        <f t="shared" si="49"/>
        <v>1016</v>
      </c>
      <c r="P794" s="81">
        <f t="shared" si="50"/>
        <v>49</v>
      </c>
      <c r="Q794" s="81" t="str">
        <f t="shared" si="51"/>
        <v/>
      </c>
    </row>
    <row r="795" spans="1:17" x14ac:dyDescent="0.2">
      <c r="A795" t="s">
        <v>1256</v>
      </c>
      <c r="B795" t="s">
        <v>3905</v>
      </c>
      <c r="C795" s="5" t="s">
        <v>28</v>
      </c>
      <c r="D795" s="6">
        <v>1999</v>
      </c>
      <c r="E795">
        <v>1123</v>
      </c>
      <c r="F795" s="2">
        <v>51</v>
      </c>
      <c r="G795" s="2" t="str">
        <f>B795&amp;C795</f>
        <v>Aaron AHL1500m</v>
      </c>
      <c r="H795" s="2">
        <f>E795</f>
        <v>1123</v>
      </c>
      <c r="I795" s="138" cm="1">
        <f t="array" ref="I795">MAX(IF($G$3:$G$4000=$G795,$H$3:$H$4000))</f>
        <v>1123</v>
      </c>
      <c r="J795" s="2" t="str">
        <v>CYP</v>
      </c>
      <c r="K795" t="str">
        <v>Spyros SAVVA</v>
      </c>
      <c r="L795" s="96" t="str">
        <v>javelin-throw</v>
      </c>
      <c r="M795" s="96">
        <v>36549</v>
      </c>
      <c r="N795" s="96" t="str">
        <f t="shared" si="48"/>
        <v>Spyros SAVVAjavelin-throw</v>
      </c>
      <c r="O795" s="2">
        <f t="shared" si="49"/>
        <v>1003</v>
      </c>
      <c r="P795" s="81">
        <f t="shared" si="50"/>
        <v>58</v>
      </c>
      <c r="Q795" s="81" t="str">
        <f t="shared" si="51"/>
        <v/>
      </c>
    </row>
    <row r="796" spans="1:17" x14ac:dyDescent="0.2">
      <c r="A796" t="s">
        <v>1256</v>
      </c>
      <c r="B796" t="s">
        <v>3901</v>
      </c>
      <c r="C796" t="s">
        <v>29</v>
      </c>
      <c r="D796" s="5">
        <v>36009</v>
      </c>
      <c r="E796">
        <v>1122</v>
      </c>
      <c r="F796" s="2">
        <v>54</v>
      </c>
      <c r="G796" s="2" t="str">
        <f>B796&amp;C796</f>
        <v>Kieran LUMB5000m</v>
      </c>
      <c r="H796" s="2">
        <f>E796</f>
        <v>1122</v>
      </c>
      <c r="I796" s="138" cm="1">
        <f t="array" ref="I796">MAX(IF($G$3:$G$4000=$G796,$H$3:$H$4000))</f>
        <v>1122</v>
      </c>
      <c r="J796" s="2" t="str">
        <v>CYP</v>
      </c>
      <c r="K796" t="str">
        <v>Christos TAMANIS</v>
      </c>
      <c r="L796" s="96" t="str">
        <v>pole-vault</v>
      </c>
      <c r="M796" s="96">
        <v>36881</v>
      </c>
      <c r="N796" s="96" t="str">
        <f t="shared" si="48"/>
        <v>Christos TAMANISpole-vault</v>
      </c>
      <c r="O796" s="2">
        <f t="shared" si="49"/>
        <v>994</v>
      </c>
      <c r="P796" s="81">
        <f t="shared" si="50"/>
        <v>41</v>
      </c>
      <c r="Q796" s="81" t="str">
        <f t="shared" si="51"/>
        <v/>
      </c>
    </row>
    <row r="797" spans="1:17" x14ac:dyDescent="0.2">
      <c r="A797" t="s">
        <v>1256</v>
      </c>
      <c r="B797" t="s">
        <v>3848</v>
      </c>
      <c r="C797" s="5" t="s">
        <v>27</v>
      </c>
      <c r="D797" s="5">
        <v>35489</v>
      </c>
      <c r="E797">
        <v>1121</v>
      </c>
      <c r="F797" s="2">
        <v>58</v>
      </c>
      <c r="G797" s="2" t="str">
        <f>B797&amp;C797</f>
        <v>Robert HEPPENSTALL800m</v>
      </c>
      <c r="H797" s="2">
        <f>E797</f>
        <v>1121</v>
      </c>
      <c r="I797" s="138" cm="1">
        <f t="array" ref="I797">MAX(IF($G$3:$G$4000=$G797,$H$3:$H$4000))</f>
        <v>1121</v>
      </c>
      <c r="J797" s="2" t="str">
        <v>CYP</v>
      </c>
      <c r="K797" t="str">
        <v>Konstantinos ALEXIADIS</v>
      </c>
      <c r="L797" s="96" t="str">
        <v>shot-put</v>
      </c>
      <c r="M797" s="96">
        <v>37410</v>
      </c>
      <c r="N797" s="96" t="str">
        <f t="shared" si="48"/>
        <v>Konstantinos ALEXIADISshot-put</v>
      </c>
      <c r="O797" s="2">
        <f t="shared" si="49"/>
        <v>952</v>
      </c>
      <c r="P797" s="81">
        <f t="shared" si="50"/>
        <v>61</v>
      </c>
      <c r="Q797" s="81" t="str">
        <f t="shared" si="51"/>
        <v/>
      </c>
    </row>
    <row r="798" spans="1:17" x14ac:dyDescent="0.2">
      <c r="A798" t="s">
        <v>1256</v>
      </c>
      <c r="B798" t="s">
        <v>3952</v>
      </c>
      <c r="C798" s="5" t="s">
        <v>34</v>
      </c>
      <c r="D798" s="5">
        <v>36094</v>
      </c>
      <c r="E798">
        <v>1119</v>
      </c>
      <c r="F798" s="2">
        <v>29</v>
      </c>
      <c r="G798" s="2" t="str">
        <f>B798&amp;C798</f>
        <v>Ryan SMEETON3000msc</v>
      </c>
      <c r="H798" s="2">
        <f>E798</f>
        <v>1119</v>
      </c>
      <c r="I798" s="138" cm="1">
        <f t="array" ref="I798">MAX(IF($G$3:$G$4000=$G798,$H$3:$H$4000))</f>
        <v>1119</v>
      </c>
      <c r="J798" s="2" t="str">
        <v>CYP</v>
      </c>
      <c r="K798" t="str">
        <v>Eleftherios KONTONIKOLA</v>
      </c>
      <c r="L798" s="96" t="str">
        <v>javelin-throw</v>
      </c>
      <c r="M798" s="96">
        <v>37867</v>
      </c>
      <c r="N798" s="96" t="str">
        <f t="shared" si="48"/>
        <v>Eleftherios KONTONIKOLAjavelin-throw</v>
      </c>
      <c r="O798" s="2">
        <f t="shared" si="49"/>
        <v>950</v>
      </c>
      <c r="P798" s="81">
        <f t="shared" si="50"/>
        <v>94</v>
      </c>
      <c r="Q798" s="81" t="str">
        <f t="shared" si="51"/>
        <v/>
      </c>
    </row>
    <row r="799" spans="1:17" x14ac:dyDescent="0.2">
      <c r="A799" t="s">
        <v>1256</v>
      </c>
      <c r="B799" t="s">
        <v>3666</v>
      </c>
      <c r="C799" s="6" t="s">
        <v>25</v>
      </c>
      <c r="D799" s="5">
        <v>33678</v>
      </c>
      <c r="E799">
        <v>1117</v>
      </c>
      <c r="F799" s="2">
        <v>55</v>
      </c>
      <c r="G799" s="2" t="str">
        <f>B799&amp;C799</f>
        <v>Bismark BOATENG200m</v>
      </c>
      <c r="H799" s="2">
        <f>E799</f>
        <v>1117</v>
      </c>
      <c r="I799" s="138" cm="1">
        <f t="array" ref="I799">MAX(IF($G$3:$G$4000=$G799,$H$3:$H$4000))</f>
        <v>1117</v>
      </c>
      <c r="J799" s="2" t="str">
        <v>CYP</v>
      </c>
      <c r="K799" t="str">
        <v>Mathew BEATTY</v>
      </c>
      <c r="L799" s="96" t="str">
        <v>discus-throw</v>
      </c>
      <c r="M799" s="96">
        <v>35865</v>
      </c>
      <c r="N799" s="96" t="str">
        <f t="shared" si="48"/>
        <v>Mathew BEATTYdiscus-throw</v>
      </c>
      <c r="O799" s="2">
        <f t="shared" si="49"/>
        <v>945</v>
      </c>
      <c r="P799" s="81">
        <f t="shared" si="50"/>
        <v>68</v>
      </c>
      <c r="Q799" s="81" t="str">
        <f t="shared" si="51"/>
        <v/>
      </c>
    </row>
    <row r="800" spans="1:17" x14ac:dyDescent="0.2">
      <c r="A800" t="s">
        <v>1256</v>
      </c>
      <c r="B800" t="s">
        <v>3910</v>
      </c>
      <c r="C800" s="5" t="s">
        <v>28</v>
      </c>
      <c r="D800" s="5">
        <v>36066</v>
      </c>
      <c r="E800">
        <v>1115</v>
      </c>
      <c r="F800" s="2">
        <v>63</v>
      </c>
      <c r="G800" s="2" t="str">
        <f>B800&amp;C800</f>
        <v>Kevin ROBERTSON1500m</v>
      </c>
      <c r="H800" s="2">
        <f>E800</f>
        <v>1115</v>
      </c>
      <c r="I800" s="138" cm="1">
        <f t="array" ref="I800">MAX(IF($G$3:$G$4000=$G800,$H$3:$H$4000))</f>
        <v>1115</v>
      </c>
      <c r="J800" s="2" t="str">
        <v>CYP</v>
      </c>
      <c r="K800" t="str">
        <v>Vasilis MOUAIMIS</v>
      </c>
      <c r="L800" s="96" t="str">
        <v>shot-put</v>
      </c>
      <c r="M800" s="96">
        <v>35256</v>
      </c>
      <c r="N800" s="96" t="str">
        <f t="shared" si="48"/>
        <v>Vasilis MOUAIMISshot-put</v>
      </c>
      <c r="O800" s="2">
        <f t="shared" si="49"/>
        <v>942</v>
      </c>
      <c r="P800" s="81">
        <f t="shared" si="50"/>
        <v>73</v>
      </c>
      <c r="Q800" s="81" t="str">
        <f t="shared" si="51"/>
        <v/>
      </c>
    </row>
    <row r="801" spans="1:17" x14ac:dyDescent="0.2">
      <c r="A801" t="s">
        <v>1256</v>
      </c>
      <c r="B801" t="s">
        <v>4306</v>
      </c>
      <c r="C801" t="s">
        <v>37</v>
      </c>
      <c r="D801" s="5">
        <v>44581</v>
      </c>
      <c r="E801">
        <v>1112</v>
      </c>
      <c r="F801" s="2">
        <v>34</v>
      </c>
      <c r="G801" s="2" t="str">
        <f>B801&amp;C801</f>
        <v>Scott JOSEPHlong-jump</v>
      </c>
      <c r="H801" s="2">
        <f>E801</f>
        <v>1112</v>
      </c>
      <c r="I801" s="138" cm="1">
        <f t="array" ref="I801">MAX(IF($G$3:$G$4000=$G801,$H$3:$H$4000))</f>
        <v>1112</v>
      </c>
      <c r="J801" s="2" t="str">
        <v>CYP</v>
      </c>
      <c r="K801" t="str">
        <v>Andreas KAZAMIAS</v>
      </c>
      <c r="L801" s="96" t="str">
        <v>pole-vault</v>
      </c>
      <c r="M801" s="96">
        <v>37130</v>
      </c>
      <c r="N801" s="96" t="str">
        <f t="shared" si="48"/>
        <v>Andreas KAZAMIASpole-vault</v>
      </c>
      <c r="O801" s="2">
        <f t="shared" si="49"/>
        <v>940</v>
      </c>
      <c r="P801" s="81">
        <f t="shared" si="50"/>
        <v>69</v>
      </c>
      <c r="Q801" s="81" t="str">
        <f t="shared" si="51"/>
        <v/>
      </c>
    </row>
    <row r="802" spans="1:17" x14ac:dyDescent="0.2">
      <c r="A802" t="s">
        <v>1256</v>
      </c>
      <c r="B802" t="s">
        <v>3857</v>
      </c>
      <c r="C802" s="5" t="s">
        <v>27</v>
      </c>
      <c r="D802" s="5">
        <v>35796</v>
      </c>
      <c r="E802">
        <v>1111</v>
      </c>
      <c r="F802" s="2">
        <v>72</v>
      </c>
      <c r="G802" s="2" t="str">
        <f>B802&amp;C802</f>
        <v>Mohand Zine KHELAF800m</v>
      </c>
      <c r="H802" s="2">
        <f>E802</f>
        <v>1111</v>
      </c>
      <c r="I802" s="138" cm="1">
        <f t="array" ref="I802">MAX(IF($G$3:$G$4000=$G802,$H$3:$H$4000))</f>
        <v>1111</v>
      </c>
      <c r="J802" s="2" t="str">
        <v>CYP</v>
      </c>
      <c r="K802" t="str">
        <v>Petros MICHAELIDES</v>
      </c>
      <c r="L802" s="96" t="str">
        <v>shot-put</v>
      </c>
      <c r="M802" s="96">
        <v>36539</v>
      </c>
      <c r="N802" s="96" t="str">
        <f t="shared" si="48"/>
        <v>Petros MICHAELIDESshot-put</v>
      </c>
      <c r="O802" s="2">
        <f t="shared" si="49"/>
        <v>936</v>
      </c>
      <c r="P802" s="81">
        <f t="shared" si="50"/>
        <v>81</v>
      </c>
      <c r="Q802" s="81" t="str">
        <f t="shared" si="51"/>
        <v/>
      </c>
    </row>
    <row r="803" spans="1:17" x14ac:dyDescent="0.2">
      <c r="A803" t="s">
        <v>1256</v>
      </c>
      <c r="B803" t="s">
        <v>3913</v>
      </c>
      <c r="C803" t="s">
        <v>28</v>
      </c>
      <c r="D803" s="5">
        <v>36410</v>
      </c>
      <c r="E803">
        <v>1110</v>
      </c>
      <c r="F803" s="2">
        <v>71</v>
      </c>
      <c r="G803" s="2" t="str">
        <f>B803&amp;C803</f>
        <v>Charlie DANNATT1500m</v>
      </c>
      <c r="H803" s="2">
        <f>E803</f>
        <v>1110</v>
      </c>
      <c r="I803" s="138" cm="1">
        <f t="array" ref="I803">MAX(IF($G$3:$G$4000=$G803,$H$3:$H$4000))</f>
        <v>1110</v>
      </c>
      <c r="J803" s="2" t="str">
        <v>CYP</v>
      </c>
      <c r="K803" t="str">
        <v>Iosif Michalis PAPA</v>
      </c>
      <c r="L803" s="96" t="str">
        <v>discus-throw</v>
      </c>
      <c r="M803" s="96">
        <v>37754</v>
      </c>
      <c r="N803" s="96" t="str">
        <f t="shared" si="48"/>
        <v>Iosif Michalis PAPAdiscus-throw</v>
      </c>
      <c r="O803" s="2">
        <f t="shared" si="49"/>
        <v>910</v>
      </c>
      <c r="P803" s="81">
        <f t="shared" si="50"/>
        <v>90</v>
      </c>
      <c r="Q803" s="81" t="str">
        <f t="shared" si="51"/>
        <v/>
      </c>
    </row>
    <row r="804" spans="1:17" x14ac:dyDescent="0.2">
      <c r="A804" t="s">
        <v>1256</v>
      </c>
      <c r="B804" t="s">
        <v>3790</v>
      </c>
      <c r="C804" s="5" t="s">
        <v>26</v>
      </c>
      <c r="D804" s="5">
        <v>34341</v>
      </c>
      <c r="E804">
        <v>1108</v>
      </c>
      <c r="F804" s="2">
        <v>63</v>
      </c>
      <c r="G804" s="2" t="str">
        <f>B804&amp;C804</f>
        <v>Nathan GEORGE400m</v>
      </c>
      <c r="H804" s="2">
        <f>E804</f>
        <v>1108</v>
      </c>
      <c r="I804" s="138" cm="1">
        <f t="array" ref="I804">MAX(IF($G$3:$G$4000=$G804,$H$3:$H$4000))</f>
        <v>1108</v>
      </c>
      <c r="J804" s="2" t="str">
        <v>CYP</v>
      </c>
      <c r="K804" t="str">
        <v>Iosef KESIDES</v>
      </c>
      <c r="L804" s="96" t="str">
        <v>hammer-throw</v>
      </c>
      <c r="M804" s="96">
        <v>38583</v>
      </c>
      <c r="N804" s="96" t="str">
        <f t="shared" si="48"/>
        <v>Iosef KESIDEShammer-throw</v>
      </c>
      <c r="O804" s="2">
        <f t="shared" si="49"/>
        <v>885</v>
      </c>
      <c r="P804" s="81">
        <f t="shared" si="50"/>
        <v>73</v>
      </c>
      <c r="Q804" s="81" t="str">
        <f t="shared" si="51"/>
        <v/>
      </c>
    </row>
    <row r="805" spans="1:17" x14ac:dyDescent="0.2">
      <c r="A805" t="s">
        <v>1256</v>
      </c>
      <c r="B805" t="s">
        <v>3709</v>
      </c>
      <c r="C805" s="5" t="s">
        <v>2</v>
      </c>
      <c r="D805" s="5">
        <v>35086</v>
      </c>
      <c r="E805">
        <v>1105</v>
      </c>
      <c r="F805" s="2">
        <v>96</v>
      </c>
      <c r="G805" s="2" t="str">
        <f>B805&amp;C805</f>
        <v>Pierce LEPAGE100m</v>
      </c>
      <c r="H805" s="2">
        <f>E805</f>
        <v>1105</v>
      </c>
      <c r="I805" s="138" cm="1">
        <f t="array" ref="I805">MAX(IF($G$3:$G$4000=$G805,$H$3:$H$4000))</f>
        <v>1105</v>
      </c>
      <c r="J805" s="2" t="str">
        <v>CYP</v>
      </c>
      <c r="K805" t="str">
        <v>Dimitris PANAGIOTI GRIGORIOU</v>
      </c>
      <c r="L805" s="96" t="str">
        <v>hammer-throw</v>
      </c>
      <c r="M805" s="96">
        <v>37792</v>
      </c>
      <c r="N805" s="96" t="str">
        <f t="shared" si="48"/>
        <v>Dimitris PANAGIOTI GRIGORIOUhammer-throw</v>
      </c>
      <c r="O805" s="2">
        <f t="shared" si="49"/>
        <v>864</v>
      </c>
      <c r="P805" s="81">
        <f t="shared" si="50"/>
        <v>84</v>
      </c>
      <c r="Q805" s="81" t="str">
        <f t="shared" si="51"/>
        <v/>
      </c>
    </row>
    <row r="806" spans="1:17" x14ac:dyDescent="0.2">
      <c r="A806" t="s">
        <v>1256</v>
      </c>
      <c r="B806" t="s">
        <v>3711</v>
      </c>
      <c r="C806" s="5" t="s">
        <v>2</v>
      </c>
      <c r="D806" s="5">
        <v>36603</v>
      </c>
      <c r="E806">
        <v>1105</v>
      </c>
      <c r="F806" s="2">
        <v>96</v>
      </c>
      <c r="G806" s="2" t="str">
        <f>B806&amp;C806</f>
        <v>Malachi MURRAY100m</v>
      </c>
      <c r="H806" s="2">
        <f>E806</f>
        <v>1105</v>
      </c>
      <c r="I806" s="138" cm="1">
        <f t="array" ref="I806">MAX(IF($G$3:$G$4000=$G806,$H$3:$H$4000))</f>
        <v>1105</v>
      </c>
      <c r="J806" s="2" t="str">
        <v>CYP</v>
      </c>
      <c r="K806" t="str">
        <v>Petros MITSIDES</v>
      </c>
      <c r="L806" s="96" t="str">
        <v>discus-throw</v>
      </c>
      <c r="M806" s="96">
        <v>28471</v>
      </c>
      <c r="N806" s="96" t="str">
        <f t="shared" si="48"/>
        <v>Petros MITSIDESdiscus-throw</v>
      </c>
      <c r="O806" s="2">
        <f t="shared" si="49"/>
        <v>843</v>
      </c>
      <c r="P806" s="81">
        <f t="shared" si="50"/>
        <v>125</v>
      </c>
      <c r="Q806" s="81" t="str">
        <f t="shared" si="51"/>
        <v/>
      </c>
    </row>
    <row r="807" spans="1:17" x14ac:dyDescent="0.2">
      <c r="A807" t="s">
        <v>1256</v>
      </c>
      <c r="B807" t="s">
        <v>3793</v>
      </c>
      <c r="C807" s="5" t="s">
        <v>26</v>
      </c>
      <c r="D807" s="5">
        <v>37337</v>
      </c>
      <c r="E807">
        <v>1105</v>
      </c>
      <c r="F807" s="2">
        <v>68</v>
      </c>
      <c r="G807" s="2" t="str">
        <f>B807&amp;C807</f>
        <v>Michael ROTH400m</v>
      </c>
      <c r="H807" s="2">
        <f>E807</f>
        <v>1105</v>
      </c>
      <c r="I807" s="138" cm="1">
        <f t="array" ref="I807">MAX(IF($G$3:$G$4000=$G807,$H$3:$H$4000))</f>
        <v>1105</v>
      </c>
      <c r="J807" s="2" t="str">
        <v>DMA</v>
      </c>
      <c r="K807" t="str">
        <v>Tristan JAMES</v>
      </c>
      <c r="L807" s="96" t="str">
        <v>long-jump</v>
      </c>
      <c r="M807" s="96">
        <v>35670</v>
      </c>
      <c r="N807" s="96" t="str">
        <f t="shared" si="48"/>
        <v>Tristan JAMESlong-jump</v>
      </c>
      <c r="O807" s="2">
        <f t="shared" si="49"/>
        <v>1105</v>
      </c>
      <c r="P807" s="81">
        <f t="shared" si="50"/>
        <v>40</v>
      </c>
      <c r="Q807" s="81" t="str">
        <f t="shared" si="51"/>
        <v/>
      </c>
    </row>
    <row r="808" spans="1:17" x14ac:dyDescent="0.2">
      <c r="A808" t="s">
        <v>1256</v>
      </c>
      <c r="B808" t="s">
        <v>3920</v>
      </c>
      <c r="C808" s="6" t="s">
        <v>28</v>
      </c>
      <c r="D808" s="5">
        <v>36135</v>
      </c>
      <c r="E808">
        <v>1099</v>
      </c>
      <c r="F808" s="2">
        <v>85</v>
      </c>
      <c r="G808" s="2" t="str">
        <f>B808&amp;C808</f>
        <v>Thomas FAFARD1500m</v>
      </c>
      <c r="H808" s="2">
        <f>E808</f>
        <v>1099</v>
      </c>
      <c r="I808" s="138" cm="1">
        <f t="array" ref="I808">MAX(IF($G$3:$G$4000=$G808,$H$3:$H$4000))</f>
        <v>1099</v>
      </c>
      <c r="J808" s="2" t="str">
        <v>FIJ</v>
      </c>
      <c r="K808" t="str">
        <v>Eliot LECARPENTIER</v>
      </c>
      <c r="L808" s="96" t="str">
        <v>javelin-throw</v>
      </c>
      <c r="M808" s="96">
        <v>36116</v>
      </c>
      <c r="N808" s="96" t="str">
        <f t="shared" si="48"/>
        <v>Eliot LECARPENTIERjavelin-throw</v>
      </c>
      <c r="O808" s="2">
        <f t="shared" si="49"/>
        <v>913</v>
      </c>
      <c r="P808" s="81">
        <f t="shared" si="50"/>
        <v>112</v>
      </c>
      <c r="Q808" s="81" t="str">
        <f t="shared" si="51"/>
        <v/>
      </c>
    </row>
    <row r="809" spans="1:17" x14ac:dyDescent="0.2">
      <c r="A809" t="s">
        <v>1256</v>
      </c>
      <c r="B809" t="s">
        <v>4152</v>
      </c>
      <c r="C809" s="5" t="s">
        <v>31</v>
      </c>
      <c r="D809" s="5">
        <v>33969</v>
      </c>
      <c r="E809">
        <v>1097</v>
      </c>
      <c r="F809" s="2">
        <v>36</v>
      </c>
      <c r="G809" s="2" t="str">
        <f>B809&amp;C809</f>
        <v>Johnathan CABRAL110mh</v>
      </c>
      <c r="H809" s="2">
        <f>E809</f>
        <v>1097</v>
      </c>
      <c r="I809" s="138" cm="1">
        <f t="array" ref="I809">MAX(IF($G$3:$G$4000=$G809,$H$3:$H$4000))</f>
        <v>1097</v>
      </c>
      <c r="J809" s="2" t="str">
        <v>FIJ</v>
      </c>
      <c r="K809" t="str">
        <v>Mustafa William FALL</v>
      </c>
      <c r="L809" s="96" t="str">
        <v>shot-put</v>
      </c>
      <c r="M809" s="96">
        <v>34800</v>
      </c>
      <c r="N809" s="96" t="str">
        <f t="shared" si="48"/>
        <v>Mustafa William FALLshot-put</v>
      </c>
      <c r="O809" s="2">
        <f t="shared" si="49"/>
        <v>911</v>
      </c>
      <c r="P809" s="81">
        <f t="shared" si="50"/>
        <v>98</v>
      </c>
      <c r="Q809" s="81" t="str">
        <f t="shared" si="51"/>
        <v/>
      </c>
    </row>
    <row r="810" spans="1:17" x14ac:dyDescent="0.2">
      <c r="A810" t="s">
        <v>1256</v>
      </c>
      <c r="B810" t="s">
        <v>3927</v>
      </c>
      <c r="C810" s="5" t="s">
        <v>28</v>
      </c>
      <c r="D810" s="5">
        <v>34669</v>
      </c>
      <c r="E810">
        <v>1093</v>
      </c>
      <c r="F810" s="2">
        <v>95</v>
      </c>
      <c r="G810" s="2" t="str">
        <f>B810&amp;C810</f>
        <v>Corey BELLEMORE1500m</v>
      </c>
      <c r="H810" s="2">
        <f>E810</f>
        <v>1093</v>
      </c>
      <c r="I810" s="138" cm="1">
        <f t="array" ref="I810">MAX(IF($G$3:$G$4000=$G810,$H$3:$H$4000))</f>
        <v>1093</v>
      </c>
      <c r="J810" s="2" t="str">
        <v>GAM</v>
      </c>
      <c r="K810" t="str">
        <v>Ebrima CAMARA</v>
      </c>
      <c r="L810" s="96" t="str">
        <v>100m</v>
      </c>
      <c r="M810" s="96">
        <v>35326</v>
      </c>
      <c r="N810" s="96" t="str">
        <f t="shared" si="48"/>
        <v>Ebrima CAMARA100m</v>
      </c>
      <c r="O810" s="2">
        <f t="shared" si="49"/>
        <v>1152</v>
      </c>
      <c r="P810" s="81">
        <f t="shared" si="50"/>
        <v>37</v>
      </c>
      <c r="Q810" s="81" t="str">
        <f t="shared" si="51"/>
        <v/>
      </c>
    </row>
    <row r="811" spans="1:17" x14ac:dyDescent="0.2">
      <c r="A811" t="s">
        <v>1256</v>
      </c>
      <c r="B811" t="s">
        <v>4317</v>
      </c>
      <c r="C811" s="5" t="s">
        <v>37</v>
      </c>
      <c r="D811" s="5">
        <v>35506</v>
      </c>
      <c r="E811">
        <v>1092</v>
      </c>
      <c r="F811" s="2">
        <v>51</v>
      </c>
      <c r="G811" s="2" t="str">
        <f>B811&amp;C811</f>
        <v>Jesse THIBODEAUlong-jump</v>
      </c>
      <c r="H811" s="2">
        <f>E811</f>
        <v>1092</v>
      </c>
      <c r="I811" s="138" cm="1">
        <f t="array" ref="I811">MAX(IF($G$3:$G$4000=$G811,$H$3:$H$4000))</f>
        <v>1092</v>
      </c>
      <c r="J811" s="2" t="str">
        <v>GAM</v>
      </c>
      <c r="K811" t="str">
        <v>Adama JAMMEH</v>
      </c>
      <c r="L811" s="96" t="str">
        <v>200m</v>
      </c>
      <c r="M811" s="96">
        <v>34130</v>
      </c>
      <c r="N811" s="96" t="str">
        <f t="shared" si="48"/>
        <v>Adama JAMMEH200m</v>
      </c>
      <c r="O811" s="2">
        <f t="shared" si="49"/>
        <v>1135</v>
      </c>
      <c r="P811" s="81">
        <f t="shared" si="50"/>
        <v>46</v>
      </c>
      <c r="Q811" s="81" t="str">
        <f t="shared" si="51"/>
        <v/>
      </c>
    </row>
    <row r="812" spans="1:17" x14ac:dyDescent="0.2">
      <c r="A812" t="s">
        <v>1256</v>
      </c>
      <c r="B812" t="s">
        <v>3930</v>
      </c>
      <c r="C812" s="5" t="s">
        <v>28</v>
      </c>
      <c r="D812" s="5">
        <v>34790</v>
      </c>
      <c r="E812">
        <v>1090</v>
      </c>
      <c r="F812" s="2">
        <v>99</v>
      </c>
      <c r="G812" s="2" t="str">
        <f>B812&amp;C812</f>
        <v>Mike TATE1500m</v>
      </c>
      <c r="H812" s="2">
        <f>E812</f>
        <v>1090</v>
      </c>
      <c r="I812" s="138" cm="1">
        <f t="array" ref="I812">MAX(IF($G$3:$G$4000=$G812,$H$3:$H$4000))</f>
        <v>1090</v>
      </c>
      <c r="J812" s="2" t="str">
        <v>GAM</v>
      </c>
      <c r="K812" t="str">
        <v>Abdoulie ASSIM</v>
      </c>
      <c r="L812" s="96" t="str">
        <v>200m</v>
      </c>
      <c r="M812" s="96">
        <v>33736</v>
      </c>
      <c r="N812" s="96" t="str">
        <f t="shared" si="48"/>
        <v>Abdoulie ASSIM200m</v>
      </c>
      <c r="O812" s="2">
        <f t="shared" si="49"/>
        <v>1096</v>
      </c>
      <c r="P812" s="81">
        <f t="shared" si="50"/>
        <v>91</v>
      </c>
      <c r="Q812" s="81" t="str">
        <f t="shared" si="51"/>
        <v/>
      </c>
    </row>
    <row r="813" spans="1:17" x14ac:dyDescent="0.2">
      <c r="A813" t="s">
        <v>1256</v>
      </c>
      <c r="B813" t="s">
        <v>3930</v>
      </c>
      <c r="C813" t="s">
        <v>29</v>
      </c>
      <c r="D813" s="5">
        <v>34790</v>
      </c>
      <c r="E813">
        <v>1081</v>
      </c>
      <c r="F813" s="2">
        <v>99</v>
      </c>
      <c r="G813" s="2" t="str">
        <f>B813&amp;C813</f>
        <v>Mike TATE5000m</v>
      </c>
      <c r="H813" s="2">
        <f>E813</f>
        <v>1081</v>
      </c>
      <c r="I813" s="138" cm="1">
        <f t="array" ref="I813">MAX(IF($G$3:$G$4000=$G813,$H$3:$H$4000))</f>
        <v>1081</v>
      </c>
      <c r="J813" s="2" t="str">
        <v>GAM</v>
      </c>
      <c r="K813" t="str">
        <v>Sengan JOBE</v>
      </c>
      <c r="L813" s="96" t="str">
        <v>200m</v>
      </c>
      <c r="M813" s="96">
        <v>36607</v>
      </c>
      <c r="N813" s="96" t="str">
        <f t="shared" si="48"/>
        <v>Sengan JOBE200m</v>
      </c>
      <c r="O813" s="2">
        <f t="shared" si="49"/>
        <v>1093</v>
      </c>
      <c r="P813" s="81">
        <f t="shared" si="50"/>
        <v>99</v>
      </c>
      <c r="Q813" s="81" t="str">
        <f t="shared" si="51"/>
        <v/>
      </c>
    </row>
    <row r="814" spans="1:17" x14ac:dyDescent="0.2">
      <c r="A814" t="s">
        <v>1256</v>
      </c>
      <c r="B814" t="s">
        <v>4884</v>
      </c>
      <c r="C814" s="5" t="s">
        <v>35</v>
      </c>
      <c r="D814" s="5">
        <v>37432</v>
      </c>
      <c r="E814">
        <v>1081</v>
      </c>
      <c r="F814" s="2">
        <v>35</v>
      </c>
      <c r="G814" s="2" t="str">
        <f>B814&amp;C814</f>
        <v>Aiden GROUThigh-jump</v>
      </c>
      <c r="H814" s="2">
        <f>E814</f>
        <v>1081</v>
      </c>
      <c r="I814" s="138" cm="1">
        <f t="array" ref="I814">MAX(IF($G$3:$G$4000=$G814,$H$3:$H$4000))</f>
        <v>1081</v>
      </c>
      <c r="J814" s="2" t="str">
        <v>GAM</v>
      </c>
      <c r="K814" t="str">
        <v>Lamin KRUBALLY</v>
      </c>
      <c r="L814" s="96" t="str">
        <v>pole-vault</v>
      </c>
      <c r="M814" s="96">
        <v>34743</v>
      </c>
      <c r="N814" s="96" t="str">
        <f t="shared" si="48"/>
        <v>Lamin KRUBALLYpole-vault</v>
      </c>
      <c r="O814" s="2">
        <f t="shared" si="49"/>
        <v>1075</v>
      </c>
      <c r="P814" s="81">
        <f t="shared" si="50"/>
        <v>8</v>
      </c>
      <c r="Q814" s="81" t="str">
        <f t="shared" si="51"/>
        <v/>
      </c>
    </row>
    <row r="815" spans="1:17" x14ac:dyDescent="0.2">
      <c r="A815" t="s">
        <v>1256</v>
      </c>
      <c r="B815" t="s">
        <v>4199</v>
      </c>
      <c r="C815" t="s">
        <v>44</v>
      </c>
      <c r="D815" s="5">
        <v>35520</v>
      </c>
      <c r="E815">
        <v>1080</v>
      </c>
      <c r="F815" s="2">
        <v>9</v>
      </c>
      <c r="G815" s="2" t="str">
        <f>B815&amp;C815</f>
        <v>Nathaniel MECHLERdecathlon</v>
      </c>
      <c r="H815" s="2">
        <f>E815</f>
        <v>1080</v>
      </c>
      <c r="I815" s="138" cm="1">
        <f t="array" ref="I815">MAX(IF($G$3:$G$4000=$G815,$H$3:$H$4000))</f>
        <v>1080</v>
      </c>
      <c r="J815" s="2" t="str">
        <v>GAM</v>
      </c>
      <c r="K815" t="str">
        <v>Abdoulie ASSIM</v>
      </c>
      <c r="L815" s="96" t="str">
        <v>100m</v>
      </c>
      <c r="M815" s="96">
        <v>33736</v>
      </c>
      <c r="N815" s="96" t="str">
        <f t="shared" si="48"/>
        <v>Abdoulie ASSIM100m</v>
      </c>
      <c r="O815" s="2">
        <f t="shared" si="49"/>
        <v>1019</v>
      </c>
      <c r="P815" s="81">
        <f t="shared" si="50"/>
        <v>159</v>
      </c>
      <c r="Q815" s="81" t="str">
        <f t="shared" si="51"/>
        <v/>
      </c>
    </row>
    <row r="816" spans="1:17" x14ac:dyDescent="0.2">
      <c r="A816" t="s">
        <v>1256</v>
      </c>
      <c r="B816" t="s">
        <v>3034</v>
      </c>
      <c r="C816" s="5" t="s">
        <v>27</v>
      </c>
      <c r="D816" s="5">
        <v>36652</v>
      </c>
      <c r="E816">
        <v>1076</v>
      </c>
      <c r="F816" s="2">
        <v>29</v>
      </c>
      <c r="G816" s="2" t="str">
        <f>B816&amp;C816</f>
        <v>Olivier DESMEULES800m</v>
      </c>
      <c r="H816" s="2">
        <f>E816</f>
        <v>1076</v>
      </c>
      <c r="I816" s="138" cm="1">
        <f t="array" ref="I816">MAX(IF($G$3:$G$4000=$G816,$H$3:$H$4000))</f>
        <v>1076</v>
      </c>
      <c r="J816" s="2" t="str">
        <v>GBR</v>
      </c>
      <c r="K816" t="str">
        <v>Josh KERR</v>
      </c>
      <c r="L816" s="96" t="str">
        <v>1500m</v>
      </c>
      <c r="M816" s="96">
        <v>35711</v>
      </c>
      <c r="N816" s="96" t="str">
        <f t="shared" si="48"/>
        <v>Josh KERR1500m</v>
      </c>
      <c r="O816" s="2">
        <f t="shared" si="49"/>
        <v>1258</v>
      </c>
      <c r="P816" s="81">
        <f t="shared" si="50"/>
        <v>2</v>
      </c>
      <c r="Q816" s="81" t="str">
        <f t="shared" si="51"/>
        <v/>
      </c>
    </row>
    <row r="817" spans="1:17" x14ac:dyDescent="0.2">
      <c r="A817" t="s">
        <v>1256</v>
      </c>
      <c r="B817" t="s">
        <v>4426</v>
      </c>
      <c r="C817" s="5" t="s">
        <v>36</v>
      </c>
      <c r="D817" s="5">
        <v>1991</v>
      </c>
      <c r="E817">
        <v>1075</v>
      </c>
      <c r="F817" s="2">
        <v>7</v>
      </c>
      <c r="G817" s="2" t="str">
        <f>B817&amp;C817</f>
        <v>Nathan FILIPEKpole-vault</v>
      </c>
      <c r="H817" s="2">
        <f>E817</f>
        <v>1075</v>
      </c>
      <c r="I817" s="138" cm="1">
        <f t="array" ref="I817">MAX(IF($G$3:$G$4000=$G817,$H$3:$H$4000))</f>
        <v>1075</v>
      </c>
      <c r="J817" s="2" t="str">
        <v>GBR</v>
      </c>
      <c r="K817" t="str">
        <v>Zharnel HUGHES</v>
      </c>
      <c r="L817" s="96" t="str">
        <v>100m</v>
      </c>
      <c r="M817" s="96">
        <v>34893</v>
      </c>
      <c r="N817" s="96" t="str">
        <f t="shared" si="48"/>
        <v>Zharnel HUGHES100m</v>
      </c>
      <c r="O817" s="2">
        <f t="shared" si="49"/>
        <v>1214</v>
      </c>
      <c r="P817" s="81">
        <f t="shared" si="50"/>
        <v>7</v>
      </c>
      <c r="Q817" s="81" t="str">
        <f t="shared" si="51"/>
        <v/>
      </c>
    </row>
    <row r="818" spans="1:17" x14ac:dyDescent="0.2">
      <c r="A818" t="s">
        <v>1256</v>
      </c>
      <c r="B818" t="s">
        <v>4162</v>
      </c>
      <c r="C818" s="5" t="s">
        <v>31</v>
      </c>
      <c r="D818" s="5">
        <v>44581</v>
      </c>
      <c r="E818">
        <v>1072</v>
      </c>
      <c r="F818" s="2">
        <v>48</v>
      </c>
      <c r="G818" s="2" t="str">
        <f>B818&amp;C818</f>
        <v>Craig THORNE110mh</v>
      </c>
      <c r="H818" s="2">
        <f>E818</f>
        <v>1072</v>
      </c>
      <c r="I818" s="138" cm="1">
        <f t="array" ref="I818">MAX(IF($G$3:$G$4000=$G818,$H$3:$H$4000))</f>
        <v>1072</v>
      </c>
      <c r="J818" s="2" t="str">
        <v>GBR</v>
      </c>
      <c r="K818" t="str">
        <v>Harry COPPELL</v>
      </c>
      <c r="L818" s="96" t="str">
        <v>pole-vault</v>
      </c>
      <c r="M818" s="96">
        <v>35257</v>
      </c>
      <c r="N818" s="96" t="str">
        <f t="shared" si="48"/>
        <v>Harry COPPELLpole-vault</v>
      </c>
      <c r="O818" s="2">
        <f t="shared" si="49"/>
        <v>1212</v>
      </c>
      <c r="P818" s="81">
        <f t="shared" si="50"/>
        <v>2</v>
      </c>
      <c r="Q818" s="81" t="str">
        <f t="shared" si="51"/>
        <v/>
      </c>
    </row>
    <row r="819" spans="1:17" x14ac:dyDescent="0.2">
      <c r="A819" t="s">
        <v>1256</v>
      </c>
      <c r="B819" t="s">
        <v>4612</v>
      </c>
      <c r="C819" s="5" t="s">
        <v>42</v>
      </c>
      <c r="D819" s="5">
        <v>36554</v>
      </c>
      <c r="E819">
        <v>1071</v>
      </c>
      <c r="F819" s="2">
        <v>10</v>
      </c>
      <c r="G819" s="2" t="str">
        <f>B819&amp;C819</f>
        <v>Rowan HAMILTONhammer-throw</v>
      </c>
      <c r="H819" s="2">
        <f>E819</f>
        <v>1071</v>
      </c>
      <c r="I819" s="138" cm="1">
        <f t="array" ref="I819">MAX(IF($G$3:$G$4000=$G819,$H$3:$H$4000))</f>
        <v>1071</v>
      </c>
      <c r="J819" s="2" t="str">
        <v>GBR</v>
      </c>
      <c r="K819" t="str">
        <v>Oliver DUSTIN</v>
      </c>
      <c r="L819" s="96" t="str">
        <v>800m</v>
      </c>
      <c r="M819" s="96">
        <v>36859</v>
      </c>
      <c r="N819" s="96" t="str">
        <f t="shared" si="48"/>
        <v>Oliver DUSTIN800m</v>
      </c>
      <c r="O819" s="2">
        <f t="shared" si="49"/>
        <v>1210</v>
      </c>
      <c r="P819" s="81">
        <f t="shared" si="50"/>
        <v>7</v>
      </c>
      <c r="Q819" s="81" t="str">
        <f t="shared" si="51"/>
        <v/>
      </c>
    </row>
    <row r="820" spans="1:17" x14ac:dyDescent="0.2">
      <c r="A820" t="s">
        <v>1256</v>
      </c>
      <c r="B820" t="s">
        <v>4451</v>
      </c>
      <c r="C820" t="s">
        <v>44</v>
      </c>
      <c r="D820" s="5">
        <v>33339</v>
      </c>
      <c r="E820">
        <v>1069</v>
      </c>
      <c r="F820" s="2">
        <v>13</v>
      </c>
      <c r="G820" s="2" t="str">
        <f>B820&amp;C820</f>
        <v>Taylor EHRHARDTdecathlon</v>
      </c>
      <c r="H820" s="2">
        <f>E820</f>
        <v>1069</v>
      </c>
      <c r="I820" s="138" cm="1">
        <f t="array" ref="I820">MAX(IF($G$3:$G$4000=$G820,$H$3:$H$4000))</f>
        <v>1069</v>
      </c>
      <c r="J820" s="2" t="str">
        <v>GBR</v>
      </c>
      <c r="K820" t="str">
        <v>Marc SCOTT</v>
      </c>
      <c r="L820" s="96" t="str">
        <v>10000m</v>
      </c>
      <c r="M820" s="96">
        <v>34324</v>
      </c>
      <c r="N820" s="96" t="str">
        <f t="shared" si="48"/>
        <v>Marc SCOTT10000m</v>
      </c>
      <c r="O820" s="2">
        <f t="shared" si="49"/>
        <v>1209</v>
      </c>
      <c r="P820" s="81">
        <f t="shared" si="50"/>
        <v>6</v>
      </c>
      <c r="Q820" s="81" t="str">
        <f t="shared" si="51"/>
        <v/>
      </c>
    </row>
    <row r="821" spans="1:17" x14ac:dyDescent="0.2">
      <c r="A821" t="s">
        <v>1256</v>
      </c>
      <c r="B821" t="s">
        <v>3709</v>
      </c>
      <c r="C821" s="5" t="s">
        <v>37</v>
      </c>
      <c r="D821" s="5">
        <v>35086</v>
      </c>
      <c r="E821">
        <v>1062</v>
      </c>
      <c r="F821" s="2">
        <v>77</v>
      </c>
      <c r="G821" s="2" t="str">
        <f>B821&amp;C821</f>
        <v>Pierce LEPAGElong-jump</v>
      </c>
      <c r="H821" s="2">
        <f>E821</f>
        <v>1062</v>
      </c>
      <c r="I821" s="138" cm="1">
        <f t="array" ref="I821">MAX(IF($G$3:$G$4000=$G821,$H$3:$H$4000))</f>
        <v>1062</v>
      </c>
      <c r="J821" s="2" t="str">
        <v>GBR</v>
      </c>
      <c r="K821" t="str">
        <v>Andrew POZZI</v>
      </c>
      <c r="L821" s="96" t="str">
        <v>110mh</v>
      </c>
      <c r="M821" s="96">
        <v>33739</v>
      </c>
      <c r="N821" s="96" t="str">
        <f t="shared" si="48"/>
        <v>Andrew POZZI110mh</v>
      </c>
      <c r="O821" s="2">
        <f t="shared" si="49"/>
        <v>1206</v>
      </c>
      <c r="P821" s="81">
        <f t="shared" si="50"/>
        <v>7</v>
      </c>
      <c r="Q821" s="81" t="str">
        <f t="shared" si="51"/>
        <v/>
      </c>
    </row>
    <row r="822" spans="1:17" x14ac:dyDescent="0.2">
      <c r="A822" t="s">
        <v>1256</v>
      </c>
      <c r="B822" t="s">
        <v>3709</v>
      </c>
      <c r="C822" s="5" t="s">
        <v>31</v>
      </c>
      <c r="D822" s="5">
        <v>35086</v>
      </c>
      <c r="E822">
        <v>1057</v>
      </c>
      <c r="F822" s="2">
        <v>52</v>
      </c>
      <c r="G822" s="2" t="str">
        <f>B822&amp;C822</f>
        <v>Pierce LEPAGE110mh</v>
      </c>
      <c r="H822" s="2">
        <f>E822</f>
        <v>1057</v>
      </c>
      <c r="I822" s="138" cm="1">
        <f t="array" ref="I822">MAX(IF($G$3:$G$4000=$G822,$H$3:$H$4000))</f>
        <v>1057</v>
      </c>
      <c r="J822" s="2" t="str">
        <v>GBR</v>
      </c>
      <c r="K822" t="str">
        <v>Jake HEYWARD</v>
      </c>
      <c r="L822" s="96" t="str">
        <v>1500m</v>
      </c>
      <c r="M822" s="96">
        <v>36276</v>
      </c>
      <c r="N822" s="96" t="str">
        <f t="shared" si="48"/>
        <v>Jake HEYWARD1500m</v>
      </c>
      <c r="O822" s="2">
        <f t="shared" si="49"/>
        <v>1205</v>
      </c>
      <c r="P822" s="81">
        <f t="shared" si="50"/>
        <v>7</v>
      </c>
      <c r="Q822" s="81" t="str">
        <f t="shared" si="51"/>
        <v/>
      </c>
    </row>
    <row r="823" spans="1:17" x14ac:dyDescent="0.2">
      <c r="A823" t="s">
        <v>1256</v>
      </c>
      <c r="B823" t="s">
        <v>4258</v>
      </c>
      <c r="C823" s="5" t="s">
        <v>33</v>
      </c>
      <c r="D823" s="5">
        <v>34175</v>
      </c>
      <c r="E823">
        <v>1055</v>
      </c>
      <c r="F823" s="2">
        <v>73</v>
      </c>
      <c r="G823" s="2" t="str">
        <f>B823&amp;C823</f>
        <v>Gabriel SLYTHE-L√âVEILL√â400mh</v>
      </c>
      <c r="H823" s="2">
        <f>E823</f>
        <v>1055</v>
      </c>
      <c r="I823" s="138" cm="1">
        <f t="array" ref="I823">MAX(IF($G$3:$G$4000=$G823,$H$3:$H$4000))</f>
        <v>1055</v>
      </c>
      <c r="J823" s="2" t="str">
        <v>GBR</v>
      </c>
      <c r="K823" t="str">
        <v>Elliot GILES</v>
      </c>
      <c r="L823" s="96" t="str">
        <v>800m</v>
      </c>
      <c r="M823" s="96">
        <v>34480</v>
      </c>
      <c r="N823" s="96" t="str">
        <f t="shared" si="48"/>
        <v>Elliot GILES800m</v>
      </c>
      <c r="O823" s="2">
        <f t="shared" si="49"/>
        <v>1203</v>
      </c>
      <c r="P823" s="81">
        <f t="shared" si="50"/>
        <v>11</v>
      </c>
      <c r="Q823" s="81" t="str">
        <f t="shared" si="51"/>
        <v/>
      </c>
    </row>
    <row r="824" spans="1:17" x14ac:dyDescent="0.2">
      <c r="A824" t="s">
        <v>1256</v>
      </c>
      <c r="B824" t="s">
        <v>4525</v>
      </c>
      <c r="C824" s="5" t="s">
        <v>39</v>
      </c>
      <c r="D824" s="5">
        <v>35888</v>
      </c>
      <c r="E824">
        <v>1049</v>
      </c>
      <c r="F824" s="2">
        <v>23</v>
      </c>
      <c r="G824" s="2" t="str">
        <f>B824&amp;C824</f>
        <v>Joseph MAXWELLshot-put</v>
      </c>
      <c r="H824" s="2">
        <f>E824</f>
        <v>1049</v>
      </c>
      <c r="I824" s="138" cm="1">
        <f t="array" ref="I824">MAX(IF($G$3:$G$4000=$G824,$H$3:$H$4000))</f>
        <v>1049</v>
      </c>
      <c r="J824" s="2" t="str">
        <v>GBR</v>
      </c>
      <c r="K824" t="str">
        <v>Max BURGIN</v>
      </c>
      <c r="L824" s="96" t="str">
        <v>800m</v>
      </c>
      <c r="M824" s="96">
        <v>37396</v>
      </c>
      <c r="N824" s="96" t="str">
        <f t="shared" si="48"/>
        <v>Max BURGIN800m</v>
      </c>
      <c r="O824" s="2">
        <f t="shared" si="49"/>
        <v>1200</v>
      </c>
      <c r="P824" s="81">
        <f t="shared" si="50"/>
        <v>13</v>
      </c>
      <c r="Q824" s="81" t="str">
        <f t="shared" si="51"/>
        <v/>
      </c>
    </row>
    <row r="825" spans="1:17" x14ac:dyDescent="0.2">
      <c r="A825" t="s">
        <v>1256</v>
      </c>
      <c r="B825" t="s">
        <v>3709</v>
      </c>
      <c r="C825" s="5" t="s">
        <v>36</v>
      </c>
      <c r="D825" s="5">
        <v>35086</v>
      </c>
      <c r="E825">
        <v>1048</v>
      </c>
      <c r="F825" s="2">
        <v>13</v>
      </c>
      <c r="G825" s="2" t="str">
        <f>B825&amp;C825</f>
        <v>Pierce LEPAGEpole-vault</v>
      </c>
      <c r="H825" s="2">
        <f>E825</f>
        <v>1048</v>
      </c>
      <c r="I825" s="138" cm="1">
        <f t="array" ref="I825">MAX(IF($G$3:$G$4000=$G825,$H$3:$H$4000))</f>
        <v>1048</v>
      </c>
      <c r="J825" s="2" t="str">
        <v>GBR</v>
      </c>
      <c r="K825" t="str">
        <v>Jamie WEBB</v>
      </c>
      <c r="L825" s="96" t="str">
        <v>800m</v>
      </c>
      <c r="M825" s="96">
        <v>34486</v>
      </c>
      <c r="N825" s="96" t="str">
        <f t="shared" si="48"/>
        <v>Jamie WEBB800m</v>
      </c>
      <c r="O825" s="2">
        <f t="shared" si="49"/>
        <v>1200</v>
      </c>
      <c r="P825" s="81">
        <f t="shared" si="50"/>
        <v>13</v>
      </c>
      <c r="Q825" s="81" t="str">
        <f t="shared" si="51"/>
        <v/>
      </c>
    </row>
    <row r="826" spans="1:17" x14ac:dyDescent="0.2">
      <c r="A826" t="s">
        <v>1256</v>
      </c>
      <c r="B826" t="s">
        <v>4432</v>
      </c>
      <c r="C826" s="5" t="s">
        <v>36</v>
      </c>
      <c r="D826" s="5">
        <v>32738</v>
      </c>
      <c r="E826">
        <v>1048</v>
      </c>
      <c r="F826" s="2">
        <v>13</v>
      </c>
      <c r="G826" s="2" t="str">
        <f>B826&amp;C826</f>
        <v>Deryk THEODOREpole-vault</v>
      </c>
      <c r="H826" s="2">
        <f>E826</f>
        <v>1048</v>
      </c>
      <c r="I826" s="138" cm="1">
        <f t="array" ref="I826">MAX(IF($G$3:$G$4000=$G826,$H$3:$H$4000))</f>
        <v>1048</v>
      </c>
      <c r="J826" s="2" t="str">
        <v>GBR</v>
      </c>
      <c r="K826" t="str">
        <v>Zharnel HUGHES</v>
      </c>
      <c r="L826" s="96" t="str">
        <v>200m</v>
      </c>
      <c r="M826" s="96">
        <v>34893</v>
      </c>
      <c r="N826" s="96" t="str">
        <f t="shared" si="48"/>
        <v>Zharnel HUGHES200m</v>
      </c>
      <c r="O826" s="2">
        <f t="shared" si="49"/>
        <v>1198</v>
      </c>
      <c r="P826" s="81">
        <f t="shared" si="50"/>
        <v>9</v>
      </c>
      <c r="Q826" s="81" t="str">
        <f t="shared" si="51"/>
        <v/>
      </c>
    </row>
    <row r="827" spans="1:17" x14ac:dyDescent="0.2">
      <c r="A827" t="s">
        <v>1256</v>
      </c>
      <c r="B827" t="s">
        <v>4433</v>
      </c>
      <c r="C827" s="5" t="s">
        <v>36</v>
      </c>
      <c r="D827" s="5">
        <v>1997</v>
      </c>
      <c r="E827">
        <v>1048</v>
      </c>
      <c r="F827" s="2">
        <v>13</v>
      </c>
      <c r="G827" s="2" t="str">
        <f>B827&amp;C827</f>
        <v>Daniel GLEASONpole-vault</v>
      </c>
      <c r="H827" s="2">
        <f>E827</f>
        <v>1048</v>
      </c>
      <c r="I827" s="138" cm="1">
        <f t="array" ref="I827">MAX(IF($G$3:$G$4000=$G827,$H$3:$H$4000))</f>
        <v>1048</v>
      </c>
      <c r="J827" s="2" t="str">
        <v>GBR</v>
      </c>
      <c r="K827" t="str">
        <v>Scott LINCOLN</v>
      </c>
      <c r="L827" s="96" t="str">
        <v>shot-put</v>
      </c>
      <c r="M827" s="96">
        <v>34096</v>
      </c>
      <c r="N827" s="96" t="str">
        <f t="shared" si="48"/>
        <v>Scott LINCOLNshot-put</v>
      </c>
      <c r="O827" s="2">
        <f t="shared" si="49"/>
        <v>1197</v>
      </c>
      <c r="P827" s="81">
        <f t="shared" si="50"/>
        <v>5</v>
      </c>
      <c r="Q827" s="81" t="str">
        <f t="shared" si="51"/>
        <v/>
      </c>
    </row>
    <row r="828" spans="1:17" x14ac:dyDescent="0.2">
      <c r="A828" t="s">
        <v>1256</v>
      </c>
      <c r="B828" t="s">
        <v>4900</v>
      </c>
      <c r="C828" s="5" t="s">
        <v>35</v>
      </c>
      <c r="D828" s="5">
        <v>36209</v>
      </c>
      <c r="E828">
        <v>1046</v>
      </c>
      <c r="F828" s="2">
        <v>49</v>
      </c>
      <c r="G828" s="2" t="str">
        <f>B828&amp;C828</f>
        <v>Noel VANDERZEEhigh-jump</v>
      </c>
      <c r="H828" s="2">
        <f>E828</f>
        <v>1046</v>
      </c>
      <c r="I828" s="138" cm="1">
        <f t="array" ref="I828">MAX(IF($G$3:$G$4000=$G828,$H$3:$H$4000))</f>
        <v>1046</v>
      </c>
      <c r="J828" s="2" t="str">
        <v>GBR</v>
      </c>
      <c r="K828" t="str">
        <v>Chijindu UJAH</v>
      </c>
      <c r="L828" s="96" t="str">
        <v>100m</v>
      </c>
      <c r="M828" s="96">
        <v>34398</v>
      </c>
      <c r="N828" s="96" t="str">
        <f t="shared" si="48"/>
        <v>Chijindu UJAH100m</v>
      </c>
      <c r="O828" s="2">
        <f t="shared" si="49"/>
        <v>1196</v>
      </c>
      <c r="P828" s="81">
        <f t="shared" si="50"/>
        <v>13</v>
      </c>
      <c r="Q828" s="81" t="str">
        <f t="shared" si="51"/>
        <v/>
      </c>
    </row>
    <row r="829" spans="1:17" x14ac:dyDescent="0.2">
      <c r="A829" t="s">
        <v>1256</v>
      </c>
      <c r="B829" t="s">
        <v>3138</v>
      </c>
      <c r="C829" s="5" t="s">
        <v>29</v>
      </c>
      <c r="D829" s="5">
        <v>37159</v>
      </c>
      <c r="E829">
        <v>1046</v>
      </c>
      <c r="F829" s="2">
        <v>24</v>
      </c>
      <c r="G829" s="2" t="str">
        <f>B829&amp;C829</f>
        <v>Evan BURKE5000m</v>
      </c>
      <c r="H829" s="2">
        <f>E829</f>
        <v>1046</v>
      </c>
      <c r="I829" s="138" cm="1">
        <f t="array" ref="I829">MAX(IF($G$3:$G$4000=$G829,$H$3:$H$4000))</f>
        <v>1046</v>
      </c>
      <c r="J829" s="2" t="str">
        <v>GBR</v>
      </c>
      <c r="K829" t="str">
        <v>Jake WIGHTMAN</v>
      </c>
      <c r="L829" s="96" t="str">
        <v>1500m</v>
      </c>
      <c r="M829" s="96">
        <v>34526</v>
      </c>
      <c r="N829" s="96" t="str">
        <f t="shared" si="48"/>
        <v>Jake WIGHTMAN1500m</v>
      </c>
      <c r="O829" s="2">
        <f t="shared" si="49"/>
        <v>1196</v>
      </c>
      <c r="P829" s="81">
        <f t="shared" si="50"/>
        <v>12</v>
      </c>
      <c r="Q829" s="81" t="str">
        <f t="shared" si="51"/>
        <v/>
      </c>
    </row>
    <row r="830" spans="1:17" x14ac:dyDescent="0.2">
      <c r="A830" t="s">
        <v>1256</v>
      </c>
      <c r="B830" t="s">
        <v>4617</v>
      </c>
      <c r="C830" s="5" t="s">
        <v>42</v>
      </c>
      <c r="D830" s="5">
        <v>37351</v>
      </c>
      <c r="E830">
        <v>1044</v>
      </c>
      <c r="F830" s="2">
        <v>15</v>
      </c>
      <c r="G830" s="2" t="str">
        <f>B830&amp;C830</f>
        <v>Ethan KATZBERGhammer-throw</v>
      </c>
      <c r="H830" s="2">
        <f>E830</f>
        <v>1044</v>
      </c>
      <c r="I830" s="138" cm="1">
        <f t="array" ref="I830">MAX(IF($G$3:$G$4000=$G830,$H$3:$H$4000))</f>
        <v>1044</v>
      </c>
      <c r="J830" s="2" t="str">
        <v>GBR</v>
      </c>
      <c r="K830" t="str">
        <v>Daniel ROWDEN</v>
      </c>
      <c r="L830" s="96" t="str">
        <v>800m</v>
      </c>
      <c r="M830" s="96">
        <v>35682</v>
      </c>
      <c r="N830" s="96" t="str">
        <f t="shared" si="48"/>
        <v>Daniel ROWDEN800m</v>
      </c>
      <c r="O830" s="2">
        <f t="shared" si="49"/>
        <v>1193</v>
      </c>
      <c r="P830" s="81">
        <f t="shared" si="50"/>
        <v>15</v>
      </c>
      <c r="Q830" s="81" t="str">
        <f t="shared" si="51"/>
        <v/>
      </c>
    </row>
    <row r="831" spans="1:17" x14ac:dyDescent="0.2">
      <c r="A831" t="s">
        <v>1256</v>
      </c>
      <c r="B831" t="s">
        <v>4176</v>
      </c>
      <c r="C831" s="5" t="s">
        <v>31</v>
      </c>
      <c r="D831" s="5">
        <v>36603</v>
      </c>
      <c r="E831">
        <v>1043</v>
      </c>
      <c r="F831" s="2">
        <v>67</v>
      </c>
      <c r="G831" s="2" t="str">
        <f>B831&amp;C831</f>
        <v>Liam MATHER110mh</v>
      </c>
      <c r="H831" s="2">
        <f>E831</f>
        <v>1043</v>
      </c>
      <c r="I831" s="138" cm="1">
        <f t="array" ref="I831">MAX(IF($G$3:$G$4000=$G831,$H$3:$H$4000))</f>
        <v>1043</v>
      </c>
      <c r="J831" s="2" t="str">
        <v>GBR</v>
      </c>
      <c r="K831" t="str">
        <v>Lawrence OKOYE</v>
      </c>
      <c r="L831" s="96" t="str">
        <v>discus-throw</v>
      </c>
      <c r="M831" s="96">
        <v>33517</v>
      </c>
      <c r="N831" s="96" t="str">
        <f t="shared" si="48"/>
        <v>Lawrence OKOYEdiscus-throw</v>
      </c>
      <c r="O831" s="2">
        <f t="shared" si="49"/>
        <v>1192</v>
      </c>
      <c r="P831" s="81">
        <f t="shared" si="50"/>
        <v>2</v>
      </c>
      <c r="Q831" s="81" t="str">
        <f t="shared" si="51"/>
        <v/>
      </c>
    </row>
    <row r="832" spans="1:17" x14ac:dyDescent="0.2">
      <c r="A832" t="s">
        <v>1256</v>
      </c>
      <c r="B832" t="s">
        <v>4388</v>
      </c>
      <c r="C832" s="5" t="s">
        <v>38</v>
      </c>
      <c r="D832" s="5">
        <v>36849</v>
      </c>
      <c r="E832">
        <v>1041</v>
      </c>
      <c r="F832" s="2">
        <v>57</v>
      </c>
      <c r="G832" s="2" t="str">
        <f>B832&amp;C832</f>
        <v>Femi AKINDUROtriple-jump</v>
      </c>
      <c r="H832" s="2">
        <f>E832</f>
        <v>1041</v>
      </c>
      <c r="I832" s="138" cm="1">
        <f t="array" ref="I832">MAX(IF($G$3:$G$4000=$G832,$H$3:$H$4000))</f>
        <v>1041</v>
      </c>
      <c r="J832" s="2" t="str">
        <v>GBR</v>
      </c>
      <c r="K832" t="str">
        <v>Elliot GILES</v>
      </c>
      <c r="L832" s="96" t="str">
        <v>1500m</v>
      </c>
      <c r="M832" s="96">
        <v>34480</v>
      </c>
      <c r="N832" s="96" t="str">
        <f t="shared" si="48"/>
        <v>Elliot GILES1500m</v>
      </c>
      <c r="O832" s="2">
        <f t="shared" si="49"/>
        <v>1191</v>
      </c>
      <c r="P832" s="81">
        <f t="shared" si="50"/>
        <v>14</v>
      </c>
      <c r="Q832" s="81" t="str">
        <f t="shared" si="51"/>
        <v/>
      </c>
    </row>
    <row r="833" spans="1:17" x14ac:dyDescent="0.2">
      <c r="A833" t="s">
        <v>1256</v>
      </c>
      <c r="B833" s="5" t="s">
        <v>3045</v>
      </c>
      <c r="C833" s="5" t="s">
        <v>27</v>
      </c>
      <c r="D833" s="5">
        <v>37465</v>
      </c>
      <c r="E833">
        <v>1038</v>
      </c>
      <c r="F833" s="2">
        <v>58</v>
      </c>
      <c r="G833" s="2" t="str">
        <f>B833&amp;C833</f>
        <v>Abdullahi HASSAN800m</v>
      </c>
      <c r="H833" s="2">
        <f>E833</f>
        <v>1038</v>
      </c>
      <c r="I833" s="138" cm="1">
        <f t="array" ref="I833">MAX(IF($G$3:$G$4000=$G833,$H$3:$H$4000))</f>
        <v>1138</v>
      </c>
      <c r="J833" s="2" t="str">
        <v>GBR</v>
      </c>
      <c r="K833" t="str">
        <v>Charlie DA'VALL GRICE</v>
      </c>
      <c r="L833" s="96" t="str">
        <v>1500m</v>
      </c>
      <c r="M833" s="96">
        <v>34280</v>
      </c>
      <c r="N833" s="96" t="str">
        <f t="shared" si="48"/>
        <v>Charlie DA'VALL GRICE1500m</v>
      </c>
      <c r="O833" s="2">
        <f t="shared" si="49"/>
        <v>1191</v>
      </c>
      <c r="P833" s="81">
        <f t="shared" si="50"/>
        <v>14</v>
      </c>
      <c r="Q833" s="81" t="str">
        <f t="shared" si="51"/>
        <v/>
      </c>
    </row>
    <row r="834" spans="1:17" x14ac:dyDescent="0.2">
      <c r="A834" t="s">
        <v>1256</v>
      </c>
      <c r="B834" t="s">
        <v>4180</v>
      </c>
      <c r="C834" s="5" t="s">
        <v>31</v>
      </c>
      <c r="D834" s="5">
        <v>2000</v>
      </c>
      <c r="E834">
        <v>1037</v>
      </c>
      <c r="F834" s="2">
        <v>71</v>
      </c>
      <c r="G834" s="2" t="str">
        <f>B834&amp;C834</f>
        <v>Cameron BRUCE110mh</v>
      </c>
      <c r="H834" s="2">
        <f>E834</f>
        <v>1037</v>
      </c>
      <c r="I834" s="138" cm="1">
        <f t="array" ref="I834">MAX(IF($G$3:$G$4000=$G834,$H$3:$H$4000))</f>
        <v>1037</v>
      </c>
      <c r="J834" s="2" t="str">
        <v>GBR</v>
      </c>
      <c r="K834" t="str">
        <v>Marc SCOTT</v>
      </c>
      <c r="L834" s="96" t="str">
        <v>5000m</v>
      </c>
      <c r="M834" s="96">
        <v>34324</v>
      </c>
      <c r="N834" s="96" t="str">
        <f t="shared" si="48"/>
        <v>Marc SCOTT5000m</v>
      </c>
      <c r="O834" s="2">
        <f t="shared" si="49"/>
        <v>1191</v>
      </c>
      <c r="P834" s="81">
        <f t="shared" si="50"/>
        <v>8</v>
      </c>
      <c r="Q834" s="81" t="str">
        <f t="shared" si="51"/>
        <v/>
      </c>
    </row>
    <row r="835" spans="1:17" x14ac:dyDescent="0.2">
      <c r="A835" t="s">
        <v>1256</v>
      </c>
      <c r="B835" t="s">
        <v>3989</v>
      </c>
      <c r="C835" t="s">
        <v>34</v>
      </c>
      <c r="D835" s="5">
        <v>36176</v>
      </c>
      <c r="E835">
        <v>1035</v>
      </c>
      <c r="F835" s="2">
        <v>74</v>
      </c>
      <c r="G835" s="2" t="str">
        <f>B835&amp;C835</f>
        <v>Alex DROVER3000msc</v>
      </c>
      <c r="H835" s="2">
        <f>E835</f>
        <v>1035</v>
      </c>
      <c r="I835" s="138" cm="1">
        <f t="array" ref="I835">MAX(IF($G$3:$G$4000=$G835,$H$3:$H$4000))</f>
        <v>1035</v>
      </c>
      <c r="J835" s="2" t="str">
        <v>GBR</v>
      </c>
      <c r="K835" t="str">
        <v>Patrick DEVER</v>
      </c>
      <c r="L835" s="96" t="str">
        <v>10000m</v>
      </c>
      <c r="M835" s="96">
        <v>35313</v>
      </c>
      <c r="N835" s="96" t="str">
        <f t="shared" si="48"/>
        <v>Patrick DEVER10000m</v>
      </c>
      <c r="O835" s="2">
        <f t="shared" si="49"/>
        <v>1188</v>
      </c>
      <c r="P835" s="81">
        <f t="shared" si="50"/>
        <v>16</v>
      </c>
      <c r="Q835" s="81" t="str">
        <f t="shared" si="51"/>
        <v/>
      </c>
    </row>
    <row r="836" spans="1:17" x14ac:dyDescent="0.2">
      <c r="A836" t="s">
        <v>1256</v>
      </c>
      <c r="B836" t="s">
        <v>3997</v>
      </c>
      <c r="C836" s="5" t="s">
        <v>34</v>
      </c>
      <c r="D836" s="5">
        <v>1997</v>
      </c>
      <c r="E836">
        <v>1030</v>
      </c>
      <c r="F836" s="2">
        <v>83</v>
      </c>
      <c r="G836" s="2" t="str">
        <f>B836&amp;C836</f>
        <v>Jonathan BESSELINK3000msc</v>
      </c>
      <c r="H836" s="2">
        <f>E836</f>
        <v>1030</v>
      </c>
      <c r="I836" s="138" cm="1">
        <f t="array" ref="I836">MAX(IF($G$3:$G$4000=$G836,$H$3:$H$4000))</f>
        <v>1030</v>
      </c>
      <c r="J836" s="2" t="str">
        <v>GBR</v>
      </c>
      <c r="K836" t="str">
        <v>Tade OJORA</v>
      </c>
      <c r="L836" s="96" t="str">
        <v>110mh</v>
      </c>
      <c r="M836" s="96">
        <v>36447</v>
      </c>
      <c r="N836" s="96" t="str">
        <f t="shared" ref="N836:N899" si="52">K836&amp;L836</f>
        <v>Tade OJORA110mh</v>
      </c>
      <c r="O836" s="2">
        <f t="shared" ref="O836:O899" si="53">VLOOKUP(K836&amp;L836,$G$3:$H$3563,2,FALSE)</f>
        <v>1187</v>
      </c>
      <c r="P836" s="81">
        <f t="shared" ref="P836:P899" si="54">COUNTIFS($L$3:$L$3119,L836,$O$3:$O$3119,"&gt;"&amp;O836)+1</f>
        <v>9</v>
      </c>
      <c r="Q836" s="81" t="str">
        <f t="shared" ref="Q836:Q899" si="55">IFERROR(IF(J836="AUS",COUNTIFS($J$3:$J$3119,"AUS",$L$3:$L$3119,L836,$O$3:$O$3119,"&gt;"&amp;O836)+1,""),"")</f>
        <v/>
      </c>
    </row>
    <row r="837" spans="1:17" x14ac:dyDescent="0.2">
      <c r="A837" t="s">
        <v>1256</v>
      </c>
      <c r="B837" t="s">
        <v>3998</v>
      </c>
      <c r="C837" t="s">
        <v>34</v>
      </c>
      <c r="D837" s="5">
        <v>1998</v>
      </c>
      <c r="E837">
        <v>1029</v>
      </c>
      <c r="F837" s="2">
        <v>85</v>
      </c>
      <c r="G837" s="2" t="str">
        <f>B837&amp;C837</f>
        <v>Cole DINSDALE3000msc</v>
      </c>
      <c r="H837" s="2">
        <f>E837</f>
        <v>1029</v>
      </c>
      <c r="I837" s="138" cm="1">
        <f t="array" ref="I837">MAX(IF($G$3:$G$4000=$G837,$H$3:$H$4000))</f>
        <v>1029</v>
      </c>
      <c r="J837" s="2" t="str">
        <v>GBR</v>
      </c>
      <c r="K837" t="str">
        <v>David KING</v>
      </c>
      <c r="L837" s="96" t="str">
        <v>110mh</v>
      </c>
      <c r="M837" s="96">
        <v>34498</v>
      </c>
      <c r="N837" s="96" t="str">
        <f t="shared" si="52"/>
        <v>David KING110mh</v>
      </c>
      <c r="O837" s="2">
        <f t="shared" si="53"/>
        <v>1183</v>
      </c>
      <c r="P837" s="81">
        <f t="shared" si="54"/>
        <v>11</v>
      </c>
      <c r="Q837" s="81" t="str">
        <f t="shared" si="55"/>
        <v/>
      </c>
    </row>
    <row r="838" spans="1:17" x14ac:dyDescent="0.2">
      <c r="A838" t="s">
        <v>1256</v>
      </c>
      <c r="B838" t="s">
        <v>4693</v>
      </c>
      <c r="C838" s="5" t="s">
        <v>41</v>
      </c>
      <c r="D838" s="5">
        <v>32848</v>
      </c>
      <c r="E838">
        <v>1029</v>
      </c>
      <c r="F838" s="2">
        <v>37</v>
      </c>
      <c r="G838" s="2" t="str">
        <f>B838&amp;C838</f>
        <v>Andy WHITEjavelin-throw</v>
      </c>
      <c r="H838" s="2">
        <f>E838</f>
        <v>1029</v>
      </c>
      <c r="I838" s="138" cm="1">
        <f t="array" ref="I838">MAX(IF($G$3:$G$4000=$G838,$H$3:$H$4000))</f>
        <v>1029</v>
      </c>
      <c r="J838" s="2" t="str">
        <v>GBR</v>
      </c>
      <c r="K838" t="str">
        <v>Archie DAVIS</v>
      </c>
      <c r="L838" s="96" t="str">
        <v>800m</v>
      </c>
      <c r="M838" s="96">
        <v>36084</v>
      </c>
      <c r="N838" s="96" t="str">
        <f t="shared" si="52"/>
        <v>Archie DAVIS800m</v>
      </c>
      <c r="O838" s="2">
        <f t="shared" si="53"/>
        <v>1182</v>
      </c>
      <c r="P838" s="81">
        <f t="shared" si="54"/>
        <v>20</v>
      </c>
      <c r="Q838" s="81" t="str">
        <f t="shared" si="55"/>
        <v/>
      </c>
    </row>
    <row r="839" spans="1:17" x14ac:dyDescent="0.2">
      <c r="A839" t="s">
        <v>1256</v>
      </c>
      <c r="B839" t="s">
        <v>5062</v>
      </c>
      <c r="C839" s="5" t="s">
        <v>27</v>
      </c>
      <c r="D839" s="5"/>
      <c r="E839">
        <v>1028</v>
      </c>
      <c r="F839" s="2">
        <v>61</v>
      </c>
      <c r="G839" s="2" t="str">
        <f>B839&amp;C839</f>
        <v>Camron HERRON800m</v>
      </c>
      <c r="H839" s="2">
        <f>E839</f>
        <v>1028</v>
      </c>
      <c r="I839" s="138" cm="1">
        <f t="array" ref="I839">MAX(IF($G$3:$G$4000=$G839,$H$3:$H$4000))</f>
        <v>1028</v>
      </c>
      <c r="J839" s="2" t="str">
        <v>GBR</v>
      </c>
      <c r="K839" t="str">
        <v>Piers COPELAND</v>
      </c>
      <c r="L839" s="96" t="str">
        <v>1500m</v>
      </c>
      <c r="M839" s="96">
        <v>36125</v>
      </c>
      <c r="N839" s="96" t="str">
        <f t="shared" si="52"/>
        <v>Piers COPELAND1500m</v>
      </c>
      <c r="O839" s="2">
        <f t="shared" si="53"/>
        <v>1180</v>
      </c>
      <c r="P839" s="81">
        <f t="shared" si="54"/>
        <v>19</v>
      </c>
      <c r="Q839" s="81" t="str">
        <f t="shared" si="55"/>
        <v/>
      </c>
    </row>
    <row r="840" spans="1:17" x14ac:dyDescent="0.2">
      <c r="A840" t="s">
        <v>1256</v>
      </c>
      <c r="B840" t="s">
        <v>5063</v>
      </c>
      <c r="C840" s="6" t="s">
        <v>27</v>
      </c>
      <c r="D840" s="5">
        <v>34442</v>
      </c>
      <c r="E840">
        <v>1024</v>
      </c>
      <c r="F840" s="2">
        <v>65</v>
      </c>
      <c r="G840" s="2" t="str">
        <f>B840&amp;C840</f>
        <v>Eamonn KICHUK800m</v>
      </c>
      <c r="H840" s="2">
        <f>E840</f>
        <v>1024</v>
      </c>
      <c r="I840" s="138" cm="1">
        <f t="array" ref="I840">MAX(IF($G$3:$G$4000=$G840,$H$3:$H$4000))</f>
        <v>1024</v>
      </c>
      <c r="J840" s="2" t="str">
        <v>GBR</v>
      </c>
      <c r="K840" t="str">
        <v>Nick MILLER</v>
      </c>
      <c r="L840" s="96" t="str">
        <v>hammer-throw</v>
      </c>
      <c r="M840" s="96">
        <v>34090</v>
      </c>
      <c r="N840" s="96" t="str">
        <f t="shared" si="52"/>
        <v>Nick MILLERhammer-throw</v>
      </c>
      <c r="O840" s="2">
        <f t="shared" si="53"/>
        <v>1178</v>
      </c>
      <c r="P840" s="81">
        <f t="shared" si="54"/>
        <v>1</v>
      </c>
      <c r="Q840" s="81" t="str">
        <f t="shared" si="55"/>
        <v/>
      </c>
    </row>
    <row r="841" spans="1:17" x14ac:dyDescent="0.2">
      <c r="A841" t="s">
        <v>1256</v>
      </c>
      <c r="B841" t="s">
        <v>4186</v>
      </c>
      <c r="C841" s="5" t="s">
        <v>31</v>
      </c>
      <c r="D841" s="5">
        <v>35481</v>
      </c>
      <c r="E841">
        <v>1021</v>
      </c>
      <c r="F841" s="2">
        <v>80</v>
      </c>
      <c r="G841" s="2" t="str">
        <f>B841&amp;C841</f>
        <v>Ashton COLAIRE110mh</v>
      </c>
      <c r="H841" s="2">
        <f>E841</f>
        <v>1021</v>
      </c>
      <c r="I841" s="138" cm="1">
        <f t="array" ref="I841">MAX(IF($G$3:$G$4000=$G841,$H$3:$H$4000))</f>
        <v>1021</v>
      </c>
      <c r="J841" s="2" t="str">
        <v>GBR</v>
      </c>
      <c r="K841" t="str">
        <v>Taylor CAMPBELL</v>
      </c>
      <c r="L841" s="96" t="str">
        <v>hammer-throw</v>
      </c>
      <c r="M841" s="96">
        <v>35246</v>
      </c>
      <c r="N841" s="96" t="str">
        <f t="shared" si="52"/>
        <v>Taylor CAMPBELLhammer-throw</v>
      </c>
      <c r="O841" s="2">
        <f t="shared" si="53"/>
        <v>1175</v>
      </c>
      <c r="P841" s="81">
        <f t="shared" si="54"/>
        <v>2</v>
      </c>
      <c r="Q841" s="81" t="str">
        <f t="shared" si="55"/>
        <v/>
      </c>
    </row>
    <row r="842" spans="1:17" x14ac:dyDescent="0.2">
      <c r="A842" t="s">
        <v>1256</v>
      </c>
      <c r="B842" t="s">
        <v>4008</v>
      </c>
      <c r="C842" t="s">
        <v>34</v>
      </c>
      <c r="D842" s="5">
        <v>36724</v>
      </c>
      <c r="E842">
        <v>1017</v>
      </c>
      <c r="F842" s="2">
        <v>96</v>
      </c>
      <c r="G842" s="2" t="str">
        <f>B842&amp;C842</f>
        <v>Zachary WYATT3000msc</v>
      </c>
      <c r="H842" s="2">
        <f>E842</f>
        <v>1017</v>
      </c>
      <c r="I842" s="138" cm="1">
        <f t="array" ref="I842">MAX(IF($G$3:$G$4000=$G842,$H$3:$H$4000))</f>
        <v>1017</v>
      </c>
      <c r="J842" s="2" t="str">
        <v>GBR</v>
      </c>
      <c r="K842" t="str">
        <v>Jake WIGHTMAN</v>
      </c>
      <c r="L842" s="96" t="str">
        <v>800m</v>
      </c>
      <c r="M842" s="96">
        <v>34526</v>
      </c>
      <c r="N842" s="96" t="str">
        <f t="shared" si="52"/>
        <v>Jake WIGHTMAN800m</v>
      </c>
      <c r="O842" s="2">
        <f t="shared" si="53"/>
        <v>1174</v>
      </c>
      <c r="P842" s="81">
        <f t="shared" si="54"/>
        <v>24</v>
      </c>
      <c r="Q842" s="81" t="str">
        <f t="shared" si="55"/>
        <v/>
      </c>
    </row>
    <row r="843" spans="1:17" x14ac:dyDescent="0.2">
      <c r="A843" t="s">
        <v>1256</v>
      </c>
      <c r="B843" t="s">
        <v>4190</v>
      </c>
      <c r="C843" s="5" t="s">
        <v>31</v>
      </c>
      <c r="D843" s="5">
        <v>36551</v>
      </c>
      <c r="E843">
        <v>1016</v>
      </c>
      <c r="F843" s="2">
        <v>85</v>
      </c>
      <c r="G843" s="2" t="str">
        <f>B843&amp;C843</f>
        <v>Payne WYLIE110mh</v>
      </c>
      <c r="H843" s="2">
        <f>E843</f>
        <v>1016</v>
      </c>
      <c r="I843" s="138" cm="1">
        <f t="array" ref="I843">MAX(IF($G$3:$G$4000=$G843,$H$3:$H$4000))</f>
        <v>1016</v>
      </c>
      <c r="J843" s="2" t="str">
        <v>GBR</v>
      </c>
      <c r="K843" t="str">
        <v>Reece PRESCOD</v>
      </c>
      <c r="L843" s="96" t="str">
        <v>200m</v>
      </c>
      <c r="M843" s="96">
        <v>35124</v>
      </c>
      <c r="N843" s="96" t="str">
        <f t="shared" si="52"/>
        <v>Reece PRESCOD200m</v>
      </c>
      <c r="O843" s="2">
        <f t="shared" si="53"/>
        <v>1174</v>
      </c>
      <c r="P843" s="81">
        <f t="shared" si="54"/>
        <v>21</v>
      </c>
      <c r="Q843" s="81" t="str">
        <f t="shared" si="55"/>
        <v/>
      </c>
    </row>
    <row r="844" spans="1:17" x14ac:dyDescent="0.2">
      <c r="A844" t="s">
        <v>1256</v>
      </c>
      <c r="B844" t="s">
        <v>4914</v>
      </c>
      <c r="C844" s="5" t="s">
        <v>35</v>
      </c>
      <c r="D844" s="5">
        <v>35104</v>
      </c>
      <c r="E844">
        <v>1011</v>
      </c>
      <c r="F844" s="2">
        <v>73</v>
      </c>
      <c r="G844" s="2" t="str">
        <f>B844&amp;C844</f>
        <v>Paul GALAShigh-jump</v>
      </c>
      <c r="H844" s="2">
        <f>E844</f>
        <v>1011</v>
      </c>
      <c r="I844" s="138" cm="1">
        <f t="array" ref="I844">MAX(IF($G$3:$G$4000=$G844,$H$3:$H$4000))</f>
        <v>1011</v>
      </c>
      <c r="J844" s="2" t="str">
        <v>GBR</v>
      </c>
      <c r="K844" t="str">
        <v>Thomas RANDOLPH</v>
      </c>
      <c r="L844" s="96" t="str">
        <v>800m</v>
      </c>
      <c r="M844" s="96">
        <v>36198</v>
      </c>
      <c r="N844" s="96" t="str">
        <f t="shared" si="52"/>
        <v>Thomas RANDOLPH800m</v>
      </c>
      <c r="O844" s="2">
        <f t="shared" si="53"/>
        <v>1174</v>
      </c>
      <c r="P844" s="81">
        <f t="shared" si="54"/>
        <v>24</v>
      </c>
      <c r="Q844" s="81" t="str">
        <f t="shared" si="55"/>
        <v/>
      </c>
    </row>
    <row r="845" spans="1:17" x14ac:dyDescent="0.2">
      <c r="A845" t="s">
        <v>1256</v>
      </c>
      <c r="B845" t="s">
        <v>4915</v>
      </c>
      <c r="C845" s="5" t="s">
        <v>35</v>
      </c>
      <c r="D845" s="5">
        <v>1996</v>
      </c>
      <c r="E845">
        <v>1011</v>
      </c>
      <c r="F845" s="2">
        <v>73</v>
      </c>
      <c r="G845" s="2" t="str">
        <f>B845&amp;C845</f>
        <v>Stefan DUVIVIERhigh-jump</v>
      </c>
      <c r="H845" s="2">
        <f>E845</f>
        <v>1011</v>
      </c>
      <c r="I845" s="138" cm="1">
        <f t="array" ref="I845">MAX(IF($G$3:$G$4000=$G845,$H$3:$H$4000))</f>
        <v>1011</v>
      </c>
      <c r="J845" s="2" t="str">
        <v>GBR</v>
      </c>
      <c r="K845" t="str">
        <v>Andrew BUTCHART</v>
      </c>
      <c r="L845" s="96" t="str">
        <v>5000m</v>
      </c>
      <c r="M845" s="96">
        <v>33525</v>
      </c>
      <c r="N845" s="96" t="str">
        <f t="shared" si="52"/>
        <v>Andrew BUTCHART5000m</v>
      </c>
      <c r="O845" s="2">
        <f t="shared" si="53"/>
        <v>1173</v>
      </c>
      <c r="P845" s="81">
        <f t="shared" si="54"/>
        <v>13</v>
      </c>
      <c r="Q845" s="81" t="str">
        <f t="shared" si="55"/>
        <v/>
      </c>
    </row>
    <row r="846" spans="1:17" x14ac:dyDescent="0.2">
      <c r="A846" t="s">
        <v>1256</v>
      </c>
      <c r="B846" t="s">
        <v>4199</v>
      </c>
      <c r="C846" s="5" t="s">
        <v>31</v>
      </c>
      <c r="D846" s="5">
        <v>35520</v>
      </c>
      <c r="E846">
        <v>998</v>
      </c>
      <c r="F846" s="2">
        <v>95</v>
      </c>
      <c r="G846" s="2" t="str">
        <f>B846&amp;C846</f>
        <v>Nathaniel MECHLER110mh</v>
      </c>
      <c r="H846" s="2">
        <f>E846</f>
        <v>998</v>
      </c>
      <c r="I846" s="138" cm="1">
        <f t="array" ref="I846">MAX(IF($G$3:$G$4000=$G846,$H$3:$H$4000))</f>
        <v>998</v>
      </c>
      <c r="J846" s="2" t="str">
        <v>GBR</v>
      </c>
      <c r="K846" t="str">
        <v>Chris MCALISTER</v>
      </c>
      <c r="L846" s="96" t="str">
        <v>400mh</v>
      </c>
      <c r="M846" s="96">
        <v>35036</v>
      </c>
      <c r="N846" s="96" t="str">
        <f t="shared" si="52"/>
        <v>Chris MCALISTER400mh</v>
      </c>
      <c r="O846" s="2">
        <f t="shared" si="53"/>
        <v>1172</v>
      </c>
      <c r="P846" s="81">
        <f t="shared" si="54"/>
        <v>8</v>
      </c>
      <c r="Q846" s="81" t="str">
        <f t="shared" si="55"/>
        <v/>
      </c>
    </row>
    <row r="847" spans="1:17" x14ac:dyDescent="0.2">
      <c r="A847" t="s">
        <v>1256</v>
      </c>
      <c r="B847" t="s">
        <v>3651</v>
      </c>
      <c r="C847" s="5" t="s">
        <v>35</v>
      </c>
      <c r="D847" s="5">
        <v>32816</v>
      </c>
      <c r="E847">
        <v>993</v>
      </c>
      <c r="F847" s="2">
        <v>96</v>
      </c>
      <c r="G847" s="2" t="str">
        <f>B847&amp;C847</f>
        <v>Damian WARNERhigh-jump</v>
      </c>
      <c r="H847" s="2">
        <f>E847</f>
        <v>993</v>
      </c>
      <c r="I847" s="138" cm="1">
        <f t="array" ref="I847">MAX(IF($G$3:$G$4000=$G847,$H$3:$H$4000))</f>
        <v>993</v>
      </c>
      <c r="J847" s="2" t="str">
        <v>GBR</v>
      </c>
      <c r="K847" t="str">
        <v>Andrew BUTCHART</v>
      </c>
      <c r="L847" s="96" t="str">
        <v>10000m</v>
      </c>
      <c r="M847" s="96">
        <v>33525</v>
      </c>
      <c r="N847" s="96" t="str">
        <f t="shared" si="52"/>
        <v>Andrew BUTCHART10000m</v>
      </c>
      <c r="O847" s="2">
        <f t="shared" si="53"/>
        <v>1168</v>
      </c>
      <c r="P847" s="81">
        <f t="shared" si="54"/>
        <v>33</v>
      </c>
      <c r="Q847" s="81" t="str">
        <f t="shared" si="55"/>
        <v/>
      </c>
    </row>
    <row r="848" spans="1:17" x14ac:dyDescent="0.2">
      <c r="A848" t="s">
        <v>1256</v>
      </c>
      <c r="B848" t="s">
        <v>4703</v>
      </c>
      <c r="C848" s="5" t="s">
        <v>41</v>
      </c>
      <c r="D848" s="5">
        <v>1999</v>
      </c>
      <c r="E848">
        <v>993</v>
      </c>
      <c r="F848" s="2">
        <v>55</v>
      </c>
      <c r="G848" s="2" t="str">
        <f>B848&amp;C848</f>
        <v>Joshua MATHERjavelin-throw</v>
      </c>
      <c r="H848" s="2">
        <f>E848</f>
        <v>993</v>
      </c>
      <c r="I848" s="138" cm="1">
        <f t="array" ref="I848">MAX(IF($G$3:$G$4000=$G848,$H$3:$H$4000))</f>
        <v>993</v>
      </c>
      <c r="J848" s="2" t="str">
        <v>GBR</v>
      </c>
      <c r="K848" t="str">
        <v>Tommy RAMDHAN</v>
      </c>
      <c r="L848" s="96" t="str">
        <v>200m</v>
      </c>
      <c r="M848" s="96">
        <v>35397</v>
      </c>
      <c r="N848" s="96" t="str">
        <f t="shared" si="52"/>
        <v>Tommy RAMDHAN200m</v>
      </c>
      <c r="O848" s="2">
        <f t="shared" si="53"/>
        <v>1167</v>
      </c>
      <c r="P848" s="81">
        <f t="shared" si="54"/>
        <v>25</v>
      </c>
      <c r="Q848" s="81" t="str">
        <f t="shared" si="55"/>
        <v/>
      </c>
    </row>
    <row r="849" spans="1:17" x14ac:dyDescent="0.2">
      <c r="A849" t="s">
        <v>1256</v>
      </c>
      <c r="B849" t="s">
        <v>4515</v>
      </c>
      <c r="C849" s="6" t="s">
        <v>39</v>
      </c>
      <c r="D849" s="5">
        <v>35886</v>
      </c>
      <c r="E849">
        <v>990</v>
      </c>
      <c r="F849" s="2">
        <v>37</v>
      </c>
      <c r="G849" s="2" t="str">
        <f>B849&amp;C849</f>
        <v>Mark BUJNOWSKIshot-put</v>
      </c>
      <c r="H849" s="2">
        <f>E849</f>
        <v>990</v>
      </c>
      <c r="I849" s="138" cm="1">
        <f t="array" ref="I849">MAX(IF($G$3:$G$4000=$G849,$H$3:$H$4000))</f>
        <v>990</v>
      </c>
      <c r="J849" s="2" t="str">
        <v>GBR</v>
      </c>
      <c r="K849" t="str">
        <v>Callum WILKINSON</v>
      </c>
      <c r="L849" s="96" t="str">
        <v>20km-race-walking</v>
      </c>
      <c r="M849" s="96">
        <v>35503</v>
      </c>
      <c r="N849" s="96" t="str">
        <f t="shared" si="52"/>
        <v>Callum WILKINSON20km-race-walking</v>
      </c>
      <c r="O849" s="2">
        <f t="shared" si="53"/>
        <v>1167</v>
      </c>
      <c r="P849" s="81">
        <f t="shared" si="54"/>
        <v>3</v>
      </c>
      <c r="Q849" s="81" t="str">
        <f t="shared" si="55"/>
        <v/>
      </c>
    </row>
    <row r="850" spans="1:17" x14ac:dyDescent="0.2">
      <c r="A850" t="s">
        <v>1256</v>
      </c>
      <c r="B850" t="s">
        <v>4564</v>
      </c>
      <c r="C850" s="5" t="s">
        <v>39</v>
      </c>
      <c r="D850" s="5">
        <v>36797</v>
      </c>
      <c r="E850">
        <v>980</v>
      </c>
      <c r="F850" s="2">
        <v>39</v>
      </c>
      <c r="G850" s="2" t="str">
        <f>B850&amp;C850</f>
        <v>Dennis ADUshot-put</v>
      </c>
      <c r="H850" s="2">
        <f>E850</f>
        <v>980</v>
      </c>
      <c r="I850" s="138" cm="1">
        <f t="array" ref="I850">MAX(IF($G$3:$G$4000=$G850,$H$3:$H$4000))</f>
        <v>980</v>
      </c>
      <c r="J850" s="2" t="str">
        <v>GBR</v>
      </c>
      <c r="K850" t="str">
        <v>Phil NORMAN</v>
      </c>
      <c r="L850" s="96" t="str">
        <v>3000msc</v>
      </c>
      <c r="M850" s="96">
        <v>32801</v>
      </c>
      <c r="N850" s="96" t="str">
        <f t="shared" si="52"/>
        <v>Phil NORMAN3000msc</v>
      </c>
      <c r="O850" s="2">
        <f t="shared" si="53"/>
        <v>1166</v>
      </c>
      <c r="P850" s="81">
        <f t="shared" si="54"/>
        <v>9</v>
      </c>
      <c r="Q850" s="81" t="str">
        <f t="shared" si="55"/>
        <v/>
      </c>
    </row>
    <row r="851" spans="1:17" x14ac:dyDescent="0.2">
      <c r="A851" t="s">
        <v>1256</v>
      </c>
      <c r="B851" t="s">
        <v>4964</v>
      </c>
      <c r="C851" t="s">
        <v>44</v>
      </c>
      <c r="D851">
        <v>1995</v>
      </c>
      <c r="E851">
        <v>976</v>
      </c>
      <c r="F851" s="2">
        <v>32</v>
      </c>
      <c r="G851" s="2" t="str">
        <f>B851&amp;C851</f>
        <v>Rostam TURNERdecathlon</v>
      </c>
      <c r="H851" s="2">
        <f>E851</f>
        <v>976</v>
      </c>
      <c r="I851" s="138" cm="1">
        <f t="array" ref="I851">MAX(IF($G$3:$G$4000=$G851,$H$3:$H$4000))</f>
        <v>976</v>
      </c>
      <c r="J851" s="2" t="str">
        <v>GBR</v>
      </c>
      <c r="K851" t="str">
        <v>Cameron FILLERY</v>
      </c>
      <c r="L851" s="96" t="str">
        <v>110mh</v>
      </c>
      <c r="M851" s="96">
        <v>36101</v>
      </c>
      <c r="N851" s="96" t="str">
        <f t="shared" si="52"/>
        <v>Cameron FILLERY110mh</v>
      </c>
      <c r="O851" s="2">
        <f t="shared" si="53"/>
        <v>1166</v>
      </c>
      <c r="P851" s="81">
        <f t="shared" si="54"/>
        <v>13</v>
      </c>
      <c r="Q851" s="81" t="str">
        <f t="shared" si="55"/>
        <v/>
      </c>
    </row>
    <row r="852" spans="1:17" x14ac:dyDescent="0.2">
      <c r="A852" t="s">
        <v>1256</v>
      </c>
      <c r="B852" t="s">
        <v>4506</v>
      </c>
      <c r="C852" s="5" t="s">
        <v>40</v>
      </c>
      <c r="D852" s="5">
        <v>25867</v>
      </c>
      <c r="E852">
        <v>976</v>
      </c>
      <c r="F852" s="2">
        <v>49</v>
      </c>
      <c r="G852" s="2" t="str">
        <f>B852&amp;C852</f>
        <v>Mike RANSKYdiscus-throw</v>
      </c>
      <c r="H852" s="2">
        <f>E852</f>
        <v>976</v>
      </c>
      <c r="I852" s="138" cm="1">
        <f t="array" ref="I852">MAX(IF($G$3:$G$4000=$G852,$H$3:$H$4000))</f>
        <v>976</v>
      </c>
      <c r="J852" s="2" t="str">
        <v>GBR</v>
      </c>
      <c r="K852" t="str">
        <v>James WEST</v>
      </c>
      <c r="L852" s="96" t="str">
        <v>1500m</v>
      </c>
      <c r="M852" s="96">
        <v>35094</v>
      </c>
      <c r="N852" s="96" t="str">
        <f t="shared" si="52"/>
        <v>James WEST1500m</v>
      </c>
      <c r="O852" s="2">
        <f t="shared" si="53"/>
        <v>1166</v>
      </c>
      <c r="P852" s="81">
        <f t="shared" si="54"/>
        <v>25</v>
      </c>
      <c r="Q852" s="81" t="str">
        <f t="shared" si="55"/>
        <v/>
      </c>
    </row>
    <row r="853" spans="1:17" x14ac:dyDescent="0.2">
      <c r="A853" t="s">
        <v>1256</v>
      </c>
      <c r="B853" t="s">
        <v>4626</v>
      </c>
      <c r="C853" s="5" t="s">
        <v>42</v>
      </c>
      <c r="D853" s="5">
        <v>1993</v>
      </c>
      <c r="E853">
        <v>976</v>
      </c>
      <c r="F853" s="2">
        <v>36</v>
      </c>
      <c r="G853" s="2" t="str">
        <f>B853&amp;C853</f>
        <v>Joey LUSSIERhammer-throw</v>
      </c>
      <c r="H853" s="2">
        <f>E853</f>
        <v>976</v>
      </c>
      <c r="I853" s="138" cm="1">
        <f t="array" ref="I853">MAX(IF($G$3:$G$4000=$G853,$H$3:$H$4000))</f>
        <v>976</v>
      </c>
      <c r="J853" s="2" t="str">
        <v>GBR</v>
      </c>
      <c r="K853" t="str">
        <v>Reece PRESCOD</v>
      </c>
      <c r="L853" s="96" t="str">
        <v>100m</v>
      </c>
      <c r="M853" s="96">
        <v>35124</v>
      </c>
      <c r="N853" s="96" t="str">
        <f t="shared" si="52"/>
        <v>Reece PRESCOD100m</v>
      </c>
      <c r="O853" s="2">
        <f t="shared" si="53"/>
        <v>1165</v>
      </c>
      <c r="P853" s="81">
        <f t="shared" si="54"/>
        <v>26</v>
      </c>
      <c r="Q853" s="81" t="str">
        <f t="shared" si="55"/>
        <v/>
      </c>
    </row>
    <row r="854" spans="1:17" x14ac:dyDescent="0.2">
      <c r="A854" t="s">
        <v>1256</v>
      </c>
      <c r="B854" t="s">
        <v>4628</v>
      </c>
      <c r="C854" s="5" t="s">
        <v>42</v>
      </c>
      <c r="D854" s="5">
        <v>1994</v>
      </c>
      <c r="E854">
        <v>971</v>
      </c>
      <c r="F854" s="2">
        <v>38</v>
      </c>
      <c r="G854" s="2" t="str">
        <f>B854&amp;C854</f>
        <v>Jared SKEATHhammer-throw</v>
      </c>
      <c r="H854" s="2">
        <f>E854</f>
        <v>971</v>
      </c>
      <c r="I854" s="138" cm="1">
        <f t="array" ref="I854">MAX(IF($G$3:$G$4000=$G854,$H$3:$H$4000))</f>
        <v>971</v>
      </c>
      <c r="J854" s="2" t="str">
        <v>GBR</v>
      </c>
      <c r="K854" t="str">
        <v>James WEAVER</v>
      </c>
      <c r="L854" s="96" t="str">
        <v>110mh</v>
      </c>
      <c r="M854" s="96">
        <v>35636</v>
      </c>
      <c r="N854" s="96" t="str">
        <f t="shared" si="52"/>
        <v>James WEAVER110mh</v>
      </c>
      <c r="O854" s="2">
        <f t="shared" si="53"/>
        <v>1164</v>
      </c>
      <c r="P854" s="81">
        <f t="shared" si="54"/>
        <v>14</v>
      </c>
      <c r="Q854" s="81" t="str">
        <f t="shared" si="55"/>
        <v/>
      </c>
    </row>
    <row r="855" spans="1:17" x14ac:dyDescent="0.2">
      <c r="A855" t="s">
        <v>1256</v>
      </c>
      <c r="B855" t="s">
        <v>4966</v>
      </c>
      <c r="C855" t="s">
        <v>44</v>
      </c>
      <c r="D855">
        <v>1993</v>
      </c>
      <c r="E855">
        <v>968</v>
      </c>
      <c r="F855" s="2">
        <v>36</v>
      </c>
      <c r="G855" s="2" t="str">
        <f>B855&amp;C855</f>
        <v>Telvin TAVERNIERdecathlon</v>
      </c>
      <c r="H855" s="2">
        <f>E855</f>
        <v>968</v>
      </c>
      <c r="I855" s="138" cm="1">
        <f t="array" ref="I855">MAX(IF($G$3:$G$4000=$G855,$H$3:$H$4000))</f>
        <v>968</v>
      </c>
      <c r="J855" s="2" t="str">
        <v>GBR</v>
      </c>
      <c r="K855" t="str">
        <v>Efekemo OKORO</v>
      </c>
      <c r="L855" s="96" t="str">
        <v>400mh</v>
      </c>
      <c r="M855" s="96">
        <v>33655</v>
      </c>
      <c r="N855" s="96" t="str">
        <f t="shared" si="52"/>
        <v>Efekemo OKORO400mh</v>
      </c>
      <c r="O855" s="2">
        <f t="shared" si="53"/>
        <v>1163</v>
      </c>
      <c r="P855" s="81">
        <f t="shared" si="54"/>
        <v>10</v>
      </c>
      <c r="Q855" s="81" t="str">
        <f t="shared" si="55"/>
        <v/>
      </c>
    </row>
    <row r="856" spans="1:17" x14ac:dyDescent="0.2">
      <c r="A856" t="s">
        <v>1256</v>
      </c>
      <c r="B856" t="s">
        <v>4448</v>
      </c>
      <c r="C856" s="5" t="s">
        <v>36</v>
      </c>
      <c r="D856" s="5">
        <v>1999</v>
      </c>
      <c r="E856">
        <v>967</v>
      </c>
      <c r="F856" s="2">
        <v>51</v>
      </c>
      <c r="G856" s="2" t="str">
        <f>B856&amp;C856</f>
        <v>Brennan SEGUINpole-vault</v>
      </c>
      <c r="H856" s="2">
        <f>E856</f>
        <v>967</v>
      </c>
      <c r="I856" s="138" cm="1">
        <f t="array" ref="I856">MAX(IF($G$3:$G$4000=$G856,$H$3:$H$4000))</f>
        <v>967</v>
      </c>
      <c r="J856" s="2" t="str">
        <v>GBR</v>
      </c>
      <c r="K856" t="str">
        <v>Adam GEMILI</v>
      </c>
      <c r="L856" s="96" t="str">
        <v>200m</v>
      </c>
      <c r="M856" s="96">
        <v>34248</v>
      </c>
      <c r="N856" s="96" t="str">
        <f t="shared" si="52"/>
        <v>Adam GEMILI200m</v>
      </c>
      <c r="O856" s="2">
        <f t="shared" si="53"/>
        <v>1162</v>
      </c>
      <c r="P856" s="81">
        <f t="shared" si="54"/>
        <v>29</v>
      </c>
      <c r="Q856" s="81" t="str">
        <f t="shared" si="55"/>
        <v/>
      </c>
    </row>
    <row r="857" spans="1:17" x14ac:dyDescent="0.2">
      <c r="A857" t="s">
        <v>1256</v>
      </c>
      <c r="B857" t="s">
        <v>4199</v>
      </c>
      <c r="C857" s="5" t="s">
        <v>36</v>
      </c>
      <c r="D857" s="6">
        <v>35520</v>
      </c>
      <c r="E857">
        <v>967</v>
      </c>
      <c r="F857" s="2">
        <v>51</v>
      </c>
      <c r="G857" s="2" t="str">
        <f>B857&amp;C857</f>
        <v>Nathaniel MECHLERpole-vault</v>
      </c>
      <c r="H857" s="2">
        <f>E857</f>
        <v>967</v>
      </c>
      <c r="I857" s="138" cm="1">
        <f t="array" ref="I857">MAX(IF($G$3:$G$4000=$G857,$H$3:$H$4000))</f>
        <v>967</v>
      </c>
      <c r="J857" s="2" t="str">
        <v>GBR</v>
      </c>
      <c r="K857" t="str">
        <v>Alex KNIBBS</v>
      </c>
      <c r="L857" s="96" t="str">
        <v>400mh</v>
      </c>
      <c r="M857" s="96">
        <v>36276</v>
      </c>
      <c r="N857" s="96" t="str">
        <f t="shared" si="52"/>
        <v>Alex KNIBBS400mh</v>
      </c>
      <c r="O857" s="2">
        <f t="shared" si="53"/>
        <v>1161</v>
      </c>
      <c r="P857" s="81">
        <f t="shared" si="54"/>
        <v>11</v>
      </c>
      <c r="Q857" s="81" t="str">
        <f t="shared" si="55"/>
        <v/>
      </c>
    </row>
    <row r="858" spans="1:17" x14ac:dyDescent="0.2">
      <c r="A858" t="s">
        <v>1256</v>
      </c>
      <c r="B858" t="s">
        <v>4450</v>
      </c>
      <c r="C858" s="5" t="s">
        <v>36</v>
      </c>
      <c r="D858" s="5">
        <v>1998</v>
      </c>
      <c r="E858">
        <v>967</v>
      </c>
      <c r="F858" s="2">
        <v>51</v>
      </c>
      <c r="G858" s="2" t="str">
        <f>B858&amp;C858</f>
        <v>Maxime L√âVEILL√âpole-vault</v>
      </c>
      <c r="H858" s="2">
        <f>E858</f>
        <v>967</v>
      </c>
      <c r="I858" s="138" cm="1">
        <f t="array" ref="I858">MAX(IF($G$3:$G$4000=$G858,$H$3:$H$4000))</f>
        <v>967</v>
      </c>
      <c r="J858" s="2" t="str">
        <v>GBR</v>
      </c>
      <c r="K858" t="str">
        <v>Tom GALE</v>
      </c>
      <c r="L858" s="96" t="str">
        <v>high-jump</v>
      </c>
      <c r="M858" s="96">
        <v>36147</v>
      </c>
      <c r="N858" s="96" t="str">
        <f t="shared" si="52"/>
        <v>Tom GALEhigh-jump</v>
      </c>
      <c r="O858" s="2">
        <f t="shared" si="53"/>
        <v>1161</v>
      </c>
      <c r="P858" s="81">
        <f t="shared" si="54"/>
        <v>6</v>
      </c>
      <c r="Q858" s="81" t="str">
        <f t="shared" si="55"/>
        <v/>
      </c>
    </row>
    <row r="859" spans="1:17" x14ac:dyDescent="0.2">
      <c r="A859" t="s">
        <v>1256</v>
      </c>
      <c r="B859" s="5" t="s">
        <v>3651</v>
      </c>
      <c r="C859" s="5" t="s">
        <v>36</v>
      </c>
      <c r="D859" s="5">
        <v>32816</v>
      </c>
      <c r="E859">
        <v>967</v>
      </c>
      <c r="F859" s="2">
        <v>51</v>
      </c>
      <c r="G859" s="2" t="str">
        <f>B859&amp;C859</f>
        <v>Damian WARNERpole-vault</v>
      </c>
      <c r="H859" s="2">
        <f>E859</f>
        <v>967</v>
      </c>
      <c r="I859" s="138" cm="1">
        <f t="array" ref="I859">MAX(IF($G$3:$G$4000=$G859,$H$3:$H$4000))</f>
        <v>967</v>
      </c>
      <c r="J859" s="2" t="str">
        <v>GBR</v>
      </c>
      <c r="K859" t="str">
        <v>Adam GEMILI</v>
      </c>
      <c r="L859" s="96" t="str">
        <v>100m</v>
      </c>
      <c r="M859" s="96">
        <v>34248</v>
      </c>
      <c r="N859" s="96" t="str">
        <f t="shared" si="52"/>
        <v>Adam GEMILI100m</v>
      </c>
      <c r="O859" s="2">
        <f t="shared" si="53"/>
        <v>1159</v>
      </c>
      <c r="P859" s="81">
        <f t="shared" si="54"/>
        <v>33</v>
      </c>
      <c r="Q859" s="81" t="str">
        <f t="shared" si="55"/>
        <v/>
      </c>
    </row>
    <row r="860" spans="1:17" x14ac:dyDescent="0.2">
      <c r="A860" t="s">
        <v>1256</v>
      </c>
      <c r="B860" t="s">
        <v>4718</v>
      </c>
      <c r="C860" s="5" t="s">
        <v>41</v>
      </c>
      <c r="D860" s="6">
        <v>1998</v>
      </c>
      <c r="E860">
        <v>960</v>
      </c>
      <c r="F860" s="2">
        <v>77</v>
      </c>
      <c r="G860" s="2" t="str">
        <f>B860&amp;C860</f>
        <v>Roan ALLENjavelin-throw</v>
      </c>
      <c r="H860" s="2">
        <f>E860</f>
        <v>960</v>
      </c>
      <c r="I860" s="138" cm="1">
        <f t="array" ref="I860">MAX(IF($G$3:$G$4000=$G860,$H$3:$H$4000))</f>
        <v>960</v>
      </c>
      <c r="J860" s="2" t="str">
        <v>GBR</v>
      </c>
      <c r="K860" t="str">
        <v>Marc SCOTT</v>
      </c>
      <c r="L860" s="96" t="str">
        <v>1500m</v>
      </c>
      <c r="M860" s="96">
        <v>34324</v>
      </c>
      <c r="N860" s="96" t="str">
        <f t="shared" si="52"/>
        <v>Marc SCOTT1500m</v>
      </c>
      <c r="O860" s="2">
        <f t="shared" si="53"/>
        <v>1157</v>
      </c>
      <c r="P860" s="81">
        <f t="shared" si="54"/>
        <v>27</v>
      </c>
      <c r="Q860" s="81" t="str">
        <f t="shared" si="55"/>
        <v/>
      </c>
    </row>
    <row r="861" spans="1:17" x14ac:dyDescent="0.2">
      <c r="A861" t="s">
        <v>1256</v>
      </c>
      <c r="B861" t="s">
        <v>4720</v>
      </c>
      <c r="C861" s="5" t="s">
        <v>41</v>
      </c>
      <c r="D861" s="5">
        <v>37307</v>
      </c>
      <c r="E861">
        <v>957</v>
      </c>
      <c r="F861" s="2">
        <v>80</v>
      </c>
      <c r="G861" s="2" t="str">
        <f>B861&amp;C861</f>
        <v>Callan SALDUTTOjavelin-throw</v>
      </c>
      <c r="H861" s="2">
        <f>E861</f>
        <v>957</v>
      </c>
      <c r="I861" s="138" cm="1">
        <f t="array" ref="I861">MAX(IF($G$3:$G$4000=$G861,$H$3:$H$4000))</f>
        <v>957</v>
      </c>
      <c r="J861" s="2" t="str">
        <v>GBR</v>
      </c>
      <c r="K861" t="str">
        <v>George MILLS</v>
      </c>
      <c r="L861" s="96" t="str">
        <v>1500m</v>
      </c>
      <c r="M861" s="96">
        <v>36292</v>
      </c>
      <c r="N861" s="96" t="str">
        <f t="shared" si="52"/>
        <v>George MILLS1500m</v>
      </c>
      <c r="O861" s="2">
        <f t="shared" si="53"/>
        <v>1157</v>
      </c>
      <c r="P861" s="81">
        <f t="shared" si="54"/>
        <v>27</v>
      </c>
      <c r="Q861" s="81" t="str">
        <f t="shared" si="55"/>
        <v/>
      </c>
    </row>
    <row r="862" spans="1:17" x14ac:dyDescent="0.2">
      <c r="A862" t="s">
        <v>1256</v>
      </c>
      <c r="B862" t="s">
        <v>4451</v>
      </c>
      <c r="C862" s="5" t="s">
        <v>36</v>
      </c>
      <c r="D862" s="5">
        <v>33339</v>
      </c>
      <c r="E862">
        <v>953</v>
      </c>
      <c r="F862" s="2">
        <v>59</v>
      </c>
      <c r="G862" s="2" t="str">
        <f>B862&amp;C862</f>
        <v>Taylor EHRHARDTpole-vault</v>
      </c>
      <c r="H862" s="2">
        <f>E862</f>
        <v>953</v>
      </c>
      <c r="I862" s="138" cm="1">
        <f t="array" ref="I862">MAX(IF($G$3:$G$4000=$G862,$H$3:$H$4000))</f>
        <v>953</v>
      </c>
      <c r="J862" s="2" t="str">
        <v>GBR</v>
      </c>
      <c r="K862" t="str">
        <v>Charlie DA'VALL GRICE</v>
      </c>
      <c r="L862" s="96" t="str">
        <v>800m</v>
      </c>
      <c r="M862" s="96">
        <v>34280</v>
      </c>
      <c r="N862" s="96" t="str">
        <f t="shared" si="52"/>
        <v>Charlie DA'VALL GRICE800m</v>
      </c>
      <c r="O862" s="2">
        <f t="shared" si="53"/>
        <v>1154</v>
      </c>
      <c r="P862" s="81">
        <f t="shared" si="54"/>
        <v>31</v>
      </c>
      <c r="Q862" s="81" t="str">
        <f t="shared" si="55"/>
        <v/>
      </c>
    </row>
    <row r="863" spans="1:17" x14ac:dyDescent="0.2">
      <c r="A863" t="s">
        <v>1256</v>
      </c>
      <c r="B863" t="s">
        <v>4577</v>
      </c>
      <c r="C863" s="5" t="s">
        <v>39</v>
      </c>
      <c r="D863" s="5">
        <v>34747</v>
      </c>
      <c r="E863">
        <v>952</v>
      </c>
      <c r="F863" s="2">
        <v>58</v>
      </c>
      <c r="G863" s="2" t="str">
        <f>B863&amp;C863</f>
        <v>Eli PAWLIWshot-put</v>
      </c>
      <c r="H863" s="2">
        <f>E863</f>
        <v>952</v>
      </c>
      <c r="I863" s="138" cm="1">
        <f t="array" ref="I863">MAX(IF($G$3:$G$4000=$G863,$H$3:$H$4000))</f>
        <v>952</v>
      </c>
      <c r="J863" s="2" t="str">
        <v>GBR</v>
      </c>
      <c r="K863" t="str">
        <v>Tommy RAMDHAN</v>
      </c>
      <c r="L863" s="96" t="str">
        <v>100m</v>
      </c>
      <c r="M863" s="96">
        <v>35397</v>
      </c>
      <c r="N863" s="96" t="str">
        <f t="shared" si="52"/>
        <v>Tommy RAMDHAN100m</v>
      </c>
      <c r="O863" s="2">
        <f t="shared" si="53"/>
        <v>1152</v>
      </c>
      <c r="P863" s="81">
        <f t="shared" si="54"/>
        <v>37</v>
      </c>
      <c r="Q863" s="81" t="str">
        <f t="shared" si="55"/>
        <v/>
      </c>
    </row>
    <row r="864" spans="1:17" x14ac:dyDescent="0.2">
      <c r="A864" t="s">
        <v>1256</v>
      </c>
      <c r="B864" t="s">
        <v>4578</v>
      </c>
      <c r="C864" s="5" t="s">
        <v>39</v>
      </c>
      <c r="D864" s="5">
        <v>1997</v>
      </c>
      <c r="E864">
        <v>952</v>
      </c>
      <c r="F864" s="2">
        <v>58</v>
      </c>
      <c r="G864" s="2" t="str">
        <f>B864&amp;C864</f>
        <v>Mohamed ASIFFshot-put</v>
      </c>
      <c r="H864" s="2">
        <f>E864</f>
        <v>952</v>
      </c>
      <c r="I864" s="138" cm="1">
        <f t="array" ref="I864">MAX(IF($G$3:$G$4000=$G864,$H$3:$H$4000))</f>
        <v>952</v>
      </c>
      <c r="J864" s="2" t="str">
        <v>GBR</v>
      </c>
      <c r="K864" t="str">
        <v>Mo FARAH</v>
      </c>
      <c r="L864" s="96" t="str">
        <v>10000m</v>
      </c>
      <c r="M864" s="96">
        <v>30398</v>
      </c>
      <c r="N864" s="96" t="str">
        <f t="shared" si="52"/>
        <v>Mo FARAH10000m</v>
      </c>
      <c r="O864" s="2">
        <f t="shared" si="53"/>
        <v>1152</v>
      </c>
      <c r="P864" s="81">
        <f t="shared" si="54"/>
        <v>43</v>
      </c>
      <c r="Q864" s="81" t="str">
        <f t="shared" si="55"/>
        <v/>
      </c>
    </row>
    <row r="865" spans="1:17" x14ac:dyDescent="0.2">
      <c r="A865" t="s">
        <v>1256</v>
      </c>
      <c r="B865" t="s">
        <v>4515</v>
      </c>
      <c r="C865" t="s">
        <v>40</v>
      </c>
      <c r="D865" s="5">
        <v>35886</v>
      </c>
      <c r="E865">
        <v>951</v>
      </c>
      <c r="F865" s="2">
        <v>62</v>
      </c>
      <c r="G865" s="2" t="str">
        <f>B865&amp;C865</f>
        <v>Mark BUJNOWSKIdiscus-throw</v>
      </c>
      <c r="H865" s="2">
        <f>E865</f>
        <v>951</v>
      </c>
      <c r="I865" s="138" cm="1">
        <f t="array" ref="I865">MAX(IF($G$3:$G$4000=$G865,$H$3:$H$4000))</f>
        <v>951</v>
      </c>
      <c r="J865" s="2" t="str">
        <v>GBR</v>
      </c>
      <c r="K865" t="str">
        <v>Ben PATTISON</v>
      </c>
      <c r="L865" s="96" t="str">
        <v>800m</v>
      </c>
      <c r="M865" s="96">
        <v>37240</v>
      </c>
      <c r="N865" s="96" t="str">
        <f t="shared" si="52"/>
        <v>Ben PATTISON800m</v>
      </c>
      <c r="O865" s="2">
        <f t="shared" si="53"/>
        <v>1152</v>
      </c>
      <c r="P865" s="81">
        <f t="shared" si="54"/>
        <v>33</v>
      </c>
      <c r="Q865" s="81" t="str">
        <f t="shared" si="55"/>
        <v/>
      </c>
    </row>
    <row r="866" spans="1:17" x14ac:dyDescent="0.2">
      <c r="A866" t="s">
        <v>1256</v>
      </c>
      <c r="B866" t="s">
        <v>4633</v>
      </c>
      <c r="C866" t="s">
        <v>42</v>
      </c>
      <c r="D866" s="5">
        <v>1997</v>
      </c>
      <c r="E866">
        <v>950</v>
      </c>
      <c r="F866" s="2">
        <v>44</v>
      </c>
      <c r="G866" s="2" t="str">
        <f>B866&amp;C866</f>
        <v>Sam WILLETThammer-throw</v>
      </c>
      <c r="H866" s="2">
        <f>E866</f>
        <v>950</v>
      </c>
      <c r="I866" s="138" cm="1">
        <f t="array" ref="I866">MAX(IF($G$3:$G$4000=$G866,$H$3:$H$4000))</f>
        <v>950</v>
      </c>
      <c r="J866" s="2" t="str">
        <v>GBR</v>
      </c>
      <c r="K866" t="str">
        <v>Zak SEDDON</v>
      </c>
      <c r="L866" s="96" t="str">
        <v>3000msc</v>
      </c>
      <c r="M866" s="96">
        <v>34513</v>
      </c>
      <c r="N866" s="96" t="str">
        <f t="shared" si="52"/>
        <v>Zak SEDDON3000msc</v>
      </c>
      <c r="O866" s="2">
        <f t="shared" si="53"/>
        <v>1152</v>
      </c>
      <c r="P866" s="81">
        <f t="shared" si="54"/>
        <v>15</v>
      </c>
      <c r="Q866" s="81" t="str">
        <f t="shared" si="55"/>
        <v/>
      </c>
    </row>
    <row r="867" spans="1:17" x14ac:dyDescent="0.2">
      <c r="A867" t="s">
        <v>1256</v>
      </c>
      <c r="B867" t="s">
        <v>4518</v>
      </c>
      <c r="C867" s="5" t="s">
        <v>40</v>
      </c>
      <c r="D867" s="5">
        <v>1998</v>
      </c>
      <c r="E867">
        <v>945</v>
      </c>
      <c r="F867" s="2">
        <v>65</v>
      </c>
      <c r="G867" s="2" t="str">
        <f>B867&amp;C867</f>
        <v>Tom NEDOWdiscus-throw</v>
      </c>
      <c r="H867" s="2">
        <f>E867</f>
        <v>945</v>
      </c>
      <c r="I867" s="138" cm="1">
        <f t="array" ref="I867">MAX(IF($G$3:$G$4000=$G867,$H$3:$H$4000))</f>
        <v>945</v>
      </c>
      <c r="J867" s="2" t="str">
        <v>GBR</v>
      </c>
      <c r="K867" t="str">
        <v>Jeremiah AZU</v>
      </c>
      <c r="L867" s="96" t="str">
        <v>100m</v>
      </c>
      <c r="M867" s="96">
        <v>37026</v>
      </c>
      <c r="N867" s="96" t="str">
        <f t="shared" si="52"/>
        <v>Jeremiah AZU100m</v>
      </c>
      <c r="O867" s="2">
        <f t="shared" si="53"/>
        <v>1152</v>
      </c>
      <c r="P867" s="81">
        <f t="shared" si="54"/>
        <v>37</v>
      </c>
      <c r="Q867" s="81" t="str">
        <f t="shared" si="55"/>
        <v/>
      </c>
    </row>
    <row r="868" spans="1:17" x14ac:dyDescent="0.2">
      <c r="A868" t="s">
        <v>1256</v>
      </c>
      <c r="B868" t="s">
        <v>4518</v>
      </c>
      <c r="C868" s="5" t="s">
        <v>39</v>
      </c>
      <c r="D868" s="5">
        <v>1998</v>
      </c>
      <c r="E868">
        <v>938</v>
      </c>
      <c r="F868" s="2">
        <v>76</v>
      </c>
      <c r="G868" s="2" t="str">
        <f>B868&amp;C868</f>
        <v>Tom NEDOWshot-put</v>
      </c>
      <c r="H868" s="2">
        <f>E868</f>
        <v>938</v>
      </c>
      <c r="I868" s="138" cm="1">
        <f t="array" ref="I868">MAX(IF($G$3:$G$4000=$G868,$H$3:$H$4000))</f>
        <v>938</v>
      </c>
      <c r="J868" s="2" t="str">
        <v>GBR</v>
      </c>
      <c r="K868" t="str">
        <v>Alastair CHALMERS</v>
      </c>
      <c r="L868" s="96" t="str">
        <v>400mh</v>
      </c>
      <c r="M868" s="96">
        <v>36616</v>
      </c>
      <c r="N868" s="96" t="str">
        <f t="shared" si="52"/>
        <v>Alastair CHALMERS400mh</v>
      </c>
      <c r="O868" s="2">
        <f t="shared" si="53"/>
        <v>1152</v>
      </c>
      <c r="P868" s="81">
        <f t="shared" si="54"/>
        <v>16</v>
      </c>
      <c r="Q868" s="81" t="str">
        <f t="shared" si="55"/>
        <v/>
      </c>
    </row>
    <row r="869" spans="1:17" x14ac:dyDescent="0.2">
      <c r="A869" t="s">
        <v>1256</v>
      </c>
      <c r="B869" t="s">
        <v>4460</v>
      </c>
      <c r="C869" t="s">
        <v>36</v>
      </c>
      <c r="D869" s="5">
        <v>30739</v>
      </c>
      <c r="E869">
        <v>926</v>
      </c>
      <c r="F869" s="2">
        <v>76</v>
      </c>
      <c r="G869" s="2" t="str">
        <f>B869&amp;C869</f>
        <v>David FOLEYpole-vault</v>
      </c>
      <c r="H869" s="2">
        <f>E869</f>
        <v>926</v>
      </c>
      <c r="I869" s="138" cm="1">
        <f t="array" ref="I869">MAX(IF($G$3:$G$4000=$G869,$H$3:$H$4000))</f>
        <v>926</v>
      </c>
      <c r="J869" s="2" t="str">
        <v>GBR</v>
      </c>
      <c r="K869" t="str">
        <v>Charles HICKS</v>
      </c>
      <c r="L869" s="96" t="str">
        <v>10000m</v>
      </c>
      <c r="M869" s="96">
        <v>37097</v>
      </c>
      <c r="N869" s="96" t="str">
        <f t="shared" si="52"/>
        <v>Charles HICKS10000m</v>
      </c>
      <c r="O869" s="2">
        <f t="shared" si="53"/>
        <v>1151</v>
      </c>
      <c r="P869" s="81">
        <f t="shared" si="54"/>
        <v>46</v>
      </c>
      <c r="Q869" s="81" t="str">
        <f t="shared" si="55"/>
        <v/>
      </c>
    </row>
    <row r="870" spans="1:17" x14ac:dyDescent="0.2">
      <c r="A870" t="s">
        <v>1256</v>
      </c>
      <c r="B870" t="s">
        <v>4525</v>
      </c>
      <c r="C870" s="5" t="s">
        <v>40</v>
      </c>
      <c r="D870" s="5">
        <v>35888</v>
      </c>
      <c r="E870">
        <v>922</v>
      </c>
      <c r="F870" s="2">
        <v>75</v>
      </c>
      <c r="G870" s="2" t="str">
        <f>B870&amp;C870</f>
        <v>Joseph MAXWELLdiscus-throw</v>
      </c>
      <c r="H870" s="2">
        <f>E870</f>
        <v>922</v>
      </c>
      <c r="I870" s="138" cm="1">
        <f t="array" ref="I870">MAX(IF($G$3:$G$4000=$G870,$H$3:$H$4000))</f>
        <v>922</v>
      </c>
      <c r="J870" s="2" t="str">
        <v>GBR</v>
      </c>
      <c r="K870" t="str">
        <v>Josh KERR</v>
      </c>
      <c r="L870" s="96" t="str">
        <v>800m</v>
      </c>
      <c r="M870" s="96">
        <v>35711</v>
      </c>
      <c r="N870" s="96" t="str">
        <f t="shared" si="52"/>
        <v>Josh KERR800m</v>
      </c>
      <c r="O870" s="2">
        <f t="shared" si="53"/>
        <v>1151</v>
      </c>
      <c r="P870" s="81">
        <f t="shared" si="54"/>
        <v>34</v>
      </c>
      <c r="Q870" s="81" t="str">
        <f t="shared" si="55"/>
        <v/>
      </c>
    </row>
    <row r="871" spans="1:17" x14ac:dyDescent="0.2">
      <c r="A871" t="s">
        <v>1256</v>
      </c>
      <c r="B871" t="s">
        <v>3593</v>
      </c>
      <c r="C871" s="5" t="s">
        <v>82</v>
      </c>
      <c r="D871" s="5">
        <v>28510</v>
      </c>
      <c r="E871">
        <v>918</v>
      </c>
      <c r="F871" s="2">
        <v>61</v>
      </c>
      <c r="G871" s="138" t="str">
        <f>B871&amp;C871</f>
        <v>Steve LAWRENCEmarathon</v>
      </c>
      <c r="H871" s="138">
        <f>E871</f>
        <v>918</v>
      </c>
      <c r="I871" s="138" cm="1">
        <f t="array" ref="I871">MAX(IF($G$3:$G$4000=$G871,$H$3:$H$4000))</f>
        <v>918</v>
      </c>
      <c r="J871" s="2" t="str">
        <v>GBR</v>
      </c>
      <c r="K871" t="str">
        <v>Piers COPELAND</v>
      </c>
      <c r="L871" s="96" t="str">
        <v>800m</v>
      </c>
      <c r="M871" s="96">
        <v>36125</v>
      </c>
      <c r="N871" s="96" t="str">
        <f t="shared" si="52"/>
        <v>Piers COPELAND800m</v>
      </c>
      <c r="O871" s="2">
        <f t="shared" si="53"/>
        <v>1150</v>
      </c>
      <c r="P871" s="81">
        <f t="shared" si="54"/>
        <v>35</v>
      </c>
      <c r="Q871" s="81" t="str">
        <f t="shared" si="55"/>
        <v/>
      </c>
    </row>
    <row r="872" spans="1:17" x14ac:dyDescent="0.2">
      <c r="A872" t="s">
        <v>1256</v>
      </c>
      <c r="B872" t="s">
        <v>4465</v>
      </c>
      <c r="C872" s="5" t="s">
        <v>36</v>
      </c>
      <c r="D872" s="5">
        <v>1993</v>
      </c>
      <c r="E872">
        <v>913</v>
      </c>
      <c r="F872" s="2">
        <v>83</v>
      </c>
      <c r="G872" s="2" t="str">
        <f>B872&amp;C872</f>
        <v>Adam W. OSBORNEpole-vault</v>
      </c>
      <c r="H872" s="2">
        <f>E872</f>
        <v>913</v>
      </c>
      <c r="I872" s="138" cm="1">
        <f t="array" ref="I872">MAX(IF($G$3:$G$4000=$G872,$H$3:$H$4000))</f>
        <v>913</v>
      </c>
      <c r="J872" s="2" t="str">
        <v>GBR</v>
      </c>
      <c r="K872" t="str">
        <v>Miguel FRANCIS</v>
      </c>
      <c r="L872" s="96" t="str">
        <v>200m</v>
      </c>
      <c r="M872" s="96">
        <v>34786</v>
      </c>
      <c r="N872" s="96" t="str">
        <f t="shared" si="52"/>
        <v>Miguel FRANCIS200m</v>
      </c>
      <c r="O872" s="2">
        <f t="shared" si="53"/>
        <v>1150</v>
      </c>
      <c r="P872" s="81">
        <f t="shared" si="54"/>
        <v>35</v>
      </c>
      <c r="Q872" s="81" t="str">
        <f t="shared" si="55"/>
        <v/>
      </c>
    </row>
    <row r="873" spans="1:17" x14ac:dyDescent="0.2">
      <c r="A873" t="s">
        <v>1256</v>
      </c>
      <c r="B873" t="s">
        <v>4644</v>
      </c>
      <c r="C873" s="5" t="s">
        <v>42</v>
      </c>
      <c r="D873" s="5">
        <v>1999</v>
      </c>
      <c r="E873">
        <v>910</v>
      </c>
      <c r="F873" s="2">
        <v>57</v>
      </c>
      <c r="G873" s="2" t="str">
        <f>B873&amp;C873</f>
        <v>Andreas TROSCHKEhammer-throw</v>
      </c>
      <c r="H873" s="2">
        <f>E873</f>
        <v>910</v>
      </c>
      <c r="I873" s="138" cm="1">
        <f t="array" ref="I873">MAX(IF($G$3:$G$4000=$G873,$H$3:$H$4000))</f>
        <v>910</v>
      </c>
      <c r="J873" s="2" t="str">
        <v>GBR</v>
      </c>
      <c r="K873" t="str">
        <v>Finley MCLEAR</v>
      </c>
      <c r="L873" s="96" t="str">
        <v>800m</v>
      </c>
      <c r="M873" s="96">
        <v>36671</v>
      </c>
      <c r="N873" s="96" t="str">
        <f t="shared" si="52"/>
        <v>Finley MCLEAR800m</v>
      </c>
      <c r="O873" s="2">
        <f t="shared" si="53"/>
        <v>1149</v>
      </c>
      <c r="P873" s="81">
        <f t="shared" si="54"/>
        <v>36</v>
      </c>
      <c r="Q873" s="81" t="str">
        <f t="shared" si="55"/>
        <v/>
      </c>
    </row>
    <row r="874" spans="1:17" x14ac:dyDescent="0.2">
      <c r="A874" t="s">
        <v>1256</v>
      </c>
      <c r="B874" t="s">
        <v>4538</v>
      </c>
      <c r="C874" s="5" t="s">
        <v>40</v>
      </c>
      <c r="D874" s="5">
        <v>27521</v>
      </c>
      <c r="E874">
        <v>906</v>
      </c>
      <c r="F874" s="2">
        <v>89</v>
      </c>
      <c r="G874" s="2" t="str">
        <f>B874&amp;C874</f>
        <v>Jason TUNKSdiscus-throw</v>
      </c>
      <c r="H874" s="2">
        <f>E874</f>
        <v>906</v>
      </c>
      <c r="I874" s="138" cm="1">
        <f t="array" ref="I874">MAX(IF($G$3:$G$4000=$G874,$H$3:$H$4000))</f>
        <v>906</v>
      </c>
      <c r="J874" s="2" t="str">
        <v>GBR</v>
      </c>
      <c r="K874" t="str">
        <v>Chris THOMPSON</v>
      </c>
      <c r="L874" s="96" t="str">
        <v>marathon</v>
      </c>
      <c r="M874" s="96">
        <v>29693</v>
      </c>
      <c r="N874" s="96" t="str">
        <f t="shared" si="52"/>
        <v>Chris THOMPSONmarathon</v>
      </c>
      <c r="O874" s="2">
        <f t="shared" si="53"/>
        <v>1146</v>
      </c>
      <c r="P874" s="81">
        <f t="shared" si="54"/>
        <v>106</v>
      </c>
      <c r="Q874" s="81" t="str">
        <f t="shared" si="55"/>
        <v/>
      </c>
    </row>
    <row r="875" spans="1:17" x14ac:dyDescent="0.2">
      <c r="A875" t="s">
        <v>1256</v>
      </c>
      <c r="B875" t="s">
        <v>4466</v>
      </c>
      <c r="C875" s="5" t="s">
        <v>36</v>
      </c>
      <c r="D875" s="5">
        <v>44640</v>
      </c>
      <c r="E875">
        <v>902</v>
      </c>
      <c r="F875" s="2">
        <v>90</v>
      </c>
      <c r="G875" s="2" t="str">
        <f>B875&amp;C875</f>
        <v>Bennett WOODSpole-vault</v>
      </c>
      <c r="H875" s="2">
        <f>E875</f>
        <v>902</v>
      </c>
      <c r="I875" s="138" cm="1">
        <f t="array" ref="I875">MAX(IF($G$3:$G$4000=$G875,$H$3:$H$4000))</f>
        <v>902</v>
      </c>
      <c r="J875" s="2" t="str">
        <v>GBR</v>
      </c>
      <c r="K875" t="str">
        <v>Matthew HUDSON-SMITH</v>
      </c>
      <c r="L875" s="96" t="str">
        <v>400m</v>
      </c>
      <c r="M875" s="96">
        <v>34633</v>
      </c>
      <c r="N875" s="96" t="str">
        <f t="shared" si="52"/>
        <v>Matthew HUDSON-SMITH400m</v>
      </c>
      <c r="O875" s="2">
        <f t="shared" si="53"/>
        <v>1145</v>
      </c>
      <c r="P875" s="81">
        <f t="shared" si="54"/>
        <v>22</v>
      </c>
      <c r="Q875" s="81" t="str">
        <f t="shared" si="55"/>
        <v/>
      </c>
    </row>
    <row r="876" spans="1:17" x14ac:dyDescent="0.2">
      <c r="A876" t="s">
        <v>1256</v>
      </c>
      <c r="B876" t="s">
        <v>4543</v>
      </c>
      <c r="C876" s="6" t="s">
        <v>40</v>
      </c>
      <c r="D876" s="5">
        <v>44671</v>
      </c>
      <c r="E876">
        <v>900</v>
      </c>
      <c r="F876" s="2">
        <v>96</v>
      </c>
      <c r="G876" s="2" t="str">
        <f>B876&amp;C876</f>
        <v>Nathan CASANOVAdiscus-throw</v>
      </c>
      <c r="H876" s="2">
        <f>E876</f>
        <v>900</v>
      </c>
      <c r="I876" s="138" cm="1">
        <f t="array" ref="I876">MAX(IF($G$3:$G$4000=$G876,$H$3:$H$4000))</f>
        <v>900</v>
      </c>
      <c r="J876" s="2" t="str">
        <v>GBR</v>
      </c>
      <c r="K876" t="str">
        <v>Charles DOBSON</v>
      </c>
      <c r="L876" s="96" t="str">
        <v>400m</v>
      </c>
      <c r="M876" s="96">
        <v>36453</v>
      </c>
      <c r="N876" s="96" t="str">
        <f t="shared" si="52"/>
        <v>Charles DOBSON400m</v>
      </c>
      <c r="O876" s="2">
        <f t="shared" si="53"/>
        <v>1145</v>
      </c>
      <c r="P876" s="81">
        <f t="shared" si="54"/>
        <v>22</v>
      </c>
      <c r="Q876" s="81" t="str">
        <f t="shared" si="55"/>
        <v/>
      </c>
    </row>
    <row r="877" spans="1:17" x14ac:dyDescent="0.2">
      <c r="A877" t="s">
        <v>1256</v>
      </c>
      <c r="B877" t="s">
        <v>4544</v>
      </c>
      <c r="C877" t="s">
        <v>40</v>
      </c>
      <c r="D877" s="5">
        <v>1999</v>
      </c>
      <c r="E877">
        <v>899</v>
      </c>
      <c r="F877" s="2">
        <v>97</v>
      </c>
      <c r="G877" s="2" t="str">
        <f>B877&amp;C877</f>
        <v>Johnny VANOSdiscus-throw</v>
      </c>
      <c r="H877" s="2">
        <f>E877</f>
        <v>899</v>
      </c>
      <c r="I877" s="138" cm="1">
        <f t="array" ref="I877">MAX(IF($G$3:$G$4000=$G877,$H$3:$H$4000))</f>
        <v>899</v>
      </c>
      <c r="J877" s="2" t="str">
        <v>GBR</v>
      </c>
      <c r="K877" t="str">
        <v>Mark PEARCE</v>
      </c>
      <c r="L877" s="96" t="str">
        <v>3000msc</v>
      </c>
      <c r="M877" s="96">
        <v>35083</v>
      </c>
      <c r="N877" s="96" t="str">
        <f t="shared" si="52"/>
        <v>Mark PEARCE3000msc</v>
      </c>
      <c r="O877" s="2">
        <f t="shared" si="53"/>
        <v>1145</v>
      </c>
      <c r="P877" s="81">
        <f t="shared" si="54"/>
        <v>19</v>
      </c>
      <c r="Q877" s="81" t="str">
        <f t="shared" si="55"/>
        <v/>
      </c>
    </row>
    <row r="878" spans="1:17" x14ac:dyDescent="0.2">
      <c r="A878" t="s">
        <v>1256</v>
      </c>
      <c r="B878" t="s">
        <v>4975</v>
      </c>
      <c r="C878" t="s">
        <v>44</v>
      </c>
      <c r="D878" s="5">
        <v>34386</v>
      </c>
      <c r="E878">
        <v>899</v>
      </c>
      <c r="F878" s="2">
        <v>49</v>
      </c>
      <c r="G878" s="2" t="str">
        <f>B878&amp;C878</f>
        <v>Shawn BEAUDOINdecathlon</v>
      </c>
      <c r="H878" s="2">
        <f>E878</f>
        <v>899</v>
      </c>
      <c r="I878" s="138" cm="1">
        <f t="array" ref="I878">MAX(IF($G$3:$G$4000=$G878,$H$3:$H$4000))</f>
        <v>899</v>
      </c>
      <c r="J878" s="2" t="str">
        <v>GBR</v>
      </c>
      <c r="K878" t="str">
        <v>Adam THOMAS</v>
      </c>
      <c r="L878" s="96" t="str">
        <v>100m</v>
      </c>
      <c r="M878" s="96">
        <v>34804</v>
      </c>
      <c r="N878" s="96" t="str">
        <f t="shared" si="52"/>
        <v>Adam THOMAS100m</v>
      </c>
      <c r="O878" s="2">
        <f t="shared" si="53"/>
        <v>1145</v>
      </c>
      <c r="P878" s="81">
        <f t="shared" si="54"/>
        <v>52</v>
      </c>
      <c r="Q878" s="81" t="str">
        <f t="shared" si="55"/>
        <v/>
      </c>
    </row>
    <row r="879" spans="1:17" x14ac:dyDescent="0.2">
      <c r="A879" t="s">
        <v>1256</v>
      </c>
      <c r="B879" t="s">
        <v>4976</v>
      </c>
      <c r="C879" t="s">
        <v>44</v>
      </c>
      <c r="D879" s="5">
        <v>35851</v>
      </c>
      <c r="E879">
        <v>894</v>
      </c>
      <c r="F879" s="2">
        <v>50</v>
      </c>
      <c r="G879" s="2" t="str">
        <f>B879&amp;C879</f>
        <v>Ryan THOMSENdecathlon</v>
      </c>
      <c r="H879" s="2">
        <f>E879</f>
        <v>894</v>
      </c>
      <c r="I879" s="138" cm="1">
        <f t="array" ref="I879">MAX(IF($G$3:$G$4000=$G879,$H$3:$H$4000))</f>
        <v>894</v>
      </c>
      <c r="J879" s="2" t="str">
        <v>GBR</v>
      </c>
      <c r="K879" t="str">
        <v>Joshua LAY</v>
      </c>
      <c r="L879" s="96" t="str">
        <v>800m</v>
      </c>
      <c r="M879" s="96">
        <v>36627</v>
      </c>
      <c r="N879" s="96" t="str">
        <f t="shared" si="52"/>
        <v>Joshua LAY800m</v>
      </c>
      <c r="O879" s="2">
        <f t="shared" si="53"/>
        <v>1143</v>
      </c>
      <c r="P879" s="81">
        <f t="shared" si="54"/>
        <v>40</v>
      </c>
      <c r="Q879" s="81" t="str">
        <f t="shared" si="55"/>
        <v/>
      </c>
    </row>
    <row r="880" spans="1:17" x14ac:dyDescent="0.2">
      <c r="A880" t="s">
        <v>1256</v>
      </c>
      <c r="B880" t="s">
        <v>4518</v>
      </c>
      <c r="C880" s="5" t="s">
        <v>40</v>
      </c>
      <c r="D880" s="5">
        <v>1998</v>
      </c>
      <c r="E880">
        <v>875</v>
      </c>
      <c r="F880" s="2">
        <v>38</v>
      </c>
      <c r="G880" s="2" t="str">
        <f>B880&amp;C880</f>
        <v>Tom NEDOWdiscus-throw</v>
      </c>
      <c r="H880" s="2">
        <f>E880</f>
        <v>875</v>
      </c>
      <c r="I880" s="138" cm="1">
        <f t="array" ref="I880">MAX(IF($G$3:$G$4000=$G880,$H$3:$H$4000))</f>
        <v>945</v>
      </c>
      <c r="J880" s="2" t="str">
        <v>GBR</v>
      </c>
      <c r="K880" t="str">
        <v>Emile CAIRESS</v>
      </c>
      <c r="L880" s="96" t="str">
        <v>10000m</v>
      </c>
      <c r="M880" s="96">
        <v>35791</v>
      </c>
      <c r="N880" s="96" t="str">
        <f t="shared" si="52"/>
        <v>Emile CAIRESS10000m</v>
      </c>
      <c r="O880" s="2">
        <f t="shared" si="53"/>
        <v>1142</v>
      </c>
      <c r="P880" s="81">
        <f t="shared" si="54"/>
        <v>59</v>
      </c>
      <c r="Q880" s="81" t="str">
        <f t="shared" si="55"/>
        <v/>
      </c>
    </row>
    <row r="881" spans="1:17" x14ac:dyDescent="0.2">
      <c r="A881" t="s">
        <v>1256</v>
      </c>
      <c r="B881" t="s">
        <v>4518</v>
      </c>
      <c r="C881" s="5" t="s">
        <v>39</v>
      </c>
      <c r="D881" s="6">
        <v>1998</v>
      </c>
      <c r="E881">
        <v>873</v>
      </c>
      <c r="F881" s="2">
        <v>48</v>
      </c>
      <c r="G881" s="2" t="str">
        <f>B881&amp;C881</f>
        <v>Tom NEDOWshot-put</v>
      </c>
      <c r="H881" s="2">
        <f>E881</f>
        <v>873</v>
      </c>
      <c r="I881" s="138" cm="1">
        <f t="array" ref="I881">MAX(IF($G$3:$G$4000=$G881,$H$3:$H$4000))</f>
        <v>938</v>
      </c>
      <c r="J881" s="2" t="str">
        <v>GBR</v>
      </c>
      <c r="K881" t="str">
        <v>Alex HAYDOCK-WILSON</v>
      </c>
      <c r="L881" s="96" t="str">
        <v>400m</v>
      </c>
      <c r="M881" s="96">
        <v>36369</v>
      </c>
      <c r="N881" s="96" t="str">
        <f t="shared" si="52"/>
        <v>Alex HAYDOCK-WILSON400m</v>
      </c>
      <c r="O881" s="2">
        <f t="shared" si="53"/>
        <v>1141</v>
      </c>
      <c r="P881" s="81">
        <f t="shared" si="54"/>
        <v>28</v>
      </c>
      <c r="Q881" s="81" t="str">
        <f t="shared" si="55"/>
        <v/>
      </c>
    </row>
    <row r="882" spans="1:17" x14ac:dyDescent="0.2">
      <c r="A882" t="s">
        <v>1256</v>
      </c>
      <c r="B882" t="s">
        <v>4822</v>
      </c>
      <c r="C882" s="5" t="s">
        <v>81</v>
      </c>
      <c r="D882" s="5">
        <v>33144</v>
      </c>
      <c r="E882">
        <v>870</v>
      </c>
      <c r="F882" s="2">
        <v>21</v>
      </c>
      <c r="G882" s="2" t="str">
        <f>B882&amp;C882</f>
        <v>Evan DUNFEE20km-race-walking</v>
      </c>
      <c r="H882" s="2">
        <f>E882</f>
        <v>870</v>
      </c>
      <c r="I882" s="138" cm="1">
        <f t="array" ref="I882">MAX(IF($G$3:$G$4000=$G882,$H$3:$H$4000))</f>
        <v>1186</v>
      </c>
      <c r="J882" s="2" t="str">
        <v>GBR</v>
      </c>
      <c r="K882" t="str">
        <v>Alex FARQUHARSON</v>
      </c>
      <c r="L882" s="96" t="str">
        <v>long-jump</v>
      </c>
      <c r="M882" s="96">
        <v>35590</v>
      </c>
      <c r="N882" s="96" t="str">
        <f t="shared" si="52"/>
        <v>Alex FARQUHARSONlong-jump</v>
      </c>
      <c r="O882" s="2">
        <f t="shared" si="53"/>
        <v>1140</v>
      </c>
      <c r="P882" s="81">
        <f t="shared" si="54"/>
        <v>20</v>
      </c>
      <c r="Q882" s="81" t="str">
        <f t="shared" si="55"/>
        <v/>
      </c>
    </row>
    <row r="883" spans="1:17" x14ac:dyDescent="0.2">
      <c r="A883" t="s">
        <v>1256</v>
      </c>
      <c r="B883" t="s">
        <v>4544</v>
      </c>
      <c r="C883" s="5" t="s">
        <v>42</v>
      </c>
      <c r="D883" s="5">
        <v>1999</v>
      </c>
      <c r="E883">
        <v>861</v>
      </c>
      <c r="F883" s="2">
        <v>88</v>
      </c>
      <c r="G883" s="2" t="str">
        <f>B883&amp;C883</f>
        <v>Johnny VANOShammer-throw</v>
      </c>
      <c r="H883" s="2">
        <f>E883</f>
        <v>861</v>
      </c>
      <c r="I883" s="138" cm="1">
        <f t="array" ref="I883">MAX(IF($G$3:$G$4000=$G883,$H$3:$H$4000))</f>
        <v>861</v>
      </c>
      <c r="J883" s="2" t="str">
        <v>GBR</v>
      </c>
      <c r="K883" t="str">
        <v>Andrew ROBERTSON</v>
      </c>
      <c r="L883" s="96" t="str">
        <v>100m</v>
      </c>
      <c r="M883" s="96">
        <v>33224</v>
      </c>
      <c r="N883" s="96" t="str">
        <f t="shared" si="52"/>
        <v>Andrew ROBERTSON100m</v>
      </c>
      <c r="O883" s="2">
        <f t="shared" si="53"/>
        <v>1138</v>
      </c>
      <c r="P883" s="81">
        <f t="shared" si="54"/>
        <v>57</v>
      </c>
      <c r="Q883" s="81" t="str">
        <f t="shared" si="55"/>
        <v/>
      </c>
    </row>
    <row r="884" spans="1:17" x14ac:dyDescent="0.2">
      <c r="A884" t="s">
        <v>1256</v>
      </c>
      <c r="B884" t="s">
        <v>3625</v>
      </c>
      <c r="C884" s="5" t="s">
        <v>82</v>
      </c>
      <c r="D884" s="5"/>
      <c r="E884">
        <v>807</v>
      </c>
      <c r="F884" s="2">
        <v>100</v>
      </c>
      <c r="G884" s="2" t="str">
        <f>B884&amp;C884</f>
        <v>Robert NEWTONmarathon</v>
      </c>
      <c r="H884" s="2">
        <f>E884</f>
        <v>807</v>
      </c>
      <c r="I884" s="138" cm="1">
        <f t="array" ref="I884">MAX(IF($G$3:$G$4000=$G884,$H$3:$H$4000))</f>
        <v>807</v>
      </c>
      <c r="J884" s="2" t="str">
        <v>GBR</v>
      </c>
      <c r="K884" t="str">
        <v>Eugene AMO-DADZIE</v>
      </c>
      <c r="L884" s="96" t="str">
        <v>100m</v>
      </c>
      <c r="M884" s="96">
        <v>33777</v>
      </c>
      <c r="N884" s="96" t="str">
        <f t="shared" si="52"/>
        <v>Eugene AMO-DADZIE100m</v>
      </c>
      <c r="O884" s="2">
        <f t="shared" si="53"/>
        <v>1138</v>
      </c>
      <c r="P884" s="81">
        <f t="shared" si="54"/>
        <v>57</v>
      </c>
      <c r="Q884" s="81" t="str">
        <f t="shared" si="55"/>
        <v/>
      </c>
    </row>
    <row r="885" spans="1:17" x14ac:dyDescent="0.2">
      <c r="A885" t="s">
        <v>1273</v>
      </c>
      <c r="B885" t="s">
        <v>4135</v>
      </c>
      <c r="C885" s="5" t="s">
        <v>31</v>
      </c>
      <c r="D885" s="5">
        <v>36607</v>
      </c>
      <c r="E885">
        <v>1149</v>
      </c>
      <c r="F885" s="2">
        <v>18</v>
      </c>
      <c r="G885" s="2" t="str">
        <f>B885&amp;C885</f>
        <v>Rasheem BROWN110mh</v>
      </c>
      <c r="H885" s="2">
        <f>E885</f>
        <v>1149</v>
      </c>
      <c r="I885" s="138" cm="1">
        <f t="array" ref="I885">MAX(IF($G$3:$G$4000=$G885,$H$3:$H$4000))</f>
        <v>1149</v>
      </c>
      <c r="J885" s="2" t="str">
        <v>GBR</v>
      </c>
      <c r="K885" t="str">
        <v>Patrick DEVER</v>
      </c>
      <c r="L885" s="96" t="str">
        <v>5000m</v>
      </c>
      <c r="M885" s="96">
        <v>35313</v>
      </c>
      <c r="N885" s="96" t="str">
        <f t="shared" si="52"/>
        <v>Patrick DEVER5000m</v>
      </c>
      <c r="O885" s="2">
        <f t="shared" si="53"/>
        <v>1138</v>
      </c>
      <c r="P885" s="81">
        <f t="shared" si="54"/>
        <v>30</v>
      </c>
      <c r="Q885" s="81" t="str">
        <f t="shared" si="55"/>
        <v/>
      </c>
    </row>
    <row r="886" spans="1:17" x14ac:dyDescent="0.2">
      <c r="A886" t="s">
        <v>1273</v>
      </c>
      <c r="B886" t="s">
        <v>3707</v>
      </c>
      <c r="C886" s="5" t="s">
        <v>2</v>
      </c>
      <c r="D886" s="5">
        <v>32792</v>
      </c>
      <c r="E886">
        <v>1108</v>
      </c>
      <c r="F886" s="2">
        <v>90</v>
      </c>
      <c r="G886" s="2" t="str">
        <f>B886&amp;C886</f>
        <v>Kemar HYMAN100m</v>
      </c>
      <c r="H886" s="2">
        <f>E886</f>
        <v>1108</v>
      </c>
      <c r="I886" s="138" cm="1">
        <f t="array" ref="I886">MAX(IF($G$3:$G$4000=$G886,$H$3:$H$4000))</f>
        <v>1108</v>
      </c>
      <c r="J886" s="2" t="str">
        <v>GBR</v>
      </c>
      <c r="K886" t="str">
        <v>James YOUNG</v>
      </c>
      <c r="L886" s="96" t="str">
        <v>1500m</v>
      </c>
      <c r="M886" s="96">
        <v>35793</v>
      </c>
      <c r="N886" s="96" t="str">
        <f t="shared" si="52"/>
        <v>James YOUNG1500m</v>
      </c>
      <c r="O886" s="2">
        <f t="shared" si="53"/>
        <v>1137</v>
      </c>
      <c r="P886" s="81">
        <f t="shared" si="54"/>
        <v>39</v>
      </c>
      <c r="Q886" s="81" t="str">
        <f t="shared" si="55"/>
        <v/>
      </c>
    </row>
    <row r="887" spans="1:17" x14ac:dyDescent="0.2">
      <c r="A887" t="s">
        <v>1273</v>
      </c>
      <c r="B887" t="s">
        <v>5045</v>
      </c>
      <c r="C887" s="5" t="s">
        <v>25</v>
      </c>
      <c r="D887" s="5">
        <v>38452</v>
      </c>
      <c r="E887">
        <v>1081</v>
      </c>
      <c r="F887" s="2">
        <v>16</v>
      </c>
      <c r="G887" s="2" t="str">
        <f>B887&amp;C887</f>
        <v>Jaiden REID200m</v>
      </c>
      <c r="H887" s="2">
        <f>E887</f>
        <v>1081</v>
      </c>
      <c r="I887" s="138" cm="1">
        <f t="array" ref="I887">MAX(IF($G$3:$G$4000=$G887,$H$3:$H$4000))</f>
        <v>1081</v>
      </c>
      <c r="J887" s="2" t="str">
        <v>GBR</v>
      </c>
      <c r="K887" t="str">
        <v>Chris BENNETT</v>
      </c>
      <c r="L887" s="96" t="str">
        <v>hammer-throw</v>
      </c>
      <c r="M887" s="96">
        <v>32859</v>
      </c>
      <c r="N887" s="96" t="str">
        <f t="shared" si="52"/>
        <v>Chris BENNETThammer-throw</v>
      </c>
      <c r="O887" s="2">
        <f t="shared" si="53"/>
        <v>1137</v>
      </c>
      <c r="P887" s="81">
        <f t="shared" si="54"/>
        <v>3</v>
      </c>
      <c r="Q887" s="81" t="str">
        <f t="shared" si="55"/>
        <v/>
      </c>
    </row>
    <row r="888" spans="1:17" x14ac:dyDescent="0.2">
      <c r="A888" t="s">
        <v>1273</v>
      </c>
      <c r="B888" t="s">
        <v>5045</v>
      </c>
      <c r="C888" s="5" t="s">
        <v>2</v>
      </c>
      <c r="D888" s="5">
        <v>38452</v>
      </c>
      <c r="E888">
        <v>1012</v>
      </c>
      <c r="F888" s="2">
        <v>77</v>
      </c>
      <c r="G888" s="2" t="str">
        <f>B888&amp;C888</f>
        <v>Jaiden REID100m</v>
      </c>
      <c r="H888" s="2">
        <f>E888</f>
        <v>1012</v>
      </c>
      <c r="I888" s="138" cm="1">
        <f t="array" ref="I888">MAX(IF($G$3:$G$4000=$G888,$H$3:$H$4000))</f>
        <v>1012</v>
      </c>
      <c r="J888" s="2" t="str">
        <v>GBR</v>
      </c>
      <c r="K888" t="str">
        <v>Joshua GRIFFITHS</v>
      </c>
      <c r="L888" s="96" t="str">
        <v>marathon</v>
      </c>
      <c r="M888" s="96">
        <v>34276</v>
      </c>
      <c r="N888" s="96" t="str">
        <f t="shared" si="52"/>
        <v>Joshua GRIFFITHSmarathon</v>
      </c>
      <c r="O888" s="2">
        <f t="shared" si="53"/>
        <v>1136</v>
      </c>
      <c r="P888" s="81">
        <f t="shared" si="54"/>
        <v>111</v>
      </c>
      <c r="Q888" s="81" t="str">
        <f t="shared" si="55"/>
        <v/>
      </c>
    </row>
    <row r="889" spans="1:17" x14ac:dyDescent="0.2">
      <c r="A889" t="s">
        <v>1862</v>
      </c>
      <c r="B889" t="s">
        <v>3724</v>
      </c>
      <c r="C889" s="5" t="s">
        <v>25</v>
      </c>
      <c r="D889" s="5">
        <v>34198</v>
      </c>
      <c r="E889">
        <v>1152</v>
      </c>
      <c r="F889" s="2">
        <v>33</v>
      </c>
      <c r="G889" s="2" t="str">
        <f>B889&amp;C889</f>
        <v>Emmanuel ESEME200m</v>
      </c>
      <c r="H889" s="2">
        <f>E889</f>
        <v>1152</v>
      </c>
      <c r="I889" s="138" cm="1">
        <f t="array" ref="I889">MAX(IF($G$3:$G$4000=$G889,$H$3:$H$4000))</f>
        <v>1152</v>
      </c>
      <c r="J889" s="2" t="str">
        <v>GBR</v>
      </c>
      <c r="K889" t="str">
        <v>Joshua LAY</v>
      </c>
      <c r="L889" s="96" t="str">
        <v>1500m</v>
      </c>
      <c r="M889" s="96">
        <v>36627</v>
      </c>
      <c r="N889" s="96" t="str">
        <f t="shared" si="52"/>
        <v>Joshua LAY1500m</v>
      </c>
      <c r="O889" s="2">
        <f t="shared" si="53"/>
        <v>1135</v>
      </c>
      <c r="P889" s="81">
        <f t="shared" si="54"/>
        <v>41</v>
      </c>
      <c r="Q889" s="81" t="str">
        <f t="shared" si="55"/>
        <v/>
      </c>
    </row>
    <row r="890" spans="1:17" x14ac:dyDescent="0.2">
      <c r="A890" t="s">
        <v>1862</v>
      </c>
      <c r="B890" t="s">
        <v>3724</v>
      </c>
      <c r="C890" s="5" t="s">
        <v>2</v>
      </c>
      <c r="D890" s="5">
        <v>34198</v>
      </c>
      <c r="E890">
        <v>1138</v>
      </c>
      <c r="F890" s="2">
        <v>6</v>
      </c>
      <c r="G890" s="2" t="str">
        <f>B890&amp;C890</f>
        <v>Emmanuel ESEME100m</v>
      </c>
      <c r="H890" s="2">
        <f>E890</f>
        <v>1138</v>
      </c>
      <c r="I890" s="138" cm="1">
        <f t="array" ref="I890">MAX(IF($G$3:$G$4000=$G890,$H$3:$H$4000))</f>
        <v>1138</v>
      </c>
      <c r="J890" s="2" t="str">
        <v>GBR</v>
      </c>
      <c r="K890" t="str">
        <v>William GRIMSEY</v>
      </c>
      <c r="L890" s="96" t="str">
        <v>high-jump</v>
      </c>
      <c r="M890" s="96">
        <v>35413</v>
      </c>
      <c r="N890" s="96" t="str">
        <f t="shared" si="52"/>
        <v>William GRIMSEYhigh-jump</v>
      </c>
      <c r="O890" s="2">
        <f t="shared" si="53"/>
        <v>1135</v>
      </c>
      <c r="P890" s="81">
        <f t="shared" si="54"/>
        <v>13</v>
      </c>
      <c r="Q890" s="81" t="str">
        <f t="shared" si="55"/>
        <v/>
      </c>
    </row>
    <row r="891" spans="1:17" x14ac:dyDescent="0.2">
      <c r="A891" t="s">
        <v>1862</v>
      </c>
      <c r="B891" t="s">
        <v>4307</v>
      </c>
      <c r="C891" s="5" t="s">
        <v>38</v>
      </c>
      <c r="D891" s="5">
        <v>34848</v>
      </c>
      <c r="E891">
        <v>1122</v>
      </c>
      <c r="F891" s="2">
        <v>10</v>
      </c>
      <c r="G891" s="2" t="str">
        <f>B891&amp;C891</f>
        <v>Raymond NKWEMY TCHOMFAtriple-jump</v>
      </c>
      <c r="H891" s="2">
        <f>E891</f>
        <v>1122</v>
      </c>
      <c r="I891" s="138" cm="1">
        <f t="array" ref="I891">MAX(IF($G$3:$G$4000=$G891,$H$3:$H$4000))</f>
        <v>1122</v>
      </c>
      <c r="J891" s="2" t="str">
        <v>GBR</v>
      </c>
      <c r="K891" t="str">
        <v>Luke CALDWELL</v>
      </c>
      <c r="L891" s="96" t="str">
        <v>marathon</v>
      </c>
      <c r="M891" s="96">
        <v>33452</v>
      </c>
      <c r="N891" s="96" t="str">
        <f t="shared" si="52"/>
        <v>Luke CALDWELLmarathon</v>
      </c>
      <c r="O891" s="2">
        <f t="shared" si="53"/>
        <v>1135</v>
      </c>
      <c r="P891" s="81">
        <f t="shared" si="54"/>
        <v>112</v>
      </c>
      <c r="Q891" s="81" t="str">
        <f t="shared" si="55"/>
        <v/>
      </c>
    </row>
    <row r="892" spans="1:17" x14ac:dyDescent="0.2">
      <c r="A892" t="s">
        <v>1862</v>
      </c>
      <c r="B892" t="s">
        <v>4305</v>
      </c>
      <c r="C892" s="5" t="s">
        <v>37</v>
      </c>
      <c r="D892" s="5">
        <v>33194</v>
      </c>
      <c r="E892">
        <v>1112</v>
      </c>
      <c r="F892" s="2">
        <v>34</v>
      </c>
      <c r="G892" s="2" t="str">
        <f>B892&amp;C892</f>
        <v>Marcel Richard MAYACKlong-jump</v>
      </c>
      <c r="H892" s="2">
        <f>E892</f>
        <v>1112</v>
      </c>
      <c r="I892" s="138" cm="1">
        <f t="array" ref="I892">MAX(IF($G$3:$G$4000=$G892,$H$3:$H$4000))</f>
        <v>1112</v>
      </c>
      <c r="J892" s="2" t="str">
        <v>GBR</v>
      </c>
      <c r="K892" t="str">
        <v>Archie DAVIS</v>
      </c>
      <c r="L892" s="96" t="str">
        <v>1500m</v>
      </c>
      <c r="M892" s="96">
        <v>36084</v>
      </c>
      <c r="N892" s="96" t="str">
        <f t="shared" si="52"/>
        <v>Archie DAVIS1500m</v>
      </c>
      <c r="O892" s="2">
        <f t="shared" si="53"/>
        <v>1135</v>
      </c>
      <c r="P892" s="81">
        <f t="shared" si="54"/>
        <v>41</v>
      </c>
      <c r="Q892" s="81" t="str">
        <f t="shared" si="55"/>
        <v/>
      </c>
    </row>
    <row r="893" spans="1:17" x14ac:dyDescent="0.2">
      <c r="A893" t="s">
        <v>1862</v>
      </c>
      <c r="B893" t="s">
        <v>4307</v>
      </c>
      <c r="C893" s="5" t="s">
        <v>37</v>
      </c>
      <c r="D893" s="5">
        <v>34848</v>
      </c>
      <c r="E893">
        <v>1109</v>
      </c>
      <c r="F893" s="2">
        <v>37</v>
      </c>
      <c r="G893" s="2" t="str">
        <f>B893&amp;C893</f>
        <v>Raymond NKWEMY TCHOMFAlong-jump</v>
      </c>
      <c r="H893" s="2">
        <f>E893</f>
        <v>1109</v>
      </c>
      <c r="I893" s="138" cm="1">
        <f t="array" ref="I893">MAX(IF($G$3:$G$4000=$G893,$H$3:$H$4000))</f>
        <v>1109</v>
      </c>
      <c r="J893" s="2" t="str">
        <v>GBR</v>
      </c>
      <c r="K893" t="str">
        <v>Nethaneel MITCHELL-BLAKE</v>
      </c>
      <c r="L893" s="96" t="str">
        <v>200m</v>
      </c>
      <c r="M893" s="96">
        <v>34426</v>
      </c>
      <c r="N893" s="96" t="str">
        <f t="shared" si="52"/>
        <v>Nethaneel MITCHELL-BLAKE200m</v>
      </c>
      <c r="O893" s="2">
        <f t="shared" si="53"/>
        <v>1135</v>
      </c>
      <c r="P893" s="81">
        <f t="shared" si="54"/>
        <v>46</v>
      </c>
      <c r="Q893" s="81" t="str">
        <f t="shared" si="55"/>
        <v/>
      </c>
    </row>
    <row r="894" spans="1:17" x14ac:dyDescent="0.2">
      <c r="A894" t="s">
        <v>1862</v>
      </c>
      <c r="B894" t="s">
        <v>4310</v>
      </c>
      <c r="C894" s="5" t="s">
        <v>37</v>
      </c>
      <c r="D894" s="5">
        <v>35796</v>
      </c>
      <c r="E894">
        <v>1103</v>
      </c>
      <c r="F894" s="2">
        <v>40</v>
      </c>
      <c r="G894" s="2" t="str">
        <f>B894&amp;C894</f>
        <v>Appollinaire YINRAlong-jump</v>
      </c>
      <c r="H894" s="2">
        <f>E894</f>
        <v>1103</v>
      </c>
      <c r="I894" s="138" cm="1">
        <f t="array" ref="I894">MAX(IF($G$3:$G$4000=$G894,$H$3:$H$4000))</f>
        <v>1103</v>
      </c>
      <c r="J894" s="2" t="str">
        <v>GBR</v>
      </c>
      <c r="K894" t="str">
        <v>Kyle LANGFORD</v>
      </c>
      <c r="L894" s="96" t="str">
        <v>800m</v>
      </c>
      <c r="M894" s="96">
        <v>35097</v>
      </c>
      <c r="N894" s="96" t="str">
        <f t="shared" si="52"/>
        <v>Kyle LANGFORD800m</v>
      </c>
      <c r="O894" s="2">
        <f t="shared" si="53"/>
        <v>1134</v>
      </c>
      <c r="P894" s="81">
        <f t="shared" si="54"/>
        <v>46</v>
      </c>
      <c r="Q894" s="81" t="str">
        <f t="shared" si="55"/>
        <v/>
      </c>
    </row>
    <row r="895" spans="1:17" x14ac:dyDescent="0.2">
      <c r="A895" t="s">
        <v>1862</v>
      </c>
      <c r="B895" t="s">
        <v>3724</v>
      </c>
      <c r="C895" s="5" t="s">
        <v>25</v>
      </c>
      <c r="D895" s="5">
        <v>34198</v>
      </c>
      <c r="E895">
        <v>1102</v>
      </c>
      <c r="F895" s="2">
        <v>6</v>
      </c>
      <c r="G895" s="2" t="str">
        <f>B895&amp;C895</f>
        <v>Emmanuel ESEME200m</v>
      </c>
      <c r="H895" s="2">
        <f>E895</f>
        <v>1102</v>
      </c>
      <c r="I895" s="138" cm="1">
        <f t="array" ref="I895">MAX(IF($G$3:$G$4000=$G895,$H$3:$H$4000))</f>
        <v>1152</v>
      </c>
      <c r="J895" s="2" t="str">
        <v>GBR</v>
      </c>
      <c r="K895" t="str">
        <v>Jonathan DAVIES</v>
      </c>
      <c r="L895" s="96" t="str">
        <v>5000m</v>
      </c>
      <c r="M895" s="96">
        <v>34635</v>
      </c>
      <c r="N895" s="96" t="str">
        <f t="shared" si="52"/>
        <v>Jonathan DAVIES5000m</v>
      </c>
      <c r="O895" s="2">
        <f t="shared" si="53"/>
        <v>1132</v>
      </c>
      <c r="P895" s="81">
        <f t="shared" si="54"/>
        <v>42</v>
      </c>
      <c r="Q895" s="81" t="str">
        <f t="shared" si="55"/>
        <v/>
      </c>
    </row>
    <row r="896" spans="1:17" x14ac:dyDescent="0.2">
      <c r="A896" t="s">
        <v>1862</v>
      </c>
      <c r="B896" t="s">
        <v>4305</v>
      </c>
      <c r="C896" s="5" t="s">
        <v>38</v>
      </c>
      <c r="D896" s="5">
        <v>33194</v>
      </c>
      <c r="E896">
        <v>1092</v>
      </c>
      <c r="F896" s="2">
        <v>22</v>
      </c>
      <c r="G896" s="2" t="str">
        <f>B896&amp;C896</f>
        <v>Marcel Richard MAYACKtriple-jump</v>
      </c>
      <c r="H896" s="2">
        <f>E896</f>
        <v>1092</v>
      </c>
      <c r="I896" s="138" cm="1">
        <f t="array" ref="I896">MAX(IF($G$3:$G$4000=$G896,$H$3:$H$4000))</f>
        <v>1092</v>
      </c>
      <c r="J896" s="2" t="str">
        <v>GBR</v>
      </c>
      <c r="K896" t="str">
        <v>Joshua ZELLER</v>
      </c>
      <c r="L896" s="96" t="str">
        <v>110mh</v>
      </c>
      <c r="M896" s="96">
        <v>36818</v>
      </c>
      <c r="N896" s="96" t="str">
        <f t="shared" si="52"/>
        <v>Joshua ZELLER110mh</v>
      </c>
      <c r="O896" s="2">
        <f t="shared" si="53"/>
        <v>1132</v>
      </c>
      <c r="P896" s="81">
        <f t="shared" si="54"/>
        <v>29</v>
      </c>
      <c r="Q896" s="81" t="str">
        <f t="shared" si="55"/>
        <v/>
      </c>
    </row>
    <row r="897" spans="1:17" x14ac:dyDescent="0.2">
      <c r="A897" t="s">
        <v>1862</v>
      </c>
      <c r="B897" t="s">
        <v>5042</v>
      </c>
      <c r="C897" s="5" t="s">
        <v>2</v>
      </c>
      <c r="D897" s="5">
        <v>36901</v>
      </c>
      <c r="E897">
        <v>1066</v>
      </c>
      <c r="F897" s="2">
        <v>30</v>
      </c>
      <c r="G897" s="2" t="str">
        <f>B897&amp;C897</f>
        <v>Raphael NGAGUELE MBERLINA100m</v>
      </c>
      <c r="H897" s="2">
        <f>E897</f>
        <v>1066</v>
      </c>
      <c r="I897" s="138" cm="1">
        <f t="array" ref="I897">MAX(IF($G$3:$G$4000=$G897,$H$3:$H$4000))</f>
        <v>1066</v>
      </c>
      <c r="J897" s="2" t="str">
        <v>GBR</v>
      </c>
      <c r="K897" t="str">
        <v>Edward FAULDS</v>
      </c>
      <c r="L897" s="96" t="str">
        <v>400m</v>
      </c>
      <c r="M897" s="96">
        <v>37622</v>
      </c>
      <c r="N897" s="96" t="str">
        <f t="shared" si="52"/>
        <v>Edward FAULDS400m</v>
      </c>
      <c r="O897" s="2">
        <f t="shared" si="53"/>
        <v>1130</v>
      </c>
      <c r="P897" s="81">
        <f t="shared" si="54"/>
        <v>38</v>
      </c>
      <c r="Q897" s="81" t="str">
        <f t="shared" si="55"/>
        <v/>
      </c>
    </row>
    <row r="898" spans="1:17" x14ac:dyDescent="0.2">
      <c r="A898" t="s">
        <v>1862</v>
      </c>
      <c r="B898" t="s">
        <v>4334</v>
      </c>
      <c r="C898" s="5" t="s">
        <v>37</v>
      </c>
      <c r="D898" s="5">
        <v>35634</v>
      </c>
      <c r="E898">
        <v>1064</v>
      </c>
      <c r="F898" s="2">
        <v>75</v>
      </c>
      <c r="G898" s="2" t="str">
        <f>B898&amp;C898</f>
        <v>Fredy Kevin OYONOlong-jump</v>
      </c>
      <c r="H898" s="2">
        <f>E898</f>
        <v>1064</v>
      </c>
      <c r="I898" s="138" cm="1">
        <f t="array" ref="I898">MAX(IF($G$3:$G$4000=$G898,$H$3:$H$4000))</f>
        <v>1064</v>
      </c>
      <c r="J898" s="2" t="str">
        <v>GBR</v>
      </c>
      <c r="K898" t="str">
        <v>Jake HEYWARD</v>
      </c>
      <c r="L898" s="96" t="str">
        <v>800m</v>
      </c>
      <c r="M898" s="96">
        <v>36276</v>
      </c>
      <c r="N898" s="96" t="str">
        <f t="shared" si="52"/>
        <v>Jake HEYWARD800m</v>
      </c>
      <c r="O898" s="2">
        <f t="shared" si="53"/>
        <v>1129</v>
      </c>
      <c r="P898" s="81">
        <f t="shared" si="54"/>
        <v>52</v>
      </c>
      <c r="Q898" s="81" t="str">
        <f t="shared" si="55"/>
        <v/>
      </c>
    </row>
    <row r="899" spans="1:17" x14ac:dyDescent="0.2">
      <c r="A899" t="s">
        <v>1862</v>
      </c>
      <c r="B899" t="s">
        <v>5053</v>
      </c>
      <c r="C899" s="5" t="s">
        <v>26</v>
      </c>
      <c r="D899" s="5">
        <v>34945</v>
      </c>
      <c r="E899">
        <v>1052</v>
      </c>
      <c r="F899" s="2">
        <v>50</v>
      </c>
      <c r="G899" s="2" t="str">
        <f>B899&amp;C899</f>
        <v>Nsangou TETNDAP400m</v>
      </c>
      <c r="H899" s="2">
        <f>E899</f>
        <v>1052</v>
      </c>
      <c r="I899" s="138" cm="1">
        <f t="array" ref="I899">MAX(IF($G$3:$G$4000=$G899,$H$3:$H$4000))</f>
        <v>1052</v>
      </c>
      <c r="J899" s="2" t="str">
        <v>GBR</v>
      </c>
      <c r="K899" t="str">
        <v>Alex BOTTERILL</v>
      </c>
      <c r="L899" s="96" t="str">
        <v>800m</v>
      </c>
      <c r="M899" s="96">
        <v>36543</v>
      </c>
      <c r="N899" s="96" t="str">
        <f t="shared" si="52"/>
        <v>Alex BOTTERILL800m</v>
      </c>
      <c r="O899" s="2">
        <f t="shared" si="53"/>
        <v>1128</v>
      </c>
      <c r="P899" s="81">
        <f t="shared" si="54"/>
        <v>53</v>
      </c>
      <c r="Q899" s="81" t="str">
        <f t="shared" si="55"/>
        <v/>
      </c>
    </row>
    <row r="900" spans="1:17" x14ac:dyDescent="0.2">
      <c r="A900" t="s">
        <v>1862</v>
      </c>
      <c r="B900" t="s">
        <v>5042</v>
      </c>
      <c r="C900" s="5" t="s">
        <v>25</v>
      </c>
      <c r="D900" s="5">
        <v>36901</v>
      </c>
      <c r="E900">
        <v>1038</v>
      </c>
      <c r="F900" s="2">
        <v>37</v>
      </c>
      <c r="G900" s="2" t="str">
        <f>B900&amp;C900</f>
        <v>Raphael NGAGUELE MBERLINA200m</v>
      </c>
      <c r="H900" s="2">
        <f>E900</f>
        <v>1038</v>
      </c>
      <c r="I900" s="138" cm="1">
        <f t="array" ref="I900">MAX(IF($G$3:$G$4000=$G900,$H$3:$H$4000))</f>
        <v>1038</v>
      </c>
      <c r="J900" s="2" t="str">
        <v>GBR</v>
      </c>
      <c r="K900" t="str">
        <v>Jamaine COLEMAN</v>
      </c>
      <c r="L900" s="96" t="str">
        <v>3000msc</v>
      </c>
      <c r="M900" s="96">
        <v>34964</v>
      </c>
      <c r="N900" s="96" t="str">
        <f t="shared" ref="N900:N963" si="56">K900&amp;L900</f>
        <v>Jamaine COLEMAN3000msc</v>
      </c>
      <c r="O900" s="2">
        <f t="shared" ref="O900:O963" si="57">VLOOKUP(K900&amp;L900,$G$3:$H$3563,2,FALSE)</f>
        <v>1125</v>
      </c>
      <c r="P900" s="81">
        <f t="shared" ref="P900:P963" si="58">COUNTIFS($L$3:$L$3119,L900,$O$3:$O$3119,"&gt;"&amp;O900)+1</f>
        <v>26</v>
      </c>
      <c r="Q900" s="81" t="str">
        <f t="shared" ref="Q900:Q963" si="59">IFERROR(IF(J900="AUS",COUNTIFS($J$3:$J$3119,"AUS",$L$3:$L$3119,L900,$O$3:$O$3119,"&gt;"&amp;O900)+1,""),"")</f>
        <v/>
      </c>
    </row>
    <row r="901" spans="1:17" x14ac:dyDescent="0.2">
      <c r="A901" t="s">
        <v>1862</v>
      </c>
      <c r="B901" t="s">
        <v>5054</v>
      </c>
      <c r="C901" s="5" t="s">
        <v>26</v>
      </c>
      <c r="D901" s="5">
        <v>36746</v>
      </c>
      <c r="E901">
        <v>1029</v>
      </c>
      <c r="F901" s="2">
        <v>75</v>
      </c>
      <c r="G901" s="2" t="str">
        <f>B901&amp;C901</f>
        <v>Evariste NANA KUATE400m</v>
      </c>
      <c r="H901" s="2">
        <f>E901</f>
        <v>1029</v>
      </c>
      <c r="I901" s="138" cm="1">
        <f t="array" ref="I901">MAX(IF($G$3:$G$4000=$G901,$H$3:$H$4000))</f>
        <v>1029</v>
      </c>
      <c r="J901" s="2" t="str">
        <v>GBR</v>
      </c>
      <c r="K901" t="str">
        <v>Josh KERR</v>
      </c>
      <c r="L901" s="96" t="str">
        <v>5000m</v>
      </c>
      <c r="M901" s="96">
        <v>35711</v>
      </c>
      <c r="N901" s="96" t="str">
        <f t="shared" si="56"/>
        <v>Josh KERR5000m</v>
      </c>
      <c r="O901" s="2">
        <f t="shared" si="57"/>
        <v>1124</v>
      </c>
      <c r="P901" s="81">
        <f t="shared" si="58"/>
        <v>52</v>
      </c>
      <c r="Q901" s="81" t="str">
        <f t="shared" si="59"/>
        <v/>
      </c>
    </row>
    <row r="902" spans="1:17" x14ac:dyDescent="0.2">
      <c r="A902" t="s">
        <v>1862</v>
      </c>
      <c r="B902" t="s">
        <v>4403</v>
      </c>
      <c r="C902" s="5" t="s">
        <v>38</v>
      </c>
      <c r="D902" s="5">
        <v>35323</v>
      </c>
      <c r="E902">
        <v>1027</v>
      </c>
      <c r="F902" s="2">
        <v>75</v>
      </c>
      <c r="G902" s="2" t="str">
        <f>B902&amp;C902</f>
        <v>Derrick GAMAtriple-jump</v>
      </c>
      <c r="H902" s="2">
        <f>E902</f>
        <v>1027</v>
      </c>
      <c r="I902" s="138" cm="1">
        <f t="array" ref="I902">MAX(IF($G$3:$G$4000=$G902,$H$3:$H$4000))</f>
        <v>1027</v>
      </c>
      <c r="J902" s="2" t="str">
        <v>GBR</v>
      </c>
      <c r="K902" t="str">
        <v>George MILLS</v>
      </c>
      <c r="L902" s="96" t="str">
        <v>800m</v>
      </c>
      <c r="M902" s="96">
        <v>36292</v>
      </c>
      <c r="N902" s="96" t="str">
        <f t="shared" si="56"/>
        <v>George MILLS800m</v>
      </c>
      <c r="O902" s="2">
        <f t="shared" si="57"/>
        <v>1123</v>
      </c>
      <c r="P902" s="81">
        <f t="shared" si="58"/>
        <v>58</v>
      </c>
      <c r="Q902" s="81" t="str">
        <f t="shared" si="59"/>
        <v/>
      </c>
    </row>
    <row r="903" spans="1:17" x14ac:dyDescent="0.2">
      <c r="A903" t="s">
        <v>1862</v>
      </c>
      <c r="B903" t="s">
        <v>5057</v>
      </c>
      <c r="C903" s="5" t="s">
        <v>26</v>
      </c>
      <c r="D903" s="5">
        <v>33765</v>
      </c>
      <c r="E903">
        <v>1018</v>
      </c>
      <c r="F903" s="2">
        <v>89</v>
      </c>
      <c r="G903" s="2" t="str">
        <f>B903&amp;C903</f>
        <v>Donald NYAMJUA400m</v>
      </c>
      <c r="H903" s="2">
        <f>E903</f>
        <v>1018</v>
      </c>
      <c r="I903" s="138" cm="1">
        <f t="array" ref="I903">MAX(IF($G$3:$G$4000=$G903,$H$3:$H$4000))</f>
        <v>1018</v>
      </c>
      <c r="J903" s="2" t="str">
        <v>GBR</v>
      </c>
      <c r="K903" t="str">
        <v>Adam FOGG</v>
      </c>
      <c r="L903" s="96" t="str">
        <v>1500m</v>
      </c>
      <c r="M903" s="96">
        <v>36187</v>
      </c>
      <c r="N903" s="96" t="str">
        <f t="shared" si="56"/>
        <v>Adam FOGG1500m</v>
      </c>
      <c r="O903" s="2">
        <f t="shared" si="57"/>
        <v>1123</v>
      </c>
      <c r="P903" s="81">
        <f t="shared" si="58"/>
        <v>53</v>
      </c>
      <c r="Q903" s="81" t="str">
        <f t="shared" si="59"/>
        <v/>
      </c>
    </row>
    <row r="904" spans="1:17" x14ac:dyDescent="0.2">
      <c r="A904" t="s">
        <v>1862</v>
      </c>
      <c r="B904" t="s">
        <v>5332</v>
      </c>
      <c r="C904" s="5" t="s">
        <v>31</v>
      </c>
      <c r="D904" s="5">
        <v>37627</v>
      </c>
      <c r="E904">
        <v>1017</v>
      </c>
      <c r="F904" s="2">
        <v>15</v>
      </c>
      <c r="G904" s="2" t="str">
        <f>B904&amp;C904</f>
        <v>Jorim L√©noard BANGUE110mh</v>
      </c>
      <c r="H904" s="2">
        <f>E904</f>
        <v>1017</v>
      </c>
      <c r="I904" s="138" cm="1">
        <f t="array" ref="I904">MAX(IF($G$3:$G$4000=$G904,$H$3:$H$4000))</f>
        <v>1017</v>
      </c>
      <c r="J904" s="2" t="str">
        <v>GBR</v>
      </c>
      <c r="K904" t="str">
        <v>Samuel GORDON</v>
      </c>
      <c r="L904" s="96" t="str">
        <v>100m</v>
      </c>
      <c r="M904" s="96">
        <v>34612</v>
      </c>
      <c r="N904" s="96" t="str">
        <f t="shared" si="56"/>
        <v>Samuel GORDON100m</v>
      </c>
      <c r="O904" s="2">
        <f t="shared" si="57"/>
        <v>1122</v>
      </c>
      <c r="P904" s="81">
        <f t="shared" si="58"/>
        <v>73</v>
      </c>
      <c r="Q904" s="81" t="str">
        <f t="shared" si="59"/>
        <v/>
      </c>
    </row>
    <row r="905" spans="1:17" x14ac:dyDescent="0.2">
      <c r="A905" t="s">
        <v>1862</v>
      </c>
      <c r="B905" t="s">
        <v>4921</v>
      </c>
      <c r="C905" s="5" t="s">
        <v>35</v>
      </c>
      <c r="D905" s="5">
        <v>36701</v>
      </c>
      <c r="E905">
        <v>1002</v>
      </c>
      <c r="F905" s="2">
        <v>79</v>
      </c>
      <c r="G905" s="2" t="str">
        <f>B905&amp;C905</f>
        <v>Fran√ßois Jo√´l MOUDIOhigh-jump</v>
      </c>
      <c r="H905" s="2">
        <f>E905</f>
        <v>1002</v>
      </c>
      <c r="I905" s="138" cm="1">
        <f t="array" ref="I905">MAX(IF($G$3:$G$4000=$G905,$H$3:$H$4000))</f>
        <v>1002</v>
      </c>
      <c r="J905" s="2" t="str">
        <v>GBR</v>
      </c>
      <c r="K905" t="str">
        <v>Joseph BRIER</v>
      </c>
      <c r="L905" s="96" t="str">
        <v>400m</v>
      </c>
      <c r="M905" s="96">
        <v>36235</v>
      </c>
      <c r="N905" s="96" t="str">
        <f t="shared" si="56"/>
        <v>Joseph BRIER400m</v>
      </c>
      <c r="O905" s="2">
        <f t="shared" si="57"/>
        <v>1122</v>
      </c>
      <c r="P905" s="81">
        <f t="shared" si="58"/>
        <v>50</v>
      </c>
      <c r="Q905" s="81" t="str">
        <f t="shared" si="59"/>
        <v/>
      </c>
    </row>
    <row r="906" spans="1:17" x14ac:dyDescent="0.2">
      <c r="A906" t="s">
        <v>1862</v>
      </c>
      <c r="B906" t="s">
        <v>4921</v>
      </c>
      <c r="C906" s="5" t="s">
        <v>35</v>
      </c>
      <c r="D906" s="5">
        <v>36701</v>
      </c>
      <c r="E906">
        <v>975</v>
      </c>
      <c r="F906" s="2">
        <v>31</v>
      </c>
      <c r="G906" s="2" t="str">
        <f>B906&amp;C906</f>
        <v>Fran√ßois Jo√´l MOUDIOhigh-jump</v>
      </c>
      <c r="H906" s="2">
        <f>E906</f>
        <v>975</v>
      </c>
      <c r="I906" s="138" cm="1">
        <f t="array" ref="I906">MAX(IF($G$3:$G$4000=$G906,$H$3:$H$4000))</f>
        <v>1002</v>
      </c>
      <c r="J906" s="2" t="str">
        <v>GBR</v>
      </c>
      <c r="K906" t="str">
        <v>Toby MAKOYAWO</v>
      </c>
      <c r="L906" s="96" t="str">
        <v>100m</v>
      </c>
      <c r="M906" s="96">
        <v>37386</v>
      </c>
      <c r="N906" s="96" t="str">
        <f t="shared" si="56"/>
        <v>Toby MAKOYAWO100m</v>
      </c>
      <c r="O906" s="2">
        <f t="shared" si="57"/>
        <v>1122</v>
      </c>
      <c r="P906" s="81">
        <f t="shared" si="58"/>
        <v>73</v>
      </c>
      <c r="Q906" s="81" t="str">
        <f t="shared" si="59"/>
        <v/>
      </c>
    </row>
    <row r="907" spans="1:17" x14ac:dyDescent="0.2">
      <c r="A907" t="s">
        <v>1862</v>
      </c>
      <c r="B907" t="s">
        <v>4573</v>
      </c>
      <c r="C907" t="s">
        <v>39</v>
      </c>
      <c r="D907" s="5">
        <v>35440</v>
      </c>
      <c r="E907">
        <v>959</v>
      </c>
      <c r="F907" s="2">
        <v>52</v>
      </c>
      <c r="G907" s="2" t="str">
        <f>B907&amp;C907</f>
        <v>Billy Jospen TAKOUGOUM KUITCHshot-put</v>
      </c>
      <c r="H907" s="2">
        <f>E907</f>
        <v>959</v>
      </c>
      <c r="I907" s="138" cm="1">
        <f t="array" ref="I907">MAX(IF($G$3:$G$4000=$G907,$H$3:$H$4000))</f>
        <v>959</v>
      </c>
      <c r="J907" s="2" t="str">
        <v>GBR</v>
      </c>
      <c r="K907" t="str">
        <v>Tiarnan CRORKEN</v>
      </c>
      <c r="L907" s="96" t="str">
        <v>800m</v>
      </c>
      <c r="M907" s="96">
        <v>36324</v>
      </c>
      <c r="N907" s="96" t="str">
        <f t="shared" si="56"/>
        <v>Tiarnan CRORKEN800m</v>
      </c>
      <c r="O907" s="2">
        <f t="shared" si="57"/>
        <v>1121</v>
      </c>
      <c r="P907" s="81">
        <f t="shared" si="58"/>
        <v>60</v>
      </c>
      <c r="Q907" s="81" t="str">
        <f t="shared" si="59"/>
        <v/>
      </c>
    </row>
    <row r="908" spans="1:17" x14ac:dyDescent="0.2">
      <c r="A908" t="s">
        <v>1862</v>
      </c>
      <c r="B908" t="s">
        <v>3595</v>
      </c>
      <c r="C908" s="5" t="s">
        <v>82</v>
      </c>
      <c r="D908" s="5"/>
      <c r="E908">
        <v>913</v>
      </c>
      <c r="F908" s="2">
        <v>64</v>
      </c>
      <c r="G908" s="2" t="str">
        <f>B908&amp;C908</f>
        <v>Justin FOAMImarathon</v>
      </c>
      <c r="H908" s="2">
        <f>E908</f>
        <v>913</v>
      </c>
      <c r="I908" s="138" cm="1">
        <f t="array" ref="I908">MAX(IF($G$3:$G$4000=$G908,$H$3:$H$4000))</f>
        <v>913</v>
      </c>
      <c r="J908" s="2" t="str">
        <v>GBR</v>
      </c>
      <c r="K908" t="str">
        <v>Jamal RHODEN-STEVENS</v>
      </c>
      <c r="L908" s="96" t="str">
        <v>400m</v>
      </c>
      <c r="M908" s="96">
        <v>34451</v>
      </c>
      <c r="N908" s="96" t="str">
        <f t="shared" si="56"/>
        <v>Jamal RHODEN-STEVENS400m</v>
      </c>
      <c r="O908" s="2">
        <f t="shared" si="57"/>
        <v>1121</v>
      </c>
      <c r="P908" s="81">
        <f t="shared" si="58"/>
        <v>53</v>
      </c>
      <c r="Q908" s="81" t="str">
        <f t="shared" si="59"/>
        <v/>
      </c>
    </row>
    <row r="909" spans="1:17" x14ac:dyDescent="0.2">
      <c r="A909" t="s">
        <v>1862</v>
      </c>
      <c r="B909" t="s">
        <v>5155</v>
      </c>
      <c r="C909" t="s">
        <v>40</v>
      </c>
      <c r="D909" s="5">
        <v>34097</v>
      </c>
      <c r="E909">
        <v>868</v>
      </c>
      <c r="F909" s="2">
        <v>43</v>
      </c>
      <c r="G909" s="2" t="str">
        <f>B909&amp;C909</f>
        <v>Lucien WANGBAdiscus-throw</v>
      </c>
      <c r="H909" s="2">
        <f>E909</f>
        <v>868</v>
      </c>
      <c r="I909" s="138" cm="1">
        <f t="array" ref="I909">MAX(IF($G$3:$G$4000=$G909,$H$3:$H$4000))</f>
        <v>868</v>
      </c>
      <c r="J909" s="2" t="str">
        <v>GBR</v>
      </c>
      <c r="K909" t="str">
        <v>Yusuf BIZIMANA</v>
      </c>
      <c r="L909" s="96" t="str">
        <v>800m</v>
      </c>
      <c r="M909" s="96">
        <v>36775</v>
      </c>
      <c r="N909" s="96" t="str">
        <f t="shared" si="56"/>
        <v>Yusuf BIZIMANA800m</v>
      </c>
      <c r="O909" s="2">
        <f t="shared" si="57"/>
        <v>1120</v>
      </c>
      <c r="P909" s="81">
        <f t="shared" si="58"/>
        <v>62</v>
      </c>
      <c r="Q909" s="81" t="str">
        <f t="shared" si="59"/>
        <v/>
      </c>
    </row>
    <row r="910" spans="1:17" x14ac:dyDescent="0.2">
      <c r="A910" t="s">
        <v>1862</v>
      </c>
      <c r="B910" t="s">
        <v>4573</v>
      </c>
      <c r="C910" s="5" t="s">
        <v>39</v>
      </c>
      <c r="D910" s="5">
        <v>35440</v>
      </c>
      <c r="E910">
        <v>851</v>
      </c>
      <c r="F910" s="2">
        <v>59</v>
      </c>
      <c r="G910" s="2" t="str">
        <f>B910&amp;C910</f>
        <v>Billy Jospen TAKOUGOUM KUITCHshot-put</v>
      </c>
      <c r="H910" s="2">
        <f>E910</f>
        <v>851</v>
      </c>
      <c r="I910" s="138" cm="1">
        <f t="array" ref="I910">MAX(IF($G$3:$G$4000=$G910,$H$3:$H$4000))</f>
        <v>959</v>
      </c>
      <c r="J910" s="2" t="str">
        <v>GBR</v>
      </c>
      <c r="K910" t="str">
        <v>Ethan HUSSEY</v>
      </c>
      <c r="L910" s="96" t="str">
        <v>800m</v>
      </c>
      <c r="M910" s="96">
        <v>37685</v>
      </c>
      <c r="N910" s="96" t="str">
        <f t="shared" si="56"/>
        <v>Ethan HUSSEY800m</v>
      </c>
      <c r="O910" s="2">
        <f t="shared" si="57"/>
        <v>1120</v>
      </c>
      <c r="P910" s="81">
        <f t="shared" si="58"/>
        <v>62</v>
      </c>
      <c r="Q910" s="81" t="str">
        <f t="shared" si="59"/>
        <v/>
      </c>
    </row>
    <row r="911" spans="1:17" x14ac:dyDescent="0.2">
      <c r="A911" t="s">
        <v>1862</v>
      </c>
      <c r="B911" t="s">
        <v>5155</v>
      </c>
      <c r="C911" s="5" t="s">
        <v>39</v>
      </c>
      <c r="D911" s="5">
        <v>34097</v>
      </c>
      <c r="E911">
        <v>832</v>
      </c>
      <c r="F911" s="2">
        <v>72</v>
      </c>
      <c r="G911" s="2" t="str">
        <f>B911&amp;C911</f>
        <v>Lucien WANGBAshot-put</v>
      </c>
      <c r="H911" s="2">
        <f>E911</f>
        <v>832</v>
      </c>
      <c r="I911" s="138" cm="1">
        <f t="array" ref="I911">MAX(IF($G$3:$G$4000=$G911,$H$3:$H$4000))</f>
        <v>832</v>
      </c>
      <c r="J911" s="2" t="str">
        <v>GBR</v>
      </c>
      <c r="K911" t="str">
        <v>Nicholas PERCY</v>
      </c>
      <c r="L911" s="96" t="str">
        <v>discus-throw</v>
      </c>
      <c r="M911" s="96">
        <v>34673</v>
      </c>
      <c r="N911" s="96" t="str">
        <f t="shared" si="56"/>
        <v>Nicholas PERCYdiscus-throw</v>
      </c>
      <c r="O911" s="2">
        <f t="shared" si="57"/>
        <v>1120</v>
      </c>
      <c r="P911" s="81">
        <f t="shared" si="58"/>
        <v>11</v>
      </c>
      <c r="Q911" s="81" t="str">
        <f t="shared" si="59"/>
        <v/>
      </c>
    </row>
    <row r="912" spans="1:17" x14ac:dyDescent="0.2">
      <c r="A912" t="s">
        <v>3861</v>
      </c>
      <c r="B912" t="s">
        <v>3862</v>
      </c>
      <c r="C912" s="5" t="s">
        <v>27</v>
      </c>
      <c r="D912" s="6">
        <v>34889</v>
      </c>
      <c r="E912">
        <v>1106</v>
      </c>
      <c r="F912" s="2">
        <v>77</v>
      </c>
      <c r="G912" s="2" t="str">
        <f>B912&amp;C912</f>
        <v>Alex BEDDOES800m</v>
      </c>
      <c r="H912" s="2">
        <f>E912</f>
        <v>1106</v>
      </c>
      <c r="I912" s="138" cm="1">
        <f t="array" ref="I912">MAX(IF($G$3:$G$4000=$G912,$H$3:$H$4000))</f>
        <v>1106</v>
      </c>
      <c r="J912" s="2" t="str">
        <v>GBR</v>
      </c>
      <c r="K912" t="str">
        <v>Cameron CHALMERS</v>
      </c>
      <c r="L912" s="96" t="str">
        <v>400m</v>
      </c>
      <c r="M912" s="96">
        <v>35467</v>
      </c>
      <c r="N912" s="96" t="str">
        <f t="shared" si="56"/>
        <v>Cameron CHALMERS400m</v>
      </c>
      <c r="O912" s="2">
        <f t="shared" si="57"/>
        <v>1119</v>
      </c>
      <c r="P912" s="81">
        <f t="shared" si="58"/>
        <v>56</v>
      </c>
      <c r="Q912" s="81" t="str">
        <f t="shared" si="59"/>
        <v/>
      </c>
    </row>
    <row r="913" spans="1:17" x14ac:dyDescent="0.2">
      <c r="A913" t="s">
        <v>1812</v>
      </c>
      <c r="B913" t="s">
        <v>4140</v>
      </c>
      <c r="C913" s="5" t="s">
        <v>31</v>
      </c>
      <c r="D913" s="5">
        <v>33680</v>
      </c>
      <c r="E913">
        <v>1141</v>
      </c>
      <c r="F913" s="2">
        <v>22</v>
      </c>
      <c r="G913" s="2" t="str">
        <f>B913&amp;C913</f>
        <v>Milan TRAJKOVIC110mh</v>
      </c>
      <c r="H913" s="2">
        <f>E913</f>
        <v>1141</v>
      </c>
      <c r="I913" s="138" cm="1">
        <f t="array" ref="I913">MAX(IF($G$3:$G$4000=$G913,$H$3:$H$4000))</f>
        <v>1141</v>
      </c>
      <c r="J913" s="2" t="str">
        <v>GBR</v>
      </c>
      <c r="K913" t="str">
        <v>Matthew STONIER</v>
      </c>
      <c r="L913" s="96" t="str">
        <v>1500m</v>
      </c>
      <c r="M913" s="96">
        <v>37158</v>
      </c>
      <c r="N913" s="96" t="str">
        <f t="shared" si="56"/>
        <v>Matthew STONIER1500m</v>
      </c>
      <c r="O913" s="2">
        <f t="shared" si="57"/>
        <v>1118</v>
      </c>
      <c r="P913" s="81">
        <f t="shared" si="58"/>
        <v>58</v>
      </c>
      <c r="Q913" s="81" t="str">
        <f t="shared" si="59"/>
        <v/>
      </c>
    </row>
    <row r="914" spans="1:17" x14ac:dyDescent="0.2">
      <c r="A914" t="s">
        <v>1812</v>
      </c>
      <c r="B914" t="s">
        <v>4871</v>
      </c>
      <c r="C914" s="5" t="s">
        <v>35</v>
      </c>
      <c r="D914" s="5">
        <v>33860</v>
      </c>
      <c r="E914">
        <v>1126</v>
      </c>
      <c r="F914" s="2">
        <v>16</v>
      </c>
      <c r="G914" s="2" t="str">
        <f>B914&amp;C914</f>
        <v>Vasilios KONSTANTINOUhigh-jump</v>
      </c>
      <c r="H914" s="2">
        <f>E914</f>
        <v>1126</v>
      </c>
      <c r="I914" s="138" cm="1">
        <f t="array" ref="I914">MAX(IF($G$3:$G$4000=$G914,$H$3:$H$4000))</f>
        <v>1126</v>
      </c>
      <c r="J914" s="2" t="str">
        <v>GBR</v>
      </c>
      <c r="K914" t="str">
        <v>Jeriel QUAINOO</v>
      </c>
      <c r="L914" s="96" t="str">
        <v>100m</v>
      </c>
      <c r="M914" s="96">
        <v>37728</v>
      </c>
      <c r="N914" s="96" t="str">
        <f t="shared" si="56"/>
        <v>Jeriel QUAINOO100m</v>
      </c>
      <c r="O914" s="2">
        <f t="shared" si="57"/>
        <v>1118</v>
      </c>
      <c r="P914" s="81">
        <f t="shared" si="58"/>
        <v>80</v>
      </c>
      <c r="Q914" s="81" t="str">
        <f t="shared" si="59"/>
        <v/>
      </c>
    </row>
    <row r="915" spans="1:17" x14ac:dyDescent="0.2">
      <c r="A915" t="s">
        <v>1812</v>
      </c>
      <c r="B915" t="s">
        <v>4608</v>
      </c>
      <c r="C915" s="5" t="s">
        <v>42</v>
      </c>
      <c r="D915" s="5">
        <v>33992</v>
      </c>
      <c r="E915">
        <v>1110</v>
      </c>
      <c r="F915" s="2">
        <v>5</v>
      </c>
      <c r="G915" s="2" t="str">
        <f>B915&amp;C915</f>
        <v>Alexandros POURSANIDIShammer-throw</v>
      </c>
      <c r="H915" s="2">
        <f>E915</f>
        <v>1110</v>
      </c>
      <c r="I915" s="138" cm="1">
        <f t="array" ref="I915">MAX(IF($G$3:$G$4000=$G915,$H$3:$H$4000))</f>
        <v>1110</v>
      </c>
      <c r="J915" s="2" t="str">
        <v>GBR</v>
      </c>
      <c r="K915" t="str">
        <v>Guy LEARMONTH</v>
      </c>
      <c r="L915" s="96" t="str">
        <v>800m</v>
      </c>
      <c r="M915" s="96">
        <v>33714</v>
      </c>
      <c r="N915" s="96" t="str">
        <f t="shared" si="56"/>
        <v>Guy LEARMONTH800m</v>
      </c>
      <c r="O915" s="2">
        <f t="shared" si="57"/>
        <v>1118</v>
      </c>
      <c r="P915" s="81">
        <f t="shared" si="58"/>
        <v>64</v>
      </c>
      <c r="Q915" s="81" t="str">
        <f t="shared" si="59"/>
        <v/>
      </c>
    </row>
    <row r="916" spans="1:17" x14ac:dyDescent="0.2">
      <c r="A916" t="s">
        <v>1812</v>
      </c>
      <c r="B916" t="s">
        <v>4478</v>
      </c>
      <c r="C916" s="5" t="s">
        <v>40</v>
      </c>
      <c r="D916" s="5">
        <v>31252</v>
      </c>
      <c r="E916">
        <v>1099</v>
      </c>
      <c r="F916" s="2">
        <v>12</v>
      </c>
      <c r="G916" s="2" t="str">
        <f>B916&amp;C916</f>
        <v>Apostolos PARELLISdiscus-throw</v>
      </c>
      <c r="H916" s="2">
        <f>E916</f>
        <v>1099</v>
      </c>
      <c r="I916" s="138" cm="1">
        <f t="array" ref="I916">MAX(IF($G$3:$G$4000=$G916,$H$3:$H$4000))</f>
        <v>1099</v>
      </c>
      <c r="J916" s="2" t="str">
        <v>GBR</v>
      </c>
      <c r="K916" t="str">
        <v>James MCMURRAY</v>
      </c>
      <c r="L916" s="96" t="str">
        <v>1500m</v>
      </c>
      <c r="M916" s="96">
        <v>34717</v>
      </c>
      <c r="N916" s="96" t="str">
        <f t="shared" si="56"/>
        <v>James MCMURRAY1500m</v>
      </c>
      <c r="O916" s="2">
        <f t="shared" si="57"/>
        <v>1117</v>
      </c>
      <c r="P916" s="81">
        <f t="shared" si="58"/>
        <v>61</v>
      </c>
      <c r="Q916" s="81" t="str">
        <f t="shared" si="59"/>
        <v/>
      </c>
    </row>
    <row r="917" spans="1:17" x14ac:dyDescent="0.2">
      <c r="A917" t="s">
        <v>1812</v>
      </c>
      <c r="B917" t="s">
        <v>3867</v>
      </c>
      <c r="C917" s="5" t="s">
        <v>27</v>
      </c>
      <c r="D917" s="5">
        <v>36849</v>
      </c>
      <c r="E917">
        <v>1096</v>
      </c>
      <c r="F917" s="2">
        <v>82</v>
      </c>
      <c r="G917" s="2" t="str">
        <f>B917&amp;C917</f>
        <v>Stavros SPYROU800m</v>
      </c>
      <c r="H917" s="2">
        <f>E917</f>
        <v>1096</v>
      </c>
      <c r="I917" s="138" cm="1">
        <f t="array" ref="I917">MAX(IF($G$3:$G$4000=$G917,$H$3:$H$4000))</f>
        <v>1096</v>
      </c>
      <c r="J917" s="2" t="str">
        <v>GBR</v>
      </c>
      <c r="K917" t="str">
        <v>Thomas MORTIMER</v>
      </c>
      <c r="L917" s="96" t="str">
        <v>1500m</v>
      </c>
      <c r="M917" s="96">
        <v>36167</v>
      </c>
      <c r="N917" s="96" t="str">
        <f t="shared" si="56"/>
        <v>Thomas MORTIMER1500m</v>
      </c>
      <c r="O917" s="2">
        <f t="shared" si="57"/>
        <v>1117</v>
      </c>
      <c r="P917" s="81">
        <f t="shared" si="58"/>
        <v>61</v>
      </c>
      <c r="Q917" s="81" t="str">
        <f t="shared" si="59"/>
        <v/>
      </c>
    </row>
    <row r="918" spans="1:17" x14ac:dyDescent="0.2">
      <c r="A918" t="s">
        <v>1812</v>
      </c>
      <c r="B918" t="s">
        <v>3931</v>
      </c>
      <c r="C918" s="5" t="s">
        <v>28</v>
      </c>
      <c r="D918" s="5">
        <v>32467</v>
      </c>
      <c r="E918">
        <v>1090</v>
      </c>
      <c r="F918" s="2">
        <v>100</v>
      </c>
      <c r="G918" s="2" t="str">
        <f>B918&amp;C918</f>
        <v>Amine KHADIRI1500m</v>
      </c>
      <c r="H918" s="2">
        <f>E918</f>
        <v>1090</v>
      </c>
      <c r="I918" s="138" cm="1">
        <f t="array" ref="I918">MAX(IF($G$3:$G$4000=$G918,$H$3:$H$4000))</f>
        <v>1090</v>
      </c>
      <c r="J918" s="2" t="str">
        <v>GBR</v>
      </c>
      <c r="K918" t="str">
        <v>Mohamud Ibrahim AADAN</v>
      </c>
      <c r="L918" s="96" t="str">
        <v>marathon</v>
      </c>
      <c r="M918" s="96">
        <v>32874</v>
      </c>
      <c r="N918" s="96" t="str">
        <f t="shared" si="56"/>
        <v>Mohamud Ibrahim AADANmarathon</v>
      </c>
      <c r="O918" s="2">
        <f t="shared" si="57"/>
        <v>1117</v>
      </c>
      <c r="P918" s="81">
        <f t="shared" si="58"/>
        <v>113</v>
      </c>
      <c r="Q918" s="81" t="str">
        <f t="shared" si="59"/>
        <v/>
      </c>
    </row>
    <row r="919" spans="1:17" x14ac:dyDescent="0.2">
      <c r="A919" t="s">
        <v>1812</v>
      </c>
      <c r="B919" t="s">
        <v>4481</v>
      </c>
      <c r="C919" s="5" t="s">
        <v>40</v>
      </c>
      <c r="D919" s="5">
        <v>34915</v>
      </c>
      <c r="E919">
        <v>1065</v>
      </c>
      <c r="F919" s="2">
        <v>17</v>
      </c>
      <c r="G919" s="2" t="str">
        <f>B919&amp;C919</f>
        <v>Rafail ANTONIOUdiscus-throw</v>
      </c>
      <c r="H919" s="2">
        <f>E919</f>
        <v>1065</v>
      </c>
      <c r="I919" s="138" cm="1">
        <f t="array" ref="I919">MAX(IF($G$3:$G$4000=$G919,$H$3:$H$4000))</f>
        <v>1065</v>
      </c>
      <c r="J919" s="2" t="str">
        <v>GBR</v>
      </c>
      <c r="K919" t="str">
        <v>David SMITH</v>
      </c>
      <c r="L919" s="96" t="str">
        <v>high-jump</v>
      </c>
      <c r="M919" s="96">
        <v>33433</v>
      </c>
      <c r="N919" s="96" t="str">
        <f t="shared" si="56"/>
        <v>David SMITHhigh-jump</v>
      </c>
      <c r="O919" s="2">
        <f t="shared" si="57"/>
        <v>1117</v>
      </c>
      <c r="P919" s="81">
        <f t="shared" si="58"/>
        <v>21</v>
      </c>
      <c r="Q919" s="81" t="str">
        <f t="shared" si="59"/>
        <v/>
      </c>
    </row>
    <row r="920" spans="1:17" x14ac:dyDescent="0.2">
      <c r="A920" t="s">
        <v>1812</v>
      </c>
      <c r="B920" t="s">
        <v>4483</v>
      </c>
      <c r="C920" s="5" t="s">
        <v>40</v>
      </c>
      <c r="D920" s="5">
        <v>35845</v>
      </c>
      <c r="E920">
        <v>1061</v>
      </c>
      <c r="F920" s="2">
        <v>20</v>
      </c>
      <c r="G920" s="2" t="str">
        <f>B920&amp;C920</f>
        <v>Christoforos GENETHLIdiscus-throw</v>
      </c>
      <c r="H920" s="2">
        <f>E920</f>
        <v>1061</v>
      </c>
      <c r="I920" s="138" cm="1">
        <f t="array" ref="I920">MAX(IF($G$3:$G$4000=$G920,$H$3:$H$4000))</f>
        <v>1061</v>
      </c>
      <c r="J920" s="2" t="str">
        <v>GBR</v>
      </c>
      <c r="K920" t="str">
        <v>Efekemo OKORO</v>
      </c>
      <c r="L920" s="96" t="str">
        <v>400m</v>
      </c>
      <c r="M920" s="96">
        <v>33655</v>
      </c>
      <c r="N920" s="96" t="str">
        <f t="shared" si="56"/>
        <v>Efekemo OKORO400m</v>
      </c>
      <c r="O920" s="2">
        <f t="shared" si="57"/>
        <v>1115</v>
      </c>
      <c r="P920" s="81">
        <f t="shared" si="58"/>
        <v>60</v>
      </c>
      <c r="Q920" s="81" t="str">
        <f t="shared" si="59"/>
        <v/>
      </c>
    </row>
    <row r="921" spans="1:17" x14ac:dyDescent="0.2">
      <c r="A921" t="s">
        <v>1812</v>
      </c>
      <c r="B921" t="s">
        <v>4608</v>
      </c>
      <c r="C921" t="s">
        <v>42</v>
      </c>
      <c r="D921" s="5">
        <v>33992</v>
      </c>
      <c r="E921">
        <v>1055</v>
      </c>
      <c r="F921" s="2">
        <v>4</v>
      </c>
      <c r="G921" s="2" t="str">
        <f>B921&amp;C921</f>
        <v>Alexandros POURSANIDIShammer-throw</v>
      </c>
      <c r="H921" s="2">
        <f>E921</f>
        <v>1055</v>
      </c>
      <c r="I921" s="138" cm="1">
        <f t="array" ref="I921">MAX(IF($G$3:$G$4000=$G921,$H$3:$H$4000))</f>
        <v>1110</v>
      </c>
      <c r="J921" s="2" t="str">
        <v>GBR</v>
      </c>
      <c r="K921" t="str">
        <v>Tiarnan CRORKEN</v>
      </c>
      <c r="L921" s="96" t="str">
        <v>1500m</v>
      </c>
      <c r="M921" s="96">
        <v>36324</v>
      </c>
      <c r="N921" s="96" t="str">
        <f t="shared" si="56"/>
        <v>Tiarnan CRORKEN1500m</v>
      </c>
      <c r="O921" s="2">
        <f t="shared" si="57"/>
        <v>1114</v>
      </c>
      <c r="P921" s="81">
        <f t="shared" si="58"/>
        <v>66</v>
      </c>
      <c r="Q921" s="81" t="str">
        <f t="shared" si="59"/>
        <v/>
      </c>
    </row>
    <row r="922" spans="1:17" x14ac:dyDescent="0.2">
      <c r="A922" t="s">
        <v>1812</v>
      </c>
      <c r="B922" t="s">
        <v>4483</v>
      </c>
      <c r="C922" t="s">
        <v>40</v>
      </c>
      <c r="D922" s="5">
        <v>35845</v>
      </c>
      <c r="E922">
        <v>1055</v>
      </c>
      <c r="F922" s="2">
        <v>10</v>
      </c>
      <c r="G922" s="2" t="str">
        <f>B922&amp;C922</f>
        <v>Christoforos GENETHLIdiscus-throw</v>
      </c>
      <c r="H922" s="2">
        <f>E922</f>
        <v>1055</v>
      </c>
      <c r="I922" s="138" cm="1">
        <f t="array" ref="I922">MAX(IF($G$3:$G$4000=$G922,$H$3:$H$4000))</f>
        <v>1061</v>
      </c>
      <c r="J922" s="2" t="str">
        <v>GBR</v>
      </c>
      <c r="K922" t="str">
        <v>Kevin METZGER</v>
      </c>
      <c r="L922" s="96" t="str">
        <v>400m</v>
      </c>
      <c r="M922" s="96">
        <v>35747</v>
      </c>
      <c r="N922" s="96" t="str">
        <f t="shared" si="56"/>
        <v>Kevin METZGER400m</v>
      </c>
      <c r="O922" s="2">
        <f t="shared" si="57"/>
        <v>1113</v>
      </c>
      <c r="P922" s="81">
        <f t="shared" si="58"/>
        <v>62</v>
      </c>
      <c r="Q922" s="81" t="str">
        <f t="shared" si="59"/>
        <v/>
      </c>
    </row>
    <row r="923" spans="1:17" x14ac:dyDescent="0.2">
      <c r="A923" t="s">
        <v>1812</v>
      </c>
      <c r="B923" t="s">
        <v>4954</v>
      </c>
      <c r="C923" t="s">
        <v>44</v>
      </c>
      <c r="D923" s="5">
        <v>33725</v>
      </c>
      <c r="E923">
        <v>1049</v>
      </c>
      <c r="F923" s="2">
        <v>15</v>
      </c>
      <c r="G923" s="2" t="str">
        <f>B923&amp;C923</f>
        <v>Elvis KRYUKOVdecathlon</v>
      </c>
      <c r="H923" s="2">
        <f>E923</f>
        <v>1049</v>
      </c>
      <c r="I923" s="138" cm="1">
        <f t="array" ref="I923">MAX(IF($G$3:$G$4000=$G923,$H$3:$H$4000))</f>
        <v>1049</v>
      </c>
      <c r="J923" s="2" t="str">
        <v>GBR</v>
      </c>
      <c r="K923" t="str">
        <v>Nethaneel MITCHELL-BLAKE</v>
      </c>
      <c r="L923" s="96" t="str">
        <v>100m</v>
      </c>
      <c r="M923" s="96">
        <v>34426</v>
      </c>
      <c r="N923" s="96" t="str">
        <f t="shared" si="56"/>
        <v>Nethaneel MITCHELL-BLAKE100m</v>
      </c>
      <c r="O923" s="2">
        <f t="shared" si="57"/>
        <v>1112</v>
      </c>
      <c r="P923" s="81">
        <f t="shared" si="58"/>
        <v>88</v>
      </c>
      <c r="Q923" s="81" t="str">
        <f t="shared" si="59"/>
        <v/>
      </c>
    </row>
    <row r="924" spans="1:17" x14ac:dyDescent="0.2">
      <c r="A924" t="s">
        <v>1812</v>
      </c>
      <c r="B924" t="s">
        <v>4431</v>
      </c>
      <c r="C924" s="5" t="s">
        <v>36</v>
      </c>
      <c r="D924" s="5">
        <v>32742</v>
      </c>
      <c r="E924">
        <v>1048</v>
      </c>
      <c r="F924" s="2">
        <v>13</v>
      </c>
      <c r="G924" s="2" t="str">
        <f>B924&amp;C924</f>
        <v>Nikandros STYLIANOUpole-vault</v>
      </c>
      <c r="H924" s="2">
        <f>E924</f>
        <v>1048</v>
      </c>
      <c r="I924" s="138" cm="1">
        <f t="array" ref="I924">MAX(IF($G$3:$G$4000=$G924,$H$3:$H$4000))</f>
        <v>1048</v>
      </c>
      <c r="J924" s="2" t="str">
        <v>GBR</v>
      </c>
      <c r="K924" t="str">
        <v>Reynold BANIGO</v>
      </c>
      <c r="L924" s="96" t="str">
        <v>long-jump</v>
      </c>
      <c r="M924" s="96">
        <v>36020</v>
      </c>
      <c r="N924" s="96" t="str">
        <f t="shared" si="56"/>
        <v>Reynold BANIGOlong-jump</v>
      </c>
      <c r="O924" s="2">
        <f t="shared" si="57"/>
        <v>1112</v>
      </c>
      <c r="P924" s="81">
        <f t="shared" si="58"/>
        <v>34</v>
      </c>
      <c r="Q924" s="81" t="str">
        <f t="shared" si="59"/>
        <v/>
      </c>
    </row>
    <row r="925" spans="1:17" x14ac:dyDescent="0.2">
      <c r="A925" t="s">
        <v>1812</v>
      </c>
      <c r="B925" t="s">
        <v>4487</v>
      </c>
      <c r="C925" s="5" t="s">
        <v>40</v>
      </c>
      <c r="D925" s="5">
        <v>36198</v>
      </c>
      <c r="E925">
        <v>1048</v>
      </c>
      <c r="F925" s="2">
        <v>25</v>
      </c>
      <c r="G925" s="2" t="str">
        <f>B925&amp;C925</f>
        <v>Giorgos KONIARAKISdiscus-throw</v>
      </c>
      <c r="H925" s="2">
        <f>E925</f>
        <v>1048</v>
      </c>
      <c r="I925" s="138" cm="1">
        <f t="array" ref="I925">MAX(IF($G$3:$G$4000=$G925,$H$3:$H$4000))</f>
        <v>1048</v>
      </c>
      <c r="J925" s="2" t="str">
        <v>GBR</v>
      </c>
      <c r="K925" t="str">
        <v>Tom DODD</v>
      </c>
      <c r="L925" s="96" t="str">
        <v>1500m</v>
      </c>
      <c r="M925" s="96">
        <v>36070</v>
      </c>
      <c r="N925" s="96" t="str">
        <f t="shared" si="56"/>
        <v>Tom DODD1500m</v>
      </c>
      <c r="O925" s="2">
        <f t="shared" si="57"/>
        <v>1112</v>
      </c>
      <c r="P925" s="81">
        <f t="shared" si="58"/>
        <v>69</v>
      </c>
      <c r="Q925" s="81" t="str">
        <f t="shared" si="59"/>
        <v/>
      </c>
    </row>
    <row r="926" spans="1:17" x14ac:dyDescent="0.2">
      <c r="A926" t="s">
        <v>1812</v>
      </c>
      <c r="B926" t="s">
        <v>4397</v>
      </c>
      <c r="C926" s="5" t="s">
        <v>38</v>
      </c>
      <c r="D926" s="5">
        <v>37643</v>
      </c>
      <c r="E926">
        <v>1031</v>
      </c>
      <c r="F926" s="2">
        <v>69</v>
      </c>
      <c r="G926" s="2" t="str">
        <f>B926&amp;C926</f>
        <v>Grigoris NIKOLAOUtriple-jump</v>
      </c>
      <c r="H926" s="2">
        <f>E926</f>
        <v>1031</v>
      </c>
      <c r="I926" s="138" cm="1">
        <f t="array" ref="I926">MAX(IF($G$3:$G$4000=$G926,$H$3:$H$4000))</f>
        <v>1031</v>
      </c>
      <c r="J926" s="2" t="str">
        <v>GBR</v>
      </c>
      <c r="K926" t="str">
        <v>Max WHARTON</v>
      </c>
      <c r="L926" s="96" t="str">
        <v>1500m</v>
      </c>
      <c r="M926" s="96">
        <v>35254</v>
      </c>
      <c r="N926" s="96" t="str">
        <f t="shared" si="56"/>
        <v>Max WHARTON1500m</v>
      </c>
      <c r="O926" s="2">
        <f t="shared" si="57"/>
        <v>1111</v>
      </c>
      <c r="P926" s="81">
        <f t="shared" si="58"/>
        <v>71</v>
      </c>
      <c r="Q926" s="81" t="str">
        <f t="shared" si="59"/>
        <v/>
      </c>
    </row>
    <row r="927" spans="1:17" x14ac:dyDescent="0.2">
      <c r="A927" t="s">
        <v>1812</v>
      </c>
      <c r="B927" t="s">
        <v>4481</v>
      </c>
      <c r="C927" s="5" t="s">
        <v>40</v>
      </c>
      <c r="D927" s="5">
        <v>34915</v>
      </c>
      <c r="E927">
        <v>1016</v>
      </c>
      <c r="F927" s="2">
        <v>11</v>
      </c>
      <c r="G927" s="2" t="str">
        <f>B927&amp;C927</f>
        <v>Rafail ANTONIOUdiscus-throw</v>
      </c>
      <c r="H927" s="2">
        <f>E927</f>
        <v>1016</v>
      </c>
      <c r="I927" s="138" cm="1">
        <f t="array" ref="I927">MAX(IF($G$3:$G$4000=$G927,$H$3:$H$4000))</f>
        <v>1065</v>
      </c>
      <c r="J927" s="2" t="str">
        <v>GBR</v>
      </c>
      <c r="K927" t="str">
        <v>Derek KINLOCK</v>
      </c>
      <c r="L927" s="96" t="str">
        <v>200m</v>
      </c>
      <c r="M927" s="96">
        <v>37465</v>
      </c>
      <c r="N927" s="96" t="str">
        <f t="shared" si="56"/>
        <v>Derek KINLOCK200m</v>
      </c>
      <c r="O927" s="2">
        <f t="shared" si="57"/>
        <v>1109</v>
      </c>
      <c r="P927" s="81">
        <f t="shared" si="58"/>
        <v>68</v>
      </c>
      <c r="Q927" s="81" t="str">
        <f t="shared" si="59"/>
        <v/>
      </c>
    </row>
    <row r="928" spans="1:17" x14ac:dyDescent="0.2">
      <c r="A928" t="s">
        <v>1812</v>
      </c>
      <c r="B928" t="s">
        <v>5158</v>
      </c>
      <c r="C928" s="5" t="s">
        <v>41</v>
      </c>
      <c r="D928" s="5">
        <v>34663</v>
      </c>
      <c r="E928">
        <v>1016</v>
      </c>
      <c r="F928" s="2">
        <v>19</v>
      </c>
      <c r="G928" s="2" t="str">
        <f>B928&amp;C928</f>
        <v>Paraskevas BATZAVALISjavelin-throw</v>
      </c>
      <c r="H928" s="2">
        <f>E928</f>
        <v>1016</v>
      </c>
      <c r="I928" s="138" cm="1">
        <f t="array" ref="I928">MAX(IF($G$3:$G$4000=$G928,$H$3:$H$4000))</f>
        <v>1016</v>
      </c>
      <c r="J928" s="2" t="str">
        <v>GBR</v>
      </c>
      <c r="K928" t="str">
        <v>William BATTERSHILL</v>
      </c>
      <c r="L928" s="96" t="str">
        <v>3000msc</v>
      </c>
      <c r="M928" s="96">
        <v>35851</v>
      </c>
      <c r="N928" s="96" t="str">
        <f t="shared" si="56"/>
        <v>William BATTERSHILL3000msc</v>
      </c>
      <c r="O928" s="2">
        <f t="shared" si="57"/>
        <v>1109</v>
      </c>
      <c r="P928" s="81">
        <f t="shared" si="58"/>
        <v>33</v>
      </c>
      <c r="Q928" s="81" t="str">
        <f t="shared" si="59"/>
        <v/>
      </c>
    </row>
    <row r="929" spans="1:17" x14ac:dyDescent="0.2">
      <c r="A929" t="s">
        <v>1812</v>
      </c>
      <c r="B929" t="s">
        <v>4700</v>
      </c>
      <c r="C929" s="5" t="s">
        <v>41</v>
      </c>
      <c r="D929" s="6">
        <v>36549</v>
      </c>
      <c r="E929">
        <v>1003</v>
      </c>
      <c r="F929" s="2">
        <v>49</v>
      </c>
      <c r="G929" s="2" t="str">
        <f>B929&amp;C929</f>
        <v>Spyros SAVVAjavelin-throw</v>
      </c>
      <c r="H929" s="2">
        <f>E929</f>
        <v>1003</v>
      </c>
      <c r="I929" s="138" cm="1">
        <f t="array" ref="I929">MAX(IF($G$3:$G$4000=$G929,$H$3:$H$4000))</f>
        <v>1003</v>
      </c>
      <c r="J929" s="2" t="str">
        <v>GBR</v>
      </c>
      <c r="K929" t="str">
        <v>Thomas MORTIMER</v>
      </c>
      <c r="L929" s="96" t="str">
        <v>5000m</v>
      </c>
      <c r="M929" s="96">
        <v>36167</v>
      </c>
      <c r="N929" s="96" t="str">
        <f t="shared" si="56"/>
        <v>Thomas MORTIMER5000m</v>
      </c>
      <c r="O929" s="2">
        <f t="shared" si="57"/>
        <v>1109</v>
      </c>
      <c r="P929" s="81">
        <f t="shared" si="58"/>
        <v>71</v>
      </c>
      <c r="Q929" s="81" t="str">
        <f t="shared" si="59"/>
        <v/>
      </c>
    </row>
    <row r="930" spans="1:17" x14ac:dyDescent="0.2">
      <c r="A930" t="s">
        <v>1812</v>
      </c>
      <c r="B930" t="s">
        <v>4700</v>
      </c>
      <c r="C930" t="s">
        <v>41</v>
      </c>
      <c r="D930" s="5">
        <v>36549</v>
      </c>
      <c r="E930">
        <v>996</v>
      </c>
      <c r="F930" s="2">
        <v>27</v>
      </c>
      <c r="G930" s="2" t="str">
        <f>B930&amp;C930</f>
        <v>Spyros SAVVAjavelin-throw</v>
      </c>
      <c r="H930" s="2">
        <f>E930</f>
        <v>996</v>
      </c>
      <c r="I930" s="138" cm="1">
        <f t="array" ref="I930">MAX(IF($G$3:$G$4000=$G930,$H$3:$H$4000))</f>
        <v>1003</v>
      </c>
      <c r="J930" s="2" t="str">
        <v>GBR</v>
      </c>
      <c r="K930" t="str">
        <v>Jona EFOLOKO</v>
      </c>
      <c r="L930" s="96" t="str">
        <v>200m</v>
      </c>
      <c r="M930" s="96">
        <v>36426</v>
      </c>
      <c r="N930" s="96" t="str">
        <f t="shared" si="56"/>
        <v>Jona EFOLOKO200m</v>
      </c>
      <c r="O930" s="2">
        <f t="shared" si="57"/>
        <v>1109</v>
      </c>
      <c r="P930" s="81">
        <f t="shared" si="58"/>
        <v>68</v>
      </c>
      <c r="Q930" s="81" t="str">
        <f t="shared" si="59"/>
        <v/>
      </c>
    </row>
    <row r="931" spans="1:17" x14ac:dyDescent="0.2">
      <c r="A931" t="s">
        <v>1812</v>
      </c>
      <c r="B931" t="s">
        <v>4440</v>
      </c>
      <c r="C931" s="5" t="s">
        <v>36</v>
      </c>
      <c r="D931" s="5">
        <v>36881</v>
      </c>
      <c r="E931">
        <v>994</v>
      </c>
      <c r="F931" s="2">
        <v>37</v>
      </c>
      <c r="G931" s="2" t="str">
        <f>B931&amp;C931</f>
        <v>Christos TAMANISpole-vault</v>
      </c>
      <c r="H931" s="2">
        <f>E931</f>
        <v>994</v>
      </c>
      <c r="I931" s="138" cm="1">
        <f t="array" ref="I931">MAX(IF($G$3:$G$4000=$G931,$H$3:$H$4000))</f>
        <v>994</v>
      </c>
      <c r="J931" s="2" t="str">
        <v>GBR</v>
      </c>
      <c r="K931" t="str">
        <v>Jamal RHODEN-STEVENS</v>
      </c>
      <c r="L931" s="96" t="str">
        <v>100m</v>
      </c>
      <c r="M931" s="96">
        <v>34451</v>
      </c>
      <c r="N931" s="96" t="str">
        <f t="shared" si="56"/>
        <v>Jamal RHODEN-STEVENS100m</v>
      </c>
      <c r="O931" s="2">
        <f t="shared" si="57"/>
        <v>1108</v>
      </c>
      <c r="P931" s="81">
        <f t="shared" si="58"/>
        <v>95</v>
      </c>
      <c r="Q931" s="81" t="str">
        <f t="shared" si="59"/>
        <v/>
      </c>
    </row>
    <row r="932" spans="1:17" x14ac:dyDescent="0.2">
      <c r="A932" t="s">
        <v>1812</v>
      </c>
      <c r="B932" t="s">
        <v>4579</v>
      </c>
      <c r="C932" s="5" t="s">
        <v>39</v>
      </c>
      <c r="D932" s="5">
        <v>37410</v>
      </c>
      <c r="E932">
        <v>952</v>
      </c>
      <c r="F932" s="2">
        <v>60</v>
      </c>
      <c r="G932" s="2" t="str">
        <f>B932&amp;C932</f>
        <v>Konstantinos ALEXIADISshot-put</v>
      </c>
      <c r="H932" s="2">
        <f>E932</f>
        <v>952</v>
      </c>
      <c r="I932" s="138" cm="1">
        <f t="array" ref="I932">MAX(IF($G$3:$G$4000=$G932,$H$3:$H$4000))</f>
        <v>952</v>
      </c>
      <c r="J932" s="2" t="str">
        <v>GBR</v>
      </c>
      <c r="K932" t="str">
        <v>Brandon MINGELI</v>
      </c>
      <c r="L932" s="96" t="str">
        <v>100m</v>
      </c>
      <c r="M932" s="96">
        <v>36776</v>
      </c>
      <c r="N932" s="96" t="str">
        <f t="shared" si="56"/>
        <v>Brandon MINGELI100m</v>
      </c>
      <c r="O932" s="2">
        <f t="shared" si="57"/>
        <v>1108</v>
      </c>
      <c r="P932" s="81">
        <f t="shared" si="58"/>
        <v>95</v>
      </c>
      <c r="Q932" s="81" t="str">
        <f t="shared" si="59"/>
        <v/>
      </c>
    </row>
    <row r="933" spans="1:17" x14ac:dyDescent="0.2">
      <c r="A933" t="s">
        <v>1812</v>
      </c>
      <c r="B933" t="s">
        <v>4723</v>
      </c>
      <c r="C933" s="5" t="s">
        <v>41</v>
      </c>
      <c r="D933" s="5">
        <v>37867</v>
      </c>
      <c r="E933">
        <v>950</v>
      </c>
      <c r="F933" s="2">
        <v>84</v>
      </c>
      <c r="G933" s="2" t="str">
        <f>B933&amp;C933</f>
        <v>Eleftherios KONTONIKOLAjavelin-throw</v>
      </c>
      <c r="H933" s="2">
        <f>E933</f>
        <v>950</v>
      </c>
      <c r="I933" s="138" cm="1">
        <f t="array" ref="I933">MAX(IF($G$3:$G$4000=$G933,$H$3:$H$4000))</f>
        <v>950</v>
      </c>
      <c r="J933" s="2" t="str">
        <v>GBR</v>
      </c>
      <c r="K933" t="str">
        <v>Niclas BAKER</v>
      </c>
      <c r="L933" s="96" t="str">
        <v>400m</v>
      </c>
      <c r="M933" s="96">
        <v>34586</v>
      </c>
      <c r="N933" s="96" t="str">
        <f t="shared" si="56"/>
        <v>Niclas BAKER400m</v>
      </c>
      <c r="O933" s="2">
        <f t="shared" si="57"/>
        <v>1108</v>
      </c>
      <c r="P933" s="81">
        <f t="shared" si="58"/>
        <v>66</v>
      </c>
      <c r="Q933" s="81" t="str">
        <f t="shared" si="59"/>
        <v/>
      </c>
    </row>
    <row r="934" spans="1:17" x14ac:dyDescent="0.2">
      <c r="A934" t="s">
        <v>1812</v>
      </c>
      <c r="B934" t="s">
        <v>4723</v>
      </c>
      <c r="C934" s="5" t="s">
        <v>41</v>
      </c>
      <c r="D934" s="5">
        <v>37867</v>
      </c>
      <c r="E934">
        <v>947</v>
      </c>
      <c r="F934" s="2">
        <v>40</v>
      </c>
      <c r="G934" s="2" t="str">
        <f>B934&amp;C934</f>
        <v>Eleftherios KONTONIKOLAjavelin-throw</v>
      </c>
      <c r="H934" s="2">
        <f>E934</f>
        <v>947</v>
      </c>
      <c r="I934" s="138" cm="1">
        <f t="array" ref="I934">MAX(IF($G$3:$G$4000=$G934,$H$3:$H$4000))</f>
        <v>950</v>
      </c>
      <c r="J934" s="2" t="str">
        <v>GBR</v>
      </c>
      <c r="K934" t="str">
        <v>John HOWORTH</v>
      </c>
      <c r="L934" s="96" t="str">
        <v>1500m</v>
      </c>
      <c r="M934" s="96">
        <v>36637</v>
      </c>
      <c r="N934" s="96" t="str">
        <f t="shared" si="56"/>
        <v>John HOWORTH1500m</v>
      </c>
      <c r="O934" s="2">
        <f t="shared" si="57"/>
        <v>1108</v>
      </c>
      <c r="P934" s="81">
        <f t="shared" si="58"/>
        <v>75</v>
      </c>
      <c r="Q934" s="81" t="str">
        <f t="shared" si="59"/>
        <v/>
      </c>
    </row>
    <row r="935" spans="1:17" x14ac:dyDescent="0.2">
      <c r="A935" t="s">
        <v>1812</v>
      </c>
      <c r="B935" t="s">
        <v>4519</v>
      </c>
      <c r="C935" s="6" t="s">
        <v>40</v>
      </c>
      <c r="D935" s="5">
        <v>35865</v>
      </c>
      <c r="E935">
        <v>945</v>
      </c>
      <c r="F935" s="2">
        <v>66</v>
      </c>
      <c r="G935" s="2" t="str">
        <f>B935&amp;C935</f>
        <v>Mathew BEATTYdiscus-throw</v>
      </c>
      <c r="H935" s="2">
        <f>E935</f>
        <v>945</v>
      </c>
      <c r="I935" s="138" cm="1">
        <f t="array" ref="I935">MAX(IF($G$3:$G$4000=$G935,$H$3:$H$4000))</f>
        <v>945</v>
      </c>
      <c r="J935" s="2" t="str">
        <v>GBR</v>
      </c>
      <c r="K935" t="str">
        <v>Joel PASCALL-MENZIE</v>
      </c>
      <c r="L935" s="96" t="str">
        <v>100m</v>
      </c>
      <c r="M935" s="96">
        <v>37563</v>
      </c>
      <c r="N935" s="96" t="str">
        <f t="shared" si="56"/>
        <v>Joel PASCALL-MENZIE100m</v>
      </c>
      <c r="O935" s="2">
        <f t="shared" si="57"/>
        <v>1108</v>
      </c>
      <c r="P935" s="81">
        <f t="shared" si="58"/>
        <v>95</v>
      </c>
      <c r="Q935" s="81" t="str">
        <f t="shared" si="59"/>
        <v/>
      </c>
    </row>
    <row r="936" spans="1:17" x14ac:dyDescent="0.2">
      <c r="A936" t="s">
        <v>1812</v>
      </c>
      <c r="B936" t="s">
        <v>4586</v>
      </c>
      <c r="C936" s="6" t="s">
        <v>39</v>
      </c>
      <c r="D936" s="5">
        <v>35256</v>
      </c>
      <c r="E936">
        <v>942</v>
      </c>
      <c r="F936" s="2">
        <v>71</v>
      </c>
      <c r="G936" s="2" t="str">
        <f>B936&amp;C936</f>
        <v>Vasilis MOUAIMISshot-put</v>
      </c>
      <c r="H936" s="2">
        <f>E936</f>
        <v>942</v>
      </c>
      <c r="I936" s="138" cm="1">
        <f t="array" ref="I936">MAX(IF($G$3:$G$4000=$G936,$H$3:$H$4000))</f>
        <v>942</v>
      </c>
      <c r="J936" s="2" t="str">
        <v>GBR</v>
      </c>
      <c r="K936" t="str">
        <v>Chris BAKER</v>
      </c>
      <c r="L936" s="96" t="str">
        <v>high-jump</v>
      </c>
      <c r="M936" s="96">
        <v>33271</v>
      </c>
      <c r="N936" s="96" t="str">
        <f t="shared" si="56"/>
        <v>Chris BAKERhigh-jump</v>
      </c>
      <c r="O936" s="2">
        <f t="shared" si="57"/>
        <v>1108</v>
      </c>
      <c r="P936" s="81">
        <f t="shared" si="58"/>
        <v>24</v>
      </c>
      <c r="Q936" s="81" t="str">
        <f t="shared" si="59"/>
        <v/>
      </c>
    </row>
    <row r="937" spans="1:17" x14ac:dyDescent="0.2">
      <c r="A937" t="s">
        <v>1812</v>
      </c>
      <c r="B937" t="s">
        <v>4456</v>
      </c>
      <c r="C937" t="s">
        <v>36</v>
      </c>
      <c r="D937" s="5">
        <v>37130</v>
      </c>
      <c r="E937">
        <v>940</v>
      </c>
      <c r="F937" s="2">
        <v>62</v>
      </c>
      <c r="G937" s="2" t="str">
        <f>B937&amp;C937</f>
        <v>Andreas KAZAMIASpole-vault</v>
      </c>
      <c r="H937" s="2">
        <f>E937</f>
        <v>940</v>
      </c>
      <c r="I937" s="138" cm="1">
        <f t="array" ref="I937">MAX(IF($G$3:$G$4000=$G937,$H$3:$H$4000))</f>
        <v>940</v>
      </c>
      <c r="J937" s="2" t="str">
        <v>GBR</v>
      </c>
      <c r="K937" t="str">
        <v>Max WHARTON</v>
      </c>
      <c r="L937" s="96" t="str">
        <v>800m</v>
      </c>
      <c r="M937" s="96">
        <v>35254</v>
      </c>
      <c r="N937" s="96" t="str">
        <f t="shared" si="56"/>
        <v>Max WHARTON800m</v>
      </c>
      <c r="O937" s="2">
        <f t="shared" si="57"/>
        <v>1106</v>
      </c>
      <c r="P937" s="81">
        <f t="shared" si="58"/>
        <v>77</v>
      </c>
      <c r="Q937" s="81" t="str">
        <f t="shared" si="59"/>
        <v/>
      </c>
    </row>
    <row r="938" spans="1:17" x14ac:dyDescent="0.2">
      <c r="A938" t="s">
        <v>1812</v>
      </c>
      <c r="B938" t="s">
        <v>4591</v>
      </c>
      <c r="C938" s="5" t="s">
        <v>39</v>
      </c>
      <c r="D938" s="5">
        <v>36539</v>
      </c>
      <c r="E938">
        <v>936</v>
      </c>
      <c r="F938" s="2">
        <v>22</v>
      </c>
      <c r="G938" s="2" t="str">
        <f>B938&amp;C938</f>
        <v>Petros MICHAELIDESshot-put</v>
      </c>
      <c r="H938" s="2">
        <f>E938</f>
        <v>936</v>
      </c>
      <c r="I938" s="138" cm="1">
        <f t="array" ref="I938">MAX(IF($G$3:$G$4000=$G938,$H$3:$H$4000))</f>
        <v>936</v>
      </c>
      <c r="J938" s="2" t="str">
        <v>GBR</v>
      </c>
      <c r="K938" t="str">
        <v>Euan MAKEPEACE</v>
      </c>
      <c r="L938" s="96" t="str">
        <v>1500m</v>
      </c>
      <c r="M938" s="96">
        <v>35581</v>
      </c>
      <c r="N938" s="96" t="str">
        <f t="shared" si="56"/>
        <v>Euan MAKEPEACE1500m</v>
      </c>
      <c r="O938" s="2">
        <f t="shared" si="57"/>
        <v>1103</v>
      </c>
      <c r="P938" s="81">
        <f t="shared" si="58"/>
        <v>82</v>
      </c>
      <c r="Q938" s="81" t="str">
        <f t="shared" si="59"/>
        <v/>
      </c>
    </row>
    <row r="939" spans="1:17" x14ac:dyDescent="0.2">
      <c r="A939" t="s">
        <v>1812</v>
      </c>
      <c r="B939" t="s">
        <v>4591</v>
      </c>
      <c r="C939" s="5" t="s">
        <v>39</v>
      </c>
      <c r="D939" s="5">
        <v>36539</v>
      </c>
      <c r="E939">
        <v>934</v>
      </c>
      <c r="F939" s="2">
        <v>78</v>
      </c>
      <c r="G939" s="2" t="str">
        <f>B939&amp;C939</f>
        <v>Petros MICHAELIDESshot-put</v>
      </c>
      <c r="H939" s="2">
        <f>E939</f>
        <v>934</v>
      </c>
      <c r="I939" s="138" cm="1">
        <f t="array" ref="I939">MAX(IF($G$3:$G$4000=$G939,$H$3:$H$4000))</f>
        <v>936</v>
      </c>
      <c r="J939" s="2" t="str">
        <v>GBR</v>
      </c>
      <c r="K939" t="str">
        <v>Michael PUPLAMPU</v>
      </c>
      <c r="L939" s="96" t="str">
        <v>triple-jump</v>
      </c>
      <c r="M939" s="96">
        <v>32884</v>
      </c>
      <c r="N939" s="96" t="str">
        <f t="shared" si="56"/>
        <v>Michael PUPLAMPUtriple-jump</v>
      </c>
      <c r="O939" s="2">
        <f t="shared" si="57"/>
        <v>1103</v>
      </c>
      <c r="P939" s="81">
        <f t="shared" si="58"/>
        <v>17</v>
      </c>
      <c r="Q939" s="81" t="str">
        <f t="shared" si="59"/>
        <v/>
      </c>
    </row>
    <row r="940" spans="1:17" x14ac:dyDescent="0.2">
      <c r="A940" t="s">
        <v>1812</v>
      </c>
      <c r="B940" t="s">
        <v>4579</v>
      </c>
      <c r="C940" s="5" t="s">
        <v>39</v>
      </c>
      <c r="D940" s="5">
        <v>37410</v>
      </c>
      <c r="E940">
        <v>928</v>
      </c>
      <c r="F940" s="2">
        <v>27</v>
      </c>
      <c r="G940" s="2" t="str">
        <f>B940&amp;C940</f>
        <v>Konstantinos ALEXIADISshot-put</v>
      </c>
      <c r="H940" s="2">
        <f>E940</f>
        <v>928</v>
      </c>
      <c r="I940" s="138" cm="1">
        <f t="array" ref="I940">MAX(IF($G$3:$G$4000=$G940,$H$3:$H$4000))</f>
        <v>952</v>
      </c>
      <c r="J940" s="2" t="str">
        <v>GBR</v>
      </c>
      <c r="K940" t="str">
        <v>Adam CLARKE</v>
      </c>
      <c r="L940" s="96" t="str">
        <v>1500m</v>
      </c>
      <c r="M940" s="96">
        <v>33331</v>
      </c>
      <c r="N940" s="96" t="str">
        <f t="shared" si="56"/>
        <v>Adam CLARKE1500m</v>
      </c>
      <c r="O940" s="2">
        <f t="shared" si="57"/>
        <v>1102</v>
      </c>
      <c r="P940" s="81">
        <f t="shared" si="58"/>
        <v>83</v>
      </c>
      <c r="Q940" s="81" t="str">
        <f t="shared" si="59"/>
        <v/>
      </c>
    </row>
    <row r="941" spans="1:17" x14ac:dyDescent="0.2">
      <c r="A941" t="s">
        <v>1812</v>
      </c>
      <c r="B941" t="s">
        <v>4535</v>
      </c>
      <c r="C941" s="5" t="s">
        <v>40</v>
      </c>
      <c r="D941" s="5">
        <v>37754</v>
      </c>
      <c r="E941">
        <v>910</v>
      </c>
      <c r="F941" s="2">
        <v>86</v>
      </c>
      <c r="G941" s="2" t="str">
        <f>B941&amp;C941</f>
        <v>Iosif Michalis PAPAdiscus-throw</v>
      </c>
      <c r="H941" s="2">
        <f>E941</f>
        <v>910</v>
      </c>
      <c r="I941" s="138" cm="1">
        <f t="array" ref="I941">MAX(IF($G$3:$G$4000=$G941,$H$3:$H$4000))</f>
        <v>910</v>
      </c>
      <c r="J941" s="2" t="str">
        <v>GBR</v>
      </c>
      <c r="K941" t="str">
        <v>Remilekun ADEBIYI</v>
      </c>
      <c r="L941" s="96" t="str">
        <v>1500m</v>
      </c>
      <c r="M941" s="96">
        <v>36834</v>
      </c>
      <c r="N941" s="96" t="str">
        <f t="shared" si="56"/>
        <v>Remilekun ADEBIYI1500m</v>
      </c>
      <c r="O941" s="2">
        <f t="shared" si="57"/>
        <v>1102</v>
      </c>
      <c r="P941" s="81">
        <f t="shared" si="58"/>
        <v>83</v>
      </c>
      <c r="Q941" s="81" t="str">
        <f t="shared" si="59"/>
        <v/>
      </c>
    </row>
    <row r="942" spans="1:17" x14ac:dyDescent="0.2">
      <c r="A942" t="s">
        <v>1812</v>
      </c>
      <c r="B942" t="s">
        <v>4652</v>
      </c>
      <c r="C942" s="5" t="s">
        <v>42</v>
      </c>
      <c r="D942" s="5">
        <v>38583</v>
      </c>
      <c r="E942">
        <v>885</v>
      </c>
      <c r="F942" s="2">
        <v>70</v>
      </c>
      <c r="G942" s="2" t="str">
        <f>B942&amp;C942</f>
        <v>Iosef KESIDEShammer-throw</v>
      </c>
      <c r="H942" s="2">
        <f>E942</f>
        <v>885</v>
      </c>
      <c r="I942" s="138" cm="1">
        <f t="array" ref="I942">MAX(IF($G$3:$G$4000=$G942,$H$3:$H$4000))</f>
        <v>885</v>
      </c>
      <c r="J942" s="2" t="str">
        <v>GBR</v>
      </c>
      <c r="K942" t="str">
        <v>Euan MAKEPEACE</v>
      </c>
      <c r="L942" s="96" t="str">
        <v>5000m</v>
      </c>
      <c r="M942" s="96">
        <v>35581</v>
      </c>
      <c r="N942" s="96" t="str">
        <f t="shared" si="56"/>
        <v>Euan MAKEPEACE5000m</v>
      </c>
      <c r="O942" s="2">
        <f t="shared" si="57"/>
        <v>1100</v>
      </c>
      <c r="P942" s="81">
        <f t="shared" si="58"/>
        <v>84</v>
      </c>
      <c r="Q942" s="81" t="str">
        <f t="shared" si="59"/>
        <v/>
      </c>
    </row>
    <row r="943" spans="1:17" x14ac:dyDescent="0.2">
      <c r="A943" t="s">
        <v>1812</v>
      </c>
      <c r="B943" t="s">
        <v>4659</v>
      </c>
      <c r="C943" s="5" t="s">
        <v>42</v>
      </c>
      <c r="D943" s="5">
        <v>37792</v>
      </c>
      <c r="E943">
        <v>864</v>
      </c>
      <c r="F943" s="2">
        <v>81</v>
      </c>
      <c r="G943" s="2" t="str">
        <f>B943&amp;C943</f>
        <v>Dimitris PANAGIOTI GRIGORIOUhammer-throw</v>
      </c>
      <c r="H943" s="2">
        <f>E943</f>
        <v>864</v>
      </c>
      <c r="I943" s="138" cm="1">
        <f t="array" ref="I943">MAX(IF($G$3:$G$4000=$G943,$H$3:$H$4000))</f>
        <v>864</v>
      </c>
      <c r="J943" s="2" t="str">
        <v>GBR</v>
      </c>
      <c r="K943" t="str">
        <v>Andrew SMITH</v>
      </c>
      <c r="L943" s="96" t="str">
        <v>1500m</v>
      </c>
      <c r="M943" s="96">
        <v>34979</v>
      </c>
      <c r="N943" s="96" t="str">
        <f t="shared" si="56"/>
        <v>Andrew SMITH1500m</v>
      </c>
      <c r="O943" s="2">
        <f t="shared" si="57"/>
        <v>1099</v>
      </c>
      <c r="P943" s="81">
        <f t="shared" si="58"/>
        <v>86</v>
      </c>
      <c r="Q943" s="81" t="str">
        <f t="shared" si="59"/>
        <v/>
      </c>
    </row>
    <row r="944" spans="1:17" x14ac:dyDescent="0.2">
      <c r="A944" t="s">
        <v>1812</v>
      </c>
      <c r="B944" t="s">
        <v>5156</v>
      </c>
      <c r="C944" s="5" t="s">
        <v>40</v>
      </c>
      <c r="D944" s="5">
        <v>28471</v>
      </c>
      <c r="E944">
        <v>843</v>
      </c>
      <c r="F944" s="2">
        <v>54</v>
      </c>
      <c r="G944" s="2" t="str">
        <f>B944&amp;C944</f>
        <v>Petros MITSIDESdiscus-throw</v>
      </c>
      <c r="H944" s="2">
        <f>E944</f>
        <v>843</v>
      </c>
      <c r="I944" s="138" cm="1">
        <f t="array" ref="I944">MAX(IF($G$3:$G$4000=$G944,$H$3:$H$4000))</f>
        <v>843</v>
      </c>
      <c r="J944" s="2" t="str">
        <v>GBR</v>
      </c>
      <c r="K944" t="str">
        <v>Joel KHAN</v>
      </c>
      <c r="L944" s="96" t="str">
        <v>high-jump</v>
      </c>
      <c r="M944" s="96">
        <v>36433</v>
      </c>
      <c r="N944" s="96" t="str">
        <f t="shared" si="56"/>
        <v>Joel KHANhigh-jump</v>
      </c>
      <c r="O944" s="2">
        <f t="shared" si="57"/>
        <v>1099</v>
      </c>
      <c r="P944" s="81">
        <f t="shared" si="58"/>
        <v>25</v>
      </c>
      <c r="Q944" s="81" t="str">
        <f t="shared" si="59"/>
        <v/>
      </c>
    </row>
    <row r="945" spans="1:17" x14ac:dyDescent="0.2">
      <c r="A945" t="s">
        <v>2349</v>
      </c>
      <c r="B945" t="s">
        <v>4309</v>
      </c>
      <c r="C945" t="s">
        <v>37</v>
      </c>
      <c r="D945" s="5">
        <v>35670</v>
      </c>
      <c r="E945">
        <v>1105</v>
      </c>
      <c r="F945" s="2">
        <v>38</v>
      </c>
      <c r="G945" s="2" t="str">
        <f>B945&amp;C945</f>
        <v>Tristan JAMESlong-jump</v>
      </c>
      <c r="H945" s="2">
        <f>E945</f>
        <v>1105</v>
      </c>
      <c r="I945" s="138" cm="1">
        <f t="array" ref="I945">MAX(IF($G$3:$G$4000=$G945,$H$3:$H$4000))</f>
        <v>1105</v>
      </c>
      <c r="J945" s="2" t="str">
        <v>GBR</v>
      </c>
      <c r="K945" t="str">
        <v>Rocco ZAMAN-BROWNE</v>
      </c>
      <c r="L945" s="96" t="str">
        <v>800m</v>
      </c>
      <c r="M945" s="96">
        <v>36864</v>
      </c>
      <c r="N945" s="96" t="str">
        <f t="shared" si="56"/>
        <v>Rocco ZAMAN-BROWNE800m</v>
      </c>
      <c r="O945" s="2">
        <f t="shared" si="57"/>
        <v>1099</v>
      </c>
      <c r="P945" s="81">
        <f t="shared" si="58"/>
        <v>82</v>
      </c>
      <c r="Q945" s="81" t="str">
        <f t="shared" si="59"/>
        <v/>
      </c>
    </row>
    <row r="946" spans="1:17" x14ac:dyDescent="0.2">
      <c r="A946" t="s">
        <v>3516</v>
      </c>
      <c r="B946" t="s">
        <v>3517</v>
      </c>
      <c r="C946" t="s">
        <v>41</v>
      </c>
      <c r="D946" s="5">
        <v>36116</v>
      </c>
      <c r="E946">
        <v>913</v>
      </c>
      <c r="F946" s="2">
        <v>50</v>
      </c>
      <c r="G946" s="2" t="str">
        <f>B946&amp;C946</f>
        <v>Eliot LECARPENTIERjavelin-throw</v>
      </c>
      <c r="H946" s="2">
        <f>E946</f>
        <v>913</v>
      </c>
      <c r="I946" s="138" cm="1">
        <f t="array" ref="I946">MAX(IF($G$3:$G$4000=$G946,$H$3:$H$4000))</f>
        <v>913</v>
      </c>
      <c r="J946" s="2" t="str">
        <v>GBR</v>
      </c>
      <c r="K946" t="str">
        <v>Benjamin WILLIAMS</v>
      </c>
      <c r="L946" s="96" t="str">
        <v>triple-jump</v>
      </c>
      <c r="M946" s="96">
        <v>33628</v>
      </c>
      <c r="N946" s="96" t="str">
        <f t="shared" si="56"/>
        <v>Benjamin WILLIAMStriple-jump</v>
      </c>
      <c r="O946" s="2">
        <f t="shared" si="57"/>
        <v>1098</v>
      </c>
      <c r="P946" s="81">
        <f t="shared" si="58"/>
        <v>20</v>
      </c>
      <c r="Q946" s="81" t="str">
        <f t="shared" si="59"/>
        <v/>
      </c>
    </row>
    <row r="947" spans="1:17" x14ac:dyDescent="0.2">
      <c r="A947" t="s">
        <v>3516</v>
      </c>
      <c r="B947" t="s">
        <v>4599</v>
      </c>
      <c r="C947" s="5" t="s">
        <v>39</v>
      </c>
      <c r="D947" s="5">
        <v>34800</v>
      </c>
      <c r="E947">
        <v>911</v>
      </c>
      <c r="F947" s="2">
        <v>89</v>
      </c>
      <c r="G947" s="2" t="str">
        <f>B947&amp;C947</f>
        <v>Mustafa William FALLshot-put</v>
      </c>
      <c r="H947" s="2">
        <f>E947</f>
        <v>911</v>
      </c>
      <c r="I947" s="138" cm="1">
        <f t="array" ref="I947">MAX(IF($G$3:$G$4000=$G947,$H$3:$H$4000))</f>
        <v>911</v>
      </c>
      <c r="J947" s="2" t="str">
        <v>GBR</v>
      </c>
      <c r="K947" t="str">
        <v>Tyri DONOVAN</v>
      </c>
      <c r="L947" s="96" t="str">
        <v>400mh</v>
      </c>
      <c r="M947" s="96">
        <v>36088</v>
      </c>
      <c r="N947" s="96" t="str">
        <f t="shared" si="56"/>
        <v>Tyri DONOVAN400mh</v>
      </c>
      <c r="O947" s="2">
        <f t="shared" si="57"/>
        <v>1098</v>
      </c>
      <c r="P947" s="81">
        <f t="shared" si="58"/>
        <v>42</v>
      </c>
      <c r="Q947" s="81" t="str">
        <f t="shared" si="59"/>
        <v/>
      </c>
    </row>
    <row r="948" spans="1:17" x14ac:dyDescent="0.2">
      <c r="A948" t="s">
        <v>1778</v>
      </c>
      <c r="B948" t="s">
        <v>3660</v>
      </c>
      <c r="C948" s="5" t="s">
        <v>2</v>
      </c>
      <c r="D948" s="5">
        <v>35326</v>
      </c>
      <c r="E948">
        <v>1152</v>
      </c>
      <c r="F948" s="2">
        <v>37</v>
      </c>
      <c r="G948" s="2" t="str">
        <f>B948&amp;C948</f>
        <v>Ebrima CAMARA100m</v>
      </c>
      <c r="H948" s="2">
        <f>E948</f>
        <v>1152</v>
      </c>
      <c r="I948" s="138" cm="1">
        <f t="array" ref="I948">MAX(IF($G$3:$G$4000=$G948,$H$3:$H$4000))</f>
        <v>1152</v>
      </c>
      <c r="J948" s="2" t="str">
        <v>GBR</v>
      </c>
      <c r="K948" t="str">
        <v>Kane ELLIOTT</v>
      </c>
      <c r="L948" s="96" t="str">
        <v>1500m</v>
      </c>
      <c r="M948" s="96">
        <v>37275</v>
      </c>
      <c r="N948" s="96" t="str">
        <f t="shared" si="56"/>
        <v>Kane ELLIOTT1500m</v>
      </c>
      <c r="O948" s="2">
        <f t="shared" si="57"/>
        <v>1098</v>
      </c>
      <c r="P948" s="81">
        <f t="shared" si="58"/>
        <v>89</v>
      </c>
      <c r="Q948" s="81" t="str">
        <f t="shared" si="59"/>
        <v/>
      </c>
    </row>
    <row r="949" spans="1:17" x14ac:dyDescent="0.2">
      <c r="A949" t="s">
        <v>1778</v>
      </c>
      <c r="B949" t="s">
        <v>3728</v>
      </c>
      <c r="C949" s="5" t="s">
        <v>25</v>
      </c>
      <c r="D949" s="5">
        <v>34130</v>
      </c>
      <c r="E949">
        <v>1135</v>
      </c>
      <c r="F949" s="2">
        <v>44</v>
      </c>
      <c r="G949" s="2" t="str">
        <f>B949&amp;C949</f>
        <v>Adama JAMMEH200m</v>
      </c>
      <c r="H949" s="2">
        <f>E949</f>
        <v>1135</v>
      </c>
      <c r="I949" s="138" cm="1">
        <f t="array" ref="I949">MAX(IF($G$3:$G$4000=$G949,$H$3:$H$4000))</f>
        <v>1135</v>
      </c>
      <c r="J949" s="2" t="str">
        <v>GBR</v>
      </c>
      <c r="K949" t="str">
        <v>Matthew LEACH</v>
      </c>
      <c r="L949" s="96" t="str">
        <v>10000m</v>
      </c>
      <c r="M949" s="96">
        <v>34237</v>
      </c>
      <c r="N949" s="96" t="str">
        <f t="shared" si="56"/>
        <v>Matthew LEACH10000m</v>
      </c>
      <c r="O949" s="2">
        <f t="shared" si="57"/>
        <v>1098</v>
      </c>
      <c r="P949" s="81">
        <f t="shared" si="58"/>
        <v>88</v>
      </c>
      <c r="Q949" s="81" t="str">
        <f t="shared" si="59"/>
        <v/>
      </c>
    </row>
    <row r="950" spans="1:17" x14ac:dyDescent="0.2">
      <c r="A950" t="s">
        <v>1778</v>
      </c>
      <c r="B950" t="s">
        <v>2944</v>
      </c>
      <c r="C950" s="5" t="s">
        <v>25</v>
      </c>
      <c r="D950" s="5">
        <v>33736</v>
      </c>
      <c r="E950">
        <v>1096</v>
      </c>
      <c r="F950" s="2">
        <v>85</v>
      </c>
      <c r="G950" s="2" t="str">
        <f>B950&amp;C950</f>
        <v>Abdoulie ASSIM200m</v>
      </c>
      <c r="H950" s="2">
        <f>E950</f>
        <v>1096</v>
      </c>
      <c r="I950" s="138" cm="1">
        <f t="array" ref="I950">MAX(IF($G$3:$G$4000=$G950,$H$3:$H$4000))</f>
        <v>1096</v>
      </c>
      <c r="J950" s="2" t="str">
        <v>GBR</v>
      </c>
      <c r="K950" t="str">
        <v>Jacob PAUL</v>
      </c>
      <c r="L950" s="96" t="str">
        <v>400mh</v>
      </c>
      <c r="M950" s="96">
        <v>34736</v>
      </c>
      <c r="N950" s="96" t="str">
        <f t="shared" si="56"/>
        <v>Jacob PAUL400mh</v>
      </c>
      <c r="O950" s="2">
        <f t="shared" si="57"/>
        <v>1097</v>
      </c>
      <c r="P950" s="81">
        <f t="shared" si="58"/>
        <v>43</v>
      </c>
      <c r="Q950" s="81" t="str">
        <f t="shared" si="59"/>
        <v/>
      </c>
    </row>
    <row r="951" spans="1:17" x14ac:dyDescent="0.2">
      <c r="A951" t="s">
        <v>1778</v>
      </c>
      <c r="B951" t="s">
        <v>3753</v>
      </c>
      <c r="C951" s="5" t="s">
        <v>25</v>
      </c>
      <c r="D951" s="5">
        <v>36607</v>
      </c>
      <c r="E951">
        <v>1093</v>
      </c>
      <c r="F951" s="2">
        <v>93</v>
      </c>
      <c r="G951" s="2" t="str">
        <f>B951&amp;C951</f>
        <v>Sengan JOBE200m</v>
      </c>
      <c r="H951" s="2">
        <f>E951</f>
        <v>1093</v>
      </c>
      <c r="I951" s="138" cm="1">
        <f t="array" ref="I951">MAX(IF($G$3:$G$4000=$G951,$H$3:$H$4000))</f>
        <v>1093</v>
      </c>
      <c r="J951" s="2" t="str">
        <v>GBR</v>
      </c>
      <c r="K951" t="str">
        <v>Jamal RHODEN-STEVENS</v>
      </c>
      <c r="L951" s="96" t="str">
        <v>200m</v>
      </c>
      <c r="M951" s="96">
        <v>34451</v>
      </c>
      <c r="N951" s="96" t="str">
        <f t="shared" si="56"/>
        <v>Jamal RHODEN-STEVENS200m</v>
      </c>
      <c r="O951" s="2">
        <f t="shared" si="57"/>
        <v>1097</v>
      </c>
      <c r="P951" s="81">
        <f t="shared" si="58"/>
        <v>89</v>
      </c>
      <c r="Q951" s="81" t="str">
        <f t="shared" si="59"/>
        <v/>
      </c>
    </row>
    <row r="952" spans="1:17" x14ac:dyDescent="0.2">
      <c r="A952" t="s">
        <v>1778</v>
      </c>
      <c r="B952" t="s">
        <v>2944</v>
      </c>
      <c r="C952" s="5" t="s">
        <v>25</v>
      </c>
      <c r="D952" s="5">
        <v>33736</v>
      </c>
      <c r="E952">
        <v>1091</v>
      </c>
      <c r="F952" s="2">
        <v>9</v>
      </c>
      <c r="G952" s="2" t="str">
        <f>B952&amp;C952</f>
        <v>Abdoulie ASSIM200m</v>
      </c>
      <c r="H952" s="2">
        <f>E952</f>
        <v>1091</v>
      </c>
      <c r="I952" s="138" cm="1">
        <f t="array" ref="I952">MAX(IF($G$3:$G$4000=$G952,$H$3:$H$4000))</f>
        <v>1096</v>
      </c>
      <c r="J952" s="2" t="str">
        <v>GBR</v>
      </c>
      <c r="K952" t="str">
        <v>Kristian JONES</v>
      </c>
      <c r="L952" s="96" t="str">
        <v>10000m</v>
      </c>
      <c r="M952" s="96">
        <v>33301</v>
      </c>
      <c r="N952" s="96" t="str">
        <f t="shared" si="56"/>
        <v>Kristian JONES10000m</v>
      </c>
      <c r="O952" s="2">
        <f t="shared" si="57"/>
        <v>1096</v>
      </c>
      <c r="P952" s="81">
        <f t="shared" si="58"/>
        <v>89</v>
      </c>
      <c r="Q952" s="81" t="str">
        <f t="shared" si="59"/>
        <v/>
      </c>
    </row>
    <row r="953" spans="1:17" x14ac:dyDescent="0.2">
      <c r="A953" t="s">
        <v>1778</v>
      </c>
      <c r="B953" t="s">
        <v>4427</v>
      </c>
      <c r="C953" s="5" t="s">
        <v>36</v>
      </c>
      <c r="D953" s="5">
        <v>34743</v>
      </c>
      <c r="E953">
        <v>1075</v>
      </c>
      <c r="F953" s="2">
        <v>7</v>
      </c>
      <c r="G953" s="2" t="str">
        <f>B953&amp;C953</f>
        <v>Lamin KRUBALLYpole-vault</v>
      </c>
      <c r="H953" s="2">
        <f>E953</f>
        <v>1075</v>
      </c>
      <c r="I953" s="138" cm="1">
        <f t="array" ref="I953">MAX(IF($G$3:$G$4000=$G953,$H$3:$H$4000))</f>
        <v>1075</v>
      </c>
      <c r="J953" s="2" t="str">
        <v>GBR</v>
      </c>
      <c r="K953" t="str">
        <v>Shemar BOLDIZSAR</v>
      </c>
      <c r="L953" s="96" t="str">
        <v>200m</v>
      </c>
      <c r="M953" s="96">
        <v>36184</v>
      </c>
      <c r="N953" s="96" t="str">
        <f t="shared" si="56"/>
        <v>Shemar BOLDIZSAR200m</v>
      </c>
      <c r="O953" s="2">
        <f t="shared" si="57"/>
        <v>1096</v>
      </c>
      <c r="P953" s="81">
        <f t="shared" si="58"/>
        <v>91</v>
      </c>
      <c r="Q953" s="81" t="str">
        <f t="shared" si="59"/>
        <v/>
      </c>
    </row>
    <row r="954" spans="1:17" x14ac:dyDescent="0.2">
      <c r="A954" t="s">
        <v>1778</v>
      </c>
      <c r="B954" t="s">
        <v>2944</v>
      </c>
      <c r="C954" s="5" t="s">
        <v>2</v>
      </c>
      <c r="D954" s="5">
        <v>33736</v>
      </c>
      <c r="E954">
        <v>1019</v>
      </c>
      <c r="F954" s="2">
        <v>69</v>
      </c>
      <c r="G954" s="2" t="str">
        <f>B954&amp;C954</f>
        <v>Abdoulie ASSIM100m</v>
      </c>
      <c r="H954" s="2">
        <f>E954</f>
        <v>1019</v>
      </c>
      <c r="I954" s="138" cm="1">
        <f t="array" ref="I954">MAX(IF($G$3:$G$4000=$G954,$H$3:$H$4000))</f>
        <v>1019</v>
      </c>
      <c r="J954" s="2" t="str">
        <v>GBR</v>
      </c>
      <c r="K954" t="str">
        <v>Miguel PERERA</v>
      </c>
      <c r="L954" s="96" t="str">
        <v>110mh</v>
      </c>
      <c r="M954" s="96">
        <v>35338</v>
      </c>
      <c r="N954" s="96" t="str">
        <f t="shared" si="56"/>
        <v>Miguel PERERA110mh</v>
      </c>
      <c r="O954" s="2">
        <f t="shared" si="57"/>
        <v>1096</v>
      </c>
      <c r="P954" s="81">
        <f t="shared" si="58"/>
        <v>37</v>
      </c>
      <c r="Q954" s="81" t="str">
        <f t="shared" si="59"/>
        <v/>
      </c>
    </row>
    <row r="955" spans="1:17" x14ac:dyDescent="0.2">
      <c r="A955" t="s">
        <v>1287</v>
      </c>
      <c r="B955" t="s">
        <v>3831</v>
      </c>
      <c r="C955" s="5" t="s">
        <v>28</v>
      </c>
      <c r="D955" s="5">
        <v>35711</v>
      </c>
      <c r="E955">
        <v>1258</v>
      </c>
      <c r="F955" s="2">
        <v>2</v>
      </c>
      <c r="G955" s="2" t="str">
        <f>B955&amp;C955</f>
        <v>Josh KERR1500m</v>
      </c>
      <c r="H955" s="2">
        <f>E955</f>
        <v>1258</v>
      </c>
      <c r="I955" s="138" cm="1">
        <f t="array" ref="I955">MAX(IF($G$3:$G$4000=$G955,$H$3:$H$4000))</f>
        <v>1258</v>
      </c>
      <c r="J955" s="2" t="str">
        <v>GBR</v>
      </c>
      <c r="K955" t="str">
        <v>Henry MCLUCKIE</v>
      </c>
      <c r="L955" s="96" t="str">
        <v>1500m</v>
      </c>
      <c r="M955" s="96">
        <v>37379</v>
      </c>
      <c r="N955" s="96" t="str">
        <f t="shared" si="56"/>
        <v>Henry MCLUCKIE1500m</v>
      </c>
      <c r="O955" s="2">
        <f t="shared" si="57"/>
        <v>1095</v>
      </c>
      <c r="P955" s="81">
        <f t="shared" si="58"/>
        <v>92</v>
      </c>
      <c r="Q955" s="81" t="str">
        <f t="shared" si="59"/>
        <v/>
      </c>
    </row>
    <row r="956" spans="1:17" x14ac:dyDescent="0.2">
      <c r="A956" t="s">
        <v>1287</v>
      </c>
      <c r="B956" t="s">
        <v>3633</v>
      </c>
      <c r="C956" s="5" t="s">
        <v>2</v>
      </c>
      <c r="D956" s="5">
        <v>34893</v>
      </c>
      <c r="E956">
        <v>1214</v>
      </c>
      <c r="F956" s="2">
        <v>7</v>
      </c>
      <c r="G956" s="2" t="str">
        <f>B956&amp;C956</f>
        <v>Zharnel HUGHES100m</v>
      </c>
      <c r="H956" s="2">
        <f>E956</f>
        <v>1214</v>
      </c>
      <c r="I956" s="138" cm="1">
        <f t="array" ref="I956">MAX(IF($G$3:$G$4000=$G956,$H$3:$H$4000))</f>
        <v>1214</v>
      </c>
      <c r="J956" s="2" t="str">
        <v>GBR</v>
      </c>
      <c r="K956" t="str">
        <v>Benjamin WEST</v>
      </c>
      <c r="L956" s="96" t="str">
        <v>1500m</v>
      </c>
      <c r="M956" s="96">
        <v>36873</v>
      </c>
      <c r="N956" s="96" t="str">
        <f t="shared" si="56"/>
        <v>Benjamin WEST1500m</v>
      </c>
      <c r="O956" s="2">
        <f t="shared" si="57"/>
        <v>1095</v>
      </c>
      <c r="P956" s="81">
        <f t="shared" si="58"/>
        <v>92</v>
      </c>
      <c r="Q956" s="81" t="str">
        <f t="shared" si="59"/>
        <v/>
      </c>
    </row>
    <row r="957" spans="1:17" x14ac:dyDescent="0.2">
      <c r="A957" t="s">
        <v>1287</v>
      </c>
      <c r="B957" t="s">
        <v>4422</v>
      </c>
      <c r="C957" t="s">
        <v>36</v>
      </c>
      <c r="D957" s="5">
        <v>35257</v>
      </c>
      <c r="E957">
        <v>1212</v>
      </c>
      <c r="F957" s="2">
        <v>2</v>
      </c>
      <c r="G957" s="2" t="str">
        <f>B957&amp;C957</f>
        <v>Harry COPPELLpole-vault</v>
      </c>
      <c r="H957" s="2">
        <f>E957</f>
        <v>1212</v>
      </c>
      <c r="I957" s="138" cm="1">
        <f t="array" ref="I957">MAX(IF($G$3:$G$4000=$G957,$H$3:$H$4000))</f>
        <v>1212</v>
      </c>
      <c r="J957" s="2" t="str">
        <v>GBR</v>
      </c>
      <c r="K957" t="str">
        <v>Craig MURCH</v>
      </c>
      <c r="L957" s="96" t="str">
        <v>hammer-throw</v>
      </c>
      <c r="M957" s="96">
        <v>34147</v>
      </c>
      <c r="N957" s="96" t="str">
        <f t="shared" si="56"/>
        <v>Craig MURCHhammer-throw</v>
      </c>
      <c r="O957" s="2">
        <f t="shared" si="57"/>
        <v>1095</v>
      </c>
      <c r="P957" s="81">
        <f t="shared" si="58"/>
        <v>6</v>
      </c>
      <c r="Q957" s="81" t="str">
        <f t="shared" si="59"/>
        <v/>
      </c>
    </row>
    <row r="958" spans="1:17" x14ac:dyDescent="0.2">
      <c r="A958" t="s">
        <v>1287</v>
      </c>
      <c r="B958" t="s">
        <v>3809</v>
      </c>
      <c r="C958" t="s">
        <v>27</v>
      </c>
      <c r="D958" s="5">
        <v>36859</v>
      </c>
      <c r="E958">
        <v>1210</v>
      </c>
      <c r="F958" s="2">
        <v>7</v>
      </c>
      <c r="G958" s="2" t="str">
        <f>B958&amp;C958</f>
        <v>Oliver DUSTIN800m</v>
      </c>
      <c r="H958" s="2">
        <f>E958</f>
        <v>1210</v>
      </c>
      <c r="I958" s="138" cm="1">
        <f t="array" ref="I958">MAX(IF($G$3:$G$4000=$G958,$H$3:$H$4000))</f>
        <v>1210</v>
      </c>
      <c r="J958" s="2" t="str">
        <v>GBR</v>
      </c>
      <c r="K958" t="str">
        <v>Toby HARRIES</v>
      </c>
      <c r="L958" s="96" t="str">
        <v>200m</v>
      </c>
      <c r="M958" s="96">
        <v>36068</v>
      </c>
      <c r="N958" s="96" t="str">
        <f t="shared" si="56"/>
        <v>Toby HARRIES200m</v>
      </c>
      <c r="O958" s="2">
        <f t="shared" si="57"/>
        <v>1094</v>
      </c>
      <c r="P958" s="81">
        <f t="shared" si="58"/>
        <v>94</v>
      </c>
      <c r="Q958" s="81" t="str">
        <f t="shared" si="59"/>
        <v/>
      </c>
    </row>
    <row r="959" spans="1:17" x14ac:dyDescent="0.2">
      <c r="A959" t="s">
        <v>1287</v>
      </c>
      <c r="B959" t="s">
        <v>3892</v>
      </c>
      <c r="C959" t="s">
        <v>30</v>
      </c>
      <c r="D959" s="6">
        <v>34324</v>
      </c>
      <c r="E959">
        <v>1209</v>
      </c>
      <c r="F959" s="2">
        <v>5</v>
      </c>
      <c r="G959" s="2" t="str">
        <f>B959&amp;C959</f>
        <v>Marc SCOTT10000m</v>
      </c>
      <c r="H959" s="2">
        <f>E959</f>
        <v>1209</v>
      </c>
      <c r="I959" s="138" cm="1">
        <f t="array" ref="I959">MAX(IF($G$3:$G$4000=$G959,$H$3:$H$4000))</f>
        <v>1209</v>
      </c>
      <c r="J959" s="2" t="str">
        <v>GBR</v>
      </c>
      <c r="K959" t="str">
        <v>Chijindu UJAH</v>
      </c>
      <c r="L959" s="96" t="str">
        <v>200m</v>
      </c>
      <c r="M959" s="96">
        <v>34398</v>
      </c>
      <c r="N959" s="96" t="str">
        <f t="shared" si="56"/>
        <v>Chijindu UJAH200m</v>
      </c>
      <c r="O959" s="2">
        <f t="shared" si="57"/>
        <v>1094</v>
      </c>
      <c r="P959" s="81">
        <f t="shared" si="58"/>
        <v>94</v>
      </c>
      <c r="Q959" s="81" t="str">
        <f t="shared" si="59"/>
        <v/>
      </c>
    </row>
    <row r="960" spans="1:17" x14ac:dyDescent="0.2">
      <c r="A960" t="s">
        <v>1287</v>
      </c>
      <c r="B960" t="s">
        <v>4126</v>
      </c>
      <c r="C960" s="5" t="s">
        <v>31</v>
      </c>
      <c r="D960" s="5">
        <v>33739</v>
      </c>
      <c r="E960">
        <v>1206</v>
      </c>
      <c r="F960" s="2">
        <v>7</v>
      </c>
      <c r="G960" s="2" t="str">
        <f>B960&amp;C960</f>
        <v>Andrew POZZI110mh</v>
      </c>
      <c r="H960" s="2">
        <f>E960</f>
        <v>1206</v>
      </c>
      <c r="I960" s="138" cm="1">
        <f t="array" ref="I960">MAX(IF($G$3:$G$4000=$G960,$H$3:$H$4000))</f>
        <v>1206</v>
      </c>
      <c r="J960" s="2" t="str">
        <v>GBR</v>
      </c>
      <c r="K960" t="str">
        <v>Adam VISOKAY</v>
      </c>
      <c r="L960" s="96" t="str">
        <v>3000msc</v>
      </c>
      <c r="M960" s="96">
        <v>34404</v>
      </c>
      <c r="N960" s="96" t="str">
        <f t="shared" si="56"/>
        <v>Adam VISOKAY3000msc</v>
      </c>
      <c r="O960" s="2">
        <f t="shared" si="57"/>
        <v>1094</v>
      </c>
      <c r="P960" s="81">
        <f t="shared" si="58"/>
        <v>40</v>
      </c>
      <c r="Q960" s="81" t="str">
        <f t="shared" si="59"/>
        <v/>
      </c>
    </row>
    <row r="961" spans="1:17" x14ac:dyDescent="0.2">
      <c r="A961" t="s">
        <v>1287</v>
      </c>
      <c r="B961" t="s">
        <v>3843</v>
      </c>
      <c r="C961" s="6" t="s">
        <v>28</v>
      </c>
      <c r="D961" s="5">
        <v>36276</v>
      </c>
      <c r="E961">
        <v>1205</v>
      </c>
      <c r="F961" s="2">
        <v>7</v>
      </c>
      <c r="G961" s="2" t="str">
        <f>B961&amp;C961</f>
        <v>Jake HEYWARD1500m</v>
      </c>
      <c r="H961" s="2">
        <f>E961</f>
        <v>1205</v>
      </c>
      <c r="I961" s="138" cm="1">
        <f t="array" ref="I961">MAX(IF($G$3:$G$4000=$G961,$H$3:$H$4000))</f>
        <v>1205</v>
      </c>
      <c r="J961" s="2" t="str">
        <v>GBR</v>
      </c>
      <c r="K961" t="str">
        <v>Timothy DUCKWORTH</v>
      </c>
      <c r="L961" s="96" t="str">
        <v>long-jump</v>
      </c>
      <c r="M961" s="96">
        <v>35234</v>
      </c>
      <c r="N961" s="96" t="str">
        <f t="shared" si="56"/>
        <v>Timothy DUCKWORTHlong-jump</v>
      </c>
      <c r="O961" s="2">
        <f t="shared" si="57"/>
        <v>1094</v>
      </c>
      <c r="P961" s="81">
        <f t="shared" si="58"/>
        <v>52</v>
      </c>
      <c r="Q961" s="81" t="str">
        <f t="shared" si="59"/>
        <v/>
      </c>
    </row>
    <row r="962" spans="1:17" x14ac:dyDescent="0.2">
      <c r="A962" t="s">
        <v>1287</v>
      </c>
      <c r="B962" t="s">
        <v>3812</v>
      </c>
      <c r="C962" s="5" t="s">
        <v>27</v>
      </c>
      <c r="D962" s="5">
        <v>34480</v>
      </c>
      <c r="E962">
        <v>1203</v>
      </c>
      <c r="F962" s="2">
        <v>11</v>
      </c>
      <c r="G962" s="2" t="str">
        <f>B962&amp;C962</f>
        <v>Elliot GILES800m</v>
      </c>
      <c r="H962" s="2">
        <f>E962</f>
        <v>1203</v>
      </c>
      <c r="I962" s="138" cm="1">
        <f t="array" ref="I962">MAX(IF($G$3:$G$4000=$G962,$H$3:$H$4000))</f>
        <v>1203</v>
      </c>
      <c r="J962" s="2" t="str">
        <v>GBR</v>
      </c>
      <c r="K962" t="str">
        <v>Jonathan HOPKINS</v>
      </c>
      <c r="L962" s="96" t="str">
        <v>3000msc</v>
      </c>
      <c r="M962" s="96">
        <v>33758</v>
      </c>
      <c r="N962" s="96" t="str">
        <f t="shared" si="56"/>
        <v>Jonathan HOPKINS3000msc</v>
      </c>
      <c r="O962" s="2">
        <f t="shared" si="57"/>
        <v>1094</v>
      </c>
      <c r="P962" s="81">
        <f t="shared" si="58"/>
        <v>40</v>
      </c>
      <c r="Q962" s="81" t="str">
        <f t="shared" si="59"/>
        <v/>
      </c>
    </row>
    <row r="963" spans="1:17" x14ac:dyDescent="0.2">
      <c r="A963" t="s">
        <v>1287</v>
      </c>
      <c r="B963" t="s">
        <v>3813</v>
      </c>
      <c r="C963" s="5" t="s">
        <v>27</v>
      </c>
      <c r="D963" s="5">
        <v>37396</v>
      </c>
      <c r="E963">
        <v>1200</v>
      </c>
      <c r="F963" s="2">
        <v>13</v>
      </c>
      <c r="G963" s="2" t="str">
        <f>B963&amp;C963</f>
        <v>Max BURGIN800m</v>
      </c>
      <c r="H963" s="2">
        <f>E963</f>
        <v>1200</v>
      </c>
      <c r="I963" s="138" cm="1">
        <f t="array" ref="I963">MAX(IF($G$3:$G$4000=$G963,$H$3:$H$4000))</f>
        <v>1200</v>
      </c>
      <c r="J963" s="2" t="str">
        <v>GBR</v>
      </c>
      <c r="K963" t="str">
        <v>Delano WILLIAMS</v>
      </c>
      <c r="L963" s="96" t="str">
        <v>200m</v>
      </c>
      <c r="M963" s="96">
        <v>34326</v>
      </c>
      <c r="N963" s="96" t="str">
        <f t="shared" si="56"/>
        <v>Delano WILLIAMS200m</v>
      </c>
      <c r="O963" s="2">
        <f t="shared" si="57"/>
        <v>1093</v>
      </c>
      <c r="P963" s="81">
        <f t="shared" si="58"/>
        <v>99</v>
      </c>
      <c r="Q963" s="81" t="str">
        <f t="shared" si="59"/>
        <v/>
      </c>
    </row>
    <row r="964" spans="1:17" x14ac:dyDescent="0.2">
      <c r="A964" t="s">
        <v>1287</v>
      </c>
      <c r="B964" t="s">
        <v>3814</v>
      </c>
      <c r="C964" s="5" t="s">
        <v>27</v>
      </c>
      <c r="D964" s="5">
        <v>34486</v>
      </c>
      <c r="E964">
        <v>1200</v>
      </c>
      <c r="F964" s="2">
        <v>13</v>
      </c>
      <c r="G964" s="2" t="str">
        <f>B964&amp;C964</f>
        <v>Jamie WEBB800m</v>
      </c>
      <c r="H964" s="2">
        <f>E964</f>
        <v>1200</v>
      </c>
      <c r="I964" s="138" cm="1">
        <f t="array" ref="I964">MAX(IF($G$3:$G$4000=$G964,$H$3:$H$4000))</f>
        <v>1200</v>
      </c>
      <c r="J964" s="2" t="str">
        <v>GBR</v>
      </c>
      <c r="K964" t="str">
        <v>Lee THOMPSON</v>
      </c>
      <c r="L964" s="96" t="str">
        <v>400m</v>
      </c>
      <c r="M964" s="96">
        <v>35494</v>
      </c>
      <c r="N964" s="96" t="str">
        <f t="shared" ref="N964:N1027" si="60">K964&amp;L964</f>
        <v>Lee THOMPSON400m</v>
      </c>
      <c r="O964" s="2">
        <f t="shared" ref="O964:O1027" si="61">VLOOKUP(K964&amp;L964,$G$3:$H$3563,2,FALSE)</f>
        <v>1093</v>
      </c>
      <c r="P964" s="81">
        <f t="shared" ref="P964:P1027" si="62">COUNTIFS($L$3:$L$3119,L964,$O$3:$O$3119,"&gt;"&amp;O964)+1</f>
        <v>97</v>
      </c>
      <c r="Q964" s="81" t="str">
        <f t="shared" ref="Q964:Q1027" si="63">IFERROR(IF(J964="AUS",COUNTIFS($J$3:$J$3119,"AUS",$L$3:$L$3119,L964,$O$3:$O$3119,"&gt;"&amp;O964)+1,""),"")</f>
        <v/>
      </c>
    </row>
    <row r="965" spans="1:17" x14ac:dyDescent="0.2">
      <c r="A965" t="s">
        <v>1287</v>
      </c>
      <c r="B965" t="s">
        <v>3633</v>
      </c>
      <c r="C965" s="5" t="s">
        <v>25</v>
      </c>
      <c r="D965" s="5">
        <v>34893</v>
      </c>
      <c r="E965">
        <v>1198</v>
      </c>
      <c r="F965" s="2">
        <v>9</v>
      </c>
      <c r="G965" s="2" t="str">
        <f>B965&amp;C965</f>
        <v>Zharnel HUGHES200m</v>
      </c>
      <c r="H965" s="2">
        <f>E965</f>
        <v>1198</v>
      </c>
      <c r="I965" s="138" cm="1">
        <f t="array" ref="I965">MAX(IF($G$3:$G$4000=$G965,$H$3:$H$4000))</f>
        <v>1198</v>
      </c>
      <c r="J965" s="2" t="str">
        <v>GBR</v>
      </c>
      <c r="K965" t="str">
        <v>Kyle LANGFORD</v>
      </c>
      <c r="L965" s="96" t="str">
        <v>1500m</v>
      </c>
      <c r="M965" s="96">
        <v>35097</v>
      </c>
      <c r="N965" s="96" t="str">
        <f t="shared" si="60"/>
        <v>Kyle LANGFORD1500m</v>
      </c>
      <c r="O965" s="2">
        <f t="shared" si="61"/>
        <v>1092</v>
      </c>
      <c r="P965" s="81">
        <f t="shared" si="62"/>
        <v>98</v>
      </c>
      <c r="Q965" s="81" t="str">
        <f t="shared" si="63"/>
        <v/>
      </c>
    </row>
    <row r="966" spans="1:17" x14ac:dyDescent="0.2">
      <c r="A966" t="s">
        <v>1287</v>
      </c>
      <c r="B966" t="s">
        <v>4550</v>
      </c>
      <c r="C966" s="5" t="s">
        <v>39</v>
      </c>
      <c r="D966" s="5">
        <v>34096</v>
      </c>
      <c r="E966">
        <v>1197</v>
      </c>
      <c r="F966" s="2">
        <v>5</v>
      </c>
      <c r="G966" s="2" t="str">
        <f>B966&amp;C966</f>
        <v>Scott LINCOLNshot-put</v>
      </c>
      <c r="H966" s="2">
        <f>E966</f>
        <v>1197</v>
      </c>
      <c r="I966" s="138" cm="1">
        <f t="array" ref="I966">MAX(IF($G$3:$G$4000=$G966,$H$3:$H$4000))</f>
        <v>1197</v>
      </c>
      <c r="J966" s="2" t="str">
        <v>GBR</v>
      </c>
      <c r="K966" t="str">
        <v>Sam STEVENS</v>
      </c>
      <c r="L966" s="96" t="str">
        <v>1500m</v>
      </c>
      <c r="M966" s="96">
        <v>35881</v>
      </c>
      <c r="N966" s="96" t="str">
        <f t="shared" si="60"/>
        <v>Sam STEVENS1500m</v>
      </c>
      <c r="O966" s="2">
        <f t="shared" si="61"/>
        <v>1092</v>
      </c>
      <c r="P966" s="81">
        <f t="shared" si="62"/>
        <v>98</v>
      </c>
      <c r="Q966" s="81" t="str">
        <f t="shared" si="63"/>
        <v/>
      </c>
    </row>
    <row r="967" spans="1:17" x14ac:dyDescent="0.2">
      <c r="A967" t="s">
        <v>1287</v>
      </c>
      <c r="B967" t="s">
        <v>3637</v>
      </c>
      <c r="C967" s="5" t="s">
        <v>2</v>
      </c>
      <c r="D967" s="5">
        <v>34398</v>
      </c>
      <c r="E967">
        <v>1196</v>
      </c>
      <c r="F967" s="2">
        <v>13</v>
      </c>
      <c r="G967" s="2" t="str">
        <f>B967&amp;C967</f>
        <v>Chijindu UJAH100m</v>
      </c>
      <c r="H967" s="2">
        <f>E967</f>
        <v>1196</v>
      </c>
      <c r="I967" s="138" cm="1">
        <f t="array" ref="I967">MAX(IF($G$3:$G$4000=$G967,$H$3:$H$4000))</f>
        <v>1196</v>
      </c>
      <c r="J967" s="2" t="str">
        <v>GBR</v>
      </c>
      <c r="K967" t="str">
        <v>Mohamud Ibrahim AADAN</v>
      </c>
      <c r="L967" s="96" t="str">
        <v>10000m</v>
      </c>
      <c r="M967" s="96">
        <v>32874</v>
      </c>
      <c r="N967" s="96" t="str">
        <f t="shared" si="60"/>
        <v>Mohamud Ibrahim AADAN10000m</v>
      </c>
      <c r="O967" s="2">
        <f t="shared" si="61"/>
        <v>1092</v>
      </c>
      <c r="P967" s="81">
        <f t="shared" si="62"/>
        <v>91</v>
      </c>
      <c r="Q967" s="81" t="str">
        <f t="shared" si="63"/>
        <v/>
      </c>
    </row>
    <row r="968" spans="1:17" x14ac:dyDescent="0.2">
      <c r="A968" t="s">
        <v>1287</v>
      </c>
      <c r="B968" t="s">
        <v>3822</v>
      </c>
      <c r="C968" s="5" t="s">
        <v>28</v>
      </c>
      <c r="D968" s="5">
        <v>34526</v>
      </c>
      <c r="E968">
        <v>1196</v>
      </c>
      <c r="F968" s="2">
        <v>12</v>
      </c>
      <c r="G968" s="2" t="str">
        <f>B968&amp;C968</f>
        <v>Jake WIGHTMAN1500m</v>
      </c>
      <c r="H968" s="2">
        <f>E968</f>
        <v>1196</v>
      </c>
      <c r="I968" s="138" cm="1">
        <f t="array" ref="I968">MAX(IF($G$3:$G$4000=$G968,$H$3:$H$4000))</f>
        <v>1196</v>
      </c>
      <c r="J968" s="2" t="str">
        <v>GBR</v>
      </c>
      <c r="K968" t="str">
        <v>Andrew MORGAN-HARRISON</v>
      </c>
      <c r="L968" s="96" t="str">
        <v>200m</v>
      </c>
      <c r="M968" s="96">
        <v>35863</v>
      </c>
      <c r="N968" s="96" t="str">
        <f t="shared" si="60"/>
        <v>Andrew MORGAN-HARRISON200m</v>
      </c>
      <c r="O968" s="2">
        <f t="shared" si="61"/>
        <v>1091</v>
      </c>
      <c r="P968" s="81">
        <f t="shared" si="62"/>
        <v>102</v>
      </c>
      <c r="Q968" s="81" t="str">
        <f t="shared" si="63"/>
        <v/>
      </c>
    </row>
    <row r="969" spans="1:17" x14ac:dyDescent="0.2">
      <c r="A969" t="s">
        <v>1287</v>
      </c>
      <c r="B969" t="s">
        <v>3815</v>
      </c>
      <c r="C969" s="5" t="s">
        <v>27</v>
      </c>
      <c r="D969" s="5">
        <v>35682</v>
      </c>
      <c r="E969">
        <v>1193</v>
      </c>
      <c r="F969" s="2">
        <v>15</v>
      </c>
      <c r="G969" s="2" t="str">
        <f>B969&amp;C969</f>
        <v>Daniel ROWDEN800m</v>
      </c>
      <c r="H969" s="2">
        <f>E969</f>
        <v>1193</v>
      </c>
      <c r="I969" s="138" cm="1">
        <f t="array" ref="I969">MAX(IF($G$3:$G$4000=$G969,$H$3:$H$4000))</f>
        <v>1193</v>
      </c>
      <c r="J969" s="2" t="str">
        <v>GBR</v>
      </c>
      <c r="K969" t="str">
        <v>Michael OHIOZE</v>
      </c>
      <c r="L969" s="96" t="str">
        <v>400m</v>
      </c>
      <c r="M969" s="96">
        <v>34736</v>
      </c>
      <c r="N969" s="96" t="str">
        <f t="shared" si="60"/>
        <v>Michael OHIOZE400m</v>
      </c>
      <c r="O969" s="2">
        <f t="shared" si="61"/>
        <v>1091</v>
      </c>
      <c r="P969" s="81">
        <f t="shared" si="62"/>
        <v>103</v>
      </c>
      <c r="Q969" s="81" t="str">
        <f t="shared" si="63"/>
        <v/>
      </c>
    </row>
    <row r="970" spans="1:17" x14ac:dyDescent="0.2">
      <c r="A970" t="s">
        <v>1287</v>
      </c>
      <c r="B970" t="s">
        <v>4473</v>
      </c>
      <c r="C970" s="5" t="s">
        <v>40</v>
      </c>
      <c r="D970" s="5">
        <v>33517</v>
      </c>
      <c r="E970">
        <v>1192</v>
      </c>
      <c r="F970" s="2">
        <v>2</v>
      </c>
      <c r="G970" s="2" t="str">
        <f>B970&amp;C970</f>
        <v>Lawrence OKOYEdiscus-throw</v>
      </c>
      <c r="H970" s="2">
        <f>E970</f>
        <v>1192</v>
      </c>
      <c r="I970" s="138" cm="1">
        <f t="array" ref="I970">MAX(IF($G$3:$G$4000=$G970,$H$3:$H$4000))</f>
        <v>1192</v>
      </c>
      <c r="J970" s="2" t="str">
        <v>GBR</v>
      </c>
      <c r="K970" t="str">
        <v>Ben GREENWOOD</v>
      </c>
      <c r="L970" s="96" t="str">
        <v>800m</v>
      </c>
      <c r="M970" s="96">
        <v>36062</v>
      </c>
      <c r="N970" s="96" t="str">
        <f t="shared" si="60"/>
        <v>Ben GREENWOOD800m</v>
      </c>
      <c r="O970" s="2">
        <f t="shared" si="61"/>
        <v>1091</v>
      </c>
      <c r="P970" s="81">
        <f t="shared" si="62"/>
        <v>95</v>
      </c>
      <c r="Q970" s="81" t="str">
        <f t="shared" si="63"/>
        <v/>
      </c>
    </row>
    <row r="971" spans="1:17" x14ac:dyDescent="0.2">
      <c r="A971" t="s">
        <v>1287</v>
      </c>
      <c r="B971" t="s">
        <v>3812</v>
      </c>
      <c r="C971" s="5" t="s">
        <v>28</v>
      </c>
      <c r="D971" s="5">
        <v>34480</v>
      </c>
      <c r="E971">
        <v>1191</v>
      </c>
      <c r="F971" s="2">
        <v>14</v>
      </c>
      <c r="G971" s="2" t="str">
        <f>B971&amp;C971</f>
        <v>Elliot GILES1500m</v>
      </c>
      <c r="H971" s="2">
        <f>E971</f>
        <v>1191</v>
      </c>
      <c r="I971" s="138" cm="1">
        <f t="array" ref="I971">MAX(IF($G$3:$G$4000=$G971,$H$3:$H$4000))</f>
        <v>1191</v>
      </c>
      <c r="J971" s="2" t="str">
        <v>GBR</v>
      </c>
      <c r="K971" t="str">
        <v>Patrick DEVER</v>
      </c>
      <c r="L971" s="96" t="str">
        <v>1500m</v>
      </c>
      <c r="M971" s="96">
        <v>35313</v>
      </c>
      <c r="N971" s="96" t="str">
        <f t="shared" si="60"/>
        <v>Patrick DEVER1500m</v>
      </c>
      <c r="O971" s="2">
        <f t="shared" si="61"/>
        <v>1091</v>
      </c>
      <c r="P971" s="81">
        <f t="shared" si="62"/>
        <v>100</v>
      </c>
      <c r="Q971" s="81" t="str">
        <f t="shared" si="63"/>
        <v/>
      </c>
    </row>
    <row r="972" spans="1:17" x14ac:dyDescent="0.2">
      <c r="A972" t="s">
        <v>1287</v>
      </c>
      <c r="B972" t="s">
        <v>3828</v>
      </c>
      <c r="C972" s="5" t="s">
        <v>28</v>
      </c>
      <c r="D972" s="5">
        <v>34280</v>
      </c>
      <c r="E972">
        <v>1191</v>
      </c>
      <c r="F972" s="2">
        <v>15</v>
      </c>
      <c r="G972" s="2" t="str">
        <f>B972&amp;C972</f>
        <v>Charlie DA'VALL GRICE1500m</v>
      </c>
      <c r="H972" s="2">
        <f>E972</f>
        <v>1191</v>
      </c>
      <c r="I972" s="138" cm="1">
        <f t="array" ref="I972">MAX(IF($G$3:$G$4000=$G972,$H$3:$H$4000))</f>
        <v>1191</v>
      </c>
      <c r="J972" s="2" t="str">
        <v>GBR</v>
      </c>
      <c r="K972" t="str">
        <v>Mahamed MAHAMED</v>
      </c>
      <c r="L972" s="96" t="str">
        <v>10000m</v>
      </c>
      <c r="M972" s="96">
        <v>35691</v>
      </c>
      <c r="N972" s="96" t="str">
        <f t="shared" si="60"/>
        <v>Mahamed MAHAMED10000m</v>
      </c>
      <c r="O972" s="2">
        <f t="shared" si="61"/>
        <v>1091</v>
      </c>
      <c r="P972" s="81">
        <f t="shared" si="62"/>
        <v>93</v>
      </c>
      <c r="Q972" s="81" t="str">
        <f t="shared" si="63"/>
        <v/>
      </c>
    </row>
    <row r="973" spans="1:17" x14ac:dyDescent="0.2">
      <c r="A973" t="s">
        <v>1287</v>
      </c>
      <c r="B973" t="s">
        <v>3892</v>
      </c>
      <c r="C973" s="5" t="s">
        <v>29</v>
      </c>
      <c r="D973" s="5">
        <v>34324</v>
      </c>
      <c r="E973">
        <v>1191</v>
      </c>
      <c r="F973" s="2">
        <v>8</v>
      </c>
      <c r="G973" s="2" t="str">
        <f>B973&amp;C973</f>
        <v>Marc SCOTT5000m</v>
      </c>
      <c r="H973" s="2">
        <f>E973</f>
        <v>1191</v>
      </c>
      <c r="I973" s="138" cm="1">
        <f t="array" ref="I973">MAX(IF($G$3:$G$4000=$G973,$H$3:$H$4000))</f>
        <v>1191</v>
      </c>
      <c r="J973" s="2" t="str">
        <v>GBR</v>
      </c>
      <c r="K973" t="str">
        <v>James MCMURRAY</v>
      </c>
      <c r="L973" s="96" t="str">
        <v>800m</v>
      </c>
      <c r="M973" s="96">
        <v>34717</v>
      </c>
      <c r="N973" s="96" t="str">
        <f t="shared" si="60"/>
        <v>James MCMURRAY800m</v>
      </c>
      <c r="O973" s="2">
        <f t="shared" si="61"/>
        <v>1089</v>
      </c>
      <c r="P973" s="81">
        <f t="shared" si="62"/>
        <v>98</v>
      </c>
      <c r="Q973" s="81" t="str">
        <f t="shared" si="63"/>
        <v/>
      </c>
    </row>
    <row r="974" spans="1:17" x14ac:dyDescent="0.2">
      <c r="A974" t="s">
        <v>1287</v>
      </c>
      <c r="B974" t="s">
        <v>3929</v>
      </c>
      <c r="C974" s="5" t="s">
        <v>30</v>
      </c>
      <c r="D974" s="5">
        <v>35313</v>
      </c>
      <c r="E974">
        <v>1188</v>
      </c>
      <c r="F974" s="2">
        <v>3</v>
      </c>
      <c r="G974" s="2" t="str">
        <f>B974&amp;C974</f>
        <v>Patrick DEVER10000m</v>
      </c>
      <c r="H974" s="2">
        <f>E974</f>
        <v>1188</v>
      </c>
      <c r="I974" s="138" cm="1">
        <f t="array" ref="I974">MAX(IF($G$3:$G$4000=$G974,$H$3:$H$4000))</f>
        <v>1188</v>
      </c>
      <c r="J974" s="2" t="str">
        <v>GBR</v>
      </c>
      <c r="K974" t="str">
        <v>Joshua FAULDS</v>
      </c>
      <c r="L974" s="96" t="str">
        <v>400mh</v>
      </c>
      <c r="M974" s="96">
        <v>36592</v>
      </c>
      <c r="N974" s="96" t="str">
        <f t="shared" si="60"/>
        <v>Joshua FAULDS400mh</v>
      </c>
      <c r="O974" s="2">
        <f t="shared" si="61"/>
        <v>1089</v>
      </c>
      <c r="P974" s="81">
        <f t="shared" si="62"/>
        <v>48</v>
      </c>
      <c r="Q974" s="81" t="str">
        <f t="shared" si="63"/>
        <v/>
      </c>
    </row>
    <row r="975" spans="1:17" x14ac:dyDescent="0.2">
      <c r="A975" t="s">
        <v>1287</v>
      </c>
      <c r="B975" t="s">
        <v>4129</v>
      </c>
      <c r="C975" s="5" t="s">
        <v>31</v>
      </c>
      <c r="D975" s="5">
        <v>36447</v>
      </c>
      <c r="E975">
        <v>1187</v>
      </c>
      <c r="F975" s="2">
        <v>11</v>
      </c>
      <c r="G975" s="2" t="str">
        <f>B975&amp;C975</f>
        <v>Tade OJORA110mh</v>
      </c>
      <c r="H975" s="2">
        <f>E975</f>
        <v>1187</v>
      </c>
      <c r="I975" s="138" cm="1">
        <f t="array" ref="I975">MAX(IF($G$3:$G$4000=$G975,$H$3:$H$4000))</f>
        <v>1187</v>
      </c>
      <c r="J975" s="2" t="str">
        <v>GBR</v>
      </c>
      <c r="K975" t="str">
        <v>Charles HICKS</v>
      </c>
      <c r="L975" s="96" t="str">
        <v>5000m</v>
      </c>
      <c r="M975" s="96">
        <v>37097</v>
      </c>
      <c r="N975" s="96" t="str">
        <f t="shared" si="60"/>
        <v>Charles HICKS5000m</v>
      </c>
      <c r="O975" s="2">
        <f t="shared" si="61"/>
        <v>1089</v>
      </c>
      <c r="P975" s="81">
        <f t="shared" si="62"/>
        <v>93</v>
      </c>
      <c r="Q975" s="81" t="str">
        <f t="shared" si="63"/>
        <v/>
      </c>
    </row>
    <row r="976" spans="1:17" x14ac:dyDescent="0.2">
      <c r="A976" t="s">
        <v>1287</v>
      </c>
      <c r="B976" t="s">
        <v>4128</v>
      </c>
      <c r="C976" t="s">
        <v>31</v>
      </c>
      <c r="D976" s="5">
        <v>34498</v>
      </c>
      <c r="E976">
        <v>1183</v>
      </c>
      <c r="F976" s="2">
        <v>10</v>
      </c>
      <c r="G976" s="2" t="str">
        <f>B976&amp;C976</f>
        <v>David KING110mh</v>
      </c>
      <c r="H976" s="2">
        <f>E976</f>
        <v>1183</v>
      </c>
      <c r="I976" s="138" cm="1">
        <f t="array" ref="I976">MAX(IF($G$3:$G$4000=$G976,$H$3:$H$4000))</f>
        <v>1183</v>
      </c>
      <c r="J976" s="2" t="str">
        <v>GBR</v>
      </c>
      <c r="K976" t="str">
        <v>Andrew DAVIES</v>
      </c>
      <c r="L976" s="96" t="str">
        <v>marathon</v>
      </c>
      <c r="M976" s="96">
        <v>29158</v>
      </c>
      <c r="N976" s="96" t="str">
        <f t="shared" si="60"/>
        <v>Andrew DAVIESmarathon</v>
      </c>
      <c r="O976" s="2">
        <f t="shared" si="61"/>
        <v>1089</v>
      </c>
      <c r="P976" s="81">
        <f t="shared" si="62"/>
        <v>117</v>
      </c>
      <c r="Q976" s="81" t="str">
        <f t="shared" si="63"/>
        <v/>
      </c>
    </row>
    <row r="977" spans="1:17" x14ac:dyDescent="0.2">
      <c r="A977" t="s">
        <v>1287</v>
      </c>
      <c r="B977" t="s">
        <v>3819</v>
      </c>
      <c r="C977" s="5" t="s">
        <v>27</v>
      </c>
      <c r="D977" s="5">
        <v>36084</v>
      </c>
      <c r="E977">
        <v>1182</v>
      </c>
      <c r="F977" s="2">
        <v>20</v>
      </c>
      <c r="G977" s="2" t="str">
        <f>B977&amp;C977</f>
        <v>Archie DAVIS800m</v>
      </c>
      <c r="H977" s="2">
        <f>E977</f>
        <v>1182</v>
      </c>
      <c r="I977" s="138" cm="1">
        <f t="array" ref="I977">MAX(IF($G$3:$G$4000=$G977,$H$3:$H$4000))</f>
        <v>1182</v>
      </c>
      <c r="J977" s="2" t="str">
        <v>GBR</v>
      </c>
      <c r="K977" t="str">
        <v>James LELLIOTT</v>
      </c>
      <c r="L977" s="96" t="str">
        <v>long-jump</v>
      </c>
      <c r="M977" s="96">
        <v>34011</v>
      </c>
      <c r="N977" s="96" t="str">
        <f t="shared" si="60"/>
        <v>James LELLIOTTlong-jump</v>
      </c>
      <c r="O977" s="2">
        <f t="shared" si="61"/>
        <v>1088</v>
      </c>
      <c r="P977" s="81">
        <f t="shared" si="62"/>
        <v>57</v>
      </c>
      <c r="Q977" s="81" t="str">
        <f t="shared" si="63"/>
        <v/>
      </c>
    </row>
    <row r="978" spans="1:17" x14ac:dyDescent="0.2">
      <c r="A978" t="s">
        <v>1287</v>
      </c>
      <c r="B978" t="s">
        <v>3832</v>
      </c>
      <c r="C978" s="5" t="s">
        <v>28</v>
      </c>
      <c r="D978" s="5">
        <v>36125</v>
      </c>
      <c r="E978">
        <v>1180</v>
      </c>
      <c r="F978" s="2">
        <v>19</v>
      </c>
      <c r="G978" s="2" t="str">
        <f>B978&amp;C978</f>
        <v>Piers COPELAND1500m</v>
      </c>
      <c r="H978" s="2">
        <f>E978</f>
        <v>1180</v>
      </c>
      <c r="I978" s="138" cm="1">
        <f t="array" ref="I978">MAX(IF($G$3:$G$4000=$G978,$H$3:$H$4000))</f>
        <v>1180</v>
      </c>
      <c r="J978" s="2" t="str">
        <v>GBR</v>
      </c>
      <c r="K978" t="str">
        <v>Alessandro SCHENINI</v>
      </c>
      <c r="L978" s="96" t="str">
        <v>long-jump</v>
      </c>
      <c r="M978" s="96">
        <v>36644</v>
      </c>
      <c r="N978" s="96" t="str">
        <f t="shared" si="60"/>
        <v>Alessandro SCHENINIlong-jump</v>
      </c>
      <c r="O978" s="2">
        <f t="shared" si="61"/>
        <v>1086</v>
      </c>
      <c r="P978" s="81">
        <f t="shared" si="62"/>
        <v>62</v>
      </c>
      <c r="Q978" s="81" t="str">
        <f t="shared" si="63"/>
        <v/>
      </c>
    </row>
    <row r="979" spans="1:17" x14ac:dyDescent="0.2">
      <c r="A979" t="s">
        <v>1287</v>
      </c>
      <c r="B979" t="s">
        <v>5171</v>
      </c>
      <c r="C979" t="s">
        <v>42</v>
      </c>
      <c r="D979" s="5">
        <v>34090</v>
      </c>
      <c r="E979">
        <v>1178</v>
      </c>
      <c r="F979" s="2">
        <v>1</v>
      </c>
      <c r="G979" s="2" t="str">
        <f>B979&amp;C979</f>
        <v>Nick MILLERhammer-throw</v>
      </c>
      <c r="H979" s="2">
        <f>E979</f>
        <v>1178</v>
      </c>
      <c r="I979" s="138" cm="1">
        <f t="array" ref="I979">MAX(IF($G$3:$G$4000=$G979,$H$3:$H$4000))</f>
        <v>1178</v>
      </c>
      <c r="J979" s="2" t="str">
        <v>GBR</v>
      </c>
      <c r="K979" t="str">
        <v>Zane DUQUEMIN</v>
      </c>
      <c r="L979" s="96" t="str">
        <v>discus-throw</v>
      </c>
      <c r="M979" s="96">
        <v>33504</v>
      </c>
      <c r="N979" s="96" t="str">
        <f t="shared" si="60"/>
        <v>Zane DUQUEMINdiscus-throw</v>
      </c>
      <c r="O979" s="2">
        <f t="shared" si="61"/>
        <v>1086</v>
      </c>
      <c r="P979" s="81">
        <f t="shared" si="62"/>
        <v>16</v>
      </c>
      <c r="Q979" s="81" t="str">
        <f t="shared" si="63"/>
        <v/>
      </c>
    </row>
    <row r="980" spans="1:17" x14ac:dyDescent="0.2">
      <c r="A980" t="s">
        <v>1287</v>
      </c>
      <c r="B980" t="s">
        <v>4606</v>
      </c>
      <c r="C980" s="5" t="s">
        <v>42</v>
      </c>
      <c r="D980" s="5">
        <v>35246</v>
      </c>
      <c r="E980">
        <v>1175</v>
      </c>
      <c r="F980" s="2">
        <v>2</v>
      </c>
      <c r="G980" s="2" t="str">
        <f>B980&amp;C980</f>
        <v>Taylor CAMPBELLhammer-throw</v>
      </c>
      <c r="H980" s="2">
        <f>E980</f>
        <v>1175</v>
      </c>
      <c r="I980" s="138" cm="1">
        <f t="array" ref="I980">MAX(IF($G$3:$G$4000=$G980,$H$3:$H$4000))</f>
        <v>1175</v>
      </c>
      <c r="J980" s="2" t="str">
        <v>GBR</v>
      </c>
      <c r="K980" t="str">
        <v>Thomas KEEN</v>
      </c>
      <c r="L980" s="96" t="str">
        <v>800m</v>
      </c>
      <c r="M980" s="96">
        <v>37058</v>
      </c>
      <c r="N980" s="96" t="str">
        <f t="shared" si="60"/>
        <v>Thomas KEEN800m</v>
      </c>
      <c r="O980" s="2">
        <f t="shared" si="61"/>
        <v>1085</v>
      </c>
      <c r="P980" s="81">
        <f t="shared" si="62"/>
        <v>103</v>
      </c>
      <c r="Q980" s="81" t="str">
        <f t="shared" si="63"/>
        <v/>
      </c>
    </row>
    <row r="981" spans="1:17" x14ac:dyDescent="0.2">
      <c r="A981" t="s">
        <v>1287</v>
      </c>
      <c r="B981" t="s">
        <v>3822</v>
      </c>
      <c r="C981" s="5" t="s">
        <v>27</v>
      </c>
      <c r="D981" s="5">
        <v>34526</v>
      </c>
      <c r="E981">
        <v>1174</v>
      </c>
      <c r="F981" s="2">
        <v>24</v>
      </c>
      <c r="G981" s="2" t="str">
        <f>B981&amp;C981</f>
        <v>Jake WIGHTMAN800m</v>
      </c>
      <c r="H981" s="2">
        <f>E981</f>
        <v>1174</v>
      </c>
      <c r="I981" s="138" cm="1">
        <f t="array" ref="I981">MAX(IF($G$3:$G$4000=$G981,$H$3:$H$4000))</f>
        <v>1174</v>
      </c>
      <c r="J981" s="2" t="str">
        <v>GBR</v>
      </c>
      <c r="K981" t="str">
        <v>Jake NORRIS</v>
      </c>
      <c r="L981" s="96" t="str">
        <v>hammer-throw</v>
      </c>
      <c r="M981" s="96">
        <v>36341</v>
      </c>
      <c r="N981" s="96" t="str">
        <f t="shared" si="60"/>
        <v>Jake NORRIShammer-throw</v>
      </c>
      <c r="O981" s="2">
        <f t="shared" si="61"/>
        <v>1083</v>
      </c>
      <c r="P981" s="81">
        <f t="shared" si="62"/>
        <v>8</v>
      </c>
      <c r="Q981" s="81" t="str">
        <f t="shared" si="63"/>
        <v/>
      </c>
    </row>
    <row r="982" spans="1:17" x14ac:dyDescent="0.2">
      <c r="A982" t="s">
        <v>1287</v>
      </c>
      <c r="B982" t="s">
        <v>3650</v>
      </c>
      <c r="C982" s="5" t="s">
        <v>25</v>
      </c>
      <c r="D982" s="5">
        <v>35124</v>
      </c>
      <c r="E982">
        <v>1174</v>
      </c>
      <c r="F982" s="2">
        <v>21</v>
      </c>
      <c r="G982" s="2" t="str">
        <f>B982&amp;C982</f>
        <v>Reece PRESCOD200m</v>
      </c>
      <c r="H982" s="2">
        <f>E982</f>
        <v>1174</v>
      </c>
      <c r="I982" s="138" cm="1">
        <f t="array" ref="I982">MAX(IF($G$3:$G$4000=$G982,$H$3:$H$4000))</f>
        <v>1174</v>
      </c>
      <c r="J982" s="2" t="str">
        <v>GBR</v>
      </c>
      <c r="K982" t="str">
        <v>Jack ROWE</v>
      </c>
      <c r="L982" s="96" t="str">
        <v>5000m</v>
      </c>
      <c r="M982" s="96">
        <v>35094</v>
      </c>
      <c r="N982" s="96" t="str">
        <f t="shared" si="60"/>
        <v>Jack ROWE5000m</v>
      </c>
      <c r="O982" s="2">
        <f t="shared" si="61"/>
        <v>1082</v>
      </c>
      <c r="P982" s="81">
        <f t="shared" si="62"/>
        <v>100</v>
      </c>
      <c r="Q982" s="81" t="str">
        <f t="shared" si="63"/>
        <v/>
      </c>
    </row>
    <row r="983" spans="1:17" x14ac:dyDescent="0.2">
      <c r="A983" t="s">
        <v>1287</v>
      </c>
      <c r="B983" t="s">
        <v>3823</v>
      </c>
      <c r="C983" s="5" t="s">
        <v>27</v>
      </c>
      <c r="D983" s="5">
        <v>36198</v>
      </c>
      <c r="E983">
        <v>1174</v>
      </c>
      <c r="F983" s="2">
        <v>25</v>
      </c>
      <c r="G983" s="2" t="str">
        <f>B983&amp;C983</f>
        <v>Thomas RANDOLPH800m</v>
      </c>
      <c r="H983" s="2">
        <f>E983</f>
        <v>1174</v>
      </c>
      <c r="I983" s="138" cm="1">
        <f t="array" ref="I983">MAX(IF($G$3:$G$4000=$G983,$H$3:$H$4000))</f>
        <v>1174</v>
      </c>
      <c r="J983" s="2" t="str">
        <v>GBR</v>
      </c>
      <c r="K983" t="str">
        <v>Kyle ENNIS</v>
      </c>
      <c r="L983" s="96" t="str">
        <v>200m</v>
      </c>
      <c r="M983" s="96">
        <v>33459</v>
      </c>
      <c r="N983" s="96" t="str">
        <f t="shared" si="60"/>
        <v>Kyle ENNIS200m</v>
      </c>
      <c r="O983" s="2">
        <f t="shared" si="61"/>
        <v>1081</v>
      </c>
      <c r="P983" s="81">
        <f t="shared" si="62"/>
        <v>110</v>
      </c>
      <c r="Q983" s="81" t="str">
        <f t="shared" si="63"/>
        <v/>
      </c>
    </row>
    <row r="984" spans="1:17" x14ac:dyDescent="0.2">
      <c r="A984" t="s">
        <v>1287</v>
      </c>
      <c r="B984" t="s">
        <v>4019</v>
      </c>
      <c r="C984" s="5" t="s">
        <v>29</v>
      </c>
      <c r="D984" s="5">
        <v>33525</v>
      </c>
      <c r="E984">
        <v>1173</v>
      </c>
      <c r="F984" s="2">
        <v>13</v>
      </c>
      <c r="G984" s="2" t="str">
        <f>B984&amp;C984</f>
        <v>Andrew BUTCHART5000m</v>
      </c>
      <c r="H984" s="2">
        <f>E984</f>
        <v>1173</v>
      </c>
      <c r="I984" s="138" cm="1">
        <f t="array" ref="I984">MAX(IF($G$3:$G$4000=$G984,$H$3:$H$4000))</f>
        <v>1173</v>
      </c>
      <c r="J984" s="2" t="str">
        <v>GBR</v>
      </c>
      <c r="K984" t="str">
        <v>Daniel JARVIS</v>
      </c>
      <c r="L984" s="96" t="str">
        <v>3000msc</v>
      </c>
      <c r="M984" s="96">
        <v>34993</v>
      </c>
      <c r="N984" s="96" t="str">
        <f t="shared" si="60"/>
        <v>Daniel JARVIS3000msc</v>
      </c>
      <c r="O984" s="2">
        <f t="shared" si="61"/>
        <v>1081</v>
      </c>
      <c r="P984" s="81">
        <f t="shared" si="62"/>
        <v>48</v>
      </c>
      <c r="Q984" s="81" t="str">
        <f t="shared" si="63"/>
        <v/>
      </c>
    </row>
    <row r="985" spans="1:17" x14ac:dyDescent="0.2">
      <c r="A985" t="s">
        <v>1287</v>
      </c>
      <c r="B985" t="s">
        <v>4209</v>
      </c>
      <c r="C985" s="5" t="s">
        <v>33</v>
      </c>
      <c r="D985" s="5">
        <v>35036</v>
      </c>
      <c r="E985">
        <v>1172</v>
      </c>
      <c r="F985" s="2">
        <v>8</v>
      </c>
      <c r="G985" s="2" t="str">
        <f>B985&amp;C985</f>
        <v>Chris MCALISTER400mh</v>
      </c>
      <c r="H985" s="2">
        <f>E985</f>
        <v>1172</v>
      </c>
      <c r="I985" s="138" cm="1">
        <f t="array" ref="I985">MAX(IF($G$3:$G$4000=$G985,$H$3:$H$4000))</f>
        <v>1172</v>
      </c>
      <c r="J985" s="2" t="str">
        <v>GBR</v>
      </c>
      <c r="K985" t="str">
        <v>Jake PORTER</v>
      </c>
      <c r="L985" s="96" t="str">
        <v>110mh</v>
      </c>
      <c r="M985" s="96">
        <v>34286</v>
      </c>
      <c r="N985" s="96" t="str">
        <f t="shared" si="60"/>
        <v>Jake PORTER110mh</v>
      </c>
      <c r="O985" s="2">
        <f t="shared" si="61"/>
        <v>1081</v>
      </c>
      <c r="P985" s="81">
        <f t="shared" si="62"/>
        <v>46</v>
      </c>
      <c r="Q985" s="81" t="str">
        <f t="shared" si="63"/>
        <v/>
      </c>
    </row>
    <row r="986" spans="1:17" x14ac:dyDescent="0.2">
      <c r="A986" t="s">
        <v>1287</v>
      </c>
      <c r="B986" t="s">
        <v>4019</v>
      </c>
      <c r="C986" s="5" t="s">
        <v>30</v>
      </c>
      <c r="D986" s="5">
        <v>33525</v>
      </c>
      <c r="E986">
        <v>1168</v>
      </c>
      <c r="F986" s="2">
        <v>4</v>
      </c>
      <c r="G986" s="2" t="str">
        <f>B986&amp;C986</f>
        <v>Andrew BUTCHART10000m</v>
      </c>
      <c r="H986" s="2">
        <f>E986</f>
        <v>1168</v>
      </c>
      <c r="I986" s="138" cm="1">
        <f t="array" ref="I986">MAX(IF($G$3:$G$4000=$G986,$H$3:$H$4000))</f>
        <v>1168</v>
      </c>
      <c r="J986" s="2" t="str">
        <v>GBR</v>
      </c>
      <c r="K986" t="str">
        <v>Efe UWAIFO</v>
      </c>
      <c r="L986" s="96" t="str">
        <v>triple-jump</v>
      </c>
      <c r="M986" s="96">
        <v>34834</v>
      </c>
      <c r="N986" s="96" t="str">
        <f t="shared" si="60"/>
        <v>Efe UWAIFOtriple-jump</v>
      </c>
      <c r="O986" s="2">
        <f t="shared" si="61"/>
        <v>1080</v>
      </c>
      <c r="P986" s="81">
        <f t="shared" si="62"/>
        <v>30</v>
      </c>
      <c r="Q986" s="81" t="str">
        <f t="shared" si="63"/>
        <v/>
      </c>
    </row>
    <row r="987" spans="1:17" x14ac:dyDescent="0.2">
      <c r="A987" t="s">
        <v>1287</v>
      </c>
      <c r="B987" t="s">
        <v>3663</v>
      </c>
      <c r="C987" s="5" t="s">
        <v>25</v>
      </c>
      <c r="D987" s="5">
        <v>35397</v>
      </c>
      <c r="E987">
        <v>1167</v>
      </c>
      <c r="F987" s="2">
        <v>23</v>
      </c>
      <c r="G987" s="2" t="str">
        <f>B987&amp;C987</f>
        <v>Tommy RAMDHAN200m</v>
      </c>
      <c r="H987" s="2">
        <f>E987</f>
        <v>1167</v>
      </c>
      <c r="I987" s="138" cm="1">
        <f t="array" ref="I987">MAX(IF($G$3:$G$4000=$G987,$H$3:$H$4000))</f>
        <v>1167</v>
      </c>
      <c r="J987" s="2" t="str">
        <v>GBR</v>
      </c>
      <c r="K987" t="str">
        <v>Gregory THOMPSON</v>
      </c>
      <c r="L987" s="96" t="str">
        <v>discus-throw</v>
      </c>
      <c r="M987" s="96">
        <v>34459</v>
      </c>
      <c r="N987" s="96" t="str">
        <f t="shared" si="60"/>
        <v>Gregory THOMPSONdiscus-throw</v>
      </c>
      <c r="O987" s="2">
        <f t="shared" si="61"/>
        <v>1077</v>
      </c>
      <c r="P987" s="81">
        <f t="shared" si="62"/>
        <v>17</v>
      </c>
      <c r="Q987" s="81" t="str">
        <f t="shared" si="63"/>
        <v/>
      </c>
    </row>
    <row r="988" spans="1:17" x14ac:dyDescent="0.2">
      <c r="A988" t="s">
        <v>1287</v>
      </c>
      <c r="B988" t="s">
        <v>4823</v>
      </c>
      <c r="C988" s="5" t="s">
        <v>81</v>
      </c>
      <c r="D988" s="5">
        <v>35503</v>
      </c>
      <c r="E988">
        <v>1167</v>
      </c>
      <c r="F988" s="2">
        <v>2</v>
      </c>
      <c r="G988" s="2" t="str">
        <f>B988&amp;C988</f>
        <v>Callum WILKINSON20km-race-walking</v>
      </c>
      <c r="H988" s="2">
        <f>E988</f>
        <v>1167</v>
      </c>
      <c r="I988" s="138" cm="1">
        <f t="array" ref="I988">MAX(IF($G$3:$G$4000=$G988,$H$3:$H$4000))</f>
        <v>1167</v>
      </c>
      <c r="J988" s="2" t="str">
        <v>GBR</v>
      </c>
      <c r="K988" t="str">
        <v>Chris PERRY</v>
      </c>
      <c r="L988" s="96" t="str">
        <v>3000msc</v>
      </c>
      <c r="M988" s="96">
        <v>32933</v>
      </c>
      <c r="N988" s="96" t="str">
        <f t="shared" si="60"/>
        <v>Chris PERRY3000msc</v>
      </c>
      <c r="O988" s="2">
        <f t="shared" si="61"/>
        <v>1075</v>
      </c>
      <c r="P988" s="81">
        <f t="shared" si="62"/>
        <v>52</v>
      </c>
      <c r="Q988" s="81" t="str">
        <f t="shared" si="63"/>
        <v/>
      </c>
    </row>
    <row r="989" spans="1:17" x14ac:dyDescent="0.2">
      <c r="A989" t="s">
        <v>1287</v>
      </c>
      <c r="B989" t="s">
        <v>3938</v>
      </c>
      <c r="C989" s="5" t="s">
        <v>34</v>
      </c>
      <c r="D989" s="5">
        <v>32801</v>
      </c>
      <c r="E989">
        <v>1166</v>
      </c>
      <c r="F989" s="2">
        <v>9</v>
      </c>
      <c r="G989" s="2" t="str">
        <f>B989&amp;C989</f>
        <v>Phil NORMAN3000msc</v>
      </c>
      <c r="H989" s="2">
        <f>E989</f>
        <v>1166</v>
      </c>
      <c r="I989" s="138" cm="1">
        <f t="array" ref="I989">MAX(IF($G$3:$G$4000=$G989,$H$3:$H$4000))</f>
        <v>1166</v>
      </c>
      <c r="J989" s="2" t="str">
        <v>GBR</v>
      </c>
      <c r="K989" t="str">
        <v>Jack TURNER</v>
      </c>
      <c r="L989" s="96" t="str">
        <v>decathlon</v>
      </c>
      <c r="M989" s="96">
        <v>37083</v>
      </c>
      <c r="N989" s="96" t="str">
        <f t="shared" si="60"/>
        <v>Jack TURNERdecathlon</v>
      </c>
      <c r="O989" s="2">
        <f t="shared" si="61"/>
        <v>1074</v>
      </c>
      <c r="P989" s="81">
        <f t="shared" si="62"/>
        <v>10</v>
      </c>
      <c r="Q989" s="81" t="str">
        <f t="shared" si="63"/>
        <v/>
      </c>
    </row>
    <row r="990" spans="1:17" x14ac:dyDescent="0.2">
      <c r="A990" t="s">
        <v>1287</v>
      </c>
      <c r="B990" t="s">
        <v>4131</v>
      </c>
      <c r="C990" s="5" t="s">
        <v>31</v>
      </c>
      <c r="D990" s="5">
        <v>36101</v>
      </c>
      <c r="E990">
        <v>1166</v>
      </c>
      <c r="F990" s="2">
        <v>13</v>
      </c>
      <c r="G990" s="2" t="str">
        <f>B990&amp;C990</f>
        <v>Cameron FILLERY110mh</v>
      </c>
      <c r="H990" s="2">
        <f>E990</f>
        <v>1166</v>
      </c>
      <c r="I990" s="138" cm="1">
        <f t="array" ref="I990">MAX(IF($G$3:$G$4000=$G990,$H$3:$H$4000))</f>
        <v>1166</v>
      </c>
      <c r="J990" s="2" t="str">
        <v>GBR</v>
      </c>
      <c r="K990" t="str">
        <v>David GREENE</v>
      </c>
      <c r="L990" s="96" t="str">
        <v>400mh</v>
      </c>
      <c r="M990" s="96">
        <v>31513</v>
      </c>
      <c r="N990" s="96" t="str">
        <f t="shared" si="60"/>
        <v>David GREENE400mh</v>
      </c>
      <c r="O990" s="2">
        <f t="shared" si="61"/>
        <v>1072</v>
      </c>
      <c r="P990" s="81">
        <f t="shared" si="62"/>
        <v>60</v>
      </c>
      <c r="Q990" s="81" t="str">
        <f t="shared" si="63"/>
        <v/>
      </c>
    </row>
    <row r="991" spans="1:17" x14ac:dyDescent="0.2">
      <c r="A991" t="s">
        <v>1287</v>
      </c>
      <c r="B991" t="s">
        <v>3890</v>
      </c>
      <c r="C991" s="5" t="s">
        <v>28</v>
      </c>
      <c r="D991" s="5">
        <v>35094</v>
      </c>
      <c r="E991">
        <v>1166</v>
      </c>
      <c r="F991" s="2">
        <v>25</v>
      </c>
      <c r="G991" s="2" t="str">
        <f>B991&amp;C991</f>
        <v>James WEST1500m</v>
      </c>
      <c r="H991" s="2">
        <f>E991</f>
        <v>1166</v>
      </c>
      <c r="I991" s="138" cm="1">
        <f t="array" ref="I991">MAX(IF($G$3:$G$4000=$G991,$H$3:$H$4000))</f>
        <v>1166</v>
      </c>
      <c r="J991" s="2" t="str">
        <v>GBR</v>
      </c>
      <c r="K991" t="str">
        <v>Osian JONES</v>
      </c>
      <c r="L991" s="96" t="str">
        <v>hammer-throw</v>
      </c>
      <c r="M991" s="96">
        <v>34143</v>
      </c>
      <c r="N991" s="96" t="str">
        <f t="shared" si="60"/>
        <v>Osian JONEShammer-throw</v>
      </c>
      <c r="O991" s="2">
        <f t="shared" si="61"/>
        <v>1072</v>
      </c>
      <c r="P991" s="81">
        <f t="shared" si="62"/>
        <v>9</v>
      </c>
      <c r="Q991" s="81" t="str">
        <f t="shared" si="63"/>
        <v/>
      </c>
    </row>
    <row r="992" spans="1:17" x14ac:dyDescent="0.2">
      <c r="A992" t="s">
        <v>1287</v>
      </c>
      <c r="B992" t="s">
        <v>3650</v>
      </c>
      <c r="C992" s="5" t="s">
        <v>2</v>
      </c>
      <c r="D992" s="5">
        <v>35124</v>
      </c>
      <c r="E992">
        <v>1165</v>
      </c>
      <c r="F992" s="2">
        <v>26</v>
      </c>
      <c r="G992" s="2" t="str">
        <f>B992&amp;C992</f>
        <v>Reece PRESCOD100m</v>
      </c>
      <c r="H992" s="2">
        <f>E992</f>
        <v>1165</v>
      </c>
      <c r="I992" s="138" cm="1">
        <f t="array" ref="I992">MAX(IF($G$3:$G$4000=$G992,$H$3:$H$4000))</f>
        <v>1165</v>
      </c>
      <c r="J992" s="2" t="str">
        <v>GBR</v>
      </c>
      <c r="K992" t="str">
        <v>Lionel OWONA</v>
      </c>
      <c r="L992" s="96" t="str">
        <v>high-jump</v>
      </c>
      <c r="M992" s="96">
        <v>37522</v>
      </c>
      <c r="N992" s="96" t="str">
        <f t="shared" si="60"/>
        <v>Lionel OWONAhigh-jump</v>
      </c>
      <c r="O992" s="2">
        <f t="shared" si="61"/>
        <v>1072</v>
      </c>
      <c r="P992" s="81">
        <f t="shared" si="62"/>
        <v>38</v>
      </c>
      <c r="Q992" s="81" t="str">
        <f t="shared" si="63"/>
        <v/>
      </c>
    </row>
    <row r="993" spans="1:17" x14ac:dyDescent="0.2">
      <c r="A993" t="s">
        <v>1287</v>
      </c>
      <c r="B993" t="s">
        <v>4132</v>
      </c>
      <c r="C993" t="s">
        <v>31</v>
      </c>
      <c r="D993" s="5">
        <v>35636</v>
      </c>
      <c r="E993">
        <v>1164</v>
      </c>
      <c r="F993" s="2">
        <v>14</v>
      </c>
      <c r="G993" s="2" t="str">
        <f>B993&amp;C993</f>
        <v>James WEAVER110mh</v>
      </c>
      <c r="H993" s="2">
        <f>E993</f>
        <v>1164</v>
      </c>
      <c r="I993" s="138" cm="1">
        <f t="array" ref="I993">MAX(IF($G$3:$G$4000=$G993,$H$3:$H$4000))</f>
        <v>1164</v>
      </c>
      <c r="J993" s="2" t="str">
        <v>GBR</v>
      </c>
      <c r="K993" t="str">
        <v>Adam CLARKE</v>
      </c>
      <c r="L993" s="96" t="str">
        <v>marathon</v>
      </c>
      <c r="M993" s="96">
        <v>33331</v>
      </c>
      <c r="N993" s="96" t="str">
        <f t="shared" si="60"/>
        <v>Adam CLARKEmarathon</v>
      </c>
      <c r="O993" s="2">
        <f t="shared" si="61"/>
        <v>1069</v>
      </c>
      <c r="P993" s="81">
        <f t="shared" si="62"/>
        <v>121</v>
      </c>
      <c r="Q993" s="81" t="str">
        <f t="shared" si="63"/>
        <v/>
      </c>
    </row>
    <row r="994" spans="1:17" x14ac:dyDescent="0.2">
      <c r="A994" t="s">
        <v>1287</v>
      </c>
      <c r="B994" t="s">
        <v>3787</v>
      </c>
      <c r="C994" s="6" t="s">
        <v>33</v>
      </c>
      <c r="D994" s="5">
        <v>33655</v>
      </c>
      <c r="E994">
        <v>1163</v>
      </c>
      <c r="F994" s="2">
        <v>10</v>
      </c>
      <c r="G994" s="2" t="str">
        <f>B994&amp;C994</f>
        <v>Efekemo OKORO400mh</v>
      </c>
      <c r="H994" s="2">
        <f>E994</f>
        <v>1163</v>
      </c>
      <c r="I994" s="138" cm="1">
        <f t="array" ref="I994">MAX(IF($G$3:$G$4000=$G994,$H$3:$H$4000))</f>
        <v>1163</v>
      </c>
      <c r="J994" s="2" t="str">
        <v>GBR</v>
      </c>
      <c r="K994" t="str">
        <v>Jacob FINCHAM-DUKES</v>
      </c>
      <c r="L994" s="96" t="str">
        <v>long-jump</v>
      </c>
      <c r="M994" s="96">
        <v>35442</v>
      </c>
      <c r="N994" s="96" t="str">
        <f t="shared" si="60"/>
        <v>Jacob FINCHAM-DUKESlong-jump</v>
      </c>
      <c r="O994" s="2">
        <f t="shared" si="61"/>
        <v>1066</v>
      </c>
      <c r="P994" s="81">
        <f t="shared" si="62"/>
        <v>79</v>
      </c>
      <c r="Q994" s="81" t="str">
        <f t="shared" si="63"/>
        <v/>
      </c>
    </row>
    <row r="995" spans="1:17" x14ac:dyDescent="0.2">
      <c r="A995" t="s">
        <v>1287</v>
      </c>
      <c r="B995" t="s">
        <v>3654</v>
      </c>
      <c r="C995" t="s">
        <v>25</v>
      </c>
      <c r="D995" s="5">
        <v>34248</v>
      </c>
      <c r="E995">
        <v>1162</v>
      </c>
      <c r="F995" s="2">
        <v>30</v>
      </c>
      <c r="G995" s="2" t="str">
        <f>B995&amp;C995</f>
        <v>Adam GEMILI200m</v>
      </c>
      <c r="H995" s="2">
        <f>E995</f>
        <v>1162</v>
      </c>
      <c r="I995" s="138" cm="1">
        <f t="array" ref="I995">MAX(IF($G$3:$G$4000=$G995,$H$3:$H$4000))</f>
        <v>1162</v>
      </c>
      <c r="J995" s="2" t="str">
        <v>GBR</v>
      </c>
      <c r="K995" t="str">
        <v>Julian REID</v>
      </c>
      <c r="L995" s="96" t="str">
        <v>triple-jump</v>
      </c>
      <c r="M995" s="96">
        <v>32409</v>
      </c>
      <c r="N995" s="96" t="str">
        <f t="shared" si="60"/>
        <v>Julian REIDtriple-jump</v>
      </c>
      <c r="O995" s="2">
        <f t="shared" si="61"/>
        <v>1066</v>
      </c>
      <c r="P995" s="81">
        <f t="shared" si="62"/>
        <v>37</v>
      </c>
      <c r="Q995" s="81" t="str">
        <f t="shared" si="63"/>
        <v/>
      </c>
    </row>
    <row r="996" spans="1:17" x14ac:dyDescent="0.2">
      <c r="A996" t="s">
        <v>1287</v>
      </c>
      <c r="B996" t="s">
        <v>4211</v>
      </c>
      <c r="C996" s="6" t="s">
        <v>33</v>
      </c>
      <c r="D996" s="5">
        <v>36276</v>
      </c>
      <c r="E996">
        <v>1161</v>
      </c>
      <c r="F996" s="2">
        <v>11</v>
      </c>
      <c r="G996" s="2" t="str">
        <f>B996&amp;C996</f>
        <v>Alex KNIBBS400mh</v>
      </c>
      <c r="H996" s="2">
        <f>E996</f>
        <v>1161</v>
      </c>
      <c r="I996" s="138" cm="1">
        <f t="array" ref="I996">MAX(IF($G$3:$G$4000=$G996,$H$3:$H$4000))</f>
        <v>1161</v>
      </c>
      <c r="J996" s="2" t="str">
        <v>GBR</v>
      </c>
      <c r="K996" t="str">
        <v>Niall CARNEY</v>
      </c>
      <c r="L996" s="96" t="str">
        <v>400mh</v>
      </c>
      <c r="M996" s="96">
        <v>35742</v>
      </c>
      <c r="N996" s="96" t="str">
        <f t="shared" si="60"/>
        <v>Niall CARNEY400mh</v>
      </c>
      <c r="O996" s="2">
        <f t="shared" si="61"/>
        <v>1066</v>
      </c>
      <c r="P996" s="81">
        <f t="shared" si="62"/>
        <v>68</v>
      </c>
      <c r="Q996" s="81" t="str">
        <f t="shared" si="63"/>
        <v/>
      </c>
    </row>
    <row r="997" spans="1:17" x14ac:dyDescent="0.2">
      <c r="A997" t="s">
        <v>1287</v>
      </c>
      <c r="B997" t="s">
        <v>4865</v>
      </c>
      <c r="C997" s="5" t="s">
        <v>35</v>
      </c>
      <c r="D997" s="5">
        <v>36147</v>
      </c>
      <c r="E997">
        <v>1161</v>
      </c>
      <c r="F997" s="2">
        <v>6</v>
      </c>
      <c r="G997" s="2" t="str">
        <f>B997&amp;C997</f>
        <v>Tom GALEhigh-jump</v>
      </c>
      <c r="H997" s="2">
        <f>E997</f>
        <v>1161</v>
      </c>
      <c r="I997" s="138" cm="1">
        <f t="array" ref="I997">MAX(IF($G$3:$G$4000=$G997,$H$3:$H$4000))</f>
        <v>1161</v>
      </c>
      <c r="J997" s="2" t="str">
        <v>GBR</v>
      </c>
      <c r="K997" t="str">
        <v>Sam BRERETON</v>
      </c>
      <c r="L997" s="96" t="str">
        <v>high-jump</v>
      </c>
      <c r="M997" s="96">
        <v>37521</v>
      </c>
      <c r="N997" s="96" t="str">
        <f t="shared" si="60"/>
        <v>Sam BRERETONhigh-jump</v>
      </c>
      <c r="O997" s="2">
        <f t="shared" si="61"/>
        <v>1064</v>
      </c>
      <c r="P997" s="81">
        <f t="shared" si="62"/>
        <v>39</v>
      </c>
      <c r="Q997" s="81" t="str">
        <f t="shared" si="63"/>
        <v/>
      </c>
    </row>
    <row r="998" spans="1:17" x14ac:dyDescent="0.2">
      <c r="A998" t="s">
        <v>1287</v>
      </c>
      <c r="B998" t="s">
        <v>3929</v>
      </c>
      <c r="C998" s="5" t="s">
        <v>30</v>
      </c>
      <c r="D998" s="6">
        <v>35313</v>
      </c>
      <c r="E998">
        <v>1160</v>
      </c>
      <c r="F998" s="2">
        <v>32</v>
      </c>
      <c r="G998" s="2" t="str">
        <f>B998&amp;C998</f>
        <v>Patrick DEVER10000m</v>
      </c>
      <c r="H998" s="2">
        <f>E998</f>
        <v>1160</v>
      </c>
      <c r="I998" s="138" cm="1">
        <f t="array" ref="I998">MAX(IF($G$3:$G$4000=$G998,$H$3:$H$4000))</f>
        <v>1188</v>
      </c>
      <c r="J998" s="2" t="str">
        <v>GBR</v>
      </c>
      <c r="K998" t="str">
        <v>Lewis MCGUIRE</v>
      </c>
      <c r="L998" s="96" t="str">
        <v>high-jump</v>
      </c>
      <c r="M998" s="96">
        <v>35725</v>
      </c>
      <c r="N998" s="96" t="str">
        <f t="shared" si="60"/>
        <v>Lewis MCGUIREhigh-jump</v>
      </c>
      <c r="O998" s="2">
        <f t="shared" si="61"/>
        <v>1064</v>
      </c>
      <c r="P998" s="81">
        <f t="shared" si="62"/>
        <v>39</v>
      </c>
      <c r="Q998" s="81" t="str">
        <f t="shared" si="63"/>
        <v/>
      </c>
    </row>
    <row r="999" spans="1:17" x14ac:dyDescent="0.2">
      <c r="A999" t="s">
        <v>1287</v>
      </c>
      <c r="B999" t="s">
        <v>3654</v>
      </c>
      <c r="C999" s="5" t="s">
        <v>2</v>
      </c>
      <c r="D999" s="5">
        <v>34248</v>
      </c>
      <c r="E999">
        <v>1159</v>
      </c>
      <c r="F999" s="2">
        <v>33</v>
      </c>
      <c r="G999" s="2" t="str">
        <f>B999&amp;C999</f>
        <v>Adam GEMILI100m</v>
      </c>
      <c r="H999" s="2">
        <f>E999</f>
        <v>1159</v>
      </c>
      <c r="I999" s="138" cm="1">
        <f t="array" ref="I999">MAX(IF($G$3:$G$4000=$G999,$H$3:$H$4000))</f>
        <v>1159</v>
      </c>
      <c r="J999" s="2" t="str">
        <v>GBR</v>
      </c>
      <c r="K999" t="str">
        <v>Adam BROOKS</v>
      </c>
      <c r="L999" s="96" t="str">
        <v>high-jump</v>
      </c>
      <c r="M999" s="96">
        <v>36263</v>
      </c>
      <c r="N999" s="96" t="str">
        <f t="shared" si="60"/>
        <v>Adam BROOKShigh-jump</v>
      </c>
      <c r="O999" s="2">
        <f t="shared" si="61"/>
        <v>1064</v>
      </c>
      <c r="P999" s="81">
        <f t="shared" si="62"/>
        <v>39</v>
      </c>
      <c r="Q999" s="81" t="str">
        <f t="shared" si="63"/>
        <v/>
      </c>
    </row>
    <row r="1000" spans="1:17" x14ac:dyDescent="0.2">
      <c r="A1000" t="s">
        <v>1287</v>
      </c>
      <c r="B1000" t="s">
        <v>3892</v>
      </c>
      <c r="C1000" s="5" t="s">
        <v>28</v>
      </c>
      <c r="D1000" s="5">
        <v>34324</v>
      </c>
      <c r="E1000">
        <v>1157</v>
      </c>
      <c r="F1000" s="2">
        <v>27</v>
      </c>
      <c r="G1000" s="2" t="str">
        <f>B1000&amp;C1000</f>
        <v>Marc SCOTT1500m</v>
      </c>
      <c r="H1000" s="2">
        <f>E1000</f>
        <v>1157</v>
      </c>
      <c r="I1000" s="138" cm="1">
        <f t="array" ref="I1000">MAX(IF($G$3:$G$4000=$G1000,$H$3:$H$4000))</f>
        <v>1157</v>
      </c>
      <c r="J1000" s="2" t="str">
        <v>GBR</v>
      </c>
      <c r="K1000" t="str">
        <v>Adam BOOTH</v>
      </c>
      <c r="L1000" s="96" t="str">
        <v>400mh</v>
      </c>
      <c r="M1000" s="96">
        <v>37440</v>
      </c>
      <c r="N1000" s="96" t="str">
        <f t="shared" si="60"/>
        <v>Adam BOOTH400mh</v>
      </c>
      <c r="O1000" s="2">
        <f t="shared" si="61"/>
        <v>1062</v>
      </c>
      <c r="P1000" s="81">
        <f t="shared" si="62"/>
        <v>73</v>
      </c>
      <c r="Q1000" s="81" t="str">
        <f t="shared" si="63"/>
        <v/>
      </c>
    </row>
    <row r="1001" spans="1:17" x14ac:dyDescent="0.2">
      <c r="A1001" t="s">
        <v>1287</v>
      </c>
      <c r="B1001" t="s">
        <v>3847</v>
      </c>
      <c r="C1001" t="s">
        <v>28</v>
      </c>
      <c r="D1001" s="5">
        <v>36292</v>
      </c>
      <c r="E1001">
        <v>1157</v>
      </c>
      <c r="F1001" s="2">
        <v>28</v>
      </c>
      <c r="G1001" s="2" t="str">
        <f>B1001&amp;C1001</f>
        <v>George MILLS1500m</v>
      </c>
      <c r="H1001" s="2">
        <f>E1001</f>
        <v>1157</v>
      </c>
      <c r="I1001" s="138" cm="1">
        <f t="array" ref="I1001">MAX(IF($G$3:$G$4000=$G1001,$H$3:$H$4000))</f>
        <v>1157</v>
      </c>
      <c r="J1001" s="2" t="str">
        <v>GBR</v>
      </c>
      <c r="K1001" t="str">
        <v>Samuel KHOGALI</v>
      </c>
      <c r="L1001" s="96" t="str">
        <v>long-jump</v>
      </c>
      <c r="M1001" s="96">
        <v>35626</v>
      </c>
      <c r="N1001" s="96" t="str">
        <f t="shared" si="60"/>
        <v>Samuel KHOGALIlong-jump</v>
      </c>
      <c r="O1001" s="2">
        <f t="shared" si="61"/>
        <v>1062</v>
      </c>
      <c r="P1001" s="81">
        <f t="shared" si="62"/>
        <v>83</v>
      </c>
      <c r="Q1001" s="81" t="str">
        <f t="shared" si="63"/>
        <v/>
      </c>
    </row>
    <row r="1002" spans="1:17" x14ac:dyDescent="0.2">
      <c r="A1002" t="s">
        <v>1287</v>
      </c>
      <c r="B1002" t="s">
        <v>3828</v>
      </c>
      <c r="C1002" s="5" t="s">
        <v>27</v>
      </c>
      <c r="D1002" s="5">
        <v>34280</v>
      </c>
      <c r="E1002">
        <v>1154</v>
      </c>
      <c r="F1002" s="2">
        <v>31</v>
      </c>
      <c r="G1002" s="2" t="str">
        <f>B1002&amp;C1002</f>
        <v>Charlie DA'VALL GRICE800m</v>
      </c>
      <c r="H1002" s="2">
        <f>E1002</f>
        <v>1154</v>
      </c>
      <c r="I1002" s="138" cm="1">
        <f t="array" ref="I1002">MAX(IF($G$3:$G$4000=$G1002,$H$3:$H$4000))</f>
        <v>1154</v>
      </c>
      <c r="J1002" s="2" t="str">
        <v>GBR</v>
      </c>
      <c r="K1002" t="str">
        <v>George TURNER</v>
      </c>
      <c r="L1002" s="96" t="str">
        <v>pole-vault</v>
      </c>
      <c r="M1002" s="96">
        <v>35989</v>
      </c>
      <c r="N1002" s="96" t="str">
        <f t="shared" si="60"/>
        <v>George TURNERpole-vault</v>
      </c>
      <c r="O1002" s="2">
        <f t="shared" si="61"/>
        <v>1061</v>
      </c>
      <c r="P1002" s="81">
        <f t="shared" si="62"/>
        <v>11</v>
      </c>
      <c r="Q1002" s="81" t="str">
        <f t="shared" si="63"/>
        <v/>
      </c>
    </row>
    <row r="1003" spans="1:17" x14ac:dyDescent="0.2">
      <c r="A1003" t="s">
        <v>1287</v>
      </c>
      <c r="B1003" t="s">
        <v>3663</v>
      </c>
      <c r="C1003" s="5" t="s">
        <v>2</v>
      </c>
      <c r="D1003" s="5">
        <v>35397</v>
      </c>
      <c r="E1003">
        <v>1152</v>
      </c>
      <c r="F1003" s="2">
        <v>37</v>
      </c>
      <c r="G1003" s="2" t="str">
        <f>B1003&amp;C1003</f>
        <v>Tommy RAMDHAN100m</v>
      </c>
      <c r="H1003" s="2">
        <f>E1003</f>
        <v>1152</v>
      </c>
      <c r="I1003" s="138" cm="1">
        <f t="array" ref="I1003">MAX(IF($G$3:$G$4000=$G1003,$H$3:$H$4000))</f>
        <v>1152</v>
      </c>
      <c r="J1003" s="2" t="str">
        <v>GBR</v>
      </c>
      <c r="K1003" t="str">
        <v>Lewis CHURCH</v>
      </c>
      <c r="L1003" s="96" t="str">
        <v>decathlon</v>
      </c>
      <c r="M1003" s="96">
        <v>35335</v>
      </c>
      <c r="N1003" s="96" t="str">
        <f t="shared" si="60"/>
        <v>Lewis CHURCHdecathlon</v>
      </c>
      <c r="O1003" s="2">
        <f t="shared" si="61"/>
        <v>1056</v>
      </c>
      <c r="P1003" s="81">
        <f t="shared" si="62"/>
        <v>14</v>
      </c>
      <c r="Q1003" s="81" t="str">
        <f t="shared" si="63"/>
        <v/>
      </c>
    </row>
    <row r="1004" spans="1:17" x14ac:dyDescent="0.2">
      <c r="A1004" t="s">
        <v>1287</v>
      </c>
      <c r="B1004" t="s">
        <v>4088</v>
      </c>
      <c r="C1004" t="s">
        <v>30</v>
      </c>
      <c r="D1004" s="5">
        <v>30398</v>
      </c>
      <c r="E1004">
        <v>1152</v>
      </c>
      <c r="F1004" s="2">
        <v>40</v>
      </c>
      <c r="G1004" s="2" t="str">
        <f>B1004&amp;C1004</f>
        <v>Mo FARAH10000m</v>
      </c>
      <c r="H1004" s="2">
        <f>E1004</f>
        <v>1152</v>
      </c>
      <c r="I1004" s="138" cm="1">
        <f t="array" ref="I1004">MAX(IF($G$3:$G$4000=$G1004,$H$3:$H$4000))</f>
        <v>1152</v>
      </c>
      <c r="J1004" s="2" t="str">
        <v>GBR</v>
      </c>
      <c r="K1004" t="str">
        <v>Rory DWYER</v>
      </c>
      <c r="L1004" s="96" t="str">
        <v>high-jump</v>
      </c>
      <c r="M1004" s="96">
        <v>35714</v>
      </c>
      <c r="N1004" s="96" t="str">
        <f t="shared" si="60"/>
        <v>Rory DWYERhigh-jump</v>
      </c>
      <c r="O1004" s="2">
        <f t="shared" si="61"/>
        <v>1055</v>
      </c>
      <c r="P1004" s="81">
        <f t="shared" si="62"/>
        <v>45</v>
      </c>
      <c r="Q1004" s="81" t="str">
        <f t="shared" si="63"/>
        <v/>
      </c>
    </row>
    <row r="1005" spans="1:17" x14ac:dyDescent="0.2">
      <c r="A1005" t="s">
        <v>1287</v>
      </c>
      <c r="B1005" t="s">
        <v>3830</v>
      </c>
      <c r="C1005" s="5" t="s">
        <v>27</v>
      </c>
      <c r="D1005" s="5">
        <v>37240</v>
      </c>
      <c r="E1005">
        <v>1152</v>
      </c>
      <c r="F1005" s="2">
        <v>33</v>
      </c>
      <c r="G1005" s="2" t="str">
        <f>B1005&amp;C1005</f>
        <v>Ben PATTISON800m</v>
      </c>
      <c r="H1005" s="2">
        <f>E1005</f>
        <v>1152</v>
      </c>
      <c r="I1005" s="138" cm="1">
        <f t="array" ref="I1005">MAX(IF($G$3:$G$4000=$G1005,$H$3:$H$4000))</f>
        <v>1152</v>
      </c>
      <c r="J1005" s="2" t="str">
        <v>GBR</v>
      </c>
      <c r="K1005" t="str">
        <v>Nathan DOUGLAS</v>
      </c>
      <c r="L1005" s="96" t="str">
        <v>triple-jump</v>
      </c>
      <c r="M1005" s="96">
        <v>30289</v>
      </c>
      <c r="N1005" s="96" t="str">
        <f t="shared" si="60"/>
        <v>Nathan DOUGLAStriple-jump</v>
      </c>
      <c r="O1005" s="2">
        <f t="shared" si="61"/>
        <v>1052</v>
      </c>
      <c r="P1005" s="81">
        <f t="shared" si="62"/>
        <v>47</v>
      </c>
      <c r="Q1005" s="81" t="str">
        <f t="shared" si="63"/>
        <v/>
      </c>
    </row>
    <row r="1006" spans="1:17" x14ac:dyDescent="0.2">
      <c r="A1006" t="s">
        <v>1287</v>
      </c>
      <c r="B1006" t="s">
        <v>3941</v>
      </c>
      <c r="C1006" s="5" t="s">
        <v>34</v>
      </c>
      <c r="D1006" s="5">
        <v>34513</v>
      </c>
      <c r="E1006">
        <v>1152</v>
      </c>
      <c r="F1006" s="2">
        <v>15</v>
      </c>
      <c r="G1006" s="2" t="str">
        <f>B1006&amp;C1006</f>
        <v>Zak SEDDON3000msc</v>
      </c>
      <c r="H1006" s="2">
        <f>E1006</f>
        <v>1152</v>
      </c>
      <c r="I1006" s="138" cm="1">
        <f t="array" ref="I1006">MAX(IF($G$3:$G$4000=$G1006,$H$3:$H$4000))</f>
        <v>1152</v>
      </c>
      <c r="J1006" s="2" t="str">
        <v>GBR</v>
      </c>
      <c r="K1006" t="str">
        <v>Jonathan ILORI</v>
      </c>
      <c r="L1006" s="96" t="str">
        <v>triple-jump</v>
      </c>
      <c r="M1006" s="96">
        <v>34195</v>
      </c>
      <c r="N1006" s="96" t="str">
        <f t="shared" si="60"/>
        <v>Jonathan ILORItriple-jump</v>
      </c>
      <c r="O1006" s="2">
        <f t="shared" si="61"/>
        <v>1052</v>
      </c>
      <c r="P1006" s="81">
        <f t="shared" si="62"/>
        <v>47</v>
      </c>
      <c r="Q1006" s="81" t="str">
        <f t="shared" si="63"/>
        <v/>
      </c>
    </row>
    <row r="1007" spans="1:17" x14ac:dyDescent="0.2">
      <c r="A1007" t="s">
        <v>1287</v>
      </c>
      <c r="B1007" t="s">
        <v>3664</v>
      </c>
      <c r="C1007" s="5" t="s">
        <v>2</v>
      </c>
      <c r="D1007" s="5">
        <v>37026</v>
      </c>
      <c r="E1007">
        <v>1152</v>
      </c>
      <c r="F1007" s="2">
        <v>37</v>
      </c>
      <c r="G1007" s="2" t="str">
        <f>B1007&amp;C1007</f>
        <v>Jeremiah AZU100m</v>
      </c>
      <c r="H1007" s="2">
        <f>E1007</f>
        <v>1152</v>
      </c>
      <c r="I1007" s="138" cm="1">
        <f t="array" ref="I1007">MAX(IF($G$3:$G$4000=$G1007,$H$3:$H$4000))</f>
        <v>1152</v>
      </c>
      <c r="J1007" s="2" t="str">
        <v>GBR</v>
      </c>
      <c r="K1007" t="str">
        <v>Adam HAGUE</v>
      </c>
      <c r="L1007" s="96" t="str">
        <v>pole-vault</v>
      </c>
      <c r="M1007" s="96">
        <v>35671</v>
      </c>
      <c r="N1007" s="96" t="str">
        <f t="shared" si="60"/>
        <v>Adam HAGUEpole-vault</v>
      </c>
      <c r="O1007" s="2">
        <f t="shared" si="61"/>
        <v>1051</v>
      </c>
      <c r="P1007" s="81">
        <f t="shared" si="62"/>
        <v>14</v>
      </c>
      <c r="Q1007" s="81" t="str">
        <f t="shared" si="63"/>
        <v/>
      </c>
    </row>
    <row r="1008" spans="1:17" x14ac:dyDescent="0.2">
      <c r="A1008" t="s">
        <v>1287</v>
      </c>
      <c r="B1008" t="s">
        <v>4213</v>
      </c>
      <c r="C1008" t="s">
        <v>33</v>
      </c>
      <c r="D1008" s="5">
        <v>36616</v>
      </c>
      <c r="E1008">
        <v>1152</v>
      </c>
      <c r="F1008" s="2">
        <v>15</v>
      </c>
      <c r="G1008" s="2" t="str">
        <f>B1008&amp;C1008</f>
        <v>Alastair CHALMERS400mh</v>
      </c>
      <c r="H1008" s="2">
        <f>E1008</f>
        <v>1152</v>
      </c>
      <c r="I1008" s="138" cm="1">
        <f t="array" ref="I1008">MAX(IF($G$3:$G$4000=$G1008,$H$3:$H$4000))</f>
        <v>1152</v>
      </c>
      <c r="J1008" s="2" t="str">
        <v>GBR</v>
      </c>
      <c r="K1008" t="str">
        <v>Ross BRADEN</v>
      </c>
      <c r="L1008" s="96" t="str">
        <v>marathon</v>
      </c>
      <c r="M1008" s="96">
        <v>34137</v>
      </c>
      <c r="N1008" s="96" t="str">
        <f t="shared" si="60"/>
        <v>Ross BRADENmarathon</v>
      </c>
      <c r="O1008" s="2">
        <f t="shared" si="61"/>
        <v>1050</v>
      </c>
      <c r="P1008" s="81">
        <f t="shared" si="62"/>
        <v>125</v>
      </c>
      <c r="Q1008" s="81" t="str">
        <f t="shared" si="63"/>
        <v/>
      </c>
    </row>
    <row r="1009" spans="1:17" x14ac:dyDescent="0.2">
      <c r="A1009" t="s">
        <v>1287</v>
      </c>
      <c r="B1009" t="s">
        <v>3135</v>
      </c>
      <c r="C1009" s="5" t="s">
        <v>30</v>
      </c>
      <c r="D1009" s="5">
        <v>37097</v>
      </c>
      <c r="E1009">
        <v>1151</v>
      </c>
      <c r="F1009" s="2">
        <v>42</v>
      </c>
      <c r="G1009" s="2" t="str">
        <f>B1009&amp;C1009</f>
        <v>Charles HICKS10000m</v>
      </c>
      <c r="H1009" s="2">
        <f>E1009</f>
        <v>1151</v>
      </c>
      <c r="I1009" s="138" cm="1">
        <f t="array" ref="I1009">MAX(IF($G$3:$G$4000=$G1009,$H$3:$H$4000))</f>
        <v>1151</v>
      </c>
      <c r="J1009" s="2" t="str">
        <v>GBR</v>
      </c>
      <c r="K1009" t="str">
        <v>Ben HIGGINS</v>
      </c>
      <c r="L1009" s="96" t="str">
        <v>400mh</v>
      </c>
      <c r="M1009" s="96">
        <v>36844</v>
      </c>
      <c r="N1009" s="96" t="str">
        <f t="shared" si="60"/>
        <v>Ben HIGGINS400mh</v>
      </c>
      <c r="O1009" s="2">
        <f t="shared" si="61"/>
        <v>1049</v>
      </c>
      <c r="P1009" s="81">
        <f t="shared" si="62"/>
        <v>90</v>
      </c>
      <c r="Q1009" s="81" t="str">
        <f t="shared" si="63"/>
        <v/>
      </c>
    </row>
    <row r="1010" spans="1:17" x14ac:dyDescent="0.2">
      <c r="A1010" t="s">
        <v>1287</v>
      </c>
      <c r="B1010" t="s">
        <v>3831</v>
      </c>
      <c r="C1010" s="5" t="s">
        <v>27</v>
      </c>
      <c r="D1010" s="5">
        <v>35711</v>
      </c>
      <c r="E1010">
        <v>1151</v>
      </c>
      <c r="F1010" s="2">
        <v>34</v>
      </c>
      <c r="G1010" s="2" t="str">
        <f>B1010&amp;C1010</f>
        <v>Josh KERR800m</v>
      </c>
      <c r="H1010" s="2">
        <f>E1010</f>
        <v>1151</v>
      </c>
      <c r="I1010" s="138" cm="1">
        <f t="array" ref="I1010">MAX(IF($G$3:$G$4000=$G1010,$H$3:$H$4000))</f>
        <v>1151</v>
      </c>
      <c r="J1010" s="2" t="str">
        <v>GBR</v>
      </c>
      <c r="K1010" t="str">
        <v>Seamus DERBYSHIRE</v>
      </c>
      <c r="L1010" s="96" t="str">
        <v>400mh</v>
      </c>
      <c r="M1010" s="96">
        <v>36552</v>
      </c>
      <c r="N1010" s="96" t="str">
        <f t="shared" si="60"/>
        <v>Seamus DERBYSHIRE400mh</v>
      </c>
      <c r="O1010" s="2">
        <f t="shared" si="61"/>
        <v>1049</v>
      </c>
      <c r="P1010" s="81">
        <f t="shared" si="62"/>
        <v>90</v>
      </c>
      <c r="Q1010" s="81" t="str">
        <f t="shared" si="63"/>
        <v/>
      </c>
    </row>
    <row r="1011" spans="1:17" x14ac:dyDescent="0.2">
      <c r="A1011" t="s">
        <v>1287</v>
      </c>
      <c r="B1011" t="s">
        <v>3832</v>
      </c>
      <c r="C1011" s="5" t="s">
        <v>27</v>
      </c>
      <c r="D1011" s="5">
        <v>36125</v>
      </c>
      <c r="E1011">
        <v>1150</v>
      </c>
      <c r="F1011" s="2">
        <v>35</v>
      </c>
      <c r="G1011" s="2" t="str">
        <f>B1011&amp;C1011</f>
        <v>Piers COPELAND800m</v>
      </c>
      <c r="H1011" s="2">
        <f>E1011</f>
        <v>1150</v>
      </c>
      <c r="I1011" s="138" cm="1">
        <f t="array" ref="I1011">MAX(IF($G$3:$G$4000=$G1011,$H$3:$H$4000))</f>
        <v>1150</v>
      </c>
      <c r="J1011" s="2" t="str">
        <v>GBR</v>
      </c>
      <c r="K1011" t="str">
        <v>George ARMSTRONG</v>
      </c>
      <c r="L1011" s="96" t="str">
        <v>discus-throw</v>
      </c>
      <c r="M1011" s="96">
        <v>35772</v>
      </c>
      <c r="N1011" s="96" t="str">
        <f t="shared" si="60"/>
        <v>George ARMSTRONGdiscus-throw</v>
      </c>
      <c r="O1011" s="2">
        <f t="shared" si="61"/>
        <v>1048</v>
      </c>
      <c r="P1011" s="81">
        <f t="shared" si="62"/>
        <v>24</v>
      </c>
      <c r="Q1011" s="81" t="str">
        <f t="shared" si="63"/>
        <v/>
      </c>
    </row>
    <row r="1012" spans="1:17" x14ac:dyDescent="0.2">
      <c r="A1012" t="s">
        <v>1287</v>
      </c>
      <c r="B1012" t="s">
        <v>3726</v>
      </c>
      <c r="C1012" s="5" t="s">
        <v>25</v>
      </c>
      <c r="D1012" s="5">
        <v>34786</v>
      </c>
      <c r="E1012">
        <v>1150</v>
      </c>
      <c r="F1012" s="2">
        <v>39</v>
      </c>
      <c r="G1012" s="2" t="str">
        <f>B1012&amp;C1012</f>
        <v>Miguel FRANCIS200m</v>
      </c>
      <c r="H1012" s="2">
        <f>E1012</f>
        <v>1150</v>
      </c>
      <c r="I1012" s="138" cm="1">
        <f t="array" ref="I1012">MAX(IF($G$3:$G$4000=$G1012,$H$3:$H$4000))</f>
        <v>1150</v>
      </c>
      <c r="J1012" s="2" t="str">
        <v>GBR</v>
      </c>
      <c r="K1012" t="str">
        <v>Mark DRY</v>
      </c>
      <c r="L1012" s="96" t="str">
        <v>hammer-throw</v>
      </c>
      <c r="M1012" s="96">
        <v>32061</v>
      </c>
      <c r="N1012" s="96" t="str">
        <f t="shared" si="60"/>
        <v>Mark DRYhammer-throw</v>
      </c>
      <c r="O1012" s="2">
        <f t="shared" si="61"/>
        <v>1048</v>
      </c>
      <c r="P1012" s="81">
        <f t="shared" si="62"/>
        <v>13</v>
      </c>
      <c r="Q1012" s="81" t="str">
        <f t="shared" si="63"/>
        <v/>
      </c>
    </row>
    <row r="1013" spans="1:17" x14ac:dyDescent="0.2">
      <c r="A1013" t="s">
        <v>1287</v>
      </c>
      <c r="B1013" t="s">
        <v>3833</v>
      </c>
      <c r="C1013" s="5" t="s">
        <v>27</v>
      </c>
      <c r="D1013" s="5">
        <v>36671</v>
      </c>
      <c r="E1013">
        <v>1149</v>
      </c>
      <c r="F1013" s="2">
        <v>36</v>
      </c>
      <c r="G1013" s="2" t="str">
        <f>B1013&amp;C1013</f>
        <v>Finley MCLEAR800m</v>
      </c>
      <c r="H1013" s="2">
        <f>E1013</f>
        <v>1149</v>
      </c>
      <c r="I1013" s="138" cm="1">
        <f t="array" ref="I1013">MAX(IF($G$3:$G$4000=$G1013,$H$3:$H$4000))</f>
        <v>1149</v>
      </c>
      <c r="J1013" s="2" t="str">
        <v>GBR</v>
      </c>
      <c r="K1013" t="str">
        <v>Jude BRIGHT-DAVIES</v>
      </c>
      <c r="L1013" s="96" t="str">
        <v>triple-jump</v>
      </c>
      <c r="M1013" s="96">
        <v>36246</v>
      </c>
      <c r="N1013" s="96" t="str">
        <f t="shared" si="60"/>
        <v>Jude BRIGHT-DAVIEStriple-jump</v>
      </c>
      <c r="O1013" s="2">
        <f t="shared" si="61"/>
        <v>1047</v>
      </c>
      <c r="P1013" s="81">
        <f t="shared" si="62"/>
        <v>55</v>
      </c>
      <c r="Q1013" s="81" t="str">
        <f t="shared" si="63"/>
        <v/>
      </c>
    </row>
    <row r="1014" spans="1:17" x14ac:dyDescent="0.2">
      <c r="A1014" t="s">
        <v>1287</v>
      </c>
      <c r="B1014" t="s">
        <v>4818</v>
      </c>
      <c r="C1014" t="s">
        <v>82</v>
      </c>
      <c r="D1014" s="5">
        <v>29693</v>
      </c>
      <c r="E1014">
        <v>1146</v>
      </c>
      <c r="F1014" s="2">
        <v>99</v>
      </c>
      <c r="G1014" s="2" t="str">
        <f>B1014&amp;C1014</f>
        <v>Chris THOMPSONmarathon</v>
      </c>
      <c r="H1014" s="2">
        <f>E1014</f>
        <v>1146</v>
      </c>
      <c r="I1014" s="138" cm="1">
        <f t="array" ref="I1014">MAX(IF($G$3:$G$4000=$G1014,$H$3:$H$4000))</f>
        <v>1146</v>
      </c>
      <c r="J1014" s="2" t="str">
        <v>GBR</v>
      </c>
      <c r="K1014" t="str">
        <v>Bera AJALA</v>
      </c>
      <c r="L1014" s="96" t="str">
        <v>triple-jump</v>
      </c>
      <c r="M1014" s="96">
        <v>37494</v>
      </c>
      <c r="N1014" s="96" t="str">
        <f t="shared" si="60"/>
        <v>Bera AJALAtriple-jump</v>
      </c>
      <c r="O1014" s="2">
        <f t="shared" si="61"/>
        <v>1047</v>
      </c>
      <c r="P1014" s="81">
        <f t="shared" si="62"/>
        <v>55</v>
      </c>
      <c r="Q1014" s="81" t="str">
        <f t="shared" si="63"/>
        <v/>
      </c>
    </row>
    <row r="1015" spans="1:17" x14ac:dyDescent="0.2">
      <c r="A1015" t="s">
        <v>1287</v>
      </c>
      <c r="B1015" t="s">
        <v>3764</v>
      </c>
      <c r="C1015" s="5" t="s">
        <v>26</v>
      </c>
      <c r="D1015" s="5">
        <v>34633</v>
      </c>
      <c r="E1015">
        <v>1145</v>
      </c>
      <c r="F1015" s="2">
        <v>22</v>
      </c>
      <c r="G1015" s="2" t="str">
        <f>B1015&amp;C1015</f>
        <v>Matthew HUDSON-SMITH400m</v>
      </c>
      <c r="H1015" s="2">
        <f>E1015</f>
        <v>1145</v>
      </c>
      <c r="I1015" s="138" cm="1">
        <f t="array" ref="I1015">MAX(IF($G$3:$G$4000=$G1015,$H$3:$H$4000))</f>
        <v>1145</v>
      </c>
      <c r="J1015" s="2" t="str">
        <v>GBR</v>
      </c>
      <c r="K1015" t="str">
        <v>Joseph ELLIS</v>
      </c>
      <c r="L1015" s="96" t="str">
        <v>hammer-throw</v>
      </c>
      <c r="M1015" s="96">
        <v>35165</v>
      </c>
      <c r="N1015" s="96" t="str">
        <f t="shared" si="60"/>
        <v>Joseph ELLIShammer-throw</v>
      </c>
      <c r="O1015" s="2">
        <f t="shared" si="61"/>
        <v>1047</v>
      </c>
      <c r="P1015" s="81">
        <f t="shared" si="62"/>
        <v>14</v>
      </c>
      <c r="Q1015" s="81" t="str">
        <f t="shared" si="63"/>
        <v/>
      </c>
    </row>
    <row r="1016" spans="1:17" x14ac:dyDescent="0.2">
      <c r="A1016" t="s">
        <v>1287</v>
      </c>
      <c r="B1016" t="s">
        <v>3765</v>
      </c>
      <c r="C1016" s="5" t="s">
        <v>26</v>
      </c>
      <c r="D1016" s="5">
        <v>36453</v>
      </c>
      <c r="E1016">
        <v>1145</v>
      </c>
      <c r="F1016" s="2">
        <v>22</v>
      </c>
      <c r="G1016" s="2" t="str">
        <f>B1016&amp;C1016</f>
        <v>Charles DOBSON400m</v>
      </c>
      <c r="H1016" s="2">
        <f>E1016</f>
        <v>1145</v>
      </c>
      <c r="I1016" s="138" cm="1">
        <f t="array" ref="I1016">MAX(IF($G$3:$G$4000=$G1016,$H$3:$H$4000))</f>
        <v>1145</v>
      </c>
      <c r="J1016" s="2" t="str">
        <v>GBR</v>
      </c>
      <c r="K1016" t="str">
        <v>Ethan BROWN</v>
      </c>
      <c r="L1016" s="96" t="str">
        <v>400m</v>
      </c>
      <c r="M1016" s="96">
        <v>37020</v>
      </c>
      <c r="N1016" s="96" t="str">
        <f t="shared" si="60"/>
        <v>Ethan BROWN400m</v>
      </c>
      <c r="O1016" s="2">
        <f t="shared" si="61"/>
        <v>1044</v>
      </c>
      <c r="P1016" s="81">
        <f t="shared" si="62"/>
        <v>137</v>
      </c>
      <c r="Q1016" s="81" t="str">
        <f t="shared" si="63"/>
        <v/>
      </c>
    </row>
    <row r="1017" spans="1:17" x14ac:dyDescent="0.2">
      <c r="A1017" t="s">
        <v>1287</v>
      </c>
      <c r="B1017" t="s">
        <v>3946</v>
      </c>
      <c r="C1017" s="5" t="s">
        <v>34</v>
      </c>
      <c r="D1017" s="5">
        <v>35083</v>
      </c>
      <c r="E1017">
        <v>1145</v>
      </c>
      <c r="F1017" s="2">
        <v>20</v>
      </c>
      <c r="G1017" s="2" t="str">
        <f>B1017&amp;C1017</f>
        <v>Mark PEARCE3000msc</v>
      </c>
      <c r="H1017" s="2">
        <f>E1017</f>
        <v>1145</v>
      </c>
      <c r="I1017" s="138" cm="1">
        <f t="array" ref="I1017">MAX(IF($G$3:$G$4000=$G1017,$H$3:$H$4000))</f>
        <v>1145</v>
      </c>
      <c r="J1017" s="2" t="str">
        <v>GBR</v>
      </c>
      <c r="K1017" t="str">
        <v>Jac PALMER</v>
      </c>
      <c r="L1017" s="96" t="str">
        <v>hammer-throw</v>
      </c>
      <c r="M1017" s="96">
        <v>35137</v>
      </c>
      <c r="N1017" s="96" t="str">
        <f t="shared" si="60"/>
        <v>Jac PALMERhammer-throw</v>
      </c>
      <c r="O1017" s="2">
        <f t="shared" si="61"/>
        <v>1044</v>
      </c>
      <c r="P1017" s="81">
        <f t="shared" si="62"/>
        <v>16</v>
      </c>
      <c r="Q1017" s="81" t="str">
        <f t="shared" si="63"/>
        <v/>
      </c>
    </row>
    <row r="1018" spans="1:17" x14ac:dyDescent="0.2">
      <c r="A1018" t="s">
        <v>1287</v>
      </c>
      <c r="B1018" t="s">
        <v>3673</v>
      </c>
      <c r="C1018" s="5" t="s">
        <v>2</v>
      </c>
      <c r="D1018" s="5">
        <v>34804</v>
      </c>
      <c r="E1018">
        <v>1145</v>
      </c>
      <c r="F1018" s="2">
        <v>51</v>
      </c>
      <c r="G1018" s="2" t="str">
        <f>B1018&amp;C1018</f>
        <v>Adam THOMAS100m</v>
      </c>
      <c r="H1018" s="2">
        <f>E1018</f>
        <v>1145</v>
      </c>
      <c r="I1018" s="138" cm="1">
        <f t="array" ref="I1018">MAX(IF($G$3:$G$4000=$G1018,$H$3:$H$4000))</f>
        <v>1145</v>
      </c>
      <c r="J1018" s="2" t="str">
        <v>GBR</v>
      </c>
      <c r="K1018" t="str">
        <v>Harry HUGHES</v>
      </c>
      <c r="L1018" s="96" t="str">
        <v>javelin-throw</v>
      </c>
      <c r="M1018" s="96">
        <v>35699</v>
      </c>
      <c r="N1018" s="96" t="str">
        <f t="shared" si="60"/>
        <v>Harry HUGHESjavelin-throw</v>
      </c>
      <c r="O1018" s="2">
        <f t="shared" si="61"/>
        <v>1043</v>
      </c>
      <c r="P1018" s="81">
        <f t="shared" si="62"/>
        <v>33</v>
      </c>
      <c r="Q1018" s="81" t="str">
        <f t="shared" si="63"/>
        <v/>
      </c>
    </row>
    <row r="1019" spans="1:17" x14ac:dyDescent="0.2">
      <c r="A1019" t="s">
        <v>1287</v>
      </c>
      <c r="B1019" t="s">
        <v>3836</v>
      </c>
      <c r="C1019" s="5" t="s">
        <v>27</v>
      </c>
      <c r="D1019" s="5">
        <v>36627</v>
      </c>
      <c r="E1019">
        <v>1143</v>
      </c>
      <c r="F1019" s="2">
        <v>39</v>
      </c>
      <c r="G1019" s="2" t="str">
        <f>B1019&amp;C1019</f>
        <v>Joshua LAY800m</v>
      </c>
      <c r="H1019" s="2">
        <f>E1019</f>
        <v>1143</v>
      </c>
      <c r="I1019" s="138" cm="1">
        <f t="array" ref="I1019">MAX(IF($G$3:$G$4000=$G1019,$H$3:$H$4000))</f>
        <v>1143</v>
      </c>
      <c r="J1019" s="2" t="str">
        <v>GBR</v>
      </c>
      <c r="K1019" t="str">
        <v>Brad DAVIES-PUGHE</v>
      </c>
      <c r="L1019" s="96" t="str">
        <v>long-jump</v>
      </c>
      <c r="M1019" s="96">
        <v>37668</v>
      </c>
      <c r="N1019" s="96" t="str">
        <f t="shared" si="60"/>
        <v>Brad DAVIES-PUGHElong-jump</v>
      </c>
      <c r="O1019" s="2">
        <f t="shared" si="61"/>
        <v>1042</v>
      </c>
      <c r="P1019" s="81">
        <f t="shared" si="62"/>
        <v>105</v>
      </c>
      <c r="Q1019" s="81" t="str">
        <f t="shared" si="63"/>
        <v/>
      </c>
    </row>
    <row r="1020" spans="1:17" x14ac:dyDescent="0.2">
      <c r="A1020" t="s">
        <v>1287</v>
      </c>
      <c r="B1020" t="s">
        <v>4096</v>
      </c>
      <c r="C1020" s="5" t="s">
        <v>30</v>
      </c>
      <c r="D1020" s="5">
        <v>35791</v>
      </c>
      <c r="E1020">
        <v>1142</v>
      </c>
      <c r="F1020" s="2">
        <v>56</v>
      </c>
      <c r="G1020" s="2" t="str">
        <f>B1020&amp;C1020</f>
        <v>Emile CAIRESS10000m</v>
      </c>
      <c r="H1020" s="2">
        <f>E1020</f>
        <v>1142</v>
      </c>
      <c r="I1020" s="138" cm="1">
        <f t="array" ref="I1020">MAX(IF($G$3:$G$4000=$G1020,$H$3:$H$4000))</f>
        <v>1142</v>
      </c>
      <c r="J1020" s="2" t="str">
        <v>GBR</v>
      </c>
      <c r="K1020" t="str">
        <v>Timothy DUCKWORTH</v>
      </c>
      <c r="L1020" s="96" t="str">
        <v>decathlon</v>
      </c>
      <c r="M1020" s="96">
        <v>35234</v>
      </c>
      <c r="N1020" s="96" t="str">
        <f t="shared" si="60"/>
        <v>Timothy DUCKWORTHdecathlon</v>
      </c>
      <c r="O1020" s="2">
        <f t="shared" si="61"/>
        <v>1041</v>
      </c>
      <c r="P1020" s="81">
        <f t="shared" si="62"/>
        <v>16</v>
      </c>
      <c r="Q1020" s="81" t="str">
        <f t="shared" si="63"/>
        <v/>
      </c>
    </row>
    <row r="1021" spans="1:17" x14ac:dyDescent="0.2">
      <c r="A1021" t="s">
        <v>1287</v>
      </c>
      <c r="B1021" t="s">
        <v>3770</v>
      </c>
      <c r="C1021" s="5" t="s">
        <v>26</v>
      </c>
      <c r="D1021" s="5">
        <v>36369</v>
      </c>
      <c r="E1021">
        <v>1141</v>
      </c>
      <c r="F1021" s="2">
        <v>29</v>
      </c>
      <c r="G1021" s="2" t="str">
        <f>B1021&amp;C1021</f>
        <v>Alex HAYDOCK-WILSON400m</v>
      </c>
      <c r="H1021" s="2">
        <f>E1021</f>
        <v>1141</v>
      </c>
      <c r="I1021" s="138" cm="1">
        <f t="array" ref="I1021">MAX(IF($G$3:$G$4000=$G1021,$H$3:$H$4000))</f>
        <v>1141</v>
      </c>
      <c r="J1021" s="2" t="str">
        <v>GBR</v>
      </c>
      <c r="K1021" t="str">
        <v>Cameron CORBISHLEY</v>
      </c>
      <c r="L1021" s="96" t="str">
        <v>20km-race-walking</v>
      </c>
      <c r="M1021" s="96">
        <v>35520</v>
      </c>
      <c r="N1021" s="96" t="str">
        <f t="shared" si="60"/>
        <v>Cameron CORBISHLEY20km-race-walking</v>
      </c>
      <c r="O1021" s="2">
        <f t="shared" si="61"/>
        <v>1040</v>
      </c>
      <c r="P1021" s="81">
        <f t="shared" si="62"/>
        <v>15</v>
      </c>
      <c r="Q1021" s="81" t="str">
        <f t="shared" si="63"/>
        <v/>
      </c>
    </row>
    <row r="1022" spans="1:17" x14ac:dyDescent="0.2">
      <c r="A1022" t="s">
        <v>1287</v>
      </c>
      <c r="B1022" t="s">
        <v>4294</v>
      </c>
      <c r="C1022" s="5" t="s">
        <v>37</v>
      </c>
      <c r="D1022" s="5">
        <v>35590</v>
      </c>
      <c r="E1022">
        <v>1140</v>
      </c>
      <c r="F1022" s="2">
        <v>19</v>
      </c>
      <c r="G1022" s="2" t="str">
        <f>B1022&amp;C1022</f>
        <v>Alex FARQUHARSONlong-jump</v>
      </c>
      <c r="H1022" s="2">
        <f>E1022</f>
        <v>1140</v>
      </c>
      <c r="I1022" s="138" cm="1">
        <f t="array" ref="I1022">MAX(IF($G$3:$G$4000=$G1022,$H$3:$H$4000))</f>
        <v>1140</v>
      </c>
      <c r="J1022" s="2" t="str">
        <v>GBR</v>
      </c>
      <c r="K1022" t="str">
        <v>Daniel FALODE</v>
      </c>
      <c r="L1022" s="96" t="str">
        <v>triple-jump</v>
      </c>
      <c r="M1022" s="96">
        <v>37587</v>
      </c>
      <c r="N1022" s="96" t="str">
        <f t="shared" si="60"/>
        <v>Daniel FALODEtriple-jump</v>
      </c>
      <c r="O1022" s="2">
        <f t="shared" si="61"/>
        <v>1038</v>
      </c>
      <c r="P1022" s="81">
        <f t="shared" si="62"/>
        <v>68</v>
      </c>
      <c r="Q1022" s="81" t="str">
        <f t="shared" si="63"/>
        <v/>
      </c>
    </row>
    <row r="1023" spans="1:17" x14ac:dyDescent="0.2">
      <c r="A1023" t="s">
        <v>1287</v>
      </c>
      <c r="B1023" t="s">
        <v>3676</v>
      </c>
      <c r="C1023" s="5" t="s">
        <v>2</v>
      </c>
      <c r="D1023" s="6">
        <v>33224</v>
      </c>
      <c r="E1023">
        <v>1138</v>
      </c>
      <c r="F1023" s="2">
        <v>55</v>
      </c>
      <c r="G1023" s="2" t="str">
        <f>B1023&amp;C1023</f>
        <v>Andrew ROBERTSON100m</v>
      </c>
      <c r="H1023" s="2">
        <f>E1023</f>
        <v>1138</v>
      </c>
      <c r="I1023" s="138" cm="1">
        <f t="array" ref="I1023">MAX(IF($G$3:$G$4000=$G1023,$H$3:$H$4000))</f>
        <v>1138</v>
      </c>
      <c r="J1023" s="2" t="str">
        <v>GBR</v>
      </c>
      <c r="K1023" t="str">
        <v>Bailey STICKINGS</v>
      </c>
      <c r="L1023" s="96" t="str">
        <v>400mh</v>
      </c>
      <c r="M1023" s="96">
        <v>36034</v>
      </c>
      <c r="N1023" s="96" t="str">
        <f t="shared" si="60"/>
        <v>Bailey STICKINGS400mh</v>
      </c>
      <c r="O1023" s="2">
        <f t="shared" si="61"/>
        <v>1038</v>
      </c>
      <c r="P1023" s="81">
        <f t="shared" si="62"/>
        <v>96</v>
      </c>
      <c r="Q1023" s="81" t="str">
        <f t="shared" si="63"/>
        <v/>
      </c>
    </row>
    <row r="1024" spans="1:17" x14ac:dyDescent="0.2">
      <c r="A1024" t="s">
        <v>1287</v>
      </c>
      <c r="B1024" t="s">
        <v>3679</v>
      </c>
      <c r="C1024" s="5" t="s">
        <v>2</v>
      </c>
      <c r="D1024" s="5">
        <v>33777</v>
      </c>
      <c r="E1024">
        <v>1138</v>
      </c>
      <c r="F1024" s="2">
        <v>55</v>
      </c>
      <c r="G1024" s="2" t="str">
        <f>B1024&amp;C1024</f>
        <v>Eugene AMO-DADZIE100m</v>
      </c>
      <c r="H1024" s="2">
        <f>E1024</f>
        <v>1138</v>
      </c>
      <c r="I1024" s="138" cm="1">
        <f t="array" ref="I1024">MAX(IF($G$3:$G$4000=$G1024,$H$3:$H$4000))</f>
        <v>1138</v>
      </c>
      <c r="J1024" s="2" t="str">
        <v>GBR</v>
      </c>
      <c r="K1024" t="str">
        <v>Samuel CLARKE</v>
      </c>
      <c r="L1024" s="96" t="str">
        <v>400mh</v>
      </c>
      <c r="M1024" s="96">
        <v>36675</v>
      </c>
      <c r="N1024" s="96" t="str">
        <f t="shared" si="60"/>
        <v>Samuel CLARKE400mh</v>
      </c>
      <c r="O1024" s="2">
        <f t="shared" si="61"/>
        <v>1038</v>
      </c>
      <c r="P1024" s="81">
        <f t="shared" si="62"/>
        <v>96</v>
      </c>
      <c r="Q1024" s="81" t="str">
        <f t="shared" si="63"/>
        <v/>
      </c>
    </row>
    <row r="1025" spans="1:17" x14ac:dyDescent="0.2">
      <c r="A1025" t="s">
        <v>1287</v>
      </c>
      <c r="B1025" t="s">
        <v>3929</v>
      </c>
      <c r="C1025" s="5" t="s">
        <v>29</v>
      </c>
      <c r="D1025" s="5">
        <v>35313</v>
      </c>
      <c r="E1025">
        <v>1138</v>
      </c>
      <c r="F1025" s="2">
        <v>30</v>
      </c>
      <c r="G1025" s="2" t="str">
        <f>B1025&amp;C1025</f>
        <v>Patrick DEVER5000m</v>
      </c>
      <c r="H1025" s="2">
        <f>E1025</f>
        <v>1138</v>
      </c>
      <c r="I1025" s="138" cm="1">
        <f t="array" ref="I1025">MAX(IF($G$3:$G$4000=$G1025,$H$3:$H$4000))</f>
        <v>1138</v>
      </c>
      <c r="J1025" s="2" t="str">
        <v>GBR</v>
      </c>
      <c r="K1025" t="str">
        <v>Adam KIRK-SMITH</v>
      </c>
      <c r="L1025" s="96" t="str">
        <v>3000msc</v>
      </c>
      <c r="M1025" s="96">
        <v>33268</v>
      </c>
      <c r="N1025" s="96" t="str">
        <f t="shared" si="60"/>
        <v>Adam KIRK-SMITH3000msc</v>
      </c>
      <c r="O1025" s="2">
        <f t="shared" si="61"/>
        <v>1037</v>
      </c>
      <c r="P1025" s="81">
        <f t="shared" si="62"/>
        <v>72</v>
      </c>
      <c r="Q1025" s="81" t="str">
        <f t="shared" si="63"/>
        <v/>
      </c>
    </row>
    <row r="1026" spans="1:17" x14ac:dyDescent="0.2">
      <c r="A1026" t="s">
        <v>1287</v>
      </c>
      <c r="B1026" t="s">
        <v>3898</v>
      </c>
      <c r="C1026" s="5" t="s">
        <v>28</v>
      </c>
      <c r="D1026" s="5">
        <v>35793</v>
      </c>
      <c r="E1026">
        <v>1137</v>
      </c>
      <c r="F1026" s="2">
        <v>39</v>
      </c>
      <c r="G1026" s="2" t="str">
        <f>B1026&amp;C1026</f>
        <v>James YOUNG1500m</v>
      </c>
      <c r="H1026" s="2">
        <f>E1026</f>
        <v>1137</v>
      </c>
      <c r="I1026" s="138" cm="1">
        <f t="array" ref="I1026">MAX(IF($G$3:$G$4000=$G1026,$H$3:$H$4000))</f>
        <v>1137</v>
      </c>
      <c r="J1026" s="2" t="str">
        <v>GBR</v>
      </c>
      <c r="K1026" t="str">
        <v>Samuel WOODLEY</v>
      </c>
      <c r="L1026" s="96" t="str">
        <v>discus-throw</v>
      </c>
      <c r="M1026" s="96">
        <v>36481</v>
      </c>
      <c r="N1026" s="96" t="str">
        <f t="shared" si="60"/>
        <v>Samuel WOODLEYdiscus-throw</v>
      </c>
      <c r="O1026" s="2">
        <f t="shared" si="61"/>
        <v>1037</v>
      </c>
      <c r="P1026" s="81">
        <f t="shared" si="62"/>
        <v>28</v>
      </c>
      <c r="Q1026" s="81" t="str">
        <f t="shared" si="63"/>
        <v/>
      </c>
    </row>
    <row r="1027" spans="1:17" x14ac:dyDescent="0.2">
      <c r="A1027" t="s">
        <v>1287</v>
      </c>
      <c r="B1027" t="s">
        <v>3470</v>
      </c>
      <c r="C1027" t="s">
        <v>42</v>
      </c>
      <c r="D1027" s="5">
        <v>32859</v>
      </c>
      <c r="E1027">
        <v>1137</v>
      </c>
      <c r="F1027" s="2">
        <v>3</v>
      </c>
      <c r="G1027" s="2" t="str">
        <f>B1027&amp;C1027</f>
        <v>Chris BENNETThammer-throw</v>
      </c>
      <c r="H1027" s="2">
        <f>E1027</f>
        <v>1137</v>
      </c>
      <c r="I1027" s="138" cm="1">
        <f t="array" ref="I1027">MAX(IF($G$3:$G$4000=$G1027,$H$3:$H$4000))</f>
        <v>1137</v>
      </c>
      <c r="J1027" s="2" t="str">
        <v>GBR</v>
      </c>
      <c r="K1027" t="str">
        <v>Aidan THOMPSON</v>
      </c>
      <c r="L1027" s="96" t="str">
        <v>3000msc</v>
      </c>
      <c r="M1027" s="96">
        <v>35418</v>
      </c>
      <c r="N1027" s="96" t="str">
        <f t="shared" si="60"/>
        <v>Aidan THOMPSON3000msc</v>
      </c>
      <c r="O1027" s="2">
        <f t="shared" si="61"/>
        <v>1036</v>
      </c>
      <c r="P1027" s="81">
        <f t="shared" si="62"/>
        <v>73</v>
      </c>
      <c r="Q1027" s="81" t="str">
        <f t="shared" si="63"/>
        <v/>
      </c>
    </row>
    <row r="1028" spans="1:17" x14ac:dyDescent="0.2">
      <c r="A1028" t="s">
        <v>1287</v>
      </c>
      <c r="B1028" t="s">
        <v>3558</v>
      </c>
      <c r="C1028" s="5" t="s">
        <v>82</v>
      </c>
      <c r="D1028" s="5">
        <v>34276</v>
      </c>
      <c r="E1028">
        <v>1136</v>
      </c>
      <c r="F1028" s="2">
        <v>19</v>
      </c>
      <c r="G1028" s="2" t="str">
        <f>B1028&amp;C1028</f>
        <v>Joshua GRIFFITHSmarathon</v>
      </c>
      <c r="H1028" s="2">
        <f>E1028</f>
        <v>1136</v>
      </c>
      <c r="I1028" s="138" cm="1">
        <f t="array" ref="I1028">MAX(IF($G$3:$G$4000=$G1028,$H$3:$H$4000))</f>
        <v>1136</v>
      </c>
      <c r="J1028" s="2" t="str">
        <v>GBR</v>
      </c>
      <c r="K1028" t="str">
        <v>Kyle ENNIS</v>
      </c>
      <c r="L1028" s="96" t="str">
        <v>100m</v>
      </c>
      <c r="M1028" s="96">
        <v>33459</v>
      </c>
      <c r="N1028" s="96" t="str">
        <f t="shared" ref="N1028:N1091" si="64">K1028&amp;L1028</f>
        <v>Kyle ENNIS100m</v>
      </c>
      <c r="O1028" s="2">
        <f t="shared" ref="O1028:O1091" si="65">VLOOKUP(K1028&amp;L1028,$G$3:$H$3563,2,FALSE)</f>
        <v>1034</v>
      </c>
      <c r="P1028" s="81">
        <f t="shared" ref="P1028:P1091" si="66">COUNTIFS($L$3:$L$3119,L1028,$O$3:$O$3119,"&gt;"&amp;O1028)+1</f>
        <v>142</v>
      </c>
      <c r="Q1028" s="81" t="str">
        <f t="shared" ref="Q1028:Q1091" si="67">IFERROR(IF(J1028="AUS",COUNTIFS($J$3:$J$3119,"AUS",$L$3:$L$3119,L1028,$O$3:$O$3119,"&gt;"&amp;O1028)+1,""),"")</f>
        <v/>
      </c>
    </row>
    <row r="1029" spans="1:17" x14ac:dyDescent="0.2">
      <c r="A1029" t="s">
        <v>1287</v>
      </c>
      <c r="B1029" t="s">
        <v>3836</v>
      </c>
      <c r="C1029" s="5" t="s">
        <v>28</v>
      </c>
      <c r="D1029" s="5">
        <v>36627</v>
      </c>
      <c r="E1029">
        <v>1135</v>
      </c>
      <c r="F1029" s="2">
        <v>41</v>
      </c>
      <c r="G1029" s="2" t="str">
        <f>B1029&amp;C1029</f>
        <v>Joshua LAY1500m</v>
      </c>
      <c r="H1029" s="2">
        <f>E1029</f>
        <v>1135</v>
      </c>
      <c r="I1029" s="138" cm="1">
        <f t="array" ref="I1029">MAX(IF($G$3:$G$4000=$G1029,$H$3:$H$4000))</f>
        <v>1135</v>
      </c>
      <c r="J1029" s="2" t="str">
        <v>GBR</v>
      </c>
      <c r="K1029" t="str">
        <v>Ieuan THOMAS</v>
      </c>
      <c r="L1029" s="96" t="str">
        <v>3000msc</v>
      </c>
      <c r="M1029" s="96">
        <v>32706</v>
      </c>
      <c r="N1029" s="96" t="str">
        <f t="shared" si="64"/>
        <v>Ieuan THOMAS3000msc</v>
      </c>
      <c r="O1029" s="2">
        <f t="shared" si="65"/>
        <v>1034</v>
      </c>
      <c r="P1029" s="81">
        <f t="shared" si="66"/>
        <v>79</v>
      </c>
      <c r="Q1029" s="81" t="str">
        <f t="shared" si="67"/>
        <v/>
      </c>
    </row>
    <row r="1030" spans="1:17" x14ac:dyDescent="0.2">
      <c r="A1030" t="s">
        <v>1287</v>
      </c>
      <c r="B1030" t="s">
        <v>4869</v>
      </c>
      <c r="C1030" s="5" t="s">
        <v>35</v>
      </c>
      <c r="D1030" s="5">
        <v>35413</v>
      </c>
      <c r="E1030">
        <v>1135</v>
      </c>
      <c r="F1030" s="2">
        <v>12</v>
      </c>
      <c r="G1030" s="2" t="str">
        <f>B1030&amp;C1030</f>
        <v>William GRIMSEYhigh-jump</v>
      </c>
      <c r="H1030" s="2">
        <f>E1030</f>
        <v>1135</v>
      </c>
      <c r="I1030" s="138" cm="1">
        <f t="array" ref="I1030">MAX(IF($G$3:$G$4000=$G1030,$H$3:$H$4000))</f>
        <v>1135</v>
      </c>
      <c r="J1030" s="2" t="str">
        <v>GBR</v>
      </c>
      <c r="K1030" t="str">
        <v>George HEPPINSTALL</v>
      </c>
      <c r="L1030" s="96" t="str">
        <v>pole-vault</v>
      </c>
      <c r="M1030" s="96">
        <v>35720</v>
      </c>
      <c r="N1030" s="96" t="str">
        <f t="shared" si="64"/>
        <v>George HEPPINSTALLpole-vault</v>
      </c>
      <c r="O1030" s="2">
        <f t="shared" si="65"/>
        <v>1034</v>
      </c>
      <c r="P1030" s="81">
        <f t="shared" si="66"/>
        <v>23</v>
      </c>
      <c r="Q1030" s="81" t="str">
        <f t="shared" si="67"/>
        <v/>
      </c>
    </row>
    <row r="1031" spans="1:17" x14ac:dyDescent="0.2">
      <c r="A1031" t="s">
        <v>1287</v>
      </c>
      <c r="B1031" t="s">
        <v>3559</v>
      </c>
      <c r="C1031" s="5" t="s">
        <v>82</v>
      </c>
      <c r="D1031" s="5">
        <v>33452</v>
      </c>
      <c r="E1031">
        <v>1135</v>
      </c>
      <c r="F1031" s="2">
        <v>20</v>
      </c>
      <c r="G1031" s="2" t="str">
        <f>B1031&amp;C1031</f>
        <v>Luke CALDWELLmarathon</v>
      </c>
      <c r="H1031" s="2">
        <f>E1031</f>
        <v>1135</v>
      </c>
      <c r="I1031" s="138" cm="1">
        <f t="array" ref="I1031">MAX(IF($G$3:$G$4000=$G1031,$H$3:$H$4000))</f>
        <v>1135</v>
      </c>
      <c r="J1031" s="2" t="str">
        <v>GBR</v>
      </c>
      <c r="K1031" t="str">
        <v>Jason NICHOLSON</v>
      </c>
      <c r="L1031" s="96" t="str">
        <v>400mh</v>
      </c>
      <c r="M1031" s="96">
        <v>36290</v>
      </c>
      <c r="N1031" s="96" t="str">
        <f t="shared" si="64"/>
        <v>Jason NICHOLSON400mh</v>
      </c>
      <c r="O1031" s="2">
        <f t="shared" si="65"/>
        <v>1034</v>
      </c>
      <c r="P1031" s="81">
        <f t="shared" si="66"/>
        <v>102</v>
      </c>
      <c r="Q1031" s="81" t="str">
        <f t="shared" si="67"/>
        <v/>
      </c>
    </row>
    <row r="1032" spans="1:17" x14ac:dyDescent="0.2">
      <c r="A1032" t="s">
        <v>1287</v>
      </c>
      <c r="B1032" t="s">
        <v>3819</v>
      </c>
      <c r="C1032" s="5" t="s">
        <v>28</v>
      </c>
      <c r="D1032" s="5">
        <v>36084</v>
      </c>
      <c r="E1032">
        <v>1135</v>
      </c>
      <c r="F1032" s="2">
        <v>42</v>
      </c>
      <c r="G1032" s="2" t="str">
        <f>B1032&amp;C1032</f>
        <v>Archie DAVIS1500m</v>
      </c>
      <c r="H1032" s="2">
        <f>E1032</f>
        <v>1135</v>
      </c>
      <c r="I1032" s="138" cm="1">
        <f t="array" ref="I1032">MAX(IF($G$3:$G$4000=$G1032,$H$3:$H$4000))</f>
        <v>1135</v>
      </c>
      <c r="J1032" s="2" t="str">
        <v>GBR</v>
      </c>
      <c r="K1032" t="str">
        <v>Mayowa OSUNSAMI</v>
      </c>
      <c r="L1032" s="96" t="str">
        <v>110mh</v>
      </c>
      <c r="M1032" s="96">
        <v>36456</v>
      </c>
      <c r="N1032" s="96" t="str">
        <f t="shared" si="64"/>
        <v>Mayowa OSUNSAMI110mh</v>
      </c>
      <c r="O1032" s="2">
        <f t="shared" si="65"/>
        <v>1033</v>
      </c>
      <c r="P1032" s="81">
        <f t="shared" si="66"/>
        <v>78</v>
      </c>
      <c r="Q1032" s="81" t="str">
        <f t="shared" si="67"/>
        <v/>
      </c>
    </row>
    <row r="1033" spans="1:17" x14ac:dyDescent="0.2">
      <c r="A1033" t="s">
        <v>1287</v>
      </c>
      <c r="B1033" t="s">
        <v>3698</v>
      </c>
      <c r="C1033" s="5" t="s">
        <v>25</v>
      </c>
      <c r="D1033" s="5">
        <v>34426</v>
      </c>
      <c r="E1033">
        <v>1135</v>
      </c>
      <c r="F1033" s="2">
        <v>46</v>
      </c>
      <c r="G1033" s="2" t="str">
        <f>B1033&amp;C1033</f>
        <v>Nethaneel MITCHELL-BLAKE200m</v>
      </c>
      <c r="H1033" s="2">
        <f>E1033</f>
        <v>1135</v>
      </c>
      <c r="I1033" s="138" cm="1">
        <f t="array" ref="I1033">MAX(IF($G$3:$G$4000=$G1033,$H$3:$H$4000))</f>
        <v>1135</v>
      </c>
      <c r="J1033" s="2" t="str">
        <v>GBR</v>
      </c>
      <c r="K1033" t="str">
        <v>Joe HARRIS</v>
      </c>
      <c r="L1033" s="96" t="str">
        <v>javelin-throw</v>
      </c>
      <c r="M1033" s="96">
        <v>35573</v>
      </c>
      <c r="N1033" s="96" t="str">
        <f t="shared" si="64"/>
        <v>Joe HARRISjavelin-throw</v>
      </c>
      <c r="O1033" s="2">
        <f t="shared" si="65"/>
        <v>1033</v>
      </c>
      <c r="P1033" s="81">
        <f t="shared" si="66"/>
        <v>41</v>
      </c>
      <c r="Q1033" s="81" t="str">
        <f t="shared" si="67"/>
        <v/>
      </c>
    </row>
    <row r="1034" spans="1:17" x14ac:dyDescent="0.2">
      <c r="A1034" t="s">
        <v>1287</v>
      </c>
      <c r="B1034" t="s">
        <v>3839</v>
      </c>
      <c r="C1034" s="5" t="s">
        <v>27</v>
      </c>
      <c r="D1034" s="5">
        <v>35097</v>
      </c>
      <c r="E1034">
        <v>1134</v>
      </c>
      <c r="F1034" s="2">
        <v>44</v>
      </c>
      <c r="G1034" s="2" t="str">
        <f>B1034&amp;C1034</f>
        <v>Kyle LANGFORD800m</v>
      </c>
      <c r="H1034" s="2">
        <f>E1034</f>
        <v>1134</v>
      </c>
      <c r="I1034" s="138" cm="1">
        <f t="array" ref="I1034">MAX(IF($G$3:$G$4000=$G1034,$H$3:$H$4000))</f>
        <v>1134</v>
      </c>
      <c r="J1034" s="2" t="str">
        <v>GBR</v>
      </c>
      <c r="K1034" t="str">
        <v>Max SCHOPP</v>
      </c>
      <c r="L1034" s="96" t="str">
        <v>400mh</v>
      </c>
      <c r="M1034" s="96">
        <v>35313</v>
      </c>
      <c r="N1034" s="96" t="str">
        <f t="shared" si="64"/>
        <v>Max SCHOPP400mh</v>
      </c>
      <c r="O1034" s="2">
        <f t="shared" si="65"/>
        <v>1032</v>
      </c>
      <c r="P1034" s="81">
        <f t="shared" si="66"/>
        <v>103</v>
      </c>
      <c r="Q1034" s="81" t="str">
        <f t="shared" si="67"/>
        <v/>
      </c>
    </row>
    <row r="1035" spans="1:17" x14ac:dyDescent="0.2">
      <c r="A1035" t="s">
        <v>1287</v>
      </c>
      <c r="B1035" t="s">
        <v>4037</v>
      </c>
      <c r="C1035" s="5" t="s">
        <v>29</v>
      </c>
      <c r="D1035" s="5">
        <v>34635</v>
      </c>
      <c r="E1035">
        <v>1132</v>
      </c>
      <c r="F1035" s="2">
        <v>41</v>
      </c>
      <c r="G1035" s="2" t="str">
        <f>B1035&amp;C1035</f>
        <v>Jonathan DAVIES5000m</v>
      </c>
      <c r="H1035" s="2">
        <f>E1035</f>
        <v>1132</v>
      </c>
      <c r="I1035" s="138" cm="1">
        <f t="array" ref="I1035">MAX(IF($G$3:$G$4000=$G1035,$H$3:$H$4000))</f>
        <v>1132</v>
      </c>
      <c r="J1035" s="2" t="str">
        <v>GBR</v>
      </c>
      <c r="K1035" t="str">
        <v>Sean OKOME</v>
      </c>
      <c r="L1035" s="96" t="str">
        <v>triple-jump</v>
      </c>
      <c r="M1035" s="96">
        <v>34784</v>
      </c>
      <c r="N1035" s="96" t="str">
        <f t="shared" si="64"/>
        <v>Sean OKOMEtriple-jump</v>
      </c>
      <c r="O1035" s="2">
        <f t="shared" si="65"/>
        <v>1029</v>
      </c>
      <c r="P1035" s="81">
        <f t="shared" si="66"/>
        <v>78</v>
      </c>
      <c r="Q1035" s="81" t="str">
        <f t="shared" si="67"/>
        <v/>
      </c>
    </row>
    <row r="1036" spans="1:17" x14ac:dyDescent="0.2">
      <c r="A1036" t="s">
        <v>1287</v>
      </c>
      <c r="B1036" t="s">
        <v>4145</v>
      </c>
      <c r="C1036" s="5" t="s">
        <v>31</v>
      </c>
      <c r="D1036" s="5">
        <v>36818</v>
      </c>
      <c r="E1036">
        <v>1132</v>
      </c>
      <c r="F1036" s="2">
        <v>29</v>
      </c>
      <c r="G1036" s="2" t="str">
        <f>B1036&amp;C1036</f>
        <v>Joshua ZELLER110mh</v>
      </c>
      <c r="H1036" s="2">
        <f>E1036</f>
        <v>1132</v>
      </c>
      <c r="I1036" s="138" cm="1">
        <f t="array" ref="I1036">MAX(IF($G$3:$G$4000=$G1036,$H$3:$H$4000))</f>
        <v>1132</v>
      </c>
      <c r="J1036" s="2" t="str">
        <v>GBR</v>
      </c>
      <c r="K1036" t="str">
        <v>Jack PHIPPS</v>
      </c>
      <c r="L1036" s="96" t="str">
        <v>pole-vault</v>
      </c>
      <c r="M1036" s="96">
        <v>34426</v>
      </c>
      <c r="N1036" s="96" t="str">
        <f t="shared" si="64"/>
        <v>Jack PHIPPSpole-vault</v>
      </c>
      <c r="O1036" s="2">
        <f t="shared" si="65"/>
        <v>1029</v>
      </c>
      <c r="P1036" s="81">
        <f t="shared" si="66"/>
        <v>24</v>
      </c>
      <c r="Q1036" s="81" t="str">
        <f t="shared" si="67"/>
        <v/>
      </c>
    </row>
    <row r="1037" spans="1:17" x14ac:dyDescent="0.2">
      <c r="A1037" t="s">
        <v>1287</v>
      </c>
      <c r="B1037" t="s">
        <v>3775</v>
      </c>
      <c r="C1037" s="5" t="s">
        <v>26</v>
      </c>
      <c r="D1037" s="5">
        <v>37622</v>
      </c>
      <c r="E1037">
        <v>1130</v>
      </c>
      <c r="F1037" s="2">
        <v>37</v>
      </c>
      <c r="G1037" s="2" t="str">
        <f>B1037&amp;C1037</f>
        <v>Edward FAULDS400m</v>
      </c>
      <c r="H1037" s="2">
        <f>E1037</f>
        <v>1130</v>
      </c>
      <c r="I1037" s="138" cm="1">
        <f t="array" ref="I1037">MAX(IF($G$3:$G$4000=$G1037,$H$3:$H$4000))</f>
        <v>1130</v>
      </c>
      <c r="J1037" s="2" t="str">
        <v>GBR</v>
      </c>
      <c r="K1037" t="str">
        <v>Kelechi AGUOCHA</v>
      </c>
      <c r="L1037" s="96" t="str">
        <v>high-jump</v>
      </c>
      <c r="M1037" s="96">
        <v>36932</v>
      </c>
      <c r="N1037" s="96" t="str">
        <f t="shared" si="64"/>
        <v>Kelechi AGUOCHAhigh-jump</v>
      </c>
      <c r="O1037" s="2">
        <f t="shared" si="65"/>
        <v>1028</v>
      </c>
      <c r="P1037" s="81">
        <f t="shared" si="66"/>
        <v>61</v>
      </c>
      <c r="Q1037" s="81" t="str">
        <f t="shared" si="67"/>
        <v/>
      </c>
    </row>
    <row r="1038" spans="1:17" x14ac:dyDescent="0.2">
      <c r="A1038" t="s">
        <v>1287</v>
      </c>
      <c r="B1038" t="s">
        <v>3843</v>
      </c>
      <c r="C1038" s="5" t="s">
        <v>27</v>
      </c>
      <c r="D1038" s="5">
        <v>36276</v>
      </c>
      <c r="E1038">
        <v>1129</v>
      </c>
      <c r="F1038" s="2">
        <v>49</v>
      </c>
      <c r="G1038" s="2" t="str">
        <f>B1038&amp;C1038</f>
        <v>Jake HEYWARD800m</v>
      </c>
      <c r="H1038" s="2">
        <f>E1038</f>
        <v>1129</v>
      </c>
      <c r="I1038" s="138" cm="1">
        <f t="array" ref="I1038">MAX(IF($G$3:$G$4000=$G1038,$H$3:$H$4000))</f>
        <v>1129</v>
      </c>
      <c r="J1038" s="2" t="str">
        <v>GBR</v>
      </c>
      <c r="K1038" t="str">
        <v>Dominic OGBECHIE</v>
      </c>
      <c r="L1038" s="96" t="str">
        <v>high-jump</v>
      </c>
      <c r="M1038" s="96">
        <v>37391</v>
      </c>
      <c r="N1038" s="96" t="str">
        <f t="shared" si="64"/>
        <v>Dominic OGBECHIEhigh-jump</v>
      </c>
      <c r="O1038" s="2">
        <f t="shared" si="65"/>
        <v>1028</v>
      </c>
      <c r="P1038" s="81">
        <f t="shared" si="66"/>
        <v>61</v>
      </c>
      <c r="Q1038" s="81" t="str">
        <f t="shared" si="67"/>
        <v/>
      </c>
    </row>
    <row r="1039" spans="1:17" x14ac:dyDescent="0.2">
      <c r="A1039" t="s">
        <v>1287</v>
      </c>
      <c r="B1039" t="s">
        <v>3845</v>
      </c>
      <c r="C1039" s="5" t="s">
        <v>27</v>
      </c>
      <c r="D1039" s="5">
        <v>36543</v>
      </c>
      <c r="E1039">
        <v>1128</v>
      </c>
      <c r="F1039" s="2">
        <v>52</v>
      </c>
      <c r="G1039" s="2" t="str">
        <f>B1039&amp;C1039</f>
        <v>Alex BOTTERILL800m</v>
      </c>
      <c r="H1039" s="2">
        <f>E1039</f>
        <v>1128</v>
      </c>
      <c r="I1039" s="138" cm="1">
        <f t="array" ref="I1039">MAX(IF($G$3:$G$4000=$G1039,$H$3:$H$4000))</f>
        <v>1128</v>
      </c>
      <c r="J1039" s="2" t="str">
        <v>GBR</v>
      </c>
      <c r="K1039" t="str">
        <v>Haran DUNDERDALE</v>
      </c>
      <c r="L1039" s="96" t="str">
        <v>3000msc</v>
      </c>
      <c r="M1039" s="96">
        <v>35181</v>
      </c>
      <c r="N1039" s="96" t="str">
        <f t="shared" si="64"/>
        <v>Haran DUNDERDALE3000msc</v>
      </c>
      <c r="O1039" s="2">
        <f t="shared" si="65"/>
        <v>1028</v>
      </c>
      <c r="P1039" s="81">
        <f t="shared" si="66"/>
        <v>92</v>
      </c>
      <c r="Q1039" s="81" t="str">
        <f t="shared" si="67"/>
        <v/>
      </c>
    </row>
    <row r="1040" spans="1:17" x14ac:dyDescent="0.2">
      <c r="A1040" t="s">
        <v>1287</v>
      </c>
      <c r="B1040" t="s">
        <v>4550</v>
      </c>
      <c r="C1040" s="5" t="s">
        <v>39</v>
      </c>
      <c r="D1040" s="5">
        <v>34096</v>
      </c>
      <c r="E1040">
        <v>1126</v>
      </c>
      <c r="F1040" s="2">
        <v>5</v>
      </c>
      <c r="G1040" s="2" t="str">
        <f>B1040&amp;C1040</f>
        <v>Scott LINCOLNshot-put</v>
      </c>
      <c r="H1040" s="2">
        <f>E1040</f>
        <v>1126</v>
      </c>
      <c r="I1040" s="138" cm="1">
        <f t="array" ref="I1040">MAX(IF($G$3:$G$4000=$G1040,$H$3:$H$4000))</f>
        <v>1197</v>
      </c>
      <c r="J1040" s="2" t="str">
        <v>GBR</v>
      </c>
      <c r="K1040" t="str">
        <v>Daniel IGBOKWE</v>
      </c>
      <c r="L1040" s="96" t="str">
        <v>triple-jump</v>
      </c>
      <c r="M1040" s="96">
        <v>35974</v>
      </c>
      <c r="N1040" s="96" t="str">
        <f t="shared" si="64"/>
        <v>Daniel IGBOKWEtriple-jump</v>
      </c>
      <c r="O1040" s="2">
        <f t="shared" si="65"/>
        <v>1028</v>
      </c>
      <c r="P1040" s="81">
        <f t="shared" si="66"/>
        <v>81</v>
      </c>
      <c r="Q1040" s="81" t="str">
        <f t="shared" si="67"/>
        <v/>
      </c>
    </row>
    <row r="1041" spans="1:17" x14ac:dyDescent="0.2">
      <c r="A1041" t="s">
        <v>1287</v>
      </c>
      <c r="B1041" t="s">
        <v>3950</v>
      </c>
      <c r="C1041" s="5" t="s">
        <v>34</v>
      </c>
      <c r="D1041" s="5">
        <v>34964</v>
      </c>
      <c r="E1041">
        <v>1125</v>
      </c>
      <c r="F1041" s="2">
        <v>26</v>
      </c>
      <c r="G1041" s="2" t="str">
        <f>B1041&amp;C1041</f>
        <v>Jamaine COLEMAN3000msc</v>
      </c>
      <c r="H1041" s="2">
        <f>E1041</f>
        <v>1125</v>
      </c>
      <c r="I1041" s="138" cm="1">
        <f t="array" ref="I1041">MAX(IF($G$3:$G$4000=$G1041,$H$3:$H$4000))</f>
        <v>1125</v>
      </c>
      <c r="J1041" s="2" t="str">
        <v>GBR</v>
      </c>
      <c r="K1041" t="str">
        <v>Matthew WIGELSWORTH</v>
      </c>
      <c r="L1041" s="96" t="str">
        <v>800m</v>
      </c>
      <c r="M1041" s="96">
        <v>35335</v>
      </c>
      <c r="N1041" s="96" t="str">
        <f t="shared" si="64"/>
        <v>Matthew WIGELSWORTH800m</v>
      </c>
      <c r="O1041" s="2">
        <f t="shared" si="65"/>
        <v>1027</v>
      </c>
      <c r="P1041" s="81">
        <f t="shared" si="66"/>
        <v>138</v>
      </c>
      <c r="Q1041" s="81" t="str">
        <f t="shared" si="67"/>
        <v/>
      </c>
    </row>
    <row r="1042" spans="1:17" x14ac:dyDescent="0.2">
      <c r="A1042" t="s">
        <v>1287</v>
      </c>
      <c r="B1042" t="s">
        <v>3831</v>
      </c>
      <c r="C1042" t="s">
        <v>29</v>
      </c>
      <c r="D1042" s="5">
        <v>35711</v>
      </c>
      <c r="E1042">
        <v>1124</v>
      </c>
      <c r="F1042" s="2">
        <v>51</v>
      </c>
      <c r="G1042" s="2" t="str">
        <f>B1042&amp;C1042</f>
        <v>Josh KERR5000m</v>
      </c>
      <c r="H1042" s="2">
        <f>E1042</f>
        <v>1124</v>
      </c>
      <c r="I1042" s="138" cm="1">
        <f t="array" ref="I1042">MAX(IF($G$3:$G$4000=$G1042,$H$3:$H$4000))</f>
        <v>1124</v>
      </c>
      <c r="J1042" s="2" t="str">
        <v>GBR</v>
      </c>
      <c r="K1042" t="str">
        <v>Jacob CLARK</v>
      </c>
      <c r="L1042" s="96" t="str">
        <v>pole-vault</v>
      </c>
      <c r="M1042" s="96">
        <v>37408</v>
      </c>
      <c r="N1042" s="96" t="str">
        <f t="shared" si="64"/>
        <v>Jacob CLARKpole-vault</v>
      </c>
      <c r="O1042" s="2">
        <f t="shared" si="65"/>
        <v>1026</v>
      </c>
      <c r="P1042" s="81">
        <f t="shared" si="66"/>
        <v>25</v>
      </c>
      <c r="Q1042" s="81" t="str">
        <f t="shared" si="67"/>
        <v/>
      </c>
    </row>
    <row r="1043" spans="1:17" x14ac:dyDescent="0.2">
      <c r="A1043" t="s">
        <v>1287</v>
      </c>
      <c r="B1043" t="s">
        <v>3847</v>
      </c>
      <c r="C1043" t="s">
        <v>27</v>
      </c>
      <c r="D1043" s="5">
        <v>36292</v>
      </c>
      <c r="E1043">
        <v>1123</v>
      </c>
      <c r="F1043" s="2">
        <v>56</v>
      </c>
      <c r="G1043" s="2" t="str">
        <f>B1043&amp;C1043</f>
        <v>George MILLS800m</v>
      </c>
      <c r="H1043" s="2">
        <f>E1043</f>
        <v>1123</v>
      </c>
      <c r="I1043" s="138" cm="1">
        <f t="array" ref="I1043">MAX(IF($G$3:$G$4000=$G1043,$H$3:$H$4000))</f>
        <v>1123</v>
      </c>
      <c r="J1043" s="2" t="str">
        <v>GBR</v>
      </c>
      <c r="K1043" t="str">
        <v>Thomas WALLEY</v>
      </c>
      <c r="L1043" s="96" t="str">
        <v>pole-vault</v>
      </c>
      <c r="M1043" s="96">
        <v>35872</v>
      </c>
      <c r="N1043" s="96" t="str">
        <f t="shared" si="64"/>
        <v>Thomas WALLEYpole-vault</v>
      </c>
      <c r="O1043" s="2">
        <f t="shared" si="65"/>
        <v>1021</v>
      </c>
      <c r="P1043" s="81">
        <f t="shared" si="66"/>
        <v>27</v>
      </c>
      <c r="Q1043" s="81" t="str">
        <f t="shared" si="67"/>
        <v/>
      </c>
    </row>
    <row r="1044" spans="1:17" x14ac:dyDescent="0.2">
      <c r="A1044" t="s">
        <v>1287</v>
      </c>
      <c r="B1044" t="s">
        <v>1162</v>
      </c>
      <c r="C1044" s="5" t="s">
        <v>28</v>
      </c>
      <c r="D1044" s="5">
        <v>36187</v>
      </c>
      <c r="E1044">
        <v>1123</v>
      </c>
      <c r="F1044" s="2">
        <v>52</v>
      </c>
      <c r="G1044" s="2" t="str">
        <f>B1044&amp;C1044</f>
        <v>Adam FOGG1500m</v>
      </c>
      <c r="H1044" s="2">
        <f>E1044</f>
        <v>1123</v>
      </c>
      <c r="I1044" s="138" cm="1">
        <f t="array" ref="I1044">MAX(IF($G$3:$G$4000=$G1044,$H$3:$H$4000))</f>
        <v>1123</v>
      </c>
      <c r="J1044" s="2" t="str">
        <v>GBR</v>
      </c>
      <c r="K1044" t="str">
        <v>Timothy DUCKWORTH</v>
      </c>
      <c r="L1044" s="96" t="str">
        <v>high-jump</v>
      </c>
      <c r="M1044" s="96">
        <v>35234</v>
      </c>
      <c r="N1044" s="96" t="str">
        <f t="shared" si="64"/>
        <v>Timothy DUCKWORTHhigh-jump</v>
      </c>
      <c r="O1044" s="2">
        <f t="shared" si="65"/>
        <v>1019</v>
      </c>
      <c r="P1044" s="81">
        <f t="shared" si="66"/>
        <v>68</v>
      </c>
      <c r="Q1044" s="81" t="str">
        <f t="shared" si="67"/>
        <v/>
      </c>
    </row>
    <row r="1045" spans="1:17" x14ac:dyDescent="0.2">
      <c r="A1045" t="s">
        <v>1287</v>
      </c>
      <c r="B1045" t="s">
        <v>3688</v>
      </c>
      <c r="C1045" s="5" t="s">
        <v>2</v>
      </c>
      <c r="D1045" s="5">
        <v>34612</v>
      </c>
      <c r="E1045">
        <v>1122</v>
      </c>
      <c r="F1045" s="2">
        <v>71</v>
      </c>
      <c r="G1045" s="2" t="str">
        <f>B1045&amp;C1045</f>
        <v>Samuel GORDON100m</v>
      </c>
      <c r="H1045" s="2">
        <f>E1045</f>
        <v>1122</v>
      </c>
      <c r="I1045" s="138" cm="1">
        <f t="array" ref="I1045">MAX(IF($G$3:$G$4000=$G1045,$H$3:$H$4000))</f>
        <v>1122</v>
      </c>
      <c r="J1045" s="2" t="str">
        <v>GBR</v>
      </c>
      <c r="K1045" t="str">
        <v>Daniel GREAVES</v>
      </c>
      <c r="L1045" s="96" t="str">
        <v>discus-throw</v>
      </c>
      <c r="M1045" s="96">
        <v>30225</v>
      </c>
      <c r="N1045" s="96" t="str">
        <f t="shared" si="64"/>
        <v>Daniel GREAVESdiscus-throw</v>
      </c>
      <c r="O1045" s="2">
        <f t="shared" si="65"/>
        <v>1018</v>
      </c>
      <c r="P1045" s="81">
        <f t="shared" si="66"/>
        <v>32</v>
      </c>
      <c r="Q1045" s="81" t="str">
        <f t="shared" si="67"/>
        <v/>
      </c>
    </row>
    <row r="1046" spans="1:17" x14ac:dyDescent="0.2">
      <c r="A1046" t="s">
        <v>1287</v>
      </c>
      <c r="B1046" t="s">
        <v>3781</v>
      </c>
      <c r="C1046" s="5" t="s">
        <v>26</v>
      </c>
      <c r="D1046" s="5">
        <v>36235</v>
      </c>
      <c r="E1046">
        <v>1122</v>
      </c>
      <c r="F1046" s="2">
        <v>48</v>
      </c>
      <c r="G1046" s="2" t="str">
        <f>B1046&amp;C1046</f>
        <v>Joseph BRIER400m</v>
      </c>
      <c r="H1046" s="2">
        <f>E1046</f>
        <v>1122</v>
      </c>
      <c r="I1046" s="138" cm="1">
        <f t="array" ref="I1046">MAX(IF($G$3:$G$4000=$G1046,$H$3:$H$4000))</f>
        <v>1122</v>
      </c>
      <c r="J1046" s="2" t="str">
        <v>GBR</v>
      </c>
      <c r="K1046" t="str">
        <v>Harry KENDALL</v>
      </c>
      <c r="L1046" s="96" t="str">
        <v>decathlon</v>
      </c>
      <c r="M1046" s="96">
        <v>35342</v>
      </c>
      <c r="N1046" s="96" t="str">
        <f t="shared" si="64"/>
        <v>Harry KENDALLdecathlon</v>
      </c>
      <c r="O1046" s="2">
        <f t="shared" si="65"/>
        <v>1018</v>
      </c>
      <c r="P1046" s="81">
        <f t="shared" si="66"/>
        <v>18</v>
      </c>
      <c r="Q1046" s="81" t="str">
        <f t="shared" si="67"/>
        <v/>
      </c>
    </row>
    <row r="1047" spans="1:17" x14ac:dyDescent="0.2">
      <c r="A1047" t="s">
        <v>1287</v>
      </c>
      <c r="B1047" t="s">
        <v>3690</v>
      </c>
      <c r="C1047" t="s">
        <v>2</v>
      </c>
      <c r="D1047" s="5">
        <v>37386</v>
      </c>
      <c r="E1047">
        <v>1122</v>
      </c>
      <c r="F1047" s="2">
        <v>71</v>
      </c>
      <c r="G1047" s="2" t="str">
        <f>B1047&amp;C1047</f>
        <v>Toby MAKOYAWO100m</v>
      </c>
      <c r="H1047" s="2">
        <f>E1047</f>
        <v>1122</v>
      </c>
      <c r="I1047" s="138" cm="1">
        <f t="array" ref="I1047">MAX(IF($G$3:$G$4000=$G1047,$H$3:$H$4000))</f>
        <v>1122</v>
      </c>
      <c r="J1047" s="2" t="str">
        <v>GBR</v>
      </c>
      <c r="K1047" t="str">
        <v>Ben HAWKES</v>
      </c>
      <c r="L1047" s="96" t="str">
        <v>hammer-throw</v>
      </c>
      <c r="M1047" s="96">
        <v>36838</v>
      </c>
      <c r="N1047" s="96" t="str">
        <f t="shared" si="64"/>
        <v>Ben HAWKEShammer-throw</v>
      </c>
      <c r="O1047" s="2">
        <f t="shared" si="65"/>
        <v>1017</v>
      </c>
      <c r="P1047" s="81">
        <f t="shared" si="66"/>
        <v>22</v>
      </c>
      <c r="Q1047" s="81" t="str">
        <f t="shared" si="67"/>
        <v/>
      </c>
    </row>
    <row r="1048" spans="1:17" x14ac:dyDescent="0.2">
      <c r="A1048" t="s">
        <v>1287</v>
      </c>
      <c r="B1048" t="s">
        <v>3028</v>
      </c>
      <c r="C1048" s="5" t="s">
        <v>27</v>
      </c>
      <c r="D1048" s="5">
        <v>36324</v>
      </c>
      <c r="E1048">
        <v>1121</v>
      </c>
      <c r="F1048" s="2">
        <v>59</v>
      </c>
      <c r="G1048" s="2" t="str">
        <f>B1048&amp;C1048</f>
        <v>Tiarnan CRORKEN800m</v>
      </c>
      <c r="H1048" s="2">
        <f>E1048</f>
        <v>1121</v>
      </c>
      <c r="I1048" s="138" cm="1">
        <f t="array" ref="I1048">MAX(IF($G$3:$G$4000=$G1048,$H$3:$H$4000))</f>
        <v>1121</v>
      </c>
      <c r="J1048" s="2" t="str">
        <v>GBR</v>
      </c>
      <c r="K1048" t="str">
        <v>Daniel BAINBRIDGE</v>
      </c>
      <c r="L1048" s="96" t="str">
        <v>javelin-throw</v>
      </c>
      <c r="M1048" s="96">
        <v>36313</v>
      </c>
      <c r="N1048" s="96" t="str">
        <f t="shared" si="64"/>
        <v>Daniel BAINBRIDGEjavelin-throw</v>
      </c>
      <c r="O1048" s="2">
        <f t="shared" si="65"/>
        <v>1012</v>
      </c>
      <c r="P1048" s="81">
        <f t="shared" si="66"/>
        <v>53</v>
      </c>
      <c r="Q1048" s="81" t="str">
        <f t="shared" si="67"/>
        <v/>
      </c>
    </row>
    <row r="1049" spans="1:17" x14ac:dyDescent="0.2">
      <c r="A1049" t="s">
        <v>1287</v>
      </c>
      <c r="B1049" t="s">
        <v>3705</v>
      </c>
      <c r="C1049" s="5" t="s">
        <v>26</v>
      </c>
      <c r="D1049" s="5">
        <v>34451</v>
      </c>
      <c r="E1049">
        <v>1121</v>
      </c>
      <c r="F1049" s="2">
        <v>51</v>
      </c>
      <c r="G1049" s="2" t="str">
        <f>B1049&amp;C1049</f>
        <v>Jamal RHODEN-STEVENS400m</v>
      </c>
      <c r="H1049" s="2">
        <f>E1049</f>
        <v>1121</v>
      </c>
      <c r="I1049" s="138" cm="1">
        <f t="array" ref="I1049">MAX(IF($G$3:$G$4000=$G1049,$H$3:$H$4000))</f>
        <v>1121</v>
      </c>
      <c r="J1049" s="2" t="str">
        <v>GBR</v>
      </c>
      <c r="K1049" t="str">
        <v>Tom PARKER</v>
      </c>
      <c r="L1049" s="96" t="str">
        <v>hammer-throw</v>
      </c>
      <c r="M1049" s="96">
        <v>34614</v>
      </c>
      <c r="N1049" s="96" t="str">
        <f t="shared" si="64"/>
        <v>Tom PARKERhammer-throw</v>
      </c>
      <c r="O1049" s="2">
        <f t="shared" si="65"/>
        <v>1012</v>
      </c>
      <c r="P1049" s="81">
        <f t="shared" si="66"/>
        <v>23</v>
      </c>
      <c r="Q1049" s="81" t="str">
        <f t="shared" si="67"/>
        <v/>
      </c>
    </row>
    <row r="1050" spans="1:17" x14ac:dyDescent="0.2">
      <c r="A1050" t="s">
        <v>1287</v>
      </c>
      <c r="B1050" t="s">
        <v>3849</v>
      </c>
      <c r="C1050" s="5" t="s">
        <v>27</v>
      </c>
      <c r="D1050" s="5">
        <v>36775</v>
      </c>
      <c r="E1050">
        <v>1120</v>
      </c>
      <c r="F1050" s="2">
        <v>60</v>
      </c>
      <c r="G1050" s="2" t="str">
        <f>B1050&amp;C1050</f>
        <v>Yusuf BIZIMANA800m</v>
      </c>
      <c r="H1050" s="2">
        <f>E1050</f>
        <v>1120</v>
      </c>
      <c r="I1050" s="138" cm="1">
        <f t="array" ref="I1050">MAX(IF($G$3:$G$4000=$G1050,$H$3:$H$4000))</f>
        <v>1120</v>
      </c>
      <c r="J1050" s="2" t="str">
        <v>GBR</v>
      </c>
      <c r="K1050" t="str">
        <v>Jake WATSON</v>
      </c>
      <c r="L1050" s="96" t="str">
        <v>pole-vault</v>
      </c>
      <c r="M1050" s="96">
        <v>36879</v>
      </c>
      <c r="N1050" s="96" t="str">
        <f t="shared" si="64"/>
        <v>Jake WATSONpole-vault</v>
      </c>
      <c r="O1050" s="2">
        <f t="shared" si="65"/>
        <v>1010</v>
      </c>
      <c r="P1050" s="81">
        <f t="shared" si="66"/>
        <v>32</v>
      </c>
      <c r="Q1050" s="81" t="str">
        <f t="shared" si="67"/>
        <v/>
      </c>
    </row>
    <row r="1051" spans="1:17" x14ac:dyDescent="0.2">
      <c r="A1051" t="s">
        <v>1287</v>
      </c>
      <c r="B1051" t="s">
        <v>3850</v>
      </c>
      <c r="C1051" t="s">
        <v>27</v>
      </c>
      <c r="D1051" s="5">
        <v>37685</v>
      </c>
      <c r="E1051">
        <v>1120</v>
      </c>
      <c r="F1051" s="2">
        <v>61</v>
      </c>
      <c r="G1051" s="2" t="str">
        <f>B1051&amp;C1051</f>
        <v>Ethan HUSSEY800m</v>
      </c>
      <c r="H1051" s="2">
        <f>E1051</f>
        <v>1120</v>
      </c>
      <c r="I1051" s="138" cm="1">
        <f t="array" ref="I1051">MAX(IF($G$3:$G$4000=$G1051,$H$3:$H$4000))</f>
        <v>1120</v>
      </c>
      <c r="J1051" s="2" t="str">
        <v>GBR</v>
      </c>
      <c r="K1051" t="str">
        <v>Aidan QUINN</v>
      </c>
      <c r="L1051" s="96" t="str">
        <v>triple-jump</v>
      </c>
      <c r="M1051" s="96">
        <v>36566</v>
      </c>
      <c r="N1051" s="96" t="str">
        <f t="shared" si="64"/>
        <v>Aidan QUINNtriple-jump</v>
      </c>
      <c r="O1051" s="2">
        <f t="shared" si="65"/>
        <v>1010</v>
      </c>
      <c r="P1051" s="81">
        <f t="shared" si="66"/>
        <v>101</v>
      </c>
      <c r="Q1051" s="81" t="str">
        <f t="shared" si="67"/>
        <v/>
      </c>
    </row>
    <row r="1052" spans="1:17" x14ac:dyDescent="0.2">
      <c r="A1052" t="s">
        <v>1287</v>
      </c>
      <c r="B1052" t="s">
        <v>3398</v>
      </c>
      <c r="C1052" s="5" t="s">
        <v>40</v>
      </c>
      <c r="D1052" s="5">
        <v>34673</v>
      </c>
      <c r="E1052">
        <v>1120</v>
      </c>
      <c r="F1052" s="2">
        <v>10</v>
      </c>
      <c r="G1052" s="2" t="str">
        <f>B1052&amp;C1052</f>
        <v>Nicholas PERCYdiscus-throw</v>
      </c>
      <c r="H1052" s="2">
        <f>E1052</f>
        <v>1120</v>
      </c>
      <c r="I1052" s="138" cm="1">
        <f t="array" ref="I1052">MAX(IF($G$3:$G$4000=$G1052,$H$3:$H$4000))</f>
        <v>1120</v>
      </c>
      <c r="J1052" s="2" t="str">
        <v>GBR</v>
      </c>
      <c r="K1052" t="str">
        <v>Lazarus BENJAMIN</v>
      </c>
      <c r="L1052" s="96" t="str">
        <v>pole-vault</v>
      </c>
      <c r="M1052" s="96">
        <v>38005</v>
      </c>
      <c r="N1052" s="96" t="str">
        <f t="shared" si="64"/>
        <v>Lazarus BENJAMINpole-vault</v>
      </c>
      <c r="O1052" s="2">
        <f t="shared" si="65"/>
        <v>1010</v>
      </c>
      <c r="P1052" s="81">
        <f t="shared" si="66"/>
        <v>32</v>
      </c>
      <c r="Q1052" s="81" t="str">
        <f t="shared" si="67"/>
        <v/>
      </c>
    </row>
    <row r="1053" spans="1:17" x14ac:dyDescent="0.2">
      <c r="A1053" t="s">
        <v>1287</v>
      </c>
      <c r="B1053" t="s">
        <v>3784</v>
      </c>
      <c r="C1053" s="5" t="s">
        <v>26</v>
      </c>
      <c r="D1053" s="5">
        <v>35467</v>
      </c>
      <c r="E1053">
        <v>1119</v>
      </c>
      <c r="F1053" s="2">
        <v>54</v>
      </c>
      <c r="G1053" s="2" t="str">
        <f>B1053&amp;C1053</f>
        <v>Cameron CHALMERS400m</v>
      </c>
      <c r="H1053" s="2">
        <f>E1053</f>
        <v>1119</v>
      </c>
      <c r="I1053" s="138" cm="1">
        <f t="array" ref="I1053">MAX(IF($G$3:$G$4000=$G1053,$H$3:$H$4000))</f>
        <v>1119</v>
      </c>
      <c r="J1053" s="2" t="str">
        <v>GBR</v>
      </c>
      <c r="K1053" t="str">
        <v>Sam TALBOT</v>
      </c>
      <c r="L1053" s="96" t="str">
        <v>110mh</v>
      </c>
      <c r="M1053" s="96">
        <v>36208</v>
      </c>
      <c r="N1053" s="96" t="str">
        <f t="shared" si="64"/>
        <v>Sam TALBOT110mh</v>
      </c>
      <c r="O1053" s="2">
        <f t="shared" si="65"/>
        <v>1010</v>
      </c>
      <c r="P1053" s="81">
        <f t="shared" si="66"/>
        <v>93</v>
      </c>
      <c r="Q1053" s="81" t="str">
        <f t="shared" si="67"/>
        <v/>
      </c>
    </row>
    <row r="1054" spans="1:17" x14ac:dyDescent="0.2">
      <c r="A1054" t="s">
        <v>1287</v>
      </c>
      <c r="B1054" t="s">
        <v>3907</v>
      </c>
      <c r="C1054" s="5" t="s">
        <v>28</v>
      </c>
      <c r="D1054" s="5">
        <v>37158</v>
      </c>
      <c r="E1054">
        <v>1118</v>
      </c>
      <c r="F1054" s="2">
        <v>57</v>
      </c>
      <c r="G1054" s="2" t="str">
        <f>B1054&amp;C1054</f>
        <v>Matthew STONIER1500m</v>
      </c>
      <c r="H1054" s="2">
        <f>E1054</f>
        <v>1118</v>
      </c>
      <c r="I1054" s="138" cm="1">
        <f t="array" ref="I1054">MAX(IF($G$3:$G$4000=$G1054,$H$3:$H$4000))</f>
        <v>1118</v>
      </c>
      <c r="J1054" s="2" t="str">
        <v>GBR</v>
      </c>
      <c r="K1054" t="str">
        <v>Chris SCOTT</v>
      </c>
      <c r="L1054" s="96" t="str">
        <v>discus-throw</v>
      </c>
      <c r="M1054" s="96">
        <v>32223</v>
      </c>
      <c r="N1054" s="96" t="str">
        <f t="shared" si="64"/>
        <v>Chris SCOTTdiscus-throw</v>
      </c>
      <c r="O1054" s="2">
        <f t="shared" si="65"/>
        <v>1009</v>
      </c>
      <c r="P1054" s="81">
        <f t="shared" si="66"/>
        <v>35</v>
      </c>
      <c r="Q1054" s="81" t="str">
        <f t="shared" si="67"/>
        <v/>
      </c>
    </row>
    <row r="1055" spans="1:17" x14ac:dyDescent="0.2">
      <c r="A1055" t="s">
        <v>1287</v>
      </c>
      <c r="B1055" t="s">
        <v>3694</v>
      </c>
      <c r="C1055" s="5" t="s">
        <v>2</v>
      </c>
      <c r="D1055" s="5">
        <v>37728</v>
      </c>
      <c r="E1055">
        <v>1118</v>
      </c>
      <c r="F1055" s="2">
        <v>78</v>
      </c>
      <c r="G1055" s="2" t="str">
        <f>B1055&amp;C1055</f>
        <v>Jeriel QUAINOO100m</v>
      </c>
      <c r="H1055" s="2">
        <f>E1055</f>
        <v>1118</v>
      </c>
      <c r="I1055" s="138" cm="1">
        <f t="array" ref="I1055">MAX(IF($G$3:$G$4000=$G1055,$H$3:$H$4000))</f>
        <v>1118</v>
      </c>
      <c r="J1055" s="2" t="str">
        <v>GBR</v>
      </c>
      <c r="K1055" t="str">
        <v>Charles WHEELER</v>
      </c>
      <c r="L1055" s="96" t="str">
        <v>5000m</v>
      </c>
      <c r="M1055" s="96">
        <v>35980</v>
      </c>
      <c r="N1055" s="96" t="str">
        <f t="shared" si="64"/>
        <v>Charles WHEELER5000m</v>
      </c>
      <c r="O1055" s="2">
        <f t="shared" si="65"/>
        <v>1008</v>
      </c>
      <c r="P1055" s="81">
        <f t="shared" si="66"/>
        <v>132</v>
      </c>
      <c r="Q1055" s="81" t="str">
        <f t="shared" si="67"/>
        <v/>
      </c>
    </row>
    <row r="1056" spans="1:17" x14ac:dyDescent="0.2">
      <c r="A1056" t="s">
        <v>1287</v>
      </c>
      <c r="B1056" t="s">
        <v>3851</v>
      </c>
      <c r="C1056" s="5" t="s">
        <v>27</v>
      </c>
      <c r="D1056" s="5">
        <v>33714</v>
      </c>
      <c r="E1056">
        <v>1118</v>
      </c>
      <c r="F1056" s="2">
        <v>62</v>
      </c>
      <c r="G1056" s="2" t="str">
        <f>B1056&amp;C1056</f>
        <v>Guy LEARMONTH800m</v>
      </c>
      <c r="H1056" s="2">
        <f>E1056</f>
        <v>1118</v>
      </c>
      <c r="I1056" s="138" cm="1">
        <f t="array" ref="I1056">MAX(IF($G$3:$G$4000=$G1056,$H$3:$H$4000))</f>
        <v>1118</v>
      </c>
      <c r="J1056" s="2" t="str">
        <v>GBR</v>
      </c>
      <c r="K1056" t="str">
        <v>Reuben NAIRNE</v>
      </c>
      <c r="L1056" s="96" t="str">
        <v>pole-vault</v>
      </c>
      <c r="M1056" s="96">
        <v>37521</v>
      </c>
      <c r="N1056" s="96" t="str">
        <f t="shared" si="64"/>
        <v>Reuben NAIRNEpole-vault</v>
      </c>
      <c r="O1056" s="2">
        <f t="shared" si="65"/>
        <v>1007</v>
      </c>
      <c r="P1056" s="81">
        <f t="shared" si="66"/>
        <v>34</v>
      </c>
      <c r="Q1056" s="81" t="str">
        <f t="shared" si="67"/>
        <v/>
      </c>
    </row>
    <row r="1057" spans="1:17" x14ac:dyDescent="0.2">
      <c r="A1057" t="s">
        <v>1287</v>
      </c>
      <c r="B1057" t="s">
        <v>3875</v>
      </c>
      <c r="C1057" s="6" t="s">
        <v>28</v>
      </c>
      <c r="D1057" s="5">
        <v>34717</v>
      </c>
      <c r="E1057">
        <v>1117</v>
      </c>
      <c r="F1057" s="2">
        <v>59</v>
      </c>
      <c r="G1057" s="2" t="str">
        <f>B1057&amp;C1057</f>
        <v>James MCMURRAY1500m</v>
      </c>
      <c r="H1057" s="2">
        <f>E1057</f>
        <v>1117</v>
      </c>
      <c r="I1057" s="138" cm="1">
        <f t="array" ref="I1057">MAX(IF($G$3:$G$4000=$G1057,$H$3:$H$4000))</f>
        <v>1117</v>
      </c>
      <c r="J1057" s="2" t="str">
        <v>GBR</v>
      </c>
      <c r="K1057" t="str">
        <v>Youcef ZATAT</v>
      </c>
      <c r="L1057" s="96" t="str">
        <v>shot-put</v>
      </c>
      <c r="M1057" s="96">
        <v>34437</v>
      </c>
      <c r="N1057" s="96" t="str">
        <f t="shared" si="64"/>
        <v>Youcef ZATATshot-put</v>
      </c>
      <c r="O1057" s="2">
        <f t="shared" si="65"/>
        <v>1007</v>
      </c>
      <c r="P1057" s="81">
        <f t="shared" si="66"/>
        <v>33</v>
      </c>
      <c r="Q1057" s="81" t="str">
        <f t="shared" si="67"/>
        <v/>
      </c>
    </row>
    <row r="1058" spans="1:17" x14ac:dyDescent="0.2">
      <c r="A1058" t="s">
        <v>1287</v>
      </c>
      <c r="B1058" t="s">
        <v>3908</v>
      </c>
      <c r="C1058" s="5" t="s">
        <v>28</v>
      </c>
      <c r="D1058" s="5">
        <v>36167</v>
      </c>
      <c r="E1058">
        <v>1117</v>
      </c>
      <c r="F1058" s="2">
        <v>61</v>
      </c>
      <c r="G1058" s="2" t="str">
        <f>B1058&amp;C1058</f>
        <v>Thomas MORTIMER1500m</v>
      </c>
      <c r="H1058" s="2">
        <f>E1058</f>
        <v>1117</v>
      </c>
      <c r="I1058" s="138" cm="1">
        <f t="array" ref="I1058">MAX(IF($G$3:$G$4000=$G1058,$H$3:$H$4000))</f>
        <v>1117</v>
      </c>
      <c r="J1058" s="2" t="str">
        <v>GBR</v>
      </c>
      <c r="K1058" t="str">
        <v>Rory LEONARD</v>
      </c>
      <c r="L1058" s="96" t="str">
        <v>5000m</v>
      </c>
      <c r="M1058" s="96">
        <v>36935</v>
      </c>
      <c r="N1058" s="96" t="str">
        <f t="shared" si="64"/>
        <v>Rory LEONARD5000m</v>
      </c>
      <c r="O1058" s="2">
        <f t="shared" si="65"/>
        <v>1006</v>
      </c>
      <c r="P1058" s="81">
        <f t="shared" si="66"/>
        <v>134</v>
      </c>
      <c r="Q1058" s="81" t="str">
        <f t="shared" si="67"/>
        <v/>
      </c>
    </row>
    <row r="1059" spans="1:17" x14ac:dyDescent="0.2">
      <c r="A1059" t="s">
        <v>1287</v>
      </c>
      <c r="B1059" t="s">
        <v>3560</v>
      </c>
      <c r="C1059" s="6" t="s">
        <v>82</v>
      </c>
      <c r="D1059" s="5">
        <v>32874</v>
      </c>
      <c r="E1059">
        <v>1117</v>
      </c>
      <c r="F1059" s="2">
        <v>22</v>
      </c>
      <c r="G1059" s="2" t="str">
        <f>B1059&amp;C1059</f>
        <v>Mohamud Ibrahim AADANmarathon</v>
      </c>
      <c r="H1059" s="2">
        <f>E1059</f>
        <v>1117</v>
      </c>
      <c r="I1059" s="138" cm="1">
        <f t="array" ref="I1059">MAX(IF($G$3:$G$4000=$G1059,$H$3:$H$4000))</f>
        <v>1117</v>
      </c>
      <c r="J1059" s="2" t="str">
        <v>GBR</v>
      </c>
      <c r="K1059" t="str">
        <v>Henry JOHNSON</v>
      </c>
      <c r="L1059" s="96" t="str">
        <v>800m</v>
      </c>
      <c r="M1059" s="96">
        <v>37557</v>
      </c>
      <c r="N1059" s="96" t="str">
        <f t="shared" si="64"/>
        <v>Henry JOHNSON800m</v>
      </c>
      <c r="O1059" s="2">
        <f t="shared" si="65"/>
        <v>1005</v>
      </c>
      <c r="P1059" s="81">
        <f t="shared" si="66"/>
        <v>158</v>
      </c>
      <c r="Q1059" s="81" t="str">
        <f t="shared" si="67"/>
        <v/>
      </c>
    </row>
    <row r="1060" spans="1:17" x14ac:dyDescent="0.2">
      <c r="A1060" t="s">
        <v>1287</v>
      </c>
      <c r="B1060" t="s">
        <v>4875</v>
      </c>
      <c r="C1060" s="5" t="s">
        <v>35</v>
      </c>
      <c r="D1060" s="5">
        <v>33433</v>
      </c>
      <c r="E1060">
        <v>1117</v>
      </c>
      <c r="F1060" s="2">
        <v>21</v>
      </c>
      <c r="G1060" s="2" t="str">
        <f>B1060&amp;C1060</f>
        <v>David SMITHhigh-jump</v>
      </c>
      <c r="H1060" s="2">
        <f>E1060</f>
        <v>1117</v>
      </c>
      <c r="I1060" s="138" cm="1">
        <f t="array" ref="I1060">MAX(IF($G$3:$G$4000=$G1060,$H$3:$H$4000))</f>
        <v>1117</v>
      </c>
      <c r="J1060" s="2" t="str">
        <v>GBR</v>
      </c>
      <c r="K1060" t="str">
        <v>Chris SHORTHOUSE</v>
      </c>
      <c r="L1060" s="96" t="str">
        <v>hammer-throw</v>
      </c>
      <c r="M1060" s="96">
        <v>32317</v>
      </c>
      <c r="N1060" s="96" t="str">
        <f t="shared" si="64"/>
        <v>Chris SHORTHOUSEhammer-throw</v>
      </c>
      <c r="O1060" s="2">
        <f t="shared" si="65"/>
        <v>1003</v>
      </c>
      <c r="P1060" s="81">
        <f t="shared" si="66"/>
        <v>26</v>
      </c>
      <c r="Q1060" s="81" t="str">
        <f t="shared" si="67"/>
        <v/>
      </c>
    </row>
    <row r="1061" spans="1:17" x14ac:dyDescent="0.2">
      <c r="A1061" t="s">
        <v>1287</v>
      </c>
      <c r="B1061" t="s">
        <v>3787</v>
      </c>
      <c r="C1061" s="5" t="s">
        <v>26</v>
      </c>
      <c r="D1061" s="5">
        <v>33655</v>
      </c>
      <c r="E1061">
        <v>1115</v>
      </c>
      <c r="F1061" s="2">
        <v>59</v>
      </c>
      <c r="G1061" s="2" t="str">
        <f>B1061&amp;C1061</f>
        <v>Efekemo OKORO400m</v>
      </c>
      <c r="H1061" s="2">
        <f>E1061</f>
        <v>1115</v>
      </c>
      <c r="I1061" s="138" cm="1">
        <f t="array" ref="I1061">MAX(IF($G$3:$G$4000=$G1061,$H$3:$H$4000))</f>
        <v>1115</v>
      </c>
      <c r="J1061" s="2" t="str">
        <v>GBR</v>
      </c>
      <c r="K1061" t="str">
        <v>William SHARMAN</v>
      </c>
      <c r="L1061" s="96" t="str">
        <v>110mh</v>
      </c>
      <c r="M1061" s="96">
        <v>30937</v>
      </c>
      <c r="N1061" s="96" t="str">
        <f t="shared" si="64"/>
        <v>William SHARMAN110mh</v>
      </c>
      <c r="O1061" s="2">
        <f t="shared" si="65"/>
        <v>1002</v>
      </c>
      <c r="P1061" s="81">
        <f t="shared" si="66"/>
        <v>98</v>
      </c>
      <c r="Q1061" s="81" t="str">
        <f t="shared" si="67"/>
        <v/>
      </c>
    </row>
    <row r="1062" spans="1:17" x14ac:dyDescent="0.2">
      <c r="A1062" t="s">
        <v>1287</v>
      </c>
      <c r="B1062" t="s">
        <v>3028</v>
      </c>
      <c r="C1062" s="5" t="s">
        <v>28</v>
      </c>
      <c r="D1062" s="6">
        <v>36324</v>
      </c>
      <c r="E1062">
        <v>1114</v>
      </c>
      <c r="F1062" s="2">
        <v>64</v>
      </c>
      <c r="G1062" s="2" t="str">
        <f>B1062&amp;C1062</f>
        <v>Tiarnan CRORKEN1500m</v>
      </c>
      <c r="H1062" s="2">
        <f>E1062</f>
        <v>1114</v>
      </c>
      <c r="I1062" s="138" cm="1">
        <f t="array" ref="I1062">MAX(IF($G$3:$G$4000=$G1062,$H$3:$H$4000))</f>
        <v>1114</v>
      </c>
      <c r="J1062" s="2" t="str">
        <v>GBR</v>
      </c>
      <c r="K1062" t="str">
        <v>Luke BALL</v>
      </c>
      <c r="L1062" s="96" t="str">
        <v>high-jump</v>
      </c>
      <c r="M1062" s="96">
        <v>38288</v>
      </c>
      <c r="N1062" s="96" t="str">
        <f t="shared" si="64"/>
        <v>Luke BALLhigh-jump</v>
      </c>
      <c r="O1062" s="2">
        <f t="shared" si="65"/>
        <v>1002</v>
      </c>
      <c r="P1062" s="81">
        <f t="shared" si="66"/>
        <v>83</v>
      </c>
      <c r="Q1062" s="81" t="str">
        <f t="shared" si="67"/>
        <v/>
      </c>
    </row>
    <row r="1063" spans="1:17" x14ac:dyDescent="0.2">
      <c r="A1063" t="s">
        <v>1287</v>
      </c>
      <c r="B1063" t="s">
        <v>3788</v>
      </c>
      <c r="C1063" s="5" t="s">
        <v>26</v>
      </c>
      <c r="D1063" s="5">
        <v>35747</v>
      </c>
      <c r="E1063">
        <v>1113</v>
      </c>
      <c r="F1063" s="2">
        <v>61</v>
      </c>
      <c r="G1063" s="2" t="str">
        <f>B1063&amp;C1063</f>
        <v>Kevin METZGER400m</v>
      </c>
      <c r="H1063" s="2">
        <f>E1063</f>
        <v>1113</v>
      </c>
      <c r="I1063" s="138" cm="1">
        <f t="array" ref="I1063">MAX(IF($G$3:$G$4000=$G1063,$H$3:$H$4000))</f>
        <v>1113</v>
      </c>
      <c r="J1063" s="2" t="str">
        <v>GBR</v>
      </c>
      <c r="K1063" t="str">
        <v>Ethan WALSH</v>
      </c>
      <c r="L1063" s="96" t="str">
        <v>pole-vault</v>
      </c>
      <c r="M1063" s="96">
        <v>35595</v>
      </c>
      <c r="N1063" s="96" t="str">
        <f t="shared" si="64"/>
        <v>Ethan WALSHpole-vault</v>
      </c>
      <c r="O1063" s="2">
        <f t="shared" si="65"/>
        <v>1002</v>
      </c>
      <c r="P1063" s="81">
        <f t="shared" si="66"/>
        <v>39</v>
      </c>
      <c r="Q1063" s="81" t="str">
        <f t="shared" si="67"/>
        <v/>
      </c>
    </row>
    <row r="1064" spans="1:17" x14ac:dyDescent="0.2">
      <c r="A1064" t="s">
        <v>1287</v>
      </c>
      <c r="B1064" t="s">
        <v>3698</v>
      </c>
      <c r="C1064" s="5" t="s">
        <v>2</v>
      </c>
      <c r="D1064" s="5">
        <v>34426</v>
      </c>
      <c r="E1064">
        <v>1112</v>
      </c>
      <c r="F1064" s="2">
        <v>85</v>
      </c>
      <c r="G1064" s="2" t="str">
        <f>B1064&amp;C1064</f>
        <v>Nethaneel MITCHELL-BLAKE100m</v>
      </c>
      <c r="H1064" s="2">
        <f>E1064</f>
        <v>1112</v>
      </c>
      <c r="I1064" s="138" cm="1">
        <f t="array" ref="I1064">MAX(IF($G$3:$G$4000=$G1064,$H$3:$H$4000))</f>
        <v>1112</v>
      </c>
      <c r="J1064" s="2" t="str">
        <v>GBR</v>
      </c>
      <c r="K1064" t="str">
        <v>Harry MASLEN</v>
      </c>
      <c r="L1064" s="96" t="str">
        <v>decathlon</v>
      </c>
      <c r="M1064" s="96">
        <v>35310</v>
      </c>
      <c r="N1064" s="96" t="str">
        <f t="shared" si="64"/>
        <v>Harry MASLENdecathlon</v>
      </c>
      <c r="O1064" s="2">
        <f t="shared" si="65"/>
        <v>1002</v>
      </c>
      <c r="P1064" s="81">
        <f t="shared" si="66"/>
        <v>21</v>
      </c>
      <c r="Q1064" s="81" t="str">
        <f t="shared" si="67"/>
        <v/>
      </c>
    </row>
    <row r="1065" spans="1:17" x14ac:dyDescent="0.2">
      <c r="A1065" t="s">
        <v>1287</v>
      </c>
      <c r="B1065" t="s">
        <v>4304</v>
      </c>
      <c r="C1065" s="5" t="s">
        <v>37</v>
      </c>
      <c r="D1065" s="5">
        <v>36020</v>
      </c>
      <c r="E1065">
        <v>1112</v>
      </c>
      <c r="F1065" s="2">
        <v>34</v>
      </c>
      <c r="G1065" s="2" t="str">
        <f>B1065&amp;C1065</f>
        <v>Reynold BANIGOlong-jump</v>
      </c>
      <c r="H1065" s="2">
        <f>E1065</f>
        <v>1112</v>
      </c>
      <c r="I1065" s="138" cm="1">
        <f t="array" ref="I1065">MAX(IF($G$3:$G$4000=$G1065,$H$3:$H$4000))</f>
        <v>1112</v>
      </c>
      <c r="J1065" s="2" t="str">
        <v>GBR</v>
      </c>
      <c r="K1065" t="str">
        <v>Najee FOX</v>
      </c>
      <c r="L1065" s="96" t="str">
        <v>hammer-throw</v>
      </c>
      <c r="M1065" s="96">
        <v>33939</v>
      </c>
      <c r="N1065" s="96" t="str">
        <f t="shared" si="64"/>
        <v>Najee FOXhammer-throw</v>
      </c>
      <c r="O1065" s="2">
        <f t="shared" si="65"/>
        <v>1001</v>
      </c>
      <c r="P1065" s="81">
        <f t="shared" si="66"/>
        <v>27</v>
      </c>
      <c r="Q1065" s="81" t="str">
        <f t="shared" si="67"/>
        <v/>
      </c>
    </row>
    <row r="1066" spans="1:17" x14ac:dyDescent="0.2">
      <c r="A1066" t="s">
        <v>1287</v>
      </c>
      <c r="B1066" t="s">
        <v>3911</v>
      </c>
      <c r="C1066" s="6" t="s">
        <v>28</v>
      </c>
      <c r="D1066" s="5">
        <v>36070</v>
      </c>
      <c r="E1066">
        <v>1112</v>
      </c>
      <c r="F1066" s="2">
        <v>68</v>
      </c>
      <c r="G1066" s="2" t="str">
        <f>B1066&amp;C1066</f>
        <v>Tom DODD1500m</v>
      </c>
      <c r="H1066" s="2">
        <f>E1066</f>
        <v>1112</v>
      </c>
      <c r="I1066" s="138" cm="1">
        <f t="array" ref="I1066">MAX(IF($G$3:$G$4000=$G1066,$H$3:$H$4000))</f>
        <v>1112</v>
      </c>
      <c r="J1066" s="2" t="str">
        <v>GBR</v>
      </c>
      <c r="K1066" t="str">
        <v>Joe DUNDERDALE</v>
      </c>
      <c r="L1066" s="96" t="str">
        <v>javelin-throw</v>
      </c>
      <c r="M1066" s="96">
        <v>33851</v>
      </c>
      <c r="N1066" s="96" t="str">
        <f t="shared" si="64"/>
        <v>Joe DUNDERDALEjavelin-throw</v>
      </c>
      <c r="O1066" s="2">
        <f t="shared" si="65"/>
        <v>1001</v>
      </c>
      <c r="P1066" s="81">
        <f t="shared" si="66"/>
        <v>59</v>
      </c>
      <c r="Q1066" s="81" t="str">
        <f t="shared" si="67"/>
        <v/>
      </c>
    </row>
    <row r="1067" spans="1:17" x14ac:dyDescent="0.2">
      <c r="A1067" t="s">
        <v>1287</v>
      </c>
      <c r="B1067" t="s">
        <v>3859</v>
      </c>
      <c r="C1067" s="5" t="s">
        <v>28</v>
      </c>
      <c r="D1067" s="5">
        <v>35254</v>
      </c>
      <c r="E1067">
        <v>1111</v>
      </c>
      <c r="F1067" s="2">
        <v>69</v>
      </c>
      <c r="G1067" s="2" t="str">
        <f>B1067&amp;C1067</f>
        <v>Max WHARTON1500m</v>
      </c>
      <c r="H1067" s="2">
        <f>E1067</f>
        <v>1111</v>
      </c>
      <c r="I1067" s="138" cm="1">
        <f t="array" ref="I1067">MAX(IF($G$3:$G$4000=$G1067,$H$3:$H$4000))</f>
        <v>1111</v>
      </c>
      <c r="J1067" s="2" t="str">
        <v>GBR</v>
      </c>
      <c r="K1067" t="str">
        <v>Ruben BANKS</v>
      </c>
      <c r="L1067" s="96" t="str">
        <v>hammer-throw</v>
      </c>
      <c r="M1067" s="96">
        <v>37212</v>
      </c>
      <c r="N1067" s="96" t="str">
        <f t="shared" si="64"/>
        <v>Ruben BANKShammer-throw</v>
      </c>
      <c r="O1067" s="2">
        <f t="shared" si="65"/>
        <v>999</v>
      </c>
      <c r="P1067" s="81">
        <f t="shared" si="66"/>
        <v>28</v>
      </c>
      <c r="Q1067" s="81" t="str">
        <f t="shared" si="67"/>
        <v/>
      </c>
    </row>
    <row r="1068" spans="1:17" x14ac:dyDescent="0.2">
      <c r="A1068" t="s">
        <v>1287</v>
      </c>
      <c r="B1068" t="s">
        <v>3738</v>
      </c>
      <c r="C1068" t="s">
        <v>25</v>
      </c>
      <c r="D1068" s="5">
        <v>37465</v>
      </c>
      <c r="E1068">
        <v>1109</v>
      </c>
      <c r="F1068" s="2">
        <v>64</v>
      </c>
      <c r="G1068" s="2" t="str">
        <f>B1068&amp;C1068</f>
        <v>Derek KINLOCK200m</v>
      </c>
      <c r="H1068" s="2">
        <f>E1068</f>
        <v>1109</v>
      </c>
      <c r="I1068" s="138" cm="1">
        <f t="array" ref="I1068">MAX(IF($G$3:$G$4000=$G1068,$H$3:$H$4000))</f>
        <v>1109</v>
      </c>
      <c r="J1068" s="2" t="str">
        <v>GBR</v>
      </c>
      <c r="K1068" t="str">
        <v>Rowan MAY</v>
      </c>
      <c r="L1068" s="96" t="str">
        <v>pole-vault</v>
      </c>
      <c r="M1068" s="96">
        <v>34923</v>
      </c>
      <c r="N1068" s="96" t="str">
        <f t="shared" si="64"/>
        <v>Rowan MAYpole-vault</v>
      </c>
      <c r="O1068" s="2">
        <f t="shared" si="65"/>
        <v>996</v>
      </c>
      <c r="P1068" s="81">
        <f t="shared" si="66"/>
        <v>40</v>
      </c>
      <c r="Q1068" s="81" t="str">
        <f t="shared" si="67"/>
        <v/>
      </c>
    </row>
    <row r="1069" spans="1:17" x14ac:dyDescent="0.2">
      <c r="A1069" t="s">
        <v>1287</v>
      </c>
      <c r="B1069" t="s">
        <v>3954</v>
      </c>
      <c r="C1069" s="5" t="s">
        <v>34</v>
      </c>
      <c r="D1069" s="5">
        <v>35851</v>
      </c>
      <c r="E1069">
        <v>1109</v>
      </c>
      <c r="F1069" s="2">
        <v>33</v>
      </c>
      <c r="G1069" s="2" t="str">
        <f>B1069&amp;C1069</f>
        <v>William BATTERSHILL3000msc</v>
      </c>
      <c r="H1069" s="2">
        <f>E1069</f>
        <v>1109</v>
      </c>
      <c r="I1069" s="138" cm="1">
        <f t="array" ref="I1069">MAX(IF($G$3:$G$4000=$G1069,$H$3:$H$4000))</f>
        <v>1109</v>
      </c>
      <c r="J1069" s="2" t="str">
        <v>GBR</v>
      </c>
      <c r="K1069" t="str">
        <v>Joel MCFARLANE</v>
      </c>
      <c r="L1069" s="96" t="str">
        <v>decathlon</v>
      </c>
      <c r="M1069" s="96">
        <v>36808</v>
      </c>
      <c r="N1069" s="96" t="str">
        <f t="shared" si="64"/>
        <v>Joel MCFARLANEdecathlon</v>
      </c>
      <c r="O1069" s="2">
        <f t="shared" si="65"/>
        <v>995</v>
      </c>
      <c r="P1069" s="81">
        <f t="shared" si="66"/>
        <v>24</v>
      </c>
      <c r="Q1069" s="81" t="str">
        <f t="shared" si="67"/>
        <v/>
      </c>
    </row>
    <row r="1070" spans="1:17" x14ac:dyDescent="0.2">
      <c r="A1070" t="s">
        <v>1287</v>
      </c>
      <c r="B1070" t="s">
        <v>3908</v>
      </c>
      <c r="C1070" t="s">
        <v>29</v>
      </c>
      <c r="D1070" s="5">
        <v>36167</v>
      </c>
      <c r="E1070">
        <v>1109</v>
      </c>
      <c r="F1070" s="2">
        <v>70</v>
      </c>
      <c r="G1070" s="2" t="str">
        <f>B1070&amp;C1070</f>
        <v>Thomas MORTIMER5000m</v>
      </c>
      <c r="H1070" s="2">
        <f>E1070</f>
        <v>1109</v>
      </c>
      <c r="I1070" s="138" cm="1">
        <f t="array" ref="I1070">MAX(IF($G$3:$G$4000=$G1070,$H$3:$H$4000))</f>
        <v>1109</v>
      </c>
      <c r="J1070" s="2" t="str">
        <v>GBR</v>
      </c>
      <c r="K1070" t="str">
        <v>Jack ENNIS</v>
      </c>
      <c r="L1070" s="96" t="str">
        <v>high-jump</v>
      </c>
      <c r="M1070" s="96">
        <v>37414</v>
      </c>
      <c r="N1070" s="96" t="str">
        <f t="shared" si="64"/>
        <v>Jack ENNIShigh-jump</v>
      </c>
      <c r="O1070" s="2">
        <f t="shared" si="65"/>
        <v>993</v>
      </c>
      <c r="P1070" s="81">
        <f t="shared" si="66"/>
        <v>103</v>
      </c>
      <c r="Q1070" s="81" t="str">
        <f t="shared" si="67"/>
        <v/>
      </c>
    </row>
    <row r="1071" spans="1:17" x14ac:dyDescent="0.2">
      <c r="A1071" t="s">
        <v>1287</v>
      </c>
      <c r="B1071" t="s">
        <v>3745</v>
      </c>
      <c r="C1071" s="5" t="s">
        <v>25</v>
      </c>
      <c r="D1071" s="5">
        <v>36426</v>
      </c>
      <c r="E1071">
        <v>1109</v>
      </c>
      <c r="F1071" s="2">
        <v>80</v>
      </c>
      <c r="G1071" s="2" t="str">
        <f>B1071&amp;C1071</f>
        <v>Jona EFOLOKO200m</v>
      </c>
      <c r="H1071" s="2">
        <f>E1071</f>
        <v>1109</v>
      </c>
      <c r="I1071" s="138" cm="1">
        <f t="array" ref="I1071">MAX(IF($G$3:$G$4000=$G1071,$H$3:$H$4000))</f>
        <v>1109</v>
      </c>
      <c r="J1071" s="2" t="str">
        <v>GBR</v>
      </c>
      <c r="K1071" t="str">
        <v>Jonathan BROOM-EDWARDS</v>
      </c>
      <c r="L1071" s="96" t="str">
        <v>high-jump</v>
      </c>
      <c r="M1071" s="96">
        <v>32290</v>
      </c>
      <c r="N1071" s="96" t="str">
        <f t="shared" si="64"/>
        <v>Jonathan BROOM-EDWARDShigh-jump</v>
      </c>
      <c r="O1071" s="2">
        <f t="shared" si="65"/>
        <v>993</v>
      </c>
      <c r="P1071" s="81">
        <f t="shared" si="66"/>
        <v>103</v>
      </c>
      <c r="Q1071" s="81" t="str">
        <f t="shared" si="67"/>
        <v/>
      </c>
    </row>
    <row r="1072" spans="1:17" x14ac:dyDescent="0.2">
      <c r="A1072" t="s">
        <v>1287</v>
      </c>
      <c r="B1072" t="s">
        <v>3705</v>
      </c>
      <c r="C1072" s="5" t="s">
        <v>2</v>
      </c>
      <c r="D1072" s="5">
        <v>34451</v>
      </c>
      <c r="E1072">
        <v>1108</v>
      </c>
      <c r="F1072" s="2">
        <v>90</v>
      </c>
      <c r="G1072" s="2" t="str">
        <f>B1072&amp;C1072</f>
        <v>Jamal RHODEN-STEVENS100m</v>
      </c>
      <c r="H1072" s="2">
        <f>E1072</f>
        <v>1108</v>
      </c>
      <c r="I1072" s="138" cm="1">
        <f t="array" ref="I1072">MAX(IF($G$3:$G$4000=$G1072,$H$3:$H$4000))</f>
        <v>1108</v>
      </c>
      <c r="J1072" s="2" t="str">
        <v>GBR</v>
      </c>
      <c r="K1072" t="str">
        <v>Andrew MURPHY</v>
      </c>
      <c r="L1072" s="96" t="str">
        <v>decathlon</v>
      </c>
      <c r="M1072" s="96">
        <v>34694</v>
      </c>
      <c r="N1072" s="96" t="str">
        <f t="shared" si="64"/>
        <v>Andrew MURPHYdecathlon</v>
      </c>
      <c r="O1072" s="2">
        <f t="shared" si="65"/>
        <v>992</v>
      </c>
      <c r="P1072" s="81">
        <f t="shared" si="66"/>
        <v>25</v>
      </c>
      <c r="Q1072" s="81" t="str">
        <f t="shared" si="67"/>
        <v/>
      </c>
    </row>
    <row r="1073" spans="1:17" x14ac:dyDescent="0.2">
      <c r="A1073" t="s">
        <v>1287</v>
      </c>
      <c r="B1073" t="s">
        <v>3706</v>
      </c>
      <c r="C1073" s="5" t="s">
        <v>2</v>
      </c>
      <c r="D1073" s="5">
        <v>36776</v>
      </c>
      <c r="E1073">
        <v>1108</v>
      </c>
      <c r="F1073" s="2">
        <v>90</v>
      </c>
      <c r="G1073" s="2" t="str">
        <f>B1073&amp;C1073</f>
        <v>Brandon MINGELI100m</v>
      </c>
      <c r="H1073" s="2">
        <f>E1073</f>
        <v>1108</v>
      </c>
      <c r="I1073" s="138" cm="1">
        <f t="array" ref="I1073">MAX(IF($G$3:$G$4000=$G1073,$H$3:$H$4000))</f>
        <v>1108</v>
      </c>
      <c r="J1073" s="2" t="str">
        <v>GBR</v>
      </c>
      <c r="K1073" t="str">
        <v>Ciaran WRIGHT</v>
      </c>
      <c r="L1073" s="96" t="str">
        <v>hammer-throw</v>
      </c>
      <c r="M1073" s="96">
        <v>35325</v>
      </c>
      <c r="N1073" s="96" t="str">
        <f t="shared" si="64"/>
        <v>Ciaran WRIGHThammer-throw</v>
      </c>
      <c r="O1073" s="2">
        <f t="shared" si="65"/>
        <v>990</v>
      </c>
      <c r="P1073" s="81">
        <f t="shared" si="66"/>
        <v>32</v>
      </c>
      <c r="Q1073" s="81" t="str">
        <f t="shared" si="67"/>
        <v/>
      </c>
    </row>
    <row r="1074" spans="1:17" x14ac:dyDescent="0.2">
      <c r="A1074" t="s">
        <v>1287</v>
      </c>
      <c r="B1074" s="5" t="s">
        <v>3789</v>
      </c>
      <c r="C1074" s="5" t="s">
        <v>26</v>
      </c>
      <c r="D1074" s="5">
        <v>34586</v>
      </c>
      <c r="E1074">
        <v>1108</v>
      </c>
      <c r="F1074" s="2">
        <v>63</v>
      </c>
      <c r="G1074" s="2" t="str">
        <f>B1074&amp;C1074</f>
        <v>Niclas BAKER400m</v>
      </c>
      <c r="H1074" s="2">
        <f>E1074</f>
        <v>1108</v>
      </c>
      <c r="I1074" s="138" cm="1">
        <f t="array" ref="I1074">MAX(IF($G$3:$G$4000=$G1074,$H$3:$H$4000))</f>
        <v>1108</v>
      </c>
      <c r="J1074" s="2" t="str">
        <v>GBR</v>
      </c>
      <c r="K1074" t="str">
        <v>Freddie CARCAS</v>
      </c>
      <c r="L1074" s="96" t="str">
        <v>5000m</v>
      </c>
      <c r="M1074" s="96">
        <v>36407</v>
      </c>
      <c r="N1074" s="96" t="str">
        <f t="shared" si="64"/>
        <v>Freddie CARCAS5000m</v>
      </c>
      <c r="O1074" s="2">
        <f t="shared" si="65"/>
        <v>989</v>
      </c>
      <c r="P1074" s="81">
        <f t="shared" si="66"/>
        <v>145</v>
      </c>
      <c r="Q1074" s="81" t="str">
        <f t="shared" si="67"/>
        <v/>
      </c>
    </row>
    <row r="1075" spans="1:17" x14ac:dyDescent="0.2">
      <c r="A1075" t="s">
        <v>1287</v>
      </c>
      <c r="B1075" t="s">
        <v>3914</v>
      </c>
      <c r="C1075" s="5" t="s">
        <v>28</v>
      </c>
      <c r="D1075" s="5">
        <v>36637</v>
      </c>
      <c r="E1075">
        <v>1108</v>
      </c>
      <c r="F1075" s="2">
        <v>73</v>
      </c>
      <c r="G1075" s="2" t="str">
        <f>B1075&amp;C1075</f>
        <v>John HOWORTH1500m</v>
      </c>
      <c r="H1075" s="2">
        <f>E1075</f>
        <v>1108</v>
      </c>
      <c r="I1075" s="138" cm="1">
        <f t="array" ref="I1075">MAX(IF($G$3:$G$4000=$G1075,$H$3:$H$4000))</f>
        <v>1108</v>
      </c>
      <c r="J1075" s="2" t="str">
        <v>GBR</v>
      </c>
      <c r="K1075" t="str">
        <v>Greg MILLAR</v>
      </c>
      <c r="L1075" s="96" t="str">
        <v>javelin-throw</v>
      </c>
      <c r="M1075" s="96">
        <v>33957</v>
      </c>
      <c r="N1075" s="96" t="str">
        <f t="shared" si="64"/>
        <v>Greg MILLARjavelin-throw</v>
      </c>
      <c r="O1075" s="2">
        <f t="shared" si="65"/>
        <v>986</v>
      </c>
      <c r="P1075" s="81">
        <f t="shared" si="66"/>
        <v>72</v>
      </c>
      <c r="Q1075" s="81" t="str">
        <f t="shared" si="67"/>
        <v/>
      </c>
    </row>
    <row r="1076" spans="1:17" x14ac:dyDescent="0.2">
      <c r="A1076" t="s">
        <v>1287</v>
      </c>
      <c r="B1076" t="s">
        <v>3708</v>
      </c>
      <c r="C1076" s="5" t="s">
        <v>2</v>
      </c>
      <c r="D1076" s="5">
        <v>37563</v>
      </c>
      <c r="E1076">
        <v>1108</v>
      </c>
      <c r="F1076" s="2">
        <v>90</v>
      </c>
      <c r="G1076" s="2" t="str">
        <f>B1076&amp;C1076</f>
        <v>Joel PASCALL-MENZIE100m</v>
      </c>
      <c r="H1076" s="2">
        <f>E1076</f>
        <v>1108</v>
      </c>
      <c r="I1076" s="138" cm="1">
        <f t="array" ref="I1076">MAX(IF($G$3:$G$4000=$G1076,$H$3:$H$4000))</f>
        <v>1108</v>
      </c>
      <c r="J1076" s="2" t="str">
        <v>GBR</v>
      </c>
      <c r="K1076" t="str">
        <v>Jonathan GLEN</v>
      </c>
      <c r="L1076" s="96" t="str">
        <v>marathon</v>
      </c>
      <c r="M1076" s="96">
        <v>35343</v>
      </c>
      <c r="N1076" s="96" t="str">
        <f t="shared" si="64"/>
        <v>Jonathan GLENmarathon</v>
      </c>
      <c r="O1076" s="2">
        <f t="shared" si="65"/>
        <v>986</v>
      </c>
      <c r="P1076" s="81">
        <f t="shared" si="66"/>
        <v>134</v>
      </c>
      <c r="Q1076" s="81" t="str">
        <f t="shared" si="67"/>
        <v/>
      </c>
    </row>
    <row r="1077" spans="1:17" x14ac:dyDescent="0.2">
      <c r="A1077" t="s">
        <v>1287</v>
      </c>
      <c r="B1077" t="s">
        <v>4876</v>
      </c>
      <c r="C1077" t="s">
        <v>35</v>
      </c>
      <c r="D1077" s="5">
        <v>33271</v>
      </c>
      <c r="E1077">
        <v>1108</v>
      </c>
      <c r="F1077" s="2">
        <v>24</v>
      </c>
      <c r="G1077" s="2" t="str">
        <f>B1077&amp;C1077</f>
        <v>Chris BAKERhigh-jump</v>
      </c>
      <c r="H1077" s="2">
        <f>E1077</f>
        <v>1108</v>
      </c>
      <c r="I1077" s="138" cm="1">
        <f t="array" ref="I1077">MAX(IF($G$3:$G$4000=$G1077,$H$3:$H$4000))</f>
        <v>1108</v>
      </c>
      <c r="J1077" s="2" t="str">
        <v>GBR</v>
      </c>
      <c r="K1077" t="str">
        <v>Bayley CAMPBELL</v>
      </c>
      <c r="L1077" s="96" t="str">
        <v>hammer-throw</v>
      </c>
      <c r="M1077" s="96">
        <v>36701</v>
      </c>
      <c r="N1077" s="96" t="str">
        <f t="shared" si="64"/>
        <v>Bayley CAMPBELLhammer-throw</v>
      </c>
      <c r="O1077" s="2">
        <f t="shared" si="65"/>
        <v>984</v>
      </c>
      <c r="P1077" s="81">
        <f t="shared" si="66"/>
        <v>34</v>
      </c>
      <c r="Q1077" s="81" t="str">
        <f t="shared" si="67"/>
        <v/>
      </c>
    </row>
    <row r="1078" spans="1:17" x14ac:dyDescent="0.2">
      <c r="A1078" t="s">
        <v>1287</v>
      </c>
      <c r="B1078" t="s">
        <v>3859</v>
      </c>
      <c r="C1078" s="5" t="s">
        <v>27</v>
      </c>
      <c r="D1078" s="5">
        <v>35254</v>
      </c>
      <c r="E1078">
        <v>1106</v>
      </c>
      <c r="F1078" s="2">
        <v>75</v>
      </c>
      <c r="G1078" s="2" t="str">
        <f>B1078&amp;C1078</f>
        <v>Max WHARTON800m</v>
      </c>
      <c r="H1078" s="2">
        <f>E1078</f>
        <v>1106</v>
      </c>
      <c r="I1078" s="138" cm="1">
        <f t="array" ref="I1078">MAX(IF($G$3:$G$4000=$G1078,$H$3:$H$4000))</f>
        <v>1106</v>
      </c>
      <c r="J1078" s="2" t="str">
        <v>GBR</v>
      </c>
      <c r="K1078" t="str">
        <v>Christopher SNOOK</v>
      </c>
      <c r="L1078" s="96" t="str">
        <v>20km-race-walking</v>
      </c>
      <c r="M1078" s="96">
        <v>36539</v>
      </c>
      <c r="N1078" s="96" t="str">
        <f t="shared" si="64"/>
        <v>Christopher SNOOK20km-race-walking</v>
      </c>
      <c r="O1078" s="2">
        <f t="shared" si="65"/>
        <v>984</v>
      </c>
      <c r="P1078" s="81">
        <f t="shared" si="66"/>
        <v>25</v>
      </c>
      <c r="Q1078" s="81" t="str">
        <f t="shared" si="67"/>
        <v/>
      </c>
    </row>
    <row r="1079" spans="1:17" x14ac:dyDescent="0.2">
      <c r="A1079" t="s">
        <v>1287</v>
      </c>
      <c r="B1079" t="s">
        <v>3849</v>
      </c>
      <c r="C1079" s="5" t="s">
        <v>27</v>
      </c>
      <c r="D1079" s="5">
        <v>36775</v>
      </c>
      <c r="E1079">
        <v>1105</v>
      </c>
      <c r="F1079" s="2">
        <v>8</v>
      </c>
      <c r="G1079" s="2" t="str">
        <f>B1079&amp;C1079</f>
        <v>Yusuf BIZIMANA800m</v>
      </c>
      <c r="H1079" s="2">
        <f>E1079</f>
        <v>1105</v>
      </c>
      <c r="I1079" s="138" cm="1">
        <f t="array" ref="I1079">MAX(IF($G$3:$G$4000=$G1079,$H$3:$H$4000))</f>
        <v>1120</v>
      </c>
      <c r="J1079" s="2" t="str">
        <v>GBR</v>
      </c>
      <c r="K1079" t="str">
        <v>Daniel GARDNER</v>
      </c>
      <c r="L1079" s="96" t="str">
        <v>pole-vault</v>
      </c>
      <c r="M1079" s="96">
        <v>34419</v>
      </c>
      <c r="N1079" s="96" t="str">
        <f t="shared" si="64"/>
        <v>Daniel GARDNERpole-vault</v>
      </c>
      <c r="O1079" s="2">
        <f t="shared" si="65"/>
        <v>983</v>
      </c>
      <c r="P1079" s="81">
        <f t="shared" si="66"/>
        <v>48</v>
      </c>
      <c r="Q1079" s="81" t="str">
        <f t="shared" si="67"/>
        <v/>
      </c>
    </row>
    <row r="1080" spans="1:17" x14ac:dyDescent="0.2">
      <c r="A1080" t="s">
        <v>1287</v>
      </c>
      <c r="B1080" t="s">
        <v>3917</v>
      </c>
      <c r="C1080" s="5" t="s">
        <v>28</v>
      </c>
      <c r="D1080" s="5">
        <v>35581</v>
      </c>
      <c r="E1080">
        <v>1103</v>
      </c>
      <c r="F1080" s="2">
        <v>80</v>
      </c>
      <c r="G1080" s="2" t="str">
        <f>B1080&amp;C1080</f>
        <v>Euan MAKEPEACE1500m</v>
      </c>
      <c r="H1080" s="2">
        <f>E1080</f>
        <v>1103</v>
      </c>
      <c r="I1080" s="138" cm="1">
        <f t="array" ref="I1080">MAX(IF($G$3:$G$4000=$G1080,$H$3:$H$4000))</f>
        <v>1103</v>
      </c>
      <c r="J1080" s="2" t="str">
        <v>GBR</v>
      </c>
      <c r="K1080" t="str">
        <v>Nicolas GEROME</v>
      </c>
      <c r="L1080" s="96" t="str">
        <v>decathlon</v>
      </c>
      <c r="M1080" s="96">
        <v>36471</v>
      </c>
      <c r="N1080" s="96" t="str">
        <f t="shared" si="64"/>
        <v>Nicolas GEROMEdecathlon</v>
      </c>
      <c r="O1080" s="2">
        <f t="shared" si="65"/>
        <v>981</v>
      </c>
      <c r="P1080" s="81">
        <f t="shared" si="66"/>
        <v>27</v>
      </c>
      <c r="Q1080" s="81" t="str">
        <f t="shared" si="67"/>
        <v/>
      </c>
    </row>
    <row r="1081" spans="1:17" x14ac:dyDescent="0.2">
      <c r="A1081" t="s">
        <v>1287</v>
      </c>
      <c r="B1081" t="s">
        <v>4360</v>
      </c>
      <c r="C1081" s="5" t="s">
        <v>38</v>
      </c>
      <c r="D1081" s="5">
        <v>32884</v>
      </c>
      <c r="E1081">
        <v>1103</v>
      </c>
      <c r="F1081" s="2">
        <v>14</v>
      </c>
      <c r="G1081" s="2" t="str">
        <f>B1081&amp;C1081</f>
        <v>Michael PUPLAMPUtriple-jump</v>
      </c>
      <c r="H1081" s="2">
        <f>E1081</f>
        <v>1103</v>
      </c>
      <c r="I1081" s="138" cm="1">
        <f t="array" ref="I1081">MAX(IF($G$3:$G$4000=$G1081,$H$3:$H$4000))</f>
        <v>1103</v>
      </c>
      <c r="J1081" s="2" t="str">
        <v>GBR</v>
      </c>
      <c r="K1081" t="str">
        <v>Sam TALBOT</v>
      </c>
      <c r="L1081" s="96" t="str">
        <v>decathlon</v>
      </c>
      <c r="M1081" s="96">
        <v>36208</v>
      </c>
      <c r="N1081" s="96" t="str">
        <f t="shared" si="64"/>
        <v>Sam TALBOTdecathlon</v>
      </c>
      <c r="O1081" s="2">
        <f t="shared" si="65"/>
        <v>981</v>
      </c>
      <c r="P1081" s="81">
        <f t="shared" si="66"/>
        <v>27</v>
      </c>
      <c r="Q1081" s="81" t="str">
        <f t="shared" si="67"/>
        <v/>
      </c>
    </row>
    <row r="1082" spans="1:17" x14ac:dyDescent="0.2">
      <c r="A1082" t="s">
        <v>1287</v>
      </c>
      <c r="B1082" t="s">
        <v>3569</v>
      </c>
      <c r="C1082" s="5" t="s">
        <v>28</v>
      </c>
      <c r="D1082" s="5">
        <v>33331</v>
      </c>
      <c r="E1082">
        <v>1102</v>
      </c>
      <c r="F1082" s="2">
        <v>81</v>
      </c>
      <c r="G1082" s="2" t="str">
        <f>B1082&amp;C1082</f>
        <v>Adam CLARKE1500m</v>
      </c>
      <c r="H1082" s="2">
        <f>E1082</f>
        <v>1102</v>
      </c>
      <c r="I1082" s="138" cm="1">
        <f t="array" ref="I1082">MAX(IF($G$3:$G$4000=$G1082,$H$3:$H$4000))</f>
        <v>1102</v>
      </c>
      <c r="J1082" s="2" t="str">
        <v>GBR</v>
      </c>
      <c r="K1082" t="str">
        <v>Curtis MATTHEWS</v>
      </c>
      <c r="L1082" s="96" t="str">
        <v>decathlon</v>
      </c>
      <c r="M1082" s="96">
        <v>33625</v>
      </c>
      <c r="N1082" s="96" t="str">
        <f t="shared" si="64"/>
        <v>Curtis MATTHEWSdecathlon</v>
      </c>
      <c r="O1082" s="2">
        <f t="shared" si="65"/>
        <v>980</v>
      </c>
      <c r="P1082" s="81">
        <f t="shared" si="66"/>
        <v>29</v>
      </c>
      <c r="Q1082" s="81" t="str">
        <f t="shared" si="67"/>
        <v/>
      </c>
    </row>
    <row r="1083" spans="1:17" x14ac:dyDescent="0.2">
      <c r="A1083" t="s">
        <v>1287</v>
      </c>
      <c r="B1083" t="s">
        <v>3918</v>
      </c>
      <c r="C1083" s="5" t="s">
        <v>28</v>
      </c>
      <c r="D1083" s="5">
        <v>36834</v>
      </c>
      <c r="E1083">
        <v>1102</v>
      </c>
      <c r="F1083" s="2">
        <v>82</v>
      </c>
      <c r="G1083" s="2" t="str">
        <f>B1083&amp;C1083</f>
        <v>Remilekun ADEBIYI1500m</v>
      </c>
      <c r="H1083" s="2">
        <f>E1083</f>
        <v>1102</v>
      </c>
      <c r="I1083" s="138" cm="1">
        <f t="array" ref="I1083">MAX(IF($G$3:$G$4000=$G1083,$H$3:$H$4000))</f>
        <v>1102</v>
      </c>
      <c r="J1083" s="2" t="str">
        <v>GBR</v>
      </c>
      <c r="K1083" t="str">
        <v>Chukwuemeka OSAMMOR</v>
      </c>
      <c r="L1083" s="96" t="str">
        <v>discus-throw</v>
      </c>
      <c r="M1083" s="96">
        <v>37057</v>
      </c>
      <c r="N1083" s="96" t="str">
        <f t="shared" si="64"/>
        <v>Chukwuemeka OSAMMORdiscus-throw</v>
      </c>
      <c r="O1083" s="2">
        <f t="shared" si="65"/>
        <v>980</v>
      </c>
      <c r="P1083" s="81">
        <f t="shared" si="66"/>
        <v>47</v>
      </c>
      <c r="Q1083" s="81" t="str">
        <f t="shared" si="67"/>
        <v/>
      </c>
    </row>
    <row r="1084" spans="1:17" x14ac:dyDescent="0.2">
      <c r="A1084" t="s">
        <v>1287</v>
      </c>
      <c r="B1084" t="s">
        <v>3917</v>
      </c>
      <c r="C1084" t="s">
        <v>29</v>
      </c>
      <c r="D1084" s="5">
        <v>35581</v>
      </c>
      <c r="E1084">
        <v>1100</v>
      </c>
      <c r="F1084" s="2">
        <v>81</v>
      </c>
      <c r="G1084" s="2" t="str">
        <f>B1084&amp;C1084</f>
        <v>Euan MAKEPEACE5000m</v>
      </c>
      <c r="H1084" s="2">
        <f>E1084</f>
        <v>1100</v>
      </c>
      <c r="I1084" s="138" cm="1">
        <f t="array" ref="I1084">MAX(IF($G$3:$G$4000=$G1084,$H$3:$H$4000))</f>
        <v>1100</v>
      </c>
      <c r="J1084" s="2" t="str">
        <v>GBR</v>
      </c>
      <c r="K1084" t="str">
        <v>James TOMLINSON</v>
      </c>
      <c r="L1084" s="96" t="str">
        <v>discus-throw</v>
      </c>
      <c r="M1084" s="96">
        <v>36536</v>
      </c>
      <c r="N1084" s="96" t="str">
        <f t="shared" si="64"/>
        <v>James TOMLINSONdiscus-throw</v>
      </c>
      <c r="O1084" s="2">
        <f t="shared" si="65"/>
        <v>979</v>
      </c>
      <c r="P1084" s="81">
        <f t="shared" si="66"/>
        <v>49</v>
      </c>
      <c r="Q1084" s="81" t="str">
        <f t="shared" si="67"/>
        <v/>
      </c>
    </row>
    <row r="1085" spans="1:17" x14ac:dyDescent="0.2">
      <c r="A1085" t="s">
        <v>1287</v>
      </c>
      <c r="B1085" t="s">
        <v>3919</v>
      </c>
      <c r="C1085" s="5" t="s">
        <v>28</v>
      </c>
      <c r="D1085" s="5">
        <v>34979</v>
      </c>
      <c r="E1085">
        <v>1099</v>
      </c>
      <c r="F1085" s="2">
        <v>84</v>
      </c>
      <c r="G1085" s="2" t="str">
        <f>B1085&amp;C1085</f>
        <v>Andrew SMITH1500m</v>
      </c>
      <c r="H1085" s="2">
        <f>E1085</f>
        <v>1099</v>
      </c>
      <c r="I1085" s="138" cm="1">
        <f t="array" ref="I1085">MAX(IF($G$3:$G$4000=$G1085,$H$3:$H$4000))</f>
        <v>1099</v>
      </c>
      <c r="J1085" s="2" t="str">
        <v>GBR</v>
      </c>
      <c r="K1085" t="str">
        <v>Philip KASTNER</v>
      </c>
      <c r="L1085" s="96" t="str">
        <v>decathlon</v>
      </c>
      <c r="M1085" s="96">
        <v>37165</v>
      </c>
      <c r="N1085" s="96" t="str">
        <f t="shared" si="64"/>
        <v>Philip KASTNERdecathlon</v>
      </c>
      <c r="O1085" s="2">
        <f t="shared" si="65"/>
        <v>979</v>
      </c>
      <c r="P1085" s="81">
        <f t="shared" si="66"/>
        <v>30</v>
      </c>
      <c r="Q1085" s="81" t="str">
        <f t="shared" si="67"/>
        <v/>
      </c>
    </row>
    <row r="1086" spans="1:17" x14ac:dyDescent="0.2">
      <c r="A1086" t="s">
        <v>1287</v>
      </c>
      <c r="B1086" t="s">
        <v>4877</v>
      </c>
      <c r="C1086" s="5" t="s">
        <v>35</v>
      </c>
      <c r="D1086" s="5">
        <v>36433</v>
      </c>
      <c r="E1086">
        <v>1099</v>
      </c>
      <c r="F1086" s="2">
        <v>25</v>
      </c>
      <c r="G1086" s="2" t="str">
        <f>B1086&amp;C1086</f>
        <v>Joel KHANhigh-jump</v>
      </c>
      <c r="H1086" s="2">
        <f>E1086</f>
        <v>1099</v>
      </c>
      <c r="I1086" s="138" cm="1">
        <f t="array" ref="I1086">MAX(IF($G$3:$G$4000=$G1086,$H$3:$H$4000))</f>
        <v>1099</v>
      </c>
      <c r="J1086" s="2" t="str">
        <v>GBR</v>
      </c>
      <c r="K1086" t="str">
        <v>Lewis BYNG</v>
      </c>
      <c r="L1086" s="96" t="str">
        <v>shot-put</v>
      </c>
      <c r="M1086" s="96">
        <v>37163</v>
      </c>
      <c r="N1086" s="96" t="str">
        <f t="shared" si="64"/>
        <v>Lewis BYNGshot-put</v>
      </c>
      <c r="O1086" s="2">
        <f t="shared" si="65"/>
        <v>978</v>
      </c>
      <c r="P1086" s="81">
        <f t="shared" si="66"/>
        <v>44</v>
      </c>
      <c r="Q1086" s="81" t="str">
        <f t="shared" si="67"/>
        <v/>
      </c>
    </row>
    <row r="1087" spans="1:17" x14ac:dyDescent="0.2">
      <c r="A1087" t="s">
        <v>1287</v>
      </c>
      <c r="B1087" t="s">
        <v>3864</v>
      </c>
      <c r="C1087" t="s">
        <v>27</v>
      </c>
      <c r="D1087" s="5">
        <v>36864</v>
      </c>
      <c r="E1087">
        <v>1099</v>
      </c>
      <c r="F1087" s="2">
        <v>79</v>
      </c>
      <c r="G1087" s="2" t="str">
        <f>B1087&amp;C1087</f>
        <v>Rocco ZAMAN-BROWNE800m</v>
      </c>
      <c r="H1087" s="2">
        <f>E1087</f>
        <v>1099</v>
      </c>
      <c r="I1087" s="138" cm="1">
        <f t="array" ref="I1087">MAX(IF($G$3:$G$4000=$G1087,$H$3:$H$4000))</f>
        <v>1099</v>
      </c>
      <c r="J1087" s="2" t="str">
        <v>GBR</v>
      </c>
      <c r="K1087" t="str">
        <v>Thomas HEAD</v>
      </c>
      <c r="L1087" s="96" t="str">
        <v>hammer-throw</v>
      </c>
      <c r="M1087" s="96">
        <v>35079</v>
      </c>
      <c r="N1087" s="96" t="str">
        <f t="shared" si="64"/>
        <v>Thomas HEADhammer-throw</v>
      </c>
      <c r="O1087" s="2">
        <f t="shared" si="65"/>
        <v>977</v>
      </c>
      <c r="P1087" s="81">
        <f t="shared" si="66"/>
        <v>36</v>
      </c>
      <c r="Q1087" s="81" t="str">
        <f t="shared" si="67"/>
        <v/>
      </c>
    </row>
    <row r="1088" spans="1:17" x14ac:dyDescent="0.2">
      <c r="A1088" t="s">
        <v>1287</v>
      </c>
      <c r="B1088" t="s">
        <v>4362</v>
      </c>
      <c r="C1088" s="5" t="s">
        <v>38</v>
      </c>
      <c r="D1088" s="5">
        <v>33628</v>
      </c>
      <c r="E1088">
        <v>1098</v>
      </c>
      <c r="F1088" s="2">
        <v>18</v>
      </c>
      <c r="G1088" s="2" t="str">
        <f>B1088&amp;C1088</f>
        <v>Benjamin WILLIAMStriple-jump</v>
      </c>
      <c r="H1088" s="2">
        <f>E1088</f>
        <v>1098</v>
      </c>
      <c r="I1088" s="138" cm="1">
        <f t="array" ref="I1088">MAX(IF($G$3:$G$4000=$G1088,$H$3:$H$4000))</f>
        <v>1098</v>
      </c>
      <c r="J1088" s="2" t="str">
        <v>GBR</v>
      </c>
      <c r="K1088" t="str">
        <v>Timothy DUCKWORTH</v>
      </c>
      <c r="L1088" s="96" t="str">
        <v>pole-vault</v>
      </c>
      <c r="M1088" s="96">
        <v>35234</v>
      </c>
      <c r="N1088" s="96" t="str">
        <f t="shared" si="64"/>
        <v>Timothy DUCKWORTHpole-vault</v>
      </c>
      <c r="O1088" s="2">
        <f t="shared" si="65"/>
        <v>977</v>
      </c>
      <c r="P1088" s="81">
        <f t="shared" si="66"/>
        <v>50</v>
      </c>
      <c r="Q1088" s="81" t="str">
        <f t="shared" si="67"/>
        <v/>
      </c>
    </row>
    <row r="1089" spans="1:17" x14ac:dyDescent="0.2">
      <c r="A1089" t="s">
        <v>1287</v>
      </c>
      <c r="B1089" t="s">
        <v>4231</v>
      </c>
      <c r="C1089" s="5" t="s">
        <v>33</v>
      </c>
      <c r="D1089" s="5">
        <v>36088</v>
      </c>
      <c r="E1089">
        <v>1098</v>
      </c>
      <c r="F1089" s="2">
        <v>38</v>
      </c>
      <c r="G1089" s="2" t="str">
        <f>B1089&amp;C1089</f>
        <v>Tyri DONOVAN400mh</v>
      </c>
      <c r="H1089" s="2">
        <f>E1089</f>
        <v>1098</v>
      </c>
      <c r="I1089" s="138" cm="1">
        <f t="array" ref="I1089">MAX(IF($G$3:$G$4000=$G1089,$H$3:$H$4000))</f>
        <v>1098</v>
      </c>
      <c r="J1089" s="2" t="str">
        <v>GBR</v>
      </c>
      <c r="K1089" t="str">
        <v>George EVANS</v>
      </c>
      <c r="L1089" s="96" t="str">
        <v>shot-put</v>
      </c>
      <c r="M1089" s="96">
        <v>35816</v>
      </c>
      <c r="N1089" s="96" t="str">
        <f t="shared" si="64"/>
        <v>George EVANSshot-put</v>
      </c>
      <c r="O1089" s="2">
        <f t="shared" si="65"/>
        <v>976</v>
      </c>
      <c r="P1089" s="81">
        <f t="shared" si="66"/>
        <v>45</v>
      </c>
      <c r="Q1089" s="81" t="str">
        <f t="shared" si="67"/>
        <v/>
      </c>
    </row>
    <row r="1090" spans="1:17" x14ac:dyDescent="0.2">
      <c r="A1090" t="s">
        <v>1287</v>
      </c>
      <c r="B1090" t="s">
        <v>3923</v>
      </c>
      <c r="C1090" s="5" t="s">
        <v>28</v>
      </c>
      <c r="D1090" s="5">
        <v>37275</v>
      </c>
      <c r="E1090">
        <v>1098</v>
      </c>
      <c r="F1090" s="2">
        <v>88</v>
      </c>
      <c r="G1090" s="2" t="str">
        <f>B1090&amp;C1090</f>
        <v>Kane ELLIOTT1500m</v>
      </c>
      <c r="H1090" s="2">
        <f>E1090</f>
        <v>1098</v>
      </c>
      <c r="I1090" s="138" cm="1">
        <f t="array" ref="I1090">MAX(IF($G$3:$G$4000=$G1090,$H$3:$H$4000))</f>
        <v>1098</v>
      </c>
      <c r="J1090" s="2" t="str">
        <v>GBR</v>
      </c>
      <c r="K1090" t="str">
        <v>Bradley EISNOR</v>
      </c>
      <c r="L1090" s="96" t="str">
        <v>decathlon</v>
      </c>
      <c r="M1090" s="96">
        <v>35393</v>
      </c>
      <c r="N1090" s="96" t="str">
        <f t="shared" si="64"/>
        <v>Bradley EISNORdecathlon</v>
      </c>
      <c r="O1090" s="2">
        <f t="shared" si="65"/>
        <v>976</v>
      </c>
      <c r="P1090" s="81">
        <f t="shared" si="66"/>
        <v>31</v>
      </c>
      <c r="Q1090" s="81" t="str">
        <f t="shared" si="67"/>
        <v/>
      </c>
    </row>
    <row r="1091" spans="1:17" x14ac:dyDescent="0.2">
      <c r="A1091" t="s">
        <v>1287</v>
      </c>
      <c r="B1091" t="s">
        <v>4110</v>
      </c>
      <c r="C1091" s="5" t="s">
        <v>30</v>
      </c>
      <c r="D1091" s="5">
        <v>34237</v>
      </c>
      <c r="E1091">
        <v>1098</v>
      </c>
      <c r="F1091" s="2">
        <v>84</v>
      </c>
      <c r="G1091" s="2" t="str">
        <f>B1091&amp;C1091</f>
        <v>Matthew LEACH10000m</v>
      </c>
      <c r="H1091" s="2">
        <f>E1091</f>
        <v>1098</v>
      </c>
      <c r="I1091" s="138" cm="1">
        <f t="array" ref="I1091">MAX(IF($G$3:$G$4000=$G1091,$H$3:$H$4000))</f>
        <v>1098</v>
      </c>
      <c r="J1091" s="2" t="str">
        <v>GBR</v>
      </c>
      <c r="K1091" t="str">
        <v>Elliot THOMPSON</v>
      </c>
      <c r="L1091" s="96" t="str">
        <v>decathlon</v>
      </c>
      <c r="M1091" s="96">
        <v>33826</v>
      </c>
      <c r="N1091" s="96" t="str">
        <f t="shared" si="64"/>
        <v>Elliot THOMPSONdecathlon</v>
      </c>
      <c r="O1091" s="2">
        <f t="shared" si="65"/>
        <v>976</v>
      </c>
      <c r="P1091" s="81">
        <f t="shared" si="66"/>
        <v>31</v>
      </c>
      <c r="Q1091" s="81" t="str">
        <f t="shared" si="67"/>
        <v/>
      </c>
    </row>
    <row r="1092" spans="1:17" x14ac:dyDescent="0.2">
      <c r="A1092" t="s">
        <v>1287</v>
      </c>
      <c r="B1092" t="s">
        <v>4232</v>
      </c>
      <c r="C1092" s="5" t="s">
        <v>33</v>
      </c>
      <c r="D1092" s="5">
        <v>34736</v>
      </c>
      <c r="E1092">
        <v>1097</v>
      </c>
      <c r="F1092" s="2">
        <v>39</v>
      </c>
      <c r="G1092" s="2" t="str">
        <f>B1092&amp;C1092</f>
        <v>Jacob PAUL400mh</v>
      </c>
      <c r="H1092" s="2">
        <f>E1092</f>
        <v>1097</v>
      </c>
      <c r="I1092" s="138" cm="1">
        <f t="array" ref="I1092">MAX(IF($G$3:$G$4000=$G1092,$H$3:$H$4000))</f>
        <v>1097</v>
      </c>
      <c r="J1092" s="2" t="str">
        <v>GBR</v>
      </c>
      <c r="K1092" t="str">
        <v>Oliver THORNER</v>
      </c>
      <c r="L1092" s="96" t="str">
        <v>decathlon</v>
      </c>
      <c r="M1092" s="96">
        <v>36966</v>
      </c>
      <c r="N1092" s="96" t="str">
        <f t="shared" ref="N1092:N1155" si="68">K1092&amp;L1092</f>
        <v>Oliver THORNERdecathlon</v>
      </c>
      <c r="O1092" s="2">
        <f t="shared" ref="O1092:O1155" si="69">VLOOKUP(K1092&amp;L1092,$G$3:$H$3563,2,FALSE)</f>
        <v>975</v>
      </c>
      <c r="P1092" s="81">
        <f t="shared" ref="P1092:P1155" si="70">COUNTIFS($L$3:$L$3119,L1092,$O$3:$O$3119,"&gt;"&amp;O1092)+1</f>
        <v>34</v>
      </c>
      <c r="Q1092" s="81" t="str">
        <f t="shared" ref="Q1092:Q1155" si="71">IFERROR(IF(J1092="AUS",COUNTIFS($J$3:$J$3119,"AUS",$L$3:$L$3119,L1092,$O$3:$O$3119,"&gt;"&amp;O1092)+1,""),"")</f>
        <v/>
      </c>
    </row>
    <row r="1093" spans="1:17" x14ac:dyDescent="0.2">
      <c r="A1093" t="s">
        <v>1287</v>
      </c>
      <c r="B1093" t="s">
        <v>3705</v>
      </c>
      <c r="C1093" s="5" t="s">
        <v>25</v>
      </c>
      <c r="D1093" s="5">
        <v>34451</v>
      </c>
      <c r="E1093">
        <v>1097</v>
      </c>
      <c r="F1093" s="2">
        <v>83</v>
      </c>
      <c r="G1093" s="2" t="str">
        <f>B1093&amp;C1093</f>
        <v>Jamal RHODEN-STEVENS200m</v>
      </c>
      <c r="H1093" s="2">
        <f>E1093</f>
        <v>1097</v>
      </c>
      <c r="I1093" s="138" cm="1">
        <f t="array" ref="I1093">MAX(IF($G$3:$G$4000=$G1093,$H$3:$H$4000))</f>
        <v>1097</v>
      </c>
      <c r="J1093" s="2" t="str">
        <v>GBR</v>
      </c>
      <c r="K1093" t="str">
        <v>Edward JEANS</v>
      </c>
      <c r="L1093" s="96" t="str">
        <v>hammer-throw</v>
      </c>
      <c r="M1093" s="96">
        <v>36066</v>
      </c>
      <c r="N1093" s="96" t="str">
        <f t="shared" si="68"/>
        <v>Edward JEANShammer-throw</v>
      </c>
      <c r="O1093" s="2">
        <f t="shared" si="69"/>
        <v>974</v>
      </c>
      <c r="P1093" s="81">
        <f t="shared" si="70"/>
        <v>38</v>
      </c>
      <c r="Q1093" s="81" t="str">
        <f t="shared" si="71"/>
        <v/>
      </c>
    </row>
    <row r="1094" spans="1:17" x14ac:dyDescent="0.2">
      <c r="A1094" t="s">
        <v>1287</v>
      </c>
      <c r="B1094" t="s">
        <v>4111</v>
      </c>
      <c r="C1094" s="6" t="s">
        <v>30</v>
      </c>
      <c r="D1094" s="6">
        <v>33301</v>
      </c>
      <c r="E1094">
        <v>1096</v>
      </c>
      <c r="F1094" s="2">
        <v>85</v>
      </c>
      <c r="G1094" s="2" t="str">
        <f>B1094&amp;C1094</f>
        <v>Kristian JONES10000m</v>
      </c>
      <c r="H1094" s="2">
        <f>E1094</f>
        <v>1096</v>
      </c>
      <c r="I1094" s="138" cm="1">
        <f t="array" ref="I1094">MAX(IF($G$3:$G$4000=$G1094,$H$3:$H$4000))</f>
        <v>1096</v>
      </c>
      <c r="J1094" s="2" t="str">
        <v>GBR</v>
      </c>
      <c r="K1094" t="str">
        <v>Tom PARTINGTON</v>
      </c>
      <c r="L1094" s="96" t="str">
        <v>20km-race-walking</v>
      </c>
      <c r="M1094" s="96">
        <v>36359</v>
      </c>
      <c r="N1094" s="96" t="str">
        <f t="shared" si="68"/>
        <v>Tom PARTINGTON20km-race-walking</v>
      </c>
      <c r="O1094" s="2">
        <f t="shared" si="69"/>
        <v>973</v>
      </c>
      <c r="P1094" s="81">
        <f t="shared" si="70"/>
        <v>29</v>
      </c>
      <c r="Q1094" s="81" t="str">
        <f t="shared" si="71"/>
        <v/>
      </c>
    </row>
    <row r="1095" spans="1:17" x14ac:dyDescent="0.2">
      <c r="A1095" t="s">
        <v>1287</v>
      </c>
      <c r="B1095" t="s">
        <v>3747</v>
      </c>
      <c r="C1095" s="5" t="s">
        <v>25</v>
      </c>
      <c r="D1095" s="5">
        <v>36184</v>
      </c>
      <c r="E1095">
        <v>1096</v>
      </c>
      <c r="F1095" s="2">
        <v>85</v>
      </c>
      <c r="G1095" s="2" t="str">
        <f>B1095&amp;C1095</f>
        <v>Shemar BOLDIZSAR200m</v>
      </c>
      <c r="H1095" s="2">
        <f>E1095</f>
        <v>1096</v>
      </c>
      <c r="I1095" s="138" cm="1">
        <f t="array" ref="I1095">MAX(IF($G$3:$G$4000=$G1095,$H$3:$H$4000))</f>
        <v>1096</v>
      </c>
      <c r="J1095" s="2" t="str">
        <v>GBR</v>
      </c>
      <c r="K1095" t="str">
        <v>George EVANS</v>
      </c>
      <c r="L1095" s="96" t="str">
        <v>discus-throw</v>
      </c>
      <c r="M1095" s="96">
        <v>35816</v>
      </c>
      <c r="N1095" s="96" t="str">
        <f t="shared" si="68"/>
        <v>George EVANSdiscus-throw</v>
      </c>
      <c r="O1095" s="2">
        <f t="shared" si="69"/>
        <v>970</v>
      </c>
      <c r="P1095" s="81">
        <f t="shared" si="70"/>
        <v>54</v>
      </c>
      <c r="Q1095" s="81" t="str">
        <f t="shared" si="71"/>
        <v/>
      </c>
    </row>
    <row r="1096" spans="1:17" x14ac:dyDescent="0.2">
      <c r="A1096" t="s">
        <v>1287</v>
      </c>
      <c r="B1096" t="s">
        <v>4155</v>
      </c>
      <c r="C1096" s="5" t="s">
        <v>31</v>
      </c>
      <c r="D1096" s="5">
        <v>35338</v>
      </c>
      <c r="E1096">
        <v>1096</v>
      </c>
      <c r="F1096" s="2">
        <v>38</v>
      </c>
      <c r="G1096" s="2" t="str">
        <f>B1096&amp;C1096</f>
        <v>Miguel PERERA110mh</v>
      </c>
      <c r="H1096" s="2">
        <f>E1096</f>
        <v>1096</v>
      </c>
      <c r="I1096" s="138" cm="1">
        <f t="array" ref="I1096">MAX(IF($G$3:$G$4000=$G1096,$H$3:$H$4000))</f>
        <v>1096</v>
      </c>
      <c r="J1096" s="2" t="str">
        <v>GBR</v>
      </c>
      <c r="K1096" t="str">
        <v>Thomas HOLMES</v>
      </c>
      <c r="L1096" s="96" t="str">
        <v>javelin-throw</v>
      </c>
      <c r="M1096" s="96">
        <v>37545</v>
      </c>
      <c r="N1096" s="96" t="str">
        <f t="shared" si="68"/>
        <v>Thomas HOLMESjavelin-throw</v>
      </c>
      <c r="O1096" s="2">
        <f t="shared" si="69"/>
        <v>969</v>
      </c>
      <c r="P1096" s="81">
        <f t="shared" si="70"/>
        <v>79</v>
      </c>
      <c r="Q1096" s="81" t="str">
        <f t="shared" si="71"/>
        <v/>
      </c>
    </row>
    <row r="1097" spans="1:17" x14ac:dyDescent="0.2">
      <c r="A1097" t="s">
        <v>1287</v>
      </c>
      <c r="B1097" t="s">
        <v>3924</v>
      </c>
      <c r="C1097" t="s">
        <v>28</v>
      </c>
      <c r="D1097" s="5">
        <v>37379</v>
      </c>
      <c r="E1097">
        <v>1095</v>
      </c>
      <c r="F1097" s="2">
        <v>90</v>
      </c>
      <c r="G1097" s="2" t="str">
        <f>B1097&amp;C1097</f>
        <v>Henry MCLUCKIE1500m</v>
      </c>
      <c r="H1097" s="2">
        <f>E1097</f>
        <v>1095</v>
      </c>
      <c r="I1097" s="138" cm="1">
        <f t="array" ref="I1097">MAX(IF($G$3:$G$4000=$G1097,$H$3:$H$4000))</f>
        <v>1095</v>
      </c>
      <c r="J1097" s="2" t="str">
        <v>GBR</v>
      </c>
      <c r="K1097" t="str">
        <v>Patrick SWAN</v>
      </c>
      <c r="L1097" s="96" t="str">
        <v>shot-put</v>
      </c>
      <c r="M1097" s="96">
        <v>35687</v>
      </c>
      <c r="N1097" s="96" t="str">
        <f t="shared" si="68"/>
        <v>Patrick SWANshot-put</v>
      </c>
      <c r="O1097" s="2">
        <f t="shared" si="69"/>
        <v>969</v>
      </c>
      <c r="P1097" s="81">
        <f t="shared" si="70"/>
        <v>50</v>
      </c>
      <c r="Q1097" s="81" t="str">
        <f t="shared" si="71"/>
        <v/>
      </c>
    </row>
    <row r="1098" spans="1:17" x14ac:dyDescent="0.2">
      <c r="A1098" t="s">
        <v>1287</v>
      </c>
      <c r="B1098" t="s">
        <v>3925</v>
      </c>
      <c r="C1098" s="6" t="s">
        <v>28</v>
      </c>
      <c r="D1098" s="5">
        <v>36873</v>
      </c>
      <c r="E1098">
        <v>1095</v>
      </c>
      <c r="F1098" s="2">
        <v>90</v>
      </c>
      <c r="G1098" s="2" t="str">
        <f>B1098&amp;C1098</f>
        <v>Benjamin WEST1500m</v>
      </c>
      <c r="H1098" s="2">
        <f>E1098</f>
        <v>1095</v>
      </c>
      <c r="I1098" s="138" cm="1">
        <f t="array" ref="I1098">MAX(IF($G$3:$G$4000=$G1098,$H$3:$H$4000))</f>
        <v>1095</v>
      </c>
      <c r="J1098" s="2" t="str">
        <v>GBR</v>
      </c>
      <c r="K1098" t="str">
        <v>James WHITEAKER</v>
      </c>
      <c r="L1098" s="96" t="str">
        <v>javelin-throw</v>
      </c>
      <c r="M1098" s="96">
        <v>36076</v>
      </c>
      <c r="N1098" s="96" t="str">
        <f t="shared" si="68"/>
        <v>James WHITEAKERjavelin-throw</v>
      </c>
      <c r="O1098" s="2">
        <f t="shared" si="69"/>
        <v>969</v>
      </c>
      <c r="P1098" s="81">
        <f t="shared" si="70"/>
        <v>79</v>
      </c>
      <c r="Q1098" s="81" t="str">
        <f t="shared" si="71"/>
        <v/>
      </c>
    </row>
    <row r="1099" spans="1:17" x14ac:dyDescent="0.2">
      <c r="A1099" t="s">
        <v>1287</v>
      </c>
      <c r="B1099" t="s">
        <v>4609</v>
      </c>
      <c r="C1099" t="s">
        <v>42</v>
      </c>
      <c r="D1099" s="5">
        <v>34147</v>
      </c>
      <c r="E1099">
        <v>1095</v>
      </c>
      <c r="F1099" s="2">
        <v>6</v>
      </c>
      <c r="G1099" s="2" t="str">
        <f>B1099&amp;C1099</f>
        <v>Craig MURCHhammer-throw</v>
      </c>
      <c r="H1099" s="2">
        <f>E1099</f>
        <v>1095</v>
      </c>
      <c r="I1099" s="138" cm="1">
        <f t="array" ref="I1099">MAX(IF($G$3:$G$4000=$G1099,$H$3:$H$4000))</f>
        <v>1095</v>
      </c>
      <c r="J1099" s="2" t="str">
        <v>GBR</v>
      </c>
      <c r="K1099" t="str">
        <v>Owen HEARD</v>
      </c>
      <c r="L1099" s="96" t="str">
        <v>pole-vault</v>
      </c>
      <c r="M1099" s="96">
        <v>37254</v>
      </c>
      <c r="N1099" s="96" t="str">
        <f t="shared" si="68"/>
        <v>Owen HEARDpole-vault</v>
      </c>
      <c r="O1099" s="2">
        <f t="shared" si="69"/>
        <v>967</v>
      </c>
      <c r="P1099" s="81">
        <f t="shared" si="70"/>
        <v>54</v>
      </c>
      <c r="Q1099" s="81" t="str">
        <f t="shared" si="71"/>
        <v/>
      </c>
    </row>
    <row r="1100" spans="1:17" x14ac:dyDescent="0.2">
      <c r="A1100" t="s">
        <v>1287</v>
      </c>
      <c r="B1100" t="s">
        <v>3751</v>
      </c>
      <c r="C1100" s="5" t="s">
        <v>25</v>
      </c>
      <c r="D1100" s="5">
        <v>36068</v>
      </c>
      <c r="E1100">
        <v>1094</v>
      </c>
      <c r="F1100" s="2">
        <v>88</v>
      </c>
      <c r="G1100" s="2" t="str">
        <f>B1100&amp;C1100</f>
        <v>Toby HARRIES200m</v>
      </c>
      <c r="H1100" s="2">
        <f>E1100</f>
        <v>1094</v>
      </c>
      <c r="I1100" s="138" cm="1">
        <f t="array" ref="I1100">MAX(IF($G$3:$G$4000=$G1100,$H$3:$H$4000))</f>
        <v>1094</v>
      </c>
      <c r="J1100" s="2" t="str">
        <v>GBR</v>
      </c>
      <c r="K1100" t="str">
        <v>Joseph LISTER</v>
      </c>
      <c r="L1100" s="96" t="str">
        <v>pole-vault</v>
      </c>
      <c r="M1100" s="96">
        <v>35495</v>
      </c>
      <c r="N1100" s="96" t="str">
        <f t="shared" si="68"/>
        <v>Joseph LISTERpole-vault</v>
      </c>
      <c r="O1100" s="2">
        <f t="shared" si="69"/>
        <v>967</v>
      </c>
      <c r="P1100" s="81">
        <f t="shared" si="70"/>
        <v>54</v>
      </c>
      <c r="Q1100" s="81" t="str">
        <f t="shared" si="71"/>
        <v/>
      </c>
    </row>
    <row r="1101" spans="1:17" x14ac:dyDescent="0.2">
      <c r="A1101" t="s">
        <v>1287</v>
      </c>
      <c r="B1101" t="s">
        <v>3637</v>
      </c>
      <c r="C1101" s="5" t="s">
        <v>25</v>
      </c>
      <c r="D1101" s="5">
        <v>34398</v>
      </c>
      <c r="E1101">
        <v>1094</v>
      </c>
      <c r="F1101" s="2">
        <v>88</v>
      </c>
      <c r="G1101" s="2" t="str">
        <f>B1101&amp;C1101</f>
        <v>Chijindu UJAH200m</v>
      </c>
      <c r="H1101" s="2">
        <f>E1101</f>
        <v>1094</v>
      </c>
      <c r="I1101" s="138" cm="1">
        <f t="array" ref="I1101">MAX(IF($G$3:$G$4000=$G1101,$H$3:$H$4000))</f>
        <v>1094</v>
      </c>
      <c r="J1101" s="2" t="str">
        <v>GBR</v>
      </c>
      <c r="K1101" t="str">
        <v>Gareth WINTER</v>
      </c>
      <c r="L1101" s="96" t="str">
        <v>shot-put</v>
      </c>
      <c r="M1101" s="96">
        <v>33725</v>
      </c>
      <c r="N1101" s="96" t="str">
        <f t="shared" si="68"/>
        <v>Gareth WINTERshot-put</v>
      </c>
      <c r="O1101" s="2">
        <f t="shared" si="69"/>
        <v>967</v>
      </c>
      <c r="P1101" s="81">
        <f t="shared" si="70"/>
        <v>52</v>
      </c>
      <c r="Q1101" s="81" t="str">
        <f t="shared" si="71"/>
        <v/>
      </c>
    </row>
    <row r="1102" spans="1:17" x14ac:dyDescent="0.2">
      <c r="A1102" t="s">
        <v>1287</v>
      </c>
      <c r="B1102" t="s">
        <v>3959</v>
      </c>
      <c r="C1102" s="5" t="s">
        <v>34</v>
      </c>
      <c r="D1102" s="5">
        <v>34404</v>
      </c>
      <c r="E1102">
        <v>1094</v>
      </c>
      <c r="F1102" s="2">
        <v>40</v>
      </c>
      <c r="G1102" s="2" t="str">
        <f>B1102&amp;C1102</f>
        <v>Adam VISOKAY3000msc</v>
      </c>
      <c r="H1102" s="2">
        <f>E1102</f>
        <v>1094</v>
      </c>
      <c r="I1102" s="138" cm="1">
        <f t="array" ref="I1102">MAX(IF($G$3:$G$4000=$G1102,$H$3:$H$4000))</f>
        <v>1094</v>
      </c>
      <c r="J1102" s="2" t="str">
        <v>GBR</v>
      </c>
      <c r="K1102" t="str">
        <v>Gavin JOHNSON-ASSOON</v>
      </c>
      <c r="L1102" s="96" t="str">
        <v>javelin-throw</v>
      </c>
      <c r="M1102" s="96">
        <v>30304</v>
      </c>
      <c r="N1102" s="96" t="str">
        <f t="shared" si="68"/>
        <v>Gavin JOHNSON-ASSOONjavelin-throw</v>
      </c>
      <c r="O1102" s="2">
        <f t="shared" si="69"/>
        <v>964</v>
      </c>
      <c r="P1102" s="81">
        <f t="shared" si="70"/>
        <v>84</v>
      </c>
      <c r="Q1102" s="81" t="str">
        <f t="shared" si="71"/>
        <v/>
      </c>
    </row>
    <row r="1103" spans="1:17" x14ac:dyDescent="0.2">
      <c r="A1103" t="s">
        <v>1287</v>
      </c>
      <c r="B1103" t="s">
        <v>4316</v>
      </c>
      <c r="C1103" s="5" t="s">
        <v>37</v>
      </c>
      <c r="D1103" s="5">
        <v>35234</v>
      </c>
      <c r="E1103">
        <v>1094</v>
      </c>
      <c r="F1103" s="2">
        <v>48</v>
      </c>
      <c r="G1103" s="2" t="str">
        <f>B1103&amp;C1103</f>
        <v>Timothy DUCKWORTHlong-jump</v>
      </c>
      <c r="H1103" s="2">
        <f>E1103</f>
        <v>1094</v>
      </c>
      <c r="I1103" s="138" cm="1">
        <f t="array" ref="I1103">MAX(IF($G$3:$G$4000=$G1103,$H$3:$H$4000))</f>
        <v>1094</v>
      </c>
      <c r="J1103" s="2" t="str">
        <v>GBR</v>
      </c>
      <c r="K1103" t="str">
        <v>Jack PAGET</v>
      </c>
      <c r="L1103" s="96" t="str">
        <v>hammer-throw</v>
      </c>
      <c r="M1103" s="96">
        <v>35460</v>
      </c>
      <c r="N1103" s="96" t="str">
        <f t="shared" si="68"/>
        <v>Jack PAGEThammer-throw</v>
      </c>
      <c r="O1103" s="2">
        <f t="shared" si="69"/>
        <v>962</v>
      </c>
      <c r="P1103" s="81">
        <f t="shared" si="70"/>
        <v>40</v>
      </c>
      <c r="Q1103" s="81" t="str">
        <f t="shared" si="71"/>
        <v/>
      </c>
    </row>
    <row r="1104" spans="1:17" x14ac:dyDescent="0.2">
      <c r="A1104" t="s">
        <v>1287</v>
      </c>
      <c r="B1104" t="s">
        <v>3960</v>
      </c>
      <c r="C1104" s="5" t="s">
        <v>34</v>
      </c>
      <c r="D1104" s="5">
        <v>33758</v>
      </c>
      <c r="E1104">
        <v>1094</v>
      </c>
      <c r="F1104" s="2">
        <v>41</v>
      </c>
      <c r="G1104" s="2" t="str">
        <f>B1104&amp;C1104</f>
        <v>Jonathan HOPKINS3000msc</v>
      </c>
      <c r="H1104" s="2">
        <f>E1104</f>
        <v>1094</v>
      </c>
      <c r="I1104" s="138" cm="1">
        <f t="array" ref="I1104">MAX(IF($G$3:$G$4000=$G1104,$H$3:$H$4000))</f>
        <v>1094</v>
      </c>
      <c r="J1104" s="2" t="str">
        <v>GBR</v>
      </c>
      <c r="K1104" t="str">
        <v>Callum BROWN</v>
      </c>
      <c r="L1104" s="96" t="str">
        <v>hammer-throw</v>
      </c>
      <c r="M1104" s="96">
        <v>34535</v>
      </c>
      <c r="N1104" s="96" t="str">
        <f t="shared" si="68"/>
        <v>Callum BROWNhammer-throw</v>
      </c>
      <c r="O1104" s="2">
        <f t="shared" si="69"/>
        <v>960</v>
      </c>
      <c r="P1104" s="81">
        <f t="shared" si="70"/>
        <v>41</v>
      </c>
      <c r="Q1104" s="81" t="str">
        <f t="shared" si="71"/>
        <v/>
      </c>
    </row>
    <row r="1105" spans="1:17" x14ac:dyDescent="0.2">
      <c r="A1105" t="s">
        <v>1287</v>
      </c>
      <c r="B1105" t="s">
        <v>3028</v>
      </c>
      <c r="C1105" s="5" t="s">
        <v>27</v>
      </c>
      <c r="D1105" s="5">
        <v>36324</v>
      </c>
      <c r="E1105">
        <v>1093</v>
      </c>
      <c r="F1105" s="2">
        <v>19</v>
      </c>
      <c r="G1105" s="2" t="str">
        <f>B1105&amp;C1105</f>
        <v>Tiarnan CRORKEN800m</v>
      </c>
      <c r="H1105" s="2">
        <f>E1105</f>
        <v>1093</v>
      </c>
      <c r="I1105" s="138" cm="1">
        <f t="array" ref="I1105">MAX(IF($G$3:$G$4000=$G1105,$H$3:$H$4000))</f>
        <v>1121</v>
      </c>
      <c r="J1105" s="2" t="str">
        <v>GBR</v>
      </c>
      <c r="K1105" t="str">
        <v>Guy THOMAS</v>
      </c>
      <c r="L1105" s="96" t="str">
        <v>20km-race-walking</v>
      </c>
      <c r="M1105" s="96">
        <v>35612</v>
      </c>
      <c r="N1105" s="96" t="str">
        <f t="shared" si="68"/>
        <v>Guy THOMAS20km-race-walking</v>
      </c>
      <c r="O1105" s="2">
        <f t="shared" si="69"/>
        <v>958</v>
      </c>
      <c r="P1105" s="81">
        <f t="shared" si="70"/>
        <v>33</v>
      </c>
      <c r="Q1105" s="81" t="str">
        <f t="shared" si="71"/>
        <v/>
      </c>
    </row>
    <row r="1106" spans="1:17" x14ac:dyDescent="0.2">
      <c r="A1106" t="s">
        <v>1287</v>
      </c>
      <c r="B1106" t="s">
        <v>3752</v>
      </c>
      <c r="C1106" s="5" t="s">
        <v>25</v>
      </c>
      <c r="D1106" s="5">
        <v>34326</v>
      </c>
      <c r="E1106">
        <v>1093</v>
      </c>
      <c r="F1106" s="2">
        <v>93</v>
      </c>
      <c r="G1106" s="2" t="str">
        <f>B1106&amp;C1106</f>
        <v>Delano WILLIAMS200m</v>
      </c>
      <c r="H1106" s="2">
        <f>E1106</f>
        <v>1093</v>
      </c>
      <c r="I1106" s="138" cm="1">
        <f t="array" ref="I1106">MAX(IF($G$3:$G$4000=$G1106,$H$3:$H$4000))</f>
        <v>1093</v>
      </c>
      <c r="J1106" s="2" t="str">
        <v>GBR</v>
      </c>
      <c r="K1106" t="str">
        <v>Joe BLOOMFIELD</v>
      </c>
      <c r="L1106" s="96" t="str">
        <v>hammer-throw</v>
      </c>
      <c r="M1106" s="96">
        <v>33180</v>
      </c>
      <c r="N1106" s="96" t="str">
        <f t="shared" si="68"/>
        <v>Joe BLOOMFIELDhammer-throw</v>
      </c>
      <c r="O1106" s="2">
        <f t="shared" si="69"/>
        <v>956</v>
      </c>
      <c r="P1106" s="81">
        <f t="shared" si="70"/>
        <v>42</v>
      </c>
      <c r="Q1106" s="81" t="str">
        <f t="shared" si="71"/>
        <v/>
      </c>
    </row>
    <row r="1107" spans="1:17" x14ac:dyDescent="0.2">
      <c r="A1107" t="s">
        <v>1287</v>
      </c>
      <c r="B1107" t="s">
        <v>3801</v>
      </c>
      <c r="C1107" s="5" t="s">
        <v>26</v>
      </c>
      <c r="D1107" s="5">
        <v>35494</v>
      </c>
      <c r="E1107">
        <v>1093</v>
      </c>
      <c r="F1107" s="2">
        <v>89</v>
      </c>
      <c r="G1107" s="2" t="str">
        <f>B1107&amp;C1107</f>
        <v>Lee THOMPSON400m</v>
      </c>
      <c r="H1107" s="2">
        <f>E1107</f>
        <v>1093</v>
      </c>
      <c r="I1107" s="138" cm="1">
        <f t="array" ref="I1107">MAX(IF($G$3:$G$4000=$G1107,$H$3:$H$4000))</f>
        <v>1093</v>
      </c>
      <c r="J1107" s="2" t="str">
        <v>GBR</v>
      </c>
      <c r="K1107" t="str">
        <v>George WATSON</v>
      </c>
      <c r="L1107" s="96" t="str">
        <v>5000m</v>
      </c>
      <c r="M1107" s="96">
        <v>36165</v>
      </c>
      <c r="N1107" s="96" t="str">
        <f t="shared" si="68"/>
        <v>George WATSON5000m</v>
      </c>
      <c r="O1107" s="2">
        <f t="shared" si="69"/>
        <v>956</v>
      </c>
      <c r="P1107" s="81">
        <f t="shared" si="70"/>
        <v>168</v>
      </c>
      <c r="Q1107" s="81" t="str">
        <f t="shared" si="71"/>
        <v/>
      </c>
    </row>
    <row r="1108" spans="1:17" x14ac:dyDescent="0.2">
      <c r="A1108" t="s">
        <v>1287</v>
      </c>
      <c r="B1108" t="s">
        <v>3839</v>
      </c>
      <c r="C1108" s="5" t="s">
        <v>28</v>
      </c>
      <c r="D1108" s="5">
        <v>35097</v>
      </c>
      <c r="E1108">
        <v>1092</v>
      </c>
      <c r="F1108" s="2">
        <v>96</v>
      </c>
      <c r="G1108" s="2" t="str">
        <f>B1108&amp;C1108</f>
        <v>Kyle LANGFORD1500m</v>
      </c>
      <c r="H1108" s="2">
        <f>E1108</f>
        <v>1092</v>
      </c>
      <c r="I1108" s="138" cm="1">
        <f t="array" ref="I1108">MAX(IF($G$3:$G$4000=$G1108,$H$3:$H$4000))</f>
        <v>1092</v>
      </c>
      <c r="J1108" s="2" t="str">
        <v>GBR</v>
      </c>
      <c r="K1108" t="str">
        <v>Gary PRIESTLEY</v>
      </c>
      <c r="L1108" s="96" t="str">
        <v>marathon</v>
      </c>
      <c r="M1108" s="96">
        <v>32388</v>
      </c>
      <c r="N1108" s="96" t="str">
        <f t="shared" si="68"/>
        <v>Gary PRIESTLEYmarathon</v>
      </c>
      <c r="O1108" s="2">
        <f t="shared" si="69"/>
        <v>953</v>
      </c>
      <c r="P1108" s="81">
        <f t="shared" si="70"/>
        <v>138</v>
      </c>
      <c r="Q1108" s="81" t="str">
        <f t="shared" si="71"/>
        <v/>
      </c>
    </row>
    <row r="1109" spans="1:17" x14ac:dyDescent="0.2">
      <c r="A1109" t="s">
        <v>1287</v>
      </c>
      <c r="B1109" t="s">
        <v>3928</v>
      </c>
      <c r="C1109" s="5" t="s">
        <v>28</v>
      </c>
      <c r="D1109" s="5">
        <v>35881</v>
      </c>
      <c r="E1109">
        <v>1092</v>
      </c>
      <c r="F1109" s="2">
        <v>97</v>
      </c>
      <c r="G1109" s="2" t="str">
        <f>B1109&amp;C1109</f>
        <v>Sam STEVENS1500m</v>
      </c>
      <c r="H1109" s="2">
        <f>E1109</f>
        <v>1092</v>
      </c>
      <c r="I1109" s="138" cm="1">
        <f t="array" ref="I1109">MAX(IF($G$3:$G$4000=$G1109,$H$3:$H$4000))</f>
        <v>1092</v>
      </c>
      <c r="J1109" s="2" t="str">
        <v>GBR</v>
      </c>
      <c r="K1109" t="str">
        <v>George HYDE</v>
      </c>
      <c r="L1109" s="96" t="str">
        <v>shot-put</v>
      </c>
      <c r="M1109" s="96">
        <v>36980</v>
      </c>
      <c r="N1109" s="96" t="str">
        <f t="shared" si="68"/>
        <v>George HYDEshot-put</v>
      </c>
      <c r="O1109" s="2">
        <f t="shared" si="69"/>
        <v>950</v>
      </c>
      <c r="P1109" s="81">
        <f t="shared" si="70"/>
        <v>65</v>
      </c>
      <c r="Q1109" s="81" t="str">
        <f t="shared" si="71"/>
        <v/>
      </c>
    </row>
    <row r="1110" spans="1:17" x14ac:dyDescent="0.2">
      <c r="A1110" t="s">
        <v>1287</v>
      </c>
      <c r="B1110" t="s">
        <v>3560</v>
      </c>
      <c r="C1110" s="5" t="s">
        <v>30</v>
      </c>
      <c r="D1110" s="5">
        <v>32874</v>
      </c>
      <c r="E1110">
        <v>1092</v>
      </c>
      <c r="F1110" s="2">
        <v>87</v>
      </c>
      <c r="G1110" s="2" t="str">
        <f>B1110&amp;C1110</f>
        <v>Mohamud Ibrahim AADAN10000m</v>
      </c>
      <c r="H1110" s="2">
        <f>E1110</f>
        <v>1092</v>
      </c>
      <c r="I1110" s="138" cm="1">
        <f t="array" ref="I1110">MAX(IF($G$3:$G$4000=$G1110,$H$3:$H$4000))</f>
        <v>1092</v>
      </c>
      <c r="J1110" s="2" t="str">
        <v>GBR</v>
      </c>
      <c r="K1110" t="str">
        <v>Tom HEWSON</v>
      </c>
      <c r="L1110" s="96" t="str">
        <v>javelin-throw</v>
      </c>
      <c r="M1110" s="96">
        <v>36793</v>
      </c>
      <c r="N1110" s="96" t="str">
        <f t="shared" si="68"/>
        <v>Tom HEWSONjavelin-throw</v>
      </c>
      <c r="O1110" s="2">
        <f t="shared" si="69"/>
        <v>949</v>
      </c>
      <c r="P1110" s="81">
        <f t="shared" si="70"/>
        <v>95</v>
      </c>
      <c r="Q1110" s="81" t="str">
        <f t="shared" si="71"/>
        <v/>
      </c>
    </row>
    <row r="1111" spans="1:17" x14ac:dyDescent="0.2">
      <c r="A1111" t="s">
        <v>1287</v>
      </c>
      <c r="B1111" t="s">
        <v>3755</v>
      </c>
      <c r="C1111" t="s">
        <v>25</v>
      </c>
      <c r="D1111" s="5">
        <v>35863</v>
      </c>
      <c r="E1111">
        <v>1091</v>
      </c>
      <c r="F1111" s="2">
        <v>97</v>
      </c>
      <c r="G1111" s="2" t="str">
        <f>B1111&amp;C1111</f>
        <v>Andrew MORGAN-HARRISON200m</v>
      </c>
      <c r="H1111" s="2">
        <f>E1111</f>
        <v>1091</v>
      </c>
      <c r="I1111" s="138" cm="1">
        <f t="array" ref="I1111">MAX(IF($G$3:$G$4000=$G1111,$H$3:$H$4000))</f>
        <v>1091</v>
      </c>
      <c r="J1111" s="2" t="str">
        <v>GBR</v>
      </c>
      <c r="K1111" t="str">
        <v>Daniel CORK</v>
      </c>
      <c r="L1111" s="96" t="str">
        <v>shot-put</v>
      </c>
      <c r="M1111" s="96">
        <v>35626</v>
      </c>
      <c r="N1111" s="96" t="str">
        <f t="shared" si="68"/>
        <v>Daniel CORKshot-put</v>
      </c>
      <c r="O1111" s="2">
        <f t="shared" si="69"/>
        <v>947</v>
      </c>
      <c r="P1111" s="81">
        <f t="shared" si="70"/>
        <v>68</v>
      </c>
      <c r="Q1111" s="81" t="str">
        <f t="shared" si="71"/>
        <v/>
      </c>
    </row>
    <row r="1112" spans="1:17" x14ac:dyDescent="0.2">
      <c r="A1112" t="s">
        <v>1287</v>
      </c>
      <c r="B1112" t="s">
        <v>3804</v>
      </c>
      <c r="C1112" s="5" t="s">
        <v>26</v>
      </c>
      <c r="D1112" s="5">
        <v>34736</v>
      </c>
      <c r="E1112">
        <v>1091</v>
      </c>
      <c r="F1112" s="2">
        <v>96</v>
      </c>
      <c r="G1112" s="2" t="str">
        <f>B1112&amp;C1112</f>
        <v>Michael OHIOZE400m</v>
      </c>
      <c r="H1112" s="2">
        <f>E1112</f>
        <v>1091</v>
      </c>
      <c r="I1112" s="138" cm="1">
        <f t="array" ref="I1112">MAX(IF($G$3:$G$4000=$G1112,$H$3:$H$4000))</f>
        <v>1091</v>
      </c>
      <c r="J1112" s="2" t="str">
        <v>GBR</v>
      </c>
      <c r="K1112" t="str">
        <v>Nick EARL</v>
      </c>
      <c r="L1112" s="96" t="str">
        <v>10000m</v>
      </c>
      <c r="M1112" s="96">
        <v>30947</v>
      </c>
      <c r="N1112" s="96" t="str">
        <f t="shared" si="68"/>
        <v>Nick EARL10000m</v>
      </c>
      <c r="O1112" s="2">
        <f t="shared" si="69"/>
        <v>947</v>
      </c>
      <c r="P1112" s="81">
        <f t="shared" si="70"/>
        <v>168</v>
      </c>
      <c r="Q1112" s="81" t="str">
        <f t="shared" si="71"/>
        <v/>
      </c>
    </row>
    <row r="1113" spans="1:17" x14ac:dyDescent="0.2">
      <c r="A1113" t="s">
        <v>1287</v>
      </c>
      <c r="B1113" t="s">
        <v>3873</v>
      </c>
      <c r="C1113" s="5" t="s">
        <v>27</v>
      </c>
      <c r="D1113" s="5">
        <v>36062</v>
      </c>
      <c r="E1113">
        <v>1091</v>
      </c>
      <c r="F1113" s="2">
        <v>89</v>
      </c>
      <c r="G1113" s="2" t="str">
        <f>B1113&amp;C1113</f>
        <v>Ben GREENWOOD800m</v>
      </c>
      <c r="H1113" s="2">
        <f>E1113</f>
        <v>1091</v>
      </c>
      <c r="I1113" s="138" cm="1">
        <f t="array" ref="I1113">MAX(IF($G$3:$G$4000=$G1113,$H$3:$H$4000))</f>
        <v>1091</v>
      </c>
      <c r="J1113" s="2" t="str">
        <v>GBR</v>
      </c>
      <c r="K1113" t="str">
        <v>Oliver THORNER</v>
      </c>
      <c r="L1113" s="96" t="str">
        <v>pole-vault</v>
      </c>
      <c r="M1113" s="96">
        <v>36966</v>
      </c>
      <c r="N1113" s="96" t="str">
        <f t="shared" si="68"/>
        <v>Oliver THORNERpole-vault</v>
      </c>
      <c r="O1113" s="2">
        <f t="shared" si="69"/>
        <v>940</v>
      </c>
      <c r="P1113" s="81">
        <f t="shared" si="70"/>
        <v>69</v>
      </c>
      <c r="Q1113" s="81" t="str">
        <f t="shared" si="71"/>
        <v/>
      </c>
    </row>
    <row r="1114" spans="1:17" x14ac:dyDescent="0.2">
      <c r="A1114" t="s">
        <v>1287</v>
      </c>
      <c r="B1114" t="s">
        <v>3929</v>
      </c>
      <c r="C1114" s="5" t="s">
        <v>28</v>
      </c>
      <c r="D1114" s="5">
        <v>35313</v>
      </c>
      <c r="E1114">
        <v>1091</v>
      </c>
      <c r="F1114" s="2">
        <v>98</v>
      </c>
      <c r="G1114" s="2" t="str">
        <f>B1114&amp;C1114</f>
        <v>Patrick DEVER1500m</v>
      </c>
      <c r="H1114" s="2">
        <f>E1114</f>
        <v>1091</v>
      </c>
      <c r="I1114" s="138" cm="1">
        <f t="array" ref="I1114">MAX(IF($G$3:$G$4000=$G1114,$H$3:$H$4000))</f>
        <v>1091</v>
      </c>
      <c r="J1114" s="2" t="str">
        <v>GBR</v>
      </c>
      <c r="K1114" t="str">
        <v>Matthew MACKAY</v>
      </c>
      <c r="L1114" s="96" t="str">
        <v>5000m</v>
      </c>
      <c r="M1114" s="96">
        <v>0</v>
      </c>
      <c r="N1114" s="96" t="str">
        <f t="shared" si="68"/>
        <v>Matthew MACKAY5000m</v>
      </c>
      <c r="O1114" s="2">
        <f t="shared" si="69"/>
        <v>939</v>
      </c>
      <c r="P1114" s="81">
        <f t="shared" si="70"/>
        <v>185</v>
      </c>
      <c r="Q1114" s="81" t="str">
        <f t="shared" si="71"/>
        <v/>
      </c>
    </row>
    <row r="1115" spans="1:17" x14ac:dyDescent="0.2">
      <c r="A1115" t="s">
        <v>1287</v>
      </c>
      <c r="B1115" t="s">
        <v>4112</v>
      </c>
      <c r="C1115" s="5" t="s">
        <v>30</v>
      </c>
      <c r="D1115" s="5">
        <v>35691</v>
      </c>
      <c r="E1115">
        <v>1091</v>
      </c>
      <c r="F1115" s="2">
        <v>88</v>
      </c>
      <c r="G1115" s="2" t="str">
        <f>B1115&amp;C1115</f>
        <v>Mahamed MAHAMED10000m</v>
      </c>
      <c r="H1115" s="2">
        <f>E1115</f>
        <v>1091</v>
      </c>
      <c r="I1115" s="138" cm="1">
        <f t="array" ref="I1115">MAX(IF($G$3:$G$4000=$G1115,$H$3:$H$4000))</f>
        <v>1091</v>
      </c>
      <c r="J1115" s="2" t="str">
        <v>GBR</v>
      </c>
      <c r="K1115" t="str">
        <v>Howard BELL</v>
      </c>
      <c r="L1115" s="96" t="str">
        <v>decathlon</v>
      </c>
      <c r="M1115" s="96">
        <v>35917</v>
      </c>
      <c r="N1115" s="96" t="str">
        <f t="shared" si="68"/>
        <v>Howard BELLdecathlon</v>
      </c>
      <c r="O1115" s="2">
        <f t="shared" si="69"/>
        <v>939</v>
      </c>
      <c r="P1115" s="81">
        <f t="shared" si="70"/>
        <v>40</v>
      </c>
      <c r="Q1115" s="81" t="str">
        <f t="shared" si="71"/>
        <v/>
      </c>
    </row>
    <row r="1116" spans="1:17" x14ac:dyDescent="0.2">
      <c r="A1116" t="s">
        <v>1287</v>
      </c>
      <c r="B1116" t="s">
        <v>3470</v>
      </c>
      <c r="C1116" s="5" t="s">
        <v>42</v>
      </c>
      <c r="D1116" s="5">
        <v>32859</v>
      </c>
      <c r="E1116">
        <v>1089</v>
      </c>
      <c r="F1116" s="2">
        <v>1</v>
      </c>
      <c r="G1116" s="2" t="str">
        <f>B1116&amp;C1116</f>
        <v>Chris BENNETThammer-throw</v>
      </c>
      <c r="H1116" s="2">
        <f>E1116</f>
        <v>1089</v>
      </c>
      <c r="I1116" s="138" cm="1">
        <f t="array" ref="I1116">MAX(IF($G$3:$G$4000=$G1116,$H$3:$H$4000))</f>
        <v>1137</v>
      </c>
      <c r="J1116" s="2" t="str">
        <v>GBR</v>
      </c>
      <c r="K1116" t="str">
        <v>Oliver GRAHAM</v>
      </c>
      <c r="L1116" s="96" t="str">
        <v>hammer-throw</v>
      </c>
      <c r="M1116" s="96">
        <v>37027</v>
      </c>
      <c r="N1116" s="96" t="str">
        <f t="shared" si="68"/>
        <v>Oliver GRAHAMhammer-throw</v>
      </c>
      <c r="O1116" s="2">
        <f t="shared" si="69"/>
        <v>938</v>
      </c>
      <c r="P1116" s="81">
        <f t="shared" si="70"/>
        <v>51</v>
      </c>
      <c r="Q1116" s="81" t="str">
        <f t="shared" si="71"/>
        <v/>
      </c>
    </row>
    <row r="1117" spans="1:17" x14ac:dyDescent="0.2">
      <c r="A1117" t="s">
        <v>1287</v>
      </c>
      <c r="B1117" t="s">
        <v>3875</v>
      </c>
      <c r="C1117" s="5" t="s">
        <v>27</v>
      </c>
      <c r="D1117" s="5">
        <v>34717</v>
      </c>
      <c r="E1117">
        <v>1089</v>
      </c>
      <c r="F1117" s="2">
        <v>93</v>
      </c>
      <c r="G1117" s="2" t="str">
        <f>B1117&amp;C1117</f>
        <v>James MCMURRAY800m</v>
      </c>
      <c r="H1117" s="2">
        <f>E1117</f>
        <v>1089</v>
      </c>
      <c r="I1117" s="138" cm="1">
        <f t="array" ref="I1117">MAX(IF($G$3:$G$4000=$G1117,$H$3:$H$4000))</f>
        <v>1089</v>
      </c>
      <c r="J1117" s="2" t="str">
        <v>GBR</v>
      </c>
      <c r="K1117" t="str">
        <v>Andrew KNIGHT</v>
      </c>
      <c r="L1117" s="96" t="str">
        <v>shot-put</v>
      </c>
      <c r="M1117" s="96">
        <v>37205</v>
      </c>
      <c r="N1117" s="96" t="str">
        <f t="shared" si="68"/>
        <v>Andrew KNIGHTshot-put</v>
      </c>
      <c r="O1117" s="2">
        <f t="shared" si="69"/>
        <v>938</v>
      </c>
      <c r="P1117" s="81">
        <f t="shared" si="70"/>
        <v>79</v>
      </c>
      <c r="Q1117" s="81" t="str">
        <f t="shared" si="71"/>
        <v/>
      </c>
    </row>
    <row r="1118" spans="1:17" x14ac:dyDescent="0.2">
      <c r="A1118" t="s">
        <v>1287</v>
      </c>
      <c r="B1118" t="s">
        <v>4239</v>
      </c>
      <c r="C1118" s="5" t="s">
        <v>33</v>
      </c>
      <c r="D1118" s="5">
        <v>36592</v>
      </c>
      <c r="E1118">
        <v>1089</v>
      </c>
      <c r="F1118" s="2">
        <v>46</v>
      </c>
      <c r="G1118" s="2" t="str">
        <f>B1118&amp;C1118</f>
        <v>Joshua FAULDS400mh</v>
      </c>
      <c r="H1118" s="2">
        <f>E1118</f>
        <v>1089</v>
      </c>
      <c r="I1118" s="138" cm="1">
        <f t="array" ref="I1118">MAX(IF($G$3:$G$4000=$G1118,$H$3:$H$4000))</f>
        <v>1089</v>
      </c>
      <c r="J1118" s="2" t="str">
        <v>GBR</v>
      </c>
      <c r="K1118" t="str">
        <v>Adam PHILLIPS</v>
      </c>
      <c r="L1118" s="96" t="str">
        <v>discus-throw</v>
      </c>
      <c r="M1118" s="96">
        <v>44581</v>
      </c>
      <c r="N1118" s="96" t="str">
        <f t="shared" si="68"/>
        <v>Adam PHILLIPSdiscus-throw</v>
      </c>
      <c r="O1118" s="2">
        <f t="shared" si="69"/>
        <v>933</v>
      </c>
      <c r="P1118" s="81">
        <f t="shared" si="70"/>
        <v>72</v>
      </c>
      <c r="Q1118" s="81" t="str">
        <f t="shared" si="71"/>
        <v/>
      </c>
    </row>
    <row r="1119" spans="1:17" x14ac:dyDescent="0.2">
      <c r="A1119" t="s">
        <v>1287</v>
      </c>
      <c r="B1119" t="s">
        <v>3135</v>
      </c>
      <c r="C1119" t="s">
        <v>29</v>
      </c>
      <c r="D1119" s="5">
        <v>37097</v>
      </c>
      <c r="E1119">
        <v>1089</v>
      </c>
      <c r="F1119" s="2">
        <v>90</v>
      </c>
      <c r="G1119" s="2" t="str">
        <f>B1119&amp;C1119</f>
        <v>Charles HICKS5000m</v>
      </c>
      <c r="H1119" s="2">
        <f>E1119</f>
        <v>1089</v>
      </c>
      <c r="I1119" s="138" cm="1">
        <f t="array" ref="I1119">MAX(IF($G$3:$G$4000=$G1119,$H$3:$H$4000))</f>
        <v>1089</v>
      </c>
      <c r="J1119" s="2" t="str">
        <v>GBR</v>
      </c>
      <c r="K1119" t="str">
        <v>Benjamin PEARSON</v>
      </c>
      <c r="L1119" s="96" t="str">
        <v>javelin-throw</v>
      </c>
      <c r="M1119" s="96">
        <v>34477</v>
      </c>
      <c r="N1119" s="96" t="str">
        <f t="shared" si="68"/>
        <v>Benjamin PEARSONjavelin-throw</v>
      </c>
      <c r="O1119" s="2">
        <f t="shared" si="69"/>
        <v>931</v>
      </c>
      <c r="P1119" s="81">
        <f t="shared" si="70"/>
        <v>102</v>
      </c>
      <c r="Q1119" s="81" t="str">
        <f t="shared" si="71"/>
        <v/>
      </c>
    </row>
    <row r="1120" spans="1:17" x14ac:dyDescent="0.2">
      <c r="A1120" t="s">
        <v>1287</v>
      </c>
      <c r="B1120" t="s">
        <v>3564</v>
      </c>
      <c r="C1120" s="5" t="s">
        <v>82</v>
      </c>
      <c r="D1120" s="5">
        <v>29158</v>
      </c>
      <c r="E1120">
        <v>1089</v>
      </c>
      <c r="F1120" s="2">
        <v>27</v>
      </c>
      <c r="G1120" s="2" t="str">
        <f>B1120&amp;C1120</f>
        <v>Andrew DAVIESmarathon</v>
      </c>
      <c r="H1120" s="2">
        <f>E1120</f>
        <v>1089</v>
      </c>
      <c r="I1120" s="138" cm="1">
        <f t="array" ref="I1120">MAX(IF($G$3:$G$4000=$G1120,$H$3:$H$4000))</f>
        <v>1089</v>
      </c>
      <c r="J1120" s="2" t="str">
        <v>GBR</v>
      </c>
      <c r="K1120" t="str">
        <v>George WILKINSON</v>
      </c>
      <c r="L1120" s="96" t="str">
        <v>20km-race-walking</v>
      </c>
      <c r="M1120" s="96">
        <v>37371</v>
      </c>
      <c r="N1120" s="96" t="str">
        <f t="shared" si="68"/>
        <v>George WILKINSON20km-race-walking</v>
      </c>
      <c r="O1120" s="2">
        <f t="shared" si="69"/>
        <v>930</v>
      </c>
      <c r="P1120" s="81">
        <f t="shared" si="70"/>
        <v>41</v>
      </c>
      <c r="Q1120" s="81" t="str">
        <f t="shared" si="71"/>
        <v/>
      </c>
    </row>
    <row r="1121" spans="1:17" x14ac:dyDescent="0.2">
      <c r="A1121" t="s">
        <v>1287</v>
      </c>
      <c r="B1121" t="s">
        <v>4321</v>
      </c>
      <c r="C1121" s="5" t="s">
        <v>37</v>
      </c>
      <c r="D1121" s="5">
        <v>34011</v>
      </c>
      <c r="E1121">
        <v>1088</v>
      </c>
      <c r="F1121" s="2">
        <v>55</v>
      </c>
      <c r="G1121" s="2" t="str">
        <f>B1121&amp;C1121</f>
        <v>James LELLIOTTlong-jump</v>
      </c>
      <c r="H1121" s="2">
        <f>E1121</f>
        <v>1088</v>
      </c>
      <c r="I1121" s="138" cm="1">
        <f t="array" ref="I1121">MAX(IF($G$3:$G$4000=$G1121,$H$3:$H$4000))</f>
        <v>1088</v>
      </c>
      <c r="J1121" s="2" t="str">
        <v>GBR</v>
      </c>
      <c r="K1121" t="str">
        <v>Charlie ROE</v>
      </c>
      <c r="L1121" s="96" t="str">
        <v>decathlon</v>
      </c>
      <c r="M1121" s="96">
        <v>33722</v>
      </c>
      <c r="N1121" s="96" t="str">
        <f t="shared" si="68"/>
        <v>Charlie ROEdecathlon</v>
      </c>
      <c r="O1121" s="2">
        <f t="shared" si="69"/>
        <v>928</v>
      </c>
      <c r="P1121" s="81">
        <f t="shared" si="70"/>
        <v>41</v>
      </c>
      <c r="Q1121" s="81" t="str">
        <f t="shared" si="71"/>
        <v/>
      </c>
    </row>
    <row r="1122" spans="1:17" x14ac:dyDescent="0.2">
      <c r="A1122" t="s">
        <v>1287</v>
      </c>
      <c r="B1122" t="s">
        <v>4323</v>
      </c>
      <c r="C1122" s="6" t="s">
        <v>37</v>
      </c>
      <c r="D1122" s="5">
        <v>36644</v>
      </c>
      <c r="E1122">
        <v>1086</v>
      </c>
      <c r="F1122" s="2">
        <v>58</v>
      </c>
      <c r="G1122" s="2" t="str">
        <f>B1122&amp;C1122</f>
        <v>Alessandro SCHENINIlong-jump</v>
      </c>
      <c r="H1122" s="2">
        <f>E1122</f>
        <v>1086</v>
      </c>
      <c r="I1122" s="138" cm="1">
        <f t="array" ref="I1122">MAX(IF($G$3:$G$4000=$G1122,$H$3:$H$4000))</f>
        <v>1086</v>
      </c>
      <c r="J1122" s="2" t="str">
        <v>GBR</v>
      </c>
      <c r="K1122" t="str">
        <v>Chris PHILLIPS-HART</v>
      </c>
      <c r="L1122" s="96" t="str">
        <v>marathon</v>
      </c>
      <c r="M1122" s="96">
        <v>0</v>
      </c>
      <c r="N1122" s="96" t="str">
        <f t="shared" si="68"/>
        <v>Chris PHILLIPS-HARTmarathon</v>
      </c>
      <c r="O1122" s="2">
        <f t="shared" si="69"/>
        <v>927</v>
      </c>
      <c r="P1122" s="81">
        <f t="shared" si="70"/>
        <v>143</v>
      </c>
      <c r="Q1122" s="81" t="str">
        <f t="shared" si="71"/>
        <v/>
      </c>
    </row>
    <row r="1123" spans="1:17" x14ac:dyDescent="0.2">
      <c r="A1123" t="s">
        <v>1287</v>
      </c>
      <c r="B1123" t="s">
        <v>3395</v>
      </c>
      <c r="C1123" t="s">
        <v>40</v>
      </c>
      <c r="D1123" s="5">
        <v>33504</v>
      </c>
      <c r="E1123">
        <v>1086</v>
      </c>
      <c r="F1123" s="2">
        <v>4</v>
      </c>
      <c r="G1123" s="2" t="str">
        <f>B1123&amp;C1123</f>
        <v>Zane DUQUEMINdiscus-throw</v>
      </c>
      <c r="H1123" s="2">
        <f>E1123</f>
        <v>1086</v>
      </c>
      <c r="I1123" s="138" cm="1">
        <f t="array" ref="I1123">MAX(IF($G$3:$G$4000=$G1123,$H$3:$H$4000))</f>
        <v>1086</v>
      </c>
      <c r="J1123" s="2" t="str">
        <v>GBR</v>
      </c>
      <c r="K1123" t="str">
        <v>Peter GLASS</v>
      </c>
      <c r="L1123" s="96" t="str">
        <v>pole-vault</v>
      </c>
      <c r="M1123" s="96">
        <v>32264</v>
      </c>
      <c r="N1123" s="96" t="str">
        <f t="shared" si="68"/>
        <v>Peter GLASSpole-vault</v>
      </c>
      <c r="O1123" s="2">
        <f t="shared" si="69"/>
        <v>926</v>
      </c>
      <c r="P1123" s="81">
        <f t="shared" si="70"/>
        <v>81</v>
      </c>
      <c r="Q1123" s="81" t="str">
        <f t="shared" si="71"/>
        <v/>
      </c>
    </row>
    <row r="1124" spans="1:17" x14ac:dyDescent="0.2">
      <c r="A1124" t="s">
        <v>1287</v>
      </c>
      <c r="B1124" t="s">
        <v>3879</v>
      </c>
      <c r="C1124" s="5" t="s">
        <v>27</v>
      </c>
      <c r="D1124" s="5">
        <v>37058</v>
      </c>
      <c r="E1124">
        <v>1085</v>
      </c>
      <c r="F1124" s="2">
        <v>98</v>
      </c>
      <c r="G1124" s="2" t="str">
        <f>B1124&amp;C1124</f>
        <v>Thomas KEEN800m</v>
      </c>
      <c r="H1124" s="2">
        <f>E1124</f>
        <v>1085</v>
      </c>
      <c r="I1124" s="138" cm="1">
        <f t="array" ref="I1124">MAX(IF($G$3:$G$4000=$G1124,$H$3:$H$4000))</f>
        <v>1085</v>
      </c>
      <c r="J1124" s="2" t="str">
        <v>GBR</v>
      </c>
      <c r="K1124" t="str">
        <v>Sean CHALMERS</v>
      </c>
      <c r="L1124" s="96" t="str">
        <v>marathon</v>
      </c>
      <c r="M1124" s="96">
        <v>34979</v>
      </c>
      <c r="N1124" s="96" t="str">
        <f t="shared" si="68"/>
        <v>Sean CHALMERSmarathon</v>
      </c>
      <c r="O1124" s="2">
        <f t="shared" si="69"/>
        <v>924</v>
      </c>
      <c r="P1124" s="81">
        <f t="shared" si="70"/>
        <v>144</v>
      </c>
      <c r="Q1124" s="81" t="str">
        <f t="shared" si="71"/>
        <v/>
      </c>
    </row>
    <row r="1125" spans="1:17" x14ac:dyDescent="0.2">
      <c r="A1125" t="s">
        <v>1287</v>
      </c>
      <c r="B1125" t="s">
        <v>4611</v>
      </c>
      <c r="C1125" s="5" t="s">
        <v>42</v>
      </c>
      <c r="D1125" s="5">
        <v>36341</v>
      </c>
      <c r="E1125">
        <v>1083</v>
      </c>
      <c r="F1125" s="2">
        <v>8</v>
      </c>
      <c r="G1125" s="2" t="str">
        <f>B1125&amp;C1125</f>
        <v>Jake NORRIShammer-throw</v>
      </c>
      <c r="H1125" s="2">
        <f>E1125</f>
        <v>1083</v>
      </c>
      <c r="I1125" s="138" cm="1">
        <f t="array" ref="I1125">MAX(IF($G$3:$G$4000=$G1125,$H$3:$H$4000))</f>
        <v>1083</v>
      </c>
      <c r="J1125" s="2" t="str">
        <v>GBR</v>
      </c>
      <c r="K1125" t="str">
        <v>Samuel HEAWOOD</v>
      </c>
      <c r="L1125" s="96" t="str">
        <v>shot-put</v>
      </c>
      <c r="M1125" s="96">
        <v>33141</v>
      </c>
      <c r="N1125" s="96" t="str">
        <f t="shared" si="68"/>
        <v>Samuel HEAWOODshot-put</v>
      </c>
      <c r="O1125" s="2">
        <f t="shared" si="69"/>
        <v>921</v>
      </c>
      <c r="P1125" s="81">
        <f t="shared" si="70"/>
        <v>92</v>
      </c>
      <c r="Q1125" s="81" t="str">
        <f t="shared" si="71"/>
        <v/>
      </c>
    </row>
    <row r="1126" spans="1:17" x14ac:dyDescent="0.2">
      <c r="A1126" t="s">
        <v>1287</v>
      </c>
      <c r="B1126" t="s">
        <v>4075</v>
      </c>
      <c r="C1126" s="5" t="s">
        <v>29</v>
      </c>
      <c r="D1126" s="5">
        <v>35094</v>
      </c>
      <c r="E1126">
        <v>1082</v>
      </c>
      <c r="F1126" s="2">
        <v>98</v>
      </c>
      <c r="G1126" s="2" t="str">
        <f>B1126&amp;C1126</f>
        <v>Jack ROWE5000m</v>
      </c>
      <c r="H1126" s="2">
        <f>E1126</f>
        <v>1082</v>
      </c>
      <c r="I1126" s="138" cm="1">
        <f t="array" ref="I1126">MAX(IF($G$3:$G$4000=$G1126,$H$3:$H$4000))</f>
        <v>1082</v>
      </c>
      <c r="J1126" s="2" t="str">
        <v>GBR</v>
      </c>
      <c r="K1126" t="str">
        <v>Mark PLOWMAN</v>
      </c>
      <c r="L1126" s="96" t="str">
        <v>discus-throw</v>
      </c>
      <c r="M1126" s="96">
        <v>31132</v>
      </c>
      <c r="N1126" s="96" t="str">
        <f t="shared" si="68"/>
        <v>Mark PLOWMANdiscus-throw</v>
      </c>
      <c r="O1126" s="2">
        <f t="shared" si="69"/>
        <v>920</v>
      </c>
      <c r="P1126" s="81">
        <f t="shared" si="70"/>
        <v>79</v>
      </c>
      <c r="Q1126" s="81" t="str">
        <f t="shared" si="71"/>
        <v/>
      </c>
    </row>
    <row r="1127" spans="1:17" x14ac:dyDescent="0.2">
      <c r="A1127" t="s">
        <v>1287</v>
      </c>
      <c r="B1127" t="s">
        <v>2919</v>
      </c>
      <c r="C1127" s="5" t="s">
        <v>25</v>
      </c>
      <c r="D1127" s="5">
        <v>33459</v>
      </c>
      <c r="E1127">
        <v>1081</v>
      </c>
      <c r="F1127" s="2">
        <v>16</v>
      </c>
      <c r="G1127" s="2" t="str">
        <f>B1127&amp;C1127</f>
        <v>Kyle ENNIS200m</v>
      </c>
      <c r="H1127" s="2">
        <f>E1127</f>
        <v>1081</v>
      </c>
      <c r="I1127" s="138" cm="1">
        <f t="array" ref="I1127">MAX(IF($G$3:$G$4000=$G1127,$H$3:$H$4000))</f>
        <v>1081</v>
      </c>
      <c r="J1127" s="2" t="str">
        <v>GBR</v>
      </c>
      <c r="K1127" t="str">
        <v>Dan FLEMMING</v>
      </c>
      <c r="L1127" s="96" t="str">
        <v>discus-throw</v>
      </c>
      <c r="M1127" s="96">
        <v>0</v>
      </c>
      <c r="N1127" s="96" t="str">
        <f t="shared" si="68"/>
        <v>Dan FLEMMINGdiscus-throw</v>
      </c>
      <c r="O1127" s="2">
        <f t="shared" si="69"/>
        <v>916</v>
      </c>
      <c r="P1127" s="81">
        <f t="shared" si="70"/>
        <v>85</v>
      </c>
      <c r="Q1127" s="81" t="str">
        <f t="shared" si="71"/>
        <v/>
      </c>
    </row>
    <row r="1128" spans="1:17" x14ac:dyDescent="0.2">
      <c r="A1128" t="s">
        <v>1287</v>
      </c>
      <c r="B1128" t="s">
        <v>3966</v>
      </c>
      <c r="C1128" s="6" t="s">
        <v>34</v>
      </c>
      <c r="D1128" s="5">
        <v>34993</v>
      </c>
      <c r="E1128">
        <v>1081</v>
      </c>
      <c r="F1128" s="2">
        <v>48</v>
      </c>
      <c r="G1128" s="2" t="str">
        <f>B1128&amp;C1128</f>
        <v>Daniel JARVIS3000msc</v>
      </c>
      <c r="H1128" s="2">
        <f>E1128</f>
        <v>1081</v>
      </c>
      <c r="I1128" s="138" cm="1">
        <f t="array" ref="I1128">MAX(IF($G$3:$G$4000=$G1128,$H$3:$H$4000))</f>
        <v>1081</v>
      </c>
      <c r="J1128" s="2" t="str">
        <v>GBR</v>
      </c>
      <c r="K1128" t="str">
        <v>Shaun KERRY</v>
      </c>
      <c r="L1128" s="96" t="str">
        <v>hammer-throw</v>
      </c>
      <c r="M1128" s="96">
        <v>37238</v>
      </c>
      <c r="N1128" s="96" t="str">
        <f t="shared" si="68"/>
        <v>Shaun KERRYhammer-throw</v>
      </c>
      <c r="O1128" s="2">
        <f t="shared" si="69"/>
        <v>915</v>
      </c>
      <c r="P1128" s="81">
        <f t="shared" si="70"/>
        <v>60</v>
      </c>
      <c r="Q1128" s="81" t="str">
        <f t="shared" si="71"/>
        <v/>
      </c>
    </row>
    <row r="1129" spans="1:17" x14ac:dyDescent="0.2">
      <c r="A1129" t="s">
        <v>1287</v>
      </c>
      <c r="B1129" t="s">
        <v>4160</v>
      </c>
      <c r="C1129" s="5" t="s">
        <v>31</v>
      </c>
      <c r="D1129" s="5">
        <v>34286</v>
      </c>
      <c r="E1129">
        <v>1081</v>
      </c>
      <c r="F1129" s="2">
        <v>45</v>
      </c>
      <c r="G1129" s="2" t="str">
        <f>B1129&amp;C1129</f>
        <v>Jake PORTER110mh</v>
      </c>
      <c r="H1129" s="2">
        <f>E1129</f>
        <v>1081</v>
      </c>
      <c r="I1129" s="138" cm="1">
        <f t="array" ref="I1129">MAX(IF($G$3:$G$4000=$G1129,$H$3:$H$4000))</f>
        <v>1081</v>
      </c>
      <c r="J1129" s="2" t="str">
        <v>GBR</v>
      </c>
      <c r="K1129" t="str">
        <v>Cal MCLENNAN</v>
      </c>
      <c r="L1129" s="96" t="str">
        <v>decathlon</v>
      </c>
      <c r="M1129" s="96">
        <v>36281</v>
      </c>
      <c r="N1129" s="96" t="str">
        <f t="shared" si="68"/>
        <v>Cal MCLENNANdecathlon</v>
      </c>
      <c r="O1129" s="2">
        <f t="shared" si="69"/>
        <v>915</v>
      </c>
      <c r="P1129" s="81">
        <f t="shared" si="70"/>
        <v>45</v>
      </c>
      <c r="Q1129" s="81" t="str">
        <f t="shared" si="71"/>
        <v/>
      </c>
    </row>
    <row r="1130" spans="1:17" x14ac:dyDescent="0.2">
      <c r="A1130" t="s">
        <v>1287</v>
      </c>
      <c r="B1130" t="s">
        <v>4365</v>
      </c>
      <c r="C1130" s="5" t="s">
        <v>38</v>
      </c>
      <c r="D1130" s="5">
        <v>34834</v>
      </c>
      <c r="E1130">
        <v>1080</v>
      </c>
      <c r="F1130" s="2">
        <v>26</v>
      </c>
      <c r="G1130" s="2" t="str">
        <f>B1130&amp;C1130</f>
        <v>Efe UWAIFOtriple-jump</v>
      </c>
      <c r="H1130" s="2">
        <f>E1130</f>
        <v>1080</v>
      </c>
      <c r="I1130" s="138" cm="1">
        <f t="array" ref="I1130">MAX(IF($G$3:$G$4000=$G1130,$H$3:$H$4000))</f>
        <v>1080</v>
      </c>
      <c r="J1130" s="2" t="str">
        <v>GBR</v>
      </c>
      <c r="K1130" t="str">
        <v>Harry LAUSTE</v>
      </c>
      <c r="L1130" s="96" t="str">
        <v>marathon</v>
      </c>
      <c r="M1130" s="96">
        <v>0</v>
      </c>
      <c r="N1130" s="96" t="str">
        <f t="shared" si="68"/>
        <v>Harry LAUSTEmarathon</v>
      </c>
      <c r="O1130" s="2">
        <f t="shared" si="69"/>
        <v>914</v>
      </c>
      <c r="P1130" s="81">
        <f t="shared" si="70"/>
        <v>148</v>
      </c>
      <c r="Q1130" s="81" t="str">
        <f t="shared" si="71"/>
        <v/>
      </c>
    </row>
    <row r="1131" spans="1:17" x14ac:dyDescent="0.2">
      <c r="A1131" t="s">
        <v>1287</v>
      </c>
      <c r="B1131" t="s">
        <v>3135</v>
      </c>
      <c r="C1131" s="5" t="s">
        <v>29</v>
      </c>
      <c r="D1131" s="5">
        <v>37097</v>
      </c>
      <c r="E1131">
        <v>1077</v>
      </c>
      <c r="F1131" s="2">
        <v>10</v>
      </c>
      <c r="G1131" s="2" t="str">
        <f>B1131&amp;C1131</f>
        <v>Charles HICKS5000m</v>
      </c>
      <c r="H1131" s="2">
        <f>E1131</f>
        <v>1077</v>
      </c>
      <c r="I1131" s="138" cm="1">
        <f t="array" ref="I1131">MAX(IF($G$3:$G$4000=$G1131,$H$3:$H$4000))</f>
        <v>1089</v>
      </c>
      <c r="J1131" s="2" t="str">
        <v>GBR</v>
      </c>
      <c r="K1131" t="str">
        <v>Jonathan EDWARDS</v>
      </c>
      <c r="L1131" s="96" t="str">
        <v>hammer-throw</v>
      </c>
      <c r="M1131" s="96">
        <v>33886</v>
      </c>
      <c r="N1131" s="96" t="str">
        <f t="shared" si="68"/>
        <v>Jonathan EDWARDShammer-throw</v>
      </c>
      <c r="O1131" s="2">
        <f t="shared" si="69"/>
        <v>913</v>
      </c>
      <c r="P1131" s="81">
        <f t="shared" si="70"/>
        <v>61</v>
      </c>
      <c r="Q1131" s="81" t="str">
        <f t="shared" si="71"/>
        <v/>
      </c>
    </row>
    <row r="1132" spans="1:17" x14ac:dyDescent="0.2">
      <c r="A1132" t="s">
        <v>1287</v>
      </c>
      <c r="B1132" t="s">
        <v>3397</v>
      </c>
      <c r="C1132" s="5" t="s">
        <v>40</v>
      </c>
      <c r="D1132" s="5">
        <v>34459</v>
      </c>
      <c r="E1132">
        <v>1077</v>
      </c>
      <c r="F1132" s="2">
        <v>16</v>
      </c>
      <c r="G1132" s="2" t="str">
        <f>B1132&amp;C1132</f>
        <v>Gregory THOMPSONdiscus-throw</v>
      </c>
      <c r="H1132" s="2">
        <f>E1132</f>
        <v>1077</v>
      </c>
      <c r="I1132" s="138" cm="1">
        <f t="array" ref="I1132">MAX(IF($G$3:$G$4000=$G1132,$H$3:$H$4000))</f>
        <v>1077</v>
      </c>
      <c r="J1132" s="2" t="str">
        <v>GBR</v>
      </c>
      <c r="K1132" t="str">
        <v>Daniel CARTWRIGHT</v>
      </c>
      <c r="L1132" s="96" t="str">
        <v>shot-put</v>
      </c>
      <c r="M1132" s="96">
        <v>36113</v>
      </c>
      <c r="N1132" s="96" t="str">
        <f t="shared" si="68"/>
        <v>Daniel CARTWRIGHTshot-put</v>
      </c>
      <c r="O1132" s="2">
        <f t="shared" si="69"/>
        <v>910</v>
      </c>
      <c r="P1132" s="81">
        <f t="shared" si="70"/>
        <v>101</v>
      </c>
      <c r="Q1132" s="81" t="str">
        <f t="shared" si="71"/>
        <v/>
      </c>
    </row>
    <row r="1133" spans="1:17" x14ac:dyDescent="0.2">
      <c r="A1133" t="s">
        <v>1287</v>
      </c>
      <c r="B1133" t="s">
        <v>3971</v>
      </c>
      <c r="C1133" t="s">
        <v>34</v>
      </c>
      <c r="D1133" s="5">
        <v>32933</v>
      </c>
      <c r="E1133">
        <v>1075</v>
      </c>
      <c r="F1133" s="2">
        <v>52</v>
      </c>
      <c r="G1133" s="2" t="str">
        <f>B1133&amp;C1133</f>
        <v>Chris PERRY3000msc</v>
      </c>
      <c r="H1133" s="2">
        <f>E1133</f>
        <v>1075</v>
      </c>
      <c r="I1133" s="138" cm="1">
        <f t="array" ref="I1133">MAX(IF($G$3:$G$4000=$G1133,$H$3:$H$4000))</f>
        <v>1075</v>
      </c>
      <c r="J1133" s="2" t="str">
        <v>GBR</v>
      </c>
      <c r="K1133" t="str">
        <v>Andrew FROST</v>
      </c>
      <c r="L1133" s="96" t="str">
        <v>hammer-throw</v>
      </c>
      <c r="M1133" s="96">
        <v>29693</v>
      </c>
      <c r="N1133" s="96" t="str">
        <f t="shared" si="68"/>
        <v>Andrew FROSThammer-throw</v>
      </c>
      <c r="O1133" s="2">
        <f t="shared" si="69"/>
        <v>909</v>
      </c>
      <c r="P1133" s="81">
        <f t="shared" si="70"/>
        <v>65</v>
      </c>
      <c r="Q1133" s="81" t="str">
        <f t="shared" si="71"/>
        <v/>
      </c>
    </row>
    <row r="1134" spans="1:17" x14ac:dyDescent="0.2">
      <c r="A1134" t="s">
        <v>1287</v>
      </c>
      <c r="B1134" t="s">
        <v>4951</v>
      </c>
      <c r="C1134" t="s">
        <v>44</v>
      </c>
      <c r="D1134" s="5">
        <v>37083</v>
      </c>
      <c r="E1134">
        <v>1074</v>
      </c>
      <c r="F1134" s="2">
        <v>10</v>
      </c>
      <c r="G1134" s="2" t="str">
        <f>B1134&amp;C1134</f>
        <v>Jack TURNERdecathlon</v>
      </c>
      <c r="H1134" s="2">
        <f>E1134</f>
        <v>1074</v>
      </c>
      <c r="I1134" s="138" cm="1">
        <f t="array" ref="I1134">MAX(IF($G$3:$G$4000=$G1134,$H$3:$H$4000))</f>
        <v>1074</v>
      </c>
      <c r="J1134" s="2" t="str">
        <v>GBR</v>
      </c>
      <c r="K1134" t="str">
        <v>Liam REVELEY</v>
      </c>
      <c r="L1134" s="96" t="str">
        <v>decathlon</v>
      </c>
      <c r="M1134" s="96">
        <v>36092</v>
      </c>
      <c r="N1134" s="96" t="str">
        <f t="shared" si="68"/>
        <v>Liam REVELEYdecathlon</v>
      </c>
      <c r="O1134" s="2">
        <f t="shared" si="69"/>
        <v>909</v>
      </c>
      <c r="P1134" s="81">
        <f t="shared" si="70"/>
        <v>47</v>
      </c>
      <c r="Q1134" s="81" t="str">
        <f t="shared" si="71"/>
        <v/>
      </c>
    </row>
    <row r="1135" spans="1:17" x14ac:dyDescent="0.2">
      <c r="A1135" t="s">
        <v>1287</v>
      </c>
      <c r="B1135" t="s">
        <v>4245</v>
      </c>
      <c r="C1135" s="5" t="s">
        <v>33</v>
      </c>
      <c r="D1135" s="5">
        <v>31513</v>
      </c>
      <c r="E1135">
        <v>1072</v>
      </c>
      <c r="F1135" s="2">
        <v>54</v>
      </c>
      <c r="G1135" s="2" t="str">
        <f>B1135&amp;C1135</f>
        <v>David GREENE400mh</v>
      </c>
      <c r="H1135" s="2">
        <f>E1135</f>
        <v>1072</v>
      </c>
      <c r="I1135" s="138" cm="1">
        <f t="array" ref="I1135">MAX(IF($G$3:$G$4000=$G1135,$H$3:$H$4000))</f>
        <v>1072</v>
      </c>
      <c r="J1135" s="2" t="str">
        <v>GBR</v>
      </c>
      <c r="K1135" t="str">
        <v>Richard JOHNSTON</v>
      </c>
      <c r="L1135" s="96" t="str">
        <v>marathon</v>
      </c>
      <c r="M1135" s="96">
        <v>0</v>
      </c>
      <c r="N1135" s="96" t="str">
        <f t="shared" si="68"/>
        <v>Richard JOHNSTONmarathon</v>
      </c>
      <c r="O1135" s="2">
        <f t="shared" si="69"/>
        <v>909</v>
      </c>
      <c r="P1135" s="81">
        <f t="shared" si="70"/>
        <v>151</v>
      </c>
      <c r="Q1135" s="81" t="str">
        <f t="shared" si="71"/>
        <v/>
      </c>
    </row>
    <row r="1136" spans="1:17" x14ac:dyDescent="0.2">
      <c r="A1136" t="s">
        <v>1287</v>
      </c>
      <c r="B1136" t="s">
        <v>3468</v>
      </c>
      <c r="C1136" s="5" t="s">
        <v>42</v>
      </c>
      <c r="D1136" s="5">
        <v>34143</v>
      </c>
      <c r="E1136">
        <v>1072</v>
      </c>
      <c r="F1136" s="2">
        <v>9</v>
      </c>
      <c r="G1136" s="2" t="str">
        <f>B1136&amp;C1136</f>
        <v>Osian JONEShammer-throw</v>
      </c>
      <c r="H1136" s="2">
        <f>E1136</f>
        <v>1072</v>
      </c>
      <c r="I1136" s="138" cm="1">
        <f t="array" ref="I1136">MAX(IF($G$3:$G$4000=$G1136,$H$3:$H$4000))</f>
        <v>1072</v>
      </c>
      <c r="J1136" s="2" t="str">
        <v>GBR</v>
      </c>
      <c r="K1136" t="str">
        <v>Gregory BEARD</v>
      </c>
      <c r="L1136" s="96" t="str">
        <v>shot-put</v>
      </c>
      <c r="M1136" s="96">
        <v>30204</v>
      </c>
      <c r="N1136" s="96" t="str">
        <f t="shared" si="68"/>
        <v>Gregory BEARDshot-put</v>
      </c>
      <c r="O1136" s="2">
        <f t="shared" si="69"/>
        <v>908</v>
      </c>
      <c r="P1136" s="81">
        <f t="shared" si="70"/>
        <v>104</v>
      </c>
      <c r="Q1136" s="81" t="str">
        <f t="shared" si="71"/>
        <v/>
      </c>
    </row>
    <row r="1137" spans="1:17" x14ac:dyDescent="0.2">
      <c r="A1137" t="s">
        <v>1287</v>
      </c>
      <c r="B1137" t="s">
        <v>4887</v>
      </c>
      <c r="C1137" s="5" t="s">
        <v>35</v>
      </c>
      <c r="D1137" s="5">
        <v>37522</v>
      </c>
      <c r="E1137">
        <v>1072</v>
      </c>
      <c r="F1137" s="2">
        <v>38</v>
      </c>
      <c r="G1137" s="2" t="str">
        <f>B1137&amp;C1137</f>
        <v>Lionel OWONAhigh-jump</v>
      </c>
      <c r="H1137" s="2">
        <f>E1137</f>
        <v>1072</v>
      </c>
      <c r="I1137" s="138" cm="1">
        <f t="array" ref="I1137">MAX(IF($G$3:$G$4000=$G1137,$H$3:$H$4000))</f>
        <v>1072</v>
      </c>
      <c r="J1137" s="2" t="str">
        <v>GBR</v>
      </c>
      <c r="K1137" t="str">
        <v>Craig CHARLTON</v>
      </c>
      <c r="L1137" s="96" t="str">
        <v>shot-put</v>
      </c>
      <c r="M1137" s="96">
        <v>31843</v>
      </c>
      <c r="N1137" s="96" t="str">
        <f t="shared" si="68"/>
        <v>Craig CHARLTONshot-put</v>
      </c>
      <c r="O1137" s="2">
        <f t="shared" si="69"/>
        <v>907</v>
      </c>
      <c r="P1137" s="81">
        <f t="shared" si="70"/>
        <v>105</v>
      </c>
      <c r="Q1137" s="81" t="str">
        <f t="shared" si="71"/>
        <v/>
      </c>
    </row>
    <row r="1138" spans="1:17" x14ac:dyDescent="0.2">
      <c r="A1138" t="s">
        <v>1287</v>
      </c>
      <c r="B1138" t="s">
        <v>3569</v>
      </c>
      <c r="C1138" s="5" t="s">
        <v>82</v>
      </c>
      <c r="D1138" s="5">
        <v>33331</v>
      </c>
      <c r="E1138">
        <v>1069</v>
      </c>
      <c r="F1138" s="2">
        <v>33</v>
      </c>
      <c r="G1138" s="2" t="str">
        <f>B1138&amp;C1138</f>
        <v>Adam CLARKEmarathon</v>
      </c>
      <c r="H1138" s="2">
        <f>E1138</f>
        <v>1069</v>
      </c>
      <c r="I1138" s="138" cm="1">
        <f t="array" ref="I1138">MAX(IF($G$3:$G$4000=$G1138,$H$3:$H$4000))</f>
        <v>1069</v>
      </c>
      <c r="J1138" s="2" t="str">
        <v>GBR</v>
      </c>
      <c r="K1138" t="str">
        <v>Angus MCINROY</v>
      </c>
      <c r="L1138" s="96" t="str">
        <v>discus-throw</v>
      </c>
      <c r="M1138" s="96">
        <v>31822</v>
      </c>
      <c r="N1138" s="96" t="str">
        <f t="shared" si="68"/>
        <v>Angus MCINROYdiscus-throw</v>
      </c>
      <c r="O1138" s="2">
        <f t="shared" si="69"/>
        <v>901</v>
      </c>
      <c r="P1138" s="81">
        <f t="shared" si="70"/>
        <v>99</v>
      </c>
      <c r="Q1138" s="81" t="str">
        <f t="shared" si="71"/>
        <v/>
      </c>
    </row>
    <row r="1139" spans="1:17" x14ac:dyDescent="0.2">
      <c r="A1139" t="s">
        <v>1287</v>
      </c>
      <c r="B1139" t="s">
        <v>4333</v>
      </c>
      <c r="C1139" s="6" t="s">
        <v>37</v>
      </c>
      <c r="D1139" s="5">
        <v>35442</v>
      </c>
      <c r="E1139">
        <v>1066</v>
      </c>
      <c r="F1139" s="2">
        <v>73</v>
      </c>
      <c r="G1139" s="2" t="str">
        <f>B1139&amp;C1139</f>
        <v>Jacob FINCHAM-DUKESlong-jump</v>
      </c>
      <c r="H1139" s="2">
        <f>E1139</f>
        <v>1066</v>
      </c>
      <c r="I1139" s="138" cm="1">
        <f t="array" ref="I1139">MAX(IF($G$3:$G$4000=$G1139,$H$3:$H$4000))</f>
        <v>1066</v>
      </c>
      <c r="J1139" s="2" t="str">
        <v>GBR</v>
      </c>
      <c r="K1139" t="str">
        <v>James HEDGER</v>
      </c>
      <c r="L1139" s="96" t="str">
        <v>discus-throw</v>
      </c>
      <c r="M1139" s="96">
        <v>30934</v>
      </c>
      <c r="N1139" s="96" t="str">
        <f t="shared" si="68"/>
        <v>James HEDGERdiscus-throw</v>
      </c>
      <c r="O1139" s="2">
        <f t="shared" si="69"/>
        <v>900</v>
      </c>
      <c r="P1139" s="81">
        <f t="shared" si="70"/>
        <v>100</v>
      </c>
      <c r="Q1139" s="81" t="str">
        <f t="shared" si="71"/>
        <v/>
      </c>
    </row>
    <row r="1140" spans="1:17" x14ac:dyDescent="0.2">
      <c r="A1140" t="s">
        <v>1287</v>
      </c>
      <c r="B1140" t="s">
        <v>4368</v>
      </c>
      <c r="C1140" s="5" t="s">
        <v>38</v>
      </c>
      <c r="D1140" s="5">
        <v>32409</v>
      </c>
      <c r="E1140">
        <v>1066</v>
      </c>
      <c r="F1140" s="2">
        <v>33</v>
      </c>
      <c r="G1140" s="2" t="str">
        <f>B1140&amp;C1140</f>
        <v>Julian REIDtriple-jump</v>
      </c>
      <c r="H1140" s="2">
        <f>E1140</f>
        <v>1066</v>
      </c>
      <c r="I1140" s="138" cm="1">
        <f t="array" ref="I1140">MAX(IF($G$3:$G$4000=$G1140,$H$3:$H$4000))</f>
        <v>1066</v>
      </c>
      <c r="J1140" s="2" t="str">
        <v>GBR</v>
      </c>
      <c r="K1140" t="str">
        <v>William TROTT</v>
      </c>
      <c r="L1140" s="96" t="str">
        <v>pole-vault</v>
      </c>
      <c r="M1140" s="96">
        <v>38410</v>
      </c>
      <c r="N1140" s="96" t="str">
        <f t="shared" si="68"/>
        <v>William TROTTpole-vault</v>
      </c>
      <c r="O1140" s="2">
        <f t="shared" si="69"/>
        <v>894</v>
      </c>
      <c r="P1140" s="81">
        <f t="shared" si="70"/>
        <v>103</v>
      </c>
      <c r="Q1140" s="81" t="str">
        <f t="shared" si="71"/>
        <v/>
      </c>
    </row>
    <row r="1141" spans="1:17" x14ac:dyDescent="0.2">
      <c r="A1141" t="s">
        <v>1287</v>
      </c>
      <c r="B1141" t="s">
        <v>4248</v>
      </c>
      <c r="C1141" s="5" t="s">
        <v>33</v>
      </c>
      <c r="D1141" s="5">
        <v>35742</v>
      </c>
      <c r="E1141">
        <v>1066</v>
      </c>
      <c r="F1141" s="2">
        <v>61</v>
      </c>
      <c r="G1141" s="2" t="str">
        <f>B1141&amp;C1141</f>
        <v>Niall CARNEY400mh</v>
      </c>
      <c r="H1141" s="2">
        <f>E1141</f>
        <v>1066</v>
      </c>
      <c r="I1141" s="138" cm="1">
        <f t="array" ref="I1141">MAX(IF($G$3:$G$4000=$G1141,$H$3:$H$4000))</f>
        <v>1066</v>
      </c>
      <c r="J1141" s="2" t="str">
        <v>GBR</v>
      </c>
      <c r="K1141" t="str">
        <v>Callum NEWBY</v>
      </c>
      <c r="L1141" s="96" t="str">
        <v>pole-vault</v>
      </c>
      <c r="M1141" s="96">
        <v>37423</v>
      </c>
      <c r="N1141" s="96" t="str">
        <f t="shared" si="68"/>
        <v>Callum NEWBYpole-vault</v>
      </c>
      <c r="O1141" s="2">
        <f t="shared" si="69"/>
        <v>889</v>
      </c>
      <c r="P1141" s="81">
        <f t="shared" si="70"/>
        <v>104</v>
      </c>
      <c r="Q1141" s="81" t="str">
        <f t="shared" si="71"/>
        <v/>
      </c>
    </row>
    <row r="1142" spans="1:17" x14ac:dyDescent="0.2">
      <c r="A1142" t="s">
        <v>1287</v>
      </c>
      <c r="B1142" t="s">
        <v>4888</v>
      </c>
      <c r="C1142" s="5" t="s">
        <v>35</v>
      </c>
      <c r="D1142" s="5">
        <v>37521</v>
      </c>
      <c r="E1142">
        <v>1064</v>
      </c>
      <c r="F1142" s="2">
        <v>39</v>
      </c>
      <c r="G1142" s="2" t="str">
        <f>B1142&amp;C1142</f>
        <v>Sam BRERETONhigh-jump</v>
      </c>
      <c r="H1142" s="2">
        <f>E1142</f>
        <v>1064</v>
      </c>
      <c r="I1142" s="138" cm="1">
        <f t="array" ref="I1142">MAX(IF($G$3:$G$4000=$G1142,$H$3:$H$4000))</f>
        <v>1064</v>
      </c>
      <c r="J1142" s="2" t="str">
        <v>GBR</v>
      </c>
      <c r="K1142" t="str">
        <v>Matthew DICKINSON</v>
      </c>
      <c r="L1142" s="96" t="str">
        <v>marathon</v>
      </c>
      <c r="M1142" s="96">
        <v>35136</v>
      </c>
      <c r="N1142" s="96" t="str">
        <f t="shared" si="68"/>
        <v>Matthew DICKINSONmarathon</v>
      </c>
      <c r="O1142" s="2">
        <f t="shared" si="69"/>
        <v>889</v>
      </c>
      <c r="P1142" s="81">
        <f t="shared" si="70"/>
        <v>158</v>
      </c>
      <c r="Q1142" s="81" t="str">
        <f t="shared" si="71"/>
        <v/>
      </c>
    </row>
    <row r="1143" spans="1:17" x14ac:dyDescent="0.2">
      <c r="A1143" t="s">
        <v>1287</v>
      </c>
      <c r="B1143" t="s">
        <v>4889</v>
      </c>
      <c r="C1143" s="5" t="s">
        <v>35</v>
      </c>
      <c r="D1143" s="5">
        <v>35725</v>
      </c>
      <c r="E1143">
        <v>1064</v>
      </c>
      <c r="F1143" s="2">
        <v>39</v>
      </c>
      <c r="G1143" s="2" t="str">
        <f>B1143&amp;C1143</f>
        <v>Lewis MCGUIREhigh-jump</v>
      </c>
      <c r="H1143" s="2">
        <f>E1143</f>
        <v>1064</v>
      </c>
      <c r="I1143" s="138" cm="1">
        <f t="array" ref="I1143">MAX(IF($G$3:$G$4000=$G1143,$H$3:$H$4000))</f>
        <v>1064</v>
      </c>
      <c r="J1143" s="2" t="str">
        <v>GBR</v>
      </c>
      <c r="K1143" t="str">
        <v>William LANE</v>
      </c>
      <c r="L1143" s="96" t="str">
        <v>pole-vault</v>
      </c>
      <c r="M1143" s="96">
        <v>0</v>
      </c>
      <c r="N1143" s="96" t="str">
        <f t="shared" si="68"/>
        <v>William LANEpole-vault</v>
      </c>
      <c r="O1143" s="2">
        <f t="shared" si="69"/>
        <v>889</v>
      </c>
      <c r="P1143" s="81">
        <f t="shared" si="70"/>
        <v>104</v>
      </c>
      <c r="Q1143" s="81" t="str">
        <f t="shared" si="71"/>
        <v/>
      </c>
    </row>
    <row r="1144" spans="1:17" x14ac:dyDescent="0.2">
      <c r="A1144" t="s">
        <v>1287</v>
      </c>
      <c r="B1144" t="s">
        <v>4890</v>
      </c>
      <c r="C1144" t="s">
        <v>35</v>
      </c>
      <c r="D1144" s="5">
        <v>36263</v>
      </c>
      <c r="E1144">
        <v>1064</v>
      </c>
      <c r="F1144" s="2">
        <v>39</v>
      </c>
      <c r="G1144" s="2" t="str">
        <f>B1144&amp;C1144</f>
        <v>Adam BROOKShigh-jump</v>
      </c>
      <c r="H1144" s="2">
        <f>E1144</f>
        <v>1064</v>
      </c>
      <c r="I1144" s="138" cm="1">
        <f t="array" ref="I1144">MAX(IF($G$3:$G$4000=$G1144,$H$3:$H$4000))</f>
        <v>1064</v>
      </c>
      <c r="J1144" s="2" t="str">
        <v>GBR</v>
      </c>
      <c r="K1144" t="str">
        <v>Nick BOWKER</v>
      </c>
      <c r="L1144" s="96" t="str">
        <v>marathon</v>
      </c>
      <c r="M1144" s="96">
        <v>0</v>
      </c>
      <c r="N1144" s="96" t="str">
        <f t="shared" si="68"/>
        <v>Nick BOWKERmarathon</v>
      </c>
      <c r="O1144" s="2">
        <f t="shared" si="69"/>
        <v>889</v>
      </c>
      <c r="P1144" s="81">
        <f t="shared" si="70"/>
        <v>158</v>
      </c>
      <c r="Q1144" s="81" t="str">
        <f t="shared" si="71"/>
        <v/>
      </c>
    </row>
    <row r="1145" spans="1:17" x14ac:dyDescent="0.2">
      <c r="A1145" t="s">
        <v>1287</v>
      </c>
      <c r="B1145" t="s">
        <v>3395</v>
      </c>
      <c r="C1145" s="5" t="s">
        <v>40</v>
      </c>
      <c r="D1145" s="5">
        <v>33504</v>
      </c>
      <c r="E1145">
        <v>1063</v>
      </c>
      <c r="F1145" s="2">
        <v>18</v>
      </c>
      <c r="G1145" s="2" t="str">
        <f>B1145&amp;C1145</f>
        <v>Zane DUQUEMINdiscus-throw</v>
      </c>
      <c r="H1145" s="2">
        <f>E1145</f>
        <v>1063</v>
      </c>
      <c r="I1145" s="138" cm="1">
        <f t="array" ref="I1145">MAX(IF($G$3:$G$4000=$G1145,$H$3:$H$4000))</f>
        <v>1086</v>
      </c>
      <c r="J1145" s="2" t="str">
        <v>GBR</v>
      </c>
      <c r="K1145" t="str">
        <v>Alex WARNER</v>
      </c>
      <c r="L1145" s="96" t="str">
        <v>hammer-throw</v>
      </c>
      <c r="M1145" s="96">
        <v>32819</v>
      </c>
      <c r="N1145" s="96" t="str">
        <f t="shared" si="68"/>
        <v>Alex WARNERhammer-throw</v>
      </c>
      <c r="O1145" s="2">
        <f t="shared" si="69"/>
        <v>887</v>
      </c>
      <c r="P1145" s="81">
        <f t="shared" si="70"/>
        <v>72</v>
      </c>
      <c r="Q1145" s="81" t="str">
        <f t="shared" si="71"/>
        <v/>
      </c>
    </row>
    <row r="1146" spans="1:17" x14ac:dyDescent="0.2">
      <c r="A1146" t="s">
        <v>1287</v>
      </c>
      <c r="B1146" t="s">
        <v>3397</v>
      </c>
      <c r="C1146" t="s">
        <v>40</v>
      </c>
      <c r="D1146" s="5">
        <v>34459</v>
      </c>
      <c r="E1146">
        <v>1062</v>
      </c>
      <c r="F1146" s="2">
        <v>8</v>
      </c>
      <c r="G1146" s="2" t="str">
        <f>B1146&amp;C1146</f>
        <v>Gregory THOMPSONdiscus-throw</v>
      </c>
      <c r="H1146" s="2">
        <f>E1146</f>
        <v>1062</v>
      </c>
      <c r="I1146" s="138" cm="1">
        <f t="array" ref="I1146">MAX(IF($G$3:$G$4000=$G1146,$H$3:$H$4000))</f>
        <v>1077</v>
      </c>
      <c r="J1146" s="2" t="str">
        <v>GBR</v>
      </c>
      <c r="K1146" t="str">
        <v>Thomas GEORGE</v>
      </c>
      <c r="L1146" s="96" t="str">
        <v>marathon</v>
      </c>
      <c r="M1146" s="96">
        <v>35101</v>
      </c>
      <c r="N1146" s="96" t="str">
        <f t="shared" si="68"/>
        <v>Thomas GEORGEmarathon</v>
      </c>
      <c r="O1146" s="2">
        <f t="shared" si="69"/>
        <v>876</v>
      </c>
      <c r="P1146" s="81">
        <f t="shared" si="70"/>
        <v>164</v>
      </c>
      <c r="Q1146" s="81" t="str">
        <f t="shared" si="71"/>
        <v/>
      </c>
    </row>
    <row r="1147" spans="1:17" x14ac:dyDescent="0.2">
      <c r="A1147" t="s">
        <v>1287</v>
      </c>
      <c r="B1147" t="s">
        <v>4251</v>
      </c>
      <c r="C1147" t="s">
        <v>33</v>
      </c>
      <c r="D1147" s="5">
        <v>37440</v>
      </c>
      <c r="E1147">
        <v>1062</v>
      </c>
      <c r="F1147" s="2">
        <v>65</v>
      </c>
      <c r="G1147" s="2" t="str">
        <f>B1147&amp;C1147</f>
        <v>Adam BOOTH400mh</v>
      </c>
      <c r="H1147" s="2">
        <f>E1147</f>
        <v>1062</v>
      </c>
      <c r="I1147" s="138" cm="1">
        <f t="array" ref="I1147">MAX(IF($G$3:$G$4000=$G1147,$H$3:$H$4000))</f>
        <v>1062</v>
      </c>
      <c r="J1147" s="2" t="str">
        <v>GBR</v>
      </c>
      <c r="K1147" t="str">
        <v>James BEDFORD</v>
      </c>
      <c r="L1147" s="96" t="str">
        <v>hammer-throw</v>
      </c>
      <c r="M1147" s="96">
        <v>32506</v>
      </c>
      <c r="N1147" s="96" t="str">
        <f t="shared" si="68"/>
        <v>James BEDFORDhammer-throw</v>
      </c>
      <c r="O1147" s="2">
        <f t="shared" si="69"/>
        <v>871</v>
      </c>
      <c r="P1147" s="81">
        <f t="shared" si="70"/>
        <v>77</v>
      </c>
      <c r="Q1147" s="81" t="str">
        <f t="shared" si="71"/>
        <v/>
      </c>
    </row>
    <row r="1148" spans="1:17" x14ac:dyDescent="0.2">
      <c r="A1148" t="s">
        <v>1287</v>
      </c>
      <c r="B1148" t="s">
        <v>4335</v>
      </c>
      <c r="C1148" s="5" t="s">
        <v>37</v>
      </c>
      <c r="D1148" s="5">
        <v>35626</v>
      </c>
      <c r="E1148">
        <v>1062</v>
      </c>
      <c r="F1148" s="2">
        <v>77</v>
      </c>
      <c r="G1148" s="2" t="str">
        <f>B1148&amp;C1148</f>
        <v>Samuel KHOGALIlong-jump</v>
      </c>
      <c r="H1148" s="2">
        <f>E1148</f>
        <v>1062</v>
      </c>
      <c r="I1148" s="138" cm="1">
        <f t="array" ref="I1148">MAX(IF($G$3:$G$4000=$G1148,$H$3:$H$4000))</f>
        <v>1062</v>
      </c>
      <c r="J1148" s="2" t="str">
        <v>GBR</v>
      </c>
      <c r="K1148" t="str">
        <v>Joe MARTIN</v>
      </c>
      <c r="L1148" s="96" t="str">
        <v>discus-throw</v>
      </c>
      <c r="M1148" s="96">
        <v>1999</v>
      </c>
      <c r="N1148" s="96" t="str">
        <f t="shared" si="68"/>
        <v>Joe MARTINdiscus-throw</v>
      </c>
      <c r="O1148" s="2">
        <f t="shared" si="69"/>
        <v>868</v>
      </c>
      <c r="P1148" s="81">
        <f t="shared" si="70"/>
        <v>115</v>
      </c>
      <c r="Q1148" s="81" t="str">
        <f t="shared" si="71"/>
        <v/>
      </c>
    </row>
    <row r="1149" spans="1:17" x14ac:dyDescent="0.2">
      <c r="A1149" t="s">
        <v>1287</v>
      </c>
      <c r="B1149" t="s">
        <v>4429</v>
      </c>
      <c r="C1149" s="5" t="s">
        <v>36</v>
      </c>
      <c r="D1149" s="5">
        <v>35989</v>
      </c>
      <c r="E1149">
        <v>1061</v>
      </c>
      <c r="F1149" s="2">
        <v>10</v>
      </c>
      <c r="G1149" s="2" t="str">
        <f>B1149&amp;C1149</f>
        <v>George TURNERpole-vault</v>
      </c>
      <c r="H1149" s="2">
        <f>E1149</f>
        <v>1061</v>
      </c>
      <c r="I1149" s="138" cm="1">
        <f t="array" ref="I1149">MAX(IF($G$3:$G$4000=$G1149,$H$3:$H$4000))</f>
        <v>1061</v>
      </c>
      <c r="J1149" s="2" t="str">
        <v>GBR</v>
      </c>
      <c r="K1149" t="str">
        <v>Richard MARTIN</v>
      </c>
      <c r="L1149" s="96" t="str">
        <v>hammer-throw</v>
      </c>
      <c r="M1149" s="96">
        <v>30689</v>
      </c>
      <c r="N1149" s="96" t="str">
        <f t="shared" si="68"/>
        <v>Richard MARTINhammer-throw</v>
      </c>
      <c r="O1149" s="2">
        <f t="shared" si="69"/>
        <v>866</v>
      </c>
      <c r="P1149" s="81">
        <f t="shared" si="70"/>
        <v>83</v>
      </c>
      <c r="Q1149" s="81" t="str">
        <f t="shared" si="71"/>
        <v/>
      </c>
    </row>
    <row r="1150" spans="1:17" x14ac:dyDescent="0.2">
      <c r="A1150" t="s">
        <v>1287</v>
      </c>
      <c r="B1150" t="s">
        <v>3468</v>
      </c>
      <c r="C1150" t="s">
        <v>42</v>
      </c>
      <c r="D1150" s="5">
        <v>34143</v>
      </c>
      <c r="E1150">
        <v>1059</v>
      </c>
      <c r="F1150" s="2">
        <v>3</v>
      </c>
      <c r="G1150" s="2" t="str">
        <f>B1150&amp;C1150</f>
        <v>Osian JONEShammer-throw</v>
      </c>
      <c r="H1150" s="2">
        <f>E1150</f>
        <v>1059</v>
      </c>
      <c r="I1150" s="138" cm="1">
        <f t="array" ref="I1150">MAX(IF($G$3:$G$4000=$G1150,$H$3:$H$4000))</f>
        <v>1072</v>
      </c>
      <c r="J1150" s="2" t="str">
        <v>GBR</v>
      </c>
      <c r="K1150" t="str">
        <v>James HAMBLIN</v>
      </c>
      <c r="L1150" s="96" t="str">
        <v>hammer-throw</v>
      </c>
      <c r="M1150" s="96">
        <v>35247</v>
      </c>
      <c r="N1150" s="96" t="str">
        <f t="shared" si="68"/>
        <v>James HAMBLINhammer-throw</v>
      </c>
      <c r="O1150" s="2">
        <f t="shared" si="69"/>
        <v>861</v>
      </c>
      <c r="P1150" s="81">
        <f t="shared" si="70"/>
        <v>88</v>
      </c>
      <c r="Q1150" s="81" t="str">
        <f t="shared" si="71"/>
        <v/>
      </c>
    </row>
    <row r="1151" spans="1:17" x14ac:dyDescent="0.2">
      <c r="A1151" t="s">
        <v>1287</v>
      </c>
      <c r="B1151" t="s">
        <v>3398</v>
      </c>
      <c r="C1151" s="5" t="s">
        <v>40</v>
      </c>
      <c r="D1151" s="5">
        <v>34673</v>
      </c>
      <c r="E1151">
        <v>1056</v>
      </c>
      <c r="F1151" s="2">
        <v>9</v>
      </c>
      <c r="G1151" s="2" t="str">
        <f>B1151&amp;C1151</f>
        <v>Nicholas PERCYdiscus-throw</v>
      </c>
      <c r="H1151" s="2">
        <f>E1151</f>
        <v>1056</v>
      </c>
      <c r="I1151" s="138" cm="1">
        <f t="array" ref="I1151">MAX(IF($G$3:$G$4000=$G1151,$H$3:$H$4000))</f>
        <v>1120</v>
      </c>
      <c r="J1151" s="2" t="str">
        <v>GBR</v>
      </c>
      <c r="K1151" t="str">
        <v>Daniel FLEMING</v>
      </c>
      <c r="L1151" s="96" t="str">
        <v>discus-throw</v>
      </c>
      <c r="M1151" s="96">
        <v>35365</v>
      </c>
      <c r="N1151" s="96" t="str">
        <f t="shared" si="68"/>
        <v>Daniel FLEMINGdiscus-throw</v>
      </c>
      <c r="O1151" s="2">
        <f t="shared" si="69"/>
        <v>858</v>
      </c>
      <c r="P1151" s="81">
        <f t="shared" si="70"/>
        <v>121</v>
      </c>
      <c r="Q1151" s="81" t="str">
        <f t="shared" si="71"/>
        <v/>
      </c>
    </row>
    <row r="1152" spans="1:17" x14ac:dyDescent="0.2">
      <c r="A1152" t="s">
        <v>1287</v>
      </c>
      <c r="B1152" t="s">
        <v>4953</v>
      </c>
      <c r="C1152" t="s">
        <v>44</v>
      </c>
      <c r="D1152" s="5">
        <v>35335</v>
      </c>
      <c r="E1152">
        <v>1056</v>
      </c>
      <c r="F1152" s="2">
        <v>14</v>
      </c>
      <c r="G1152" s="2" t="str">
        <f>B1152&amp;C1152</f>
        <v>Lewis CHURCHdecathlon</v>
      </c>
      <c r="H1152" s="2">
        <f>E1152</f>
        <v>1056</v>
      </c>
      <c r="I1152" s="138" cm="1">
        <f t="array" ref="I1152">MAX(IF($G$3:$G$4000=$G1152,$H$3:$H$4000))</f>
        <v>1056</v>
      </c>
      <c r="J1152" s="2" t="str">
        <v>GBR</v>
      </c>
      <c r="K1152" t="str">
        <v>Benjamin HOWE</v>
      </c>
      <c r="L1152" s="96" t="str">
        <v>marathon</v>
      </c>
      <c r="M1152" s="96">
        <v>0</v>
      </c>
      <c r="N1152" s="96" t="str">
        <f t="shared" si="68"/>
        <v>Benjamin HOWEmarathon</v>
      </c>
      <c r="O1152" s="2">
        <f t="shared" si="69"/>
        <v>855</v>
      </c>
      <c r="P1152" s="81">
        <f t="shared" si="70"/>
        <v>169</v>
      </c>
      <c r="Q1152" s="81" t="str">
        <f t="shared" si="71"/>
        <v/>
      </c>
    </row>
    <row r="1153" spans="1:17" x14ac:dyDescent="0.2">
      <c r="A1153" t="s">
        <v>1287</v>
      </c>
      <c r="B1153" t="s">
        <v>4895</v>
      </c>
      <c r="C1153" s="5" t="s">
        <v>35</v>
      </c>
      <c r="D1153" s="6">
        <v>35714</v>
      </c>
      <c r="E1153">
        <v>1055</v>
      </c>
      <c r="F1153" s="2">
        <v>45</v>
      </c>
      <c r="G1153" s="2" t="str">
        <f>B1153&amp;C1153</f>
        <v>Rory DWYERhigh-jump</v>
      </c>
      <c r="H1153" s="2">
        <f>E1153</f>
        <v>1055</v>
      </c>
      <c r="I1153" s="138" cm="1">
        <f t="array" ref="I1153">MAX(IF($G$3:$G$4000=$G1153,$H$3:$H$4000))</f>
        <v>1055</v>
      </c>
      <c r="J1153" s="2" t="str">
        <v>GBR</v>
      </c>
      <c r="K1153" t="str">
        <v>Michael BOMBA</v>
      </c>
      <c r="L1153" s="96" t="str">
        <v>hammer-throw</v>
      </c>
      <c r="M1153" s="96">
        <v>31695</v>
      </c>
      <c r="N1153" s="96" t="str">
        <f t="shared" si="68"/>
        <v>Michael BOMBAhammer-throw</v>
      </c>
      <c r="O1153" s="2">
        <f t="shared" si="69"/>
        <v>854</v>
      </c>
      <c r="P1153" s="81">
        <f t="shared" si="70"/>
        <v>94</v>
      </c>
      <c r="Q1153" s="81" t="str">
        <f t="shared" si="71"/>
        <v/>
      </c>
    </row>
    <row r="1154" spans="1:17" x14ac:dyDescent="0.2">
      <c r="A1154" t="s">
        <v>1287</v>
      </c>
      <c r="B1154" t="s">
        <v>4376</v>
      </c>
      <c r="C1154" s="5" t="s">
        <v>38</v>
      </c>
      <c r="D1154" s="5">
        <v>30289</v>
      </c>
      <c r="E1154">
        <v>1052</v>
      </c>
      <c r="F1154" s="2">
        <v>44</v>
      </c>
      <c r="G1154" s="2" t="str">
        <f>B1154&amp;C1154</f>
        <v>Nathan DOUGLAStriple-jump</v>
      </c>
      <c r="H1154" s="2">
        <f>E1154</f>
        <v>1052</v>
      </c>
      <c r="I1154" s="138" cm="1">
        <f t="array" ref="I1154">MAX(IF($G$3:$G$4000=$G1154,$H$3:$H$4000))</f>
        <v>1052</v>
      </c>
      <c r="J1154" s="2" t="str">
        <v>GBR</v>
      </c>
      <c r="K1154" t="str">
        <v>Paul LUNN</v>
      </c>
      <c r="L1154" s="96" t="str">
        <v>marathon</v>
      </c>
      <c r="M1154" s="96">
        <v>0</v>
      </c>
      <c r="N1154" s="96" t="str">
        <f t="shared" si="68"/>
        <v>Paul LUNNmarathon</v>
      </c>
      <c r="O1154" s="2">
        <f t="shared" si="69"/>
        <v>854</v>
      </c>
      <c r="P1154" s="81">
        <f t="shared" si="70"/>
        <v>171</v>
      </c>
      <c r="Q1154" s="81" t="str">
        <f t="shared" si="71"/>
        <v/>
      </c>
    </row>
    <row r="1155" spans="1:17" x14ac:dyDescent="0.2">
      <c r="A1155" t="s">
        <v>1287</v>
      </c>
      <c r="B1155" t="s">
        <v>4378</v>
      </c>
      <c r="C1155" s="5" t="s">
        <v>38</v>
      </c>
      <c r="D1155" s="5">
        <v>34195</v>
      </c>
      <c r="E1155">
        <v>1052</v>
      </c>
      <c r="F1155" s="2">
        <v>44</v>
      </c>
      <c r="G1155" s="2" t="str">
        <f>B1155&amp;C1155</f>
        <v>Jonathan ILORItriple-jump</v>
      </c>
      <c r="H1155" s="2">
        <f>E1155</f>
        <v>1052</v>
      </c>
      <c r="I1155" s="138" cm="1">
        <f t="array" ref="I1155">MAX(IF($G$3:$G$4000=$G1155,$H$3:$H$4000))</f>
        <v>1052</v>
      </c>
      <c r="J1155" s="2" t="str">
        <v>GBR</v>
      </c>
      <c r="K1155" t="str">
        <v>Peter CASSIDY</v>
      </c>
      <c r="L1155" s="96" t="str">
        <v>hammer-throw</v>
      </c>
      <c r="M1155" s="96">
        <v>35817</v>
      </c>
      <c r="N1155" s="96" t="str">
        <f t="shared" si="68"/>
        <v>Peter CASSIDYhammer-throw</v>
      </c>
      <c r="O1155" s="2">
        <f t="shared" si="69"/>
        <v>844</v>
      </c>
      <c r="P1155" s="81">
        <f t="shared" si="70"/>
        <v>104</v>
      </c>
      <c r="Q1155" s="81" t="str">
        <f t="shared" si="71"/>
        <v/>
      </c>
    </row>
    <row r="1156" spans="1:17" x14ac:dyDescent="0.2">
      <c r="A1156" t="s">
        <v>1287</v>
      </c>
      <c r="B1156" t="s">
        <v>3364</v>
      </c>
      <c r="C1156" s="5" t="s">
        <v>36</v>
      </c>
      <c r="D1156" s="5">
        <v>35671</v>
      </c>
      <c r="E1156">
        <v>1051</v>
      </c>
      <c r="F1156" s="2">
        <v>4</v>
      </c>
      <c r="G1156" s="2" t="str">
        <f>B1156&amp;C1156</f>
        <v>Adam HAGUEpole-vault</v>
      </c>
      <c r="H1156" s="2">
        <f>E1156</f>
        <v>1051</v>
      </c>
      <c r="I1156" s="138" cm="1">
        <f t="array" ref="I1156">MAX(IF($G$3:$G$4000=$G1156,$H$3:$H$4000))</f>
        <v>1051</v>
      </c>
      <c r="J1156" s="2" t="str">
        <v>GBR</v>
      </c>
      <c r="K1156" t="str">
        <v>Callum TAYLOR</v>
      </c>
      <c r="L1156" s="96" t="str">
        <v>javelin-throw</v>
      </c>
      <c r="M1156" s="96">
        <v>38167</v>
      </c>
      <c r="N1156" s="96" t="str">
        <f t="shared" ref="N1156:N1219" si="72">K1156&amp;L1156</f>
        <v>Callum TAYLORjavelin-throw</v>
      </c>
      <c r="O1156" s="2">
        <f t="shared" ref="O1156:O1219" si="73">VLOOKUP(K1156&amp;L1156,$G$3:$H$3563,2,FALSE)</f>
        <v>840</v>
      </c>
      <c r="P1156" s="81">
        <f t="shared" ref="P1156:P1219" si="74">COUNTIFS($L$3:$L$3119,L1156,$O$3:$O$3119,"&gt;"&amp;O1156)+1</f>
        <v>142</v>
      </c>
      <c r="Q1156" s="81" t="str">
        <f t="shared" ref="Q1156:Q1219" si="75">IFERROR(IF(J1156="AUS",COUNTIFS($J$3:$J$3119,"AUS",$L$3:$L$3119,L1156,$O$3:$O$3119,"&gt;"&amp;O1156)+1,""),"")</f>
        <v/>
      </c>
    </row>
    <row r="1157" spans="1:17" x14ac:dyDescent="0.2">
      <c r="A1157" t="s">
        <v>1287</v>
      </c>
      <c r="B1157" t="s">
        <v>3575</v>
      </c>
      <c r="C1157" s="5" t="s">
        <v>82</v>
      </c>
      <c r="D1157" s="5">
        <v>34137</v>
      </c>
      <c r="E1157">
        <v>1050</v>
      </c>
      <c r="F1157" s="2">
        <v>40</v>
      </c>
      <c r="G1157" s="2" t="str">
        <f>B1157&amp;C1157</f>
        <v>Ross BRADENmarathon</v>
      </c>
      <c r="H1157" s="2">
        <f>E1157</f>
        <v>1050</v>
      </c>
      <c r="I1157" s="138" cm="1">
        <f t="array" ref="I1157">MAX(IF($G$3:$G$4000=$G1157,$H$3:$H$4000))</f>
        <v>1050</v>
      </c>
      <c r="J1157" s="2" t="str">
        <v>GBR</v>
      </c>
      <c r="K1157" t="str">
        <v>Tom DOLLERY</v>
      </c>
      <c r="L1157" s="96" t="str">
        <v>javelin-throw</v>
      </c>
      <c r="M1157" s="96">
        <v>37488</v>
      </c>
      <c r="N1157" s="96" t="str">
        <f t="shared" si="72"/>
        <v>Tom DOLLERYjavelin-throw</v>
      </c>
      <c r="O1157" s="2">
        <f t="shared" si="73"/>
        <v>831</v>
      </c>
      <c r="P1157" s="81">
        <f t="shared" si="74"/>
        <v>148</v>
      </c>
      <c r="Q1157" s="81" t="str">
        <f t="shared" si="75"/>
        <v/>
      </c>
    </row>
    <row r="1158" spans="1:17" x14ac:dyDescent="0.2">
      <c r="A1158" t="s">
        <v>1287</v>
      </c>
      <c r="B1158" t="s">
        <v>4266</v>
      </c>
      <c r="C1158" s="5" t="s">
        <v>33</v>
      </c>
      <c r="D1158" s="5">
        <v>36844</v>
      </c>
      <c r="E1158">
        <v>1049</v>
      </c>
      <c r="F1158" s="2">
        <v>83</v>
      </c>
      <c r="G1158" s="2" t="str">
        <f>B1158&amp;C1158</f>
        <v>Ben HIGGINS400mh</v>
      </c>
      <c r="H1158" s="2">
        <f>E1158</f>
        <v>1049</v>
      </c>
      <c r="I1158" s="138" cm="1">
        <f t="array" ref="I1158">MAX(IF($G$3:$G$4000=$G1158,$H$3:$H$4000))</f>
        <v>1049</v>
      </c>
      <c r="J1158" s="2" t="str">
        <v>GBR</v>
      </c>
      <c r="K1158" t="str">
        <v>Rob PAYNE</v>
      </c>
      <c r="L1158" s="96" t="str">
        <v>marathon</v>
      </c>
      <c r="M1158" s="96">
        <v>0</v>
      </c>
      <c r="N1158" s="96" t="str">
        <f t="shared" si="72"/>
        <v>Rob PAYNEmarathon</v>
      </c>
      <c r="O1158" s="2">
        <f t="shared" si="73"/>
        <v>830</v>
      </c>
      <c r="P1158" s="81">
        <f t="shared" si="74"/>
        <v>177</v>
      </c>
      <c r="Q1158" s="81" t="str">
        <f t="shared" si="75"/>
        <v/>
      </c>
    </row>
    <row r="1159" spans="1:17" x14ac:dyDescent="0.2">
      <c r="A1159" t="s">
        <v>1287</v>
      </c>
      <c r="B1159" t="s">
        <v>4267</v>
      </c>
      <c r="C1159" s="5" t="s">
        <v>33</v>
      </c>
      <c r="D1159" s="5">
        <v>36552</v>
      </c>
      <c r="E1159">
        <v>1049</v>
      </c>
      <c r="F1159" s="2">
        <v>84</v>
      </c>
      <c r="G1159" s="2" t="str">
        <f>B1159&amp;C1159</f>
        <v>Seamus DERBYSHIRE400mh</v>
      </c>
      <c r="H1159" s="2">
        <f>E1159</f>
        <v>1049</v>
      </c>
      <c r="I1159" s="138" cm="1">
        <f t="array" ref="I1159">MAX(IF($G$3:$G$4000=$G1159,$H$3:$H$4000))</f>
        <v>1049</v>
      </c>
      <c r="J1159" s="2" t="str">
        <v>GBR</v>
      </c>
      <c r="K1159" t="str">
        <v>Peter SMITH</v>
      </c>
      <c r="L1159" s="96" t="str">
        <v>hammer-throw</v>
      </c>
      <c r="M1159" s="96">
        <v>33074</v>
      </c>
      <c r="N1159" s="96" t="str">
        <f t="shared" si="72"/>
        <v>Peter SMITHhammer-throw</v>
      </c>
      <c r="O1159" s="2">
        <f t="shared" si="73"/>
        <v>821</v>
      </c>
      <c r="P1159" s="81">
        <f t="shared" si="74"/>
        <v>109</v>
      </c>
      <c r="Q1159" s="81" t="str">
        <f t="shared" si="75"/>
        <v/>
      </c>
    </row>
    <row r="1160" spans="1:17" x14ac:dyDescent="0.2">
      <c r="A1160" t="s">
        <v>1287</v>
      </c>
      <c r="B1160" t="s">
        <v>4486</v>
      </c>
      <c r="C1160" t="s">
        <v>40</v>
      </c>
      <c r="D1160" s="5">
        <v>35772</v>
      </c>
      <c r="E1160">
        <v>1048</v>
      </c>
      <c r="F1160" s="2">
        <v>24</v>
      </c>
      <c r="G1160" s="2" t="str">
        <f>B1160&amp;C1160</f>
        <v>George ARMSTRONGdiscus-throw</v>
      </c>
      <c r="H1160" s="2">
        <f>E1160</f>
        <v>1048</v>
      </c>
      <c r="I1160" s="138" cm="1">
        <f t="array" ref="I1160">MAX(IF($G$3:$G$4000=$G1160,$H$3:$H$4000))</f>
        <v>1048</v>
      </c>
      <c r="J1160" s="2" t="str">
        <v>GBR</v>
      </c>
      <c r="K1160" t="str">
        <v>Alex SMITH</v>
      </c>
      <c r="L1160" s="96" t="str">
        <v>hammer-throw</v>
      </c>
      <c r="M1160" s="96">
        <v>32208</v>
      </c>
      <c r="N1160" s="96" t="str">
        <f t="shared" si="72"/>
        <v>Alex SMITHhammer-throw</v>
      </c>
      <c r="O1160" s="2">
        <f t="shared" si="73"/>
        <v>817</v>
      </c>
      <c r="P1160" s="81">
        <f t="shared" si="74"/>
        <v>111</v>
      </c>
      <c r="Q1160" s="81" t="str">
        <f t="shared" si="75"/>
        <v/>
      </c>
    </row>
    <row r="1161" spans="1:17" x14ac:dyDescent="0.2">
      <c r="A1161" t="s">
        <v>1287</v>
      </c>
      <c r="B1161" t="s">
        <v>3469</v>
      </c>
      <c r="C1161" s="5" t="s">
        <v>42</v>
      </c>
      <c r="D1161" s="5">
        <v>32061</v>
      </c>
      <c r="E1161">
        <v>1048</v>
      </c>
      <c r="F1161" s="2">
        <v>6</v>
      </c>
      <c r="G1161" s="2" t="str">
        <f>B1161&amp;C1161</f>
        <v>Mark DRYhammer-throw</v>
      </c>
      <c r="H1161" s="2">
        <f>E1161</f>
        <v>1048</v>
      </c>
      <c r="I1161" s="138" cm="1">
        <f t="array" ref="I1161">MAX(IF($G$3:$G$4000=$G1161,$H$3:$H$4000))</f>
        <v>1048</v>
      </c>
      <c r="J1161" s="2" t="str">
        <v>GBR</v>
      </c>
      <c r="K1161" t="str">
        <v>Bradley COURTNEY-PINN</v>
      </c>
      <c r="L1161" s="96" t="str">
        <v>marathon</v>
      </c>
      <c r="M1161" s="96">
        <v>0</v>
      </c>
      <c r="N1161" s="96" t="str">
        <f t="shared" si="72"/>
        <v>Bradley COURTNEY-PINNmarathon</v>
      </c>
      <c r="O1161" s="2">
        <f t="shared" si="73"/>
        <v>815</v>
      </c>
      <c r="P1161" s="81">
        <f t="shared" si="74"/>
        <v>181</v>
      </c>
      <c r="Q1161" s="81" t="str">
        <f t="shared" si="75"/>
        <v/>
      </c>
    </row>
    <row r="1162" spans="1:17" x14ac:dyDescent="0.2">
      <c r="A1162" t="s">
        <v>1287</v>
      </c>
      <c r="B1162" t="s">
        <v>4384</v>
      </c>
      <c r="C1162" s="5" t="s">
        <v>38</v>
      </c>
      <c r="D1162" s="5">
        <v>36246</v>
      </c>
      <c r="E1162">
        <v>1047</v>
      </c>
      <c r="F1162" s="2">
        <v>50</v>
      </c>
      <c r="G1162" s="2" t="str">
        <f>B1162&amp;C1162</f>
        <v>Jude BRIGHT-DAVIEStriple-jump</v>
      </c>
      <c r="H1162" s="2">
        <f>E1162</f>
        <v>1047</v>
      </c>
      <c r="I1162" s="138" cm="1">
        <f t="array" ref="I1162">MAX(IF($G$3:$G$4000=$G1162,$H$3:$H$4000))</f>
        <v>1047</v>
      </c>
      <c r="J1162" s="2" t="str">
        <v>GBR</v>
      </c>
      <c r="K1162" t="str">
        <v>Stuart SPENCER</v>
      </c>
      <c r="L1162" s="96" t="str">
        <v>marathon</v>
      </c>
      <c r="M1162" s="96">
        <v>30266</v>
      </c>
      <c r="N1162" s="96" t="str">
        <f t="shared" si="72"/>
        <v>Stuart SPENCERmarathon</v>
      </c>
      <c r="O1162" s="2">
        <f t="shared" si="73"/>
        <v>812</v>
      </c>
      <c r="P1162" s="81">
        <f t="shared" si="74"/>
        <v>182</v>
      </c>
      <c r="Q1162" s="81" t="str">
        <f t="shared" si="75"/>
        <v/>
      </c>
    </row>
    <row r="1163" spans="1:17" x14ac:dyDescent="0.2">
      <c r="A1163" t="s">
        <v>1287</v>
      </c>
      <c r="B1163" t="s">
        <v>4383</v>
      </c>
      <c r="C1163" s="5" t="s">
        <v>38</v>
      </c>
      <c r="D1163" s="5">
        <v>37494</v>
      </c>
      <c r="E1163">
        <v>1047</v>
      </c>
      <c r="F1163" s="2">
        <v>50</v>
      </c>
      <c r="G1163" s="2" t="str">
        <f>B1163&amp;C1163</f>
        <v>Bera AJALAtriple-jump</v>
      </c>
      <c r="H1163" s="2">
        <f>E1163</f>
        <v>1047</v>
      </c>
      <c r="I1163" s="138" cm="1">
        <f t="array" ref="I1163">MAX(IF($G$3:$G$4000=$G1163,$H$3:$H$4000))</f>
        <v>1047</v>
      </c>
      <c r="J1163" s="2" t="str">
        <v>GBR</v>
      </c>
      <c r="K1163" t="str">
        <v>Thomas PERKINS</v>
      </c>
      <c r="L1163" s="96" t="str">
        <v>marathon</v>
      </c>
      <c r="M1163" s="96">
        <v>0</v>
      </c>
      <c r="N1163" s="96" t="str">
        <f t="shared" si="72"/>
        <v>Thomas PERKINSmarathon</v>
      </c>
      <c r="O1163" s="2">
        <f t="shared" si="73"/>
        <v>808</v>
      </c>
      <c r="P1163" s="81">
        <f t="shared" si="74"/>
        <v>184</v>
      </c>
      <c r="Q1163" s="81" t="str">
        <f t="shared" si="75"/>
        <v/>
      </c>
    </row>
    <row r="1164" spans="1:17" x14ac:dyDescent="0.2">
      <c r="A1164" t="s">
        <v>1287</v>
      </c>
      <c r="B1164" t="s">
        <v>4615</v>
      </c>
      <c r="C1164" s="5" t="s">
        <v>42</v>
      </c>
      <c r="D1164" s="5">
        <v>35165</v>
      </c>
      <c r="E1164">
        <v>1047</v>
      </c>
      <c r="F1164" s="2">
        <v>13</v>
      </c>
      <c r="G1164" s="2" t="str">
        <f>B1164&amp;C1164</f>
        <v>Joseph ELLIShammer-throw</v>
      </c>
      <c r="H1164" s="2">
        <f>E1164</f>
        <v>1047</v>
      </c>
      <c r="I1164" s="138" cm="1">
        <f t="array" ref="I1164">MAX(IF($G$3:$G$4000=$G1164,$H$3:$H$4000))</f>
        <v>1047</v>
      </c>
      <c r="J1164" s="2" t="str">
        <v>GHA</v>
      </c>
      <c r="K1164" t="str">
        <v>Benjamin AZAMATI-KWAKU</v>
      </c>
      <c r="L1164" s="96" t="str">
        <v>100m</v>
      </c>
      <c r="M1164" s="96">
        <v>35809</v>
      </c>
      <c r="N1164" s="96" t="str">
        <f t="shared" si="72"/>
        <v>Benjamin AZAMATI-KWAKU100m</v>
      </c>
      <c r="O1164" s="2">
        <f t="shared" si="73"/>
        <v>1217</v>
      </c>
      <c r="P1164" s="81">
        <f t="shared" si="74"/>
        <v>6</v>
      </c>
      <c r="Q1164" s="81" t="str">
        <f t="shared" si="75"/>
        <v/>
      </c>
    </row>
    <row r="1165" spans="1:17" x14ac:dyDescent="0.2">
      <c r="A1165" t="s">
        <v>1287</v>
      </c>
      <c r="B1165" t="s">
        <v>2996</v>
      </c>
      <c r="C1165" s="5" t="s">
        <v>26</v>
      </c>
      <c r="D1165" s="5">
        <v>37020</v>
      </c>
      <c r="E1165">
        <v>1044</v>
      </c>
      <c r="F1165" s="2">
        <v>60</v>
      </c>
      <c r="G1165" s="2" t="str">
        <f>B1165&amp;C1165</f>
        <v>Ethan BROWN400m</v>
      </c>
      <c r="H1165" s="2">
        <f>E1165</f>
        <v>1044</v>
      </c>
      <c r="I1165" s="138" cm="1">
        <f t="array" ref="I1165">MAX(IF($G$3:$G$4000=$G1165,$H$3:$H$4000))</f>
        <v>1044</v>
      </c>
      <c r="J1165" s="2" t="str">
        <v>GHA</v>
      </c>
      <c r="K1165" t="str">
        <v>Benjamin AZAMATI-KWAKU</v>
      </c>
      <c r="L1165" s="96" t="str">
        <v>200m</v>
      </c>
      <c r="M1165" s="96">
        <v>35809</v>
      </c>
      <c r="N1165" s="96" t="str">
        <f t="shared" si="72"/>
        <v>Benjamin AZAMATI-KWAKU200m</v>
      </c>
      <c r="O1165" s="2">
        <f t="shared" si="73"/>
        <v>1200</v>
      </c>
      <c r="P1165" s="81">
        <f t="shared" si="74"/>
        <v>8</v>
      </c>
      <c r="Q1165" s="81" t="str">
        <f t="shared" si="75"/>
        <v/>
      </c>
    </row>
    <row r="1166" spans="1:17" x14ac:dyDescent="0.2">
      <c r="A1166" t="s">
        <v>1287</v>
      </c>
      <c r="B1166" t="s">
        <v>3472</v>
      </c>
      <c r="C1166" s="5" t="s">
        <v>42</v>
      </c>
      <c r="D1166" s="5">
        <v>35137</v>
      </c>
      <c r="E1166">
        <v>1044</v>
      </c>
      <c r="F1166" s="2">
        <v>16</v>
      </c>
      <c r="G1166" s="2" t="str">
        <f>B1166&amp;C1166</f>
        <v>Jac PALMERhammer-throw</v>
      </c>
      <c r="H1166" s="2">
        <f>E1166</f>
        <v>1044</v>
      </c>
      <c r="I1166" s="138" cm="1">
        <f t="array" ref="I1166">MAX(IF($G$3:$G$4000=$G1166,$H$3:$H$4000))</f>
        <v>1044</v>
      </c>
      <c r="J1166" s="2" t="str">
        <v>GHA</v>
      </c>
      <c r="K1166" t="str">
        <v>Joseph Paul AMOAH</v>
      </c>
      <c r="L1166" s="96" t="str">
        <v>100m</v>
      </c>
      <c r="M1166" s="96">
        <v>35442</v>
      </c>
      <c r="N1166" s="96" t="str">
        <f t="shared" si="72"/>
        <v>Joseph Paul AMOAH100m</v>
      </c>
      <c r="O1166" s="2">
        <f t="shared" si="73"/>
        <v>1186</v>
      </c>
      <c r="P1166" s="81">
        <f t="shared" si="74"/>
        <v>21</v>
      </c>
      <c r="Q1166" s="81" t="str">
        <f t="shared" si="75"/>
        <v/>
      </c>
    </row>
    <row r="1167" spans="1:17" x14ac:dyDescent="0.2">
      <c r="A1167" t="s">
        <v>1287</v>
      </c>
      <c r="B1167" t="s">
        <v>4691</v>
      </c>
      <c r="C1167" s="5" t="s">
        <v>41</v>
      </c>
      <c r="D1167" s="5">
        <v>35699</v>
      </c>
      <c r="E1167">
        <v>1043</v>
      </c>
      <c r="F1167" s="2">
        <v>28</v>
      </c>
      <c r="G1167" s="2" t="str">
        <f>B1167&amp;C1167</f>
        <v>Harry HUGHESjavelin-throw</v>
      </c>
      <c r="H1167" s="2">
        <f>E1167</f>
        <v>1043</v>
      </c>
      <c r="I1167" s="138" cm="1">
        <f t="array" ref="I1167">MAX(IF($G$3:$G$4000=$G1167,$H$3:$H$4000))</f>
        <v>1043</v>
      </c>
      <c r="J1167" s="2" t="str">
        <v>GHA</v>
      </c>
      <c r="K1167" t="str">
        <v>Joseph Paul AMOAH</v>
      </c>
      <c r="L1167" s="96" t="str">
        <v>200m</v>
      </c>
      <c r="M1167" s="96">
        <v>35442</v>
      </c>
      <c r="N1167" s="96" t="str">
        <f t="shared" si="72"/>
        <v>Joseph Paul AMOAH200m</v>
      </c>
      <c r="O1167" s="2">
        <f t="shared" si="73"/>
        <v>1179</v>
      </c>
      <c r="P1167" s="81">
        <f t="shared" si="74"/>
        <v>18</v>
      </c>
      <c r="Q1167" s="81" t="str">
        <f t="shared" si="75"/>
        <v/>
      </c>
    </row>
    <row r="1168" spans="1:17" x14ac:dyDescent="0.2">
      <c r="A1168" t="s">
        <v>1287</v>
      </c>
      <c r="B1168" t="s">
        <v>4345</v>
      </c>
      <c r="C1168" s="5" t="s">
        <v>37</v>
      </c>
      <c r="D1168" s="5">
        <v>37668</v>
      </c>
      <c r="E1168">
        <v>1042</v>
      </c>
      <c r="F1168" s="2">
        <v>93</v>
      </c>
      <c r="G1168" s="2" t="str">
        <f>B1168&amp;C1168</f>
        <v>Brad DAVIES-PUGHElong-jump</v>
      </c>
      <c r="H1168" s="2">
        <f>E1168</f>
        <v>1042</v>
      </c>
      <c r="I1168" s="138" cm="1">
        <f t="array" ref="I1168">MAX(IF($G$3:$G$4000=$G1168,$H$3:$H$4000))</f>
        <v>1042</v>
      </c>
      <c r="J1168" s="2" t="str">
        <v>GHA</v>
      </c>
      <c r="K1168" t="str">
        <v>Abraham SEANEKE</v>
      </c>
      <c r="L1168" s="96" t="str">
        <v>long-jump</v>
      </c>
      <c r="M1168" s="96">
        <v>1996</v>
      </c>
      <c r="N1168" s="96" t="str">
        <f t="shared" si="72"/>
        <v>Abraham SEANEKElong-jump</v>
      </c>
      <c r="O1168" s="2">
        <f t="shared" si="73"/>
        <v>1152</v>
      </c>
      <c r="P1168" s="81">
        <f t="shared" si="74"/>
        <v>13</v>
      </c>
      <c r="Q1168" s="81" t="str">
        <f t="shared" si="75"/>
        <v/>
      </c>
    </row>
    <row r="1169" spans="1:17" x14ac:dyDescent="0.2">
      <c r="A1169" t="s">
        <v>1287</v>
      </c>
      <c r="B1169" t="s">
        <v>4316</v>
      </c>
      <c r="C1169" t="s">
        <v>44</v>
      </c>
      <c r="D1169" s="5">
        <v>35234</v>
      </c>
      <c r="E1169">
        <v>1041</v>
      </c>
      <c r="F1169" s="2">
        <v>16</v>
      </c>
      <c r="G1169" s="2" t="str">
        <f>B1169&amp;C1169</f>
        <v>Timothy DUCKWORTHdecathlon</v>
      </c>
      <c r="H1169" s="2">
        <f>E1169</f>
        <v>1041</v>
      </c>
      <c r="I1169" s="138" cm="1">
        <f t="array" ref="I1169">MAX(IF($G$3:$G$4000=$G1169,$H$3:$H$4000))</f>
        <v>1041</v>
      </c>
      <c r="J1169" s="2" t="str">
        <v>GHA</v>
      </c>
      <c r="K1169" t="str">
        <v>Alex AMANKWA</v>
      </c>
      <c r="L1169" s="96" t="str">
        <v>800m</v>
      </c>
      <c r="M1169" s="96">
        <v>33665</v>
      </c>
      <c r="N1169" s="96" t="str">
        <f t="shared" si="72"/>
        <v>Alex AMANKWA800m</v>
      </c>
      <c r="O1169" s="2">
        <f t="shared" si="73"/>
        <v>1148</v>
      </c>
      <c r="P1169" s="81">
        <f t="shared" si="74"/>
        <v>37</v>
      </c>
      <c r="Q1169" s="81" t="str">
        <f t="shared" si="75"/>
        <v/>
      </c>
    </row>
    <row r="1170" spans="1:17" x14ac:dyDescent="0.2">
      <c r="A1170" t="s">
        <v>1287</v>
      </c>
      <c r="B1170" t="s">
        <v>4828</v>
      </c>
      <c r="C1170" s="5" t="s">
        <v>81</v>
      </c>
      <c r="D1170" s="5">
        <v>35520</v>
      </c>
      <c r="E1170">
        <v>1040</v>
      </c>
      <c r="F1170" s="2">
        <v>12</v>
      </c>
      <c r="G1170" s="2" t="str">
        <f>B1170&amp;C1170</f>
        <v>Cameron CORBISHLEY20km-race-walking</v>
      </c>
      <c r="H1170" s="2">
        <f>E1170</f>
        <v>1040</v>
      </c>
      <c r="I1170" s="138" cm="1">
        <f t="array" ref="I1170">MAX(IF($G$3:$G$4000=$G1170,$H$3:$H$4000))</f>
        <v>1040</v>
      </c>
      <c r="J1170" s="2" t="str">
        <v>GHA</v>
      </c>
      <c r="K1170" t="str">
        <v>Yakubu IBRAHIM</v>
      </c>
      <c r="L1170" s="96" t="str">
        <v>110mh</v>
      </c>
      <c r="M1170" s="96">
        <v>34904</v>
      </c>
      <c r="N1170" s="96" t="str">
        <f t="shared" si="72"/>
        <v>Yakubu IBRAHIM110mh</v>
      </c>
      <c r="O1170" s="2">
        <f t="shared" si="73"/>
        <v>1141</v>
      </c>
      <c r="P1170" s="81">
        <f t="shared" si="74"/>
        <v>22</v>
      </c>
      <c r="Q1170" s="81" t="str">
        <f t="shared" si="75"/>
        <v/>
      </c>
    </row>
    <row r="1171" spans="1:17" x14ac:dyDescent="0.2">
      <c r="A1171" t="s">
        <v>1287</v>
      </c>
      <c r="B1171" t="s">
        <v>4390</v>
      </c>
      <c r="C1171" s="5" t="s">
        <v>38</v>
      </c>
      <c r="D1171" s="5">
        <v>37587</v>
      </c>
      <c r="E1171">
        <v>1038</v>
      </c>
      <c r="F1171" s="2">
        <v>61</v>
      </c>
      <c r="G1171" s="2" t="str">
        <f>B1171&amp;C1171</f>
        <v>Daniel FALODEtriple-jump</v>
      </c>
      <c r="H1171" s="2">
        <f>E1171</f>
        <v>1038</v>
      </c>
      <c r="I1171" s="138" cm="1">
        <f t="array" ref="I1171">MAX(IF($G$3:$G$4000=$G1171,$H$3:$H$4000))</f>
        <v>1038</v>
      </c>
      <c r="J1171" s="2" t="str">
        <v>GHA</v>
      </c>
      <c r="K1171" t="str">
        <v>Mohammed ABUBAKAR</v>
      </c>
      <c r="L1171" s="96" t="str">
        <v>long-jump</v>
      </c>
      <c r="M1171" s="96">
        <v>33302</v>
      </c>
      <c r="N1171" s="96" t="str">
        <f t="shared" si="72"/>
        <v>Mohammed ABUBAKARlong-jump</v>
      </c>
      <c r="O1171" s="2">
        <f t="shared" si="73"/>
        <v>1125</v>
      </c>
      <c r="P1171" s="81">
        <f t="shared" si="74"/>
        <v>31</v>
      </c>
      <c r="Q1171" s="81" t="str">
        <f t="shared" si="75"/>
        <v/>
      </c>
    </row>
    <row r="1172" spans="1:17" x14ac:dyDescent="0.2">
      <c r="A1172" t="s">
        <v>1287</v>
      </c>
      <c r="B1172" t="s">
        <v>4272</v>
      </c>
      <c r="C1172" s="5" t="s">
        <v>33</v>
      </c>
      <c r="D1172" s="5">
        <v>36034</v>
      </c>
      <c r="E1172">
        <v>1038</v>
      </c>
      <c r="F1172" s="2">
        <v>89</v>
      </c>
      <c r="G1172" s="2" t="str">
        <f>B1172&amp;C1172</f>
        <v>Bailey STICKINGS400mh</v>
      </c>
      <c r="H1172" s="2">
        <f>E1172</f>
        <v>1038</v>
      </c>
      <c r="I1172" s="138" cm="1">
        <f t="array" ref="I1172">MAX(IF($G$3:$G$4000=$G1172,$H$3:$H$4000))</f>
        <v>1038</v>
      </c>
      <c r="J1172" s="2" t="str">
        <v>GHA</v>
      </c>
      <c r="K1172" t="str">
        <v>Sean SAFO-ANTWI</v>
      </c>
      <c r="L1172" s="96" t="str">
        <v>100m</v>
      </c>
      <c r="M1172" s="96">
        <v>33177</v>
      </c>
      <c r="N1172" s="96" t="str">
        <f t="shared" si="72"/>
        <v>Sean SAFO-ANTWI100m</v>
      </c>
      <c r="O1172" s="2">
        <f t="shared" si="73"/>
        <v>1118</v>
      </c>
      <c r="P1172" s="81">
        <f t="shared" si="74"/>
        <v>80</v>
      </c>
      <c r="Q1172" s="81" t="str">
        <f t="shared" si="75"/>
        <v/>
      </c>
    </row>
    <row r="1173" spans="1:17" x14ac:dyDescent="0.2">
      <c r="A1173" t="s">
        <v>1287</v>
      </c>
      <c r="B1173" t="s">
        <v>4273</v>
      </c>
      <c r="C1173" s="5" t="s">
        <v>33</v>
      </c>
      <c r="D1173" s="5">
        <v>36675</v>
      </c>
      <c r="E1173">
        <v>1038</v>
      </c>
      <c r="F1173" s="2">
        <v>89</v>
      </c>
      <c r="G1173" s="2" t="str">
        <f>B1173&amp;C1173</f>
        <v>Samuel CLARKE400mh</v>
      </c>
      <c r="H1173" s="2">
        <f>E1173</f>
        <v>1038</v>
      </c>
      <c r="I1173" s="138" cm="1">
        <f t="array" ref="I1173">MAX(IF($G$3:$G$4000=$G1173,$H$3:$H$4000))</f>
        <v>1038</v>
      </c>
      <c r="J1173" s="2" t="str">
        <v>GHA</v>
      </c>
      <c r="K1173" t="str">
        <v>Emmanuel YEBOAH</v>
      </c>
      <c r="L1173" s="96" t="str">
        <v>100m</v>
      </c>
      <c r="M1173" s="96">
        <v>35652</v>
      </c>
      <c r="N1173" s="96" t="str">
        <f t="shared" si="72"/>
        <v>Emmanuel YEBOAH100m</v>
      </c>
      <c r="O1173" s="2">
        <f t="shared" si="73"/>
        <v>1109</v>
      </c>
      <c r="P1173" s="81">
        <f t="shared" si="74"/>
        <v>94</v>
      </c>
      <c r="Q1173" s="81" t="str">
        <f t="shared" si="75"/>
        <v/>
      </c>
    </row>
    <row r="1174" spans="1:17" x14ac:dyDescent="0.2">
      <c r="A1174" t="s">
        <v>1287</v>
      </c>
      <c r="B1174" t="s">
        <v>3984</v>
      </c>
      <c r="C1174" t="s">
        <v>34</v>
      </c>
      <c r="D1174" s="5">
        <v>33268</v>
      </c>
      <c r="E1174">
        <v>1037</v>
      </c>
      <c r="F1174" s="2">
        <v>69</v>
      </c>
      <c r="G1174" s="2" t="str">
        <f>B1174&amp;C1174</f>
        <v>Adam KIRK-SMITH3000msc</v>
      </c>
      <c r="H1174" s="2">
        <f>E1174</f>
        <v>1037</v>
      </c>
      <c r="I1174" s="138" cm="1">
        <f t="array" ref="I1174">MAX(IF($G$3:$G$4000=$G1174,$H$3:$H$4000))</f>
        <v>1037</v>
      </c>
      <c r="J1174" s="2" t="str">
        <v>GHA</v>
      </c>
      <c r="K1174" t="str">
        <v>Duncan Nuakoh AGYEMANG</v>
      </c>
      <c r="L1174" s="96" t="str">
        <v>400mh</v>
      </c>
      <c r="M1174" s="96">
        <v>34092</v>
      </c>
      <c r="N1174" s="96" t="str">
        <f t="shared" si="72"/>
        <v>Duncan Nuakoh AGYEMANG400mh</v>
      </c>
      <c r="O1174" s="2">
        <f t="shared" si="73"/>
        <v>1089</v>
      </c>
      <c r="P1174" s="81">
        <f t="shared" si="74"/>
        <v>48</v>
      </c>
      <c r="Q1174" s="81" t="str">
        <f t="shared" si="75"/>
        <v/>
      </c>
    </row>
    <row r="1175" spans="1:17" x14ac:dyDescent="0.2">
      <c r="A1175" t="s">
        <v>1287</v>
      </c>
      <c r="B1175" t="s">
        <v>4491</v>
      </c>
      <c r="C1175" s="5" t="s">
        <v>40</v>
      </c>
      <c r="D1175" s="5">
        <v>36481</v>
      </c>
      <c r="E1175">
        <v>1037</v>
      </c>
      <c r="F1175" s="2">
        <v>29</v>
      </c>
      <c r="G1175" s="2" t="str">
        <f>B1175&amp;C1175</f>
        <v>Samuel WOODLEYdiscus-throw</v>
      </c>
      <c r="H1175" s="2">
        <f>E1175</f>
        <v>1037</v>
      </c>
      <c r="I1175" s="138" cm="1">
        <f t="array" ref="I1175">MAX(IF($G$3:$G$4000=$G1175,$H$3:$H$4000))</f>
        <v>1037</v>
      </c>
      <c r="J1175" s="2" t="str">
        <v>GHA</v>
      </c>
      <c r="K1175" t="str">
        <v>Peter ACKAH</v>
      </c>
      <c r="L1175" s="96" t="str">
        <v>long-jump</v>
      </c>
      <c r="M1175" s="96">
        <v>0</v>
      </c>
      <c r="N1175" s="96" t="str">
        <f t="shared" si="72"/>
        <v>Peter ACKAHlong-jump</v>
      </c>
      <c r="O1175" s="2">
        <f t="shared" si="73"/>
        <v>1054</v>
      </c>
      <c r="P1175" s="81">
        <f t="shared" si="74"/>
        <v>91</v>
      </c>
      <c r="Q1175" s="81" t="str">
        <f t="shared" si="75"/>
        <v/>
      </c>
    </row>
    <row r="1176" spans="1:17" x14ac:dyDescent="0.2">
      <c r="A1176" t="s">
        <v>1287</v>
      </c>
      <c r="B1176" t="s">
        <v>3985</v>
      </c>
      <c r="C1176" s="5" t="s">
        <v>34</v>
      </c>
      <c r="D1176" s="5">
        <v>35418</v>
      </c>
      <c r="E1176">
        <v>1036</v>
      </c>
      <c r="F1176" s="2">
        <v>70</v>
      </c>
      <c r="G1176" s="2" t="str">
        <f>B1176&amp;C1176</f>
        <v>Aidan THOMPSON3000msc</v>
      </c>
      <c r="H1176" s="2">
        <f>E1176</f>
        <v>1036</v>
      </c>
      <c r="I1176" s="138" cm="1">
        <f t="array" ref="I1176">MAX(IF($G$3:$G$4000=$G1176,$H$3:$H$4000))</f>
        <v>1036</v>
      </c>
      <c r="J1176" s="2" t="str">
        <v>GHA</v>
      </c>
      <c r="K1176" t="str">
        <v>Duncan Nuakoh AGYEMANG</v>
      </c>
      <c r="L1176" s="96" t="str">
        <v>400m</v>
      </c>
      <c r="M1176" s="96">
        <v>34092</v>
      </c>
      <c r="N1176" s="96" t="str">
        <f t="shared" si="72"/>
        <v>Duncan Nuakoh AGYEMANG400m</v>
      </c>
      <c r="O1176" s="2">
        <f t="shared" si="73"/>
        <v>1026</v>
      </c>
      <c r="P1176" s="81">
        <f t="shared" si="74"/>
        <v>150</v>
      </c>
      <c r="Q1176" s="81" t="str">
        <f t="shared" si="75"/>
        <v/>
      </c>
    </row>
    <row r="1177" spans="1:17" x14ac:dyDescent="0.2">
      <c r="A1177" t="s">
        <v>1287</v>
      </c>
      <c r="B1177" t="s">
        <v>2919</v>
      </c>
      <c r="C1177" s="5" t="s">
        <v>2</v>
      </c>
      <c r="D1177" s="5">
        <v>33459</v>
      </c>
      <c r="E1177">
        <v>1034</v>
      </c>
      <c r="F1177" s="2">
        <v>51</v>
      </c>
      <c r="G1177" s="2" t="str">
        <f>B1177&amp;C1177</f>
        <v>Kyle ENNIS100m</v>
      </c>
      <c r="H1177" s="2">
        <f>E1177</f>
        <v>1034</v>
      </c>
      <c r="I1177" s="138" cm="1">
        <f t="array" ref="I1177">MAX(IF($G$3:$G$4000=$G1177,$H$3:$H$4000))</f>
        <v>1034</v>
      </c>
      <c r="J1177" s="2" t="str">
        <v>GHA</v>
      </c>
      <c r="K1177" t="str">
        <v>John AMPOMAH</v>
      </c>
      <c r="L1177" s="96" t="str">
        <v>javelin-throw</v>
      </c>
      <c r="M1177" s="96">
        <v>33065</v>
      </c>
      <c r="N1177" s="96" t="str">
        <f t="shared" si="72"/>
        <v>John AMPOMAHjavelin-throw</v>
      </c>
      <c r="O1177" s="2">
        <f t="shared" si="73"/>
        <v>1013</v>
      </c>
      <c r="P1177" s="81">
        <f t="shared" si="74"/>
        <v>52</v>
      </c>
      <c r="Q1177" s="81" t="str">
        <f t="shared" si="75"/>
        <v/>
      </c>
    </row>
    <row r="1178" spans="1:17" x14ac:dyDescent="0.2">
      <c r="A1178" t="s">
        <v>1287</v>
      </c>
      <c r="B1178" t="s">
        <v>3364</v>
      </c>
      <c r="C1178" t="s">
        <v>36</v>
      </c>
      <c r="D1178" s="5">
        <v>35671</v>
      </c>
      <c r="E1178">
        <v>1034</v>
      </c>
      <c r="F1178" s="2">
        <v>19</v>
      </c>
      <c r="G1178" s="2" t="str">
        <f>B1178&amp;C1178</f>
        <v>Adam HAGUEpole-vault</v>
      </c>
      <c r="H1178" s="2">
        <f>E1178</f>
        <v>1034</v>
      </c>
      <c r="I1178" s="138" cm="1">
        <f t="array" ref="I1178">MAX(IF($G$3:$G$4000=$G1178,$H$3:$H$4000))</f>
        <v>1051</v>
      </c>
      <c r="J1178" s="2" t="str">
        <v>GHA</v>
      </c>
      <c r="K1178" t="str">
        <v>Jordan YAMOAH</v>
      </c>
      <c r="L1178" s="96" t="str">
        <v>pole-vault</v>
      </c>
      <c r="M1178" s="96">
        <v>34242</v>
      </c>
      <c r="N1178" s="96" t="str">
        <f t="shared" si="72"/>
        <v>Jordan YAMOAHpole-vault</v>
      </c>
      <c r="O1178" s="2">
        <f t="shared" si="73"/>
        <v>977</v>
      </c>
      <c r="P1178" s="81">
        <f t="shared" si="74"/>
        <v>50</v>
      </c>
      <c r="Q1178" s="81" t="str">
        <f t="shared" si="75"/>
        <v/>
      </c>
    </row>
    <row r="1179" spans="1:17" x14ac:dyDescent="0.2">
      <c r="A1179" t="s">
        <v>1287</v>
      </c>
      <c r="B1179" t="s">
        <v>3990</v>
      </c>
      <c r="C1179" s="5" t="s">
        <v>34</v>
      </c>
      <c r="D1179" s="5">
        <v>32706</v>
      </c>
      <c r="E1179">
        <v>1034</v>
      </c>
      <c r="F1179" s="2">
        <v>76</v>
      </c>
      <c r="G1179" s="2" t="str">
        <f>B1179&amp;C1179</f>
        <v>Ieuan THOMAS3000msc</v>
      </c>
      <c r="H1179" s="2">
        <f>E1179</f>
        <v>1034</v>
      </c>
      <c r="I1179" s="138" cm="1">
        <f t="array" ref="I1179">MAX(IF($G$3:$G$4000=$G1179,$H$3:$H$4000))</f>
        <v>1034</v>
      </c>
      <c r="J1179" s="2" t="str">
        <v>GIB</v>
      </c>
      <c r="K1179" t="str">
        <v>Arnold ROGERS</v>
      </c>
      <c r="L1179" s="96" t="str">
        <v>marathon</v>
      </c>
      <c r="M1179" s="96">
        <v>33120</v>
      </c>
      <c r="N1179" s="96" t="str">
        <f t="shared" si="72"/>
        <v>Arnold ROGERSmarathon</v>
      </c>
      <c r="O1179" s="2">
        <f t="shared" si="73"/>
        <v>879</v>
      </c>
      <c r="P1179" s="81">
        <f t="shared" si="74"/>
        <v>163</v>
      </c>
      <c r="Q1179" s="81" t="str">
        <f t="shared" si="75"/>
        <v/>
      </c>
    </row>
    <row r="1180" spans="1:17" x14ac:dyDescent="0.2">
      <c r="A1180" t="s">
        <v>1287</v>
      </c>
      <c r="B1180" t="s">
        <v>3370</v>
      </c>
      <c r="C1180" s="5" t="s">
        <v>36</v>
      </c>
      <c r="D1180" s="5">
        <v>35720</v>
      </c>
      <c r="E1180">
        <v>1034</v>
      </c>
      <c r="F1180" s="2">
        <v>19</v>
      </c>
      <c r="G1180" s="2" t="str">
        <f>B1180&amp;C1180</f>
        <v>George HEPPINSTALLpole-vault</v>
      </c>
      <c r="H1180" s="2">
        <f>E1180</f>
        <v>1034</v>
      </c>
      <c r="I1180" s="138" cm="1">
        <f t="array" ref="I1180">MAX(IF($G$3:$G$4000=$G1180,$H$3:$H$4000))</f>
        <v>1034</v>
      </c>
      <c r="J1180" s="2" t="str">
        <v>GRN</v>
      </c>
      <c r="K1180" t="str">
        <v>Kirani JAMES</v>
      </c>
      <c r="L1180" s="96" t="str">
        <v>400m</v>
      </c>
      <c r="M1180" s="96">
        <v>33848</v>
      </c>
      <c r="N1180" s="96" t="str">
        <f t="shared" si="72"/>
        <v>Kirani JAMES400m</v>
      </c>
      <c r="O1180" s="2">
        <f t="shared" si="73"/>
        <v>1259</v>
      </c>
      <c r="P1180" s="81">
        <f t="shared" si="74"/>
        <v>2</v>
      </c>
      <c r="Q1180" s="81" t="str">
        <f t="shared" si="75"/>
        <v/>
      </c>
    </row>
    <row r="1181" spans="1:17" x14ac:dyDescent="0.2">
      <c r="A1181" t="s">
        <v>1287</v>
      </c>
      <c r="B1181" t="s">
        <v>4274</v>
      </c>
      <c r="C1181" s="5" t="s">
        <v>33</v>
      </c>
      <c r="D1181" s="5">
        <v>36290</v>
      </c>
      <c r="E1181">
        <v>1034</v>
      </c>
      <c r="F1181" s="2">
        <v>91</v>
      </c>
      <c r="G1181" s="2" t="str">
        <f>B1181&amp;C1181</f>
        <v>Jason NICHOLSON400mh</v>
      </c>
      <c r="H1181" s="2">
        <f>E1181</f>
        <v>1034</v>
      </c>
      <c r="I1181" s="138" cm="1">
        <f t="array" ref="I1181">MAX(IF($G$3:$G$4000=$G1181,$H$3:$H$4000))</f>
        <v>1034</v>
      </c>
      <c r="J1181" s="2" t="str">
        <v>GRN</v>
      </c>
      <c r="K1181" t="str">
        <v>Lindon VICTOR</v>
      </c>
      <c r="L1181" s="96" t="str">
        <v>decathlon</v>
      </c>
      <c r="M1181" s="96">
        <v>34028</v>
      </c>
      <c r="N1181" s="96" t="str">
        <f t="shared" si="72"/>
        <v>Lindon VICTORdecathlon</v>
      </c>
      <c r="O1181" s="2">
        <f t="shared" si="73"/>
        <v>1190</v>
      </c>
      <c r="P1181" s="81">
        <f t="shared" si="74"/>
        <v>4</v>
      </c>
      <c r="Q1181" s="81" t="str">
        <f t="shared" si="75"/>
        <v/>
      </c>
    </row>
    <row r="1182" spans="1:17" x14ac:dyDescent="0.2">
      <c r="A1182" t="s">
        <v>1287</v>
      </c>
      <c r="B1182" t="s">
        <v>4182</v>
      </c>
      <c r="C1182" s="5" t="s">
        <v>31</v>
      </c>
      <c r="D1182" s="5">
        <v>36456</v>
      </c>
      <c r="E1182">
        <v>1033</v>
      </c>
      <c r="F1182" s="2">
        <v>76</v>
      </c>
      <c r="G1182" s="2" t="str">
        <f>B1182&amp;C1182</f>
        <v>Mayowa OSUNSAMI110mh</v>
      </c>
      <c r="H1182" s="2">
        <f>E1182</f>
        <v>1033</v>
      </c>
      <c r="I1182" s="138" cm="1">
        <f t="array" ref="I1182">MAX(IF($G$3:$G$4000=$G1182,$H$3:$H$4000))</f>
        <v>1033</v>
      </c>
      <c r="J1182" s="2" t="str">
        <v>GRN</v>
      </c>
      <c r="K1182" t="str">
        <v>Anderson PETERS</v>
      </c>
      <c r="L1182" s="96" t="str">
        <v>javelin-throw</v>
      </c>
      <c r="M1182" s="96">
        <v>35724</v>
      </c>
      <c r="N1182" s="96" t="str">
        <f t="shared" si="72"/>
        <v>Anderson PETERSjavelin-throw</v>
      </c>
      <c r="O1182" s="2">
        <f t="shared" si="73"/>
        <v>1186</v>
      </c>
      <c r="P1182" s="81">
        <f t="shared" si="74"/>
        <v>4</v>
      </c>
      <c r="Q1182" s="81" t="str">
        <f t="shared" si="75"/>
        <v/>
      </c>
    </row>
    <row r="1183" spans="1:17" x14ac:dyDescent="0.2">
      <c r="A1183" t="s">
        <v>1287</v>
      </c>
      <c r="B1183" t="s">
        <v>3498</v>
      </c>
      <c r="C1183" s="5" t="s">
        <v>41</v>
      </c>
      <c r="D1183" s="5">
        <v>35573</v>
      </c>
      <c r="E1183">
        <v>1033</v>
      </c>
      <c r="F1183" s="2">
        <v>17</v>
      </c>
      <c r="G1183" s="2" t="str">
        <f>B1183&amp;C1183</f>
        <v>Joe HARRISjavelin-throw</v>
      </c>
      <c r="H1183" s="2">
        <f>E1183</f>
        <v>1033</v>
      </c>
      <c r="I1183" s="138" cm="1">
        <f t="array" ref="I1183">MAX(IF($G$3:$G$4000=$G1183,$H$3:$H$4000))</f>
        <v>1033</v>
      </c>
      <c r="J1183" s="2" t="str">
        <v>GRN</v>
      </c>
      <c r="K1183" t="str">
        <v>Nazzio JOHN</v>
      </c>
      <c r="L1183" s="96" t="str">
        <v>200m</v>
      </c>
      <c r="M1183" s="96">
        <v>37704</v>
      </c>
      <c r="N1183" s="96" t="str">
        <f t="shared" si="72"/>
        <v>Nazzio JOHN200m</v>
      </c>
      <c r="O1183" s="2">
        <f t="shared" si="73"/>
        <v>1099</v>
      </c>
      <c r="P1183" s="81">
        <f t="shared" si="74"/>
        <v>86</v>
      </c>
      <c r="Q1183" s="81" t="str">
        <f t="shared" si="75"/>
        <v/>
      </c>
    </row>
    <row r="1184" spans="1:17" x14ac:dyDescent="0.2">
      <c r="A1184" t="s">
        <v>1287</v>
      </c>
      <c r="B1184" t="s">
        <v>4275</v>
      </c>
      <c r="C1184" s="5" t="s">
        <v>33</v>
      </c>
      <c r="D1184" s="6">
        <v>35313</v>
      </c>
      <c r="E1184">
        <v>1032</v>
      </c>
      <c r="F1184" s="2">
        <v>92</v>
      </c>
      <c r="G1184" s="2" t="str">
        <f>B1184&amp;C1184</f>
        <v>Max SCHOPP400mh</v>
      </c>
      <c r="H1184" s="2">
        <f>E1184</f>
        <v>1032</v>
      </c>
      <c r="I1184" s="138" cm="1">
        <f t="array" ref="I1184">MAX(IF($G$3:$G$4000=$G1184,$H$3:$H$4000))</f>
        <v>1032</v>
      </c>
      <c r="J1184" s="2" t="str">
        <v>GRN</v>
      </c>
      <c r="K1184" t="str">
        <v>Gamali FELIX</v>
      </c>
      <c r="L1184" s="96" t="str">
        <v>400m</v>
      </c>
      <c r="M1184" s="96">
        <v>36236</v>
      </c>
      <c r="N1184" s="96" t="str">
        <f t="shared" si="72"/>
        <v>Gamali FELIX400m</v>
      </c>
      <c r="O1184" s="2">
        <f t="shared" si="73"/>
        <v>1098</v>
      </c>
      <c r="P1184" s="81">
        <f t="shared" si="74"/>
        <v>85</v>
      </c>
      <c r="Q1184" s="81" t="str">
        <f t="shared" si="75"/>
        <v/>
      </c>
    </row>
    <row r="1185" spans="1:17" x14ac:dyDescent="0.2">
      <c r="A1185" t="s">
        <v>1287</v>
      </c>
      <c r="B1185" t="s">
        <v>4399</v>
      </c>
      <c r="C1185" s="5" t="s">
        <v>38</v>
      </c>
      <c r="D1185" s="5">
        <v>34784</v>
      </c>
      <c r="E1185">
        <v>1029</v>
      </c>
      <c r="F1185" s="2">
        <v>71</v>
      </c>
      <c r="G1185" s="2" t="str">
        <f>B1185&amp;C1185</f>
        <v>Sean OKOMEtriple-jump</v>
      </c>
      <c r="H1185" s="2">
        <f>E1185</f>
        <v>1029</v>
      </c>
      <c r="I1185" s="138" cm="1">
        <f t="array" ref="I1185">MAX(IF($G$3:$G$4000=$G1185,$H$3:$H$4000))</f>
        <v>1029</v>
      </c>
      <c r="J1185" s="2" t="str">
        <v>GRN</v>
      </c>
      <c r="K1185" t="str">
        <v>Josh BOATENG</v>
      </c>
      <c r="L1185" s="96" t="str">
        <v>discus-throw</v>
      </c>
      <c r="M1185" s="96">
        <v>35517</v>
      </c>
      <c r="N1185" s="96" t="str">
        <f t="shared" si="72"/>
        <v>Josh BOATENGdiscus-throw</v>
      </c>
      <c r="O1185" s="2">
        <f t="shared" si="73"/>
        <v>1061</v>
      </c>
      <c r="P1185" s="81">
        <f t="shared" si="74"/>
        <v>19</v>
      </c>
      <c r="Q1185" s="81" t="str">
        <f t="shared" si="75"/>
        <v/>
      </c>
    </row>
    <row r="1186" spans="1:17" x14ac:dyDescent="0.2">
      <c r="A1186" t="s">
        <v>1287</v>
      </c>
      <c r="B1186" t="s">
        <v>3374</v>
      </c>
      <c r="C1186" s="5" t="s">
        <v>36</v>
      </c>
      <c r="D1186" s="5">
        <v>34426</v>
      </c>
      <c r="E1186">
        <v>1029</v>
      </c>
      <c r="F1186" s="2">
        <v>22</v>
      </c>
      <c r="G1186" s="2" t="str">
        <f>B1186&amp;C1186</f>
        <v>Jack PHIPPSpole-vault</v>
      </c>
      <c r="H1186" s="2">
        <f>E1186</f>
        <v>1029</v>
      </c>
      <c r="I1186" s="138" cm="1">
        <f t="array" ref="I1186">MAX(IF($G$3:$G$4000=$G1186,$H$3:$H$4000))</f>
        <v>1029</v>
      </c>
      <c r="J1186" s="2" t="str">
        <v>GRN</v>
      </c>
      <c r="K1186" t="str">
        <v>Michael FRANCOIS</v>
      </c>
      <c r="L1186" s="96" t="str">
        <v>400m</v>
      </c>
      <c r="M1186" s="96">
        <v>1999</v>
      </c>
      <c r="N1186" s="96" t="str">
        <f t="shared" si="72"/>
        <v>Michael FRANCOIS400m</v>
      </c>
      <c r="O1186" s="2">
        <f t="shared" si="73"/>
        <v>1014</v>
      </c>
      <c r="P1186" s="81">
        <f t="shared" si="74"/>
        <v>163</v>
      </c>
      <c r="Q1186" s="81" t="str">
        <f t="shared" si="75"/>
        <v/>
      </c>
    </row>
    <row r="1187" spans="1:17" x14ac:dyDescent="0.2">
      <c r="A1187" t="s">
        <v>1287</v>
      </c>
      <c r="B1187" t="s">
        <v>4907</v>
      </c>
      <c r="C1187" t="s">
        <v>35</v>
      </c>
      <c r="D1187" s="5">
        <v>36932</v>
      </c>
      <c r="E1187">
        <v>1028</v>
      </c>
      <c r="F1187" s="2">
        <v>60</v>
      </c>
      <c r="G1187" s="2" t="str">
        <f>B1187&amp;C1187</f>
        <v>Kelechi AGUOCHAhigh-jump</v>
      </c>
      <c r="H1187" s="2">
        <f>E1187</f>
        <v>1028</v>
      </c>
      <c r="I1187" s="138" cm="1">
        <f t="array" ref="I1187">MAX(IF($G$3:$G$4000=$G1187,$H$3:$H$4000))</f>
        <v>1028</v>
      </c>
      <c r="J1187" s="2" t="str">
        <v>GRN</v>
      </c>
      <c r="K1187" t="str">
        <v>Nathan HOOD</v>
      </c>
      <c r="L1187" s="96" t="str">
        <v>800m</v>
      </c>
      <c r="M1187" s="96">
        <v>35844</v>
      </c>
      <c r="N1187" s="96" t="str">
        <f t="shared" si="72"/>
        <v>Nathan HOOD800m</v>
      </c>
      <c r="O1187" s="2">
        <f t="shared" si="73"/>
        <v>1010</v>
      </c>
      <c r="P1187" s="81">
        <f t="shared" si="74"/>
        <v>152</v>
      </c>
      <c r="Q1187" s="81" t="str">
        <f t="shared" si="75"/>
        <v/>
      </c>
    </row>
    <row r="1188" spans="1:17" x14ac:dyDescent="0.2">
      <c r="A1188" t="s">
        <v>1287</v>
      </c>
      <c r="B1188" t="s">
        <v>4908</v>
      </c>
      <c r="C1188" s="6" t="s">
        <v>35</v>
      </c>
      <c r="D1188" s="5">
        <v>37391</v>
      </c>
      <c r="E1188">
        <v>1028</v>
      </c>
      <c r="F1188" s="2">
        <v>60</v>
      </c>
      <c r="G1188" s="2" t="str">
        <f>B1188&amp;C1188</f>
        <v>Dominic OGBECHIEhigh-jump</v>
      </c>
      <c r="H1188" s="2">
        <f>E1188</f>
        <v>1028</v>
      </c>
      <c r="I1188" s="138" cm="1">
        <f t="array" ref="I1188">MAX(IF($G$3:$G$4000=$G1188,$H$3:$H$4000))</f>
        <v>1028</v>
      </c>
      <c r="J1188" s="2" t="str">
        <v>GRN</v>
      </c>
      <c r="K1188" t="str">
        <v>Lindon VICTOR</v>
      </c>
      <c r="L1188" s="96" t="str">
        <v>javelin-throw</v>
      </c>
      <c r="M1188" s="96">
        <v>34028</v>
      </c>
      <c r="N1188" s="96" t="str">
        <f t="shared" si="72"/>
        <v>Lindon VICTORjavelin-throw</v>
      </c>
      <c r="O1188" s="2">
        <f t="shared" si="73"/>
        <v>981</v>
      </c>
      <c r="P1188" s="81">
        <f t="shared" si="74"/>
        <v>75</v>
      </c>
      <c r="Q1188" s="81" t="str">
        <f t="shared" si="75"/>
        <v/>
      </c>
    </row>
    <row r="1189" spans="1:17" x14ac:dyDescent="0.2">
      <c r="A1189" t="s">
        <v>1287</v>
      </c>
      <c r="B1189" t="s">
        <v>4001</v>
      </c>
      <c r="C1189" t="s">
        <v>34</v>
      </c>
      <c r="D1189" s="5">
        <v>35181</v>
      </c>
      <c r="E1189">
        <v>1028</v>
      </c>
      <c r="F1189" s="2">
        <v>88</v>
      </c>
      <c r="G1189" s="2" t="str">
        <f>B1189&amp;C1189</f>
        <v>Haran DUNDERDALE3000msc</v>
      </c>
      <c r="H1189" s="2">
        <f>E1189</f>
        <v>1028</v>
      </c>
      <c r="I1189" s="138" cm="1">
        <f t="array" ref="I1189">MAX(IF($G$3:$G$4000=$G1189,$H$3:$H$4000))</f>
        <v>1028</v>
      </c>
      <c r="J1189" s="2" t="str">
        <v>GRN</v>
      </c>
      <c r="K1189" t="str">
        <v>Lindon VICTOR</v>
      </c>
      <c r="L1189" s="96" t="str">
        <v>discus-throw</v>
      </c>
      <c r="M1189" s="96">
        <v>34028</v>
      </c>
      <c r="N1189" s="96" t="str">
        <f t="shared" si="72"/>
        <v>Lindon VICTORdiscus-throw</v>
      </c>
      <c r="O1189" s="2">
        <f t="shared" si="73"/>
        <v>975</v>
      </c>
      <c r="P1189" s="81">
        <f t="shared" si="74"/>
        <v>52</v>
      </c>
      <c r="Q1189" s="81" t="str">
        <f t="shared" si="75"/>
        <v/>
      </c>
    </row>
    <row r="1190" spans="1:17" x14ac:dyDescent="0.2">
      <c r="A1190" t="s">
        <v>1287</v>
      </c>
      <c r="B1190" t="s">
        <v>4401</v>
      </c>
      <c r="C1190" s="5" t="s">
        <v>38</v>
      </c>
      <c r="D1190" s="5">
        <v>35974</v>
      </c>
      <c r="E1190">
        <v>1028</v>
      </c>
      <c r="F1190" s="2">
        <v>74</v>
      </c>
      <c r="G1190" s="2" t="str">
        <f>B1190&amp;C1190</f>
        <v>Daniel IGBOKWEtriple-jump</v>
      </c>
      <c r="H1190" s="2">
        <f>E1190</f>
        <v>1028</v>
      </c>
      <c r="I1190" s="138" cm="1">
        <f t="array" ref="I1190">MAX(IF($G$3:$G$4000=$G1190,$H$3:$H$4000))</f>
        <v>1028</v>
      </c>
      <c r="J1190" s="2" t="str">
        <v>GRN</v>
      </c>
      <c r="K1190" t="str">
        <v>Lindon VICTOR</v>
      </c>
      <c r="L1190" s="96" t="str">
        <v>pole-vault</v>
      </c>
      <c r="M1190" s="96">
        <v>34028</v>
      </c>
      <c r="N1190" s="96" t="str">
        <f t="shared" si="72"/>
        <v>Lindon VICTORpole-vault</v>
      </c>
      <c r="O1190" s="2">
        <f t="shared" si="73"/>
        <v>972</v>
      </c>
      <c r="P1190" s="81">
        <f t="shared" si="74"/>
        <v>52</v>
      </c>
      <c r="Q1190" s="81" t="str">
        <f t="shared" si="75"/>
        <v/>
      </c>
    </row>
    <row r="1191" spans="1:17" x14ac:dyDescent="0.2">
      <c r="A1191" t="s">
        <v>1287</v>
      </c>
      <c r="B1191" t="s">
        <v>3047</v>
      </c>
      <c r="C1191" s="5" t="s">
        <v>27</v>
      </c>
      <c r="D1191" s="5">
        <v>35335</v>
      </c>
      <c r="E1191">
        <v>1027</v>
      </c>
      <c r="F1191" s="2">
        <v>63</v>
      </c>
      <c r="G1191" s="2" t="str">
        <f>B1191&amp;C1191</f>
        <v>Matthew WIGELSWORTH800m</v>
      </c>
      <c r="H1191" s="2">
        <f>E1191</f>
        <v>1027</v>
      </c>
      <c r="I1191" s="138" cm="1">
        <f t="array" ref="I1191">MAX(IF($G$3:$G$4000=$G1191,$H$3:$H$4000))</f>
        <v>1027</v>
      </c>
      <c r="J1191" s="2" t="str">
        <v>GRN</v>
      </c>
      <c r="K1191" t="str">
        <v>Johann JEREMIAH</v>
      </c>
      <c r="L1191" s="96" t="str">
        <v>shot-put</v>
      </c>
      <c r="M1191" s="96">
        <v>2000</v>
      </c>
      <c r="N1191" s="96" t="str">
        <f t="shared" si="72"/>
        <v>Johann JEREMIAHshot-put</v>
      </c>
      <c r="O1191" s="2">
        <f t="shared" si="73"/>
        <v>966</v>
      </c>
      <c r="P1191" s="81">
        <f t="shared" si="74"/>
        <v>53</v>
      </c>
      <c r="Q1191" s="81" t="str">
        <f t="shared" si="75"/>
        <v/>
      </c>
    </row>
    <row r="1192" spans="1:17" x14ac:dyDescent="0.2">
      <c r="A1192" t="s">
        <v>1287</v>
      </c>
      <c r="B1192" t="s">
        <v>4436</v>
      </c>
      <c r="C1192" s="5" t="s">
        <v>36</v>
      </c>
      <c r="D1192" s="5">
        <v>37408</v>
      </c>
      <c r="E1192">
        <v>1026</v>
      </c>
      <c r="F1192" s="2">
        <v>23</v>
      </c>
      <c r="G1192" s="2" t="str">
        <f>B1192&amp;C1192</f>
        <v>Jacob CLARKpole-vault</v>
      </c>
      <c r="H1192" s="2">
        <f>E1192</f>
        <v>1026</v>
      </c>
      <c r="I1192" s="138" cm="1">
        <f t="array" ref="I1192">MAX(IF($G$3:$G$4000=$G1192,$H$3:$H$4000))</f>
        <v>1026</v>
      </c>
      <c r="J1192" s="2" t="str">
        <v>GUY</v>
      </c>
      <c r="K1192" t="str">
        <v>Emanuel ARCHIBALD</v>
      </c>
      <c r="L1192" s="96" t="str">
        <v>long-jump</v>
      </c>
      <c r="M1192" s="96">
        <v>34586</v>
      </c>
      <c r="N1192" s="96" t="str">
        <f t="shared" si="72"/>
        <v>Emanuel ARCHIBALDlong-jump</v>
      </c>
      <c r="O1192" s="2">
        <f t="shared" si="73"/>
        <v>1160</v>
      </c>
      <c r="P1192" s="81">
        <f t="shared" si="74"/>
        <v>11</v>
      </c>
      <c r="Q1192" s="81" t="str">
        <f t="shared" si="75"/>
        <v/>
      </c>
    </row>
    <row r="1193" spans="1:17" x14ac:dyDescent="0.2">
      <c r="A1193" t="s">
        <v>1287</v>
      </c>
      <c r="B1193" t="s">
        <v>3378</v>
      </c>
      <c r="C1193" s="5" t="s">
        <v>36</v>
      </c>
      <c r="D1193" s="5">
        <v>35872</v>
      </c>
      <c r="E1193">
        <v>1021</v>
      </c>
      <c r="F1193" s="2">
        <v>25</v>
      </c>
      <c r="G1193" s="2" t="str">
        <f>B1193&amp;C1193</f>
        <v>Thomas WALLEYpole-vault</v>
      </c>
      <c r="H1193" s="2">
        <f>E1193</f>
        <v>1021</v>
      </c>
      <c r="I1193" s="138" cm="1">
        <f t="array" ref="I1193">MAX(IF($G$3:$G$4000=$G1193,$H$3:$H$4000))</f>
        <v>1021</v>
      </c>
      <c r="J1193" s="2" t="str">
        <v>GUY</v>
      </c>
      <c r="K1193" t="str">
        <v>Quamel PRINCE</v>
      </c>
      <c r="L1193" s="96" t="str">
        <v>800m</v>
      </c>
      <c r="M1193" s="96">
        <v>34444</v>
      </c>
      <c r="N1193" s="96" t="str">
        <f t="shared" si="72"/>
        <v>Quamel PRINCE800m</v>
      </c>
      <c r="O1193" s="2">
        <f t="shared" si="73"/>
        <v>1133</v>
      </c>
      <c r="P1193" s="81">
        <f t="shared" si="74"/>
        <v>48</v>
      </c>
      <c r="Q1193" s="81" t="str">
        <f t="shared" si="75"/>
        <v/>
      </c>
    </row>
    <row r="1194" spans="1:17" x14ac:dyDescent="0.2">
      <c r="A1194" t="s">
        <v>1287</v>
      </c>
      <c r="B1194" t="s">
        <v>4316</v>
      </c>
      <c r="C1194" s="5" t="s">
        <v>35</v>
      </c>
      <c r="D1194" s="5">
        <v>35234</v>
      </c>
      <c r="E1194">
        <v>1019</v>
      </c>
      <c r="F1194" s="2">
        <v>65</v>
      </c>
      <c r="G1194" s="2" t="str">
        <f>B1194&amp;C1194</f>
        <v>Timothy DUCKWORTHhigh-jump</v>
      </c>
      <c r="H1194" s="2">
        <f>E1194</f>
        <v>1019</v>
      </c>
      <c r="I1194" s="138" cm="1">
        <f t="array" ref="I1194">MAX(IF($G$3:$G$4000=$G1194,$H$3:$H$4000))</f>
        <v>1019</v>
      </c>
      <c r="J1194" s="2" t="str">
        <v>GUY</v>
      </c>
      <c r="K1194" t="str">
        <v>Emanuel ARCHIBALD</v>
      </c>
      <c r="L1194" s="96" t="str">
        <v>100m</v>
      </c>
      <c r="M1194" s="96">
        <v>34586</v>
      </c>
      <c r="N1194" s="96" t="str">
        <f t="shared" si="72"/>
        <v>Emanuel ARCHIBALD100m</v>
      </c>
      <c r="O1194" s="2">
        <f t="shared" si="73"/>
        <v>1122</v>
      </c>
      <c r="P1194" s="81">
        <f t="shared" si="74"/>
        <v>73</v>
      </c>
      <c r="Q1194" s="81" t="str">
        <f t="shared" si="75"/>
        <v/>
      </c>
    </row>
    <row r="1195" spans="1:17" x14ac:dyDescent="0.2">
      <c r="A1195" t="s">
        <v>1287</v>
      </c>
      <c r="B1195" t="s">
        <v>4494</v>
      </c>
      <c r="C1195" s="6" t="s">
        <v>40</v>
      </c>
      <c r="D1195" s="5">
        <v>30225</v>
      </c>
      <c r="E1195">
        <v>1018</v>
      </c>
      <c r="F1195" s="2">
        <v>32</v>
      </c>
      <c r="G1195" s="2" t="str">
        <f>B1195&amp;C1195</f>
        <v>Daniel GREAVESdiscus-throw</v>
      </c>
      <c r="H1195" s="2">
        <f>E1195</f>
        <v>1018</v>
      </c>
      <c r="I1195" s="138" cm="1">
        <f t="array" ref="I1195">MAX(IF($G$3:$G$4000=$G1195,$H$3:$H$4000))</f>
        <v>1018</v>
      </c>
      <c r="J1195" s="2" t="str">
        <v>GUY</v>
      </c>
      <c r="K1195" t="str">
        <v>Domon WILLIAMS</v>
      </c>
      <c r="L1195" s="96" t="str">
        <v>triple-jump</v>
      </c>
      <c r="M1195" s="96">
        <v>35111</v>
      </c>
      <c r="N1195" s="96" t="str">
        <f t="shared" si="72"/>
        <v>Domon WILLIAMStriple-jump</v>
      </c>
      <c r="O1195" s="2">
        <f t="shared" si="73"/>
        <v>1090</v>
      </c>
      <c r="P1195" s="81">
        <f t="shared" si="74"/>
        <v>24</v>
      </c>
      <c r="Q1195" s="81" t="str">
        <f t="shared" si="75"/>
        <v/>
      </c>
    </row>
    <row r="1196" spans="1:17" x14ac:dyDescent="0.2">
      <c r="A1196" t="s">
        <v>1287</v>
      </c>
      <c r="B1196" t="s">
        <v>4955</v>
      </c>
      <c r="C1196" t="s">
        <v>44</v>
      </c>
      <c r="D1196" s="5">
        <v>35342</v>
      </c>
      <c r="E1196">
        <v>1018</v>
      </c>
      <c r="F1196" s="2">
        <v>17</v>
      </c>
      <c r="G1196" s="2" t="str">
        <f>B1196&amp;C1196</f>
        <v>Harry KENDALLdecathlon</v>
      </c>
      <c r="H1196" s="2">
        <f>E1196</f>
        <v>1018</v>
      </c>
      <c r="I1196" s="138" cm="1">
        <f t="array" ref="I1196">MAX(IF($G$3:$G$4000=$G1196,$H$3:$H$4000))</f>
        <v>1018</v>
      </c>
      <c r="J1196" s="2" t="str">
        <v>GUY</v>
      </c>
      <c r="K1196" t="str">
        <v>Leslain BAIRD</v>
      </c>
      <c r="L1196" s="96" t="str">
        <v>javelin-throw</v>
      </c>
      <c r="M1196" s="96">
        <v>31906</v>
      </c>
      <c r="N1196" s="96" t="str">
        <f t="shared" si="72"/>
        <v>Leslain BAIRDjavelin-throw</v>
      </c>
      <c r="O1196" s="2">
        <f t="shared" si="73"/>
        <v>1062</v>
      </c>
      <c r="P1196" s="81">
        <f t="shared" si="74"/>
        <v>23</v>
      </c>
      <c r="Q1196" s="81" t="str">
        <f t="shared" si="75"/>
        <v/>
      </c>
    </row>
    <row r="1197" spans="1:17" x14ac:dyDescent="0.2">
      <c r="A1197" t="s">
        <v>1287</v>
      </c>
      <c r="B1197" t="s">
        <v>4619</v>
      </c>
      <c r="C1197" t="s">
        <v>42</v>
      </c>
      <c r="D1197" s="5">
        <v>36838</v>
      </c>
      <c r="E1197">
        <v>1017</v>
      </c>
      <c r="F1197" s="2">
        <v>18</v>
      </c>
      <c r="G1197" s="2" t="str">
        <f>B1197&amp;C1197</f>
        <v>Ben HAWKEShammer-throw</v>
      </c>
      <c r="H1197" s="2">
        <f>E1197</f>
        <v>1017</v>
      </c>
      <c r="I1197" s="138" cm="1">
        <f t="array" ref="I1197">MAX(IF($G$3:$G$4000=$G1197,$H$3:$H$4000))</f>
        <v>1017</v>
      </c>
      <c r="J1197" s="2" t="str">
        <v>GUY</v>
      </c>
      <c r="K1197" t="str">
        <v>Domon WILLIAMS</v>
      </c>
      <c r="L1197" s="96" t="str">
        <v>long-jump</v>
      </c>
      <c r="M1197" s="96">
        <v>35111</v>
      </c>
      <c r="N1197" s="96" t="str">
        <f t="shared" si="72"/>
        <v>Domon WILLIAMSlong-jump</v>
      </c>
      <c r="O1197" s="2">
        <f t="shared" si="73"/>
        <v>1045</v>
      </c>
      <c r="P1197" s="81">
        <f t="shared" si="74"/>
        <v>101</v>
      </c>
      <c r="Q1197" s="81" t="str">
        <f t="shared" si="75"/>
        <v/>
      </c>
    </row>
    <row r="1198" spans="1:17" x14ac:dyDescent="0.2">
      <c r="A1198" t="s">
        <v>1287</v>
      </c>
      <c r="B1198" t="s">
        <v>3503</v>
      </c>
      <c r="C1198" s="6" t="s">
        <v>41</v>
      </c>
      <c r="D1198" s="5">
        <v>36313</v>
      </c>
      <c r="E1198">
        <v>1012</v>
      </c>
      <c r="F1198" s="2">
        <v>44</v>
      </c>
      <c r="G1198" s="2" t="str">
        <f>B1198&amp;C1198</f>
        <v>Daniel BAINBRIDGEjavelin-throw</v>
      </c>
      <c r="H1198" s="2">
        <f>E1198</f>
        <v>1012</v>
      </c>
      <c r="I1198" s="138" cm="1">
        <f t="array" ref="I1198">MAX(IF($G$3:$G$4000=$G1198,$H$3:$H$4000))</f>
        <v>1012</v>
      </c>
      <c r="J1198" s="2" t="str">
        <v>GUY</v>
      </c>
      <c r="K1198" t="str">
        <v>Micaiah WASHINGTON</v>
      </c>
      <c r="L1198" s="96" t="str">
        <v>long-jump</v>
      </c>
      <c r="M1198" s="96">
        <v>35498</v>
      </c>
      <c r="N1198" s="96" t="str">
        <f t="shared" si="72"/>
        <v>Micaiah WASHINGTONlong-jump</v>
      </c>
      <c r="O1198" s="2">
        <f t="shared" si="73"/>
        <v>1045</v>
      </c>
      <c r="P1198" s="81">
        <f t="shared" si="74"/>
        <v>101</v>
      </c>
      <c r="Q1198" s="81" t="str">
        <f t="shared" si="75"/>
        <v/>
      </c>
    </row>
    <row r="1199" spans="1:17" x14ac:dyDescent="0.2">
      <c r="A1199" t="s">
        <v>1287</v>
      </c>
      <c r="B1199" t="s">
        <v>4620</v>
      </c>
      <c r="C1199" s="5" t="s">
        <v>42</v>
      </c>
      <c r="D1199" s="5">
        <v>34614</v>
      </c>
      <c r="E1199">
        <v>1012</v>
      </c>
      <c r="F1199" s="2">
        <v>20</v>
      </c>
      <c r="G1199" s="2" t="str">
        <f>B1199&amp;C1199</f>
        <v>Tom PARKERhammer-throw</v>
      </c>
      <c r="H1199" s="2">
        <f>E1199</f>
        <v>1012</v>
      </c>
      <c r="I1199" s="138" cm="1">
        <f t="array" ref="I1199">MAX(IF($G$3:$G$4000=$G1199,$H$3:$H$4000))</f>
        <v>1012</v>
      </c>
      <c r="J1199" s="2" t="str">
        <v>GUY</v>
      </c>
      <c r="K1199" t="str">
        <v>Lloyd MCCURDY</v>
      </c>
      <c r="L1199" s="96" t="str">
        <v>triple-jump</v>
      </c>
      <c r="M1199" s="96">
        <v>35764</v>
      </c>
      <c r="N1199" s="96" t="str">
        <f t="shared" si="72"/>
        <v>Lloyd MCCURDYtriple-jump</v>
      </c>
      <c r="O1199" s="2">
        <f t="shared" si="73"/>
        <v>1041</v>
      </c>
      <c r="P1199" s="81">
        <f t="shared" si="74"/>
        <v>62</v>
      </c>
      <c r="Q1199" s="81" t="str">
        <f t="shared" si="75"/>
        <v/>
      </c>
    </row>
    <row r="1200" spans="1:17" x14ac:dyDescent="0.2">
      <c r="A1200" t="s">
        <v>1287</v>
      </c>
      <c r="B1200" t="s">
        <v>3365</v>
      </c>
      <c r="C1200" s="5" t="s">
        <v>36</v>
      </c>
      <c r="D1200" s="5">
        <v>36879</v>
      </c>
      <c r="E1200">
        <v>1010</v>
      </c>
      <c r="F1200" s="2">
        <v>9</v>
      </c>
      <c r="G1200" s="2" t="str">
        <f>B1200&amp;C1200</f>
        <v>Jake WATSONpole-vault</v>
      </c>
      <c r="H1200" s="2">
        <f>E1200</f>
        <v>1010</v>
      </c>
      <c r="I1200" s="138" cm="1">
        <f t="array" ref="I1200">MAX(IF($G$3:$G$4000=$G1200,$H$3:$H$4000))</f>
        <v>1010</v>
      </c>
      <c r="J1200" s="2" t="str">
        <v>GUY</v>
      </c>
      <c r="K1200" t="str">
        <v>Mark JHALU</v>
      </c>
      <c r="L1200" s="96" t="str">
        <v>high-jump</v>
      </c>
      <c r="M1200" s="96">
        <v>34611</v>
      </c>
      <c r="N1200" s="96" t="str">
        <f t="shared" si="72"/>
        <v>Mark JHALUhigh-jump</v>
      </c>
      <c r="O1200" s="2">
        <f t="shared" si="73"/>
        <v>1019</v>
      </c>
      <c r="P1200" s="81">
        <f t="shared" si="74"/>
        <v>68</v>
      </c>
      <c r="Q1200" s="81" t="str">
        <f t="shared" si="75"/>
        <v/>
      </c>
    </row>
    <row r="1201" spans="1:17" x14ac:dyDescent="0.2">
      <c r="A1201" t="s">
        <v>1287</v>
      </c>
      <c r="B1201" t="s">
        <v>4419</v>
      </c>
      <c r="C1201" s="5" t="s">
        <v>38</v>
      </c>
      <c r="D1201" s="5">
        <v>36566</v>
      </c>
      <c r="E1201">
        <v>1010</v>
      </c>
      <c r="F1201" s="2">
        <v>96</v>
      </c>
      <c r="G1201" s="2" t="str">
        <f>B1201&amp;C1201</f>
        <v>Aidan QUINNtriple-jump</v>
      </c>
      <c r="H1201" s="2">
        <f>E1201</f>
        <v>1010</v>
      </c>
      <c r="I1201" s="138" cm="1">
        <f t="array" ref="I1201">MAX(IF($G$3:$G$4000=$G1201,$H$3:$H$4000))</f>
        <v>1010</v>
      </c>
      <c r="J1201" s="2" t="str">
        <v>GUY</v>
      </c>
      <c r="K1201" t="str">
        <v>Trevon HAMER</v>
      </c>
      <c r="L1201" s="96" t="str">
        <v>triple-jump</v>
      </c>
      <c r="M1201" s="96">
        <v>44671</v>
      </c>
      <c r="N1201" s="96" t="str">
        <f t="shared" si="72"/>
        <v>Trevon HAMERtriple-jump</v>
      </c>
      <c r="O1201" s="2">
        <f t="shared" si="73"/>
        <v>944</v>
      </c>
      <c r="P1201" s="81">
        <f t="shared" si="74"/>
        <v>118</v>
      </c>
      <c r="Q1201" s="81" t="str">
        <f t="shared" si="75"/>
        <v/>
      </c>
    </row>
    <row r="1202" spans="1:17" x14ac:dyDescent="0.2">
      <c r="A1202" t="s">
        <v>1287</v>
      </c>
      <c r="B1202" t="s">
        <v>3366</v>
      </c>
      <c r="C1202" s="5" t="s">
        <v>36</v>
      </c>
      <c r="D1202" s="5">
        <v>38005</v>
      </c>
      <c r="E1202">
        <v>1010</v>
      </c>
      <c r="F1202" s="2">
        <v>9</v>
      </c>
      <c r="G1202" s="2" t="str">
        <f>B1202&amp;C1202</f>
        <v>Lazarus BENJAMINpole-vault</v>
      </c>
      <c r="H1202" s="2">
        <f>E1202</f>
        <v>1010</v>
      </c>
      <c r="I1202" s="138" cm="1">
        <f t="array" ref="I1202">MAX(IF($G$3:$G$4000=$G1202,$H$3:$H$4000))</f>
        <v>1010</v>
      </c>
      <c r="J1202" s="2" t="str">
        <v>GUY</v>
      </c>
      <c r="K1202" t="str">
        <v>Dennies ROBERTS</v>
      </c>
      <c r="L1202" s="96" t="str">
        <v>triple-jump</v>
      </c>
      <c r="M1202" s="96">
        <v>1998</v>
      </c>
      <c r="N1202" s="96" t="str">
        <f t="shared" si="72"/>
        <v>Dennies ROBERTStriple-jump</v>
      </c>
      <c r="O1202" s="2">
        <f t="shared" si="73"/>
        <v>935</v>
      </c>
      <c r="P1202" s="81">
        <f t="shared" si="74"/>
        <v>120</v>
      </c>
      <c r="Q1202" s="81" t="str">
        <f t="shared" si="75"/>
        <v/>
      </c>
    </row>
    <row r="1203" spans="1:17" x14ac:dyDescent="0.2">
      <c r="A1203" t="s">
        <v>1287</v>
      </c>
      <c r="B1203" t="s">
        <v>4194</v>
      </c>
      <c r="C1203" t="s">
        <v>31</v>
      </c>
      <c r="D1203" s="5">
        <v>36208</v>
      </c>
      <c r="E1203">
        <v>1010</v>
      </c>
      <c r="F1203" s="2">
        <v>89</v>
      </c>
      <c r="G1203" s="2" t="str">
        <f>B1203&amp;C1203</f>
        <v>Sam TALBOT110mh</v>
      </c>
      <c r="H1203" s="2">
        <f>E1203</f>
        <v>1010</v>
      </c>
      <c r="I1203" s="138" cm="1">
        <f t="array" ref="I1203">MAX(IF($G$3:$G$4000=$G1203,$H$3:$H$4000))</f>
        <v>1010</v>
      </c>
      <c r="J1203" s="2" t="str">
        <v>GUY</v>
      </c>
      <c r="K1203" t="str">
        <v>Stafon ROACH</v>
      </c>
      <c r="L1203" s="96" t="str">
        <v>triple-jump</v>
      </c>
      <c r="M1203" s="96">
        <v>44640</v>
      </c>
      <c r="N1203" s="96" t="str">
        <f t="shared" si="72"/>
        <v>Stafon ROACHtriple-jump</v>
      </c>
      <c r="O1203" s="2">
        <f t="shared" si="73"/>
        <v>917</v>
      </c>
      <c r="P1203" s="81">
        <f t="shared" si="74"/>
        <v>126</v>
      </c>
      <c r="Q1203" s="81" t="str">
        <f t="shared" si="75"/>
        <v/>
      </c>
    </row>
    <row r="1204" spans="1:17" x14ac:dyDescent="0.2">
      <c r="A1204" t="s">
        <v>1287</v>
      </c>
      <c r="B1204" t="s">
        <v>4495</v>
      </c>
      <c r="C1204" s="5" t="s">
        <v>40</v>
      </c>
      <c r="D1204" s="5">
        <v>32223</v>
      </c>
      <c r="E1204">
        <v>1009</v>
      </c>
      <c r="F1204" s="2">
        <v>35</v>
      </c>
      <c r="G1204" s="2" t="str">
        <f>B1204&amp;C1204</f>
        <v>Chris SCOTTdiscus-throw</v>
      </c>
      <c r="H1204" s="2">
        <f>E1204</f>
        <v>1009</v>
      </c>
      <c r="I1204" s="138" cm="1">
        <f t="array" ref="I1204">MAX(IF($G$3:$G$4000=$G1204,$H$3:$H$4000))</f>
        <v>1009</v>
      </c>
      <c r="J1204" s="2" t="str">
        <v>IND</v>
      </c>
      <c r="K1204" t="str">
        <v>Neeraj CHOPRA</v>
      </c>
      <c r="L1204" s="96" t="str">
        <v>javelin-throw</v>
      </c>
      <c r="M1204" s="96">
        <v>35788</v>
      </c>
      <c r="N1204" s="96" t="str">
        <f t="shared" si="72"/>
        <v>Neeraj CHOPRAjavelin-throw</v>
      </c>
      <c r="O1204" s="2">
        <f t="shared" si="73"/>
        <v>1216</v>
      </c>
      <c r="P1204" s="81">
        <f t="shared" si="74"/>
        <v>2</v>
      </c>
      <c r="Q1204" s="81" t="str">
        <f t="shared" si="75"/>
        <v/>
      </c>
    </row>
    <row r="1205" spans="1:17" x14ac:dyDescent="0.2">
      <c r="A1205" t="s">
        <v>1287</v>
      </c>
      <c r="B1205" s="5" t="s">
        <v>3144</v>
      </c>
      <c r="C1205" s="5" t="s">
        <v>29</v>
      </c>
      <c r="D1205" s="5">
        <v>35980</v>
      </c>
      <c r="E1205">
        <v>1008</v>
      </c>
      <c r="F1205" s="2">
        <v>45</v>
      </c>
      <c r="G1205" s="2" t="str">
        <f>B1205&amp;C1205</f>
        <v>Charles WHEELER5000m</v>
      </c>
      <c r="H1205" s="2">
        <f>E1205</f>
        <v>1008</v>
      </c>
      <c r="I1205" s="138" cm="1">
        <f t="array" ref="I1205">MAX(IF($G$3:$G$4000=$G1205,$H$3:$H$4000))</f>
        <v>1008</v>
      </c>
      <c r="J1205" s="2" t="str">
        <v>IND</v>
      </c>
      <c r="K1205" t="str">
        <v>Tajinderpal Singh TOOR</v>
      </c>
      <c r="L1205" s="96" t="str">
        <v>shot-put</v>
      </c>
      <c r="M1205" s="96">
        <v>34651</v>
      </c>
      <c r="N1205" s="96" t="str">
        <f t="shared" si="72"/>
        <v>Tajinderpal Singh TOORshot-put</v>
      </c>
      <c r="O1205" s="2">
        <f t="shared" si="73"/>
        <v>1210</v>
      </c>
      <c r="P1205" s="81">
        <f t="shared" si="74"/>
        <v>4</v>
      </c>
      <c r="Q1205" s="81" t="str">
        <f t="shared" si="75"/>
        <v/>
      </c>
    </row>
    <row r="1206" spans="1:17" x14ac:dyDescent="0.2">
      <c r="A1206" t="s">
        <v>1287</v>
      </c>
      <c r="B1206" t="s">
        <v>3366</v>
      </c>
      <c r="C1206" s="5" t="s">
        <v>36</v>
      </c>
      <c r="D1206" s="5">
        <v>38005</v>
      </c>
      <c r="E1206">
        <v>1007</v>
      </c>
      <c r="F1206" s="2">
        <v>30</v>
      </c>
      <c r="G1206" s="2" t="str">
        <f>B1206&amp;C1206</f>
        <v>Lazarus BENJAMINpole-vault</v>
      </c>
      <c r="H1206" s="2">
        <f>E1206</f>
        <v>1007</v>
      </c>
      <c r="I1206" s="138" cm="1">
        <f t="array" ref="I1206">MAX(IF($G$3:$G$4000=$G1206,$H$3:$H$4000))</f>
        <v>1010</v>
      </c>
      <c r="J1206" s="2" t="str">
        <v>IND</v>
      </c>
      <c r="K1206" t="str">
        <v>. SREESHANKAR</v>
      </c>
      <c r="L1206" s="96" t="str">
        <v>long-jump</v>
      </c>
      <c r="M1206" s="96">
        <v>36246</v>
      </c>
      <c r="N1206" s="96" t="str">
        <f t="shared" si="72"/>
        <v>. SREESHANKARlong-jump</v>
      </c>
      <c r="O1206" s="2">
        <f t="shared" si="73"/>
        <v>1194</v>
      </c>
      <c r="P1206" s="81">
        <f t="shared" si="74"/>
        <v>4</v>
      </c>
      <c r="Q1206" s="81" t="str">
        <f t="shared" si="75"/>
        <v/>
      </c>
    </row>
    <row r="1207" spans="1:17" x14ac:dyDescent="0.2">
      <c r="A1207" t="s">
        <v>1287</v>
      </c>
      <c r="B1207" t="s">
        <v>3371</v>
      </c>
      <c r="C1207" s="5" t="s">
        <v>36</v>
      </c>
      <c r="D1207" s="5">
        <v>37521</v>
      </c>
      <c r="E1207">
        <v>1007</v>
      </c>
      <c r="F1207" s="2">
        <v>30</v>
      </c>
      <c r="G1207" s="2" t="str">
        <f>B1207&amp;C1207</f>
        <v>Reuben NAIRNEpole-vault</v>
      </c>
      <c r="H1207" s="2">
        <f>E1207</f>
        <v>1007</v>
      </c>
      <c r="I1207" s="138" cm="1">
        <f t="array" ref="I1207">MAX(IF($G$3:$G$4000=$G1207,$H$3:$H$4000))</f>
        <v>1007</v>
      </c>
      <c r="J1207" s="2" t="str">
        <v>IND</v>
      </c>
      <c r="K1207" t="str">
        <v>J.Jeswin ALDRIN</v>
      </c>
      <c r="L1207" s="96" t="str">
        <v>long-jump</v>
      </c>
      <c r="M1207" s="96">
        <v>37249</v>
      </c>
      <c r="N1207" s="96" t="str">
        <f t="shared" si="72"/>
        <v>J.Jeswin ALDRINlong-jump</v>
      </c>
      <c r="O1207" s="2">
        <f t="shared" si="73"/>
        <v>1184</v>
      </c>
      <c r="P1207" s="81">
        <f t="shared" si="74"/>
        <v>6</v>
      </c>
      <c r="Q1207" s="81" t="str">
        <f t="shared" si="75"/>
        <v/>
      </c>
    </row>
    <row r="1208" spans="1:17" x14ac:dyDescent="0.2">
      <c r="A1208" t="s">
        <v>1287</v>
      </c>
      <c r="B1208" t="s">
        <v>4560</v>
      </c>
      <c r="C1208" s="6" t="s">
        <v>39</v>
      </c>
      <c r="D1208" s="6">
        <v>34437</v>
      </c>
      <c r="E1208">
        <v>1007</v>
      </c>
      <c r="F1208" s="2">
        <v>32</v>
      </c>
      <c r="G1208" s="2" t="str">
        <f>B1208&amp;C1208</f>
        <v>Youcef ZATATshot-put</v>
      </c>
      <c r="H1208" s="2">
        <f>E1208</f>
        <v>1007</v>
      </c>
      <c r="I1208" s="138" cm="1">
        <f t="array" ref="I1208">MAX(IF($G$3:$G$4000=$G1208,$H$3:$H$4000))</f>
        <v>1007</v>
      </c>
      <c r="J1208" s="2" t="str">
        <v>IND</v>
      </c>
      <c r="K1208" t="str">
        <v>Avinash Mukund SABLE</v>
      </c>
      <c r="L1208" s="96" t="str">
        <v>3000msc</v>
      </c>
      <c r="M1208" s="96">
        <v>34590</v>
      </c>
      <c r="N1208" s="96" t="str">
        <f t="shared" si="72"/>
        <v>Avinash Mukund SABLE3000msc</v>
      </c>
      <c r="O1208" s="2">
        <f t="shared" si="73"/>
        <v>1175</v>
      </c>
      <c r="P1208" s="81">
        <f t="shared" si="74"/>
        <v>6</v>
      </c>
      <c r="Q1208" s="81" t="str">
        <f t="shared" si="75"/>
        <v/>
      </c>
    </row>
    <row r="1209" spans="1:17" x14ac:dyDescent="0.2">
      <c r="A1209" t="s">
        <v>1287</v>
      </c>
      <c r="B1209" t="s">
        <v>3145</v>
      </c>
      <c r="C1209" s="5" t="s">
        <v>29</v>
      </c>
      <c r="D1209" s="5">
        <v>36935</v>
      </c>
      <c r="E1209">
        <v>1006</v>
      </c>
      <c r="F1209" s="2">
        <v>46</v>
      </c>
      <c r="G1209" s="2" t="str">
        <f>B1209&amp;C1209</f>
        <v>Rory LEONARD5000m</v>
      </c>
      <c r="H1209" s="2">
        <f>E1209</f>
        <v>1006</v>
      </c>
      <c r="I1209" s="138" cm="1">
        <f t="array" ref="I1209">MAX(IF($G$3:$G$4000=$G1209,$H$3:$H$4000))</f>
        <v>1006</v>
      </c>
      <c r="J1209" s="2" t="str">
        <v>IND</v>
      </c>
      <c r="K1209" t="str">
        <v>Tejaswin SHANKAR</v>
      </c>
      <c r="L1209" s="96" t="str">
        <v>high-jump</v>
      </c>
      <c r="M1209" s="96">
        <v>36150</v>
      </c>
      <c r="N1209" s="96" t="str">
        <f t="shared" si="72"/>
        <v>Tejaswin SHANKARhigh-jump</v>
      </c>
      <c r="O1209" s="2">
        <f t="shared" si="73"/>
        <v>1161</v>
      </c>
      <c r="P1209" s="81">
        <f t="shared" si="74"/>
        <v>6</v>
      </c>
      <c r="Q1209" s="81" t="str">
        <f t="shared" si="75"/>
        <v/>
      </c>
    </row>
    <row r="1210" spans="1:17" x14ac:dyDescent="0.2">
      <c r="A1210" t="s">
        <v>1287</v>
      </c>
      <c r="B1210" t="s">
        <v>3053</v>
      </c>
      <c r="C1210" s="5" t="s">
        <v>27</v>
      </c>
      <c r="D1210" s="5">
        <v>37557</v>
      </c>
      <c r="E1210">
        <v>1005</v>
      </c>
      <c r="F1210" s="2">
        <v>84</v>
      </c>
      <c r="G1210" s="2" t="str">
        <f>B1210&amp;C1210</f>
        <v>Henry JOHNSON800m</v>
      </c>
      <c r="H1210" s="2">
        <f>E1210</f>
        <v>1005</v>
      </c>
      <c r="I1210" s="138" cm="1">
        <f t="array" ref="I1210">MAX(IF($G$3:$G$4000=$G1210,$H$3:$H$4000))</f>
        <v>1005</v>
      </c>
      <c r="J1210" s="2" t="str">
        <v>IND</v>
      </c>
      <c r="K1210" t="str">
        <v>Praveen CHITHRAVEL</v>
      </c>
      <c r="L1210" s="96" t="str">
        <v>triple-jump</v>
      </c>
      <c r="M1210" s="96">
        <v>37047</v>
      </c>
      <c r="N1210" s="96" t="str">
        <f t="shared" si="72"/>
        <v>Praveen CHITHRAVELtriple-jump</v>
      </c>
      <c r="O1210" s="2">
        <f t="shared" si="73"/>
        <v>1153</v>
      </c>
      <c r="P1210" s="81">
        <f t="shared" si="74"/>
        <v>4</v>
      </c>
      <c r="Q1210" s="81" t="str">
        <f t="shared" si="75"/>
        <v/>
      </c>
    </row>
    <row r="1211" spans="1:17" x14ac:dyDescent="0.2">
      <c r="A1211" t="s">
        <v>1287</v>
      </c>
      <c r="B1211" t="s">
        <v>3474</v>
      </c>
      <c r="C1211" s="5" t="s">
        <v>42</v>
      </c>
      <c r="D1211" s="5">
        <v>32317</v>
      </c>
      <c r="E1211">
        <v>1003</v>
      </c>
      <c r="F1211" s="2">
        <v>23</v>
      </c>
      <c r="G1211" s="2" t="str">
        <f>B1211&amp;C1211</f>
        <v>Chris SHORTHOUSEhammer-throw</v>
      </c>
      <c r="H1211" s="2">
        <f>E1211</f>
        <v>1003</v>
      </c>
      <c r="I1211" s="138" cm="1">
        <f t="array" ref="I1211">MAX(IF($G$3:$G$4000=$G1211,$H$3:$H$4000))</f>
        <v>1003</v>
      </c>
      <c r="J1211" s="2" t="str">
        <v>IND</v>
      </c>
      <c r="K1211" t="str">
        <v>Abdulla ABOOBACKER</v>
      </c>
      <c r="L1211" s="96" t="str">
        <v>triple-jump</v>
      </c>
      <c r="M1211" s="96">
        <v>35081</v>
      </c>
      <c r="N1211" s="96" t="str">
        <f t="shared" si="72"/>
        <v>Abdulla ABOOBACKERtriple-jump</v>
      </c>
      <c r="O1211" s="2">
        <f t="shared" si="73"/>
        <v>1150</v>
      </c>
      <c r="P1211" s="81">
        <f t="shared" si="74"/>
        <v>5</v>
      </c>
      <c r="Q1211" s="81" t="str">
        <f t="shared" si="75"/>
        <v/>
      </c>
    </row>
    <row r="1212" spans="1:17" x14ac:dyDescent="0.2">
      <c r="A1212" t="s">
        <v>1287</v>
      </c>
      <c r="B1212" t="s">
        <v>3365</v>
      </c>
      <c r="C1212" s="5" t="s">
        <v>36</v>
      </c>
      <c r="D1212" s="5">
        <v>36879</v>
      </c>
      <c r="E1212">
        <v>1002</v>
      </c>
      <c r="F1212" s="2">
        <v>34</v>
      </c>
      <c r="G1212" s="2" t="str">
        <f>B1212&amp;C1212</f>
        <v>Jake WATSONpole-vault</v>
      </c>
      <c r="H1212" s="2">
        <f>E1212</f>
        <v>1002</v>
      </c>
      <c r="I1212" s="138" cm="1">
        <f t="array" ref="I1212">MAX(IF($G$3:$G$4000=$G1212,$H$3:$H$4000))</f>
        <v>1010</v>
      </c>
      <c r="J1212" s="2" t="str">
        <v>IND</v>
      </c>
      <c r="K1212" t="str">
        <v>Karthik UNNIKRISHNAN</v>
      </c>
      <c r="L1212" s="96" t="str">
        <v>triple-jump</v>
      </c>
      <c r="M1212" s="96">
        <v>34123</v>
      </c>
      <c r="N1212" s="96" t="str">
        <f t="shared" si="72"/>
        <v>Karthik UNNIKRISHNANtriple-jump</v>
      </c>
      <c r="O1212" s="2">
        <f t="shared" si="73"/>
        <v>1144</v>
      </c>
      <c r="P1212" s="81">
        <f t="shared" si="74"/>
        <v>6</v>
      </c>
      <c r="Q1212" s="81" t="str">
        <f t="shared" si="75"/>
        <v/>
      </c>
    </row>
    <row r="1213" spans="1:17" x14ac:dyDescent="0.2">
      <c r="A1213" t="s">
        <v>1287</v>
      </c>
      <c r="B1213" s="5" t="s">
        <v>4196</v>
      </c>
      <c r="C1213" s="5" t="s">
        <v>31</v>
      </c>
      <c r="D1213" s="5">
        <v>30937</v>
      </c>
      <c r="E1213">
        <v>1002</v>
      </c>
      <c r="F1213" s="2">
        <v>92</v>
      </c>
      <c r="G1213" s="2" t="str">
        <f>B1213&amp;C1213</f>
        <v>William SHARMAN110mh</v>
      </c>
      <c r="H1213" s="2">
        <f>E1213</f>
        <v>1002</v>
      </c>
      <c r="I1213" s="138" cm="1">
        <f t="array" ref="I1213">MAX(IF($G$3:$G$4000=$G1213,$H$3:$H$4000))</f>
        <v>1002</v>
      </c>
      <c r="J1213" s="2" t="str">
        <v>IND</v>
      </c>
      <c r="K1213" t="str">
        <v>Jabir MADARI PALLIYALIL</v>
      </c>
      <c r="L1213" s="96" t="str">
        <v>400mh</v>
      </c>
      <c r="M1213" s="96">
        <v>35224</v>
      </c>
      <c r="N1213" s="96" t="str">
        <f t="shared" si="72"/>
        <v>Jabir MADARI PALLIYALIL400mh</v>
      </c>
      <c r="O1213" s="2">
        <f t="shared" si="73"/>
        <v>1141</v>
      </c>
      <c r="P1213" s="81">
        <f t="shared" si="74"/>
        <v>19</v>
      </c>
      <c r="Q1213" s="81" t="str">
        <f t="shared" si="75"/>
        <v/>
      </c>
    </row>
    <row r="1214" spans="1:17" x14ac:dyDescent="0.2">
      <c r="A1214" t="s">
        <v>1287</v>
      </c>
      <c r="B1214" t="s">
        <v>4923</v>
      </c>
      <c r="C1214" s="5" t="s">
        <v>35</v>
      </c>
      <c r="D1214" s="5">
        <v>38288</v>
      </c>
      <c r="E1214">
        <v>1002</v>
      </c>
      <c r="F1214" s="2">
        <v>79</v>
      </c>
      <c r="G1214" s="2" t="str">
        <f>B1214&amp;C1214</f>
        <v>Luke BALLhigh-jump</v>
      </c>
      <c r="H1214" s="2">
        <f>E1214</f>
        <v>1002</v>
      </c>
      <c r="I1214" s="138" cm="1">
        <f t="array" ref="I1214">MAX(IF($G$3:$G$4000=$G1214,$H$3:$H$4000))</f>
        <v>1002</v>
      </c>
      <c r="J1214" s="2" t="str">
        <v>IND</v>
      </c>
      <c r="K1214" t="str">
        <v>Muhammed Anees YAHIYA</v>
      </c>
      <c r="L1214" s="96" t="str">
        <v>long-jump</v>
      </c>
      <c r="M1214" s="96">
        <v>35036</v>
      </c>
      <c r="N1214" s="96" t="str">
        <f t="shared" si="72"/>
        <v>Muhammed Anees YAHIYAlong-jump</v>
      </c>
      <c r="O1214" s="2">
        <f t="shared" si="73"/>
        <v>1138</v>
      </c>
      <c r="P1214" s="81">
        <f t="shared" si="74"/>
        <v>22</v>
      </c>
      <c r="Q1214" s="81" t="str">
        <f t="shared" si="75"/>
        <v/>
      </c>
    </row>
    <row r="1215" spans="1:17" x14ac:dyDescent="0.2">
      <c r="A1215" t="s">
        <v>1287</v>
      </c>
      <c r="B1215" t="s">
        <v>4438</v>
      </c>
      <c r="C1215" s="5" t="s">
        <v>36</v>
      </c>
      <c r="D1215" s="5">
        <v>35595</v>
      </c>
      <c r="E1215">
        <v>1002</v>
      </c>
      <c r="F1215" s="2">
        <v>34</v>
      </c>
      <c r="G1215" s="2" t="str">
        <f>B1215&amp;C1215</f>
        <v>Ethan WALSHpole-vault</v>
      </c>
      <c r="H1215" s="2">
        <f>E1215</f>
        <v>1002</v>
      </c>
      <c r="I1215" s="138" cm="1">
        <f t="array" ref="I1215">MAX(IF($G$3:$G$4000=$G1215,$H$3:$H$4000))</f>
        <v>1002</v>
      </c>
      <c r="J1215" s="2" t="str">
        <v>IND</v>
      </c>
      <c r="K1215" t="str">
        <v>D.P MANU</v>
      </c>
      <c r="L1215" s="96" t="str">
        <v>javelin-throw</v>
      </c>
      <c r="M1215" s="96">
        <v>36549</v>
      </c>
      <c r="N1215" s="96" t="str">
        <f t="shared" si="72"/>
        <v>D.P MANUjavelin-throw</v>
      </c>
      <c r="O1215" s="2">
        <f t="shared" si="73"/>
        <v>1136</v>
      </c>
      <c r="P1215" s="81">
        <f t="shared" si="74"/>
        <v>6</v>
      </c>
      <c r="Q1215" s="81" t="str">
        <f t="shared" si="75"/>
        <v/>
      </c>
    </row>
    <row r="1216" spans="1:17" x14ac:dyDescent="0.2">
      <c r="A1216" t="s">
        <v>1287</v>
      </c>
      <c r="B1216" t="s">
        <v>4956</v>
      </c>
      <c r="C1216" t="s">
        <v>44</v>
      </c>
      <c r="D1216" s="5">
        <v>35310</v>
      </c>
      <c r="E1216">
        <v>1002</v>
      </c>
      <c r="F1216" s="2">
        <v>21</v>
      </c>
      <c r="G1216" s="2" t="str">
        <f>B1216&amp;C1216</f>
        <v>Harry MASLENdecathlon</v>
      </c>
      <c r="H1216" s="2">
        <f>E1216</f>
        <v>1002</v>
      </c>
      <c r="I1216" s="138" cm="1">
        <f t="array" ref="I1216">MAX(IF($G$3:$G$4000=$G1216,$H$3:$H$4000))</f>
        <v>1002</v>
      </c>
      <c r="J1216" s="2" t="str">
        <v>IND</v>
      </c>
      <c r="K1216" t="str">
        <v>Amoj JACOB</v>
      </c>
      <c r="L1216" s="96" t="str">
        <v>400m</v>
      </c>
      <c r="M1216" s="96">
        <v>35917</v>
      </c>
      <c r="N1216" s="96" t="str">
        <f t="shared" si="72"/>
        <v>Amoj JACOB400m</v>
      </c>
      <c r="O1216" s="2">
        <f t="shared" si="73"/>
        <v>1133</v>
      </c>
      <c r="P1216" s="81">
        <f t="shared" si="74"/>
        <v>34</v>
      </c>
      <c r="Q1216" s="81" t="str">
        <f t="shared" si="75"/>
        <v/>
      </c>
    </row>
    <row r="1217" spans="1:17" x14ac:dyDescent="0.2">
      <c r="A1217" t="s">
        <v>1287</v>
      </c>
      <c r="B1217" t="s">
        <v>3503</v>
      </c>
      <c r="C1217" s="5" t="s">
        <v>41</v>
      </c>
      <c r="D1217" s="5">
        <v>36313</v>
      </c>
      <c r="E1217">
        <v>1001</v>
      </c>
      <c r="F1217" s="2">
        <v>26</v>
      </c>
      <c r="G1217" s="2" t="str">
        <f>B1217&amp;C1217</f>
        <v>Daniel BAINBRIDGEjavelin-throw</v>
      </c>
      <c r="H1217" s="2">
        <f>E1217</f>
        <v>1001</v>
      </c>
      <c r="I1217" s="138" cm="1">
        <f t="array" ref="I1217">MAX(IF($G$3:$G$4000=$G1217,$H$3:$H$4000))</f>
        <v>1012</v>
      </c>
      <c r="J1217" s="2" t="str">
        <v>IND</v>
      </c>
      <c r="K1217" t="str">
        <v>Eldhose PAUL</v>
      </c>
      <c r="L1217" s="96" t="str">
        <v>triple-jump</v>
      </c>
      <c r="M1217" s="96">
        <v>35376</v>
      </c>
      <c r="N1217" s="96" t="str">
        <f t="shared" si="72"/>
        <v>Eldhose PAULtriple-jump</v>
      </c>
      <c r="O1217" s="2">
        <f t="shared" si="73"/>
        <v>1124</v>
      </c>
      <c r="P1217" s="81">
        <f t="shared" si="74"/>
        <v>7</v>
      </c>
      <c r="Q1217" s="81" t="str">
        <f t="shared" si="75"/>
        <v/>
      </c>
    </row>
    <row r="1218" spans="1:17" x14ac:dyDescent="0.2">
      <c r="A1218" t="s">
        <v>1287</v>
      </c>
      <c r="B1218" t="s">
        <v>4621</v>
      </c>
      <c r="C1218" t="s">
        <v>42</v>
      </c>
      <c r="D1218" s="5">
        <v>33939</v>
      </c>
      <c r="E1218">
        <v>1001</v>
      </c>
      <c r="F1218" s="2">
        <v>24</v>
      </c>
      <c r="G1218" s="2" t="str">
        <f>B1218&amp;C1218</f>
        <v>Najee FOXhammer-throw</v>
      </c>
      <c r="H1218" s="2">
        <f>E1218</f>
        <v>1001</v>
      </c>
      <c r="I1218" s="138" cm="1">
        <f t="array" ref="I1218">MAX(IF($G$3:$G$4000=$G1218,$H$3:$H$4000))</f>
        <v>1001</v>
      </c>
      <c r="J1218" s="2" t="str">
        <v>IND</v>
      </c>
      <c r="K1218" t="str">
        <v>Shivpal SINGH</v>
      </c>
      <c r="L1218" s="96" t="str">
        <v>javelin-throw</v>
      </c>
      <c r="M1218" s="96">
        <v>34886</v>
      </c>
      <c r="N1218" s="96" t="str">
        <f t="shared" si="72"/>
        <v>Shivpal SINGHjavelin-throw</v>
      </c>
      <c r="O1218" s="2">
        <f t="shared" si="73"/>
        <v>1124</v>
      </c>
      <c r="P1218" s="81">
        <f t="shared" si="74"/>
        <v>8</v>
      </c>
      <c r="Q1218" s="81" t="str">
        <f t="shared" si="75"/>
        <v/>
      </c>
    </row>
    <row r="1219" spans="1:17" x14ac:dyDescent="0.2">
      <c r="A1219" t="s">
        <v>1287</v>
      </c>
      <c r="B1219" t="s">
        <v>4701</v>
      </c>
      <c r="C1219" s="5" t="s">
        <v>41</v>
      </c>
      <c r="D1219" s="5">
        <v>33851</v>
      </c>
      <c r="E1219">
        <v>1001</v>
      </c>
      <c r="F1219" s="2">
        <v>50</v>
      </c>
      <c r="G1219" s="2" t="str">
        <f>B1219&amp;C1219</f>
        <v>Joe DUNDERDALEjavelin-throw</v>
      </c>
      <c r="H1219" s="2">
        <f>E1219</f>
        <v>1001</v>
      </c>
      <c r="I1219" s="138" cm="1">
        <f t="array" ref="I1219">MAX(IF($G$3:$G$4000=$G1219,$H$3:$H$4000))</f>
        <v>1001</v>
      </c>
      <c r="J1219" s="2" t="str">
        <v>IND</v>
      </c>
      <c r="K1219" t="str">
        <v>Dharun AYYASAMY</v>
      </c>
      <c r="L1219" s="96" t="str">
        <v>400mh</v>
      </c>
      <c r="M1219" s="96">
        <v>35430</v>
      </c>
      <c r="N1219" s="96" t="str">
        <f t="shared" si="72"/>
        <v>Dharun AYYASAMY400mh</v>
      </c>
      <c r="O1219" s="2">
        <f t="shared" si="73"/>
        <v>1122</v>
      </c>
      <c r="P1219" s="81">
        <f t="shared" si="74"/>
        <v>30</v>
      </c>
      <c r="Q1219" s="81" t="str">
        <f t="shared" si="75"/>
        <v/>
      </c>
    </row>
    <row r="1220" spans="1:17" x14ac:dyDescent="0.2">
      <c r="A1220" t="s">
        <v>1287</v>
      </c>
      <c r="B1220" t="s">
        <v>4622</v>
      </c>
      <c r="C1220" s="5" t="s">
        <v>42</v>
      </c>
      <c r="D1220" s="5">
        <v>37212</v>
      </c>
      <c r="E1220">
        <v>999</v>
      </c>
      <c r="F1220" s="2">
        <v>25</v>
      </c>
      <c r="G1220" s="2" t="str">
        <f>B1220&amp;C1220</f>
        <v>Ruben BANKShammer-throw</v>
      </c>
      <c r="H1220" s="2">
        <f>E1220</f>
        <v>999</v>
      </c>
      <c r="I1220" s="138" cm="1">
        <f t="array" ref="I1220">MAX(IF($G$3:$G$4000=$G1220,$H$3:$H$4000))</f>
        <v>999</v>
      </c>
      <c r="J1220" s="2" t="str">
        <v>IND</v>
      </c>
      <c r="K1220" t="str">
        <v>Karanveer SINGH</v>
      </c>
      <c r="L1220" s="96" t="str">
        <v>shot-put</v>
      </c>
      <c r="M1220" s="96">
        <v>35635</v>
      </c>
      <c r="N1220" s="96" t="str">
        <f t="shared" ref="N1220:N1283" si="76">K1220&amp;L1220</f>
        <v>Karanveer SINGHshot-put</v>
      </c>
      <c r="O1220" s="2">
        <f t="shared" ref="O1220:O1283" si="77">VLOOKUP(K1220&amp;L1220,$G$3:$H$3563,2,FALSE)</f>
        <v>1121</v>
      </c>
      <c r="P1220" s="81">
        <f t="shared" ref="P1220:P1283" si="78">COUNTIFS($L$3:$L$3119,L1220,$O$3:$O$3119,"&gt;"&amp;O1220)+1</f>
        <v>13</v>
      </c>
      <c r="Q1220" s="81" t="str">
        <f t="shared" ref="Q1220:Q1283" si="79">IFERROR(IF(J1220="AUS",COUNTIFS($J$3:$J$3119,"AUS",$L$3:$L$3119,L1220,$O$3:$O$3119,"&gt;"&amp;O1220)+1,""),"")</f>
        <v/>
      </c>
    </row>
    <row r="1221" spans="1:17" x14ac:dyDescent="0.2">
      <c r="A1221" t="s">
        <v>1287</v>
      </c>
      <c r="B1221" t="s">
        <v>3498</v>
      </c>
      <c r="C1221" s="5" t="s">
        <v>41</v>
      </c>
      <c r="D1221" s="5">
        <v>35573</v>
      </c>
      <c r="E1221">
        <v>997</v>
      </c>
      <c r="F1221" s="2">
        <v>52</v>
      </c>
      <c r="G1221" s="2" t="str">
        <f>B1221&amp;C1221</f>
        <v>Joe HARRISjavelin-throw</v>
      </c>
      <c r="H1221" s="2">
        <f>E1221</f>
        <v>997</v>
      </c>
      <c r="I1221" s="138" cm="1">
        <f t="array" ref="I1221">MAX(IF($G$3:$G$4000=$G1221,$H$3:$H$4000))</f>
        <v>1033</v>
      </c>
      <c r="J1221" s="2" t="str">
        <v>IND</v>
      </c>
      <c r="K1221" t="str">
        <v>Vanam SHARMA</v>
      </c>
      <c r="L1221" s="96" t="str">
        <v>shot-put</v>
      </c>
      <c r="M1221" s="96">
        <v>35898</v>
      </c>
      <c r="N1221" s="96" t="str">
        <f t="shared" si="76"/>
        <v>Vanam SHARMAshot-put</v>
      </c>
      <c r="O1221" s="2">
        <f t="shared" si="77"/>
        <v>1117</v>
      </c>
      <c r="P1221" s="81">
        <f t="shared" si="78"/>
        <v>16</v>
      </c>
      <c r="Q1221" s="81" t="str">
        <f t="shared" si="79"/>
        <v/>
      </c>
    </row>
    <row r="1222" spans="1:17" x14ac:dyDescent="0.2">
      <c r="A1222" t="s">
        <v>1287</v>
      </c>
      <c r="B1222" t="s">
        <v>3367</v>
      </c>
      <c r="C1222" s="5" t="s">
        <v>36</v>
      </c>
      <c r="D1222" s="5">
        <v>34923</v>
      </c>
      <c r="E1222">
        <v>996</v>
      </c>
      <c r="F1222" s="2">
        <v>16</v>
      </c>
      <c r="G1222" s="2" t="str">
        <f>B1222&amp;C1222</f>
        <v>Rowan MAYpole-vault</v>
      </c>
      <c r="H1222" s="2">
        <f>E1222</f>
        <v>996</v>
      </c>
      <c r="I1222" s="138" cm="1">
        <f t="array" ref="I1222">MAX(IF($G$3:$G$4000=$G1222,$H$3:$H$4000))</f>
        <v>996</v>
      </c>
      <c r="J1222" s="2" t="str">
        <v>IND</v>
      </c>
      <c r="K1222" t="str">
        <v>Gurindervir SINGH</v>
      </c>
      <c r="L1222" s="96" t="str">
        <v>100m</v>
      </c>
      <c r="M1222" s="96">
        <v>36884</v>
      </c>
      <c r="N1222" s="96" t="str">
        <f t="shared" si="76"/>
        <v>Gurindervir SINGH100m</v>
      </c>
      <c r="O1222" s="2">
        <f t="shared" si="77"/>
        <v>1115</v>
      </c>
      <c r="P1222" s="81">
        <f t="shared" si="78"/>
        <v>84</v>
      </c>
      <c r="Q1222" s="81" t="str">
        <f t="shared" si="79"/>
        <v/>
      </c>
    </row>
    <row r="1223" spans="1:17" x14ac:dyDescent="0.2">
      <c r="A1223" t="s">
        <v>1287</v>
      </c>
      <c r="B1223" t="s">
        <v>4958</v>
      </c>
      <c r="C1223" t="s">
        <v>44</v>
      </c>
      <c r="D1223" s="5">
        <v>36808</v>
      </c>
      <c r="E1223">
        <v>995</v>
      </c>
      <c r="F1223" s="2">
        <v>24</v>
      </c>
      <c r="G1223" s="2" t="str">
        <f>B1223&amp;C1223</f>
        <v>Joel MCFARLANEdecathlon</v>
      </c>
      <c r="H1223" s="2">
        <f>E1223</f>
        <v>995</v>
      </c>
      <c r="I1223" s="138" cm="1">
        <f t="array" ref="I1223">MAX(IF($G$3:$G$4000=$G1223,$H$3:$H$4000))</f>
        <v>995</v>
      </c>
      <c r="J1223" s="2" t="str">
        <v>IND</v>
      </c>
      <c r="K1223" t="str">
        <v>K.S. PRANAV</v>
      </c>
      <c r="L1223" s="96" t="str">
        <v>100m</v>
      </c>
      <c r="M1223" s="96">
        <v>35586</v>
      </c>
      <c r="N1223" s="96" t="str">
        <f t="shared" si="76"/>
        <v>K.S. PRANAV100m</v>
      </c>
      <c r="O1223" s="2">
        <f t="shared" si="77"/>
        <v>1112</v>
      </c>
      <c r="P1223" s="81">
        <f t="shared" si="78"/>
        <v>88</v>
      </c>
      <c r="Q1223" s="81" t="str">
        <f t="shared" si="79"/>
        <v/>
      </c>
    </row>
    <row r="1224" spans="1:17" x14ac:dyDescent="0.2">
      <c r="A1224" t="s">
        <v>1287</v>
      </c>
      <c r="B1224" t="s">
        <v>3367</v>
      </c>
      <c r="C1224" s="5" t="s">
        <v>36</v>
      </c>
      <c r="D1224" s="5">
        <v>34923</v>
      </c>
      <c r="E1224">
        <v>994</v>
      </c>
      <c r="F1224" s="2">
        <v>37</v>
      </c>
      <c r="G1224" s="2" t="str">
        <f>B1224&amp;C1224</f>
        <v>Rowan MAYpole-vault</v>
      </c>
      <c r="H1224" s="2">
        <f>E1224</f>
        <v>994</v>
      </c>
      <c r="I1224" s="138" cm="1">
        <f t="array" ref="I1224">MAX(IF($G$3:$G$4000=$G1224,$H$3:$H$4000))</f>
        <v>996</v>
      </c>
      <c r="J1224" s="2" t="str">
        <v>IND</v>
      </c>
      <c r="K1224" t="str">
        <v>Sahil SILWAL</v>
      </c>
      <c r="L1224" s="96" t="str">
        <v>javelin-throw</v>
      </c>
      <c r="M1224" s="96">
        <v>36877</v>
      </c>
      <c r="N1224" s="96" t="str">
        <f t="shared" si="76"/>
        <v>Sahil SILWALjavelin-throw</v>
      </c>
      <c r="O1224" s="2">
        <f t="shared" si="77"/>
        <v>1110</v>
      </c>
      <c r="P1224" s="81">
        <f t="shared" si="78"/>
        <v>10</v>
      </c>
      <c r="Q1224" s="81" t="str">
        <f t="shared" si="79"/>
        <v/>
      </c>
    </row>
    <row r="1225" spans="1:17" x14ac:dyDescent="0.2">
      <c r="A1225" t="s">
        <v>1287</v>
      </c>
      <c r="B1225" t="s">
        <v>4928</v>
      </c>
      <c r="C1225" t="s">
        <v>35</v>
      </c>
      <c r="D1225" s="5">
        <v>37414</v>
      </c>
      <c r="E1225">
        <v>993</v>
      </c>
      <c r="F1225" s="2">
        <v>96</v>
      </c>
      <c r="G1225" s="2" t="str">
        <f>B1225&amp;C1225</f>
        <v>Jack ENNIShigh-jump</v>
      </c>
      <c r="H1225" s="2">
        <f>E1225</f>
        <v>993</v>
      </c>
      <c r="I1225" s="138" cm="1">
        <f t="array" ref="I1225">MAX(IF($G$3:$G$4000=$G1225,$H$3:$H$4000))</f>
        <v>993</v>
      </c>
      <c r="J1225" s="2" t="str">
        <v>IND</v>
      </c>
      <c r="K1225" t="str">
        <v>Noah Nirmal TOM</v>
      </c>
      <c r="L1225" s="96" t="str">
        <v>400m</v>
      </c>
      <c r="M1225" s="96">
        <v>34651</v>
      </c>
      <c r="N1225" s="96" t="str">
        <f t="shared" si="76"/>
        <v>Noah Nirmal TOM400m</v>
      </c>
      <c r="O1225" s="2">
        <f t="shared" si="77"/>
        <v>1106</v>
      </c>
      <c r="P1225" s="81">
        <f t="shared" si="78"/>
        <v>69</v>
      </c>
      <c r="Q1225" s="81" t="str">
        <f t="shared" si="79"/>
        <v/>
      </c>
    </row>
    <row r="1226" spans="1:17" x14ac:dyDescent="0.2">
      <c r="A1226" t="s">
        <v>1287</v>
      </c>
      <c r="B1226" t="s">
        <v>4927</v>
      </c>
      <c r="C1226" t="s">
        <v>35</v>
      </c>
      <c r="D1226" s="5">
        <v>32290</v>
      </c>
      <c r="E1226">
        <v>993</v>
      </c>
      <c r="F1226" s="2">
        <v>96</v>
      </c>
      <c r="G1226" s="2" t="str">
        <f>B1226&amp;C1226</f>
        <v>Jonathan BROOM-EDWARDShigh-jump</v>
      </c>
      <c r="H1226" s="2">
        <f>E1226</f>
        <v>993</v>
      </c>
      <c r="I1226" s="138" cm="1">
        <f t="array" ref="I1226">MAX(IF($G$3:$G$4000=$G1226,$H$3:$H$4000))</f>
        <v>993</v>
      </c>
      <c r="J1226" s="2" t="str">
        <v>IND</v>
      </c>
      <c r="K1226" t="str">
        <v>Naganathan PANDI</v>
      </c>
      <c r="L1226" s="96" t="str">
        <v>400m</v>
      </c>
      <c r="M1226" s="96">
        <v>35178</v>
      </c>
      <c r="N1226" s="96" t="str">
        <f t="shared" si="76"/>
        <v>Naganathan PANDI400m</v>
      </c>
      <c r="O1226" s="2">
        <f t="shared" si="77"/>
        <v>1105</v>
      </c>
      <c r="P1226" s="81">
        <f t="shared" si="78"/>
        <v>70</v>
      </c>
      <c r="Q1226" s="81" t="str">
        <f t="shared" si="79"/>
        <v/>
      </c>
    </row>
    <row r="1227" spans="1:17" x14ac:dyDescent="0.2">
      <c r="A1227" t="s">
        <v>1287</v>
      </c>
      <c r="B1227" t="s">
        <v>4959</v>
      </c>
      <c r="C1227" t="s">
        <v>44</v>
      </c>
      <c r="D1227" s="5">
        <v>34694</v>
      </c>
      <c r="E1227">
        <v>992</v>
      </c>
      <c r="F1227" s="2">
        <v>25</v>
      </c>
      <c r="G1227" s="2" t="str">
        <f>B1227&amp;C1227</f>
        <v>Andrew MURPHYdecathlon</v>
      </c>
      <c r="H1227" s="2">
        <f>E1227</f>
        <v>992</v>
      </c>
      <c r="I1227" s="138" cm="1">
        <f t="array" ref="I1227">MAX(IF($G$3:$G$4000=$G1227,$H$3:$H$4000))</f>
        <v>992</v>
      </c>
      <c r="J1227" s="2" t="str">
        <v>IND</v>
      </c>
      <c r="K1227" t="str">
        <v>Yugant Shekhar SINGH</v>
      </c>
      <c r="L1227" s="96" t="str">
        <v>long-jump</v>
      </c>
      <c r="M1227" s="96">
        <v>35705</v>
      </c>
      <c r="N1227" s="96" t="str">
        <f t="shared" si="76"/>
        <v>Yugant Shekhar SINGHlong-jump</v>
      </c>
      <c r="O1227" s="2">
        <f t="shared" si="77"/>
        <v>1105</v>
      </c>
      <c r="P1227" s="81">
        <f t="shared" si="78"/>
        <v>40</v>
      </c>
      <c r="Q1227" s="81" t="str">
        <f t="shared" si="79"/>
        <v/>
      </c>
    </row>
    <row r="1228" spans="1:17" x14ac:dyDescent="0.2">
      <c r="A1228" t="s">
        <v>1287</v>
      </c>
      <c r="B1228" t="s">
        <v>4623</v>
      </c>
      <c r="C1228" s="5" t="s">
        <v>42</v>
      </c>
      <c r="D1228" s="5">
        <v>35325</v>
      </c>
      <c r="E1228">
        <v>990</v>
      </c>
      <c r="F1228" s="2">
        <v>31</v>
      </c>
      <c r="G1228" s="2" t="str">
        <f>B1228&amp;C1228</f>
        <v>Ciaran WRIGHThammer-throw</v>
      </c>
      <c r="H1228" s="2">
        <f>E1228</f>
        <v>990</v>
      </c>
      <c r="I1228" s="138" cm="1">
        <f t="array" ref="I1228">MAX(IF($G$3:$G$4000=$G1228,$H$3:$H$4000))</f>
        <v>990</v>
      </c>
      <c r="J1228" s="2" t="str">
        <v>IND</v>
      </c>
      <c r="K1228" t="str">
        <v>Amlan BORGOHAIN</v>
      </c>
      <c r="L1228" s="96" t="str">
        <v>200m</v>
      </c>
      <c r="M1228" s="96">
        <v>35910</v>
      </c>
      <c r="N1228" s="96" t="str">
        <f t="shared" si="76"/>
        <v>Amlan BORGOHAIN200m</v>
      </c>
      <c r="O1228" s="2">
        <f t="shared" si="77"/>
        <v>1105</v>
      </c>
      <c r="P1228" s="81">
        <f t="shared" si="78"/>
        <v>77</v>
      </c>
      <c r="Q1228" s="81" t="str">
        <f t="shared" si="79"/>
        <v/>
      </c>
    </row>
    <row r="1229" spans="1:17" x14ac:dyDescent="0.2">
      <c r="A1229" t="s">
        <v>1287</v>
      </c>
      <c r="B1229" t="s">
        <v>3472</v>
      </c>
      <c r="C1229" s="5" t="s">
        <v>42</v>
      </c>
      <c r="D1229" s="5">
        <v>35137</v>
      </c>
      <c r="E1229">
        <v>989</v>
      </c>
      <c r="F1229" s="2">
        <v>11</v>
      </c>
      <c r="G1229" s="2" t="str">
        <f>B1229&amp;C1229</f>
        <v>Jac PALMERhammer-throw</v>
      </c>
      <c r="H1229" s="2">
        <f>E1229</f>
        <v>989</v>
      </c>
      <c r="I1229" s="138" cm="1">
        <f t="array" ref="I1229">MAX(IF($G$3:$G$4000=$G1229,$H$3:$H$4000))</f>
        <v>1044</v>
      </c>
      <c r="J1229" s="2" t="str">
        <v>IND</v>
      </c>
      <c r="K1229" t="str">
        <v>Shankar Lal SWAMI</v>
      </c>
      <c r="L1229" s="96" t="str">
        <v>3000msc</v>
      </c>
      <c r="M1229" s="96">
        <v>35192</v>
      </c>
      <c r="N1229" s="96" t="str">
        <f t="shared" si="76"/>
        <v>Shankar Lal SWAMI3000msc</v>
      </c>
      <c r="O1229" s="2">
        <f t="shared" si="77"/>
        <v>1103</v>
      </c>
      <c r="P1229" s="81">
        <f t="shared" si="78"/>
        <v>35</v>
      </c>
      <c r="Q1229" s="81" t="str">
        <f t="shared" si="79"/>
        <v/>
      </c>
    </row>
    <row r="1230" spans="1:17" x14ac:dyDescent="0.2">
      <c r="A1230" t="s">
        <v>1287</v>
      </c>
      <c r="B1230" t="s">
        <v>3151</v>
      </c>
      <c r="C1230" s="5" t="s">
        <v>29</v>
      </c>
      <c r="D1230" s="5">
        <v>36407</v>
      </c>
      <c r="E1230">
        <v>989</v>
      </c>
      <c r="F1230" s="2">
        <v>57</v>
      </c>
      <c r="G1230" s="2" t="str">
        <f>B1230&amp;C1230</f>
        <v>Freddie CARCAS5000m</v>
      </c>
      <c r="H1230" s="2">
        <f>E1230</f>
        <v>989</v>
      </c>
      <c r="I1230" s="138" cm="1">
        <f t="array" ref="I1230">MAX(IF($G$3:$G$4000=$G1230,$H$3:$H$4000))</f>
        <v>989</v>
      </c>
      <c r="J1230" s="2" t="str">
        <v>IND</v>
      </c>
      <c r="K1230" t="str">
        <v>Rohit YADAV</v>
      </c>
      <c r="L1230" s="96" t="str">
        <v>javelin-throw</v>
      </c>
      <c r="M1230" s="96">
        <v>37048</v>
      </c>
      <c r="N1230" s="96" t="str">
        <f t="shared" si="76"/>
        <v>Rohit YADAVjavelin-throw</v>
      </c>
      <c r="O1230" s="2">
        <f t="shared" si="77"/>
        <v>1102</v>
      </c>
      <c r="P1230" s="81">
        <f t="shared" si="78"/>
        <v>12</v>
      </c>
      <c r="Q1230" s="81" t="str">
        <f t="shared" si="79"/>
        <v/>
      </c>
    </row>
    <row r="1231" spans="1:17" x14ac:dyDescent="0.2">
      <c r="A1231" t="s">
        <v>1287</v>
      </c>
      <c r="B1231" t="s">
        <v>4709</v>
      </c>
      <c r="C1231" s="5" t="s">
        <v>41</v>
      </c>
      <c r="D1231" s="5">
        <v>33957</v>
      </c>
      <c r="E1231">
        <v>986</v>
      </c>
      <c r="F1231" s="2">
        <v>64</v>
      </c>
      <c r="G1231" s="2" t="str">
        <f>B1231&amp;C1231</f>
        <v>Greg MILLARjavelin-throw</v>
      </c>
      <c r="H1231" s="2">
        <f>E1231</f>
        <v>986</v>
      </c>
      <c r="I1231" s="138" cm="1">
        <f t="array" ref="I1231">MAX(IF($G$3:$G$4000=$G1231,$H$3:$H$4000))</f>
        <v>986</v>
      </c>
      <c r="J1231" s="2" t="str">
        <v>IND</v>
      </c>
      <c r="K1231" t="str">
        <v>. AMIT</v>
      </c>
      <c r="L1231" s="96" t="str">
        <v>20km-race-walking</v>
      </c>
      <c r="M1231" s="96">
        <v>37980</v>
      </c>
      <c r="N1231" s="96" t="str">
        <f t="shared" si="76"/>
        <v>. AMIT20km-race-walking</v>
      </c>
      <c r="O1231" s="2">
        <f t="shared" si="77"/>
        <v>1099</v>
      </c>
      <c r="P1231" s="81">
        <f t="shared" si="78"/>
        <v>7</v>
      </c>
      <c r="Q1231" s="81" t="str">
        <f t="shared" si="79"/>
        <v/>
      </c>
    </row>
    <row r="1232" spans="1:17" x14ac:dyDescent="0.2">
      <c r="A1232" t="s">
        <v>1287</v>
      </c>
      <c r="B1232" t="s">
        <v>3583</v>
      </c>
      <c r="C1232" s="6" t="s">
        <v>82</v>
      </c>
      <c r="D1232" s="5">
        <v>35343</v>
      </c>
      <c r="E1232">
        <v>986</v>
      </c>
      <c r="F1232" s="2">
        <v>49</v>
      </c>
      <c r="G1232" s="2" t="str">
        <f>B1232&amp;C1232</f>
        <v>Jonathan GLENmarathon</v>
      </c>
      <c r="H1232" s="2">
        <f>E1232</f>
        <v>986</v>
      </c>
      <c r="I1232" s="138" cm="1">
        <f t="array" ref="I1232">MAX(IF($G$3:$G$4000=$G1232,$H$3:$H$4000))</f>
        <v>986</v>
      </c>
      <c r="J1232" s="2" t="str">
        <v>IND</v>
      </c>
      <c r="K1232" t="str">
        <v>T. VIMAL MUGESH</v>
      </c>
      <c r="L1232" s="96" t="str">
        <v>triple-jump</v>
      </c>
      <c r="M1232" s="96">
        <v>35149</v>
      </c>
      <c r="N1232" s="96" t="str">
        <f t="shared" si="76"/>
        <v>T. VIMAL MUGESHtriple-jump</v>
      </c>
      <c r="O1232" s="2">
        <f t="shared" si="77"/>
        <v>1096</v>
      </c>
      <c r="P1232" s="81">
        <f t="shared" si="78"/>
        <v>22</v>
      </c>
      <c r="Q1232" s="81" t="str">
        <f t="shared" si="79"/>
        <v/>
      </c>
    </row>
    <row r="1233" spans="1:17" x14ac:dyDescent="0.2">
      <c r="A1233" t="s">
        <v>1287</v>
      </c>
      <c r="B1233" t="s">
        <v>4624</v>
      </c>
      <c r="C1233" s="5" t="s">
        <v>42</v>
      </c>
      <c r="D1233" s="5">
        <v>36701</v>
      </c>
      <c r="E1233">
        <v>984</v>
      </c>
      <c r="F1233" s="2">
        <v>32</v>
      </c>
      <c r="G1233" s="2" t="str">
        <f>B1233&amp;C1233</f>
        <v>Bayley CAMPBELLhammer-throw</v>
      </c>
      <c r="H1233" s="2">
        <f>E1233</f>
        <v>984</v>
      </c>
      <c r="I1233" s="138" cm="1">
        <f t="array" ref="I1233">MAX(IF($G$3:$G$4000=$G1233,$H$3:$H$4000))</f>
        <v>984</v>
      </c>
      <c r="J1233" s="2" t="str">
        <v>IND</v>
      </c>
      <c r="K1233" t="str">
        <v>Abhishek SINGH</v>
      </c>
      <c r="L1233" s="96" t="str">
        <v>javelin-throw</v>
      </c>
      <c r="M1233" s="96">
        <v>34839</v>
      </c>
      <c r="N1233" s="96" t="str">
        <f t="shared" si="76"/>
        <v>Abhishek SINGHjavelin-throw</v>
      </c>
      <c r="O1233" s="2">
        <f t="shared" si="77"/>
        <v>1096</v>
      </c>
      <c r="P1233" s="81">
        <f t="shared" si="78"/>
        <v>15</v>
      </c>
      <c r="Q1233" s="81" t="str">
        <f t="shared" si="79"/>
        <v/>
      </c>
    </row>
    <row r="1234" spans="1:17" x14ac:dyDescent="0.2">
      <c r="A1234" t="s">
        <v>1287</v>
      </c>
      <c r="B1234" t="s">
        <v>4820</v>
      </c>
      <c r="C1234" s="6" t="s">
        <v>81</v>
      </c>
      <c r="D1234" s="5">
        <v>36539</v>
      </c>
      <c r="E1234">
        <v>984</v>
      </c>
      <c r="F1234" s="2">
        <v>10</v>
      </c>
      <c r="G1234" s="2" t="str">
        <f>B1234&amp;C1234</f>
        <v>Christopher SNOOK20km-race-walking</v>
      </c>
      <c r="H1234" s="2">
        <f>E1234</f>
        <v>984</v>
      </c>
      <c r="I1234" s="138" cm="1">
        <f t="array" ref="I1234">MAX(IF($G$3:$G$4000=$G1234,$H$3:$H$4000))</f>
        <v>984</v>
      </c>
      <c r="J1234" s="2" t="str">
        <v>IND</v>
      </c>
      <c r="K1234" t="str">
        <v>Muhammed Anas YAHIYA</v>
      </c>
      <c r="L1234" s="96" t="str">
        <v>400m</v>
      </c>
      <c r="M1234" s="96">
        <v>34594</v>
      </c>
      <c r="N1234" s="96" t="str">
        <f t="shared" si="76"/>
        <v>Muhammed Anas YAHIYA400m</v>
      </c>
      <c r="O1234" s="2">
        <f t="shared" si="77"/>
        <v>1094</v>
      </c>
      <c r="P1234" s="81">
        <f t="shared" si="78"/>
        <v>95</v>
      </c>
      <c r="Q1234" s="81" t="str">
        <f t="shared" si="79"/>
        <v/>
      </c>
    </row>
    <row r="1235" spans="1:17" x14ac:dyDescent="0.2">
      <c r="A1235" t="s">
        <v>1287</v>
      </c>
      <c r="B1235" t="s">
        <v>3370</v>
      </c>
      <c r="C1235" t="s">
        <v>36</v>
      </c>
      <c r="D1235" s="5">
        <v>35720</v>
      </c>
      <c r="E1235">
        <v>983</v>
      </c>
      <c r="F1235" s="2">
        <v>19</v>
      </c>
      <c r="G1235" s="2" t="str">
        <f>B1235&amp;C1235</f>
        <v>George HEPPINSTALLpole-vault</v>
      </c>
      <c r="H1235" s="2">
        <f>E1235</f>
        <v>983</v>
      </c>
      <c r="I1235" s="138" cm="1">
        <f t="array" ref="I1235">MAX(IF($G$3:$G$4000=$G1235,$H$3:$H$4000))</f>
        <v>1034</v>
      </c>
      <c r="J1235" s="2" t="str">
        <v>IND</v>
      </c>
      <c r="K1235" t="str">
        <v>Nirmal SABU</v>
      </c>
      <c r="L1235" s="96" t="str">
        <v>long-jump</v>
      </c>
      <c r="M1235" s="96">
        <v>36291</v>
      </c>
      <c r="N1235" s="96" t="str">
        <f t="shared" si="76"/>
        <v>Nirmal SABUlong-jump</v>
      </c>
      <c r="O1235" s="2">
        <f t="shared" si="77"/>
        <v>1092</v>
      </c>
      <c r="P1235" s="81">
        <f t="shared" si="78"/>
        <v>54</v>
      </c>
      <c r="Q1235" s="81" t="str">
        <f t="shared" si="79"/>
        <v/>
      </c>
    </row>
    <row r="1236" spans="1:17" x14ac:dyDescent="0.2">
      <c r="A1236" t="s">
        <v>1287</v>
      </c>
      <c r="B1236" t="s">
        <v>3369</v>
      </c>
      <c r="C1236" s="5" t="s">
        <v>36</v>
      </c>
      <c r="D1236" s="6">
        <v>34419</v>
      </c>
      <c r="E1236">
        <v>983</v>
      </c>
      <c r="F1236" s="2">
        <v>19</v>
      </c>
      <c r="G1236" s="2" t="str">
        <f>B1236&amp;C1236</f>
        <v>Daniel GARDNERpole-vault</v>
      </c>
      <c r="H1236" s="2">
        <f>E1236</f>
        <v>983</v>
      </c>
      <c r="I1236" s="138" cm="1">
        <f t="array" ref="I1236">MAX(IF($G$3:$G$4000=$G1236,$H$3:$H$4000))</f>
        <v>983</v>
      </c>
      <c r="J1236" s="2" t="str">
        <v>IND</v>
      </c>
      <c r="K1236" t="str">
        <v>Santhosh Kumar TAMILARASAN</v>
      </c>
      <c r="L1236" s="96" t="str">
        <v>400mh</v>
      </c>
      <c r="M1236" s="96">
        <v>35796</v>
      </c>
      <c r="N1236" s="96" t="str">
        <f t="shared" si="76"/>
        <v>Santhosh Kumar TAMILARASAN400mh</v>
      </c>
      <c r="O1236" s="2">
        <f t="shared" si="77"/>
        <v>1091</v>
      </c>
      <c r="P1236" s="81">
        <f t="shared" si="78"/>
        <v>46</v>
      </c>
      <c r="Q1236" s="81" t="str">
        <f t="shared" si="79"/>
        <v/>
      </c>
    </row>
    <row r="1237" spans="1:17" x14ac:dyDescent="0.2">
      <c r="A1237" t="s">
        <v>1287</v>
      </c>
      <c r="B1237" t="s">
        <v>4960</v>
      </c>
      <c r="C1237" t="s">
        <v>44</v>
      </c>
      <c r="D1237" s="5">
        <v>36471</v>
      </c>
      <c r="E1237">
        <v>981</v>
      </c>
      <c r="F1237" s="2">
        <v>27</v>
      </c>
      <c r="G1237" s="2" t="str">
        <f>B1237&amp;C1237</f>
        <v>Nicolas GEROMEdecathlon</v>
      </c>
      <c r="H1237" s="2">
        <f>E1237</f>
        <v>981</v>
      </c>
      <c r="I1237" s="138" cm="1">
        <f t="array" ref="I1237">MAX(IF($G$3:$G$4000=$G1237,$H$3:$H$4000))</f>
        <v>981</v>
      </c>
      <c r="J1237" s="2" t="str">
        <v>IND</v>
      </c>
      <c r="K1237" t="str">
        <v>Yashvir SINGH</v>
      </c>
      <c r="L1237" s="96" t="str">
        <v>javelin-throw</v>
      </c>
      <c r="M1237" s="96">
        <v>37186</v>
      </c>
      <c r="N1237" s="96" t="str">
        <f t="shared" si="76"/>
        <v>Yashvir SINGHjavelin-throw</v>
      </c>
      <c r="O1237" s="2">
        <f t="shared" si="77"/>
        <v>1091</v>
      </c>
      <c r="P1237" s="81">
        <f t="shared" si="78"/>
        <v>18</v>
      </c>
      <c r="Q1237" s="81" t="str">
        <f t="shared" si="79"/>
        <v/>
      </c>
    </row>
    <row r="1238" spans="1:17" x14ac:dyDescent="0.2">
      <c r="A1238" t="s">
        <v>1287</v>
      </c>
      <c r="B1238" t="s">
        <v>4194</v>
      </c>
      <c r="C1238" t="s">
        <v>44</v>
      </c>
      <c r="D1238" s="5">
        <v>36208</v>
      </c>
      <c r="E1238">
        <v>981</v>
      </c>
      <c r="F1238" s="2">
        <v>27</v>
      </c>
      <c r="G1238" s="2" t="str">
        <f>B1238&amp;C1238</f>
        <v>Sam TALBOTdecathlon</v>
      </c>
      <c r="H1238" s="2">
        <f>E1238</f>
        <v>981</v>
      </c>
      <c r="I1238" s="138" cm="1">
        <f t="array" ref="I1238">MAX(IF($G$3:$G$4000=$G1238,$H$3:$H$4000))</f>
        <v>981</v>
      </c>
      <c r="J1238" s="2" t="str">
        <v>IND</v>
      </c>
      <c r="K1238" t="str">
        <v>Rajesh RAMESH</v>
      </c>
      <c r="L1238" s="96" t="str">
        <v>400m</v>
      </c>
      <c r="M1238" s="96">
        <v>36247</v>
      </c>
      <c r="N1238" s="96" t="str">
        <f t="shared" si="76"/>
        <v>Rajesh RAMESH400m</v>
      </c>
      <c r="O1238" s="2">
        <f t="shared" si="77"/>
        <v>1088</v>
      </c>
      <c r="P1238" s="81">
        <f t="shared" si="78"/>
        <v>109</v>
      </c>
      <c r="Q1238" s="81" t="str">
        <f t="shared" si="79"/>
        <v/>
      </c>
    </row>
    <row r="1239" spans="1:17" x14ac:dyDescent="0.2">
      <c r="A1239" t="s">
        <v>1287</v>
      </c>
      <c r="B1239" t="s">
        <v>4961</v>
      </c>
      <c r="C1239" t="s">
        <v>44</v>
      </c>
      <c r="D1239" s="5">
        <v>33625</v>
      </c>
      <c r="E1239">
        <v>980</v>
      </c>
      <c r="F1239" s="2">
        <v>29</v>
      </c>
      <c r="G1239" s="2" t="str">
        <f>B1239&amp;C1239</f>
        <v>Curtis MATTHEWSdecathlon</v>
      </c>
      <c r="H1239" s="2">
        <f>E1239</f>
        <v>980</v>
      </c>
      <c r="I1239" s="138" cm="1">
        <f t="array" ref="I1239">MAX(IF($G$3:$G$4000=$G1239,$H$3:$H$4000))</f>
        <v>980</v>
      </c>
      <c r="J1239" s="2" t="str">
        <v>IND</v>
      </c>
      <c r="K1239" t="str">
        <v>R. SWAMINATHAN</v>
      </c>
      <c r="L1239" s="96" t="str">
        <v>long-jump</v>
      </c>
      <c r="M1239" s="96">
        <v>34424</v>
      </c>
      <c r="N1239" s="96" t="str">
        <f t="shared" si="76"/>
        <v>R. SWAMINATHANlong-jump</v>
      </c>
      <c r="O1239" s="2">
        <f t="shared" si="77"/>
        <v>1085</v>
      </c>
      <c r="P1239" s="81">
        <f t="shared" si="78"/>
        <v>64</v>
      </c>
      <c r="Q1239" s="81" t="str">
        <f t="shared" si="79"/>
        <v/>
      </c>
    </row>
    <row r="1240" spans="1:17" x14ac:dyDescent="0.2">
      <c r="A1240" t="s">
        <v>1287</v>
      </c>
      <c r="B1240" t="s">
        <v>3401</v>
      </c>
      <c r="C1240" s="5" t="s">
        <v>40</v>
      </c>
      <c r="D1240" s="5">
        <v>37057</v>
      </c>
      <c r="E1240">
        <v>980</v>
      </c>
      <c r="F1240" s="2">
        <v>17</v>
      </c>
      <c r="G1240" s="2" t="str">
        <f>B1240&amp;C1240</f>
        <v>Chukwuemeka OSAMMORdiscus-throw</v>
      </c>
      <c r="H1240" s="2">
        <f>E1240</f>
        <v>980</v>
      </c>
      <c r="I1240" s="138" cm="1">
        <f t="array" ref="I1240">MAX(IF($G$3:$G$4000=$G1240,$H$3:$H$4000))</f>
        <v>980</v>
      </c>
      <c r="J1240" s="2" t="str">
        <v>IND</v>
      </c>
      <c r="K1240" t="str">
        <v>Vincent BHARATHI</v>
      </c>
      <c r="L1240" s="96" t="str">
        <v>high-jump</v>
      </c>
      <c r="M1240" s="96">
        <v>34474</v>
      </c>
      <c r="N1240" s="96" t="str">
        <f t="shared" si="76"/>
        <v>Vincent BHARATHIhigh-jump</v>
      </c>
      <c r="O1240" s="2">
        <f t="shared" si="77"/>
        <v>1081</v>
      </c>
      <c r="P1240" s="81">
        <f t="shared" si="78"/>
        <v>35</v>
      </c>
      <c r="Q1240" s="81" t="str">
        <f t="shared" si="79"/>
        <v/>
      </c>
    </row>
    <row r="1241" spans="1:17" x14ac:dyDescent="0.2">
      <c r="A1241" t="s">
        <v>1287</v>
      </c>
      <c r="B1241" t="s">
        <v>4505</v>
      </c>
      <c r="C1241" s="5" t="s">
        <v>40</v>
      </c>
      <c r="D1241" s="5">
        <v>36536</v>
      </c>
      <c r="E1241">
        <v>979</v>
      </c>
      <c r="F1241" s="2">
        <v>48</v>
      </c>
      <c r="G1241" s="2" t="str">
        <f>B1241&amp;C1241</f>
        <v>James TOMLINSONdiscus-throw</v>
      </c>
      <c r="H1241" s="2">
        <f>E1241</f>
        <v>979</v>
      </c>
      <c r="I1241" s="138" cm="1">
        <f t="array" ref="I1241">MAX(IF($G$3:$G$4000=$G1241,$H$3:$H$4000))</f>
        <v>979</v>
      </c>
      <c r="J1241" s="2" t="str">
        <v>IND</v>
      </c>
      <c r="K1241" t="str">
        <v>Sidharth MOHAN NAIK</v>
      </c>
      <c r="L1241" s="96" t="str">
        <v>long-jump</v>
      </c>
      <c r="M1241" s="96">
        <v>34950</v>
      </c>
      <c r="N1241" s="96" t="str">
        <f t="shared" si="76"/>
        <v>Sidharth MOHAN NAIKlong-jump</v>
      </c>
      <c r="O1241" s="2">
        <f t="shared" si="77"/>
        <v>1081</v>
      </c>
      <c r="P1241" s="81">
        <f t="shared" si="78"/>
        <v>65</v>
      </c>
      <c r="Q1241" s="81" t="str">
        <f t="shared" si="79"/>
        <v/>
      </c>
    </row>
    <row r="1242" spans="1:17" x14ac:dyDescent="0.2">
      <c r="A1242" t="s">
        <v>1287</v>
      </c>
      <c r="B1242" t="s">
        <v>4962</v>
      </c>
      <c r="C1242" t="s">
        <v>44</v>
      </c>
      <c r="D1242" s="5">
        <v>37165</v>
      </c>
      <c r="E1242">
        <v>979</v>
      </c>
      <c r="F1242" s="2">
        <v>30</v>
      </c>
      <c r="G1242" s="2" t="str">
        <f>B1242&amp;C1242</f>
        <v>Philip KASTNERdecathlon</v>
      </c>
      <c r="H1242" s="2">
        <f>E1242</f>
        <v>979</v>
      </c>
      <c r="I1242" s="138" cm="1">
        <f t="array" ref="I1242">MAX(IF($G$3:$G$4000=$G1242,$H$3:$H$4000))</f>
        <v>979</v>
      </c>
      <c r="J1242" s="2" t="str">
        <v>IND</v>
      </c>
      <c r="K1242" t="str">
        <v>Gaily Venister DEVASAHAYAM</v>
      </c>
      <c r="L1242" s="96" t="str">
        <v>triple-jump</v>
      </c>
      <c r="M1242" s="96">
        <v>36556</v>
      </c>
      <c r="N1242" s="96" t="str">
        <f t="shared" si="76"/>
        <v>Gaily Venister DEVASAHAYAMtriple-jump</v>
      </c>
      <c r="O1242" s="2">
        <f t="shared" si="77"/>
        <v>1080</v>
      </c>
      <c r="P1242" s="81">
        <f t="shared" si="78"/>
        <v>30</v>
      </c>
      <c r="Q1242" s="81" t="str">
        <f t="shared" si="79"/>
        <v/>
      </c>
    </row>
    <row r="1243" spans="1:17" x14ac:dyDescent="0.2">
      <c r="A1243" t="s">
        <v>1287</v>
      </c>
      <c r="B1243" t="s">
        <v>4565</v>
      </c>
      <c r="C1243" s="5" t="s">
        <v>39</v>
      </c>
      <c r="D1243" s="5">
        <v>37163</v>
      </c>
      <c r="E1243">
        <v>978</v>
      </c>
      <c r="F1243" s="2">
        <v>40</v>
      </c>
      <c r="G1243" s="2" t="str">
        <f>B1243&amp;C1243</f>
        <v>Lewis BYNGshot-put</v>
      </c>
      <c r="H1243" s="2">
        <f>E1243</f>
        <v>978</v>
      </c>
      <c r="I1243" s="138" cm="1">
        <f t="array" ref="I1243">MAX(IF($G$3:$G$4000=$G1243,$H$3:$H$4000))</f>
        <v>978</v>
      </c>
      <c r="J1243" s="2" t="str">
        <v>IND</v>
      </c>
      <c r="K1243" t="str">
        <v>Paramdeep MOR</v>
      </c>
      <c r="L1243" s="96" t="str">
        <v>20km-race-walking</v>
      </c>
      <c r="M1243" s="96">
        <v>37236</v>
      </c>
      <c r="N1243" s="96" t="str">
        <f t="shared" si="76"/>
        <v>Paramdeep MOR20km-race-walking</v>
      </c>
      <c r="O1243" s="2">
        <f t="shared" si="77"/>
        <v>1079</v>
      </c>
      <c r="P1243" s="81">
        <f t="shared" si="78"/>
        <v>9</v>
      </c>
      <c r="Q1243" s="81" t="str">
        <f t="shared" si="79"/>
        <v/>
      </c>
    </row>
    <row r="1244" spans="1:17" x14ac:dyDescent="0.2">
      <c r="A1244" t="s">
        <v>1287</v>
      </c>
      <c r="B1244" t="s">
        <v>4625</v>
      </c>
      <c r="C1244" s="5" t="s">
        <v>42</v>
      </c>
      <c r="D1244" s="5">
        <v>35079</v>
      </c>
      <c r="E1244">
        <v>977</v>
      </c>
      <c r="F1244" s="2">
        <v>35</v>
      </c>
      <c r="G1244" s="2" t="str">
        <f>B1244&amp;C1244</f>
        <v>Thomas HEADhammer-throw</v>
      </c>
      <c r="H1244" s="2">
        <f>E1244</f>
        <v>977</v>
      </c>
      <c r="I1244" s="138" cm="1">
        <f t="array" ref="I1244">MAX(IF($G$3:$G$4000=$G1244,$H$3:$H$4000))</f>
        <v>977</v>
      </c>
      <c r="J1244" s="2" t="str">
        <v>IND</v>
      </c>
      <c r="K1244" t="str">
        <v>Uttekar DHAVAL</v>
      </c>
      <c r="L1244" s="96" t="str">
        <v>400mh</v>
      </c>
      <c r="M1244" s="96">
        <v>36805</v>
      </c>
      <c r="N1244" s="96" t="str">
        <f t="shared" si="76"/>
        <v>Uttekar DHAVAL400mh</v>
      </c>
      <c r="O1244" s="2">
        <f t="shared" si="77"/>
        <v>1078</v>
      </c>
      <c r="P1244" s="81">
        <f t="shared" si="78"/>
        <v>57</v>
      </c>
      <c r="Q1244" s="81" t="str">
        <f t="shared" si="79"/>
        <v/>
      </c>
    </row>
    <row r="1245" spans="1:17" x14ac:dyDescent="0.2">
      <c r="A1245" t="s">
        <v>1287</v>
      </c>
      <c r="B1245" t="s">
        <v>4316</v>
      </c>
      <c r="C1245" s="5" t="s">
        <v>36</v>
      </c>
      <c r="D1245" s="5">
        <v>35234</v>
      </c>
      <c r="E1245">
        <v>977</v>
      </c>
      <c r="F1245" s="2">
        <v>48</v>
      </c>
      <c r="G1245" s="2" t="str">
        <f>B1245&amp;C1245</f>
        <v>Timothy DUCKWORTHpole-vault</v>
      </c>
      <c r="H1245" s="2">
        <f>E1245</f>
        <v>977</v>
      </c>
      <c r="I1245" s="138" cm="1">
        <f t="array" ref="I1245">MAX(IF($G$3:$G$4000=$G1245,$H$3:$H$4000))</f>
        <v>977</v>
      </c>
      <c r="J1245" s="2" t="str">
        <v>IND</v>
      </c>
      <c r="K1245" t="str">
        <v>Vimoth KUMAR</v>
      </c>
      <c r="L1245" s="96" t="str">
        <v>long-jump</v>
      </c>
      <c r="M1245" s="96">
        <v>34603</v>
      </c>
      <c r="N1245" s="96" t="str">
        <f t="shared" si="76"/>
        <v>Vimoth KUMARlong-jump</v>
      </c>
      <c r="O1245" s="2">
        <f t="shared" si="77"/>
        <v>1077</v>
      </c>
      <c r="P1245" s="81">
        <f t="shared" si="78"/>
        <v>69</v>
      </c>
      <c r="Q1245" s="81" t="str">
        <f t="shared" si="79"/>
        <v/>
      </c>
    </row>
    <row r="1246" spans="1:17" x14ac:dyDescent="0.2">
      <c r="A1246" t="s">
        <v>1287</v>
      </c>
      <c r="B1246" t="s">
        <v>4508</v>
      </c>
      <c r="C1246" t="s">
        <v>39</v>
      </c>
      <c r="D1246" s="5">
        <v>35816</v>
      </c>
      <c r="E1246">
        <v>976</v>
      </c>
      <c r="F1246" s="2">
        <v>41</v>
      </c>
      <c r="G1246" s="2" t="str">
        <f>B1246&amp;C1246</f>
        <v>George EVANSshot-put</v>
      </c>
      <c r="H1246" s="2">
        <f>E1246</f>
        <v>976</v>
      </c>
      <c r="I1246" s="138" cm="1">
        <f t="array" ref="I1246">MAX(IF($G$3:$G$4000=$G1246,$H$3:$H$4000))</f>
        <v>976</v>
      </c>
      <c r="J1246" s="2" t="str">
        <v>IND</v>
      </c>
      <c r="K1246" t="str">
        <v>Lokesh SATHYANATHAN</v>
      </c>
      <c r="L1246" s="96" t="str">
        <v>long-jump</v>
      </c>
      <c r="M1246" s="96">
        <v>36515</v>
      </c>
      <c r="N1246" s="96" t="str">
        <f t="shared" si="76"/>
        <v>Lokesh SATHYANATHANlong-jump</v>
      </c>
      <c r="O1246" s="2">
        <f t="shared" si="77"/>
        <v>1075</v>
      </c>
      <c r="P1246" s="81">
        <f t="shared" si="78"/>
        <v>72</v>
      </c>
      <c r="Q1246" s="81" t="str">
        <f t="shared" si="79"/>
        <v/>
      </c>
    </row>
    <row r="1247" spans="1:17" x14ac:dyDescent="0.2">
      <c r="A1247" t="s">
        <v>1287</v>
      </c>
      <c r="B1247" t="s">
        <v>4963</v>
      </c>
      <c r="C1247" t="s">
        <v>44</v>
      </c>
      <c r="D1247" s="5">
        <v>35393</v>
      </c>
      <c r="E1247">
        <v>976</v>
      </c>
      <c r="F1247" s="2">
        <v>31</v>
      </c>
      <c r="G1247" s="2" t="str">
        <f>B1247&amp;C1247</f>
        <v>Bradley EISNORdecathlon</v>
      </c>
      <c r="H1247" s="2">
        <f>E1247</f>
        <v>976</v>
      </c>
      <c r="I1247" s="138" cm="1">
        <f t="array" ref="I1247">MAX(IF($G$3:$G$4000=$G1247,$H$3:$H$4000))</f>
        <v>976</v>
      </c>
      <c r="J1247" s="2" t="str">
        <v>IND</v>
      </c>
      <c r="K1247" t="str">
        <v>Suraj PANWAR</v>
      </c>
      <c r="L1247" s="96" t="str">
        <v>20km-race-walking</v>
      </c>
      <c r="M1247" s="96">
        <v>36983</v>
      </c>
      <c r="N1247" s="96" t="str">
        <f t="shared" si="76"/>
        <v>Suraj PANWAR20km-race-walking</v>
      </c>
      <c r="O1247" s="2">
        <f t="shared" si="77"/>
        <v>1073</v>
      </c>
      <c r="P1247" s="81">
        <f t="shared" si="78"/>
        <v>11</v>
      </c>
      <c r="Q1247" s="81" t="str">
        <f t="shared" si="79"/>
        <v/>
      </c>
    </row>
    <row r="1248" spans="1:17" x14ac:dyDescent="0.2">
      <c r="A1248" t="s">
        <v>1287</v>
      </c>
      <c r="B1248" t="s">
        <v>4965</v>
      </c>
      <c r="C1248" t="s">
        <v>44</v>
      </c>
      <c r="D1248" s="5">
        <v>33826</v>
      </c>
      <c r="E1248">
        <v>976</v>
      </c>
      <c r="F1248" s="2">
        <v>33</v>
      </c>
      <c r="G1248" s="2" t="str">
        <f>B1248&amp;C1248</f>
        <v>Elliot THOMPSONdecathlon</v>
      </c>
      <c r="H1248" s="2">
        <f>E1248</f>
        <v>976</v>
      </c>
      <c r="I1248" s="138" cm="1">
        <f t="array" ref="I1248">MAX(IF($G$3:$G$4000=$G1248,$H$3:$H$4000))</f>
        <v>976</v>
      </c>
      <c r="J1248" s="2" t="str">
        <v>IND</v>
      </c>
      <c r="K1248" t="str">
        <v>Jashanjot SINGH</v>
      </c>
      <c r="L1248" s="96" t="str">
        <v>400mh</v>
      </c>
      <c r="M1248" s="96">
        <v>34882</v>
      </c>
      <c r="N1248" s="96" t="str">
        <f t="shared" si="76"/>
        <v>Jashanjot SINGH400mh</v>
      </c>
      <c r="O1248" s="2">
        <f t="shared" si="77"/>
        <v>1071</v>
      </c>
      <c r="P1248" s="81">
        <f t="shared" si="78"/>
        <v>62</v>
      </c>
      <c r="Q1248" s="81" t="str">
        <f t="shared" si="79"/>
        <v/>
      </c>
    </row>
    <row r="1249" spans="1:17" x14ac:dyDescent="0.2">
      <c r="A1249" t="s">
        <v>1287</v>
      </c>
      <c r="B1249" t="s">
        <v>3401</v>
      </c>
      <c r="C1249" t="s">
        <v>40</v>
      </c>
      <c r="D1249" s="5">
        <v>37057</v>
      </c>
      <c r="E1249">
        <v>975</v>
      </c>
      <c r="F1249" s="2">
        <v>50</v>
      </c>
      <c r="G1249" s="2" t="str">
        <f>B1249&amp;C1249</f>
        <v>Chukwuemeka OSAMMORdiscus-throw</v>
      </c>
      <c r="H1249" s="2">
        <f>E1249</f>
        <v>975</v>
      </c>
      <c r="I1249" s="138" cm="1">
        <f t="array" ref="I1249">MAX(IF($G$3:$G$4000=$G1249,$H$3:$H$4000))</f>
        <v>980</v>
      </c>
      <c r="J1249" s="2" t="str">
        <v>IND</v>
      </c>
      <c r="K1249" t="str">
        <v>Vikrant MALIK</v>
      </c>
      <c r="L1249" s="96" t="str">
        <v>javelin-throw</v>
      </c>
      <c r="M1249" s="96">
        <v>35066</v>
      </c>
      <c r="N1249" s="96" t="str">
        <f t="shared" si="76"/>
        <v>Vikrant MALIKjavelin-throw</v>
      </c>
      <c r="O1249" s="2">
        <f t="shared" si="77"/>
        <v>1070</v>
      </c>
      <c r="P1249" s="81">
        <f t="shared" si="78"/>
        <v>21</v>
      </c>
      <c r="Q1249" s="81" t="str">
        <f t="shared" si="79"/>
        <v/>
      </c>
    </row>
    <row r="1250" spans="1:17" x14ac:dyDescent="0.2">
      <c r="A1250" t="s">
        <v>1287</v>
      </c>
      <c r="B1250" t="s">
        <v>4455</v>
      </c>
      <c r="C1250" t="s">
        <v>44</v>
      </c>
      <c r="D1250" s="5">
        <v>36966</v>
      </c>
      <c r="E1250">
        <v>975</v>
      </c>
      <c r="F1250" s="2">
        <v>34</v>
      </c>
      <c r="G1250" s="2" t="str">
        <f>B1250&amp;C1250</f>
        <v>Oliver THORNERdecathlon</v>
      </c>
      <c r="H1250" s="2">
        <f>E1250</f>
        <v>975</v>
      </c>
      <c r="I1250" s="138" cm="1">
        <f t="array" ref="I1250">MAX(IF($G$3:$G$4000=$G1250,$H$3:$H$4000))</f>
        <v>975</v>
      </c>
      <c r="J1250" s="2" t="str">
        <v>IND</v>
      </c>
      <c r="K1250" t="str">
        <v>Sarvesh Anil KUSHARE</v>
      </c>
      <c r="L1250" s="96" t="str">
        <v>high-jump</v>
      </c>
      <c r="M1250" s="96">
        <v>34867</v>
      </c>
      <c r="N1250" s="96" t="str">
        <f t="shared" si="76"/>
        <v>Sarvesh Anil KUSHAREhigh-jump</v>
      </c>
      <c r="O1250" s="2">
        <f t="shared" si="77"/>
        <v>1064</v>
      </c>
      <c r="P1250" s="81">
        <f t="shared" si="78"/>
        <v>39</v>
      </c>
      <c r="Q1250" s="81" t="str">
        <f t="shared" si="79"/>
        <v/>
      </c>
    </row>
    <row r="1251" spans="1:17" x14ac:dyDescent="0.2">
      <c r="A1251" t="s">
        <v>1287</v>
      </c>
      <c r="B1251" t="s">
        <v>4627</v>
      </c>
      <c r="C1251" s="5" t="s">
        <v>42</v>
      </c>
      <c r="D1251" s="5">
        <v>36066</v>
      </c>
      <c r="E1251">
        <v>974</v>
      </c>
      <c r="F1251" s="2">
        <v>37</v>
      </c>
      <c r="G1251" s="2" t="str">
        <f>B1251&amp;C1251</f>
        <v>Edward JEANShammer-throw</v>
      </c>
      <c r="H1251" s="2">
        <f>E1251</f>
        <v>974</v>
      </c>
      <c r="I1251" s="138" cm="1">
        <f t="array" ref="I1251">MAX(IF($G$3:$G$4000=$G1251,$H$3:$H$4000))</f>
        <v>974</v>
      </c>
      <c r="J1251" s="2" t="str">
        <v>IND</v>
      </c>
      <c r="K1251" t="str">
        <v>Jesse SANDESH</v>
      </c>
      <c r="L1251" s="96" t="str">
        <v>high-jump</v>
      </c>
      <c r="M1251" s="96">
        <v>34994</v>
      </c>
      <c r="N1251" s="96" t="str">
        <f t="shared" si="76"/>
        <v>Jesse SANDESHhigh-jump</v>
      </c>
      <c r="O1251" s="2">
        <f t="shared" si="77"/>
        <v>1064</v>
      </c>
      <c r="P1251" s="81">
        <f t="shared" si="78"/>
        <v>39</v>
      </c>
      <c r="Q1251" s="81" t="str">
        <f t="shared" si="79"/>
        <v/>
      </c>
    </row>
    <row r="1252" spans="1:17" x14ac:dyDescent="0.2">
      <c r="A1252" t="s">
        <v>1287</v>
      </c>
      <c r="B1252" t="s">
        <v>4821</v>
      </c>
      <c r="C1252" s="5" t="s">
        <v>81</v>
      </c>
      <c r="D1252" s="5">
        <v>36359</v>
      </c>
      <c r="E1252">
        <v>973</v>
      </c>
      <c r="F1252" s="2">
        <v>27</v>
      </c>
      <c r="G1252" s="2" t="str">
        <f>B1252&amp;C1252</f>
        <v>Tom PARTINGTON20km-race-walking</v>
      </c>
      <c r="H1252" s="2">
        <f>E1252</f>
        <v>973</v>
      </c>
      <c r="I1252" s="138" cm="1">
        <f t="array" ref="I1252">MAX(IF($G$3:$G$4000=$G1252,$H$3:$H$4000))</f>
        <v>973</v>
      </c>
      <c r="J1252" s="2" t="str">
        <v>IND</v>
      </c>
      <c r="K1252" t="str">
        <v>T. AROMAL</v>
      </c>
      <c r="L1252" s="96" t="str">
        <v>high-jump</v>
      </c>
      <c r="M1252" s="96">
        <v>36051</v>
      </c>
      <c r="N1252" s="96" t="str">
        <f t="shared" si="76"/>
        <v>T. AROMALhigh-jump</v>
      </c>
      <c r="O1252" s="2">
        <f t="shared" si="77"/>
        <v>1064</v>
      </c>
      <c r="P1252" s="81">
        <f t="shared" si="78"/>
        <v>39</v>
      </c>
      <c r="Q1252" s="81" t="str">
        <f t="shared" si="79"/>
        <v/>
      </c>
    </row>
    <row r="1253" spans="1:17" x14ac:dyDescent="0.2">
      <c r="A1253" t="s">
        <v>1287</v>
      </c>
      <c r="B1253" t="s">
        <v>4508</v>
      </c>
      <c r="C1253" s="5" t="s">
        <v>40</v>
      </c>
      <c r="D1253" s="6">
        <v>35816</v>
      </c>
      <c r="E1253">
        <v>970</v>
      </c>
      <c r="F1253" s="2">
        <v>53</v>
      </c>
      <c r="G1253" s="2" t="str">
        <f>B1253&amp;C1253</f>
        <v>George EVANSdiscus-throw</v>
      </c>
      <c r="H1253" s="2">
        <f>E1253</f>
        <v>970</v>
      </c>
      <c r="I1253" s="138" cm="1">
        <f t="array" ref="I1253">MAX(IF($G$3:$G$4000=$G1253,$H$3:$H$4000))</f>
        <v>970</v>
      </c>
      <c r="J1253" s="2" t="str">
        <v>IND</v>
      </c>
      <c r="K1253" t="str">
        <v>Ajay KUMAR SAROJ</v>
      </c>
      <c r="L1253" s="96" t="str">
        <v>1500m</v>
      </c>
      <c r="M1253" s="96">
        <v>35551</v>
      </c>
      <c r="N1253" s="96" t="str">
        <f t="shared" si="76"/>
        <v>Ajay KUMAR SAROJ1500m</v>
      </c>
      <c r="O1253" s="2">
        <f t="shared" si="77"/>
        <v>1060</v>
      </c>
      <c r="P1253" s="81">
        <f t="shared" si="78"/>
        <v>107</v>
      </c>
      <c r="Q1253" s="81" t="str">
        <f t="shared" si="79"/>
        <v/>
      </c>
    </row>
    <row r="1254" spans="1:17" x14ac:dyDescent="0.2">
      <c r="A1254" t="s">
        <v>1287</v>
      </c>
      <c r="B1254" t="s">
        <v>3371</v>
      </c>
      <c r="C1254" s="5" t="s">
        <v>36</v>
      </c>
      <c r="D1254" s="5">
        <v>37521</v>
      </c>
      <c r="E1254">
        <v>969</v>
      </c>
      <c r="F1254" s="2">
        <v>23</v>
      </c>
      <c r="G1254" s="2" t="str">
        <f>B1254&amp;C1254</f>
        <v>Reuben NAIRNEpole-vault</v>
      </c>
      <c r="H1254" s="2">
        <f>E1254</f>
        <v>969</v>
      </c>
      <c r="I1254" s="138" cm="1">
        <f t="array" ref="I1254">MAX(IF($G$3:$G$4000=$G1254,$H$3:$H$4000))</f>
        <v>1007</v>
      </c>
      <c r="J1254" s="2" t="str">
        <v>IND</v>
      </c>
      <c r="K1254" t="str">
        <v>Muhammed AJMAL</v>
      </c>
      <c r="L1254" s="96" t="str">
        <v>400m</v>
      </c>
      <c r="M1254" s="96">
        <v>35947</v>
      </c>
      <c r="N1254" s="96" t="str">
        <f t="shared" si="76"/>
        <v>Muhammed AJMAL400m</v>
      </c>
      <c r="O1254" s="2">
        <f t="shared" si="77"/>
        <v>1059</v>
      </c>
      <c r="P1254" s="81">
        <f t="shared" si="78"/>
        <v>120</v>
      </c>
      <c r="Q1254" s="81" t="str">
        <f t="shared" si="79"/>
        <v/>
      </c>
    </row>
    <row r="1255" spans="1:17" x14ac:dyDescent="0.2">
      <c r="A1255" t="s">
        <v>1287</v>
      </c>
      <c r="B1255" t="s">
        <v>4712</v>
      </c>
      <c r="C1255" s="5" t="s">
        <v>41</v>
      </c>
      <c r="D1255" s="5">
        <v>37545</v>
      </c>
      <c r="E1255">
        <v>969</v>
      </c>
      <c r="F1255" s="2">
        <v>70</v>
      </c>
      <c r="G1255" s="2" t="str">
        <f>B1255&amp;C1255</f>
        <v>Thomas HOLMESjavelin-throw</v>
      </c>
      <c r="H1255" s="2">
        <f>E1255</f>
        <v>969</v>
      </c>
      <c r="I1255" s="138" cm="1">
        <f t="array" ref="I1255">MAX(IF($G$3:$G$4000=$G1255,$H$3:$H$4000))</f>
        <v>969</v>
      </c>
      <c r="J1255" s="2" t="str">
        <v>IND</v>
      </c>
      <c r="K1255" t="str">
        <v>Tejaswin SHANKAR</v>
      </c>
      <c r="L1255" s="96" t="str">
        <v>triple-jump</v>
      </c>
      <c r="M1255" s="96">
        <v>36150</v>
      </c>
      <c r="N1255" s="96" t="str">
        <f t="shared" si="76"/>
        <v>Tejaswin SHANKARtriple-jump</v>
      </c>
      <c r="O1255" s="2">
        <f t="shared" si="77"/>
        <v>1058</v>
      </c>
      <c r="P1255" s="81">
        <f t="shared" si="78"/>
        <v>42</v>
      </c>
      <c r="Q1255" s="81" t="str">
        <f t="shared" si="79"/>
        <v/>
      </c>
    </row>
    <row r="1256" spans="1:17" x14ac:dyDescent="0.2">
      <c r="A1256" t="s">
        <v>1287</v>
      </c>
      <c r="B1256" t="s">
        <v>4569</v>
      </c>
      <c r="C1256" s="5" t="s">
        <v>39</v>
      </c>
      <c r="D1256" s="5">
        <v>35687</v>
      </c>
      <c r="E1256">
        <v>969</v>
      </c>
      <c r="F1256" s="2">
        <v>46</v>
      </c>
      <c r="G1256" s="2" t="str">
        <f>B1256&amp;C1256</f>
        <v>Patrick SWANshot-put</v>
      </c>
      <c r="H1256" s="2">
        <f>E1256</f>
        <v>969</v>
      </c>
      <c r="I1256" s="138" cm="1">
        <f t="array" ref="I1256">MAX(IF($G$3:$G$4000=$G1256,$H$3:$H$4000))</f>
        <v>969</v>
      </c>
      <c r="J1256" s="2" t="str">
        <v>IND</v>
      </c>
      <c r="K1256" t="str">
        <v>Shashisbhushan SINGH</v>
      </c>
      <c r="L1256" s="96" t="str">
        <v>1500m</v>
      </c>
      <c r="M1256" s="96">
        <v>35074</v>
      </c>
      <c r="N1256" s="96" t="str">
        <f t="shared" si="76"/>
        <v>Shashisbhushan SINGH1500m</v>
      </c>
      <c r="O1256" s="2">
        <f t="shared" si="77"/>
        <v>1058</v>
      </c>
      <c r="P1256" s="81">
        <f t="shared" si="78"/>
        <v>108</v>
      </c>
      <c r="Q1256" s="81" t="str">
        <f t="shared" si="79"/>
        <v/>
      </c>
    </row>
    <row r="1257" spans="1:17" x14ac:dyDescent="0.2">
      <c r="A1257" t="s">
        <v>1287</v>
      </c>
      <c r="B1257" t="s">
        <v>4713</v>
      </c>
      <c r="C1257" s="5" t="s">
        <v>41</v>
      </c>
      <c r="D1257" s="5">
        <v>36076</v>
      </c>
      <c r="E1257">
        <v>969</v>
      </c>
      <c r="F1257" s="2">
        <v>71</v>
      </c>
      <c r="G1257" s="2" t="str">
        <f>B1257&amp;C1257</f>
        <v>James WHITEAKERjavelin-throw</v>
      </c>
      <c r="H1257" s="2">
        <f>E1257</f>
        <v>969</v>
      </c>
      <c r="I1257" s="138" cm="1">
        <f t="array" ref="I1257">MAX(IF($G$3:$G$4000=$G1257,$H$3:$H$4000))</f>
        <v>969</v>
      </c>
      <c r="J1257" s="2" t="str">
        <v>IND</v>
      </c>
      <c r="K1257" t="str">
        <v>Sahil MAHABALI</v>
      </c>
      <c r="L1257" s="96" t="str">
        <v>long-jump</v>
      </c>
      <c r="M1257" s="96">
        <v>35791</v>
      </c>
      <c r="N1257" s="96" t="str">
        <f t="shared" si="76"/>
        <v>Sahil MAHABALIlong-jump</v>
      </c>
      <c r="O1257" s="2">
        <f t="shared" si="77"/>
        <v>1057</v>
      </c>
      <c r="P1257" s="81">
        <f t="shared" si="78"/>
        <v>87</v>
      </c>
      <c r="Q1257" s="81" t="str">
        <f t="shared" si="79"/>
        <v/>
      </c>
    </row>
    <row r="1258" spans="1:17" x14ac:dyDescent="0.2">
      <c r="A1258" t="s">
        <v>1287</v>
      </c>
      <c r="B1258" t="s">
        <v>4447</v>
      </c>
      <c r="C1258" s="6" t="s">
        <v>36</v>
      </c>
      <c r="D1258" s="6">
        <v>37254</v>
      </c>
      <c r="E1258">
        <v>967</v>
      </c>
      <c r="F1258" s="2">
        <v>51</v>
      </c>
      <c r="G1258" s="2" t="str">
        <f>B1258&amp;C1258</f>
        <v>Owen HEARDpole-vault</v>
      </c>
      <c r="H1258" s="2">
        <f>E1258</f>
        <v>967</v>
      </c>
      <c r="I1258" s="138" cm="1">
        <f t="array" ref="I1258">MAX(IF($G$3:$G$4000=$G1258,$H$3:$H$4000))</f>
        <v>967</v>
      </c>
      <c r="J1258" s="2" t="str">
        <v>IND</v>
      </c>
      <c r="K1258" t="str">
        <v>P.R. RAHUL</v>
      </c>
      <c r="L1258" s="96" t="str">
        <v>1500m</v>
      </c>
      <c r="M1258" s="96">
        <v>35400</v>
      </c>
      <c r="N1258" s="96" t="str">
        <f t="shared" si="76"/>
        <v>P.R. RAHUL1500m</v>
      </c>
      <c r="O1258" s="2">
        <f t="shared" si="77"/>
        <v>1056</v>
      </c>
      <c r="P1258" s="81">
        <f t="shared" si="78"/>
        <v>109</v>
      </c>
      <c r="Q1258" s="81" t="str">
        <f t="shared" si="79"/>
        <v/>
      </c>
    </row>
    <row r="1259" spans="1:17" x14ac:dyDescent="0.2">
      <c r="A1259" t="s">
        <v>1287</v>
      </c>
      <c r="B1259" t="s">
        <v>4449</v>
      </c>
      <c r="C1259" s="5" t="s">
        <v>36</v>
      </c>
      <c r="D1259" s="5">
        <v>35495</v>
      </c>
      <c r="E1259">
        <v>967</v>
      </c>
      <c r="F1259" s="2">
        <v>51</v>
      </c>
      <c r="G1259" s="2" t="str">
        <f>B1259&amp;C1259</f>
        <v>Joseph LISTERpole-vault</v>
      </c>
      <c r="H1259" s="2">
        <f>E1259</f>
        <v>967</v>
      </c>
      <c r="I1259" s="138" cm="1">
        <f t="array" ref="I1259">MAX(IF($G$3:$G$4000=$G1259,$H$3:$H$4000))</f>
        <v>967</v>
      </c>
      <c r="J1259" s="2" t="str">
        <v>IND</v>
      </c>
      <c r="K1259" t="str">
        <v>Aravinth EZHILARASAN</v>
      </c>
      <c r="L1259" s="96" t="str">
        <v>triple-jump</v>
      </c>
      <c r="M1259" s="96">
        <v>36707</v>
      </c>
      <c r="N1259" s="96" t="str">
        <f t="shared" si="76"/>
        <v>Aravinth EZHILARASANtriple-jump</v>
      </c>
      <c r="O1259" s="2">
        <f t="shared" si="77"/>
        <v>1056</v>
      </c>
      <c r="P1259" s="81">
        <f t="shared" si="78"/>
        <v>44</v>
      </c>
      <c r="Q1259" s="81" t="str">
        <f t="shared" si="79"/>
        <v/>
      </c>
    </row>
    <row r="1260" spans="1:17" x14ac:dyDescent="0.2">
      <c r="A1260" t="s">
        <v>1287</v>
      </c>
      <c r="B1260" t="s">
        <v>4571</v>
      </c>
      <c r="C1260" s="5" t="s">
        <v>39</v>
      </c>
      <c r="D1260" s="5">
        <v>33725</v>
      </c>
      <c r="E1260">
        <v>967</v>
      </c>
      <c r="F1260" s="2">
        <v>49</v>
      </c>
      <c r="G1260" s="2" t="str">
        <f>B1260&amp;C1260</f>
        <v>Gareth WINTERshot-put</v>
      </c>
      <c r="H1260" s="2">
        <f>E1260</f>
        <v>967</v>
      </c>
      <c r="I1260" s="138" cm="1">
        <f t="array" ref="I1260">MAX(IF($G$3:$G$4000=$G1260,$H$3:$H$4000))</f>
        <v>967</v>
      </c>
      <c r="J1260" s="2" t="str">
        <v>IND</v>
      </c>
      <c r="K1260" t="str">
        <v>Bugatha SRINU</v>
      </c>
      <c r="L1260" s="96" t="str">
        <v>marathon</v>
      </c>
      <c r="M1260" s="96">
        <v>33771</v>
      </c>
      <c r="N1260" s="96" t="str">
        <f t="shared" si="76"/>
        <v>Bugatha SRINUmarathon</v>
      </c>
      <c r="O1260" s="2">
        <f t="shared" si="77"/>
        <v>1056</v>
      </c>
      <c r="P1260" s="81">
        <f t="shared" si="78"/>
        <v>124</v>
      </c>
      <c r="Q1260" s="81" t="str">
        <f t="shared" si="79"/>
        <v/>
      </c>
    </row>
    <row r="1261" spans="1:17" x14ac:dyDescent="0.2">
      <c r="A1261" t="s">
        <v>1287</v>
      </c>
      <c r="B1261" t="s">
        <v>3474</v>
      </c>
      <c r="C1261" s="5" t="s">
        <v>42</v>
      </c>
      <c r="D1261" s="5">
        <v>32317</v>
      </c>
      <c r="E1261">
        <v>966</v>
      </c>
      <c r="F1261" s="2">
        <v>13</v>
      </c>
      <c r="G1261" s="2" t="str">
        <f>B1261&amp;C1261</f>
        <v>Chris SHORTHOUSEhammer-throw</v>
      </c>
      <c r="H1261" s="2">
        <f>E1261</f>
        <v>966</v>
      </c>
      <c r="I1261" s="138" cm="1">
        <f t="array" ref="I1261">MAX(IF($G$3:$G$4000=$G1261,$H$3:$H$4000))</f>
        <v>1003</v>
      </c>
      <c r="J1261" s="2" t="str">
        <v>IND</v>
      </c>
      <c r="K1261" t="str">
        <v>Surendar SELVAMANI</v>
      </c>
      <c r="L1261" s="96" t="str">
        <v>400mh</v>
      </c>
      <c r="M1261" s="96">
        <v>36458</v>
      </c>
      <c r="N1261" s="96" t="str">
        <f t="shared" si="76"/>
        <v>Surendar SELVAMANI400mh</v>
      </c>
      <c r="O1261" s="2">
        <f t="shared" si="77"/>
        <v>1055</v>
      </c>
      <c r="P1261" s="81">
        <f t="shared" si="78"/>
        <v>80</v>
      </c>
      <c r="Q1261" s="81" t="str">
        <f t="shared" si="79"/>
        <v/>
      </c>
    </row>
    <row r="1262" spans="1:17" x14ac:dyDescent="0.2">
      <c r="A1262" t="s">
        <v>1287</v>
      </c>
      <c r="B1262" t="s">
        <v>3542</v>
      </c>
      <c r="C1262" s="5" t="s">
        <v>41</v>
      </c>
      <c r="D1262" s="5">
        <v>30304</v>
      </c>
      <c r="E1262">
        <v>964</v>
      </c>
      <c r="F1262" s="2">
        <v>74</v>
      </c>
      <c r="G1262" s="2" t="str">
        <f>B1262&amp;C1262</f>
        <v>Gavin JOHNSON-ASSOONjavelin-throw</v>
      </c>
      <c r="H1262" s="2">
        <f>E1262</f>
        <v>964</v>
      </c>
      <c r="I1262" s="138" cm="1">
        <f t="array" ref="I1262">MAX(IF($G$3:$G$4000=$G1262,$H$3:$H$4000))</f>
        <v>964</v>
      </c>
      <c r="J1262" s="2" t="str">
        <v>IND</v>
      </c>
      <c r="K1262" t="str">
        <v>Punit KUMAR</v>
      </c>
      <c r="L1262" s="96" t="str">
        <v>triple-jump</v>
      </c>
      <c r="M1262" s="96">
        <v>34367</v>
      </c>
      <c r="N1262" s="96" t="str">
        <f t="shared" si="76"/>
        <v>Punit KUMARtriple-jump</v>
      </c>
      <c r="O1262" s="2">
        <f t="shared" si="77"/>
        <v>1054</v>
      </c>
      <c r="P1262" s="81">
        <f t="shared" si="78"/>
        <v>45</v>
      </c>
      <c r="Q1262" s="81" t="str">
        <f t="shared" si="79"/>
        <v/>
      </c>
    </row>
    <row r="1263" spans="1:17" x14ac:dyDescent="0.2">
      <c r="A1263" t="s">
        <v>1287</v>
      </c>
      <c r="B1263" t="s">
        <v>4629</v>
      </c>
      <c r="C1263" s="5" t="s">
        <v>42</v>
      </c>
      <c r="D1263" s="5">
        <v>35460</v>
      </c>
      <c r="E1263">
        <v>962</v>
      </c>
      <c r="F1263" s="2">
        <v>39</v>
      </c>
      <c r="G1263" s="2" t="str">
        <f>B1263&amp;C1263</f>
        <v>Jack PAGEThammer-throw</v>
      </c>
      <c r="H1263" s="2">
        <f>E1263</f>
        <v>962</v>
      </c>
      <c r="I1263" s="138" cm="1">
        <f t="array" ref="I1263">MAX(IF($G$3:$G$4000=$G1263,$H$3:$H$4000))</f>
        <v>962</v>
      </c>
      <c r="J1263" s="2" t="str">
        <v>IND</v>
      </c>
      <c r="K1263" t="str">
        <v>Harendra KUMAR</v>
      </c>
      <c r="L1263" s="96" t="str">
        <v>1500m</v>
      </c>
      <c r="M1263" s="96">
        <v>37327</v>
      </c>
      <c r="N1263" s="96" t="str">
        <f t="shared" si="76"/>
        <v>Harendra KUMAR1500m</v>
      </c>
      <c r="O1263" s="2">
        <f t="shared" si="77"/>
        <v>1054</v>
      </c>
      <c r="P1263" s="81">
        <f t="shared" si="78"/>
        <v>111</v>
      </c>
      <c r="Q1263" s="81" t="str">
        <f t="shared" si="79"/>
        <v/>
      </c>
    </row>
    <row r="1264" spans="1:17" x14ac:dyDescent="0.2">
      <c r="A1264" t="s">
        <v>1287</v>
      </c>
      <c r="B1264" t="s">
        <v>4630</v>
      </c>
      <c r="C1264" s="5" t="s">
        <v>42</v>
      </c>
      <c r="D1264" s="5">
        <v>34535</v>
      </c>
      <c r="E1264">
        <v>960</v>
      </c>
      <c r="F1264" s="2">
        <v>40</v>
      </c>
      <c r="G1264" s="2" t="str">
        <f>B1264&amp;C1264</f>
        <v>Callum BROWNhammer-throw</v>
      </c>
      <c r="H1264" s="2">
        <f>E1264</f>
        <v>960</v>
      </c>
      <c r="I1264" s="138" cm="1">
        <f t="array" ref="I1264">MAX(IF($G$3:$G$4000=$G1264,$H$3:$H$4000))</f>
        <v>960</v>
      </c>
      <c r="J1264" s="2" t="str">
        <v>IND</v>
      </c>
      <c r="K1264" t="str">
        <v>Aftab ALAM</v>
      </c>
      <c r="L1264" s="96" t="str">
        <v>400mh</v>
      </c>
      <c r="M1264" s="96">
        <v>35553</v>
      </c>
      <c r="N1264" s="96" t="str">
        <f t="shared" si="76"/>
        <v>Aftab ALAM400mh</v>
      </c>
      <c r="O1264" s="2">
        <f t="shared" si="77"/>
        <v>1054</v>
      </c>
      <c r="P1264" s="81">
        <f t="shared" si="78"/>
        <v>82</v>
      </c>
      <c r="Q1264" s="81" t="str">
        <f t="shared" si="79"/>
        <v/>
      </c>
    </row>
    <row r="1265" spans="1:17" x14ac:dyDescent="0.2">
      <c r="A1265" t="s">
        <v>1287</v>
      </c>
      <c r="B1265" t="s">
        <v>4839</v>
      </c>
      <c r="C1265" s="5" t="s">
        <v>81</v>
      </c>
      <c r="D1265" s="5">
        <v>35612</v>
      </c>
      <c r="E1265">
        <v>958</v>
      </c>
      <c r="F1265" s="2">
        <v>30</v>
      </c>
      <c r="G1265" s="2" t="str">
        <f>B1265&amp;C1265</f>
        <v>Guy THOMAS20km-race-walking</v>
      </c>
      <c r="H1265" s="2">
        <f>E1265</f>
        <v>958</v>
      </c>
      <c r="I1265" s="138" cm="1">
        <f t="array" ref="I1265">MAX(IF($G$3:$G$4000=$G1265,$H$3:$H$4000))</f>
        <v>958</v>
      </c>
      <c r="J1265" s="2" t="str">
        <v>IND</v>
      </c>
      <c r="K1265" t="str">
        <v>Kunwer Ajai Raj Singh RANA</v>
      </c>
      <c r="L1265" s="96" t="str">
        <v>javelin-throw</v>
      </c>
      <c r="M1265" s="96">
        <v>37269</v>
      </c>
      <c r="N1265" s="96" t="str">
        <f t="shared" si="76"/>
        <v>Kunwer Ajai Raj Singh RANAjavelin-throw</v>
      </c>
      <c r="O1265" s="2">
        <f t="shared" si="77"/>
        <v>1054</v>
      </c>
      <c r="P1265" s="81">
        <f t="shared" si="78"/>
        <v>26</v>
      </c>
      <c r="Q1265" s="81" t="str">
        <f t="shared" si="79"/>
        <v/>
      </c>
    </row>
    <row r="1266" spans="1:17" x14ac:dyDescent="0.2">
      <c r="A1266" t="s">
        <v>1287</v>
      </c>
      <c r="B1266" t="s">
        <v>3374</v>
      </c>
      <c r="C1266" s="5" t="s">
        <v>36</v>
      </c>
      <c r="D1266" s="5">
        <v>34426</v>
      </c>
      <c r="E1266">
        <v>956</v>
      </c>
      <c r="F1266" s="2">
        <v>27</v>
      </c>
      <c r="G1266" s="2" t="str">
        <f>B1266&amp;C1266</f>
        <v>Jack PHIPPSpole-vault</v>
      </c>
      <c r="H1266" s="2">
        <f>E1266</f>
        <v>956</v>
      </c>
      <c r="I1266" s="138" cm="1">
        <f t="array" ref="I1266">MAX(IF($G$3:$G$4000=$G1266,$H$3:$H$4000))</f>
        <v>1029</v>
      </c>
      <c r="J1266" s="2" t="str">
        <v>IND</v>
      </c>
      <c r="K1266" t="str">
        <v>Kirpal SINGH BATTH</v>
      </c>
      <c r="L1266" s="96" t="str">
        <v>discus-throw</v>
      </c>
      <c r="M1266" s="96">
        <v>33743</v>
      </c>
      <c r="N1266" s="96" t="str">
        <f t="shared" si="76"/>
        <v>Kirpal SINGH BATTHdiscus-throw</v>
      </c>
      <c r="O1266" s="2">
        <f t="shared" si="77"/>
        <v>1053</v>
      </c>
      <c r="P1266" s="81">
        <f t="shared" si="78"/>
        <v>21</v>
      </c>
      <c r="Q1266" s="81" t="str">
        <f t="shared" si="79"/>
        <v/>
      </c>
    </row>
    <row r="1267" spans="1:17" x14ac:dyDescent="0.2">
      <c r="A1267" t="s">
        <v>1287</v>
      </c>
      <c r="B1267" t="s">
        <v>4631</v>
      </c>
      <c r="C1267" s="6" t="s">
        <v>42</v>
      </c>
      <c r="D1267" s="5">
        <v>33180</v>
      </c>
      <c r="E1267">
        <v>956</v>
      </c>
      <c r="F1267" s="2">
        <v>41</v>
      </c>
      <c r="G1267" s="2" t="str">
        <f>B1267&amp;C1267</f>
        <v>Joe BLOOMFIELDhammer-throw</v>
      </c>
      <c r="H1267" s="2">
        <f>E1267</f>
        <v>956</v>
      </c>
      <c r="I1267" s="138" cm="1">
        <f t="array" ref="I1267">MAX(IF($G$3:$G$4000=$G1267,$H$3:$H$4000))</f>
        <v>956</v>
      </c>
      <c r="J1267" s="2" t="str">
        <v>IND</v>
      </c>
      <c r="K1267" t="str">
        <v>Tejas SHIRSE</v>
      </c>
      <c r="L1267" s="96" t="str">
        <v>110mh</v>
      </c>
      <c r="M1267" s="96">
        <v>37411</v>
      </c>
      <c r="N1267" s="96" t="str">
        <f t="shared" si="76"/>
        <v>Tejas SHIRSE110mh</v>
      </c>
      <c r="O1267" s="2">
        <f t="shared" si="77"/>
        <v>1053</v>
      </c>
      <c r="P1267" s="81">
        <f t="shared" si="78"/>
        <v>59</v>
      </c>
      <c r="Q1267" s="81" t="str">
        <f t="shared" si="79"/>
        <v/>
      </c>
    </row>
    <row r="1268" spans="1:17" x14ac:dyDescent="0.2">
      <c r="A1268" t="s">
        <v>1287</v>
      </c>
      <c r="B1268" t="s">
        <v>3159</v>
      </c>
      <c r="C1268" s="5" t="s">
        <v>29</v>
      </c>
      <c r="D1268" s="5">
        <v>36165</v>
      </c>
      <c r="E1268">
        <v>956</v>
      </c>
      <c r="F1268" s="2">
        <v>82</v>
      </c>
      <c r="G1268" s="2" t="str">
        <f>B1268&amp;C1268</f>
        <v>George WATSON5000m</v>
      </c>
      <c r="H1268" s="2">
        <f>E1268</f>
        <v>956</v>
      </c>
      <c r="I1268" s="138" cm="1">
        <f t="array" ref="I1268">MAX(IF($G$3:$G$4000=$G1268,$H$3:$H$4000))</f>
        <v>956</v>
      </c>
      <c r="J1268" s="2" t="str">
        <v>IND</v>
      </c>
      <c r="K1268" t="str">
        <v>K. SATHISH</v>
      </c>
      <c r="L1268" s="96" t="str">
        <v>400mh</v>
      </c>
      <c r="M1268" s="96">
        <v>34578</v>
      </c>
      <c r="N1268" s="96" t="str">
        <f t="shared" si="76"/>
        <v>K. SATHISH400mh</v>
      </c>
      <c r="O1268" s="2">
        <f t="shared" si="77"/>
        <v>1052</v>
      </c>
      <c r="P1268" s="81">
        <f t="shared" si="78"/>
        <v>85</v>
      </c>
      <c r="Q1268" s="81" t="str">
        <f t="shared" si="79"/>
        <v/>
      </c>
    </row>
    <row r="1269" spans="1:17" x14ac:dyDescent="0.2">
      <c r="A1269" t="s">
        <v>1287</v>
      </c>
      <c r="B1269" t="s">
        <v>3587</v>
      </c>
      <c r="C1269" s="5" t="s">
        <v>82</v>
      </c>
      <c r="D1269" s="6">
        <v>32388</v>
      </c>
      <c r="E1269">
        <v>953</v>
      </c>
      <c r="F1269" s="2">
        <v>53</v>
      </c>
      <c r="G1269" s="2" t="str">
        <f>B1269&amp;C1269</f>
        <v>Gary PRIESTLEYmarathon</v>
      </c>
      <c r="H1269" s="2">
        <f>E1269</f>
        <v>953</v>
      </c>
      <c r="I1269" s="138" cm="1">
        <f t="array" ref="I1269">MAX(IF($G$3:$G$4000=$G1269,$H$3:$H$4000))</f>
        <v>953</v>
      </c>
      <c r="J1269" s="2" t="str">
        <v>IND</v>
      </c>
      <c r="K1269" t="str">
        <v>Thomas MATHEW</v>
      </c>
      <c r="L1269" s="96" t="str">
        <v>400mh</v>
      </c>
      <c r="M1269" s="96">
        <v>36146</v>
      </c>
      <c r="N1269" s="96" t="str">
        <f t="shared" si="76"/>
        <v>Thomas MATHEW400mh</v>
      </c>
      <c r="O1269" s="2">
        <f t="shared" si="77"/>
        <v>1051</v>
      </c>
      <c r="P1269" s="81">
        <f t="shared" si="78"/>
        <v>86</v>
      </c>
      <c r="Q1269" s="81" t="str">
        <f t="shared" si="79"/>
        <v/>
      </c>
    </row>
    <row r="1270" spans="1:17" x14ac:dyDescent="0.2">
      <c r="A1270" t="s">
        <v>1287</v>
      </c>
      <c r="B1270" t="s">
        <v>4581</v>
      </c>
      <c r="C1270" s="5" t="s">
        <v>39</v>
      </c>
      <c r="D1270" s="5">
        <v>36980</v>
      </c>
      <c r="E1270">
        <v>950</v>
      </c>
      <c r="F1270" s="2">
        <v>62</v>
      </c>
      <c r="G1270" s="2" t="str">
        <f>B1270&amp;C1270</f>
        <v>George HYDEshot-put</v>
      </c>
      <c r="H1270" s="2">
        <f>E1270</f>
        <v>950</v>
      </c>
      <c r="I1270" s="138" cm="1">
        <f t="array" ref="I1270">MAX(IF($G$3:$G$4000=$G1270,$H$3:$H$4000))</f>
        <v>950</v>
      </c>
      <c r="J1270" s="2" t="str">
        <v>IND</v>
      </c>
      <c r="K1270" t="str">
        <v>M. RAMACHANDRAN</v>
      </c>
      <c r="L1270" s="96" t="str">
        <v>400mh</v>
      </c>
      <c r="M1270" s="96">
        <v>33601</v>
      </c>
      <c r="N1270" s="96" t="str">
        <f t="shared" si="76"/>
        <v>M. RAMACHANDRAN400mh</v>
      </c>
      <c r="O1270" s="2">
        <f t="shared" si="77"/>
        <v>1050</v>
      </c>
      <c r="P1270" s="81">
        <f t="shared" si="78"/>
        <v>87</v>
      </c>
      <c r="Q1270" s="81" t="str">
        <f t="shared" si="79"/>
        <v/>
      </c>
    </row>
    <row r="1271" spans="1:17" x14ac:dyDescent="0.2">
      <c r="A1271" t="s">
        <v>1287</v>
      </c>
      <c r="B1271" t="s">
        <v>4724</v>
      </c>
      <c r="C1271" s="5" t="s">
        <v>41</v>
      </c>
      <c r="D1271" s="5">
        <v>36793</v>
      </c>
      <c r="E1271">
        <v>949</v>
      </c>
      <c r="F1271" s="2">
        <v>86</v>
      </c>
      <c r="G1271" s="2" t="str">
        <f>B1271&amp;C1271</f>
        <v>Tom HEWSONjavelin-throw</v>
      </c>
      <c r="H1271" s="2">
        <f>E1271</f>
        <v>949</v>
      </c>
      <c r="I1271" s="138" cm="1">
        <f t="array" ref="I1271">MAX(IF($G$3:$G$4000=$G1271,$H$3:$H$4000))</f>
        <v>949</v>
      </c>
      <c r="J1271" s="2" t="str">
        <v>IND</v>
      </c>
      <c r="K1271" t="str">
        <v>Kishore KUMAR JENA</v>
      </c>
      <c r="L1271" s="96" t="str">
        <v>javelin-throw</v>
      </c>
      <c r="M1271" s="96">
        <v>34859</v>
      </c>
      <c r="N1271" s="96" t="str">
        <f t="shared" si="76"/>
        <v>Kishore KUMAR JENAjavelin-throw</v>
      </c>
      <c r="O1271" s="2">
        <f t="shared" si="77"/>
        <v>1050</v>
      </c>
      <c r="P1271" s="81">
        <f t="shared" si="78"/>
        <v>27</v>
      </c>
      <c r="Q1271" s="81" t="str">
        <f t="shared" si="79"/>
        <v/>
      </c>
    </row>
    <row r="1272" spans="1:17" x14ac:dyDescent="0.2">
      <c r="A1272" t="s">
        <v>1287</v>
      </c>
      <c r="B1272" t="s">
        <v>4583</v>
      </c>
      <c r="C1272" s="5" t="s">
        <v>39</v>
      </c>
      <c r="D1272" s="5">
        <v>35626</v>
      </c>
      <c r="E1272">
        <v>947</v>
      </c>
      <c r="F1272" s="2">
        <v>66</v>
      </c>
      <c r="G1272" s="2" t="str">
        <f>B1272&amp;C1272</f>
        <v>Daniel CORKshot-put</v>
      </c>
      <c r="H1272" s="2">
        <f>E1272</f>
        <v>947</v>
      </c>
      <c r="I1272" s="138" cm="1">
        <f t="array" ref="I1272">MAX(IF($G$3:$G$4000=$G1272,$H$3:$H$4000))</f>
        <v>947</v>
      </c>
      <c r="J1272" s="2" t="str">
        <v>IND</v>
      </c>
      <c r="K1272" t="str">
        <v>Arpinder SINGH</v>
      </c>
      <c r="L1272" s="96" t="str">
        <v>triple-jump</v>
      </c>
      <c r="M1272" s="96">
        <v>33968</v>
      </c>
      <c r="N1272" s="96" t="str">
        <f t="shared" si="76"/>
        <v>Arpinder SINGHtriple-jump</v>
      </c>
      <c r="O1272" s="2">
        <f t="shared" si="77"/>
        <v>1049</v>
      </c>
      <c r="P1272" s="81">
        <f t="shared" si="78"/>
        <v>52</v>
      </c>
      <c r="Q1272" s="81" t="str">
        <f t="shared" si="79"/>
        <v/>
      </c>
    </row>
    <row r="1273" spans="1:17" x14ac:dyDescent="0.2">
      <c r="A1273" t="s">
        <v>1287</v>
      </c>
      <c r="B1273" t="s">
        <v>3192</v>
      </c>
      <c r="C1273" s="5" t="s">
        <v>30</v>
      </c>
      <c r="D1273" s="5">
        <v>30947</v>
      </c>
      <c r="E1273">
        <v>947</v>
      </c>
      <c r="F1273" s="2">
        <v>81</v>
      </c>
      <c r="G1273" s="2" t="str">
        <f>B1273&amp;C1273</f>
        <v>Nick EARL10000m</v>
      </c>
      <c r="H1273" s="2">
        <f>E1273</f>
        <v>947</v>
      </c>
      <c r="I1273" s="138" cm="1">
        <f t="array" ref="I1273">MAX(IF($G$3:$G$4000=$G1273,$H$3:$H$4000))</f>
        <v>947</v>
      </c>
      <c r="J1273" s="2" t="str">
        <v>IND</v>
      </c>
      <c r="K1273" t="str">
        <v>P.Asadullah MUJAHITH</v>
      </c>
      <c r="L1273" s="96" t="str">
        <v>long-jump</v>
      </c>
      <c r="M1273" s="96">
        <v>37273</v>
      </c>
      <c r="N1273" s="96" t="str">
        <f t="shared" si="76"/>
        <v>P.Asadullah MUJAHITHlong-jump</v>
      </c>
      <c r="O1273" s="2">
        <f t="shared" si="77"/>
        <v>1049</v>
      </c>
      <c r="P1273" s="81">
        <f t="shared" si="78"/>
        <v>95</v>
      </c>
      <c r="Q1273" s="81" t="str">
        <f t="shared" si="79"/>
        <v/>
      </c>
    </row>
    <row r="1274" spans="1:17" x14ac:dyDescent="0.2">
      <c r="A1274" t="s">
        <v>1287</v>
      </c>
      <c r="B1274" t="s">
        <v>4620</v>
      </c>
      <c r="C1274" s="6" t="s">
        <v>42</v>
      </c>
      <c r="D1274" s="5">
        <v>34614</v>
      </c>
      <c r="E1274">
        <v>946</v>
      </c>
      <c r="F1274" s="2">
        <v>17</v>
      </c>
      <c r="G1274" s="2" t="str">
        <f>B1274&amp;C1274</f>
        <v>Tom PARKERhammer-throw</v>
      </c>
      <c r="H1274" s="2">
        <f>E1274</f>
        <v>946</v>
      </c>
      <c r="I1274" s="138" cm="1">
        <f t="array" ref="I1274">MAX(IF($G$3:$G$4000=$G1274,$H$3:$H$4000))</f>
        <v>1012</v>
      </c>
      <c r="J1274" s="2" t="str">
        <v>IND</v>
      </c>
      <c r="K1274" t="str">
        <v>Uttam PATIL</v>
      </c>
      <c r="L1274" s="96" t="str">
        <v>javelin-throw</v>
      </c>
      <c r="M1274" s="96">
        <v>34639</v>
      </c>
      <c r="N1274" s="96" t="str">
        <f t="shared" si="76"/>
        <v>Uttam PATILjavelin-throw</v>
      </c>
      <c r="O1274" s="2">
        <f t="shared" si="77"/>
        <v>1049</v>
      </c>
      <c r="P1274" s="81">
        <f t="shared" si="78"/>
        <v>28</v>
      </c>
      <c r="Q1274" s="81" t="str">
        <f t="shared" si="79"/>
        <v/>
      </c>
    </row>
    <row r="1275" spans="1:17" x14ac:dyDescent="0.2">
      <c r="A1275" t="s">
        <v>1287</v>
      </c>
      <c r="B1275" t="s">
        <v>3378</v>
      </c>
      <c r="C1275" s="5" t="s">
        <v>36</v>
      </c>
      <c r="D1275" s="5">
        <v>35872</v>
      </c>
      <c r="E1275">
        <v>942</v>
      </c>
      <c r="F1275" s="2">
        <v>31</v>
      </c>
      <c r="G1275" s="2" t="str">
        <f>B1275&amp;C1275</f>
        <v>Thomas WALLEYpole-vault</v>
      </c>
      <c r="H1275" s="2">
        <f>E1275</f>
        <v>942</v>
      </c>
      <c r="I1275" s="138" cm="1">
        <f t="array" ref="I1275">MAX(IF($G$3:$G$4000=$G1275,$H$3:$H$4000))</f>
        <v>1021</v>
      </c>
      <c r="J1275" s="2" t="str">
        <v>IND</v>
      </c>
      <c r="K1275" t="str">
        <v>Sonu KUMAR</v>
      </c>
      <c r="L1275" s="96" t="str">
        <v>triple-jump</v>
      </c>
      <c r="M1275" s="96">
        <v>36181</v>
      </c>
      <c r="N1275" s="96" t="str">
        <f t="shared" si="76"/>
        <v>Sonu KUMARtriple-jump</v>
      </c>
      <c r="O1275" s="2">
        <f t="shared" si="77"/>
        <v>1048</v>
      </c>
      <c r="P1275" s="81">
        <f t="shared" si="78"/>
        <v>53</v>
      </c>
      <c r="Q1275" s="81" t="str">
        <f t="shared" si="79"/>
        <v/>
      </c>
    </row>
    <row r="1276" spans="1:17" x14ac:dyDescent="0.2">
      <c r="A1276" t="s">
        <v>1287</v>
      </c>
      <c r="B1276" t="s">
        <v>4455</v>
      </c>
      <c r="C1276" s="6" t="s">
        <v>36</v>
      </c>
      <c r="D1276" s="5">
        <v>36966</v>
      </c>
      <c r="E1276">
        <v>940</v>
      </c>
      <c r="F1276" s="2">
        <v>62</v>
      </c>
      <c r="G1276" s="2" t="str">
        <f>B1276&amp;C1276</f>
        <v>Oliver THORNERpole-vault</v>
      </c>
      <c r="H1276" s="2">
        <f>E1276</f>
        <v>940</v>
      </c>
      <c r="I1276" s="138" cm="1">
        <f t="array" ref="I1276">MAX(IF($G$3:$G$4000=$G1276,$H$3:$H$4000))</f>
        <v>940</v>
      </c>
      <c r="J1276" s="2" t="str">
        <v>IND</v>
      </c>
      <c r="K1276" t="str">
        <v>Rajender SINGH</v>
      </c>
      <c r="L1276" s="96" t="str">
        <v>javelin-throw</v>
      </c>
      <c r="M1276" s="96">
        <v>31507</v>
      </c>
      <c r="N1276" s="96" t="str">
        <f t="shared" si="76"/>
        <v>Rajender SINGHjavelin-throw</v>
      </c>
      <c r="O1276" s="2">
        <f t="shared" si="77"/>
        <v>1048</v>
      </c>
      <c r="P1276" s="81">
        <f t="shared" si="78"/>
        <v>30</v>
      </c>
      <c r="Q1276" s="81" t="str">
        <f t="shared" si="79"/>
        <v/>
      </c>
    </row>
    <row r="1277" spans="1:17" x14ac:dyDescent="0.2">
      <c r="A1277" t="s">
        <v>1287</v>
      </c>
      <c r="B1277" t="s">
        <v>3164</v>
      </c>
      <c r="C1277" s="5" t="s">
        <v>29</v>
      </c>
      <c r="D1277" s="5"/>
      <c r="E1277">
        <v>939</v>
      </c>
      <c r="F1277" s="2">
        <v>98</v>
      </c>
      <c r="G1277" s="2" t="str">
        <f>B1277&amp;C1277</f>
        <v>Matthew MACKAY5000m</v>
      </c>
      <c r="H1277" s="2">
        <f>E1277</f>
        <v>939</v>
      </c>
      <c r="I1277" s="138" cm="1">
        <f t="array" ref="I1277">MAX(IF($G$3:$G$4000=$G1277,$H$3:$H$4000))</f>
        <v>939</v>
      </c>
      <c r="J1277" s="2" t="str">
        <v>IND</v>
      </c>
      <c r="K1277" t="str">
        <v>Siva SUBRAMANIAM</v>
      </c>
      <c r="L1277" s="96" t="str">
        <v>pole-vault</v>
      </c>
      <c r="M1277" s="96">
        <v>35221</v>
      </c>
      <c r="N1277" s="96" t="str">
        <f t="shared" si="76"/>
        <v>Siva SUBRAMANIAMpole-vault</v>
      </c>
      <c r="O1277" s="2">
        <f t="shared" si="77"/>
        <v>1048</v>
      </c>
      <c r="P1277" s="81">
        <f t="shared" si="78"/>
        <v>15</v>
      </c>
      <c r="Q1277" s="81" t="str">
        <f t="shared" si="79"/>
        <v/>
      </c>
    </row>
    <row r="1278" spans="1:17" x14ac:dyDescent="0.2">
      <c r="A1278" t="s">
        <v>1287</v>
      </c>
      <c r="B1278" t="s">
        <v>4968</v>
      </c>
      <c r="C1278" t="s">
        <v>44</v>
      </c>
      <c r="D1278" s="5">
        <v>35917</v>
      </c>
      <c r="E1278">
        <v>939</v>
      </c>
      <c r="F1278" s="2">
        <v>40</v>
      </c>
      <c r="G1278" s="2" t="str">
        <f>B1278&amp;C1278</f>
        <v>Howard BELLdecathlon</v>
      </c>
      <c r="H1278" s="2">
        <f>E1278</f>
        <v>939</v>
      </c>
      <c r="I1278" s="138" cm="1">
        <f t="array" ref="I1278">MAX(IF($G$3:$G$4000=$G1278,$H$3:$H$4000))</f>
        <v>939</v>
      </c>
      <c r="J1278" s="2" t="str">
        <v>IND</v>
      </c>
      <c r="K1278" t="str">
        <v>Gurmeet SINGH</v>
      </c>
      <c r="L1278" s="96" t="str">
        <v>hammer-throw</v>
      </c>
      <c r="M1278" s="96">
        <v>34408</v>
      </c>
      <c r="N1278" s="96" t="str">
        <f t="shared" si="76"/>
        <v>Gurmeet SINGHhammer-throw</v>
      </c>
      <c r="O1278" s="2">
        <f t="shared" si="77"/>
        <v>1047</v>
      </c>
      <c r="P1278" s="81">
        <f t="shared" si="78"/>
        <v>14</v>
      </c>
      <c r="Q1278" s="81" t="str">
        <f t="shared" si="79"/>
        <v/>
      </c>
    </row>
    <row r="1279" spans="1:17" x14ac:dyDescent="0.2">
      <c r="A1279" t="s">
        <v>1287</v>
      </c>
      <c r="B1279" t="s">
        <v>4637</v>
      </c>
      <c r="C1279" s="5" t="s">
        <v>42</v>
      </c>
      <c r="D1279" s="5">
        <v>37027</v>
      </c>
      <c r="E1279">
        <v>938</v>
      </c>
      <c r="F1279" s="2">
        <v>49</v>
      </c>
      <c r="G1279" s="2" t="str">
        <f>B1279&amp;C1279</f>
        <v>Oliver GRAHAMhammer-throw</v>
      </c>
      <c r="H1279" s="2">
        <f>E1279</f>
        <v>938</v>
      </c>
      <c r="I1279" s="138" cm="1">
        <f t="array" ref="I1279">MAX(IF($G$3:$G$4000=$G1279,$H$3:$H$4000))</f>
        <v>938</v>
      </c>
      <c r="J1279" s="2" t="str">
        <v>IND</v>
      </c>
      <c r="K1279" t="str">
        <v>Praveen CHITHRAVEL</v>
      </c>
      <c r="L1279" s="96" t="str">
        <v>long-jump</v>
      </c>
      <c r="M1279" s="96">
        <v>37047</v>
      </c>
      <c r="N1279" s="96" t="str">
        <f t="shared" si="76"/>
        <v>Praveen CHITHRAVELlong-jump</v>
      </c>
      <c r="O1279" s="2">
        <f t="shared" si="77"/>
        <v>1047</v>
      </c>
      <c r="P1279" s="81">
        <f t="shared" si="78"/>
        <v>98</v>
      </c>
      <c r="Q1279" s="81" t="str">
        <f t="shared" si="79"/>
        <v/>
      </c>
    </row>
    <row r="1280" spans="1:17" x14ac:dyDescent="0.2">
      <c r="A1280" t="s">
        <v>1287</v>
      </c>
      <c r="B1280" t="s">
        <v>4590</v>
      </c>
      <c r="C1280" t="s">
        <v>39</v>
      </c>
      <c r="D1280" s="6">
        <v>37205</v>
      </c>
      <c r="E1280">
        <v>938</v>
      </c>
      <c r="F1280" s="2">
        <v>76</v>
      </c>
      <c r="G1280" s="2" t="str">
        <f>B1280&amp;C1280</f>
        <v>Andrew KNIGHTshot-put</v>
      </c>
      <c r="H1280" s="2">
        <f>E1280</f>
        <v>938</v>
      </c>
      <c r="I1280" s="138" cm="1">
        <f t="array" ref="I1280">MAX(IF($G$3:$G$4000=$G1280,$H$3:$H$4000))</f>
        <v>938</v>
      </c>
      <c r="J1280" s="2" t="str">
        <v>IND</v>
      </c>
      <c r="K1280" t="str">
        <v>Siddhanth THINGALAYA</v>
      </c>
      <c r="L1280" s="96" t="str">
        <v>110mh</v>
      </c>
      <c r="M1280" s="96">
        <v>33298</v>
      </c>
      <c r="N1280" s="96" t="str">
        <f t="shared" si="76"/>
        <v>Siddhanth THINGALAYA110mh</v>
      </c>
      <c r="O1280" s="2">
        <f t="shared" si="77"/>
        <v>1046</v>
      </c>
      <c r="P1280" s="81">
        <f t="shared" si="78"/>
        <v>66</v>
      </c>
      <c r="Q1280" s="81" t="str">
        <f t="shared" si="79"/>
        <v/>
      </c>
    </row>
    <row r="1281" spans="1:17" x14ac:dyDescent="0.2">
      <c r="A1281" t="s">
        <v>1287</v>
      </c>
      <c r="B1281" t="s">
        <v>4521</v>
      </c>
      <c r="C1281" s="5" t="s">
        <v>40</v>
      </c>
      <c r="D1281" s="5">
        <v>44581</v>
      </c>
      <c r="E1281">
        <v>933</v>
      </c>
      <c r="F1281" s="2">
        <v>69</v>
      </c>
      <c r="G1281" s="2" t="str">
        <f>B1281&amp;C1281</f>
        <v>Adam PHILLIPSdiscus-throw</v>
      </c>
      <c r="H1281" s="2">
        <f>E1281</f>
        <v>933</v>
      </c>
      <c r="I1281" s="138" cm="1">
        <f t="array" ref="I1281">MAX(IF($G$3:$G$4000=$G1281,$H$3:$H$4000))</f>
        <v>933</v>
      </c>
      <c r="J1281" s="2" t="str">
        <v>IND</v>
      </c>
      <c r="K1281" t="str">
        <v>Geo JOSE</v>
      </c>
      <c r="L1281" s="96" t="str">
        <v>high-jump</v>
      </c>
      <c r="M1281" s="96">
        <v>36062</v>
      </c>
      <c r="N1281" s="96" t="str">
        <f t="shared" si="76"/>
        <v>Geo JOSEhigh-jump</v>
      </c>
      <c r="O1281" s="2">
        <f t="shared" si="77"/>
        <v>1046</v>
      </c>
      <c r="P1281" s="81">
        <f t="shared" si="78"/>
        <v>49</v>
      </c>
      <c r="Q1281" s="81" t="str">
        <f t="shared" si="79"/>
        <v/>
      </c>
    </row>
    <row r="1282" spans="1:17" x14ac:dyDescent="0.2">
      <c r="A1282" t="s">
        <v>1287</v>
      </c>
      <c r="B1282" t="s">
        <v>4820</v>
      </c>
      <c r="C1282" t="s">
        <v>81</v>
      </c>
      <c r="D1282" s="5">
        <v>36539</v>
      </c>
      <c r="E1282">
        <v>932</v>
      </c>
      <c r="F1282" s="2">
        <v>38</v>
      </c>
      <c r="G1282" s="2" t="str">
        <f>B1282&amp;C1282</f>
        <v>Christopher SNOOK20km-race-walking</v>
      </c>
      <c r="H1282" s="2">
        <f>E1282</f>
        <v>932</v>
      </c>
      <c r="I1282" s="138" cm="1">
        <f t="array" ref="I1282">MAX(IF($G$3:$G$4000=$G1282,$H$3:$H$4000))</f>
        <v>984</v>
      </c>
      <c r="J1282" s="2" t="str">
        <v>IND</v>
      </c>
      <c r="K1282" t="str">
        <v>Chetan BALASUBRAMANYA</v>
      </c>
      <c r="L1282" s="96" t="str">
        <v>high-jump</v>
      </c>
      <c r="M1282" s="96">
        <v>33834</v>
      </c>
      <c r="N1282" s="96" t="str">
        <f t="shared" si="76"/>
        <v>Chetan BALASUBRAMANYAhigh-jump</v>
      </c>
      <c r="O1282" s="2">
        <f t="shared" si="77"/>
        <v>1046</v>
      </c>
      <c r="P1282" s="81">
        <f t="shared" si="78"/>
        <v>49</v>
      </c>
      <c r="Q1282" s="81" t="str">
        <f t="shared" si="79"/>
        <v/>
      </c>
    </row>
    <row r="1283" spans="1:17" x14ac:dyDescent="0.2">
      <c r="A1283" t="s">
        <v>1287</v>
      </c>
      <c r="B1283" t="s">
        <v>4727</v>
      </c>
      <c r="C1283" s="5" t="s">
        <v>41</v>
      </c>
      <c r="D1283" s="5">
        <v>34477</v>
      </c>
      <c r="E1283">
        <v>931</v>
      </c>
      <c r="F1283" s="2">
        <v>94</v>
      </c>
      <c r="G1283" s="2" t="str">
        <f>B1283&amp;C1283</f>
        <v>Benjamin PEARSONjavelin-throw</v>
      </c>
      <c r="H1283" s="2">
        <f>E1283</f>
        <v>931</v>
      </c>
      <c r="I1283" s="138" cm="1">
        <f t="array" ref="I1283">MAX(IF($G$3:$G$4000=$G1283,$H$3:$H$4000))</f>
        <v>931</v>
      </c>
      <c r="J1283" s="2" t="str">
        <v>IND</v>
      </c>
      <c r="K1283" t="str">
        <v>Arshdeep SINGH</v>
      </c>
      <c r="L1283" s="96" t="str">
        <v>javelin-throw</v>
      </c>
      <c r="M1283" s="96">
        <v>36255</v>
      </c>
      <c r="N1283" s="96" t="str">
        <f t="shared" si="76"/>
        <v>Arshdeep SINGHjavelin-throw</v>
      </c>
      <c r="O1283" s="2">
        <f t="shared" si="77"/>
        <v>1046</v>
      </c>
      <c r="P1283" s="81">
        <f t="shared" si="78"/>
        <v>31</v>
      </c>
      <c r="Q1283" s="81" t="str">
        <f t="shared" si="79"/>
        <v/>
      </c>
    </row>
    <row r="1284" spans="1:17" x14ac:dyDescent="0.2">
      <c r="A1284" t="s">
        <v>1287</v>
      </c>
      <c r="B1284" t="s">
        <v>4845</v>
      </c>
      <c r="C1284" s="5" t="s">
        <v>81</v>
      </c>
      <c r="D1284" s="5">
        <v>37371</v>
      </c>
      <c r="E1284">
        <v>930</v>
      </c>
      <c r="F1284" s="2">
        <v>39</v>
      </c>
      <c r="G1284" s="2" t="str">
        <f>B1284&amp;C1284</f>
        <v>George WILKINSON20km-race-walking</v>
      </c>
      <c r="H1284" s="2">
        <f>E1284</f>
        <v>930</v>
      </c>
      <c r="I1284" s="138" cm="1">
        <f t="array" ref="I1284">MAX(IF($G$3:$G$4000=$G1284,$H$3:$H$4000))</f>
        <v>930</v>
      </c>
      <c r="J1284" s="2" t="str">
        <v>IND</v>
      </c>
      <c r="K1284" t="str">
        <v>C SRINEESH</v>
      </c>
      <c r="L1284" s="96" t="str">
        <v>high-jump</v>
      </c>
      <c r="M1284" s="96">
        <v>34120</v>
      </c>
      <c r="N1284" s="96" t="str">
        <f t="shared" ref="N1284:N1347" si="80">K1284&amp;L1284</f>
        <v>C SRINEESHhigh-jump</v>
      </c>
      <c r="O1284" s="2">
        <f t="shared" ref="O1284:O1347" si="81">VLOOKUP(K1284&amp;L1284,$G$3:$H$3563,2,FALSE)</f>
        <v>1046</v>
      </c>
      <c r="P1284" s="81">
        <f t="shared" ref="P1284:P1347" si="82">COUNTIFS($L$3:$L$3119,L1284,$O$3:$O$3119,"&gt;"&amp;O1284)+1</f>
        <v>49</v>
      </c>
      <c r="Q1284" s="81" t="str">
        <f t="shared" ref="Q1284:Q1347" si="83">IFERROR(IF(J1284="AUS",COUNTIFS($J$3:$J$3119,"AUS",$L$3:$L$3119,L1284,$O$3:$O$3119,"&gt;"&amp;O1284)+1,""),"")</f>
        <v/>
      </c>
    </row>
    <row r="1285" spans="1:17" x14ac:dyDescent="0.2">
      <c r="A1285" t="s">
        <v>1287</v>
      </c>
      <c r="B1285" t="s">
        <v>4969</v>
      </c>
      <c r="C1285" t="s">
        <v>44</v>
      </c>
      <c r="D1285" s="5">
        <v>33722</v>
      </c>
      <c r="E1285">
        <v>928</v>
      </c>
      <c r="F1285" s="2">
        <v>41</v>
      </c>
      <c r="G1285" s="2" t="str">
        <f>B1285&amp;C1285</f>
        <v>Charlie ROEdecathlon</v>
      </c>
      <c r="H1285" s="2">
        <f>E1285</f>
        <v>928</v>
      </c>
      <c r="I1285" s="138" cm="1">
        <f t="array" ref="I1285">MAX(IF($G$3:$G$4000=$G1285,$H$3:$H$4000))</f>
        <v>928</v>
      </c>
      <c r="J1285" s="2" t="str">
        <v>IND</v>
      </c>
      <c r="K1285" t="str">
        <v>Krishna SINGH</v>
      </c>
      <c r="L1285" s="96" t="str">
        <v>triple-jump</v>
      </c>
      <c r="M1285" s="96">
        <v>35994</v>
      </c>
      <c r="N1285" s="96" t="str">
        <f t="shared" si="80"/>
        <v>Krishna SINGHtriple-jump</v>
      </c>
      <c r="O1285" s="2">
        <f t="shared" si="81"/>
        <v>1045</v>
      </c>
      <c r="P1285" s="81">
        <f t="shared" si="82"/>
        <v>59</v>
      </c>
      <c r="Q1285" s="81" t="str">
        <f t="shared" si="83"/>
        <v/>
      </c>
    </row>
    <row r="1286" spans="1:17" x14ac:dyDescent="0.2">
      <c r="A1286" t="s">
        <v>1287</v>
      </c>
      <c r="B1286" t="s">
        <v>3591</v>
      </c>
      <c r="C1286" s="5" t="s">
        <v>82</v>
      </c>
      <c r="D1286" s="5"/>
      <c r="E1286">
        <v>927</v>
      </c>
      <c r="F1286" s="2">
        <v>58</v>
      </c>
      <c r="G1286" s="2" t="str">
        <f>B1286&amp;C1286</f>
        <v>Chris PHILLIPS-HARTmarathon</v>
      </c>
      <c r="H1286" s="2">
        <f>E1286</f>
        <v>927</v>
      </c>
      <c r="I1286" s="138" cm="1">
        <f t="array" ref="I1286">MAX(IF($G$3:$G$4000=$G1286,$H$3:$H$4000))</f>
        <v>927</v>
      </c>
      <c r="J1286" s="2" t="str">
        <v>IND</v>
      </c>
      <c r="K1286" t="str">
        <v>Mohd NUR HASAN</v>
      </c>
      <c r="L1286" s="96" t="str">
        <v>3000msc</v>
      </c>
      <c r="M1286" s="96">
        <v>37119</v>
      </c>
      <c r="N1286" s="96" t="str">
        <f t="shared" si="80"/>
        <v>Mohd NUR HASAN3000msc</v>
      </c>
      <c r="O1286" s="2">
        <f t="shared" si="81"/>
        <v>1045</v>
      </c>
      <c r="P1286" s="81">
        <f t="shared" si="82"/>
        <v>64</v>
      </c>
      <c r="Q1286" s="81" t="str">
        <f t="shared" si="83"/>
        <v/>
      </c>
    </row>
    <row r="1287" spans="1:17" x14ac:dyDescent="0.2">
      <c r="A1287" t="s">
        <v>1287</v>
      </c>
      <c r="B1287" t="s">
        <v>4459</v>
      </c>
      <c r="C1287" s="5" t="s">
        <v>36</v>
      </c>
      <c r="D1287" s="5">
        <v>32264</v>
      </c>
      <c r="E1287">
        <v>926</v>
      </c>
      <c r="F1287" s="2">
        <v>76</v>
      </c>
      <c r="G1287" s="2" t="str">
        <f>B1287&amp;C1287</f>
        <v>Peter GLASSpole-vault</v>
      </c>
      <c r="H1287" s="2">
        <f>E1287</f>
        <v>926</v>
      </c>
      <c r="I1287" s="138" cm="1">
        <f t="array" ref="I1287">MAX(IF($G$3:$G$4000=$G1287,$H$3:$H$4000))</f>
        <v>926</v>
      </c>
      <c r="J1287" s="2" t="str">
        <v>IND</v>
      </c>
      <c r="K1287" t="str">
        <v>. BALKISHAN</v>
      </c>
      <c r="L1287" s="96" t="str">
        <v>3000msc</v>
      </c>
      <c r="M1287" s="96">
        <v>36108</v>
      </c>
      <c r="N1287" s="96" t="str">
        <f t="shared" si="80"/>
        <v>. BALKISHAN3000msc</v>
      </c>
      <c r="O1287" s="2">
        <f t="shared" si="81"/>
        <v>1043</v>
      </c>
      <c r="P1287" s="81">
        <f t="shared" si="82"/>
        <v>65</v>
      </c>
      <c r="Q1287" s="81" t="str">
        <f t="shared" si="83"/>
        <v/>
      </c>
    </row>
    <row r="1288" spans="1:17" x14ac:dyDescent="0.2">
      <c r="A1288" t="s">
        <v>1287</v>
      </c>
      <c r="B1288" t="s">
        <v>3592</v>
      </c>
      <c r="C1288" s="5" t="s">
        <v>82</v>
      </c>
      <c r="D1288" s="5">
        <v>34979</v>
      </c>
      <c r="E1288">
        <v>924</v>
      </c>
      <c r="F1288" s="2">
        <v>59</v>
      </c>
      <c r="G1288" s="2" t="str">
        <f>B1288&amp;C1288</f>
        <v>Sean CHALMERSmarathon</v>
      </c>
      <c r="H1288" s="2">
        <f>E1288</f>
        <v>924</v>
      </c>
      <c r="I1288" s="138" cm="1">
        <f t="array" ref="I1288">MAX(IF($G$3:$G$4000=$G1288,$H$3:$H$4000))</f>
        <v>924</v>
      </c>
      <c r="J1288" s="2" t="str">
        <v>IND</v>
      </c>
      <c r="K1288" t="str">
        <v>Bhupender SINGH</v>
      </c>
      <c r="L1288" s="96" t="str">
        <v>long-jump</v>
      </c>
      <c r="M1288" s="96">
        <v>37208</v>
      </c>
      <c r="N1288" s="96" t="str">
        <f t="shared" si="80"/>
        <v>Bhupender SINGHlong-jump</v>
      </c>
      <c r="O1288" s="2">
        <f t="shared" si="81"/>
        <v>1042</v>
      </c>
      <c r="P1288" s="81">
        <f t="shared" si="82"/>
        <v>105</v>
      </c>
      <c r="Q1288" s="81" t="str">
        <f t="shared" si="83"/>
        <v/>
      </c>
    </row>
    <row r="1289" spans="1:17" x14ac:dyDescent="0.2">
      <c r="A1289" t="s">
        <v>1287</v>
      </c>
      <c r="B1289" t="s">
        <v>4595</v>
      </c>
      <c r="C1289" s="5" t="s">
        <v>39</v>
      </c>
      <c r="D1289" s="5">
        <v>33141</v>
      </c>
      <c r="E1289">
        <v>921</v>
      </c>
      <c r="F1289" s="2">
        <v>84</v>
      </c>
      <c r="G1289" s="2" t="str">
        <f>B1289&amp;C1289</f>
        <v>Samuel HEAWOODshot-put</v>
      </c>
      <c r="H1289" s="2">
        <f>E1289</f>
        <v>921</v>
      </c>
      <c r="I1289" s="138" cm="1">
        <f t="array" ref="I1289">MAX(IF($G$3:$G$4000=$G1289,$H$3:$H$4000))</f>
        <v>921</v>
      </c>
      <c r="J1289" s="2" t="str">
        <v>IND</v>
      </c>
      <c r="K1289" t="str">
        <v>Donald MAKIMAIRAJ</v>
      </c>
      <c r="L1289" s="96" t="str">
        <v>triple-jump</v>
      </c>
      <c r="M1289" s="96">
        <v>37422</v>
      </c>
      <c r="N1289" s="96" t="str">
        <f t="shared" si="80"/>
        <v>Donald MAKIMAIRAJtriple-jump</v>
      </c>
      <c r="O1289" s="2">
        <f t="shared" si="81"/>
        <v>1040</v>
      </c>
      <c r="P1289" s="81">
        <f t="shared" si="82"/>
        <v>66</v>
      </c>
      <c r="Q1289" s="81" t="str">
        <f t="shared" si="83"/>
        <v/>
      </c>
    </row>
    <row r="1290" spans="1:17" x14ac:dyDescent="0.2">
      <c r="A1290" t="s">
        <v>1287</v>
      </c>
      <c r="B1290" t="s">
        <v>4526</v>
      </c>
      <c r="C1290" t="s">
        <v>40</v>
      </c>
      <c r="D1290" s="5">
        <v>31132</v>
      </c>
      <c r="E1290">
        <v>920</v>
      </c>
      <c r="F1290" s="2">
        <v>76</v>
      </c>
      <c r="G1290" s="2" t="str">
        <f>B1290&amp;C1290</f>
        <v>Mark PLOWMANdiscus-throw</v>
      </c>
      <c r="H1290" s="2">
        <f>E1290</f>
        <v>920</v>
      </c>
      <c r="I1290" s="138" cm="1">
        <f t="array" ref="I1290">MAX(IF($G$3:$G$4000=$G1290,$H$3:$H$4000))</f>
        <v>920</v>
      </c>
      <c r="J1290" s="2" t="str">
        <v>IND</v>
      </c>
      <c r="K1290" t="str">
        <v>C.D.Akhil KUMAR</v>
      </c>
      <c r="L1290" s="96" t="str">
        <v>triple-jump</v>
      </c>
      <c r="M1290" s="96">
        <v>37068</v>
      </c>
      <c r="N1290" s="96" t="str">
        <f t="shared" si="80"/>
        <v>C.D.Akhil KUMARtriple-jump</v>
      </c>
      <c r="O1290" s="2">
        <f t="shared" si="81"/>
        <v>1040</v>
      </c>
      <c r="P1290" s="81">
        <f t="shared" si="82"/>
        <v>66</v>
      </c>
      <c r="Q1290" s="81" t="str">
        <f t="shared" si="83"/>
        <v/>
      </c>
    </row>
    <row r="1291" spans="1:17" x14ac:dyDescent="0.2">
      <c r="A1291" t="s">
        <v>1287</v>
      </c>
      <c r="B1291" t="s">
        <v>4531</v>
      </c>
      <c r="C1291" s="5" t="s">
        <v>40</v>
      </c>
      <c r="D1291" s="5"/>
      <c r="E1291">
        <v>916</v>
      </c>
      <c r="F1291" s="2">
        <v>82</v>
      </c>
      <c r="G1291" s="2" t="str">
        <f>B1291&amp;C1291</f>
        <v>Dan FLEMMINGdiscus-throw</v>
      </c>
      <c r="H1291" s="2">
        <f>E1291</f>
        <v>916</v>
      </c>
      <c r="I1291" s="138" cm="1">
        <f t="array" ref="I1291">MAX(IF($G$3:$G$4000=$G1291,$H$3:$H$4000))</f>
        <v>916</v>
      </c>
      <c r="J1291" s="2" t="str">
        <v>IND</v>
      </c>
      <c r="K1291" t="str">
        <v>Atul POONIA</v>
      </c>
      <c r="L1291" s="96" t="str">
        <v>3000msc</v>
      </c>
      <c r="M1291" s="96">
        <v>36800</v>
      </c>
      <c r="N1291" s="96" t="str">
        <f t="shared" si="80"/>
        <v>Atul POONIA3000msc</v>
      </c>
      <c r="O1291" s="2">
        <f t="shared" si="81"/>
        <v>1039</v>
      </c>
      <c r="P1291" s="81">
        <f t="shared" si="82"/>
        <v>69</v>
      </c>
      <c r="Q1291" s="81" t="str">
        <f t="shared" si="83"/>
        <v/>
      </c>
    </row>
    <row r="1292" spans="1:17" x14ac:dyDescent="0.2">
      <c r="A1292" t="s">
        <v>1287</v>
      </c>
      <c r="B1292" t="s">
        <v>4642</v>
      </c>
      <c r="C1292" s="5" t="s">
        <v>42</v>
      </c>
      <c r="D1292" s="5">
        <v>37238</v>
      </c>
      <c r="E1292">
        <v>915</v>
      </c>
      <c r="F1292" s="2">
        <v>55</v>
      </c>
      <c r="G1292" s="2" t="str">
        <f>B1292&amp;C1292</f>
        <v>Shaun KERRYhammer-throw</v>
      </c>
      <c r="H1292" s="2">
        <f>E1292</f>
        <v>915</v>
      </c>
      <c r="I1292" s="138" cm="1">
        <f t="array" ref="I1292">MAX(IF($G$3:$G$4000=$G1292,$H$3:$H$4000))</f>
        <v>915</v>
      </c>
      <c r="J1292" s="2" t="str">
        <v>IND</v>
      </c>
      <c r="K1292" t="str">
        <v>Mori RUCHIT</v>
      </c>
      <c r="L1292" s="96" t="str">
        <v>400mh</v>
      </c>
      <c r="M1292" s="96">
        <v>37127</v>
      </c>
      <c r="N1292" s="96" t="str">
        <f t="shared" si="80"/>
        <v>Mori RUCHIT400mh</v>
      </c>
      <c r="O1292" s="2">
        <f t="shared" si="81"/>
        <v>1039</v>
      </c>
      <c r="P1292" s="81">
        <f t="shared" si="82"/>
        <v>95</v>
      </c>
      <c r="Q1292" s="81" t="str">
        <f t="shared" si="83"/>
        <v/>
      </c>
    </row>
    <row r="1293" spans="1:17" x14ac:dyDescent="0.2">
      <c r="A1293" t="s">
        <v>1287</v>
      </c>
      <c r="B1293" t="s">
        <v>4973</v>
      </c>
      <c r="C1293" t="s">
        <v>44</v>
      </c>
      <c r="D1293" s="5">
        <v>36281</v>
      </c>
      <c r="E1293">
        <v>915</v>
      </c>
      <c r="F1293" s="2">
        <v>46</v>
      </c>
      <c r="G1293" s="2" t="str">
        <f>B1293&amp;C1293</f>
        <v>Cal MCLENNANdecathlon</v>
      </c>
      <c r="H1293" s="2">
        <f>E1293</f>
        <v>915</v>
      </c>
      <c r="I1293" s="138" cm="1">
        <f t="array" ref="I1293">MAX(IF($G$3:$G$4000=$G1293,$H$3:$H$4000))</f>
        <v>915</v>
      </c>
      <c r="J1293" s="2" t="str">
        <v>IND</v>
      </c>
      <c r="K1293" t="str">
        <v>. RAJKUMAR</v>
      </c>
      <c r="L1293" s="96" t="str">
        <v>3000msc</v>
      </c>
      <c r="M1293" s="96">
        <v>36506</v>
      </c>
      <c r="N1293" s="96" t="str">
        <f t="shared" si="80"/>
        <v>. RAJKUMAR3000msc</v>
      </c>
      <c r="O1293" s="2">
        <f t="shared" si="81"/>
        <v>1036</v>
      </c>
      <c r="P1293" s="81">
        <f t="shared" si="82"/>
        <v>73</v>
      </c>
      <c r="Q1293" s="81" t="str">
        <f t="shared" si="83"/>
        <v/>
      </c>
    </row>
    <row r="1294" spans="1:17" x14ac:dyDescent="0.2">
      <c r="A1294" t="s">
        <v>1287</v>
      </c>
      <c r="B1294" t="s">
        <v>3594</v>
      </c>
      <c r="C1294" s="5" t="s">
        <v>82</v>
      </c>
      <c r="D1294" s="5"/>
      <c r="E1294">
        <v>914</v>
      </c>
      <c r="F1294" s="2">
        <v>63</v>
      </c>
      <c r="G1294" s="2" t="str">
        <f>B1294&amp;C1294</f>
        <v>Harry LAUSTEmarathon</v>
      </c>
      <c r="H1294" s="2">
        <f>E1294</f>
        <v>914</v>
      </c>
      <c r="I1294" s="138" cm="1">
        <f t="array" ref="I1294">MAX(IF($G$3:$G$4000=$G1294,$H$3:$H$4000))</f>
        <v>914</v>
      </c>
      <c r="J1294" s="2" t="str">
        <v>IND</v>
      </c>
      <c r="K1294" t="str">
        <v>Jay Shah PRADEEP</v>
      </c>
      <c r="L1294" s="96" t="str">
        <v>triple-jump</v>
      </c>
      <c r="M1294" s="96">
        <v>35714</v>
      </c>
      <c r="N1294" s="96" t="str">
        <f t="shared" si="80"/>
        <v>Jay Shah PRADEEPtriple-jump</v>
      </c>
      <c r="O1294" s="2">
        <f t="shared" si="81"/>
        <v>1036</v>
      </c>
      <c r="P1294" s="81">
        <f t="shared" si="82"/>
        <v>69</v>
      </c>
      <c r="Q1294" s="81" t="str">
        <f t="shared" si="83"/>
        <v/>
      </c>
    </row>
    <row r="1295" spans="1:17" x14ac:dyDescent="0.2">
      <c r="A1295" t="s">
        <v>1287</v>
      </c>
      <c r="B1295" t="s">
        <v>4643</v>
      </c>
      <c r="C1295" s="5" t="s">
        <v>42</v>
      </c>
      <c r="D1295" s="5">
        <v>33886</v>
      </c>
      <c r="E1295">
        <v>913</v>
      </c>
      <c r="F1295" s="2">
        <v>56</v>
      </c>
      <c r="G1295" s="2" t="str">
        <f>B1295&amp;C1295</f>
        <v>Jonathan EDWARDShammer-throw</v>
      </c>
      <c r="H1295" s="2">
        <f>E1295</f>
        <v>913</v>
      </c>
      <c r="I1295" s="138" cm="1">
        <f t="array" ref="I1295">MAX(IF($G$3:$G$4000=$G1295,$H$3:$H$4000))</f>
        <v>913</v>
      </c>
      <c r="J1295" s="2" t="str">
        <v>IND</v>
      </c>
      <c r="K1295" t="str">
        <v>Paramjeet Singh BISHT</v>
      </c>
      <c r="L1295" s="96" t="str">
        <v>20km-race-walking</v>
      </c>
      <c r="M1295" s="96">
        <v>37318</v>
      </c>
      <c r="N1295" s="96" t="str">
        <f t="shared" si="80"/>
        <v>Paramjeet Singh BISHT20km-race-walking</v>
      </c>
      <c r="O1295" s="2">
        <f t="shared" si="81"/>
        <v>1036</v>
      </c>
      <c r="P1295" s="81">
        <f t="shared" si="82"/>
        <v>16</v>
      </c>
      <c r="Q1295" s="81" t="str">
        <f t="shared" si="83"/>
        <v/>
      </c>
    </row>
    <row r="1296" spans="1:17" x14ac:dyDescent="0.2">
      <c r="A1296" t="s">
        <v>1287</v>
      </c>
      <c r="B1296" t="s">
        <v>4821</v>
      </c>
      <c r="C1296" s="5" t="s">
        <v>81</v>
      </c>
      <c r="D1296" s="5">
        <v>36359</v>
      </c>
      <c r="E1296">
        <v>911</v>
      </c>
      <c r="F1296" s="2">
        <v>18</v>
      </c>
      <c r="G1296" s="2" t="str">
        <f>B1296&amp;C1296</f>
        <v>Tom PARTINGTON20km-race-walking</v>
      </c>
      <c r="H1296" s="2">
        <f>E1296</f>
        <v>911</v>
      </c>
      <c r="I1296" s="138" cm="1">
        <f t="array" ref="I1296">MAX(IF($G$3:$G$4000=$G1296,$H$3:$H$4000))</f>
        <v>973</v>
      </c>
      <c r="J1296" s="2" t="str">
        <v>IND</v>
      </c>
      <c r="K1296" t="str">
        <v>Anuj KALERA</v>
      </c>
      <c r="L1296" s="96" t="str">
        <v>javelin-throw</v>
      </c>
      <c r="M1296" s="96">
        <v>37223</v>
      </c>
      <c r="N1296" s="96" t="str">
        <f t="shared" si="80"/>
        <v>Anuj KALERAjavelin-throw</v>
      </c>
      <c r="O1296" s="2">
        <f t="shared" si="81"/>
        <v>1035</v>
      </c>
      <c r="P1296" s="81">
        <f t="shared" si="82"/>
        <v>38</v>
      </c>
      <c r="Q1296" s="81" t="str">
        <f t="shared" si="83"/>
        <v/>
      </c>
    </row>
    <row r="1297" spans="1:17" x14ac:dyDescent="0.2">
      <c r="A1297" t="s">
        <v>1287</v>
      </c>
      <c r="B1297" t="s">
        <v>4602</v>
      </c>
      <c r="C1297" s="5" t="s">
        <v>39</v>
      </c>
      <c r="D1297" s="5">
        <v>36113</v>
      </c>
      <c r="E1297">
        <v>910</v>
      </c>
      <c r="F1297" s="2">
        <v>92</v>
      </c>
      <c r="G1297" s="2" t="str">
        <f>B1297&amp;C1297</f>
        <v>Daniel CARTWRIGHTshot-put</v>
      </c>
      <c r="H1297" s="2">
        <f>E1297</f>
        <v>910</v>
      </c>
      <c r="I1297" s="138" cm="1">
        <f t="array" ref="I1297">MAX(IF($G$3:$G$4000=$G1297,$H$3:$H$4000))</f>
        <v>910</v>
      </c>
      <c r="J1297" s="2" t="str">
        <v>IND</v>
      </c>
      <c r="K1297" t="str">
        <v>Mohammed Salahuddin SHARFUDEEN NIZAMUDDIN</v>
      </c>
      <c r="L1297" s="96" t="str">
        <v>triple-jump</v>
      </c>
      <c r="M1297" s="96">
        <v>34417</v>
      </c>
      <c r="N1297" s="96" t="str">
        <f t="shared" si="80"/>
        <v>Mohammed Salahuddin SHARFUDEEN NIZAMUDDINtriple-jump</v>
      </c>
      <c r="O1297" s="2">
        <f t="shared" si="81"/>
        <v>1034</v>
      </c>
      <c r="P1297" s="81">
        <f t="shared" si="82"/>
        <v>71</v>
      </c>
      <c r="Q1297" s="81" t="str">
        <f t="shared" si="83"/>
        <v/>
      </c>
    </row>
    <row r="1298" spans="1:17" x14ac:dyDescent="0.2">
      <c r="A1298" t="s">
        <v>1287</v>
      </c>
      <c r="B1298" t="s">
        <v>4646</v>
      </c>
      <c r="C1298" s="5" t="s">
        <v>42</v>
      </c>
      <c r="D1298" s="5">
        <v>29693</v>
      </c>
      <c r="E1298">
        <v>909</v>
      </c>
      <c r="F1298" s="2">
        <v>59</v>
      </c>
      <c r="G1298" s="2" t="str">
        <f>B1298&amp;C1298</f>
        <v>Andrew FROSThammer-throw</v>
      </c>
      <c r="H1298" s="2">
        <f>E1298</f>
        <v>909</v>
      </c>
      <c r="I1298" s="138" cm="1">
        <f t="array" ref="I1298">MAX(IF($G$3:$G$4000=$G1298,$H$3:$H$4000))</f>
        <v>909</v>
      </c>
      <c r="J1298" s="2" t="str">
        <v>IND</v>
      </c>
      <c r="K1298" t="str">
        <v>Puran RAI</v>
      </c>
      <c r="L1298" s="96" t="str">
        <v>3000msc</v>
      </c>
      <c r="M1298" s="96">
        <v>34758</v>
      </c>
      <c r="N1298" s="96" t="str">
        <f t="shared" si="80"/>
        <v>Puran RAI3000msc</v>
      </c>
      <c r="O1298" s="2">
        <f t="shared" si="81"/>
        <v>1034</v>
      </c>
      <c r="P1298" s="81">
        <f t="shared" si="82"/>
        <v>79</v>
      </c>
      <c r="Q1298" s="81" t="str">
        <f t="shared" si="83"/>
        <v/>
      </c>
    </row>
    <row r="1299" spans="1:17" x14ac:dyDescent="0.2">
      <c r="A1299" t="s">
        <v>1287</v>
      </c>
      <c r="B1299" t="s">
        <v>4974</v>
      </c>
      <c r="C1299" t="s">
        <v>44</v>
      </c>
      <c r="D1299" s="5">
        <v>36092</v>
      </c>
      <c r="E1299">
        <v>909</v>
      </c>
      <c r="F1299" s="2">
        <v>47</v>
      </c>
      <c r="G1299" s="2" t="str">
        <f>B1299&amp;C1299</f>
        <v>Liam REVELEYdecathlon</v>
      </c>
      <c r="H1299" s="2">
        <f>E1299</f>
        <v>909</v>
      </c>
      <c r="I1299" s="138" cm="1">
        <f t="array" ref="I1299">MAX(IF($G$3:$G$4000=$G1299,$H$3:$H$4000))</f>
        <v>909</v>
      </c>
      <c r="J1299" s="2" t="str">
        <v>IND</v>
      </c>
      <c r="K1299" t="str">
        <v>Abhishek DRALL</v>
      </c>
      <c r="L1299" s="96" t="str">
        <v>javelin-throw</v>
      </c>
      <c r="M1299" s="96">
        <v>35926</v>
      </c>
      <c r="N1299" s="96" t="str">
        <f t="shared" si="80"/>
        <v>Abhishek DRALLjavelin-throw</v>
      </c>
      <c r="O1299" s="2">
        <f t="shared" si="81"/>
        <v>1033</v>
      </c>
      <c r="P1299" s="81">
        <f t="shared" si="82"/>
        <v>41</v>
      </c>
      <c r="Q1299" s="81" t="str">
        <f t="shared" si="83"/>
        <v/>
      </c>
    </row>
    <row r="1300" spans="1:17" x14ac:dyDescent="0.2">
      <c r="A1300" t="s">
        <v>1287</v>
      </c>
      <c r="B1300" t="s">
        <v>1165</v>
      </c>
      <c r="C1300" s="5" t="s">
        <v>82</v>
      </c>
      <c r="D1300" s="5"/>
      <c r="E1300">
        <v>909</v>
      </c>
      <c r="F1300" s="2">
        <v>66</v>
      </c>
      <c r="G1300" s="2" t="str">
        <f>B1300&amp;C1300</f>
        <v>Richard JOHNSTONmarathon</v>
      </c>
      <c r="H1300" s="2">
        <f>E1300</f>
        <v>909</v>
      </c>
      <c r="I1300" s="138" cm="1">
        <f t="array" ref="I1300">MAX(IF($G$3:$G$4000=$G1300,$H$3:$H$4000))</f>
        <v>909</v>
      </c>
      <c r="J1300" s="2" t="str">
        <v>IND</v>
      </c>
      <c r="K1300" t="str">
        <v>Lokesh CHAUDHARY</v>
      </c>
      <c r="L1300" s="96" t="str">
        <v>3000msc</v>
      </c>
      <c r="M1300" s="96">
        <v>36342</v>
      </c>
      <c r="N1300" s="96" t="str">
        <f t="shared" si="80"/>
        <v>Lokesh CHAUDHARY3000msc</v>
      </c>
      <c r="O1300" s="2">
        <f t="shared" si="81"/>
        <v>1031</v>
      </c>
      <c r="P1300" s="81">
        <f t="shared" si="82"/>
        <v>85</v>
      </c>
      <c r="Q1300" s="81" t="str">
        <f t="shared" si="83"/>
        <v/>
      </c>
    </row>
    <row r="1301" spans="1:17" x14ac:dyDescent="0.2">
      <c r="A1301" t="s">
        <v>1287</v>
      </c>
      <c r="B1301" t="s">
        <v>4603</v>
      </c>
      <c r="C1301" s="5" t="s">
        <v>39</v>
      </c>
      <c r="D1301" s="5">
        <v>30204</v>
      </c>
      <c r="E1301">
        <v>908</v>
      </c>
      <c r="F1301" s="2">
        <v>94</v>
      </c>
      <c r="G1301" s="2" t="str">
        <f>B1301&amp;C1301</f>
        <v>Gregory BEARDshot-put</v>
      </c>
      <c r="H1301" s="2">
        <f>E1301</f>
        <v>908</v>
      </c>
      <c r="I1301" s="138" cm="1">
        <f t="array" ref="I1301">MAX(IF($G$3:$G$4000=$G1301,$H$3:$H$4000))</f>
        <v>908</v>
      </c>
      <c r="J1301" s="2" t="str">
        <v>IND</v>
      </c>
      <c r="K1301" t="str">
        <v>Rakesh KUMAR</v>
      </c>
      <c r="L1301" s="96" t="str">
        <v>3000msc</v>
      </c>
      <c r="M1301" s="96">
        <v>34341</v>
      </c>
      <c r="N1301" s="96" t="str">
        <f t="shared" si="80"/>
        <v>Rakesh KUMAR3000msc</v>
      </c>
      <c r="O1301" s="2">
        <f t="shared" si="81"/>
        <v>1030</v>
      </c>
      <c r="P1301" s="81">
        <f t="shared" si="82"/>
        <v>87</v>
      </c>
      <c r="Q1301" s="81" t="str">
        <f t="shared" si="83"/>
        <v/>
      </c>
    </row>
    <row r="1302" spans="1:17" x14ac:dyDescent="0.2">
      <c r="A1302" t="s">
        <v>1287</v>
      </c>
      <c r="B1302" t="s">
        <v>4604</v>
      </c>
      <c r="C1302" s="5" t="s">
        <v>39</v>
      </c>
      <c r="D1302" s="5">
        <v>31843</v>
      </c>
      <c r="E1302">
        <v>907</v>
      </c>
      <c r="F1302" s="2">
        <v>96</v>
      </c>
      <c r="G1302" s="2" t="str">
        <f>B1302&amp;C1302</f>
        <v>Craig CHARLTONshot-put</v>
      </c>
      <c r="H1302" s="2">
        <f>E1302</f>
        <v>907</v>
      </c>
      <c r="I1302" s="138" cm="1">
        <f t="array" ref="I1302">MAX(IF($G$3:$G$4000=$G1302,$H$3:$H$4000))</f>
        <v>907</v>
      </c>
      <c r="J1302" s="2" t="str">
        <v>IND</v>
      </c>
      <c r="K1302" t="str">
        <v>Sachin BINU</v>
      </c>
      <c r="L1302" s="96" t="str">
        <v>110mh</v>
      </c>
      <c r="M1302" s="96">
        <v>35933</v>
      </c>
      <c r="N1302" s="96" t="str">
        <f t="shared" si="80"/>
        <v>Sachin BINU110mh</v>
      </c>
      <c r="O1302" s="2">
        <f t="shared" si="81"/>
        <v>1030</v>
      </c>
      <c r="P1302" s="81">
        <f t="shared" si="82"/>
        <v>79</v>
      </c>
      <c r="Q1302" s="81" t="str">
        <f t="shared" si="83"/>
        <v/>
      </c>
    </row>
    <row r="1303" spans="1:17" x14ac:dyDescent="0.2">
      <c r="A1303" t="s">
        <v>1287</v>
      </c>
      <c r="B1303" t="s">
        <v>4541</v>
      </c>
      <c r="C1303" s="5" t="s">
        <v>40</v>
      </c>
      <c r="D1303" s="5">
        <v>31822</v>
      </c>
      <c r="E1303">
        <v>901</v>
      </c>
      <c r="F1303" s="2">
        <v>93</v>
      </c>
      <c r="G1303" s="2" t="str">
        <f>B1303&amp;C1303</f>
        <v>Angus MCINROYdiscus-throw</v>
      </c>
      <c r="H1303" s="2">
        <f>E1303</f>
        <v>901</v>
      </c>
      <c r="I1303" s="138" cm="1">
        <f t="array" ref="I1303">MAX(IF($G$3:$G$4000=$G1303,$H$3:$H$4000))</f>
        <v>901</v>
      </c>
      <c r="J1303" s="2" t="str">
        <v>IND</v>
      </c>
      <c r="K1303" t="str">
        <v>C. SUNDAR</v>
      </c>
      <c r="L1303" s="96" t="str">
        <v>triple-jump</v>
      </c>
      <c r="M1303" s="96">
        <v>35445</v>
      </c>
      <c r="N1303" s="96" t="str">
        <f t="shared" si="80"/>
        <v>C. SUNDARtriple-jump</v>
      </c>
      <c r="O1303" s="2">
        <f t="shared" si="81"/>
        <v>1030</v>
      </c>
      <c r="P1303" s="81">
        <f t="shared" si="82"/>
        <v>77</v>
      </c>
      <c r="Q1303" s="81" t="str">
        <f t="shared" si="83"/>
        <v/>
      </c>
    </row>
    <row r="1304" spans="1:17" x14ac:dyDescent="0.2">
      <c r="A1304" t="s">
        <v>1287</v>
      </c>
      <c r="B1304" t="s">
        <v>4542</v>
      </c>
      <c r="C1304" s="5" t="s">
        <v>40</v>
      </c>
      <c r="D1304" s="5">
        <v>30934</v>
      </c>
      <c r="E1304">
        <v>900</v>
      </c>
      <c r="F1304" s="2">
        <v>95</v>
      </c>
      <c r="G1304" s="2" t="str">
        <f>B1304&amp;C1304</f>
        <v>James HEDGERdiscus-throw</v>
      </c>
      <c r="H1304" s="2">
        <f>E1304</f>
        <v>900</v>
      </c>
      <c r="I1304" s="138" cm="1">
        <f t="array" ref="I1304">MAX(IF($G$3:$G$4000=$G1304,$H$3:$H$4000))</f>
        <v>900</v>
      </c>
      <c r="J1304" s="2" t="str">
        <v>IND</v>
      </c>
      <c r="K1304" t="str">
        <v>Tarundeep SINGH</v>
      </c>
      <c r="L1304" s="96" t="str">
        <v>110mh</v>
      </c>
      <c r="M1304" s="96">
        <v>34583</v>
      </c>
      <c r="N1304" s="96" t="str">
        <f t="shared" si="80"/>
        <v>Tarundeep SINGH110mh</v>
      </c>
      <c r="O1304" s="2">
        <f t="shared" si="81"/>
        <v>1030</v>
      </c>
      <c r="P1304" s="81">
        <f t="shared" si="82"/>
        <v>79</v>
      </c>
      <c r="Q1304" s="81" t="str">
        <f t="shared" si="83"/>
        <v/>
      </c>
    </row>
    <row r="1305" spans="1:17" x14ac:dyDescent="0.2">
      <c r="A1305" t="s">
        <v>1287</v>
      </c>
      <c r="B1305" t="s">
        <v>4467</v>
      </c>
      <c r="C1305" s="5" t="s">
        <v>36</v>
      </c>
      <c r="D1305" s="5">
        <v>38410</v>
      </c>
      <c r="E1305">
        <v>894</v>
      </c>
      <c r="F1305" s="2">
        <v>94</v>
      </c>
      <c r="G1305" s="2" t="str">
        <f>B1305&amp;C1305</f>
        <v>William TROTTpole-vault</v>
      </c>
      <c r="H1305" s="2">
        <f>E1305</f>
        <v>894</v>
      </c>
      <c r="I1305" s="138" cm="1">
        <f t="array" ref="I1305">MAX(IF($G$3:$G$4000=$G1305,$H$3:$H$4000))</f>
        <v>894</v>
      </c>
      <c r="J1305" s="2" t="str">
        <v>IND</v>
      </c>
      <c r="K1305" t="str">
        <v>P. DAVID</v>
      </c>
      <c r="L1305" s="96" t="str">
        <v>long-jump</v>
      </c>
      <c r="M1305" s="96">
        <v>37332</v>
      </c>
      <c r="N1305" s="96" t="str">
        <f t="shared" si="80"/>
        <v>P. DAVIDlong-jump</v>
      </c>
      <c r="O1305" s="2">
        <f t="shared" si="81"/>
        <v>1029</v>
      </c>
      <c r="P1305" s="81">
        <f t="shared" si="82"/>
        <v>113</v>
      </c>
      <c r="Q1305" s="81" t="str">
        <f t="shared" si="83"/>
        <v/>
      </c>
    </row>
    <row r="1306" spans="1:17" x14ac:dyDescent="0.2">
      <c r="A1306" t="s">
        <v>1287</v>
      </c>
      <c r="B1306" t="s">
        <v>3387</v>
      </c>
      <c r="C1306" s="5" t="s">
        <v>36</v>
      </c>
      <c r="D1306" s="5">
        <v>37423</v>
      </c>
      <c r="E1306">
        <v>889</v>
      </c>
      <c r="F1306" s="2">
        <v>44</v>
      </c>
      <c r="G1306" s="2" t="str">
        <f>B1306&amp;C1306</f>
        <v>Callum NEWBYpole-vault</v>
      </c>
      <c r="H1306" s="2">
        <f>E1306</f>
        <v>889</v>
      </c>
      <c r="I1306" s="138" cm="1">
        <f t="array" ref="I1306">MAX(IF($G$3:$G$4000=$G1306,$H$3:$H$4000))</f>
        <v>889</v>
      </c>
      <c r="J1306" s="2" t="str">
        <v>IND</v>
      </c>
      <c r="K1306" t="str">
        <v>D. ARIYUSELVAM</v>
      </c>
      <c r="L1306" s="96" t="str">
        <v>triple-jump</v>
      </c>
      <c r="M1306" s="96">
        <v>33386</v>
      </c>
      <c r="N1306" s="96" t="str">
        <f t="shared" si="80"/>
        <v>D. ARIYUSELVAMtriple-jump</v>
      </c>
      <c r="O1306" s="2">
        <f t="shared" si="81"/>
        <v>1029</v>
      </c>
      <c r="P1306" s="81">
        <f t="shared" si="82"/>
        <v>78</v>
      </c>
      <c r="Q1306" s="81" t="str">
        <f t="shared" si="83"/>
        <v/>
      </c>
    </row>
    <row r="1307" spans="1:17" x14ac:dyDescent="0.2">
      <c r="A1307" t="s">
        <v>1287</v>
      </c>
      <c r="B1307" t="s">
        <v>3601</v>
      </c>
      <c r="C1307" s="5" t="s">
        <v>82</v>
      </c>
      <c r="D1307" s="5">
        <v>35136</v>
      </c>
      <c r="E1307">
        <v>889</v>
      </c>
      <c r="F1307" s="2">
        <v>73</v>
      </c>
      <c r="G1307" s="2" t="str">
        <f>B1307&amp;C1307</f>
        <v>Matthew DICKINSONmarathon</v>
      </c>
      <c r="H1307" s="2">
        <f>E1307</f>
        <v>889</v>
      </c>
      <c r="I1307" s="138" cm="1">
        <f t="array" ref="I1307">MAX(IF($G$3:$G$4000=$G1307,$H$3:$H$4000))</f>
        <v>889</v>
      </c>
      <c r="J1307" s="2" t="str">
        <v>IND</v>
      </c>
      <c r="K1307" t="str">
        <v>Gagandeep SINGH</v>
      </c>
      <c r="L1307" s="96" t="str">
        <v>discus-throw</v>
      </c>
      <c r="M1307" s="96">
        <v>34839</v>
      </c>
      <c r="N1307" s="96" t="str">
        <f t="shared" si="80"/>
        <v>Gagandeep SINGHdiscus-throw</v>
      </c>
      <c r="O1307" s="2">
        <f t="shared" si="81"/>
        <v>1029</v>
      </c>
      <c r="P1307" s="81">
        <f t="shared" si="82"/>
        <v>30</v>
      </c>
      <c r="Q1307" s="81" t="str">
        <f t="shared" si="83"/>
        <v/>
      </c>
    </row>
    <row r="1308" spans="1:17" x14ac:dyDescent="0.2">
      <c r="A1308" t="s">
        <v>1287</v>
      </c>
      <c r="B1308" t="s">
        <v>3388</v>
      </c>
      <c r="C1308" s="5" t="s">
        <v>36</v>
      </c>
      <c r="D1308" s="5"/>
      <c r="E1308">
        <v>889</v>
      </c>
      <c r="F1308" s="2">
        <v>44</v>
      </c>
      <c r="G1308" s="2" t="str">
        <f>B1308&amp;C1308</f>
        <v>William LANEpole-vault</v>
      </c>
      <c r="H1308" s="2">
        <f>E1308</f>
        <v>889</v>
      </c>
      <c r="I1308" s="138" cm="1">
        <f t="array" ref="I1308">MAX(IF($G$3:$G$4000=$G1308,$H$3:$H$4000))</f>
        <v>889</v>
      </c>
      <c r="J1308" s="2" t="str">
        <v>IND</v>
      </c>
      <c r="K1308" t="str">
        <v>Deva KARTHICK</v>
      </c>
      <c r="L1308" s="96" t="str">
        <v>high-jump</v>
      </c>
      <c r="M1308" s="96">
        <v>37440</v>
      </c>
      <c r="N1308" s="96" t="str">
        <f t="shared" si="80"/>
        <v>Deva KARTHICKhigh-jump</v>
      </c>
      <c r="O1308" s="2">
        <f t="shared" si="81"/>
        <v>1028</v>
      </c>
      <c r="P1308" s="81">
        <f t="shared" si="82"/>
        <v>61</v>
      </c>
      <c r="Q1308" s="81" t="str">
        <f t="shared" si="83"/>
        <v/>
      </c>
    </row>
    <row r="1309" spans="1:17" x14ac:dyDescent="0.2">
      <c r="A1309" t="s">
        <v>1287</v>
      </c>
      <c r="B1309" t="s">
        <v>3602</v>
      </c>
      <c r="C1309" s="5" t="s">
        <v>82</v>
      </c>
      <c r="D1309" s="5"/>
      <c r="E1309">
        <v>889</v>
      </c>
      <c r="F1309" s="2">
        <v>73</v>
      </c>
      <c r="G1309" s="2" t="str">
        <f>B1309&amp;C1309</f>
        <v>Nick BOWKERmarathon</v>
      </c>
      <c r="H1309" s="2">
        <f>E1309</f>
        <v>889</v>
      </c>
      <c r="I1309" s="138" cm="1">
        <f t="array" ref="I1309">MAX(IF($G$3:$G$4000=$G1309,$H$3:$H$4000))</f>
        <v>889</v>
      </c>
      <c r="J1309" s="2" t="str">
        <v>IND</v>
      </c>
      <c r="K1309" t="str">
        <v>Anil KUMAR</v>
      </c>
      <c r="L1309" s="96" t="str">
        <v>javelin-throw</v>
      </c>
      <c r="M1309" s="96">
        <v>33702</v>
      </c>
      <c r="N1309" s="96" t="str">
        <f t="shared" si="80"/>
        <v>Anil KUMARjavelin-throw</v>
      </c>
      <c r="O1309" s="2">
        <f t="shared" si="81"/>
        <v>1028</v>
      </c>
      <c r="P1309" s="81">
        <f t="shared" si="82"/>
        <v>45</v>
      </c>
      <c r="Q1309" s="81" t="str">
        <f t="shared" si="83"/>
        <v/>
      </c>
    </row>
    <row r="1310" spans="1:17" x14ac:dyDescent="0.2">
      <c r="A1310" t="s">
        <v>1287</v>
      </c>
      <c r="B1310" t="s">
        <v>4651</v>
      </c>
      <c r="C1310" s="5" t="s">
        <v>42</v>
      </c>
      <c r="D1310" s="5">
        <v>32819</v>
      </c>
      <c r="E1310">
        <v>887</v>
      </c>
      <c r="F1310" s="2">
        <v>69</v>
      </c>
      <c r="G1310" s="2" t="str">
        <f>B1310&amp;C1310</f>
        <v>Alex WARNERhammer-throw</v>
      </c>
      <c r="H1310" s="2">
        <f>E1310</f>
        <v>887</v>
      </c>
      <c r="I1310" s="138" cm="1">
        <f t="array" ref="I1310">MAX(IF($G$3:$G$4000=$G1310,$H$3:$H$4000))</f>
        <v>887</v>
      </c>
      <c r="J1310" s="2" t="str">
        <v>IND</v>
      </c>
      <c r="K1310" t="str">
        <v>Nitin KUMAR</v>
      </c>
      <c r="L1310" s="96" t="str">
        <v>400m</v>
      </c>
      <c r="M1310" s="96">
        <v>37230</v>
      </c>
      <c r="N1310" s="96" t="str">
        <f t="shared" si="80"/>
        <v>Nitin KUMAR400m</v>
      </c>
      <c r="O1310" s="2">
        <f t="shared" si="81"/>
        <v>1027</v>
      </c>
      <c r="P1310" s="81">
        <f t="shared" si="82"/>
        <v>149</v>
      </c>
      <c r="Q1310" s="81" t="str">
        <f t="shared" si="83"/>
        <v/>
      </c>
    </row>
    <row r="1311" spans="1:17" x14ac:dyDescent="0.2">
      <c r="A1311" t="s">
        <v>1287</v>
      </c>
      <c r="B1311" s="5" t="s">
        <v>3607</v>
      </c>
      <c r="C1311" s="5" t="s">
        <v>82</v>
      </c>
      <c r="D1311" s="5">
        <v>35101</v>
      </c>
      <c r="E1311">
        <v>876</v>
      </c>
      <c r="F1311" s="2">
        <v>79</v>
      </c>
      <c r="G1311" s="2" t="str">
        <f>B1311&amp;C1311</f>
        <v>Thomas GEORGEmarathon</v>
      </c>
      <c r="H1311" s="2">
        <f>E1311</f>
        <v>876</v>
      </c>
      <c r="I1311" s="138" cm="1">
        <f t="array" ref="I1311">MAX(IF($G$3:$G$4000=$G1311,$H$3:$H$4000))</f>
        <v>876</v>
      </c>
      <c r="J1311" s="2" t="str">
        <v>IND</v>
      </c>
      <c r="K1311" t="str">
        <v>Virupakshappa Anga SHASHIKANTHA</v>
      </c>
      <c r="L1311" s="96" t="str">
        <v>200m</v>
      </c>
      <c r="M1311" s="96">
        <v>37431</v>
      </c>
      <c r="N1311" s="96" t="str">
        <f t="shared" si="80"/>
        <v>Virupakshappa Anga SHASHIKANTHA200m</v>
      </c>
      <c r="O1311" s="2">
        <f t="shared" si="81"/>
        <v>1027</v>
      </c>
      <c r="P1311" s="81">
        <f t="shared" si="82"/>
        <v>138</v>
      </c>
      <c r="Q1311" s="81" t="str">
        <f t="shared" si="83"/>
        <v/>
      </c>
    </row>
    <row r="1312" spans="1:17" x14ac:dyDescent="0.2">
      <c r="A1312" t="s">
        <v>1287</v>
      </c>
      <c r="B1312" t="s">
        <v>3478</v>
      </c>
      <c r="C1312" s="5" t="s">
        <v>42</v>
      </c>
      <c r="D1312" s="5">
        <v>32506</v>
      </c>
      <c r="E1312">
        <v>871</v>
      </c>
      <c r="F1312" s="2">
        <v>22</v>
      </c>
      <c r="G1312" s="2" t="str">
        <f>B1312&amp;C1312</f>
        <v>James BEDFORDhammer-throw</v>
      </c>
      <c r="H1312" s="2">
        <f>E1312</f>
        <v>871</v>
      </c>
      <c r="I1312" s="138" cm="1">
        <f t="array" ref="I1312">MAX(IF($G$3:$G$4000=$G1312,$H$3:$H$4000))</f>
        <v>871</v>
      </c>
      <c r="J1312" s="2" t="str">
        <v>IND</v>
      </c>
      <c r="K1312" t="str">
        <v>Rohit VERMA</v>
      </c>
      <c r="L1312" s="96" t="str">
        <v>3000msc</v>
      </c>
      <c r="M1312" s="96">
        <v>0</v>
      </c>
      <c r="N1312" s="96" t="str">
        <f t="shared" si="80"/>
        <v>Rohit VERMA3000msc</v>
      </c>
      <c r="O1312" s="2">
        <f t="shared" si="81"/>
        <v>1027</v>
      </c>
      <c r="P1312" s="81">
        <f t="shared" si="82"/>
        <v>94</v>
      </c>
      <c r="Q1312" s="81" t="str">
        <f t="shared" si="83"/>
        <v/>
      </c>
    </row>
    <row r="1313" spans="1:17" x14ac:dyDescent="0.2">
      <c r="A1313" t="s">
        <v>1287</v>
      </c>
      <c r="B1313" t="s">
        <v>3419</v>
      </c>
      <c r="C1313" s="5" t="s">
        <v>40</v>
      </c>
      <c r="D1313" s="5">
        <v>1999</v>
      </c>
      <c r="E1313">
        <v>868</v>
      </c>
      <c r="F1313" s="2">
        <v>44</v>
      </c>
      <c r="G1313" s="2" t="str">
        <f>B1313&amp;C1313</f>
        <v>Joe MARTINdiscus-throw</v>
      </c>
      <c r="H1313" s="2">
        <f>E1313</f>
        <v>868</v>
      </c>
      <c r="I1313" s="138" cm="1">
        <f t="array" ref="I1313">MAX(IF($G$3:$G$4000=$G1313,$H$3:$H$4000))</f>
        <v>868</v>
      </c>
      <c r="J1313" s="2" t="str">
        <v>IND</v>
      </c>
      <c r="K1313" t="str">
        <v>Kamal RAJ</v>
      </c>
      <c r="L1313" s="96" t="str">
        <v>triple-jump</v>
      </c>
      <c r="M1313" s="96">
        <v>36229</v>
      </c>
      <c r="N1313" s="96" t="str">
        <f t="shared" si="80"/>
        <v>Kamal RAJtriple-jump</v>
      </c>
      <c r="O1313" s="2">
        <f t="shared" si="81"/>
        <v>1024</v>
      </c>
      <c r="P1313" s="81">
        <f t="shared" si="82"/>
        <v>85</v>
      </c>
      <c r="Q1313" s="81" t="str">
        <f t="shared" si="83"/>
        <v/>
      </c>
    </row>
    <row r="1314" spans="1:17" x14ac:dyDescent="0.2">
      <c r="A1314" t="s">
        <v>1287</v>
      </c>
      <c r="B1314" t="s">
        <v>4658</v>
      </c>
      <c r="C1314" s="5" t="s">
        <v>42</v>
      </c>
      <c r="D1314" s="5">
        <v>30689</v>
      </c>
      <c r="E1314">
        <v>866</v>
      </c>
      <c r="F1314" s="2">
        <v>80</v>
      </c>
      <c r="G1314" s="2" t="str">
        <f>B1314&amp;C1314</f>
        <v>Richard MARTINhammer-throw</v>
      </c>
      <c r="H1314" s="2">
        <f>E1314</f>
        <v>866</v>
      </c>
      <c r="I1314" s="138" cm="1">
        <f t="array" ref="I1314">MAX(IF($G$3:$G$4000=$G1314,$H$3:$H$4000))</f>
        <v>866</v>
      </c>
      <c r="J1314" s="2" t="str">
        <v>IND</v>
      </c>
      <c r="K1314" t="str">
        <v>Shanmuga Srinivas NALUBOTHU</v>
      </c>
      <c r="L1314" s="96" t="str">
        <v>200m</v>
      </c>
      <c r="M1314" s="96">
        <v>37538</v>
      </c>
      <c r="N1314" s="96" t="str">
        <f t="shared" si="80"/>
        <v>Shanmuga Srinivas NALUBOTHU200m</v>
      </c>
      <c r="O1314" s="2">
        <f t="shared" si="81"/>
        <v>1023</v>
      </c>
      <c r="P1314" s="81">
        <f t="shared" si="82"/>
        <v>144</v>
      </c>
      <c r="Q1314" s="81" t="str">
        <f t="shared" si="83"/>
        <v/>
      </c>
    </row>
    <row r="1315" spans="1:17" x14ac:dyDescent="0.2">
      <c r="A1315" t="s">
        <v>1287</v>
      </c>
      <c r="B1315" t="s">
        <v>4664</v>
      </c>
      <c r="C1315" s="5" t="s">
        <v>42</v>
      </c>
      <c r="D1315" s="5">
        <v>35247</v>
      </c>
      <c r="E1315">
        <v>861</v>
      </c>
      <c r="F1315" s="2">
        <v>85</v>
      </c>
      <c r="G1315" s="2" t="str">
        <f>B1315&amp;C1315</f>
        <v>James HAMBLINhammer-throw</v>
      </c>
      <c r="H1315" s="2">
        <f>E1315</f>
        <v>861</v>
      </c>
      <c r="I1315" s="138" cm="1">
        <f t="array" ref="I1315">MAX(IF($G$3:$G$4000=$G1315,$H$3:$H$4000))</f>
        <v>861</v>
      </c>
      <c r="J1315" s="2" t="str">
        <v>IND</v>
      </c>
      <c r="K1315" t="str">
        <v>Parshant SINGH</v>
      </c>
      <c r="L1315" s="96" t="str">
        <v>pole-vault</v>
      </c>
      <c r="M1315" s="96">
        <v>36570</v>
      </c>
      <c r="N1315" s="96" t="str">
        <f t="shared" si="80"/>
        <v>Parshant SINGHpole-vault</v>
      </c>
      <c r="O1315" s="2">
        <f t="shared" si="81"/>
        <v>1021</v>
      </c>
      <c r="P1315" s="81">
        <f t="shared" si="82"/>
        <v>27</v>
      </c>
      <c r="Q1315" s="81" t="str">
        <f t="shared" si="83"/>
        <v/>
      </c>
    </row>
    <row r="1316" spans="1:17" x14ac:dyDescent="0.2">
      <c r="A1316" t="s">
        <v>1287</v>
      </c>
      <c r="B1316" t="s">
        <v>3424</v>
      </c>
      <c r="C1316" s="5" t="s">
        <v>40</v>
      </c>
      <c r="D1316" s="5">
        <v>35365</v>
      </c>
      <c r="E1316">
        <v>858</v>
      </c>
      <c r="F1316" s="2">
        <v>51</v>
      </c>
      <c r="G1316" s="2" t="str">
        <f>B1316&amp;C1316</f>
        <v>Daniel FLEMINGdiscus-throw</v>
      </c>
      <c r="H1316" s="2">
        <f>E1316</f>
        <v>858</v>
      </c>
      <c r="I1316" s="138" cm="1">
        <f t="array" ref="I1316">MAX(IF($G$3:$G$4000=$G1316,$H$3:$H$4000))</f>
        <v>858</v>
      </c>
      <c r="J1316" s="2" t="str">
        <v>IND</v>
      </c>
      <c r="K1316" t="str">
        <v>A. ROHITH</v>
      </c>
      <c r="L1316" s="96" t="str">
        <v>400mh</v>
      </c>
      <c r="M1316" s="96">
        <v>37421</v>
      </c>
      <c r="N1316" s="96" t="str">
        <f t="shared" si="80"/>
        <v>A. ROHITH400mh</v>
      </c>
      <c r="O1316" s="2">
        <f t="shared" si="81"/>
        <v>1021</v>
      </c>
      <c r="P1316" s="81">
        <f t="shared" si="82"/>
        <v>113</v>
      </c>
      <c r="Q1316" s="81" t="str">
        <f t="shared" si="83"/>
        <v/>
      </c>
    </row>
    <row r="1317" spans="1:17" x14ac:dyDescent="0.2">
      <c r="A1317" t="s">
        <v>1287</v>
      </c>
      <c r="B1317" t="s">
        <v>3612</v>
      </c>
      <c r="C1317" s="5" t="s">
        <v>82</v>
      </c>
      <c r="D1317" s="6"/>
      <c r="E1317">
        <v>855</v>
      </c>
      <c r="F1317" s="2">
        <v>84</v>
      </c>
      <c r="G1317" s="2" t="str">
        <f>B1317&amp;C1317</f>
        <v>Benjamin HOWEmarathon</v>
      </c>
      <c r="H1317" s="2">
        <f>E1317</f>
        <v>855</v>
      </c>
      <c r="I1317" s="138" cm="1">
        <f t="array" ref="I1317">MAX(IF($G$3:$G$4000=$G1317,$H$3:$H$4000))</f>
        <v>855</v>
      </c>
      <c r="J1317" s="2" t="str">
        <v>IND</v>
      </c>
      <c r="K1317" t="str">
        <v>Sunil JOLIYA</v>
      </c>
      <c r="L1317" s="96" t="str">
        <v>3000msc</v>
      </c>
      <c r="M1317" s="96">
        <v>37616</v>
      </c>
      <c r="N1317" s="96" t="str">
        <f t="shared" si="80"/>
        <v>Sunil JOLIYA3000msc</v>
      </c>
      <c r="O1317" s="2">
        <f t="shared" si="81"/>
        <v>1021</v>
      </c>
      <c r="P1317" s="81">
        <f t="shared" si="82"/>
        <v>99</v>
      </c>
      <c r="Q1317" s="81" t="str">
        <f t="shared" si="83"/>
        <v/>
      </c>
    </row>
    <row r="1318" spans="1:17" x14ac:dyDescent="0.2">
      <c r="A1318" t="s">
        <v>1287</v>
      </c>
      <c r="B1318" t="s">
        <v>4665</v>
      </c>
      <c r="C1318" s="5" t="s">
        <v>42</v>
      </c>
      <c r="D1318" s="5">
        <v>31695</v>
      </c>
      <c r="E1318">
        <v>854</v>
      </c>
      <c r="F1318" s="2">
        <v>89</v>
      </c>
      <c r="G1318" s="2" t="str">
        <f>B1318&amp;C1318</f>
        <v>Michael BOMBAhammer-throw</v>
      </c>
      <c r="H1318" s="2">
        <f>E1318</f>
        <v>854</v>
      </c>
      <c r="I1318" s="138" cm="1">
        <f t="array" ref="I1318">MAX(IF($G$3:$G$4000=$G1318,$H$3:$H$4000))</f>
        <v>854</v>
      </c>
      <c r="J1318" s="2" t="str">
        <v>IND</v>
      </c>
      <c r="K1318" t="str">
        <v>Yashwanth KUMAR</v>
      </c>
      <c r="L1318" s="96" t="str">
        <v>110mh</v>
      </c>
      <c r="M1318" s="96">
        <v>37131</v>
      </c>
      <c r="N1318" s="96" t="str">
        <f t="shared" si="80"/>
        <v>Yashwanth KUMAR110mh</v>
      </c>
      <c r="O1318" s="2">
        <f t="shared" si="81"/>
        <v>1021</v>
      </c>
      <c r="P1318" s="81">
        <f t="shared" si="82"/>
        <v>82</v>
      </c>
      <c r="Q1318" s="81" t="str">
        <f t="shared" si="83"/>
        <v/>
      </c>
    </row>
    <row r="1319" spans="1:17" x14ac:dyDescent="0.2">
      <c r="A1319" t="s">
        <v>1287</v>
      </c>
      <c r="B1319" t="s">
        <v>3613</v>
      </c>
      <c r="C1319" s="5" t="s">
        <v>82</v>
      </c>
      <c r="D1319" s="5"/>
      <c r="E1319">
        <v>854</v>
      </c>
      <c r="F1319" s="2">
        <v>86</v>
      </c>
      <c r="G1319" s="2" t="str">
        <f>B1319&amp;C1319</f>
        <v>Paul LUNNmarathon</v>
      </c>
      <c r="H1319" s="2">
        <f>E1319</f>
        <v>854</v>
      </c>
      <c r="I1319" s="138" cm="1">
        <f t="array" ref="I1319">MAX(IF($G$3:$G$4000=$G1319,$H$3:$H$4000))</f>
        <v>854</v>
      </c>
      <c r="J1319" s="2" t="str">
        <v>IND</v>
      </c>
      <c r="K1319" t="str">
        <v>Sachin YADAV</v>
      </c>
      <c r="L1319" s="96" t="str">
        <v>javelin-throw</v>
      </c>
      <c r="M1319" s="96">
        <v>36458</v>
      </c>
      <c r="N1319" s="96" t="str">
        <f t="shared" si="80"/>
        <v>Sachin YADAVjavelin-throw</v>
      </c>
      <c r="O1319" s="2">
        <f t="shared" si="81"/>
        <v>1020</v>
      </c>
      <c r="P1319" s="81">
        <f t="shared" si="82"/>
        <v>47</v>
      </c>
      <c r="Q1319" s="81" t="str">
        <f t="shared" si="83"/>
        <v/>
      </c>
    </row>
    <row r="1320" spans="1:17" x14ac:dyDescent="0.2">
      <c r="A1320" t="s">
        <v>1287</v>
      </c>
      <c r="B1320" t="s">
        <v>3478</v>
      </c>
      <c r="C1320" s="5" t="s">
        <v>42</v>
      </c>
      <c r="D1320" s="5">
        <v>32506</v>
      </c>
      <c r="E1320">
        <v>850</v>
      </c>
      <c r="F1320" s="2">
        <v>96</v>
      </c>
      <c r="G1320" s="2" t="str">
        <f>B1320&amp;C1320</f>
        <v>James BEDFORDhammer-throw</v>
      </c>
      <c r="H1320" s="2">
        <f>E1320</f>
        <v>850</v>
      </c>
      <c r="I1320" s="138" cm="1">
        <f t="array" ref="I1320">MAX(IF($G$3:$G$4000=$G1320,$H$3:$H$4000))</f>
        <v>871</v>
      </c>
      <c r="J1320" s="2" t="str">
        <v>IND</v>
      </c>
      <c r="K1320" t="str">
        <v>J. Aadarsh RAM</v>
      </c>
      <c r="L1320" s="96" t="str">
        <v>high-jump</v>
      </c>
      <c r="M1320" s="96">
        <v>35700</v>
      </c>
      <c r="N1320" s="96" t="str">
        <f t="shared" si="80"/>
        <v>J. Aadarsh RAMhigh-jump</v>
      </c>
      <c r="O1320" s="2">
        <f t="shared" si="81"/>
        <v>1019</v>
      </c>
      <c r="P1320" s="81">
        <f t="shared" si="82"/>
        <v>68</v>
      </c>
      <c r="Q1320" s="81" t="str">
        <f t="shared" si="83"/>
        <v/>
      </c>
    </row>
    <row r="1321" spans="1:17" x14ac:dyDescent="0.2">
      <c r="A1321" t="s">
        <v>1287</v>
      </c>
      <c r="B1321" t="s">
        <v>4672</v>
      </c>
      <c r="C1321" s="5" t="s">
        <v>42</v>
      </c>
      <c r="D1321" s="5">
        <v>35817</v>
      </c>
      <c r="E1321">
        <v>844</v>
      </c>
      <c r="F1321" s="2">
        <v>100</v>
      </c>
      <c r="G1321" s="2" t="str">
        <f>B1321&amp;C1321</f>
        <v>Peter CASSIDYhammer-throw</v>
      </c>
      <c r="H1321" s="2">
        <f>E1321</f>
        <v>844</v>
      </c>
      <c r="I1321" s="138" cm="1">
        <f t="array" ref="I1321">MAX(IF($G$3:$G$4000=$G1321,$H$3:$H$4000))</f>
        <v>844</v>
      </c>
      <c r="J1321" s="2" t="str">
        <v>IND</v>
      </c>
      <c r="K1321" t="str">
        <v>Girjeet SINGH</v>
      </c>
      <c r="L1321" s="96" t="str">
        <v>high-jump</v>
      </c>
      <c r="M1321" s="96">
        <v>36530</v>
      </c>
      <c r="N1321" s="96" t="str">
        <f t="shared" si="80"/>
        <v>Girjeet SINGHhigh-jump</v>
      </c>
      <c r="O1321" s="2">
        <f t="shared" si="81"/>
        <v>1019</v>
      </c>
      <c r="P1321" s="81">
        <f t="shared" si="82"/>
        <v>68</v>
      </c>
      <c r="Q1321" s="81" t="str">
        <f t="shared" si="83"/>
        <v/>
      </c>
    </row>
    <row r="1322" spans="1:17" x14ac:dyDescent="0.2">
      <c r="A1322" t="s">
        <v>1287</v>
      </c>
      <c r="B1322" t="s">
        <v>3542</v>
      </c>
      <c r="C1322" s="5" t="s">
        <v>41</v>
      </c>
      <c r="D1322" s="5">
        <v>30304</v>
      </c>
      <c r="E1322">
        <v>840</v>
      </c>
      <c r="F1322" s="2">
        <v>87</v>
      </c>
      <c r="G1322" s="2" t="str">
        <f>B1322&amp;C1322</f>
        <v>Gavin JOHNSON-ASSOONjavelin-throw</v>
      </c>
      <c r="H1322" s="2">
        <f>E1322</f>
        <v>840</v>
      </c>
      <c r="I1322" s="138" cm="1">
        <f t="array" ref="I1322">MAX(IF($G$3:$G$4000=$G1322,$H$3:$H$4000))</f>
        <v>964</v>
      </c>
      <c r="J1322" s="2" t="str">
        <v>IND</v>
      </c>
      <c r="K1322" t="str">
        <v>Harpreet SINGH</v>
      </c>
      <c r="L1322" s="96" t="str">
        <v>discus-throw</v>
      </c>
      <c r="M1322" s="96">
        <v>34168</v>
      </c>
      <c r="N1322" s="96" t="str">
        <f t="shared" si="80"/>
        <v>Harpreet SINGHdiscus-throw</v>
      </c>
      <c r="O1322" s="2">
        <f t="shared" si="81"/>
        <v>1019</v>
      </c>
      <c r="P1322" s="81">
        <f t="shared" si="82"/>
        <v>31</v>
      </c>
      <c r="Q1322" s="81" t="str">
        <f t="shared" si="83"/>
        <v/>
      </c>
    </row>
    <row r="1323" spans="1:17" x14ac:dyDescent="0.2">
      <c r="A1323" t="s">
        <v>1287</v>
      </c>
      <c r="B1323" t="s">
        <v>3541</v>
      </c>
      <c r="C1323" s="5" t="s">
        <v>41</v>
      </c>
      <c r="D1323" s="5">
        <v>38167</v>
      </c>
      <c r="E1323">
        <v>840</v>
      </c>
      <c r="F1323" s="2">
        <v>87</v>
      </c>
      <c r="G1323" s="2" t="str">
        <f>B1323&amp;C1323</f>
        <v>Callum TAYLORjavelin-throw</v>
      </c>
      <c r="H1323" s="2">
        <f>E1323</f>
        <v>840</v>
      </c>
      <c r="I1323" s="138" cm="1">
        <f t="array" ref="I1323">MAX(IF($G$3:$G$4000=$G1323,$H$3:$H$4000))</f>
        <v>840</v>
      </c>
      <c r="J1323" s="2" t="str">
        <v>IND</v>
      </c>
      <c r="K1323" t="str">
        <v>. ADESH</v>
      </c>
      <c r="L1323" s="96" t="str">
        <v>10000m</v>
      </c>
      <c r="M1323" s="96">
        <v>36194</v>
      </c>
      <c r="N1323" s="96" t="str">
        <f t="shared" si="80"/>
        <v>. ADESH10000m</v>
      </c>
      <c r="O1323" s="2">
        <f t="shared" si="81"/>
        <v>1019</v>
      </c>
      <c r="P1323" s="81">
        <f t="shared" si="82"/>
        <v>120</v>
      </c>
      <c r="Q1323" s="81" t="str">
        <f t="shared" si="83"/>
        <v/>
      </c>
    </row>
    <row r="1324" spans="1:17" x14ac:dyDescent="0.2">
      <c r="A1324" t="s">
        <v>1287</v>
      </c>
      <c r="B1324" t="s">
        <v>4595</v>
      </c>
      <c r="C1324" t="s">
        <v>39</v>
      </c>
      <c r="D1324" s="5">
        <v>33141</v>
      </c>
      <c r="E1324">
        <v>837</v>
      </c>
      <c r="F1324" s="2">
        <v>71</v>
      </c>
      <c r="G1324" s="2" t="str">
        <f>B1324&amp;C1324</f>
        <v>Samuel HEAWOODshot-put</v>
      </c>
      <c r="H1324" s="2">
        <f>E1324</f>
        <v>837</v>
      </c>
      <c r="I1324" s="138" cm="1">
        <f t="array" ref="I1324">MAX(IF($G$3:$G$4000=$G1324,$H$3:$H$4000))</f>
        <v>921</v>
      </c>
      <c r="J1324" s="2" t="str">
        <v>IND</v>
      </c>
      <c r="K1324" t="str">
        <v>Nihal JOEL</v>
      </c>
      <c r="L1324" s="96" t="str">
        <v>400m</v>
      </c>
      <c r="M1324" s="96">
        <v>36720</v>
      </c>
      <c r="N1324" s="96" t="str">
        <f t="shared" si="80"/>
        <v>Nihal JOEL400m</v>
      </c>
      <c r="O1324" s="2">
        <f t="shared" si="81"/>
        <v>1018</v>
      </c>
      <c r="P1324" s="81">
        <f t="shared" si="82"/>
        <v>158</v>
      </c>
      <c r="Q1324" s="81" t="str">
        <f t="shared" si="83"/>
        <v/>
      </c>
    </row>
    <row r="1325" spans="1:17" x14ac:dyDescent="0.2">
      <c r="A1325" t="s">
        <v>1287</v>
      </c>
      <c r="B1325" t="s">
        <v>3547</v>
      </c>
      <c r="C1325" s="5" t="s">
        <v>41</v>
      </c>
      <c r="D1325" s="5">
        <v>37488</v>
      </c>
      <c r="E1325">
        <v>831</v>
      </c>
      <c r="F1325" s="2">
        <v>95</v>
      </c>
      <c r="G1325" s="2" t="str">
        <f>B1325&amp;C1325</f>
        <v>Tom DOLLERYjavelin-throw</v>
      </c>
      <c r="H1325" s="2">
        <f>E1325</f>
        <v>831</v>
      </c>
      <c r="I1325" s="138" cm="1">
        <f t="array" ref="I1325">MAX(IF($G$3:$G$4000=$G1325,$H$3:$H$4000))</f>
        <v>831</v>
      </c>
      <c r="J1325" s="2" t="str">
        <v>IND</v>
      </c>
      <c r="K1325" t="str">
        <v>Davinder SINGH</v>
      </c>
      <c r="L1325" s="96" t="str">
        <v>shot-put</v>
      </c>
      <c r="M1325" s="96">
        <v>33907</v>
      </c>
      <c r="N1325" s="96" t="str">
        <f t="shared" si="80"/>
        <v>Davinder SINGHshot-put</v>
      </c>
      <c r="O1325" s="2">
        <f t="shared" si="81"/>
        <v>1016</v>
      </c>
      <c r="P1325" s="81">
        <f t="shared" si="82"/>
        <v>29</v>
      </c>
      <c r="Q1325" s="81" t="str">
        <f t="shared" si="83"/>
        <v/>
      </c>
    </row>
    <row r="1326" spans="1:17" x14ac:dyDescent="0.2">
      <c r="A1326" t="s">
        <v>1287</v>
      </c>
      <c r="B1326" t="s">
        <v>3617</v>
      </c>
      <c r="C1326" s="5" t="s">
        <v>82</v>
      </c>
      <c r="D1326" s="5"/>
      <c r="E1326">
        <v>830</v>
      </c>
      <c r="F1326" s="2">
        <v>92</v>
      </c>
      <c r="G1326" s="2" t="str">
        <f>B1326&amp;C1326</f>
        <v>Rob PAYNEmarathon</v>
      </c>
      <c r="H1326" s="2">
        <f>E1326</f>
        <v>830</v>
      </c>
      <c r="I1326" s="138" cm="1">
        <f t="array" ref="I1326">MAX(IF($G$3:$G$4000=$G1326,$H$3:$H$4000))</f>
        <v>830</v>
      </c>
      <c r="J1326" s="2" t="str">
        <v>IND</v>
      </c>
      <c r="K1326" t="str">
        <v>P. Pravin KUMAR</v>
      </c>
      <c r="L1326" s="96" t="str">
        <v>400mh</v>
      </c>
      <c r="M1326" s="96">
        <v>35384</v>
      </c>
      <c r="N1326" s="96" t="str">
        <f t="shared" si="80"/>
        <v>P. Pravin KUMAR400mh</v>
      </c>
      <c r="O1326" s="2">
        <f t="shared" si="81"/>
        <v>1015</v>
      </c>
      <c r="P1326" s="81">
        <f t="shared" si="82"/>
        <v>115</v>
      </c>
      <c r="Q1326" s="81" t="str">
        <f t="shared" si="83"/>
        <v/>
      </c>
    </row>
    <row r="1327" spans="1:17" x14ac:dyDescent="0.2">
      <c r="A1327" t="s">
        <v>1287</v>
      </c>
      <c r="B1327" t="s">
        <v>3488</v>
      </c>
      <c r="C1327" s="5" t="s">
        <v>42</v>
      </c>
      <c r="D1327" s="5">
        <v>33074</v>
      </c>
      <c r="E1327">
        <v>821</v>
      </c>
      <c r="F1327" s="2">
        <v>35</v>
      </c>
      <c r="G1327" s="2" t="str">
        <f>B1327&amp;C1327</f>
        <v>Peter SMITHhammer-throw</v>
      </c>
      <c r="H1327" s="2">
        <f>E1327</f>
        <v>821</v>
      </c>
      <c r="I1327" s="138" cm="1">
        <f t="array" ref="I1327">MAX(IF($G$3:$G$4000=$G1327,$H$3:$H$4000))</f>
        <v>821</v>
      </c>
      <c r="J1327" s="2" t="str">
        <v>IND</v>
      </c>
      <c r="K1327" t="str">
        <v>Mijo Chacho KURIAN</v>
      </c>
      <c r="L1327" s="96" t="str">
        <v>400m</v>
      </c>
      <c r="M1327" s="96">
        <v>34896</v>
      </c>
      <c r="N1327" s="96" t="str">
        <f t="shared" si="80"/>
        <v>Mijo Chacho KURIAN400m</v>
      </c>
      <c r="O1327" s="2">
        <f t="shared" si="81"/>
        <v>1015</v>
      </c>
      <c r="P1327" s="81">
        <f t="shared" si="82"/>
        <v>162</v>
      </c>
      <c r="Q1327" s="81" t="str">
        <f t="shared" si="83"/>
        <v/>
      </c>
    </row>
    <row r="1328" spans="1:17" x14ac:dyDescent="0.2">
      <c r="A1328" t="s">
        <v>1287</v>
      </c>
      <c r="B1328" t="s">
        <v>3490</v>
      </c>
      <c r="C1328" s="6" t="s">
        <v>42</v>
      </c>
      <c r="D1328" s="5">
        <v>32208</v>
      </c>
      <c r="E1328">
        <v>817</v>
      </c>
      <c r="F1328" s="2">
        <v>37</v>
      </c>
      <c r="G1328" s="2" t="str">
        <f>B1328&amp;C1328</f>
        <v>Alex SMITHhammer-throw</v>
      </c>
      <c r="H1328" s="2">
        <f>E1328</f>
        <v>817</v>
      </c>
      <c r="I1328" s="138" cm="1">
        <f t="array" ref="I1328">MAX(IF($G$3:$G$4000=$G1328,$H$3:$H$4000))</f>
        <v>817</v>
      </c>
      <c r="J1328" s="2" t="str">
        <v>IND</v>
      </c>
      <c r="K1328" t="str">
        <v>Arif ALI</v>
      </c>
      <c r="L1328" s="96" t="str">
        <v>10000m</v>
      </c>
      <c r="M1328" s="96">
        <v>0</v>
      </c>
      <c r="N1328" s="96" t="str">
        <f t="shared" si="80"/>
        <v>Arif ALI10000m</v>
      </c>
      <c r="O1328" s="2">
        <f t="shared" si="81"/>
        <v>1014</v>
      </c>
      <c r="P1328" s="81">
        <f t="shared" si="82"/>
        <v>122</v>
      </c>
      <c r="Q1328" s="81" t="str">
        <f t="shared" si="83"/>
        <v/>
      </c>
    </row>
    <row r="1329" spans="1:17" x14ac:dyDescent="0.2">
      <c r="A1329" t="s">
        <v>1287</v>
      </c>
      <c r="B1329" t="s">
        <v>3621</v>
      </c>
      <c r="C1329" s="5" t="s">
        <v>82</v>
      </c>
      <c r="D1329" s="5"/>
      <c r="E1329">
        <v>815</v>
      </c>
      <c r="F1329" s="2">
        <v>96</v>
      </c>
      <c r="G1329" s="2" t="str">
        <f>B1329&amp;C1329</f>
        <v>Bradley COURTNEY-PINNmarathon</v>
      </c>
      <c r="H1329" s="2">
        <f>E1329</f>
        <v>815</v>
      </c>
      <c r="I1329" s="138" cm="1">
        <f t="array" ref="I1329">MAX(IF($G$3:$G$4000=$G1329,$H$3:$H$4000))</f>
        <v>815</v>
      </c>
      <c r="J1329" s="2" t="str">
        <v>IND</v>
      </c>
      <c r="K1329" t="str">
        <v>Vipin KASANA</v>
      </c>
      <c r="L1329" s="96" t="str">
        <v>javelin-throw</v>
      </c>
      <c r="M1329" s="96">
        <v>32724</v>
      </c>
      <c r="N1329" s="96" t="str">
        <f t="shared" si="80"/>
        <v>Vipin KASANAjavelin-throw</v>
      </c>
      <c r="O1329" s="2">
        <f t="shared" si="81"/>
        <v>1014</v>
      </c>
      <c r="P1329" s="81">
        <f t="shared" si="82"/>
        <v>51</v>
      </c>
      <c r="Q1329" s="81" t="str">
        <f t="shared" si="83"/>
        <v/>
      </c>
    </row>
    <row r="1330" spans="1:17" x14ac:dyDescent="0.2">
      <c r="A1330" t="s">
        <v>1287</v>
      </c>
      <c r="B1330" t="s">
        <v>3622</v>
      </c>
      <c r="C1330" s="5" t="s">
        <v>82</v>
      </c>
      <c r="D1330" s="5">
        <v>30266</v>
      </c>
      <c r="E1330">
        <v>812</v>
      </c>
      <c r="F1330" s="2">
        <v>97</v>
      </c>
      <c r="G1330" s="2" t="str">
        <f>B1330&amp;C1330</f>
        <v>Stuart SPENCERmarathon</v>
      </c>
      <c r="H1330" s="2">
        <f>E1330</f>
        <v>812</v>
      </c>
      <c r="I1330" s="138" cm="1">
        <f t="array" ref="I1330">MAX(IF($G$3:$G$4000=$G1330,$H$3:$H$4000))</f>
        <v>812</v>
      </c>
      <c r="J1330" s="2" t="str">
        <v>IND</v>
      </c>
      <c r="K1330" t="str">
        <v>Surendar SELVAMANI</v>
      </c>
      <c r="L1330" s="96" t="str">
        <v>400m</v>
      </c>
      <c r="M1330" s="96">
        <v>36458</v>
      </c>
      <c r="N1330" s="96" t="str">
        <f t="shared" si="80"/>
        <v>Surendar SELVAMANI400m</v>
      </c>
      <c r="O1330" s="2">
        <f t="shared" si="81"/>
        <v>1013</v>
      </c>
      <c r="P1330" s="81">
        <f t="shared" si="82"/>
        <v>164</v>
      </c>
      <c r="Q1330" s="81" t="str">
        <f t="shared" si="83"/>
        <v/>
      </c>
    </row>
    <row r="1331" spans="1:17" x14ac:dyDescent="0.2">
      <c r="A1331" t="s">
        <v>1287</v>
      </c>
      <c r="B1331" t="s">
        <v>3624</v>
      </c>
      <c r="C1331" s="5" t="s">
        <v>82</v>
      </c>
      <c r="D1331" s="5"/>
      <c r="E1331">
        <v>808</v>
      </c>
      <c r="F1331" s="2">
        <v>99</v>
      </c>
      <c r="G1331" s="2" t="str">
        <f>B1331&amp;C1331</f>
        <v>Thomas PERKINSmarathon</v>
      </c>
      <c r="H1331" s="2">
        <f>E1331</f>
        <v>808</v>
      </c>
      <c r="I1331" s="138" cm="1">
        <f t="array" ref="I1331">MAX(IF($G$3:$G$4000=$G1331,$H$3:$H$4000))</f>
        <v>808</v>
      </c>
      <c r="J1331" s="2" t="str">
        <v>IND</v>
      </c>
      <c r="K1331" t="str">
        <v>Santhosh Kumar TAMILARASAN</v>
      </c>
      <c r="L1331" s="96" t="str">
        <v>400m</v>
      </c>
      <c r="M1331" s="96">
        <v>35796</v>
      </c>
      <c r="N1331" s="96" t="str">
        <f t="shared" si="80"/>
        <v>Santhosh Kumar TAMILARASAN400m</v>
      </c>
      <c r="O1331" s="2">
        <f t="shared" si="81"/>
        <v>1013</v>
      </c>
      <c r="P1331" s="81">
        <f t="shared" si="82"/>
        <v>164</v>
      </c>
      <c r="Q1331" s="81" t="str">
        <f t="shared" si="83"/>
        <v/>
      </c>
    </row>
    <row r="1332" spans="1:17" x14ac:dyDescent="0.2">
      <c r="A1332" t="s">
        <v>1307</v>
      </c>
      <c r="B1332" t="s">
        <v>3631</v>
      </c>
      <c r="C1332" s="5" t="s">
        <v>2</v>
      </c>
      <c r="D1332" s="5">
        <v>35809</v>
      </c>
      <c r="E1332">
        <v>1217</v>
      </c>
      <c r="F1332" s="2">
        <v>6</v>
      </c>
      <c r="G1332" s="2" t="str">
        <f>B1332&amp;C1332</f>
        <v>Benjamin AZAMATI-KWAKU100m</v>
      </c>
      <c r="H1332" s="2">
        <f>E1332</f>
        <v>1217</v>
      </c>
      <c r="I1332" s="138" cm="1">
        <f t="array" ref="I1332">MAX(IF($G$3:$G$4000=$G1332,$H$3:$H$4000))</f>
        <v>1217</v>
      </c>
      <c r="J1332" s="2" t="str">
        <v>IND</v>
      </c>
      <c r="K1332" t="str">
        <v>Prince RAJ</v>
      </c>
      <c r="L1332" s="96" t="str">
        <v>3000msc</v>
      </c>
      <c r="M1332" s="96">
        <v>36220</v>
      </c>
      <c r="N1332" s="96" t="str">
        <f t="shared" si="80"/>
        <v>Prince RAJ3000msc</v>
      </c>
      <c r="O1332" s="2">
        <f t="shared" si="81"/>
        <v>1013</v>
      </c>
      <c r="P1332" s="81">
        <f t="shared" si="82"/>
        <v>107</v>
      </c>
      <c r="Q1332" s="81" t="str">
        <f t="shared" si="83"/>
        <v/>
      </c>
    </row>
    <row r="1333" spans="1:17" x14ac:dyDescent="0.2">
      <c r="A1333" t="s">
        <v>1307</v>
      </c>
      <c r="B1333" t="s">
        <v>3631</v>
      </c>
      <c r="C1333" s="5" t="s">
        <v>25</v>
      </c>
      <c r="D1333" s="5">
        <v>35809</v>
      </c>
      <c r="E1333">
        <v>1200</v>
      </c>
      <c r="F1333" s="2">
        <v>7</v>
      </c>
      <c r="G1333" s="2" t="str">
        <f>B1333&amp;C1333</f>
        <v>Benjamin AZAMATI-KWAKU200m</v>
      </c>
      <c r="H1333" s="2">
        <f>E1333</f>
        <v>1200</v>
      </c>
      <c r="I1333" s="138" cm="1">
        <f t="array" ref="I1333">MAX(IF($G$3:$G$4000=$G1333,$H$3:$H$4000))</f>
        <v>1200</v>
      </c>
      <c r="J1333" s="2" t="str">
        <v>IND</v>
      </c>
      <c r="K1333" t="str">
        <v>Sanjay KUMAR</v>
      </c>
      <c r="L1333" s="96" t="str">
        <v>20km-race-walking</v>
      </c>
      <c r="M1333" s="96">
        <v>37154</v>
      </c>
      <c r="N1333" s="96" t="str">
        <f t="shared" si="80"/>
        <v>Sanjay KUMAR20km-race-walking</v>
      </c>
      <c r="O1333" s="2">
        <f t="shared" si="81"/>
        <v>1013</v>
      </c>
      <c r="P1333" s="81">
        <f t="shared" si="82"/>
        <v>21</v>
      </c>
      <c r="Q1333" s="81" t="str">
        <f t="shared" si="83"/>
        <v/>
      </c>
    </row>
    <row r="1334" spans="1:17" x14ac:dyDescent="0.2">
      <c r="A1334" t="s">
        <v>1307</v>
      </c>
      <c r="B1334" t="s">
        <v>3643</v>
      </c>
      <c r="C1334" s="5" t="s">
        <v>2</v>
      </c>
      <c r="D1334" s="5">
        <v>35442</v>
      </c>
      <c r="E1334">
        <v>1186</v>
      </c>
      <c r="F1334" s="2">
        <v>20</v>
      </c>
      <c r="G1334" s="2" t="str">
        <f>B1334&amp;C1334</f>
        <v>Joseph Paul AMOAH100m</v>
      </c>
      <c r="H1334" s="2">
        <f>E1334</f>
        <v>1186</v>
      </c>
      <c r="I1334" s="138" cm="1">
        <f t="array" ref="I1334">MAX(IF($G$3:$G$4000=$G1334,$H$3:$H$4000))</f>
        <v>1186</v>
      </c>
      <c r="J1334" s="2" t="str">
        <v>IND</v>
      </c>
      <c r="K1334" t="str">
        <v>Aman CHOUDHARY</v>
      </c>
      <c r="L1334" s="96" t="str">
        <v>1500m</v>
      </c>
      <c r="M1334" s="96">
        <v>35396</v>
      </c>
      <c r="N1334" s="96" t="str">
        <f t="shared" si="80"/>
        <v>Aman CHOUDHARY1500m</v>
      </c>
      <c r="O1334" s="2">
        <f t="shared" si="81"/>
        <v>1012</v>
      </c>
      <c r="P1334" s="81">
        <f t="shared" si="82"/>
        <v>136</v>
      </c>
      <c r="Q1334" s="81" t="str">
        <f t="shared" si="83"/>
        <v/>
      </c>
    </row>
    <row r="1335" spans="1:17" x14ac:dyDescent="0.2">
      <c r="A1335" t="s">
        <v>1307</v>
      </c>
      <c r="B1335" t="s">
        <v>3643</v>
      </c>
      <c r="C1335" s="5" t="s">
        <v>25</v>
      </c>
      <c r="D1335" s="5">
        <v>35442</v>
      </c>
      <c r="E1335">
        <v>1179</v>
      </c>
      <c r="F1335" s="2">
        <v>18</v>
      </c>
      <c r="G1335" s="2" t="str">
        <f>B1335&amp;C1335</f>
        <v>Joseph Paul AMOAH200m</v>
      </c>
      <c r="H1335" s="2">
        <f>E1335</f>
        <v>1179</v>
      </c>
      <c r="I1335" s="138" cm="1">
        <f t="array" ref="I1335">MAX(IF($G$3:$G$4000=$G1335,$H$3:$H$4000))</f>
        <v>1179</v>
      </c>
      <c r="J1335" s="2" t="str">
        <v>IND</v>
      </c>
      <c r="K1335" t="str">
        <v>Abhinadh SUNDARESAN</v>
      </c>
      <c r="L1335" s="96" t="str">
        <v>1500m</v>
      </c>
      <c r="M1335" s="96">
        <v>36392</v>
      </c>
      <c r="N1335" s="96" t="str">
        <f t="shared" si="80"/>
        <v>Abhinadh SUNDARESAN1500m</v>
      </c>
      <c r="O1335" s="2">
        <f t="shared" si="81"/>
        <v>1012</v>
      </c>
      <c r="P1335" s="81">
        <f t="shared" si="82"/>
        <v>136</v>
      </c>
      <c r="Q1335" s="81" t="str">
        <f t="shared" si="83"/>
        <v/>
      </c>
    </row>
    <row r="1336" spans="1:17" x14ac:dyDescent="0.2">
      <c r="A1336" t="s">
        <v>1307</v>
      </c>
      <c r="B1336" t="s">
        <v>4287</v>
      </c>
      <c r="C1336" s="5" t="s">
        <v>37</v>
      </c>
      <c r="D1336" s="5">
        <v>1996</v>
      </c>
      <c r="E1336">
        <v>1152</v>
      </c>
      <c r="F1336" s="2">
        <v>11</v>
      </c>
      <c r="G1336" s="2" t="str">
        <f>B1336&amp;C1336</f>
        <v>Abraham SEANEKElong-jump</v>
      </c>
      <c r="H1336" s="2">
        <f>E1336</f>
        <v>1152</v>
      </c>
      <c r="I1336" s="138" cm="1">
        <f t="array" ref="I1336">MAX(IF($G$3:$G$4000=$G1336,$H$3:$H$4000))</f>
        <v>1152</v>
      </c>
      <c r="J1336" s="2" t="str">
        <v>IND</v>
      </c>
      <c r="K1336" t="str">
        <v>Abhishek PAL</v>
      </c>
      <c r="L1336" s="96" t="str">
        <v>5000m</v>
      </c>
      <c r="M1336" s="96">
        <v>35626</v>
      </c>
      <c r="N1336" s="96" t="str">
        <f t="shared" si="80"/>
        <v>Abhishek PAL5000m</v>
      </c>
      <c r="O1336" s="2">
        <f t="shared" si="81"/>
        <v>1012</v>
      </c>
      <c r="P1336" s="81">
        <f t="shared" si="82"/>
        <v>130</v>
      </c>
      <c r="Q1336" s="81" t="str">
        <f t="shared" si="83"/>
        <v/>
      </c>
    </row>
    <row r="1337" spans="1:17" x14ac:dyDescent="0.2">
      <c r="A1337" t="s">
        <v>1307</v>
      </c>
      <c r="B1337" t="s">
        <v>3834</v>
      </c>
      <c r="C1337" s="5" t="s">
        <v>27</v>
      </c>
      <c r="D1337" s="5">
        <v>33665</v>
      </c>
      <c r="E1337">
        <v>1148</v>
      </c>
      <c r="F1337" s="2">
        <v>37</v>
      </c>
      <c r="G1337" s="2" t="str">
        <f>B1337&amp;C1337</f>
        <v>Alex AMANKWA800m</v>
      </c>
      <c r="H1337" s="2">
        <f>E1337</f>
        <v>1148</v>
      </c>
      <c r="I1337" s="138" cm="1">
        <f t="array" ref="I1337">MAX(IF($G$3:$G$4000=$G1337,$H$3:$H$4000))</f>
        <v>1148</v>
      </c>
      <c r="J1337" s="2" t="str">
        <v>IND</v>
      </c>
      <c r="K1337" t="str">
        <v>Bajarangi PRAJAPATI</v>
      </c>
      <c r="L1337" s="96" t="str">
        <v>20km-race-walking</v>
      </c>
      <c r="M1337" s="96">
        <v>37814</v>
      </c>
      <c r="N1337" s="96" t="str">
        <f t="shared" si="80"/>
        <v>Bajarangi PRAJAPATI20km-race-walking</v>
      </c>
      <c r="O1337" s="2">
        <f t="shared" si="81"/>
        <v>1012</v>
      </c>
      <c r="P1337" s="81">
        <f t="shared" si="82"/>
        <v>22</v>
      </c>
      <c r="Q1337" s="81" t="str">
        <f t="shared" si="83"/>
        <v/>
      </c>
    </row>
    <row r="1338" spans="1:17" x14ac:dyDescent="0.2">
      <c r="A1338" t="s">
        <v>1307</v>
      </c>
      <c r="B1338" t="s">
        <v>4139</v>
      </c>
      <c r="C1338" s="5" t="s">
        <v>31</v>
      </c>
      <c r="D1338" s="5">
        <v>34904</v>
      </c>
      <c r="E1338">
        <v>1141</v>
      </c>
      <c r="F1338" s="2">
        <v>22</v>
      </c>
      <c r="G1338" s="2" t="str">
        <f>B1338&amp;C1338</f>
        <v>Yakubu IBRAHIM110mh</v>
      </c>
      <c r="H1338" s="2">
        <f>E1338</f>
        <v>1141</v>
      </c>
      <c r="I1338" s="138" cm="1">
        <f t="array" ref="I1338">MAX(IF($G$3:$G$4000=$G1338,$H$3:$H$4000))</f>
        <v>1141</v>
      </c>
      <c r="J1338" s="2" t="str">
        <v>IND</v>
      </c>
      <c r="K1338" t="str">
        <v>Rohan Gautam KAMBLE</v>
      </c>
      <c r="L1338" s="96" t="str">
        <v>400mh</v>
      </c>
      <c r="M1338" s="96">
        <v>37302</v>
      </c>
      <c r="N1338" s="96" t="str">
        <f t="shared" si="80"/>
        <v>Rohan Gautam KAMBLE400mh</v>
      </c>
      <c r="O1338" s="2">
        <f t="shared" si="81"/>
        <v>1011</v>
      </c>
      <c r="P1338" s="81">
        <f t="shared" si="82"/>
        <v>116</v>
      </c>
      <c r="Q1338" s="81" t="str">
        <f t="shared" si="83"/>
        <v/>
      </c>
    </row>
    <row r="1339" spans="1:17" x14ac:dyDescent="0.2">
      <c r="A1339" t="s">
        <v>1307</v>
      </c>
      <c r="B1339" t="s">
        <v>4301</v>
      </c>
      <c r="C1339" t="s">
        <v>37</v>
      </c>
      <c r="D1339" s="6">
        <v>33302</v>
      </c>
      <c r="E1339">
        <v>1125</v>
      </c>
      <c r="F1339" s="2">
        <v>30</v>
      </c>
      <c r="G1339" s="2" t="str">
        <f>B1339&amp;C1339</f>
        <v>Mohammed ABUBAKARlong-jump</v>
      </c>
      <c r="H1339" s="2">
        <f>E1339</f>
        <v>1125</v>
      </c>
      <c r="I1339" s="138" cm="1">
        <f t="array" ref="I1339">MAX(IF($G$3:$G$4000=$G1339,$H$3:$H$4000))</f>
        <v>1125</v>
      </c>
      <c r="J1339" s="2" t="str">
        <v>IND</v>
      </c>
      <c r="K1339" t="str">
        <v>Kaustabha JAISWAL</v>
      </c>
      <c r="L1339" s="96" t="str">
        <v>high-jump</v>
      </c>
      <c r="M1339" s="96">
        <v>36553</v>
      </c>
      <c r="N1339" s="96" t="str">
        <f t="shared" si="80"/>
        <v>Kaustabha JAISWALhigh-jump</v>
      </c>
      <c r="O1339" s="2">
        <f t="shared" si="81"/>
        <v>1011</v>
      </c>
      <c r="P1339" s="81">
        <f t="shared" si="82"/>
        <v>77</v>
      </c>
      <c r="Q1339" s="81" t="str">
        <f t="shared" si="83"/>
        <v/>
      </c>
    </row>
    <row r="1340" spans="1:17" x14ac:dyDescent="0.2">
      <c r="A1340" t="s">
        <v>1307</v>
      </c>
      <c r="B1340" t="s">
        <v>3692</v>
      </c>
      <c r="C1340" s="6" t="s">
        <v>2</v>
      </c>
      <c r="D1340" s="5">
        <v>33177</v>
      </c>
      <c r="E1340">
        <v>1118</v>
      </c>
      <c r="F1340" s="2">
        <v>78</v>
      </c>
      <c r="G1340" s="2" t="str">
        <f>B1340&amp;C1340</f>
        <v>Sean SAFO-ANTWI100m</v>
      </c>
      <c r="H1340" s="2">
        <f>E1340</f>
        <v>1118</v>
      </c>
      <c r="I1340" s="138" cm="1">
        <f t="array" ref="I1340">MAX(IF($G$3:$G$4000=$G1340,$H$3:$H$4000))</f>
        <v>1118</v>
      </c>
      <c r="J1340" s="2" t="str">
        <v>IND</v>
      </c>
      <c r="K1340" t="str">
        <v>Vijay MALIK</v>
      </c>
      <c r="L1340" s="96" t="str">
        <v>high-jump</v>
      </c>
      <c r="M1340" s="96">
        <v>37983</v>
      </c>
      <c r="N1340" s="96" t="str">
        <f t="shared" si="80"/>
        <v>Vijay MALIKhigh-jump</v>
      </c>
      <c r="O1340" s="2">
        <f t="shared" si="81"/>
        <v>1011</v>
      </c>
      <c r="P1340" s="81">
        <f t="shared" si="82"/>
        <v>77</v>
      </c>
      <c r="Q1340" s="81" t="str">
        <f t="shared" si="83"/>
        <v/>
      </c>
    </row>
    <row r="1341" spans="1:17" x14ac:dyDescent="0.2">
      <c r="A1341" t="s">
        <v>1307</v>
      </c>
      <c r="B1341" t="s">
        <v>3710</v>
      </c>
      <c r="C1341" s="5" t="s">
        <v>2</v>
      </c>
      <c r="D1341" s="5">
        <v>35652</v>
      </c>
      <c r="E1341">
        <v>1109</v>
      </c>
      <c r="F1341" s="2">
        <v>96</v>
      </c>
      <c r="G1341" s="2" t="str">
        <f>B1341&amp;C1341</f>
        <v>Emmanuel YEBOAH100m</v>
      </c>
      <c r="H1341" s="2">
        <f>E1341</f>
        <v>1109</v>
      </c>
      <c r="I1341" s="138" cm="1">
        <f t="array" ref="I1341">MAX(IF($G$3:$G$4000=$G1341,$H$3:$H$4000))</f>
        <v>1109</v>
      </c>
      <c r="J1341" s="2" t="str">
        <v>IND</v>
      </c>
      <c r="K1341" t="str">
        <v>Dibyasundar DAS</v>
      </c>
      <c r="L1341" s="96" t="str">
        <v>400mh</v>
      </c>
      <c r="M1341" s="96">
        <v>37328</v>
      </c>
      <c r="N1341" s="96" t="str">
        <f t="shared" si="80"/>
        <v>Dibyasundar DAS400mh</v>
      </c>
      <c r="O1341" s="2">
        <f t="shared" si="81"/>
        <v>1011</v>
      </c>
      <c r="P1341" s="81">
        <f t="shared" si="82"/>
        <v>116</v>
      </c>
      <c r="Q1341" s="81" t="str">
        <f t="shared" si="83"/>
        <v/>
      </c>
    </row>
    <row r="1342" spans="1:17" x14ac:dyDescent="0.2">
      <c r="A1342" t="s">
        <v>1307</v>
      </c>
      <c r="B1342" t="s">
        <v>4238</v>
      </c>
      <c r="C1342" s="5" t="s">
        <v>33</v>
      </c>
      <c r="D1342" s="5">
        <v>34092</v>
      </c>
      <c r="E1342">
        <v>1089</v>
      </c>
      <c r="F1342" s="2">
        <v>44</v>
      </c>
      <c r="G1342" s="2" t="str">
        <f>B1342&amp;C1342</f>
        <v>Duncan Nuakoh AGYEMANG400mh</v>
      </c>
      <c r="H1342" s="2">
        <f>E1342</f>
        <v>1089</v>
      </c>
      <c r="I1342" s="138" cm="1">
        <f t="array" ref="I1342">MAX(IF($G$3:$G$4000=$G1342,$H$3:$H$4000))</f>
        <v>1089</v>
      </c>
      <c r="J1342" s="2" t="str">
        <v>IND</v>
      </c>
      <c r="K1342" t="str">
        <v>P. Kapil ANAND</v>
      </c>
      <c r="L1342" s="96" t="str">
        <v>triple-jump</v>
      </c>
      <c r="M1342" s="96">
        <v>35064</v>
      </c>
      <c r="N1342" s="96" t="str">
        <f t="shared" si="80"/>
        <v>P. Kapil ANANDtriple-jump</v>
      </c>
      <c r="O1342" s="2">
        <f t="shared" si="81"/>
        <v>1011</v>
      </c>
      <c r="P1342" s="81">
        <f t="shared" si="82"/>
        <v>100</v>
      </c>
      <c r="Q1342" s="81" t="str">
        <f t="shared" si="83"/>
        <v/>
      </c>
    </row>
    <row r="1343" spans="1:17" x14ac:dyDescent="0.2">
      <c r="A1343" t="s">
        <v>1307</v>
      </c>
      <c r="B1343" t="s">
        <v>4340</v>
      </c>
      <c r="C1343" s="5" t="s">
        <v>37</v>
      </c>
      <c r="D1343" s="5"/>
      <c r="E1343">
        <v>1054</v>
      </c>
      <c r="F1343" s="2">
        <v>85</v>
      </c>
      <c r="G1343" s="2" t="str">
        <f>B1343&amp;C1343</f>
        <v>Peter ACKAHlong-jump</v>
      </c>
      <c r="H1343" s="2">
        <f>E1343</f>
        <v>1054</v>
      </c>
      <c r="I1343" s="138" cm="1">
        <f t="array" ref="I1343">MAX(IF($G$3:$G$4000=$G1343,$H$3:$H$4000))</f>
        <v>1054</v>
      </c>
      <c r="J1343" s="2" t="str">
        <v>IND</v>
      </c>
      <c r="K1343" t="str">
        <v>Pedakama RAJU</v>
      </c>
      <c r="L1343" s="96" t="str">
        <v>high-jump</v>
      </c>
      <c r="M1343" s="96">
        <v>0</v>
      </c>
      <c r="N1343" s="96" t="str">
        <f t="shared" si="80"/>
        <v>Pedakama RAJUhigh-jump</v>
      </c>
      <c r="O1343" s="2">
        <f t="shared" si="81"/>
        <v>1011</v>
      </c>
      <c r="P1343" s="81">
        <f t="shared" si="82"/>
        <v>77</v>
      </c>
      <c r="Q1343" s="81" t="str">
        <f t="shared" si="83"/>
        <v/>
      </c>
    </row>
    <row r="1344" spans="1:17" x14ac:dyDescent="0.2">
      <c r="A1344" t="s">
        <v>1307</v>
      </c>
      <c r="B1344" t="s">
        <v>4238</v>
      </c>
      <c r="C1344" t="s">
        <v>26</v>
      </c>
      <c r="D1344" s="6">
        <v>34092</v>
      </c>
      <c r="E1344">
        <v>1026</v>
      </c>
      <c r="F1344" s="2">
        <v>79</v>
      </c>
      <c r="G1344" s="2" t="str">
        <f>B1344&amp;C1344</f>
        <v>Duncan Nuakoh AGYEMANG400m</v>
      </c>
      <c r="H1344" s="2">
        <f>E1344</f>
        <v>1026</v>
      </c>
      <c r="I1344" s="138" cm="1">
        <f t="array" ref="I1344">MAX(IF($G$3:$G$4000=$G1344,$H$3:$H$4000))</f>
        <v>1026</v>
      </c>
      <c r="J1344" s="2" t="str">
        <v>IND</v>
      </c>
      <c r="K1344" t="str">
        <v>Sunil BISNNOI</v>
      </c>
      <c r="L1344" s="96" t="str">
        <v>javelin-throw</v>
      </c>
      <c r="M1344" s="96">
        <v>33160</v>
      </c>
      <c r="N1344" s="96" t="str">
        <f t="shared" si="80"/>
        <v>Sunil BISNNOIjavelin-throw</v>
      </c>
      <c r="O1344" s="2">
        <f t="shared" si="81"/>
        <v>1010</v>
      </c>
      <c r="P1344" s="81">
        <f t="shared" si="82"/>
        <v>55</v>
      </c>
      <c r="Q1344" s="81" t="str">
        <f t="shared" si="83"/>
        <v/>
      </c>
    </row>
    <row r="1345" spans="1:17" x14ac:dyDescent="0.2">
      <c r="A1345" t="s">
        <v>1307</v>
      </c>
      <c r="B1345" t="s">
        <v>4698</v>
      </c>
      <c r="C1345" s="5" t="s">
        <v>41</v>
      </c>
      <c r="D1345" s="5">
        <v>33065</v>
      </c>
      <c r="E1345">
        <v>1013</v>
      </c>
      <c r="F1345" s="2">
        <v>43</v>
      </c>
      <c r="G1345" s="2" t="str">
        <f>B1345&amp;C1345</f>
        <v>John AMPOMAHjavelin-throw</v>
      </c>
      <c r="H1345" s="2">
        <f>E1345</f>
        <v>1013</v>
      </c>
      <c r="I1345" s="138" cm="1">
        <f t="array" ref="I1345">MAX(IF($G$3:$G$4000=$G1345,$H$3:$H$4000))</f>
        <v>1013</v>
      </c>
      <c r="J1345" s="2" t="str">
        <v>IND</v>
      </c>
      <c r="K1345" t="str">
        <v>Vikas YADAV</v>
      </c>
      <c r="L1345" s="96" t="str">
        <v>javelin-throw</v>
      </c>
      <c r="M1345" s="96">
        <v>37247</v>
      </c>
      <c r="N1345" s="96" t="str">
        <f t="shared" si="80"/>
        <v>Vikas YADAVjavelin-throw</v>
      </c>
      <c r="O1345" s="2">
        <f t="shared" si="81"/>
        <v>1008</v>
      </c>
      <c r="P1345" s="81">
        <f t="shared" si="82"/>
        <v>56</v>
      </c>
      <c r="Q1345" s="81" t="str">
        <f t="shared" si="83"/>
        <v/>
      </c>
    </row>
    <row r="1346" spans="1:17" x14ac:dyDescent="0.2">
      <c r="A1346" t="s">
        <v>1307</v>
      </c>
      <c r="B1346" t="s">
        <v>4444</v>
      </c>
      <c r="C1346" s="5" t="s">
        <v>36</v>
      </c>
      <c r="D1346" s="5">
        <v>34242</v>
      </c>
      <c r="E1346">
        <v>977</v>
      </c>
      <c r="F1346" s="2">
        <v>48</v>
      </c>
      <c r="G1346" s="2" t="str">
        <f>B1346&amp;C1346</f>
        <v>Jordan YAMOAHpole-vault</v>
      </c>
      <c r="H1346" s="2">
        <f>E1346</f>
        <v>977</v>
      </c>
      <c r="I1346" s="138" cm="1">
        <f t="array" ref="I1346">MAX(IF($G$3:$G$4000=$G1346,$H$3:$H$4000))</f>
        <v>977</v>
      </c>
      <c r="J1346" s="2" t="str">
        <v>IND</v>
      </c>
      <c r="K1346" t="str">
        <v>V. DINESH</v>
      </c>
      <c r="L1346" s="96" t="str">
        <v>triple-jump</v>
      </c>
      <c r="M1346" s="96">
        <v>35553</v>
      </c>
      <c r="N1346" s="96" t="str">
        <f t="shared" si="80"/>
        <v>V. DINESHtriple-jump</v>
      </c>
      <c r="O1346" s="2">
        <f t="shared" si="81"/>
        <v>1008</v>
      </c>
      <c r="P1346" s="81">
        <f t="shared" si="82"/>
        <v>103</v>
      </c>
      <c r="Q1346" s="81" t="str">
        <f t="shared" si="83"/>
        <v/>
      </c>
    </row>
    <row r="1347" spans="1:17" x14ac:dyDescent="0.2">
      <c r="A1347" t="s">
        <v>3605</v>
      </c>
      <c r="B1347" t="s">
        <v>3606</v>
      </c>
      <c r="C1347" s="5" t="s">
        <v>82</v>
      </c>
      <c r="D1347" s="5">
        <v>33120</v>
      </c>
      <c r="E1347">
        <v>879</v>
      </c>
      <c r="F1347" s="2">
        <v>78</v>
      </c>
      <c r="G1347" s="2" t="str">
        <f>B1347&amp;C1347</f>
        <v>Arnold ROGERSmarathon</v>
      </c>
      <c r="H1347" s="2">
        <f>E1347</f>
        <v>879</v>
      </c>
      <c r="I1347" s="138" cm="1">
        <f t="array" ref="I1347">MAX(IF($G$3:$G$4000=$G1347,$H$3:$H$4000))</f>
        <v>879</v>
      </c>
      <c r="J1347" s="2" t="str">
        <v>IND</v>
      </c>
      <c r="K1347" t="str">
        <v>. AKSHAY</v>
      </c>
      <c r="L1347" s="96" t="str">
        <v>shot-put</v>
      </c>
      <c r="M1347" s="96">
        <v>36157</v>
      </c>
      <c r="N1347" s="96" t="str">
        <f t="shared" si="80"/>
        <v>. AKSHAYshot-put</v>
      </c>
      <c r="O1347" s="2">
        <f t="shared" si="81"/>
        <v>1008</v>
      </c>
      <c r="P1347" s="81">
        <f t="shared" si="82"/>
        <v>32</v>
      </c>
      <c r="Q1347" s="81" t="str">
        <f t="shared" si="83"/>
        <v/>
      </c>
    </row>
    <row r="1348" spans="1:17" x14ac:dyDescent="0.2">
      <c r="A1348" t="s">
        <v>1610</v>
      </c>
      <c r="B1348" t="s">
        <v>3756</v>
      </c>
      <c r="C1348" s="5" t="s">
        <v>26</v>
      </c>
      <c r="D1348" s="5">
        <v>33848</v>
      </c>
      <c r="E1348">
        <v>1259</v>
      </c>
      <c r="F1348" s="2">
        <v>2</v>
      </c>
      <c r="G1348" s="2" t="str">
        <f>B1348&amp;C1348</f>
        <v>Kirani JAMES400m</v>
      </c>
      <c r="H1348" s="2">
        <f>E1348</f>
        <v>1259</v>
      </c>
      <c r="I1348" s="138" cm="1">
        <f t="array" ref="I1348">MAX(IF($G$3:$G$4000=$G1348,$H$3:$H$4000))</f>
        <v>1259</v>
      </c>
      <c r="J1348" s="2" t="str">
        <v>IND</v>
      </c>
      <c r="K1348" t="str">
        <v>S. ROBINSON</v>
      </c>
      <c r="L1348" s="96" t="str">
        <v>triple-jump</v>
      </c>
      <c r="M1348" s="96">
        <v>36953</v>
      </c>
      <c r="N1348" s="96" t="str">
        <f t="shared" ref="N1348:N1411" si="84">K1348&amp;L1348</f>
        <v>S. ROBINSONtriple-jump</v>
      </c>
      <c r="O1348" s="2">
        <f t="shared" ref="O1348:O1411" si="85">VLOOKUP(K1348&amp;L1348,$G$3:$H$3563,2,FALSE)</f>
        <v>1007</v>
      </c>
      <c r="P1348" s="81">
        <f t="shared" ref="P1348:P1411" si="86">COUNTIFS($L$3:$L$3119,L1348,$O$3:$O$3119,"&gt;"&amp;O1348)+1</f>
        <v>106</v>
      </c>
      <c r="Q1348" s="81" t="str">
        <f t="shared" ref="Q1348:Q1411" si="87">IFERROR(IF(J1348="AUS",COUNTIFS($J$3:$J$3119,"AUS",$L$3:$L$3119,L1348,$O$3:$O$3119,"&gt;"&amp;O1348)+1,""),"")</f>
        <v/>
      </c>
    </row>
    <row r="1349" spans="1:17" x14ac:dyDescent="0.2">
      <c r="A1349" t="s">
        <v>1610</v>
      </c>
      <c r="B1349" t="s">
        <v>4445</v>
      </c>
      <c r="C1349" t="s">
        <v>44</v>
      </c>
      <c r="D1349" s="5">
        <v>34028</v>
      </c>
      <c r="E1349">
        <v>1190</v>
      </c>
      <c r="F1349" s="2">
        <v>4</v>
      </c>
      <c r="G1349" s="2" t="str">
        <f>B1349&amp;C1349</f>
        <v>Lindon VICTORdecathlon</v>
      </c>
      <c r="H1349" s="2">
        <f>E1349</f>
        <v>1190</v>
      </c>
      <c r="I1349" s="138" cm="1">
        <f t="array" ref="I1349">MAX(IF($G$3:$G$4000=$G1349,$H$3:$H$4000))</f>
        <v>1190</v>
      </c>
      <c r="J1349" s="2" t="str">
        <v>IND</v>
      </c>
      <c r="K1349" t="str">
        <v>. LAKSHAY</v>
      </c>
      <c r="L1349" s="96" t="str">
        <v>pole-vault</v>
      </c>
      <c r="M1349" s="96">
        <v>37181</v>
      </c>
      <c r="N1349" s="96" t="str">
        <f t="shared" si="84"/>
        <v>. LAKSHAYpole-vault</v>
      </c>
      <c r="O1349" s="2">
        <f t="shared" si="85"/>
        <v>1007</v>
      </c>
      <c r="P1349" s="81">
        <f t="shared" si="86"/>
        <v>34</v>
      </c>
      <c r="Q1349" s="81" t="str">
        <f t="shared" si="87"/>
        <v/>
      </c>
    </row>
    <row r="1350" spans="1:17" x14ac:dyDescent="0.2">
      <c r="A1350" t="s">
        <v>1610</v>
      </c>
      <c r="B1350" t="s">
        <v>4677</v>
      </c>
      <c r="C1350" s="5" t="s">
        <v>41</v>
      </c>
      <c r="D1350" s="5">
        <v>35724</v>
      </c>
      <c r="E1350">
        <v>1186</v>
      </c>
      <c r="F1350" s="2">
        <v>4</v>
      </c>
      <c r="G1350" s="2" t="str">
        <f>B1350&amp;C1350</f>
        <v>Anderson PETERSjavelin-throw</v>
      </c>
      <c r="H1350" s="2">
        <f>E1350</f>
        <v>1186</v>
      </c>
      <c r="I1350" s="138" cm="1">
        <f t="array" ref="I1350">MAX(IF($G$3:$G$4000=$G1350,$H$3:$H$4000))</f>
        <v>1186</v>
      </c>
      <c r="J1350" s="2" t="str">
        <v>IND</v>
      </c>
      <c r="K1350" t="str">
        <v>Shivam CHOUDHARY</v>
      </c>
      <c r="L1350" s="96" t="str">
        <v>shot-put</v>
      </c>
      <c r="M1350" s="96">
        <v>35667</v>
      </c>
      <c r="N1350" s="96" t="str">
        <f t="shared" si="84"/>
        <v>Shivam CHOUDHARYshot-put</v>
      </c>
      <c r="O1350" s="2">
        <f t="shared" si="85"/>
        <v>1007</v>
      </c>
      <c r="P1350" s="81">
        <f t="shared" si="86"/>
        <v>33</v>
      </c>
      <c r="Q1350" s="81" t="str">
        <f t="shared" si="87"/>
        <v/>
      </c>
    </row>
    <row r="1351" spans="1:17" x14ac:dyDescent="0.2">
      <c r="A1351" t="s">
        <v>1610</v>
      </c>
      <c r="B1351" t="s">
        <v>4677</v>
      </c>
      <c r="C1351" s="5" t="s">
        <v>41</v>
      </c>
      <c r="D1351" s="6">
        <v>35724</v>
      </c>
      <c r="E1351">
        <v>1111</v>
      </c>
      <c r="F1351" s="2">
        <v>3</v>
      </c>
      <c r="G1351" s="2" t="str">
        <f>B1351&amp;C1351</f>
        <v>Anderson PETERSjavelin-throw</v>
      </c>
      <c r="H1351" s="2">
        <f>E1351</f>
        <v>1111</v>
      </c>
      <c r="I1351" s="138" cm="1">
        <f t="array" ref="I1351">MAX(IF($G$3:$G$4000=$G1351,$H$3:$H$4000))</f>
        <v>1186</v>
      </c>
      <c r="J1351" s="2" t="str">
        <v>IND</v>
      </c>
      <c r="K1351" t="str">
        <v>Rishab NEHRA</v>
      </c>
      <c r="L1351" s="96" t="str">
        <v>javelin-throw</v>
      </c>
      <c r="M1351" s="96">
        <v>36504</v>
      </c>
      <c r="N1351" s="96" t="str">
        <f t="shared" si="84"/>
        <v>Rishab NEHRAjavelin-throw</v>
      </c>
      <c r="O1351" s="2">
        <f t="shared" si="85"/>
        <v>1007</v>
      </c>
      <c r="P1351" s="81">
        <f t="shared" si="86"/>
        <v>57</v>
      </c>
      <c r="Q1351" s="81" t="str">
        <f t="shared" si="87"/>
        <v/>
      </c>
    </row>
    <row r="1352" spans="1:17" x14ac:dyDescent="0.2">
      <c r="A1352" t="s">
        <v>1610</v>
      </c>
      <c r="B1352" t="s">
        <v>3746</v>
      </c>
      <c r="C1352" s="5" t="s">
        <v>25</v>
      </c>
      <c r="D1352" s="5">
        <v>37704</v>
      </c>
      <c r="E1352">
        <v>1099</v>
      </c>
      <c r="F1352" s="2">
        <v>80</v>
      </c>
      <c r="G1352" s="2" t="str">
        <f>B1352&amp;C1352</f>
        <v>Nazzio JOHN200m</v>
      </c>
      <c r="H1352" s="2">
        <f>E1352</f>
        <v>1099</v>
      </c>
      <c r="I1352" s="138" cm="1">
        <f t="array" ref="I1352">MAX(IF($G$3:$G$4000=$G1352,$H$3:$H$4000))</f>
        <v>1099</v>
      </c>
      <c r="J1352" s="2" t="str">
        <v>IND</v>
      </c>
      <c r="K1352" t="str">
        <v>Mohammed FAIS</v>
      </c>
      <c r="L1352" s="96" t="str">
        <v>110mh</v>
      </c>
      <c r="M1352" s="96">
        <v>36256</v>
      </c>
      <c r="N1352" s="96" t="str">
        <f t="shared" si="84"/>
        <v>Mohammed FAIS110mh</v>
      </c>
      <c r="O1352" s="2">
        <f t="shared" si="85"/>
        <v>1006</v>
      </c>
      <c r="P1352" s="81">
        <f t="shared" si="86"/>
        <v>95</v>
      </c>
      <c r="Q1352" s="81" t="str">
        <f t="shared" si="87"/>
        <v/>
      </c>
    </row>
    <row r="1353" spans="1:17" x14ac:dyDescent="0.2">
      <c r="A1353" t="s">
        <v>1610</v>
      </c>
      <c r="B1353" t="s">
        <v>2991</v>
      </c>
      <c r="C1353" s="5" t="s">
        <v>26</v>
      </c>
      <c r="D1353" s="5">
        <v>36236</v>
      </c>
      <c r="E1353">
        <v>1098</v>
      </c>
      <c r="F1353" s="2">
        <v>78</v>
      </c>
      <c r="G1353" s="2" t="str">
        <f>B1353&amp;C1353</f>
        <v>Gamali FELIX400m</v>
      </c>
      <c r="H1353" s="2">
        <f>E1353</f>
        <v>1098</v>
      </c>
      <c r="I1353" s="138" cm="1">
        <f t="array" ref="I1353">MAX(IF($G$3:$G$4000=$G1353,$H$3:$H$4000))</f>
        <v>1098</v>
      </c>
      <c r="J1353" s="2" t="str">
        <v>IND</v>
      </c>
      <c r="K1353" t="str">
        <v>Prince KUMAR</v>
      </c>
      <c r="L1353" s="96" t="str">
        <v>1500m</v>
      </c>
      <c r="M1353" s="96">
        <v>36581</v>
      </c>
      <c r="N1353" s="96" t="str">
        <f t="shared" si="84"/>
        <v>Prince KUMAR1500m</v>
      </c>
      <c r="O1353" s="2">
        <f t="shared" si="85"/>
        <v>1005</v>
      </c>
      <c r="P1353" s="81">
        <f t="shared" si="86"/>
        <v>142</v>
      </c>
      <c r="Q1353" s="81" t="str">
        <f t="shared" si="87"/>
        <v/>
      </c>
    </row>
    <row r="1354" spans="1:17" x14ac:dyDescent="0.2">
      <c r="A1354" t="s">
        <v>1610</v>
      </c>
      <c r="B1354" t="s">
        <v>4482</v>
      </c>
      <c r="C1354" t="s">
        <v>40</v>
      </c>
      <c r="D1354" s="5">
        <v>35517</v>
      </c>
      <c r="E1354">
        <v>1061</v>
      </c>
      <c r="F1354" s="2">
        <v>19</v>
      </c>
      <c r="G1354" s="2" t="str">
        <f>B1354&amp;C1354</f>
        <v>Josh BOATENGdiscus-throw</v>
      </c>
      <c r="H1354" s="2">
        <f>E1354</f>
        <v>1061</v>
      </c>
      <c r="I1354" s="138" cm="1">
        <f t="array" ref="I1354">MAX(IF($G$3:$G$4000=$G1354,$H$3:$H$4000))</f>
        <v>1061</v>
      </c>
      <c r="J1354" s="2" t="str">
        <v>IND</v>
      </c>
      <c r="K1354" t="str">
        <v>Sumit KUMAR</v>
      </c>
      <c r="L1354" s="96" t="str">
        <v>3000msc</v>
      </c>
      <c r="M1354" s="96">
        <v>36711</v>
      </c>
      <c r="N1354" s="96" t="str">
        <f t="shared" si="84"/>
        <v>Sumit KUMAR3000msc</v>
      </c>
      <c r="O1354" s="2">
        <f t="shared" si="85"/>
        <v>1005</v>
      </c>
      <c r="P1354" s="81">
        <f t="shared" si="86"/>
        <v>110</v>
      </c>
      <c r="Q1354" s="81" t="str">
        <f t="shared" si="87"/>
        <v/>
      </c>
    </row>
    <row r="1355" spans="1:17" x14ac:dyDescent="0.2">
      <c r="A1355" t="s">
        <v>1610</v>
      </c>
      <c r="B1355" t="s">
        <v>2991</v>
      </c>
      <c r="C1355" s="5" t="s">
        <v>26</v>
      </c>
      <c r="D1355" s="5">
        <v>36236</v>
      </c>
      <c r="E1355">
        <v>1052</v>
      </c>
      <c r="F1355" s="2">
        <v>49</v>
      </c>
      <c r="G1355" s="2" t="str">
        <f>B1355&amp;C1355</f>
        <v>Gamali FELIX400m</v>
      </c>
      <c r="H1355" s="2">
        <f>E1355</f>
        <v>1052</v>
      </c>
      <c r="I1355" s="138" cm="1">
        <f t="array" ref="I1355">MAX(IF($G$3:$G$4000=$G1355,$H$3:$H$4000))</f>
        <v>1098</v>
      </c>
      <c r="J1355" s="2" t="str">
        <v>IND</v>
      </c>
      <c r="K1355" t="str">
        <v>A. VIGNESH</v>
      </c>
      <c r="L1355" s="96" t="str">
        <v>200m</v>
      </c>
      <c r="M1355" s="96">
        <v>35250</v>
      </c>
      <c r="N1355" s="96" t="str">
        <f t="shared" si="84"/>
        <v>A. VIGNESH200m</v>
      </c>
      <c r="O1355" s="2">
        <f t="shared" si="85"/>
        <v>1005</v>
      </c>
      <c r="P1355" s="81">
        <f t="shared" si="86"/>
        <v>162</v>
      </c>
      <c r="Q1355" s="81" t="str">
        <f t="shared" si="87"/>
        <v/>
      </c>
    </row>
    <row r="1356" spans="1:17" x14ac:dyDescent="0.2">
      <c r="A1356" t="s">
        <v>1610</v>
      </c>
      <c r="B1356" t="s">
        <v>5309</v>
      </c>
      <c r="C1356" s="5" t="s">
        <v>26</v>
      </c>
      <c r="D1356" s="6">
        <v>1999</v>
      </c>
      <c r="E1356">
        <v>1014</v>
      </c>
      <c r="F1356" s="2">
        <v>94</v>
      </c>
      <c r="G1356" s="2" t="str">
        <f>B1356&amp;C1356</f>
        <v>Michael FRANCOIS400m</v>
      </c>
      <c r="H1356" s="2">
        <f>E1356</f>
        <v>1014</v>
      </c>
      <c r="I1356" s="138" cm="1">
        <f t="array" ref="I1356">MAX(IF($G$3:$G$4000=$G1356,$H$3:$H$4000))</f>
        <v>1014</v>
      </c>
      <c r="J1356" s="2" t="str">
        <v>IND</v>
      </c>
      <c r="K1356" t="str">
        <v>Sidharth YADAV</v>
      </c>
      <c r="L1356" s="96" t="str">
        <v>high-jump</v>
      </c>
      <c r="M1356" s="96">
        <v>34303</v>
      </c>
      <c r="N1356" s="96" t="str">
        <f t="shared" si="84"/>
        <v>Sidharth YADAVhigh-jump</v>
      </c>
      <c r="O1356" s="2">
        <f t="shared" si="85"/>
        <v>1002</v>
      </c>
      <c r="P1356" s="81">
        <f t="shared" si="86"/>
        <v>83</v>
      </c>
      <c r="Q1356" s="81" t="str">
        <f t="shared" si="87"/>
        <v/>
      </c>
    </row>
    <row r="1357" spans="1:17" x14ac:dyDescent="0.2">
      <c r="A1357" t="s">
        <v>1610</v>
      </c>
      <c r="B1357" t="s">
        <v>3051</v>
      </c>
      <c r="C1357" s="5" t="s">
        <v>27</v>
      </c>
      <c r="D1357" s="5">
        <v>35844</v>
      </c>
      <c r="E1357">
        <v>1010</v>
      </c>
      <c r="F1357" s="2">
        <v>78</v>
      </c>
      <c r="G1357" s="2" t="str">
        <f>B1357&amp;C1357</f>
        <v>Nathan HOOD800m</v>
      </c>
      <c r="H1357" s="2">
        <f>E1357</f>
        <v>1010</v>
      </c>
      <c r="I1357" s="138" cm="1">
        <f t="array" ref="I1357">MAX(IF($G$3:$G$4000=$G1357,$H$3:$H$4000))</f>
        <v>1010</v>
      </c>
      <c r="J1357" s="2" t="str">
        <v>IND</v>
      </c>
      <c r="K1357" t="str">
        <v>S. VEERAMANI</v>
      </c>
      <c r="L1357" s="96" t="str">
        <v>high-jump</v>
      </c>
      <c r="M1357" s="96">
        <v>34574</v>
      </c>
      <c r="N1357" s="96" t="str">
        <f t="shared" si="84"/>
        <v>S. VEERAMANIhigh-jump</v>
      </c>
      <c r="O1357" s="2">
        <f t="shared" si="85"/>
        <v>1002</v>
      </c>
      <c r="P1357" s="81">
        <f t="shared" si="86"/>
        <v>83</v>
      </c>
      <c r="Q1357" s="81" t="str">
        <f t="shared" si="87"/>
        <v/>
      </c>
    </row>
    <row r="1358" spans="1:17" x14ac:dyDescent="0.2">
      <c r="A1358" t="s">
        <v>1610</v>
      </c>
      <c r="B1358" t="s">
        <v>4445</v>
      </c>
      <c r="C1358" s="5" t="s">
        <v>41</v>
      </c>
      <c r="D1358" s="6">
        <v>34028</v>
      </c>
      <c r="E1358">
        <v>981</v>
      </c>
      <c r="F1358" s="2">
        <v>66</v>
      </c>
      <c r="G1358" s="2" t="str">
        <f>B1358&amp;C1358</f>
        <v>Lindon VICTORjavelin-throw</v>
      </c>
      <c r="H1358" s="2">
        <f>E1358</f>
        <v>981</v>
      </c>
      <c r="I1358" s="138" cm="1">
        <f t="array" ref="I1358">MAX(IF($G$3:$G$4000=$G1358,$H$3:$H$4000))</f>
        <v>981</v>
      </c>
      <c r="J1358" s="2" t="str">
        <v>IND</v>
      </c>
      <c r="K1358" t="str">
        <v>R. MANIVANNAN</v>
      </c>
      <c r="L1358" s="96" t="str">
        <v>high-jump</v>
      </c>
      <c r="M1358" s="96">
        <v>35418</v>
      </c>
      <c r="N1358" s="96" t="str">
        <f t="shared" si="84"/>
        <v>R. MANIVANNANhigh-jump</v>
      </c>
      <c r="O1358" s="2">
        <f t="shared" si="85"/>
        <v>1002</v>
      </c>
      <c r="P1358" s="81">
        <f t="shared" si="86"/>
        <v>83</v>
      </c>
      <c r="Q1358" s="81" t="str">
        <f t="shared" si="87"/>
        <v/>
      </c>
    </row>
    <row r="1359" spans="1:17" x14ac:dyDescent="0.2">
      <c r="A1359" t="s">
        <v>1610</v>
      </c>
      <c r="B1359" t="s">
        <v>4445</v>
      </c>
      <c r="C1359" s="5" t="s">
        <v>40</v>
      </c>
      <c r="D1359" s="5">
        <v>34028</v>
      </c>
      <c r="E1359">
        <v>975</v>
      </c>
      <c r="F1359" s="2">
        <v>51</v>
      </c>
      <c r="G1359" s="2" t="str">
        <f>B1359&amp;C1359</f>
        <v>Lindon VICTORdiscus-throw</v>
      </c>
      <c r="H1359" s="2">
        <f>E1359</f>
        <v>975</v>
      </c>
      <c r="I1359" s="138" cm="1">
        <f t="array" ref="I1359">MAX(IF($G$3:$G$4000=$G1359,$H$3:$H$4000))</f>
        <v>975</v>
      </c>
      <c r="J1359" s="2" t="str">
        <v>IND</v>
      </c>
      <c r="K1359" t="str">
        <v>Sreenith MOHAN</v>
      </c>
      <c r="L1359" s="96" t="str">
        <v>high-jump</v>
      </c>
      <c r="M1359" s="96">
        <v>34782</v>
      </c>
      <c r="N1359" s="96" t="str">
        <f t="shared" si="84"/>
        <v>Sreenith MOHANhigh-jump</v>
      </c>
      <c r="O1359" s="2">
        <f t="shared" si="85"/>
        <v>1002</v>
      </c>
      <c r="P1359" s="81">
        <f t="shared" si="86"/>
        <v>83</v>
      </c>
      <c r="Q1359" s="81" t="str">
        <f t="shared" si="87"/>
        <v/>
      </c>
    </row>
    <row r="1360" spans="1:17" x14ac:dyDescent="0.2">
      <c r="A1360" t="s">
        <v>1610</v>
      </c>
      <c r="B1360" t="s">
        <v>4445</v>
      </c>
      <c r="C1360" s="5" t="s">
        <v>36</v>
      </c>
      <c r="D1360" s="6">
        <v>34028</v>
      </c>
      <c r="E1360">
        <v>972</v>
      </c>
      <c r="F1360" s="2">
        <v>50</v>
      </c>
      <c r="G1360" s="2" t="str">
        <f>B1360&amp;C1360</f>
        <v>Lindon VICTORpole-vault</v>
      </c>
      <c r="H1360" s="2">
        <f>E1360</f>
        <v>972</v>
      </c>
      <c r="I1360" s="138" cm="1">
        <f t="array" ref="I1360">MAX(IF($G$3:$G$4000=$G1360,$H$3:$H$4000))</f>
        <v>972</v>
      </c>
      <c r="J1360" s="2" t="str">
        <v>IND</v>
      </c>
      <c r="K1360" t="str">
        <v>VIKAS CHIKARA</v>
      </c>
      <c r="L1360" s="96" t="str">
        <v>shot-put</v>
      </c>
      <c r="M1360" s="96">
        <v>34145</v>
      </c>
      <c r="N1360" s="96" t="str">
        <f t="shared" si="84"/>
        <v>VIKAS CHIKARAshot-put</v>
      </c>
      <c r="O1360" s="2">
        <f t="shared" si="85"/>
        <v>1001</v>
      </c>
      <c r="P1360" s="81">
        <f t="shared" si="86"/>
        <v>35</v>
      </c>
      <c r="Q1360" s="81" t="str">
        <f t="shared" si="87"/>
        <v/>
      </c>
    </row>
    <row r="1361" spans="1:17" x14ac:dyDescent="0.2">
      <c r="A1361" t="s">
        <v>1610</v>
      </c>
      <c r="B1361" t="s">
        <v>4572</v>
      </c>
      <c r="C1361" t="s">
        <v>39</v>
      </c>
      <c r="D1361" s="5">
        <v>2000</v>
      </c>
      <c r="E1361">
        <v>966</v>
      </c>
      <c r="F1361" s="2">
        <v>50</v>
      </c>
      <c r="G1361" s="2" t="str">
        <f>B1361&amp;C1361</f>
        <v>Johann JEREMIAHshot-put</v>
      </c>
      <c r="H1361" s="2">
        <f>E1361</f>
        <v>966</v>
      </c>
      <c r="I1361" s="138" cm="1">
        <f t="array" ref="I1361">MAX(IF($G$3:$G$4000=$G1361,$H$3:$H$4000))</f>
        <v>966</v>
      </c>
      <c r="J1361" s="2" t="str">
        <v>IND</v>
      </c>
      <c r="K1361" t="str">
        <v>Arjun PRADHAN</v>
      </c>
      <c r="L1361" s="96" t="str">
        <v>marathon</v>
      </c>
      <c r="M1361" s="96">
        <v>0</v>
      </c>
      <c r="N1361" s="96" t="str">
        <f t="shared" si="84"/>
        <v>Arjun PRADHANmarathon</v>
      </c>
      <c r="O1361" s="2">
        <f t="shared" si="85"/>
        <v>999</v>
      </c>
      <c r="P1361" s="81">
        <f t="shared" si="86"/>
        <v>131</v>
      </c>
      <c r="Q1361" s="81" t="str">
        <f t="shared" si="87"/>
        <v/>
      </c>
    </row>
    <row r="1362" spans="1:17" x14ac:dyDescent="0.2">
      <c r="A1362" t="s">
        <v>1195</v>
      </c>
      <c r="B1362" t="s">
        <v>3281</v>
      </c>
      <c r="C1362" s="5" t="s">
        <v>37</v>
      </c>
      <c r="D1362" s="5">
        <v>34586</v>
      </c>
      <c r="E1362">
        <v>1160</v>
      </c>
      <c r="F1362" s="2">
        <v>9</v>
      </c>
      <c r="G1362" s="2" t="str">
        <f>B1362&amp;C1362</f>
        <v>Emanuel ARCHIBALDlong-jump</v>
      </c>
      <c r="H1362" s="2">
        <f>E1362</f>
        <v>1160</v>
      </c>
      <c r="I1362" s="138" cm="1">
        <f t="array" ref="I1362">MAX(IF($G$3:$G$4000=$G1362,$H$3:$H$4000))</f>
        <v>1160</v>
      </c>
      <c r="J1362" s="2" t="str">
        <v>IND</v>
      </c>
      <c r="K1362" t="str">
        <v>Arokia RAJIV</v>
      </c>
      <c r="L1362" s="96" t="str">
        <v>200m</v>
      </c>
      <c r="M1362" s="96">
        <v>33380</v>
      </c>
      <c r="N1362" s="96" t="str">
        <f t="shared" si="84"/>
        <v>Arokia RAJIV200m</v>
      </c>
      <c r="O1362" s="2">
        <f t="shared" si="85"/>
        <v>998</v>
      </c>
      <c r="P1362" s="81">
        <f t="shared" si="86"/>
        <v>167</v>
      </c>
      <c r="Q1362" s="81" t="str">
        <f t="shared" si="87"/>
        <v/>
      </c>
    </row>
    <row r="1363" spans="1:17" x14ac:dyDescent="0.2">
      <c r="A1363" t="s">
        <v>1195</v>
      </c>
      <c r="B1363" t="s">
        <v>3840</v>
      </c>
      <c r="C1363" s="5" t="s">
        <v>27</v>
      </c>
      <c r="D1363" s="5">
        <v>34444</v>
      </c>
      <c r="E1363">
        <v>1133</v>
      </c>
      <c r="F1363" s="2">
        <v>46</v>
      </c>
      <c r="G1363" s="2" t="str">
        <f>B1363&amp;C1363</f>
        <v>Quamel PRINCE800m</v>
      </c>
      <c r="H1363" s="2">
        <f>E1363</f>
        <v>1133</v>
      </c>
      <c r="I1363" s="138" cm="1">
        <f t="array" ref="I1363">MAX(IF($G$3:$G$4000=$G1363,$H$3:$H$4000))</f>
        <v>1133</v>
      </c>
      <c r="J1363" s="2" t="str">
        <v>IND</v>
      </c>
      <c r="K1363" t="str">
        <v>Parvej KHAN</v>
      </c>
      <c r="L1363" s="96" t="str">
        <v>1500m</v>
      </c>
      <c r="M1363" s="96">
        <v>38347</v>
      </c>
      <c r="N1363" s="96" t="str">
        <f t="shared" si="84"/>
        <v>Parvej KHAN1500m</v>
      </c>
      <c r="O1363" s="2">
        <f t="shared" si="85"/>
        <v>997</v>
      </c>
      <c r="P1363" s="81">
        <f t="shared" si="86"/>
        <v>148</v>
      </c>
      <c r="Q1363" s="81" t="str">
        <f t="shared" si="87"/>
        <v/>
      </c>
    </row>
    <row r="1364" spans="1:17" x14ac:dyDescent="0.2">
      <c r="A1364" t="s">
        <v>1195</v>
      </c>
      <c r="B1364" t="s">
        <v>3281</v>
      </c>
      <c r="C1364" s="5" t="s">
        <v>2</v>
      </c>
      <c r="D1364" s="5">
        <v>34586</v>
      </c>
      <c r="E1364">
        <v>1122</v>
      </c>
      <c r="F1364" s="2">
        <v>71</v>
      </c>
      <c r="G1364" s="2" t="str">
        <f>B1364&amp;C1364</f>
        <v>Emanuel ARCHIBALD100m</v>
      </c>
      <c r="H1364" s="2">
        <f>E1364</f>
        <v>1122</v>
      </c>
      <c r="I1364" s="138" cm="1">
        <f t="array" ref="I1364">MAX(IF($G$3:$G$4000=$G1364,$H$3:$H$4000))</f>
        <v>1122</v>
      </c>
      <c r="J1364" s="2" t="str">
        <v>IND</v>
      </c>
      <c r="K1364" t="str">
        <v>Newton KATOKI</v>
      </c>
      <c r="L1364" s="96" t="str">
        <v>javelin-throw</v>
      </c>
      <c r="M1364" s="96">
        <v>33055</v>
      </c>
      <c r="N1364" s="96" t="str">
        <f t="shared" si="84"/>
        <v>Newton KATOKIjavelin-throw</v>
      </c>
      <c r="O1364" s="2">
        <f t="shared" si="85"/>
        <v>997</v>
      </c>
      <c r="P1364" s="81">
        <f t="shared" si="86"/>
        <v>60</v>
      </c>
      <c r="Q1364" s="81" t="str">
        <f t="shared" si="87"/>
        <v/>
      </c>
    </row>
    <row r="1365" spans="1:17" x14ac:dyDescent="0.2">
      <c r="A1365" t="s">
        <v>1195</v>
      </c>
      <c r="B1365" t="s">
        <v>3281</v>
      </c>
      <c r="C1365" s="5" t="s">
        <v>37</v>
      </c>
      <c r="D1365" s="5">
        <v>34586</v>
      </c>
      <c r="E1365">
        <v>1101</v>
      </c>
      <c r="F1365" s="2">
        <v>8</v>
      </c>
      <c r="G1365" s="2" t="str">
        <f>B1365&amp;C1365</f>
        <v>Emanuel ARCHIBALDlong-jump</v>
      </c>
      <c r="H1365" s="2">
        <f>E1365</f>
        <v>1101</v>
      </c>
      <c r="I1365" s="138" cm="1">
        <f t="array" ref="I1365">MAX(IF($G$3:$G$4000=$G1365,$H$3:$H$4000))</f>
        <v>1160</v>
      </c>
      <c r="J1365" s="2" t="str">
        <v>IND</v>
      </c>
      <c r="K1365" t="str">
        <v>Appachangada BELLIAPPA</v>
      </c>
      <c r="L1365" s="96" t="str">
        <v>marathon</v>
      </c>
      <c r="M1365" s="96">
        <v>33645</v>
      </c>
      <c r="N1365" s="96" t="str">
        <f t="shared" si="84"/>
        <v>Appachangada BELLIAPPAmarathon</v>
      </c>
      <c r="O1365" s="2">
        <f t="shared" si="85"/>
        <v>997</v>
      </c>
      <c r="P1365" s="81">
        <f t="shared" si="86"/>
        <v>132</v>
      </c>
      <c r="Q1365" s="81" t="str">
        <f t="shared" si="87"/>
        <v/>
      </c>
    </row>
    <row r="1366" spans="1:17" x14ac:dyDescent="0.2">
      <c r="A1366" t="s">
        <v>1195</v>
      </c>
      <c r="B1366" t="s">
        <v>4344</v>
      </c>
      <c r="C1366" s="5" t="s">
        <v>38</v>
      </c>
      <c r="D1366" s="5">
        <v>35111</v>
      </c>
      <c r="E1366">
        <v>1090</v>
      </c>
      <c r="F1366" s="2">
        <v>23</v>
      </c>
      <c r="G1366" s="2" t="str">
        <f>B1366&amp;C1366</f>
        <v>Domon WILLIAMStriple-jump</v>
      </c>
      <c r="H1366" s="2">
        <f>E1366</f>
        <v>1090</v>
      </c>
      <c r="I1366" s="138" cm="1">
        <f t="array" ref="I1366">MAX(IF($G$3:$G$4000=$G1366,$H$3:$H$4000))</f>
        <v>1090</v>
      </c>
      <c r="J1366" s="2" t="str">
        <v>IND</v>
      </c>
      <c r="K1366" t="str">
        <v>Aman KHOKHAR</v>
      </c>
      <c r="L1366" s="96" t="str">
        <v>200m</v>
      </c>
      <c r="M1366" s="96">
        <v>38239</v>
      </c>
      <c r="N1366" s="96" t="str">
        <f t="shared" si="84"/>
        <v>Aman KHOKHAR200m</v>
      </c>
      <c r="O1366" s="2">
        <f t="shared" si="85"/>
        <v>997</v>
      </c>
      <c r="P1366" s="81">
        <f t="shared" si="86"/>
        <v>168</v>
      </c>
      <c r="Q1366" s="81" t="str">
        <f t="shared" si="87"/>
        <v/>
      </c>
    </row>
    <row r="1367" spans="1:17" x14ac:dyDescent="0.2">
      <c r="A1367" t="s">
        <v>1195</v>
      </c>
      <c r="B1367" t="s">
        <v>4684</v>
      </c>
      <c r="C1367" s="5" t="s">
        <v>41</v>
      </c>
      <c r="D1367" s="5">
        <v>31906</v>
      </c>
      <c r="E1367">
        <v>1062</v>
      </c>
      <c r="F1367" s="2">
        <v>18</v>
      </c>
      <c r="G1367" s="2" t="str">
        <f>B1367&amp;C1367</f>
        <v>Leslain BAIRDjavelin-throw</v>
      </c>
      <c r="H1367" s="2">
        <f>E1367</f>
        <v>1062</v>
      </c>
      <c r="I1367" s="138" cm="1">
        <f t="array" ref="I1367">MAX(IF($G$3:$G$4000=$G1367,$H$3:$H$4000))</f>
        <v>1062</v>
      </c>
      <c r="J1367" s="2" t="str">
        <v>IND</v>
      </c>
      <c r="K1367" t="str">
        <v>Harish KUMAR</v>
      </c>
      <c r="L1367" s="96" t="str">
        <v>javelin-throw</v>
      </c>
      <c r="M1367" s="96">
        <v>35368</v>
      </c>
      <c r="N1367" s="96" t="str">
        <f t="shared" si="84"/>
        <v>Harish KUMARjavelin-throw</v>
      </c>
      <c r="O1367" s="2">
        <f t="shared" si="85"/>
        <v>996</v>
      </c>
      <c r="P1367" s="81">
        <f t="shared" si="86"/>
        <v>61</v>
      </c>
      <c r="Q1367" s="81" t="str">
        <f t="shared" si="87"/>
        <v/>
      </c>
    </row>
    <row r="1368" spans="1:17" x14ac:dyDescent="0.2">
      <c r="A1368" t="s">
        <v>1195</v>
      </c>
      <c r="B1368" t="s">
        <v>4344</v>
      </c>
      <c r="C1368" s="5" t="s">
        <v>37</v>
      </c>
      <c r="D1368" s="5">
        <v>35111</v>
      </c>
      <c r="E1368">
        <v>1045</v>
      </c>
      <c r="F1368" s="2">
        <v>90</v>
      </c>
      <c r="G1368" s="2" t="str">
        <f>B1368&amp;C1368</f>
        <v>Domon WILLIAMSlong-jump</v>
      </c>
      <c r="H1368" s="2">
        <f>E1368</f>
        <v>1045</v>
      </c>
      <c r="I1368" s="138" cm="1">
        <f t="array" ref="I1368">MAX(IF($G$3:$G$4000=$G1368,$H$3:$H$4000))</f>
        <v>1045</v>
      </c>
      <c r="J1368" s="2" t="str">
        <v>IND</v>
      </c>
      <c r="K1368" t="str">
        <v>Abhay NARAYAN</v>
      </c>
      <c r="L1368" s="96" t="str">
        <v>400mh</v>
      </c>
      <c r="M1368" s="96">
        <v>35843</v>
      </c>
      <c r="N1368" s="96" t="str">
        <f t="shared" si="84"/>
        <v>Abhay NARAYAN400mh</v>
      </c>
      <c r="O1368" s="2">
        <f t="shared" si="85"/>
        <v>995</v>
      </c>
      <c r="P1368" s="81">
        <f t="shared" si="86"/>
        <v>121</v>
      </c>
      <c r="Q1368" s="81" t="str">
        <f t="shared" si="87"/>
        <v/>
      </c>
    </row>
    <row r="1369" spans="1:17" x14ac:dyDescent="0.2">
      <c r="A1369" t="s">
        <v>1195</v>
      </c>
      <c r="B1369" t="s">
        <v>3300</v>
      </c>
      <c r="C1369" s="5" t="s">
        <v>37</v>
      </c>
      <c r="D1369" s="5">
        <v>35498</v>
      </c>
      <c r="E1369">
        <v>1045</v>
      </c>
      <c r="F1369" s="2">
        <v>90</v>
      </c>
      <c r="G1369" s="2" t="str">
        <f>B1369&amp;C1369</f>
        <v>Micaiah WASHINGTONlong-jump</v>
      </c>
      <c r="H1369" s="2">
        <f>E1369</f>
        <v>1045</v>
      </c>
      <c r="I1369" s="138" cm="1">
        <f t="array" ref="I1369">MAX(IF($G$3:$G$4000=$G1369,$H$3:$H$4000))</f>
        <v>1045</v>
      </c>
      <c r="J1369" s="2" t="str">
        <v>IND</v>
      </c>
      <c r="K1369" t="str">
        <v>Vincent VIGNESH</v>
      </c>
      <c r="L1369" s="96" t="str">
        <v>pole-vault</v>
      </c>
      <c r="M1369" s="96">
        <v>34275</v>
      </c>
      <c r="N1369" s="96" t="str">
        <f t="shared" si="84"/>
        <v>Vincent VIGNESHpole-vault</v>
      </c>
      <c r="O1369" s="2">
        <f t="shared" si="85"/>
        <v>994</v>
      </c>
      <c r="P1369" s="81">
        <f t="shared" si="86"/>
        <v>41</v>
      </c>
      <c r="Q1369" s="81" t="str">
        <f t="shared" si="87"/>
        <v/>
      </c>
    </row>
    <row r="1370" spans="1:17" x14ac:dyDescent="0.2">
      <c r="A1370" t="s">
        <v>1195</v>
      </c>
      <c r="B1370" t="s">
        <v>4405</v>
      </c>
      <c r="C1370" t="s">
        <v>38</v>
      </c>
      <c r="D1370" s="5">
        <v>35764</v>
      </c>
      <c r="E1370">
        <v>1041</v>
      </c>
      <c r="F1370" s="2">
        <v>77</v>
      </c>
      <c r="G1370" s="2" t="str">
        <f>B1370&amp;C1370</f>
        <v>Lloyd MCCURDYtriple-jump</v>
      </c>
      <c r="H1370" s="2">
        <f>E1370</f>
        <v>1041</v>
      </c>
      <c r="I1370" s="138" cm="1">
        <f t="array" ref="I1370">MAX(IF($G$3:$G$4000=$G1370,$H$3:$H$4000))</f>
        <v>1041</v>
      </c>
      <c r="J1370" s="2" t="str">
        <v>IND</v>
      </c>
      <c r="K1370" t="str">
        <v>. VAZEER</v>
      </c>
      <c r="L1370" s="96" t="str">
        <v>discus-throw</v>
      </c>
      <c r="M1370" s="96">
        <v>35630</v>
      </c>
      <c r="N1370" s="96" t="str">
        <f t="shared" si="84"/>
        <v>. VAZEERdiscus-throw</v>
      </c>
      <c r="O1370" s="2">
        <f t="shared" si="85"/>
        <v>994</v>
      </c>
      <c r="P1370" s="81">
        <f t="shared" si="86"/>
        <v>40</v>
      </c>
      <c r="Q1370" s="81" t="str">
        <f t="shared" si="87"/>
        <v/>
      </c>
    </row>
    <row r="1371" spans="1:17" x14ac:dyDescent="0.2">
      <c r="A1371" t="s">
        <v>1195</v>
      </c>
      <c r="B1371" t="s">
        <v>3361</v>
      </c>
      <c r="C1371" s="5" t="s">
        <v>35</v>
      </c>
      <c r="D1371" s="5">
        <v>34611</v>
      </c>
      <c r="E1371">
        <v>1019</v>
      </c>
      <c r="F1371" s="2">
        <v>65</v>
      </c>
      <c r="G1371" s="2" t="str">
        <f>B1371&amp;C1371</f>
        <v>Mark JHALUhigh-jump</v>
      </c>
      <c r="H1371" s="2">
        <f>E1371</f>
        <v>1019</v>
      </c>
      <c r="I1371" s="138" cm="1">
        <f t="array" ref="I1371">MAX(IF($G$3:$G$4000=$G1371,$H$3:$H$4000))</f>
        <v>1019</v>
      </c>
      <c r="J1371" s="2" t="str">
        <v>IND</v>
      </c>
      <c r="K1371" t="str">
        <v>Manu FRANCIS</v>
      </c>
      <c r="L1371" s="96" t="str">
        <v>high-jump</v>
      </c>
      <c r="M1371" s="96">
        <v>35896</v>
      </c>
      <c r="N1371" s="96" t="str">
        <f t="shared" si="84"/>
        <v>Manu FRANCIShigh-jump</v>
      </c>
      <c r="O1371" s="2">
        <f t="shared" si="85"/>
        <v>993</v>
      </c>
      <c r="P1371" s="81">
        <f t="shared" si="86"/>
        <v>103</v>
      </c>
      <c r="Q1371" s="81" t="str">
        <f t="shared" si="87"/>
        <v/>
      </c>
    </row>
    <row r="1372" spans="1:17" x14ac:dyDescent="0.2">
      <c r="A1372" t="s">
        <v>1195</v>
      </c>
      <c r="B1372" t="s">
        <v>3300</v>
      </c>
      <c r="C1372" s="5" t="s">
        <v>37</v>
      </c>
      <c r="D1372" s="5">
        <v>35498</v>
      </c>
      <c r="E1372">
        <v>952</v>
      </c>
      <c r="F1372" s="2">
        <v>67</v>
      </c>
      <c r="G1372" s="2" t="str">
        <f>B1372&amp;C1372</f>
        <v>Micaiah WASHINGTONlong-jump</v>
      </c>
      <c r="H1372" s="2">
        <f>E1372</f>
        <v>952</v>
      </c>
      <c r="I1372" s="138" cm="1">
        <f t="array" ref="I1372">MAX(IF($G$3:$G$4000=$G1372,$H$3:$H$4000))</f>
        <v>1045</v>
      </c>
      <c r="J1372" s="2" t="str">
        <v>IND</v>
      </c>
      <c r="K1372" t="str">
        <v>Swadhin KUMAR MAJHI</v>
      </c>
      <c r="L1372" s="96" t="str">
        <v>high-jump</v>
      </c>
      <c r="M1372" s="96">
        <v>36803</v>
      </c>
      <c r="N1372" s="96" t="str">
        <f t="shared" si="84"/>
        <v>Swadhin KUMAR MAJHIhigh-jump</v>
      </c>
      <c r="O1372" s="2">
        <f t="shared" si="85"/>
        <v>993</v>
      </c>
      <c r="P1372" s="81">
        <f t="shared" si="86"/>
        <v>103</v>
      </c>
      <c r="Q1372" s="81" t="str">
        <f t="shared" si="87"/>
        <v/>
      </c>
    </row>
    <row r="1373" spans="1:17" x14ac:dyDescent="0.2">
      <c r="A1373" t="s">
        <v>1195</v>
      </c>
      <c r="B1373" t="s">
        <v>3314</v>
      </c>
      <c r="C1373" s="5" t="s">
        <v>38</v>
      </c>
      <c r="D1373" s="5">
        <v>44671</v>
      </c>
      <c r="E1373">
        <v>944</v>
      </c>
      <c r="F1373" s="2">
        <v>28</v>
      </c>
      <c r="G1373" s="2" t="str">
        <f>B1373&amp;C1373</f>
        <v>Trevon HAMERtriple-jump</v>
      </c>
      <c r="H1373" s="2">
        <f>E1373</f>
        <v>944</v>
      </c>
      <c r="I1373" s="138" cm="1">
        <f t="array" ref="I1373">MAX(IF($G$3:$G$4000=$G1373,$H$3:$H$4000))</f>
        <v>944</v>
      </c>
      <c r="J1373" s="2" t="str">
        <v>IND</v>
      </c>
      <c r="K1373" t="str">
        <v>G. NISHANTHRAJA</v>
      </c>
      <c r="L1373" s="96" t="str">
        <v>110mh</v>
      </c>
      <c r="M1373" s="96">
        <v>36993</v>
      </c>
      <c r="N1373" s="96" t="str">
        <f t="shared" si="84"/>
        <v>G. NISHANTHRAJA110mh</v>
      </c>
      <c r="O1373" s="2">
        <f t="shared" si="85"/>
        <v>993</v>
      </c>
      <c r="P1373" s="81">
        <f t="shared" si="86"/>
        <v>103</v>
      </c>
      <c r="Q1373" s="81" t="str">
        <f t="shared" si="87"/>
        <v/>
      </c>
    </row>
    <row r="1374" spans="1:17" x14ac:dyDescent="0.2">
      <c r="A1374" t="s">
        <v>1195</v>
      </c>
      <c r="B1374" t="s">
        <v>3317</v>
      </c>
      <c r="C1374" s="5" t="s">
        <v>38</v>
      </c>
      <c r="D1374" s="5">
        <v>1998</v>
      </c>
      <c r="E1374">
        <v>935</v>
      </c>
      <c r="F1374" s="2">
        <v>31</v>
      </c>
      <c r="G1374" s="2" t="str">
        <f>B1374&amp;C1374</f>
        <v>Dennies ROBERTStriple-jump</v>
      </c>
      <c r="H1374" s="2">
        <f>E1374</f>
        <v>935</v>
      </c>
      <c r="I1374" s="138" cm="1">
        <f t="array" ref="I1374">MAX(IF($G$3:$G$4000=$G1374,$H$3:$H$4000))</f>
        <v>935</v>
      </c>
      <c r="J1374" s="2" t="str">
        <v>IND</v>
      </c>
      <c r="K1374" t="str">
        <v>Ajay KUMAR</v>
      </c>
      <c r="L1374" s="96" t="str">
        <v>1500m</v>
      </c>
      <c r="M1374" s="96">
        <v>37092</v>
      </c>
      <c r="N1374" s="96" t="str">
        <f t="shared" si="84"/>
        <v>Ajay KUMAR1500m</v>
      </c>
      <c r="O1374" s="2">
        <f t="shared" si="85"/>
        <v>992</v>
      </c>
      <c r="P1374" s="81">
        <f t="shared" si="86"/>
        <v>153</v>
      </c>
      <c r="Q1374" s="81" t="str">
        <f t="shared" si="87"/>
        <v/>
      </c>
    </row>
    <row r="1375" spans="1:17" x14ac:dyDescent="0.2">
      <c r="A1375" t="s">
        <v>1195</v>
      </c>
      <c r="B1375" t="s">
        <v>3320</v>
      </c>
      <c r="C1375" t="s">
        <v>38</v>
      </c>
      <c r="D1375" s="5">
        <v>44640</v>
      </c>
      <c r="E1375">
        <v>917</v>
      </c>
      <c r="F1375" s="2">
        <v>35</v>
      </c>
      <c r="G1375" s="2" t="str">
        <f>B1375&amp;C1375</f>
        <v>Stafon ROACHtriple-jump</v>
      </c>
      <c r="H1375" s="2">
        <f>E1375</f>
        <v>917</v>
      </c>
      <c r="I1375" s="138" cm="1">
        <f t="array" ref="I1375">MAX(IF($G$3:$G$4000=$G1375,$H$3:$H$4000))</f>
        <v>917</v>
      </c>
      <c r="J1375" s="2" t="str">
        <v>IND</v>
      </c>
      <c r="K1375" t="str">
        <v>Jay KUMAR</v>
      </c>
      <c r="L1375" s="96" t="str">
        <v>javelin-throw</v>
      </c>
      <c r="M1375" s="96">
        <v>37539</v>
      </c>
      <c r="N1375" s="96" t="str">
        <f t="shared" si="84"/>
        <v>Jay KUMARjavelin-throw</v>
      </c>
      <c r="O1375" s="2">
        <f t="shared" si="85"/>
        <v>992</v>
      </c>
      <c r="P1375" s="81">
        <f t="shared" si="86"/>
        <v>64</v>
      </c>
      <c r="Q1375" s="81" t="str">
        <f t="shared" si="87"/>
        <v/>
      </c>
    </row>
    <row r="1376" spans="1:17" x14ac:dyDescent="0.2">
      <c r="A1376" t="s">
        <v>1195</v>
      </c>
      <c r="B1376" t="s">
        <v>3361</v>
      </c>
      <c r="C1376" s="5" t="s">
        <v>35</v>
      </c>
      <c r="D1376" s="5">
        <v>34611</v>
      </c>
      <c r="E1376">
        <v>914</v>
      </c>
      <c r="F1376" s="2">
        <v>55</v>
      </c>
      <c r="G1376" s="2" t="str">
        <f>B1376&amp;C1376</f>
        <v>Mark JHALUhigh-jump</v>
      </c>
      <c r="H1376" s="2">
        <f>E1376</f>
        <v>914</v>
      </c>
      <c r="I1376" s="138" cm="1">
        <f t="array" ref="I1376">MAX(IF($G$3:$G$4000=$G1376,$H$3:$H$4000))</f>
        <v>1019</v>
      </c>
      <c r="J1376" s="2" t="str">
        <v>IND</v>
      </c>
      <c r="K1376" t="str">
        <v>Vishesh MAHLA</v>
      </c>
      <c r="L1376" s="96" t="str">
        <v>1500m</v>
      </c>
      <c r="M1376" s="96">
        <v>0</v>
      </c>
      <c r="N1376" s="96" t="str">
        <f t="shared" si="84"/>
        <v>Vishesh MAHLA1500m</v>
      </c>
      <c r="O1376" s="2">
        <f t="shared" si="85"/>
        <v>992</v>
      </c>
      <c r="P1376" s="81">
        <f t="shared" si="86"/>
        <v>153</v>
      </c>
      <c r="Q1376" s="81" t="str">
        <f t="shared" si="87"/>
        <v/>
      </c>
    </row>
    <row r="1377" spans="1:17" x14ac:dyDescent="0.2">
      <c r="A1377" t="s">
        <v>1232</v>
      </c>
      <c r="B1377" t="s">
        <v>4674</v>
      </c>
      <c r="C1377" t="s">
        <v>41</v>
      </c>
      <c r="D1377" s="5">
        <v>35788</v>
      </c>
      <c r="E1377">
        <v>1216</v>
      </c>
      <c r="F1377" s="2">
        <v>2</v>
      </c>
      <c r="G1377" s="2" t="str">
        <f>B1377&amp;C1377</f>
        <v>Neeraj CHOPRAjavelin-throw</v>
      </c>
      <c r="H1377" s="2">
        <f>E1377</f>
        <v>1216</v>
      </c>
      <c r="I1377" s="138" cm="1">
        <f t="array" ref="I1377">MAX(IF($G$3:$G$4000=$G1377,$H$3:$H$4000))</f>
        <v>1216</v>
      </c>
      <c r="J1377" s="2" t="str">
        <v>IND</v>
      </c>
      <c r="K1377" t="str">
        <v>Kunal CHAUDHARY</v>
      </c>
      <c r="L1377" s="96" t="str">
        <v>110mh</v>
      </c>
      <c r="M1377" s="96">
        <v>36243</v>
      </c>
      <c r="N1377" s="96" t="str">
        <f t="shared" si="84"/>
        <v>Kunal CHAUDHARY110mh</v>
      </c>
      <c r="O1377" s="2">
        <f t="shared" si="85"/>
        <v>990</v>
      </c>
      <c r="P1377" s="81">
        <f t="shared" si="86"/>
        <v>106</v>
      </c>
      <c r="Q1377" s="81" t="str">
        <f t="shared" si="87"/>
        <v/>
      </c>
    </row>
    <row r="1378" spans="1:17" x14ac:dyDescent="0.2">
      <c r="A1378" t="s">
        <v>1232</v>
      </c>
      <c r="B1378" t="s">
        <v>3428</v>
      </c>
      <c r="C1378" t="s">
        <v>39</v>
      </c>
      <c r="D1378" s="5">
        <v>34651</v>
      </c>
      <c r="E1378">
        <v>1210</v>
      </c>
      <c r="F1378" s="2">
        <v>4</v>
      </c>
      <c r="G1378" s="2" t="str">
        <f>B1378&amp;C1378</f>
        <v>Tajinderpal Singh TOORshot-put</v>
      </c>
      <c r="H1378" s="2">
        <f>E1378</f>
        <v>1210</v>
      </c>
      <c r="I1378" s="138" cm="1">
        <f t="array" ref="I1378">MAX(IF($G$3:$G$4000=$G1378,$H$3:$H$4000))</f>
        <v>1210</v>
      </c>
      <c r="J1378" s="2" t="str">
        <v>IND</v>
      </c>
      <c r="K1378" t="str">
        <v>. ABHINAV</v>
      </c>
      <c r="L1378" s="96" t="str">
        <v>discus-throw</v>
      </c>
      <c r="M1378" s="96">
        <v>35365</v>
      </c>
      <c r="N1378" s="96" t="str">
        <f t="shared" si="84"/>
        <v>. ABHINAVdiscus-throw</v>
      </c>
      <c r="O1378" s="2">
        <f t="shared" si="85"/>
        <v>990</v>
      </c>
      <c r="P1378" s="81">
        <f t="shared" si="86"/>
        <v>42</v>
      </c>
      <c r="Q1378" s="81" t="str">
        <f t="shared" si="87"/>
        <v/>
      </c>
    </row>
    <row r="1379" spans="1:17" x14ac:dyDescent="0.2">
      <c r="A1379" t="s">
        <v>1232</v>
      </c>
      <c r="B1379" t="s">
        <v>4282</v>
      </c>
      <c r="C1379" s="5" t="s">
        <v>37</v>
      </c>
      <c r="D1379" s="5">
        <v>36246</v>
      </c>
      <c r="E1379">
        <v>1194</v>
      </c>
      <c r="F1379" s="2">
        <v>4</v>
      </c>
      <c r="G1379" s="2" t="str">
        <f>B1379&amp;C1379</f>
        <v>. SREESHANKARlong-jump</v>
      </c>
      <c r="H1379" s="2">
        <f>E1379</f>
        <v>1194</v>
      </c>
      <c r="I1379" s="138" cm="1">
        <f t="array" ref="I1379">MAX(IF($G$3:$G$4000=$G1379,$H$3:$H$4000))</f>
        <v>1194</v>
      </c>
      <c r="J1379" s="2" t="str">
        <v>IND</v>
      </c>
      <c r="K1379" t="str">
        <v>Bhanu SHARMA</v>
      </c>
      <c r="L1379" s="96" t="str">
        <v>discus-throw</v>
      </c>
      <c r="M1379" s="96">
        <v>35357</v>
      </c>
      <c r="N1379" s="96" t="str">
        <f t="shared" si="84"/>
        <v>Bhanu SHARMAdiscus-throw</v>
      </c>
      <c r="O1379" s="2">
        <f t="shared" si="85"/>
        <v>989</v>
      </c>
      <c r="P1379" s="81">
        <f t="shared" si="86"/>
        <v>43</v>
      </c>
      <c r="Q1379" s="81" t="str">
        <f t="shared" si="87"/>
        <v/>
      </c>
    </row>
    <row r="1380" spans="1:17" x14ac:dyDescent="0.2">
      <c r="A1380" t="s">
        <v>1232</v>
      </c>
      <c r="B1380" t="s">
        <v>4296</v>
      </c>
      <c r="C1380" s="5" t="s">
        <v>37</v>
      </c>
      <c r="D1380" s="5">
        <v>37249</v>
      </c>
      <c r="E1380">
        <v>1184</v>
      </c>
      <c r="F1380" s="2">
        <v>1</v>
      </c>
      <c r="G1380" s="2" t="str">
        <f>B1380&amp;C1380</f>
        <v>J.Jeswin ALDRINlong-jump</v>
      </c>
      <c r="H1380" s="2">
        <f>E1380</f>
        <v>1184</v>
      </c>
      <c r="I1380" s="138" cm="1">
        <f t="array" ref="I1380">MAX(IF($G$3:$G$4000=$G1380,$H$3:$H$4000))</f>
        <v>1184</v>
      </c>
      <c r="J1380" s="2" t="str">
        <v>IND</v>
      </c>
      <c r="K1380" t="str">
        <v>Nandkishor SINGH</v>
      </c>
      <c r="L1380" s="96" t="str">
        <v>javelin-throw</v>
      </c>
      <c r="M1380" s="96">
        <v>37111</v>
      </c>
      <c r="N1380" s="96" t="str">
        <f t="shared" si="84"/>
        <v>Nandkishor SINGHjavelin-throw</v>
      </c>
      <c r="O1380" s="2">
        <f t="shared" si="85"/>
        <v>988</v>
      </c>
      <c r="P1380" s="81">
        <f t="shared" si="86"/>
        <v>69</v>
      </c>
      <c r="Q1380" s="81" t="str">
        <f t="shared" si="87"/>
        <v/>
      </c>
    </row>
    <row r="1381" spans="1:17" x14ac:dyDescent="0.2">
      <c r="A1381" t="s">
        <v>1232</v>
      </c>
      <c r="B1381" t="s">
        <v>3936</v>
      </c>
      <c r="C1381" s="5" t="s">
        <v>34</v>
      </c>
      <c r="D1381" s="5">
        <v>34590</v>
      </c>
      <c r="E1381">
        <v>1175</v>
      </c>
      <c r="F1381" s="2">
        <v>6</v>
      </c>
      <c r="G1381" s="2" t="str">
        <f>B1381&amp;C1381</f>
        <v>Avinash Mukund SABLE3000msc</v>
      </c>
      <c r="H1381" s="2">
        <f>E1381</f>
        <v>1175</v>
      </c>
      <c r="I1381" s="138" cm="1">
        <f t="array" ref="I1381">MAX(IF($G$3:$G$4000=$G1381,$H$3:$H$4000))</f>
        <v>1175</v>
      </c>
      <c r="J1381" s="2" t="str">
        <v>IND</v>
      </c>
      <c r="K1381" t="str">
        <v>Sunil KUMAR</v>
      </c>
      <c r="L1381" s="96" t="str">
        <v>javelin-throw</v>
      </c>
      <c r="M1381" s="96">
        <v>31432</v>
      </c>
      <c r="N1381" s="96" t="str">
        <f t="shared" si="84"/>
        <v>Sunil KUMARjavelin-throw</v>
      </c>
      <c r="O1381" s="2">
        <f t="shared" si="85"/>
        <v>988</v>
      </c>
      <c r="P1381" s="81">
        <f t="shared" si="86"/>
        <v>69</v>
      </c>
      <c r="Q1381" s="81" t="str">
        <f t="shared" si="87"/>
        <v/>
      </c>
    </row>
    <row r="1382" spans="1:17" x14ac:dyDescent="0.2">
      <c r="A1382" t="s">
        <v>1232</v>
      </c>
      <c r="B1382" t="s">
        <v>4372</v>
      </c>
      <c r="C1382" s="5" t="s">
        <v>35</v>
      </c>
      <c r="D1382" s="5">
        <v>36150</v>
      </c>
      <c r="E1382">
        <v>1161</v>
      </c>
      <c r="F1382" s="2">
        <v>6</v>
      </c>
      <c r="G1382" s="2" t="str">
        <f>B1382&amp;C1382</f>
        <v>Tejaswin SHANKARhigh-jump</v>
      </c>
      <c r="H1382" s="2">
        <f>E1382</f>
        <v>1161</v>
      </c>
      <c r="I1382" s="138" cm="1">
        <f t="array" ref="I1382">MAX(IF($G$3:$G$4000=$G1382,$H$3:$H$4000))</f>
        <v>1161</v>
      </c>
      <c r="J1382" s="2" t="str">
        <v>IND</v>
      </c>
      <c r="K1382" t="str">
        <v>Parvej KHAN</v>
      </c>
      <c r="L1382" s="96" t="str">
        <v>800m</v>
      </c>
      <c r="M1382" s="96">
        <v>38347</v>
      </c>
      <c r="N1382" s="96" t="str">
        <f t="shared" si="84"/>
        <v>Parvej KHAN800m</v>
      </c>
      <c r="O1382" s="2">
        <f t="shared" si="85"/>
        <v>987</v>
      </c>
      <c r="P1382" s="81">
        <f t="shared" si="86"/>
        <v>172</v>
      </c>
      <c r="Q1382" s="81" t="str">
        <f t="shared" si="87"/>
        <v/>
      </c>
    </row>
    <row r="1383" spans="1:17" x14ac:dyDescent="0.2">
      <c r="A1383" t="s">
        <v>1232</v>
      </c>
      <c r="B1383" t="s">
        <v>4351</v>
      </c>
      <c r="C1383" s="5" t="s">
        <v>38</v>
      </c>
      <c r="D1383" s="5">
        <v>37047</v>
      </c>
      <c r="E1383">
        <v>1153</v>
      </c>
      <c r="F1383" s="2">
        <v>4</v>
      </c>
      <c r="G1383" s="2" t="str">
        <f>B1383&amp;C1383</f>
        <v>Praveen CHITHRAVELtriple-jump</v>
      </c>
      <c r="H1383" s="2">
        <f>E1383</f>
        <v>1153</v>
      </c>
      <c r="I1383" s="138" cm="1">
        <f t="array" ref="I1383">MAX(IF($G$3:$G$4000=$G1383,$H$3:$H$4000))</f>
        <v>1153</v>
      </c>
      <c r="J1383" s="2" t="str">
        <v>IND</v>
      </c>
      <c r="K1383" t="str">
        <v>Nirmit DAHIYA</v>
      </c>
      <c r="L1383" s="96" t="str">
        <v>1500m</v>
      </c>
      <c r="M1383" s="96">
        <v>36163</v>
      </c>
      <c r="N1383" s="96" t="str">
        <f t="shared" si="84"/>
        <v>Nirmit DAHIYA1500m</v>
      </c>
      <c r="O1383" s="2">
        <f t="shared" si="85"/>
        <v>987</v>
      </c>
      <c r="P1383" s="81">
        <f t="shared" si="86"/>
        <v>160</v>
      </c>
      <c r="Q1383" s="81" t="str">
        <f t="shared" si="87"/>
        <v/>
      </c>
    </row>
    <row r="1384" spans="1:17" x14ac:dyDescent="0.2">
      <c r="A1384" t="s">
        <v>1232</v>
      </c>
      <c r="B1384" t="s">
        <v>4352</v>
      </c>
      <c r="C1384" s="5" t="s">
        <v>38</v>
      </c>
      <c r="D1384" s="5">
        <v>35081</v>
      </c>
      <c r="E1384">
        <v>1150</v>
      </c>
      <c r="F1384" s="2">
        <v>5</v>
      </c>
      <c r="G1384" s="2" t="str">
        <f>B1384&amp;C1384</f>
        <v>Abdulla ABOOBACKERtriple-jump</v>
      </c>
      <c r="H1384" s="2">
        <f>E1384</f>
        <v>1150</v>
      </c>
      <c r="I1384" s="138" cm="1">
        <f t="array" ref="I1384">MAX(IF($G$3:$G$4000=$G1384,$H$3:$H$4000))</f>
        <v>1150</v>
      </c>
      <c r="J1384" s="2" t="str">
        <v>IND</v>
      </c>
      <c r="K1384" t="str">
        <v>Najmuddeen MOHAMMED</v>
      </c>
      <c r="L1384" s="96" t="str">
        <v>400mh</v>
      </c>
      <c r="M1384" s="96">
        <v>35910</v>
      </c>
      <c r="N1384" s="96" t="str">
        <f t="shared" si="84"/>
        <v>Najmuddeen MOHAMMED400mh</v>
      </c>
      <c r="O1384" s="2">
        <f t="shared" si="85"/>
        <v>987</v>
      </c>
      <c r="P1384" s="81">
        <f t="shared" si="86"/>
        <v>123</v>
      </c>
      <c r="Q1384" s="81" t="str">
        <f t="shared" si="87"/>
        <v/>
      </c>
    </row>
    <row r="1385" spans="1:17" x14ac:dyDescent="0.2">
      <c r="A1385" t="s">
        <v>1232</v>
      </c>
      <c r="B1385" t="s">
        <v>4353</v>
      </c>
      <c r="C1385" s="5" t="s">
        <v>38</v>
      </c>
      <c r="D1385" s="5">
        <v>34123</v>
      </c>
      <c r="E1385">
        <v>1144</v>
      </c>
      <c r="F1385" s="2">
        <v>6</v>
      </c>
      <c r="G1385" s="2" t="str">
        <f>B1385&amp;C1385</f>
        <v>Karthik UNNIKRISHNANtriple-jump</v>
      </c>
      <c r="H1385" s="2">
        <f>E1385</f>
        <v>1144</v>
      </c>
      <c r="I1385" s="138" cm="1">
        <f t="array" ref="I1385">MAX(IF($G$3:$G$4000=$G1385,$H$3:$H$4000))</f>
        <v>1144</v>
      </c>
      <c r="J1385" s="2" t="str">
        <v>IND</v>
      </c>
      <c r="K1385" t="str">
        <v>Arun BABY</v>
      </c>
      <c r="L1385" s="96" t="str">
        <v>javelin-throw</v>
      </c>
      <c r="M1385" s="96">
        <v>34089</v>
      </c>
      <c r="N1385" s="96" t="str">
        <f t="shared" si="84"/>
        <v>Arun BABYjavelin-throw</v>
      </c>
      <c r="O1385" s="2">
        <f t="shared" si="85"/>
        <v>987</v>
      </c>
      <c r="P1385" s="81">
        <f t="shared" si="86"/>
        <v>71</v>
      </c>
      <c r="Q1385" s="81" t="str">
        <f t="shared" si="87"/>
        <v/>
      </c>
    </row>
    <row r="1386" spans="1:17" x14ac:dyDescent="0.2">
      <c r="A1386" t="s">
        <v>1232</v>
      </c>
      <c r="B1386" s="5" t="s">
        <v>4217</v>
      </c>
      <c r="C1386" s="5" t="s">
        <v>33</v>
      </c>
      <c r="D1386" s="6">
        <v>35224</v>
      </c>
      <c r="E1386">
        <v>1141</v>
      </c>
      <c r="F1386" s="2">
        <v>19</v>
      </c>
      <c r="G1386" s="2" t="str">
        <f>B1386&amp;C1386</f>
        <v>Jabir MADARI PALLIYALIL400mh</v>
      </c>
      <c r="H1386" s="2">
        <f>E1386</f>
        <v>1141</v>
      </c>
      <c r="I1386" s="138" cm="1">
        <f t="array" ref="I1386">MAX(IF($G$3:$G$4000=$G1386,$H$3:$H$4000))</f>
        <v>1141</v>
      </c>
      <c r="J1386" s="2" t="str">
        <v>IND</v>
      </c>
      <c r="K1386" t="str">
        <v>Kaushik RAJENDRA</v>
      </c>
      <c r="L1386" s="96" t="str">
        <v>high-jump</v>
      </c>
      <c r="M1386" s="96">
        <v>37611</v>
      </c>
      <c r="N1386" s="96" t="str">
        <f t="shared" si="84"/>
        <v>Kaushik RAJENDRAhigh-jump</v>
      </c>
      <c r="O1386" s="2">
        <f t="shared" si="85"/>
        <v>984</v>
      </c>
      <c r="P1386" s="81">
        <f t="shared" si="86"/>
        <v>112</v>
      </c>
      <c r="Q1386" s="81" t="str">
        <f t="shared" si="87"/>
        <v/>
      </c>
    </row>
    <row r="1387" spans="1:17" x14ac:dyDescent="0.2">
      <c r="A1387" t="s">
        <v>1232</v>
      </c>
      <c r="B1387" t="s">
        <v>4295</v>
      </c>
      <c r="C1387" s="5" t="s">
        <v>37</v>
      </c>
      <c r="D1387" s="5">
        <v>35036</v>
      </c>
      <c r="E1387">
        <v>1138</v>
      </c>
      <c r="F1387" s="2">
        <v>21</v>
      </c>
      <c r="G1387" s="2" t="str">
        <f>B1387&amp;C1387</f>
        <v>Muhammed Anees YAHIYAlong-jump</v>
      </c>
      <c r="H1387" s="2">
        <f>E1387</f>
        <v>1138</v>
      </c>
      <c r="I1387" s="138" cm="1">
        <f t="array" ref="I1387">MAX(IF($G$3:$G$4000=$G1387,$H$3:$H$4000))</f>
        <v>1138</v>
      </c>
      <c r="J1387" s="2" t="str">
        <v>IND</v>
      </c>
      <c r="K1387" t="str">
        <v>M. MANOOP</v>
      </c>
      <c r="L1387" s="96" t="str">
        <v>400mh</v>
      </c>
      <c r="M1387" s="96">
        <v>37125</v>
      </c>
      <c r="N1387" s="96" t="str">
        <f t="shared" si="84"/>
        <v>M. MANOOP400mh</v>
      </c>
      <c r="O1387" s="2">
        <f t="shared" si="85"/>
        <v>984</v>
      </c>
      <c r="P1387" s="81">
        <f t="shared" si="86"/>
        <v>126</v>
      </c>
      <c r="Q1387" s="81" t="str">
        <f t="shared" si="87"/>
        <v/>
      </c>
    </row>
    <row r="1388" spans="1:17" x14ac:dyDescent="0.2">
      <c r="A1388" t="s">
        <v>1232</v>
      </c>
      <c r="B1388" t="s">
        <v>4687</v>
      </c>
      <c r="C1388" s="5" t="s">
        <v>41</v>
      </c>
      <c r="D1388" s="5">
        <v>36549</v>
      </c>
      <c r="E1388">
        <v>1136</v>
      </c>
      <c r="F1388" s="2">
        <v>1</v>
      </c>
      <c r="G1388" s="2" t="str">
        <f>B1388&amp;C1388</f>
        <v>D.P MANUjavelin-throw</v>
      </c>
      <c r="H1388" s="2">
        <f>E1388</f>
        <v>1136</v>
      </c>
      <c r="I1388" s="138" cm="1">
        <f t="array" ref="I1388">MAX(IF($G$3:$G$4000=$G1388,$H$3:$H$4000))</f>
        <v>1136</v>
      </c>
      <c r="J1388" s="2" t="str">
        <v>IND</v>
      </c>
      <c r="K1388" t="str">
        <v>Ahire PRASAD</v>
      </c>
      <c r="L1388" s="96" t="str">
        <v>200m</v>
      </c>
      <c r="M1388" s="96">
        <v>37005</v>
      </c>
      <c r="N1388" s="96" t="str">
        <f t="shared" si="84"/>
        <v>Ahire PRASAD200m</v>
      </c>
      <c r="O1388" s="2">
        <f t="shared" si="85"/>
        <v>983</v>
      </c>
      <c r="P1388" s="81">
        <f t="shared" si="86"/>
        <v>186</v>
      </c>
      <c r="Q1388" s="81" t="str">
        <f t="shared" si="87"/>
        <v/>
      </c>
    </row>
    <row r="1389" spans="1:17" x14ac:dyDescent="0.2">
      <c r="A1389" t="s">
        <v>1232</v>
      </c>
      <c r="B1389" t="s">
        <v>3772</v>
      </c>
      <c r="C1389" s="5" t="s">
        <v>26</v>
      </c>
      <c r="D1389" s="6">
        <v>35917</v>
      </c>
      <c r="E1389">
        <v>1133</v>
      </c>
      <c r="F1389" s="2">
        <v>34</v>
      </c>
      <c r="G1389" s="2" t="str">
        <f>B1389&amp;C1389</f>
        <v>Amoj JACOB400m</v>
      </c>
      <c r="H1389" s="2">
        <f>E1389</f>
        <v>1133</v>
      </c>
      <c r="I1389" s="138" cm="1">
        <f t="array" ref="I1389">MAX(IF($G$3:$G$4000=$G1389,$H$3:$H$4000))</f>
        <v>1133</v>
      </c>
      <c r="J1389" s="2" t="str">
        <v>IND</v>
      </c>
      <c r="K1389" t="str">
        <v>Sahib SINGH</v>
      </c>
      <c r="L1389" s="96" t="str">
        <v>shot-put</v>
      </c>
      <c r="M1389" s="96">
        <v>36835</v>
      </c>
      <c r="N1389" s="96" t="str">
        <f t="shared" si="84"/>
        <v>Sahib SINGHshot-put</v>
      </c>
      <c r="O1389" s="2">
        <f t="shared" si="85"/>
        <v>983</v>
      </c>
      <c r="P1389" s="81">
        <f t="shared" si="86"/>
        <v>41</v>
      </c>
      <c r="Q1389" s="81" t="str">
        <f t="shared" si="87"/>
        <v/>
      </c>
    </row>
    <row r="1390" spans="1:17" x14ac:dyDescent="0.2">
      <c r="A1390" t="s">
        <v>1232</v>
      </c>
      <c r="B1390" t="s">
        <v>4296</v>
      </c>
      <c r="C1390" s="5" t="s">
        <v>37</v>
      </c>
      <c r="D1390" s="5">
        <v>37249</v>
      </c>
      <c r="E1390">
        <v>1131</v>
      </c>
      <c r="F1390" s="2">
        <v>23</v>
      </c>
      <c r="G1390" s="2" t="str">
        <f>B1390&amp;C1390</f>
        <v>J.Jeswin ALDRINlong-jump</v>
      </c>
      <c r="H1390" s="2">
        <f>E1390</f>
        <v>1131</v>
      </c>
      <c r="I1390" s="138" cm="1">
        <f t="array" ref="I1390">MAX(IF($G$3:$G$4000=$G1390,$H$3:$H$4000))</f>
        <v>1184</v>
      </c>
      <c r="J1390" s="2" t="str">
        <v>IND</v>
      </c>
      <c r="K1390" t="str">
        <v>Raj DHARAM</v>
      </c>
      <c r="L1390" s="96" t="str">
        <v>discus-throw</v>
      </c>
      <c r="M1390" s="96">
        <v>33264</v>
      </c>
      <c r="N1390" s="96" t="str">
        <f t="shared" si="84"/>
        <v>Raj DHARAMdiscus-throw</v>
      </c>
      <c r="O1390" s="2">
        <f t="shared" si="85"/>
        <v>982</v>
      </c>
      <c r="P1390" s="81">
        <f t="shared" si="86"/>
        <v>45</v>
      </c>
      <c r="Q1390" s="81" t="str">
        <f t="shared" si="87"/>
        <v/>
      </c>
    </row>
    <row r="1391" spans="1:17" x14ac:dyDescent="0.2">
      <c r="A1391" t="s">
        <v>1232</v>
      </c>
      <c r="B1391" t="s">
        <v>4354</v>
      </c>
      <c r="C1391" s="5" t="s">
        <v>38</v>
      </c>
      <c r="D1391" s="5">
        <v>35376</v>
      </c>
      <c r="E1391">
        <v>1124</v>
      </c>
      <c r="F1391" s="2">
        <v>7</v>
      </c>
      <c r="G1391" s="2" t="str">
        <f>B1391&amp;C1391</f>
        <v>Eldhose PAULtriple-jump</v>
      </c>
      <c r="H1391" s="2">
        <f>E1391</f>
        <v>1124</v>
      </c>
      <c r="I1391" s="138" cm="1">
        <f t="array" ref="I1391">MAX(IF($G$3:$G$4000=$G1391,$H$3:$H$4000))</f>
        <v>1124</v>
      </c>
      <c r="J1391" s="2" t="str">
        <v>IND</v>
      </c>
      <c r="K1391" t="str">
        <v>Prince KUMAR</v>
      </c>
      <c r="L1391" s="96" t="str">
        <v>5000m</v>
      </c>
      <c r="M1391" s="96">
        <v>36581</v>
      </c>
      <c r="N1391" s="96" t="str">
        <f t="shared" si="84"/>
        <v>Prince KUMAR5000m</v>
      </c>
      <c r="O1391" s="2">
        <f t="shared" si="85"/>
        <v>981</v>
      </c>
      <c r="P1391" s="81">
        <f t="shared" si="86"/>
        <v>155</v>
      </c>
      <c r="Q1391" s="81" t="str">
        <f t="shared" si="87"/>
        <v/>
      </c>
    </row>
    <row r="1392" spans="1:17" x14ac:dyDescent="0.2">
      <c r="A1392" t="s">
        <v>1232</v>
      </c>
      <c r="B1392" t="s">
        <v>4679</v>
      </c>
      <c r="C1392" s="5" t="s">
        <v>41</v>
      </c>
      <c r="D1392" s="5">
        <v>34886</v>
      </c>
      <c r="E1392">
        <v>1124</v>
      </c>
      <c r="F1392" s="2">
        <v>6</v>
      </c>
      <c r="G1392" s="2" t="str">
        <f>B1392&amp;C1392</f>
        <v>Shivpal SINGHjavelin-throw</v>
      </c>
      <c r="H1392" s="2">
        <f>E1392</f>
        <v>1124</v>
      </c>
      <c r="I1392" s="138" cm="1">
        <f t="array" ref="I1392">MAX(IF($G$3:$G$4000=$G1392,$H$3:$H$4000))</f>
        <v>1124</v>
      </c>
      <c r="J1392" s="2" t="str">
        <v>IND</v>
      </c>
      <c r="K1392" t="str">
        <v>. AJAY</v>
      </c>
      <c r="L1392" s="96" t="str">
        <v>5000m</v>
      </c>
      <c r="M1392" s="96">
        <v>37285</v>
      </c>
      <c r="N1392" s="96" t="str">
        <f t="shared" si="84"/>
        <v>. AJAY5000m</v>
      </c>
      <c r="O1392" s="2">
        <f t="shared" si="85"/>
        <v>980</v>
      </c>
      <c r="P1392" s="81">
        <f t="shared" si="86"/>
        <v>156</v>
      </c>
      <c r="Q1392" s="81" t="str">
        <f t="shared" si="87"/>
        <v/>
      </c>
    </row>
    <row r="1393" spans="1:17" x14ac:dyDescent="0.2">
      <c r="A1393" t="s">
        <v>1232</v>
      </c>
      <c r="B1393" t="s">
        <v>4221</v>
      </c>
      <c r="C1393" s="5" t="s">
        <v>33</v>
      </c>
      <c r="D1393" s="5">
        <v>35430</v>
      </c>
      <c r="E1393">
        <v>1122</v>
      </c>
      <c r="F1393" s="2">
        <v>26</v>
      </c>
      <c r="G1393" s="2" t="str">
        <f>B1393&amp;C1393</f>
        <v>Dharun AYYASAMY400mh</v>
      </c>
      <c r="H1393" s="2">
        <f>E1393</f>
        <v>1122</v>
      </c>
      <c r="I1393" s="138" cm="1">
        <f t="array" ref="I1393">MAX(IF($G$3:$G$4000=$G1393,$H$3:$H$4000))</f>
        <v>1122</v>
      </c>
      <c r="J1393" s="2" t="str">
        <v>IND</v>
      </c>
      <c r="K1393" t="str">
        <v>Lokesh CHAUDHARY</v>
      </c>
      <c r="L1393" s="96" t="str">
        <v>5000m</v>
      </c>
      <c r="M1393" s="96">
        <v>36342</v>
      </c>
      <c r="N1393" s="96" t="str">
        <f t="shared" si="84"/>
        <v>Lokesh CHAUDHARY5000m</v>
      </c>
      <c r="O1393" s="2">
        <f t="shared" si="85"/>
        <v>980</v>
      </c>
      <c r="P1393" s="81">
        <f t="shared" si="86"/>
        <v>156</v>
      </c>
      <c r="Q1393" s="81" t="str">
        <f t="shared" si="87"/>
        <v/>
      </c>
    </row>
    <row r="1394" spans="1:17" x14ac:dyDescent="0.2">
      <c r="A1394" t="s">
        <v>1232</v>
      </c>
      <c r="B1394" t="s">
        <v>3430</v>
      </c>
      <c r="C1394" t="s">
        <v>39</v>
      </c>
      <c r="D1394" s="5">
        <v>35635</v>
      </c>
      <c r="E1394">
        <v>1121</v>
      </c>
      <c r="F1394" s="2">
        <v>13</v>
      </c>
      <c r="G1394" s="2" t="str">
        <f>B1394&amp;C1394</f>
        <v>Karanveer SINGHshot-put</v>
      </c>
      <c r="H1394" s="2">
        <f>E1394</f>
        <v>1121</v>
      </c>
      <c r="I1394" s="138" cm="1">
        <f t="array" ref="I1394">MAX(IF($G$3:$G$4000=$G1394,$H$3:$H$4000))</f>
        <v>1121</v>
      </c>
      <c r="J1394" s="2" t="str">
        <v>IND</v>
      </c>
      <c r="K1394" t="str">
        <v>Damneet SINGH</v>
      </c>
      <c r="L1394" s="96" t="str">
        <v>hammer-throw</v>
      </c>
      <c r="M1394" s="96">
        <v>36595</v>
      </c>
      <c r="N1394" s="96" t="str">
        <f t="shared" si="84"/>
        <v>Damneet SINGHhammer-throw</v>
      </c>
      <c r="O1394" s="2">
        <f t="shared" si="85"/>
        <v>980</v>
      </c>
      <c r="P1394" s="81">
        <f t="shared" si="86"/>
        <v>35</v>
      </c>
      <c r="Q1394" s="81" t="str">
        <f t="shared" si="87"/>
        <v/>
      </c>
    </row>
    <row r="1395" spans="1:17" x14ac:dyDescent="0.2">
      <c r="A1395" t="s">
        <v>1232</v>
      </c>
      <c r="B1395" t="s">
        <v>3428</v>
      </c>
      <c r="C1395" s="5" t="s">
        <v>39</v>
      </c>
      <c r="D1395" s="5">
        <v>34651</v>
      </c>
      <c r="E1395">
        <v>1117</v>
      </c>
      <c r="F1395" s="2">
        <v>6</v>
      </c>
      <c r="G1395" s="2" t="str">
        <f>B1395&amp;C1395</f>
        <v>Tajinderpal Singh TOORshot-put</v>
      </c>
      <c r="H1395" s="2">
        <f>E1395</f>
        <v>1117</v>
      </c>
      <c r="I1395" s="138" cm="1">
        <f t="array" ref="I1395">MAX(IF($G$3:$G$4000=$G1395,$H$3:$H$4000))</f>
        <v>1210</v>
      </c>
      <c r="J1395" s="2" t="str">
        <v>IND</v>
      </c>
      <c r="K1395" t="str">
        <v>. ANIKET</v>
      </c>
      <c r="L1395" s="96" t="str">
        <v>shot-put</v>
      </c>
      <c r="M1395" s="96">
        <v>37200</v>
      </c>
      <c r="N1395" s="96" t="str">
        <f t="shared" si="84"/>
        <v>. ANIKETshot-put</v>
      </c>
      <c r="O1395" s="2">
        <f t="shared" si="85"/>
        <v>980</v>
      </c>
      <c r="P1395" s="81">
        <f t="shared" si="86"/>
        <v>42</v>
      </c>
      <c r="Q1395" s="81" t="str">
        <f t="shared" si="87"/>
        <v/>
      </c>
    </row>
    <row r="1396" spans="1:17" x14ac:dyDescent="0.2">
      <c r="A1396" t="s">
        <v>1232</v>
      </c>
      <c r="B1396" t="s">
        <v>3434</v>
      </c>
      <c r="C1396" s="5" t="s">
        <v>39</v>
      </c>
      <c r="D1396" s="6">
        <v>35898</v>
      </c>
      <c r="E1396">
        <v>1117</v>
      </c>
      <c r="F1396" s="2">
        <v>16</v>
      </c>
      <c r="G1396" s="2" t="str">
        <f>B1396&amp;C1396</f>
        <v>Vanam SHARMAshot-put</v>
      </c>
      <c r="H1396" s="2">
        <f>E1396</f>
        <v>1117</v>
      </c>
      <c r="I1396" s="138" cm="1">
        <f t="array" ref="I1396">MAX(IF($G$3:$G$4000=$G1396,$H$3:$H$4000))</f>
        <v>1117</v>
      </c>
      <c r="J1396" s="2" t="str">
        <v>IND</v>
      </c>
      <c r="K1396" t="str">
        <v>Muhammed LAZAN</v>
      </c>
      <c r="L1396" s="96" t="str">
        <v>110mh</v>
      </c>
      <c r="M1396" s="96">
        <v>37408</v>
      </c>
      <c r="N1396" s="96" t="str">
        <f t="shared" si="84"/>
        <v>Muhammed LAZAN110mh</v>
      </c>
      <c r="O1396" s="2">
        <f t="shared" si="85"/>
        <v>979</v>
      </c>
      <c r="P1396" s="81">
        <f t="shared" si="86"/>
        <v>110</v>
      </c>
      <c r="Q1396" s="81" t="str">
        <f t="shared" si="87"/>
        <v/>
      </c>
    </row>
    <row r="1397" spans="1:17" x14ac:dyDescent="0.2">
      <c r="A1397" t="s">
        <v>1232</v>
      </c>
      <c r="B1397" t="s">
        <v>3697</v>
      </c>
      <c r="C1397" s="5" t="s">
        <v>2</v>
      </c>
      <c r="D1397" s="5">
        <v>36884</v>
      </c>
      <c r="E1397">
        <v>1115</v>
      </c>
      <c r="F1397" s="2">
        <v>82</v>
      </c>
      <c r="G1397" s="2" t="str">
        <f>B1397&amp;C1397</f>
        <v>Gurindervir SINGH100m</v>
      </c>
      <c r="H1397" s="2">
        <f>E1397</f>
        <v>1115</v>
      </c>
      <c r="I1397" s="138" cm="1">
        <f t="array" ref="I1397">MAX(IF($G$3:$G$4000=$G1397,$H$3:$H$4000))</f>
        <v>1115</v>
      </c>
      <c r="J1397" s="2" t="str">
        <v>IND</v>
      </c>
      <c r="K1397" t="str">
        <v>Aditya NEGI</v>
      </c>
      <c r="L1397" s="96" t="str">
        <v>20km-race-walking</v>
      </c>
      <c r="M1397" s="96">
        <v>38310</v>
      </c>
      <c r="N1397" s="96" t="str">
        <f t="shared" si="84"/>
        <v>Aditya NEGI20km-race-walking</v>
      </c>
      <c r="O1397" s="2">
        <f t="shared" si="85"/>
        <v>978</v>
      </c>
      <c r="P1397" s="81">
        <f t="shared" si="86"/>
        <v>27</v>
      </c>
      <c r="Q1397" s="81" t="str">
        <f t="shared" si="87"/>
        <v/>
      </c>
    </row>
    <row r="1398" spans="1:17" x14ac:dyDescent="0.2">
      <c r="A1398" t="s">
        <v>1232</v>
      </c>
      <c r="B1398" t="s">
        <v>3772</v>
      </c>
      <c r="C1398" s="5" t="s">
        <v>26</v>
      </c>
      <c r="D1398" s="5">
        <v>35917</v>
      </c>
      <c r="E1398">
        <v>1113</v>
      </c>
      <c r="F1398" s="2">
        <v>5</v>
      </c>
      <c r="G1398" s="2" t="str">
        <f>B1398&amp;C1398</f>
        <v>Amoj JACOB400m</v>
      </c>
      <c r="H1398" s="2">
        <f>E1398</f>
        <v>1113</v>
      </c>
      <c r="I1398" s="138" cm="1">
        <f t="array" ref="I1398">MAX(IF($G$3:$G$4000=$G1398,$H$3:$H$4000))</f>
        <v>1133</v>
      </c>
      <c r="J1398" s="2" t="str">
        <v>IND</v>
      </c>
      <c r="K1398" t="str">
        <v>Anshul DHAUNDIYAL</v>
      </c>
      <c r="L1398" s="96" t="str">
        <v>20km-race-walking</v>
      </c>
      <c r="M1398" s="96">
        <v>38168</v>
      </c>
      <c r="N1398" s="96" t="str">
        <f t="shared" si="84"/>
        <v>Anshul DHAUNDIYAL20km-race-walking</v>
      </c>
      <c r="O1398" s="2">
        <f t="shared" si="85"/>
        <v>977</v>
      </c>
      <c r="P1398" s="81">
        <f t="shared" si="86"/>
        <v>28</v>
      </c>
      <c r="Q1398" s="81" t="str">
        <f t="shared" si="87"/>
        <v/>
      </c>
    </row>
    <row r="1399" spans="1:17" x14ac:dyDescent="0.2">
      <c r="A1399" t="s">
        <v>1232</v>
      </c>
      <c r="B1399" t="s">
        <v>3702</v>
      </c>
      <c r="C1399" t="s">
        <v>2</v>
      </c>
      <c r="D1399" s="5">
        <v>35586</v>
      </c>
      <c r="E1399">
        <v>1112</v>
      </c>
      <c r="F1399" s="2">
        <v>85</v>
      </c>
      <c r="G1399" s="2" t="str">
        <f>B1399&amp;C1399</f>
        <v>K.S. PRANAV100m</v>
      </c>
      <c r="H1399" s="2">
        <f>E1399</f>
        <v>1112</v>
      </c>
      <c r="I1399" s="138" cm="1">
        <f t="array" ref="I1399">MAX(IF($G$3:$G$4000=$G1399,$H$3:$H$4000))</f>
        <v>1112</v>
      </c>
      <c r="J1399" s="2" t="str">
        <v>IND</v>
      </c>
      <c r="K1399" t="str">
        <v>Anmol RANA</v>
      </c>
      <c r="L1399" s="96" t="str">
        <v>javelin-throw</v>
      </c>
      <c r="M1399" s="96">
        <v>36272</v>
      </c>
      <c r="N1399" s="96" t="str">
        <f t="shared" si="84"/>
        <v>Anmol RANAjavelin-throw</v>
      </c>
      <c r="O1399" s="2">
        <f t="shared" si="85"/>
        <v>976</v>
      </c>
      <c r="P1399" s="81">
        <f t="shared" si="86"/>
        <v>76</v>
      </c>
      <c r="Q1399" s="81" t="str">
        <f t="shared" si="87"/>
        <v/>
      </c>
    </row>
    <row r="1400" spans="1:17" x14ac:dyDescent="0.2">
      <c r="A1400" t="s">
        <v>1232</v>
      </c>
      <c r="B1400" t="s">
        <v>3495</v>
      </c>
      <c r="C1400" s="5" t="s">
        <v>41</v>
      </c>
      <c r="D1400" s="5">
        <v>36877</v>
      </c>
      <c r="E1400">
        <v>1110</v>
      </c>
      <c r="F1400" s="2">
        <v>8</v>
      </c>
      <c r="G1400" s="2" t="str">
        <f>B1400&amp;C1400</f>
        <v>Sahil SILWALjavelin-throw</v>
      </c>
      <c r="H1400" s="2">
        <f>E1400</f>
        <v>1110</v>
      </c>
      <c r="I1400" s="138" cm="1">
        <f t="array" ref="I1400">MAX(IF($G$3:$G$4000=$G1400,$H$3:$H$4000))</f>
        <v>1110</v>
      </c>
      <c r="J1400" s="2" t="str">
        <v>IND</v>
      </c>
      <c r="K1400" t="str">
        <v>. VIKASH</v>
      </c>
      <c r="L1400" s="96" t="str">
        <v>discus-throw</v>
      </c>
      <c r="M1400" s="96">
        <v>0</v>
      </c>
      <c r="N1400" s="96" t="str">
        <f t="shared" si="84"/>
        <v>. VIKASHdiscus-throw</v>
      </c>
      <c r="O1400" s="2">
        <f t="shared" si="85"/>
        <v>976</v>
      </c>
      <c r="P1400" s="81">
        <f t="shared" si="86"/>
        <v>50</v>
      </c>
      <c r="Q1400" s="81" t="str">
        <f t="shared" si="87"/>
        <v/>
      </c>
    </row>
    <row r="1401" spans="1:17" x14ac:dyDescent="0.2">
      <c r="A1401" t="s">
        <v>1232</v>
      </c>
      <c r="B1401" t="s">
        <v>5298</v>
      </c>
      <c r="C1401" s="5" t="s">
        <v>26</v>
      </c>
      <c r="D1401" s="5">
        <v>34651</v>
      </c>
      <c r="E1401">
        <v>1106</v>
      </c>
      <c r="F1401" s="2">
        <v>8</v>
      </c>
      <c r="G1401" s="2" t="str">
        <f>B1401&amp;C1401</f>
        <v>Noah Nirmal TOM400m</v>
      </c>
      <c r="H1401" s="2">
        <f>E1401</f>
        <v>1106</v>
      </c>
      <c r="I1401" s="138" cm="1">
        <f t="array" ref="I1401">MAX(IF($G$3:$G$4000=$G1401,$H$3:$H$4000))</f>
        <v>1106</v>
      </c>
      <c r="J1401" s="2" t="str">
        <v>IND</v>
      </c>
      <c r="K1401" t="str">
        <v>Vijay LAKRA</v>
      </c>
      <c r="L1401" s="96" t="str">
        <v>javelin-throw</v>
      </c>
      <c r="M1401" s="96">
        <v>36333</v>
      </c>
      <c r="N1401" s="96" t="str">
        <f t="shared" si="84"/>
        <v>Vijay LAKRAjavelin-throw</v>
      </c>
      <c r="O1401" s="2">
        <f t="shared" si="85"/>
        <v>974</v>
      </c>
      <c r="P1401" s="81">
        <f t="shared" si="86"/>
        <v>77</v>
      </c>
      <c r="Q1401" s="81" t="str">
        <f t="shared" si="87"/>
        <v/>
      </c>
    </row>
    <row r="1402" spans="1:17" x14ac:dyDescent="0.2">
      <c r="A1402" t="s">
        <v>1232</v>
      </c>
      <c r="B1402" t="s">
        <v>3791</v>
      </c>
      <c r="C1402" t="s">
        <v>26</v>
      </c>
      <c r="D1402" s="5">
        <v>35178</v>
      </c>
      <c r="E1402">
        <v>1105</v>
      </c>
      <c r="F1402" s="2">
        <v>66</v>
      </c>
      <c r="G1402" s="2" t="str">
        <f>B1402&amp;C1402</f>
        <v>Naganathan PANDI400m</v>
      </c>
      <c r="H1402" s="2">
        <f>E1402</f>
        <v>1105</v>
      </c>
      <c r="I1402" s="138" cm="1">
        <f t="array" ref="I1402">MAX(IF($G$3:$G$4000=$G1402,$H$3:$H$4000))</f>
        <v>1105</v>
      </c>
      <c r="J1402" s="2" t="str">
        <v>IND</v>
      </c>
      <c r="K1402" t="str">
        <v>Shubham SINDHU</v>
      </c>
      <c r="L1402" s="96" t="str">
        <v>10000m</v>
      </c>
      <c r="M1402" s="96">
        <v>0</v>
      </c>
      <c r="N1402" s="96" t="str">
        <f t="shared" si="84"/>
        <v>Shubham SINDHU10000m</v>
      </c>
      <c r="O1402" s="2">
        <f t="shared" si="85"/>
        <v>974</v>
      </c>
      <c r="P1402" s="81">
        <f t="shared" si="86"/>
        <v>144</v>
      </c>
      <c r="Q1402" s="81" t="str">
        <f t="shared" si="87"/>
        <v/>
      </c>
    </row>
    <row r="1403" spans="1:17" x14ac:dyDescent="0.2">
      <c r="A1403" t="s">
        <v>1232</v>
      </c>
      <c r="B1403" t="s">
        <v>4308</v>
      </c>
      <c r="C1403" s="5" t="s">
        <v>37</v>
      </c>
      <c r="D1403" s="5">
        <v>35705</v>
      </c>
      <c r="E1403">
        <v>1105</v>
      </c>
      <c r="F1403" s="2">
        <v>38</v>
      </c>
      <c r="G1403" s="2" t="str">
        <f>B1403&amp;C1403</f>
        <v>Yugant Shekhar SINGHlong-jump</v>
      </c>
      <c r="H1403" s="2">
        <f>E1403</f>
        <v>1105</v>
      </c>
      <c r="I1403" s="138" cm="1">
        <f t="array" ref="I1403">MAX(IF($G$3:$G$4000=$G1403,$H$3:$H$4000))</f>
        <v>1105</v>
      </c>
      <c r="J1403" s="2" t="str">
        <v>IND</v>
      </c>
      <c r="K1403" t="str">
        <v>. JAIDEEP</v>
      </c>
      <c r="L1403" s="96" t="str">
        <v>javelin-throw</v>
      </c>
      <c r="M1403" s="96">
        <v>35136</v>
      </c>
      <c r="N1403" s="96" t="str">
        <f t="shared" si="84"/>
        <v>. JAIDEEPjavelin-throw</v>
      </c>
      <c r="O1403" s="2">
        <f t="shared" si="85"/>
        <v>973</v>
      </c>
      <c r="P1403" s="81">
        <f t="shared" si="86"/>
        <v>78</v>
      </c>
      <c r="Q1403" s="81" t="str">
        <f t="shared" si="87"/>
        <v/>
      </c>
    </row>
    <row r="1404" spans="1:17" x14ac:dyDescent="0.2">
      <c r="A1404" t="s">
        <v>1232</v>
      </c>
      <c r="B1404" t="s">
        <v>3742</v>
      </c>
      <c r="C1404" s="5" t="s">
        <v>25</v>
      </c>
      <c r="D1404" s="5">
        <v>35910</v>
      </c>
      <c r="E1404">
        <v>1105</v>
      </c>
      <c r="F1404" s="2">
        <v>73</v>
      </c>
      <c r="G1404" s="2" t="str">
        <f>B1404&amp;C1404</f>
        <v>Amlan BORGOHAIN200m</v>
      </c>
      <c r="H1404" s="2">
        <f>E1404</f>
        <v>1105</v>
      </c>
      <c r="I1404" s="138" cm="1">
        <f t="array" ref="I1404">MAX(IF($G$3:$G$4000=$G1404,$H$3:$H$4000))</f>
        <v>1105</v>
      </c>
      <c r="J1404" s="2" t="str">
        <v>IND</v>
      </c>
      <c r="K1404" t="str">
        <v>Vishvendra SINGH</v>
      </c>
      <c r="L1404" s="96" t="str">
        <v>20km-race-walking</v>
      </c>
      <c r="M1404" s="96">
        <v>37447</v>
      </c>
      <c r="N1404" s="96" t="str">
        <f t="shared" si="84"/>
        <v>Vishvendra SINGH20km-race-walking</v>
      </c>
      <c r="O1404" s="2">
        <f t="shared" si="85"/>
        <v>973</v>
      </c>
      <c r="P1404" s="81">
        <f t="shared" si="86"/>
        <v>29</v>
      </c>
      <c r="Q1404" s="81" t="str">
        <f t="shared" si="87"/>
        <v/>
      </c>
    </row>
    <row r="1405" spans="1:17" x14ac:dyDescent="0.2">
      <c r="A1405" t="s">
        <v>1232</v>
      </c>
      <c r="B1405" t="s">
        <v>3957</v>
      </c>
      <c r="C1405" s="5" t="s">
        <v>34</v>
      </c>
      <c r="D1405" s="5">
        <v>35192</v>
      </c>
      <c r="E1405">
        <v>1103</v>
      </c>
      <c r="F1405" s="2">
        <v>36</v>
      </c>
      <c r="G1405" s="2" t="str">
        <f>B1405&amp;C1405</f>
        <v>Shankar Lal SWAMI3000msc</v>
      </c>
      <c r="H1405" s="2">
        <f>E1405</f>
        <v>1103</v>
      </c>
      <c r="I1405" s="138" cm="1">
        <f t="array" ref="I1405">MAX(IF($G$3:$G$4000=$G1405,$H$3:$H$4000))</f>
        <v>1103</v>
      </c>
      <c r="J1405" s="2" t="str">
        <v>IND</v>
      </c>
      <c r="K1405" t="str">
        <v>A.K: SIDHARTH</v>
      </c>
      <c r="L1405" s="96" t="str">
        <v>pole-vault</v>
      </c>
      <c r="M1405" s="96">
        <v>36765</v>
      </c>
      <c r="N1405" s="96" t="str">
        <f t="shared" si="84"/>
        <v>A.K: SIDHARTHpole-vault</v>
      </c>
      <c r="O1405" s="2">
        <f t="shared" si="85"/>
        <v>972</v>
      </c>
      <c r="P1405" s="81">
        <f t="shared" si="86"/>
        <v>52</v>
      </c>
      <c r="Q1405" s="81" t="str">
        <f t="shared" si="87"/>
        <v/>
      </c>
    </row>
    <row r="1406" spans="1:17" x14ac:dyDescent="0.2">
      <c r="A1406" t="s">
        <v>1232</v>
      </c>
      <c r="B1406" t="s">
        <v>3189</v>
      </c>
      <c r="C1406" s="5" t="s">
        <v>41</v>
      </c>
      <c r="D1406" s="5">
        <v>37048</v>
      </c>
      <c r="E1406">
        <v>1102</v>
      </c>
      <c r="F1406" s="2">
        <v>4</v>
      </c>
      <c r="G1406" s="2" t="str">
        <f>B1406&amp;C1406</f>
        <v>Rohit YADAVjavelin-throw</v>
      </c>
      <c r="H1406" s="2">
        <f>E1406</f>
        <v>1102</v>
      </c>
      <c r="I1406" s="138" cm="1">
        <f t="array" ref="I1406">MAX(IF($G$3:$G$4000=$G1406,$H$3:$H$4000))</f>
        <v>1102</v>
      </c>
      <c r="J1406" s="2" t="str">
        <v>IND</v>
      </c>
      <c r="K1406" t="str">
        <v>Chetan KAPOOR</v>
      </c>
      <c r="L1406" s="96" t="str">
        <v>shot-put</v>
      </c>
      <c r="M1406" s="96">
        <v>34326</v>
      </c>
      <c r="N1406" s="96" t="str">
        <f t="shared" si="84"/>
        <v>Chetan KAPOORshot-put</v>
      </c>
      <c r="O1406" s="2">
        <f t="shared" si="85"/>
        <v>971</v>
      </c>
      <c r="P1406" s="81">
        <f t="shared" si="86"/>
        <v>48</v>
      </c>
      <c r="Q1406" s="81" t="str">
        <f t="shared" si="87"/>
        <v/>
      </c>
    </row>
    <row r="1407" spans="1:17" x14ac:dyDescent="0.2">
      <c r="A1407" t="s">
        <v>1232</v>
      </c>
      <c r="B1407" t="s">
        <v>4452</v>
      </c>
      <c r="C1407" s="5" t="s">
        <v>81</v>
      </c>
      <c r="D1407" s="5">
        <v>37980</v>
      </c>
      <c r="E1407">
        <v>1099</v>
      </c>
      <c r="F1407" s="2">
        <v>6</v>
      </c>
      <c r="G1407" s="2" t="str">
        <f>B1407&amp;C1407</f>
        <v>. AMIT20km-race-walking</v>
      </c>
      <c r="H1407" s="2">
        <f>E1407</f>
        <v>1099</v>
      </c>
      <c r="I1407" s="138" cm="1">
        <f t="array" ref="I1407">MAX(IF($G$3:$G$4000=$G1407,$H$3:$H$4000))</f>
        <v>1099</v>
      </c>
      <c r="J1407" s="2" t="str">
        <v>IND</v>
      </c>
      <c r="K1407" t="str">
        <v>Praveen KUMAR</v>
      </c>
      <c r="L1407" s="96" t="str">
        <v>discus-throw</v>
      </c>
      <c r="M1407" s="96">
        <v>35097</v>
      </c>
      <c r="N1407" s="96" t="str">
        <f t="shared" si="84"/>
        <v>Praveen KUMARdiscus-throw</v>
      </c>
      <c r="O1407" s="2">
        <f t="shared" si="85"/>
        <v>970</v>
      </c>
      <c r="P1407" s="81">
        <f t="shared" si="86"/>
        <v>54</v>
      </c>
      <c r="Q1407" s="81" t="str">
        <f t="shared" si="87"/>
        <v/>
      </c>
    </row>
    <row r="1408" spans="1:17" x14ac:dyDescent="0.2">
      <c r="A1408" t="s">
        <v>1232</v>
      </c>
      <c r="B1408" t="s">
        <v>4364</v>
      </c>
      <c r="C1408" t="s">
        <v>38</v>
      </c>
      <c r="D1408" s="5">
        <v>35149</v>
      </c>
      <c r="E1408">
        <v>1096</v>
      </c>
      <c r="F1408" s="2">
        <v>21</v>
      </c>
      <c r="G1408" s="2" t="str">
        <f>B1408&amp;C1408</f>
        <v>T. VIMAL MUGESHtriple-jump</v>
      </c>
      <c r="H1408" s="2">
        <f>E1408</f>
        <v>1096</v>
      </c>
      <c r="I1408" s="138" cm="1">
        <f t="array" ref="I1408">MAX(IF($G$3:$G$4000=$G1408,$H$3:$H$4000))</f>
        <v>1096</v>
      </c>
      <c r="J1408" s="2" t="str">
        <v>IND</v>
      </c>
      <c r="K1408" t="str">
        <v>Bhagat SINGH</v>
      </c>
      <c r="L1408" s="96" t="str">
        <v>shot-put</v>
      </c>
      <c r="M1408" s="96">
        <v>37615</v>
      </c>
      <c r="N1408" s="96" t="str">
        <f t="shared" si="84"/>
        <v>Bhagat SINGHshot-put</v>
      </c>
      <c r="O1408" s="2">
        <f t="shared" si="85"/>
        <v>968</v>
      </c>
      <c r="P1408" s="81">
        <f t="shared" si="86"/>
        <v>51</v>
      </c>
      <c r="Q1408" s="81" t="str">
        <f t="shared" si="87"/>
        <v/>
      </c>
    </row>
    <row r="1409" spans="1:17" x14ac:dyDescent="0.2">
      <c r="A1409" t="s">
        <v>1232</v>
      </c>
      <c r="B1409" t="s">
        <v>3538</v>
      </c>
      <c r="C1409" s="5" t="s">
        <v>41</v>
      </c>
      <c r="D1409" s="6">
        <v>34839</v>
      </c>
      <c r="E1409">
        <v>1096</v>
      </c>
      <c r="F1409" s="2">
        <v>11</v>
      </c>
      <c r="G1409" s="2" t="str">
        <f>B1409&amp;C1409</f>
        <v>Abhishek SINGHjavelin-throw</v>
      </c>
      <c r="H1409" s="2">
        <f>E1409</f>
        <v>1096</v>
      </c>
      <c r="I1409" s="138" cm="1">
        <f t="array" ref="I1409">MAX(IF($G$3:$G$4000=$G1409,$H$3:$H$4000))</f>
        <v>1096</v>
      </c>
      <c r="J1409" s="2" t="str">
        <v>IND</v>
      </c>
      <c r="K1409" t="str">
        <v>Avneesh KUMAR</v>
      </c>
      <c r="L1409" s="96" t="str">
        <v>pole-vault</v>
      </c>
      <c r="M1409" s="96">
        <v>37073</v>
      </c>
      <c r="N1409" s="96" t="str">
        <f t="shared" si="84"/>
        <v>Avneesh KUMARpole-vault</v>
      </c>
      <c r="O1409" s="2">
        <f t="shared" si="85"/>
        <v>967</v>
      </c>
      <c r="P1409" s="81">
        <f t="shared" si="86"/>
        <v>54</v>
      </c>
      <c r="Q1409" s="81" t="str">
        <f t="shared" si="87"/>
        <v/>
      </c>
    </row>
    <row r="1410" spans="1:17" x14ac:dyDescent="0.2">
      <c r="A1410" t="s">
        <v>1232</v>
      </c>
      <c r="B1410" t="s">
        <v>3800</v>
      </c>
      <c r="C1410" s="5" t="s">
        <v>26</v>
      </c>
      <c r="D1410" s="5">
        <v>34594</v>
      </c>
      <c r="E1410">
        <v>1094</v>
      </c>
      <c r="F1410" s="2">
        <v>87</v>
      </c>
      <c r="G1410" s="2" t="str">
        <f>B1410&amp;C1410</f>
        <v>Muhammed Anas YAHIYA400m</v>
      </c>
      <c r="H1410" s="2">
        <f>E1410</f>
        <v>1094</v>
      </c>
      <c r="I1410" s="138" cm="1">
        <f t="array" ref="I1410">MAX(IF($G$3:$G$4000=$G1410,$H$3:$H$4000))</f>
        <v>1094</v>
      </c>
      <c r="J1410" s="2" t="str">
        <v>IND</v>
      </c>
      <c r="K1410" t="str">
        <v>Anas BABU</v>
      </c>
      <c r="L1410" s="96" t="str">
        <v>pole-vault</v>
      </c>
      <c r="M1410" s="96">
        <v>34981</v>
      </c>
      <c r="N1410" s="96" t="str">
        <f t="shared" si="84"/>
        <v>Anas BABUpole-vault</v>
      </c>
      <c r="O1410" s="2">
        <f t="shared" si="85"/>
        <v>967</v>
      </c>
      <c r="P1410" s="81">
        <f t="shared" si="86"/>
        <v>54</v>
      </c>
      <c r="Q1410" s="81" t="str">
        <f t="shared" si="87"/>
        <v/>
      </c>
    </row>
    <row r="1411" spans="1:17" x14ac:dyDescent="0.2">
      <c r="A1411" t="s">
        <v>1232</v>
      </c>
      <c r="B1411" t="s">
        <v>4318</v>
      </c>
      <c r="C1411" s="5" t="s">
        <v>37</v>
      </c>
      <c r="D1411" s="6">
        <v>36291</v>
      </c>
      <c r="E1411">
        <v>1092</v>
      </c>
      <c r="F1411" s="2">
        <v>51</v>
      </c>
      <c r="G1411" s="2" t="str">
        <f>B1411&amp;C1411</f>
        <v>Nirmal SABUlong-jump</v>
      </c>
      <c r="H1411" s="2">
        <f>E1411</f>
        <v>1092</v>
      </c>
      <c r="I1411" s="138" cm="1">
        <f t="array" ref="I1411">MAX(IF($G$3:$G$4000=$G1411,$H$3:$H$4000))</f>
        <v>1092</v>
      </c>
      <c r="J1411" s="2" t="str">
        <v>IND</v>
      </c>
      <c r="K1411" t="str">
        <v>A. ROHIT</v>
      </c>
      <c r="L1411" s="96" t="str">
        <v>400mh</v>
      </c>
      <c r="M1411" s="96">
        <v>0</v>
      </c>
      <c r="N1411" s="96" t="str">
        <f t="shared" si="84"/>
        <v>A. ROHIT400mh</v>
      </c>
      <c r="O1411" s="2">
        <f t="shared" si="85"/>
        <v>966</v>
      </c>
      <c r="P1411" s="81">
        <f t="shared" si="86"/>
        <v>134</v>
      </c>
      <c r="Q1411" s="81" t="str">
        <f t="shared" si="87"/>
        <v/>
      </c>
    </row>
    <row r="1412" spans="1:17" x14ac:dyDescent="0.2">
      <c r="A1412" t="s">
        <v>1232</v>
      </c>
      <c r="B1412" t="s">
        <v>4235</v>
      </c>
      <c r="C1412" s="5" t="s">
        <v>33</v>
      </c>
      <c r="D1412" s="5">
        <v>35796</v>
      </c>
      <c r="E1412">
        <v>1091</v>
      </c>
      <c r="F1412" s="2">
        <v>42</v>
      </c>
      <c r="G1412" s="2" t="str">
        <f>B1412&amp;C1412</f>
        <v>Santhosh Kumar TAMILARASAN400mh</v>
      </c>
      <c r="H1412" s="2">
        <f>E1412</f>
        <v>1091</v>
      </c>
      <c r="I1412" s="138" cm="1">
        <f t="array" ref="I1412">MAX(IF($G$3:$G$4000=$G1412,$H$3:$H$4000))</f>
        <v>1091</v>
      </c>
      <c r="J1412" s="2" t="str">
        <v>IND</v>
      </c>
      <c r="K1412" t="str">
        <v>Ankit KUMAR</v>
      </c>
      <c r="L1412" s="96" t="str">
        <v>javelin-throw</v>
      </c>
      <c r="M1412" s="96">
        <v>0</v>
      </c>
      <c r="N1412" s="96" t="str">
        <f t="shared" ref="N1412:N1475" si="88">K1412&amp;L1412</f>
        <v>Ankit KUMARjavelin-throw</v>
      </c>
      <c r="O1412" s="2">
        <f t="shared" ref="O1412:O1475" si="89">VLOOKUP(K1412&amp;L1412,$G$3:$H$3563,2,FALSE)</f>
        <v>966</v>
      </c>
      <c r="P1412" s="81">
        <f t="shared" ref="P1412:P1475" si="90">COUNTIFS($L$3:$L$3119,L1412,$O$3:$O$3119,"&gt;"&amp;O1412)+1</f>
        <v>82</v>
      </c>
      <c r="Q1412" s="81" t="str">
        <f t="shared" ref="Q1412:Q1475" si="91">IFERROR(IF(J1412="AUS",COUNTIFS($J$3:$J$3119,"AUS",$L$3:$L$3119,L1412,$O$3:$O$3119,"&gt;"&amp;O1412)+1,""),"")</f>
        <v/>
      </c>
    </row>
    <row r="1413" spans="1:17" x14ac:dyDescent="0.2">
      <c r="A1413" t="s">
        <v>1232</v>
      </c>
      <c r="B1413" t="s">
        <v>3494</v>
      </c>
      <c r="C1413" s="5" t="s">
        <v>41</v>
      </c>
      <c r="D1413" s="5">
        <v>37186</v>
      </c>
      <c r="E1413">
        <v>1091</v>
      </c>
      <c r="F1413" s="2">
        <v>12</v>
      </c>
      <c r="G1413" s="2" t="str">
        <f>B1413&amp;C1413</f>
        <v>Yashvir SINGHjavelin-throw</v>
      </c>
      <c r="H1413" s="2">
        <f>E1413</f>
        <v>1091</v>
      </c>
      <c r="I1413" s="138" cm="1">
        <f t="array" ref="I1413">MAX(IF($G$3:$G$4000=$G1413,$H$3:$H$4000))</f>
        <v>1091</v>
      </c>
      <c r="J1413" s="2" t="str">
        <v>IND</v>
      </c>
      <c r="K1413" t="str">
        <v>Alden Anil NARONHA</v>
      </c>
      <c r="L1413" s="96" t="str">
        <v>110mh</v>
      </c>
      <c r="M1413" s="96">
        <v>36346</v>
      </c>
      <c r="N1413" s="96" t="str">
        <f t="shared" si="88"/>
        <v>Alden Anil NARONHA110mh</v>
      </c>
      <c r="O1413" s="2">
        <f t="shared" si="89"/>
        <v>964</v>
      </c>
      <c r="P1413" s="81">
        <f t="shared" si="90"/>
        <v>111</v>
      </c>
      <c r="Q1413" s="81" t="str">
        <f t="shared" si="91"/>
        <v/>
      </c>
    </row>
    <row r="1414" spans="1:17" x14ac:dyDescent="0.2">
      <c r="A1414" t="s">
        <v>1232</v>
      </c>
      <c r="B1414" t="s">
        <v>5300</v>
      </c>
      <c r="C1414" s="5" t="s">
        <v>26</v>
      </c>
      <c r="D1414" s="5">
        <v>36247</v>
      </c>
      <c r="E1414">
        <v>1088</v>
      </c>
      <c r="F1414" s="2">
        <v>16</v>
      </c>
      <c r="G1414" s="2" t="str">
        <f>B1414&amp;C1414</f>
        <v>Rajesh RAMESH400m</v>
      </c>
      <c r="H1414" s="2">
        <f>E1414</f>
        <v>1088</v>
      </c>
      <c r="I1414" s="138" cm="1">
        <f t="array" ref="I1414">MAX(IF($G$3:$G$4000=$G1414,$H$3:$H$4000))</f>
        <v>1088</v>
      </c>
      <c r="J1414" s="2" t="str">
        <v>IND</v>
      </c>
      <c r="K1414" t="str">
        <v>Arjun KUMAR</v>
      </c>
      <c r="L1414" s="96" t="str">
        <v>discus-throw</v>
      </c>
      <c r="M1414" s="96">
        <v>34151</v>
      </c>
      <c r="N1414" s="96" t="str">
        <f t="shared" si="88"/>
        <v>Arjun KUMARdiscus-throw</v>
      </c>
      <c r="O1414" s="2">
        <f t="shared" si="89"/>
        <v>963</v>
      </c>
      <c r="P1414" s="81">
        <f t="shared" si="90"/>
        <v>58</v>
      </c>
      <c r="Q1414" s="81" t="str">
        <f t="shared" si="91"/>
        <v/>
      </c>
    </row>
    <row r="1415" spans="1:17" x14ac:dyDescent="0.2">
      <c r="A1415" t="s">
        <v>1232</v>
      </c>
      <c r="B1415" t="s">
        <v>3189</v>
      </c>
      <c r="C1415" s="5" t="s">
        <v>41</v>
      </c>
      <c r="D1415" s="5">
        <v>37048</v>
      </c>
      <c r="E1415">
        <v>1085</v>
      </c>
      <c r="F1415" s="2">
        <v>14</v>
      </c>
      <c r="G1415" s="2" t="str">
        <f>B1415&amp;C1415</f>
        <v>Rohit YADAVjavelin-throw</v>
      </c>
      <c r="H1415" s="2">
        <f>E1415</f>
        <v>1085</v>
      </c>
      <c r="I1415" s="138" cm="1">
        <f t="array" ref="I1415">MAX(IF($G$3:$G$4000=$G1415,$H$3:$H$4000))</f>
        <v>1102</v>
      </c>
      <c r="J1415" s="2" t="str">
        <v>IND</v>
      </c>
      <c r="K1415" t="str">
        <v>Navdeep YADAV</v>
      </c>
      <c r="L1415" s="96" t="str">
        <v>javelin-throw</v>
      </c>
      <c r="M1415" s="96">
        <v>37457</v>
      </c>
      <c r="N1415" s="96" t="str">
        <f t="shared" si="88"/>
        <v>Navdeep YADAVjavelin-throw</v>
      </c>
      <c r="O1415" s="2">
        <f t="shared" si="89"/>
        <v>961</v>
      </c>
      <c r="P1415" s="81">
        <f t="shared" si="90"/>
        <v>86</v>
      </c>
      <c r="Q1415" s="81" t="str">
        <f t="shared" si="91"/>
        <v/>
      </c>
    </row>
    <row r="1416" spans="1:17" x14ac:dyDescent="0.2">
      <c r="A1416" t="s">
        <v>1232</v>
      </c>
      <c r="B1416" t="s">
        <v>4326</v>
      </c>
      <c r="C1416" s="6" t="s">
        <v>37</v>
      </c>
      <c r="D1416" s="5">
        <v>34424</v>
      </c>
      <c r="E1416">
        <v>1085</v>
      </c>
      <c r="F1416" s="2">
        <v>62</v>
      </c>
      <c r="G1416" s="2" t="str">
        <f>B1416&amp;C1416</f>
        <v>R. SWAMINATHANlong-jump</v>
      </c>
      <c r="H1416" s="2">
        <f>E1416</f>
        <v>1085</v>
      </c>
      <c r="I1416" s="138" cm="1">
        <f t="array" ref="I1416">MAX(IF($G$3:$G$4000=$G1416,$H$3:$H$4000))</f>
        <v>1085</v>
      </c>
      <c r="J1416" s="2" t="str">
        <v>IND</v>
      </c>
      <c r="K1416" t="str">
        <v>Bahadur SINGH DHONI</v>
      </c>
      <c r="L1416" s="96" t="str">
        <v>marathon</v>
      </c>
      <c r="M1416" s="96">
        <v>31899</v>
      </c>
      <c r="N1416" s="96" t="str">
        <f t="shared" si="88"/>
        <v>Bahadur SINGH DHONImarathon</v>
      </c>
      <c r="O1416" s="2">
        <f t="shared" si="89"/>
        <v>961</v>
      </c>
      <c r="P1416" s="81">
        <f t="shared" si="90"/>
        <v>137</v>
      </c>
      <c r="Q1416" s="81" t="str">
        <f t="shared" si="91"/>
        <v/>
      </c>
    </row>
    <row r="1417" spans="1:17" x14ac:dyDescent="0.2">
      <c r="A1417" t="s">
        <v>1232</v>
      </c>
      <c r="B1417" s="5" t="s">
        <v>4885</v>
      </c>
      <c r="C1417" s="5" t="s">
        <v>35</v>
      </c>
      <c r="D1417" s="5">
        <v>34474</v>
      </c>
      <c r="E1417">
        <v>1081</v>
      </c>
      <c r="F1417" s="2">
        <v>35</v>
      </c>
      <c r="G1417" s="2" t="str">
        <f>B1417&amp;C1417</f>
        <v>Vincent BHARATHIhigh-jump</v>
      </c>
      <c r="H1417" s="2">
        <f>E1417</f>
        <v>1081</v>
      </c>
      <c r="I1417" s="138" cm="1">
        <f t="array" ref="I1417">MAX(IF($G$3:$G$4000=$G1417,$H$3:$H$4000))</f>
        <v>1081</v>
      </c>
      <c r="J1417" s="2" t="str">
        <v>IND</v>
      </c>
      <c r="K1417" t="str">
        <v>William SINGH</v>
      </c>
      <c r="L1417" s="96" t="str">
        <v>20km-race-walking</v>
      </c>
      <c r="M1417" s="96">
        <v>37316</v>
      </c>
      <c r="N1417" s="96" t="str">
        <f t="shared" si="88"/>
        <v>William SINGH20km-race-walking</v>
      </c>
      <c r="O1417" s="2">
        <f t="shared" si="89"/>
        <v>960</v>
      </c>
      <c r="P1417" s="81">
        <f t="shared" si="90"/>
        <v>32</v>
      </c>
      <c r="Q1417" s="81" t="str">
        <f t="shared" si="91"/>
        <v/>
      </c>
    </row>
    <row r="1418" spans="1:17" x14ac:dyDescent="0.2">
      <c r="A1418" t="s">
        <v>1232</v>
      </c>
      <c r="B1418" t="s">
        <v>4324</v>
      </c>
      <c r="C1418" s="5" t="s">
        <v>37</v>
      </c>
      <c r="D1418" s="5">
        <v>34950</v>
      </c>
      <c r="E1418">
        <v>1081</v>
      </c>
      <c r="F1418" s="2">
        <v>60</v>
      </c>
      <c r="G1418" s="2" t="str">
        <f>B1418&amp;C1418</f>
        <v>Sidharth MOHAN NAIKlong-jump</v>
      </c>
      <c r="H1418" s="2">
        <f>E1418</f>
        <v>1081</v>
      </c>
      <c r="I1418" s="138" cm="1">
        <f t="array" ref="I1418">MAX(IF($G$3:$G$4000=$G1418,$H$3:$H$4000))</f>
        <v>1081</v>
      </c>
      <c r="J1418" s="2" t="str">
        <v>IND</v>
      </c>
      <c r="K1418" t="str">
        <v>Lakhwinder SINGH</v>
      </c>
      <c r="L1418" s="96" t="str">
        <v>discus-throw</v>
      </c>
      <c r="M1418" s="96">
        <v>33053</v>
      </c>
      <c r="N1418" s="96" t="str">
        <f t="shared" si="88"/>
        <v>Lakhwinder SINGHdiscus-throw</v>
      </c>
      <c r="O1418" s="2">
        <f t="shared" si="89"/>
        <v>960</v>
      </c>
      <c r="P1418" s="81">
        <f t="shared" si="90"/>
        <v>61</v>
      </c>
      <c r="Q1418" s="81" t="str">
        <f t="shared" si="91"/>
        <v/>
      </c>
    </row>
    <row r="1419" spans="1:17" x14ac:dyDescent="0.2">
      <c r="A1419" t="s">
        <v>1232</v>
      </c>
      <c r="B1419" t="s">
        <v>4366</v>
      </c>
      <c r="C1419" s="5" t="s">
        <v>38</v>
      </c>
      <c r="D1419" s="5">
        <v>36556</v>
      </c>
      <c r="E1419">
        <v>1080</v>
      </c>
      <c r="F1419" s="2">
        <v>26</v>
      </c>
      <c r="G1419" s="2" t="str">
        <f>B1419&amp;C1419</f>
        <v>Gaily Venister DEVASAHAYAMtriple-jump</v>
      </c>
      <c r="H1419" s="2">
        <f>E1419</f>
        <v>1080</v>
      </c>
      <c r="I1419" s="138" cm="1">
        <f t="array" ref="I1419">MAX(IF($G$3:$G$4000=$G1419,$H$3:$H$4000))</f>
        <v>1080</v>
      </c>
      <c r="J1419" s="2" t="str">
        <v>IND</v>
      </c>
      <c r="K1419" t="str">
        <v>Raj Shekhar PATHAK</v>
      </c>
      <c r="L1419" s="96" t="str">
        <v>10000m</v>
      </c>
      <c r="M1419" s="96">
        <v>36861</v>
      </c>
      <c r="N1419" s="96" t="str">
        <f t="shared" si="88"/>
        <v>Raj Shekhar PATHAK10000m</v>
      </c>
      <c r="O1419" s="2">
        <f t="shared" si="89"/>
        <v>959</v>
      </c>
      <c r="P1419" s="81">
        <f t="shared" si="90"/>
        <v>159</v>
      </c>
      <c r="Q1419" s="81" t="str">
        <f t="shared" si="91"/>
        <v/>
      </c>
    </row>
    <row r="1420" spans="1:17" x14ac:dyDescent="0.2">
      <c r="A1420" t="s">
        <v>1232</v>
      </c>
      <c r="B1420" t="s">
        <v>4824</v>
      </c>
      <c r="C1420" t="s">
        <v>81</v>
      </c>
      <c r="D1420" s="5">
        <v>37236</v>
      </c>
      <c r="E1420">
        <v>1079</v>
      </c>
      <c r="F1420" s="2">
        <v>7</v>
      </c>
      <c r="G1420" s="2" t="str">
        <f>B1420&amp;C1420</f>
        <v>Paramdeep MOR20km-race-walking</v>
      </c>
      <c r="H1420" s="2">
        <f>E1420</f>
        <v>1079</v>
      </c>
      <c r="I1420" s="138" cm="1">
        <f t="array" ref="I1420">MAX(IF($G$3:$G$4000=$G1420,$H$3:$H$4000))</f>
        <v>1079</v>
      </c>
      <c r="J1420" s="2" t="str">
        <v>IND</v>
      </c>
      <c r="K1420" t="str">
        <v>. DEEPANSHU</v>
      </c>
      <c r="L1420" s="96" t="str">
        <v>high-jump</v>
      </c>
      <c r="M1420" s="96">
        <v>38342</v>
      </c>
      <c r="N1420" s="96" t="str">
        <f t="shared" si="88"/>
        <v>. DEEPANSHUhigh-jump</v>
      </c>
      <c r="O1420" s="2">
        <f t="shared" si="89"/>
        <v>958</v>
      </c>
      <c r="P1420" s="81">
        <f t="shared" si="90"/>
        <v>114</v>
      </c>
      <c r="Q1420" s="81" t="str">
        <f t="shared" si="91"/>
        <v/>
      </c>
    </row>
    <row r="1421" spans="1:17" x14ac:dyDescent="0.2">
      <c r="A1421" t="s">
        <v>1232</v>
      </c>
      <c r="B1421" t="s">
        <v>4242</v>
      </c>
      <c r="C1421" s="5" t="s">
        <v>33</v>
      </c>
      <c r="D1421" s="5">
        <v>36805</v>
      </c>
      <c r="E1421">
        <v>1078</v>
      </c>
      <c r="F1421" s="2">
        <v>50</v>
      </c>
      <c r="G1421" s="2" t="str">
        <f>B1421&amp;C1421</f>
        <v>Uttekar DHAVAL400mh</v>
      </c>
      <c r="H1421" s="2">
        <f>E1421</f>
        <v>1078</v>
      </c>
      <c r="I1421" s="138" cm="1">
        <f t="array" ref="I1421">MAX(IF($G$3:$G$4000=$G1421,$H$3:$H$4000))</f>
        <v>1078</v>
      </c>
      <c r="J1421" s="2" t="str">
        <v>IND</v>
      </c>
      <c r="K1421" t="str">
        <v>Uchchaal KUMAR ROY</v>
      </c>
      <c r="L1421" s="96" t="str">
        <v>high-jump</v>
      </c>
      <c r="M1421" s="96">
        <v>37540</v>
      </c>
      <c r="N1421" s="96" t="str">
        <f t="shared" si="88"/>
        <v>Uchchaal KUMAR ROYhigh-jump</v>
      </c>
      <c r="O1421" s="2">
        <f t="shared" si="89"/>
        <v>958</v>
      </c>
      <c r="P1421" s="81">
        <f t="shared" si="90"/>
        <v>114</v>
      </c>
      <c r="Q1421" s="81" t="str">
        <f t="shared" si="91"/>
        <v/>
      </c>
    </row>
    <row r="1422" spans="1:17" x14ac:dyDescent="0.2">
      <c r="A1422" t="s">
        <v>1232</v>
      </c>
      <c r="B1422" t="s">
        <v>3742</v>
      </c>
      <c r="C1422" s="5" t="s">
        <v>25</v>
      </c>
      <c r="D1422" s="6">
        <v>35910</v>
      </c>
      <c r="E1422">
        <v>1077</v>
      </c>
      <c r="F1422" s="2">
        <v>19</v>
      </c>
      <c r="G1422" s="2" t="str">
        <f>B1422&amp;C1422</f>
        <v>Amlan BORGOHAIN200m</v>
      </c>
      <c r="H1422" s="2">
        <f>E1422</f>
        <v>1077</v>
      </c>
      <c r="I1422" s="138" cm="1">
        <f t="array" ref="I1422">MAX(IF($G$3:$G$4000=$G1422,$H$3:$H$4000))</f>
        <v>1105</v>
      </c>
      <c r="J1422" s="2" t="str">
        <v>IND</v>
      </c>
      <c r="K1422" t="str">
        <v>Rohit KUMAR</v>
      </c>
      <c r="L1422" s="96" t="str">
        <v>10000m</v>
      </c>
      <c r="M1422" s="96">
        <v>0</v>
      </c>
      <c r="N1422" s="96" t="str">
        <f t="shared" si="88"/>
        <v>Rohit KUMAR10000m</v>
      </c>
      <c r="O1422" s="2">
        <f t="shared" si="89"/>
        <v>958</v>
      </c>
      <c r="P1422" s="81">
        <f t="shared" si="90"/>
        <v>161</v>
      </c>
      <c r="Q1422" s="81" t="str">
        <f t="shared" si="91"/>
        <v/>
      </c>
    </row>
    <row r="1423" spans="1:17" x14ac:dyDescent="0.2">
      <c r="A1423" t="s">
        <v>1232</v>
      </c>
      <c r="B1423" t="s">
        <v>4328</v>
      </c>
      <c r="C1423" s="5" t="s">
        <v>37</v>
      </c>
      <c r="D1423" s="5">
        <v>34603</v>
      </c>
      <c r="E1423">
        <v>1077</v>
      </c>
      <c r="F1423" s="2">
        <v>64</v>
      </c>
      <c r="G1423" s="2" t="str">
        <f>B1423&amp;C1423</f>
        <v>Vimoth KUMARlong-jump</v>
      </c>
      <c r="H1423" s="2">
        <f>E1423</f>
        <v>1077</v>
      </c>
      <c r="I1423" s="138" cm="1">
        <f t="array" ref="I1423">MAX(IF($G$3:$G$4000=$G1423,$H$3:$H$4000))</f>
        <v>1077</v>
      </c>
      <c r="J1423" s="2" t="str">
        <v>IND</v>
      </c>
      <c r="K1423" t="str">
        <v>Bikram DAS</v>
      </c>
      <c r="L1423" s="96" t="str">
        <v>20km-race-walking</v>
      </c>
      <c r="M1423" s="96">
        <v>37211</v>
      </c>
      <c r="N1423" s="96" t="str">
        <f t="shared" si="88"/>
        <v>Bikram DAS20km-race-walking</v>
      </c>
      <c r="O1423" s="2">
        <f t="shared" si="89"/>
        <v>957</v>
      </c>
      <c r="P1423" s="81">
        <f t="shared" si="90"/>
        <v>35</v>
      </c>
      <c r="Q1423" s="81" t="str">
        <f t="shared" si="91"/>
        <v/>
      </c>
    </row>
    <row r="1424" spans="1:17" x14ac:dyDescent="0.2">
      <c r="A1424" t="s">
        <v>1232</v>
      </c>
      <c r="B1424" t="s">
        <v>4329</v>
      </c>
      <c r="C1424" s="5" t="s">
        <v>37</v>
      </c>
      <c r="D1424" s="5">
        <v>36515</v>
      </c>
      <c r="E1424">
        <v>1075</v>
      </c>
      <c r="F1424" s="2">
        <v>67</v>
      </c>
      <c r="G1424" s="2" t="str">
        <f>B1424&amp;C1424</f>
        <v>Lokesh SATHYANATHANlong-jump</v>
      </c>
      <c r="H1424" s="2">
        <f>E1424</f>
        <v>1075</v>
      </c>
      <c r="I1424" s="138" cm="1">
        <f t="array" ref="I1424">MAX(IF($G$3:$G$4000=$G1424,$H$3:$H$4000))</f>
        <v>1075</v>
      </c>
      <c r="J1424" s="2" t="str">
        <v>IND</v>
      </c>
      <c r="K1424" t="str">
        <v>. VIKASH</v>
      </c>
      <c r="L1424" s="96" t="str">
        <v>5000m</v>
      </c>
      <c r="M1424" s="96">
        <v>0</v>
      </c>
      <c r="N1424" s="96" t="str">
        <f t="shared" si="88"/>
        <v>. VIKASH5000m</v>
      </c>
      <c r="O1424" s="2">
        <f t="shared" si="89"/>
        <v>956</v>
      </c>
      <c r="P1424" s="81">
        <f t="shared" si="90"/>
        <v>168</v>
      </c>
      <c r="Q1424" s="81" t="str">
        <f t="shared" si="91"/>
        <v/>
      </c>
    </row>
    <row r="1425" spans="1:17" x14ac:dyDescent="0.2">
      <c r="A1425" t="s">
        <v>1232</v>
      </c>
      <c r="B1425" t="s">
        <v>4295</v>
      </c>
      <c r="C1425" s="5" t="s">
        <v>37</v>
      </c>
      <c r="D1425" s="5">
        <v>35036</v>
      </c>
      <c r="E1425">
        <v>1073</v>
      </c>
      <c r="F1425" s="2">
        <v>15</v>
      </c>
      <c r="G1425" s="2" t="str">
        <f>B1425&amp;C1425</f>
        <v>Muhammed Anees YAHIYAlong-jump</v>
      </c>
      <c r="H1425" s="2">
        <f>E1425</f>
        <v>1073</v>
      </c>
      <c r="I1425" s="138" cm="1">
        <f t="array" ref="I1425">MAX(IF($G$3:$G$4000=$G1425,$H$3:$H$4000))</f>
        <v>1138</v>
      </c>
      <c r="J1425" s="2" t="str">
        <v>IND</v>
      </c>
      <c r="K1425" t="str">
        <v>Dhanvir SINGH</v>
      </c>
      <c r="L1425" s="96" t="str">
        <v>shot-put</v>
      </c>
      <c r="M1425" s="96">
        <v>37618</v>
      </c>
      <c r="N1425" s="96" t="str">
        <f t="shared" si="88"/>
        <v>Dhanvir SINGHshot-put</v>
      </c>
      <c r="O1425" s="2">
        <f t="shared" si="89"/>
        <v>956</v>
      </c>
      <c r="P1425" s="81">
        <f t="shared" si="90"/>
        <v>56</v>
      </c>
      <c r="Q1425" s="81" t="str">
        <f t="shared" si="91"/>
        <v/>
      </c>
    </row>
    <row r="1426" spans="1:17" x14ac:dyDescent="0.2">
      <c r="A1426" t="s">
        <v>1232</v>
      </c>
      <c r="B1426" t="s">
        <v>4826</v>
      </c>
      <c r="C1426" s="5" t="s">
        <v>81</v>
      </c>
      <c r="D1426" s="6">
        <v>36983</v>
      </c>
      <c r="E1426">
        <v>1073</v>
      </c>
      <c r="F1426" s="2">
        <v>9</v>
      </c>
      <c r="G1426" s="2" t="str">
        <f>B1426&amp;C1426</f>
        <v>Suraj PANWAR20km-race-walking</v>
      </c>
      <c r="H1426" s="2">
        <f>E1426</f>
        <v>1073</v>
      </c>
      <c r="I1426" s="138" cm="1">
        <f t="array" ref="I1426">MAX(IF($G$3:$G$4000=$G1426,$H$3:$H$4000))</f>
        <v>1073</v>
      </c>
      <c r="J1426" s="2" t="str">
        <v>IND</v>
      </c>
      <c r="K1426" t="str">
        <v>Shubham BHANDARE</v>
      </c>
      <c r="L1426" s="96" t="str">
        <v>3000msc</v>
      </c>
      <c r="M1426" s="96">
        <v>0</v>
      </c>
      <c r="N1426" s="96" t="str">
        <f t="shared" si="88"/>
        <v>Shubham BHANDARE3000msc</v>
      </c>
      <c r="O1426" s="2">
        <f t="shared" si="89"/>
        <v>956</v>
      </c>
      <c r="P1426" s="81">
        <f t="shared" si="90"/>
        <v>117</v>
      </c>
      <c r="Q1426" s="81" t="str">
        <f t="shared" si="91"/>
        <v/>
      </c>
    </row>
    <row r="1427" spans="1:17" x14ac:dyDescent="0.2">
      <c r="A1427" t="s">
        <v>1232</v>
      </c>
      <c r="B1427" t="s">
        <v>3430</v>
      </c>
      <c r="C1427" s="5" t="s">
        <v>39</v>
      </c>
      <c r="D1427" s="5">
        <v>35635</v>
      </c>
      <c r="E1427">
        <v>1071</v>
      </c>
      <c r="F1427" s="2">
        <v>8</v>
      </c>
      <c r="G1427" s="2" t="str">
        <f>B1427&amp;C1427</f>
        <v>Karanveer SINGHshot-put</v>
      </c>
      <c r="H1427" s="2">
        <f>E1427</f>
        <v>1071</v>
      </c>
      <c r="I1427" s="138" cm="1">
        <f t="array" ref="I1427">MAX(IF($G$3:$G$4000=$G1427,$H$3:$H$4000))</f>
        <v>1121</v>
      </c>
      <c r="J1427" s="2" t="str">
        <v>IND</v>
      </c>
      <c r="K1427" t="str">
        <v>Rohit YADAV</v>
      </c>
      <c r="L1427" s="96" t="str">
        <v>10000m</v>
      </c>
      <c r="M1427" s="96">
        <v>35978</v>
      </c>
      <c r="N1427" s="96" t="str">
        <f t="shared" si="88"/>
        <v>Rohit YADAV10000m</v>
      </c>
      <c r="O1427" s="2">
        <f t="shared" si="89"/>
        <v>955</v>
      </c>
      <c r="P1427" s="81">
        <f t="shared" si="90"/>
        <v>162</v>
      </c>
      <c r="Q1427" s="81" t="str">
        <f t="shared" si="91"/>
        <v/>
      </c>
    </row>
    <row r="1428" spans="1:17" x14ac:dyDescent="0.2">
      <c r="A1428" t="s">
        <v>1232</v>
      </c>
      <c r="B1428" t="s">
        <v>4247</v>
      </c>
      <c r="C1428" s="5" t="s">
        <v>33</v>
      </c>
      <c r="D1428" s="5">
        <v>34882</v>
      </c>
      <c r="E1428">
        <v>1071</v>
      </c>
      <c r="F1428" s="2">
        <v>56</v>
      </c>
      <c r="G1428" s="2" t="str">
        <f>B1428&amp;C1428</f>
        <v>Jashanjot SINGH400mh</v>
      </c>
      <c r="H1428" s="2">
        <f>E1428</f>
        <v>1071</v>
      </c>
      <c r="I1428" s="138" cm="1">
        <f t="array" ref="I1428">MAX(IF($G$3:$G$4000=$G1428,$H$3:$H$4000))</f>
        <v>1071</v>
      </c>
      <c r="J1428" s="2" t="str">
        <v>IND</v>
      </c>
      <c r="K1428" t="str">
        <v>Nitesh POONIA</v>
      </c>
      <c r="L1428" s="96" t="str">
        <v>hammer-throw</v>
      </c>
      <c r="M1428" s="96">
        <v>36891</v>
      </c>
      <c r="N1428" s="96" t="str">
        <f t="shared" si="88"/>
        <v>Nitesh POONIAhammer-throw</v>
      </c>
      <c r="O1428" s="2">
        <f t="shared" si="89"/>
        <v>955</v>
      </c>
      <c r="P1428" s="81">
        <f t="shared" si="90"/>
        <v>43</v>
      </c>
      <c r="Q1428" s="81" t="str">
        <f t="shared" si="91"/>
        <v/>
      </c>
    </row>
    <row r="1429" spans="1:17" x14ac:dyDescent="0.2">
      <c r="A1429" t="s">
        <v>1232</v>
      </c>
      <c r="B1429" t="s">
        <v>3493</v>
      </c>
      <c r="C1429" s="5" t="s">
        <v>41</v>
      </c>
      <c r="D1429" s="5">
        <v>35066</v>
      </c>
      <c r="E1429">
        <v>1070</v>
      </c>
      <c r="F1429" s="2">
        <v>7</v>
      </c>
      <c r="G1429" s="2" t="str">
        <f>B1429&amp;C1429</f>
        <v>Vikrant MALIKjavelin-throw</v>
      </c>
      <c r="H1429" s="2">
        <f>E1429</f>
        <v>1070</v>
      </c>
      <c r="I1429" s="138" cm="1">
        <f t="array" ref="I1429">MAX(IF($G$3:$G$4000=$G1429,$H$3:$H$4000))</f>
        <v>1070</v>
      </c>
      <c r="J1429" s="2" t="str">
        <v>IND</v>
      </c>
      <c r="K1429" t="str">
        <v>Ashish KUMAR</v>
      </c>
      <c r="L1429" s="96" t="str">
        <v>shot-put</v>
      </c>
      <c r="M1429" s="96">
        <v>36410</v>
      </c>
      <c r="N1429" s="96" t="str">
        <f t="shared" si="88"/>
        <v>Ashish KUMARshot-put</v>
      </c>
      <c r="O1429" s="2">
        <f t="shared" si="89"/>
        <v>954</v>
      </c>
      <c r="P1429" s="81">
        <f t="shared" si="90"/>
        <v>57</v>
      </c>
      <c r="Q1429" s="81" t="str">
        <f t="shared" si="91"/>
        <v/>
      </c>
    </row>
    <row r="1430" spans="1:17" x14ac:dyDescent="0.2">
      <c r="A1430" t="s">
        <v>1232</v>
      </c>
      <c r="B1430" t="s">
        <v>3494</v>
      </c>
      <c r="C1430" s="5" t="s">
        <v>41</v>
      </c>
      <c r="D1430" s="6">
        <v>37186</v>
      </c>
      <c r="E1430">
        <v>1069</v>
      </c>
      <c r="F1430" s="2">
        <v>8</v>
      </c>
      <c r="G1430" s="2" t="str">
        <f>B1430&amp;C1430</f>
        <v>Yashvir SINGHjavelin-throw</v>
      </c>
      <c r="H1430" s="2">
        <f>E1430</f>
        <v>1069</v>
      </c>
      <c r="I1430" s="138" cm="1">
        <f t="array" ref="I1430">MAX(IF($G$3:$G$4000=$G1430,$H$3:$H$4000))</f>
        <v>1091</v>
      </c>
      <c r="J1430" s="2" t="str">
        <v>IND</v>
      </c>
      <c r="K1430" t="str">
        <v>Nirbhay SINGH</v>
      </c>
      <c r="L1430" s="96" t="str">
        <v>discus-throw</v>
      </c>
      <c r="M1430" s="96">
        <v>35389</v>
      </c>
      <c r="N1430" s="96" t="str">
        <f t="shared" si="88"/>
        <v>Nirbhay SINGHdiscus-throw</v>
      </c>
      <c r="O1430" s="2">
        <f t="shared" si="89"/>
        <v>954</v>
      </c>
      <c r="P1430" s="81">
        <f t="shared" si="90"/>
        <v>62</v>
      </c>
      <c r="Q1430" s="81" t="str">
        <f t="shared" si="91"/>
        <v/>
      </c>
    </row>
    <row r="1431" spans="1:17" x14ac:dyDescent="0.2">
      <c r="A1431" t="s">
        <v>1232</v>
      </c>
      <c r="B1431" t="s">
        <v>4891</v>
      </c>
      <c r="C1431" s="5" t="s">
        <v>35</v>
      </c>
      <c r="D1431" s="6">
        <v>34867</v>
      </c>
      <c r="E1431">
        <v>1064</v>
      </c>
      <c r="F1431" s="2">
        <v>39</v>
      </c>
      <c r="G1431" s="2" t="str">
        <f>B1431&amp;C1431</f>
        <v>Sarvesh Anil KUSHAREhigh-jump</v>
      </c>
      <c r="H1431" s="2">
        <f>E1431</f>
        <v>1064</v>
      </c>
      <c r="I1431" s="138" cm="1">
        <f t="array" ref="I1431">MAX(IF($G$3:$G$4000=$G1431,$H$3:$H$4000))</f>
        <v>1064</v>
      </c>
      <c r="J1431" s="2" t="str">
        <v>IND</v>
      </c>
      <c r="K1431" t="str">
        <v>Damien GODWIN</v>
      </c>
      <c r="L1431" s="96" t="str">
        <v>pole-vault</v>
      </c>
      <c r="M1431" s="96">
        <v>0</v>
      </c>
      <c r="N1431" s="96" t="str">
        <f t="shared" si="88"/>
        <v>Damien GODWINpole-vault</v>
      </c>
      <c r="O1431" s="2">
        <f t="shared" si="89"/>
        <v>953</v>
      </c>
      <c r="P1431" s="81">
        <f t="shared" si="90"/>
        <v>64</v>
      </c>
      <c r="Q1431" s="81" t="str">
        <f t="shared" si="91"/>
        <v/>
      </c>
    </row>
    <row r="1432" spans="1:17" x14ac:dyDescent="0.2">
      <c r="A1432" t="s">
        <v>1232</v>
      </c>
      <c r="B1432" t="s">
        <v>4892</v>
      </c>
      <c r="C1432" s="5" t="s">
        <v>35</v>
      </c>
      <c r="D1432" s="5">
        <v>34994</v>
      </c>
      <c r="E1432">
        <v>1064</v>
      </c>
      <c r="F1432" s="2">
        <v>39</v>
      </c>
      <c r="G1432" s="2" t="str">
        <f>B1432&amp;C1432</f>
        <v>Jesse SANDESHhigh-jump</v>
      </c>
      <c r="H1432" s="2">
        <f>E1432</f>
        <v>1064</v>
      </c>
      <c r="I1432" s="138" cm="1">
        <f t="array" ref="I1432">MAX(IF($G$3:$G$4000=$G1432,$H$3:$H$4000))</f>
        <v>1064</v>
      </c>
      <c r="J1432" s="2" t="str">
        <v>IND</v>
      </c>
      <c r="K1432" t="str">
        <v>Dhirendra KUMAR</v>
      </c>
      <c r="L1432" s="96" t="str">
        <v>pole-vault</v>
      </c>
      <c r="M1432" s="96">
        <v>36400</v>
      </c>
      <c r="N1432" s="96" t="str">
        <f t="shared" si="88"/>
        <v>Dhirendra KUMARpole-vault</v>
      </c>
      <c r="O1432" s="2">
        <f t="shared" si="89"/>
        <v>953</v>
      </c>
      <c r="P1432" s="81">
        <f t="shared" si="90"/>
        <v>64</v>
      </c>
      <c r="Q1432" s="81" t="str">
        <f t="shared" si="91"/>
        <v/>
      </c>
    </row>
    <row r="1433" spans="1:17" x14ac:dyDescent="0.2">
      <c r="A1433" t="s">
        <v>1232</v>
      </c>
      <c r="B1433" t="s">
        <v>4893</v>
      </c>
      <c r="C1433" s="5" t="s">
        <v>35</v>
      </c>
      <c r="D1433" s="5">
        <v>36051</v>
      </c>
      <c r="E1433">
        <v>1064</v>
      </c>
      <c r="F1433" s="2">
        <v>39</v>
      </c>
      <c r="G1433" s="2" t="str">
        <f>B1433&amp;C1433</f>
        <v>T. AROMALhigh-jump</v>
      </c>
      <c r="H1433" s="2">
        <f>E1433</f>
        <v>1064</v>
      </c>
      <c r="I1433" s="138" cm="1">
        <f t="array" ref="I1433">MAX(IF($G$3:$G$4000=$G1433,$H$3:$H$4000))</f>
        <v>1064</v>
      </c>
      <c r="J1433" s="2" t="str">
        <v>IND</v>
      </c>
      <c r="K1433" t="str">
        <v>Antil NARESH</v>
      </c>
      <c r="L1433" s="96" t="str">
        <v>shot-put</v>
      </c>
      <c r="M1433" s="96">
        <v>33317</v>
      </c>
      <c r="N1433" s="96" t="str">
        <f t="shared" si="88"/>
        <v>Antil NARESHshot-put</v>
      </c>
      <c r="O1433" s="2">
        <f t="shared" si="89"/>
        <v>953</v>
      </c>
      <c r="P1433" s="81">
        <f t="shared" si="90"/>
        <v>58</v>
      </c>
      <c r="Q1433" s="81" t="str">
        <f t="shared" si="91"/>
        <v/>
      </c>
    </row>
    <row r="1434" spans="1:17" x14ac:dyDescent="0.2">
      <c r="A1434" t="s">
        <v>1232</v>
      </c>
      <c r="B1434" t="s">
        <v>5317</v>
      </c>
      <c r="C1434" t="s">
        <v>28</v>
      </c>
      <c r="D1434" s="5">
        <v>35551</v>
      </c>
      <c r="E1434">
        <v>1060</v>
      </c>
      <c r="F1434" s="2">
        <v>13</v>
      </c>
      <c r="G1434" s="2" t="str">
        <f>B1434&amp;C1434</f>
        <v>Ajay KUMAR SAROJ1500m</v>
      </c>
      <c r="H1434" s="2">
        <f>E1434</f>
        <v>1060</v>
      </c>
      <c r="I1434" s="138" cm="1">
        <f t="array" ref="I1434">MAX(IF($G$3:$G$4000=$G1434,$H$3:$H$4000))</f>
        <v>1060</v>
      </c>
      <c r="J1434" s="2" t="str">
        <v>IND</v>
      </c>
      <c r="K1434" t="str">
        <v>Praveen KUMAR</v>
      </c>
      <c r="L1434" s="96" t="str">
        <v>hammer-throw</v>
      </c>
      <c r="M1434" s="96">
        <v>36874</v>
      </c>
      <c r="N1434" s="96" t="str">
        <f t="shared" si="88"/>
        <v>Praveen KUMARhammer-throw</v>
      </c>
      <c r="O1434" s="2">
        <f t="shared" si="89"/>
        <v>953</v>
      </c>
      <c r="P1434" s="81">
        <f t="shared" si="90"/>
        <v>44</v>
      </c>
      <c r="Q1434" s="81" t="str">
        <f t="shared" si="91"/>
        <v/>
      </c>
    </row>
    <row r="1435" spans="1:17" x14ac:dyDescent="0.2">
      <c r="A1435" t="s">
        <v>1232</v>
      </c>
      <c r="B1435" t="s">
        <v>3495</v>
      </c>
      <c r="C1435" s="5" t="s">
        <v>41</v>
      </c>
      <c r="D1435" s="6">
        <v>36877</v>
      </c>
      <c r="E1435">
        <v>1059</v>
      </c>
      <c r="F1435" s="2">
        <v>10</v>
      </c>
      <c r="G1435" s="2" t="str">
        <f>B1435&amp;C1435</f>
        <v>Sahil SILWALjavelin-throw</v>
      </c>
      <c r="H1435" s="2">
        <f>E1435</f>
        <v>1059</v>
      </c>
      <c r="I1435" s="138" cm="1">
        <f t="array" ref="I1435">MAX(IF($G$3:$G$4000=$G1435,$H$3:$H$4000))</f>
        <v>1110</v>
      </c>
      <c r="J1435" s="2" t="str">
        <v>IND</v>
      </c>
      <c r="K1435" t="str">
        <v>. AMIT</v>
      </c>
      <c r="L1435" s="96" t="str">
        <v>pole-vault</v>
      </c>
      <c r="M1435" s="96">
        <v>37460</v>
      </c>
      <c r="N1435" s="96" t="str">
        <f t="shared" si="88"/>
        <v>. AMITpole-vault</v>
      </c>
      <c r="O1435" s="2">
        <f t="shared" si="89"/>
        <v>953</v>
      </c>
      <c r="P1435" s="81">
        <f t="shared" si="90"/>
        <v>64</v>
      </c>
      <c r="Q1435" s="81" t="str">
        <f t="shared" si="91"/>
        <v/>
      </c>
    </row>
    <row r="1436" spans="1:17" x14ac:dyDescent="0.2">
      <c r="A1436" t="s">
        <v>1232</v>
      </c>
      <c r="B1436" t="s">
        <v>5302</v>
      </c>
      <c r="C1436" s="5" t="s">
        <v>26</v>
      </c>
      <c r="D1436" s="5">
        <v>35947</v>
      </c>
      <c r="E1436">
        <v>1059</v>
      </c>
      <c r="F1436" s="2">
        <v>36</v>
      </c>
      <c r="G1436" s="2" t="str">
        <f>B1436&amp;C1436</f>
        <v>Muhammed AJMAL400m</v>
      </c>
      <c r="H1436" s="2">
        <f>E1436</f>
        <v>1059</v>
      </c>
      <c r="I1436" s="138" cm="1">
        <f t="array" ref="I1436">MAX(IF($G$3:$G$4000=$G1436,$H$3:$H$4000))</f>
        <v>1059</v>
      </c>
      <c r="J1436" s="2" t="str">
        <v>IND</v>
      </c>
      <c r="K1436" t="str">
        <v>Ram Vinod YADAV</v>
      </c>
      <c r="L1436" s="96" t="str">
        <v>5000m</v>
      </c>
      <c r="M1436" s="96">
        <v>0</v>
      </c>
      <c r="N1436" s="96" t="str">
        <f t="shared" si="88"/>
        <v>Ram Vinod YADAV5000m</v>
      </c>
      <c r="O1436" s="2">
        <f t="shared" si="89"/>
        <v>950</v>
      </c>
      <c r="P1436" s="81">
        <f t="shared" si="90"/>
        <v>173</v>
      </c>
      <c r="Q1436" s="81" t="str">
        <f t="shared" si="91"/>
        <v/>
      </c>
    </row>
    <row r="1437" spans="1:17" x14ac:dyDescent="0.2">
      <c r="A1437" t="s">
        <v>1232</v>
      </c>
      <c r="B1437" t="s">
        <v>4372</v>
      </c>
      <c r="C1437" s="5" t="s">
        <v>38</v>
      </c>
      <c r="D1437" s="5">
        <v>36150</v>
      </c>
      <c r="E1437">
        <v>1058</v>
      </c>
      <c r="F1437" s="2">
        <v>39</v>
      </c>
      <c r="G1437" s="2" t="str">
        <f>B1437&amp;C1437</f>
        <v>Tejaswin SHANKARtriple-jump</v>
      </c>
      <c r="H1437" s="2">
        <f>E1437</f>
        <v>1058</v>
      </c>
      <c r="I1437" s="138" cm="1">
        <f t="array" ref="I1437">MAX(IF($G$3:$G$4000=$G1437,$H$3:$H$4000))</f>
        <v>1058</v>
      </c>
      <c r="J1437" s="2" t="str">
        <v>IND</v>
      </c>
      <c r="K1437" t="str">
        <v>Kartik KUMAR</v>
      </c>
      <c r="L1437" s="96" t="str">
        <v>5000m</v>
      </c>
      <c r="M1437" s="96">
        <v>36292</v>
      </c>
      <c r="N1437" s="96" t="str">
        <f t="shared" si="88"/>
        <v>Kartik KUMAR5000m</v>
      </c>
      <c r="O1437" s="2">
        <f t="shared" si="89"/>
        <v>949</v>
      </c>
      <c r="P1437" s="81">
        <f t="shared" si="90"/>
        <v>175</v>
      </c>
      <c r="Q1437" s="81" t="str">
        <f t="shared" si="91"/>
        <v/>
      </c>
    </row>
    <row r="1438" spans="1:17" x14ac:dyDescent="0.2">
      <c r="A1438" t="s">
        <v>1232</v>
      </c>
      <c r="B1438" t="s">
        <v>5318</v>
      </c>
      <c r="C1438" s="5" t="s">
        <v>28</v>
      </c>
      <c r="D1438" s="5">
        <v>35074</v>
      </c>
      <c r="E1438">
        <v>1058</v>
      </c>
      <c r="F1438" s="2">
        <v>14</v>
      </c>
      <c r="G1438" s="2" t="str">
        <f>B1438&amp;C1438</f>
        <v>Shashisbhushan SINGH1500m</v>
      </c>
      <c r="H1438" s="2">
        <f>E1438</f>
        <v>1058</v>
      </c>
      <c r="I1438" s="138" cm="1">
        <f t="array" ref="I1438">MAX(IF($G$3:$G$4000=$G1438,$H$3:$H$4000))</f>
        <v>1058</v>
      </c>
      <c r="J1438" s="2" t="str">
        <v>IND</v>
      </c>
      <c r="K1438" t="str">
        <v>. HARISH</v>
      </c>
      <c r="L1438" s="96" t="str">
        <v>10000m</v>
      </c>
      <c r="M1438" s="96">
        <v>0</v>
      </c>
      <c r="N1438" s="96" t="str">
        <f t="shared" si="88"/>
        <v>. HARISH10000m</v>
      </c>
      <c r="O1438" s="2">
        <f t="shared" si="89"/>
        <v>947</v>
      </c>
      <c r="P1438" s="81">
        <f t="shared" si="90"/>
        <v>168</v>
      </c>
      <c r="Q1438" s="81" t="str">
        <f t="shared" si="91"/>
        <v/>
      </c>
    </row>
    <row r="1439" spans="1:17" x14ac:dyDescent="0.2">
      <c r="A1439" t="s">
        <v>1232</v>
      </c>
      <c r="B1439" t="s">
        <v>4338</v>
      </c>
      <c r="C1439" s="5" t="s">
        <v>37</v>
      </c>
      <c r="D1439" s="5">
        <v>35791</v>
      </c>
      <c r="E1439">
        <v>1057</v>
      </c>
      <c r="F1439" s="2">
        <v>79</v>
      </c>
      <c r="G1439" s="2" t="str">
        <f>B1439&amp;C1439</f>
        <v>Sahil MAHABALIlong-jump</v>
      </c>
      <c r="H1439" s="2">
        <f>E1439</f>
        <v>1057</v>
      </c>
      <c r="I1439" s="138" cm="1">
        <f t="array" ref="I1439">MAX(IF($G$3:$G$4000=$G1439,$H$3:$H$4000))</f>
        <v>1057</v>
      </c>
      <c r="J1439" s="2" t="str">
        <v>IND</v>
      </c>
      <c r="K1439" t="str">
        <v>Abdul BARI</v>
      </c>
      <c r="L1439" s="96" t="str">
        <v>5000m</v>
      </c>
      <c r="M1439" s="96">
        <v>36421</v>
      </c>
      <c r="N1439" s="96" t="str">
        <f t="shared" si="88"/>
        <v>Abdul BARI5000m</v>
      </c>
      <c r="O1439" s="2">
        <f t="shared" si="89"/>
        <v>946</v>
      </c>
      <c r="P1439" s="81">
        <f t="shared" si="90"/>
        <v>176</v>
      </c>
      <c r="Q1439" s="81" t="str">
        <f t="shared" si="91"/>
        <v/>
      </c>
    </row>
    <row r="1440" spans="1:17" x14ac:dyDescent="0.2">
      <c r="A1440" t="s">
        <v>1232</v>
      </c>
      <c r="B1440" t="s">
        <v>5319</v>
      </c>
      <c r="C1440" s="5" t="s">
        <v>28</v>
      </c>
      <c r="D1440" s="5">
        <v>35400</v>
      </c>
      <c r="E1440">
        <v>1056</v>
      </c>
      <c r="F1440" s="2">
        <v>16</v>
      </c>
      <c r="G1440" s="2" t="str">
        <f>B1440&amp;C1440</f>
        <v>P.R. RAHUL1500m</v>
      </c>
      <c r="H1440" s="2">
        <f>E1440</f>
        <v>1056</v>
      </c>
      <c r="I1440" s="138" cm="1">
        <f t="array" ref="I1440">MAX(IF($G$3:$G$4000=$G1440,$H$3:$H$4000))</f>
        <v>1056</v>
      </c>
      <c r="J1440" s="2" t="str">
        <v>IND</v>
      </c>
      <c r="K1440" t="str">
        <v>Sunil KUMAR</v>
      </c>
      <c r="L1440" s="96" t="str">
        <v>shot-put</v>
      </c>
      <c r="M1440" s="96">
        <v>31432</v>
      </c>
      <c r="N1440" s="96" t="str">
        <f t="shared" si="88"/>
        <v>Sunil KUMARshot-put</v>
      </c>
      <c r="O1440" s="2">
        <f t="shared" si="89"/>
        <v>946</v>
      </c>
      <c r="P1440" s="81">
        <f t="shared" si="90"/>
        <v>69</v>
      </c>
      <c r="Q1440" s="81" t="str">
        <f t="shared" si="91"/>
        <v/>
      </c>
    </row>
    <row r="1441" spans="1:17" x14ac:dyDescent="0.2">
      <c r="A1441" t="s">
        <v>1232</v>
      </c>
      <c r="B1441" t="s">
        <v>4374</v>
      </c>
      <c r="C1441" s="5" t="s">
        <v>38</v>
      </c>
      <c r="D1441" s="5">
        <v>36707</v>
      </c>
      <c r="E1441">
        <v>1056</v>
      </c>
      <c r="F1441" s="2">
        <v>41</v>
      </c>
      <c r="G1441" s="2" t="str">
        <f>B1441&amp;C1441</f>
        <v>Aravinth EZHILARASANtriple-jump</v>
      </c>
      <c r="H1441" s="2">
        <f>E1441</f>
        <v>1056</v>
      </c>
      <c r="I1441" s="138" cm="1">
        <f t="array" ref="I1441">MAX(IF($G$3:$G$4000=$G1441,$H$3:$H$4000))</f>
        <v>1056</v>
      </c>
      <c r="J1441" s="2" t="str">
        <v>IND</v>
      </c>
      <c r="K1441" t="str">
        <v>Vikas KHODAKE</v>
      </c>
      <c r="L1441" s="96" t="str">
        <v>110mh</v>
      </c>
      <c r="M1441" s="96">
        <v>37119</v>
      </c>
      <c r="N1441" s="96" t="str">
        <f t="shared" si="88"/>
        <v>Vikas KHODAKE110mh</v>
      </c>
      <c r="O1441" s="2">
        <f t="shared" si="89"/>
        <v>945</v>
      </c>
      <c r="P1441" s="81">
        <f t="shared" si="90"/>
        <v>115</v>
      </c>
      <c r="Q1441" s="81" t="str">
        <f t="shared" si="91"/>
        <v/>
      </c>
    </row>
    <row r="1442" spans="1:17" x14ac:dyDescent="0.2">
      <c r="A1442" t="s">
        <v>1232</v>
      </c>
      <c r="B1442" t="s">
        <v>3574</v>
      </c>
      <c r="C1442" s="5" t="s">
        <v>82</v>
      </c>
      <c r="D1442" s="5">
        <v>33771</v>
      </c>
      <c r="E1442">
        <v>1056</v>
      </c>
      <c r="F1442" s="2">
        <v>38</v>
      </c>
      <c r="G1442" s="2" t="str">
        <f>B1442&amp;C1442</f>
        <v>Bugatha SRINUmarathon</v>
      </c>
      <c r="H1442" s="2">
        <f>E1442</f>
        <v>1056</v>
      </c>
      <c r="I1442" s="138" cm="1">
        <f t="array" ref="I1442">MAX(IF($G$3:$G$4000=$G1442,$H$3:$H$4000))</f>
        <v>1056</v>
      </c>
      <c r="J1442" s="2" t="str">
        <v>IND</v>
      </c>
      <c r="K1442" t="str">
        <v>Usaid KHAN</v>
      </c>
      <c r="L1442" s="96" t="str">
        <v>decathlon</v>
      </c>
      <c r="M1442" s="96">
        <v>37334</v>
      </c>
      <c r="N1442" s="96" t="str">
        <f t="shared" si="88"/>
        <v>Usaid KHANdecathlon</v>
      </c>
      <c r="O1442" s="2">
        <f t="shared" si="89"/>
        <v>945</v>
      </c>
      <c r="P1442" s="81">
        <f t="shared" si="90"/>
        <v>39</v>
      </c>
      <c r="Q1442" s="81" t="str">
        <f t="shared" si="91"/>
        <v/>
      </c>
    </row>
    <row r="1443" spans="1:17" x14ac:dyDescent="0.2">
      <c r="A1443" t="s">
        <v>1232</v>
      </c>
      <c r="B1443" t="s">
        <v>3010</v>
      </c>
      <c r="C1443" s="5" t="s">
        <v>33</v>
      </c>
      <c r="D1443" s="5">
        <v>36458</v>
      </c>
      <c r="E1443">
        <v>1055</v>
      </c>
      <c r="F1443" s="2">
        <v>73</v>
      </c>
      <c r="G1443" s="2" t="str">
        <f>B1443&amp;C1443</f>
        <v>Surendar SELVAMANI400mh</v>
      </c>
      <c r="H1443" s="2">
        <f>E1443</f>
        <v>1055</v>
      </c>
      <c r="I1443" s="138" cm="1">
        <f t="array" ref="I1443">MAX(IF($G$3:$G$4000=$G1443,$H$3:$H$4000))</f>
        <v>1055</v>
      </c>
      <c r="J1443" s="2" t="str">
        <v>IND</v>
      </c>
      <c r="K1443" t="str">
        <v>Bajender SINGH</v>
      </c>
      <c r="L1443" s="96" t="str">
        <v>hammer-throw</v>
      </c>
      <c r="M1443" s="96">
        <v>32883</v>
      </c>
      <c r="N1443" s="96" t="str">
        <f t="shared" si="88"/>
        <v>Bajender SINGHhammer-throw</v>
      </c>
      <c r="O1443" s="2">
        <f t="shared" si="89"/>
        <v>944</v>
      </c>
      <c r="P1443" s="81">
        <f t="shared" si="90"/>
        <v>47</v>
      </c>
      <c r="Q1443" s="81" t="str">
        <f t="shared" si="91"/>
        <v/>
      </c>
    </row>
    <row r="1444" spans="1:17" x14ac:dyDescent="0.2">
      <c r="A1444" t="s">
        <v>1232</v>
      </c>
      <c r="B1444" t="s">
        <v>4375</v>
      </c>
      <c r="C1444" s="5" t="s">
        <v>38</v>
      </c>
      <c r="D1444" s="5">
        <v>34367</v>
      </c>
      <c r="E1444">
        <v>1054</v>
      </c>
      <c r="F1444" s="2">
        <v>42</v>
      </c>
      <c r="G1444" s="2" t="str">
        <f>B1444&amp;C1444</f>
        <v>Punit KUMARtriple-jump</v>
      </c>
      <c r="H1444" s="2">
        <f>E1444</f>
        <v>1054</v>
      </c>
      <c r="I1444" s="138" cm="1">
        <f t="array" ref="I1444">MAX(IF($G$3:$G$4000=$G1444,$H$3:$H$4000))</f>
        <v>1054</v>
      </c>
      <c r="J1444" s="2" t="str">
        <v>IND</v>
      </c>
      <c r="K1444" t="str">
        <v>Sai KUMAR</v>
      </c>
      <c r="L1444" s="96" t="str">
        <v>400mh</v>
      </c>
      <c r="M1444" s="96">
        <v>36598</v>
      </c>
      <c r="N1444" s="96" t="str">
        <f t="shared" si="88"/>
        <v>Sai KUMAR400mh</v>
      </c>
      <c r="O1444" s="2">
        <f t="shared" si="89"/>
        <v>944</v>
      </c>
      <c r="P1444" s="81">
        <f t="shared" si="90"/>
        <v>141</v>
      </c>
      <c r="Q1444" s="81" t="str">
        <f t="shared" si="91"/>
        <v/>
      </c>
    </row>
    <row r="1445" spans="1:17" x14ac:dyDescent="0.2">
      <c r="A1445" t="s">
        <v>1232</v>
      </c>
      <c r="B1445" t="s">
        <v>3066</v>
      </c>
      <c r="C1445" s="5" t="s">
        <v>28</v>
      </c>
      <c r="D1445" s="5">
        <v>37327</v>
      </c>
      <c r="E1445">
        <v>1054</v>
      </c>
      <c r="F1445" s="2">
        <v>18</v>
      </c>
      <c r="G1445" s="2" t="str">
        <f>B1445&amp;C1445</f>
        <v>Harendra KUMAR1500m</v>
      </c>
      <c r="H1445" s="2">
        <f>E1445</f>
        <v>1054</v>
      </c>
      <c r="I1445" s="138" cm="1">
        <f t="array" ref="I1445">MAX(IF($G$3:$G$4000=$G1445,$H$3:$H$4000))</f>
        <v>1054</v>
      </c>
      <c r="J1445" s="2" t="str">
        <v>IND</v>
      </c>
      <c r="K1445" t="str">
        <v>Akash GREHWAL</v>
      </c>
      <c r="L1445" s="96" t="str">
        <v>shot-put</v>
      </c>
      <c r="M1445" s="96">
        <v>37135</v>
      </c>
      <c r="N1445" s="96" t="str">
        <f t="shared" si="88"/>
        <v>Akash GREHWALshot-put</v>
      </c>
      <c r="O1445" s="2">
        <f t="shared" si="89"/>
        <v>944</v>
      </c>
      <c r="P1445" s="81">
        <f t="shared" si="90"/>
        <v>71</v>
      </c>
      <c r="Q1445" s="81" t="str">
        <f t="shared" si="91"/>
        <v/>
      </c>
    </row>
    <row r="1446" spans="1:17" x14ac:dyDescent="0.2">
      <c r="A1446" t="s">
        <v>1232</v>
      </c>
      <c r="B1446" t="s">
        <v>4260</v>
      </c>
      <c r="C1446" s="5" t="s">
        <v>33</v>
      </c>
      <c r="D1446" s="5">
        <v>35553</v>
      </c>
      <c r="E1446">
        <v>1054</v>
      </c>
      <c r="F1446" s="2">
        <v>77</v>
      </c>
      <c r="G1446" s="2" t="str">
        <f>B1446&amp;C1446</f>
        <v>Aftab ALAM400mh</v>
      </c>
      <c r="H1446" s="2">
        <f>E1446</f>
        <v>1054</v>
      </c>
      <c r="I1446" s="138" cm="1">
        <f t="array" ref="I1446">MAX(IF($G$3:$G$4000=$G1446,$H$3:$H$4000))</f>
        <v>1054</v>
      </c>
      <c r="J1446" s="2" t="str">
        <v>IND</v>
      </c>
      <c r="K1446" t="str">
        <v>Parvesh MALIK</v>
      </c>
      <c r="L1446" s="96" t="str">
        <v>javelin-throw</v>
      </c>
      <c r="M1446" s="96">
        <v>33523</v>
      </c>
      <c r="N1446" s="96" t="str">
        <f t="shared" si="88"/>
        <v>Parvesh MALIKjavelin-throw</v>
      </c>
      <c r="O1446" s="2">
        <f t="shared" si="89"/>
        <v>944</v>
      </c>
      <c r="P1446" s="81">
        <f t="shared" si="90"/>
        <v>98</v>
      </c>
      <c r="Q1446" s="81" t="str">
        <f t="shared" si="91"/>
        <v/>
      </c>
    </row>
    <row r="1447" spans="1:17" x14ac:dyDescent="0.2">
      <c r="A1447" t="s">
        <v>1232</v>
      </c>
      <c r="B1447" t="s">
        <v>3496</v>
      </c>
      <c r="C1447" s="5" t="s">
        <v>41</v>
      </c>
      <c r="D1447" s="5">
        <v>37269</v>
      </c>
      <c r="E1447">
        <v>1054</v>
      </c>
      <c r="F1447" s="2">
        <v>11</v>
      </c>
      <c r="G1447" s="2" t="str">
        <f>B1447&amp;C1447</f>
        <v>Kunwer Ajai Raj Singh RANAjavelin-throw</v>
      </c>
      <c r="H1447" s="2">
        <f>E1447</f>
        <v>1054</v>
      </c>
      <c r="I1447" s="138" cm="1">
        <f t="array" ref="I1447">MAX(IF($G$3:$G$4000=$G1447,$H$3:$H$4000))</f>
        <v>1054</v>
      </c>
      <c r="J1447" s="2" t="str">
        <v>IND</v>
      </c>
      <c r="K1447" t="str">
        <v>Jaswinder SINGH</v>
      </c>
      <c r="L1447" s="96" t="str">
        <v>hammer-throw</v>
      </c>
      <c r="M1447" s="96">
        <v>34619</v>
      </c>
      <c r="N1447" s="96" t="str">
        <f t="shared" si="88"/>
        <v>Jaswinder SINGHhammer-throw</v>
      </c>
      <c r="O1447" s="2">
        <f t="shared" si="89"/>
        <v>943</v>
      </c>
      <c r="P1447" s="81">
        <f t="shared" si="90"/>
        <v>48</v>
      </c>
      <c r="Q1447" s="81" t="str">
        <f t="shared" si="91"/>
        <v/>
      </c>
    </row>
    <row r="1448" spans="1:17" x14ac:dyDescent="0.2">
      <c r="A1448" t="s">
        <v>1232</v>
      </c>
      <c r="B1448" t="s">
        <v>4484</v>
      </c>
      <c r="C1448" s="5" t="s">
        <v>40</v>
      </c>
      <c r="D1448" s="5">
        <v>33743</v>
      </c>
      <c r="E1448">
        <v>1053</v>
      </c>
      <c r="F1448" s="2">
        <v>21</v>
      </c>
      <c r="G1448" s="2" t="str">
        <f>B1448&amp;C1448</f>
        <v>Kirpal SINGH BATTHdiscus-throw</v>
      </c>
      <c r="H1448" s="2">
        <f>E1448</f>
        <v>1053</v>
      </c>
      <c r="I1448" s="138" cm="1">
        <f t="array" ref="I1448">MAX(IF($G$3:$G$4000=$G1448,$H$3:$H$4000))</f>
        <v>1053</v>
      </c>
      <c r="J1448" s="2" t="str">
        <v>IND</v>
      </c>
      <c r="K1448" t="str">
        <v>Jayaragul RAGUL</v>
      </c>
      <c r="L1448" s="96" t="str">
        <v>400mh</v>
      </c>
      <c r="M1448" s="96">
        <v>37259</v>
      </c>
      <c r="N1448" s="96" t="str">
        <f t="shared" si="88"/>
        <v>Jayaragul RAGUL400mh</v>
      </c>
      <c r="O1448" s="2">
        <f t="shared" si="89"/>
        <v>942</v>
      </c>
      <c r="P1448" s="81">
        <f t="shared" si="90"/>
        <v>142</v>
      </c>
      <c r="Q1448" s="81" t="str">
        <f t="shared" si="91"/>
        <v/>
      </c>
    </row>
    <row r="1449" spans="1:17" x14ac:dyDescent="0.2">
      <c r="A1449" t="s">
        <v>1232</v>
      </c>
      <c r="B1449" t="s">
        <v>4169</v>
      </c>
      <c r="C1449" s="5" t="s">
        <v>31</v>
      </c>
      <c r="D1449" s="5">
        <v>37411</v>
      </c>
      <c r="E1449">
        <v>1053</v>
      </c>
      <c r="F1449" s="2">
        <v>59</v>
      </c>
      <c r="G1449" s="2" t="str">
        <f>B1449&amp;C1449</f>
        <v>Tejas SHIRSE110mh</v>
      </c>
      <c r="H1449" s="2">
        <f>E1449</f>
        <v>1053</v>
      </c>
      <c r="I1449" s="138" cm="1">
        <f t="array" ref="I1449">MAX(IF($G$3:$G$4000=$G1449,$H$3:$H$4000))</f>
        <v>1053</v>
      </c>
      <c r="J1449" s="2" t="str">
        <v>IND</v>
      </c>
      <c r="K1449" t="str">
        <v>Sukhdev SINGH</v>
      </c>
      <c r="L1449" s="96" t="str">
        <v>hammer-throw</v>
      </c>
      <c r="M1449" s="96">
        <v>34252</v>
      </c>
      <c r="N1449" s="96" t="str">
        <f t="shared" si="88"/>
        <v>Sukhdev SINGHhammer-throw</v>
      </c>
      <c r="O1449" s="2">
        <f t="shared" si="89"/>
        <v>942</v>
      </c>
      <c r="P1449" s="81">
        <f t="shared" si="90"/>
        <v>49</v>
      </c>
      <c r="Q1449" s="81" t="str">
        <f t="shared" si="91"/>
        <v/>
      </c>
    </row>
    <row r="1450" spans="1:17" x14ac:dyDescent="0.2">
      <c r="A1450" t="s">
        <v>1232</v>
      </c>
      <c r="B1450" t="s">
        <v>4261</v>
      </c>
      <c r="C1450" s="5" t="s">
        <v>33</v>
      </c>
      <c r="D1450" s="5">
        <v>34578</v>
      </c>
      <c r="E1450">
        <v>1052</v>
      </c>
      <c r="F1450" s="2">
        <v>78</v>
      </c>
      <c r="G1450" s="2" t="str">
        <f>B1450&amp;C1450</f>
        <v>K. SATHISH400mh</v>
      </c>
      <c r="H1450" s="2">
        <f>E1450</f>
        <v>1052</v>
      </c>
      <c r="I1450" s="138" cm="1">
        <f t="array" ref="I1450">MAX(IF($G$3:$G$4000=$G1450,$H$3:$H$4000))</f>
        <v>1052</v>
      </c>
      <c r="J1450" s="2" t="str">
        <v>IND</v>
      </c>
      <c r="K1450" t="str">
        <v>A. GNANASONE</v>
      </c>
      <c r="L1450" s="96" t="str">
        <v>pole-vault</v>
      </c>
      <c r="M1450" s="96">
        <v>0</v>
      </c>
      <c r="N1450" s="96" t="str">
        <f t="shared" si="88"/>
        <v>A. GNANASONEpole-vault</v>
      </c>
      <c r="O1450" s="2">
        <f t="shared" si="89"/>
        <v>940</v>
      </c>
      <c r="P1450" s="81">
        <f t="shared" si="90"/>
        <v>69</v>
      </c>
      <c r="Q1450" s="81" t="str">
        <f t="shared" si="91"/>
        <v/>
      </c>
    </row>
    <row r="1451" spans="1:17" x14ac:dyDescent="0.2">
      <c r="A1451" t="s">
        <v>1232</v>
      </c>
      <c r="B1451" t="s">
        <v>4262</v>
      </c>
      <c r="C1451" t="s">
        <v>33</v>
      </c>
      <c r="D1451" s="5">
        <v>36146</v>
      </c>
      <c r="E1451">
        <v>1051</v>
      </c>
      <c r="F1451" s="2">
        <v>79</v>
      </c>
      <c r="G1451" s="2" t="str">
        <f>B1451&amp;C1451</f>
        <v>Thomas MATHEW400mh</v>
      </c>
      <c r="H1451" s="2">
        <f>E1451</f>
        <v>1051</v>
      </c>
      <c r="I1451" s="138" cm="1">
        <f t="array" ref="I1451">MAX(IF($G$3:$G$4000=$G1451,$H$3:$H$4000))</f>
        <v>1051</v>
      </c>
      <c r="J1451" s="2" t="str">
        <v>IND</v>
      </c>
      <c r="K1451" t="str">
        <v>R.Madhan KUMAR</v>
      </c>
      <c r="L1451" s="96" t="str">
        <v>pole-vault</v>
      </c>
      <c r="M1451" s="96">
        <v>34581</v>
      </c>
      <c r="N1451" s="96" t="str">
        <f t="shared" si="88"/>
        <v>R.Madhan KUMARpole-vault</v>
      </c>
      <c r="O1451" s="2">
        <f t="shared" si="89"/>
        <v>940</v>
      </c>
      <c r="P1451" s="81">
        <f t="shared" si="90"/>
        <v>69</v>
      </c>
      <c r="Q1451" s="81" t="str">
        <f t="shared" si="91"/>
        <v/>
      </c>
    </row>
    <row r="1452" spans="1:17" x14ac:dyDescent="0.2">
      <c r="A1452" t="s">
        <v>1232</v>
      </c>
      <c r="B1452" t="s">
        <v>4265</v>
      </c>
      <c r="C1452" s="5" t="s">
        <v>33</v>
      </c>
      <c r="D1452" s="5">
        <v>33601</v>
      </c>
      <c r="E1452">
        <v>1050</v>
      </c>
      <c r="F1452" s="2">
        <v>81</v>
      </c>
      <c r="G1452" s="2" t="str">
        <f>B1452&amp;C1452</f>
        <v>M. RAMACHANDRAN400mh</v>
      </c>
      <c r="H1452" s="2">
        <f>E1452</f>
        <v>1050</v>
      </c>
      <c r="I1452" s="138" cm="1">
        <f t="array" ref="I1452">MAX(IF($G$3:$G$4000=$G1452,$H$3:$H$4000))</f>
        <v>1050</v>
      </c>
      <c r="J1452" s="2" t="str">
        <v>IND</v>
      </c>
      <c r="K1452" t="str">
        <v>Shekhar KUMAR</v>
      </c>
      <c r="L1452" s="96" t="str">
        <v>pole-vault</v>
      </c>
      <c r="M1452" s="96">
        <v>36923</v>
      </c>
      <c r="N1452" s="96" t="str">
        <f t="shared" si="88"/>
        <v>Shekhar KUMARpole-vault</v>
      </c>
      <c r="O1452" s="2">
        <f t="shared" si="89"/>
        <v>940</v>
      </c>
      <c r="P1452" s="81">
        <f t="shared" si="90"/>
        <v>69</v>
      </c>
      <c r="Q1452" s="81" t="str">
        <f t="shared" si="91"/>
        <v/>
      </c>
    </row>
    <row r="1453" spans="1:17" x14ac:dyDescent="0.2">
      <c r="A1453" t="s">
        <v>1232</v>
      </c>
      <c r="B1453" t="s">
        <v>4686</v>
      </c>
      <c r="C1453" s="5" t="s">
        <v>41</v>
      </c>
      <c r="D1453" s="5">
        <v>34859</v>
      </c>
      <c r="E1453">
        <v>1050</v>
      </c>
      <c r="F1453" s="2">
        <v>21</v>
      </c>
      <c r="G1453" s="2" t="str">
        <f>B1453&amp;C1453</f>
        <v>Kishore KUMAR JENAjavelin-throw</v>
      </c>
      <c r="H1453" s="2">
        <f>E1453</f>
        <v>1050</v>
      </c>
      <c r="I1453" s="138" cm="1">
        <f t="array" ref="I1453">MAX(IF($G$3:$G$4000=$G1453,$H$3:$H$4000))</f>
        <v>1050</v>
      </c>
      <c r="J1453" s="2" t="str">
        <v>IND</v>
      </c>
      <c r="K1453" t="str">
        <v>Kundan SINGH</v>
      </c>
      <c r="L1453" s="96" t="str">
        <v>pole-vault</v>
      </c>
      <c r="M1453" s="96">
        <v>34525</v>
      </c>
      <c r="N1453" s="96" t="str">
        <f t="shared" si="88"/>
        <v>Kundan SINGHpole-vault</v>
      </c>
      <c r="O1453" s="2">
        <f t="shared" si="89"/>
        <v>940</v>
      </c>
      <c r="P1453" s="81">
        <f t="shared" si="90"/>
        <v>69</v>
      </c>
      <c r="Q1453" s="81" t="str">
        <f t="shared" si="91"/>
        <v/>
      </c>
    </row>
    <row r="1454" spans="1:17" x14ac:dyDescent="0.2">
      <c r="A1454" t="s">
        <v>1232</v>
      </c>
      <c r="B1454" t="s">
        <v>4687</v>
      </c>
      <c r="C1454" t="s">
        <v>41</v>
      </c>
      <c r="D1454" s="5">
        <v>36549</v>
      </c>
      <c r="E1454">
        <v>1049</v>
      </c>
      <c r="F1454" s="2">
        <v>22</v>
      </c>
      <c r="G1454" s="2" t="str">
        <f>B1454&amp;C1454</f>
        <v>D.P MANUjavelin-throw</v>
      </c>
      <c r="H1454" s="2">
        <f>E1454</f>
        <v>1049</v>
      </c>
      <c r="I1454" s="138" cm="1">
        <f t="array" ref="I1454">MAX(IF($G$3:$G$4000=$G1454,$H$3:$H$4000))</f>
        <v>1136</v>
      </c>
      <c r="J1454" s="2" t="str">
        <v>IND</v>
      </c>
      <c r="K1454" t="str">
        <v>Juber MALIK</v>
      </c>
      <c r="L1454" s="96" t="str">
        <v>shot-put</v>
      </c>
      <c r="M1454" s="96">
        <v>36079</v>
      </c>
      <c r="N1454" s="96" t="str">
        <f t="shared" si="88"/>
        <v>Juber MALIKshot-put</v>
      </c>
      <c r="O1454" s="2">
        <f t="shared" si="89"/>
        <v>940</v>
      </c>
      <c r="P1454" s="81">
        <f t="shared" si="90"/>
        <v>75</v>
      </c>
      <c r="Q1454" s="81" t="str">
        <f t="shared" si="91"/>
        <v/>
      </c>
    </row>
    <row r="1455" spans="1:17" x14ac:dyDescent="0.2">
      <c r="A1455" t="s">
        <v>1232</v>
      </c>
      <c r="B1455" t="s">
        <v>4379</v>
      </c>
      <c r="C1455" s="5" t="s">
        <v>38</v>
      </c>
      <c r="D1455" s="5">
        <v>33968</v>
      </c>
      <c r="E1455">
        <v>1049</v>
      </c>
      <c r="F1455" s="2">
        <v>48</v>
      </c>
      <c r="G1455" s="2" t="str">
        <f>B1455&amp;C1455</f>
        <v>Arpinder SINGHtriple-jump</v>
      </c>
      <c r="H1455" s="2">
        <f>E1455</f>
        <v>1049</v>
      </c>
      <c r="I1455" s="138" cm="1">
        <f t="array" ref="I1455">MAX(IF($G$3:$G$4000=$G1455,$H$3:$H$4000))</f>
        <v>1049</v>
      </c>
      <c r="J1455" s="2" t="str">
        <v>IND</v>
      </c>
      <c r="K1455" t="str">
        <v>Amandeep Singh DHALIWAL</v>
      </c>
      <c r="L1455" s="96" t="str">
        <v>shot-put</v>
      </c>
      <c r="M1455" s="96">
        <v>37392</v>
      </c>
      <c r="N1455" s="96" t="str">
        <f t="shared" si="88"/>
        <v>Amandeep Singh DHALIWALshot-put</v>
      </c>
      <c r="O1455" s="2">
        <f t="shared" si="89"/>
        <v>940</v>
      </c>
      <c r="P1455" s="81">
        <f t="shared" si="90"/>
        <v>75</v>
      </c>
      <c r="Q1455" s="81" t="str">
        <f t="shared" si="91"/>
        <v/>
      </c>
    </row>
    <row r="1456" spans="1:17" x14ac:dyDescent="0.2">
      <c r="A1456" t="s">
        <v>1232</v>
      </c>
      <c r="B1456" t="s">
        <v>4341</v>
      </c>
      <c r="C1456" s="5" t="s">
        <v>37</v>
      </c>
      <c r="D1456" s="5">
        <v>37273</v>
      </c>
      <c r="E1456">
        <v>1049</v>
      </c>
      <c r="F1456" s="2">
        <v>87</v>
      </c>
      <c r="G1456" s="2" t="str">
        <f>B1456&amp;C1456</f>
        <v>P.Asadullah MUJAHITHlong-jump</v>
      </c>
      <c r="H1456" s="2">
        <f>E1456</f>
        <v>1049</v>
      </c>
      <c r="I1456" s="138" cm="1">
        <f t="array" ref="I1456">MAX(IF($G$3:$G$4000=$G1456,$H$3:$H$4000))</f>
        <v>1049</v>
      </c>
      <c r="J1456" s="2" t="str">
        <v>IND</v>
      </c>
      <c r="K1456" t="str">
        <v>. AJAY</v>
      </c>
      <c r="L1456" s="96" t="str">
        <v>hammer-throw</v>
      </c>
      <c r="M1456" s="96">
        <v>34982</v>
      </c>
      <c r="N1456" s="96" t="str">
        <f t="shared" si="88"/>
        <v>. AJAYhammer-throw</v>
      </c>
      <c r="O1456" s="2">
        <f t="shared" si="89"/>
        <v>940</v>
      </c>
      <c r="P1456" s="81">
        <f t="shared" si="90"/>
        <v>50</v>
      </c>
      <c r="Q1456" s="81" t="str">
        <f t="shared" si="91"/>
        <v/>
      </c>
    </row>
    <row r="1457" spans="1:17" x14ac:dyDescent="0.2">
      <c r="A1457" t="s">
        <v>1232</v>
      </c>
      <c r="B1457" t="s">
        <v>4689</v>
      </c>
      <c r="C1457" s="6" t="s">
        <v>41</v>
      </c>
      <c r="D1457" s="6">
        <v>34639</v>
      </c>
      <c r="E1457">
        <v>1049</v>
      </c>
      <c r="F1457" s="2">
        <v>13</v>
      </c>
      <c r="G1457" s="2" t="str">
        <f>B1457&amp;C1457</f>
        <v>Uttam PATILjavelin-throw</v>
      </c>
      <c r="H1457" s="2">
        <f>E1457</f>
        <v>1049</v>
      </c>
      <c r="I1457" s="138" cm="1">
        <f t="array" ref="I1457">MAX(IF($G$3:$G$4000=$G1457,$H$3:$H$4000))</f>
        <v>1049</v>
      </c>
      <c r="J1457" s="2" t="str">
        <v>IND</v>
      </c>
      <c r="K1457" t="str">
        <v>Abhar ATUL</v>
      </c>
      <c r="L1457" s="96" t="str">
        <v>high-jump</v>
      </c>
      <c r="M1457" s="96">
        <v>37551</v>
      </c>
      <c r="N1457" s="96" t="str">
        <f t="shared" si="88"/>
        <v>Abhar ATULhigh-jump</v>
      </c>
      <c r="O1457" s="2">
        <f t="shared" si="89"/>
        <v>940</v>
      </c>
      <c r="P1457" s="81">
        <f t="shared" si="90"/>
        <v>124</v>
      </c>
      <c r="Q1457" s="81" t="str">
        <f t="shared" si="91"/>
        <v/>
      </c>
    </row>
    <row r="1458" spans="1:17" x14ac:dyDescent="0.2">
      <c r="A1458" t="s">
        <v>1232</v>
      </c>
      <c r="B1458" t="s">
        <v>4381</v>
      </c>
      <c r="C1458" s="5" t="s">
        <v>38</v>
      </c>
      <c r="D1458" s="5">
        <v>36181</v>
      </c>
      <c r="E1458">
        <v>1048</v>
      </c>
      <c r="F1458" s="2">
        <v>50</v>
      </c>
      <c r="G1458" s="2" t="str">
        <f>B1458&amp;C1458</f>
        <v>Sonu KUMARtriple-jump</v>
      </c>
      <c r="H1458" s="2">
        <f>E1458</f>
        <v>1048</v>
      </c>
      <c r="I1458" s="138" cm="1">
        <f t="array" ref="I1458">MAX(IF($G$3:$G$4000=$G1458,$H$3:$H$4000))</f>
        <v>1048</v>
      </c>
      <c r="J1458" s="2" t="str">
        <v>IND</v>
      </c>
      <c r="K1458" t="str">
        <v>A. Gnana SONE</v>
      </c>
      <c r="L1458" s="96" t="str">
        <v>pole-vault</v>
      </c>
      <c r="M1458" s="96">
        <v>36952</v>
      </c>
      <c r="N1458" s="96" t="str">
        <f t="shared" si="88"/>
        <v>A. Gnana SONEpole-vault</v>
      </c>
      <c r="O1458" s="2">
        <f t="shared" si="89"/>
        <v>940</v>
      </c>
      <c r="P1458" s="81">
        <f t="shared" si="90"/>
        <v>69</v>
      </c>
      <c r="Q1458" s="81" t="str">
        <f t="shared" si="91"/>
        <v/>
      </c>
    </row>
    <row r="1459" spans="1:17" x14ac:dyDescent="0.2">
      <c r="A1459" t="s">
        <v>1232</v>
      </c>
      <c r="B1459" t="s">
        <v>4688</v>
      </c>
      <c r="C1459" s="5" t="s">
        <v>41</v>
      </c>
      <c r="D1459" s="5">
        <v>31507</v>
      </c>
      <c r="E1459">
        <v>1048</v>
      </c>
      <c r="F1459" s="2">
        <v>23</v>
      </c>
      <c r="G1459" s="2" t="str">
        <f>B1459&amp;C1459</f>
        <v>Rajender SINGHjavelin-throw</v>
      </c>
      <c r="H1459" s="2">
        <f>E1459</f>
        <v>1048</v>
      </c>
      <c r="I1459" s="138" cm="1">
        <f t="array" ref="I1459">MAX(IF($G$3:$G$4000=$G1459,$H$3:$H$4000))</f>
        <v>1048</v>
      </c>
      <c r="J1459" s="2" t="str">
        <v>IND</v>
      </c>
      <c r="K1459" t="str">
        <v>Izhar AHMAD</v>
      </c>
      <c r="L1459" s="96" t="str">
        <v>javelin-throw</v>
      </c>
      <c r="M1459" s="96">
        <v>37683</v>
      </c>
      <c r="N1459" s="96" t="str">
        <f t="shared" si="88"/>
        <v>Izhar AHMADjavelin-throw</v>
      </c>
      <c r="O1459" s="2">
        <f t="shared" si="89"/>
        <v>938</v>
      </c>
      <c r="P1459" s="81">
        <f t="shared" si="90"/>
        <v>99</v>
      </c>
      <c r="Q1459" s="81" t="str">
        <f t="shared" si="91"/>
        <v/>
      </c>
    </row>
    <row r="1460" spans="1:17" x14ac:dyDescent="0.2">
      <c r="A1460" t="s">
        <v>1232</v>
      </c>
      <c r="B1460" t="s">
        <v>4434</v>
      </c>
      <c r="C1460" s="5" t="s">
        <v>36</v>
      </c>
      <c r="D1460" s="5">
        <v>35221</v>
      </c>
      <c r="E1460">
        <v>1048</v>
      </c>
      <c r="F1460" s="2">
        <v>13</v>
      </c>
      <c r="G1460" s="2" t="str">
        <f>B1460&amp;C1460</f>
        <v>Siva SUBRAMANIAMpole-vault</v>
      </c>
      <c r="H1460" s="2">
        <f>E1460</f>
        <v>1048</v>
      </c>
      <c r="I1460" s="138" cm="1">
        <f t="array" ref="I1460">MAX(IF($G$3:$G$4000=$G1460,$H$3:$H$4000))</f>
        <v>1048</v>
      </c>
      <c r="J1460" s="2" t="str">
        <v>IND</v>
      </c>
      <c r="K1460" t="str">
        <v>Hariom TIWARI</v>
      </c>
      <c r="L1460" s="96" t="str">
        <v>10000m</v>
      </c>
      <c r="M1460" s="96">
        <v>0</v>
      </c>
      <c r="N1460" s="96" t="str">
        <f t="shared" si="88"/>
        <v>Hariom TIWARI10000m</v>
      </c>
      <c r="O1460" s="2">
        <f t="shared" si="89"/>
        <v>938</v>
      </c>
      <c r="P1460" s="81">
        <f t="shared" si="90"/>
        <v>178</v>
      </c>
      <c r="Q1460" s="81" t="str">
        <f t="shared" si="91"/>
        <v/>
      </c>
    </row>
    <row r="1461" spans="1:17" x14ac:dyDescent="0.2">
      <c r="A1461" t="s">
        <v>1232</v>
      </c>
      <c r="B1461" t="s">
        <v>4689</v>
      </c>
      <c r="C1461" s="5" t="s">
        <v>41</v>
      </c>
      <c r="D1461" s="5">
        <v>34639</v>
      </c>
      <c r="E1461">
        <v>1047</v>
      </c>
      <c r="F1461" s="2">
        <v>25</v>
      </c>
      <c r="G1461" s="2" t="str">
        <f>B1461&amp;C1461</f>
        <v>Uttam PATILjavelin-throw</v>
      </c>
      <c r="H1461" s="2">
        <f>E1461</f>
        <v>1047</v>
      </c>
      <c r="I1461" s="138" cm="1">
        <f t="array" ref="I1461">MAX(IF($G$3:$G$4000=$G1461,$H$3:$H$4000))</f>
        <v>1049</v>
      </c>
      <c r="J1461" s="2" t="str">
        <v>IND</v>
      </c>
      <c r="K1461" t="str">
        <v>Dhanush ADITHAN</v>
      </c>
      <c r="L1461" s="96" t="str">
        <v>110mh</v>
      </c>
      <c r="M1461" s="96">
        <v>37164</v>
      </c>
      <c r="N1461" s="96" t="str">
        <f t="shared" si="88"/>
        <v>Dhanush ADITHAN110mh</v>
      </c>
      <c r="O1461" s="2">
        <f t="shared" si="89"/>
        <v>938</v>
      </c>
      <c r="P1461" s="81">
        <f t="shared" si="90"/>
        <v>117</v>
      </c>
      <c r="Q1461" s="81" t="str">
        <f t="shared" si="91"/>
        <v/>
      </c>
    </row>
    <row r="1462" spans="1:17" x14ac:dyDescent="0.2">
      <c r="A1462" t="s">
        <v>1232</v>
      </c>
      <c r="B1462" t="s">
        <v>4616</v>
      </c>
      <c r="C1462" t="s">
        <v>42</v>
      </c>
      <c r="D1462" s="5">
        <v>34408</v>
      </c>
      <c r="E1462">
        <v>1047</v>
      </c>
      <c r="F1462" s="2">
        <v>14</v>
      </c>
      <c r="G1462" s="2" t="str">
        <f>B1462&amp;C1462</f>
        <v>Gurmeet SINGHhammer-throw</v>
      </c>
      <c r="H1462" s="2">
        <f>E1462</f>
        <v>1047</v>
      </c>
      <c r="I1462" s="138" cm="1">
        <f t="array" ref="I1462">MAX(IF($G$3:$G$4000=$G1462,$H$3:$H$4000))</f>
        <v>1047</v>
      </c>
      <c r="J1462" s="2" t="str">
        <v>IND</v>
      </c>
      <c r="K1462" t="str">
        <v>Basukesh POONIA</v>
      </c>
      <c r="L1462" s="96" t="str">
        <v>discus-throw</v>
      </c>
      <c r="M1462" s="96">
        <v>36751</v>
      </c>
      <c r="N1462" s="96" t="str">
        <f t="shared" si="88"/>
        <v>Basukesh POONIAdiscus-throw</v>
      </c>
      <c r="O1462" s="2">
        <f t="shared" si="89"/>
        <v>937</v>
      </c>
      <c r="P1462" s="81">
        <f t="shared" si="90"/>
        <v>71</v>
      </c>
      <c r="Q1462" s="81" t="str">
        <f t="shared" si="91"/>
        <v/>
      </c>
    </row>
    <row r="1463" spans="1:17" x14ac:dyDescent="0.2">
      <c r="A1463" t="s">
        <v>1232</v>
      </c>
      <c r="B1463" t="s">
        <v>4351</v>
      </c>
      <c r="C1463" s="5" t="s">
        <v>37</v>
      </c>
      <c r="D1463" s="5">
        <v>37047</v>
      </c>
      <c r="E1463">
        <v>1047</v>
      </c>
      <c r="F1463" s="2">
        <v>25</v>
      </c>
      <c r="G1463" s="2" t="str">
        <f>B1463&amp;C1463</f>
        <v>Praveen CHITHRAVELlong-jump</v>
      </c>
      <c r="H1463" s="2">
        <f>E1463</f>
        <v>1047</v>
      </c>
      <c r="I1463" s="138" cm="1">
        <f t="array" ref="I1463">MAX(IF($G$3:$G$4000=$G1463,$H$3:$H$4000))</f>
        <v>1047</v>
      </c>
      <c r="J1463" s="2" t="str">
        <v>IND</v>
      </c>
      <c r="K1463" t="str">
        <v>. RAVI</v>
      </c>
      <c r="L1463" s="96" t="str">
        <v>3000msc</v>
      </c>
      <c r="M1463" s="96">
        <v>0</v>
      </c>
      <c r="N1463" s="96" t="str">
        <f t="shared" si="88"/>
        <v>. RAVI3000msc</v>
      </c>
      <c r="O1463" s="2">
        <f t="shared" si="89"/>
        <v>935</v>
      </c>
      <c r="P1463" s="81">
        <f t="shared" si="90"/>
        <v>121</v>
      </c>
      <c r="Q1463" s="81" t="str">
        <f t="shared" si="91"/>
        <v/>
      </c>
    </row>
    <row r="1464" spans="1:17" x14ac:dyDescent="0.2">
      <c r="A1464" t="s">
        <v>1232</v>
      </c>
      <c r="B1464" t="s">
        <v>4173</v>
      </c>
      <c r="C1464" s="5" t="s">
        <v>31</v>
      </c>
      <c r="D1464" s="5">
        <v>33298</v>
      </c>
      <c r="E1464">
        <v>1046</v>
      </c>
      <c r="F1464" s="2">
        <v>62</v>
      </c>
      <c r="G1464" s="2" t="str">
        <f>B1464&amp;C1464</f>
        <v>Siddhanth THINGALAYA110mh</v>
      </c>
      <c r="H1464" s="2">
        <f>E1464</f>
        <v>1046</v>
      </c>
      <c r="I1464" s="138" cm="1">
        <f t="array" ref="I1464">MAX(IF($G$3:$G$4000=$G1464,$H$3:$H$4000))</f>
        <v>1046</v>
      </c>
      <c r="J1464" s="2" t="str">
        <v>IND</v>
      </c>
      <c r="K1464" t="str">
        <v>Taranveer SINGH</v>
      </c>
      <c r="L1464" s="96" t="str">
        <v>hammer-throw</v>
      </c>
      <c r="M1464" s="96">
        <v>35339</v>
      </c>
      <c r="N1464" s="96" t="str">
        <f t="shared" si="88"/>
        <v>Taranveer SINGHhammer-throw</v>
      </c>
      <c r="O1464" s="2">
        <f t="shared" si="89"/>
        <v>935</v>
      </c>
      <c r="P1464" s="81">
        <f t="shared" si="90"/>
        <v>52</v>
      </c>
      <c r="Q1464" s="81" t="str">
        <f t="shared" si="91"/>
        <v/>
      </c>
    </row>
    <row r="1465" spans="1:17" x14ac:dyDescent="0.2">
      <c r="A1465" t="s">
        <v>1232</v>
      </c>
      <c r="B1465" t="s">
        <v>4902</v>
      </c>
      <c r="C1465" t="s">
        <v>35</v>
      </c>
      <c r="D1465" s="5">
        <v>36062</v>
      </c>
      <c r="E1465">
        <v>1046</v>
      </c>
      <c r="F1465" s="2">
        <v>49</v>
      </c>
      <c r="G1465" s="2" t="str">
        <f>B1465&amp;C1465</f>
        <v>Geo JOSEhigh-jump</v>
      </c>
      <c r="H1465" s="2">
        <f>E1465</f>
        <v>1046</v>
      </c>
      <c r="I1465" s="138" cm="1">
        <f t="array" ref="I1465">MAX(IF($G$3:$G$4000=$G1465,$H$3:$H$4000))</f>
        <v>1046</v>
      </c>
      <c r="J1465" s="2" t="str">
        <v>IND</v>
      </c>
      <c r="K1465" t="str">
        <v>T.J JOSEPH</v>
      </c>
      <c r="L1465" s="96" t="str">
        <v>long-jump</v>
      </c>
      <c r="M1465" s="96">
        <v>37610</v>
      </c>
      <c r="N1465" s="96" t="str">
        <f t="shared" si="88"/>
        <v>T.J JOSEPHlong-jump</v>
      </c>
      <c r="O1465" s="2">
        <f t="shared" si="89"/>
        <v>935</v>
      </c>
      <c r="P1465" s="81">
        <f t="shared" si="90"/>
        <v>150</v>
      </c>
      <c r="Q1465" s="81" t="str">
        <f t="shared" si="91"/>
        <v/>
      </c>
    </row>
    <row r="1466" spans="1:17" x14ac:dyDescent="0.2">
      <c r="A1466" t="s">
        <v>1232</v>
      </c>
      <c r="B1466" t="s">
        <v>3333</v>
      </c>
      <c r="C1466" s="5" t="s">
        <v>35</v>
      </c>
      <c r="D1466" s="5">
        <v>33834</v>
      </c>
      <c r="E1466">
        <v>1046</v>
      </c>
      <c r="F1466" s="2">
        <v>49</v>
      </c>
      <c r="G1466" s="2" t="str">
        <f>B1466&amp;C1466</f>
        <v>Chetan BALASUBRAMANYAhigh-jump</v>
      </c>
      <c r="H1466" s="2">
        <f>E1466</f>
        <v>1046</v>
      </c>
      <c r="I1466" s="138" cm="1">
        <f t="array" ref="I1466">MAX(IF($G$3:$G$4000=$G1466,$H$3:$H$4000))</f>
        <v>1046</v>
      </c>
      <c r="J1466" s="2" t="str">
        <v>IND</v>
      </c>
      <c r="K1466" t="str">
        <v>Pujari SIDDHANT</v>
      </c>
      <c r="L1466" s="96" t="str">
        <v>3000msc</v>
      </c>
      <c r="M1466" s="96">
        <v>0</v>
      </c>
      <c r="N1466" s="96" t="str">
        <f t="shared" si="88"/>
        <v>Pujari SIDDHANT3000msc</v>
      </c>
      <c r="O1466" s="2">
        <f t="shared" si="89"/>
        <v>933</v>
      </c>
      <c r="P1466" s="81">
        <f t="shared" si="90"/>
        <v>122</v>
      </c>
      <c r="Q1466" s="81" t="str">
        <f t="shared" si="91"/>
        <v/>
      </c>
    </row>
    <row r="1467" spans="1:17" x14ac:dyDescent="0.2">
      <c r="A1467" t="s">
        <v>1232</v>
      </c>
      <c r="B1467" t="s">
        <v>3520</v>
      </c>
      <c r="C1467" s="5" t="s">
        <v>41</v>
      </c>
      <c r="D1467" s="5">
        <v>36255</v>
      </c>
      <c r="E1467">
        <v>1046</v>
      </c>
      <c r="F1467" s="2">
        <v>26</v>
      </c>
      <c r="G1467" s="2" t="str">
        <f>B1467&amp;C1467</f>
        <v>Arshdeep SINGHjavelin-throw</v>
      </c>
      <c r="H1467" s="2">
        <f>E1467</f>
        <v>1046</v>
      </c>
      <c r="I1467" s="138" cm="1">
        <f t="array" ref="I1467">MAX(IF($G$3:$G$4000=$G1467,$H$3:$H$4000))</f>
        <v>1046</v>
      </c>
      <c r="J1467" s="2" t="str">
        <v>IND</v>
      </c>
      <c r="K1467" t="str">
        <v>K. ARJUN</v>
      </c>
      <c r="L1467" s="96" t="str">
        <v>400mh</v>
      </c>
      <c r="M1467" s="96">
        <v>37327</v>
      </c>
      <c r="N1467" s="96" t="str">
        <f t="shared" si="88"/>
        <v>K. ARJUN400mh</v>
      </c>
      <c r="O1467" s="2">
        <f t="shared" si="89"/>
        <v>933</v>
      </c>
      <c r="P1467" s="81">
        <f t="shared" si="90"/>
        <v>150</v>
      </c>
      <c r="Q1467" s="81" t="str">
        <f t="shared" si="91"/>
        <v/>
      </c>
    </row>
    <row r="1468" spans="1:17" x14ac:dyDescent="0.2">
      <c r="A1468" t="s">
        <v>1232</v>
      </c>
      <c r="B1468" t="s">
        <v>4903</v>
      </c>
      <c r="C1468" t="s">
        <v>35</v>
      </c>
      <c r="D1468" s="5">
        <v>34120</v>
      </c>
      <c r="E1468">
        <v>1046</v>
      </c>
      <c r="F1468" s="2">
        <v>49</v>
      </c>
      <c r="G1468" s="2" t="str">
        <f>B1468&amp;C1468</f>
        <v>C SRINEESHhigh-jump</v>
      </c>
      <c r="H1468" s="2">
        <f>E1468</f>
        <v>1046</v>
      </c>
      <c r="I1468" s="138" cm="1">
        <f t="array" ref="I1468">MAX(IF($G$3:$G$4000=$G1468,$H$3:$H$4000))</f>
        <v>1046</v>
      </c>
      <c r="J1468" s="2" t="str">
        <v>IND</v>
      </c>
      <c r="K1468" t="str">
        <v>Mankirat SINGH</v>
      </c>
      <c r="L1468" s="96" t="str">
        <v>shot-put</v>
      </c>
      <c r="M1468" s="96">
        <v>35941</v>
      </c>
      <c r="N1468" s="96" t="str">
        <f t="shared" si="88"/>
        <v>Mankirat SINGHshot-put</v>
      </c>
      <c r="O1468" s="2">
        <f t="shared" si="89"/>
        <v>933</v>
      </c>
      <c r="P1468" s="81">
        <f t="shared" si="90"/>
        <v>83</v>
      </c>
      <c r="Q1468" s="81" t="str">
        <f t="shared" si="91"/>
        <v/>
      </c>
    </row>
    <row r="1469" spans="1:17" x14ac:dyDescent="0.2">
      <c r="A1469" t="s">
        <v>1232</v>
      </c>
      <c r="B1469" t="s">
        <v>4386</v>
      </c>
      <c r="C1469" s="5" t="s">
        <v>38</v>
      </c>
      <c r="D1469" s="5">
        <v>35994</v>
      </c>
      <c r="E1469">
        <v>1045</v>
      </c>
      <c r="F1469" s="2">
        <v>54</v>
      </c>
      <c r="G1469" s="2" t="str">
        <f>B1469&amp;C1469</f>
        <v>Krishna SINGHtriple-jump</v>
      </c>
      <c r="H1469" s="2">
        <f>E1469</f>
        <v>1045</v>
      </c>
      <c r="I1469" s="138" cm="1">
        <f t="array" ref="I1469">MAX(IF($G$3:$G$4000=$G1469,$H$3:$H$4000))</f>
        <v>1045</v>
      </c>
      <c r="J1469" s="2" t="str">
        <v>IND</v>
      </c>
      <c r="K1469" t="str">
        <v>Krishna R. GADEDAVER</v>
      </c>
      <c r="L1469" s="96" t="str">
        <v>400mh</v>
      </c>
      <c r="M1469" s="96">
        <v>0</v>
      </c>
      <c r="N1469" s="96" t="str">
        <f t="shared" si="88"/>
        <v>Krishna R. GADEDAVER400mh</v>
      </c>
      <c r="O1469" s="2">
        <f t="shared" si="89"/>
        <v>932</v>
      </c>
      <c r="P1469" s="81">
        <f t="shared" si="90"/>
        <v>151</v>
      </c>
      <c r="Q1469" s="81" t="str">
        <f t="shared" si="91"/>
        <v/>
      </c>
    </row>
    <row r="1470" spans="1:17" x14ac:dyDescent="0.2">
      <c r="A1470" t="s">
        <v>1232</v>
      </c>
      <c r="B1470" t="s">
        <v>3978</v>
      </c>
      <c r="C1470" t="s">
        <v>34</v>
      </c>
      <c r="D1470" s="5">
        <v>37119</v>
      </c>
      <c r="E1470">
        <v>1045</v>
      </c>
      <c r="F1470" s="2">
        <v>62</v>
      </c>
      <c r="G1470" s="2" t="str">
        <f>B1470&amp;C1470</f>
        <v>Mohd NUR HASAN3000msc</v>
      </c>
      <c r="H1470" s="2">
        <f>E1470</f>
        <v>1045</v>
      </c>
      <c r="I1470" s="138" cm="1">
        <f t="array" ref="I1470">MAX(IF($G$3:$G$4000=$G1470,$H$3:$H$4000))</f>
        <v>1045</v>
      </c>
      <c r="J1470" s="2" t="str">
        <v>IND</v>
      </c>
      <c r="K1470" t="str">
        <v>M. KRISHIK</v>
      </c>
      <c r="L1470" s="96" t="str">
        <v>110mh</v>
      </c>
      <c r="M1470" s="96">
        <v>37910</v>
      </c>
      <c r="N1470" s="96" t="str">
        <f t="shared" si="88"/>
        <v>M. KRISHIK110mh</v>
      </c>
      <c r="O1470" s="2">
        <f t="shared" si="89"/>
        <v>931</v>
      </c>
      <c r="P1470" s="81">
        <f t="shared" si="90"/>
        <v>120</v>
      </c>
      <c r="Q1470" s="81" t="str">
        <f t="shared" si="91"/>
        <v/>
      </c>
    </row>
    <row r="1471" spans="1:17" x14ac:dyDescent="0.2">
      <c r="A1471" t="s">
        <v>1232</v>
      </c>
      <c r="B1471" t="s">
        <v>3010</v>
      </c>
      <c r="C1471" s="5" t="s">
        <v>33</v>
      </c>
      <c r="D1471" s="5">
        <v>36458</v>
      </c>
      <c r="E1471">
        <v>1044</v>
      </c>
      <c r="F1471" s="2">
        <v>15</v>
      </c>
      <c r="G1471" s="2" t="str">
        <f>B1471&amp;C1471</f>
        <v>Surendar SELVAMANI400mh</v>
      </c>
      <c r="H1471" s="2">
        <f>E1471</f>
        <v>1044</v>
      </c>
      <c r="I1471" s="138" cm="1">
        <f t="array" ref="I1471">MAX(IF($G$3:$G$4000=$G1471,$H$3:$H$4000))</f>
        <v>1055</v>
      </c>
      <c r="J1471" s="2" t="str">
        <v>IND</v>
      </c>
      <c r="K1471" t="str">
        <v>Praveen KUMAR</v>
      </c>
      <c r="L1471" s="96" t="str">
        <v>discus-throw</v>
      </c>
      <c r="M1471" s="96">
        <v>36108</v>
      </c>
      <c r="N1471" s="96" t="str">
        <f t="shared" si="88"/>
        <v>Praveen KUMARdiscus-throw</v>
      </c>
      <c r="O1471" s="2">
        <f t="shared" si="89"/>
        <v>970</v>
      </c>
      <c r="P1471" s="81">
        <f t="shared" si="90"/>
        <v>54</v>
      </c>
      <c r="Q1471" s="81" t="str">
        <f t="shared" si="91"/>
        <v/>
      </c>
    </row>
    <row r="1472" spans="1:17" x14ac:dyDescent="0.2">
      <c r="A1472" t="s">
        <v>1232</v>
      </c>
      <c r="B1472" t="s">
        <v>3979</v>
      </c>
      <c r="C1472" t="s">
        <v>34</v>
      </c>
      <c r="D1472" s="5">
        <v>36108</v>
      </c>
      <c r="E1472">
        <v>1043</v>
      </c>
      <c r="F1472" s="2">
        <v>63</v>
      </c>
      <c r="G1472" s="2" t="str">
        <f>B1472&amp;C1472</f>
        <v>. BALKISHAN3000msc</v>
      </c>
      <c r="H1472" s="2">
        <f>E1472</f>
        <v>1043</v>
      </c>
      <c r="I1472" s="138" cm="1">
        <f t="array" ref="I1472">MAX(IF($G$3:$G$4000=$G1472,$H$3:$H$4000))</f>
        <v>1043</v>
      </c>
      <c r="J1472" s="2" t="str">
        <v>IND</v>
      </c>
      <c r="K1472" t="str">
        <v>Adhish GHILDYAL</v>
      </c>
      <c r="L1472" s="96" t="str">
        <v>shot-put</v>
      </c>
      <c r="M1472" s="96">
        <v>37397</v>
      </c>
      <c r="N1472" s="96" t="str">
        <f t="shared" si="88"/>
        <v>Adhish GHILDYALshot-put</v>
      </c>
      <c r="O1472" s="2">
        <f t="shared" si="89"/>
        <v>930</v>
      </c>
      <c r="P1472" s="81">
        <f t="shared" si="90"/>
        <v>85</v>
      </c>
      <c r="Q1472" s="81" t="str">
        <f t="shared" si="91"/>
        <v/>
      </c>
    </row>
    <row r="1473" spans="1:17" x14ac:dyDescent="0.2">
      <c r="A1473" t="s">
        <v>1232</v>
      </c>
      <c r="B1473" t="s">
        <v>4346</v>
      </c>
      <c r="C1473" s="6" t="s">
        <v>37</v>
      </c>
      <c r="D1473" s="5">
        <v>37208</v>
      </c>
      <c r="E1473">
        <v>1042</v>
      </c>
      <c r="F1473" s="2">
        <v>93</v>
      </c>
      <c r="G1473" s="2" t="str">
        <f>B1473&amp;C1473</f>
        <v>Bhupender SINGHlong-jump</v>
      </c>
      <c r="H1473" s="2">
        <f>E1473</f>
        <v>1042</v>
      </c>
      <c r="I1473" s="138" cm="1">
        <f t="array" ref="I1473">MAX(IF($G$3:$G$4000=$G1473,$H$3:$H$4000))</f>
        <v>1042</v>
      </c>
      <c r="J1473" s="2" t="str">
        <v>IND</v>
      </c>
      <c r="K1473" t="str">
        <v>. VIVEK</v>
      </c>
      <c r="L1473" s="96" t="str">
        <v>javelin-throw</v>
      </c>
      <c r="M1473" s="96">
        <v>37708</v>
      </c>
      <c r="N1473" s="96" t="str">
        <f t="shared" si="88"/>
        <v>. VIVEKjavelin-throw</v>
      </c>
      <c r="O1473" s="2">
        <f t="shared" si="89"/>
        <v>930</v>
      </c>
      <c r="P1473" s="81">
        <f t="shared" si="90"/>
        <v>104</v>
      </c>
      <c r="Q1473" s="81" t="str">
        <f t="shared" si="91"/>
        <v/>
      </c>
    </row>
    <row r="1474" spans="1:17" x14ac:dyDescent="0.2">
      <c r="A1474" t="s">
        <v>1232</v>
      </c>
      <c r="B1474" t="s">
        <v>4389</v>
      </c>
      <c r="C1474" s="5" t="s">
        <v>38</v>
      </c>
      <c r="D1474" s="5">
        <v>37422</v>
      </c>
      <c r="E1474">
        <v>1040</v>
      </c>
      <c r="F1474" s="2">
        <v>60</v>
      </c>
      <c r="G1474" s="2" t="str">
        <f>B1474&amp;C1474</f>
        <v>Donald MAKIMAIRAJtriple-jump</v>
      </c>
      <c r="H1474" s="2">
        <f>E1474</f>
        <v>1040</v>
      </c>
      <c r="I1474" s="138" cm="1">
        <f t="array" ref="I1474">MAX(IF($G$3:$G$4000=$G1474,$H$3:$H$4000))</f>
        <v>1040</v>
      </c>
      <c r="J1474" s="2" t="str">
        <v>IND</v>
      </c>
      <c r="K1474" t="str">
        <v>Pradeep KUMAR</v>
      </c>
      <c r="L1474" s="96" t="str">
        <v>hammer-throw</v>
      </c>
      <c r="M1474" s="96">
        <v>36144</v>
      </c>
      <c r="N1474" s="96" t="str">
        <f t="shared" si="88"/>
        <v>Pradeep KUMARhammer-throw</v>
      </c>
      <c r="O1474" s="2">
        <f t="shared" si="89"/>
        <v>930</v>
      </c>
      <c r="P1474" s="81">
        <f t="shared" si="90"/>
        <v>53</v>
      </c>
      <c r="Q1474" s="81" t="str">
        <f t="shared" si="91"/>
        <v/>
      </c>
    </row>
    <row r="1475" spans="1:17" x14ac:dyDescent="0.2">
      <c r="A1475" t="s">
        <v>1232</v>
      </c>
      <c r="B1475" t="s">
        <v>4391</v>
      </c>
      <c r="C1475" s="5" t="s">
        <v>38</v>
      </c>
      <c r="D1475" s="5">
        <v>37068</v>
      </c>
      <c r="E1475">
        <v>1040</v>
      </c>
      <c r="F1475" s="2">
        <v>62</v>
      </c>
      <c r="G1475" s="2" t="str">
        <f>B1475&amp;C1475</f>
        <v>C.D.Akhil KUMARtriple-jump</v>
      </c>
      <c r="H1475" s="2">
        <f>E1475</f>
        <v>1040</v>
      </c>
      <c r="I1475" s="138" cm="1">
        <f t="array" ref="I1475">MAX(IF($G$3:$G$4000=$G1475,$H$3:$H$4000))</f>
        <v>1040</v>
      </c>
      <c r="J1475" s="2" t="str">
        <v>IND</v>
      </c>
      <c r="K1475" t="str">
        <v>Nitish YADAV</v>
      </c>
      <c r="L1475" s="96" t="str">
        <v>javelin-throw</v>
      </c>
      <c r="M1475" s="96">
        <v>37459</v>
      </c>
      <c r="N1475" s="96" t="str">
        <f t="shared" si="88"/>
        <v>Nitish YADAVjavelin-throw</v>
      </c>
      <c r="O1475" s="2">
        <f t="shared" si="89"/>
        <v>929</v>
      </c>
      <c r="P1475" s="81">
        <f t="shared" si="90"/>
        <v>106</v>
      </c>
      <c r="Q1475" s="81" t="str">
        <f t="shared" si="91"/>
        <v/>
      </c>
    </row>
    <row r="1476" spans="1:17" x14ac:dyDescent="0.2">
      <c r="A1476" t="s">
        <v>1232</v>
      </c>
      <c r="B1476" t="s">
        <v>3982</v>
      </c>
      <c r="C1476" t="s">
        <v>34</v>
      </c>
      <c r="D1476" s="5">
        <v>36800</v>
      </c>
      <c r="E1476">
        <v>1039</v>
      </c>
      <c r="F1476" s="2">
        <v>66</v>
      </c>
      <c r="G1476" s="2" t="str">
        <f>B1476&amp;C1476</f>
        <v>Atul POONIA3000msc</v>
      </c>
      <c r="H1476" s="2">
        <f>E1476</f>
        <v>1039</v>
      </c>
      <c r="I1476" s="138" cm="1">
        <f t="array" ref="I1476">MAX(IF($G$3:$G$4000=$G1476,$H$3:$H$4000))</f>
        <v>1039</v>
      </c>
      <c r="J1476" s="2" t="str">
        <v>IND</v>
      </c>
      <c r="K1476" t="str">
        <v>B. MANUSH</v>
      </c>
      <c r="L1476" s="96" t="str">
        <v>shot-put</v>
      </c>
      <c r="M1476" s="96">
        <v>36741</v>
      </c>
      <c r="N1476" s="96" t="str">
        <f t="shared" ref="N1476:N1539" si="92">K1476&amp;L1476</f>
        <v>B. MANUSHshot-put</v>
      </c>
      <c r="O1476" s="2">
        <f t="shared" ref="O1476:O1539" si="93">VLOOKUP(K1476&amp;L1476,$G$3:$H$3563,2,FALSE)</f>
        <v>929</v>
      </c>
      <c r="P1476" s="81">
        <f t="shared" ref="P1476:P1539" si="94">COUNTIFS($L$3:$L$3119,L1476,$O$3:$O$3119,"&gt;"&amp;O1476)+1</f>
        <v>86</v>
      </c>
      <c r="Q1476" s="81" t="str">
        <f t="shared" ref="Q1476:Q1539" si="95">IFERROR(IF(J1476="AUS",COUNTIFS($J$3:$J$3119,"AUS",$L$3:$L$3119,L1476,$O$3:$O$3119,"&gt;"&amp;O1476)+1,""),"")</f>
        <v/>
      </c>
    </row>
    <row r="1477" spans="1:17" x14ac:dyDescent="0.2">
      <c r="A1477" t="s">
        <v>1232</v>
      </c>
      <c r="B1477" t="s">
        <v>4270</v>
      </c>
      <c r="C1477" s="5" t="s">
        <v>33</v>
      </c>
      <c r="D1477" s="5">
        <v>37127</v>
      </c>
      <c r="E1477">
        <v>1039</v>
      </c>
      <c r="F1477" s="2">
        <v>87</v>
      </c>
      <c r="G1477" s="2" t="str">
        <f>B1477&amp;C1477</f>
        <v>Mori RUCHIT400mh</v>
      </c>
      <c r="H1477" s="2">
        <f>E1477</f>
        <v>1039</v>
      </c>
      <c r="I1477" s="138" cm="1">
        <f t="array" ref="I1477">MAX(IF($G$3:$G$4000=$G1477,$H$3:$H$4000))</f>
        <v>1039</v>
      </c>
      <c r="J1477" s="2" t="str">
        <v>IND</v>
      </c>
      <c r="K1477" t="str">
        <v>Nikunj SINGH</v>
      </c>
      <c r="L1477" s="96" t="str">
        <v>javelin-throw</v>
      </c>
      <c r="M1477" s="96">
        <v>36664</v>
      </c>
      <c r="N1477" s="96" t="str">
        <f t="shared" si="92"/>
        <v>Nikunj SINGHjavelin-throw</v>
      </c>
      <c r="O1477" s="2">
        <f t="shared" si="93"/>
        <v>929</v>
      </c>
      <c r="P1477" s="81">
        <f t="shared" si="94"/>
        <v>106</v>
      </c>
      <c r="Q1477" s="81" t="str">
        <f t="shared" si="95"/>
        <v/>
      </c>
    </row>
    <row r="1478" spans="1:17" x14ac:dyDescent="0.2">
      <c r="A1478" t="s">
        <v>1232</v>
      </c>
      <c r="B1478" t="s">
        <v>3986</v>
      </c>
      <c r="C1478" t="s">
        <v>34</v>
      </c>
      <c r="D1478" s="5">
        <v>36506</v>
      </c>
      <c r="E1478">
        <v>1036</v>
      </c>
      <c r="F1478" s="2">
        <v>71</v>
      </c>
      <c r="G1478" s="2" t="str">
        <f>B1478&amp;C1478</f>
        <v>. RAJKUMAR3000msc</v>
      </c>
      <c r="H1478" s="2">
        <f>E1478</f>
        <v>1036</v>
      </c>
      <c r="I1478" s="138" cm="1">
        <f t="array" ref="I1478">MAX(IF($G$3:$G$4000=$G1478,$H$3:$H$4000))</f>
        <v>1036</v>
      </c>
      <c r="J1478" s="2" t="str">
        <v>IND</v>
      </c>
      <c r="K1478" t="str">
        <v>Jagtar SINGH</v>
      </c>
      <c r="L1478" s="96" t="str">
        <v>discus-throw</v>
      </c>
      <c r="M1478" s="96">
        <v>33878</v>
      </c>
      <c r="N1478" s="96" t="str">
        <f t="shared" si="92"/>
        <v>Jagtar SINGHdiscus-throw</v>
      </c>
      <c r="O1478" s="2">
        <f t="shared" si="93"/>
        <v>929</v>
      </c>
      <c r="P1478" s="81">
        <f t="shared" si="94"/>
        <v>73</v>
      </c>
      <c r="Q1478" s="81" t="str">
        <f t="shared" si="95"/>
        <v/>
      </c>
    </row>
    <row r="1479" spans="1:17" x14ac:dyDescent="0.2">
      <c r="A1479" t="s">
        <v>1232</v>
      </c>
      <c r="B1479" t="s">
        <v>4394</v>
      </c>
      <c r="C1479" s="5" t="s">
        <v>38</v>
      </c>
      <c r="D1479" s="5">
        <v>35714</v>
      </c>
      <c r="E1479">
        <v>1036</v>
      </c>
      <c r="F1479" s="2">
        <v>65</v>
      </c>
      <c r="G1479" s="2" t="str">
        <f>B1479&amp;C1479</f>
        <v>Jay Shah PRADEEPtriple-jump</v>
      </c>
      <c r="H1479" s="2">
        <f>E1479</f>
        <v>1036</v>
      </c>
      <c r="I1479" s="138" cm="1">
        <f t="array" ref="I1479">MAX(IF($G$3:$G$4000=$G1479,$H$3:$H$4000))</f>
        <v>1036</v>
      </c>
      <c r="J1479" s="2" t="str">
        <v>IND</v>
      </c>
      <c r="K1479" t="str">
        <v>Ashish BHALOTHIA</v>
      </c>
      <c r="L1479" s="96" t="str">
        <v>shot-put</v>
      </c>
      <c r="M1479" s="96">
        <v>36475</v>
      </c>
      <c r="N1479" s="96" t="str">
        <f t="shared" si="92"/>
        <v>Ashish BHALOTHIAshot-put</v>
      </c>
      <c r="O1479" s="2">
        <f t="shared" si="93"/>
        <v>929</v>
      </c>
      <c r="P1479" s="81">
        <f t="shared" si="94"/>
        <v>86</v>
      </c>
      <c r="Q1479" s="81" t="str">
        <f t="shared" si="95"/>
        <v/>
      </c>
    </row>
    <row r="1480" spans="1:17" x14ac:dyDescent="0.2">
      <c r="A1480" t="s">
        <v>1232</v>
      </c>
      <c r="B1480" t="s">
        <v>4830</v>
      </c>
      <c r="C1480" s="5" t="s">
        <v>81</v>
      </c>
      <c r="D1480" s="5">
        <v>37318</v>
      </c>
      <c r="E1480">
        <v>1036</v>
      </c>
      <c r="F1480" s="2">
        <v>14</v>
      </c>
      <c r="G1480" s="2" t="str">
        <f>B1480&amp;C1480</f>
        <v>Paramjeet Singh BISHT20km-race-walking</v>
      </c>
      <c r="H1480" s="2">
        <f>E1480</f>
        <v>1036</v>
      </c>
      <c r="I1480" s="138" cm="1">
        <f t="array" ref="I1480">MAX(IF($G$3:$G$4000=$G1480,$H$3:$H$4000))</f>
        <v>1036</v>
      </c>
      <c r="J1480" s="2" t="str">
        <v>IND</v>
      </c>
      <c r="K1480" t="str">
        <v>Sakthi MAHENDRA</v>
      </c>
      <c r="L1480" s="96" t="str">
        <v>pole-vault</v>
      </c>
      <c r="M1480" s="96">
        <v>0</v>
      </c>
      <c r="N1480" s="96" t="str">
        <f t="shared" si="92"/>
        <v>Sakthi MAHENDRApole-vault</v>
      </c>
      <c r="O1480" s="2">
        <f t="shared" si="93"/>
        <v>926</v>
      </c>
      <c r="P1480" s="81">
        <f t="shared" si="94"/>
        <v>81</v>
      </c>
      <c r="Q1480" s="81" t="str">
        <f t="shared" si="95"/>
        <v/>
      </c>
    </row>
    <row r="1481" spans="1:17" x14ac:dyDescent="0.2">
      <c r="A1481" t="s">
        <v>1232</v>
      </c>
      <c r="B1481" t="s">
        <v>3531</v>
      </c>
      <c r="C1481" s="5" t="s">
        <v>41</v>
      </c>
      <c r="D1481" s="5">
        <v>37223</v>
      </c>
      <c r="E1481">
        <v>1035</v>
      </c>
      <c r="F1481" s="2">
        <v>33</v>
      </c>
      <c r="G1481" s="2" t="str">
        <f>B1481&amp;C1481</f>
        <v>Anuj KALERAjavelin-throw</v>
      </c>
      <c r="H1481" s="2">
        <f>E1481</f>
        <v>1035</v>
      </c>
      <c r="I1481" s="138" cm="1">
        <f t="array" ref="I1481">MAX(IF($G$3:$G$4000=$G1481,$H$3:$H$4000))</f>
        <v>1035</v>
      </c>
      <c r="J1481" s="2" t="str">
        <v>IND</v>
      </c>
      <c r="K1481" t="str">
        <v>. NAVEEN</v>
      </c>
      <c r="L1481" s="96" t="str">
        <v>javelin-throw</v>
      </c>
      <c r="M1481" s="96">
        <v>0</v>
      </c>
      <c r="N1481" s="96" t="str">
        <f t="shared" si="92"/>
        <v>. NAVEENjavelin-throw</v>
      </c>
      <c r="O1481" s="2">
        <f t="shared" si="93"/>
        <v>926</v>
      </c>
      <c r="P1481" s="81">
        <f t="shared" si="94"/>
        <v>109</v>
      </c>
      <c r="Q1481" s="81" t="str">
        <f t="shared" si="95"/>
        <v/>
      </c>
    </row>
    <row r="1482" spans="1:17" x14ac:dyDescent="0.2">
      <c r="A1482" t="s">
        <v>1232</v>
      </c>
      <c r="B1482" t="s">
        <v>4393</v>
      </c>
      <c r="C1482" s="5" t="s">
        <v>38</v>
      </c>
      <c r="D1482" s="5">
        <v>34417</v>
      </c>
      <c r="E1482">
        <v>1034</v>
      </c>
      <c r="F1482" s="2">
        <v>65</v>
      </c>
      <c r="G1482" s="2" t="str">
        <f>B1482&amp;C1482</f>
        <v>Mohammed Salahuddin SHARFUDEEN NIZAMUDDINtriple-jump</v>
      </c>
      <c r="H1482" s="2">
        <f>E1482</f>
        <v>1034</v>
      </c>
      <c r="I1482" s="138" cm="1">
        <f t="array" ref="I1482">MAX(IF($G$3:$G$4000=$G1482,$H$3:$H$4000))</f>
        <v>1034</v>
      </c>
      <c r="J1482" s="2" t="str">
        <v>IND</v>
      </c>
      <c r="K1482" t="str">
        <v>Abhishek SINGH</v>
      </c>
      <c r="L1482" s="96" t="str">
        <v>shot-put</v>
      </c>
      <c r="M1482" s="96">
        <v>37090</v>
      </c>
      <c r="N1482" s="96" t="str">
        <f t="shared" si="92"/>
        <v>Abhishek SINGHshot-put</v>
      </c>
      <c r="O1482" s="2">
        <f t="shared" si="93"/>
        <v>926</v>
      </c>
      <c r="P1482" s="81">
        <f t="shared" si="94"/>
        <v>90</v>
      </c>
      <c r="Q1482" s="81" t="str">
        <f t="shared" si="95"/>
        <v/>
      </c>
    </row>
    <row r="1483" spans="1:17" x14ac:dyDescent="0.2">
      <c r="A1483" t="s">
        <v>1232</v>
      </c>
      <c r="B1483" t="s">
        <v>3992</v>
      </c>
      <c r="C1483" t="s">
        <v>34</v>
      </c>
      <c r="D1483" s="5">
        <v>34758</v>
      </c>
      <c r="E1483">
        <v>1034</v>
      </c>
      <c r="F1483" s="2">
        <v>78</v>
      </c>
      <c r="G1483" s="2" t="str">
        <f>B1483&amp;C1483</f>
        <v>Puran RAI3000msc</v>
      </c>
      <c r="H1483" s="2">
        <f>E1483</f>
        <v>1034</v>
      </c>
      <c r="I1483" s="138" cm="1">
        <f t="array" ref="I1483">MAX(IF($G$3:$G$4000=$G1483,$H$3:$H$4000))</f>
        <v>1034</v>
      </c>
      <c r="J1483" s="2" t="str">
        <v>IND</v>
      </c>
      <c r="K1483" t="str">
        <v>Ajay KUMAR</v>
      </c>
      <c r="L1483" s="96" t="str">
        <v>hammer-throw</v>
      </c>
      <c r="M1483" s="96">
        <v>36351</v>
      </c>
      <c r="N1483" s="96" t="str">
        <f t="shared" si="92"/>
        <v>Ajay KUMARhammer-throw</v>
      </c>
      <c r="O1483" s="2">
        <f t="shared" si="93"/>
        <v>926</v>
      </c>
      <c r="P1483" s="81">
        <f t="shared" si="94"/>
        <v>55</v>
      </c>
      <c r="Q1483" s="81" t="str">
        <f t="shared" si="95"/>
        <v/>
      </c>
    </row>
    <row r="1484" spans="1:17" x14ac:dyDescent="0.2">
      <c r="A1484" t="s">
        <v>1232</v>
      </c>
      <c r="B1484" t="s">
        <v>3506</v>
      </c>
      <c r="C1484" s="5" t="s">
        <v>41</v>
      </c>
      <c r="D1484" s="5">
        <v>35926</v>
      </c>
      <c r="E1484">
        <v>1033</v>
      </c>
      <c r="F1484" s="2">
        <v>35</v>
      </c>
      <c r="G1484" s="2" t="str">
        <f>B1484&amp;C1484</f>
        <v>Abhishek DRALLjavelin-throw</v>
      </c>
      <c r="H1484" s="2">
        <f>E1484</f>
        <v>1033</v>
      </c>
      <c r="I1484" s="138" cm="1">
        <f t="array" ref="I1484">MAX(IF($G$3:$G$4000=$G1484,$H$3:$H$4000))</f>
        <v>1033</v>
      </c>
      <c r="J1484" s="2" t="str">
        <v>IND</v>
      </c>
      <c r="K1484" t="str">
        <v>S.Braveman HEART</v>
      </c>
      <c r="L1484" s="96" t="str">
        <v>javelin-throw</v>
      </c>
      <c r="M1484" s="96">
        <v>36058</v>
      </c>
      <c r="N1484" s="96" t="str">
        <f t="shared" si="92"/>
        <v>S.Braveman HEARTjavelin-throw</v>
      </c>
      <c r="O1484" s="2">
        <f t="shared" si="93"/>
        <v>925</v>
      </c>
      <c r="P1484" s="81">
        <f t="shared" si="94"/>
        <v>110</v>
      </c>
      <c r="Q1484" s="81" t="str">
        <f t="shared" si="95"/>
        <v/>
      </c>
    </row>
    <row r="1485" spans="1:17" x14ac:dyDescent="0.2">
      <c r="A1485" t="s">
        <v>1232</v>
      </c>
      <c r="B1485" s="5" t="s">
        <v>3110</v>
      </c>
      <c r="C1485" s="5" t="s">
        <v>34</v>
      </c>
      <c r="D1485" s="5">
        <v>36342</v>
      </c>
      <c r="E1485">
        <v>1031</v>
      </c>
      <c r="F1485" s="2">
        <v>15</v>
      </c>
      <c r="G1485" s="2" t="str">
        <f>B1485&amp;C1485</f>
        <v>Lokesh CHAUDHARY3000msc</v>
      </c>
      <c r="H1485" s="2">
        <f>E1485</f>
        <v>1031</v>
      </c>
      <c r="I1485" s="138" cm="1">
        <f t="array" ref="I1485">MAX(IF($G$3:$G$4000=$G1485,$H$3:$H$4000))</f>
        <v>1031</v>
      </c>
      <c r="J1485" s="2" t="str">
        <v>IND</v>
      </c>
      <c r="K1485" t="str">
        <v>AVG KRISHNAMA</v>
      </c>
      <c r="L1485" s="96" t="str">
        <v>javelin-throw</v>
      </c>
      <c r="M1485" s="96">
        <v>0</v>
      </c>
      <c r="N1485" s="96" t="str">
        <f t="shared" si="92"/>
        <v>AVG KRISHNAMAjavelin-throw</v>
      </c>
      <c r="O1485" s="2">
        <f t="shared" si="93"/>
        <v>925</v>
      </c>
      <c r="P1485" s="81">
        <f t="shared" si="94"/>
        <v>110</v>
      </c>
      <c r="Q1485" s="81" t="str">
        <f t="shared" si="95"/>
        <v/>
      </c>
    </row>
    <row r="1486" spans="1:17" x14ac:dyDescent="0.2">
      <c r="A1486" t="s">
        <v>1232</v>
      </c>
      <c r="B1486" t="s">
        <v>3996</v>
      </c>
      <c r="C1486" s="5" t="s">
        <v>34</v>
      </c>
      <c r="D1486" s="5">
        <v>34341</v>
      </c>
      <c r="E1486">
        <v>1030</v>
      </c>
      <c r="F1486" s="2">
        <v>82</v>
      </c>
      <c r="G1486" s="2" t="str">
        <f>B1486&amp;C1486</f>
        <v>Rakesh KUMAR3000msc</v>
      </c>
      <c r="H1486" s="2">
        <f>E1486</f>
        <v>1030</v>
      </c>
      <c r="I1486" s="138" cm="1">
        <f t="array" ref="I1486">MAX(IF($G$3:$G$4000=$G1486,$H$3:$H$4000))</f>
        <v>1030</v>
      </c>
      <c r="J1486" s="2" t="str">
        <v>IND</v>
      </c>
      <c r="K1486" t="str">
        <v>. RAVI</v>
      </c>
      <c r="L1486" s="96" t="str">
        <v>hammer-throw</v>
      </c>
      <c r="M1486" s="96">
        <v>36456</v>
      </c>
      <c r="N1486" s="96" t="str">
        <f t="shared" si="92"/>
        <v>. RAVIhammer-throw</v>
      </c>
      <c r="O1486" s="2">
        <f t="shared" si="93"/>
        <v>923</v>
      </c>
      <c r="P1486" s="81">
        <f t="shared" si="94"/>
        <v>57</v>
      </c>
      <c r="Q1486" s="81" t="str">
        <f t="shared" si="95"/>
        <v/>
      </c>
    </row>
    <row r="1487" spans="1:17" x14ac:dyDescent="0.2">
      <c r="A1487" t="s">
        <v>1232</v>
      </c>
      <c r="B1487" s="5" t="s">
        <v>4183</v>
      </c>
      <c r="C1487" s="5" t="s">
        <v>31</v>
      </c>
      <c r="D1487" s="5">
        <v>35933</v>
      </c>
      <c r="E1487">
        <v>1030</v>
      </c>
      <c r="F1487" s="2">
        <v>77</v>
      </c>
      <c r="G1487" s="2" t="str">
        <f>B1487&amp;C1487</f>
        <v>Sachin BINU110mh</v>
      </c>
      <c r="H1487" s="2">
        <f>E1487</f>
        <v>1030</v>
      </c>
      <c r="I1487" s="138" cm="1">
        <f t="array" ref="I1487">MAX(IF($G$3:$G$4000=$G1487,$H$3:$H$4000))</f>
        <v>1030</v>
      </c>
      <c r="J1487" s="2" t="str">
        <v>IND</v>
      </c>
      <c r="K1487" t="str">
        <v>Aryan TYAGI</v>
      </c>
      <c r="L1487" s="96" t="str">
        <v>shot-put</v>
      </c>
      <c r="M1487" s="96">
        <v>37117</v>
      </c>
      <c r="N1487" s="96" t="str">
        <f t="shared" si="92"/>
        <v>Aryan TYAGIshot-put</v>
      </c>
      <c r="O1487" s="2">
        <f t="shared" si="93"/>
        <v>921</v>
      </c>
      <c r="P1487" s="81">
        <f t="shared" si="94"/>
        <v>92</v>
      </c>
      <c r="Q1487" s="81" t="str">
        <f t="shared" si="95"/>
        <v/>
      </c>
    </row>
    <row r="1488" spans="1:17" x14ac:dyDescent="0.2">
      <c r="A1488" t="s">
        <v>1232</v>
      </c>
      <c r="B1488" t="s">
        <v>4398</v>
      </c>
      <c r="C1488" s="5" t="s">
        <v>38</v>
      </c>
      <c r="D1488" s="5">
        <v>35445</v>
      </c>
      <c r="E1488">
        <v>1030</v>
      </c>
      <c r="F1488" s="2">
        <v>71</v>
      </c>
      <c r="G1488" s="2" t="str">
        <f>B1488&amp;C1488</f>
        <v>C. SUNDARtriple-jump</v>
      </c>
      <c r="H1488" s="2">
        <f>E1488</f>
        <v>1030</v>
      </c>
      <c r="I1488" s="138" cm="1">
        <f t="array" ref="I1488">MAX(IF($G$3:$G$4000=$G1488,$H$3:$H$4000))</f>
        <v>1030</v>
      </c>
      <c r="J1488" s="2" t="str">
        <v>IND</v>
      </c>
      <c r="K1488" t="str">
        <v>Parveen DAHIYA</v>
      </c>
      <c r="L1488" s="96" t="str">
        <v>shot-put</v>
      </c>
      <c r="M1488" s="96">
        <v>34252</v>
      </c>
      <c r="N1488" s="96" t="str">
        <f t="shared" si="92"/>
        <v>Parveen DAHIYAshot-put</v>
      </c>
      <c r="O1488" s="2">
        <f t="shared" si="93"/>
        <v>921</v>
      </c>
      <c r="P1488" s="81">
        <f t="shared" si="94"/>
        <v>92</v>
      </c>
      <c r="Q1488" s="81" t="str">
        <f t="shared" si="95"/>
        <v/>
      </c>
    </row>
    <row r="1489" spans="1:17" x14ac:dyDescent="0.2">
      <c r="A1489" t="s">
        <v>1232</v>
      </c>
      <c r="B1489" t="s">
        <v>4184</v>
      </c>
      <c r="C1489" s="5" t="s">
        <v>31</v>
      </c>
      <c r="D1489" s="5">
        <v>34583</v>
      </c>
      <c r="E1489">
        <v>1030</v>
      </c>
      <c r="F1489" s="2">
        <v>77</v>
      </c>
      <c r="G1489" s="2" t="str">
        <f>B1489&amp;C1489</f>
        <v>Tarundeep SINGH110mh</v>
      </c>
      <c r="H1489" s="2">
        <f>E1489</f>
        <v>1030</v>
      </c>
      <c r="I1489" s="138" cm="1">
        <f t="array" ref="I1489">MAX(IF($G$3:$G$4000=$G1489,$H$3:$H$4000))</f>
        <v>1030</v>
      </c>
      <c r="J1489" s="2" t="str">
        <v>IND</v>
      </c>
      <c r="K1489" t="str">
        <v>Navjor SINGH</v>
      </c>
      <c r="L1489" s="96" t="str">
        <v>decathlon</v>
      </c>
      <c r="M1489" s="96">
        <v>34459</v>
      </c>
      <c r="N1489" s="96" t="str">
        <f t="shared" si="92"/>
        <v>Navjor SINGHdecathlon</v>
      </c>
      <c r="O1489" s="2">
        <f t="shared" si="93"/>
        <v>919</v>
      </c>
      <c r="P1489" s="81">
        <f t="shared" si="94"/>
        <v>42</v>
      </c>
      <c r="Q1489" s="81" t="str">
        <f t="shared" si="95"/>
        <v/>
      </c>
    </row>
    <row r="1490" spans="1:17" x14ac:dyDescent="0.2">
      <c r="A1490" t="s">
        <v>1232</v>
      </c>
      <c r="B1490" t="s">
        <v>5338</v>
      </c>
      <c r="C1490" s="5" t="s">
        <v>37</v>
      </c>
      <c r="D1490" s="5">
        <v>37332</v>
      </c>
      <c r="E1490">
        <v>1029</v>
      </c>
      <c r="F1490" s="2">
        <v>32</v>
      </c>
      <c r="G1490" s="2" t="str">
        <f>B1490&amp;C1490</f>
        <v>P. DAVIDlong-jump</v>
      </c>
      <c r="H1490" s="2">
        <f>E1490</f>
        <v>1029</v>
      </c>
      <c r="I1490" s="138" cm="1">
        <f t="array" ref="I1490">MAX(IF($G$3:$G$4000=$G1490,$H$3:$H$4000))</f>
        <v>1029</v>
      </c>
      <c r="J1490" s="2" t="str">
        <v>IND</v>
      </c>
      <c r="K1490" t="str">
        <v>Vikash PUNIA</v>
      </c>
      <c r="L1490" s="96" t="str">
        <v>discus-throw</v>
      </c>
      <c r="M1490" s="96">
        <v>32401</v>
      </c>
      <c r="N1490" s="96" t="str">
        <f t="shared" si="92"/>
        <v>Vikash PUNIAdiscus-throw</v>
      </c>
      <c r="O1490" s="2">
        <f t="shared" si="93"/>
        <v>918</v>
      </c>
      <c r="P1490" s="81">
        <f t="shared" si="94"/>
        <v>81</v>
      </c>
      <c r="Q1490" s="81" t="str">
        <f t="shared" si="95"/>
        <v/>
      </c>
    </row>
    <row r="1491" spans="1:17" x14ac:dyDescent="0.2">
      <c r="A1491" t="s">
        <v>1232</v>
      </c>
      <c r="B1491" t="s">
        <v>4400</v>
      </c>
      <c r="C1491" s="6" t="s">
        <v>38</v>
      </c>
      <c r="D1491" s="6">
        <v>33386</v>
      </c>
      <c r="E1491">
        <v>1029</v>
      </c>
      <c r="F1491" s="2">
        <v>71</v>
      </c>
      <c r="G1491" s="2" t="str">
        <f>B1491&amp;C1491</f>
        <v>D. ARIYUSELVAMtriple-jump</v>
      </c>
      <c r="H1491" s="2">
        <f>E1491</f>
        <v>1029</v>
      </c>
      <c r="I1491" s="138" cm="1">
        <f t="array" ref="I1491">MAX(IF($G$3:$G$4000=$G1491,$H$3:$H$4000))</f>
        <v>1029</v>
      </c>
      <c r="J1491" s="2" t="str">
        <v>IND</v>
      </c>
      <c r="K1491" t="str">
        <v>Karan SINGH</v>
      </c>
      <c r="L1491" s="96" t="str">
        <v>discus-throw</v>
      </c>
      <c r="M1491" s="96">
        <v>38116</v>
      </c>
      <c r="N1491" s="96" t="str">
        <f t="shared" si="92"/>
        <v>Karan SINGHdiscus-throw</v>
      </c>
      <c r="O1491" s="2">
        <f t="shared" si="93"/>
        <v>918</v>
      </c>
      <c r="P1491" s="81">
        <f t="shared" si="94"/>
        <v>81</v>
      </c>
      <c r="Q1491" s="81" t="str">
        <f t="shared" si="95"/>
        <v/>
      </c>
    </row>
    <row r="1492" spans="1:17" x14ac:dyDescent="0.2">
      <c r="A1492" t="s">
        <v>1232</v>
      </c>
      <c r="B1492" t="s">
        <v>4492</v>
      </c>
      <c r="C1492" s="6" t="s">
        <v>40</v>
      </c>
      <c r="D1492" s="5">
        <v>34839</v>
      </c>
      <c r="E1492">
        <v>1029</v>
      </c>
      <c r="F1492" s="2">
        <v>30</v>
      </c>
      <c r="G1492" s="2" t="str">
        <f>B1492&amp;C1492</f>
        <v>Gagandeep SINGHdiscus-throw</v>
      </c>
      <c r="H1492" s="2">
        <f>E1492</f>
        <v>1029</v>
      </c>
      <c r="I1492" s="138" cm="1">
        <f t="array" ref="I1492">MAX(IF($G$3:$G$4000=$G1492,$H$3:$H$4000))</f>
        <v>1029</v>
      </c>
      <c r="J1492" s="2" t="str">
        <v>IND</v>
      </c>
      <c r="K1492" t="str">
        <v>Meraj ALI</v>
      </c>
      <c r="L1492" s="96" t="str">
        <v>hammer-throw</v>
      </c>
      <c r="M1492" s="96">
        <v>36310</v>
      </c>
      <c r="N1492" s="96" t="str">
        <f t="shared" si="92"/>
        <v>Meraj ALIhammer-throw</v>
      </c>
      <c r="O1492" s="2">
        <f t="shared" si="93"/>
        <v>918</v>
      </c>
      <c r="P1492" s="81">
        <f t="shared" si="94"/>
        <v>58</v>
      </c>
      <c r="Q1492" s="81" t="str">
        <f t="shared" si="95"/>
        <v/>
      </c>
    </row>
    <row r="1493" spans="1:17" x14ac:dyDescent="0.2">
      <c r="A1493" t="s">
        <v>1232</v>
      </c>
      <c r="B1493" t="s">
        <v>3337</v>
      </c>
      <c r="C1493" s="6" t="s">
        <v>35</v>
      </c>
      <c r="D1493" s="5">
        <v>37440</v>
      </c>
      <c r="E1493">
        <v>1028</v>
      </c>
      <c r="F1493" s="2">
        <v>60</v>
      </c>
      <c r="G1493" s="2" t="str">
        <f>B1493&amp;C1493</f>
        <v>Deva KARTHICKhigh-jump</v>
      </c>
      <c r="H1493" s="2">
        <f>E1493</f>
        <v>1028</v>
      </c>
      <c r="I1493" s="138" cm="1">
        <f t="array" ref="I1493">MAX(IF($G$3:$G$4000=$G1493,$H$3:$H$4000))</f>
        <v>1028</v>
      </c>
      <c r="J1493" s="2" t="str">
        <v>IND</v>
      </c>
      <c r="K1493" t="str">
        <v>. SANYAM</v>
      </c>
      <c r="L1493" s="96" t="str">
        <v>shot-put</v>
      </c>
      <c r="M1493" s="96">
        <v>37899</v>
      </c>
      <c r="N1493" s="96" t="str">
        <f t="shared" si="92"/>
        <v>. SANYAMshot-put</v>
      </c>
      <c r="O1493" s="2">
        <f t="shared" si="93"/>
        <v>917</v>
      </c>
      <c r="P1493" s="81">
        <f t="shared" si="94"/>
        <v>95</v>
      </c>
      <c r="Q1493" s="81" t="str">
        <f t="shared" si="95"/>
        <v/>
      </c>
    </row>
    <row r="1494" spans="1:17" x14ac:dyDescent="0.2">
      <c r="A1494" t="s">
        <v>1232</v>
      </c>
      <c r="B1494" t="s">
        <v>4694</v>
      </c>
      <c r="C1494" s="5" t="s">
        <v>41</v>
      </c>
      <c r="D1494" s="5">
        <v>33702</v>
      </c>
      <c r="E1494">
        <v>1028</v>
      </c>
      <c r="F1494" s="2">
        <v>38</v>
      </c>
      <c r="G1494" s="2" t="str">
        <f>B1494&amp;C1494</f>
        <v>Anil KUMARjavelin-throw</v>
      </c>
      <c r="H1494" s="2">
        <f>E1494</f>
        <v>1028</v>
      </c>
      <c r="I1494" s="138" cm="1">
        <f t="array" ref="I1494">MAX(IF($G$3:$G$4000=$G1494,$H$3:$H$4000))</f>
        <v>1028</v>
      </c>
      <c r="J1494" s="2" t="str">
        <v>IND</v>
      </c>
      <c r="K1494" t="str">
        <v>Abhilash SAXENA</v>
      </c>
      <c r="L1494" s="96" t="str">
        <v>shot-put</v>
      </c>
      <c r="M1494" s="96">
        <v>34155</v>
      </c>
      <c r="N1494" s="96" t="str">
        <f t="shared" si="92"/>
        <v>Abhilash SAXENAshot-put</v>
      </c>
      <c r="O1494" s="2">
        <f t="shared" si="93"/>
        <v>917</v>
      </c>
      <c r="P1494" s="81">
        <f t="shared" si="94"/>
        <v>95</v>
      </c>
      <c r="Q1494" s="81" t="str">
        <f t="shared" si="95"/>
        <v/>
      </c>
    </row>
    <row r="1495" spans="1:17" x14ac:dyDescent="0.2">
      <c r="A1495" t="s">
        <v>1232</v>
      </c>
      <c r="B1495" t="s">
        <v>3496</v>
      </c>
      <c r="C1495" s="5" t="s">
        <v>41</v>
      </c>
      <c r="D1495" s="5">
        <v>37269</v>
      </c>
      <c r="E1495">
        <v>1027</v>
      </c>
      <c r="F1495" s="2">
        <v>39</v>
      </c>
      <c r="G1495" s="2" t="str">
        <f>B1495&amp;C1495</f>
        <v>Kunwer Ajai Raj Singh RANAjavelin-throw</v>
      </c>
      <c r="H1495" s="2">
        <f>E1495</f>
        <v>1027</v>
      </c>
      <c r="I1495" s="138" cm="1">
        <f t="array" ref="I1495">MAX(IF($G$3:$G$4000=$G1495,$H$3:$H$4000))</f>
        <v>1054</v>
      </c>
      <c r="J1495" s="2" t="str">
        <v>IND</v>
      </c>
      <c r="K1495" t="str">
        <v>Umesh LAMBA</v>
      </c>
      <c r="L1495" s="96" t="str">
        <v>decathlon</v>
      </c>
      <c r="M1495" s="96">
        <v>36581</v>
      </c>
      <c r="N1495" s="96" t="str">
        <f t="shared" si="92"/>
        <v>Umesh LAMBAdecathlon</v>
      </c>
      <c r="O1495" s="2">
        <f t="shared" si="93"/>
        <v>916</v>
      </c>
      <c r="P1495" s="81">
        <f t="shared" si="94"/>
        <v>44</v>
      </c>
      <c r="Q1495" s="81" t="str">
        <f t="shared" si="95"/>
        <v/>
      </c>
    </row>
    <row r="1496" spans="1:17" x14ac:dyDescent="0.2">
      <c r="A1496" t="s">
        <v>1232</v>
      </c>
      <c r="B1496" t="s">
        <v>3004</v>
      </c>
      <c r="C1496" s="5" t="s">
        <v>26</v>
      </c>
      <c r="D1496" s="5">
        <v>37230</v>
      </c>
      <c r="E1496">
        <v>1027</v>
      </c>
      <c r="F1496" s="2">
        <v>78</v>
      </c>
      <c r="G1496" s="2" t="str">
        <f>B1496&amp;C1496</f>
        <v>Nitin KUMAR400m</v>
      </c>
      <c r="H1496" s="2">
        <f>E1496</f>
        <v>1027</v>
      </c>
      <c r="I1496" s="138" cm="1">
        <f t="array" ref="I1496">MAX(IF($G$3:$G$4000=$G1496,$H$3:$H$4000))</f>
        <v>1027</v>
      </c>
      <c r="J1496" s="2" t="str">
        <v>IND</v>
      </c>
      <c r="K1496" t="str">
        <v>Ali FARMAN</v>
      </c>
      <c r="L1496" s="96" t="str">
        <v>20km-race-walking</v>
      </c>
      <c r="M1496" s="96">
        <v>37109</v>
      </c>
      <c r="N1496" s="96" t="str">
        <f t="shared" si="92"/>
        <v>Ali FARMAN20km-race-walking</v>
      </c>
      <c r="O1496" s="2">
        <f t="shared" si="93"/>
        <v>916</v>
      </c>
      <c r="P1496" s="81">
        <f t="shared" si="94"/>
        <v>44</v>
      </c>
      <c r="Q1496" s="81" t="str">
        <f t="shared" si="95"/>
        <v/>
      </c>
    </row>
    <row r="1497" spans="1:17" x14ac:dyDescent="0.2">
      <c r="A1497" t="s">
        <v>1232</v>
      </c>
      <c r="B1497" t="s">
        <v>2955</v>
      </c>
      <c r="C1497" s="5" t="s">
        <v>25</v>
      </c>
      <c r="D1497" s="5">
        <v>37431</v>
      </c>
      <c r="E1497">
        <v>1027</v>
      </c>
      <c r="F1497" s="2">
        <v>51</v>
      </c>
      <c r="G1497" s="2" t="str">
        <f>B1497&amp;C1497</f>
        <v>Virupakshappa Anga SHASHIKANTHA200m</v>
      </c>
      <c r="H1497" s="2">
        <f>E1497</f>
        <v>1027</v>
      </c>
      <c r="I1497" s="138" cm="1">
        <f t="array" ref="I1497">MAX(IF($G$3:$G$4000=$G1497,$H$3:$H$4000))</f>
        <v>1027</v>
      </c>
      <c r="J1497" s="2" t="str">
        <v>IND</v>
      </c>
      <c r="K1497" t="str">
        <v>Pradeep RANDHAWA</v>
      </c>
      <c r="L1497" s="96" t="str">
        <v>shot-put</v>
      </c>
      <c r="M1497" s="96">
        <v>0</v>
      </c>
      <c r="N1497" s="96" t="str">
        <f t="shared" si="92"/>
        <v>Pradeep RANDHAWAshot-put</v>
      </c>
      <c r="O1497" s="2">
        <f t="shared" si="93"/>
        <v>915</v>
      </c>
      <c r="P1497" s="81">
        <f t="shared" si="94"/>
        <v>97</v>
      </c>
      <c r="Q1497" s="81" t="str">
        <f t="shared" si="95"/>
        <v/>
      </c>
    </row>
    <row r="1498" spans="1:17" x14ac:dyDescent="0.2">
      <c r="A1498" t="s">
        <v>1232</v>
      </c>
      <c r="B1498" t="s">
        <v>4002</v>
      </c>
      <c r="C1498" t="s">
        <v>34</v>
      </c>
      <c r="D1498" s="5"/>
      <c r="E1498">
        <v>1027</v>
      </c>
      <c r="F1498" s="2">
        <v>89</v>
      </c>
      <c r="G1498" s="2" t="str">
        <f>B1498&amp;C1498</f>
        <v>Rohit VERMA3000msc</v>
      </c>
      <c r="H1498" s="2">
        <f>E1498</f>
        <v>1027</v>
      </c>
      <c r="I1498" s="138" cm="1">
        <f t="array" ref="I1498">MAX(IF($G$3:$G$4000=$G1498,$H$3:$H$4000))</f>
        <v>1027</v>
      </c>
      <c r="J1498" s="2" t="str">
        <v>IND</v>
      </c>
      <c r="K1498" t="str">
        <v>Muhammed JASEEM</v>
      </c>
      <c r="L1498" s="96" t="str">
        <v>high-jump</v>
      </c>
      <c r="M1498" s="96">
        <v>36591</v>
      </c>
      <c r="N1498" s="96" t="str">
        <f t="shared" si="92"/>
        <v>Muhammed JASEEMhigh-jump</v>
      </c>
      <c r="O1498" s="2">
        <f t="shared" si="93"/>
        <v>914</v>
      </c>
      <c r="P1498" s="81">
        <f t="shared" si="94"/>
        <v>134</v>
      </c>
      <c r="Q1498" s="81" t="str">
        <f t="shared" si="95"/>
        <v/>
      </c>
    </row>
    <row r="1499" spans="1:17" x14ac:dyDescent="0.2">
      <c r="A1499" t="s">
        <v>1232</v>
      </c>
      <c r="B1499" t="s">
        <v>4406</v>
      </c>
      <c r="C1499" s="5" t="s">
        <v>38</v>
      </c>
      <c r="D1499" s="5">
        <v>36229</v>
      </c>
      <c r="E1499">
        <v>1024</v>
      </c>
      <c r="F1499" s="2">
        <v>79</v>
      </c>
      <c r="G1499" s="2" t="str">
        <f>B1499&amp;C1499</f>
        <v>Kamal RAJtriple-jump</v>
      </c>
      <c r="H1499" s="2">
        <f>E1499</f>
        <v>1024</v>
      </c>
      <c r="I1499" s="138" cm="1">
        <f t="array" ref="I1499">MAX(IF($G$3:$G$4000=$G1499,$H$3:$H$4000))</f>
        <v>1024</v>
      </c>
      <c r="J1499" s="2" t="str">
        <v>IND</v>
      </c>
      <c r="K1499" t="str">
        <v>MD. Asraf ALI</v>
      </c>
      <c r="L1499" s="96" t="str">
        <v>high-jump</v>
      </c>
      <c r="M1499" s="96">
        <v>37637</v>
      </c>
      <c r="N1499" s="96" t="str">
        <f t="shared" si="92"/>
        <v>MD. Asraf ALIhigh-jump</v>
      </c>
      <c r="O1499" s="2">
        <f t="shared" si="93"/>
        <v>914</v>
      </c>
      <c r="P1499" s="81">
        <f t="shared" si="94"/>
        <v>134</v>
      </c>
      <c r="Q1499" s="81" t="str">
        <f t="shared" si="95"/>
        <v/>
      </c>
    </row>
    <row r="1500" spans="1:17" x14ac:dyDescent="0.2">
      <c r="A1500" t="s">
        <v>1232</v>
      </c>
      <c r="B1500" t="s">
        <v>5292</v>
      </c>
      <c r="C1500" s="5" t="s">
        <v>25</v>
      </c>
      <c r="D1500" s="5">
        <v>37538</v>
      </c>
      <c r="E1500">
        <v>1023</v>
      </c>
      <c r="F1500" s="2">
        <v>52</v>
      </c>
      <c r="G1500" s="2" t="str">
        <f>B1500&amp;C1500</f>
        <v>Shanmuga Srinivas NALUBOTHU200m</v>
      </c>
      <c r="H1500" s="2">
        <f>E1500</f>
        <v>1023</v>
      </c>
      <c r="I1500" s="138" cm="1">
        <f t="array" ref="I1500">MAX(IF($G$3:$G$4000=$G1500,$H$3:$H$4000))</f>
        <v>1023</v>
      </c>
      <c r="J1500" s="2" t="str">
        <v>IND</v>
      </c>
      <c r="K1500" t="str">
        <v>T.N DILSHITH</v>
      </c>
      <c r="L1500" s="96" t="str">
        <v>high-jump</v>
      </c>
      <c r="M1500" s="96">
        <v>36751</v>
      </c>
      <c r="N1500" s="96" t="str">
        <f t="shared" si="92"/>
        <v>T.N DILSHITHhigh-jump</v>
      </c>
      <c r="O1500" s="2">
        <f t="shared" si="93"/>
        <v>914</v>
      </c>
      <c r="P1500" s="81">
        <f t="shared" si="94"/>
        <v>134</v>
      </c>
      <c r="Q1500" s="81" t="str">
        <f t="shared" si="95"/>
        <v/>
      </c>
    </row>
    <row r="1501" spans="1:17" x14ac:dyDescent="0.2">
      <c r="A1501" t="s">
        <v>1232</v>
      </c>
      <c r="B1501" t="s">
        <v>3380</v>
      </c>
      <c r="C1501" s="5" t="s">
        <v>36</v>
      </c>
      <c r="D1501" s="5">
        <v>36570</v>
      </c>
      <c r="E1501">
        <v>1021</v>
      </c>
      <c r="F1501" s="2">
        <v>25</v>
      </c>
      <c r="G1501" s="2" t="str">
        <f>B1501&amp;C1501</f>
        <v>Parshant SINGHpole-vault</v>
      </c>
      <c r="H1501" s="2">
        <f>E1501</f>
        <v>1021</v>
      </c>
      <c r="I1501" s="138" cm="1">
        <f t="array" ref="I1501">MAX(IF($G$3:$G$4000=$G1501,$H$3:$H$4000))</f>
        <v>1021</v>
      </c>
      <c r="J1501" s="2" t="str">
        <v>IND</v>
      </c>
      <c r="K1501" t="str">
        <v>Muthu JENITHARA</v>
      </c>
      <c r="L1501" s="96" t="str">
        <v>high-jump</v>
      </c>
      <c r="M1501" s="96">
        <v>0</v>
      </c>
      <c r="N1501" s="96" t="str">
        <f t="shared" si="92"/>
        <v>Muthu JENITHARAhigh-jump</v>
      </c>
      <c r="O1501" s="2">
        <f t="shared" si="93"/>
        <v>914</v>
      </c>
      <c r="P1501" s="81">
        <f t="shared" si="94"/>
        <v>134</v>
      </c>
      <c r="Q1501" s="81" t="str">
        <f t="shared" si="95"/>
        <v/>
      </c>
    </row>
    <row r="1502" spans="1:17" x14ac:dyDescent="0.2">
      <c r="A1502" t="s">
        <v>1232</v>
      </c>
      <c r="B1502" t="s">
        <v>3235</v>
      </c>
      <c r="C1502" s="5" t="s">
        <v>33</v>
      </c>
      <c r="D1502" s="5">
        <v>37421</v>
      </c>
      <c r="E1502">
        <v>1021</v>
      </c>
      <c r="F1502" s="2">
        <v>23</v>
      </c>
      <c r="G1502" s="2" t="str">
        <f>B1502&amp;C1502</f>
        <v>A. ROHITH400mh</v>
      </c>
      <c r="H1502" s="2">
        <f>E1502</f>
        <v>1021</v>
      </c>
      <c r="I1502" s="138" cm="1">
        <f t="array" ref="I1502">MAX(IF($G$3:$G$4000=$G1502,$H$3:$H$4000))</f>
        <v>1021</v>
      </c>
      <c r="J1502" s="2" t="str">
        <v>IND</v>
      </c>
      <c r="K1502" t="str">
        <v>J. ARVINDD</v>
      </c>
      <c r="L1502" s="96" t="str">
        <v>high-jump</v>
      </c>
      <c r="M1502" s="96">
        <v>0</v>
      </c>
      <c r="N1502" s="96" t="str">
        <f t="shared" si="92"/>
        <v>J. ARVINDDhigh-jump</v>
      </c>
      <c r="O1502" s="2">
        <f t="shared" si="93"/>
        <v>914</v>
      </c>
      <c r="P1502" s="81">
        <f t="shared" si="94"/>
        <v>134</v>
      </c>
      <c r="Q1502" s="81" t="str">
        <f t="shared" si="95"/>
        <v/>
      </c>
    </row>
    <row r="1503" spans="1:17" x14ac:dyDescent="0.2">
      <c r="A1503" t="s">
        <v>1232</v>
      </c>
      <c r="B1503" t="s">
        <v>4006</v>
      </c>
      <c r="C1503" t="s">
        <v>34</v>
      </c>
      <c r="D1503" s="5">
        <v>37616</v>
      </c>
      <c r="E1503">
        <v>1021</v>
      </c>
      <c r="F1503" s="2">
        <v>93</v>
      </c>
      <c r="G1503" s="2" t="str">
        <f>B1503&amp;C1503</f>
        <v>Sunil JOLIYA3000msc</v>
      </c>
      <c r="H1503" s="2">
        <f>E1503</f>
        <v>1021</v>
      </c>
      <c r="I1503" s="138" cm="1">
        <f t="array" ref="I1503">MAX(IF($G$3:$G$4000=$G1503,$H$3:$H$4000))</f>
        <v>1021</v>
      </c>
      <c r="J1503" s="2" t="str">
        <v>IND</v>
      </c>
      <c r="K1503" t="str">
        <v>Chandra MOHAN</v>
      </c>
      <c r="L1503" s="96" t="str">
        <v>high-jump</v>
      </c>
      <c r="M1503" s="96">
        <v>36535</v>
      </c>
      <c r="N1503" s="96" t="str">
        <f t="shared" si="92"/>
        <v>Chandra MOHANhigh-jump</v>
      </c>
      <c r="O1503" s="2">
        <f t="shared" si="93"/>
        <v>914</v>
      </c>
      <c r="P1503" s="81">
        <f t="shared" si="94"/>
        <v>134</v>
      </c>
      <c r="Q1503" s="81" t="str">
        <f t="shared" si="95"/>
        <v/>
      </c>
    </row>
    <row r="1504" spans="1:17" x14ac:dyDescent="0.2">
      <c r="A1504" t="s">
        <v>1232</v>
      </c>
      <c r="B1504" t="s">
        <v>3210</v>
      </c>
      <c r="C1504" s="5" t="s">
        <v>31</v>
      </c>
      <c r="D1504" s="5">
        <v>37131</v>
      </c>
      <c r="E1504">
        <v>1021</v>
      </c>
      <c r="F1504" s="2">
        <v>80</v>
      </c>
      <c r="G1504" s="2" t="str">
        <f>B1504&amp;C1504</f>
        <v>Yashwanth KUMAR110mh</v>
      </c>
      <c r="H1504" s="2">
        <f>E1504</f>
        <v>1021</v>
      </c>
      <c r="I1504" s="138" cm="1">
        <f t="array" ref="I1504">MAX(IF($G$3:$G$4000=$G1504,$H$3:$H$4000))</f>
        <v>1021</v>
      </c>
      <c r="J1504" s="2" t="str">
        <v>IND</v>
      </c>
      <c r="K1504" t="str">
        <v>. GOWTHAM</v>
      </c>
      <c r="L1504" s="96" t="str">
        <v>pole-vault</v>
      </c>
      <c r="M1504" s="96">
        <v>36131</v>
      </c>
      <c r="N1504" s="96" t="str">
        <f t="shared" si="92"/>
        <v>. GOWTHAMpole-vault</v>
      </c>
      <c r="O1504" s="2">
        <f t="shared" si="93"/>
        <v>913</v>
      </c>
      <c r="P1504" s="81">
        <f t="shared" si="94"/>
        <v>90</v>
      </c>
      <c r="Q1504" s="81" t="str">
        <f t="shared" si="95"/>
        <v/>
      </c>
    </row>
    <row r="1505" spans="1:17" x14ac:dyDescent="0.2">
      <c r="A1505" t="s">
        <v>1232</v>
      </c>
      <c r="B1505" t="s">
        <v>3499</v>
      </c>
      <c r="C1505" s="5" t="s">
        <v>41</v>
      </c>
      <c r="D1505" s="5">
        <v>36458</v>
      </c>
      <c r="E1505">
        <v>1020</v>
      </c>
      <c r="F1505" s="2">
        <v>18</v>
      </c>
      <c r="G1505" s="2" t="str">
        <f>B1505&amp;C1505</f>
        <v>Sachin YADAVjavelin-throw</v>
      </c>
      <c r="H1505" s="2">
        <f>E1505</f>
        <v>1020</v>
      </c>
      <c r="I1505" s="138" cm="1">
        <f t="array" ref="I1505">MAX(IF($G$3:$G$4000=$G1505,$H$3:$H$4000))</f>
        <v>1020</v>
      </c>
      <c r="J1505" s="2" t="str">
        <v>IND</v>
      </c>
      <c r="K1505" t="str">
        <v>Gyanendras SINGH KUNWAR</v>
      </c>
      <c r="L1505" s="96" t="str">
        <v>pole-vault</v>
      </c>
      <c r="M1505" s="96">
        <v>35611</v>
      </c>
      <c r="N1505" s="96" t="str">
        <f t="shared" si="92"/>
        <v>Gyanendras SINGH KUNWARpole-vault</v>
      </c>
      <c r="O1505" s="2">
        <f t="shared" si="93"/>
        <v>913</v>
      </c>
      <c r="P1505" s="81">
        <f t="shared" si="94"/>
        <v>90</v>
      </c>
      <c r="Q1505" s="81" t="str">
        <f t="shared" si="95"/>
        <v/>
      </c>
    </row>
    <row r="1506" spans="1:17" x14ac:dyDescent="0.2">
      <c r="A1506" t="s">
        <v>1232</v>
      </c>
      <c r="B1506" t="s">
        <v>4909</v>
      </c>
      <c r="C1506" s="5" t="s">
        <v>35</v>
      </c>
      <c r="D1506" s="5">
        <v>35700</v>
      </c>
      <c r="E1506">
        <v>1019</v>
      </c>
      <c r="F1506" s="2">
        <v>65</v>
      </c>
      <c r="G1506" s="2" t="str">
        <f>B1506&amp;C1506</f>
        <v>J. Aadarsh RAMhigh-jump</v>
      </c>
      <c r="H1506" s="2">
        <f>E1506</f>
        <v>1019</v>
      </c>
      <c r="I1506" s="138" cm="1">
        <f t="array" ref="I1506">MAX(IF($G$3:$G$4000=$G1506,$H$3:$H$4000))</f>
        <v>1019</v>
      </c>
      <c r="J1506" s="2" t="str">
        <v>IND</v>
      </c>
      <c r="K1506" t="str">
        <v>Sakhti MAHENDRAN</v>
      </c>
      <c r="L1506" s="96" t="str">
        <v>pole-vault</v>
      </c>
      <c r="M1506" s="96">
        <v>37877</v>
      </c>
      <c r="N1506" s="96" t="str">
        <f t="shared" si="92"/>
        <v>Sakhti MAHENDRANpole-vault</v>
      </c>
      <c r="O1506" s="2">
        <f t="shared" si="93"/>
        <v>913</v>
      </c>
      <c r="P1506" s="81">
        <f t="shared" si="94"/>
        <v>90</v>
      </c>
      <c r="Q1506" s="81" t="str">
        <f t="shared" si="95"/>
        <v/>
      </c>
    </row>
    <row r="1507" spans="1:17" x14ac:dyDescent="0.2">
      <c r="A1507" t="s">
        <v>1232</v>
      </c>
      <c r="B1507" t="s">
        <v>4910</v>
      </c>
      <c r="C1507" s="5" t="s">
        <v>35</v>
      </c>
      <c r="D1507" s="5">
        <v>36530</v>
      </c>
      <c r="E1507">
        <v>1019</v>
      </c>
      <c r="F1507" s="2">
        <v>65</v>
      </c>
      <c r="G1507" s="2" t="str">
        <f>B1507&amp;C1507</f>
        <v>Girjeet SINGHhigh-jump</v>
      </c>
      <c r="H1507" s="2">
        <f>E1507</f>
        <v>1019</v>
      </c>
      <c r="I1507" s="138" cm="1">
        <f t="array" ref="I1507">MAX(IF($G$3:$G$4000=$G1507,$H$3:$H$4000))</f>
        <v>1019</v>
      </c>
      <c r="J1507" s="2" t="str">
        <v>IND</v>
      </c>
      <c r="K1507" t="str">
        <v>Shakti SOLANKI</v>
      </c>
      <c r="L1507" s="96" t="str">
        <v>shot-put</v>
      </c>
      <c r="M1507" s="96">
        <v>35416</v>
      </c>
      <c r="N1507" s="96" t="str">
        <f t="shared" si="92"/>
        <v>Shakti SOLANKIshot-put</v>
      </c>
      <c r="O1507" s="2">
        <f t="shared" si="93"/>
        <v>911</v>
      </c>
      <c r="P1507" s="81">
        <f t="shared" si="94"/>
        <v>98</v>
      </c>
      <c r="Q1507" s="81" t="str">
        <f t="shared" si="95"/>
        <v/>
      </c>
    </row>
    <row r="1508" spans="1:17" x14ac:dyDescent="0.2">
      <c r="A1508" t="s">
        <v>1232</v>
      </c>
      <c r="B1508" t="s">
        <v>4493</v>
      </c>
      <c r="C1508" s="5" t="s">
        <v>40</v>
      </c>
      <c r="D1508" s="5">
        <v>34168</v>
      </c>
      <c r="E1508">
        <v>1019</v>
      </c>
      <c r="F1508" s="2">
        <v>31</v>
      </c>
      <c r="G1508" s="2" t="str">
        <f>B1508&amp;C1508</f>
        <v>Harpreet SINGHdiscus-throw</v>
      </c>
      <c r="H1508" s="2">
        <f>E1508</f>
        <v>1019</v>
      </c>
      <c r="I1508" s="138" cm="1">
        <f t="array" ref="I1508">MAX(IF($G$3:$G$4000=$G1508,$H$3:$H$4000))</f>
        <v>1019</v>
      </c>
      <c r="J1508" s="2" t="str">
        <v>IND</v>
      </c>
      <c r="K1508" t="str">
        <v>Samardeep SINGH</v>
      </c>
      <c r="L1508" s="96" t="str">
        <v>shot-put</v>
      </c>
      <c r="M1508" s="96">
        <v>36894</v>
      </c>
      <c r="N1508" s="96" t="str">
        <f t="shared" si="92"/>
        <v>Samardeep SINGHshot-put</v>
      </c>
      <c r="O1508" s="2">
        <f t="shared" si="93"/>
        <v>910</v>
      </c>
      <c r="P1508" s="81">
        <f t="shared" si="94"/>
        <v>101</v>
      </c>
      <c r="Q1508" s="81" t="str">
        <f t="shared" si="95"/>
        <v/>
      </c>
    </row>
    <row r="1509" spans="1:17" x14ac:dyDescent="0.2">
      <c r="A1509" t="s">
        <v>1232</v>
      </c>
      <c r="B1509" t="s">
        <v>3173</v>
      </c>
      <c r="C1509" s="5" t="s">
        <v>30</v>
      </c>
      <c r="D1509" s="5">
        <v>36194</v>
      </c>
      <c r="E1509">
        <v>1019</v>
      </c>
      <c r="F1509" s="2">
        <v>31</v>
      </c>
      <c r="G1509" s="2" t="str">
        <f>B1509&amp;C1509</f>
        <v>. ADESH10000m</v>
      </c>
      <c r="H1509" s="2">
        <f>E1509</f>
        <v>1019</v>
      </c>
      <c r="I1509" s="138" cm="1">
        <f t="array" ref="I1509">MAX(IF($G$3:$G$4000=$G1509,$H$3:$H$4000))</f>
        <v>1019</v>
      </c>
      <c r="J1509" s="2" t="str">
        <v>IND</v>
      </c>
      <c r="K1509" t="str">
        <v>Neeraj KUMAR</v>
      </c>
      <c r="L1509" s="96" t="str">
        <v>hammer-throw</v>
      </c>
      <c r="M1509" s="96">
        <v>33133</v>
      </c>
      <c r="N1509" s="96" t="str">
        <f t="shared" si="92"/>
        <v>Neeraj KUMARhammer-throw</v>
      </c>
      <c r="O1509" s="2">
        <f t="shared" si="93"/>
        <v>910</v>
      </c>
      <c r="P1509" s="81">
        <f t="shared" si="94"/>
        <v>62</v>
      </c>
      <c r="Q1509" s="81" t="str">
        <f t="shared" si="95"/>
        <v/>
      </c>
    </row>
    <row r="1510" spans="1:17" x14ac:dyDescent="0.2">
      <c r="A1510" t="s">
        <v>1232</v>
      </c>
      <c r="B1510" t="s">
        <v>3008</v>
      </c>
      <c r="C1510" s="5" t="s">
        <v>26</v>
      </c>
      <c r="D1510" s="5">
        <v>36720</v>
      </c>
      <c r="E1510">
        <v>1018</v>
      </c>
      <c r="F1510" s="2">
        <v>91</v>
      </c>
      <c r="G1510" s="2" t="str">
        <f>B1510&amp;C1510</f>
        <v>Nihal JOEL400m</v>
      </c>
      <c r="H1510" s="2">
        <f>E1510</f>
        <v>1018</v>
      </c>
      <c r="I1510" s="138" cm="1">
        <f t="array" ref="I1510">MAX(IF($G$3:$G$4000=$G1510,$H$3:$H$4000))</f>
        <v>1018</v>
      </c>
      <c r="J1510" s="2" t="str">
        <v>IND</v>
      </c>
      <c r="K1510" t="str">
        <v>Sachin KUMAR</v>
      </c>
      <c r="L1510" s="96" t="str">
        <v>discus-throw</v>
      </c>
      <c r="M1510" s="96">
        <v>34947</v>
      </c>
      <c r="N1510" s="96" t="str">
        <f t="shared" si="92"/>
        <v>Sachin KUMARdiscus-throw</v>
      </c>
      <c r="O1510" s="2">
        <f t="shared" si="93"/>
        <v>909</v>
      </c>
      <c r="P1510" s="81">
        <f t="shared" si="94"/>
        <v>91</v>
      </c>
      <c r="Q1510" s="81" t="str">
        <f t="shared" si="95"/>
        <v/>
      </c>
    </row>
    <row r="1511" spans="1:17" x14ac:dyDescent="0.2">
      <c r="A1511" t="s">
        <v>1232</v>
      </c>
      <c r="B1511" t="s">
        <v>4557</v>
      </c>
      <c r="C1511" s="6" t="s">
        <v>39</v>
      </c>
      <c r="D1511" s="6">
        <v>33907</v>
      </c>
      <c r="E1511">
        <v>1016</v>
      </c>
      <c r="F1511" s="2">
        <v>29</v>
      </c>
      <c r="G1511" s="2" t="str">
        <f>B1511&amp;C1511</f>
        <v>Davinder SINGHshot-put</v>
      </c>
      <c r="H1511" s="2">
        <f>E1511</f>
        <v>1016</v>
      </c>
      <c r="I1511" s="138" cm="1">
        <f t="array" ref="I1511">MAX(IF($G$3:$G$4000=$G1511,$H$3:$H$4000))</f>
        <v>1016</v>
      </c>
      <c r="J1511" s="2" t="str">
        <v>IND</v>
      </c>
      <c r="K1511" t="str">
        <v>Goyal KUMAR</v>
      </c>
      <c r="L1511" s="96" t="str">
        <v>3000msc</v>
      </c>
      <c r="M1511" s="96">
        <v>0</v>
      </c>
      <c r="N1511" s="96" t="str">
        <f t="shared" si="92"/>
        <v>Goyal KUMAR3000msc</v>
      </c>
      <c r="O1511" s="2">
        <f t="shared" si="93"/>
        <v>909</v>
      </c>
      <c r="P1511" s="81">
        <f t="shared" si="94"/>
        <v>134</v>
      </c>
      <c r="Q1511" s="81" t="str">
        <f t="shared" si="95"/>
        <v/>
      </c>
    </row>
    <row r="1512" spans="1:17" x14ac:dyDescent="0.2">
      <c r="A1512" t="s">
        <v>1232</v>
      </c>
      <c r="B1512" t="s">
        <v>3236</v>
      </c>
      <c r="C1512" s="5" t="s">
        <v>33</v>
      </c>
      <c r="D1512" s="6">
        <v>35384</v>
      </c>
      <c r="E1512">
        <v>1015</v>
      </c>
      <c r="F1512" s="2">
        <v>25</v>
      </c>
      <c r="G1512" s="2" t="str">
        <f>B1512&amp;C1512</f>
        <v>P. Pravin KUMAR400mh</v>
      </c>
      <c r="H1512" s="2">
        <f>E1512</f>
        <v>1015</v>
      </c>
      <c r="I1512" s="138" cm="1">
        <f t="array" ref="I1512">MAX(IF($G$3:$G$4000=$G1512,$H$3:$H$4000))</f>
        <v>1015</v>
      </c>
      <c r="J1512" s="2" t="str">
        <v>IND</v>
      </c>
      <c r="K1512" t="str">
        <v>Hardeep KUMAR</v>
      </c>
      <c r="L1512" s="96" t="str">
        <v>400mh</v>
      </c>
      <c r="M1512" s="96">
        <v>37799</v>
      </c>
      <c r="N1512" s="96" t="str">
        <f t="shared" si="92"/>
        <v>Hardeep KUMAR400mh</v>
      </c>
      <c r="O1512" s="2">
        <f t="shared" si="93"/>
        <v>908</v>
      </c>
      <c r="P1512" s="81">
        <f t="shared" si="94"/>
        <v>161</v>
      </c>
      <c r="Q1512" s="81" t="str">
        <f t="shared" si="95"/>
        <v/>
      </c>
    </row>
    <row r="1513" spans="1:17" x14ac:dyDescent="0.2">
      <c r="A1513" t="s">
        <v>1232</v>
      </c>
      <c r="B1513" t="s">
        <v>5308</v>
      </c>
      <c r="C1513" s="5" t="s">
        <v>26</v>
      </c>
      <c r="D1513" s="5">
        <v>34896</v>
      </c>
      <c r="E1513">
        <v>1015</v>
      </c>
      <c r="F1513" s="2">
        <v>93</v>
      </c>
      <c r="G1513" s="2" t="str">
        <f>B1513&amp;C1513</f>
        <v>Mijo Chacho KURIAN400m</v>
      </c>
      <c r="H1513" s="2">
        <f>E1513</f>
        <v>1015</v>
      </c>
      <c r="I1513" s="138" cm="1">
        <f t="array" ref="I1513">MAX(IF($G$3:$G$4000=$G1513,$H$3:$H$4000))</f>
        <v>1015</v>
      </c>
      <c r="J1513" s="2" t="str">
        <v>IND</v>
      </c>
      <c r="K1513" t="str">
        <v>Prakash SINGH</v>
      </c>
      <c r="L1513" s="96" t="str">
        <v>hammer-throw</v>
      </c>
      <c r="M1513" s="96">
        <v>35187</v>
      </c>
      <c r="N1513" s="96" t="str">
        <f t="shared" si="92"/>
        <v>Prakash SINGHhammer-throw</v>
      </c>
      <c r="O1513" s="2">
        <f t="shared" si="93"/>
        <v>908</v>
      </c>
      <c r="P1513" s="81">
        <f t="shared" si="94"/>
        <v>66</v>
      </c>
      <c r="Q1513" s="81" t="str">
        <f t="shared" si="95"/>
        <v/>
      </c>
    </row>
    <row r="1514" spans="1:17" x14ac:dyDescent="0.2">
      <c r="A1514" t="s">
        <v>1232</v>
      </c>
      <c r="B1514" t="s">
        <v>3174</v>
      </c>
      <c r="C1514" s="5" t="s">
        <v>30</v>
      </c>
      <c r="D1514" s="5"/>
      <c r="E1514">
        <v>1014</v>
      </c>
      <c r="F1514" s="2">
        <v>33</v>
      </c>
      <c r="G1514" s="2" t="str">
        <f>B1514&amp;C1514</f>
        <v>Arif ALI10000m</v>
      </c>
      <c r="H1514" s="2">
        <f>E1514</f>
        <v>1014</v>
      </c>
      <c r="I1514" s="138" cm="1">
        <f t="array" ref="I1514">MAX(IF($G$3:$G$4000=$G1514,$H$3:$H$4000))</f>
        <v>1014</v>
      </c>
      <c r="J1514" s="2" t="str">
        <v>IND</v>
      </c>
      <c r="K1514" t="str">
        <v>. DEEPAK</v>
      </c>
      <c r="L1514" s="96" t="str">
        <v>discus-throw</v>
      </c>
      <c r="M1514" s="96">
        <v>0</v>
      </c>
      <c r="N1514" s="96" t="str">
        <f t="shared" si="92"/>
        <v>. DEEPAKdiscus-throw</v>
      </c>
      <c r="O1514" s="2">
        <f t="shared" si="93"/>
        <v>908</v>
      </c>
      <c r="P1514" s="81">
        <f t="shared" si="94"/>
        <v>92</v>
      </c>
      <c r="Q1514" s="81" t="str">
        <f t="shared" si="95"/>
        <v/>
      </c>
    </row>
    <row r="1515" spans="1:17" x14ac:dyDescent="0.2">
      <c r="A1515" t="s">
        <v>1232</v>
      </c>
      <c r="B1515" t="s">
        <v>4697</v>
      </c>
      <c r="C1515" s="6" t="s">
        <v>41</v>
      </c>
      <c r="D1515" s="5">
        <v>32724</v>
      </c>
      <c r="E1515">
        <v>1014</v>
      </c>
      <c r="F1515" s="2">
        <v>42</v>
      </c>
      <c r="G1515" s="2" t="str">
        <f>B1515&amp;C1515</f>
        <v>Vipin KASANAjavelin-throw</v>
      </c>
      <c r="H1515" s="2">
        <f>E1515</f>
        <v>1014</v>
      </c>
      <c r="I1515" s="138" cm="1">
        <f t="array" ref="I1515">MAX(IF($G$3:$G$4000=$G1515,$H$3:$H$4000))</f>
        <v>1014</v>
      </c>
      <c r="J1515" s="2" t="str">
        <v>IND</v>
      </c>
      <c r="K1515" t="str">
        <v>Deepak DHARIWAL</v>
      </c>
      <c r="L1515" s="96" t="str">
        <v>discus-throw</v>
      </c>
      <c r="M1515" s="96">
        <v>0</v>
      </c>
      <c r="N1515" s="96" t="str">
        <f t="shared" si="92"/>
        <v>Deepak DHARIWALdiscus-throw</v>
      </c>
      <c r="O1515" s="2">
        <f t="shared" si="93"/>
        <v>907</v>
      </c>
      <c r="P1515" s="81">
        <f t="shared" si="94"/>
        <v>93</v>
      </c>
      <c r="Q1515" s="81" t="str">
        <f t="shared" si="95"/>
        <v/>
      </c>
    </row>
    <row r="1516" spans="1:17" x14ac:dyDescent="0.2">
      <c r="A1516" t="s">
        <v>1232</v>
      </c>
      <c r="B1516" t="s">
        <v>3010</v>
      </c>
      <c r="C1516" s="5" t="s">
        <v>26</v>
      </c>
      <c r="D1516" s="5">
        <v>36458</v>
      </c>
      <c r="E1516">
        <v>1013</v>
      </c>
      <c r="F1516" s="2">
        <v>95</v>
      </c>
      <c r="G1516" s="2" t="str">
        <f>B1516&amp;C1516</f>
        <v>Surendar SELVAMANI400m</v>
      </c>
      <c r="H1516" s="2">
        <f>E1516</f>
        <v>1013</v>
      </c>
      <c r="I1516" s="138" cm="1">
        <f t="array" ref="I1516">MAX(IF($G$3:$G$4000=$G1516,$H$3:$H$4000))</f>
        <v>1013</v>
      </c>
      <c r="J1516" s="2" t="str">
        <v>IND</v>
      </c>
      <c r="K1516" t="str">
        <v>Harish YADAV</v>
      </c>
      <c r="L1516" s="96" t="str">
        <v>hammer-throw</v>
      </c>
      <c r="M1516" s="96">
        <v>34973</v>
      </c>
      <c r="N1516" s="96" t="str">
        <f t="shared" si="92"/>
        <v>Harish YADAVhammer-throw</v>
      </c>
      <c r="O1516" s="2">
        <f t="shared" si="93"/>
        <v>907</v>
      </c>
      <c r="P1516" s="81">
        <f t="shared" si="94"/>
        <v>67</v>
      </c>
      <c r="Q1516" s="81" t="str">
        <f t="shared" si="95"/>
        <v/>
      </c>
    </row>
    <row r="1517" spans="1:17" x14ac:dyDescent="0.2">
      <c r="A1517" t="s">
        <v>1232</v>
      </c>
      <c r="B1517" t="s">
        <v>4235</v>
      </c>
      <c r="C1517" s="5" t="s">
        <v>26</v>
      </c>
      <c r="D1517" s="5">
        <v>35796</v>
      </c>
      <c r="E1517">
        <v>1013</v>
      </c>
      <c r="F1517" s="2">
        <v>97</v>
      </c>
      <c r="G1517" s="2" t="str">
        <f>B1517&amp;C1517</f>
        <v>Santhosh Kumar TAMILARASAN400m</v>
      </c>
      <c r="H1517" s="2">
        <f>E1517</f>
        <v>1013</v>
      </c>
      <c r="I1517" s="138" cm="1">
        <f t="array" ref="I1517">MAX(IF($G$3:$G$4000=$G1517,$H$3:$H$4000))</f>
        <v>1013</v>
      </c>
      <c r="J1517" s="2" t="str">
        <v>IND</v>
      </c>
      <c r="K1517" t="str">
        <v>Sunil KUMAR</v>
      </c>
      <c r="L1517" s="96" t="str">
        <v>decathlon</v>
      </c>
      <c r="M1517" s="96">
        <v>35463</v>
      </c>
      <c r="N1517" s="96" t="str">
        <f t="shared" si="92"/>
        <v>Sunil KUMARdecathlon</v>
      </c>
      <c r="O1517" s="2">
        <f t="shared" si="93"/>
        <v>907</v>
      </c>
      <c r="P1517" s="81">
        <f t="shared" si="94"/>
        <v>48</v>
      </c>
      <c r="Q1517" s="81" t="str">
        <f t="shared" si="95"/>
        <v/>
      </c>
    </row>
    <row r="1518" spans="1:17" x14ac:dyDescent="0.2">
      <c r="A1518" t="s">
        <v>1232</v>
      </c>
      <c r="B1518" t="s">
        <v>3113</v>
      </c>
      <c r="C1518" s="5" t="s">
        <v>34</v>
      </c>
      <c r="D1518" s="5">
        <v>36220</v>
      </c>
      <c r="E1518">
        <v>1013</v>
      </c>
      <c r="F1518" s="2">
        <v>20</v>
      </c>
      <c r="G1518" s="2" t="str">
        <f>B1518&amp;C1518</f>
        <v>Prince RAJ3000msc</v>
      </c>
      <c r="H1518" s="2">
        <f>E1518</f>
        <v>1013</v>
      </c>
      <c r="I1518" s="138" cm="1">
        <f t="array" ref="I1518">MAX(IF($G$3:$G$4000=$G1518,$H$3:$H$4000))</f>
        <v>1013</v>
      </c>
      <c r="J1518" s="2" t="str">
        <v>IND</v>
      </c>
      <c r="K1518" t="str">
        <v>R. RAGHAV</v>
      </c>
      <c r="L1518" s="96" t="str">
        <v>3000msc</v>
      </c>
      <c r="M1518" s="96">
        <v>37288</v>
      </c>
      <c r="N1518" s="96" t="str">
        <f t="shared" si="92"/>
        <v>R. RAGHAV3000msc</v>
      </c>
      <c r="O1518" s="2">
        <f t="shared" si="93"/>
        <v>903</v>
      </c>
      <c r="P1518" s="81">
        <f t="shared" si="94"/>
        <v>138</v>
      </c>
      <c r="Q1518" s="81" t="str">
        <f t="shared" si="95"/>
        <v/>
      </c>
    </row>
    <row r="1519" spans="1:17" x14ac:dyDescent="0.2">
      <c r="A1519" t="s">
        <v>1232</v>
      </c>
      <c r="B1519" t="s">
        <v>4832</v>
      </c>
      <c r="C1519" s="6" t="s">
        <v>81</v>
      </c>
      <c r="D1519" s="5">
        <v>37154</v>
      </c>
      <c r="E1519">
        <v>1013</v>
      </c>
      <c r="F1519" s="2">
        <v>19</v>
      </c>
      <c r="G1519" s="2" t="str">
        <f>B1519&amp;C1519</f>
        <v>Sanjay KUMAR20km-race-walking</v>
      </c>
      <c r="H1519" s="2">
        <f>E1519</f>
        <v>1013</v>
      </c>
      <c r="I1519" s="138" cm="1">
        <f t="array" ref="I1519">MAX(IF($G$3:$G$4000=$G1519,$H$3:$H$4000))</f>
        <v>1013</v>
      </c>
      <c r="J1519" s="2" t="str">
        <v>IND</v>
      </c>
      <c r="K1519" t="str">
        <v>Iqbal SINGH</v>
      </c>
      <c r="L1519" s="96" t="str">
        <v>shot-put</v>
      </c>
      <c r="M1519" s="96">
        <v>36477</v>
      </c>
      <c r="N1519" s="96" t="str">
        <f t="shared" si="92"/>
        <v>Iqbal SINGHshot-put</v>
      </c>
      <c r="O1519" s="2">
        <f t="shared" si="93"/>
        <v>902</v>
      </c>
      <c r="P1519" s="81">
        <f t="shared" si="94"/>
        <v>109</v>
      </c>
      <c r="Q1519" s="81" t="str">
        <f t="shared" si="95"/>
        <v/>
      </c>
    </row>
    <row r="1520" spans="1:17" x14ac:dyDescent="0.2">
      <c r="A1520" t="s">
        <v>1232</v>
      </c>
      <c r="B1520" t="s">
        <v>5320</v>
      </c>
      <c r="C1520" s="5" t="s">
        <v>28</v>
      </c>
      <c r="D1520" s="5">
        <v>35396</v>
      </c>
      <c r="E1520">
        <v>1012</v>
      </c>
      <c r="F1520" s="2">
        <v>45</v>
      </c>
      <c r="G1520" s="2" t="str">
        <f>B1520&amp;C1520</f>
        <v>Aman CHOUDHARY1500m</v>
      </c>
      <c r="H1520" s="2">
        <f>E1520</f>
        <v>1012</v>
      </c>
      <c r="I1520" s="138" cm="1">
        <f t="array" ref="I1520">MAX(IF($G$3:$G$4000=$G1520,$H$3:$H$4000))</f>
        <v>1012</v>
      </c>
      <c r="J1520" s="2" t="str">
        <v>IND</v>
      </c>
      <c r="K1520" t="str">
        <v>Mithravarun SENTHIL KUMAR</v>
      </c>
      <c r="L1520" s="96" t="str">
        <v>discus-throw</v>
      </c>
      <c r="M1520" s="96">
        <v>35620</v>
      </c>
      <c r="N1520" s="96" t="str">
        <f t="shared" si="92"/>
        <v>Mithravarun SENTHIL KUMARdiscus-throw</v>
      </c>
      <c r="O1520" s="2">
        <f t="shared" si="93"/>
        <v>899</v>
      </c>
      <c r="P1520" s="81">
        <f t="shared" si="94"/>
        <v>103</v>
      </c>
      <c r="Q1520" s="81" t="str">
        <f t="shared" si="95"/>
        <v/>
      </c>
    </row>
    <row r="1521" spans="1:17" x14ac:dyDescent="0.2">
      <c r="A1521" t="s">
        <v>1232</v>
      </c>
      <c r="B1521" t="s">
        <v>5321</v>
      </c>
      <c r="C1521" s="5" t="s">
        <v>28</v>
      </c>
      <c r="D1521" s="5">
        <v>36392</v>
      </c>
      <c r="E1521">
        <v>1012</v>
      </c>
      <c r="F1521" s="2">
        <v>46</v>
      </c>
      <c r="G1521" s="2" t="str">
        <f>B1521&amp;C1521</f>
        <v>Abhinadh SUNDARESAN1500m</v>
      </c>
      <c r="H1521" s="2">
        <f>E1521</f>
        <v>1012</v>
      </c>
      <c r="I1521" s="138" cm="1">
        <f t="array" ref="I1521">MAX(IF($G$3:$G$4000=$G1521,$H$3:$H$4000))</f>
        <v>1012</v>
      </c>
      <c r="J1521" s="2" t="str">
        <v>IND</v>
      </c>
      <c r="K1521" t="str">
        <v>. MANJEET</v>
      </c>
      <c r="L1521" s="96" t="str">
        <v>discus-throw</v>
      </c>
      <c r="M1521" s="96">
        <v>35020</v>
      </c>
      <c r="N1521" s="96" t="str">
        <f t="shared" si="92"/>
        <v>. MANJEETdiscus-throw</v>
      </c>
      <c r="O1521" s="2">
        <f t="shared" si="93"/>
        <v>898</v>
      </c>
      <c r="P1521" s="81">
        <f t="shared" si="94"/>
        <v>105</v>
      </c>
      <c r="Q1521" s="81" t="str">
        <f t="shared" si="95"/>
        <v/>
      </c>
    </row>
    <row r="1522" spans="1:17" x14ac:dyDescent="0.2">
      <c r="A1522" t="s">
        <v>1232</v>
      </c>
      <c r="B1522" t="s">
        <v>5323</v>
      </c>
      <c r="C1522" s="5" t="s">
        <v>29</v>
      </c>
      <c r="D1522" s="5">
        <v>35626</v>
      </c>
      <c r="E1522">
        <v>1012</v>
      </c>
      <c r="F1522" s="2">
        <v>42</v>
      </c>
      <c r="G1522" s="2" t="str">
        <f>B1522&amp;C1522</f>
        <v>Abhishek PAL5000m</v>
      </c>
      <c r="H1522" s="2">
        <f>E1522</f>
        <v>1012</v>
      </c>
      <c r="I1522" s="138" cm="1">
        <f t="array" ref="I1522">MAX(IF($G$3:$G$4000=$G1522,$H$3:$H$4000))</f>
        <v>1012</v>
      </c>
      <c r="J1522" s="2" t="str">
        <v>IND</v>
      </c>
      <c r="K1522" t="str">
        <v>Thorat PRAFULL</v>
      </c>
      <c r="L1522" s="96" t="str">
        <v>shot-put</v>
      </c>
      <c r="M1522" s="96">
        <v>0</v>
      </c>
      <c r="N1522" s="96" t="str">
        <f t="shared" si="92"/>
        <v>Thorat PRAFULLshot-put</v>
      </c>
      <c r="O1522" s="2">
        <f t="shared" si="93"/>
        <v>898</v>
      </c>
      <c r="P1522" s="81">
        <f t="shared" si="94"/>
        <v>111</v>
      </c>
      <c r="Q1522" s="81" t="str">
        <f t="shared" si="95"/>
        <v/>
      </c>
    </row>
    <row r="1523" spans="1:17" x14ac:dyDescent="0.2">
      <c r="A1523" t="s">
        <v>1232</v>
      </c>
      <c r="B1523" t="s">
        <v>4833</v>
      </c>
      <c r="C1523" s="5" t="s">
        <v>81</v>
      </c>
      <c r="D1523" s="5">
        <v>37814</v>
      </c>
      <c r="E1523">
        <v>1012</v>
      </c>
      <c r="F1523" s="2">
        <v>21</v>
      </c>
      <c r="G1523" s="2" t="str">
        <f>B1523&amp;C1523</f>
        <v>Bajarangi PRAJAPATI20km-race-walking</v>
      </c>
      <c r="H1523" s="2">
        <f>E1523</f>
        <v>1012</v>
      </c>
      <c r="I1523" s="138" cm="1">
        <f t="array" ref="I1523">MAX(IF($G$3:$G$4000=$G1523,$H$3:$H$4000))</f>
        <v>1012</v>
      </c>
      <c r="J1523" s="2" t="str">
        <v>IND</v>
      </c>
      <c r="K1523" t="str">
        <v>Suraj PAL</v>
      </c>
      <c r="L1523" s="96" t="str">
        <v>3000msc</v>
      </c>
      <c r="M1523" s="96">
        <v>37396</v>
      </c>
      <c r="N1523" s="96" t="str">
        <f t="shared" si="92"/>
        <v>Suraj PAL3000msc</v>
      </c>
      <c r="O1523" s="2">
        <f t="shared" si="93"/>
        <v>897</v>
      </c>
      <c r="P1523" s="81">
        <f t="shared" si="94"/>
        <v>139</v>
      </c>
      <c r="Q1523" s="81" t="str">
        <f t="shared" si="95"/>
        <v/>
      </c>
    </row>
    <row r="1524" spans="1:17" x14ac:dyDescent="0.2">
      <c r="A1524" t="s">
        <v>1232</v>
      </c>
      <c r="B1524" t="s">
        <v>4308</v>
      </c>
      <c r="C1524" s="5" t="s">
        <v>37</v>
      </c>
      <c r="D1524" s="5">
        <v>35705</v>
      </c>
      <c r="E1524">
        <v>1011</v>
      </c>
      <c r="F1524" s="2">
        <v>38</v>
      </c>
      <c r="G1524" s="2" t="str">
        <f>B1524&amp;C1524</f>
        <v>Yugant Shekhar SINGHlong-jump</v>
      </c>
      <c r="H1524" s="2">
        <f>E1524</f>
        <v>1011</v>
      </c>
      <c r="I1524" s="138" cm="1">
        <f t="array" ref="I1524">MAX(IF($G$3:$G$4000=$G1524,$H$3:$H$4000))</f>
        <v>1105</v>
      </c>
      <c r="J1524" s="2" t="str">
        <v>IND</v>
      </c>
      <c r="K1524" t="str">
        <v>N.Nithish KUMAR</v>
      </c>
      <c r="L1524" s="96" t="str">
        <v>400mh</v>
      </c>
      <c r="M1524" s="96">
        <v>36474</v>
      </c>
      <c r="N1524" s="96" t="str">
        <f t="shared" si="92"/>
        <v>N.Nithish KUMAR400mh</v>
      </c>
      <c r="O1524" s="2">
        <f t="shared" si="93"/>
        <v>896</v>
      </c>
      <c r="P1524" s="81">
        <f t="shared" si="94"/>
        <v>167</v>
      </c>
      <c r="Q1524" s="81" t="str">
        <f t="shared" si="95"/>
        <v/>
      </c>
    </row>
    <row r="1525" spans="1:17" x14ac:dyDescent="0.2">
      <c r="A1525" t="s">
        <v>1232</v>
      </c>
      <c r="B1525" t="s">
        <v>3237</v>
      </c>
      <c r="C1525" t="s">
        <v>33</v>
      </c>
      <c r="D1525" s="5">
        <v>37302</v>
      </c>
      <c r="E1525">
        <v>1011</v>
      </c>
      <c r="F1525" s="2">
        <v>27</v>
      </c>
      <c r="G1525" s="2" t="str">
        <f>B1525&amp;C1525</f>
        <v>Rohan Gautam KAMBLE400mh</v>
      </c>
      <c r="H1525" s="2">
        <f>E1525</f>
        <v>1011</v>
      </c>
      <c r="I1525" s="138" cm="1">
        <f t="array" ref="I1525">MAX(IF($G$3:$G$4000=$G1525,$H$3:$H$4000))</f>
        <v>1011</v>
      </c>
      <c r="J1525" s="2" t="str">
        <v>IND</v>
      </c>
      <c r="K1525" t="str">
        <v>Amit BHAINI</v>
      </c>
      <c r="L1525" s="96" t="str">
        <v>shot-put</v>
      </c>
      <c r="M1525" s="96">
        <v>35723</v>
      </c>
      <c r="N1525" s="96" t="str">
        <f t="shared" si="92"/>
        <v>Amit BHAINIshot-put</v>
      </c>
      <c r="O1525" s="2">
        <f t="shared" si="93"/>
        <v>896</v>
      </c>
      <c r="P1525" s="81">
        <f t="shared" si="94"/>
        <v>112</v>
      </c>
      <c r="Q1525" s="81" t="str">
        <f t="shared" si="95"/>
        <v/>
      </c>
    </row>
    <row r="1526" spans="1:17" x14ac:dyDescent="0.2">
      <c r="A1526" t="s">
        <v>1232</v>
      </c>
      <c r="B1526" t="s">
        <v>3330</v>
      </c>
      <c r="C1526" s="5" t="s">
        <v>35</v>
      </c>
      <c r="D1526" s="5">
        <v>36553</v>
      </c>
      <c r="E1526">
        <v>1011</v>
      </c>
      <c r="F1526" s="2">
        <v>11</v>
      </c>
      <c r="G1526" s="2" t="str">
        <f>B1526&amp;C1526</f>
        <v>Kaustabha JAISWALhigh-jump</v>
      </c>
      <c r="H1526" s="2">
        <f>E1526</f>
        <v>1011</v>
      </c>
      <c r="I1526" s="138" cm="1">
        <f t="array" ref="I1526">MAX(IF($G$3:$G$4000=$G1526,$H$3:$H$4000))</f>
        <v>1011</v>
      </c>
      <c r="J1526" s="2" t="str">
        <v>IND</v>
      </c>
      <c r="K1526" t="str">
        <v>Sahil KIRO</v>
      </c>
      <c r="L1526" s="96" t="str">
        <v>400mh</v>
      </c>
      <c r="M1526" s="96">
        <v>0</v>
      </c>
      <c r="N1526" s="96" t="str">
        <f t="shared" si="92"/>
        <v>Sahil KIRO400mh</v>
      </c>
      <c r="O1526" s="2">
        <f t="shared" si="93"/>
        <v>895</v>
      </c>
      <c r="P1526" s="81">
        <f t="shared" si="94"/>
        <v>170</v>
      </c>
      <c r="Q1526" s="81" t="str">
        <f t="shared" si="95"/>
        <v/>
      </c>
    </row>
    <row r="1527" spans="1:17" x14ac:dyDescent="0.2">
      <c r="A1527" t="s">
        <v>1232</v>
      </c>
      <c r="B1527" t="s">
        <v>4913</v>
      </c>
      <c r="C1527" t="s">
        <v>35</v>
      </c>
      <c r="D1527" s="5">
        <v>37983</v>
      </c>
      <c r="E1527">
        <v>1011</v>
      </c>
      <c r="F1527" s="2">
        <v>73</v>
      </c>
      <c r="G1527" s="2" t="str">
        <f>B1527&amp;C1527</f>
        <v>Vijay MALIKhigh-jump</v>
      </c>
      <c r="H1527" s="2">
        <f>E1527</f>
        <v>1011</v>
      </c>
      <c r="I1527" s="138" cm="1">
        <f t="array" ref="I1527">MAX(IF($G$3:$G$4000=$G1527,$H$3:$H$4000))</f>
        <v>1011</v>
      </c>
      <c r="J1527" s="2" t="str">
        <v>IND</v>
      </c>
      <c r="K1527" t="str">
        <v>Pradeep KUMAR</v>
      </c>
      <c r="L1527" s="96" t="str">
        <v>hammer-throw</v>
      </c>
      <c r="M1527" s="96">
        <v>0</v>
      </c>
      <c r="N1527" s="96" t="str">
        <f t="shared" si="92"/>
        <v>Pradeep KUMARhammer-throw</v>
      </c>
      <c r="O1527" s="2">
        <f t="shared" si="93"/>
        <v>930</v>
      </c>
      <c r="P1527" s="81">
        <f t="shared" si="94"/>
        <v>53</v>
      </c>
      <c r="Q1527" s="81" t="str">
        <f t="shared" si="95"/>
        <v/>
      </c>
    </row>
    <row r="1528" spans="1:17" x14ac:dyDescent="0.2">
      <c r="A1528" t="s">
        <v>1232</v>
      </c>
      <c r="B1528" t="s">
        <v>3330</v>
      </c>
      <c r="C1528" s="5" t="s">
        <v>35</v>
      </c>
      <c r="D1528" s="5">
        <v>36553</v>
      </c>
      <c r="E1528">
        <v>1011</v>
      </c>
      <c r="F1528" s="2">
        <v>73</v>
      </c>
      <c r="G1528" s="2" t="str">
        <f>B1528&amp;C1528</f>
        <v>Kaustabha JAISWALhigh-jump</v>
      </c>
      <c r="H1528" s="2">
        <f>E1528</f>
        <v>1011</v>
      </c>
      <c r="I1528" s="138" cm="1">
        <f t="array" ref="I1528">MAX(IF($G$3:$G$4000=$G1528,$H$3:$H$4000))</f>
        <v>1011</v>
      </c>
      <c r="J1528" s="2" t="str">
        <v>IND</v>
      </c>
      <c r="K1528" t="str">
        <v>Gaurav KUMAR</v>
      </c>
      <c r="L1528" s="96" t="str">
        <v>javelin-throw</v>
      </c>
      <c r="M1528" s="96">
        <v>37547</v>
      </c>
      <c r="N1528" s="96" t="str">
        <f t="shared" si="92"/>
        <v>Gaurav KUMARjavelin-throw</v>
      </c>
      <c r="O1528" s="2">
        <f t="shared" si="93"/>
        <v>894</v>
      </c>
      <c r="P1528" s="81">
        <f t="shared" si="94"/>
        <v>118</v>
      </c>
      <c r="Q1528" s="81" t="str">
        <f t="shared" si="95"/>
        <v/>
      </c>
    </row>
    <row r="1529" spans="1:17" x14ac:dyDescent="0.2">
      <c r="A1529" t="s">
        <v>1232</v>
      </c>
      <c r="B1529" t="s">
        <v>3238</v>
      </c>
      <c r="C1529" s="5" t="s">
        <v>33</v>
      </c>
      <c r="D1529" s="5">
        <v>37328</v>
      </c>
      <c r="E1529">
        <v>1011</v>
      </c>
      <c r="F1529" s="2">
        <v>28</v>
      </c>
      <c r="G1529" s="2" t="str">
        <f>B1529&amp;C1529</f>
        <v>Dibyasundar DAS400mh</v>
      </c>
      <c r="H1529" s="2">
        <f>E1529</f>
        <v>1011</v>
      </c>
      <c r="I1529" s="138" cm="1">
        <f t="array" ref="I1529">MAX(IF($G$3:$G$4000=$G1529,$H$3:$H$4000))</f>
        <v>1011</v>
      </c>
      <c r="J1529" s="2" t="str">
        <v>IND</v>
      </c>
      <c r="K1529" t="str">
        <v>Alex THANKACHAN</v>
      </c>
      <c r="L1529" s="96" t="str">
        <v>discus-throw</v>
      </c>
      <c r="M1529" s="96">
        <v>36606</v>
      </c>
      <c r="N1529" s="96" t="str">
        <f t="shared" si="92"/>
        <v>Alex THANKACHANdiscus-throw</v>
      </c>
      <c r="O1529" s="2">
        <f t="shared" si="93"/>
        <v>891</v>
      </c>
      <c r="P1529" s="81">
        <f t="shared" si="94"/>
        <v>107</v>
      </c>
      <c r="Q1529" s="81" t="str">
        <f t="shared" si="95"/>
        <v/>
      </c>
    </row>
    <row r="1530" spans="1:17" x14ac:dyDescent="0.2">
      <c r="A1530" t="s">
        <v>1232</v>
      </c>
      <c r="B1530" t="s">
        <v>4417</v>
      </c>
      <c r="C1530" s="5" t="s">
        <v>38</v>
      </c>
      <c r="D1530" s="5">
        <v>35064</v>
      </c>
      <c r="E1530">
        <v>1011</v>
      </c>
      <c r="F1530" s="2">
        <v>95</v>
      </c>
      <c r="G1530" s="2" t="str">
        <f>B1530&amp;C1530</f>
        <v>P. Kapil ANANDtriple-jump</v>
      </c>
      <c r="H1530" s="2">
        <f>E1530</f>
        <v>1011</v>
      </c>
      <c r="I1530" s="138" cm="1">
        <f t="array" ref="I1530">MAX(IF($G$3:$G$4000=$G1530,$H$3:$H$4000))</f>
        <v>1011</v>
      </c>
      <c r="J1530" s="2" t="str">
        <v>IND</v>
      </c>
      <c r="K1530" t="str">
        <v>Sunny CHAUDHARY</v>
      </c>
      <c r="L1530" s="96" t="str">
        <v>javelin-throw</v>
      </c>
      <c r="M1530" s="96">
        <v>1999</v>
      </c>
      <c r="N1530" s="96" t="str">
        <f t="shared" si="92"/>
        <v>Sunny CHAUDHARYjavelin-throw</v>
      </c>
      <c r="O1530" s="2">
        <f t="shared" si="93"/>
        <v>889</v>
      </c>
      <c r="P1530" s="81">
        <f t="shared" si="94"/>
        <v>120</v>
      </c>
      <c r="Q1530" s="81" t="str">
        <f t="shared" si="95"/>
        <v/>
      </c>
    </row>
    <row r="1531" spans="1:17" x14ac:dyDescent="0.2">
      <c r="A1531" t="s">
        <v>1232</v>
      </c>
      <c r="B1531" t="s">
        <v>3331</v>
      </c>
      <c r="C1531" s="5" t="s">
        <v>35</v>
      </c>
      <c r="D1531" s="5"/>
      <c r="E1531">
        <v>1011</v>
      </c>
      <c r="F1531" s="2">
        <v>11</v>
      </c>
      <c r="G1531" s="2" t="str">
        <f>B1531&amp;C1531</f>
        <v>Pedakama RAJUhigh-jump</v>
      </c>
      <c r="H1531" s="2">
        <f>E1531</f>
        <v>1011</v>
      </c>
      <c r="I1531" s="138" cm="1">
        <f t="array" ref="I1531">MAX(IF($G$3:$G$4000=$G1531,$H$3:$H$4000))</f>
        <v>1011</v>
      </c>
      <c r="J1531" s="2" t="str">
        <v>IND</v>
      </c>
      <c r="K1531" t="str">
        <v>Aftab ALAM</v>
      </c>
      <c r="L1531" s="96" t="str">
        <v>hammer-throw</v>
      </c>
      <c r="M1531" s="96">
        <v>35553</v>
      </c>
      <c r="N1531" s="96" t="str">
        <f t="shared" si="92"/>
        <v>Aftab ALAMhammer-throw</v>
      </c>
      <c r="O1531" s="2">
        <f t="shared" si="93"/>
        <v>889</v>
      </c>
      <c r="P1531" s="81">
        <f t="shared" si="94"/>
        <v>71</v>
      </c>
      <c r="Q1531" s="81" t="str">
        <f t="shared" si="95"/>
        <v/>
      </c>
    </row>
    <row r="1532" spans="1:17" x14ac:dyDescent="0.2">
      <c r="A1532" t="s">
        <v>1232</v>
      </c>
      <c r="B1532" t="s">
        <v>4699</v>
      </c>
      <c r="C1532" s="5" t="s">
        <v>41</v>
      </c>
      <c r="D1532" s="5">
        <v>33160</v>
      </c>
      <c r="E1532">
        <v>1010</v>
      </c>
      <c r="F1532" s="2">
        <v>45</v>
      </c>
      <c r="G1532" s="2" t="str">
        <f>B1532&amp;C1532</f>
        <v>Sunil BISNNOIjavelin-throw</v>
      </c>
      <c r="H1532" s="2">
        <f>E1532</f>
        <v>1010</v>
      </c>
      <c r="I1532" s="138" cm="1">
        <f t="array" ref="I1532">MAX(IF($G$3:$G$4000=$G1532,$H$3:$H$4000))</f>
        <v>1010</v>
      </c>
      <c r="J1532" s="2" t="str">
        <v>IND</v>
      </c>
      <c r="K1532" t="str">
        <v>Amit KUMAR</v>
      </c>
      <c r="L1532" s="96" t="str">
        <v>javelin-throw</v>
      </c>
      <c r="M1532" s="96">
        <v>0</v>
      </c>
      <c r="N1532" s="96" t="str">
        <f t="shared" si="92"/>
        <v>Amit KUMARjavelin-throw</v>
      </c>
      <c r="O1532" s="2">
        <f t="shared" si="93"/>
        <v>887</v>
      </c>
      <c r="P1532" s="81">
        <f t="shared" si="94"/>
        <v>122</v>
      </c>
      <c r="Q1532" s="81" t="str">
        <f t="shared" si="95"/>
        <v/>
      </c>
    </row>
    <row r="1533" spans="1:17" x14ac:dyDescent="0.2">
      <c r="A1533" t="s">
        <v>1232</v>
      </c>
      <c r="B1533" t="s">
        <v>3210</v>
      </c>
      <c r="C1533" s="5" t="s">
        <v>31</v>
      </c>
      <c r="D1533" s="5">
        <v>37131</v>
      </c>
      <c r="E1533">
        <v>1009</v>
      </c>
      <c r="F1533" s="2">
        <v>17</v>
      </c>
      <c r="G1533" s="2" t="str">
        <f>B1533&amp;C1533</f>
        <v>Yashwanth KUMAR110mh</v>
      </c>
      <c r="H1533" s="2">
        <f>E1533</f>
        <v>1009</v>
      </c>
      <c r="I1533" s="138" cm="1">
        <f t="array" ref="I1533">MAX(IF($G$3:$G$4000=$G1533,$H$3:$H$4000))</f>
        <v>1021</v>
      </c>
      <c r="J1533" s="2" t="str">
        <v>IND</v>
      </c>
      <c r="K1533" t="str">
        <v>. SAURABH</v>
      </c>
      <c r="L1533" s="96" t="str">
        <v>3000msc</v>
      </c>
      <c r="M1533" s="96">
        <v>36447</v>
      </c>
      <c r="N1533" s="96" t="str">
        <f t="shared" si="92"/>
        <v>. SAURABH3000msc</v>
      </c>
      <c r="O1533" s="2">
        <f t="shared" si="93"/>
        <v>887</v>
      </c>
      <c r="P1533" s="81">
        <f t="shared" si="94"/>
        <v>141</v>
      </c>
      <c r="Q1533" s="81" t="str">
        <f t="shared" si="95"/>
        <v/>
      </c>
    </row>
    <row r="1534" spans="1:17" x14ac:dyDescent="0.2">
      <c r="A1534" t="s">
        <v>1232</v>
      </c>
      <c r="B1534" t="s">
        <v>5364</v>
      </c>
      <c r="C1534" t="s">
        <v>41</v>
      </c>
      <c r="D1534" s="5">
        <v>37247</v>
      </c>
      <c r="E1534">
        <v>1008</v>
      </c>
      <c r="F1534" s="2">
        <v>23</v>
      </c>
      <c r="G1534" s="2" t="str">
        <f>B1534&amp;C1534</f>
        <v>Vikas YADAVjavelin-throw</v>
      </c>
      <c r="H1534" s="2">
        <f>E1534</f>
        <v>1008</v>
      </c>
      <c r="I1534" s="138" cm="1">
        <f t="array" ref="I1534">MAX(IF($G$3:$G$4000=$G1534,$H$3:$H$4000))</f>
        <v>1008</v>
      </c>
      <c r="J1534" s="2" t="str">
        <v>IND</v>
      </c>
      <c r="K1534" t="str">
        <v>. SUNNY</v>
      </c>
      <c r="L1534" s="96" t="str">
        <v>pole-vault</v>
      </c>
      <c r="M1534" s="96">
        <v>37026</v>
      </c>
      <c r="N1534" s="96" t="str">
        <f t="shared" si="92"/>
        <v>. SUNNYpole-vault</v>
      </c>
      <c r="O1534" s="2">
        <f t="shared" si="93"/>
        <v>886</v>
      </c>
      <c r="P1534" s="81">
        <f t="shared" si="94"/>
        <v>106</v>
      </c>
      <c r="Q1534" s="81" t="str">
        <f t="shared" si="95"/>
        <v/>
      </c>
    </row>
    <row r="1535" spans="1:17" x14ac:dyDescent="0.2">
      <c r="A1535" t="s">
        <v>1232</v>
      </c>
      <c r="B1535" t="s">
        <v>4420</v>
      </c>
      <c r="C1535" s="5" t="s">
        <v>38</v>
      </c>
      <c r="D1535" s="5">
        <v>35553</v>
      </c>
      <c r="E1535">
        <v>1008</v>
      </c>
      <c r="F1535" s="2">
        <v>98</v>
      </c>
      <c r="G1535" s="2" t="str">
        <f>B1535&amp;C1535</f>
        <v>V. DINESHtriple-jump</v>
      </c>
      <c r="H1535" s="2">
        <f>E1535</f>
        <v>1008</v>
      </c>
      <c r="I1535" s="138" cm="1">
        <f t="array" ref="I1535">MAX(IF($G$3:$G$4000=$G1535,$H$3:$H$4000))</f>
        <v>1008</v>
      </c>
      <c r="J1535" s="2" t="str">
        <v>IND</v>
      </c>
      <c r="K1535" t="str">
        <v>U. Gokul NATH</v>
      </c>
      <c r="L1535" s="96" t="str">
        <v>pole-vault</v>
      </c>
      <c r="M1535" s="96">
        <v>35476</v>
      </c>
      <c r="N1535" s="96" t="str">
        <f t="shared" si="92"/>
        <v>U. Gokul NATHpole-vault</v>
      </c>
      <c r="O1535" s="2">
        <f t="shared" si="93"/>
        <v>886</v>
      </c>
      <c r="P1535" s="81">
        <f t="shared" si="94"/>
        <v>106</v>
      </c>
      <c r="Q1535" s="81" t="str">
        <f t="shared" si="95"/>
        <v/>
      </c>
    </row>
    <row r="1536" spans="1:17" x14ac:dyDescent="0.2">
      <c r="A1536" t="s">
        <v>1232</v>
      </c>
      <c r="B1536" t="s">
        <v>4559</v>
      </c>
      <c r="C1536" t="s">
        <v>39</v>
      </c>
      <c r="D1536" s="5">
        <v>36157</v>
      </c>
      <c r="E1536">
        <v>1008</v>
      </c>
      <c r="F1536" s="2">
        <v>31</v>
      </c>
      <c r="G1536" s="2" t="str">
        <f>B1536&amp;C1536</f>
        <v>. AKSHAYshot-put</v>
      </c>
      <c r="H1536" s="2">
        <f>E1536</f>
        <v>1008</v>
      </c>
      <c r="I1536" s="138" cm="1">
        <f t="array" ref="I1536">MAX(IF($G$3:$G$4000=$G1536,$H$3:$H$4000))</f>
        <v>1008</v>
      </c>
      <c r="J1536" s="2" t="str">
        <v>IND</v>
      </c>
      <c r="K1536" t="str">
        <v>. SUNIL</v>
      </c>
      <c r="L1536" s="96" t="str">
        <v>pole-vault</v>
      </c>
      <c r="M1536" s="96">
        <v>37564</v>
      </c>
      <c r="N1536" s="96" t="str">
        <f t="shared" si="92"/>
        <v>. SUNILpole-vault</v>
      </c>
      <c r="O1536" s="2">
        <f t="shared" si="93"/>
        <v>886</v>
      </c>
      <c r="P1536" s="81">
        <f t="shared" si="94"/>
        <v>106</v>
      </c>
      <c r="Q1536" s="81" t="str">
        <f t="shared" si="95"/>
        <v/>
      </c>
    </row>
    <row r="1537" spans="1:17" x14ac:dyDescent="0.2">
      <c r="A1537" t="s">
        <v>1232</v>
      </c>
      <c r="B1537" t="s">
        <v>4421</v>
      </c>
      <c r="C1537" s="5" t="s">
        <v>38</v>
      </c>
      <c r="D1537" s="5">
        <v>36953</v>
      </c>
      <c r="E1537">
        <v>1007</v>
      </c>
      <c r="F1537" s="2">
        <v>100</v>
      </c>
      <c r="G1537" s="2" t="str">
        <f>B1537&amp;C1537</f>
        <v>S. ROBINSONtriple-jump</v>
      </c>
      <c r="H1537" s="2">
        <f>E1537</f>
        <v>1007</v>
      </c>
      <c r="I1537" s="138" cm="1">
        <f t="array" ref="I1537">MAX(IF($G$3:$G$4000=$G1537,$H$3:$H$4000))</f>
        <v>1007</v>
      </c>
      <c r="J1537" s="2" t="str">
        <v>IND</v>
      </c>
      <c r="K1537" t="str">
        <v>Parveen KUMAR</v>
      </c>
      <c r="L1537" s="96" t="str">
        <v>pole-vault</v>
      </c>
      <c r="M1537" s="96">
        <v>33887</v>
      </c>
      <c r="N1537" s="96" t="str">
        <f t="shared" si="92"/>
        <v>Parveen KUMARpole-vault</v>
      </c>
      <c r="O1537" s="2">
        <f t="shared" si="93"/>
        <v>886</v>
      </c>
      <c r="P1537" s="81">
        <f t="shared" si="94"/>
        <v>106</v>
      </c>
      <c r="Q1537" s="81" t="str">
        <f t="shared" si="95"/>
        <v/>
      </c>
    </row>
    <row r="1538" spans="1:17" x14ac:dyDescent="0.2">
      <c r="A1538" t="s">
        <v>1232</v>
      </c>
      <c r="B1538" t="s">
        <v>4437</v>
      </c>
      <c r="C1538" s="5" t="s">
        <v>36</v>
      </c>
      <c r="D1538" s="5">
        <v>37181</v>
      </c>
      <c r="E1538">
        <v>1007</v>
      </c>
      <c r="F1538" s="2">
        <v>30</v>
      </c>
      <c r="G1538" s="2" t="str">
        <f>B1538&amp;C1538</f>
        <v>. LAKSHAYpole-vault</v>
      </c>
      <c r="H1538" s="2">
        <f>E1538</f>
        <v>1007</v>
      </c>
      <c r="I1538" s="138" cm="1">
        <f t="array" ref="I1538">MAX(IF($G$3:$G$4000=$G1538,$H$3:$H$4000))</f>
        <v>1007</v>
      </c>
      <c r="J1538" s="2" t="str">
        <v>IND</v>
      </c>
      <c r="K1538" t="str">
        <v>Prashant MALIK</v>
      </c>
      <c r="L1538" s="96" t="str">
        <v>discus-throw</v>
      </c>
      <c r="M1538" s="96">
        <v>33429</v>
      </c>
      <c r="N1538" s="96" t="str">
        <f t="shared" si="92"/>
        <v>Prashant MALIKdiscus-throw</v>
      </c>
      <c r="O1538" s="2">
        <f t="shared" si="93"/>
        <v>884</v>
      </c>
      <c r="P1538" s="81">
        <f t="shared" si="94"/>
        <v>110</v>
      </c>
      <c r="Q1538" s="81" t="str">
        <f t="shared" si="95"/>
        <v/>
      </c>
    </row>
    <row r="1539" spans="1:17" x14ac:dyDescent="0.2">
      <c r="A1539" t="s">
        <v>1232</v>
      </c>
      <c r="B1539" t="s">
        <v>3433</v>
      </c>
      <c r="C1539" s="5" t="s">
        <v>39</v>
      </c>
      <c r="D1539" s="5">
        <v>35667</v>
      </c>
      <c r="E1539">
        <v>1007</v>
      </c>
      <c r="F1539" s="2">
        <v>12</v>
      </c>
      <c r="G1539" s="2" t="str">
        <f>B1539&amp;C1539</f>
        <v>Shivam CHOUDHARYshot-put</v>
      </c>
      <c r="H1539" s="2">
        <f>E1539</f>
        <v>1007</v>
      </c>
      <c r="I1539" s="138" cm="1">
        <f t="array" ref="I1539">MAX(IF($G$3:$G$4000=$G1539,$H$3:$H$4000))</f>
        <v>1007</v>
      </c>
      <c r="J1539" s="2" t="str">
        <v>IND</v>
      </c>
      <c r="K1539" t="str">
        <v>Raj MISHRA</v>
      </c>
      <c r="L1539" s="96" t="str">
        <v>20km-race-walking</v>
      </c>
      <c r="M1539" s="96">
        <v>38173</v>
      </c>
      <c r="N1539" s="96" t="str">
        <f t="shared" si="92"/>
        <v>Raj MISHRA20km-race-walking</v>
      </c>
      <c r="O1539" s="2">
        <f t="shared" si="93"/>
        <v>883</v>
      </c>
      <c r="P1539" s="81">
        <f t="shared" si="94"/>
        <v>50</v>
      </c>
      <c r="Q1539" s="81" t="str">
        <f t="shared" si="95"/>
        <v/>
      </c>
    </row>
    <row r="1540" spans="1:17" x14ac:dyDescent="0.2">
      <c r="A1540" t="s">
        <v>1232</v>
      </c>
      <c r="B1540" t="s">
        <v>3502</v>
      </c>
      <c r="C1540" s="5" t="s">
        <v>41</v>
      </c>
      <c r="D1540" s="5">
        <v>36504</v>
      </c>
      <c r="E1540">
        <v>1007</v>
      </c>
      <c r="F1540" s="2">
        <v>25</v>
      </c>
      <c r="G1540" s="2" t="str">
        <f>B1540&amp;C1540</f>
        <v>Rishab NEHRAjavelin-throw</v>
      </c>
      <c r="H1540" s="2">
        <f>E1540</f>
        <v>1007</v>
      </c>
      <c r="I1540" s="138" cm="1">
        <f t="array" ref="I1540">MAX(IF($G$3:$G$4000=$G1540,$H$3:$H$4000))</f>
        <v>1007</v>
      </c>
      <c r="J1540" s="2" t="str">
        <v>IND</v>
      </c>
      <c r="K1540" t="str">
        <v>Vipin KUMAR</v>
      </c>
      <c r="L1540" s="96" t="str">
        <v>hammer-throw</v>
      </c>
      <c r="M1540" s="96">
        <v>37683</v>
      </c>
      <c r="N1540" s="96" t="str">
        <f t="shared" ref="N1540:N1603" si="96">K1540&amp;L1540</f>
        <v>Vipin KUMARhammer-throw</v>
      </c>
      <c r="O1540" s="2">
        <f t="shared" ref="O1540:O1603" si="97">VLOOKUP(K1540&amp;L1540,$G$3:$H$3563,2,FALSE)</f>
        <v>882</v>
      </c>
      <c r="P1540" s="81">
        <f t="shared" ref="P1540:P1603" si="98">COUNTIFS($L$3:$L$3119,L1540,$O$3:$O$3119,"&gt;"&amp;O1540)+1</f>
        <v>74</v>
      </c>
      <c r="Q1540" s="81" t="str">
        <f t="shared" ref="Q1540:Q1603" si="99">IFERROR(IF(J1540="AUS",COUNTIFS($J$3:$J$3119,"AUS",$L$3:$L$3119,L1540,$O$3:$O$3119,"&gt;"&amp;O1540)+1,""),"")</f>
        <v/>
      </c>
    </row>
    <row r="1541" spans="1:17" x14ac:dyDescent="0.2">
      <c r="A1541" t="s">
        <v>1232</v>
      </c>
      <c r="B1541" t="s">
        <v>4195</v>
      </c>
      <c r="C1541" s="5" t="s">
        <v>31</v>
      </c>
      <c r="D1541" s="5">
        <v>36256</v>
      </c>
      <c r="E1541">
        <v>1006</v>
      </c>
      <c r="F1541" s="2">
        <v>90</v>
      </c>
      <c r="G1541" s="2" t="str">
        <f>B1541&amp;C1541</f>
        <v>Mohammed FAIS110mh</v>
      </c>
      <c r="H1541" s="2">
        <f>E1541</f>
        <v>1006</v>
      </c>
      <c r="I1541" s="138" cm="1">
        <f t="array" ref="I1541">MAX(IF($G$3:$G$4000=$G1541,$H$3:$H$4000))</f>
        <v>1006</v>
      </c>
      <c r="J1541" s="2" t="str">
        <v>IND</v>
      </c>
      <c r="K1541" t="str">
        <v>Arvind RATHEE</v>
      </c>
      <c r="L1541" s="96" t="str">
        <v>discus-throw</v>
      </c>
      <c r="M1541" s="96">
        <v>34222</v>
      </c>
      <c r="N1541" s="96" t="str">
        <f t="shared" si="96"/>
        <v>Arvind RATHEEdiscus-throw</v>
      </c>
      <c r="O1541" s="2">
        <f t="shared" si="97"/>
        <v>882</v>
      </c>
      <c r="P1541" s="81">
        <f t="shared" si="98"/>
        <v>111</v>
      </c>
      <c r="Q1541" s="81" t="str">
        <f t="shared" si="99"/>
        <v/>
      </c>
    </row>
    <row r="1542" spans="1:17" x14ac:dyDescent="0.2">
      <c r="A1542" t="s">
        <v>1232</v>
      </c>
      <c r="B1542" t="s">
        <v>3077</v>
      </c>
      <c r="C1542" s="5" t="s">
        <v>28</v>
      </c>
      <c r="D1542" s="5">
        <v>36581</v>
      </c>
      <c r="E1542">
        <v>1005</v>
      </c>
      <c r="F1542" s="2">
        <v>52</v>
      </c>
      <c r="G1542" s="2" t="str">
        <f>B1542&amp;C1542</f>
        <v>Prince KUMAR1500m</v>
      </c>
      <c r="H1542" s="2">
        <f>E1542</f>
        <v>1005</v>
      </c>
      <c r="I1542" s="138" cm="1">
        <f t="array" ref="I1542">MAX(IF($G$3:$G$4000=$G1542,$H$3:$H$4000))</f>
        <v>1005</v>
      </c>
      <c r="J1542" s="2" t="str">
        <v>IND</v>
      </c>
      <c r="K1542" t="str">
        <v>Rajan CHAUDHARY</v>
      </c>
      <c r="L1542" s="96" t="str">
        <v>20km-race-walking</v>
      </c>
      <c r="M1542" s="96">
        <v>37287</v>
      </c>
      <c r="N1542" s="96" t="str">
        <f t="shared" si="96"/>
        <v>Rajan CHAUDHARY20km-race-walking</v>
      </c>
      <c r="O1542" s="2">
        <f t="shared" si="97"/>
        <v>881</v>
      </c>
      <c r="P1542" s="81">
        <f t="shared" si="98"/>
        <v>51</v>
      </c>
      <c r="Q1542" s="81" t="str">
        <f t="shared" si="99"/>
        <v/>
      </c>
    </row>
    <row r="1543" spans="1:17" x14ac:dyDescent="0.2">
      <c r="A1543" t="s">
        <v>1232</v>
      </c>
      <c r="B1543" t="s">
        <v>3114</v>
      </c>
      <c r="C1543" s="5" t="s">
        <v>34</v>
      </c>
      <c r="D1543" s="5">
        <v>36711</v>
      </c>
      <c r="E1543">
        <v>1005</v>
      </c>
      <c r="F1543" s="2">
        <v>24</v>
      </c>
      <c r="G1543" s="2" t="str">
        <f>B1543&amp;C1543</f>
        <v>Sumit KUMAR3000msc</v>
      </c>
      <c r="H1543" s="2">
        <f>E1543</f>
        <v>1005</v>
      </c>
      <c r="I1543" s="138" cm="1">
        <f t="array" ref="I1543">MAX(IF($G$3:$G$4000=$G1543,$H$3:$H$4000))</f>
        <v>1005</v>
      </c>
      <c r="J1543" s="2" t="str">
        <v>IND</v>
      </c>
      <c r="K1543" t="str">
        <v>R. MATHESHWARAN</v>
      </c>
      <c r="L1543" s="96" t="str">
        <v>javelin-throw</v>
      </c>
      <c r="M1543" s="96">
        <v>36575</v>
      </c>
      <c r="N1543" s="96" t="str">
        <f t="shared" si="96"/>
        <v>R. MATHESHWARANjavelin-throw</v>
      </c>
      <c r="O1543" s="2">
        <f t="shared" si="97"/>
        <v>877</v>
      </c>
      <c r="P1543" s="81">
        <f t="shared" si="98"/>
        <v>128</v>
      </c>
      <c r="Q1543" s="81" t="str">
        <f t="shared" si="99"/>
        <v/>
      </c>
    </row>
    <row r="1544" spans="1:17" x14ac:dyDescent="0.2">
      <c r="A1544" t="s">
        <v>1232</v>
      </c>
      <c r="B1544" t="s">
        <v>2958</v>
      </c>
      <c r="C1544" s="5" t="s">
        <v>25</v>
      </c>
      <c r="D1544" s="5">
        <v>35250</v>
      </c>
      <c r="E1544">
        <v>1005</v>
      </c>
      <c r="F1544" s="2">
        <v>74</v>
      </c>
      <c r="G1544" s="2" t="str">
        <f>B1544&amp;C1544</f>
        <v>A. VIGNESH200m</v>
      </c>
      <c r="H1544" s="2">
        <f>E1544</f>
        <v>1005</v>
      </c>
      <c r="I1544" s="138" cm="1">
        <f t="array" ref="I1544">MAX(IF($G$3:$G$4000=$G1544,$H$3:$H$4000))</f>
        <v>1005</v>
      </c>
      <c r="J1544" s="2" t="str">
        <v>IND</v>
      </c>
      <c r="K1544" t="str">
        <v>Billin GEORGE</v>
      </c>
      <c r="L1544" s="96" t="str">
        <v>20km-race-walking</v>
      </c>
      <c r="M1544" s="96">
        <v>38300</v>
      </c>
      <c r="N1544" s="96" t="str">
        <f t="shared" si="96"/>
        <v>Billin GEORGE20km-race-walking</v>
      </c>
      <c r="O1544" s="2">
        <f t="shared" si="97"/>
        <v>876</v>
      </c>
      <c r="P1544" s="81">
        <f t="shared" si="98"/>
        <v>52</v>
      </c>
      <c r="Q1544" s="81" t="str">
        <f t="shared" si="99"/>
        <v/>
      </c>
    </row>
    <row r="1545" spans="1:17" x14ac:dyDescent="0.2">
      <c r="A1545" t="s">
        <v>1232</v>
      </c>
      <c r="B1545" t="s">
        <v>3434</v>
      </c>
      <c r="C1545" s="5" t="s">
        <v>39</v>
      </c>
      <c r="D1545" s="5">
        <v>35898</v>
      </c>
      <c r="E1545">
        <v>1003</v>
      </c>
      <c r="F1545" s="2">
        <v>13</v>
      </c>
      <c r="G1545" s="2" t="str">
        <f>B1545&amp;C1545</f>
        <v>Vanam SHARMAshot-put</v>
      </c>
      <c r="H1545" s="2">
        <f>E1545</f>
        <v>1003</v>
      </c>
      <c r="I1545" s="138" cm="1">
        <f t="array" ref="I1545">MAX(IF($G$3:$G$4000=$G1545,$H$3:$H$4000))</f>
        <v>1117</v>
      </c>
      <c r="J1545" s="2" t="str">
        <v>IND</v>
      </c>
      <c r="K1545" t="str">
        <v>Naveen YADAV</v>
      </c>
      <c r="L1545" s="96" t="str">
        <v>hammer-throw</v>
      </c>
      <c r="M1545" s="96">
        <v>36827</v>
      </c>
      <c r="N1545" s="96" t="str">
        <f t="shared" si="96"/>
        <v>Naveen YADAVhammer-throw</v>
      </c>
      <c r="O1545" s="2">
        <f t="shared" si="97"/>
        <v>875</v>
      </c>
      <c r="P1545" s="81">
        <f t="shared" si="98"/>
        <v>76</v>
      </c>
      <c r="Q1545" s="81" t="str">
        <f t="shared" si="99"/>
        <v/>
      </c>
    </row>
    <row r="1546" spans="1:17" x14ac:dyDescent="0.2">
      <c r="A1546" t="s">
        <v>1232</v>
      </c>
      <c r="B1546" t="s">
        <v>4918</v>
      </c>
      <c r="C1546" s="5" t="s">
        <v>35</v>
      </c>
      <c r="D1546" s="5">
        <v>34303</v>
      </c>
      <c r="E1546">
        <v>1002</v>
      </c>
      <c r="F1546" s="2">
        <v>79</v>
      </c>
      <c r="G1546" s="2" t="str">
        <f>B1546&amp;C1546</f>
        <v>Sidharth YADAVhigh-jump</v>
      </c>
      <c r="H1546" s="2">
        <f>E1546</f>
        <v>1002</v>
      </c>
      <c r="I1546" s="138" cm="1">
        <f t="array" ref="I1546">MAX(IF($G$3:$G$4000=$G1546,$H$3:$H$4000))</f>
        <v>1002</v>
      </c>
      <c r="J1546" s="2" t="str">
        <v>IND</v>
      </c>
      <c r="K1546" t="str">
        <v>Ikram Ali KHAN</v>
      </c>
      <c r="L1546" s="96" t="str">
        <v>discus-throw</v>
      </c>
      <c r="M1546" s="96">
        <v>37073</v>
      </c>
      <c r="N1546" s="96" t="str">
        <f t="shared" si="96"/>
        <v>Ikram Ali KHANdiscus-throw</v>
      </c>
      <c r="O1546" s="2">
        <f t="shared" si="97"/>
        <v>873</v>
      </c>
      <c r="P1546" s="81">
        <f t="shared" si="98"/>
        <v>113</v>
      </c>
      <c r="Q1546" s="81" t="str">
        <f t="shared" si="99"/>
        <v/>
      </c>
    </row>
    <row r="1547" spans="1:17" x14ac:dyDescent="0.2">
      <c r="A1547" t="s">
        <v>1232</v>
      </c>
      <c r="B1547" t="s">
        <v>4924</v>
      </c>
      <c r="C1547" t="s">
        <v>35</v>
      </c>
      <c r="D1547" s="5">
        <v>34574</v>
      </c>
      <c r="E1547">
        <v>1002</v>
      </c>
      <c r="F1547" s="2">
        <v>79</v>
      </c>
      <c r="G1547" s="2" t="str">
        <f>B1547&amp;C1547</f>
        <v>S. VEERAMANIhigh-jump</v>
      </c>
      <c r="H1547" s="2">
        <f>E1547</f>
        <v>1002</v>
      </c>
      <c r="I1547" s="138" cm="1">
        <f t="array" ref="I1547">MAX(IF($G$3:$G$4000=$G1547,$H$3:$H$4000))</f>
        <v>1002</v>
      </c>
      <c r="J1547" s="2" t="str">
        <v>IND</v>
      </c>
      <c r="K1547" t="str">
        <v>Avinash YADAV</v>
      </c>
      <c r="L1547" s="96" t="str">
        <v>javelin-throw</v>
      </c>
      <c r="M1547" s="96">
        <v>36884</v>
      </c>
      <c r="N1547" s="96" t="str">
        <f t="shared" si="96"/>
        <v>Avinash YADAVjavelin-throw</v>
      </c>
      <c r="O1547" s="2">
        <f t="shared" si="97"/>
        <v>870</v>
      </c>
      <c r="P1547" s="81">
        <f t="shared" si="98"/>
        <v>129</v>
      </c>
      <c r="Q1547" s="81" t="str">
        <f t="shared" si="99"/>
        <v/>
      </c>
    </row>
    <row r="1548" spans="1:17" x14ac:dyDescent="0.2">
      <c r="A1548" t="s">
        <v>1232</v>
      </c>
      <c r="B1548" t="s">
        <v>4925</v>
      </c>
      <c r="C1548" s="5" t="s">
        <v>35</v>
      </c>
      <c r="D1548" s="5">
        <v>35418</v>
      </c>
      <c r="E1548">
        <v>1002</v>
      </c>
      <c r="F1548" s="2">
        <v>79</v>
      </c>
      <c r="G1548" s="2" t="str">
        <f>B1548&amp;C1548</f>
        <v>R. MANIVANNANhigh-jump</v>
      </c>
      <c r="H1548" s="2">
        <f>E1548</f>
        <v>1002</v>
      </c>
      <c r="I1548" s="138" cm="1">
        <f t="array" ref="I1548">MAX(IF($G$3:$G$4000=$G1548,$H$3:$H$4000))</f>
        <v>1002</v>
      </c>
      <c r="J1548" s="2" t="str">
        <v>IND</v>
      </c>
      <c r="K1548" t="str">
        <v>N. SHANKAR</v>
      </c>
      <c r="L1548" s="96" t="str">
        <v>hammer-throw</v>
      </c>
      <c r="M1548" s="96">
        <v>33430</v>
      </c>
      <c r="N1548" s="96" t="str">
        <f t="shared" si="96"/>
        <v>N. SHANKARhammer-throw</v>
      </c>
      <c r="O1548" s="2">
        <f t="shared" si="97"/>
        <v>869</v>
      </c>
      <c r="P1548" s="81">
        <f t="shared" si="98"/>
        <v>80</v>
      </c>
      <c r="Q1548" s="81" t="str">
        <f t="shared" si="99"/>
        <v/>
      </c>
    </row>
    <row r="1549" spans="1:17" x14ac:dyDescent="0.2">
      <c r="A1549" t="s">
        <v>1232</v>
      </c>
      <c r="B1549" t="s">
        <v>4926</v>
      </c>
      <c r="C1549" s="5" t="s">
        <v>35</v>
      </c>
      <c r="D1549" s="5">
        <v>34782</v>
      </c>
      <c r="E1549">
        <v>1002</v>
      </c>
      <c r="F1549" s="2">
        <v>79</v>
      </c>
      <c r="G1549" s="2" t="str">
        <f>B1549&amp;C1549</f>
        <v>Sreenith MOHANhigh-jump</v>
      </c>
      <c r="H1549" s="2">
        <f>E1549</f>
        <v>1002</v>
      </c>
      <c r="I1549" s="138" cm="1">
        <f t="array" ref="I1549">MAX(IF($G$3:$G$4000=$G1549,$H$3:$H$4000))</f>
        <v>1002</v>
      </c>
      <c r="J1549" s="2" t="str">
        <v>IND</v>
      </c>
      <c r="K1549" t="str">
        <v>Vikram PARIHAR</v>
      </c>
      <c r="L1549" s="96" t="str">
        <v>discus-throw</v>
      </c>
      <c r="M1549" s="96">
        <v>33921</v>
      </c>
      <c r="N1549" s="96" t="str">
        <f t="shared" si="96"/>
        <v>Vikram PARIHARdiscus-throw</v>
      </c>
      <c r="O1549" s="2">
        <f t="shared" si="97"/>
        <v>868</v>
      </c>
      <c r="P1549" s="81">
        <f t="shared" si="98"/>
        <v>115</v>
      </c>
      <c r="Q1549" s="81" t="str">
        <f t="shared" si="99"/>
        <v/>
      </c>
    </row>
    <row r="1550" spans="1:17" x14ac:dyDescent="0.2">
      <c r="A1550" t="s">
        <v>1232</v>
      </c>
      <c r="B1550" t="s">
        <v>4561</v>
      </c>
      <c r="C1550" s="5" t="s">
        <v>39</v>
      </c>
      <c r="D1550" s="5">
        <v>34145</v>
      </c>
      <c r="E1550">
        <v>1001</v>
      </c>
      <c r="F1550" s="2">
        <v>33</v>
      </c>
      <c r="G1550" s="2" t="str">
        <f>B1550&amp;C1550</f>
        <v>VIKAS CHIKARAshot-put</v>
      </c>
      <c r="H1550" s="2">
        <f>E1550</f>
        <v>1001</v>
      </c>
      <c r="I1550" s="138" cm="1">
        <f t="array" ref="I1550">MAX(IF($G$3:$G$4000=$G1550,$H$3:$H$4000))</f>
        <v>1001</v>
      </c>
      <c r="J1550" s="2" t="str">
        <v>IND</v>
      </c>
      <c r="K1550" t="str">
        <v>Bhupinder SINGH</v>
      </c>
      <c r="L1550" s="96" t="str">
        <v>hammer-throw</v>
      </c>
      <c r="M1550" s="96">
        <v>33051</v>
      </c>
      <c r="N1550" s="96" t="str">
        <f t="shared" si="96"/>
        <v>Bhupinder SINGHhammer-throw</v>
      </c>
      <c r="O1550" s="2">
        <f t="shared" si="97"/>
        <v>867</v>
      </c>
      <c r="P1550" s="81">
        <f t="shared" si="98"/>
        <v>82</v>
      </c>
      <c r="Q1550" s="81" t="str">
        <f t="shared" si="99"/>
        <v/>
      </c>
    </row>
    <row r="1551" spans="1:17" x14ac:dyDescent="0.2">
      <c r="A1551" t="s">
        <v>1232</v>
      </c>
      <c r="B1551" t="s">
        <v>3580</v>
      </c>
      <c r="C1551" s="6" t="s">
        <v>82</v>
      </c>
      <c r="D1551" s="5"/>
      <c r="E1551">
        <v>999</v>
      </c>
      <c r="F1551" s="2">
        <v>46</v>
      </c>
      <c r="G1551" s="2" t="str">
        <f>B1551&amp;C1551</f>
        <v>Arjun PRADHANmarathon</v>
      </c>
      <c r="H1551" s="2">
        <f>E1551</f>
        <v>999</v>
      </c>
      <c r="I1551" s="138" cm="1">
        <f t="array" ref="I1551">MAX(IF($G$3:$G$4000=$G1551,$H$3:$H$4000))</f>
        <v>999</v>
      </c>
      <c r="J1551" s="2" t="str">
        <v>IND</v>
      </c>
      <c r="K1551" t="str">
        <v>Nithish TADAV</v>
      </c>
      <c r="L1551" s="96" t="str">
        <v>javelin-throw</v>
      </c>
      <c r="M1551" s="96">
        <v>0</v>
      </c>
      <c r="N1551" s="96" t="str">
        <f t="shared" si="96"/>
        <v>Nithish TADAVjavelin-throw</v>
      </c>
      <c r="O1551" s="2">
        <f t="shared" si="97"/>
        <v>865</v>
      </c>
      <c r="P1551" s="81">
        <f t="shared" si="98"/>
        <v>130</v>
      </c>
      <c r="Q1551" s="81" t="str">
        <f t="shared" si="99"/>
        <v/>
      </c>
    </row>
    <row r="1552" spans="1:17" x14ac:dyDescent="0.2">
      <c r="A1552" t="s">
        <v>1232</v>
      </c>
      <c r="B1552" t="s">
        <v>5297</v>
      </c>
      <c r="C1552" s="5" t="s">
        <v>25</v>
      </c>
      <c r="D1552" s="5">
        <v>33380</v>
      </c>
      <c r="E1552">
        <v>998</v>
      </c>
      <c r="F1552" s="2">
        <v>78</v>
      </c>
      <c r="G1552" s="2" t="str">
        <f>B1552&amp;C1552</f>
        <v>Arokia RAJIV200m</v>
      </c>
      <c r="H1552" s="2">
        <f>E1552</f>
        <v>998</v>
      </c>
      <c r="I1552" s="138" cm="1">
        <f t="array" ref="I1552">MAX(IF($G$3:$G$4000=$G1552,$H$3:$H$4000))</f>
        <v>998</v>
      </c>
      <c r="J1552" s="2" t="str">
        <v>IND</v>
      </c>
      <c r="K1552" t="str">
        <v>Parth LAKRA</v>
      </c>
      <c r="L1552" s="96" t="str">
        <v>shot-put</v>
      </c>
      <c r="M1552" s="96">
        <v>36551</v>
      </c>
      <c r="N1552" s="96" t="str">
        <f t="shared" si="96"/>
        <v>Parth LAKRAshot-put</v>
      </c>
      <c r="O1552" s="2">
        <f t="shared" si="97"/>
        <v>864</v>
      </c>
      <c r="P1552" s="81">
        <f t="shared" si="98"/>
        <v>116</v>
      </c>
      <c r="Q1552" s="81" t="str">
        <f t="shared" si="99"/>
        <v/>
      </c>
    </row>
    <row r="1553" spans="1:17" x14ac:dyDescent="0.2">
      <c r="A1553" t="s">
        <v>1232</v>
      </c>
      <c r="B1553" t="s">
        <v>3057</v>
      </c>
      <c r="C1553" t="s">
        <v>28</v>
      </c>
      <c r="D1553" s="5">
        <v>38347</v>
      </c>
      <c r="E1553">
        <v>997</v>
      </c>
      <c r="F1553" s="2">
        <v>57</v>
      </c>
      <c r="G1553" s="2" t="str">
        <f>B1553&amp;C1553</f>
        <v>Parvej KHAN1500m</v>
      </c>
      <c r="H1553" s="2">
        <f>E1553</f>
        <v>997</v>
      </c>
      <c r="I1553" s="138" cm="1">
        <f t="array" ref="I1553">MAX(IF($G$3:$G$4000=$G1553,$H$3:$H$4000))</f>
        <v>997</v>
      </c>
      <c r="J1553" s="2" t="str">
        <v>IND</v>
      </c>
      <c r="K1553" t="str">
        <v>Deepender SINGH</v>
      </c>
      <c r="L1553" s="96" t="str">
        <v>20km-race-walking</v>
      </c>
      <c r="M1553" s="96">
        <v>37784</v>
      </c>
      <c r="N1553" s="96" t="str">
        <f t="shared" si="96"/>
        <v>Deepender SINGH20km-race-walking</v>
      </c>
      <c r="O1553" s="2">
        <f t="shared" si="97"/>
        <v>863</v>
      </c>
      <c r="P1553" s="81">
        <f t="shared" si="98"/>
        <v>54</v>
      </c>
      <c r="Q1553" s="81" t="str">
        <f t="shared" si="99"/>
        <v/>
      </c>
    </row>
    <row r="1554" spans="1:17" x14ac:dyDescent="0.2">
      <c r="A1554" t="s">
        <v>1232</v>
      </c>
      <c r="B1554" t="s">
        <v>4702</v>
      </c>
      <c r="C1554" s="5" t="s">
        <v>41</v>
      </c>
      <c r="D1554" s="5">
        <v>33055</v>
      </c>
      <c r="E1554">
        <v>997</v>
      </c>
      <c r="F1554" s="2">
        <v>51</v>
      </c>
      <c r="G1554" s="2" t="str">
        <f>B1554&amp;C1554</f>
        <v>Newton KATOKIjavelin-throw</v>
      </c>
      <c r="H1554" s="2">
        <f>E1554</f>
        <v>997</v>
      </c>
      <c r="I1554" s="138" cm="1">
        <f t="array" ref="I1554">MAX(IF($G$3:$G$4000=$G1554,$H$3:$H$4000))</f>
        <v>997</v>
      </c>
      <c r="J1554" s="2" t="str">
        <v>IND</v>
      </c>
      <c r="K1554" t="str">
        <v>Rahul BIND</v>
      </c>
      <c r="L1554" s="96" t="str">
        <v>20km-race-walking</v>
      </c>
      <c r="M1554" s="96">
        <v>37163</v>
      </c>
      <c r="N1554" s="96" t="str">
        <f t="shared" si="96"/>
        <v>Rahul BIND20km-race-walking</v>
      </c>
      <c r="O1554" s="2">
        <f t="shared" si="97"/>
        <v>863</v>
      </c>
      <c r="P1554" s="81">
        <f t="shared" si="98"/>
        <v>54</v>
      </c>
      <c r="Q1554" s="81" t="str">
        <f t="shared" si="99"/>
        <v/>
      </c>
    </row>
    <row r="1555" spans="1:17" x14ac:dyDescent="0.2">
      <c r="A1555" t="s">
        <v>1232</v>
      </c>
      <c r="B1555" t="s">
        <v>3581</v>
      </c>
      <c r="C1555" t="s">
        <v>82</v>
      </c>
      <c r="D1555" s="5">
        <v>33645</v>
      </c>
      <c r="E1555">
        <v>997</v>
      </c>
      <c r="F1555" s="2">
        <v>47</v>
      </c>
      <c r="G1555" s="2" t="str">
        <f>B1555&amp;C1555</f>
        <v>Appachangada BELLIAPPAmarathon</v>
      </c>
      <c r="H1555" s="2">
        <f>E1555</f>
        <v>997</v>
      </c>
      <c r="I1555" s="138" cm="1">
        <f t="array" ref="I1555">MAX(IF($G$3:$G$4000=$G1555,$H$3:$H$4000))</f>
        <v>997</v>
      </c>
      <c r="J1555" s="2" t="str">
        <v>IND</v>
      </c>
      <c r="K1555" t="str">
        <v>Shiv KUMAR</v>
      </c>
      <c r="L1555" s="96" t="str">
        <v>hammer-throw</v>
      </c>
      <c r="M1555" s="96">
        <v>31609</v>
      </c>
      <c r="N1555" s="96" t="str">
        <f t="shared" si="96"/>
        <v>Shiv KUMARhammer-throw</v>
      </c>
      <c r="O1555" s="2">
        <f t="shared" si="97"/>
        <v>862</v>
      </c>
      <c r="P1555" s="81">
        <f t="shared" si="98"/>
        <v>86</v>
      </c>
      <c r="Q1555" s="81" t="str">
        <f t="shared" si="99"/>
        <v/>
      </c>
    </row>
    <row r="1556" spans="1:17" x14ac:dyDescent="0.2">
      <c r="A1556" t="s">
        <v>1232</v>
      </c>
      <c r="B1556" t="s">
        <v>2961</v>
      </c>
      <c r="C1556" s="5" t="s">
        <v>25</v>
      </c>
      <c r="D1556" s="5">
        <v>38239</v>
      </c>
      <c r="E1556">
        <v>997</v>
      </c>
      <c r="F1556" s="2">
        <v>81</v>
      </c>
      <c r="G1556" s="2" t="str">
        <f>B1556&amp;C1556</f>
        <v>Aman KHOKHAR200m</v>
      </c>
      <c r="H1556" s="2">
        <f>E1556</f>
        <v>997</v>
      </c>
      <c r="I1556" s="138" cm="1">
        <f t="array" ref="I1556">MAX(IF($G$3:$G$4000=$G1556,$H$3:$H$4000))</f>
        <v>997</v>
      </c>
      <c r="J1556" s="2" t="str">
        <v>IND</v>
      </c>
      <c r="K1556" t="str">
        <v>. PRINCE</v>
      </c>
      <c r="L1556" s="96" t="str">
        <v>discus-throw</v>
      </c>
      <c r="M1556" s="96">
        <v>37354</v>
      </c>
      <c r="N1556" s="96" t="str">
        <f t="shared" si="96"/>
        <v>. PRINCEdiscus-throw</v>
      </c>
      <c r="O1556" s="2">
        <f t="shared" si="97"/>
        <v>862</v>
      </c>
      <c r="P1556" s="81">
        <f t="shared" si="98"/>
        <v>119</v>
      </c>
      <c r="Q1556" s="81" t="str">
        <f t="shared" si="99"/>
        <v/>
      </c>
    </row>
    <row r="1557" spans="1:17" x14ac:dyDescent="0.2">
      <c r="A1557" t="s">
        <v>1232</v>
      </c>
      <c r="B1557" t="s">
        <v>3510</v>
      </c>
      <c r="C1557" s="5" t="s">
        <v>41</v>
      </c>
      <c r="D1557" s="5">
        <v>35368</v>
      </c>
      <c r="E1557">
        <v>996</v>
      </c>
      <c r="F1557" s="2">
        <v>53</v>
      </c>
      <c r="G1557" s="2" t="str">
        <f>B1557&amp;C1557</f>
        <v>Harish KUMARjavelin-throw</v>
      </c>
      <c r="H1557" s="2">
        <f>E1557</f>
        <v>996</v>
      </c>
      <c r="I1557" s="138" cm="1">
        <f t="array" ref="I1557">MAX(IF($G$3:$G$4000=$G1557,$H$3:$H$4000))</f>
        <v>996</v>
      </c>
      <c r="J1557" s="2" t="str">
        <v>IND</v>
      </c>
      <c r="K1557" t="str">
        <v>Jai CHAND</v>
      </c>
      <c r="L1557" s="96" t="str">
        <v>hammer-throw</v>
      </c>
      <c r="M1557" s="96">
        <v>37080</v>
      </c>
      <c r="N1557" s="96" t="str">
        <f t="shared" si="96"/>
        <v>Jai CHANDhammer-throw</v>
      </c>
      <c r="O1557" s="2">
        <f t="shared" si="97"/>
        <v>862</v>
      </c>
      <c r="P1557" s="81">
        <f t="shared" si="98"/>
        <v>86</v>
      </c>
      <c r="Q1557" s="81" t="str">
        <f t="shared" si="99"/>
        <v/>
      </c>
    </row>
    <row r="1558" spans="1:17" x14ac:dyDescent="0.2">
      <c r="A1558" t="s">
        <v>1232</v>
      </c>
      <c r="B1558" t="s">
        <v>3243</v>
      </c>
      <c r="C1558" s="5" t="s">
        <v>33</v>
      </c>
      <c r="D1558" s="5">
        <v>35843</v>
      </c>
      <c r="E1558">
        <v>995</v>
      </c>
      <c r="F1558" s="2">
        <v>33</v>
      </c>
      <c r="G1558" s="2" t="str">
        <f>B1558&amp;C1558</f>
        <v>Abhay NARAYAN400mh</v>
      </c>
      <c r="H1558" s="2">
        <f>E1558</f>
        <v>995</v>
      </c>
      <c r="I1558" s="138" cm="1">
        <f t="array" ref="I1558">MAX(IF($G$3:$G$4000=$G1558,$H$3:$H$4000))</f>
        <v>995</v>
      </c>
      <c r="J1558" s="2" t="str">
        <v>IND</v>
      </c>
      <c r="K1558" t="str">
        <v>. BADAL</v>
      </c>
      <c r="L1558" s="96" t="str">
        <v>hammer-throw</v>
      </c>
      <c r="M1558" s="96">
        <v>36139</v>
      </c>
      <c r="N1558" s="96" t="str">
        <f t="shared" si="96"/>
        <v>. BADALhammer-throw</v>
      </c>
      <c r="O1558" s="2">
        <f t="shared" si="97"/>
        <v>861</v>
      </c>
      <c r="P1558" s="81">
        <f t="shared" si="98"/>
        <v>88</v>
      </c>
      <c r="Q1558" s="81" t="str">
        <f t="shared" si="99"/>
        <v/>
      </c>
    </row>
    <row r="1559" spans="1:17" x14ac:dyDescent="0.2">
      <c r="A1559" t="s">
        <v>1232</v>
      </c>
      <c r="B1559" t="s">
        <v>4441</v>
      </c>
      <c r="C1559" s="5" t="s">
        <v>36</v>
      </c>
      <c r="D1559" s="5">
        <v>34275</v>
      </c>
      <c r="E1559">
        <v>994</v>
      </c>
      <c r="F1559" s="2">
        <v>37</v>
      </c>
      <c r="G1559" s="2" t="str">
        <f>B1559&amp;C1559</f>
        <v>Vincent VIGNESHpole-vault</v>
      </c>
      <c r="H1559" s="2">
        <f>E1559</f>
        <v>994</v>
      </c>
      <c r="I1559" s="138" cm="1">
        <f t="array" ref="I1559">MAX(IF($G$3:$G$4000=$G1559,$H$3:$H$4000))</f>
        <v>994</v>
      </c>
      <c r="J1559" s="2" t="str">
        <v>IND</v>
      </c>
      <c r="K1559" t="str">
        <v>Naveen KUMAR</v>
      </c>
      <c r="L1559" s="96" t="str">
        <v>discus-throw</v>
      </c>
      <c r="M1559" s="96">
        <v>0</v>
      </c>
      <c r="N1559" s="96" t="str">
        <f t="shared" si="96"/>
        <v>Naveen KUMARdiscus-throw</v>
      </c>
      <c r="O1559" s="2">
        <f t="shared" si="97"/>
        <v>860</v>
      </c>
      <c r="P1559" s="81">
        <f t="shared" si="98"/>
        <v>120</v>
      </c>
      <c r="Q1559" s="81" t="str">
        <f t="shared" si="99"/>
        <v/>
      </c>
    </row>
    <row r="1560" spans="1:17" x14ac:dyDescent="0.2">
      <c r="A1560" t="s">
        <v>1232</v>
      </c>
      <c r="B1560" t="s">
        <v>4499</v>
      </c>
      <c r="C1560" t="s">
        <v>40</v>
      </c>
      <c r="D1560" s="5">
        <v>35630</v>
      </c>
      <c r="E1560">
        <v>994</v>
      </c>
      <c r="F1560" s="2">
        <v>39</v>
      </c>
      <c r="G1560" s="2" t="str">
        <f>B1560&amp;C1560</f>
        <v>. VAZEERdiscus-throw</v>
      </c>
      <c r="H1560" s="2">
        <f>E1560</f>
        <v>994</v>
      </c>
      <c r="I1560" s="138" cm="1">
        <f t="array" ref="I1560">MAX(IF($G$3:$G$4000=$G1560,$H$3:$H$4000))</f>
        <v>994</v>
      </c>
      <c r="J1560" s="2" t="str">
        <v>IND</v>
      </c>
      <c r="K1560" t="str">
        <v>. VIKASH</v>
      </c>
      <c r="L1560" s="96" t="str">
        <v>shot-put</v>
      </c>
      <c r="M1560" s="96">
        <v>0</v>
      </c>
      <c r="N1560" s="96" t="str">
        <f t="shared" si="96"/>
        <v>. VIKASHshot-put</v>
      </c>
      <c r="O1560" s="2">
        <f t="shared" si="97"/>
        <v>860</v>
      </c>
      <c r="P1560" s="81">
        <f t="shared" si="98"/>
        <v>119</v>
      </c>
      <c r="Q1560" s="81" t="str">
        <f t="shared" si="99"/>
        <v/>
      </c>
    </row>
    <row r="1561" spans="1:17" x14ac:dyDescent="0.2">
      <c r="A1561" t="s">
        <v>1232</v>
      </c>
      <c r="B1561" t="s">
        <v>3333</v>
      </c>
      <c r="C1561" s="5" t="s">
        <v>35</v>
      </c>
      <c r="D1561" s="5">
        <v>33834</v>
      </c>
      <c r="E1561">
        <v>993</v>
      </c>
      <c r="F1561" s="2">
        <v>22</v>
      </c>
      <c r="G1561" s="2" t="str">
        <f>B1561&amp;C1561</f>
        <v>Chetan BALASUBRAMANYAhigh-jump</v>
      </c>
      <c r="H1561" s="2">
        <f>E1561</f>
        <v>993</v>
      </c>
      <c r="I1561" s="138" cm="1">
        <f t="array" ref="I1561">MAX(IF($G$3:$G$4000=$G1561,$H$3:$H$4000))</f>
        <v>1046</v>
      </c>
      <c r="J1561" s="2" t="str">
        <v>IND</v>
      </c>
      <c r="K1561" t="str">
        <v>Farook AHMAD</v>
      </c>
      <c r="L1561" s="96" t="str">
        <v>hammer-throw</v>
      </c>
      <c r="M1561" s="96">
        <v>0</v>
      </c>
      <c r="N1561" s="96" t="str">
        <f t="shared" si="96"/>
        <v>Farook AHMADhammer-throw</v>
      </c>
      <c r="O1561" s="2">
        <f t="shared" si="97"/>
        <v>859</v>
      </c>
      <c r="P1561" s="81">
        <f t="shared" si="98"/>
        <v>92</v>
      </c>
      <c r="Q1561" s="81" t="str">
        <f t="shared" si="99"/>
        <v/>
      </c>
    </row>
    <row r="1562" spans="1:17" x14ac:dyDescent="0.2">
      <c r="A1562" t="s">
        <v>1232</v>
      </c>
      <c r="B1562" t="s">
        <v>3334</v>
      </c>
      <c r="C1562" t="s">
        <v>35</v>
      </c>
      <c r="D1562" s="5">
        <v>35896</v>
      </c>
      <c r="E1562">
        <v>993</v>
      </c>
      <c r="F1562" s="2">
        <v>22</v>
      </c>
      <c r="G1562" s="2" t="str">
        <f>B1562&amp;C1562</f>
        <v>Manu FRANCIShigh-jump</v>
      </c>
      <c r="H1562" s="2">
        <f>E1562</f>
        <v>993</v>
      </c>
      <c r="I1562" s="138" cm="1">
        <f t="array" ref="I1562">MAX(IF($G$3:$G$4000=$G1562,$H$3:$H$4000))</f>
        <v>993</v>
      </c>
      <c r="J1562" s="2" t="str">
        <v>IND</v>
      </c>
      <c r="K1562" t="str">
        <v>. SAGAR</v>
      </c>
      <c r="L1562" s="96" t="str">
        <v>shot-put</v>
      </c>
      <c r="M1562" s="96">
        <v>0</v>
      </c>
      <c r="N1562" s="96" t="str">
        <f t="shared" si="96"/>
        <v>. SAGARshot-put</v>
      </c>
      <c r="O1562" s="2">
        <f t="shared" si="97"/>
        <v>858</v>
      </c>
      <c r="P1562" s="81">
        <f t="shared" si="98"/>
        <v>121</v>
      </c>
      <c r="Q1562" s="81" t="str">
        <f t="shared" si="99"/>
        <v/>
      </c>
    </row>
    <row r="1563" spans="1:17" x14ac:dyDescent="0.2">
      <c r="A1563" t="s">
        <v>1232</v>
      </c>
      <c r="B1563" t="s">
        <v>3335</v>
      </c>
      <c r="C1563" s="5" t="s">
        <v>35</v>
      </c>
      <c r="D1563" s="5">
        <v>36803</v>
      </c>
      <c r="E1563">
        <v>993</v>
      </c>
      <c r="F1563" s="2">
        <v>22</v>
      </c>
      <c r="G1563" s="2" t="str">
        <f>B1563&amp;C1563</f>
        <v>Swadhin KUMAR MAJHIhigh-jump</v>
      </c>
      <c r="H1563" s="2">
        <f>E1563</f>
        <v>993</v>
      </c>
      <c r="I1563" s="138" cm="1">
        <f t="array" ref="I1563">MAX(IF($G$3:$G$4000=$G1563,$H$3:$H$4000))</f>
        <v>993</v>
      </c>
      <c r="J1563" s="2" t="str">
        <v>IND</v>
      </c>
      <c r="K1563" t="str">
        <v>Amit YADAV</v>
      </c>
      <c r="L1563" s="96" t="str">
        <v>javelin-throw</v>
      </c>
      <c r="M1563" s="96">
        <v>36729</v>
      </c>
      <c r="N1563" s="96" t="str">
        <f t="shared" si="96"/>
        <v>Amit YADAVjavelin-throw</v>
      </c>
      <c r="O1563" s="2">
        <f t="shared" si="97"/>
        <v>857</v>
      </c>
      <c r="P1563" s="81">
        <f t="shared" si="98"/>
        <v>132</v>
      </c>
      <c r="Q1563" s="81" t="str">
        <f t="shared" si="99"/>
        <v/>
      </c>
    </row>
    <row r="1564" spans="1:17" x14ac:dyDescent="0.2">
      <c r="A1564" t="s">
        <v>1232</v>
      </c>
      <c r="B1564" t="s">
        <v>3212</v>
      </c>
      <c r="C1564" s="5" t="s">
        <v>31</v>
      </c>
      <c r="D1564" s="5">
        <v>36993</v>
      </c>
      <c r="E1564">
        <v>993</v>
      </c>
      <c r="F1564" s="2">
        <v>23</v>
      </c>
      <c r="G1564" s="2" t="str">
        <f>B1564&amp;C1564</f>
        <v>G. NISHANTHRAJA110mh</v>
      </c>
      <c r="H1564" s="2">
        <f>E1564</f>
        <v>993</v>
      </c>
      <c r="I1564" s="138" cm="1">
        <f t="array" ref="I1564">MAX(IF($G$3:$G$4000=$G1564,$H$3:$H$4000))</f>
        <v>993</v>
      </c>
      <c r="J1564" s="2" t="str">
        <v>IND</v>
      </c>
      <c r="K1564" t="str">
        <v>Adil Sher SINGH</v>
      </c>
      <c r="L1564" s="96" t="str">
        <v>shot-put</v>
      </c>
      <c r="M1564" s="96">
        <v>35984</v>
      </c>
      <c r="N1564" s="96" t="str">
        <f t="shared" si="96"/>
        <v>Adil Sher SINGHshot-put</v>
      </c>
      <c r="O1564" s="2">
        <f t="shared" si="97"/>
        <v>854</v>
      </c>
      <c r="P1564" s="81">
        <f t="shared" si="98"/>
        <v>122</v>
      </c>
      <c r="Q1564" s="81" t="str">
        <f t="shared" si="99"/>
        <v/>
      </c>
    </row>
    <row r="1565" spans="1:17" x14ac:dyDescent="0.2">
      <c r="A1565" t="s">
        <v>1232</v>
      </c>
      <c r="B1565" t="s">
        <v>3062</v>
      </c>
      <c r="C1565" s="5" t="s">
        <v>28</v>
      </c>
      <c r="D1565" s="5">
        <v>37092</v>
      </c>
      <c r="E1565">
        <v>992</v>
      </c>
      <c r="F1565" s="2">
        <v>63</v>
      </c>
      <c r="G1565" s="2" t="str">
        <f>B1565&amp;C1565</f>
        <v>Ajay KUMAR1500m</v>
      </c>
      <c r="H1565" s="2">
        <f>E1565</f>
        <v>992</v>
      </c>
      <c r="I1565" s="138" cm="1">
        <f t="array" ref="I1565">MAX(IF($G$3:$G$4000=$G1565,$H$3:$H$4000))</f>
        <v>992</v>
      </c>
      <c r="J1565" s="2" t="str">
        <v>IND</v>
      </c>
      <c r="K1565" t="str">
        <v>. MUKUL</v>
      </c>
      <c r="L1565" s="96" t="str">
        <v>hammer-throw</v>
      </c>
      <c r="M1565" s="96">
        <v>37208</v>
      </c>
      <c r="N1565" s="96" t="str">
        <f t="shared" si="96"/>
        <v>. MUKULhammer-throw</v>
      </c>
      <c r="O1565" s="2">
        <f t="shared" si="97"/>
        <v>854</v>
      </c>
      <c r="P1565" s="81">
        <f t="shared" si="98"/>
        <v>94</v>
      </c>
      <c r="Q1565" s="81" t="str">
        <f t="shared" si="99"/>
        <v/>
      </c>
    </row>
    <row r="1566" spans="1:17" x14ac:dyDescent="0.2">
      <c r="A1566" t="s">
        <v>1232</v>
      </c>
      <c r="B1566" t="s">
        <v>3505</v>
      </c>
      <c r="C1566" s="5" t="s">
        <v>41</v>
      </c>
      <c r="D1566" s="5">
        <v>37539</v>
      </c>
      <c r="E1566">
        <v>992</v>
      </c>
      <c r="F1566" s="2">
        <v>56</v>
      </c>
      <c r="G1566" s="2" t="str">
        <f>B1566&amp;C1566</f>
        <v>Jay KUMARjavelin-throw</v>
      </c>
      <c r="H1566" s="2">
        <f>E1566</f>
        <v>992</v>
      </c>
      <c r="I1566" s="138" cm="1">
        <f t="array" ref="I1566">MAX(IF($G$3:$G$4000=$G1566,$H$3:$H$4000))</f>
        <v>992</v>
      </c>
      <c r="J1566" s="2" t="str">
        <v>IND</v>
      </c>
      <c r="K1566" t="str">
        <v>Kaushal SINGH</v>
      </c>
      <c r="L1566" s="96" t="str">
        <v>hammer-throw</v>
      </c>
      <c r="M1566" s="96">
        <v>32463</v>
      </c>
      <c r="N1566" s="96" t="str">
        <f t="shared" si="96"/>
        <v>Kaushal SINGHhammer-throw</v>
      </c>
      <c r="O1566" s="2">
        <f t="shared" si="97"/>
        <v>854</v>
      </c>
      <c r="P1566" s="81">
        <f t="shared" si="98"/>
        <v>94</v>
      </c>
      <c r="Q1566" s="81" t="str">
        <f t="shared" si="99"/>
        <v/>
      </c>
    </row>
    <row r="1567" spans="1:17" x14ac:dyDescent="0.2">
      <c r="A1567" t="s">
        <v>1232</v>
      </c>
      <c r="B1567" t="s">
        <v>3080</v>
      </c>
      <c r="C1567" s="5" t="s">
        <v>28</v>
      </c>
      <c r="D1567" s="5"/>
      <c r="E1567">
        <v>992</v>
      </c>
      <c r="F1567" s="2">
        <v>65</v>
      </c>
      <c r="G1567" s="2" t="str">
        <f>B1567&amp;C1567</f>
        <v>Vishesh MAHLA1500m</v>
      </c>
      <c r="H1567" s="2">
        <f>E1567</f>
        <v>992</v>
      </c>
      <c r="I1567" s="138" cm="1">
        <f t="array" ref="I1567">MAX(IF($G$3:$G$4000=$G1567,$H$3:$H$4000))</f>
        <v>992</v>
      </c>
      <c r="J1567" s="2" t="str">
        <v>IND</v>
      </c>
      <c r="K1567" t="str">
        <v>Deepak TAWAR</v>
      </c>
      <c r="L1567" s="96" t="str">
        <v>javelin-throw</v>
      </c>
      <c r="M1567" s="96">
        <v>0</v>
      </c>
      <c r="N1567" s="96" t="str">
        <f t="shared" si="96"/>
        <v>Deepak TAWARjavelin-throw</v>
      </c>
      <c r="O1567" s="2">
        <f t="shared" si="97"/>
        <v>854</v>
      </c>
      <c r="P1567" s="81">
        <f t="shared" si="98"/>
        <v>134</v>
      </c>
      <c r="Q1567" s="81" t="str">
        <f t="shared" si="99"/>
        <v/>
      </c>
    </row>
    <row r="1568" spans="1:17" x14ac:dyDescent="0.2">
      <c r="A1568" t="s">
        <v>1232</v>
      </c>
      <c r="B1568" t="s">
        <v>4202</v>
      </c>
      <c r="C1568" s="5" t="s">
        <v>31</v>
      </c>
      <c r="D1568" s="5">
        <v>36243</v>
      </c>
      <c r="E1568">
        <v>990</v>
      </c>
      <c r="F1568" s="2">
        <v>98</v>
      </c>
      <c r="G1568" s="2" t="str">
        <f>B1568&amp;C1568</f>
        <v>Kunal CHAUDHARY110mh</v>
      </c>
      <c r="H1568" s="2">
        <f>E1568</f>
        <v>990</v>
      </c>
      <c r="I1568" s="138" cm="1">
        <f t="array" ref="I1568">MAX(IF($G$3:$G$4000=$G1568,$H$3:$H$4000))</f>
        <v>990</v>
      </c>
      <c r="J1568" s="2" t="str">
        <v>IND</v>
      </c>
      <c r="K1568" t="str">
        <v>Anchal VISHWAKARMA</v>
      </c>
      <c r="L1568" s="96" t="str">
        <v>20km-race-walking</v>
      </c>
      <c r="M1568" s="96">
        <v>37906</v>
      </c>
      <c r="N1568" s="96" t="str">
        <f t="shared" si="96"/>
        <v>Anchal VISHWAKARMA20km-race-walking</v>
      </c>
      <c r="O1568" s="2">
        <f t="shared" si="97"/>
        <v>853</v>
      </c>
      <c r="P1568" s="81">
        <f t="shared" si="98"/>
        <v>58</v>
      </c>
      <c r="Q1568" s="81" t="str">
        <f t="shared" si="99"/>
        <v/>
      </c>
    </row>
    <row r="1569" spans="1:17" x14ac:dyDescent="0.2">
      <c r="A1569" t="s">
        <v>1232</v>
      </c>
      <c r="B1569" t="s">
        <v>3402</v>
      </c>
      <c r="C1569" s="5" t="s">
        <v>40</v>
      </c>
      <c r="D1569" s="5">
        <v>35365</v>
      </c>
      <c r="E1569">
        <v>990</v>
      </c>
      <c r="F1569" s="2">
        <v>41</v>
      </c>
      <c r="G1569" s="2" t="str">
        <f>B1569&amp;C1569</f>
        <v>. ABHINAVdiscus-throw</v>
      </c>
      <c r="H1569" s="2">
        <f>E1569</f>
        <v>990</v>
      </c>
      <c r="I1569" s="138" cm="1">
        <f t="array" ref="I1569">MAX(IF($G$3:$G$4000=$G1569,$H$3:$H$4000))</f>
        <v>990</v>
      </c>
      <c r="J1569" s="2" t="str">
        <v>IND</v>
      </c>
      <c r="K1569" t="str">
        <v>Rahul KUMAR</v>
      </c>
      <c r="L1569" s="96" t="str">
        <v>hammer-throw</v>
      </c>
      <c r="M1569" s="96">
        <v>35406</v>
      </c>
      <c r="N1569" s="96" t="str">
        <f t="shared" si="96"/>
        <v>Rahul KUMARhammer-throw</v>
      </c>
      <c r="O1569" s="2">
        <f t="shared" si="97"/>
        <v>852</v>
      </c>
      <c r="P1569" s="81">
        <f t="shared" si="98"/>
        <v>97</v>
      </c>
      <c r="Q1569" s="81" t="str">
        <f t="shared" si="99"/>
        <v/>
      </c>
    </row>
    <row r="1570" spans="1:17" x14ac:dyDescent="0.2">
      <c r="A1570" t="s">
        <v>1232</v>
      </c>
      <c r="B1570" t="s">
        <v>3405</v>
      </c>
      <c r="C1570" s="5" t="s">
        <v>40</v>
      </c>
      <c r="D1570" s="5">
        <v>35357</v>
      </c>
      <c r="E1570">
        <v>989</v>
      </c>
      <c r="F1570" s="2">
        <v>42</v>
      </c>
      <c r="G1570" s="2" t="str">
        <f>B1570&amp;C1570</f>
        <v>Bhanu SHARMAdiscus-throw</v>
      </c>
      <c r="H1570" s="2">
        <f>E1570</f>
        <v>989</v>
      </c>
      <c r="I1570" s="138" cm="1">
        <f t="array" ref="I1570">MAX(IF($G$3:$G$4000=$G1570,$H$3:$H$4000))</f>
        <v>989</v>
      </c>
      <c r="J1570" s="2" t="str">
        <v>IND</v>
      </c>
      <c r="K1570" t="str">
        <v>Sana CHAUDHARY</v>
      </c>
      <c r="L1570" s="96" t="str">
        <v>shot-put</v>
      </c>
      <c r="M1570" s="96">
        <v>0</v>
      </c>
      <c r="N1570" s="96" t="str">
        <f t="shared" si="96"/>
        <v>Sana CHAUDHARYshot-put</v>
      </c>
      <c r="O1570" s="2">
        <f t="shared" si="97"/>
        <v>852</v>
      </c>
      <c r="P1570" s="81">
        <f t="shared" si="98"/>
        <v>124</v>
      </c>
      <c r="Q1570" s="81" t="str">
        <f t="shared" si="99"/>
        <v/>
      </c>
    </row>
    <row r="1571" spans="1:17" x14ac:dyDescent="0.2">
      <c r="A1571" t="s">
        <v>1232</v>
      </c>
      <c r="B1571" t="s">
        <v>4707</v>
      </c>
      <c r="C1571" s="5" t="s">
        <v>41</v>
      </c>
      <c r="D1571" s="5">
        <v>37111</v>
      </c>
      <c r="E1571">
        <v>988</v>
      </c>
      <c r="F1571" s="2">
        <v>61</v>
      </c>
      <c r="G1571" s="2" t="str">
        <f>B1571&amp;C1571</f>
        <v>Nandkishor SINGHjavelin-throw</v>
      </c>
      <c r="H1571" s="2">
        <f>E1571</f>
        <v>988</v>
      </c>
      <c r="I1571" s="138" cm="1">
        <f t="array" ref="I1571">MAX(IF($G$3:$G$4000=$G1571,$H$3:$H$4000))</f>
        <v>988</v>
      </c>
      <c r="J1571" s="2" t="str">
        <v>IND</v>
      </c>
      <c r="K1571" t="str">
        <v>Nibin JOHN</v>
      </c>
      <c r="L1571" s="96" t="str">
        <v>javelin-throw</v>
      </c>
      <c r="M1571" s="96">
        <v>35951</v>
      </c>
      <c r="N1571" s="96" t="str">
        <f t="shared" si="96"/>
        <v>Nibin JOHNjavelin-throw</v>
      </c>
      <c r="O1571" s="2">
        <f t="shared" si="97"/>
        <v>852</v>
      </c>
      <c r="P1571" s="81">
        <f t="shared" si="98"/>
        <v>135</v>
      </c>
      <c r="Q1571" s="81" t="str">
        <f t="shared" si="99"/>
        <v/>
      </c>
    </row>
    <row r="1572" spans="1:17" x14ac:dyDescent="0.2">
      <c r="A1572" t="s">
        <v>1232</v>
      </c>
      <c r="B1572" t="s">
        <v>4584</v>
      </c>
      <c r="C1572" s="5" t="s">
        <v>41</v>
      </c>
      <c r="D1572" s="6">
        <v>31432</v>
      </c>
      <c r="E1572">
        <v>988</v>
      </c>
      <c r="F1572" s="2">
        <v>62</v>
      </c>
      <c r="G1572" s="2" t="str">
        <f>B1572&amp;C1572</f>
        <v>Sunil KUMARjavelin-throw</v>
      </c>
      <c r="H1572" s="2">
        <f>E1572</f>
        <v>988</v>
      </c>
      <c r="I1572" s="138" cm="1">
        <f t="array" ref="I1572">MAX(IF($G$3:$G$4000=$G1572,$H$3:$H$4000))</f>
        <v>988</v>
      </c>
      <c r="J1572" s="2" t="str">
        <v>IND</v>
      </c>
      <c r="K1572" t="str">
        <v>Amit GILL</v>
      </c>
      <c r="L1572" s="96" t="str">
        <v>hammer-throw</v>
      </c>
      <c r="M1572" s="96">
        <v>33266</v>
      </c>
      <c r="N1572" s="96" t="str">
        <f t="shared" si="96"/>
        <v>Amit GILLhammer-throw</v>
      </c>
      <c r="O1572" s="2">
        <f t="shared" si="97"/>
        <v>852</v>
      </c>
      <c r="P1572" s="81">
        <f t="shared" si="98"/>
        <v>97</v>
      </c>
      <c r="Q1572" s="81" t="str">
        <f t="shared" si="99"/>
        <v/>
      </c>
    </row>
    <row r="1573" spans="1:17" x14ac:dyDescent="0.2">
      <c r="A1573" t="s">
        <v>1232</v>
      </c>
      <c r="B1573" t="s">
        <v>3057</v>
      </c>
      <c r="C1573" s="5" t="s">
        <v>27</v>
      </c>
      <c r="D1573" s="5">
        <v>38347</v>
      </c>
      <c r="E1573">
        <v>987</v>
      </c>
      <c r="F1573" s="2">
        <v>99</v>
      </c>
      <c r="G1573" s="2" t="str">
        <f>B1573&amp;C1573</f>
        <v>Parvej KHAN800m</v>
      </c>
      <c r="H1573" s="2">
        <f>E1573</f>
        <v>987</v>
      </c>
      <c r="I1573" s="138" cm="1">
        <f t="array" ref="I1573">MAX(IF($G$3:$G$4000=$G1573,$H$3:$H$4000))</f>
        <v>987</v>
      </c>
      <c r="J1573" s="2" t="str">
        <v>IND</v>
      </c>
      <c r="K1573" t="str">
        <v>Avinesh ANTHONY</v>
      </c>
      <c r="L1573" s="96" t="str">
        <v>20km-race-walking</v>
      </c>
      <c r="M1573" s="96">
        <v>37376</v>
      </c>
      <c r="N1573" s="96" t="str">
        <f t="shared" si="96"/>
        <v>Avinesh ANTHONY20km-race-walking</v>
      </c>
      <c r="O1573" s="2">
        <f t="shared" si="97"/>
        <v>852</v>
      </c>
      <c r="P1573" s="81">
        <f t="shared" si="98"/>
        <v>59</v>
      </c>
      <c r="Q1573" s="81" t="str">
        <f t="shared" si="99"/>
        <v/>
      </c>
    </row>
    <row r="1574" spans="1:17" x14ac:dyDescent="0.2">
      <c r="A1574" t="s">
        <v>1232</v>
      </c>
      <c r="B1574" t="s">
        <v>3083</v>
      </c>
      <c r="C1574" s="5" t="s">
        <v>28</v>
      </c>
      <c r="D1574" s="5">
        <v>36163</v>
      </c>
      <c r="E1574">
        <v>987</v>
      </c>
      <c r="F1574" s="2">
        <v>69</v>
      </c>
      <c r="G1574" s="2" t="str">
        <f>B1574&amp;C1574</f>
        <v>Nirmit DAHIYA1500m</v>
      </c>
      <c r="H1574" s="2">
        <f>E1574</f>
        <v>987</v>
      </c>
      <c r="I1574" s="138" cm="1">
        <f t="array" ref="I1574">MAX(IF($G$3:$G$4000=$G1574,$H$3:$H$4000))</f>
        <v>987</v>
      </c>
      <c r="J1574" s="2" t="str">
        <v>IND</v>
      </c>
      <c r="K1574" t="str">
        <v>Abhishek SINGH</v>
      </c>
      <c r="L1574" s="96" t="str">
        <v>javelin-throw</v>
      </c>
      <c r="M1574" s="96">
        <v>37074</v>
      </c>
      <c r="N1574" s="96" t="str">
        <f t="shared" si="96"/>
        <v>Abhishek SINGHjavelin-throw</v>
      </c>
      <c r="O1574" s="2">
        <f t="shared" si="97"/>
        <v>1096</v>
      </c>
      <c r="P1574" s="81">
        <f t="shared" si="98"/>
        <v>15</v>
      </c>
      <c r="Q1574" s="81" t="str">
        <f t="shared" si="99"/>
        <v/>
      </c>
    </row>
    <row r="1575" spans="1:17" x14ac:dyDescent="0.2">
      <c r="A1575" t="s">
        <v>1232</v>
      </c>
      <c r="B1575" t="s">
        <v>3247</v>
      </c>
      <c r="C1575" s="5" t="s">
        <v>33</v>
      </c>
      <c r="D1575" s="5">
        <v>35910</v>
      </c>
      <c r="E1575">
        <v>987</v>
      </c>
      <c r="F1575" s="2">
        <v>37</v>
      </c>
      <c r="G1575" s="2" t="str">
        <f>B1575&amp;C1575</f>
        <v>Najmuddeen MOHAMMED400mh</v>
      </c>
      <c r="H1575" s="2">
        <f>E1575</f>
        <v>987</v>
      </c>
      <c r="I1575" s="138" cm="1">
        <f t="array" ref="I1575">MAX(IF($G$3:$G$4000=$G1575,$H$3:$H$4000))</f>
        <v>987</v>
      </c>
      <c r="J1575" s="2" t="str">
        <v>IND</v>
      </c>
      <c r="K1575" t="str">
        <v>. GAURAV</v>
      </c>
      <c r="L1575" s="96" t="str">
        <v>hammer-throw</v>
      </c>
      <c r="M1575" s="96">
        <v>0</v>
      </c>
      <c r="N1575" s="96" t="str">
        <f t="shared" si="96"/>
        <v>. GAURAVhammer-throw</v>
      </c>
      <c r="O1575" s="2">
        <f t="shared" si="97"/>
        <v>851</v>
      </c>
      <c r="P1575" s="81">
        <f t="shared" si="98"/>
        <v>99</v>
      </c>
      <c r="Q1575" s="81" t="str">
        <f t="shared" si="99"/>
        <v/>
      </c>
    </row>
    <row r="1576" spans="1:17" x14ac:dyDescent="0.2">
      <c r="A1576" t="s">
        <v>1232</v>
      </c>
      <c r="B1576" t="s">
        <v>4708</v>
      </c>
      <c r="C1576" t="s">
        <v>41</v>
      </c>
      <c r="D1576" s="5">
        <v>34089</v>
      </c>
      <c r="E1576">
        <v>987</v>
      </c>
      <c r="F1576" s="2">
        <v>63</v>
      </c>
      <c r="G1576" s="2" t="str">
        <f>B1576&amp;C1576</f>
        <v>Arun BABYjavelin-throw</v>
      </c>
      <c r="H1576" s="2">
        <f>E1576</f>
        <v>987</v>
      </c>
      <c r="I1576" s="138" cm="1">
        <f t="array" ref="I1576">MAX(IF($G$3:$G$4000=$G1576,$H$3:$H$4000))</f>
        <v>987</v>
      </c>
      <c r="J1576" s="2" t="str">
        <v>IND</v>
      </c>
      <c r="K1576" t="str">
        <v>Sachin YADAV</v>
      </c>
      <c r="L1576" s="96" t="str">
        <v>hammer-throw</v>
      </c>
      <c r="M1576" s="96">
        <v>37255</v>
      </c>
      <c r="N1576" s="96" t="str">
        <f t="shared" si="96"/>
        <v>Sachin YADAVhammer-throw</v>
      </c>
      <c r="O1576" s="2">
        <f t="shared" si="97"/>
        <v>850</v>
      </c>
      <c r="P1576" s="81">
        <f t="shared" si="98"/>
        <v>101</v>
      </c>
      <c r="Q1576" s="81" t="str">
        <f t="shared" si="99"/>
        <v/>
      </c>
    </row>
    <row r="1577" spans="1:17" x14ac:dyDescent="0.2">
      <c r="A1577" t="s">
        <v>1232</v>
      </c>
      <c r="B1577" t="s">
        <v>3337</v>
      </c>
      <c r="C1577" s="5" t="s">
        <v>35</v>
      </c>
      <c r="D1577" s="5">
        <v>37440</v>
      </c>
      <c r="E1577">
        <v>984</v>
      </c>
      <c r="F1577" s="2">
        <v>27</v>
      </c>
      <c r="G1577" s="2" t="str">
        <f>B1577&amp;C1577</f>
        <v>Deva KARTHICKhigh-jump</v>
      </c>
      <c r="H1577" s="2">
        <f>E1577</f>
        <v>984</v>
      </c>
      <c r="I1577" s="138" cm="1">
        <f t="array" ref="I1577">MAX(IF($G$3:$G$4000=$G1577,$H$3:$H$4000))</f>
        <v>1028</v>
      </c>
      <c r="J1577" s="2" t="str">
        <v>IND</v>
      </c>
      <c r="K1577" t="str">
        <v>Chandra PRAKASH</v>
      </c>
      <c r="L1577" s="96" t="str">
        <v>20km-race-walking</v>
      </c>
      <c r="M1577" s="96">
        <v>37761</v>
      </c>
      <c r="N1577" s="96" t="str">
        <f t="shared" si="96"/>
        <v>Chandra PRAKASH20km-race-walking</v>
      </c>
      <c r="O1577" s="2">
        <f t="shared" si="97"/>
        <v>848</v>
      </c>
      <c r="P1577" s="81">
        <f t="shared" si="98"/>
        <v>62</v>
      </c>
      <c r="Q1577" s="81" t="str">
        <f t="shared" si="99"/>
        <v/>
      </c>
    </row>
    <row r="1578" spans="1:17" x14ac:dyDescent="0.2">
      <c r="A1578" t="s">
        <v>1232</v>
      </c>
      <c r="B1578" t="s">
        <v>3336</v>
      </c>
      <c r="C1578" s="5" t="s">
        <v>35</v>
      </c>
      <c r="D1578" s="5">
        <v>37611</v>
      </c>
      <c r="E1578">
        <v>984</v>
      </c>
      <c r="F1578" s="2">
        <v>27</v>
      </c>
      <c r="G1578" s="2" t="str">
        <f>B1578&amp;C1578</f>
        <v>Kaushik RAJENDRAhigh-jump</v>
      </c>
      <c r="H1578" s="2">
        <f>E1578</f>
        <v>984</v>
      </c>
      <c r="I1578" s="138" cm="1">
        <f t="array" ref="I1578">MAX(IF($G$3:$G$4000=$G1578,$H$3:$H$4000))</f>
        <v>984</v>
      </c>
      <c r="J1578" s="2" t="str">
        <v>IND</v>
      </c>
      <c r="K1578" t="str">
        <v>Kumar DINESH</v>
      </c>
      <c r="L1578" s="96" t="str">
        <v>discus-throw</v>
      </c>
      <c r="M1578" s="96">
        <v>37087</v>
      </c>
      <c r="N1578" s="96" t="str">
        <f t="shared" si="96"/>
        <v>Kumar DINESHdiscus-throw</v>
      </c>
      <c r="O1578" s="2">
        <f t="shared" si="97"/>
        <v>848</v>
      </c>
      <c r="P1578" s="81">
        <f t="shared" si="98"/>
        <v>123</v>
      </c>
      <c r="Q1578" s="81" t="str">
        <f t="shared" si="99"/>
        <v/>
      </c>
    </row>
    <row r="1579" spans="1:17" x14ac:dyDescent="0.2">
      <c r="A1579" t="s">
        <v>1232</v>
      </c>
      <c r="B1579" s="5" t="s">
        <v>3248</v>
      </c>
      <c r="C1579" s="5" t="s">
        <v>33</v>
      </c>
      <c r="D1579" s="5">
        <v>37125</v>
      </c>
      <c r="E1579">
        <v>984</v>
      </c>
      <c r="F1579" s="2">
        <v>40</v>
      </c>
      <c r="G1579" s="2" t="str">
        <f>B1579&amp;C1579</f>
        <v>M. MANOOP400mh</v>
      </c>
      <c r="H1579" s="2">
        <f>E1579</f>
        <v>984</v>
      </c>
      <c r="I1579" s="138" cm="1">
        <f t="array" ref="I1579">MAX(IF($G$3:$G$4000=$G1579,$H$3:$H$4000))</f>
        <v>984</v>
      </c>
      <c r="J1579" s="2" t="str">
        <v>IND</v>
      </c>
      <c r="K1579" t="str">
        <v>Gurdev SINGH</v>
      </c>
      <c r="L1579" s="96" t="str">
        <v>hammer-throw</v>
      </c>
      <c r="M1579" s="96">
        <v>36989</v>
      </c>
      <c r="N1579" s="96" t="str">
        <f t="shared" si="96"/>
        <v>Gurdev SINGHhammer-throw</v>
      </c>
      <c r="O1579" s="2">
        <f t="shared" si="97"/>
        <v>848</v>
      </c>
      <c r="P1579" s="81">
        <f t="shared" si="98"/>
        <v>103</v>
      </c>
      <c r="Q1579" s="81" t="str">
        <f t="shared" si="99"/>
        <v/>
      </c>
    </row>
    <row r="1580" spans="1:17" x14ac:dyDescent="0.2">
      <c r="A1580" t="s">
        <v>1232</v>
      </c>
      <c r="B1580" t="s">
        <v>2967</v>
      </c>
      <c r="C1580" t="s">
        <v>25</v>
      </c>
      <c r="D1580" s="5">
        <v>37005</v>
      </c>
      <c r="E1580">
        <v>983</v>
      </c>
      <c r="F1580" s="2">
        <v>99</v>
      </c>
      <c r="G1580" s="2" t="str">
        <f>B1580&amp;C1580</f>
        <v>Ahire PRASAD200m</v>
      </c>
      <c r="H1580" s="2">
        <f>E1580</f>
        <v>983</v>
      </c>
      <c r="I1580" s="138" cm="1">
        <f t="array" ref="I1580">MAX(IF($G$3:$G$4000=$G1580,$H$3:$H$4000))</f>
        <v>983</v>
      </c>
      <c r="J1580" s="2" t="str">
        <v>IND</v>
      </c>
      <c r="K1580" t="str">
        <v>Rahul KASHYAP</v>
      </c>
      <c r="L1580" s="96" t="str">
        <v>shot-put</v>
      </c>
      <c r="M1580" s="96">
        <v>36846</v>
      </c>
      <c r="N1580" s="96" t="str">
        <f t="shared" si="96"/>
        <v>Rahul KASHYAPshot-put</v>
      </c>
      <c r="O1580" s="2">
        <f t="shared" si="97"/>
        <v>844</v>
      </c>
      <c r="P1580" s="81">
        <f t="shared" si="98"/>
        <v>126</v>
      </c>
      <c r="Q1580" s="81" t="str">
        <f t="shared" si="99"/>
        <v/>
      </c>
    </row>
    <row r="1581" spans="1:17" x14ac:dyDescent="0.2">
      <c r="A1581" t="s">
        <v>1232</v>
      </c>
      <c r="B1581" t="s">
        <v>3436</v>
      </c>
      <c r="C1581" s="5" t="s">
        <v>39</v>
      </c>
      <c r="D1581" s="5">
        <v>36835</v>
      </c>
      <c r="E1581">
        <v>983</v>
      </c>
      <c r="F1581" s="2">
        <v>16</v>
      </c>
      <c r="G1581" s="2" t="str">
        <f>B1581&amp;C1581</f>
        <v>Sahib SINGHshot-put</v>
      </c>
      <c r="H1581" s="2">
        <f>E1581</f>
        <v>983</v>
      </c>
      <c r="I1581" s="138" cm="1">
        <f t="array" ref="I1581">MAX(IF($G$3:$G$4000=$G1581,$H$3:$H$4000))</f>
        <v>983</v>
      </c>
      <c r="J1581" s="2" t="str">
        <v>IND</v>
      </c>
      <c r="K1581" t="str">
        <v>Aadarsh KHANNA</v>
      </c>
      <c r="L1581" s="96" t="str">
        <v>shot-put</v>
      </c>
      <c r="M1581" s="96">
        <v>0</v>
      </c>
      <c r="N1581" s="96" t="str">
        <f t="shared" si="96"/>
        <v>Aadarsh KHANNAshot-put</v>
      </c>
      <c r="O1581" s="2">
        <f t="shared" si="97"/>
        <v>844</v>
      </c>
      <c r="P1581" s="81">
        <f t="shared" si="98"/>
        <v>126</v>
      </c>
      <c r="Q1581" s="81" t="str">
        <f t="shared" si="99"/>
        <v/>
      </c>
    </row>
    <row r="1582" spans="1:17" x14ac:dyDescent="0.2">
      <c r="A1582" t="s">
        <v>1232</v>
      </c>
      <c r="B1582" t="s">
        <v>3436</v>
      </c>
      <c r="C1582" s="5" t="s">
        <v>39</v>
      </c>
      <c r="D1582" s="5">
        <v>36835</v>
      </c>
      <c r="E1582">
        <v>983</v>
      </c>
      <c r="F1582" s="2">
        <v>38</v>
      </c>
      <c r="G1582" s="2" t="str">
        <f>B1582&amp;C1582</f>
        <v>Sahib SINGHshot-put</v>
      </c>
      <c r="H1582" s="2">
        <f>E1582</f>
        <v>983</v>
      </c>
      <c r="I1582" s="138" cm="1">
        <f t="array" ref="I1582">MAX(IF($G$3:$G$4000=$G1582,$H$3:$H$4000))</f>
        <v>983</v>
      </c>
      <c r="J1582" s="2" t="str">
        <v>IND</v>
      </c>
      <c r="K1582" t="str">
        <v>Nitin MALIK</v>
      </c>
      <c r="L1582" s="96" t="str">
        <v>hammer-throw</v>
      </c>
      <c r="M1582" s="96">
        <v>36534</v>
      </c>
      <c r="N1582" s="96" t="str">
        <f t="shared" si="96"/>
        <v>Nitin MALIKhammer-throw</v>
      </c>
      <c r="O1582" s="2">
        <f t="shared" si="97"/>
        <v>841</v>
      </c>
      <c r="P1582" s="81">
        <f t="shared" si="98"/>
        <v>105</v>
      </c>
      <c r="Q1582" s="81" t="str">
        <f t="shared" si="99"/>
        <v/>
      </c>
    </row>
    <row r="1583" spans="1:17" x14ac:dyDescent="0.2">
      <c r="A1583" t="s">
        <v>1232</v>
      </c>
      <c r="B1583" t="s">
        <v>4502</v>
      </c>
      <c r="C1583" s="5" t="s">
        <v>40</v>
      </c>
      <c r="D1583" s="5">
        <v>33264</v>
      </c>
      <c r="E1583">
        <v>982</v>
      </c>
      <c r="F1583" s="2">
        <v>45</v>
      </c>
      <c r="G1583" s="2" t="str">
        <f>B1583&amp;C1583</f>
        <v>Raj DHARAMdiscus-throw</v>
      </c>
      <c r="H1583" s="2">
        <f>E1583</f>
        <v>982</v>
      </c>
      <c r="I1583" s="138" cm="1">
        <f t="array" ref="I1583">MAX(IF($G$3:$G$4000=$G1583,$H$3:$H$4000))</f>
        <v>982</v>
      </c>
      <c r="J1583" s="2" t="str">
        <v>IND</v>
      </c>
      <c r="K1583" t="str">
        <v>Armaandeep SING</v>
      </c>
      <c r="L1583" s="96" t="str">
        <v>shot-put</v>
      </c>
      <c r="M1583" s="96">
        <v>0</v>
      </c>
      <c r="N1583" s="96" t="str">
        <f t="shared" si="96"/>
        <v>Armaandeep SINGshot-put</v>
      </c>
      <c r="O1583" s="2">
        <f t="shared" si="97"/>
        <v>840</v>
      </c>
      <c r="P1583" s="81">
        <f t="shared" si="98"/>
        <v>132</v>
      </c>
      <c r="Q1583" s="81" t="str">
        <f t="shared" si="99"/>
        <v/>
      </c>
    </row>
    <row r="1584" spans="1:17" x14ac:dyDescent="0.2">
      <c r="A1584" t="s">
        <v>1232</v>
      </c>
      <c r="B1584" t="s">
        <v>3077</v>
      </c>
      <c r="C1584" t="s">
        <v>29</v>
      </c>
      <c r="D1584" s="5">
        <v>36581</v>
      </c>
      <c r="E1584">
        <v>981</v>
      </c>
      <c r="F1584" s="2">
        <v>67</v>
      </c>
      <c r="G1584" s="2" t="str">
        <f>B1584&amp;C1584</f>
        <v>Prince KUMAR5000m</v>
      </c>
      <c r="H1584" s="2">
        <f>E1584</f>
        <v>981</v>
      </c>
      <c r="I1584" s="138" cm="1">
        <f t="array" ref="I1584">MAX(IF($G$3:$G$4000=$G1584,$H$3:$H$4000))</f>
        <v>981</v>
      </c>
      <c r="J1584" s="2" t="str">
        <v>IND</v>
      </c>
      <c r="K1584" t="str">
        <v>Samar SINGH</v>
      </c>
      <c r="L1584" s="96" t="str">
        <v>javelin-throw</v>
      </c>
      <c r="M1584" s="96">
        <v>36528</v>
      </c>
      <c r="N1584" s="96" t="str">
        <f t="shared" si="96"/>
        <v>Samar SINGHjavelin-throw</v>
      </c>
      <c r="O1584" s="2">
        <f t="shared" si="97"/>
        <v>840</v>
      </c>
      <c r="P1584" s="81">
        <f t="shared" si="98"/>
        <v>142</v>
      </c>
      <c r="Q1584" s="81" t="str">
        <f t="shared" si="99"/>
        <v/>
      </c>
    </row>
    <row r="1585" spans="1:17" x14ac:dyDescent="0.2">
      <c r="A1585" t="s">
        <v>1232</v>
      </c>
      <c r="B1585" t="s">
        <v>3154</v>
      </c>
      <c r="C1585" s="5" t="s">
        <v>29</v>
      </c>
      <c r="D1585" s="5">
        <v>37285</v>
      </c>
      <c r="E1585">
        <v>980</v>
      </c>
      <c r="F1585" s="2">
        <v>68</v>
      </c>
      <c r="G1585" s="2" t="str">
        <f>B1585&amp;C1585</f>
        <v>. AJAY5000m</v>
      </c>
      <c r="H1585" s="2">
        <f>E1585</f>
        <v>980</v>
      </c>
      <c r="I1585" s="138" cm="1">
        <f t="array" ref="I1585">MAX(IF($G$3:$G$4000=$G1585,$H$3:$H$4000))</f>
        <v>980</v>
      </c>
      <c r="J1585" s="2" t="str">
        <v>IND</v>
      </c>
      <c r="K1585" t="str">
        <v>Navdeep SINGH</v>
      </c>
      <c r="L1585" s="96" t="str">
        <v>hammer-throw</v>
      </c>
      <c r="M1585" s="96">
        <v>35240</v>
      </c>
      <c r="N1585" s="96" t="str">
        <f t="shared" si="96"/>
        <v>Navdeep SINGHhammer-throw</v>
      </c>
      <c r="O1585" s="2">
        <f t="shared" si="97"/>
        <v>839</v>
      </c>
      <c r="P1585" s="81">
        <f t="shared" si="98"/>
        <v>106</v>
      </c>
      <c r="Q1585" s="81" t="str">
        <f t="shared" si="99"/>
        <v/>
      </c>
    </row>
    <row r="1586" spans="1:17" x14ac:dyDescent="0.2">
      <c r="A1586" t="s">
        <v>1232</v>
      </c>
      <c r="B1586" t="s">
        <v>3110</v>
      </c>
      <c r="C1586" s="5" t="s">
        <v>29</v>
      </c>
      <c r="D1586" s="5">
        <v>36342</v>
      </c>
      <c r="E1586">
        <v>980</v>
      </c>
      <c r="F1586" s="2">
        <v>69</v>
      </c>
      <c r="G1586" s="2" t="str">
        <f>B1586&amp;C1586</f>
        <v>Lokesh CHAUDHARY5000m</v>
      </c>
      <c r="H1586" s="2">
        <f>E1586</f>
        <v>980</v>
      </c>
      <c r="I1586" s="138" cm="1">
        <f t="array" ref="I1586">MAX(IF($G$3:$G$4000=$G1586,$H$3:$H$4000))</f>
        <v>980</v>
      </c>
      <c r="J1586" s="2" t="str">
        <v>IND</v>
      </c>
      <c r="K1586" t="str">
        <v>Shantanu UCHALE</v>
      </c>
      <c r="L1586" s="96" t="str">
        <v>hammer-throw</v>
      </c>
      <c r="M1586" s="96">
        <v>36191</v>
      </c>
      <c r="N1586" s="96" t="str">
        <f t="shared" si="96"/>
        <v>Shantanu UCHALEhammer-throw</v>
      </c>
      <c r="O1586" s="2">
        <f t="shared" si="97"/>
        <v>839</v>
      </c>
      <c r="P1586" s="81">
        <f t="shared" si="98"/>
        <v>106</v>
      </c>
      <c r="Q1586" s="81" t="str">
        <f t="shared" si="99"/>
        <v/>
      </c>
    </row>
    <row r="1587" spans="1:17" x14ac:dyDescent="0.2">
      <c r="A1587" t="s">
        <v>1232</v>
      </c>
      <c r="B1587" t="s">
        <v>3475</v>
      </c>
      <c r="C1587" s="5" t="s">
        <v>42</v>
      </c>
      <c r="D1587" s="5">
        <v>36595</v>
      </c>
      <c r="E1587">
        <v>980</v>
      </c>
      <c r="F1587" s="2">
        <v>33</v>
      </c>
      <c r="G1587" s="2" t="str">
        <f>B1587&amp;C1587</f>
        <v>Damneet SINGHhammer-throw</v>
      </c>
      <c r="H1587" s="2">
        <f>E1587</f>
        <v>980</v>
      </c>
      <c r="I1587" s="138" cm="1">
        <f t="array" ref="I1587">MAX(IF($G$3:$G$4000=$G1587,$H$3:$H$4000))</f>
        <v>980</v>
      </c>
      <c r="J1587" s="2" t="str">
        <v>IND</v>
      </c>
      <c r="K1587" t="str">
        <v>M. VIJAYKUMAR</v>
      </c>
      <c r="L1587" s="96" t="str">
        <v>javelin-throw</v>
      </c>
      <c r="M1587" s="96">
        <v>36460</v>
      </c>
      <c r="N1587" s="96" t="str">
        <f t="shared" si="96"/>
        <v>M. VIJAYKUMARjavelin-throw</v>
      </c>
      <c r="O1587" s="2">
        <f t="shared" si="97"/>
        <v>837</v>
      </c>
      <c r="P1587" s="81">
        <f t="shared" si="98"/>
        <v>145</v>
      </c>
      <c r="Q1587" s="81" t="str">
        <f t="shared" si="99"/>
        <v/>
      </c>
    </row>
    <row r="1588" spans="1:17" x14ac:dyDescent="0.2">
      <c r="A1588" t="s">
        <v>1232</v>
      </c>
      <c r="B1588" t="s">
        <v>3437</v>
      </c>
      <c r="C1588" t="s">
        <v>39</v>
      </c>
      <c r="D1588" s="5">
        <v>37200</v>
      </c>
      <c r="E1588">
        <v>980</v>
      </c>
      <c r="F1588" s="2">
        <v>17</v>
      </c>
      <c r="G1588" s="2" t="str">
        <f>B1588&amp;C1588</f>
        <v>. ANIKETshot-put</v>
      </c>
      <c r="H1588" s="2">
        <f>E1588</f>
        <v>980</v>
      </c>
      <c r="I1588" s="138" cm="1">
        <f t="array" ref="I1588">MAX(IF($G$3:$G$4000=$G1588,$H$3:$H$4000))</f>
        <v>980</v>
      </c>
      <c r="J1588" s="2" t="str">
        <v>IND</v>
      </c>
      <c r="K1588" t="str">
        <v>Rudra NARAYAN</v>
      </c>
      <c r="L1588" s="96" t="str">
        <v>shot-put</v>
      </c>
      <c r="M1588" s="96">
        <v>37803</v>
      </c>
      <c r="N1588" s="96" t="str">
        <f t="shared" si="96"/>
        <v>Rudra NARAYANshot-put</v>
      </c>
      <c r="O1588" s="2">
        <f t="shared" si="97"/>
        <v>826</v>
      </c>
      <c r="P1588" s="81">
        <f t="shared" si="98"/>
        <v>137</v>
      </c>
      <c r="Q1588" s="81" t="str">
        <f t="shared" si="99"/>
        <v/>
      </c>
    </row>
    <row r="1589" spans="1:17" x14ac:dyDescent="0.2">
      <c r="A1589" t="s">
        <v>1232</v>
      </c>
      <c r="B1589" t="s">
        <v>3214</v>
      </c>
      <c r="C1589" s="5" t="s">
        <v>31</v>
      </c>
      <c r="D1589" s="5">
        <v>37408</v>
      </c>
      <c r="E1589">
        <v>979</v>
      </c>
      <c r="F1589" s="2">
        <v>26</v>
      </c>
      <c r="G1589" s="2" t="str">
        <f>B1589&amp;C1589</f>
        <v>Muhammed LAZAN110mh</v>
      </c>
      <c r="H1589" s="2">
        <f>E1589</f>
        <v>979</v>
      </c>
      <c r="I1589" s="138" cm="1">
        <f t="array" ref="I1589">MAX(IF($G$3:$G$4000=$G1589,$H$3:$H$4000))</f>
        <v>979</v>
      </c>
      <c r="J1589" s="2" t="str">
        <v>IND</v>
      </c>
      <c r="K1589" t="str">
        <v>Yogesh SANDAL</v>
      </c>
      <c r="L1589" s="96" t="str">
        <v>shot-put</v>
      </c>
      <c r="M1589" s="96">
        <v>37955</v>
      </c>
      <c r="N1589" s="96" t="str">
        <f t="shared" si="96"/>
        <v>Yogesh SANDALshot-put</v>
      </c>
      <c r="O1589" s="2">
        <f t="shared" si="97"/>
        <v>825</v>
      </c>
      <c r="P1589" s="81">
        <f t="shared" si="98"/>
        <v>138</v>
      </c>
      <c r="Q1589" s="81" t="str">
        <f t="shared" si="99"/>
        <v/>
      </c>
    </row>
    <row r="1590" spans="1:17" x14ac:dyDescent="0.2">
      <c r="A1590" t="s">
        <v>1232</v>
      </c>
      <c r="B1590" t="s">
        <v>4835</v>
      </c>
      <c r="C1590" s="5" t="s">
        <v>81</v>
      </c>
      <c r="D1590" s="5">
        <v>38310</v>
      </c>
      <c r="E1590">
        <v>978</v>
      </c>
      <c r="F1590" s="2">
        <v>25</v>
      </c>
      <c r="G1590" s="2" t="str">
        <f>B1590&amp;C1590</f>
        <v>Aditya NEGI20km-race-walking</v>
      </c>
      <c r="H1590" s="2">
        <f>E1590</f>
        <v>978</v>
      </c>
      <c r="I1590" s="138" cm="1">
        <f t="array" ref="I1590">MAX(IF($G$3:$G$4000=$G1590,$H$3:$H$4000))</f>
        <v>978</v>
      </c>
      <c r="J1590" s="2" t="str">
        <v>IND</v>
      </c>
      <c r="K1590" t="str">
        <v>Mohd. TABIS</v>
      </c>
      <c r="L1590" s="96" t="str">
        <v>hammer-throw</v>
      </c>
      <c r="M1590" s="96">
        <v>37695</v>
      </c>
      <c r="N1590" s="96" t="str">
        <f t="shared" si="96"/>
        <v>Mohd. TABIShammer-throw</v>
      </c>
      <c r="O1590" s="2">
        <f t="shared" si="97"/>
        <v>818</v>
      </c>
      <c r="P1590" s="81">
        <f t="shared" si="98"/>
        <v>110</v>
      </c>
      <c r="Q1590" s="81" t="str">
        <f t="shared" si="99"/>
        <v/>
      </c>
    </row>
    <row r="1591" spans="1:17" x14ac:dyDescent="0.2">
      <c r="A1591" t="s">
        <v>1232</v>
      </c>
      <c r="B1591" t="s">
        <v>4836</v>
      </c>
      <c r="C1591" s="5" t="s">
        <v>81</v>
      </c>
      <c r="D1591" s="5">
        <v>38168</v>
      </c>
      <c r="E1591">
        <v>977</v>
      </c>
      <c r="F1591" s="2">
        <v>26</v>
      </c>
      <c r="G1591" s="2" t="str">
        <f>B1591&amp;C1591</f>
        <v>Anshul DHAUNDIYAL20km-race-walking</v>
      </c>
      <c r="H1591" s="2">
        <f>E1591</f>
        <v>977</v>
      </c>
      <c r="I1591" s="138" cm="1">
        <f t="array" ref="I1591">MAX(IF($G$3:$G$4000=$G1591,$H$3:$H$4000))</f>
        <v>977</v>
      </c>
      <c r="J1591" s="2" t="str">
        <v>IVB</v>
      </c>
      <c r="K1591" t="str">
        <v>Kyron MCMASTER</v>
      </c>
      <c r="L1591" s="96" t="str">
        <v>400mh</v>
      </c>
      <c r="M1591" s="96">
        <v>35433</v>
      </c>
      <c r="N1591" s="96" t="str">
        <f t="shared" si="96"/>
        <v>Kyron MCMASTER400mh</v>
      </c>
      <c r="O1591" s="2">
        <f t="shared" si="97"/>
        <v>1280</v>
      </c>
      <c r="P1591" s="81">
        <f t="shared" si="98"/>
        <v>1</v>
      </c>
      <c r="Q1591" s="81" t="str">
        <f t="shared" si="99"/>
        <v/>
      </c>
    </row>
    <row r="1592" spans="1:17" x14ac:dyDescent="0.2">
      <c r="A1592" t="s">
        <v>1232</v>
      </c>
      <c r="B1592" t="s">
        <v>3508</v>
      </c>
      <c r="C1592" s="5" t="s">
        <v>41</v>
      </c>
      <c r="D1592" s="5">
        <v>36272</v>
      </c>
      <c r="E1592">
        <v>976</v>
      </c>
      <c r="F1592" s="2">
        <v>67</v>
      </c>
      <c r="G1592" s="2" t="str">
        <f>B1592&amp;C1592</f>
        <v>Anmol RANAjavelin-throw</v>
      </c>
      <c r="H1592" s="2">
        <f>E1592</f>
        <v>976</v>
      </c>
      <c r="I1592" s="138" cm="1">
        <f t="array" ref="I1592">MAX(IF($G$3:$G$4000=$G1592,$H$3:$H$4000))</f>
        <v>976</v>
      </c>
      <c r="J1592" s="2" t="str">
        <v>IVB</v>
      </c>
      <c r="K1592" t="str">
        <v>Rikkoi BRATHWAITE</v>
      </c>
      <c r="L1592" s="96" t="str">
        <v>100m</v>
      </c>
      <c r="M1592" s="96">
        <v>36204</v>
      </c>
      <c r="N1592" s="96" t="str">
        <f t="shared" si="96"/>
        <v>Rikkoi BRATHWAITE100m</v>
      </c>
      <c r="O1592" s="2">
        <f t="shared" si="97"/>
        <v>1112</v>
      </c>
      <c r="P1592" s="81">
        <f t="shared" si="98"/>
        <v>88</v>
      </c>
      <c r="Q1592" s="81" t="str">
        <f t="shared" si="99"/>
        <v/>
      </c>
    </row>
    <row r="1593" spans="1:17" x14ac:dyDescent="0.2">
      <c r="A1593" t="s">
        <v>1232</v>
      </c>
      <c r="B1593" t="s">
        <v>3158</v>
      </c>
      <c r="C1593" s="5" t="s">
        <v>40</v>
      </c>
      <c r="D1593" s="5"/>
      <c r="E1593">
        <v>976</v>
      </c>
      <c r="F1593" s="2">
        <v>18</v>
      </c>
      <c r="G1593" s="2" t="str">
        <f>B1593&amp;C1593</f>
        <v>. VIKASHdiscus-throw</v>
      </c>
      <c r="H1593" s="2">
        <f>E1593</f>
        <v>976</v>
      </c>
      <c r="I1593" s="138" cm="1">
        <f t="array" ref="I1593">MAX(IF($G$3:$G$4000=$G1593,$H$3:$H$4000))</f>
        <v>976</v>
      </c>
      <c r="J1593" s="2" t="str">
        <v>IVB</v>
      </c>
      <c r="K1593" t="str">
        <v>Eldred HENRY</v>
      </c>
      <c r="L1593" s="96" t="str">
        <v>shot-put</v>
      </c>
      <c r="M1593" s="96">
        <v>34595</v>
      </c>
      <c r="N1593" s="96" t="str">
        <f t="shared" si="96"/>
        <v>Eldred HENRYshot-put</v>
      </c>
      <c r="O1593" s="2">
        <f t="shared" si="97"/>
        <v>1040</v>
      </c>
      <c r="P1593" s="81">
        <f t="shared" si="98"/>
        <v>26</v>
      </c>
      <c r="Q1593" s="81" t="str">
        <f t="shared" si="99"/>
        <v/>
      </c>
    </row>
    <row r="1594" spans="1:17" x14ac:dyDescent="0.2">
      <c r="A1594" t="s">
        <v>1232</v>
      </c>
      <c r="B1594" t="s">
        <v>4710</v>
      </c>
      <c r="C1594" s="5" t="s">
        <v>41</v>
      </c>
      <c r="D1594" s="5">
        <v>36333</v>
      </c>
      <c r="E1594">
        <v>974</v>
      </c>
      <c r="F1594" s="2">
        <v>68</v>
      </c>
      <c r="G1594" s="2" t="str">
        <f>B1594&amp;C1594</f>
        <v>Vijay LAKRAjavelin-throw</v>
      </c>
      <c r="H1594" s="2">
        <f>E1594</f>
        <v>974</v>
      </c>
      <c r="I1594" s="138" cm="1">
        <f t="array" ref="I1594">MAX(IF($G$3:$G$4000=$G1594,$H$3:$H$4000))</f>
        <v>974</v>
      </c>
      <c r="J1594" s="2" t="str">
        <v>IVB</v>
      </c>
      <c r="K1594" t="str">
        <v>Djimon Lynere GUMBS</v>
      </c>
      <c r="L1594" s="96" t="str">
        <v>shot-put</v>
      </c>
      <c r="M1594" s="96">
        <v>36782</v>
      </c>
      <c r="N1594" s="96" t="str">
        <f t="shared" si="96"/>
        <v>Djimon Lynere GUMBSshot-put</v>
      </c>
      <c r="O1594" s="2">
        <f t="shared" si="97"/>
        <v>944</v>
      </c>
      <c r="P1594" s="81">
        <f t="shared" si="98"/>
        <v>71</v>
      </c>
      <c r="Q1594" s="81" t="str">
        <f t="shared" si="99"/>
        <v/>
      </c>
    </row>
    <row r="1595" spans="1:17" x14ac:dyDescent="0.2">
      <c r="A1595" t="s">
        <v>1232</v>
      </c>
      <c r="B1595" t="s">
        <v>3182</v>
      </c>
      <c r="C1595" s="5" t="s">
        <v>30</v>
      </c>
      <c r="D1595" s="5"/>
      <c r="E1595">
        <v>974</v>
      </c>
      <c r="F1595" s="2">
        <v>55</v>
      </c>
      <c r="G1595" s="2" t="str">
        <f>B1595&amp;C1595</f>
        <v>Shubham SINDHU10000m</v>
      </c>
      <c r="H1595" s="2">
        <f>E1595</f>
        <v>974</v>
      </c>
      <c r="I1595" s="138" cm="1">
        <f t="array" ref="I1595">MAX(IF($G$3:$G$4000=$G1595,$H$3:$H$4000))</f>
        <v>974</v>
      </c>
      <c r="J1595" s="2" t="str">
        <v>IVB</v>
      </c>
      <c r="K1595" t="str">
        <v>Diamante Bryan GUMBS</v>
      </c>
      <c r="L1595" s="96" t="str">
        <v>discus-throw</v>
      </c>
      <c r="M1595" s="96">
        <v>36782</v>
      </c>
      <c r="N1595" s="96" t="str">
        <f t="shared" si="96"/>
        <v>Diamante Bryan GUMBSdiscus-throw</v>
      </c>
      <c r="O1595" s="2">
        <f t="shared" si="97"/>
        <v>913</v>
      </c>
      <c r="P1595" s="81">
        <f t="shared" si="98"/>
        <v>86</v>
      </c>
      <c r="Q1595" s="81" t="str">
        <f t="shared" si="99"/>
        <v/>
      </c>
    </row>
    <row r="1596" spans="1:17" x14ac:dyDescent="0.2">
      <c r="A1596" t="s">
        <v>1232</v>
      </c>
      <c r="B1596" s="5" t="s">
        <v>4711</v>
      </c>
      <c r="C1596" s="5" t="s">
        <v>41</v>
      </c>
      <c r="D1596" s="5">
        <v>35136</v>
      </c>
      <c r="E1596">
        <v>973</v>
      </c>
      <c r="F1596" s="2">
        <v>69</v>
      </c>
      <c r="G1596" s="2" t="str">
        <f>B1596&amp;C1596</f>
        <v>. JAIDEEPjavelin-throw</v>
      </c>
      <c r="H1596" s="2">
        <f>E1596</f>
        <v>973</v>
      </c>
      <c r="I1596" s="138" cm="1">
        <f t="array" ref="I1596">MAX(IF($G$3:$G$4000=$G1596,$H$3:$H$4000))</f>
        <v>973</v>
      </c>
      <c r="J1596" s="2" t="str">
        <v>IVB</v>
      </c>
      <c r="K1596" t="str">
        <v>Djimon Lynere GUMBS</v>
      </c>
      <c r="L1596" s="96" t="str">
        <v>discus-throw</v>
      </c>
      <c r="M1596" s="96">
        <v>36782</v>
      </c>
      <c r="N1596" s="96" t="str">
        <f t="shared" si="96"/>
        <v>Djimon Lynere GUMBSdiscus-throw</v>
      </c>
      <c r="O1596" s="2">
        <f t="shared" si="97"/>
        <v>912</v>
      </c>
      <c r="P1596" s="81">
        <f t="shared" si="98"/>
        <v>87</v>
      </c>
      <c r="Q1596" s="81" t="str">
        <f t="shared" si="99"/>
        <v/>
      </c>
    </row>
    <row r="1597" spans="1:17" x14ac:dyDescent="0.2">
      <c r="A1597" t="s">
        <v>1232</v>
      </c>
      <c r="B1597" t="s">
        <v>4837</v>
      </c>
      <c r="C1597" s="5" t="s">
        <v>81</v>
      </c>
      <c r="D1597" s="5">
        <v>37447</v>
      </c>
      <c r="E1597">
        <v>973</v>
      </c>
      <c r="F1597" s="2">
        <v>28</v>
      </c>
      <c r="G1597" s="2" t="str">
        <f>B1597&amp;C1597</f>
        <v>Vishvendra SINGH20km-race-walking</v>
      </c>
      <c r="H1597" s="2">
        <f>E1597</f>
        <v>973</v>
      </c>
      <c r="I1597" s="138" cm="1">
        <f t="array" ref="I1597">MAX(IF($G$3:$G$4000=$G1597,$H$3:$H$4000))</f>
        <v>973</v>
      </c>
      <c r="J1597" s="2" t="str">
        <v>JAM</v>
      </c>
      <c r="K1597" t="str">
        <v>Omar MCLEOD</v>
      </c>
      <c r="L1597" s="96" t="str">
        <v>110mh</v>
      </c>
      <c r="M1597" s="96">
        <v>34449</v>
      </c>
      <c r="N1597" s="96" t="str">
        <f t="shared" si="96"/>
        <v>Omar MCLEOD110mh</v>
      </c>
      <c r="O1597" s="2">
        <f t="shared" si="97"/>
        <v>1253</v>
      </c>
      <c r="P1597" s="81">
        <f t="shared" si="98"/>
        <v>1</v>
      </c>
      <c r="Q1597" s="81" t="str">
        <f t="shared" si="99"/>
        <v/>
      </c>
    </row>
    <row r="1598" spans="1:17" x14ac:dyDescent="0.2">
      <c r="A1598" t="s">
        <v>1232</v>
      </c>
      <c r="B1598" t="s">
        <v>3505</v>
      </c>
      <c r="C1598" s="5" t="s">
        <v>41</v>
      </c>
      <c r="D1598" s="5">
        <v>37539</v>
      </c>
      <c r="E1598">
        <v>972</v>
      </c>
      <c r="F1598" s="2">
        <v>31</v>
      </c>
      <c r="G1598" s="2" t="str">
        <f>B1598&amp;C1598</f>
        <v>Jay KUMARjavelin-throw</v>
      </c>
      <c r="H1598" s="2">
        <f>E1598</f>
        <v>972</v>
      </c>
      <c r="I1598" s="138" cm="1">
        <f t="array" ref="I1598">MAX(IF($G$3:$G$4000=$G1598,$H$3:$H$4000))</f>
        <v>992</v>
      </c>
      <c r="J1598" s="2" t="str">
        <v>JAM</v>
      </c>
      <c r="K1598" t="str">
        <v>Hansle PARCHMENT</v>
      </c>
      <c r="L1598" s="96" t="str">
        <v>110mh</v>
      </c>
      <c r="M1598" s="96">
        <v>33041</v>
      </c>
      <c r="N1598" s="96" t="str">
        <f t="shared" si="96"/>
        <v>Hansle PARCHMENT110mh</v>
      </c>
      <c r="O1598" s="2">
        <f t="shared" si="97"/>
        <v>1249</v>
      </c>
      <c r="P1598" s="81">
        <f t="shared" si="98"/>
        <v>2</v>
      </c>
      <c r="Q1598" s="81" t="str">
        <f t="shared" si="99"/>
        <v/>
      </c>
    </row>
    <row r="1599" spans="1:17" x14ac:dyDescent="0.2">
      <c r="A1599" t="s">
        <v>1232</v>
      </c>
      <c r="B1599" t="s">
        <v>5361</v>
      </c>
      <c r="C1599" s="5" t="s">
        <v>36</v>
      </c>
      <c r="D1599" s="5">
        <v>36765</v>
      </c>
      <c r="E1599">
        <v>972</v>
      </c>
      <c r="F1599" s="2">
        <v>22</v>
      </c>
      <c r="G1599" s="2" t="str">
        <f>B1599&amp;C1599</f>
        <v>A.K: SIDHARTHpole-vault</v>
      </c>
      <c r="H1599" s="2">
        <f>E1599</f>
        <v>972</v>
      </c>
      <c r="I1599" s="138" cm="1">
        <f t="array" ref="I1599">MAX(IF($G$3:$G$4000=$G1599,$H$3:$H$4000))</f>
        <v>972</v>
      </c>
      <c r="J1599" s="2" t="str">
        <v>JAM</v>
      </c>
      <c r="K1599" t="str">
        <v>Ronald LEVY</v>
      </c>
      <c r="L1599" s="96" t="str">
        <v>110mh</v>
      </c>
      <c r="M1599" s="96">
        <v>33907</v>
      </c>
      <c r="N1599" s="96" t="str">
        <f t="shared" si="96"/>
        <v>Ronald LEVY110mh</v>
      </c>
      <c r="O1599" s="2">
        <f t="shared" si="97"/>
        <v>1243</v>
      </c>
      <c r="P1599" s="81">
        <f t="shared" si="98"/>
        <v>3</v>
      </c>
      <c r="Q1599" s="81" t="str">
        <f t="shared" si="99"/>
        <v/>
      </c>
    </row>
    <row r="1600" spans="1:17" x14ac:dyDescent="0.2">
      <c r="A1600" t="s">
        <v>1232</v>
      </c>
      <c r="B1600" t="s">
        <v>4568</v>
      </c>
      <c r="C1600" s="5" t="s">
        <v>39</v>
      </c>
      <c r="D1600" s="5">
        <v>34326</v>
      </c>
      <c r="E1600">
        <v>971</v>
      </c>
      <c r="F1600" s="2">
        <v>44</v>
      </c>
      <c r="G1600" s="2" t="str">
        <f>B1600&amp;C1600</f>
        <v>Chetan KAPOORshot-put</v>
      </c>
      <c r="H1600" s="2">
        <f>E1600</f>
        <v>971</v>
      </c>
      <c r="I1600" s="138" cm="1">
        <f t="array" ref="I1600">MAX(IF($G$3:$G$4000=$G1600,$H$3:$H$4000))</f>
        <v>971</v>
      </c>
      <c r="J1600" s="2" t="str">
        <v>JAM</v>
      </c>
      <c r="K1600" t="str">
        <v>Rasheed BROADBELL</v>
      </c>
      <c r="L1600" s="96" t="str">
        <v>110mh</v>
      </c>
      <c r="M1600" s="96">
        <v>36751</v>
      </c>
      <c r="N1600" s="96" t="str">
        <f t="shared" si="96"/>
        <v>Rasheed BROADBELL110mh</v>
      </c>
      <c r="O1600" s="2">
        <f t="shared" si="97"/>
        <v>1235</v>
      </c>
      <c r="P1600" s="81">
        <f t="shared" si="98"/>
        <v>4</v>
      </c>
      <c r="Q1600" s="81" t="str">
        <f t="shared" si="99"/>
        <v/>
      </c>
    </row>
    <row r="1601" spans="1:17" x14ac:dyDescent="0.2">
      <c r="A1601" t="s">
        <v>1232</v>
      </c>
      <c r="B1601" t="s">
        <v>4509</v>
      </c>
      <c r="C1601" t="s">
        <v>40</v>
      </c>
      <c r="D1601" s="5">
        <v>35097</v>
      </c>
      <c r="E1601">
        <v>970</v>
      </c>
      <c r="F1601" s="2">
        <v>54</v>
      </c>
      <c r="G1601" s="2" t="str">
        <f>B1601&amp;C1601</f>
        <v>Praveen KUMARdiscus-throw</v>
      </c>
      <c r="H1601" s="2">
        <f>E1601</f>
        <v>970</v>
      </c>
      <c r="I1601" s="138" cm="1">
        <f t="array" ref="I1601">MAX(IF($G$3:$G$4000=$G1601,$H$3:$H$4000))</f>
        <v>970</v>
      </c>
      <c r="J1601" s="2" t="str">
        <v>JAM</v>
      </c>
      <c r="K1601" t="str">
        <v>Damion THOMAS</v>
      </c>
      <c r="L1601" s="96" t="str">
        <v>110mh</v>
      </c>
      <c r="M1601" s="96">
        <v>36340</v>
      </c>
      <c r="N1601" s="96" t="str">
        <f t="shared" si="96"/>
        <v>Damion THOMAS110mh</v>
      </c>
      <c r="O1601" s="2">
        <f t="shared" si="97"/>
        <v>1233</v>
      </c>
      <c r="P1601" s="81">
        <f t="shared" si="98"/>
        <v>5</v>
      </c>
      <c r="Q1601" s="81" t="str">
        <f t="shared" si="99"/>
        <v/>
      </c>
    </row>
    <row r="1602" spans="1:17" x14ac:dyDescent="0.2">
      <c r="A1602" t="s">
        <v>1232</v>
      </c>
      <c r="B1602" t="s">
        <v>3506</v>
      </c>
      <c r="C1602" s="5" t="s">
        <v>41</v>
      </c>
      <c r="D1602" s="5">
        <v>35926</v>
      </c>
      <c r="E1602">
        <v>969</v>
      </c>
      <c r="F1602" s="2">
        <v>32</v>
      </c>
      <c r="G1602" s="2" t="str">
        <f>B1602&amp;C1602</f>
        <v>Abhishek DRALLjavelin-throw</v>
      </c>
      <c r="H1602" s="2">
        <f>E1602</f>
        <v>969</v>
      </c>
      <c r="I1602" s="138" cm="1">
        <f t="array" ref="I1602">MAX(IF($G$3:$G$4000=$G1602,$H$3:$H$4000))</f>
        <v>1033</v>
      </c>
      <c r="J1602" s="2" t="str">
        <v>JAM</v>
      </c>
      <c r="K1602" t="str">
        <v>Yohan BLAKE</v>
      </c>
      <c r="L1602" s="96" t="str">
        <v>100m</v>
      </c>
      <c r="M1602" s="96">
        <v>32868</v>
      </c>
      <c r="N1602" s="96" t="str">
        <f t="shared" si="96"/>
        <v>Yohan BLAKE100m</v>
      </c>
      <c r="O1602" s="2">
        <f t="shared" si="97"/>
        <v>1224</v>
      </c>
      <c r="P1602" s="81">
        <f t="shared" si="98"/>
        <v>5</v>
      </c>
      <c r="Q1602" s="81" t="str">
        <f t="shared" si="99"/>
        <v/>
      </c>
    </row>
    <row r="1603" spans="1:17" x14ac:dyDescent="0.2">
      <c r="A1603" t="s">
        <v>1232</v>
      </c>
      <c r="B1603" t="s">
        <v>4570</v>
      </c>
      <c r="C1603" s="5" t="s">
        <v>39</v>
      </c>
      <c r="D1603" s="5">
        <v>37615</v>
      </c>
      <c r="E1603">
        <v>968</v>
      </c>
      <c r="F1603" s="2">
        <v>47</v>
      </c>
      <c r="G1603" s="2" t="str">
        <f>B1603&amp;C1603</f>
        <v>Bhagat SINGHshot-put</v>
      </c>
      <c r="H1603" s="2">
        <f>E1603</f>
        <v>968</v>
      </c>
      <c r="I1603" s="138" cm="1">
        <f t="array" ref="I1603">MAX(IF($G$3:$G$4000=$G1603,$H$3:$H$4000))</f>
        <v>968</v>
      </c>
      <c r="J1603" s="2" t="str">
        <v>JAM</v>
      </c>
      <c r="K1603" t="str">
        <v>Jaheel HYDE</v>
      </c>
      <c r="L1603" s="96" t="str">
        <v>400mh</v>
      </c>
      <c r="M1603" s="96">
        <v>35463</v>
      </c>
      <c r="N1603" s="96" t="str">
        <f t="shared" si="96"/>
        <v>Jaheel HYDE400mh</v>
      </c>
      <c r="O1603" s="2">
        <f t="shared" si="97"/>
        <v>1222</v>
      </c>
      <c r="P1603" s="81">
        <f t="shared" si="98"/>
        <v>2</v>
      </c>
      <c r="Q1603" s="81" t="str">
        <f t="shared" si="99"/>
        <v/>
      </c>
    </row>
    <row r="1604" spans="1:17" x14ac:dyDescent="0.2">
      <c r="A1604" t="s">
        <v>1232</v>
      </c>
      <c r="B1604" t="s">
        <v>3433</v>
      </c>
      <c r="C1604" s="5" t="s">
        <v>39</v>
      </c>
      <c r="D1604" s="5">
        <v>35667</v>
      </c>
      <c r="E1604">
        <v>967</v>
      </c>
      <c r="F1604" s="2">
        <v>48</v>
      </c>
      <c r="G1604" s="2" t="str">
        <f>B1604&amp;C1604</f>
        <v>Shivam CHOUDHARYshot-put</v>
      </c>
      <c r="H1604" s="2">
        <f>E1604</f>
        <v>967</v>
      </c>
      <c r="I1604" s="138" cm="1">
        <f t="array" ref="I1604">MAX(IF($G$3:$G$4000=$G1604,$H$3:$H$4000))</f>
        <v>1007</v>
      </c>
      <c r="J1604" s="2" t="str">
        <v>JAM</v>
      </c>
      <c r="K1604" t="str">
        <v>Phillip LEMONIOUS</v>
      </c>
      <c r="L1604" s="96" t="str">
        <v>110mh</v>
      </c>
      <c r="M1604" s="96">
        <v>36141</v>
      </c>
      <c r="N1604" s="96" t="str">
        <f t="shared" ref="N1604:N1667" si="100">K1604&amp;L1604</f>
        <v>Phillip LEMONIOUS110mh</v>
      </c>
      <c r="O1604" s="2">
        <f t="shared" ref="O1604:O1667" si="101">VLOOKUP(K1604&amp;L1604,$G$3:$H$3563,2,FALSE)</f>
        <v>1214</v>
      </c>
      <c r="P1604" s="81">
        <f t="shared" ref="P1604:P1667" si="102">COUNTIFS($L$3:$L$3119,L1604,$O$3:$O$3119,"&gt;"&amp;O1604)+1</f>
        <v>6</v>
      </c>
      <c r="Q1604" s="81" t="str">
        <f t="shared" ref="Q1604:Q1667" si="103">IFERROR(IF(J1604="AUS",COUNTIFS($J$3:$J$3119,"AUS",$L$3:$L$3119,L1604,$O$3:$O$3119,"&gt;"&amp;O1604)+1,""),"")</f>
        <v/>
      </c>
    </row>
    <row r="1605" spans="1:17" x14ac:dyDescent="0.2">
      <c r="A1605" t="s">
        <v>1232</v>
      </c>
      <c r="B1605" t="s">
        <v>3373</v>
      </c>
      <c r="C1605" s="5" t="s">
        <v>36</v>
      </c>
      <c r="D1605" s="5">
        <v>37073</v>
      </c>
      <c r="E1605">
        <v>967</v>
      </c>
      <c r="F1605" s="2">
        <v>24</v>
      </c>
      <c r="G1605" s="2" t="str">
        <f>B1605&amp;C1605</f>
        <v>Avneesh KUMARpole-vault</v>
      </c>
      <c r="H1605" s="2">
        <f>E1605</f>
        <v>967</v>
      </c>
      <c r="I1605" s="138" cm="1">
        <f t="array" ref="I1605">MAX(IF($G$3:$G$4000=$G1605,$H$3:$H$4000))</f>
        <v>967</v>
      </c>
      <c r="J1605" s="2" t="str">
        <v>JAM</v>
      </c>
      <c r="K1605" t="str">
        <v>Carey MCLEOD</v>
      </c>
      <c r="L1605" s="96" t="str">
        <v>long-jump</v>
      </c>
      <c r="M1605" s="96">
        <v>35899</v>
      </c>
      <c r="N1605" s="96" t="str">
        <f t="shared" si="100"/>
        <v>Carey MCLEODlong-jump</v>
      </c>
      <c r="O1605" s="2">
        <f t="shared" si="101"/>
        <v>1212</v>
      </c>
      <c r="P1605" s="81">
        <f t="shared" si="102"/>
        <v>1</v>
      </c>
      <c r="Q1605" s="81" t="str">
        <f t="shared" si="103"/>
        <v/>
      </c>
    </row>
    <row r="1606" spans="1:17" x14ac:dyDescent="0.2">
      <c r="A1606" t="s">
        <v>1232</v>
      </c>
      <c r="B1606" t="s">
        <v>4446</v>
      </c>
      <c r="C1606" s="5" t="s">
        <v>36</v>
      </c>
      <c r="D1606" s="5">
        <v>34981</v>
      </c>
      <c r="E1606">
        <v>967</v>
      </c>
      <c r="F1606" s="2">
        <v>51</v>
      </c>
      <c r="G1606" s="2" t="str">
        <f>B1606&amp;C1606</f>
        <v>Anas BABUpole-vault</v>
      </c>
      <c r="H1606" s="2">
        <f>E1606</f>
        <v>967</v>
      </c>
      <c r="I1606" s="138" cm="1">
        <f t="array" ref="I1606">MAX(IF($G$3:$G$4000=$G1606,$H$3:$H$4000))</f>
        <v>967</v>
      </c>
      <c r="J1606" s="2" t="str">
        <v>JAM</v>
      </c>
      <c r="K1606" t="str">
        <v>Tyquendo TRACEY</v>
      </c>
      <c r="L1606" s="96" t="str">
        <v>100m</v>
      </c>
      <c r="M1606" s="96">
        <v>34130</v>
      </c>
      <c r="N1606" s="96" t="str">
        <f t="shared" si="100"/>
        <v>Tyquendo TRACEY100m</v>
      </c>
      <c r="O1606" s="2">
        <f t="shared" si="101"/>
        <v>1206</v>
      </c>
      <c r="P1606" s="81">
        <f t="shared" si="102"/>
        <v>9</v>
      </c>
      <c r="Q1606" s="81" t="str">
        <f t="shared" si="103"/>
        <v/>
      </c>
    </row>
    <row r="1607" spans="1:17" x14ac:dyDescent="0.2">
      <c r="A1607" t="s">
        <v>1232</v>
      </c>
      <c r="B1607" t="s">
        <v>3252</v>
      </c>
      <c r="C1607" s="5" t="s">
        <v>33</v>
      </c>
      <c r="D1607" s="5"/>
      <c r="E1607">
        <v>966</v>
      </c>
      <c r="F1607" s="2">
        <v>49</v>
      </c>
      <c r="G1607" s="2" t="str">
        <f>B1607&amp;C1607</f>
        <v>A. ROHIT400mh</v>
      </c>
      <c r="H1607" s="2">
        <f>E1607</f>
        <v>966</v>
      </c>
      <c r="I1607" s="138" cm="1">
        <f t="array" ref="I1607">MAX(IF($G$3:$G$4000=$G1607,$H$3:$H$4000))</f>
        <v>966</v>
      </c>
      <c r="J1607" s="2" t="str">
        <v>JAM</v>
      </c>
      <c r="K1607" t="str">
        <v>Tajay GAYLE</v>
      </c>
      <c r="L1607" s="96" t="str">
        <v>long-jump</v>
      </c>
      <c r="M1607" s="96">
        <v>35279</v>
      </c>
      <c r="N1607" s="96" t="str">
        <f t="shared" si="100"/>
        <v>Tajay GAYLElong-jump</v>
      </c>
      <c r="O1607" s="2">
        <f t="shared" si="101"/>
        <v>1201</v>
      </c>
      <c r="P1607" s="81">
        <f t="shared" si="102"/>
        <v>2</v>
      </c>
      <c r="Q1607" s="81" t="str">
        <f t="shared" si="103"/>
        <v/>
      </c>
    </row>
    <row r="1608" spans="1:17" x14ac:dyDescent="0.2">
      <c r="A1608" t="s">
        <v>1232</v>
      </c>
      <c r="B1608" t="s">
        <v>5365</v>
      </c>
      <c r="C1608" t="s">
        <v>41</v>
      </c>
      <c r="D1608" s="5"/>
      <c r="E1608">
        <v>966</v>
      </c>
      <c r="F1608" s="2">
        <v>33</v>
      </c>
      <c r="G1608" s="2" t="str">
        <f>B1608&amp;C1608</f>
        <v>Ankit KUMARjavelin-throw</v>
      </c>
      <c r="H1608" s="2">
        <f>E1608</f>
        <v>966</v>
      </c>
      <c r="I1608" s="138" cm="1">
        <f t="array" ref="I1608">MAX(IF($G$3:$G$4000=$G1608,$H$3:$H$4000))</f>
        <v>966</v>
      </c>
      <c r="J1608" s="2" t="str">
        <v>JAM</v>
      </c>
      <c r="K1608" t="str">
        <v>Rasheed DWYER</v>
      </c>
      <c r="L1608" s="96" t="str">
        <v>200m</v>
      </c>
      <c r="M1608" s="96">
        <v>32537</v>
      </c>
      <c r="N1608" s="96" t="str">
        <f t="shared" si="100"/>
        <v>Rasheed DWYER200m</v>
      </c>
      <c r="O1608" s="2">
        <f t="shared" si="101"/>
        <v>1201</v>
      </c>
      <c r="P1608" s="81">
        <f t="shared" si="102"/>
        <v>7</v>
      </c>
      <c r="Q1608" s="81" t="str">
        <f t="shared" si="103"/>
        <v/>
      </c>
    </row>
    <row r="1609" spans="1:17" x14ac:dyDescent="0.2">
      <c r="A1609" t="s">
        <v>1232</v>
      </c>
      <c r="B1609" t="s">
        <v>3520</v>
      </c>
      <c r="C1609" s="5" t="s">
        <v>41</v>
      </c>
      <c r="D1609" s="5">
        <v>36255</v>
      </c>
      <c r="E1609">
        <v>965</v>
      </c>
      <c r="F1609" s="2">
        <v>34</v>
      </c>
      <c r="G1609" s="2" t="str">
        <f>B1609&amp;C1609</f>
        <v>Arshdeep SINGHjavelin-throw</v>
      </c>
      <c r="H1609" s="2">
        <f>E1609</f>
        <v>965</v>
      </c>
      <c r="I1609" s="138" cm="1">
        <f t="array" ref="I1609">MAX(IF($G$3:$G$4000=$G1609,$H$3:$H$4000))</f>
        <v>1046</v>
      </c>
      <c r="J1609" s="2" t="str">
        <v>JAM</v>
      </c>
      <c r="K1609" t="str">
        <v>Orlando BENNETT</v>
      </c>
      <c r="L1609" s="96" t="str">
        <v>110mh</v>
      </c>
      <c r="M1609" s="96">
        <v>36445</v>
      </c>
      <c r="N1609" s="96" t="str">
        <f t="shared" si="100"/>
        <v>Orlando BENNETT110mh</v>
      </c>
      <c r="O1609" s="2">
        <f t="shared" si="101"/>
        <v>1200</v>
      </c>
      <c r="P1609" s="81">
        <f t="shared" si="102"/>
        <v>8</v>
      </c>
      <c r="Q1609" s="81" t="str">
        <f t="shared" si="103"/>
        <v/>
      </c>
    </row>
    <row r="1610" spans="1:17" x14ac:dyDescent="0.2">
      <c r="A1610" t="s">
        <v>1232</v>
      </c>
      <c r="B1610" t="s">
        <v>3215</v>
      </c>
      <c r="C1610" t="s">
        <v>31</v>
      </c>
      <c r="D1610" s="5">
        <v>36346</v>
      </c>
      <c r="E1610">
        <v>964</v>
      </c>
      <c r="F1610" s="2">
        <v>27</v>
      </c>
      <c r="G1610" s="2" t="str">
        <f>B1610&amp;C1610</f>
        <v>Alden Anil NARONHA110mh</v>
      </c>
      <c r="H1610" s="2">
        <f>E1610</f>
        <v>964</v>
      </c>
      <c r="I1610" s="138" cm="1">
        <f t="array" ref="I1610">MAX(IF($G$3:$G$4000=$G1610,$H$3:$H$4000))</f>
        <v>964</v>
      </c>
      <c r="J1610" s="2" t="str">
        <v>JAM</v>
      </c>
      <c r="K1610" t="str">
        <v>Julian FORTE</v>
      </c>
      <c r="L1610" s="96" t="str">
        <v>100m</v>
      </c>
      <c r="M1610" s="96">
        <v>33976</v>
      </c>
      <c r="N1610" s="96" t="str">
        <f t="shared" si="100"/>
        <v>Julian FORTE100m</v>
      </c>
      <c r="O1610" s="2">
        <f t="shared" si="101"/>
        <v>1196</v>
      </c>
      <c r="P1610" s="81">
        <f t="shared" si="102"/>
        <v>13</v>
      </c>
      <c r="Q1610" s="81" t="str">
        <f t="shared" si="103"/>
        <v/>
      </c>
    </row>
    <row r="1611" spans="1:17" x14ac:dyDescent="0.2">
      <c r="A1611" t="s">
        <v>1232</v>
      </c>
      <c r="B1611" t="s">
        <v>3508</v>
      </c>
      <c r="C1611" s="5" t="s">
        <v>41</v>
      </c>
      <c r="D1611" s="5">
        <v>36272</v>
      </c>
      <c r="E1611">
        <v>963</v>
      </c>
      <c r="F1611" s="2">
        <v>35</v>
      </c>
      <c r="G1611" s="2" t="str">
        <f>B1611&amp;C1611</f>
        <v>Anmol RANAjavelin-throw</v>
      </c>
      <c r="H1611" s="2">
        <f>E1611</f>
        <v>963</v>
      </c>
      <c r="I1611" s="138" cm="1">
        <f t="array" ref="I1611">MAX(IF($G$3:$G$4000=$G1611,$H$3:$H$4000))</f>
        <v>976</v>
      </c>
      <c r="J1611" s="2" t="str">
        <v>JAM</v>
      </c>
      <c r="K1611" t="str">
        <v>Christopher TAYLOR</v>
      </c>
      <c r="L1611" s="96" t="str">
        <v>400m</v>
      </c>
      <c r="M1611" s="96">
        <v>36434</v>
      </c>
      <c r="N1611" s="96" t="str">
        <f t="shared" si="100"/>
        <v>Christopher TAYLOR400m</v>
      </c>
      <c r="O1611" s="2">
        <f t="shared" si="101"/>
        <v>1194</v>
      </c>
      <c r="P1611" s="81">
        <f t="shared" si="102"/>
        <v>8</v>
      </c>
      <c r="Q1611" s="81" t="str">
        <f t="shared" si="103"/>
        <v/>
      </c>
    </row>
    <row r="1612" spans="1:17" x14ac:dyDescent="0.2">
      <c r="A1612" t="s">
        <v>1232</v>
      </c>
      <c r="B1612" t="s">
        <v>3404</v>
      </c>
      <c r="C1612" s="5" t="s">
        <v>40</v>
      </c>
      <c r="D1612" s="5">
        <v>34151</v>
      </c>
      <c r="E1612">
        <v>963</v>
      </c>
      <c r="F1612" s="2">
        <v>55</v>
      </c>
      <c r="G1612" s="2" t="str">
        <f>B1612&amp;C1612</f>
        <v>Arjun KUMARdiscus-throw</v>
      </c>
      <c r="H1612" s="2">
        <f>E1612</f>
        <v>963</v>
      </c>
      <c r="I1612" s="138" cm="1">
        <f t="array" ref="I1612">MAX(IF($G$3:$G$4000=$G1612,$H$3:$H$4000))</f>
        <v>963</v>
      </c>
      <c r="J1612" s="2" t="str">
        <v>JAM</v>
      </c>
      <c r="K1612" t="str">
        <v>Nigel ELLIS</v>
      </c>
      <c r="L1612" s="96" t="str">
        <v>100m</v>
      </c>
      <c r="M1612" s="96">
        <v>35650</v>
      </c>
      <c r="N1612" s="96" t="str">
        <f t="shared" si="100"/>
        <v>Nigel ELLIS100m</v>
      </c>
      <c r="O1612" s="2">
        <f t="shared" si="101"/>
        <v>1193</v>
      </c>
      <c r="P1612" s="81">
        <f t="shared" si="102"/>
        <v>15</v>
      </c>
      <c r="Q1612" s="81" t="str">
        <f t="shared" si="103"/>
        <v/>
      </c>
    </row>
    <row r="1613" spans="1:17" x14ac:dyDescent="0.2">
      <c r="A1613" t="s">
        <v>1232</v>
      </c>
      <c r="B1613" t="s">
        <v>4717</v>
      </c>
      <c r="C1613" s="5" t="s">
        <v>41</v>
      </c>
      <c r="D1613" s="5">
        <v>37457</v>
      </c>
      <c r="E1613">
        <v>961</v>
      </c>
      <c r="F1613" s="2">
        <v>76</v>
      </c>
      <c r="G1613" s="2" t="str">
        <f>B1613&amp;C1613</f>
        <v>Navdeep YADAVjavelin-throw</v>
      </c>
      <c r="H1613" s="2">
        <f>E1613</f>
        <v>961</v>
      </c>
      <c r="I1613" s="138" cm="1">
        <f t="array" ref="I1613">MAX(IF($G$3:$G$4000=$G1613,$H$3:$H$4000))</f>
        <v>961</v>
      </c>
      <c r="J1613" s="2" t="str">
        <v>JAM</v>
      </c>
      <c r="K1613" t="str">
        <v>Kemar MOWATT</v>
      </c>
      <c r="L1613" s="96" t="str">
        <v>400mh</v>
      </c>
      <c r="M1613" s="96">
        <v>34770</v>
      </c>
      <c r="N1613" s="96" t="str">
        <f t="shared" si="100"/>
        <v>Kemar MOWATT400mh</v>
      </c>
      <c r="O1613" s="2">
        <f t="shared" si="101"/>
        <v>1193</v>
      </c>
      <c r="P1613" s="81">
        <f t="shared" si="102"/>
        <v>4</v>
      </c>
      <c r="Q1613" s="81" t="str">
        <f t="shared" si="103"/>
        <v/>
      </c>
    </row>
    <row r="1614" spans="1:17" x14ac:dyDescent="0.2">
      <c r="A1614" t="s">
        <v>1232</v>
      </c>
      <c r="B1614" t="s">
        <v>3586</v>
      </c>
      <c r="C1614" t="s">
        <v>82</v>
      </c>
      <c r="D1614" s="5">
        <v>31899</v>
      </c>
      <c r="E1614">
        <v>961</v>
      </c>
      <c r="F1614" s="2">
        <v>52</v>
      </c>
      <c r="G1614" s="2" t="str">
        <f>B1614&amp;C1614</f>
        <v>Bahadur SINGH DHONImarathon</v>
      </c>
      <c r="H1614" s="2">
        <f>E1614</f>
        <v>961</v>
      </c>
      <c r="I1614" s="138" cm="1">
        <f t="array" ref="I1614">MAX(IF($G$3:$G$4000=$G1614,$H$3:$H$4000))</f>
        <v>961</v>
      </c>
      <c r="J1614" s="2" t="str">
        <v>JAM</v>
      </c>
      <c r="K1614" t="str">
        <v>Oblique SEVILLE</v>
      </c>
      <c r="L1614" s="96" t="str">
        <v>100m</v>
      </c>
      <c r="M1614" s="96">
        <v>36966</v>
      </c>
      <c r="N1614" s="96" t="str">
        <f t="shared" si="100"/>
        <v>Oblique SEVILLE100m</v>
      </c>
      <c r="O1614" s="2">
        <f t="shared" si="101"/>
        <v>1193</v>
      </c>
      <c r="P1614" s="81">
        <f t="shared" si="102"/>
        <v>15</v>
      </c>
      <c r="Q1614" s="81" t="str">
        <f t="shared" si="103"/>
        <v/>
      </c>
    </row>
    <row r="1615" spans="1:17" x14ac:dyDescent="0.2">
      <c r="A1615" t="s">
        <v>1232</v>
      </c>
      <c r="B1615" t="s">
        <v>4838</v>
      </c>
      <c r="C1615" s="5" t="s">
        <v>81</v>
      </c>
      <c r="D1615" s="5">
        <v>37316</v>
      </c>
      <c r="E1615">
        <v>960</v>
      </c>
      <c r="F1615" s="2">
        <v>29</v>
      </c>
      <c r="G1615" s="2" t="str">
        <f>B1615&amp;C1615</f>
        <v>William SINGH20km-race-walking</v>
      </c>
      <c r="H1615" s="2">
        <f>E1615</f>
        <v>960</v>
      </c>
      <c r="I1615" s="138" cm="1">
        <f t="array" ref="I1615">MAX(IF($G$3:$G$4000=$G1615,$H$3:$H$4000))</f>
        <v>960</v>
      </c>
      <c r="J1615" s="2" t="str">
        <v>JAM</v>
      </c>
      <c r="K1615" t="str">
        <v>Yohan BLAKE</v>
      </c>
      <c r="L1615" s="96" t="str">
        <v>200m</v>
      </c>
      <c r="M1615" s="96">
        <v>32868</v>
      </c>
      <c r="N1615" s="96" t="str">
        <f t="shared" si="100"/>
        <v>Yohan BLAKE200m</v>
      </c>
      <c r="O1615" s="2">
        <f t="shared" si="101"/>
        <v>1192</v>
      </c>
      <c r="P1615" s="81">
        <f t="shared" si="102"/>
        <v>10</v>
      </c>
      <c r="Q1615" s="81" t="str">
        <f t="shared" si="103"/>
        <v/>
      </c>
    </row>
    <row r="1616" spans="1:17" x14ac:dyDescent="0.2">
      <c r="A1616" t="s">
        <v>1232</v>
      </c>
      <c r="B1616" t="s">
        <v>4512</v>
      </c>
      <c r="C1616" s="5" t="s">
        <v>40</v>
      </c>
      <c r="D1616" s="5">
        <v>33053</v>
      </c>
      <c r="E1616">
        <v>960</v>
      </c>
      <c r="F1616" s="2">
        <v>58</v>
      </c>
      <c r="G1616" s="2" t="str">
        <f>B1616&amp;C1616</f>
        <v>Lakhwinder SINGHdiscus-throw</v>
      </c>
      <c r="H1616" s="2">
        <f>E1616</f>
        <v>960</v>
      </c>
      <c r="I1616" s="138" cm="1">
        <f t="array" ref="I1616">MAX(IF($G$3:$G$4000=$G1616,$H$3:$H$4000))</f>
        <v>960</v>
      </c>
      <c r="J1616" s="2" t="str">
        <v>JAM</v>
      </c>
      <c r="K1616" t="str">
        <v>Leonardo LEDGISTER</v>
      </c>
      <c r="L1616" s="96" t="str">
        <v>400mh</v>
      </c>
      <c r="M1616" s="96">
        <v>36277</v>
      </c>
      <c r="N1616" s="96" t="str">
        <f t="shared" si="100"/>
        <v>Leonardo LEDGISTER400mh</v>
      </c>
      <c r="O1616" s="2">
        <f t="shared" si="101"/>
        <v>1191</v>
      </c>
      <c r="P1616" s="81">
        <f t="shared" si="102"/>
        <v>5</v>
      </c>
      <c r="Q1616" s="81" t="str">
        <f t="shared" si="103"/>
        <v/>
      </c>
    </row>
    <row r="1617" spans="1:17" x14ac:dyDescent="0.2">
      <c r="A1617" t="s">
        <v>1232</v>
      </c>
      <c r="B1617" t="s">
        <v>3187</v>
      </c>
      <c r="C1617" s="5" t="s">
        <v>30</v>
      </c>
      <c r="D1617" s="5">
        <v>36861</v>
      </c>
      <c r="E1617">
        <v>959</v>
      </c>
      <c r="F1617" s="2">
        <v>70</v>
      </c>
      <c r="G1617" s="2" t="str">
        <f>B1617&amp;C1617</f>
        <v>Raj Shekhar PATHAK10000m</v>
      </c>
      <c r="H1617" s="2">
        <f>E1617</f>
        <v>959</v>
      </c>
      <c r="I1617" s="138" cm="1">
        <f t="array" ref="I1617">MAX(IF($G$3:$G$4000=$G1617,$H$3:$H$4000))</f>
        <v>959</v>
      </c>
      <c r="J1617" s="2" t="str">
        <v>JAM</v>
      </c>
      <c r="K1617" t="str">
        <v>Shawn ROWE</v>
      </c>
      <c r="L1617" s="96" t="str">
        <v>400mh</v>
      </c>
      <c r="M1617" s="96">
        <v>33945</v>
      </c>
      <c r="N1617" s="96" t="str">
        <f t="shared" si="100"/>
        <v>Shawn ROWE400mh</v>
      </c>
      <c r="O1617" s="2">
        <f t="shared" si="101"/>
        <v>1189</v>
      </c>
      <c r="P1617" s="81">
        <f t="shared" si="102"/>
        <v>6</v>
      </c>
      <c r="Q1617" s="81" t="str">
        <f t="shared" si="103"/>
        <v/>
      </c>
    </row>
    <row r="1618" spans="1:17" x14ac:dyDescent="0.2">
      <c r="A1618" t="s">
        <v>1232</v>
      </c>
      <c r="B1618" t="s">
        <v>3340</v>
      </c>
      <c r="C1618" s="5" t="s">
        <v>35</v>
      </c>
      <c r="D1618" s="5">
        <v>38342</v>
      </c>
      <c r="E1618">
        <v>958</v>
      </c>
      <c r="F1618" s="2">
        <v>34</v>
      </c>
      <c r="G1618" s="2" t="str">
        <f>B1618&amp;C1618</f>
        <v>. DEEPANSHUhigh-jump</v>
      </c>
      <c r="H1618" s="2">
        <f>E1618</f>
        <v>958</v>
      </c>
      <c r="I1618" s="138" cm="1">
        <f t="array" ref="I1618">MAX(IF($G$3:$G$4000=$G1618,$H$3:$H$4000))</f>
        <v>958</v>
      </c>
      <c r="J1618" s="2" t="str">
        <v>JAM</v>
      </c>
      <c r="K1618" t="str">
        <v>Julian FORTE</v>
      </c>
      <c r="L1618" s="96" t="str">
        <v>200m</v>
      </c>
      <c r="M1618" s="96">
        <v>33976</v>
      </c>
      <c r="N1618" s="96" t="str">
        <f t="shared" si="100"/>
        <v>Julian FORTE200m</v>
      </c>
      <c r="O1618" s="2">
        <f t="shared" si="101"/>
        <v>1186</v>
      </c>
      <c r="P1618" s="81">
        <f t="shared" si="102"/>
        <v>14</v>
      </c>
      <c r="Q1618" s="81" t="str">
        <f t="shared" si="103"/>
        <v/>
      </c>
    </row>
    <row r="1619" spans="1:17" x14ac:dyDescent="0.2">
      <c r="A1619" t="s">
        <v>1232</v>
      </c>
      <c r="B1619" t="s">
        <v>3341</v>
      </c>
      <c r="C1619" s="5" t="s">
        <v>35</v>
      </c>
      <c r="D1619" s="5">
        <v>37540</v>
      </c>
      <c r="E1619">
        <v>958</v>
      </c>
      <c r="F1619" s="2">
        <v>34</v>
      </c>
      <c r="G1619" s="2" t="str">
        <f>B1619&amp;C1619</f>
        <v>Uchchaal KUMAR ROYhigh-jump</v>
      </c>
      <c r="H1619" s="2">
        <f>E1619</f>
        <v>958</v>
      </c>
      <c r="I1619" s="138" cm="1">
        <f t="array" ref="I1619">MAX(IF($G$3:$G$4000=$G1619,$H$3:$H$4000))</f>
        <v>958</v>
      </c>
      <c r="J1619" s="2" t="str">
        <v>JAM</v>
      </c>
      <c r="K1619" t="str">
        <v>Sean BAILEY</v>
      </c>
      <c r="L1619" s="96" t="str">
        <v>400m</v>
      </c>
      <c r="M1619" s="96">
        <v>35626</v>
      </c>
      <c r="N1619" s="96" t="str">
        <f t="shared" si="100"/>
        <v>Sean BAILEY400m</v>
      </c>
      <c r="O1619" s="2">
        <f t="shared" si="101"/>
        <v>1177</v>
      </c>
      <c r="P1619" s="81">
        <f t="shared" si="102"/>
        <v>11</v>
      </c>
      <c r="Q1619" s="81" t="str">
        <f t="shared" si="103"/>
        <v/>
      </c>
    </row>
    <row r="1620" spans="1:17" x14ac:dyDescent="0.2">
      <c r="A1620" t="s">
        <v>1232</v>
      </c>
      <c r="B1620" t="s">
        <v>3168</v>
      </c>
      <c r="C1620" s="5" t="s">
        <v>30</v>
      </c>
      <c r="D1620" s="5"/>
      <c r="E1620">
        <v>958</v>
      </c>
      <c r="F1620" s="2">
        <v>72</v>
      </c>
      <c r="G1620" s="2" t="str">
        <f>B1620&amp;C1620</f>
        <v>Rohit KUMAR10000m</v>
      </c>
      <c r="H1620" s="2">
        <f>E1620</f>
        <v>958</v>
      </c>
      <c r="I1620" s="138" cm="1">
        <f t="array" ref="I1620">MAX(IF($G$3:$G$4000=$G1620,$H$3:$H$4000))</f>
        <v>958</v>
      </c>
      <c r="J1620" s="2" t="str">
        <v>JAM</v>
      </c>
      <c r="K1620" t="str">
        <v>Jevaughn MINZIE</v>
      </c>
      <c r="L1620" s="96" t="str">
        <v>200m</v>
      </c>
      <c r="M1620" s="96">
        <v>34900</v>
      </c>
      <c r="N1620" s="96" t="str">
        <f t="shared" si="100"/>
        <v>Jevaughn MINZIE200m</v>
      </c>
      <c r="O1620" s="2">
        <f t="shared" si="101"/>
        <v>1175</v>
      </c>
      <c r="P1620" s="81">
        <f t="shared" si="102"/>
        <v>19</v>
      </c>
      <c r="Q1620" s="81" t="str">
        <f t="shared" si="103"/>
        <v/>
      </c>
    </row>
    <row r="1621" spans="1:17" x14ac:dyDescent="0.2">
      <c r="A1621" t="s">
        <v>1232</v>
      </c>
      <c r="B1621" t="s">
        <v>4841</v>
      </c>
      <c r="C1621" t="s">
        <v>81</v>
      </c>
      <c r="D1621" s="5">
        <v>37211</v>
      </c>
      <c r="E1621">
        <v>957</v>
      </c>
      <c r="F1621" s="2">
        <v>32</v>
      </c>
      <c r="G1621" s="2" t="str">
        <f>B1621&amp;C1621</f>
        <v>Bikram DAS20km-race-walking</v>
      </c>
      <c r="H1621" s="2">
        <f>E1621</f>
        <v>957</v>
      </c>
      <c r="I1621" s="138" cm="1">
        <f t="array" ref="I1621">MAX(IF($G$3:$G$4000=$G1621,$H$3:$H$4000))</f>
        <v>957</v>
      </c>
      <c r="J1621" s="2" t="str">
        <v>JAM</v>
      </c>
      <c r="K1621" t="str">
        <v>Demish GAYE</v>
      </c>
      <c r="L1621" s="96" t="str">
        <v>400m</v>
      </c>
      <c r="M1621" s="96">
        <v>33989</v>
      </c>
      <c r="N1621" s="96" t="str">
        <f t="shared" si="100"/>
        <v>Demish GAYE400m</v>
      </c>
      <c r="O1621" s="2">
        <f t="shared" si="101"/>
        <v>1174</v>
      </c>
      <c r="P1621" s="81">
        <f t="shared" si="102"/>
        <v>14</v>
      </c>
      <c r="Q1621" s="81" t="str">
        <f t="shared" si="103"/>
        <v/>
      </c>
    </row>
    <row r="1622" spans="1:17" x14ac:dyDescent="0.2">
      <c r="A1622" t="s">
        <v>1232</v>
      </c>
      <c r="B1622" t="s">
        <v>3158</v>
      </c>
      <c r="C1622" s="5" t="s">
        <v>29</v>
      </c>
      <c r="D1622" s="5"/>
      <c r="E1622">
        <v>956</v>
      </c>
      <c r="F1622" s="2">
        <v>81</v>
      </c>
      <c r="G1622" s="2" t="str">
        <f>B1622&amp;C1622</f>
        <v>. VIKASH5000m</v>
      </c>
      <c r="H1622" s="2">
        <f>E1622</f>
        <v>956</v>
      </c>
      <c r="I1622" s="138" cm="1">
        <f t="array" ref="I1622">MAX(IF($G$3:$G$4000=$G1622,$H$3:$H$4000))</f>
        <v>956</v>
      </c>
      <c r="J1622" s="2" t="str">
        <v>JAM</v>
      </c>
      <c r="K1622" t="str">
        <v>Shakwon COKE</v>
      </c>
      <c r="L1622" s="96" t="str">
        <v>long-jump</v>
      </c>
      <c r="M1622" s="96">
        <v>36440</v>
      </c>
      <c r="N1622" s="96" t="str">
        <f t="shared" si="100"/>
        <v>Shakwon COKElong-jump</v>
      </c>
      <c r="O1622" s="2">
        <f t="shared" si="101"/>
        <v>1173</v>
      </c>
      <c r="P1622" s="81">
        <f t="shared" si="102"/>
        <v>7</v>
      </c>
      <c r="Q1622" s="81" t="str">
        <f t="shared" si="103"/>
        <v/>
      </c>
    </row>
    <row r="1623" spans="1:17" x14ac:dyDescent="0.2">
      <c r="A1623" t="s">
        <v>1232</v>
      </c>
      <c r="B1623" t="s">
        <v>4574</v>
      </c>
      <c r="C1623" s="5" t="s">
        <v>39</v>
      </c>
      <c r="D1623" s="5">
        <v>37618</v>
      </c>
      <c r="E1623">
        <v>956</v>
      </c>
      <c r="F1623" s="2">
        <v>53</v>
      </c>
      <c r="G1623" s="2" t="str">
        <f>B1623&amp;C1623</f>
        <v>Dhanvir SINGHshot-put</v>
      </c>
      <c r="H1623" s="2">
        <f>E1623</f>
        <v>956</v>
      </c>
      <c r="I1623" s="138" cm="1">
        <f t="array" ref="I1623">MAX(IF($G$3:$G$4000=$G1623,$H$3:$H$4000))</f>
        <v>956</v>
      </c>
      <c r="J1623" s="2" t="str">
        <v>JAM</v>
      </c>
      <c r="K1623" t="str">
        <v>Fedrick DACRES</v>
      </c>
      <c r="L1623" s="96" t="str">
        <v>discus-throw</v>
      </c>
      <c r="M1623" s="96">
        <v>34393</v>
      </c>
      <c r="N1623" s="96" t="str">
        <f t="shared" si="100"/>
        <v>Fedrick DACRESdiscus-throw</v>
      </c>
      <c r="O1623" s="2">
        <f t="shared" si="101"/>
        <v>1171</v>
      </c>
      <c r="P1623" s="81">
        <f t="shared" si="102"/>
        <v>4</v>
      </c>
      <c r="Q1623" s="81" t="str">
        <f t="shared" si="103"/>
        <v/>
      </c>
    </row>
    <row r="1624" spans="1:17" x14ac:dyDescent="0.2">
      <c r="A1624" t="s">
        <v>1232</v>
      </c>
      <c r="B1624" t="s">
        <v>3116</v>
      </c>
      <c r="C1624" s="5" t="s">
        <v>34</v>
      </c>
      <c r="D1624" s="5"/>
      <c r="E1624">
        <v>956</v>
      </c>
      <c r="F1624" s="2">
        <v>35</v>
      </c>
      <c r="G1624" s="2" t="str">
        <f>B1624&amp;C1624</f>
        <v>Shubham BHANDARE3000msc</v>
      </c>
      <c r="H1624" s="2">
        <f>E1624</f>
        <v>956</v>
      </c>
      <c r="I1624" s="138" cm="1">
        <f t="array" ref="I1624">MAX(IF($G$3:$G$4000=$G1624,$H$3:$H$4000))</f>
        <v>956</v>
      </c>
      <c r="J1624" s="2" t="str">
        <v>JAM</v>
      </c>
      <c r="K1624" t="str">
        <v>O'Brien WASOME</v>
      </c>
      <c r="L1624" s="96" t="str">
        <v>triple-jump</v>
      </c>
      <c r="M1624" s="96">
        <v>35454</v>
      </c>
      <c r="N1624" s="96" t="str">
        <f t="shared" si="100"/>
        <v>O'Brien WASOMEtriple-jump</v>
      </c>
      <c r="O1624" s="2">
        <f t="shared" si="101"/>
        <v>1170</v>
      </c>
      <c r="P1624" s="81">
        <f t="shared" si="102"/>
        <v>1</v>
      </c>
      <c r="Q1624" s="81" t="str">
        <f t="shared" si="103"/>
        <v/>
      </c>
    </row>
    <row r="1625" spans="1:17" x14ac:dyDescent="0.2">
      <c r="A1625" t="s">
        <v>1232</v>
      </c>
      <c r="B1625" t="s">
        <v>3189</v>
      </c>
      <c r="C1625" s="6" t="s">
        <v>30</v>
      </c>
      <c r="D1625" s="5">
        <v>35978</v>
      </c>
      <c r="E1625">
        <v>955</v>
      </c>
      <c r="F1625" s="2">
        <v>73</v>
      </c>
      <c r="G1625" s="2" t="str">
        <f>B1625&amp;C1625</f>
        <v>Rohit YADAV10000m</v>
      </c>
      <c r="H1625" s="2">
        <f>E1625</f>
        <v>955</v>
      </c>
      <c r="I1625" s="138" cm="1">
        <f t="array" ref="I1625">MAX(IF($G$3:$G$4000=$G1625,$H$3:$H$4000))</f>
        <v>955</v>
      </c>
      <c r="J1625" s="2" t="str">
        <v>JAM</v>
      </c>
      <c r="K1625" t="str">
        <v>Karayme BARTLEY</v>
      </c>
      <c r="L1625" s="96" t="str">
        <v>400m</v>
      </c>
      <c r="M1625" s="96">
        <v>34952</v>
      </c>
      <c r="N1625" s="96" t="str">
        <f t="shared" si="100"/>
        <v>Karayme BARTLEY400m</v>
      </c>
      <c r="O1625" s="2">
        <f t="shared" si="101"/>
        <v>1168</v>
      </c>
      <c r="P1625" s="81">
        <f t="shared" si="102"/>
        <v>15</v>
      </c>
      <c r="Q1625" s="81" t="str">
        <f t="shared" si="103"/>
        <v/>
      </c>
    </row>
    <row r="1626" spans="1:17" x14ac:dyDescent="0.2">
      <c r="A1626" t="s">
        <v>1232</v>
      </c>
      <c r="B1626" t="s">
        <v>4632</v>
      </c>
      <c r="C1626" s="5" t="s">
        <v>42</v>
      </c>
      <c r="D1626" s="5">
        <v>36891</v>
      </c>
      <c r="E1626">
        <v>955</v>
      </c>
      <c r="F1626" s="2">
        <v>42</v>
      </c>
      <c r="G1626" s="2" t="str">
        <f>B1626&amp;C1626</f>
        <v>Nitesh POONIAhammer-throw</v>
      </c>
      <c r="H1626" s="2">
        <f>E1626</f>
        <v>955</v>
      </c>
      <c r="I1626" s="138" cm="1">
        <f t="array" ref="I1626">MAX(IF($G$3:$G$4000=$G1626,$H$3:$H$4000))</f>
        <v>955</v>
      </c>
      <c r="J1626" s="2" t="str">
        <v>JAM</v>
      </c>
      <c r="K1626" t="str">
        <v>Tyquendo TRACEY</v>
      </c>
      <c r="L1626" s="96" t="str">
        <v>200m</v>
      </c>
      <c r="M1626" s="96">
        <v>34130</v>
      </c>
      <c r="N1626" s="96" t="str">
        <f t="shared" si="100"/>
        <v>Tyquendo TRACEY200m</v>
      </c>
      <c r="O1626" s="2">
        <f t="shared" si="101"/>
        <v>1167</v>
      </c>
      <c r="P1626" s="81">
        <f t="shared" si="102"/>
        <v>25</v>
      </c>
      <c r="Q1626" s="81" t="str">
        <f t="shared" si="103"/>
        <v/>
      </c>
    </row>
    <row r="1627" spans="1:17" x14ac:dyDescent="0.2">
      <c r="A1627" t="s">
        <v>1232</v>
      </c>
      <c r="B1627" t="s">
        <v>4575</v>
      </c>
      <c r="C1627" s="5" t="s">
        <v>39</v>
      </c>
      <c r="D1627" s="5">
        <v>36410</v>
      </c>
      <c r="E1627">
        <v>954</v>
      </c>
      <c r="F1627" s="2">
        <v>55</v>
      </c>
      <c r="G1627" s="2" t="str">
        <f>B1627&amp;C1627</f>
        <v>Ashish KUMARshot-put</v>
      </c>
      <c r="H1627" s="2">
        <f>E1627</f>
        <v>954</v>
      </c>
      <c r="I1627" s="138" cm="1">
        <f t="array" ref="I1627">MAX(IF($G$3:$G$4000=$G1627,$H$3:$H$4000))</f>
        <v>954</v>
      </c>
      <c r="J1627" s="2" t="str">
        <v>JAM</v>
      </c>
      <c r="K1627" t="str">
        <v>Michael STEPHENS</v>
      </c>
      <c r="L1627" s="96" t="str">
        <v>100m</v>
      </c>
      <c r="M1627" s="96">
        <v>36757</v>
      </c>
      <c r="N1627" s="96" t="str">
        <f t="shared" si="100"/>
        <v>Michael STEPHENS100m</v>
      </c>
      <c r="O1627" s="2">
        <f t="shared" si="101"/>
        <v>1165</v>
      </c>
      <c r="P1627" s="81">
        <f t="shared" si="102"/>
        <v>26</v>
      </c>
      <c r="Q1627" s="81" t="str">
        <f t="shared" si="103"/>
        <v/>
      </c>
    </row>
    <row r="1628" spans="1:17" x14ac:dyDescent="0.2">
      <c r="A1628" t="s">
        <v>1232</v>
      </c>
      <c r="B1628" t="s">
        <v>4513</v>
      </c>
      <c r="C1628" s="5" t="s">
        <v>40</v>
      </c>
      <c r="D1628" s="5">
        <v>35389</v>
      </c>
      <c r="E1628">
        <v>954</v>
      </c>
      <c r="F1628" s="2">
        <v>59</v>
      </c>
      <c r="G1628" s="2" t="str">
        <f>B1628&amp;C1628</f>
        <v>Nirbhay SINGHdiscus-throw</v>
      </c>
      <c r="H1628" s="2">
        <f>E1628</f>
        <v>954</v>
      </c>
      <c r="I1628" s="138" cm="1">
        <f t="array" ref="I1628">MAX(IF($G$3:$G$4000=$G1628,$H$3:$H$4000))</f>
        <v>954</v>
      </c>
      <c r="J1628" s="2" t="str">
        <v>JAM</v>
      </c>
      <c r="K1628" t="str">
        <v>Andre EWERS</v>
      </c>
      <c r="L1628" s="96" t="str">
        <v>100m</v>
      </c>
      <c r="M1628" s="96">
        <v>34857</v>
      </c>
      <c r="N1628" s="96" t="str">
        <f t="shared" si="100"/>
        <v>Andre EWERS100m</v>
      </c>
      <c r="O1628" s="2">
        <f t="shared" si="101"/>
        <v>1165</v>
      </c>
      <c r="P1628" s="81">
        <f t="shared" si="102"/>
        <v>26</v>
      </c>
      <c r="Q1628" s="81" t="str">
        <f t="shared" si="103"/>
        <v/>
      </c>
    </row>
    <row r="1629" spans="1:17" x14ac:dyDescent="0.2">
      <c r="A1629" t="s">
        <v>1232</v>
      </c>
      <c r="B1629" t="s">
        <v>3475</v>
      </c>
      <c r="C1629" s="5" t="s">
        <v>42</v>
      </c>
      <c r="D1629" s="5">
        <v>36595</v>
      </c>
      <c r="E1629">
        <v>953</v>
      </c>
      <c r="F1629" s="2">
        <v>15</v>
      </c>
      <c r="G1629" s="2" t="str">
        <f>B1629&amp;C1629</f>
        <v>Damneet SINGHhammer-throw</v>
      </c>
      <c r="H1629" s="2">
        <f>E1629</f>
        <v>953</v>
      </c>
      <c r="I1629" s="138" cm="1">
        <f t="array" ref="I1629">MAX(IF($G$3:$G$4000=$G1629,$H$3:$H$4000))</f>
        <v>980</v>
      </c>
      <c r="J1629" s="2" t="str">
        <v>JAM</v>
      </c>
      <c r="K1629" t="str">
        <v>Oshane BAILEY</v>
      </c>
      <c r="L1629" s="96" t="str">
        <v>100m</v>
      </c>
      <c r="M1629" s="96">
        <v>32759</v>
      </c>
      <c r="N1629" s="96" t="str">
        <f t="shared" si="100"/>
        <v>Oshane BAILEY100m</v>
      </c>
      <c r="O1629" s="2">
        <f t="shared" si="101"/>
        <v>1162</v>
      </c>
      <c r="P1629" s="81">
        <f t="shared" si="102"/>
        <v>31</v>
      </c>
      <c r="Q1629" s="81" t="str">
        <f t="shared" si="103"/>
        <v/>
      </c>
    </row>
    <row r="1630" spans="1:17" x14ac:dyDescent="0.2">
      <c r="A1630" t="s">
        <v>1232</v>
      </c>
      <c r="B1630" t="s">
        <v>5361</v>
      </c>
      <c r="C1630" s="5" t="s">
        <v>36</v>
      </c>
      <c r="D1630" s="5">
        <v>36765</v>
      </c>
      <c r="E1630">
        <v>953</v>
      </c>
      <c r="F1630" s="2">
        <v>59</v>
      </c>
      <c r="G1630" s="2" t="str">
        <f>B1630&amp;C1630</f>
        <v>A.K: SIDHARTHpole-vault</v>
      </c>
      <c r="H1630" s="2">
        <f>E1630</f>
        <v>953</v>
      </c>
      <c r="I1630" s="138" cm="1">
        <f t="array" ref="I1630">MAX(IF($G$3:$G$4000=$G1630,$H$3:$H$4000))</f>
        <v>972</v>
      </c>
      <c r="J1630" s="2" t="str">
        <v>JAM</v>
      </c>
      <c r="K1630" t="str">
        <v>Andre CLARKE</v>
      </c>
      <c r="L1630" s="96" t="str">
        <v>400mh</v>
      </c>
      <c r="M1630" s="96">
        <v>33761</v>
      </c>
      <c r="N1630" s="96" t="str">
        <f t="shared" si="100"/>
        <v>Andre CLARKE400mh</v>
      </c>
      <c r="O1630" s="2">
        <f t="shared" si="101"/>
        <v>1161</v>
      </c>
      <c r="P1630" s="81">
        <f t="shared" si="102"/>
        <v>11</v>
      </c>
      <c r="Q1630" s="81" t="str">
        <f t="shared" si="103"/>
        <v/>
      </c>
    </row>
    <row r="1631" spans="1:17" x14ac:dyDescent="0.2">
      <c r="A1631" t="s">
        <v>1232</v>
      </c>
      <c r="B1631" t="s">
        <v>3375</v>
      </c>
      <c r="C1631" s="5" t="s">
        <v>36</v>
      </c>
      <c r="D1631" s="5"/>
      <c r="E1631">
        <v>953</v>
      </c>
      <c r="F1631" s="2">
        <v>28</v>
      </c>
      <c r="G1631" s="2" t="str">
        <f>B1631&amp;C1631</f>
        <v>Damien GODWINpole-vault</v>
      </c>
      <c r="H1631" s="2">
        <f>E1631</f>
        <v>953</v>
      </c>
      <c r="I1631" s="138" cm="1">
        <f t="array" ref="I1631">MAX(IF($G$3:$G$4000=$G1631,$H$3:$H$4000))</f>
        <v>953</v>
      </c>
      <c r="J1631" s="2" t="str">
        <v>JAM</v>
      </c>
      <c r="K1631" t="str">
        <v>Jordan SCOTT</v>
      </c>
      <c r="L1631" s="96" t="str">
        <v>triple-jump</v>
      </c>
      <c r="M1631" s="96">
        <v>35610</v>
      </c>
      <c r="N1631" s="96" t="str">
        <f t="shared" si="100"/>
        <v>Jordan SCOTTtriple-jump</v>
      </c>
      <c r="O1631" s="2">
        <f t="shared" si="101"/>
        <v>1160</v>
      </c>
      <c r="P1631" s="81">
        <f t="shared" si="102"/>
        <v>3</v>
      </c>
      <c r="Q1631" s="81" t="str">
        <f t="shared" si="103"/>
        <v/>
      </c>
    </row>
    <row r="1632" spans="1:17" x14ac:dyDescent="0.2">
      <c r="A1632" t="s">
        <v>1232</v>
      </c>
      <c r="B1632" t="s">
        <v>3376</v>
      </c>
      <c r="C1632" t="s">
        <v>36</v>
      </c>
      <c r="D1632" s="5">
        <v>36400</v>
      </c>
      <c r="E1632">
        <v>953</v>
      </c>
      <c r="F1632" s="2">
        <v>28</v>
      </c>
      <c r="G1632" s="2" t="str">
        <f>B1632&amp;C1632</f>
        <v>Dhirendra KUMARpole-vault</v>
      </c>
      <c r="H1632" s="2">
        <f>E1632</f>
        <v>953</v>
      </c>
      <c r="I1632" s="138" cm="1">
        <f t="array" ref="I1632">MAX(IF($G$3:$G$4000=$G1632,$H$3:$H$4000))</f>
        <v>953</v>
      </c>
      <c r="J1632" s="2" t="str">
        <v>JAM</v>
      </c>
      <c r="K1632" t="str">
        <v>Jevaughn MINZIE</v>
      </c>
      <c r="L1632" s="96" t="str">
        <v>100m</v>
      </c>
      <c r="M1632" s="96">
        <v>34900</v>
      </c>
      <c r="N1632" s="96" t="str">
        <f t="shared" si="100"/>
        <v>Jevaughn MINZIE100m</v>
      </c>
      <c r="O1632" s="2">
        <f t="shared" si="101"/>
        <v>1159</v>
      </c>
      <c r="P1632" s="81">
        <f t="shared" si="102"/>
        <v>33</v>
      </c>
      <c r="Q1632" s="81" t="str">
        <f t="shared" si="103"/>
        <v/>
      </c>
    </row>
    <row r="1633" spans="1:17" x14ac:dyDescent="0.2">
      <c r="A1633" t="s">
        <v>1232</v>
      </c>
      <c r="B1633" t="s">
        <v>4576</v>
      </c>
      <c r="C1633" s="6" t="s">
        <v>39</v>
      </c>
      <c r="D1633" s="5">
        <v>33317</v>
      </c>
      <c r="E1633">
        <v>953</v>
      </c>
      <c r="F1633" s="2">
        <v>57</v>
      </c>
      <c r="G1633" s="2" t="str">
        <f>B1633&amp;C1633</f>
        <v>Antil NARESHshot-put</v>
      </c>
      <c r="H1633" s="2">
        <f>E1633</f>
        <v>953</v>
      </c>
      <c r="I1633" s="138" cm="1">
        <f t="array" ref="I1633">MAX(IF($G$3:$G$4000=$G1633,$H$3:$H$4000))</f>
        <v>953</v>
      </c>
      <c r="J1633" s="2" t="str">
        <v>JAM</v>
      </c>
      <c r="K1633" t="str">
        <v>Nigel ELLIS</v>
      </c>
      <c r="L1633" s="96" t="str">
        <v>200m</v>
      </c>
      <c r="M1633" s="96">
        <v>35650</v>
      </c>
      <c r="N1633" s="96" t="str">
        <f t="shared" si="100"/>
        <v>Nigel ELLIS200m</v>
      </c>
      <c r="O1633" s="2">
        <f t="shared" si="101"/>
        <v>1156</v>
      </c>
      <c r="P1633" s="81">
        <f t="shared" si="102"/>
        <v>32</v>
      </c>
      <c r="Q1633" s="81" t="str">
        <f t="shared" si="103"/>
        <v/>
      </c>
    </row>
    <row r="1634" spans="1:17" x14ac:dyDescent="0.2">
      <c r="A1634" t="s">
        <v>1232</v>
      </c>
      <c r="B1634" t="s">
        <v>4509</v>
      </c>
      <c r="C1634" t="s">
        <v>42</v>
      </c>
      <c r="D1634" s="5">
        <v>36874</v>
      </c>
      <c r="E1634">
        <v>953</v>
      </c>
      <c r="F1634" s="2">
        <v>43</v>
      </c>
      <c r="G1634" s="2" t="str">
        <f>B1634&amp;C1634</f>
        <v>Praveen KUMARhammer-throw</v>
      </c>
      <c r="H1634" s="2">
        <f>E1634</f>
        <v>953</v>
      </c>
      <c r="I1634" s="138" cm="1">
        <f t="array" ref="I1634">MAX(IF($G$3:$G$4000=$G1634,$H$3:$H$4000))</f>
        <v>953</v>
      </c>
      <c r="J1634" s="2" t="str">
        <v>JAM</v>
      </c>
      <c r="K1634" t="str">
        <v>Sachin DENNIS</v>
      </c>
      <c r="L1634" s="96" t="str">
        <v>100m</v>
      </c>
      <c r="M1634" s="96">
        <v>37470</v>
      </c>
      <c r="N1634" s="96" t="str">
        <f t="shared" si="100"/>
        <v>Sachin DENNIS100m</v>
      </c>
      <c r="O1634" s="2">
        <f t="shared" si="101"/>
        <v>1155</v>
      </c>
      <c r="P1634" s="81">
        <f t="shared" si="102"/>
        <v>35</v>
      </c>
      <c r="Q1634" s="81" t="str">
        <f t="shared" si="103"/>
        <v/>
      </c>
    </row>
    <row r="1635" spans="1:17" x14ac:dyDescent="0.2">
      <c r="A1635" t="s">
        <v>1232</v>
      </c>
      <c r="B1635" s="5" t="s">
        <v>4452</v>
      </c>
      <c r="C1635" s="5" t="s">
        <v>36</v>
      </c>
      <c r="D1635" s="5">
        <v>37460</v>
      </c>
      <c r="E1635">
        <v>953</v>
      </c>
      <c r="F1635" s="2">
        <v>59</v>
      </c>
      <c r="G1635" s="2" t="str">
        <f>B1635&amp;C1635</f>
        <v>. AMITpole-vault</v>
      </c>
      <c r="H1635" s="2">
        <f>E1635</f>
        <v>953</v>
      </c>
      <c r="I1635" s="138" cm="1">
        <f t="array" ref="I1635">MAX(IF($G$3:$G$4000=$G1635,$H$3:$H$4000))</f>
        <v>953</v>
      </c>
      <c r="J1635" s="2" t="str">
        <v>JAM</v>
      </c>
      <c r="K1635" t="str">
        <v>Karayme BARTLEY</v>
      </c>
      <c r="L1635" s="96" t="str">
        <v>200m</v>
      </c>
      <c r="M1635" s="96">
        <v>34952</v>
      </c>
      <c r="N1635" s="96" t="str">
        <f t="shared" si="100"/>
        <v>Karayme BARTLEY200m</v>
      </c>
      <c r="O1635" s="2">
        <f t="shared" si="101"/>
        <v>1155</v>
      </c>
      <c r="P1635" s="81">
        <f t="shared" si="102"/>
        <v>33</v>
      </c>
      <c r="Q1635" s="81" t="str">
        <f t="shared" si="103"/>
        <v/>
      </c>
    </row>
    <row r="1636" spans="1:17" x14ac:dyDescent="0.2">
      <c r="A1636" t="s">
        <v>1232</v>
      </c>
      <c r="B1636" t="s">
        <v>3161</v>
      </c>
      <c r="C1636" s="6" t="s">
        <v>29</v>
      </c>
      <c r="D1636" s="5"/>
      <c r="E1636">
        <v>950</v>
      </c>
      <c r="F1636" s="2">
        <v>86</v>
      </c>
      <c r="G1636" s="2" t="str">
        <f>B1636&amp;C1636</f>
        <v>Ram Vinod YADAV5000m</v>
      </c>
      <c r="H1636" s="2">
        <f>E1636</f>
        <v>950</v>
      </c>
      <c r="I1636" s="138" cm="1">
        <f t="array" ref="I1636">MAX(IF($G$3:$G$4000=$G1636,$H$3:$H$4000))</f>
        <v>950</v>
      </c>
      <c r="J1636" s="2" t="str">
        <v>JAM</v>
      </c>
      <c r="K1636" t="str">
        <v>Wayne PINNOCK</v>
      </c>
      <c r="L1636" s="96" t="str">
        <v>long-jump</v>
      </c>
      <c r="M1636" s="96">
        <v>36823</v>
      </c>
      <c r="N1636" s="96" t="str">
        <f t="shared" si="100"/>
        <v>Wayne PINNOCKlong-jump</v>
      </c>
      <c r="O1636" s="2">
        <f t="shared" si="101"/>
        <v>1155</v>
      </c>
      <c r="P1636" s="81">
        <f t="shared" si="102"/>
        <v>12</v>
      </c>
      <c r="Q1636" s="81" t="str">
        <f t="shared" si="103"/>
        <v/>
      </c>
    </row>
    <row r="1637" spans="1:17" x14ac:dyDescent="0.2">
      <c r="A1637" t="s">
        <v>1232</v>
      </c>
      <c r="B1637" t="s">
        <v>3502</v>
      </c>
      <c r="C1637" s="5" t="s">
        <v>41</v>
      </c>
      <c r="D1637" s="5">
        <v>36504</v>
      </c>
      <c r="E1637">
        <v>949</v>
      </c>
      <c r="F1637" s="2">
        <v>85</v>
      </c>
      <c r="G1637" s="2" t="str">
        <f>B1637&amp;C1637</f>
        <v>Rishab NEHRAjavelin-throw</v>
      </c>
      <c r="H1637" s="2">
        <f>E1637</f>
        <v>949</v>
      </c>
      <c r="I1637" s="138" cm="1">
        <f t="array" ref="I1637">MAX(IF($G$3:$G$4000=$G1637,$H$3:$H$4000))</f>
        <v>1007</v>
      </c>
      <c r="J1637" s="2" t="str">
        <v>JAM</v>
      </c>
      <c r="K1637" t="str">
        <v>Malik JAMES-KING</v>
      </c>
      <c r="L1637" s="96" t="str">
        <v>400mh</v>
      </c>
      <c r="M1637" s="96">
        <v>36339</v>
      </c>
      <c r="N1637" s="96" t="str">
        <f t="shared" si="100"/>
        <v>Malik JAMES-KING400mh</v>
      </c>
      <c r="O1637" s="2">
        <f t="shared" si="101"/>
        <v>1154</v>
      </c>
      <c r="P1637" s="81">
        <f t="shared" si="102"/>
        <v>14</v>
      </c>
      <c r="Q1637" s="81" t="str">
        <f t="shared" si="103"/>
        <v/>
      </c>
    </row>
    <row r="1638" spans="1:17" x14ac:dyDescent="0.2">
      <c r="A1638" t="s">
        <v>1232</v>
      </c>
      <c r="B1638" t="s">
        <v>4708</v>
      </c>
      <c r="C1638" s="5" t="s">
        <v>41</v>
      </c>
      <c r="D1638" s="5">
        <v>34089</v>
      </c>
      <c r="E1638">
        <v>949</v>
      </c>
      <c r="F1638" s="2">
        <v>39</v>
      </c>
      <c r="G1638" s="2" t="str">
        <f>B1638&amp;C1638</f>
        <v>Arun BABYjavelin-throw</v>
      </c>
      <c r="H1638" s="2">
        <f>E1638</f>
        <v>949</v>
      </c>
      <c r="I1638" s="138" cm="1">
        <f t="array" ref="I1638">MAX(IF($G$3:$G$4000=$G1638,$H$3:$H$4000))</f>
        <v>987</v>
      </c>
      <c r="J1638" s="2" t="str">
        <v>JAM</v>
      </c>
      <c r="K1638" t="str">
        <v>Rayon CAMPBELL</v>
      </c>
      <c r="L1638" s="96" t="str">
        <v>400mh</v>
      </c>
      <c r="M1638" s="96">
        <v>37777</v>
      </c>
      <c r="N1638" s="96" t="str">
        <f t="shared" si="100"/>
        <v>Rayon CAMPBELL400mh</v>
      </c>
      <c r="O1638" s="2">
        <f t="shared" si="101"/>
        <v>1154</v>
      </c>
      <c r="P1638" s="81">
        <f t="shared" si="102"/>
        <v>14</v>
      </c>
      <c r="Q1638" s="81" t="str">
        <f t="shared" si="103"/>
        <v/>
      </c>
    </row>
    <row r="1639" spans="1:17" x14ac:dyDescent="0.2">
      <c r="A1639" t="s">
        <v>1232</v>
      </c>
      <c r="B1639" t="s">
        <v>5326</v>
      </c>
      <c r="C1639" s="5" t="s">
        <v>29</v>
      </c>
      <c r="D1639" s="5">
        <v>36292</v>
      </c>
      <c r="E1639">
        <v>949</v>
      </c>
      <c r="F1639" s="2">
        <v>88</v>
      </c>
      <c r="G1639" s="2" t="str">
        <f>B1639&amp;C1639</f>
        <v>Kartik KUMAR5000m</v>
      </c>
      <c r="H1639" s="2">
        <f>E1639</f>
        <v>949</v>
      </c>
      <c r="I1639" s="138" cm="1">
        <f t="array" ref="I1639">MAX(IF($G$3:$G$4000=$G1639,$H$3:$H$4000))</f>
        <v>949</v>
      </c>
      <c r="J1639" s="2" t="str">
        <v>JAM</v>
      </c>
      <c r="K1639" t="str">
        <v>Romario WILLIAMS</v>
      </c>
      <c r="L1639" s="96" t="str">
        <v>100m</v>
      </c>
      <c r="M1639" s="96">
        <v>35020</v>
      </c>
      <c r="N1639" s="96" t="str">
        <f t="shared" si="100"/>
        <v>Romario WILLIAMS100m</v>
      </c>
      <c r="O1639" s="2">
        <f t="shared" si="101"/>
        <v>1152</v>
      </c>
      <c r="P1639" s="81">
        <f t="shared" si="102"/>
        <v>37</v>
      </c>
      <c r="Q1639" s="81" t="str">
        <f t="shared" si="103"/>
        <v/>
      </c>
    </row>
    <row r="1640" spans="1:17" x14ac:dyDescent="0.2">
      <c r="A1640" t="s">
        <v>1232</v>
      </c>
      <c r="B1640" t="s">
        <v>4341</v>
      </c>
      <c r="C1640" s="5" t="s">
        <v>37</v>
      </c>
      <c r="D1640" s="5">
        <v>37273</v>
      </c>
      <c r="E1640">
        <v>948</v>
      </c>
      <c r="F1640" s="2">
        <v>71</v>
      </c>
      <c r="G1640" s="2" t="str">
        <f>B1640&amp;C1640</f>
        <v>P.Asadullah MUJAHITHlong-jump</v>
      </c>
      <c r="H1640" s="2">
        <f>E1640</f>
        <v>948</v>
      </c>
      <c r="I1640" s="138" cm="1">
        <f t="array" ref="I1640">MAX(IF($G$3:$G$4000=$G1640,$H$3:$H$4000))</f>
        <v>1049</v>
      </c>
      <c r="J1640" s="2" t="str">
        <v>JAM</v>
      </c>
      <c r="K1640" t="str">
        <v>Brithton SENIOR</v>
      </c>
      <c r="L1640" s="96" t="str">
        <v>110mh</v>
      </c>
      <c r="M1640" s="96">
        <v>36806</v>
      </c>
      <c r="N1640" s="96" t="str">
        <f t="shared" si="100"/>
        <v>Brithton SENIOR110mh</v>
      </c>
      <c r="O1640" s="2">
        <f t="shared" si="101"/>
        <v>1151</v>
      </c>
      <c r="P1640" s="81">
        <f t="shared" si="102"/>
        <v>17</v>
      </c>
      <c r="Q1640" s="81" t="str">
        <f t="shared" si="103"/>
        <v/>
      </c>
    </row>
    <row r="1641" spans="1:17" x14ac:dyDescent="0.2">
      <c r="A1641" t="s">
        <v>1232</v>
      </c>
      <c r="B1641" t="s">
        <v>3437</v>
      </c>
      <c r="C1641" s="5" t="s">
        <v>39</v>
      </c>
      <c r="D1641" s="5">
        <v>37200</v>
      </c>
      <c r="E1641">
        <v>948</v>
      </c>
      <c r="F1641" s="2">
        <v>64</v>
      </c>
      <c r="G1641" s="2" t="str">
        <f>B1641&amp;C1641</f>
        <v>. ANIKETshot-put</v>
      </c>
      <c r="H1641" s="2">
        <f>E1641</f>
        <v>948</v>
      </c>
      <c r="I1641" s="138" cm="1">
        <f t="array" ref="I1641">MAX(IF($G$3:$G$4000=$G1641,$H$3:$H$4000))</f>
        <v>980</v>
      </c>
      <c r="J1641" s="2" t="str">
        <v>JAM</v>
      </c>
      <c r="K1641" t="str">
        <v>O'Dayne RICHARDS</v>
      </c>
      <c r="L1641" s="96" t="str">
        <v>shot-put</v>
      </c>
      <c r="M1641" s="96">
        <v>32491</v>
      </c>
      <c r="N1641" s="96" t="str">
        <f t="shared" si="100"/>
        <v>O'Dayne RICHARDSshot-put</v>
      </c>
      <c r="O1641" s="2">
        <f t="shared" si="101"/>
        <v>1149</v>
      </c>
      <c r="P1641" s="81">
        <f t="shared" si="102"/>
        <v>11</v>
      </c>
      <c r="Q1641" s="81" t="str">
        <f t="shared" si="103"/>
        <v/>
      </c>
    </row>
    <row r="1642" spans="1:17" x14ac:dyDescent="0.2">
      <c r="A1642" t="s">
        <v>1232</v>
      </c>
      <c r="B1642" t="s">
        <v>3191</v>
      </c>
      <c r="C1642" s="5" t="s">
        <v>30</v>
      </c>
      <c r="D1642" s="5"/>
      <c r="E1642">
        <v>947</v>
      </c>
      <c r="F1642" s="2">
        <v>80</v>
      </c>
      <c r="G1642" s="2" t="str">
        <f>B1642&amp;C1642</f>
        <v>. HARISH10000m</v>
      </c>
      <c r="H1642" s="2">
        <f>E1642</f>
        <v>947</v>
      </c>
      <c r="I1642" s="138" cm="1">
        <f t="array" ref="I1642">MAX(IF($G$3:$G$4000=$G1642,$H$3:$H$4000))</f>
        <v>947</v>
      </c>
      <c r="J1642" s="2" t="str">
        <v>JAM</v>
      </c>
      <c r="K1642" t="str">
        <v>Nickel ASHMEADE</v>
      </c>
      <c r="L1642" s="96" t="str">
        <v>100m</v>
      </c>
      <c r="M1642" s="96">
        <v>32970</v>
      </c>
      <c r="N1642" s="96" t="str">
        <f t="shared" si="100"/>
        <v>Nickel ASHMEADE100m</v>
      </c>
      <c r="O1642" s="2">
        <f t="shared" si="101"/>
        <v>1148</v>
      </c>
      <c r="P1642" s="81">
        <f t="shared" si="102"/>
        <v>45</v>
      </c>
      <c r="Q1642" s="81" t="str">
        <f t="shared" si="103"/>
        <v/>
      </c>
    </row>
    <row r="1643" spans="1:17" x14ac:dyDescent="0.2">
      <c r="A1643" t="s">
        <v>1232</v>
      </c>
      <c r="B1643" t="s">
        <v>3162</v>
      </c>
      <c r="C1643" t="s">
        <v>29</v>
      </c>
      <c r="D1643" s="5">
        <v>36421</v>
      </c>
      <c r="E1643">
        <v>946</v>
      </c>
      <c r="F1643" s="2">
        <v>89</v>
      </c>
      <c r="G1643" s="2" t="str">
        <f>B1643&amp;C1643</f>
        <v>Abdul BARI5000m</v>
      </c>
      <c r="H1643" s="2">
        <f>E1643</f>
        <v>946</v>
      </c>
      <c r="I1643" s="138" cm="1">
        <f t="array" ref="I1643">MAX(IF($G$3:$G$4000=$G1643,$H$3:$H$4000))</f>
        <v>946</v>
      </c>
      <c r="J1643" s="2" t="str">
        <v>JAM</v>
      </c>
      <c r="K1643" t="str">
        <v>Rasheed DWYER</v>
      </c>
      <c r="L1643" s="96" t="str">
        <v>100m</v>
      </c>
      <c r="M1643" s="96">
        <v>32537</v>
      </c>
      <c r="N1643" s="96" t="str">
        <f t="shared" si="100"/>
        <v>Rasheed DWYER100m</v>
      </c>
      <c r="O1643" s="2">
        <f t="shared" si="101"/>
        <v>1148</v>
      </c>
      <c r="P1643" s="81">
        <f t="shared" si="102"/>
        <v>45</v>
      </c>
      <c r="Q1643" s="81" t="str">
        <f t="shared" si="103"/>
        <v/>
      </c>
    </row>
    <row r="1644" spans="1:17" x14ac:dyDescent="0.2">
      <c r="A1644" t="s">
        <v>1232</v>
      </c>
      <c r="B1644" t="s">
        <v>4584</v>
      </c>
      <c r="C1644" s="5" t="s">
        <v>39</v>
      </c>
      <c r="D1644" s="5">
        <v>31432</v>
      </c>
      <c r="E1644">
        <v>946</v>
      </c>
      <c r="F1644" s="2">
        <v>67</v>
      </c>
      <c r="G1644" s="2" t="str">
        <f>B1644&amp;C1644</f>
        <v>Sunil KUMARshot-put</v>
      </c>
      <c r="H1644" s="2">
        <f>E1644</f>
        <v>946</v>
      </c>
      <c r="I1644" s="138" cm="1">
        <f t="array" ref="I1644">MAX(IF($G$3:$G$4000=$G1644,$H$3:$H$4000))</f>
        <v>946</v>
      </c>
      <c r="J1644" s="2" t="str">
        <v>JAM</v>
      </c>
      <c r="K1644" t="str">
        <v>Jazeel MURPHY</v>
      </c>
      <c r="L1644" s="96" t="str">
        <v>100m</v>
      </c>
      <c r="M1644" s="96">
        <v>34392</v>
      </c>
      <c r="N1644" s="96" t="str">
        <f t="shared" si="100"/>
        <v>Jazeel MURPHY100m</v>
      </c>
      <c r="O1644" s="2">
        <f t="shared" si="101"/>
        <v>1148</v>
      </c>
      <c r="P1644" s="81">
        <f t="shared" si="102"/>
        <v>45</v>
      </c>
      <c r="Q1644" s="81" t="str">
        <f t="shared" si="103"/>
        <v/>
      </c>
    </row>
    <row r="1645" spans="1:17" x14ac:dyDescent="0.2">
      <c r="A1645" t="s">
        <v>1232</v>
      </c>
      <c r="B1645" t="s">
        <v>3217</v>
      </c>
      <c r="C1645" s="5" t="s">
        <v>31</v>
      </c>
      <c r="D1645" s="5">
        <v>37119</v>
      </c>
      <c r="E1645">
        <v>945</v>
      </c>
      <c r="F1645" s="2">
        <v>31</v>
      </c>
      <c r="G1645" s="2" t="str">
        <f>B1645&amp;C1645</f>
        <v>Vikas KHODAKE110mh</v>
      </c>
      <c r="H1645" s="2">
        <f>E1645</f>
        <v>945</v>
      </c>
      <c r="I1645" s="138" cm="1">
        <f t="array" ref="I1645">MAX(IF($G$3:$G$4000=$G1645,$H$3:$H$4000))</f>
        <v>945</v>
      </c>
      <c r="J1645" s="2" t="str">
        <v>JAM</v>
      </c>
      <c r="K1645" t="str">
        <v>Traves SMIKLE</v>
      </c>
      <c r="L1645" s="96" t="str">
        <v>discus-throw</v>
      </c>
      <c r="M1645" s="96">
        <v>33731</v>
      </c>
      <c r="N1645" s="96" t="str">
        <f t="shared" si="100"/>
        <v>Traves SMIKLEdiscus-throw</v>
      </c>
      <c r="O1645" s="2">
        <f t="shared" si="101"/>
        <v>1146</v>
      </c>
      <c r="P1645" s="81">
        <f t="shared" si="102"/>
        <v>7</v>
      </c>
      <c r="Q1645" s="81" t="str">
        <f t="shared" si="103"/>
        <v/>
      </c>
    </row>
    <row r="1646" spans="1:17" x14ac:dyDescent="0.2">
      <c r="A1646" t="s">
        <v>1232</v>
      </c>
      <c r="B1646" t="s">
        <v>4967</v>
      </c>
      <c r="C1646" t="s">
        <v>44</v>
      </c>
      <c r="D1646" s="5">
        <v>37334</v>
      </c>
      <c r="E1646">
        <v>945</v>
      </c>
      <c r="F1646" s="2">
        <v>39</v>
      </c>
      <c r="G1646" s="2" t="str">
        <f>B1646&amp;C1646</f>
        <v>Usaid KHANdecathlon</v>
      </c>
      <c r="H1646" s="2">
        <f>E1646</f>
        <v>945</v>
      </c>
      <c r="I1646" s="138" cm="1">
        <f t="array" ref="I1646">MAX(IF($G$3:$G$4000=$G1646,$H$3:$H$4000))</f>
        <v>945</v>
      </c>
      <c r="J1646" s="2" t="str">
        <v>JAM</v>
      </c>
      <c r="K1646" t="str">
        <v>Ryiem FORDE</v>
      </c>
      <c r="L1646" s="96" t="str">
        <v>100m</v>
      </c>
      <c r="M1646" s="96">
        <v>37034</v>
      </c>
      <c r="N1646" s="96" t="str">
        <f t="shared" si="100"/>
        <v>Ryiem FORDE100m</v>
      </c>
      <c r="O1646" s="2">
        <f t="shared" si="101"/>
        <v>1146</v>
      </c>
      <c r="P1646" s="81">
        <f t="shared" si="102"/>
        <v>51</v>
      </c>
      <c r="Q1646" s="81" t="str">
        <f t="shared" si="103"/>
        <v/>
      </c>
    </row>
    <row r="1647" spans="1:17" x14ac:dyDescent="0.2">
      <c r="A1647" t="s">
        <v>1232</v>
      </c>
      <c r="B1647" t="s">
        <v>4634</v>
      </c>
      <c r="C1647" s="5" t="s">
        <v>42</v>
      </c>
      <c r="D1647" s="5">
        <v>32883</v>
      </c>
      <c r="E1647">
        <v>944</v>
      </c>
      <c r="F1647" s="2">
        <v>45</v>
      </c>
      <c r="G1647" s="2" t="str">
        <f>B1647&amp;C1647</f>
        <v>Bajender SINGHhammer-throw</v>
      </c>
      <c r="H1647" s="2">
        <f>E1647</f>
        <v>944</v>
      </c>
      <c r="I1647" s="138" cm="1">
        <f t="array" ref="I1647">MAX(IF($G$3:$G$4000=$G1647,$H$3:$H$4000))</f>
        <v>944</v>
      </c>
      <c r="J1647" s="2" t="str">
        <v>JAM</v>
      </c>
      <c r="K1647" t="str">
        <v>Ryan BROWN</v>
      </c>
      <c r="L1647" s="96" t="str">
        <v>long-jump</v>
      </c>
      <c r="M1647" s="96">
        <v>36079</v>
      </c>
      <c r="N1647" s="96" t="str">
        <f t="shared" si="100"/>
        <v>Ryan BROWNlong-jump</v>
      </c>
      <c r="O1647" s="2">
        <f t="shared" si="101"/>
        <v>1146</v>
      </c>
      <c r="P1647" s="81">
        <f t="shared" si="102"/>
        <v>15</v>
      </c>
      <c r="Q1647" s="81" t="str">
        <f t="shared" si="103"/>
        <v/>
      </c>
    </row>
    <row r="1648" spans="1:17" x14ac:dyDescent="0.2">
      <c r="A1648" t="s">
        <v>1232</v>
      </c>
      <c r="B1648" t="s">
        <v>3258</v>
      </c>
      <c r="C1648" s="5" t="s">
        <v>33</v>
      </c>
      <c r="D1648" s="5">
        <v>36598</v>
      </c>
      <c r="E1648">
        <v>944</v>
      </c>
      <c r="F1648" s="2">
        <v>56</v>
      </c>
      <c r="G1648" s="2" t="str">
        <f>B1648&amp;C1648</f>
        <v>Sai KUMAR400mh</v>
      </c>
      <c r="H1648" s="2">
        <f>E1648</f>
        <v>944</v>
      </c>
      <c r="I1648" s="138" cm="1">
        <f t="array" ref="I1648">MAX(IF($G$3:$G$4000=$G1648,$H$3:$H$4000))</f>
        <v>944</v>
      </c>
      <c r="J1648" s="2" t="str">
        <v>JAM</v>
      </c>
      <c r="K1648" t="str">
        <v>Tajay GAYLE</v>
      </c>
      <c r="L1648" s="96" t="str">
        <v>100m</v>
      </c>
      <c r="M1648" s="96">
        <v>35279</v>
      </c>
      <c r="N1648" s="96" t="str">
        <f t="shared" si="100"/>
        <v>Tajay GAYLE100m</v>
      </c>
      <c r="O1648" s="2">
        <f t="shared" si="101"/>
        <v>1145</v>
      </c>
      <c r="P1648" s="81">
        <f t="shared" si="102"/>
        <v>52</v>
      </c>
      <c r="Q1648" s="81" t="str">
        <f t="shared" si="103"/>
        <v/>
      </c>
    </row>
    <row r="1649" spans="1:17" x14ac:dyDescent="0.2">
      <c r="A1649" t="s">
        <v>1232</v>
      </c>
      <c r="B1649" t="s">
        <v>3454</v>
      </c>
      <c r="C1649" s="6" t="s">
        <v>39</v>
      </c>
      <c r="D1649" s="5">
        <v>37135</v>
      </c>
      <c r="E1649">
        <v>944</v>
      </c>
      <c r="F1649" s="2">
        <v>69</v>
      </c>
      <c r="G1649" s="2" t="str">
        <f>B1649&amp;C1649</f>
        <v>Akash GREHWALshot-put</v>
      </c>
      <c r="H1649" s="2">
        <f>E1649</f>
        <v>944</v>
      </c>
      <c r="I1649" s="138" cm="1">
        <f t="array" ref="I1649">MAX(IF($G$3:$G$4000=$G1649,$H$3:$H$4000))</f>
        <v>944</v>
      </c>
      <c r="J1649" s="2" t="str">
        <v>JAM</v>
      </c>
      <c r="K1649" t="str">
        <v>Bryan LEVELL</v>
      </c>
      <c r="L1649" s="96" t="str">
        <v>200m</v>
      </c>
      <c r="M1649" s="96">
        <v>37978</v>
      </c>
      <c r="N1649" s="96" t="str">
        <f t="shared" si="100"/>
        <v>Bryan LEVELL200m</v>
      </c>
      <c r="O1649" s="2">
        <f t="shared" si="101"/>
        <v>1145</v>
      </c>
      <c r="P1649" s="81">
        <f t="shared" si="102"/>
        <v>38</v>
      </c>
      <c r="Q1649" s="81" t="str">
        <f t="shared" si="103"/>
        <v/>
      </c>
    </row>
    <row r="1650" spans="1:17" x14ac:dyDescent="0.2">
      <c r="A1650" t="s">
        <v>1232</v>
      </c>
      <c r="B1650" t="s">
        <v>4726</v>
      </c>
      <c r="C1650" s="5" t="s">
        <v>41</v>
      </c>
      <c r="D1650" s="5">
        <v>33523</v>
      </c>
      <c r="E1650">
        <v>944</v>
      </c>
      <c r="F1650" s="2">
        <v>89</v>
      </c>
      <c r="G1650" s="2" t="str">
        <f>B1650&amp;C1650</f>
        <v>Parvesh MALIKjavelin-throw</v>
      </c>
      <c r="H1650" s="2">
        <f>E1650</f>
        <v>944</v>
      </c>
      <c r="I1650" s="138" cm="1">
        <f t="array" ref="I1650">MAX(IF($G$3:$G$4000=$G1650,$H$3:$H$4000))</f>
        <v>944</v>
      </c>
      <c r="J1650" s="2" t="str">
        <v>JAM</v>
      </c>
      <c r="K1650" t="str">
        <v>Jazeel MURPHY</v>
      </c>
      <c r="L1650" s="96" t="str">
        <v>200m</v>
      </c>
      <c r="M1650" s="96">
        <v>34392</v>
      </c>
      <c r="N1650" s="96" t="str">
        <f t="shared" si="100"/>
        <v>Jazeel MURPHY200m</v>
      </c>
      <c r="O1650" s="2">
        <f t="shared" si="101"/>
        <v>1144</v>
      </c>
      <c r="P1650" s="81">
        <f t="shared" si="102"/>
        <v>39</v>
      </c>
      <c r="Q1650" s="81" t="str">
        <f t="shared" si="103"/>
        <v/>
      </c>
    </row>
    <row r="1651" spans="1:17" x14ac:dyDescent="0.2">
      <c r="A1651" t="s">
        <v>1232</v>
      </c>
      <c r="B1651" t="s">
        <v>3402</v>
      </c>
      <c r="C1651" s="5" t="s">
        <v>40</v>
      </c>
      <c r="D1651" s="5">
        <v>35365</v>
      </c>
      <c r="E1651">
        <v>943</v>
      </c>
      <c r="F1651" s="2">
        <v>20</v>
      </c>
      <c r="G1651" s="2" t="str">
        <f>B1651&amp;C1651</f>
        <v>. ABHINAVdiscus-throw</v>
      </c>
      <c r="H1651" s="2">
        <f>E1651</f>
        <v>943</v>
      </c>
      <c r="I1651" s="138" cm="1">
        <f t="array" ref="I1651">MAX(IF($G$3:$G$4000=$G1651,$H$3:$H$4000))</f>
        <v>990</v>
      </c>
      <c r="J1651" s="2" t="str">
        <v>JAM</v>
      </c>
      <c r="K1651" t="str">
        <v>Andrew RILEY</v>
      </c>
      <c r="L1651" s="96" t="str">
        <v>110mh</v>
      </c>
      <c r="M1651" s="96">
        <v>32392</v>
      </c>
      <c r="N1651" s="96" t="str">
        <f t="shared" si="100"/>
        <v>Andrew RILEY110mh</v>
      </c>
      <c r="O1651" s="2">
        <f t="shared" si="101"/>
        <v>1143</v>
      </c>
      <c r="P1651" s="81">
        <f t="shared" si="102"/>
        <v>21</v>
      </c>
      <c r="Q1651" s="81" t="str">
        <f t="shared" si="103"/>
        <v/>
      </c>
    </row>
    <row r="1652" spans="1:17" x14ac:dyDescent="0.2">
      <c r="A1652" t="s">
        <v>1232</v>
      </c>
      <c r="B1652" t="s">
        <v>4635</v>
      </c>
      <c r="C1652" s="5" t="s">
        <v>42</v>
      </c>
      <c r="D1652" s="5">
        <v>34619</v>
      </c>
      <c r="E1652">
        <v>943</v>
      </c>
      <c r="F1652" s="2">
        <v>46</v>
      </c>
      <c r="G1652" s="2" t="str">
        <f>B1652&amp;C1652</f>
        <v>Jaswinder SINGHhammer-throw</v>
      </c>
      <c r="H1652" s="2">
        <f>E1652</f>
        <v>943</v>
      </c>
      <c r="I1652" s="138" cm="1">
        <f t="array" ref="I1652">MAX(IF($G$3:$G$4000=$G1652,$H$3:$H$4000))</f>
        <v>943</v>
      </c>
      <c r="J1652" s="2" t="str">
        <v>JAM</v>
      </c>
      <c r="K1652" t="str">
        <v>Kai CHANG</v>
      </c>
      <c r="L1652" s="96" t="str">
        <v>discus-throw</v>
      </c>
      <c r="M1652" s="96">
        <v>36554</v>
      </c>
      <c r="N1652" s="96" t="str">
        <f t="shared" si="100"/>
        <v>Kai CHANGdiscus-throw</v>
      </c>
      <c r="O1652" s="2">
        <f t="shared" si="101"/>
        <v>1143</v>
      </c>
      <c r="P1652" s="81">
        <f t="shared" si="102"/>
        <v>8</v>
      </c>
      <c r="Q1652" s="81" t="str">
        <f t="shared" si="103"/>
        <v/>
      </c>
    </row>
    <row r="1653" spans="1:17" x14ac:dyDescent="0.2">
      <c r="A1653" t="s">
        <v>1232</v>
      </c>
      <c r="B1653" t="s">
        <v>3259</v>
      </c>
      <c r="C1653" s="5" t="s">
        <v>33</v>
      </c>
      <c r="D1653" s="6">
        <v>37259</v>
      </c>
      <c r="E1653">
        <v>942</v>
      </c>
      <c r="F1653" s="2">
        <v>57</v>
      </c>
      <c r="G1653" s="2" t="str">
        <f>B1653&amp;C1653</f>
        <v>Jayaragul RAGUL400mh</v>
      </c>
      <c r="H1653" s="2">
        <f>E1653</f>
        <v>942</v>
      </c>
      <c r="I1653" s="138" cm="1">
        <f t="array" ref="I1653">MAX(IF($G$3:$G$4000=$G1653,$H$3:$H$4000))</f>
        <v>942</v>
      </c>
      <c r="J1653" s="2" t="str">
        <v>JAM</v>
      </c>
      <c r="K1653" t="str">
        <v>Devontie ARCHER</v>
      </c>
      <c r="L1653" s="96" t="str">
        <v>400mh</v>
      </c>
      <c r="M1653" s="96">
        <v>37402</v>
      </c>
      <c r="N1653" s="96" t="str">
        <f t="shared" si="100"/>
        <v>Devontie ARCHER400mh</v>
      </c>
      <c r="O1653" s="2">
        <f t="shared" si="101"/>
        <v>1141</v>
      </c>
      <c r="P1653" s="81">
        <f t="shared" si="102"/>
        <v>19</v>
      </c>
      <c r="Q1653" s="81" t="str">
        <f t="shared" si="103"/>
        <v/>
      </c>
    </row>
    <row r="1654" spans="1:17" x14ac:dyDescent="0.2">
      <c r="A1654" t="s">
        <v>1232</v>
      </c>
      <c r="B1654" t="s">
        <v>4636</v>
      </c>
      <c r="C1654" s="5" t="s">
        <v>42</v>
      </c>
      <c r="D1654" s="5">
        <v>34252</v>
      </c>
      <c r="E1654">
        <v>942</v>
      </c>
      <c r="F1654" s="2">
        <v>47</v>
      </c>
      <c r="G1654" s="2" t="str">
        <f>B1654&amp;C1654</f>
        <v>Sukhdev SINGHhammer-throw</v>
      </c>
      <c r="H1654" s="2">
        <f>E1654</f>
        <v>942</v>
      </c>
      <c r="I1654" s="138" cm="1">
        <f t="array" ref="I1654">MAX(IF($G$3:$G$4000=$G1654,$H$3:$H$4000))</f>
        <v>942</v>
      </c>
      <c r="J1654" s="2" t="str">
        <v>JAM</v>
      </c>
      <c r="K1654" t="str">
        <v>Senoj-Jay GIVANS</v>
      </c>
      <c r="L1654" s="96" t="str">
        <v>100m</v>
      </c>
      <c r="M1654" s="96">
        <v>34333</v>
      </c>
      <c r="N1654" s="96" t="str">
        <f t="shared" si="100"/>
        <v>Senoj-Jay GIVANS100m</v>
      </c>
      <c r="O1654" s="2">
        <f t="shared" si="101"/>
        <v>1138</v>
      </c>
      <c r="P1654" s="81">
        <f t="shared" si="102"/>
        <v>57</v>
      </c>
      <c r="Q1654" s="81" t="str">
        <f t="shared" si="103"/>
        <v/>
      </c>
    </row>
    <row r="1655" spans="1:17" x14ac:dyDescent="0.2">
      <c r="A1655" t="s">
        <v>1232</v>
      </c>
      <c r="B1655" t="s">
        <v>3380</v>
      </c>
      <c r="C1655" s="5" t="s">
        <v>36</v>
      </c>
      <c r="D1655" s="5">
        <v>36570</v>
      </c>
      <c r="E1655">
        <v>940</v>
      </c>
      <c r="F1655" s="2">
        <v>32</v>
      </c>
      <c r="G1655" s="2" t="str">
        <f>B1655&amp;C1655</f>
        <v>Parshant SINGHpole-vault</v>
      </c>
      <c r="H1655" s="2">
        <f>E1655</f>
        <v>940</v>
      </c>
      <c r="I1655" s="138" cm="1">
        <f t="array" ref="I1655">MAX(IF($G$3:$G$4000=$G1655,$H$3:$H$4000))</f>
        <v>1021</v>
      </c>
      <c r="J1655" s="2" t="str">
        <v>JAM</v>
      </c>
      <c r="K1655" t="str">
        <v>Xavier NAIRNE</v>
      </c>
      <c r="L1655" s="96" t="str">
        <v>100m</v>
      </c>
      <c r="M1655" s="96">
        <v>36801</v>
      </c>
      <c r="N1655" s="96" t="str">
        <f t="shared" si="100"/>
        <v>Xavier NAIRNE100m</v>
      </c>
      <c r="O1655" s="2">
        <f t="shared" si="101"/>
        <v>1138</v>
      </c>
      <c r="P1655" s="81">
        <f t="shared" si="102"/>
        <v>57</v>
      </c>
      <c r="Q1655" s="81" t="str">
        <f t="shared" si="103"/>
        <v/>
      </c>
    </row>
    <row r="1656" spans="1:17" x14ac:dyDescent="0.2">
      <c r="A1656" t="s">
        <v>1232</v>
      </c>
      <c r="B1656" t="s">
        <v>3510</v>
      </c>
      <c r="C1656" s="5" t="s">
        <v>41</v>
      </c>
      <c r="D1656" s="5">
        <v>35368</v>
      </c>
      <c r="E1656">
        <v>940</v>
      </c>
      <c r="F1656" s="2">
        <v>42</v>
      </c>
      <c r="G1656" s="2" t="str">
        <f>B1656&amp;C1656</f>
        <v>Harish KUMARjavelin-throw</v>
      </c>
      <c r="H1656" s="2">
        <f>E1656</f>
        <v>940</v>
      </c>
      <c r="I1656" s="138" cm="1">
        <f t="array" ref="I1656">MAX(IF($G$3:$G$4000=$G1656,$H$3:$H$4000))</f>
        <v>996</v>
      </c>
      <c r="J1656" s="2" t="str">
        <v>JAM</v>
      </c>
      <c r="K1656" t="str">
        <v>Romell GLAVE</v>
      </c>
      <c r="L1656" s="96" t="str">
        <v>100m</v>
      </c>
      <c r="M1656" s="96">
        <v>36475</v>
      </c>
      <c r="N1656" s="96" t="str">
        <f t="shared" si="100"/>
        <v>Romell GLAVE100m</v>
      </c>
      <c r="O1656" s="2">
        <f t="shared" si="101"/>
        <v>1138</v>
      </c>
      <c r="P1656" s="81">
        <f t="shared" si="102"/>
        <v>57</v>
      </c>
      <c r="Q1656" s="81" t="str">
        <f t="shared" si="103"/>
        <v/>
      </c>
    </row>
    <row r="1657" spans="1:17" x14ac:dyDescent="0.2">
      <c r="A1657" t="s">
        <v>1232</v>
      </c>
      <c r="B1657" t="s">
        <v>3376</v>
      </c>
      <c r="C1657" s="5" t="s">
        <v>36</v>
      </c>
      <c r="D1657" s="5">
        <v>36400</v>
      </c>
      <c r="E1657">
        <v>940</v>
      </c>
      <c r="F1657" s="2">
        <v>62</v>
      </c>
      <c r="G1657" s="2" t="str">
        <f>B1657&amp;C1657</f>
        <v>Dhirendra KUMARpole-vault</v>
      </c>
      <c r="H1657" s="2">
        <f>E1657</f>
        <v>940</v>
      </c>
      <c r="I1657" s="138" cm="1">
        <f t="array" ref="I1657">MAX(IF($G$3:$G$4000=$G1657,$H$3:$H$4000))</f>
        <v>953</v>
      </c>
      <c r="J1657" s="2" t="str">
        <v>JAM</v>
      </c>
      <c r="K1657" t="str">
        <v>Antonio WATSON</v>
      </c>
      <c r="L1657" s="96" t="str">
        <v>200m</v>
      </c>
      <c r="M1657" s="96">
        <v>37145</v>
      </c>
      <c r="N1657" s="96" t="str">
        <f t="shared" si="100"/>
        <v>Antonio WATSON200m</v>
      </c>
      <c r="O1657" s="2">
        <f t="shared" si="101"/>
        <v>1138</v>
      </c>
      <c r="P1657" s="81">
        <f t="shared" si="102"/>
        <v>45</v>
      </c>
      <c r="Q1657" s="81" t="str">
        <f t="shared" si="103"/>
        <v/>
      </c>
    </row>
    <row r="1658" spans="1:17" x14ac:dyDescent="0.2">
      <c r="A1658" t="s">
        <v>1232</v>
      </c>
      <c r="B1658" t="s">
        <v>3379</v>
      </c>
      <c r="C1658" s="5" t="s">
        <v>36</v>
      </c>
      <c r="D1658" s="5"/>
      <c r="E1658">
        <v>940</v>
      </c>
      <c r="F1658" s="2">
        <v>32</v>
      </c>
      <c r="G1658" s="2" t="str">
        <f>B1658&amp;C1658</f>
        <v>A. GNANASONEpole-vault</v>
      </c>
      <c r="H1658" s="2">
        <f>E1658</f>
        <v>940</v>
      </c>
      <c r="I1658" s="138" cm="1">
        <f t="array" ref="I1658">MAX(IF($G$3:$G$4000=$G1658,$H$3:$H$4000))</f>
        <v>940</v>
      </c>
      <c r="J1658" s="2" t="str">
        <v>JAM</v>
      </c>
      <c r="K1658" t="str">
        <v>Javier BROWN</v>
      </c>
      <c r="L1658" s="96" t="str">
        <v>400mh</v>
      </c>
      <c r="M1658" s="96">
        <v>37172</v>
      </c>
      <c r="N1658" s="96" t="str">
        <f t="shared" si="100"/>
        <v>Javier BROWN400mh</v>
      </c>
      <c r="O1658" s="2">
        <f t="shared" si="101"/>
        <v>1137</v>
      </c>
      <c r="P1658" s="81">
        <f t="shared" si="102"/>
        <v>24</v>
      </c>
      <c r="Q1658" s="81" t="str">
        <f t="shared" si="103"/>
        <v/>
      </c>
    </row>
    <row r="1659" spans="1:17" x14ac:dyDescent="0.2">
      <c r="A1659" t="s">
        <v>1232</v>
      </c>
      <c r="B1659" t="s">
        <v>4454</v>
      </c>
      <c r="C1659" t="s">
        <v>36</v>
      </c>
      <c r="D1659" s="5">
        <v>34581</v>
      </c>
      <c r="E1659">
        <v>940</v>
      </c>
      <c r="F1659" s="2">
        <v>62</v>
      </c>
      <c r="G1659" s="2" t="str">
        <f>B1659&amp;C1659</f>
        <v>R.Madhan KUMARpole-vault</v>
      </c>
      <c r="H1659" s="2">
        <f>E1659</f>
        <v>940</v>
      </c>
      <c r="I1659" s="138" cm="1">
        <f t="array" ref="I1659">MAX(IF($G$3:$G$4000=$G1659,$H$3:$H$4000))</f>
        <v>940</v>
      </c>
      <c r="J1659" s="2" t="str">
        <v>JAM</v>
      </c>
      <c r="K1659" t="str">
        <v>Roshawn CLARKE</v>
      </c>
      <c r="L1659" s="96" t="str">
        <v>400mh</v>
      </c>
      <c r="M1659" s="96">
        <v>38169</v>
      </c>
      <c r="N1659" s="96" t="str">
        <f t="shared" si="100"/>
        <v>Roshawn CLARKE400mh</v>
      </c>
      <c r="O1659" s="2">
        <f t="shared" si="101"/>
        <v>1137</v>
      </c>
      <c r="P1659" s="81">
        <f t="shared" si="102"/>
        <v>24</v>
      </c>
      <c r="Q1659" s="81" t="str">
        <f t="shared" si="103"/>
        <v/>
      </c>
    </row>
    <row r="1660" spans="1:17" x14ac:dyDescent="0.2">
      <c r="A1660" t="s">
        <v>1232</v>
      </c>
      <c r="B1660" t="s">
        <v>4457</v>
      </c>
      <c r="C1660" s="5" t="s">
        <v>36</v>
      </c>
      <c r="D1660" s="5">
        <v>36923</v>
      </c>
      <c r="E1660">
        <v>940</v>
      </c>
      <c r="F1660" s="2">
        <v>62</v>
      </c>
      <c r="G1660" s="2" t="str">
        <f>B1660&amp;C1660</f>
        <v>Shekhar KUMARpole-vault</v>
      </c>
      <c r="H1660" s="2">
        <f>E1660</f>
        <v>940</v>
      </c>
      <c r="I1660" s="138" cm="1">
        <f t="array" ref="I1660">MAX(IF($G$3:$G$4000=$G1660,$H$3:$H$4000))</f>
        <v>940</v>
      </c>
      <c r="J1660" s="2" t="str">
        <v>JAM</v>
      </c>
      <c r="K1660" t="str">
        <v>Bryan LEVELL</v>
      </c>
      <c r="L1660" s="96" t="str">
        <v>100m</v>
      </c>
      <c r="M1660" s="96">
        <v>37978</v>
      </c>
      <c r="N1660" s="96" t="str">
        <f t="shared" si="100"/>
        <v>Bryan LEVELL100m</v>
      </c>
      <c r="O1660" s="2">
        <f t="shared" si="101"/>
        <v>1135</v>
      </c>
      <c r="P1660" s="81">
        <f t="shared" si="102"/>
        <v>64</v>
      </c>
      <c r="Q1660" s="81" t="str">
        <f t="shared" si="103"/>
        <v/>
      </c>
    </row>
    <row r="1661" spans="1:17" x14ac:dyDescent="0.2">
      <c r="A1661" t="s">
        <v>1232</v>
      </c>
      <c r="B1661" t="s">
        <v>4458</v>
      </c>
      <c r="C1661" s="5" t="s">
        <v>36</v>
      </c>
      <c r="D1661" s="5">
        <v>34525</v>
      </c>
      <c r="E1661">
        <v>940</v>
      </c>
      <c r="F1661" s="2">
        <v>62</v>
      </c>
      <c r="G1661" s="2" t="str">
        <f>B1661&amp;C1661</f>
        <v>Kundan SINGHpole-vault</v>
      </c>
      <c r="H1661" s="2">
        <f>E1661</f>
        <v>940</v>
      </c>
      <c r="I1661" s="138" cm="1">
        <f t="array" ref="I1661">MAX(IF($G$3:$G$4000=$G1661,$H$3:$H$4000))</f>
        <v>940</v>
      </c>
      <c r="J1661" s="2" t="str">
        <v>JAM</v>
      </c>
      <c r="K1661" t="str">
        <v>Romario WILLIAMS</v>
      </c>
      <c r="L1661" s="96" t="str">
        <v>200m</v>
      </c>
      <c r="M1661" s="96">
        <v>35020</v>
      </c>
      <c r="N1661" s="96" t="str">
        <f t="shared" si="100"/>
        <v>Romario WILLIAMS200m</v>
      </c>
      <c r="O1661" s="2">
        <f t="shared" si="101"/>
        <v>1135</v>
      </c>
      <c r="P1661" s="81">
        <f t="shared" si="102"/>
        <v>46</v>
      </c>
      <c r="Q1661" s="81" t="str">
        <f t="shared" si="103"/>
        <v/>
      </c>
    </row>
    <row r="1662" spans="1:17" x14ac:dyDescent="0.2">
      <c r="A1662" t="s">
        <v>1232</v>
      </c>
      <c r="B1662" t="s">
        <v>4588</v>
      </c>
      <c r="C1662" s="5" t="s">
        <v>39</v>
      </c>
      <c r="D1662" s="5">
        <v>36079</v>
      </c>
      <c r="E1662">
        <v>940</v>
      </c>
      <c r="F1662" s="2">
        <v>73</v>
      </c>
      <c r="G1662" s="2" t="str">
        <f>B1662&amp;C1662</f>
        <v>Juber MALIKshot-put</v>
      </c>
      <c r="H1662" s="2">
        <f>E1662</f>
        <v>940</v>
      </c>
      <c r="I1662" s="138" cm="1">
        <f t="array" ref="I1662">MAX(IF($G$3:$G$4000=$G1662,$H$3:$H$4000))</f>
        <v>940</v>
      </c>
      <c r="J1662" s="2" t="str">
        <v>JAM</v>
      </c>
      <c r="K1662" t="str">
        <v>Troy WHYTE</v>
      </c>
      <c r="L1662" s="96" t="str">
        <v>400mh</v>
      </c>
      <c r="M1662" s="96">
        <v>35003</v>
      </c>
      <c r="N1662" s="96" t="str">
        <f t="shared" si="100"/>
        <v>Troy WHYTE400mh</v>
      </c>
      <c r="O1662" s="2">
        <f t="shared" si="101"/>
        <v>1135</v>
      </c>
      <c r="P1662" s="81">
        <f t="shared" si="102"/>
        <v>27</v>
      </c>
      <c r="Q1662" s="81" t="str">
        <f t="shared" si="103"/>
        <v/>
      </c>
    </row>
    <row r="1663" spans="1:17" x14ac:dyDescent="0.2">
      <c r="A1663" t="s">
        <v>1232</v>
      </c>
      <c r="B1663" t="s">
        <v>3446</v>
      </c>
      <c r="C1663" s="5" t="s">
        <v>39</v>
      </c>
      <c r="D1663" s="5">
        <v>37392</v>
      </c>
      <c r="E1663">
        <v>940</v>
      </c>
      <c r="F1663" s="2">
        <v>73</v>
      </c>
      <c r="G1663" s="2" t="str">
        <f>B1663&amp;C1663</f>
        <v>Amandeep Singh DHALIWALshot-put</v>
      </c>
      <c r="H1663" s="2">
        <f>E1663</f>
        <v>940</v>
      </c>
      <c r="I1663" s="138" cm="1">
        <f t="array" ref="I1663">MAX(IF($G$3:$G$4000=$G1663,$H$3:$H$4000))</f>
        <v>940</v>
      </c>
      <c r="J1663" s="2" t="str">
        <v>JAM</v>
      </c>
      <c r="K1663" t="str">
        <v>Michael O'HARA</v>
      </c>
      <c r="L1663" s="96" t="str">
        <v>110mh</v>
      </c>
      <c r="M1663" s="96">
        <v>35337</v>
      </c>
      <c r="N1663" s="96" t="str">
        <f t="shared" si="100"/>
        <v>Michael O'HARA110mh</v>
      </c>
      <c r="O1663" s="2">
        <f t="shared" si="101"/>
        <v>1134</v>
      </c>
      <c r="P1663" s="81">
        <f t="shared" si="102"/>
        <v>27</v>
      </c>
      <c r="Q1663" s="81" t="str">
        <f t="shared" si="103"/>
        <v/>
      </c>
    </row>
    <row r="1664" spans="1:17" x14ac:dyDescent="0.2">
      <c r="A1664" t="s">
        <v>1232</v>
      </c>
      <c r="B1664" t="s">
        <v>3154</v>
      </c>
      <c r="C1664" s="5" t="s">
        <v>42</v>
      </c>
      <c r="D1664" s="5">
        <v>34982</v>
      </c>
      <c r="E1664">
        <v>940</v>
      </c>
      <c r="F1664" s="2">
        <v>48</v>
      </c>
      <c r="G1664" s="2" t="str">
        <f>B1664&amp;C1664</f>
        <v>. AJAYhammer-throw</v>
      </c>
      <c r="H1664" s="2">
        <f>E1664</f>
        <v>940</v>
      </c>
      <c r="I1664" s="138" cm="1">
        <f t="array" ref="I1664">MAX(IF($G$3:$G$4000=$G1664,$H$3:$H$4000))</f>
        <v>940</v>
      </c>
      <c r="J1664" s="2" t="str">
        <v>JAM</v>
      </c>
      <c r="K1664" t="str">
        <v>Damar FORBES</v>
      </c>
      <c r="L1664" s="96" t="str">
        <v>long-jump</v>
      </c>
      <c r="M1664" s="96">
        <v>33127</v>
      </c>
      <c r="N1664" s="96" t="str">
        <f t="shared" si="100"/>
        <v>Damar FORBESlong-jump</v>
      </c>
      <c r="O1664" s="2">
        <f t="shared" si="101"/>
        <v>1131</v>
      </c>
      <c r="P1664" s="81">
        <f t="shared" si="102"/>
        <v>24</v>
      </c>
      <c r="Q1664" s="81" t="str">
        <f t="shared" si="103"/>
        <v/>
      </c>
    </row>
    <row r="1665" spans="1:17" x14ac:dyDescent="0.2">
      <c r="A1665" t="s">
        <v>1232</v>
      </c>
      <c r="B1665" t="s">
        <v>3347</v>
      </c>
      <c r="C1665" s="5" t="s">
        <v>35</v>
      </c>
      <c r="D1665" s="5">
        <v>37551</v>
      </c>
      <c r="E1665">
        <v>940</v>
      </c>
      <c r="F1665" s="2">
        <v>44</v>
      </c>
      <c r="G1665" s="2" t="str">
        <f>B1665&amp;C1665</f>
        <v>Abhar ATULhigh-jump</v>
      </c>
      <c r="H1665" s="2">
        <f>E1665</f>
        <v>940</v>
      </c>
      <c r="I1665" s="138" cm="1">
        <f t="array" ref="I1665">MAX(IF($G$3:$G$4000=$G1665,$H$3:$H$4000))</f>
        <v>940</v>
      </c>
      <c r="J1665" s="2" t="str">
        <v>JAM</v>
      </c>
      <c r="K1665" t="str">
        <v>Rusheen MCDONALD</v>
      </c>
      <c r="L1665" s="96" t="str">
        <v>400m</v>
      </c>
      <c r="M1665" s="96">
        <v>33833</v>
      </c>
      <c r="N1665" s="96" t="str">
        <f t="shared" si="100"/>
        <v>Rusheen MCDONALD400m</v>
      </c>
      <c r="O1665" s="2">
        <f t="shared" si="101"/>
        <v>1130</v>
      </c>
      <c r="P1665" s="81">
        <f t="shared" si="102"/>
        <v>38</v>
      </c>
      <c r="Q1665" s="81" t="str">
        <f t="shared" si="103"/>
        <v/>
      </c>
    </row>
    <row r="1666" spans="1:17" x14ac:dyDescent="0.2">
      <c r="A1666" t="s">
        <v>1232</v>
      </c>
      <c r="B1666" t="s">
        <v>3385</v>
      </c>
      <c r="C1666" s="5" t="s">
        <v>36</v>
      </c>
      <c r="D1666" s="5">
        <v>36952</v>
      </c>
      <c r="E1666">
        <v>940</v>
      </c>
      <c r="F1666" s="2">
        <v>62</v>
      </c>
      <c r="G1666" s="2" t="str">
        <f>B1666&amp;C1666</f>
        <v>A. Gnana SONEpole-vault</v>
      </c>
      <c r="H1666" s="2">
        <f>E1666</f>
        <v>940</v>
      </c>
      <c r="I1666" s="138" cm="1">
        <f t="array" ref="I1666">MAX(IF($G$3:$G$4000=$G1666,$H$3:$H$4000))</f>
        <v>940</v>
      </c>
      <c r="J1666" s="2" t="str">
        <v>JAM</v>
      </c>
      <c r="K1666" t="str">
        <v>Jullane WALKER</v>
      </c>
      <c r="L1666" s="96" t="str">
        <v>long-jump</v>
      </c>
      <c r="M1666" s="96">
        <v>35063</v>
      </c>
      <c r="N1666" s="96" t="str">
        <f t="shared" si="100"/>
        <v>Jullane WALKERlong-jump</v>
      </c>
      <c r="O1666" s="2">
        <f t="shared" si="101"/>
        <v>1129</v>
      </c>
      <c r="P1666" s="81">
        <f t="shared" si="102"/>
        <v>27</v>
      </c>
      <c r="Q1666" s="81" t="str">
        <f t="shared" si="103"/>
        <v/>
      </c>
    </row>
    <row r="1667" spans="1:17" x14ac:dyDescent="0.2">
      <c r="A1667" t="s">
        <v>1232</v>
      </c>
      <c r="B1667" t="s">
        <v>3511</v>
      </c>
      <c r="C1667" s="5" t="s">
        <v>41</v>
      </c>
      <c r="D1667" s="5">
        <v>37683</v>
      </c>
      <c r="E1667">
        <v>938</v>
      </c>
      <c r="F1667" s="2">
        <v>43</v>
      </c>
      <c r="G1667" s="2" t="str">
        <f>B1667&amp;C1667</f>
        <v>Izhar AHMADjavelin-throw</v>
      </c>
      <c r="H1667" s="2">
        <f>E1667</f>
        <v>938</v>
      </c>
      <c r="I1667" s="138" cm="1">
        <f t="array" ref="I1667">MAX(IF($G$3:$G$4000=$G1667,$H$3:$H$4000))</f>
        <v>938</v>
      </c>
      <c r="J1667" s="2" t="str">
        <v>JAM</v>
      </c>
      <c r="K1667" t="str">
        <v>Javier BROWN</v>
      </c>
      <c r="L1667" s="96" t="str">
        <v>400m</v>
      </c>
      <c r="M1667" s="96">
        <v>37172</v>
      </c>
      <c r="N1667" s="96" t="str">
        <f t="shared" si="100"/>
        <v>Javier BROWN400m</v>
      </c>
      <c r="O1667" s="2">
        <f t="shared" si="101"/>
        <v>1128</v>
      </c>
      <c r="P1667" s="81">
        <f t="shared" si="102"/>
        <v>42</v>
      </c>
      <c r="Q1667" s="81" t="str">
        <f t="shared" si="103"/>
        <v/>
      </c>
    </row>
    <row r="1668" spans="1:17" x14ac:dyDescent="0.2">
      <c r="A1668" t="s">
        <v>1232</v>
      </c>
      <c r="B1668" t="s">
        <v>3200</v>
      </c>
      <c r="C1668" t="s">
        <v>30</v>
      </c>
      <c r="D1668" s="5"/>
      <c r="E1668">
        <v>938</v>
      </c>
      <c r="F1668" s="2">
        <v>91</v>
      </c>
      <c r="G1668" s="2" t="str">
        <f>B1668&amp;C1668</f>
        <v>Hariom TIWARI10000m</v>
      </c>
      <c r="H1668" s="2">
        <f>E1668</f>
        <v>938</v>
      </c>
      <c r="I1668" s="138" cm="1">
        <f t="array" ref="I1668">MAX(IF($G$3:$G$4000=$G1668,$H$3:$H$4000))</f>
        <v>938</v>
      </c>
      <c r="J1668" s="2" t="str">
        <v>JAM</v>
      </c>
      <c r="K1668" t="str">
        <v>Odario PHILLIPS</v>
      </c>
      <c r="L1668" s="96" t="str">
        <v>110mh</v>
      </c>
      <c r="M1668" s="96">
        <v>35540</v>
      </c>
      <c r="N1668" s="96" t="str">
        <f t="shared" ref="N1668:N1731" si="104">K1668&amp;L1668</f>
        <v>Odario PHILLIPS110mh</v>
      </c>
      <c r="O1668" s="2">
        <f t="shared" ref="O1668:O1731" si="105">VLOOKUP(K1668&amp;L1668,$G$3:$H$3563,2,FALSE)</f>
        <v>1128</v>
      </c>
      <c r="P1668" s="81">
        <f t="shared" ref="P1668:P1731" si="106">COUNTIFS($L$3:$L$3119,L1668,$O$3:$O$3119,"&gt;"&amp;O1668)+1</f>
        <v>30</v>
      </c>
      <c r="Q1668" s="81" t="str">
        <f t="shared" ref="Q1668:Q1731" si="107">IFERROR(IF(J1668="AUS",COUNTIFS($J$3:$J$3119,"AUS",$L$3:$L$3119,L1668,$O$3:$O$3119,"&gt;"&amp;O1668)+1,""),"")</f>
        <v/>
      </c>
    </row>
    <row r="1669" spans="1:17" x14ac:dyDescent="0.2">
      <c r="A1669" t="s">
        <v>1232</v>
      </c>
      <c r="B1669" t="s">
        <v>3219</v>
      </c>
      <c r="C1669" s="5" t="s">
        <v>31</v>
      </c>
      <c r="D1669" s="5">
        <v>37164</v>
      </c>
      <c r="E1669">
        <v>938</v>
      </c>
      <c r="F1669" s="2">
        <v>33</v>
      </c>
      <c r="G1669" s="2" t="str">
        <f>B1669&amp;C1669</f>
        <v>Dhanush ADITHAN110mh</v>
      </c>
      <c r="H1669" s="2">
        <f>E1669</f>
        <v>938</v>
      </c>
      <c r="I1669" s="138" cm="1">
        <f t="array" ref="I1669">MAX(IF($G$3:$G$4000=$G1669,$H$3:$H$4000))</f>
        <v>938</v>
      </c>
      <c r="J1669" s="2" t="str">
        <v>JAM</v>
      </c>
      <c r="K1669" t="str">
        <v>Clayton BROWN</v>
      </c>
      <c r="L1669" s="96" t="str">
        <v>high-jump</v>
      </c>
      <c r="M1669" s="96">
        <v>35407</v>
      </c>
      <c r="N1669" s="96" t="str">
        <f t="shared" si="104"/>
        <v>Clayton BROWNhigh-jump</v>
      </c>
      <c r="O1669" s="2">
        <f t="shared" si="105"/>
        <v>1126</v>
      </c>
      <c r="P1669" s="81">
        <f t="shared" si="106"/>
        <v>17</v>
      </c>
      <c r="Q1669" s="81" t="str">
        <f t="shared" si="107"/>
        <v/>
      </c>
    </row>
    <row r="1670" spans="1:17" x14ac:dyDescent="0.2">
      <c r="A1670" t="s">
        <v>1232</v>
      </c>
      <c r="B1670" s="5" t="s">
        <v>3404</v>
      </c>
      <c r="C1670" s="5" t="s">
        <v>40</v>
      </c>
      <c r="D1670" s="6">
        <v>34151</v>
      </c>
      <c r="E1670">
        <v>937</v>
      </c>
      <c r="F1670" s="2">
        <v>22</v>
      </c>
      <c r="G1670" s="2" t="str">
        <f>B1670&amp;C1670</f>
        <v>Arjun KUMARdiscus-throw</v>
      </c>
      <c r="H1670" s="2">
        <f>E1670</f>
        <v>937</v>
      </c>
      <c r="I1670" s="138" cm="1">
        <f t="array" ref="I1670">MAX(IF($G$3:$G$4000=$G1670,$H$3:$H$4000))</f>
        <v>963</v>
      </c>
      <c r="J1670" s="2" t="str">
        <v>JAM</v>
      </c>
      <c r="K1670" t="str">
        <v>Akeem BLOOMFIELD</v>
      </c>
      <c r="L1670" s="96" t="str">
        <v>400m</v>
      </c>
      <c r="M1670" s="96">
        <v>35744</v>
      </c>
      <c r="N1670" s="96" t="str">
        <f t="shared" si="104"/>
        <v>Akeem BLOOMFIELD400m</v>
      </c>
      <c r="O1670" s="2">
        <f t="shared" si="105"/>
        <v>1126</v>
      </c>
      <c r="P1670" s="81">
        <f t="shared" si="106"/>
        <v>45</v>
      </c>
      <c r="Q1670" s="81" t="str">
        <f t="shared" si="107"/>
        <v/>
      </c>
    </row>
    <row r="1671" spans="1:17" x14ac:dyDescent="0.2">
      <c r="A1671" t="s">
        <v>1232</v>
      </c>
      <c r="B1671" t="s">
        <v>3408</v>
      </c>
      <c r="C1671" s="5" t="s">
        <v>40</v>
      </c>
      <c r="D1671" s="5">
        <v>36751</v>
      </c>
      <c r="E1671">
        <v>937</v>
      </c>
      <c r="F1671" s="2">
        <v>68</v>
      </c>
      <c r="G1671" s="2" t="str">
        <f>B1671&amp;C1671</f>
        <v>Basukesh POONIAdiscus-throw</v>
      </c>
      <c r="H1671" s="2">
        <f>E1671</f>
        <v>937</v>
      </c>
      <c r="I1671" s="138" cm="1">
        <f t="array" ref="I1671">MAX(IF($G$3:$G$4000=$G1671,$H$3:$H$4000))</f>
        <v>937</v>
      </c>
      <c r="J1671" s="2" t="str">
        <v>JAM</v>
      </c>
      <c r="K1671" t="str">
        <v>Michael CAMPBELL</v>
      </c>
      <c r="L1671" s="96" t="str">
        <v>100m</v>
      </c>
      <c r="M1671" s="96">
        <v>35398</v>
      </c>
      <c r="N1671" s="96" t="str">
        <f t="shared" si="104"/>
        <v>Michael CAMPBELL100m</v>
      </c>
      <c r="O1671" s="2">
        <f t="shared" si="105"/>
        <v>1125</v>
      </c>
      <c r="P1671" s="81">
        <f t="shared" si="106"/>
        <v>71</v>
      </c>
      <c r="Q1671" s="81" t="str">
        <f t="shared" si="107"/>
        <v/>
      </c>
    </row>
    <row r="1672" spans="1:17" x14ac:dyDescent="0.2">
      <c r="A1672" t="s">
        <v>1232</v>
      </c>
      <c r="B1672" t="s">
        <v>3499</v>
      </c>
      <c r="C1672" s="5" t="s">
        <v>41</v>
      </c>
      <c r="D1672" s="5">
        <v>36458</v>
      </c>
      <c r="E1672">
        <v>936</v>
      </c>
      <c r="F1672" s="2">
        <v>90</v>
      </c>
      <c r="G1672" s="2" t="str">
        <f>B1672&amp;C1672</f>
        <v>Sachin YADAVjavelin-throw</v>
      </c>
      <c r="H1672" s="2">
        <f>E1672</f>
        <v>936</v>
      </c>
      <c r="I1672" s="138" cm="1">
        <f t="array" ref="I1672">MAX(IF($G$3:$G$4000=$G1672,$H$3:$H$4000))</f>
        <v>1020</v>
      </c>
      <c r="J1672" s="2" t="str">
        <v>JAM</v>
      </c>
      <c r="K1672" t="str">
        <v>Lafranz CAMPBELL</v>
      </c>
      <c r="L1672" s="96" t="str">
        <v>110mh</v>
      </c>
      <c r="M1672" s="96">
        <v>35722</v>
      </c>
      <c r="N1672" s="96" t="str">
        <f t="shared" si="104"/>
        <v>Lafranz CAMPBELL110mh</v>
      </c>
      <c r="O1672" s="2">
        <f t="shared" si="105"/>
        <v>1123</v>
      </c>
      <c r="P1672" s="81">
        <f t="shared" si="106"/>
        <v>31</v>
      </c>
      <c r="Q1672" s="81" t="str">
        <f t="shared" si="107"/>
        <v/>
      </c>
    </row>
    <row r="1673" spans="1:17" x14ac:dyDescent="0.2">
      <c r="A1673" t="s">
        <v>1232</v>
      </c>
      <c r="B1673" t="s">
        <v>3120</v>
      </c>
      <c r="C1673" s="5" t="s">
        <v>34</v>
      </c>
      <c r="D1673" s="5"/>
      <c r="E1673">
        <v>935</v>
      </c>
      <c r="F1673" s="2">
        <v>39</v>
      </c>
      <c r="G1673" s="2" t="str">
        <f>B1673&amp;C1673</f>
        <v>. RAVI3000msc</v>
      </c>
      <c r="H1673" s="2">
        <f>E1673</f>
        <v>935</v>
      </c>
      <c r="I1673" s="138" cm="1">
        <f t="array" ref="I1673">MAX(IF($G$3:$G$4000=$G1673,$H$3:$H$4000))</f>
        <v>935</v>
      </c>
      <c r="J1673" s="2" t="str">
        <v>JAM</v>
      </c>
      <c r="K1673" t="str">
        <v>Ashanie SMITH</v>
      </c>
      <c r="L1673" s="96" t="str">
        <v>100m</v>
      </c>
      <c r="M1673" s="96">
        <v>1998</v>
      </c>
      <c r="N1673" s="96" t="str">
        <f t="shared" si="104"/>
        <v>Ashanie SMITH100m</v>
      </c>
      <c r="O1673" s="2">
        <f t="shared" si="105"/>
        <v>1122</v>
      </c>
      <c r="P1673" s="81">
        <f t="shared" si="106"/>
        <v>73</v>
      </c>
      <c r="Q1673" s="81" t="str">
        <f t="shared" si="107"/>
        <v/>
      </c>
    </row>
    <row r="1674" spans="1:17" x14ac:dyDescent="0.2">
      <c r="A1674" t="s">
        <v>1232</v>
      </c>
      <c r="B1674" t="s">
        <v>4638</v>
      </c>
      <c r="C1674" s="5" t="s">
        <v>42</v>
      </c>
      <c r="D1674" s="5">
        <v>35339</v>
      </c>
      <c r="E1674">
        <v>935</v>
      </c>
      <c r="F1674" s="2">
        <v>50</v>
      </c>
      <c r="G1674" s="2" t="str">
        <f>B1674&amp;C1674</f>
        <v>Taranveer SINGHhammer-throw</v>
      </c>
      <c r="H1674" s="2">
        <f>E1674</f>
        <v>935</v>
      </c>
      <c r="I1674" s="138" cm="1">
        <f t="array" ref="I1674">MAX(IF($G$3:$G$4000=$G1674,$H$3:$H$4000))</f>
        <v>935</v>
      </c>
      <c r="J1674" s="2" t="str">
        <v>JAM</v>
      </c>
      <c r="K1674" t="str">
        <v>Javon FRANCIS</v>
      </c>
      <c r="L1674" s="96" t="str">
        <v>400m</v>
      </c>
      <c r="M1674" s="96">
        <v>34682</v>
      </c>
      <c r="N1674" s="96" t="str">
        <f t="shared" si="104"/>
        <v>Javon FRANCIS400m</v>
      </c>
      <c r="O1674" s="2">
        <f t="shared" si="105"/>
        <v>1122</v>
      </c>
      <c r="P1674" s="81">
        <f t="shared" si="106"/>
        <v>50</v>
      </c>
      <c r="Q1674" s="81" t="str">
        <f t="shared" si="107"/>
        <v/>
      </c>
    </row>
    <row r="1675" spans="1:17" x14ac:dyDescent="0.2">
      <c r="A1675" t="s">
        <v>1232</v>
      </c>
      <c r="B1675" t="s">
        <v>5346</v>
      </c>
      <c r="C1675" s="5" t="s">
        <v>37</v>
      </c>
      <c r="D1675" s="5">
        <v>37610</v>
      </c>
      <c r="E1675">
        <v>935</v>
      </c>
      <c r="F1675" s="2">
        <v>79</v>
      </c>
      <c r="G1675" s="2" t="str">
        <f>B1675&amp;C1675</f>
        <v>T.J JOSEPHlong-jump</v>
      </c>
      <c r="H1675" s="2">
        <f>E1675</f>
        <v>935</v>
      </c>
      <c r="I1675" s="138" cm="1">
        <f t="array" ref="I1675">MAX(IF($G$3:$G$4000=$G1675,$H$3:$H$4000))</f>
        <v>935</v>
      </c>
      <c r="J1675" s="2" t="str">
        <v>JAM</v>
      </c>
      <c r="K1675" t="str">
        <v>Chevannie HANSON</v>
      </c>
      <c r="L1675" s="96" t="str">
        <v>400m</v>
      </c>
      <c r="M1675" s="96">
        <v>36060</v>
      </c>
      <c r="N1675" s="96" t="str">
        <f t="shared" si="104"/>
        <v>Chevannie HANSON400m</v>
      </c>
      <c r="O1675" s="2">
        <f t="shared" si="105"/>
        <v>1121</v>
      </c>
      <c r="P1675" s="81">
        <f t="shared" si="106"/>
        <v>53</v>
      </c>
      <c r="Q1675" s="81" t="str">
        <f t="shared" si="107"/>
        <v/>
      </c>
    </row>
    <row r="1676" spans="1:17" x14ac:dyDescent="0.2">
      <c r="A1676" t="s">
        <v>1232</v>
      </c>
      <c r="B1676" t="s">
        <v>3121</v>
      </c>
      <c r="C1676" s="5" t="s">
        <v>34</v>
      </c>
      <c r="D1676" s="5"/>
      <c r="E1676">
        <v>933</v>
      </c>
      <c r="F1676" s="2">
        <v>40</v>
      </c>
      <c r="G1676" s="2" t="str">
        <f>B1676&amp;C1676</f>
        <v>Pujari SIDDHANT3000msc</v>
      </c>
      <c r="H1676" s="2">
        <f>E1676</f>
        <v>933</v>
      </c>
      <c r="I1676" s="138" cm="1">
        <f t="array" ref="I1676">MAX(IF($G$3:$G$4000=$G1676,$H$3:$H$4000))</f>
        <v>933</v>
      </c>
      <c r="J1676" s="2" t="str">
        <v>JAM</v>
      </c>
      <c r="K1676" t="str">
        <v>Kenroy WILLIAMS</v>
      </c>
      <c r="L1676" s="96" t="str">
        <v>400mh</v>
      </c>
      <c r="M1676" s="96">
        <v>0</v>
      </c>
      <c r="N1676" s="96" t="str">
        <f t="shared" si="104"/>
        <v>Kenroy WILLIAMS400mh</v>
      </c>
      <c r="O1676" s="2">
        <f t="shared" si="105"/>
        <v>1121</v>
      </c>
      <c r="P1676" s="81">
        <f t="shared" si="106"/>
        <v>31</v>
      </c>
      <c r="Q1676" s="81" t="str">
        <f t="shared" si="107"/>
        <v/>
      </c>
    </row>
    <row r="1677" spans="1:17" x14ac:dyDescent="0.2">
      <c r="A1677" t="s">
        <v>1232</v>
      </c>
      <c r="B1677" t="s">
        <v>3266</v>
      </c>
      <c r="C1677" t="s">
        <v>33</v>
      </c>
      <c r="D1677" s="5">
        <v>37327</v>
      </c>
      <c r="E1677">
        <v>933</v>
      </c>
      <c r="F1677" s="2">
        <v>65</v>
      </c>
      <c r="G1677" s="2" t="str">
        <f>B1677&amp;C1677</f>
        <v>K. ARJUN400mh</v>
      </c>
      <c r="H1677" s="2">
        <f>E1677</f>
        <v>933</v>
      </c>
      <c r="I1677" s="138" cm="1">
        <f t="array" ref="I1677">MAX(IF($G$3:$G$4000=$G1677,$H$3:$H$4000))</f>
        <v>933</v>
      </c>
      <c r="J1677" s="2" t="str">
        <v>JAM</v>
      </c>
      <c r="K1677" t="str">
        <v>Clayton BROWN</v>
      </c>
      <c r="L1677" s="96" t="str">
        <v>triple-jump</v>
      </c>
      <c r="M1677" s="96">
        <v>35407</v>
      </c>
      <c r="N1677" s="96" t="str">
        <f t="shared" si="104"/>
        <v>Clayton BROWNtriple-jump</v>
      </c>
      <c r="O1677" s="2">
        <f t="shared" si="105"/>
        <v>1120</v>
      </c>
      <c r="P1677" s="81">
        <f t="shared" si="106"/>
        <v>9</v>
      </c>
      <c r="Q1677" s="81" t="str">
        <f t="shared" si="107"/>
        <v/>
      </c>
    </row>
    <row r="1678" spans="1:17" x14ac:dyDescent="0.2">
      <c r="A1678" t="s">
        <v>1232</v>
      </c>
      <c r="B1678" t="s">
        <v>3440</v>
      </c>
      <c r="C1678" s="5" t="s">
        <v>39</v>
      </c>
      <c r="D1678" s="5">
        <v>35941</v>
      </c>
      <c r="E1678">
        <v>933</v>
      </c>
      <c r="F1678" s="2">
        <v>23</v>
      </c>
      <c r="G1678" s="2" t="str">
        <f>B1678&amp;C1678</f>
        <v>Mankirat SINGHshot-put</v>
      </c>
      <c r="H1678" s="2">
        <f>E1678</f>
        <v>933</v>
      </c>
      <c r="I1678" s="138" cm="1">
        <f t="array" ref="I1678">MAX(IF($G$3:$G$4000=$G1678,$H$3:$H$4000))</f>
        <v>933</v>
      </c>
      <c r="J1678" s="2" t="str">
        <v>JAM</v>
      </c>
      <c r="K1678" t="str">
        <v>Clive PULLEN</v>
      </c>
      <c r="L1678" s="96" t="str">
        <v>triple-jump</v>
      </c>
      <c r="M1678" s="96">
        <v>34625</v>
      </c>
      <c r="N1678" s="96" t="str">
        <f t="shared" si="104"/>
        <v>Clive PULLENtriple-jump</v>
      </c>
      <c r="O1678" s="2">
        <f t="shared" si="105"/>
        <v>1120</v>
      </c>
      <c r="P1678" s="81">
        <f t="shared" si="106"/>
        <v>9</v>
      </c>
      <c r="Q1678" s="81" t="str">
        <f t="shared" si="107"/>
        <v/>
      </c>
    </row>
    <row r="1679" spans="1:17" x14ac:dyDescent="0.2">
      <c r="A1679" t="s">
        <v>1232</v>
      </c>
      <c r="B1679" t="s">
        <v>3267</v>
      </c>
      <c r="C1679" s="5" t="s">
        <v>33</v>
      </c>
      <c r="D1679" s="5"/>
      <c r="E1679">
        <v>932</v>
      </c>
      <c r="F1679" s="2">
        <v>66</v>
      </c>
      <c r="G1679" s="2" t="str">
        <f>B1679&amp;C1679</f>
        <v>Krishna R. GADEDAVER400mh</v>
      </c>
      <c r="H1679" s="2">
        <f>E1679</f>
        <v>932</v>
      </c>
      <c r="I1679" s="138" cm="1">
        <f t="array" ref="I1679">MAX(IF($G$3:$G$4000=$G1679,$H$3:$H$4000))</f>
        <v>932</v>
      </c>
      <c r="J1679" s="2" t="str">
        <v>JAM</v>
      </c>
      <c r="K1679" t="str">
        <v>Rajindra CAMPBELL</v>
      </c>
      <c r="L1679" s="96" t="str">
        <v>shot-put</v>
      </c>
      <c r="M1679" s="96">
        <v>35124</v>
      </c>
      <c r="N1679" s="96" t="str">
        <f t="shared" si="104"/>
        <v>Rajindra CAMPBELLshot-put</v>
      </c>
      <c r="O1679" s="2">
        <f t="shared" si="105"/>
        <v>1120</v>
      </c>
      <c r="P1679" s="81">
        <f t="shared" si="106"/>
        <v>14</v>
      </c>
      <c r="Q1679" s="81" t="str">
        <f t="shared" si="107"/>
        <v/>
      </c>
    </row>
    <row r="1680" spans="1:17" x14ac:dyDescent="0.2">
      <c r="A1680" t="s">
        <v>1232</v>
      </c>
      <c r="B1680" t="s">
        <v>3222</v>
      </c>
      <c r="C1680" s="5" t="s">
        <v>31</v>
      </c>
      <c r="D1680" s="5">
        <v>37910</v>
      </c>
      <c r="E1680">
        <v>931</v>
      </c>
      <c r="F1680" s="2">
        <v>35</v>
      </c>
      <c r="G1680" s="2" t="str">
        <f>B1680&amp;C1680</f>
        <v>M. KRISHIK110mh</v>
      </c>
      <c r="H1680" s="2">
        <f>E1680</f>
        <v>931</v>
      </c>
      <c r="I1680" s="138" cm="1">
        <f t="array" ref="I1680">MAX(IF($G$3:$G$4000=$G1680,$H$3:$H$4000))</f>
        <v>931</v>
      </c>
      <c r="J1680" s="2" t="str">
        <v>JAM</v>
      </c>
      <c r="K1680" t="str">
        <v>Nathon ALLEN</v>
      </c>
      <c r="L1680" s="96" t="str">
        <v>400m</v>
      </c>
      <c r="M1680" s="96">
        <v>35000</v>
      </c>
      <c r="N1680" s="96" t="str">
        <f t="shared" si="104"/>
        <v>Nathon ALLEN400m</v>
      </c>
      <c r="O1680" s="2">
        <f t="shared" si="105"/>
        <v>1119</v>
      </c>
      <c r="P1680" s="81">
        <f t="shared" si="106"/>
        <v>56</v>
      </c>
      <c r="Q1680" s="81" t="str">
        <f t="shared" si="107"/>
        <v/>
      </c>
    </row>
    <row r="1681" spans="1:17" x14ac:dyDescent="0.2">
      <c r="A1681" t="s">
        <v>1232</v>
      </c>
      <c r="B1681" t="s">
        <v>4509</v>
      </c>
      <c r="C1681" s="5" t="s">
        <v>40</v>
      </c>
      <c r="D1681" s="5">
        <v>36108</v>
      </c>
      <c r="E1681">
        <v>930</v>
      </c>
      <c r="F1681" s="2">
        <v>71</v>
      </c>
      <c r="G1681" s="2" t="str">
        <f>B1681&amp;C1681</f>
        <v>Praveen KUMARdiscus-throw</v>
      </c>
      <c r="H1681" s="2">
        <f>E1681</f>
        <v>930</v>
      </c>
      <c r="I1681" s="138" cm="1">
        <f t="array" ref="I1681">MAX(IF($G$3:$G$4000=$G1681,$H$3:$H$4000))</f>
        <v>970</v>
      </c>
      <c r="J1681" s="2" t="str">
        <v>JAM</v>
      </c>
      <c r="K1681" t="str">
        <v>Jaydon HIBBERT</v>
      </c>
      <c r="L1681" s="96" t="str">
        <v>triple-jump</v>
      </c>
      <c r="M1681" s="96">
        <v>38369</v>
      </c>
      <c r="N1681" s="96" t="str">
        <f t="shared" si="104"/>
        <v>Jaydon HIBBERTtriple-jump</v>
      </c>
      <c r="O1681" s="2">
        <f t="shared" si="105"/>
        <v>1118</v>
      </c>
      <c r="P1681" s="81">
        <f t="shared" si="106"/>
        <v>13</v>
      </c>
      <c r="Q1681" s="81" t="str">
        <f t="shared" si="107"/>
        <v/>
      </c>
    </row>
    <row r="1682" spans="1:17" x14ac:dyDescent="0.2">
      <c r="A1682" t="s">
        <v>1232</v>
      </c>
      <c r="B1682" t="s">
        <v>3442</v>
      </c>
      <c r="C1682" s="5" t="s">
        <v>39</v>
      </c>
      <c r="D1682" s="5">
        <v>37397</v>
      </c>
      <c r="E1682">
        <v>930</v>
      </c>
      <c r="F1682" s="2">
        <v>25</v>
      </c>
      <c r="G1682" s="2" t="str">
        <f>B1682&amp;C1682</f>
        <v>Adhish GHILDYALshot-put</v>
      </c>
      <c r="H1682" s="2">
        <f>E1682</f>
        <v>930</v>
      </c>
      <c r="I1682" s="138" cm="1">
        <f t="array" ref="I1682">MAX(IF($G$3:$G$4000=$G1682,$H$3:$H$4000))</f>
        <v>930</v>
      </c>
      <c r="J1682" s="2" t="str">
        <v>JAM</v>
      </c>
      <c r="K1682" t="str">
        <v>Chevannie HANSON</v>
      </c>
      <c r="L1682" s="96" t="str">
        <v>200m</v>
      </c>
      <c r="M1682" s="96">
        <v>36060</v>
      </c>
      <c r="N1682" s="96" t="str">
        <f t="shared" si="104"/>
        <v>Chevannie HANSON200m</v>
      </c>
      <c r="O1682" s="2">
        <f t="shared" si="105"/>
        <v>1117</v>
      </c>
      <c r="P1682" s="81">
        <f t="shared" si="106"/>
        <v>56</v>
      </c>
      <c r="Q1682" s="81" t="str">
        <f t="shared" si="107"/>
        <v/>
      </c>
    </row>
    <row r="1683" spans="1:17" x14ac:dyDescent="0.2">
      <c r="A1683" t="s">
        <v>1232</v>
      </c>
      <c r="B1683" t="s">
        <v>4728</v>
      </c>
      <c r="C1683" s="5" t="s">
        <v>41</v>
      </c>
      <c r="D1683" s="5">
        <v>37708</v>
      </c>
      <c r="E1683">
        <v>930</v>
      </c>
      <c r="F1683" s="2">
        <v>96</v>
      </c>
      <c r="G1683" s="2" t="str">
        <f>B1683&amp;C1683</f>
        <v>. VIVEKjavelin-throw</v>
      </c>
      <c r="H1683" s="2">
        <f>E1683</f>
        <v>930</v>
      </c>
      <c r="I1683" s="138" cm="1">
        <f t="array" ref="I1683">MAX(IF($G$3:$G$4000=$G1683,$H$3:$H$4000))</f>
        <v>930</v>
      </c>
      <c r="J1683" s="2" t="str">
        <v>JAM</v>
      </c>
      <c r="K1683" t="str">
        <v>Roxroy CATO</v>
      </c>
      <c r="L1683" s="96" t="str">
        <v>400mh</v>
      </c>
      <c r="M1683" s="96">
        <v>32147</v>
      </c>
      <c r="N1683" s="96" t="str">
        <f t="shared" si="104"/>
        <v>Roxroy CATO400mh</v>
      </c>
      <c r="O1683" s="2">
        <f t="shared" si="105"/>
        <v>1117</v>
      </c>
      <c r="P1683" s="81">
        <f t="shared" si="106"/>
        <v>33</v>
      </c>
      <c r="Q1683" s="81" t="str">
        <f t="shared" si="107"/>
        <v/>
      </c>
    </row>
    <row r="1684" spans="1:17" x14ac:dyDescent="0.2">
      <c r="A1684" t="s">
        <v>1232</v>
      </c>
      <c r="B1684" t="s">
        <v>4639</v>
      </c>
      <c r="C1684" s="6" t="s">
        <v>42</v>
      </c>
      <c r="D1684" s="5">
        <v>36144</v>
      </c>
      <c r="E1684">
        <v>930</v>
      </c>
      <c r="F1684" s="2">
        <v>51</v>
      </c>
      <c r="G1684" s="2" t="str">
        <f>B1684&amp;C1684</f>
        <v>Pradeep KUMARhammer-throw</v>
      </c>
      <c r="H1684" s="2">
        <f>E1684</f>
        <v>930</v>
      </c>
      <c r="I1684" s="138" cm="1">
        <f t="array" ref="I1684">MAX(IF($G$3:$G$4000=$G1684,$H$3:$H$4000))</f>
        <v>930</v>
      </c>
      <c r="J1684" s="2" t="str">
        <v>JAM</v>
      </c>
      <c r="K1684" t="str">
        <v>Kavian KERR</v>
      </c>
      <c r="L1684" s="96" t="str">
        <v>long-jump</v>
      </c>
      <c r="M1684" s="96">
        <v>37297</v>
      </c>
      <c r="N1684" s="96" t="str">
        <f t="shared" si="104"/>
        <v>Kavian KERRlong-jump</v>
      </c>
      <c r="O1684" s="2">
        <f t="shared" si="105"/>
        <v>1116</v>
      </c>
      <c r="P1684" s="81">
        <f t="shared" si="106"/>
        <v>32</v>
      </c>
      <c r="Q1684" s="81" t="str">
        <f t="shared" si="107"/>
        <v/>
      </c>
    </row>
    <row r="1685" spans="1:17" x14ac:dyDescent="0.2">
      <c r="A1685" t="s">
        <v>1232</v>
      </c>
      <c r="B1685" t="s">
        <v>4729</v>
      </c>
      <c r="C1685" s="5" t="s">
        <v>41</v>
      </c>
      <c r="D1685" s="5">
        <v>37459</v>
      </c>
      <c r="E1685">
        <v>929</v>
      </c>
      <c r="F1685" s="2">
        <v>97</v>
      </c>
      <c r="G1685" s="2" t="str">
        <f>B1685&amp;C1685</f>
        <v>Nitish YADAVjavelin-throw</v>
      </c>
      <c r="H1685" s="2">
        <f>E1685</f>
        <v>929</v>
      </c>
      <c r="I1685" s="138" cm="1">
        <f t="array" ref="I1685">MAX(IF($G$3:$G$4000=$G1685,$H$3:$H$4000))</f>
        <v>929</v>
      </c>
      <c r="J1685" s="2" t="str">
        <v>JAM</v>
      </c>
      <c r="K1685" t="str">
        <v>Jelani WALKER</v>
      </c>
      <c r="L1685" s="96" t="str">
        <v>100m</v>
      </c>
      <c r="M1685" s="96">
        <v>35956</v>
      </c>
      <c r="N1685" s="96" t="str">
        <f t="shared" si="104"/>
        <v>Jelani WALKER100m</v>
      </c>
      <c r="O1685" s="2">
        <f t="shared" si="105"/>
        <v>1115</v>
      </c>
      <c r="P1685" s="81">
        <f t="shared" si="106"/>
        <v>84</v>
      </c>
      <c r="Q1685" s="81" t="str">
        <f t="shared" si="107"/>
        <v/>
      </c>
    </row>
    <row r="1686" spans="1:17" x14ac:dyDescent="0.2">
      <c r="A1686" t="s">
        <v>1232</v>
      </c>
      <c r="B1686" t="s">
        <v>3443</v>
      </c>
      <c r="C1686" s="5" t="s">
        <v>39</v>
      </c>
      <c r="D1686" s="5">
        <v>36741</v>
      </c>
      <c r="E1686">
        <v>929</v>
      </c>
      <c r="F1686" s="2">
        <v>26</v>
      </c>
      <c r="G1686" s="2" t="str">
        <f>B1686&amp;C1686</f>
        <v>B. MANUSHshot-put</v>
      </c>
      <c r="H1686" s="2">
        <f>E1686</f>
        <v>929</v>
      </c>
      <c r="I1686" s="138" cm="1">
        <f t="array" ref="I1686">MAX(IF($G$3:$G$4000=$G1686,$H$3:$H$4000))</f>
        <v>929</v>
      </c>
      <c r="J1686" s="2" t="str">
        <v>JAM</v>
      </c>
      <c r="K1686" t="str">
        <v>Jeremy BEMBRIDGE</v>
      </c>
      <c r="L1686" s="96" t="str">
        <v>400m</v>
      </c>
      <c r="M1686" s="96">
        <v>37610</v>
      </c>
      <c r="N1686" s="96" t="str">
        <f t="shared" si="104"/>
        <v>Jeremy BEMBRIDGE400m</v>
      </c>
      <c r="O1686" s="2">
        <f t="shared" si="105"/>
        <v>1115</v>
      </c>
      <c r="P1686" s="81">
        <f t="shared" si="106"/>
        <v>60</v>
      </c>
      <c r="Q1686" s="81" t="str">
        <f t="shared" si="107"/>
        <v/>
      </c>
    </row>
    <row r="1687" spans="1:17" x14ac:dyDescent="0.2">
      <c r="A1687" t="s">
        <v>1232</v>
      </c>
      <c r="B1687" t="s">
        <v>4730</v>
      </c>
      <c r="C1687" s="5" t="s">
        <v>41</v>
      </c>
      <c r="D1687" s="5">
        <v>36664</v>
      </c>
      <c r="E1687">
        <v>929</v>
      </c>
      <c r="F1687" s="2">
        <v>98</v>
      </c>
      <c r="G1687" s="2" t="str">
        <f>B1687&amp;C1687</f>
        <v>Nikunj SINGHjavelin-throw</v>
      </c>
      <c r="H1687" s="2">
        <f>E1687</f>
        <v>929</v>
      </c>
      <c r="I1687" s="138" cm="1">
        <f t="array" ref="I1687">MAX(IF($G$3:$G$4000=$G1687,$H$3:$H$4000))</f>
        <v>929</v>
      </c>
      <c r="J1687" s="2" t="str">
        <v>JAM</v>
      </c>
      <c r="K1687" t="str">
        <v>Christopher TAYLOR</v>
      </c>
      <c r="L1687" s="96" t="str">
        <v>200m</v>
      </c>
      <c r="M1687" s="96">
        <v>36434</v>
      </c>
      <c r="N1687" s="96" t="str">
        <f t="shared" si="104"/>
        <v>Christopher TAYLOR200m</v>
      </c>
      <c r="O1687" s="2">
        <f t="shared" si="105"/>
        <v>1115</v>
      </c>
      <c r="P1687" s="81">
        <f t="shared" si="106"/>
        <v>59</v>
      </c>
      <c r="Q1687" s="81" t="str">
        <f t="shared" si="107"/>
        <v/>
      </c>
    </row>
    <row r="1688" spans="1:17" x14ac:dyDescent="0.2">
      <c r="A1688" t="s">
        <v>1232</v>
      </c>
      <c r="B1688" t="s">
        <v>4523</v>
      </c>
      <c r="C1688" s="5" t="s">
        <v>40</v>
      </c>
      <c r="D1688" s="5">
        <v>33878</v>
      </c>
      <c r="E1688">
        <v>929</v>
      </c>
      <c r="F1688" s="2">
        <v>72</v>
      </c>
      <c r="G1688" s="2" t="str">
        <f>B1688&amp;C1688</f>
        <v>Jagtar SINGHdiscus-throw</v>
      </c>
      <c r="H1688" s="2">
        <f>E1688</f>
        <v>929</v>
      </c>
      <c r="I1688" s="138" cm="1">
        <f t="array" ref="I1688">MAX(IF($G$3:$G$4000=$G1688,$H$3:$H$4000))</f>
        <v>929</v>
      </c>
      <c r="J1688" s="2" t="str">
        <v>JAM</v>
      </c>
      <c r="K1688" t="str">
        <v>Chad WRIGHT</v>
      </c>
      <c r="L1688" s="96" t="str">
        <v>discus-throw</v>
      </c>
      <c r="M1688" s="96">
        <v>33322</v>
      </c>
      <c r="N1688" s="96" t="str">
        <f t="shared" si="104"/>
        <v>Chad WRIGHTdiscus-throw</v>
      </c>
      <c r="O1688" s="2">
        <f t="shared" si="105"/>
        <v>1114</v>
      </c>
      <c r="P1688" s="81">
        <f t="shared" si="106"/>
        <v>12</v>
      </c>
      <c r="Q1688" s="81" t="str">
        <f t="shared" si="107"/>
        <v/>
      </c>
    </row>
    <row r="1689" spans="1:17" x14ac:dyDescent="0.2">
      <c r="A1689" t="s">
        <v>1232</v>
      </c>
      <c r="B1689" t="s">
        <v>4594</v>
      </c>
      <c r="C1689" t="s">
        <v>39</v>
      </c>
      <c r="D1689" s="5">
        <v>36475</v>
      </c>
      <c r="E1689">
        <v>929</v>
      </c>
      <c r="F1689" s="2">
        <v>80</v>
      </c>
      <c r="G1689" s="2" t="str">
        <f>B1689&amp;C1689</f>
        <v>Ashish BHALOTHIAshot-put</v>
      </c>
      <c r="H1689" s="2">
        <f>E1689</f>
        <v>929</v>
      </c>
      <c r="I1689" s="138" cm="1">
        <f t="array" ref="I1689">MAX(IF($G$3:$G$4000=$G1689,$H$3:$H$4000))</f>
        <v>929</v>
      </c>
      <c r="J1689" s="2" t="str">
        <v>JAM</v>
      </c>
      <c r="K1689" t="str">
        <v>Jevaughn POWELL</v>
      </c>
      <c r="L1689" s="96" t="str">
        <v>200m</v>
      </c>
      <c r="M1689" s="96">
        <v>36849</v>
      </c>
      <c r="N1689" s="96" t="str">
        <f t="shared" si="104"/>
        <v>Jevaughn POWELL200m</v>
      </c>
      <c r="O1689" s="2">
        <f t="shared" si="105"/>
        <v>1113</v>
      </c>
      <c r="P1689" s="81">
        <f t="shared" si="106"/>
        <v>61</v>
      </c>
      <c r="Q1689" s="81" t="str">
        <f t="shared" si="107"/>
        <v/>
      </c>
    </row>
    <row r="1690" spans="1:17" x14ac:dyDescent="0.2">
      <c r="A1690" t="s">
        <v>1232</v>
      </c>
      <c r="B1690" t="s">
        <v>3382</v>
      </c>
      <c r="C1690" s="5" t="s">
        <v>36</v>
      </c>
      <c r="D1690" s="5"/>
      <c r="E1690">
        <v>926</v>
      </c>
      <c r="F1690" s="2">
        <v>36</v>
      </c>
      <c r="G1690" s="2" t="str">
        <f>B1690&amp;C1690</f>
        <v>Sakthi MAHENDRApole-vault</v>
      </c>
      <c r="H1690" s="2">
        <f>E1690</f>
        <v>926</v>
      </c>
      <c r="I1690" s="138" cm="1">
        <f t="array" ref="I1690">MAX(IF($G$3:$G$4000=$G1690,$H$3:$H$4000))</f>
        <v>926</v>
      </c>
      <c r="J1690" s="2" t="str">
        <v>JAM</v>
      </c>
      <c r="K1690" t="str">
        <v>Javoy TUCKER</v>
      </c>
      <c r="L1690" s="96" t="str">
        <v>100m</v>
      </c>
      <c r="M1690" s="96">
        <v>35563</v>
      </c>
      <c r="N1690" s="96" t="str">
        <f t="shared" si="104"/>
        <v>Javoy TUCKER100m</v>
      </c>
      <c r="O1690" s="2">
        <f t="shared" si="105"/>
        <v>1112</v>
      </c>
      <c r="P1690" s="81">
        <f t="shared" si="106"/>
        <v>88</v>
      </c>
      <c r="Q1690" s="81" t="str">
        <f t="shared" si="107"/>
        <v/>
      </c>
    </row>
    <row r="1691" spans="1:17" x14ac:dyDescent="0.2">
      <c r="A1691" t="s">
        <v>1232</v>
      </c>
      <c r="B1691" t="s">
        <v>3513</v>
      </c>
      <c r="C1691" s="5" t="s">
        <v>41</v>
      </c>
      <c r="D1691" s="5"/>
      <c r="E1691">
        <v>926</v>
      </c>
      <c r="F1691" s="2">
        <v>47</v>
      </c>
      <c r="G1691" s="2" t="str">
        <f>B1691&amp;C1691</f>
        <v>. NAVEENjavelin-throw</v>
      </c>
      <c r="H1691" s="2">
        <f>E1691</f>
        <v>926</v>
      </c>
      <c r="I1691" s="138" cm="1">
        <f t="array" ref="I1691">MAX(IF($G$3:$G$4000=$G1691,$H$3:$H$4000))</f>
        <v>926</v>
      </c>
      <c r="J1691" s="2" t="str">
        <v>JAM</v>
      </c>
      <c r="K1691" t="str">
        <v>Zandrion BARNES</v>
      </c>
      <c r="L1691" s="96" t="str">
        <v>400m</v>
      </c>
      <c r="M1691" s="96">
        <v>37120</v>
      </c>
      <c r="N1691" s="96" t="str">
        <f t="shared" si="104"/>
        <v>Zandrion BARNES400m</v>
      </c>
      <c r="O1691" s="2">
        <f t="shared" si="105"/>
        <v>1112</v>
      </c>
      <c r="P1691" s="81">
        <f t="shared" si="106"/>
        <v>63</v>
      </c>
      <c r="Q1691" s="81" t="str">
        <f t="shared" si="107"/>
        <v/>
      </c>
    </row>
    <row r="1692" spans="1:17" x14ac:dyDescent="0.2">
      <c r="A1692" t="s">
        <v>1232</v>
      </c>
      <c r="B1692" t="s">
        <v>3538</v>
      </c>
      <c r="C1692" s="5" t="s">
        <v>39</v>
      </c>
      <c r="D1692" s="5">
        <v>37090</v>
      </c>
      <c r="E1692">
        <v>926</v>
      </c>
      <c r="F1692" s="2">
        <v>82</v>
      </c>
      <c r="G1692" s="2" t="str">
        <f>B1692&amp;C1692</f>
        <v>Abhishek SINGHshot-put</v>
      </c>
      <c r="H1692" s="2">
        <f>E1692</f>
        <v>926</v>
      </c>
      <c r="I1692" s="138" cm="1">
        <f t="array" ref="I1692">MAX(IF($G$3:$G$4000=$G1692,$H$3:$H$4000))</f>
        <v>926</v>
      </c>
      <c r="J1692" s="2" t="str">
        <v>JAM</v>
      </c>
      <c r="K1692" t="str">
        <v>Nickel ASHMEADE</v>
      </c>
      <c r="L1692" s="96" t="str">
        <v>200m</v>
      </c>
      <c r="M1692" s="96">
        <v>32970</v>
      </c>
      <c r="N1692" s="96" t="str">
        <f t="shared" si="104"/>
        <v>Nickel ASHMEADE200m</v>
      </c>
      <c r="O1692" s="2">
        <f t="shared" si="105"/>
        <v>1111</v>
      </c>
      <c r="P1692" s="81">
        <f t="shared" si="106"/>
        <v>64</v>
      </c>
      <c r="Q1692" s="81" t="str">
        <f t="shared" si="107"/>
        <v/>
      </c>
    </row>
    <row r="1693" spans="1:17" x14ac:dyDescent="0.2">
      <c r="A1693" t="s">
        <v>1232</v>
      </c>
      <c r="B1693" t="s">
        <v>3062</v>
      </c>
      <c r="C1693" t="s">
        <v>42</v>
      </c>
      <c r="D1693" s="5">
        <v>36351</v>
      </c>
      <c r="E1693">
        <v>926</v>
      </c>
      <c r="F1693" s="2">
        <v>18</v>
      </c>
      <c r="G1693" s="2" t="str">
        <f>B1693&amp;C1693</f>
        <v>Ajay KUMARhammer-throw</v>
      </c>
      <c r="H1693" s="2">
        <f>E1693</f>
        <v>926</v>
      </c>
      <c r="I1693" s="138" cm="1">
        <f t="array" ref="I1693">MAX(IF($G$3:$G$4000=$G1693,$H$3:$H$4000))</f>
        <v>926</v>
      </c>
      <c r="J1693" s="2" t="str">
        <v>JAM</v>
      </c>
      <c r="K1693" t="str">
        <v>Nathon ALLEN</v>
      </c>
      <c r="L1693" s="96" t="str">
        <v>200m</v>
      </c>
      <c r="M1693" s="96">
        <v>35000</v>
      </c>
      <c r="N1693" s="96" t="str">
        <f t="shared" si="104"/>
        <v>Nathon ALLEN200m</v>
      </c>
      <c r="O1693" s="2">
        <f t="shared" si="105"/>
        <v>1111</v>
      </c>
      <c r="P1693" s="81">
        <f t="shared" si="106"/>
        <v>64</v>
      </c>
      <c r="Q1693" s="81" t="str">
        <f t="shared" si="107"/>
        <v/>
      </c>
    </row>
    <row r="1694" spans="1:17" x14ac:dyDescent="0.2">
      <c r="A1694" t="s">
        <v>1232</v>
      </c>
      <c r="B1694" t="s">
        <v>3528</v>
      </c>
      <c r="C1694" s="6" t="s">
        <v>41</v>
      </c>
      <c r="D1694" s="5">
        <v>36058</v>
      </c>
      <c r="E1694">
        <v>925</v>
      </c>
      <c r="F1694" s="2">
        <v>100</v>
      </c>
      <c r="G1694" s="2" t="str">
        <f>B1694&amp;C1694</f>
        <v>S.Braveman HEARTjavelin-throw</v>
      </c>
      <c r="H1694" s="2">
        <f>E1694</f>
        <v>925</v>
      </c>
      <c r="I1694" s="138" cm="1">
        <f t="array" ref="I1694">MAX(IF($G$3:$G$4000=$G1694,$H$3:$H$4000))</f>
        <v>925</v>
      </c>
      <c r="J1694" s="2" t="str">
        <v>JAM</v>
      </c>
      <c r="K1694" t="str">
        <v>Ramone BARNSWELL</v>
      </c>
      <c r="L1694" s="96" t="str">
        <v>100m</v>
      </c>
      <c r="M1694" s="96">
        <v>1988</v>
      </c>
      <c r="N1694" s="96" t="str">
        <f t="shared" si="104"/>
        <v>Ramone BARNSWELL100m</v>
      </c>
      <c r="O1694" s="2">
        <f t="shared" si="105"/>
        <v>1111</v>
      </c>
      <c r="P1694" s="81">
        <f t="shared" si="106"/>
        <v>93</v>
      </c>
      <c r="Q1694" s="81" t="str">
        <f t="shared" si="107"/>
        <v/>
      </c>
    </row>
    <row r="1695" spans="1:17" x14ac:dyDescent="0.2">
      <c r="A1695" t="s">
        <v>1232</v>
      </c>
      <c r="B1695" t="s">
        <v>3405</v>
      </c>
      <c r="C1695" s="5" t="s">
        <v>40</v>
      </c>
      <c r="D1695" s="5">
        <v>35357</v>
      </c>
      <c r="E1695">
        <v>925</v>
      </c>
      <c r="F1695" s="2">
        <v>23</v>
      </c>
      <c r="G1695" s="2" t="str">
        <f>B1695&amp;C1695</f>
        <v>Bhanu SHARMAdiscus-throw</v>
      </c>
      <c r="H1695" s="2">
        <f>E1695</f>
        <v>925</v>
      </c>
      <c r="I1695" s="138" cm="1">
        <f t="array" ref="I1695">MAX(IF($G$3:$G$4000=$G1695,$H$3:$H$4000))</f>
        <v>989</v>
      </c>
      <c r="J1695" s="2" t="str">
        <v>JAM</v>
      </c>
      <c r="K1695" t="str">
        <v>Jaheem HAYLES</v>
      </c>
      <c r="L1695" s="96" t="str">
        <v>110mh</v>
      </c>
      <c r="M1695" s="96">
        <v>36970</v>
      </c>
      <c r="N1695" s="96" t="str">
        <f t="shared" si="104"/>
        <v>Jaheem HAYLES110mh</v>
      </c>
      <c r="O1695" s="2">
        <f t="shared" si="105"/>
        <v>1110</v>
      </c>
      <c r="P1695" s="81">
        <f t="shared" si="106"/>
        <v>33</v>
      </c>
      <c r="Q1695" s="81" t="str">
        <f t="shared" si="107"/>
        <v/>
      </c>
    </row>
    <row r="1696" spans="1:17" x14ac:dyDescent="0.2">
      <c r="A1696" t="s">
        <v>1232</v>
      </c>
      <c r="B1696" t="s">
        <v>3514</v>
      </c>
      <c r="C1696" s="5" t="s">
        <v>41</v>
      </c>
      <c r="D1696" s="5"/>
      <c r="E1696">
        <v>925</v>
      </c>
      <c r="F1696" s="2">
        <v>48</v>
      </c>
      <c r="G1696" s="2" t="str">
        <f>B1696&amp;C1696</f>
        <v>AVG KRISHNAMAjavelin-throw</v>
      </c>
      <c r="H1696" s="2">
        <f>E1696</f>
        <v>925</v>
      </c>
      <c r="I1696" s="138" cm="1">
        <f t="array" ref="I1696">MAX(IF($G$3:$G$4000=$G1696,$H$3:$H$4000))</f>
        <v>925</v>
      </c>
      <c r="J1696" s="2" t="str">
        <v>JAM</v>
      </c>
      <c r="K1696" t="str">
        <v>Adrian RILEY</v>
      </c>
      <c r="L1696" s="96" t="str">
        <v>long-jump</v>
      </c>
      <c r="M1696" s="96">
        <v>34356</v>
      </c>
      <c r="N1696" s="96" t="str">
        <f t="shared" si="104"/>
        <v>Adrian RILEYlong-jump</v>
      </c>
      <c r="O1696" s="2">
        <f t="shared" si="105"/>
        <v>1109</v>
      </c>
      <c r="P1696" s="81">
        <f t="shared" si="106"/>
        <v>37</v>
      </c>
      <c r="Q1696" s="81" t="str">
        <f t="shared" si="107"/>
        <v/>
      </c>
    </row>
    <row r="1697" spans="1:17" x14ac:dyDescent="0.2">
      <c r="A1697" t="s">
        <v>1232</v>
      </c>
      <c r="B1697" t="s">
        <v>3120</v>
      </c>
      <c r="C1697" s="5" t="s">
        <v>42</v>
      </c>
      <c r="D1697" s="5">
        <v>36456</v>
      </c>
      <c r="E1697">
        <v>923</v>
      </c>
      <c r="F1697" s="2">
        <v>53</v>
      </c>
      <c r="G1697" s="2" t="str">
        <f>B1697&amp;C1697</f>
        <v>. RAVIhammer-throw</v>
      </c>
      <c r="H1697" s="2">
        <f>E1697</f>
        <v>923</v>
      </c>
      <c r="I1697" s="138" cm="1">
        <f t="array" ref="I1697">MAX(IF($G$3:$G$4000=$G1697,$H$3:$H$4000))</f>
        <v>923</v>
      </c>
      <c r="J1697" s="2" t="str">
        <v>JAM</v>
      </c>
      <c r="K1697" t="str">
        <v>Rajay HAMILTON</v>
      </c>
      <c r="L1697" s="96" t="str">
        <v>800m</v>
      </c>
      <c r="M1697" s="96">
        <v>34936</v>
      </c>
      <c r="N1697" s="96" t="str">
        <f t="shared" si="104"/>
        <v>Rajay HAMILTON800m</v>
      </c>
      <c r="O1697" s="2">
        <f t="shared" si="105"/>
        <v>1109</v>
      </c>
      <c r="P1697" s="81">
        <f t="shared" si="106"/>
        <v>75</v>
      </c>
      <c r="Q1697" s="81" t="str">
        <f t="shared" si="107"/>
        <v/>
      </c>
    </row>
    <row r="1698" spans="1:17" x14ac:dyDescent="0.2">
      <c r="A1698" t="s">
        <v>1232</v>
      </c>
      <c r="B1698" t="s">
        <v>3444</v>
      </c>
      <c r="C1698" s="5" t="s">
        <v>39</v>
      </c>
      <c r="D1698" s="5">
        <v>37117</v>
      </c>
      <c r="E1698">
        <v>921</v>
      </c>
      <c r="F1698" s="2">
        <v>30</v>
      </c>
      <c r="G1698" s="2" t="str">
        <f>B1698&amp;C1698</f>
        <v>Aryan TYAGIshot-put</v>
      </c>
      <c r="H1698" s="2">
        <f>E1698</f>
        <v>921</v>
      </c>
      <c r="I1698" s="138" cm="1">
        <f t="array" ref="I1698">MAX(IF($G$3:$G$4000=$G1698,$H$3:$H$4000))</f>
        <v>921</v>
      </c>
      <c r="J1698" s="2" t="str">
        <v>JAM</v>
      </c>
      <c r="K1698" t="str">
        <v>Xavier NAIRNE</v>
      </c>
      <c r="L1698" s="96" t="str">
        <v>200m</v>
      </c>
      <c r="M1698" s="96">
        <v>36801</v>
      </c>
      <c r="N1698" s="96" t="str">
        <f t="shared" si="104"/>
        <v>Xavier NAIRNE200m</v>
      </c>
      <c r="O1698" s="2">
        <f t="shared" si="105"/>
        <v>1108</v>
      </c>
      <c r="P1698" s="81">
        <f t="shared" si="106"/>
        <v>74</v>
      </c>
      <c r="Q1698" s="81" t="str">
        <f t="shared" si="107"/>
        <v/>
      </c>
    </row>
    <row r="1699" spans="1:17" x14ac:dyDescent="0.2">
      <c r="A1699" t="s">
        <v>1232</v>
      </c>
      <c r="B1699" t="s">
        <v>4596</v>
      </c>
      <c r="C1699" s="5" t="s">
        <v>39</v>
      </c>
      <c r="D1699" s="5">
        <v>34252</v>
      </c>
      <c r="E1699">
        <v>921</v>
      </c>
      <c r="F1699" s="2">
        <v>84</v>
      </c>
      <c r="G1699" s="2" t="str">
        <f>B1699&amp;C1699</f>
        <v>Parveen DAHIYAshot-put</v>
      </c>
      <c r="H1699" s="2">
        <f>E1699</f>
        <v>921</v>
      </c>
      <c r="I1699" s="138" cm="1">
        <f t="array" ref="I1699">MAX(IF($G$3:$G$4000=$G1699,$H$3:$H$4000))</f>
        <v>921</v>
      </c>
      <c r="J1699" s="2" t="str">
        <v>JAM</v>
      </c>
      <c r="K1699" t="str">
        <v>Owayne RUSSELL</v>
      </c>
      <c r="L1699" s="96" t="str">
        <v>400mh</v>
      </c>
      <c r="M1699" s="96">
        <v>0</v>
      </c>
      <c r="N1699" s="96" t="str">
        <f t="shared" si="104"/>
        <v>Owayne RUSSELL400mh</v>
      </c>
      <c r="O1699" s="2">
        <f t="shared" si="105"/>
        <v>1106</v>
      </c>
      <c r="P1699" s="81">
        <f t="shared" si="106"/>
        <v>37</v>
      </c>
      <c r="Q1699" s="81" t="str">
        <f t="shared" si="107"/>
        <v/>
      </c>
    </row>
    <row r="1700" spans="1:17" x14ac:dyDescent="0.2">
      <c r="A1700" t="s">
        <v>1232</v>
      </c>
      <c r="B1700" t="s">
        <v>4970</v>
      </c>
      <c r="C1700" t="s">
        <v>44</v>
      </c>
      <c r="D1700" s="5">
        <v>34459</v>
      </c>
      <c r="E1700">
        <v>919</v>
      </c>
      <c r="F1700" s="2">
        <v>42</v>
      </c>
      <c r="G1700" s="2" t="str">
        <f>B1700&amp;C1700</f>
        <v>Navjor SINGHdecathlon</v>
      </c>
      <c r="H1700" s="2">
        <f>E1700</f>
        <v>919</v>
      </c>
      <c r="I1700" s="138" cm="1">
        <f t="array" ref="I1700">MAX(IF($G$3:$G$4000=$G1700,$H$3:$H$4000))</f>
        <v>919</v>
      </c>
      <c r="J1700" s="2" t="str">
        <v>JAM</v>
      </c>
      <c r="K1700" t="str">
        <v>Owayne OWENS</v>
      </c>
      <c r="L1700" s="96" t="str">
        <v>triple-jump</v>
      </c>
      <c r="M1700" s="96">
        <v>36593</v>
      </c>
      <c r="N1700" s="96" t="str">
        <f t="shared" si="104"/>
        <v>Owayne OWENStriple-jump</v>
      </c>
      <c r="O1700" s="2">
        <f t="shared" si="105"/>
        <v>1106</v>
      </c>
      <c r="P1700" s="81">
        <f t="shared" si="106"/>
        <v>15</v>
      </c>
      <c r="Q1700" s="81" t="str">
        <f t="shared" si="107"/>
        <v/>
      </c>
    </row>
    <row r="1701" spans="1:17" x14ac:dyDescent="0.2">
      <c r="A1701" t="s">
        <v>1232</v>
      </c>
      <c r="B1701" t="s">
        <v>4528</v>
      </c>
      <c r="C1701" s="5" t="s">
        <v>40</v>
      </c>
      <c r="D1701" s="5">
        <v>32401</v>
      </c>
      <c r="E1701">
        <v>918</v>
      </c>
      <c r="F1701" s="2">
        <v>78</v>
      </c>
      <c r="G1701" s="2" t="str">
        <f>B1701&amp;C1701</f>
        <v>Vikash PUNIAdiscus-throw</v>
      </c>
      <c r="H1701" s="2">
        <f>E1701</f>
        <v>918</v>
      </c>
      <c r="I1701" s="138" cm="1">
        <f t="array" ref="I1701">MAX(IF($G$3:$G$4000=$G1701,$H$3:$H$4000))</f>
        <v>918</v>
      </c>
      <c r="J1701" s="2" t="str">
        <v>JAM</v>
      </c>
      <c r="K1701" t="str">
        <v>Kyle MITCHELL</v>
      </c>
      <c r="L1701" s="96" t="str">
        <v>shot-put</v>
      </c>
      <c r="M1701" s="96">
        <v>35992</v>
      </c>
      <c r="N1701" s="96" t="str">
        <f t="shared" si="104"/>
        <v>Kyle MITCHELLshot-put</v>
      </c>
      <c r="O1701" s="2">
        <f t="shared" si="105"/>
        <v>1106</v>
      </c>
      <c r="P1701" s="81">
        <f t="shared" si="106"/>
        <v>18</v>
      </c>
      <c r="Q1701" s="81" t="str">
        <f t="shared" si="107"/>
        <v/>
      </c>
    </row>
    <row r="1702" spans="1:17" x14ac:dyDescent="0.2">
      <c r="A1702" t="s">
        <v>1232</v>
      </c>
      <c r="B1702" t="s">
        <v>4529</v>
      </c>
      <c r="C1702" s="5" t="s">
        <v>40</v>
      </c>
      <c r="D1702" s="5">
        <v>38116</v>
      </c>
      <c r="E1702">
        <v>918</v>
      </c>
      <c r="F1702" s="2">
        <v>79</v>
      </c>
      <c r="G1702" s="2" t="str">
        <f>B1702&amp;C1702</f>
        <v>Karan SINGHdiscus-throw</v>
      </c>
      <c r="H1702" s="2">
        <f>E1702</f>
        <v>918</v>
      </c>
      <c r="I1702" s="138" cm="1">
        <f t="array" ref="I1702">MAX(IF($G$3:$G$4000=$G1702,$H$3:$H$4000))</f>
        <v>918</v>
      </c>
      <c r="J1702" s="2" t="str">
        <v>JAM</v>
      </c>
      <c r="K1702" t="str">
        <v>Antonio FORBES</v>
      </c>
      <c r="L1702" s="96" t="str">
        <v>400mh</v>
      </c>
      <c r="M1702" s="96">
        <v>38264</v>
      </c>
      <c r="N1702" s="96" t="str">
        <f t="shared" si="104"/>
        <v>Antonio FORBES400mh</v>
      </c>
      <c r="O1702" s="2">
        <f t="shared" si="105"/>
        <v>1106</v>
      </c>
      <c r="P1702" s="81">
        <f t="shared" si="106"/>
        <v>37</v>
      </c>
      <c r="Q1702" s="81" t="str">
        <f t="shared" si="107"/>
        <v/>
      </c>
    </row>
    <row r="1703" spans="1:17" x14ac:dyDescent="0.2">
      <c r="A1703" t="s">
        <v>1232</v>
      </c>
      <c r="B1703" t="s">
        <v>4641</v>
      </c>
      <c r="C1703" s="5" t="s">
        <v>42</v>
      </c>
      <c r="D1703" s="5">
        <v>36310</v>
      </c>
      <c r="E1703">
        <v>918</v>
      </c>
      <c r="F1703" s="2">
        <v>54</v>
      </c>
      <c r="G1703" s="2" t="str">
        <f>B1703&amp;C1703</f>
        <v>Meraj ALIhammer-throw</v>
      </c>
      <c r="H1703" s="2">
        <f>E1703</f>
        <v>918</v>
      </c>
      <c r="I1703" s="138" cm="1">
        <f t="array" ref="I1703">MAX(IF($G$3:$G$4000=$G1703,$H$3:$H$4000))</f>
        <v>918</v>
      </c>
      <c r="J1703" s="2" t="str">
        <v>JAM</v>
      </c>
      <c r="K1703" t="str">
        <v>Akeem BLOOMFIELD</v>
      </c>
      <c r="L1703" s="96" t="str">
        <v>200m</v>
      </c>
      <c r="M1703" s="96">
        <v>35744</v>
      </c>
      <c r="N1703" s="96" t="str">
        <f t="shared" si="104"/>
        <v>Akeem BLOOMFIELD200m</v>
      </c>
      <c r="O1703" s="2">
        <f t="shared" si="105"/>
        <v>1105</v>
      </c>
      <c r="P1703" s="81">
        <f t="shared" si="106"/>
        <v>77</v>
      </c>
      <c r="Q1703" s="81" t="str">
        <f t="shared" si="107"/>
        <v/>
      </c>
    </row>
    <row r="1704" spans="1:17" x14ac:dyDescent="0.2">
      <c r="A1704" t="s">
        <v>1232</v>
      </c>
      <c r="B1704" t="s">
        <v>3445</v>
      </c>
      <c r="C1704" t="s">
        <v>39</v>
      </c>
      <c r="D1704" s="5">
        <v>37899</v>
      </c>
      <c r="E1704">
        <v>917</v>
      </c>
      <c r="F1704" s="2">
        <v>31</v>
      </c>
      <c r="G1704" s="2" t="str">
        <f>B1704&amp;C1704</f>
        <v>. SANYAMshot-put</v>
      </c>
      <c r="H1704" s="2">
        <f>E1704</f>
        <v>917</v>
      </c>
      <c r="I1704" s="138" cm="1">
        <f t="array" ref="I1704">MAX(IF($G$3:$G$4000=$G1704,$H$3:$H$4000))</f>
        <v>917</v>
      </c>
      <c r="J1704" s="2" t="str">
        <v>JAM</v>
      </c>
      <c r="K1704" t="str">
        <v>Deandre DALEY</v>
      </c>
      <c r="L1704" s="96" t="str">
        <v>100m</v>
      </c>
      <c r="M1704" s="96">
        <v>38391</v>
      </c>
      <c r="N1704" s="96" t="str">
        <f t="shared" si="104"/>
        <v>Deandre DALEY100m</v>
      </c>
      <c r="O1704" s="2">
        <f t="shared" si="105"/>
        <v>1105</v>
      </c>
      <c r="P1704" s="81">
        <f t="shared" si="106"/>
        <v>100</v>
      </c>
      <c r="Q1704" s="81" t="str">
        <f t="shared" si="107"/>
        <v/>
      </c>
    </row>
    <row r="1705" spans="1:17" x14ac:dyDescent="0.2">
      <c r="A1705" t="s">
        <v>1232</v>
      </c>
      <c r="B1705" t="s">
        <v>3453</v>
      </c>
      <c r="C1705" s="5" t="s">
        <v>39</v>
      </c>
      <c r="D1705" s="5">
        <v>34155</v>
      </c>
      <c r="E1705">
        <v>917</v>
      </c>
      <c r="F1705" s="2">
        <v>86</v>
      </c>
      <c r="G1705" s="2" t="str">
        <f>B1705&amp;C1705</f>
        <v>Abhilash SAXENAshot-put</v>
      </c>
      <c r="H1705" s="2">
        <f>E1705</f>
        <v>917</v>
      </c>
      <c r="I1705" s="138" cm="1">
        <f t="array" ref="I1705">MAX(IF($G$3:$G$4000=$G1705,$H$3:$H$4000))</f>
        <v>917</v>
      </c>
      <c r="J1705" s="2" t="str">
        <v>JAM</v>
      </c>
      <c r="K1705" t="str">
        <v>Clayton BROWN</v>
      </c>
      <c r="L1705" s="96" t="str">
        <v>triple-jump</v>
      </c>
      <c r="M1705" s="96">
        <v>0</v>
      </c>
      <c r="N1705" s="96" t="str">
        <f t="shared" si="104"/>
        <v>Clayton BROWNtriple-jump</v>
      </c>
      <c r="O1705" s="2">
        <f t="shared" si="105"/>
        <v>1120</v>
      </c>
      <c r="P1705" s="81">
        <f t="shared" si="106"/>
        <v>9</v>
      </c>
      <c r="Q1705" s="81" t="str">
        <f t="shared" si="107"/>
        <v/>
      </c>
    </row>
    <row r="1706" spans="1:17" x14ac:dyDescent="0.2">
      <c r="A1706" t="s">
        <v>1232</v>
      </c>
      <c r="B1706" t="s">
        <v>4972</v>
      </c>
      <c r="C1706" t="s">
        <v>44</v>
      </c>
      <c r="D1706" s="5">
        <v>36581</v>
      </c>
      <c r="E1706">
        <v>916</v>
      </c>
      <c r="F1706" s="2">
        <v>44</v>
      </c>
      <c r="G1706" s="2" t="str">
        <f>B1706&amp;C1706</f>
        <v>Umesh LAMBAdecathlon</v>
      </c>
      <c r="H1706" s="2">
        <f>E1706</f>
        <v>916</v>
      </c>
      <c r="I1706" s="138" cm="1">
        <f t="array" ref="I1706">MAX(IF($G$3:$G$4000=$G1706,$H$3:$H$4000))</f>
        <v>916</v>
      </c>
      <c r="J1706" s="2" t="str">
        <v>JAM</v>
      </c>
      <c r="K1706" t="str">
        <v>Keeno BURRELL</v>
      </c>
      <c r="L1706" s="96" t="str">
        <v>400m</v>
      </c>
      <c r="M1706" s="96">
        <v>34600</v>
      </c>
      <c r="N1706" s="96" t="str">
        <f t="shared" si="104"/>
        <v>Keeno BURRELL400m</v>
      </c>
      <c r="O1706" s="2">
        <f t="shared" si="105"/>
        <v>1102</v>
      </c>
      <c r="P1706" s="81">
        <f t="shared" si="106"/>
        <v>79</v>
      </c>
      <c r="Q1706" s="81" t="str">
        <f t="shared" si="107"/>
        <v/>
      </c>
    </row>
    <row r="1707" spans="1:17" x14ac:dyDescent="0.2">
      <c r="A1707" t="s">
        <v>1232</v>
      </c>
      <c r="B1707" t="s">
        <v>4847</v>
      </c>
      <c r="C1707" s="5" t="s">
        <v>81</v>
      </c>
      <c r="D1707" s="5">
        <v>37109</v>
      </c>
      <c r="E1707">
        <v>916</v>
      </c>
      <c r="F1707" s="2">
        <v>41</v>
      </c>
      <c r="G1707" s="2" t="str">
        <f>B1707&amp;C1707</f>
        <v>Ali FARMAN20km-race-walking</v>
      </c>
      <c r="H1707" s="2">
        <f>E1707</f>
        <v>916</v>
      </c>
      <c r="I1707" s="138" cm="1">
        <f t="array" ref="I1707">MAX(IF($G$3:$G$4000=$G1707,$H$3:$H$4000))</f>
        <v>916</v>
      </c>
      <c r="J1707" s="2" t="str">
        <v>JAM</v>
      </c>
      <c r="K1707" t="str">
        <v>Oshane BAILEY</v>
      </c>
      <c r="L1707" s="96" t="str">
        <v>200m</v>
      </c>
      <c r="M1707" s="96">
        <v>32759</v>
      </c>
      <c r="N1707" s="96" t="str">
        <f t="shared" si="104"/>
        <v>Oshane BAILEY200m</v>
      </c>
      <c r="O1707" s="2">
        <f t="shared" si="105"/>
        <v>1102</v>
      </c>
      <c r="P1707" s="81">
        <f t="shared" si="106"/>
        <v>81</v>
      </c>
      <c r="Q1707" s="81" t="str">
        <f t="shared" si="107"/>
        <v/>
      </c>
    </row>
    <row r="1708" spans="1:17" x14ac:dyDescent="0.2">
      <c r="A1708" t="s">
        <v>1232</v>
      </c>
      <c r="B1708" t="s">
        <v>3408</v>
      </c>
      <c r="C1708" s="5" t="s">
        <v>40</v>
      </c>
      <c r="D1708" s="5">
        <v>36751</v>
      </c>
      <c r="E1708">
        <v>915</v>
      </c>
      <c r="F1708" s="2">
        <v>27</v>
      </c>
      <c r="G1708" s="2" t="str">
        <f>B1708&amp;C1708</f>
        <v>Basukesh POONIAdiscus-throw</v>
      </c>
      <c r="H1708" s="2">
        <f>E1708</f>
        <v>915</v>
      </c>
      <c r="I1708" s="138" cm="1">
        <f t="array" ref="I1708">MAX(IF($G$3:$G$4000=$G1708,$H$3:$H$4000))</f>
        <v>937</v>
      </c>
      <c r="J1708" s="2" t="str">
        <v>JAM</v>
      </c>
      <c r="K1708" t="str">
        <v>Carey MCLEOD</v>
      </c>
      <c r="L1708" s="96" t="str">
        <v>triple-jump</v>
      </c>
      <c r="M1708" s="96">
        <v>35899</v>
      </c>
      <c r="N1708" s="96" t="str">
        <f t="shared" si="104"/>
        <v>Carey MCLEODtriple-jump</v>
      </c>
      <c r="O1708" s="2">
        <f t="shared" si="105"/>
        <v>1101</v>
      </c>
      <c r="P1708" s="81">
        <f t="shared" si="106"/>
        <v>19</v>
      </c>
      <c r="Q1708" s="81" t="str">
        <f t="shared" si="107"/>
        <v/>
      </c>
    </row>
    <row r="1709" spans="1:17" x14ac:dyDescent="0.2">
      <c r="A1709" t="s">
        <v>1232</v>
      </c>
      <c r="B1709" t="s">
        <v>4597</v>
      </c>
      <c r="C1709" s="5" t="s">
        <v>39</v>
      </c>
      <c r="D1709" s="5"/>
      <c r="E1709">
        <v>915</v>
      </c>
      <c r="F1709" s="2">
        <v>87</v>
      </c>
      <c r="G1709" s="2" t="str">
        <f>B1709&amp;C1709</f>
        <v>Pradeep RANDHAWAshot-put</v>
      </c>
      <c r="H1709" s="2">
        <f>E1709</f>
        <v>915</v>
      </c>
      <c r="I1709" s="138" cm="1">
        <f t="array" ref="I1709">MAX(IF($G$3:$G$4000=$G1709,$H$3:$H$4000))</f>
        <v>915</v>
      </c>
      <c r="J1709" s="2" t="str">
        <v>JAM</v>
      </c>
      <c r="K1709" t="str">
        <v>Ashinia MILLER</v>
      </c>
      <c r="L1709" s="96" t="str">
        <v>shot-put</v>
      </c>
      <c r="M1709" s="96">
        <v>34126</v>
      </c>
      <c r="N1709" s="96" t="str">
        <f t="shared" si="104"/>
        <v>Ashinia MILLERshot-put</v>
      </c>
      <c r="O1709" s="2">
        <f t="shared" si="105"/>
        <v>1101</v>
      </c>
      <c r="P1709" s="81">
        <f t="shared" si="106"/>
        <v>19</v>
      </c>
      <c r="Q1709" s="81" t="str">
        <f t="shared" si="107"/>
        <v/>
      </c>
    </row>
    <row r="1710" spans="1:17" x14ac:dyDescent="0.2">
      <c r="A1710" t="s">
        <v>1232</v>
      </c>
      <c r="B1710" t="s">
        <v>3352</v>
      </c>
      <c r="C1710" s="5" t="s">
        <v>35</v>
      </c>
      <c r="D1710" s="5">
        <v>36591</v>
      </c>
      <c r="E1710">
        <v>914</v>
      </c>
      <c r="F1710" s="2">
        <v>55</v>
      </c>
      <c r="G1710" s="2" t="str">
        <f>B1710&amp;C1710</f>
        <v>Muhammed JASEEMhigh-jump</v>
      </c>
      <c r="H1710" s="2">
        <f>E1710</f>
        <v>914</v>
      </c>
      <c r="I1710" s="138" cm="1">
        <f t="array" ref="I1710">MAX(IF($G$3:$G$4000=$G1710,$H$3:$H$4000))</f>
        <v>914</v>
      </c>
      <c r="J1710" s="2" t="str">
        <v>JAM</v>
      </c>
      <c r="K1710" t="str">
        <v>Antonio WATSON</v>
      </c>
      <c r="L1710" s="96" t="str">
        <v>400m</v>
      </c>
      <c r="M1710" s="96">
        <v>37145</v>
      </c>
      <c r="N1710" s="96" t="str">
        <f t="shared" si="104"/>
        <v>Antonio WATSON400m</v>
      </c>
      <c r="O1710" s="2">
        <f t="shared" si="105"/>
        <v>1100</v>
      </c>
      <c r="P1710" s="81">
        <f t="shared" si="106"/>
        <v>82</v>
      </c>
      <c r="Q1710" s="81" t="str">
        <f t="shared" si="107"/>
        <v/>
      </c>
    </row>
    <row r="1711" spans="1:17" x14ac:dyDescent="0.2">
      <c r="A1711" t="s">
        <v>1232</v>
      </c>
      <c r="B1711" t="s">
        <v>3353</v>
      </c>
      <c r="C1711" s="5" t="s">
        <v>35</v>
      </c>
      <c r="D1711" s="5">
        <v>37637</v>
      </c>
      <c r="E1711">
        <v>914</v>
      </c>
      <c r="F1711" s="2">
        <v>55</v>
      </c>
      <c r="G1711" s="2" t="str">
        <f>B1711&amp;C1711</f>
        <v>MD. Asraf ALIhigh-jump</v>
      </c>
      <c r="H1711" s="2">
        <f>E1711</f>
        <v>914</v>
      </c>
      <c r="I1711" s="138" cm="1">
        <f t="array" ref="I1711">MAX(IF($G$3:$G$4000=$G1711,$H$3:$H$4000))</f>
        <v>914</v>
      </c>
      <c r="J1711" s="2" t="str">
        <v>JAM</v>
      </c>
      <c r="K1711" t="str">
        <v>Ryan HOLMES</v>
      </c>
      <c r="L1711" s="96" t="str">
        <v>400mh</v>
      </c>
      <c r="M1711" s="96">
        <v>0</v>
      </c>
      <c r="N1711" s="96" t="str">
        <f t="shared" si="104"/>
        <v>Ryan HOLMES400mh</v>
      </c>
      <c r="O1711" s="2">
        <f t="shared" si="105"/>
        <v>1100</v>
      </c>
      <c r="P1711" s="81">
        <f t="shared" si="106"/>
        <v>41</v>
      </c>
      <c r="Q1711" s="81" t="str">
        <f t="shared" si="107"/>
        <v/>
      </c>
    </row>
    <row r="1712" spans="1:17" x14ac:dyDescent="0.2">
      <c r="A1712" t="s">
        <v>1232</v>
      </c>
      <c r="B1712" t="s">
        <v>3354</v>
      </c>
      <c r="C1712" s="5" t="s">
        <v>35</v>
      </c>
      <c r="D1712" s="5">
        <v>36751</v>
      </c>
      <c r="E1712">
        <v>914</v>
      </c>
      <c r="F1712" s="2">
        <v>55</v>
      </c>
      <c r="G1712" s="2" t="str">
        <f>B1712&amp;C1712</f>
        <v>T.N DILSHITHhigh-jump</v>
      </c>
      <c r="H1712" s="2">
        <f>E1712</f>
        <v>914</v>
      </c>
      <c r="I1712" s="138" cm="1">
        <f t="array" ref="I1712">MAX(IF($G$3:$G$4000=$G1712,$H$3:$H$4000))</f>
        <v>914</v>
      </c>
      <c r="J1712" s="2" t="str">
        <v>JAM</v>
      </c>
      <c r="K1712" t="str">
        <v>Jahnoy THOMPSON</v>
      </c>
      <c r="L1712" s="96" t="str">
        <v>200m</v>
      </c>
      <c r="M1712" s="96">
        <v>35111</v>
      </c>
      <c r="N1712" s="96" t="str">
        <f t="shared" si="104"/>
        <v>Jahnoy THOMPSON200m</v>
      </c>
      <c r="O1712" s="2">
        <f t="shared" si="105"/>
        <v>1099</v>
      </c>
      <c r="P1712" s="81">
        <f t="shared" si="106"/>
        <v>86</v>
      </c>
      <c r="Q1712" s="81" t="str">
        <f t="shared" si="107"/>
        <v/>
      </c>
    </row>
    <row r="1713" spans="1:17" x14ac:dyDescent="0.2">
      <c r="A1713" t="s">
        <v>1232</v>
      </c>
      <c r="B1713" t="s">
        <v>3355</v>
      </c>
      <c r="C1713" s="5" t="s">
        <v>35</v>
      </c>
      <c r="D1713" s="6"/>
      <c r="E1713">
        <v>914</v>
      </c>
      <c r="F1713" s="2">
        <v>55</v>
      </c>
      <c r="G1713" s="2" t="str">
        <f>B1713&amp;C1713</f>
        <v>Muthu JENITHARAhigh-jump</v>
      </c>
      <c r="H1713" s="2">
        <f>E1713</f>
        <v>914</v>
      </c>
      <c r="I1713" s="138" cm="1">
        <f t="array" ref="I1713">MAX(IF($G$3:$G$4000=$G1713,$H$3:$H$4000))</f>
        <v>914</v>
      </c>
      <c r="J1713" s="2" t="str">
        <v>JAM</v>
      </c>
      <c r="K1713" t="str">
        <v>Jordan TURNER</v>
      </c>
      <c r="L1713" s="96" t="str">
        <v>long-jump</v>
      </c>
      <c r="M1713" s="96">
        <v>37511</v>
      </c>
      <c r="N1713" s="96" t="str">
        <f t="shared" si="104"/>
        <v>Jordan TURNERlong-jump</v>
      </c>
      <c r="O1713" s="2">
        <f t="shared" si="105"/>
        <v>1099</v>
      </c>
      <c r="P1713" s="81">
        <f t="shared" si="106"/>
        <v>46</v>
      </c>
      <c r="Q1713" s="81" t="str">
        <f t="shared" si="107"/>
        <v/>
      </c>
    </row>
    <row r="1714" spans="1:17" x14ac:dyDescent="0.2">
      <c r="A1714" t="s">
        <v>1232</v>
      </c>
      <c r="B1714" t="s">
        <v>3356</v>
      </c>
      <c r="C1714" s="5" t="s">
        <v>35</v>
      </c>
      <c r="D1714" s="5"/>
      <c r="E1714">
        <v>914</v>
      </c>
      <c r="F1714" s="2">
        <v>55</v>
      </c>
      <c r="G1714" s="2" t="str">
        <f>B1714&amp;C1714</f>
        <v>J. ARVINDDhigh-jump</v>
      </c>
      <c r="H1714" s="2">
        <f>E1714</f>
        <v>914</v>
      </c>
      <c r="I1714" s="138" cm="1">
        <f t="array" ref="I1714">MAX(IF($G$3:$G$4000=$G1714,$H$3:$H$4000))</f>
        <v>914</v>
      </c>
      <c r="J1714" s="2" t="str">
        <v>JAM</v>
      </c>
      <c r="K1714" t="str">
        <v>Terry Ricardo THOMAS</v>
      </c>
      <c r="L1714" s="96" t="str">
        <v>400m</v>
      </c>
      <c r="M1714" s="96">
        <v>35551</v>
      </c>
      <c r="N1714" s="96" t="str">
        <f t="shared" si="104"/>
        <v>Terry Ricardo THOMAS400m</v>
      </c>
      <c r="O1714" s="2">
        <f t="shared" si="105"/>
        <v>1099</v>
      </c>
      <c r="P1714" s="81">
        <f t="shared" si="106"/>
        <v>84</v>
      </c>
      <c r="Q1714" s="81" t="str">
        <f t="shared" si="107"/>
        <v/>
      </c>
    </row>
    <row r="1715" spans="1:17" x14ac:dyDescent="0.2">
      <c r="A1715" t="s">
        <v>1232</v>
      </c>
      <c r="B1715" t="s">
        <v>3363</v>
      </c>
      <c r="C1715" s="5" t="s">
        <v>35</v>
      </c>
      <c r="D1715" s="5">
        <v>36535</v>
      </c>
      <c r="E1715">
        <v>914</v>
      </c>
      <c r="F1715" s="2">
        <v>55</v>
      </c>
      <c r="G1715" s="2" t="str">
        <f>B1715&amp;C1715</f>
        <v>Chandra MOHANhigh-jump</v>
      </c>
      <c r="H1715" s="2">
        <f>E1715</f>
        <v>914</v>
      </c>
      <c r="I1715" s="138" cm="1">
        <f t="array" ref="I1715">MAX(IF($G$3:$G$4000=$G1715,$H$3:$H$4000))</f>
        <v>914</v>
      </c>
      <c r="J1715" s="2" t="str">
        <v>JAM</v>
      </c>
      <c r="K1715" t="str">
        <v>Sandrey DAVISON</v>
      </c>
      <c r="L1715" s="96" t="str">
        <v>100m</v>
      </c>
      <c r="M1715" s="96">
        <v>37646</v>
      </c>
      <c r="N1715" s="96" t="str">
        <f t="shared" si="104"/>
        <v>Sandrey DAVISON100m</v>
      </c>
      <c r="O1715" s="2">
        <f t="shared" si="105"/>
        <v>1099</v>
      </c>
      <c r="P1715" s="81">
        <f t="shared" si="106"/>
        <v>107</v>
      </c>
      <c r="Q1715" s="81" t="str">
        <f t="shared" si="107"/>
        <v/>
      </c>
    </row>
    <row r="1716" spans="1:17" x14ac:dyDescent="0.2">
      <c r="A1716" t="s">
        <v>1232</v>
      </c>
      <c r="B1716" t="s">
        <v>3385</v>
      </c>
      <c r="C1716" s="5" t="s">
        <v>36</v>
      </c>
      <c r="D1716" s="5">
        <v>36952</v>
      </c>
      <c r="E1716">
        <v>913</v>
      </c>
      <c r="F1716" s="2">
        <v>38</v>
      </c>
      <c r="G1716" s="2" t="str">
        <f>B1716&amp;C1716</f>
        <v>A. Gnana SONEpole-vault</v>
      </c>
      <c r="H1716" s="2">
        <f>E1716</f>
        <v>913</v>
      </c>
      <c r="I1716" s="138" cm="1">
        <f t="array" ref="I1716">MAX(IF($G$3:$G$4000=$G1716,$H$3:$H$4000))</f>
        <v>940</v>
      </c>
      <c r="J1716" s="2" t="str">
        <v>JAM</v>
      </c>
      <c r="K1716" t="str">
        <v>Lushane WILSON</v>
      </c>
      <c r="L1716" s="96" t="str">
        <v>high-jump</v>
      </c>
      <c r="M1716" s="96">
        <v>36049</v>
      </c>
      <c r="N1716" s="96" t="str">
        <f t="shared" si="104"/>
        <v>Lushane WILSONhigh-jump</v>
      </c>
      <c r="O1716" s="2">
        <f t="shared" si="105"/>
        <v>1099</v>
      </c>
      <c r="P1716" s="81">
        <f t="shared" si="106"/>
        <v>25</v>
      </c>
      <c r="Q1716" s="81" t="str">
        <f t="shared" si="107"/>
        <v/>
      </c>
    </row>
    <row r="1717" spans="1:17" x14ac:dyDescent="0.2">
      <c r="A1717" t="s">
        <v>1232</v>
      </c>
      <c r="B1717" t="s">
        <v>3383</v>
      </c>
      <c r="C1717" t="s">
        <v>36</v>
      </c>
      <c r="D1717" s="5">
        <v>36131</v>
      </c>
      <c r="E1717">
        <v>913</v>
      </c>
      <c r="F1717" s="2">
        <v>38</v>
      </c>
      <c r="G1717" s="2" t="str">
        <f>B1717&amp;C1717</f>
        <v>. GOWTHAMpole-vault</v>
      </c>
      <c r="H1717" s="2">
        <f>E1717</f>
        <v>913</v>
      </c>
      <c r="I1717" s="138" cm="1">
        <f t="array" ref="I1717">MAX(IF($G$3:$G$4000=$G1717,$H$3:$H$4000))</f>
        <v>913</v>
      </c>
      <c r="J1717" s="2" t="str">
        <v>JAM</v>
      </c>
      <c r="K1717" t="str">
        <v>Tahj HAMM</v>
      </c>
      <c r="L1717" s="96" t="str">
        <v>400m</v>
      </c>
      <c r="M1717" s="96">
        <v>38055</v>
      </c>
      <c r="N1717" s="96" t="str">
        <f t="shared" si="104"/>
        <v>Tahj HAMM400m</v>
      </c>
      <c r="O1717" s="2">
        <f t="shared" si="105"/>
        <v>1097</v>
      </c>
      <c r="P1717" s="81">
        <f t="shared" si="106"/>
        <v>87</v>
      </c>
      <c r="Q1717" s="81" t="str">
        <f t="shared" si="107"/>
        <v/>
      </c>
    </row>
    <row r="1718" spans="1:17" x14ac:dyDescent="0.2">
      <c r="A1718" t="s">
        <v>1232</v>
      </c>
      <c r="B1718" t="s">
        <v>3384</v>
      </c>
      <c r="C1718" t="s">
        <v>36</v>
      </c>
      <c r="D1718" s="5">
        <v>35611</v>
      </c>
      <c r="E1718">
        <v>913</v>
      </c>
      <c r="F1718" s="2">
        <v>38</v>
      </c>
      <c r="G1718" s="2" t="str">
        <f>B1718&amp;C1718</f>
        <v>Gyanendras SINGH KUNWARpole-vault</v>
      </c>
      <c r="H1718" s="2">
        <f>E1718</f>
        <v>913</v>
      </c>
      <c r="I1718" s="138" cm="1">
        <f t="array" ref="I1718">MAX(IF($G$3:$G$4000=$G1718,$H$3:$H$4000))</f>
        <v>913</v>
      </c>
      <c r="J1718" s="2" t="str">
        <v>JAM</v>
      </c>
      <c r="K1718" t="str">
        <v>Shawn D. THOMPSON</v>
      </c>
      <c r="L1718" s="96" t="str">
        <v>long-jump</v>
      </c>
      <c r="M1718" s="96">
        <v>35450</v>
      </c>
      <c r="N1718" s="96" t="str">
        <f t="shared" si="104"/>
        <v>Shawn D. THOMPSONlong-jump</v>
      </c>
      <c r="O1718" s="2">
        <f t="shared" si="105"/>
        <v>1096</v>
      </c>
      <c r="P1718" s="81">
        <f t="shared" si="106"/>
        <v>50</v>
      </c>
      <c r="Q1718" s="81" t="str">
        <f t="shared" si="107"/>
        <v/>
      </c>
    </row>
    <row r="1719" spans="1:17" x14ac:dyDescent="0.2">
      <c r="A1719" t="s">
        <v>1232</v>
      </c>
      <c r="B1719" t="s">
        <v>3392</v>
      </c>
      <c r="C1719" s="5" t="s">
        <v>36</v>
      </c>
      <c r="D1719" s="5">
        <v>37877</v>
      </c>
      <c r="E1719">
        <v>913</v>
      </c>
      <c r="F1719" s="2">
        <v>83</v>
      </c>
      <c r="G1719" s="2" t="str">
        <f>B1719&amp;C1719</f>
        <v>Sakhti MAHENDRANpole-vault</v>
      </c>
      <c r="H1719" s="2">
        <f>E1719</f>
        <v>913</v>
      </c>
      <c r="I1719" s="138" cm="1">
        <f t="array" ref="I1719">MAX(IF($G$3:$G$4000=$G1719,$H$3:$H$4000))</f>
        <v>913</v>
      </c>
      <c r="J1719" s="2" t="str">
        <v>JAM</v>
      </c>
      <c r="K1719" t="str">
        <v>Jaheel HYDE</v>
      </c>
      <c r="L1719" s="96" t="str">
        <v>400m</v>
      </c>
      <c r="M1719" s="96">
        <v>35463</v>
      </c>
      <c r="N1719" s="96" t="str">
        <f t="shared" si="104"/>
        <v>Jaheel HYDE400m</v>
      </c>
      <c r="O1719" s="2">
        <f t="shared" si="105"/>
        <v>1096</v>
      </c>
      <c r="P1719" s="81">
        <f t="shared" si="106"/>
        <v>91</v>
      </c>
      <c r="Q1719" s="81" t="str">
        <f t="shared" si="107"/>
        <v/>
      </c>
    </row>
    <row r="1720" spans="1:17" x14ac:dyDescent="0.2">
      <c r="A1720" t="s">
        <v>1232</v>
      </c>
      <c r="B1720" t="s">
        <v>3446</v>
      </c>
      <c r="C1720" t="s">
        <v>39</v>
      </c>
      <c r="D1720" s="5">
        <v>37392</v>
      </c>
      <c r="E1720">
        <v>912</v>
      </c>
      <c r="F1720" s="2">
        <v>34</v>
      </c>
      <c r="G1720" s="2" t="str">
        <f>B1720&amp;C1720</f>
        <v>Amandeep Singh DHALIWALshot-put</v>
      </c>
      <c r="H1720" s="2">
        <f>E1720</f>
        <v>912</v>
      </c>
      <c r="I1720" s="138" cm="1">
        <f t="array" ref="I1720">MAX(IF($G$3:$G$4000=$G1720,$H$3:$H$4000))</f>
        <v>940</v>
      </c>
      <c r="J1720" s="2" t="str">
        <v>JAM</v>
      </c>
      <c r="K1720" t="str">
        <v>Roje STONA</v>
      </c>
      <c r="L1720" s="96" t="str">
        <v>discus-throw</v>
      </c>
      <c r="M1720" s="96">
        <v>36217</v>
      </c>
      <c r="N1720" s="96" t="str">
        <f t="shared" si="104"/>
        <v>Roje STONAdiscus-throw</v>
      </c>
      <c r="O1720" s="2">
        <f t="shared" si="105"/>
        <v>1096</v>
      </c>
      <c r="P1720" s="81">
        <f t="shared" si="106"/>
        <v>15</v>
      </c>
      <c r="Q1720" s="81" t="str">
        <f t="shared" si="107"/>
        <v/>
      </c>
    </row>
    <row r="1721" spans="1:17" x14ac:dyDescent="0.2">
      <c r="A1721" t="s">
        <v>1232</v>
      </c>
      <c r="B1721" t="s">
        <v>4598</v>
      </c>
      <c r="C1721" s="5" t="s">
        <v>39</v>
      </c>
      <c r="D1721" s="5">
        <v>35416</v>
      </c>
      <c r="E1721">
        <v>911</v>
      </c>
      <c r="F1721" s="2">
        <v>89</v>
      </c>
      <c r="G1721" s="2" t="str">
        <f>B1721&amp;C1721</f>
        <v>Shakti SOLANKIshot-put</v>
      </c>
      <c r="H1721" s="2">
        <f>E1721</f>
        <v>911</v>
      </c>
      <c r="I1721" s="138" cm="1">
        <f t="array" ref="I1721">MAX(IF($G$3:$G$4000=$G1721,$H$3:$H$4000))</f>
        <v>911</v>
      </c>
      <c r="J1721" s="2" t="str">
        <v>JAM</v>
      </c>
      <c r="K1721" t="str">
        <v>J'Voughnn BLAKE</v>
      </c>
      <c r="L1721" s="96" t="str">
        <v>800m</v>
      </c>
      <c r="M1721" s="96">
        <v>37633</v>
      </c>
      <c r="N1721" s="96" t="str">
        <f t="shared" si="104"/>
        <v>J'Voughnn BLAKE800m</v>
      </c>
      <c r="O1721" s="2">
        <f t="shared" si="105"/>
        <v>1095</v>
      </c>
      <c r="P1721" s="81">
        <f t="shared" si="106"/>
        <v>90</v>
      </c>
      <c r="Q1721" s="81" t="str">
        <f t="shared" si="107"/>
        <v/>
      </c>
    </row>
    <row r="1722" spans="1:17" x14ac:dyDescent="0.2">
      <c r="A1722" t="s">
        <v>1232</v>
      </c>
      <c r="B1722" t="s">
        <v>3447</v>
      </c>
      <c r="C1722" s="6" t="s">
        <v>39</v>
      </c>
      <c r="D1722" s="5">
        <v>36894</v>
      </c>
      <c r="E1722">
        <v>910</v>
      </c>
      <c r="F1722" s="2">
        <v>35</v>
      </c>
      <c r="G1722" s="2" t="str">
        <f>B1722&amp;C1722</f>
        <v>Samardeep SINGHshot-put</v>
      </c>
      <c r="H1722" s="2">
        <f>E1722</f>
        <v>910</v>
      </c>
      <c r="I1722" s="138" cm="1">
        <f t="array" ref="I1722">MAX(IF($G$3:$G$4000=$G1722,$H$3:$H$4000))</f>
        <v>910</v>
      </c>
      <c r="J1722" s="2" t="str">
        <v>JAM</v>
      </c>
      <c r="K1722" t="str">
        <v>Jelani WALKER</v>
      </c>
      <c r="L1722" s="96" t="str">
        <v>200m</v>
      </c>
      <c r="M1722" s="96">
        <v>35956</v>
      </c>
      <c r="N1722" s="96" t="str">
        <f t="shared" si="104"/>
        <v>Jelani WALKER200m</v>
      </c>
      <c r="O1722" s="2">
        <f t="shared" si="105"/>
        <v>1093</v>
      </c>
      <c r="P1722" s="81">
        <f t="shared" si="106"/>
        <v>99</v>
      </c>
      <c r="Q1722" s="81" t="str">
        <f t="shared" si="107"/>
        <v/>
      </c>
    </row>
    <row r="1723" spans="1:17" x14ac:dyDescent="0.2">
      <c r="A1723" t="s">
        <v>1232</v>
      </c>
      <c r="B1723" t="s">
        <v>4645</v>
      </c>
      <c r="C1723" s="6" t="s">
        <v>42</v>
      </c>
      <c r="D1723" s="5">
        <v>33133</v>
      </c>
      <c r="E1723">
        <v>910</v>
      </c>
      <c r="F1723" s="2">
        <v>58</v>
      </c>
      <c r="G1723" s="2" t="str">
        <f>B1723&amp;C1723</f>
        <v>Neeraj KUMARhammer-throw</v>
      </c>
      <c r="H1723" s="2">
        <f>E1723</f>
        <v>910</v>
      </c>
      <c r="I1723" s="138" cm="1">
        <f t="array" ref="I1723">MAX(IF($G$3:$G$4000=$G1723,$H$3:$H$4000))</f>
        <v>910</v>
      </c>
      <c r="J1723" s="2" t="str">
        <v>JAM</v>
      </c>
      <c r="K1723" t="str">
        <v>Demar MURRAY</v>
      </c>
      <c r="L1723" s="96" t="str">
        <v>400m</v>
      </c>
      <c r="M1723" s="96">
        <v>33481</v>
      </c>
      <c r="N1723" s="96" t="str">
        <f t="shared" si="104"/>
        <v>Demar MURRAY400m</v>
      </c>
      <c r="O1723" s="2">
        <f t="shared" si="105"/>
        <v>1093</v>
      </c>
      <c r="P1723" s="81">
        <f t="shared" si="106"/>
        <v>97</v>
      </c>
      <c r="Q1723" s="81" t="str">
        <f t="shared" si="107"/>
        <v/>
      </c>
    </row>
    <row r="1724" spans="1:17" x14ac:dyDescent="0.2">
      <c r="A1724" t="s">
        <v>1232</v>
      </c>
      <c r="B1724" t="s">
        <v>4536</v>
      </c>
      <c r="C1724" s="5" t="s">
        <v>40</v>
      </c>
      <c r="D1724" s="5">
        <v>34947</v>
      </c>
      <c r="E1724">
        <v>909</v>
      </c>
      <c r="F1724" s="2">
        <v>87</v>
      </c>
      <c r="G1724" s="2" t="str">
        <f>B1724&amp;C1724</f>
        <v>Sachin KUMARdiscus-throw</v>
      </c>
      <c r="H1724" s="2">
        <f>E1724</f>
        <v>909</v>
      </c>
      <c r="I1724" s="138" cm="1">
        <f t="array" ref="I1724">MAX(IF($G$3:$G$4000=$G1724,$H$3:$H$4000))</f>
        <v>909</v>
      </c>
      <c r="J1724" s="2" t="str">
        <v>JAM</v>
      </c>
      <c r="K1724" t="str">
        <v>Tyrice TAYLOR</v>
      </c>
      <c r="L1724" s="96" t="str">
        <v>400m</v>
      </c>
      <c r="M1724" s="96">
        <v>37195</v>
      </c>
      <c r="N1724" s="96" t="str">
        <f t="shared" si="104"/>
        <v>Tyrice TAYLOR400m</v>
      </c>
      <c r="O1724" s="2">
        <f t="shared" si="105"/>
        <v>1093</v>
      </c>
      <c r="P1724" s="81">
        <f t="shared" si="106"/>
        <v>97</v>
      </c>
      <c r="Q1724" s="81" t="str">
        <f t="shared" si="107"/>
        <v/>
      </c>
    </row>
    <row r="1725" spans="1:17" x14ac:dyDescent="0.2">
      <c r="A1725" t="s">
        <v>1232</v>
      </c>
      <c r="B1725" t="s">
        <v>3130</v>
      </c>
      <c r="C1725" s="5" t="s">
        <v>34</v>
      </c>
      <c r="D1725" s="5"/>
      <c r="E1725">
        <v>909</v>
      </c>
      <c r="F1725" s="2">
        <v>54</v>
      </c>
      <c r="G1725" s="2" t="str">
        <f>B1725&amp;C1725</f>
        <v>Goyal KUMAR3000msc</v>
      </c>
      <c r="H1725" s="2">
        <f>E1725</f>
        <v>909</v>
      </c>
      <c r="I1725" s="138" cm="1">
        <f t="array" ref="I1725">MAX(IF($G$3:$G$4000=$G1725,$H$3:$H$4000))</f>
        <v>909</v>
      </c>
      <c r="J1725" s="2" t="str">
        <v>JAM</v>
      </c>
      <c r="K1725" t="str">
        <v>Anthony COX</v>
      </c>
      <c r="L1725" s="96" t="str">
        <v>400m</v>
      </c>
      <c r="M1725" s="96">
        <v>36764</v>
      </c>
      <c r="N1725" s="96" t="str">
        <f t="shared" si="104"/>
        <v>Anthony COX400m</v>
      </c>
      <c r="O1725" s="2">
        <f t="shared" si="105"/>
        <v>1093</v>
      </c>
      <c r="P1725" s="81">
        <f t="shared" si="106"/>
        <v>97</v>
      </c>
      <c r="Q1725" s="81" t="str">
        <f t="shared" si="107"/>
        <v/>
      </c>
    </row>
    <row r="1726" spans="1:17" x14ac:dyDescent="0.2">
      <c r="A1726" t="s">
        <v>1232</v>
      </c>
      <c r="B1726" t="s">
        <v>3273</v>
      </c>
      <c r="C1726" s="5" t="s">
        <v>33</v>
      </c>
      <c r="D1726" s="5">
        <v>37799</v>
      </c>
      <c r="E1726">
        <v>908</v>
      </c>
      <c r="F1726" s="2">
        <v>76</v>
      </c>
      <c r="G1726" s="2" t="str">
        <f>B1726&amp;C1726</f>
        <v>Hardeep KUMAR400mh</v>
      </c>
      <c r="H1726" s="2">
        <f>E1726</f>
        <v>908</v>
      </c>
      <c r="I1726" s="138" cm="1">
        <f t="array" ref="I1726">MAX(IF($G$3:$G$4000=$G1726,$H$3:$H$4000))</f>
        <v>908</v>
      </c>
      <c r="J1726" s="2" t="str">
        <v>JAM</v>
      </c>
      <c r="K1726" t="str">
        <v>Ackeen COLLEY</v>
      </c>
      <c r="L1726" s="96" t="str">
        <v>800m</v>
      </c>
      <c r="M1726" s="96">
        <v>35887</v>
      </c>
      <c r="N1726" s="96" t="str">
        <f t="shared" si="104"/>
        <v>Ackeen COLLEY800m</v>
      </c>
      <c r="O1726" s="2">
        <f t="shared" si="105"/>
        <v>1092</v>
      </c>
      <c r="P1726" s="81">
        <f t="shared" si="106"/>
        <v>94</v>
      </c>
      <c r="Q1726" s="81" t="str">
        <f t="shared" si="107"/>
        <v/>
      </c>
    </row>
    <row r="1727" spans="1:17" x14ac:dyDescent="0.2">
      <c r="A1727" t="s">
        <v>1232</v>
      </c>
      <c r="B1727" t="s">
        <v>4647</v>
      </c>
      <c r="C1727" s="5" t="s">
        <v>42</v>
      </c>
      <c r="D1727" s="6">
        <v>35187</v>
      </c>
      <c r="E1727">
        <v>908</v>
      </c>
      <c r="F1727" s="2">
        <v>60</v>
      </c>
      <c r="G1727" s="2" t="str">
        <f>B1727&amp;C1727</f>
        <v>Prakash SINGHhammer-throw</v>
      </c>
      <c r="H1727" s="2">
        <f>E1727</f>
        <v>908</v>
      </c>
      <c r="I1727" s="138" cm="1">
        <f t="array" ref="I1727">MAX(IF($G$3:$G$4000=$G1727,$H$3:$H$4000))</f>
        <v>908</v>
      </c>
      <c r="J1727" s="2" t="str">
        <v>JAM</v>
      </c>
      <c r="K1727" t="str">
        <v>Gregory PRINCE</v>
      </c>
      <c r="L1727" s="96" t="str">
        <v>400m</v>
      </c>
      <c r="M1727" s="96">
        <v>37578</v>
      </c>
      <c r="N1727" s="96" t="str">
        <f t="shared" si="104"/>
        <v>Gregory PRINCE400m</v>
      </c>
      <c r="O1727" s="2">
        <f t="shared" si="105"/>
        <v>1091</v>
      </c>
      <c r="P1727" s="81">
        <f t="shared" si="106"/>
        <v>103</v>
      </c>
      <c r="Q1727" s="81" t="str">
        <f t="shared" si="107"/>
        <v/>
      </c>
    </row>
    <row r="1728" spans="1:17" x14ac:dyDescent="0.2">
      <c r="A1728" t="s">
        <v>1232</v>
      </c>
      <c r="B1728" t="s">
        <v>4537</v>
      </c>
      <c r="C1728" s="5" t="s">
        <v>40</v>
      </c>
      <c r="D1728" s="5"/>
      <c r="E1728">
        <v>908</v>
      </c>
      <c r="F1728" s="2">
        <v>88</v>
      </c>
      <c r="G1728" s="2" t="str">
        <f>B1728&amp;C1728</f>
        <v>. DEEPAKdiscus-throw</v>
      </c>
      <c r="H1728" s="2">
        <f>E1728</f>
        <v>908</v>
      </c>
      <c r="I1728" s="138" cm="1">
        <f t="array" ref="I1728">MAX(IF($G$3:$G$4000=$G1728,$H$3:$H$4000))</f>
        <v>908</v>
      </c>
      <c r="J1728" s="2" t="str">
        <v>JAM</v>
      </c>
      <c r="K1728" t="str">
        <v>Romaine BECKFORD</v>
      </c>
      <c r="L1728" s="96" t="str">
        <v>high-jump</v>
      </c>
      <c r="M1728" s="96">
        <v>37446</v>
      </c>
      <c r="N1728" s="96" t="str">
        <f t="shared" si="104"/>
        <v>Romaine BECKFORDhigh-jump</v>
      </c>
      <c r="O1728" s="2">
        <f t="shared" si="105"/>
        <v>1090</v>
      </c>
      <c r="P1728" s="81">
        <f t="shared" si="106"/>
        <v>28</v>
      </c>
      <c r="Q1728" s="81" t="str">
        <f t="shared" si="107"/>
        <v/>
      </c>
    </row>
    <row r="1729" spans="1:17" x14ac:dyDescent="0.2">
      <c r="A1729" t="s">
        <v>1232</v>
      </c>
      <c r="B1729" t="s">
        <v>3409</v>
      </c>
      <c r="C1729" s="5" t="s">
        <v>40</v>
      </c>
      <c r="D1729" s="5"/>
      <c r="E1729">
        <v>907</v>
      </c>
      <c r="F1729" s="2">
        <v>29</v>
      </c>
      <c r="G1729" s="2" t="str">
        <f>B1729&amp;C1729</f>
        <v>Deepak DHARIWALdiscus-throw</v>
      </c>
      <c r="H1729" s="2">
        <f>E1729</f>
        <v>907</v>
      </c>
      <c r="I1729" s="138" cm="1">
        <f t="array" ref="I1729">MAX(IF($G$3:$G$4000=$G1729,$H$3:$H$4000))</f>
        <v>907</v>
      </c>
      <c r="J1729" s="2" t="str">
        <v>JAM</v>
      </c>
      <c r="K1729" t="str">
        <v>Sandrey DAVISON</v>
      </c>
      <c r="L1729" s="96" t="str">
        <v>200m</v>
      </c>
      <c r="M1729" s="96">
        <v>37646</v>
      </c>
      <c r="N1729" s="96" t="str">
        <f t="shared" si="104"/>
        <v>Sandrey DAVISON200m</v>
      </c>
      <c r="O1729" s="2">
        <f t="shared" si="105"/>
        <v>1089</v>
      </c>
      <c r="P1729" s="81">
        <f t="shared" si="106"/>
        <v>107</v>
      </c>
      <c r="Q1729" s="81" t="str">
        <f t="shared" si="107"/>
        <v/>
      </c>
    </row>
    <row r="1730" spans="1:17" x14ac:dyDescent="0.2">
      <c r="A1730" t="s">
        <v>1232</v>
      </c>
      <c r="B1730" t="s">
        <v>4648</v>
      </c>
      <c r="C1730" s="5" t="s">
        <v>42</v>
      </c>
      <c r="D1730" s="5">
        <v>34973</v>
      </c>
      <c r="E1730">
        <v>907</v>
      </c>
      <c r="F1730" s="2">
        <v>61</v>
      </c>
      <c r="G1730" s="2" t="str">
        <f>B1730&amp;C1730</f>
        <v>Harish YADAVhammer-throw</v>
      </c>
      <c r="H1730" s="2">
        <f>E1730</f>
        <v>907</v>
      </c>
      <c r="I1730" s="138" cm="1">
        <f t="array" ref="I1730">MAX(IF($G$3:$G$4000=$G1730,$H$3:$H$4000))</f>
        <v>907</v>
      </c>
      <c r="J1730" s="2" t="str">
        <v>JAM</v>
      </c>
      <c r="K1730" t="str">
        <v>Adrian KERR</v>
      </c>
      <c r="L1730" s="96" t="str">
        <v>200m</v>
      </c>
      <c r="M1730" s="96">
        <v>37901</v>
      </c>
      <c r="N1730" s="96" t="str">
        <f t="shared" si="104"/>
        <v>Adrian KERR200m</v>
      </c>
      <c r="O1730" s="2">
        <f t="shared" si="105"/>
        <v>1089</v>
      </c>
      <c r="P1730" s="81">
        <f t="shared" si="106"/>
        <v>107</v>
      </c>
      <c r="Q1730" s="81" t="str">
        <f t="shared" si="107"/>
        <v/>
      </c>
    </row>
    <row r="1731" spans="1:17" x14ac:dyDescent="0.2">
      <c r="A1731" t="s">
        <v>1232</v>
      </c>
      <c r="B1731" t="s">
        <v>4584</v>
      </c>
      <c r="C1731" t="s">
        <v>44</v>
      </c>
      <c r="D1731" s="5">
        <v>35463</v>
      </c>
      <c r="E1731">
        <v>907</v>
      </c>
      <c r="F1731" s="2">
        <v>48</v>
      </c>
      <c r="G1731" s="2" t="str">
        <f>B1731&amp;C1731</f>
        <v>Sunil KUMARdecathlon</v>
      </c>
      <c r="H1731" s="2">
        <f>E1731</f>
        <v>907</v>
      </c>
      <c r="I1731" s="138" cm="1">
        <f t="array" ref="I1731">MAX(IF($G$3:$G$4000=$G1731,$H$3:$H$4000))</f>
        <v>907</v>
      </c>
      <c r="J1731" s="2" t="str">
        <v>JAM</v>
      </c>
      <c r="K1731" t="str">
        <v>Jordani WOODLEY</v>
      </c>
      <c r="L1731" s="96" t="str">
        <v>110mh</v>
      </c>
      <c r="M1731" s="96">
        <v>37207</v>
      </c>
      <c r="N1731" s="96" t="str">
        <f t="shared" si="104"/>
        <v>Jordani WOODLEY110mh</v>
      </c>
      <c r="O1731" s="2">
        <f t="shared" si="105"/>
        <v>1086</v>
      </c>
      <c r="P1731" s="81">
        <f t="shared" si="106"/>
        <v>43</v>
      </c>
      <c r="Q1731" s="81" t="str">
        <f t="shared" si="107"/>
        <v/>
      </c>
    </row>
    <row r="1732" spans="1:17" x14ac:dyDescent="0.2">
      <c r="A1732" t="s">
        <v>1232</v>
      </c>
      <c r="B1732" t="s">
        <v>3442</v>
      </c>
      <c r="C1732" t="s">
        <v>39</v>
      </c>
      <c r="D1732" s="5">
        <v>37397</v>
      </c>
      <c r="E1732">
        <v>906</v>
      </c>
      <c r="F1732" s="2">
        <v>98</v>
      </c>
      <c r="G1732" s="2" t="str">
        <f>B1732&amp;C1732</f>
        <v>Adhish GHILDYALshot-put</v>
      </c>
      <c r="H1732" s="2">
        <f>E1732</f>
        <v>906</v>
      </c>
      <c r="I1732" s="138" cm="1">
        <f t="array" ref="I1732">MAX(IF($G$3:$G$4000=$G1732,$H$3:$H$4000))</f>
        <v>930</v>
      </c>
      <c r="J1732" s="2" t="str">
        <v>JAM</v>
      </c>
      <c r="K1732" t="str">
        <v>O'Brien WASOME</v>
      </c>
      <c r="L1732" s="96" t="str">
        <v>long-jump</v>
      </c>
      <c r="M1732" s="96">
        <v>35454</v>
      </c>
      <c r="N1732" s="96" t="str">
        <f t="shared" ref="N1732:N1795" si="108">K1732&amp;L1732</f>
        <v>O'Brien WASOMElong-jump</v>
      </c>
      <c r="O1732" s="2">
        <f t="shared" ref="O1732:O1795" si="109">VLOOKUP(K1732&amp;L1732,$G$3:$H$3563,2,FALSE)</f>
        <v>1086</v>
      </c>
      <c r="P1732" s="81">
        <f t="shared" ref="P1732:P1795" si="110">COUNTIFS($L$3:$L$3119,L1732,$O$3:$O$3119,"&gt;"&amp;O1732)+1</f>
        <v>62</v>
      </c>
      <c r="Q1732" s="81" t="str">
        <f t="shared" ref="Q1732:Q1795" si="111">IFERROR(IF(J1732="AUS",COUNTIFS($J$3:$J$3119,"AUS",$L$3:$L$3119,L1732,$O$3:$O$3119,"&gt;"&amp;O1732)+1,""),"")</f>
        <v/>
      </c>
    </row>
    <row r="1733" spans="1:17" x14ac:dyDescent="0.2">
      <c r="A1733" t="s">
        <v>1232</v>
      </c>
      <c r="B1733" t="s">
        <v>3131</v>
      </c>
      <c r="C1733" s="5" t="s">
        <v>34</v>
      </c>
      <c r="D1733" s="5">
        <v>37288</v>
      </c>
      <c r="E1733">
        <v>903</v>
      </c>
      <c r="F1733" s="2">
        <v>57</v>
      </c>
      <c r="G1733" s="2" t="str">
        <f>B1733&amp;C1733</f>
        <v>R. RAGHAV3000msc</v>
      </c>
      <c r="H1733" s="2">
        <f>E1733</f>
        <v>903</v>
      </c>
      <c r="I1733" s="138" cm="1">
        <f t="array" ref="I1733">MAX(IF($G$3:$G$4000=$G1733,$H$3:$H$4000))</f>
        <v>903</v>
      </c>
      <c r="J1733" s="2" t="str">
        <v>JAM</v>
      </c>
      <c r="K1733" t="str">
        <v>Apalos EDWARDS</v>
      </c>
      <c r="L1733" s="96" t="str">
        <v>triple-jump</v>
      </c>
      <c r="M1733" s="96">
        <v>37182</v>
      </c>
      <c r="N1733" s="96" t="str">
        <f t="shared" si="108"/>
        <v>Apalos EDWARDStriple-jump</v>
      </c>
      <c r="O1733" s="2">
        <f t="shared" si="109"/>
        <v>1086</v>
      </c>
      <c r="P1733" s="81">
        <f t="shared" si="110"/>
        <v>27</v>
      </c>
      <c r="Q1733" s="81" t="str">
        <f t="shared" si="111"/>
        <v/>
      </c>
    </row>
    <row r="1734" spans="1:17" x14ac:dyDescent="0.2">
      <c r="A1734" t="s">
        <v>1232</v>
      </c>
      <c r="B1734" t="s">
        <v>3448</v>
      </c>
      <c r="C1734" s="5" t="s">
        <v>39</v>
      </c>
      <c r="D1734" s="5">
        <v>36477</v>
      </c>
      <c r="E1734">
        <v>902</v>
      </c>
      <c r="F1734" s="2">
        <v>37</v>
      </c>
      <c r="G1734" s="2" t="str">
        <f>B1734&amp;C1734</f>
        <v>Iqbal SINGHshot-put</v>
      </c>
      <c r="H1734" s="2">
        <f>E1734</f>
        <v>902</v>
      </c>
      <c r="I1734" s="138" cm="1">
        <f t="array" ref="I1734">MAX(IF($G$3:$G$4000=$G1734,$H$3:$H$4000))</f>
        <v>902</v>
      </c>
      <c r="J1734" s="2" t="str">
        <v>JAM</v>
      </c>
      <c r="K1734" t="str">
        <v>Jovaine ATKINSON</v>
      </c>
      <c r="L1734" s="96" t="str">
        <v>110mh</v>
      </c>
      <c r="M1734" s="96">
        <v>35039</v>
      </c>
      <c r="N1734" s="96" t="str">
        <f t="shared" si="108"/>
        <v>Jovaine ATKINSON110mh</v>
      </c>
      <c r="O1734" s="2">
        <f t="shared" si="109"/>
        <v>1081</v>
      </c>
      <c r="P1734" s="81">
        <f t="shared" si="110"/>
        <v>46</v>
      </c>
      <c r="Q1734" s="81" t="str">
        <f t="shared" si="111"/>
        <v/>
      </c>
    </row>
    <row r="1735" spans="1:17" x14ac:dyDescent="0.2">
      <c r="A1735" t="s">
        <v>1232</v>
      </c>
      <c r="B1735" t="s">
        <v>4545</v>
      </c>
      <c r="C1735" s="5" t="s">
        <v>40</v>
      </c>
      <c r="D1735" s="6">
        <v>35620</v>
      </c>
      <c r="E1735">
        <v>899</v>
      </c>
      <c r="F1735" s="2">
        <v>98</v>
      </c>
      <c r="G1735" s="2" t="str">
        <f>B1735&amp;C1735</f>
        <v>Mithravarun SENTHIL KUMARdiscus-throw</v>
      </c>
      <c r="H1735" s="2">
        <f>E1735</f>
        <v>899</v>
      </c>
      <c r="I1735" s="138" cm="1">
        <f t="array" ref="I1735">MAX(IF($G$3:$G$4000=$G1735,$H$3:$H$4000))</f>
        <v>899</v>
      </c>
      <c r="J1735" s="2" t="str">
        <v>JAM</v>
      </c>
      <c r="K1735" t="str">
        <v>Apalos EDWARDS</v>
      </c>
      <c r="L1735" s="96" t="str">
        <v>long-jump</v>
      </c>
      <c r="M1735" s="96">
        <v>37182</v>
      </c>
      <c r="N1735" s="96" t="str">
        <f t="shared" si="108"/>
        <v>Apalos EDWARDSlong-jump</v>
      </c>
      <c r="O1735" s="2">
        <f t="shared" si="109"/>
        <v>1077</v>
      </c>
      <c r="P1735" s="81">
        <f t="shared" si="110"/>
        <v>69</v>
      </c>
      <c r="Q1735" s="81" t="str">
        <f t="shared" si="111"/>
        <v/>
      </c>
    </row>
    <row r="1736" spans="1:17" x14ac:dyDescent="0.2">
      <c r="A1736" t="s">
        <v>1232</v>
      </c>
      <c r="B1736" t="s">
        <v>4546</v>
      </c>
      <c r="C1736" s="5" t="s">
        <v>40</v>
      </c>
      <c r="D1736" s="5">
        <v>35020</v>
      </c>
      <c r="E1736">
        <v>898</v>
      </c>
      <c r="F1736" s="2">
        <v>99</v>
      </c>
      <c r="G1736" s="2" t="str">
        <f>B1736&amp;C1736</f>
        <v>. MANJEETdiscus-throw</v>
      </c>
      <c r="H1736" s="2">
        <f>E1736</f>
        <v>898</v>
      </c>
      <c r="I1736" s="138" cm="1">
        <f t="array" ref="I1736">MAX(IF($G$3:$G$4000=$G1736,$H$3:$H$4000))</f>
        <v>898</v>
      </c>
      <c r="J1736" s="2" t="str">
        <v>JAM</v>
      </c>
      <c r="K1736" t="str">
        <v>Bouwahghi NKRUMIE</v>
      </c>
      <c r="L1736" s="96" t="str">
        <v>100m</v>
      </c>
      <c r="M1736" s="96">
        <v>38033</v>
      </c>
      <c r="N1736" s="96" t="str">
        <f t="shared" si="108"/>
        <v>Bouwahghi NKRUMIE100m</v>
      </c>
      <c r="O1736" s="2">
        <f t="shared" si="109"/>
        <v>1073</v>
      </c>
      <c r="P1736" s="81">
        <f t="shared" si="110"/>
        <v>118</v>
      </c>
      <c r="Q1736" s="81" t="str">
        <f t="shared" si="111"/>
        <v/>
      </c>
    </row>
    <row r="1737" spans="1:17" x14ac:dyDescent="0.2">
      <c r="A1737" t="s">
        <v>1232</v>
      </c>
      <c r="B1737" t="s">
        <v>3449</v>
      </c>
      <c r="C1737" s="5" t="s">
        <v>39</v>
      </c>
      <c r="D1737" s="5"/>
      <c r="E1737">
        <v>898</v>
      </c>
      <c r="F1737" s="2">
        <v>40</v>
      </c>
      <c r="G1737" s="2" t="str">
        <f>B1737&amp;C1737</f>
        <v>Thorat PRAFULLshot-put</v>
      </c>
      <c r="H1737" s="2">
        <f>E1737</f>
        <v>898</v>
      </c>
      <c r="I1737" s="138" cm="1">
        <f t="array" ref="I1737">MAX(IF($G$3:$G$4000=$G1737,$H$3:$H$4000))</f>
        <v>898</v>
      </c>
      <c r="J1737" s="2" t="str">
        <v>JAM</v>
      </c>
      <c r="K1737" t="str">
        <v>Safin WILLS</v>
      </c>
      <c r="L1737" s="96" t="str">
        <v>long-jump</v>
      </c>
      <c r="M1737" s="96">
        <v>36759</v>
      </c>
      <c r="N1737" s="96" t="str">
        <f t="shared" si="108"/>
        <v>Safin WILLSlong-jump</v>
      </c>
      <c r="O1737" s="2">
        <f t="shared" si="109"/>
        <v>1070</v>
      </c>
      <c r="P1737" s="81">
        <f t="shared" si="110"/>
        <v>77</v>
      </c>
      <c r="Q1737" s="81" t="str">
        <f t="shared" si="111"/>
        <v/>
      </c>
    </row>
    <row r="1738" spans="1:17" x14ac:dyDescent="0.2">
      <c r="A1738" t="s">
        <v>1232</v>
      </c>
      <c r="B1738" t="s">
        <v>3132</v>
      </c>
      <c r="C1738" s="5" t="s">
        <v>34</v>
      </c>
      <c r="D1738" s="5">
        <v>37396</v>
      </c>
      <c r="E1738">
        <v>897</v>
      </c>
      <c r="F1738" s="2">
        <v>58</v>
      </c>
      <c r="G1738" s="2" t="str">
        <f>B1738&amp;C1738</f>
        <v>Suraj PAL3000msc</v>
      </c>
      <c r="H1738" s="2">
        <f>E1738</f>
        <v>897</v>
      </c>
      <c r="I1738" s="138" cm="1">
        <f t="array" ref="I1738">MAX(IF($G$3:$G$4000=$G1738,$H$3:$H$4000))</f>
        <v>897</v>
      </c>
      <c r="J1738" s="2" t="str">
        <v>JAM</v>
      </c>
      <c r="K1738" t="str">
        <v>Javel FULLERTON</v>
      </c>
      <c r="L1738" s="96" t="str">
        <v>400mh</v>
      </c>
      <c r="M1738" s="96">
        <v>37673</v>
      </c>
      <c r="N1738" s="96" t="str">
        <f t="shared" si="108"/>
        <v>Javel FULLERTON400mh</v>
      </c>
      <c r="O1738" s="2">
        <f t="shared" si="109"/>
        <v>1070</v>
      </c>
      <c r="P1738" s="81">
        <f t="shared" si="110"/>
        <v>65</v>
      </c>
      <c r="Q1738" s="81" t="str">
        <f t="shared" si="111"/>
        <v/>
      </c>
    </row>
    <row r="1739" spans="1:17" x14ac:dyDescent="0.2">
      <c r="A1739" t="s">
        <v>1232</v>
      </c>
      <c r="B1739" t="s">
        <v>3279</v>
      </c>
      <c r="C1739" s="5" t="s">
        <v>33</v>
      </c>
      <c r="D1739" s="5">
        <v>36474</v>
      </c>
      <c r="E1739">
        <v>896</v>
      </c>
      <c r="F1739" s="2">
        <v>83</v>
      </c>
      <c r="G1739" s="2" t="str">
        <f>B1739&amp;C1739</f>
        <v>N.Nithish KUMAR400mh</v>
      </c>
      <c r="H1739" s="2">
        <f>E1739</f>
        <v>896</v>
      </c>
      <c r="I1739" s="138" cm="1">
        <f t="array" ref="I1739">MAX(IF($G$3:$G$4000=$G1739,$H$3:$H$4000))</f>
        <v>896</v>
      </c>
      <c r="J1739" s="2" t="str">
        <v>JAM</v>
      </c>
      <c r="K1739" t="str">
        <v>Norman PITTERSGILL</v>
      </c>
      <c r="L1739" s="96" t="str">
        <v>110mh</v>
      </c>
      <c r="M1739" s="96">
        <v>34946</v>
      </c>
      <c r="N1739" s="96" t="str">
        <f t="shared" si="108"/>
        <v>Norman PITTERSGILL110mh</v>
      </c>
      <c r="O1739" s="2">
        <f t="shared" si="109"/>
        <v>1070</v>
      </c>
      <c r="P1739" s="81">
        <f t="shared" si="110"/>
        <v>52</v>
      </c>
      <c r="Q1739" s="81" t="str">
        <f t="shared" si="111"/>
        <v/>
      </c>
    </row>
    <row r="1740" spans="1:17" x14ac:dyDescent="0.2">
      <c r="A1740" t="s">
        <v>1232</v>
      </c>
      <c r="B1740" t="s">
        <v>3451</v>
      </c>
      <c r="C1740" t="s">
        <v>39</v>
      </c>
      <c r="D1740" s="5">
        <v>35723</v>
      </c>
      <c r="E1740">
        <v>896</v>
      </c>
      <c r="F1740" s="2">
        <v>41</v>
      </c>
      <c r="G1740" s="2" t="str">
        <f>B1740&amp;C1740</f>
        <v>Amit BHAINIshot-put</v>
      </c>
      <c r="H1740" s="2">
        <f>E1740</f>
        <v>896</v>
      </c>
      <c r="I1740" s="138" cm="1">
        <f t="array" ref="I1740">MAX(IF($G$3:$G$4000=$G1740,$H$3:$H$4000))</f>
        <v>896</v>
      </c>
      <c r="J1740" s="2" t="str">
        <v>JAM</v>
      </c>
      <c r="K1740" t="str">
        <v>Jeevan NEWBY</v>
      </c>
      <c r="L1740" s="96" t="str">
        <v>100m</v>
      </c>
      <c r="M1740" s="96">
        <v>44671</v>
      </c>
      <c r="N1740" s="96" t="str">
        <f t="shared" si="108"/>
        <v>Jeevan NEWBY100m</v>
      </c>
      <c r="O1740" s="2">
        <f t="shared" si="109"/>
        <v>1069</v>
      </c>
      <c r="P1740" s="81">
        <f t="shared" si="110"/>
        <v>120</v>
      </c>
      <c r="Q1740" s="81" t="str">
        <f t="shared" si="111"/>
        <v/>
      </c>
    </row>
    <row r="1741" spans="1:17" x14ac:dyDescent="0.2">
      <c r="A1741" t="s">
        <v>1232</v>
      </c>
      <c r="B1741" t="s">
        <v>3280</v>
      </c>
      <c r="C1741" s="5" t="s">
        <v>33</v>
      </c>
      <c r="D1741" s="5"/>
      <c r="E1741">
        <v>895</v>
      </c>
      <c r="F1741" s="2">
        <v>85</v>
      </c>
      <c r="G1741" s="2" t="str">
        <f>B1741&amp;C1741</f>
        <v>Sahil KIRO400mh</v>
      </c>
      <c r="H1741" s="2">
        <f>E1741</f>
        <v>895</v>
      </c>
      <c r="I1741" s="138" cm="1">
        <f t="array" ref="I1741">MAX(IF($G$3:$G$4000=$G1741,$H$3:$H$4000))</f>
        <v>895</v>
      </c>
      <c r="J1741" s="2" t="str">
        <v>JAM</v>
      </c>
      <c r="K1741" t="str">
        <v>Jeremy BEMBRIDGE</v>
      </c>
      <c r="L1741" s="96" t="str">
        <v>400mh</v>
      </c>
      <c r="M1741" s="96">
        <v>37610</v>
      </c>
      <c r="N1741" s="96" t="str">
        <f t="shared" si="108"/>
        <v>Jeremy BEMBRIDGE400mh</v>
      </c>
      <c r="O1741" s="2">
        <f t="shared" si="109"/>
        <v>1068</v>
      </c>
      <c r="P1741" s="81">
        <f t="shared" si="110"/>
        <v>66</v>
      </c>
      <c r="Q1741" s="81" t="str">
        <f t="shared" si="111"/>
        <v/>
      </c>
    </row>
    <row r="1742" spans="1:17" x14ac:dyDescent="0.2">
      <c r="A1742" t="s">
        <v>1232</v>
      </c>
      <c r="B1742" t="s">
        <v>4639</v>
      </c>
      <c r="C1742" s="5" t="s">
        <v>42</v>
      </c>
      <c r="D1742" s="5"/>
      <c r="E1742">
        <v>895</v>
      </c>
      <c r="F1742" s="2">
        <v>65</v>
      </c>
      <c r="G1742" s="2" t="str">
        <f>B1742&amp;C1742</f>
        <v>Pradeep KUMARhammer-throw</v>
      </c>
      <c r="H1742" s="2">
        <f>E1742</f>
        <v>895</v>
      </c>
      <c r="I1742" s="138" cm="1">
        <f t="array" ref="I1742">MAX(IF($G$3:$G$4000=$G1742,$H$3:$H$4000))</f>
        <v>930</v>
      </c>
      <c r="J1742" s="2" t="str">
        <v>JAM</v>
      </c>
      <c r="K1742" t="str">
        <v>Malik JAMES-KING</v>
      </c>
      <c r="L1742" s="96" t="str">
        <v>400m</v>
      </c>
      <c r="M1742" s="96">
        <v>36339</v>
      </c>
      <c r="N1742" s="96" t="str">
        <f t="shared" si="108"/>
        <v>Malik JAMES-KING400m</v>
      </c>
      <c r="O1742" s="2">
        <f t="shared" si="109"/>
        <v>1067</v>
      </c>
      <c r="P1742" s="81">
        <f t="shared" si="110"/>
        <v>117</v>
      </c>
      <c r="Q1742" s="81" t="str">
        <f t="shared" si="111"/>
        <v/>
      </c>
    </row>
    <row r="1743" spans="1:17" x14ac:dyDescent="0.2">
      <c r="A1743" t="s">
        <v>1232</v>
      </c>
      <c r="B1743" t="s">
        <v>3522</v>
      </c>
      <c r="C1743" s="5" t="s">
        <v>41</v>
      </c>
      <c r="D1743" s="5">
        <v>37547</v>
      </c>
      <c r="E1743">
        <v>894</v>
      </c>
      <c r="F1743" s="2">
        <v>57</v>
      </c>
      <c r="G1743" s="2" t="str">
        <f>B1743&amp;C1743</f>
        <v>Gaurav KUMARjavelin-throw</v>
      </c>
      <c r="H1743" s="2">
        <f>E1743</f>
        <v>894</v>
      </c>
      <c r="I1743" s="138" cm="1">
        <f t="array" ref="I1743">MAX(IF($G$3:$G$4000=$G1743,$H$3:$H$4000))</f>
        <v>894</v>
      </c>
      <c r="J1743" s="2" t="str">
        <v>JAM</v>
      </c>
      <c r="K1743" t="str">
        <v>Aubrey ALLEN</v>
      </c>
      <c r="L1743" s="96" t="str">
        <v>long-jump</v>
      </c>
      <c r="M1743" s="96">
        <v>34534</v>
      </c>
      <c r="N1743" s="96" t="str">
        <f t="shared" si="108"/>
        <v>Aubrey ALLENlong-jump</v>
      </c>
      <c r="O1743" s="2">
        <f t="shared" si="109"/>
        <v>1066</v>
      </c>
      <c r="P1743" s="81">
        <f t="shared" si="110"/>
        <v>79</v>
      </c>
      <c r="Q1743" s="81" t="str">
        <f t="shared" si="111"/>
        <v/>
      </c>
    </row>
    <row r="1744" spans="1:17" x14ac:dyDescent="0.2">
      <c r="A1744" t="s">
        <v>1232</v>
      </c>
      <c r="B1744" t="s">
        <v>3411</v>
      </c>
      <c r="C1744" s="5" t="s">
        <v>40</v>
      </c>
      <c r="D1744" s="5">
        <v>36606</v>
      </c>
      <c r="E1744">
        <v>891</v>
      </c>
      <c r="F1744" s="2">
        <v>31</v>
      </c>
      <c r="G1744" s="2" t="str">
        <f>B1744&amp;C1744</f>
        <v>Alex THANKACHANdiscus-throw</v>
      </c>
      <c r="H1744" s="2">
        <f>E1744</f>
        <v>891</v>
      </c>
      <c r="I1744" s="138" cm="1">
        <f t="array" ref="I1744">MAX(IF($G$3:$G$4000=$G1744,$H$3:$H$4000))</f>
        <v>891</v>
      </c>
      <c r="J1744" s="2" t="str">
        <v>JAM</v>
      </c>
      <c r="K1744" t="str">
        <v>Timor BARRETT</v>
      </c>
      <c r="L1744" s="96" t="str">
        <v>400mh</v>
      </c>
      <c r="M1744" s="96">
        <v>36003</v>
      </c>
      <c r="N1744" s="96" t="str">
        <f t="shared" si="108"/>
        <v>Timor BARRETT400mh</v>
      </c>
      <c r="O1744" s="2">
        <f t="shared" si="109"/>
        <v>1063</v>
      </c>
      <c r="P1744" s="81">
        <f t="shared" si="110"/>
        <v>70</v>
      </c>
      <c r="Q1744" s="81" t="str">
        <f t="shared" si="111"/>
        <v/>
      </c>
    </row>
    <row r="1745" spans="1:17" x14ac:dyDescent="0.2">
      <c r="A1745" t="s">
        <v>1232</v>
      </c>
      <c r="B1745" t="s">
        <v>3525</v>
      </c>
      <c r="C1745" t="s">
        <v>41</v>
      </c>
      <c r="D1745" s="5">
        <v>1999</v>
      </c>
      <c r="E1745">
        <v>889</v>
      </c>
      <c r="F1745" s="2">
        <v>59</v>
      </c>
      <c r="G1745" s="2" t="str">
        <f>B1745&amp;C1745</f>
        <v>Sunny CHAUDHARYjavelin-throw</v>
      </c>
      <c r="H1745" s="2">
        <f>E1745</f>
        <v>889</v>
      </c>
      <c r="I1745" s="138" cm="1">
        <f t="array" ref="I1745">MAX(IF($G$3:$G$4000=$G1745,$H$3:$H$4000))</f>
        <v>889</v>
      </c>
      <c r="J1745" s="2" t="str">
        <v>JAM</v>
      </c>
      <c r="K1745" t="str">
        <v>Kemario ELDEMIRE</v>
      </c>
      <c r="L1745" s="96" t="str">
        <v>400mh</v>
      </c>
      <c r="M1745" s="96">
        <v>0</v>
      </c>
      <c r="N1745" s="96" t="str">
        <f t="shared" si="108"/>
        <v>Kemario ELDEMIRE400mh</v>
      </c>
      <c r="O1745" s="2">
        <f t="shared" si="109"/>
        <v>1063</v>
      </c>
      <c r="P1745" s="81">
        <f t="shared" si="110"/>
        <v>70</v>
      </c>
      <c r="Q1745" s="81" t="str">
        <f t="shared" si="111"/>
        <v/>
      </c>
    </row>
    <row r="1746" spans="1:17" x14ac:dyDescent="0.2">
      <c r="A1746" t="s">
        <v>1232</v>
      </c>
      <c r="B1746" t="s">
        <v>4260</v>
      </c>
      <c r="C1746" s="5" t="s">
        <v>42</v>
      </c>
      <c r="D1746" s="5">
        <v>35553</v>
      </c>
      <c r="E1746">
        <v>889</v>
      </c>
      <c r="F1746" s="2">
        <v>68</v>
      </c>
      <c r="G1746" s="2" t="str">
        <f>B1746&amp;C1746</f>
        <v>Aftab ALAMhammer-throw</v>
      </c>
      <c r="H1746" s="2">
        <f>E1746</f>
        <v>889</v>
      </c>
      <c r="I1746" s="138" cm="1">
        <f t="array" ref="I1746">MAX(IF($G$3:$G$4000=$G1746,$H$3:$H$4000))</f>
        <v>889</v>
      </c>
      <c r="J1746" s="2" t="str">
        <v>JAM</v>
      </c>
      <c r="K1746" t="str">
        <v>Ricquan GRAHAM</v>
      </c>
      <c r="L1746" s="96" t="str">
        <v>200m</v>
      </c>
      <c r="M1746" s="96">
        <v>37613</v>
      </c>
      <c r="N1746" s="96" t="str">
        <f t="shared" si="108"/>
        <v>Ricquan GRAHAM200m</v>
      </c>
      <c r="O1746" s="2">
        <f t="shared" si="109"/>
        <v>1063</v>
      </c>
      <c r="P1746" s="81">
        <f t="shared" si="110"/>
        <v>115</v>
      </c>
      <c r="Q1746" s="81" t="str">
        <f t="shared" si="111"/>
        <v/>
      </c>
    </row>
    <row r="1747" spans="1:17" x14ac:dyDescent="0.2">
      <c r="A1747" t="s">
        <v>1232</v>
      </c>
      <c r="B1747" t="s">
        <v>3527</v>
      </c>
      <c r="C1747" s="5" t="s">
        <v>41</v>
      </c>
      <c r="D1747" s="5"/>
      <c r="E1747">
        <v>887</v>
      </c>
      <c r="F1747" s="2">
        <v>61</v>
      </c>
      <c r="G1747" s="2" t="str">
        <f>B1747&amp;C1747</f>
        <v>Amit KUMARjavelin-throw</v>
      </c>
      <c r="H1747" s="2">
        <f>E1747</f>
        <v>887</v>
      </c>
      <c r="I1747" s="138" cm="1">
        <f t="array" ref="I1747">MAX(IF($G$3:$G$4000=$G1747,$H$3:$H$4000))</f>
        <v>887</v>
      </c>
      <c r="J1747" s="2" t="str">
        <v>JAM</v>
      </c>
      <c r="K1747" t="str">
        <v>Romel LEWIS</v>
      </c>
      <c r="L1747" s="96" t="str">
        <v>400mh</v>
      </c>
      <c r="M1747" s="96">
        <v>32170</v>
      </c>
      <c r="N1747" s="96" t="str">
        <f t="shared" si="108"/>
        <v>Romel LEWIS400mh</v>
      </c>
      <c r="O1747" s="2">
        <f t="shared" si="109"/>
        <v>1062</v>
      </c>
      <c r="P1747" s="81">
        <f t="shared" si="110"/>
        <v>73</v>
      </c>
      <c r="Q1747" s="81" t="str">
        <f t="shared" si="111"/>
        <v/>
      </c>
    </row>
    <row r="1748" spans="1:17" x14ac:dyDescent="0.2">
      <c r="A1748" t="s">
        <v>1232</v>
      </c>
      <c r="B1748" t="s">
        <v>3133</v>
      </c>
      <c r="C1748" s="5" t="s">
        <v>34</v>
      </c>
      <c r="D1748" s="5">
        <v>36447</v>
      </c>
      <c r="E1748">
        <v>887</v>
      </c>
      <c r="F1748" s="2">
        <v>60</v>
      </c>
      <c r="G1748" s="2" t="str">
        <f>B1748&amp;C1748</f>
        <v>. SAURABH3000msc</v>
      </c>
      <c r="H1748" s="2">
        <f>E1748</f>
        <v>887</v>
      </c>
      <c r="I1748" s="138" cm="1">
        <f t="array" ref="I1748">MAX(IF($G$3:$G$4000=$G1748,$H$3:$H$4000))</f>
        <v>887</v>
      </c>
      <c r="J1748" s="2" t="str">
        <v>JAM</v>
      </c>
      <c r="K1748" t="str">
        <v>Courtney LAWRENCE</v>
      </c>
      <c r="L1748" s="96" t="str">
        <v>shot-put</v>
      </c>
      <c r="M1748" s="96">
        <v>36425</v>
      </c>
      <c r="N1748" s="96" t="str">
        <f t="shared" si="108"/>
        <v>Courtney LAWRENCEshot-put</v>
      </c>
      <c r="O1748" s="2">
        <f t="shared" si="109"/>
        <v>1060</v>
      </c>
      <c r="P1748" s="81">
        <f t="shared" si="110"/>
        <v>23</v>
      </c>
      <c r="Q1748" s="81" t="str">
        <f t="shared" si="111"/>
        <v/>
      </c>
    </row>
    <row r="1749" spans="1:17" x14ac:dyDescent="0.2">
      <c r="A1749" t="s">
        <v>1232</v>
      </c>
      <c r="B1749" t="s">
        <v>4468</v>
      </c>
      <c r="C1749" s="5" t="s">
        <v>36</v>
      </c>
      <c r="D1749" s="5">
        <v>37026</v>
      </c>
      <c r="E1749">
        <v>886</v>
      </c>
      <c r="F1749" s="2">
        <v>95</v>
      </c>
      <c r="G1749" s="2" t="str">
        <f>B1749&amp;C1749</f>
        <v>. SUNNYpole-vault</v>
      </c>
      <c r="H1749" s="2">
        <f>E1749</f>
        <v>886</v>
      </c>
      <c r="I1749" s="138" cm="1">
        <f t="array" ref="I1749">MAX(IF($G$3:$G$4000=$G1749,$H$3:$H$4000))</f>
        <v>886</v>
      </c>
      <c r="J1749" s="2" t="str">
        <v>JAM</v>
      </c>
      <c r="K1749" t="str">
        <v>Jamoi JACKSON</v>
      </c>
      <c r="L1749" s="96" t="str">
        <v>400m</v>
      </c>
      <c r="M1749" s="96">
        <v>36644</v>
      </c>
      <c r="N1749" s="96" t="str">
        <f t="shared" si="108"/>
        <v>Jamoi JACKSON400m</v>
      </c>
      <c r="O1749" s="2">
        <f t="shared" si="109"/>
        <v>1055</v>
      </c>
      <c r="P1749" s="81">
        <f t="shared" si="110"/>
        <v>125</v>
      </c>
      <c r="Q1749" s="81" t="str">
        <f t="shared" si="111"/>
        <v/>
      </c>
    </row>
    <row r="1750" spans="1:17" x14ac:dyDescent="0.2">
      <c r="A1750" t="s">
        <v>1232</v>
      </c>
      <c r="B1750" t="s">
        <v>4469</v>
      </c>
      <c r="C1750" s="5" t="s">
        <v>36</v>
      </c>
      <c r="D1750" s="5">
        <v>35476</v>
      </c>
      <c r="E1750">
        <v>886</v>
      </c>
      <c r="F1750" s="2">
        <v>95</v>
      </c>
      <c r="G1750" s="2" t="str">
        <f>B1750&amp;C1750</f>
        <v>U. Gokul NATHpole-vault</v>
      </c>
      <c r="H1750" s="2">
        <f>E1750</f>
        <v>886</v>
      </c>
      <c r="I1750" s="138" cm="1">
        <f t="array" ref="I1750">MAX(IF($G$3:$G$4000=$G1750,$H$3:$H$4000))</f>
        <v>886</v>
      </c>
      <c r="J1750" s="2" t="str">
        <v>JAM</v>
      </c>
      <c r="K1750" t="str">
        <v>Javed JONES</v>
      </c>
      <c r="L1750" s="96" t="str">
        <v>400mh</v>
      </c>
      <c r="M1750" s="96">
        <v>36515</v>
      </c>
      <c r="N1750" s="96" t="str">
        <f t="shared" si="108"/>
        <v>Javed JONES400mh</v>
      </c>
      <c r="O1750" s="2">
        <f t="shared" si="109"/>
        <v>1054</v>
      </c>
      <c r="P1750" s="81">
        <f t="shared" si="110"/>
        <v>82</v>
      </c>
      <c r="Q1750" s="81" t="str">
        <f t="shared" si="111"/>
        <v/>
      </c>
    </row>
    <row r="1751" spans="1:17" x14ac:dyDescent="0.2">
      <c r="A1751" t="s">
        <v>1232</v>
      </c>
      <c r="B1751" t="s">
        <v>4470</v>
      </c>
      <c r="C1751" s="5" t="s">
        <v>36</v>
      </c>
      <c r="D1751" s="6">
        <v>37564</v>
      </c>
      <c r="E1751">
        <v>886</v>
      </c>
      <c r="F1751" s="2">
        <v>95</v>
      </c>
      <c r="G1751" s="2" t="str">
        <f>B1751&amp;C1751</f>
        <v>. SUNILpole-vault</v>
      </c>
      <c r="H1751" s="2">
        <f>E1751</f>
        <v>886</v>
      </c>
      <c r="I1751" s="138" cm="1">
        <f t="array" ref="I1751">MAX(IF($G$3:$G$4000=$G1751,$H$3:$H$4000))</f>
        <v>886</v>
      </c>
      <c r="J1751" s="2" t="str">
        <v>JAM</v>
      </c>
      <c r="K1751" t="str">
        <v>Malique SAVERY</v>
      </c>
      <c r="L1751" s="96" t="str">
        <v>400m</v>
      </c>
      <c r="M1751" s="96">
        <v>37020</v>
      </c>
      <c r="N1751" s="96" t="str">
        <f t="shared" si="108"/>
        <v>Malique SAVERY400m</v>
      </c>
      <c r="O1751" s="2">
        <f t="shared" si="109"/>
        <v>1053</v>
      </c>
      <c r="P1751" s="81">
        <f t="shared" si="110"/>
        <v>129</v>
      </c>
      <c r="Q1751" s="81" t="str">
        <f t="shared" si="111"/>
        <v/>
      </c>
    </row>
    <row r="1752" spans="1:17" x14ac:dyDescent="0.2">
      <c r="A1752" t="s">
        <v>1232</v>
      </c>
      <c r="B1752" t="s">
        <v>4471</v>
      </c>
      <c r="C1752" s="5" t="s">
        <v>36</v>
      </c>
      <c r="D1752" s="5">
        <v>33887</v>
      </c>
      <c r="E1752">
        <v>886</v>
      </c>
      <c r="F1752" s="2">
        <v>95</v>
      </c>
      <c r="G1752" s="2" t="str">
        <f>B1752&amp;C1752</f>
        <v>Parveen KUMARpole-vault</v>
      </c>
      <c r="H1752" s="2">
        <f>E1752</f>
        <v>886</v>
      </c>
      <c r="I1752" s="138" cm="1">
        <f t="array" ref="I1752">MAX(IF($G$3:$G$4000=$G1752,$H$3:$H$4000))</f>
        <v>886</v>
      </c>
      <c r="J1752" s="2" t="str">
        <v>JAM</v>
      </c>
      <c r="K1752" t="str">
        <v>Odaine CROOKS</v>
      </c>
      <c r="L1752" s="96" t="str">
        <v>100m</v>
      </c>
      <c r="M1752" s="96">
        <v>38217</v>
      </c>
      <c r="N1752" s="96" t="str">
        <f t="shared" si="108"/>
        <v>Odaine CROOKS100m</v>
      </c>
      <c r="O1752" s="2">
        <f t="shared" si="109"/>
        <v>1053</v>
      </c>
      <c r="P1752" s="81">
        <f t="shared" si="110"/>
        <v>125</v>
      </c>
      <c r="Q1752" s="81" t="str">
        <f t="shared" si="111"/>
        <v/>
      </c>
    </row>
    <row r="1753" spans="1:17" x14ac:dyDescent="0.2">
      <c r="A1753" t="s">
        <v>1232</v>
      </c>
      <c r="B1753" t="s">
        <v>3414</v>
      </c>
      <c r="C1753" s="5" t="s">
        <v>40</v>
      </c>
      <c r="D1753" s="5">
        <v>33429</v>
      </c>
      <c r="E1753">
        <v>884</v>
      </c>
      <c r="F1753" s="2">
        <v>35</v>
      </c>
      <c r="G1753" s="2" t="str">
        <f>B1753&amp;C1753</f>
        <v>Prashant MALIKdiscus-throw</v>
      </c>
      <c r="H1753" s="2">
        <f>E1753</f>
        <v>884</v>
      </c>
      <c r="I1753" s="138" cm="1">
        <f t="array" ref="I1753">MAX(IF($G$3:$G$4000=$G1753,$H$3:$H$4000))</f>
        <v>884</v>
      </c>
      <c r="J1753" s="2" t="str">
        <v>JAM</v>
      </c>
      <c r="K1753" t="str">
        <v>Phillipe BARNETT</v>
      </c>
      <c r="L1753" s="96" t="str">
        <v>discus-throw</v>
      </c>
      <c r="M1753" s="96">
        <v>36322</v>
      </c>
      <c r="N1753" s="96" t="str">
        <f t="shared" si="108"/>
        <v>Phillipe BARNETTdiscus-throw</v>
      </c>
      <c r="O1753" s="2">
        <f t="shared" si="109"/>
        <v>1052</v>
      </c>
      <c r="P1753" s="81">
        <f t="shared" si="110"/>
        <v>22</v>
      </c>
      <c r="Q1753" s="81" t="str">
        <f t="shared" si="111"/>
        <v/>
      </c>
    </row>
    <row r="1754" spans="1:17" x14ac:dyDescent="0.2">
      <c r="A1754" t="s">
        <v>1232</v>
      </c>
      <c r="B1754" t="s">
        <v>3528</v>
      </c>
      <c r="C1754" s="5" t="s">
        <v>41</v>
      </c>
      <c r="D1754" s="5">
        <v>36058</v>
      </c>
      <c r="E1754">
        <v>883</v>
      </c>
      <c r="F1754" s="2">
        <v>65</v>
      </c>
      <c r="G1754" s="2" t="str">
        <f>B1754&amp;C1754</f>
        <v>S.Braveman HEARTjavelin-throw</v>
      </c>
      <c r="H1754" s="2">
        <f>E1754</f>
        <v>883</v>
      </c>
      <c r="I1754" s="138" cm="1">
        <f t="array" ref="I1754">MAX(IF($G$3:$G$4000=$G1754,$H$3:$H$4000))</f>
        <v>925</v>
      </c>
      <c r="J1754" s="2" t="str">
        <v>JAM</v>
      </c>
      <c r="K1754" t="str">
        <v>Aubrey ALLEN</v>
      </c>
      <c r="L1754" s="96" t="str">
        <v>triple-jump</v>
      </c>
      <c r="M1754" s="96">
        <v>34534</v>
      </c>
      <c r="N1754" s="96" t="str">
        <f t="shared" si="108"/>
        <v>Aubrey ALLENtriple-jump</v>
      </c>
      <c r="O1754" s="2">
        <f t="shared" si="109"/>
        <v>1051</v>
      </c>
      <c r="P1754" s="81">
        <f t="shared" si="110"/>
        <v>50</v>
      </c>
      <c r="Q1754" s="81" t="str">
        <f t="shared" si="111"/>
        <v/>
      </c>
    </row>
    <row r="1755" spans="1:17" x14ac:dyDescent="0.2">
      <c r="A1755" t="s">
        <v>1232</v>
      </c>
      <c r="B1755" t="s">
        <v>4850</v>
      </c>
      <c r="C1755" s="5" t="s">
        <v>81</v>
      </c>
      <c r="D1755" s="5">
        <v>38173</v>
      </c>
      <c r="E1755">
        <v>883</v>
      </c>
      <c r="F1755" s="2">
        <v>46</v>
      </c>
      <c r="G1755" s="2" t="str">
        <f>B1755&amp;C1755</f>
        <v>Raj MISHRA20km-race-walking</v>
      </c>
      <c r="H1755" s="2">
        <f>E1755</f>
        <v>883</v>
      </c>
      <c r="I1755" s="138" cm="1">
        <f t="array" ref="I1755">MAX(IF($G$3:$G$4000=$G1755,$H$3:$H$4000))</f>
        <v>883</v>
      </c>
      <c r="J1755" s="2" t="str">
        <v>JAM</v>
      </c>
      <c r="K1755" t="str">
        <v>Deuce CARTER</v>
      </c>
      <c r="L1755" s="96" t="str">
        <v>110mh</v>
      </c>
      <c r="M1755" s="96">
        <v>33144</v>
      </c>
      <c r="N1755" s="96" t="str">
        <f t="shared" si="108"/>
        <v>Deuce CARTER110mh</v>
      </c>
      <c r="O1755" s="2">
        <f t="shared" si="109"/>
        <v>1049</v>
      </c>
      <c r="P1755" s="81">
        <f t="shared" si="110"/>
        <v>64</v>
      </c>
      <c r="Q1755" s="81" t="str">
        <f t="shared" si="111"/>
        <v/>
      </c>
    </row>
    <row r="1756" spans="1:17" x14ac:dyDescent="0.2">
      <c r="A1756" t="s">
        <v>1232</v>
      </c>
      <c r="B1756" t="s">
        <v>4653</v>
      </c>
      <c r="C1756" t="s">
        <v>42</v>
      </c>
      <c r="D1756" s="5">
        <v>37683</v>
      </c>
      <c r="E1756">
        <v>882</v>
      </c>
      <c r="F1756" s="2">
        <v>71</v>
      </c>
      <c r="G1756" s="2" t="str">
        <f>B1756&amp;C1756</f>
        <v>Vipin KUMARhammer-throw</v>
      </c>
      <c r="H1756" s="2">
        <f>E1756</f>
        <v>882</v>
      </c>
      <c r="I1756" s="138" cm="1">
        <f t="array" ref="I1756">MAX(IF($G$3:$G$4000=$G1756,$H$3:$H$4000))</f>
        <v>882</v>
      </c>
      <c r="J1756" s="2" t="str">
        <v>JAM</v>
      </c>
      <c r="K1756" t="str">
        <v>Luke BROWN</v>
      </c>
      <c r="L1756" s="96" t="str">
        <v>triple-jump</v>
      </c>
      <c r="M1756" s="96">
        <v>37558</v>
      </c>
      <c r="N1756" s="96" t="str">
        <f t="shared" si="108"/>
        <v>Luke BROWNtriple-jump</v>
      </c>
      <c r="O1756" s="2">
        <f t="shared" si="109"/>
        <v>1048</v>
      </c>
      <c r="P1756" s="81">
        <f t="shared" si="110"/>
        <v>53</v>
      </c>
      <c r="Q1756" s="81" t="str">
        <f t="shared" si="111"/>
        <v/>
      </c>
    </row>
    <row r="1757" spans="1:17" x14ac:dyDescent="0.2">
      <c r="A1757" t="s">
        <v>1232</v>
      </c>
      <c r="B1757" t="s">
        <v>3415</v>
      </c>
      <c r="C1757" s="5" t="s">
        <v>40</v>
      </c>
      <c r="D1757" s="5">
        <v>34222</v>
      </c>
      <c r="E1757">
        <v>882</v>
      </c>
      <c r="F1757" s="2">
        <v>36</v>
      </c>
      <c r="G1757" s="2" t="str">
        <f>B1757&amp;C1757</f>
        <v>Arvind RATHEEdiscus-throw</v>
      </c>
      <c r="H1757" s="2">
        <f>E1757</f>
        <v>882</v>
      </c>
      <c r="I1757" s="138" cm="1">
        <f t="array" ref="I1757">MAX(IF($G$3:$G$4000=$G1757,$H$3:$H$4000))</f>
        <v>882</v>
      </c>
      <c r="J1757" s="2" t="str">
        <v>JAM</v>
      </c>
      <c r="K1757" t="str">
        <v>Delano KENNEDY</v>
      </c>
      <c r="L1757" s="96" t="str">
        <v>400m</v>
      </c>
      <c r="M1757" s="96">
        <v>38020</v>
      </c>
      <c r="N1757" s="96" t="str">
        <f t="shared" si="108"/>
        <v>Delano KENNEDY400m</v>
      </c>
      <c r="O1757" s="2">
        <f t="shared" si="109"/>
        <v>1047</v>
      </c>
      <c r="P1757" s="81">
        <f t="shared" si="110"/>
        <v>135</v>
      </c>
      <c r="Q1757" s="81" t="str">
        <f t="shared" si="111"/>
        <v/>
      </c>
    </row>
    <row r="1758" spans="1:17" x14ac:dyDescent="0.2">
      <c r="A1758" t="s">
        <v>1232</v>
      </c>
      <c r="B1758" t="s">
        <v>4851</v>
      </c>
      <c r="C1758" s="5" t="s">
        <v>81</v>
      </c>
      <c r="D1758" s="5">
        <v>37287</v>
      </c>
      <c r="E1758">
        <v>881</v>
      </c>
      <c r="F1758" s="2">
        <v>47</v>
      </c>
      <c r="G1758" s="2" t="str">
        <f>B1758&amp;C1758</f>
        <v>Rajan CHAUDHARY20km-race-walking</v>
      </c>
      <c r="H1758" s="2">
        <f>E1758</f>
        <v>881</v>
      </c>
      <c r="I1758" s="138" cm="1">
        <f t="array" ref="I1758">MAX(IF($G$3:$G$4000=$G1758,$H$3:$H$4000))</f>
        <v>881</v>
      </c>
      <c r="J1758" s="2" t="str">
        <v>JAM</v>
      </c>
      <c r="K1758" t="str">
        <v>Shaemar UTER</v>
      </c>
      <c r="L1758" s="96" t="str">
        <v>400m</v>
      </c>
      <c r="M1758" s="96">
        <v>37661</v>
      </c>
      <c r="N1758" s="96" t="str">
        <f t="shared" si="108"/>
        <v>Shaemar UTER400m</v>
      </c>
      <c r="O1758" s="2">
        <f t="shared" si="109"/>
        <v>1046</v>
      </c>
      <c r="P1758" s="81">
        <f t="shared" si="110"/>
        <v>136</v>
      </c>
      <c r="Q1758" s="81" t="str">
        <f t="shared" si="111"/>
        <v/>
      </c>
    </row>
    <row r="1759" spans="1:17" x14ac:dyDescent="0.2">
      <c r="A1759" t="s">
        <v>1232</v>
      </c>
      <c r="B1759" t="s">
        <v>3453</v>
      </c>
      <c r="C1759" s="5" t="s">
        <v>39</v>
      </c>
      <c r="D1759" s="5">
        <v>34155</v>
      </c>
      <c r="E1759">
        <v>880</v>
      </c>
      <c r="F1759" s="2">
        <v>45</v>
      </c>
      <c r="G1759" s="2" t="str">
        <f>B1759&amp;C1759</f>
        <v>Abhilash SAXENAshot-put</v>
      </c>
      <c r="H1759" s="2">
        <f>E1759</f>
        <v>880</v>
      </c>
      <c r="I1759" s="138" cm="1">
        <f t="array" ref="I1759">MAX(IF($G$3:$G$4000=$G1759,$H$3:$H$4000))</f>
        <v>917</v>
      </c>
      <c r="J1759" s="2" t="str">
        <v>JAM</v>
      </c>
      <c r="K1759" t="str">
        <v>Raymond RICHARDS</v>
      </c>
      <c r="L1759" s="96" t="str">
        <v>high-jump</v>
      </c>
      <c r="M1759" s="96">
        <v>37009</v>
      </c>
      <c r="N1759" s="96" t="str">
        <f t="shared" si="108"/>
        <v>Raymond RICHARDShigh-jump</v>
      </c>
      <c r="O1759" s="2">
        <f t="shared" si="109"/>
        <v>1046</v>
      </c>
      <c r="P1759" s="81">
        <f t="shared" si="110"/>
        <v>49</v>
      </c>
      <c r="Q1759" s="81" t="str">
        <f t="shared" si="111"/>
        <v/>
      </c>
    </row>
    <row r="1760" spans="1:17" x14ac:dyDescent="0.2">
      <c r="A1760" t="s">
        <v>1232</v>
      </c>
      <c r="B1760" t="s">
        <v>3454</v>
      </c>
      <c r="C1760" s="5" t="s">
        <v>39</v>
      </c>
      <c r="D1760" s="5">
        <v>37135</v>
      </c>
      <c r="E1760">
        <v>878</v>
      </c>
      <c r="F1760" s="2">
        <v>46</v>
      </c>
      <c r="G1760" s="2" t="str">
        <f>B1760&amp;C1760</f>
        <v>Akash GREHWALshot-put</v>
      </c>
      <c r="H1760" s="2">
        <f>E1760</f>
        <v>878</v>
      </c>
      <c r="I1760" s="138" cm="1">
        <f t="array" ref="I1760">MAX(IF($G$3:$G$4000=$G1760,$H$3:$H$4000))</f>
        <v>944</v>
      </c>
      <c r="J1760" s="2" t="str">
        <v>JAM</v>
      </c>
      <c r="K1760" t="str">
        <v>Leon CLARKE</v>
      </c>
      <c r="L1760" s="96" t="str">
        <v>800m</v>
      </c>
      <c r="M1760" s="96">
        <v>36094</v>
      </c>
      <c r="N1760" s="96" t="str">
        <f t="shared" si="108"/>
        <v>Leon CLARKE800m</v>
      </c>
      <c r="O1760" s="2">
        <f t="shared" si="109"/>
        <v>1046</v>
      </c>
      <c r="P1760" s="81">
        <f t="shared" si="110"/>
        <v>129</v>
      </c>
      <c r="Q1760" s="81" t="str">
        <f t="shared" si="111"/>
        <v/>
      </c>
    </row>
    <row r="1761" spans="1:17" x14ac:dyDescent="0.2">
      <c r="A1761" t="s">
        <v>1232</v>
      </c>
      <c r="B1761" t="s">
        <v>3529</v>
      </c>
      <c r="C1761" s="5" t="s">
        <v>41</v>
      </c>
      <c r="D1761" s="5">
        <v>36575</v>
      </c>
      <c r="E1761">
        <v>877</v>
      </c>
      <c r="F1761" s="2">
        <v>68</v>
      </c>
      <c r="G1761" s="2" t="str">
        <f>B1761&amp;C1761</f>
        <v>R. MATHESHWARANjavelin-throw</v>
      </c>
      <c r="H1761" s="2">
        <f>E1761</f>
        <v>877</v>
      </c>
      <c r="I1761" s="138" cm="1">
        <f t="array" ref="I1761">MAX(IF($G$3:$G$4000=$G1761,$H$3:$H$4000))</f>
        <v>877</v>
      </c>
      <c r="J1761" s="2" t="str">
        <v>JAM</v>
      </c>
      <c r="K1761" t="str">
        <v>Kewani CAMPBELL</v>
      </c>
      <c r="L1761" s="96" t="str">
        <v>400mh</v>
      </c>
      <c r="M1761" s="96">
        <v>44581</v>
      </c>
      <c r="N1761" s="96" t="str">
        <f t="shared" si="108"/>
        <v>Kewani CAMPBELL400mh</v>
      </c>
      <c r="O1761" s="2">
        <f t="shared" si="109"/>
        <v>1046</v>
      </c>
      <c r="P1761" s="81">
        <f t="shared" si="110"/>
        <v>93</v>
      </c>
      <c r="Q1761" s="81" t="str">
        <f t="shared" si="111"/>
        <v/>
      </c>
    </row>
    <row r="1762" spans="1:17" x14ac:dyDescent="0.2">
      <c r="A1762" t="s">
        <v>1232</v>
      </c>
      <c r="B1762" t="s">
        <v>4852</v>
      </c>
      <c r="C1762" s="5" t="s">
        <v>81</v>
      </c>
      <c r="D1762" s="5">
        <v>38300</v>
      </c>
      <c r="E1762">
        <v>876</v>
      </c>
      <c r="F1762" s="2">
        <v>48</v>
      </c>
      <c r="G1762" s="2" t="str">
        <f>B1762&amp;C1762</f>
        <v>Billin GEORGE20km-race-walking</v>
      </c>
      <c r="H1762" s="2">
        <f>E1762</f>
        <v>876</v>
      </c>
      <c r="I1762" s="138" cm="1">
        <f t="array" ref="I1762">MAX(IF($G$3:$G$4000=$G1762,$H$3:$H$4000))</f>
        <v>876</v>
      </c>
      <c r="J1762" s="2" t="str">
        <v>JAM</v>
      </c>
      <c r="K1762" t="str">
        <v>Tyler MASON</v>
      </c>
      <c r="L1762" s="96" t="str">
        <v>110mh</v>
      </c>
      <c r="M1762" s="96">
        <v>35018</v>
      </c>
      <c r="N1762" s="96" t="str">
        <f t="shared" si="108"/>
        <v>Tyler MASON110mh</v>
      </c>
      <c r="O1762" s="2">
        <f t="shared" si="109"/>
        <v>1044</v>
      </c>
      <c r="P1762" s="81">
        <f t="shared" si="110"/>
        <v>69</v>
      </c>
      <c r="Q1762" s="81" t="str">
        <f t="shared" si="111"/>
        <v/>
      </c>
    </row>
    <row r="1763" spans="1:17" x14ac:dyDescent="0.2">
      <c r="A1763" t="s">
        <v>1232</v>
      </c>
      <c r="B1763" t="s">
        <v>4655</v>
      </c>
      <c r="C1763" s="6" t="s">
        <v>42</v>
      </c>
      <c r="D1763" s="5">
        <v>36827</v>
      </c>
      <c r="E1763">
        <v>875</v>
      </c>
      <c r="F1763" s="2">
        <v>73</v>
      </c>
      <c r="G1763" s="2" t="str">
        <f>B1763&amp;C1763</f>
        <v>Naveen YADAVhammer-throw</v>
      </c>
      <c r="H1763" s="2">
        <f>E1763</f>
        <v>875</v>
      </c>
      <c r="I1763" s="138" cm="1">
        <f t="array" ref="I1763">MAX(IF($G$3:$G$4000=$G1763,$H$3:$H$4000))</f>
        <v>875</v>
      </c>
      <c r="J1763" s="2" t="str">
        <v>JAM</v>
      </c>
      <c r="K1763" t="str">
        <v>Tajean HOUSTON</v>
      </c>
      <c r="L1763" s="96" t="str">
        <v>110mh</v>
      </c>
      <c r="M1763" s="96">
        <v>36817</v>
      </c>
      <c r="N1763" s="96" t="str">
        <f t="shared" si="108"/>
        <v>Tajean HOUSTON110mh</v>
      </c>
      <c r="O1763" s="2">
        <f t="shared" si="109"/>
        <v>1042</v>
      </c>
      <c r="P1763" s="81">
        <f t="shared" si="110"/>
        <v>72</v>
      </c>
      <c r="Q1763" s="81" t="str">
        <f t="shared" si="111"/>
        <v/>
      </c>
    </row>
    <row r="1764" spans="1:17" x14ac:dyDescent="0.2">
      <c r="A1764" t="s">
        <v>1232</v>
      </c>
      <c r="B1764" t="s">
        <v>3416</v>
      </c>
      <c r="C1764" s="5" t="s">
        <v>40</v>
      </c>
      <c r="D1764" s="5">
        <v>37073</v>
      </c>
      <c r="E1764">
        <v>873</v>
      </c>
      <c r="F1764" s="2">
        <v>39</v>
      </c>
      <c r="G1764" s="2" t="str">
        <f>B1764&amp;C1764</f>
        <v>Ikram Ali KHANdiscus-throw</v>
      </c>
      <c r="H1764" s="2">
        <f>E1764</f>
        <v>873</v>
      </c>
      <c r="I1764" s="138" cm="1">
        <f t="array" ref="I1764">MAX(IF($G$3:$G$4000=$G1764,$H$3:$H$4000))</f>
        <v>873</v>
      </c>
      <c r="J1764" s="2" t="str">
        <v>JAM</v>
      </c>
      <c r="K1764" t="str">
        <v>Ralford MULLINGS</v>
      </c>
      <c r="L1764" s="96" t="str">
        <v>discus-throw</v>
      </c>
      <c r="M1764" s="96">
        <v>37582</v>
      </c>
      <c r="N1764" s="96" t="str">
        <f t="shared" si="108"/>
        <v>Ralford MULLINGSdiscus-throw</v>
      </c>
      <c r="O1764" s="2">
        <f t="shared" si="109"/>
        <v>1042</v>
      </c>
      <c r="P1764" s="81">
        <f t="shared" si="110"/>
        <v>26</v>
      </c>
      <c r="Q1764" s="81" t="str">
        <f t="shared" si="111"/>
        <v/>
      </c>
    </row>
    <row r="1765" spans="1:17" x14ac:dyDescent="0.2">
      <c r="A1765" t="s">
        <v>1232</v>
      </c>
      <c r="B1765" t="s">
        <v>3530</v>
      </c>
      <c r="C1765" s="5" t="s">
        <v>41</v>
      </c>
      <c r="D1765" s="5">
        <v>36884</v>
      </c>
      <c r="E1765">
        <v>870</v>
      </c>
      <c r="F1765" s="2">
        <v>69</v>
      </c>
      <c r="G1765" s="2" t="str">
        <f>B1765&amp;C1765</f>
        <v>Avinash YADAVjavelin-throw</v>
      </c>
      <c r="H1765" s="2">
        <f>E1765</f>
        <v>870</v>
      </c>
      <c r="I1765" s="138" cm="1">
        <f t="array" ref="I1765">MAX(IF($G$3:$G$4000=$G1765,$H$3:$H$4000))</f>
        <v>870</v>
      </c>
      <c r="J1765" s="2" t="str">
        <v>JAM</v>
      </c>
      <c r="K1765" t="str">
        <v>Micheal BUCHANAN</v>
      </c>
      <c r="L1765" s="96" t="str">
        <v>110mh</v>
      </c>
      <c r="M1765" s="96">
        <v>36704</v>
      </c>
      <c r="N1765" s="96" t="str">
        <f t="shared" si="108"/>
        <v>Micheal BUCHANAN110mh</v>
      </c>
      <c r="O1765" s="2">
        <f t="shared" si="109"/>
        <v>1041</v>
      </c>
      <c r="P1765" s="81">
        <f t="shared" si="110"/>
        <v>73</v>
      </c>
      <c r="Q1765" s="81" t="str">
        <f t="shared" si="111"/>
        <v/>
      </c>
    </row>
    <row r="1766" spans="1:17" x14ac:dyDescent="0.2">
      <c r="A1766" t="s">
        <v>1232</v>
      </c>
      <c r="B1766" t="s">
        <v>4656</v>
      </c>
      <c r="C1766" s="5" t="s">
        <v>42</v>
      </c>
      <c r="D1766" s="5">
        <v>33430</v>
      </c>
      <c r="E1766">
        <v>869</v>
      </c>
      <c r="F1766" s="2">
        <v>77</v>
      </c>
      <c r="G1766" s="2" t="str">
        <f>B1766&amp;C1766</f>
        <v>N. SHANKARhammer-throw</v>
      </c>
      <c r="H1766" s="2">
        <f>E1766</f>
        <v>869</v>
      </c>
      <c r="I1766" s="138" cm="1">
        <f t="array" ref="I1766">MAX(IF($G$3:$G$4000=$G1766,$H$3:$H$4000))</f>
        <v>869</v>
      </c>
      <c r="J1766" s="2" t="str">
        <v>JAM</v>
      </c>
      <c r="K1766" t="str">
        <v>Deandre WATKIN</v>
      </c>
      <c r="L1766" s="96" t="str">
        <v>400m</v>
      </c>
      <c r="M1766" s="96">
        <v>37538</v>
      </c>
      <c r="N1766" s="96" t="str">
        <f t="shared" si="108"/>
        <v>Deandre WATKIN400m</v>
      </c>
      <c r="O1766" s="2">
        <f t="shared" si="109"/>
        <v>1038</v>
      </c>
      <c r="P1766" s="81">
        <f t="shared" si="110"/>
        <v>140</v>
      </c>
      <c r="Q1766" s="81" t="str">
        <f t="shared" si="111"/>
        <v/>
      </c>
    </row>
    <row r="1767" spans="1:17" x14ac:dyDescent="0.2">
      <c r="A1767" t="s">
        <v>1232</v>
      </c>
      <c r="B1767" t="s">
        <v>3418</v>
      </c>
      <c r="C1767" s="5" t="s">
        <v>40</v>
      </c>
      <c r="D1767" s="5">
        <v>33921</v>
      </c>
      <c r="E1767">
        <v>868</v>
      </c>
      <c r="F1767" s="2">
        <v>42</v>
      </c>
      <c r="G1767" s="2" t="str">
        <f>B1767&amp;C1767</f>
        <v>Vikram PARIHARdiscus-throw</v>
      </c>
      <c r="H1767" s="2">
        <f>E1767</f>
        <v>868</v>
      </c>
      <c r="I1767" s="138" cm="1">
        <f t="array" ref="I1767">MAX(IF($G$3:$G$4000=$G1767,$H$3:$H$4000))</f>
        <v>868</v>
      </c>
      <c r="J1767" s="2" t="str">
        <v>JAM</v>
      </c>
      <c r="K1767" t="str">
        <v>Rajindra CAMPBELL</v>
      </c>
      <c r="L1767" s="96" t="str">
        <v>discus-throw</v>
      </c>
      <c r="M1767" s="96">
        <v>35124</v>
      </c>
      <c r="N1767" s="96" t="str">
        <f t="shared" si="108"/>
        <v>Rajindra CAMPBELLdiscus-throw</v>
      </c>
      <c r="O1767" s="2">
        <f t="shared" si="109"/>
        <v>1037</v>
      </c>
      <c r="P1767" s="81">
        <f t="shared" si="110"/>
        <v>28</v>
      </c>
      <c r="Q1767" s="81" t="str">
        <f t="shared" si="111"/>
        <v/>
      </c>
    </row>
    <row r="1768" spans="1:17" x14ac:dyDescent="0.2">
      <c r="A1768" t="s">
        <v>1232</v>
      </c>
      <c r="B1768" t="s">
        <v>4657</v>
      </c>
      <c r="C1768" s="5" t="s">
        <v>42</v>
      </c>
      <c r="D1768" s="5">
        <v>33051</v>
      </c>
      <c r="E1768">
        <v>867</v>
      </c>
      <c r="F1768" s="2">
        <v>79</v>
      </c>
      <c r="G1768" s="2" t="str">
        <f>B1768&amp;C1768</f>
        <v>Bhupinder SINGHhammer-throw</v>
      </c>
      <c r="H1768" s="2">
        <f>E1768</f>
        <v>867</v>
      </c>
      <c r="I1768" s="138" cm="1">
        <f t="array" ref="I1768">MAX(IF($G$3:$G$4000=$G1768,$H$3:$H$4000))</f>
        <v>867</v>
      </c>
      <c r="J1768" s="2" t="str">
        <v>JAM</v>
      </c>
      <c r="K1768" t="str">
        <v>Shemar MILLER</v>
      </c>
      <c r="L1768" s="96" t="str">
        <v>triple-jump</v>
      </c>
      <c r="M1768" s="96">
        <v>36335</v>
      </c>
      <c r="N1768" s="96" t="str">
        <f t="shared" si="108"/>
        <v>Shemar MILLERtriple-jump</v>
      </c>
      <c r="O1768" s="2">
        <f t="shared" si="109"/>
        <v>1036</v>
      </c>
      <c r="P1768" s="81">
        <f t="shared" si="110"/>
        <v>69</v>
      </c>
      <c r="Q1768" s="81" t="str">
        <f t="shared" si="111"/>
        <v/>
      </c>
    </row>
    <row r="1769" spans="1:17" x14ac:dyDescent="0.2">
      <c r="A1769" t="s">
        <v>1232</v>
      </c>
      <c r="B1769" t="s">
        <v>3531</v>
      </c>
      <c r="C1769" s="5" t="s">
        <v>41</v>
      </c>
      <c r="D1769" s="5">
        <v>37223</v>
      </c>
      <c r="E1769">
        <v>866</v>
      </c>
      <c r="F1769" s="2">
        <v>70</v>
      </c>
      <c r="G1769" s="2" t="str">
        <f>B1769&amp;C1769</f>
        <v>Anuj KALERAjavelin-throw</v>
      </c>
      <c r="H1769" s="2">
        <f>E1769</f>
        <v>866</v>
      </c>
      <c r="I1769" s="138" cm="1">
        <f t="array" ref="I1769">MAX(IF($G$3:$G$4000=$G1769,$H$3:$H$4000))</f>
        <v>1035</v>
      </c>
      <c r="J1769" s="2" t="str">
        <v>JAM</v>
      </c>
      <c r="K1769" t="str">
        <v>Jahmani SMITH</v>
      </c>
      <c r="L1769" s="96" t="str">
        <v>400mh</v>
      </c>
      <c r="M1769" s="96">
        <v>37718</v>
      </c>
      <c r="N1769" s="96" t="str">
        <f t="shared" si="108"/>
        <v>Jahmani SMITH400mh</v>
      </c>
      <c r="O1769" s="2">
        <f t="shared" si="109"/>
        <v>1036</v>
      </c>
      <c r="P1769" s="81">
        <f t="shared" si="110"/>
        <v>100</v>
      </c>
      <c r="Q1769" s="81" t="str">
        <f t="shared" si="111"/>
        <v/>
      </c>
    </row>
    <row r="1770" spans="1:17" x14ac:dyDescent="0.2">
      <c r="A1770" t="s">
        <v>1232</v>
      </c>
      <c r="B1770" t="s">
        <v>3532</v>
      </c>
      <c r="C1770" s="5" t="s">
        <v>41</v>
      </c>
      <c r="D1770" s="5"/>
      <c r="E1770">
        <v>865</v>
      </c>
      <c r="F1770" s="2">
        <v>71</v>
      </c>
      <c r="G1770" s="2" t="str">
        <f>B1770&amp;C1770</f>
        <v>Nithish TADAVjavelin-throw</v>
      </c>
      <c r="H1770" s="2">
        <f>E1770</f>
        <v>865</v>
      </c>
      <c r="I1770" s="138" cm="1">
        <f t="array" ref="I1770">MAX(IF($G$3:$G$4000=$G1770,$H$3:$H$4000))</f>
        <v>865</v>
      </c>
      <c r="J1770" s="2" t="str">
        <v>JAM</v>
      </c>
      <c r="K1770" t="str">
        <v>Kadrian GOLDSON</v>
      </c>
      <c r="L1770" s="96" t="str">
        <v>100m</v>
      </c>
      <c r="M1770" s="96">
        <v>35742</v>
      </c>
      <c r="N1770" s="96" t="str">
        <f t="shared" si="108"/>
        <v>Kadrian GOLDSON100m</v>
      </c>
      <c r="O1770" s="2">
        <f t="shared" si="109"/>
        <v>1036</v>
      </c>
      <c r="P1770" s="81">
        <f t="shared" si="110"/>
        <v>141</v>
      </c>
      <c r="Q1770" s="81" t="str">
        <f t="shared" si="111"/>
        <v/>
      </c>
    </row>
    <row r="1771" spans="1:17" x14ac:dyDescent="0.2">
      <c r="A1771" t="s">
        <v>1232</v>
      </c>
      <c r="B1771" t="s">
        <v>3455</v>
      </c>
      <c r="C1771" s="5" t="s">
        <v>39</v>
      </c>
      <c r="D1771" s="5">
        <v>36551</v>
      </c>
      <c r="E1771">
        <v>864</v>
      </c>
      <c r="F1771" s="2">
        <v>49</v>
      </c>
      <c r="G1771" s="2" t="str">
        <f>B1771&amp;C1771</f>
        <v>Parth LAKRAshot-put</v>
      </c>
      <c r="H1771" s="2">
        <f>E1771</f>
        <v>864</v>
      </c>
      <c r="I1771" s="138" cm="1">
        <f t="array" ref="I1771">MAX(IF($G$3:$G$4000=$G1771,$H$3:$H$4000))</f>
        <v>864</v>
      </c>
      <c r="J1771" s="2" t="str">
        <v>JAM</v>
      </c>
      <c r="K1771" t="str">
        <v>Mark MANLEY</v>
      </c>
      <c r="L1771" s="96" t="str">
        <v>200m</v>
      </c>
      <c r="M1771" s="96">
        <v>38290</v>
      </c>
      <c r="N1771" s="96" t="str">
        <f t="shared" si="108"/>
        <v>Mark MANLEY200m</v>
      </c>
      <c r="O1771" s="2">
        <f t="shared" si="109"/>
        <v>1031</v>
      </c>
      <c r="P1771" s="81">
        <f t="shared" si="110"/>
        <v>134</v>
      </c>
      <c r="Q1771" s="81" t="str">
        <f t="shared" si="111"/>
        <v/>
      </c>
    </row>
    <row r="1772" spans="1:17" x14ac:dyDescent="0.2">
      <c r="A1772" t="s">
        <v>1232</v>
      </c>
      <c r="B1772" t="s">
        <v>4853</v>
      </c>
      <c r="C1772" s="5" t="s">
        <v>81</v>
      </c>
      <c r="D1772" s="5">
        <v>37784</v>
      </c>
      <c r="E1772">
        <v>863</v>
      </c>
      <c r="F1772" s="2">
        <v>49</v>
      </c>
      <c r="G1772" s="2" t="str">
        <f>B1772&amp;C1772</f>
        <v>Deepender SINGH20km-race-walking</v>
      </c>
      <c r="H1772" s="2">
        <f>E1772</f>
        <v>863</v>
      </c>
      <c r="I1772" s="138" cm="1">
        <f t="array" ref="I1772">MAX(IF($G$3:$G$4000=$G1772,$H$3:$H$4000))</f>
        <v>863</v>
      </c>
      <c r="J1772" s="2" t="str">
        <v>JAM</v>
      </c>
      <c r="K1772" t="str">
        <v>Nicholas DOUGLAS</v>
      </c>
      <c r="L1772" s="96" t="str">
        <v>triple-jump</v>
      </c>
      <c r="M1772" s="96">
        <v>34861</v>
      </c>
      <c r="N1772" s="96" t="str">
        <f t="shared" si="108"/>
        <v>Nicholas DOUGLAStriple-jump</v>
      </c>
      <c r="O1772" s="2">
        <f t="shared" si="109"/>
        <v>1029</v>
      </c>
      <c r="P1772" s="81">
        <f t="shared" si="110"/>
        <v>78</v>
      </c>
      <c r="Q1772" s="81" t="str">
        <f t="shared" si="111"/>
        <v/>
      </c>
    </row>
    <row r="1773" spans="1:17" x14ac:dyDescent="0.2">
      <c r="A1773" t="s">
        <v>1232</v>
      </c>
      <c r="B1773" t="s">
        <v>4854</v>
      </c>
      <c r="C1773" s="5" t="s">
        <v>81</v>
      </c>
      <c r="D1773" s="5">
        <v>37163</v>
      </c>
      <c r="E1773">
        <v>863</v>
      </c>
      <c r="F1773" s="2">
        <v>50</v>
      </c>
      <c r="G1773" s="2" t="str">
        <f>B1773&amp;C1773</f>
        <v>Rahul BIND20km-race-walking</v>
      </c>
      <c r="H1773" s="2">
        <f>E1773</f>
        <v>863</v>
      </c>
      <c r="I1773" s="138" cm="1">
        <f t="array" ref="I1773">MAX(IF($G$3:$G$4000=$G1773,$H$3:$H$4000))</f>
        <v>863</v>
      </c>
      <c r="J1773" s="2" t="str">
        <v>JAM</v>
      </c>
      <c r="K1773" t="str">
        <v>Aaron MCKENZIE</v>
      </c>
      <c r="L1773" s="96" t="str">
        <v>high-jump</v>
      </c>
      <c r="M1773" s="96">
        <v>38816</v>
      </c>
      <c r="N1773" s="96" t="str">
        <f t="shared" si="108"/>
        <v>Aaron MCKENZIEhigh-jump</v>
      </c>
      <c r="O1773" s="2">
        <f t="shared" si="109"/>
        <v>1028</v>
      </c>
      <c r="P1773" s="81">
        <f t="shared" si="110"/>
        <v>61</v>
      </c>
      <c r="Q1773" s="81" t="str">
        <f t="shared" si="111"/>
        <v/>
      </c>
    </row>
    <row r="1774" spans="1:17" x14ac:dyDescent="0.2">
      <c r="A1774" t="s">
        <v>1232</v>
      </c>
      <c r="B1774" t="s">
        <v>4661</v>
      </c>
      <c r="C1774" s="5" t="s">
        <v>42</v>
      </c>
      <c r="D1774" s="5">
        <v>31609</v>
      </c>
      <c r="E1774">
        <v>862</v>
      </c>
      <c r="F1774" s="2">
        <v>83</v>
      </c>
      <c r="G1774" s="2" t="str">
        <f>B1774&amp;C1774</f>
        <v>Shiv KUMARhammer-throw</v>
      </c>
      <c r="H1774" s="2">
        <f>E1774</f>
        <v>862</v>
      </c>
      <c r="I1774" s="138" cm="1">
        <f t="array" ref="I1774">MAX(IF($G$3:$G$4000=$G1774,$H$3:$H$4000))</f>
        <v>862</v>
      </c>
      <c r="J1774" s="2" t="str">
        <v>JAM</v>
      </c>
      <c r="K1774" t="str">
        <v>Warren BARRETT</v>
      </c>
      <c r="L1774" s="96" t="str">
        <v>shot-put</v>
      </c>
      <c r="M1774" s="96">
        <v>35682</v>
      </c>
      <c r="N1774" s="96" t="str">
        <f t="shared" si="108"/>
        <v>Warren BARRETTshot-put</v>
      </c>
      <c r="O1774" s="2">
        <f t="shared" si="109"/>
        <v>1028</v>
      </c>
      <c r="P1774" s="81">
        <f t="shared" si="110"/>
        <v>27</v>
      </c>
      <c r="Q1774" s="81" t="str">
        <f t="shared" si="111"/>
        <v/>
      </c>
    </row>
    <row r="1775" spans="1:17" x14ac:dyDescent="0.2">
      <c r="A1775" t="s">
        <v>1232</v>
      </c>
      <c r="B1775" t="s">
        <v>3422</v>
      </c>
      <c r="C1775" s="5" t="s">
        <v>40</v>
      </c>
      <c r="D1775" s="5">
        <v>37354</v>
      </c>
      <c r="E1775">
        <v>862</v>
      </c>
      <c r="F1775" s="2">
        <v>47</v>
      </c>
      <c r="G1775" s="2" t="str">
        <f>B1775&amp;C1775</f>
        <v>. PRINCEdiscus-throw</v>
      </c>
      <c r="H1775" s="2">
        <f>E1775</f>
        <v>862</v>
      </c>
      <c r="I1775" s="138" cm="1">
        <f t="array" ref="I1775">MAX(IF($G$3:$G$4000=$G1775,$H$3:$H$4000))</f>
        <v>862</v>
      </c>
      <c r="J1775" s="2" t="str">
        <v>JAM</v>
      </c>
      <c r="K1775" t="str">
        <v>Malik CUNNINGHAM</v>
      </c>
      <c r="L1775" s="96" t="str">
        <v>triple-jump</v>
      </c>
      <c r="M1775" s="96">
        <v>36481</v>
      </c>
      <c r="N1775" s="96" t="str">
        <f t="shared" si="108"/>
        <v>Malik CUNNINGHAMtriple-jump</v>
      </c>
      <c r="O1775" s="2">
        <f t="shared" si="109"/>
        <v>1026</v>
      </c>
      <c r="P1775" s="81">
        <f t="shared" si="110"/>
        <v>83</v>
      </c>
      <c r="Q1775" s="81" t="str">
        <f t="shared" si="111"/>
        <v/>
      </c>
    </row>
    <row r="1776" spans="1:17" x14ac:dyDescent="0.2">
      <c r="A1776" t="s">
        <v>1232</v>
      </c>
      <c r="B1776" t="s">
        <v>3482</v>
      </c>
      <c r="C1776" s="5" t="s">
        <v>42</v>
      </c>
      <c r="D1776" s="5">
        <v>37080</v>
      </c>
      <c r="E1776">
        <v>862</v>
      </c>
      <c r="F1776" s="2">
        <v>83</v>
      </c>
      <c r="G1776" s="2" t="str">
        <f>B1776&amp;C1776</f>
        <v>Jai CHANDhammer-throw</v>
      </c>
      <c r="H1776" s="2">
        <f>E1776</f>
        <v>862</v>
      </c>
      <c r="I1776" s="138" cm="1">
        <f t="array" ref="I1776">MAX(IF($G$3:$G$4000=$G1776,$H$3:$H$4000))</f>
        <v>862</v>
      </c>
      <c r="J1776" s="2" t="str">
        <v>JAM</v>
      </c>
      <c r="K1776" t="str">
        <v>Shemar PALMER</v>
      </c>
      <c r="L1776" s="96" t="str">
        <v>400m</v>
      </c>
      <c r="M1776" s="96">
        <v>37666</v>
      </c>
      <c r="N1776" s="96" t="str">
        <f t="shared" si="108"/>
        <v>Shemar PALMER400m</v>
      </c>
      <c r="O1776" s="2">
        <f t="shared" si="109"/>
        <v>1026</v>
      </c>
      <c r="P1776" s="81">
        <f t="shared" si="110"/>
        <v>150</v>
      </c>
      <c r="Q1776" s="81" t="str">
        <f t="shared" si="111"/>
        <v/>
      </c>
    </row>
    <row r="1777" spans="1:17" x14ac:dyDescent="0.2">
      <c r="A1777" t="s">
        <v>1232</v>
      </c>
      <c r="B1777" t="s">
        <v>4663</v>
      </c>
      <c r="C1777" s="5" t="s">
        <v>42</v>
      </c>
      <c r="D1777" s="5">
        <v>36139</v>
      </c>
      <c r="E1777">
        <v>861</v>
      </c>
      <c r="F1777" s="2">
        <v>85</v>
      </c>
      <c r="G1777" s="2" t="str">
        <f>B1777&amp;C1777</f>
        <v>. BADALhammer-throw</v>
      </c>
      <c r="H1777" s="2">
        <f>E1777</f>
        <v>861</v>
      </c>
      <c r="I1777" s="138" cm="1">
        <f t="array" ref="I1777">MAX(IF($G$3:$G$4000=$G1777,$H$3:$H$4000))</f>
        <v>861</v>
      </c>
      <c r="J1777" s="2" t="str">
        <v>JAM</v>
      </c>
      <c r="K1777" t="str">
        <v>Oquendo BERNARD</v>
      </c>
      <c r="L1777" s="96" t="str">
        <v>110mh</v>
      </c>
      <c r="M1777" s="96">
        <v>36651</v>
      </c>
      <c r="N1777" s="96" t="str">
        <f t="shared" si="108"/>
        <v>Oquendo BERNARD110mh</v>
      </c>
      <c r="O1777" s="2">
        <f t="shared" si="109"/>
        <v>1025</v>
      </c>
      <c r="P1777" s="81">
        <f t="shared" si="110"/>
        <v>81</v>
      </c>
      <c r="Q1777" s="81" t="str">
        <f t="shared" si="111"/>
        <v/>
      </c>
    </row>
    <row r="1778" spans="1:17" x14ac:dyDescent="0.2">
      <c r="A1778" t="s">
        <v>1232</v>
      </c>
      <c r="B1778" t="s">
        <v>3423</v>
      </c>
      <c r="C1778" s="5" t="s">
        <v>40</v>
      </c>
      <c r="D1778" s="5"/>
      <c r="E1778">
        <v>860</v>
      </c>
      <c r="F1778" s="2">
        <v>49</v>
      </c>
      <c r="G1778" s="2" t="str">
        <f>B1778&amp;C1778</f>
        <v>Naveen KUMARdiscus-throw</v>
      </c>
      <c r="H1778" s="2">
        <f>E1778</f>
        <v>860</v>
      </c>
      <c r="I1778" s="138" cm="1">
        <f t="array" ref="I1778">MAX(IF($G$3:$G$4000=$G1778,$H$3:$H$4000))</f>
        <v>860</v>
      </c>
      <c r="J1778" s="2" t="str">
        <v>JAM</v>
      </c>
      <c r="K1778" t="str">
        <v>Mark-Anthony DALEY</v>
      </c>
      <c r="L1778" s="96" t="str">
        <v>200m</v>
      </c>
      <c r="M1778" s="96">
        <v>37740</v>
      </c>
      <c r="N1778" s="96" t="str">
        <f t="shared" si="108"/>
        <v>Mark-Anthony DALEY200m</v>
      </c>
      <c r="O1778" s="2">
        <f t="shared" si="109"/>
        <v>1024</v>
      </c>
      <c r="P1778" s="81">
        <f t="shared" si="110"/>
        <v>142</v>
      </c>
      <c r="Q1778" s="81" t="str">
        <f t="shared" si="111"/>
        <v/>
      </c>
    </row>
    <row r="1779" spans="1:17" x14ac:dyDescent="0.2">
      <c r="A1779" t="s">
        <v>1232</v>
      </c>
      <c r="B1779" t="s">
        <v>3158</v>
      </c>
      <c r="C1779" t="s">
        <v>39</v>
      </c>
      <c r="D1779" s="5"/>
      <c r="E1779">
        <v>860</v>
      </c>
      <c r="F1779" s="2">
        <v>54</v>
      </c>
      <c r="G1779" s="2" t="str">
        <f>B1779&amp;C1779</f>
        <v>. VIKASHshot-put</v>
      </c>
      <c r="H1779" s="2">
        <f>E1779</f>
        <v>860</v>
      </c>
      <c r="I1779" s="138" cm="1">
        <f t="array" ref="I1779">MAX(IF($G$3:$G$4000=$G1779,$H$3:$H$4000))</f>
        <v>860</v>
      </c>
      <c r="J1779" s="2" t="str">
        <v>JAM</v>
      </c>
      <c r="K1779" t="str">
        <v>Adrian NETHERSOLE</v>
      </c>
      <c r="L1779" s="96" t="str">
        <v>800m</v>
      </c>
      <c r="M1779" s="96">
        <v>37993</v>
      </c>
      <c r="N1779" s="96" t="str">
        <f t="shared" si="108"/>
        <v>Adrian NETHERSOLE800m</v>
      </c>
      <c r="O1779" s="2">
        <f t="shared" si="109"/>
        <v>1022</v>
      </c>
      <c r="P1779" s="81">
        <f t="shared" si="110"/>
        <v>144</v>
      </c>
      <c r="Q1779" s="81" t="str">
        <f t="shared" si="111"/>
        <v/>
      </c>
    </row>
    <row r="1780" spans="1:17" x14ac:dyDescent="0.2">
      <c r="A1780" t="s">
        <v>1232</v>
      </c>
      <c r="B1780" t="s">
        <v>3392</v>
      </c>
      <c r="C1780" s="6" t="s">
        <v>36</v>
      </c>
      <c r="D1780" s="6">
        <v>37877</v>
      </c>
      <c r="E1780">
        <v>859</v>
      </c>
      <c r="F1780" s="2">
        <v>51</v>
      </c>
      <c r="G1780" s="2" t="str">
        <f>B1780&amp;C1780</f>
        <v>Sakhti MAHENDRANpole-vault</v>
      </c>
      <c r="H1780" s="2">
        <f>E1780</f>
        <v>859</v>
      </c>
      <c r="I1780" s="138" cm="1">
        <f t="array" ref="I1780">MAX(IF($G$3:$G$4000=$G1780,$H$3:$H$4000))</f>
        <v>913</v>
      </c>
      <c r="J1780" s="2" t="str">
        <v>JAM</v>
      </c>
      <c r="K1780" t="str">
        <v>Terrol WILSON</v>
      </c>
      <c r="L1780" s="96" t="str">
        <v>triple-jump</v>
      </c>
      <c r="M1780" s="96">
        <v>36527</v>
      </c>
      <c r="N1780" s="96" t="str">
        <f t="shared" si="108"/>
        <v>Terrol WILSONtriple-jump</v>
      </c>
      <c r="O1780" s="2">
        <f t="shared" si="109"/>
        <v>1020</v>
      </c>
      <c r="P1780" s="81">
        <f t="shared" si="110"/>
        <v>87</v>
      </c>
      <c r="Q1780" s="81" t="str">
        <f t="shared" si="111"/>
        <v/>
      </c>
    </row>
    <row r="1781" spans="1:17" x14ac:dyDescent="0.2">
      <c r="A1781" t="s">
        <v>1232</v>
      </c>
      <c r="B1781" t="s">
        <v>3480</v>
      </c>
      <c r="C1781" s="5" t="s">
        <v>42</v>
      </c>
      <c r="D1781" s="5"/>
      <c r="E1781">
        <v>859</v>
      </c>
      <c r="F1781" s="2">
        <v>25</v>
      </c>
      <c r="G1781" s="2" t="str">
        <f>B1781&amp;C1781</f>
        <v>Farook AHMADhammer-throw</v>
      </c>
      <c r="H1781" s="2">
        <f>E1781</f>
        <v>859</v>
      </c>
      <c r="I1781" s="138" cm="1">
        <f t="array" ref="I1781">MAX(IF($G$3:$G$4000=$G1781,$H$3:$H$4000))</f>
        <v>859</v>
      </c>
      <c r="J1781" s="2" t="str">
        <v>JAM</v>
      </c>
      <c r="K1781" t="str">
        <v>Lloyd FACEY</v>
      </c>
      <c r="L1781" s="96" t="str">
        <v>110mh</v>
      </c>
      <c r="M1781" s="96">
        <v>1999</v>
      </c>
      <c r="N1781" s="96" t="str">
        <f t="shared" si="108"/>
        <v>Lloyd FACEY110mh</v>
      </c>
      <c r="O1781" s="2">
        <f t="shared" si="109"/>
        <v>1020</v>
      </c>
      <c r="P1781" s="81">
        <f t="shared" si="110"/>
        <v>85</v>
      </c>
      <c r="Q1781" s="81" t="str">
        <f t="shared" si="111"/>
        <v/>
      </c>
    </row>
    <row r="1782" spans="1:17" x14ac:dyDescent="0.2">
      <c r="A1782" t="s">
        <v>1232</v>
      </c>
      <c r="B1782" t="s">
        <v>3457</v>
      </c>
      <c r="C1782" s="5" t="s">
        <v>39</v>
      </c>
      <c r="D1782" s="5"/>
      <c r="E1782">
        <v>858</v>
      </c>
      <c r="F1782" s="2">
        <v>55</v>
      </c>
      <c r="G1782" s="2" t="str">
        <f>B1782&amp;C1782</f>
        <v>. SAGARshot-put</v>
      </c>
      <c r="H1782" s="2">
        <f>E1782</f>
        <v>858</v>
      </c>
      <c r="I1782" s="138" cm="1">
        <f t="array" ref="I1782">MAX(IF($G$3:$G$4000=$G1782,$H$3:$H$4000))</f>
        <v>858</v>
      </c>
      <c r="J1782" s="2" t="str">
        <v>JAM</v>
      </c>
      <c r="K1782" t="str">
        <v>Tafar-Hi HINDS</v>
      </c>
      <c r="L1782" s="96" t="str">
        <v>800m</v>
      </c>
      <c r="M1782" s="96">
        <v>37917</v>
      </c>
      <c r="N1782" s="96" t="str">
        <f t="shared" si="108"/>
        <v>Tafar-Hi HINDS800m</v>
      </c>
      <c r="O1782" s="2">
        <f t="shared" si="109"/>
        <v>1020</v>
      </c>
      <c r="P1782" s="81">
        <f t="shared" si="110"/>
        <v>146</v>
      </c>
      <c r="Q1782" s="81" t="str">
        <f t="shared" si="111"/>
        <v/>
      </c>
    </row>
    <row r="1783" spans="1:17" x14ac:dyDescent="0.2">
      <c r="A1783" t="s">
        <v>1232</v>
      </c>
      <c r="B1783" t="s">
        <v>3534</v>
      </c>
      <c r="C1783" s="5" t="s">
        <v>41</v>
      </c>
      <c r="D1783" s="5">
        <v>36729</v>
      </c>
      <c r="E1783">
        <v>857</v>
      </c>
      <c r="F1783" s="2">
        <v>75</v>
      </c>
      <c r="G1783" s="2" t="str">
        <f>B1783&amp;C1783</f>
        <v>Amit YADAVjavelin-throw</v>
      </c>
      <c r="H1783" s="2">
        <f>E1783</f>
        <v>857</v>
      </c>
      <c r="I1783" s="138" cm="1">
        <f t="array" ref="I1783">MAX(IF($G$3:$G$4000=$G1783,$H$3:$H$4000))</f>
        <v>857</v>
      </c>
      <c r="J1783" s="2" t="str">
        <v>JAM</v>
      </c>
      <c r="K1783" t="str">
        <v>Asani HYLTON</v>
      </c>
      <c r="L1783" s="96" t="str">
        <v>high-jump</v>
      </c>
      <c r="M1783" s="96">
        <v>35582</v>
      </c>
      <c r="N1783" s="96" t="str">
        <f t="shared" si="108"/>
        <v>Asani HYLTONhigh-jump</v>
      </c>
      <c r="O1783" s="2">
        <f t="shared" si="109"/>
        <v>1019</v>
      </c>
      <c r="P1783" s="81">
        <f t="shared" si="110"/>
        <v>68</v>
      </c>
      <c r="Q1783" s="81" t="str">
        <f t="shared" si="111"/>
        <v/>
      </c>
    </row>
    <row r="1784" spans="1:17" x14ac:dyDescent="0.2">
      <c r="A1784" t="s">
        <v>1232</v>
      </c>
      <c r="B1784" t="s">
        <v>3458</v>
      </c>
      <c r="C1784" s="5" t="s">
        <v>39</v>
      </c>
      <c r="D1784" s="5">
        <v>35984</v>
      </c>
      <c r="E1784">
        <v>854</v>
      </c>
      <c r="F1784" s="2">
        <v>56</v>
      </c>
      <c r="G1784" s="2" t="str">
        <f>B1784&amp;C1784</f>
        <v>Adil Sher SINGHshot-put</v>
      </c>
      <c r="H1784" s="2">
        <f>E1784</f>
        <v>854</v>
      </c>
      <c r="I1784" s="138" cm="1">
        <f t="array" ref="I1784">MAX(IF($G$3:$G$4000=$G1784,$H$3:$H$4000))</f>
        <v>854</v>
      </c>
      <c r="J1784" s="2" t="str">
        <v>JAM</v>
      </c>
      <c r="K1784" t="str">
        <v>Javoon BLAIR</v>
      </c>
      <c r="L1784" s="96" t="str">
        <v>100m</v>
      </c>
      <c r="M1784" s="96">
        <v>0</v>
      </c>
      <c r="N1784" s="96" t="str">
        <f t="shared" si="108"/>
        <v>Javoon BLAIR100m</v>
      </c>
      <c r="O1784" s="2">
        <f t="shared" si="109"/>
        <v>1018</v>
      </c>
      <c r="P1784" s="81">
        <f t="shared" si="110"/>
        <v>160</v>
      </c>
      <c r="Q1784" s="81" t="str">
        <f t="shared" si="111"/>
        <v/>
      </c>
    </row>
    <row r="1785" spans="1:17" x14ac:dyDescent="0.2">
      <c r="A1785" t="s">
        <v>1232</v>
      </c>
      <c r="B1785" t="s">
        <v>4666</v>
      </c>
      <c r="C1785" s="5" t="s">
        <v>42</v>
      </c>
      <c r="D1785" s="5">
        <v>37208</v>
      </c>
      <c r="E1785">
        <v>854</v>
      </c>
      <c r="F1785" s="2">
        <v>89</v>
      </c>
      <c r="G1785" s="2" t="str">
        <f>B1785&amp;C1785</f>
        <v>. MUKULhammer-throw</v>
      </c>
      <c r="H1785" s="2">
        <f>E1785</f>
        <v>854</v>
      </c>
      <c r="I1785" s="138" cm="1">
        <f t="array" ref="I1785">MAX(IF($G$3:$G$4000=$G1785,$H$3:$H$4000))</f>
        <v>854</v>
      </c>
      <c r="J1785" s="2" t="str">
        <v>JAM</v>
      </c>
      <c r="K1785" t="str">
        <v>Hector BENJAMIN</v>
      </c>
      <c r="L1785" s="96" t="str">
        <v>100m</v>
      </c>
      <c r="M1785" s="96">
        <v>38362</v>
      </c>
      <c r="N1785" s="96" t="str">
        <f t="shared" si="108"/>
        <v>Hector BENJAMIN100m</v>
      </c>
      <c r="O1785" s="2">
        <f t="shared" si="109"/>
        <v>1018</v>
      </c>
      <c r="P1785" s="81">
        <f t="shared" si="110"/>
        <v>160</v>
      </c>
      <c r="Q1785" s="81" t="str">
        <f t="shared" si="111"/>
        <v/>
      </c>
    </row>
    <row r="1786" spans="1:17" x14ac:dyDescent="0.2">
      <c r="A1786" t="s">
        <v>1232</v>
      </c>
      <c r="B1786" t="s">
        <v>4667</v>
      </c>
      <c r="C1786" s="5" t="s">
        <v>42</v>
      </c>
      <c r="D1786" s="5">
        <v>32463</v>
      </c>
      <c r="E1786">
        <v>854</v>
      </c>
      <c r="F1786" s="2">
        <v>91</v>
      </c>
      <c r="G1786" s="2" t="str">
        <f>B1786&amp;C1786</f>
        <v>Kaushal SINGHhammer-throw</v>
      </c>
      <c r="H1786" s="2">
        <f>E1786</f>
        <v>854</v>
      </c>
      <c r="I1786" s="138" cm="1">
        <f t="array" ref="I1786">MAX(IF($G$3:$G$4000=$G1786,$H$3:$H$4000))</f>
        <v>854</v>
      </c>
      <c r="J1786" s="2" t="str">
        <v>JAM</v>
      </c>
      <c r="K1786" t="str">
        <v>Demar FRANCIS</v>
      </c>
      <c r="L1786" s="96" t="str">
        <v>400m</v>
      </c>
      <c r="M1786" s="96">
        <v>36916</v>
      </c>
      <c r="N1786" s="96" t="str">
        <f t="shared" si="108"/>
        <v>Demar FRANCIS400m</v>
      </c>
      <c r="O1786" s="2">
        <f t="shared" si="109"/>
        <v>1016</v>
      </c>
      <c r="P1786" s="81">
        <f t="shared" si="110"/>
        <v>161</v>
      </c>
      <c r="Q1786" s="81" t="str">
        <f t="shared" si="111"/>
        <v/>
      </c>
    </row>
    <row r="1787" spans="1:17" x14ac:dyDescent="0.2">
      <c r="A1787" t="s">
        <v>1232</v>
      </c>
      <c r="B1787" t="s">
        <v>3536</v>
      </c>
      <c r="C1787" s="5" t="s">
        <v>41</v>
      </c>
      <c r="D1787" s="5"/>
      <c r="E1787">
        <v>854</v>
      </c>
      <c r="F1787" s="2">
        <v>78</v>
      </c>
      <c r="G1787" s="2" t="str">
        <f>B1787&amp;C1787</f>
        <v>Deepak TAWARjavelin-throw</v>
      </c>
      <c r="H1787" s="2">
        <f>E1787</f>
        <v>854</v>
      </c>
      <c r="I1787" s="138" cm="1">
        <f t="array" ref="I1787">MAX(IF($G$3:$G$4000=$G1787,$H$3:$H$4000))</f>
        <v>854</v>
      </c>
      <c r="J1787" s="2" t="str">
        <v>JAM</v>
      </c>
      <c r="K1787" t="str">
        <v>Shakwon COKE</v>
      </c>
      <c r="L1787" s="96" t="str">
        <v>triple-jump</v>
      </c>
      <c r="M1787" s="96">
        <v>36440</v>
      </c>
      <c r="N1787" s="96" t="str">
        <f t="shared" si="108"/>
        <v>Shakwon COKEtriple-jump</v>
      </c>
      <c r="O1787" s="2">
        <f t="shared" si="109"/>
        <v>1016</v>
      </c>
      <c r="P1787" s="81">
        <f t="shared" si="110"/>
        <v>91</v>
      </c>
      <c r="Q1787" s="81" t="str">
        <f t="shared" si="111"/>
        <v/>
      </c>
    </row>
    <row r="1788" spans="1:17" x14ac:dyDescent="0.2">
      <c r="A1788" t="s">
        <v>1232</v>
      </c>
      <c r="B1788" t="s">
        <v>3062</v>
      </c>
      <c r="C1788" s="5" t="s">
        <v>42</v>
      </c>
      <c r="D1788" s="5">
        <v>36351</v>
      </c>
      <c r="E1788">
        <v>853</v>
      </c>
      <c r="F1788" s="2">
        <v>92</v>
      </c>
      <c r="G1788" s="2" t="str">
        <f>B1788&amp;C1788</f>
        <v>Ajay KUMARhammer-throw</v>
      </c>
      <c r="H1788" s="2">
        <f>E1788</f>
        <v>853</v>
      </c>
      <c r="I1788" s="138" cm="1">
        <f t="array" ref="I1788">MAX(IF($G$3:$G$4000=$G1788,$H$3:$H$4000))</f>
        <v>926</v>
      </c>
      <c r="J1788" s="2" t="str">
        <v>JAM</v>
      </c>
      <c r="K1788" t="str">
        <v>Andre DOUGLAS</v>
      </c>
      <c r="L1788" s="96" t="str">
        <v>triple-jump</v>
      </c>
      <c r="M1788" s="96">
        <v>0</v>
      </c>
      <c r="N1788" s="96" t="str">
        <f t="shared" si="108"/>
        <v>Andre DOUGLAStriple-jump</v>
      </c>
      <c r="O1788" s="2">
        <f t="shared" si="109"/>
        <v>1015</v>
      </c>
      <c r="P1788" s="81">
        <f t="shared" si="110"/>
        <v>92</v>
      </c>
      <c r="Q1788" s="81" t="str">
        <f t="shared" si="111"/>
        <v/>
      </c>
    </row>
    <row r="1789" spans="1:17" x14ac:dyDescent="0.2">
      <c r="A1789" t="s">
        <v>1232</v>
      </c>
      <c r="B1789" t="s">
        <v>3482</v>
      </c>
      <c r="C1789" s="5" t="s">
        <v>42</v>
      </c>
      <c r="D1789" s="5">
        <v>37080</v>
      </c>
      <c r="E1789">
        <v>853</v>
      </c>
      <c r="F1789" s="2">
        <v>27</v>
      </c>
      <c r="G1789" s="2" t="str">
        <f>B1789&amp;C1789</f>
        <v>Jai CHANDhammer-throw</v>
      </c>
      <c r="H1789" s="2">
        <f>E1789</f>
        <v>853</v>
      </c>
      <c r="I1789" s="138" cm="1">
        <f t="array" ref="I1789">MAX(IF($G$3:$G$4000=$G1789,$H$3:$H$4000))</f>
        <v>862</v>
      </c>
      <c r="J1789" s="2" t="str">
        <v>JAM</v>
      </c>
      <c r="K1789" t="str">
        <v>Marvin WILLIAMS</v>
      </c>
      <c r="L1789" s="96" t="str">
        <v>110mh</v>
      </c>
      <c r="M1789" s="96">
        <v>35229</v>
      </c>
      <c r="N1789" s="96" t="str">
        <f t="shared" si="108"/>
        <v>Marvin WILLIAMS110mh</v>
      </c>
      <c r="O1789" s="2">
        <f t="shared" si="109"/>
        <v>1015</v>
      </c>
      <c r="P1789" s="81">
        <f t="shared" si="110"/>
        <v>89</v>
      </c>
      <c r="Q1789" s="81" t="str">
        <f t="shared" si="111"/>
        <v/>
      </c>
    </row>
    <row r="1790" spans="1:17" x14ac:dyDescent="0.2">
      <c r="A1790" t="s">
        <v>1232</v>
      </c>
      <c r="B1790" t="s">
        <v>4857</v>
      </c>
      <c r="C1790" s="5" t="s">
        <v>81</v>
      </c>
      <c r="D1790" s="5">
        <v>37906</v>
      </c>
      <c r="E1790">
        <v>853</v>
      </c>
      <c r="F1790" s="2">
        <v>53</v>
      </c>
      <c r="G1790" s="2" t="str">
        <f>B1790&amp;C1790</f>
        <v>Anchal VISHWAKARMA20km-race-walking</v>
      </c>
      <c r="H1790" s="2">
        <f>E1790</f>
        <v>853</v>
      </c>
      <c r="I1790" s="138" cm="1">
        <f t="array" ref="I1790">MAX(IF($G$3:$G$4000=$G1790,$H$3:$H$4000))</f>
        <v>853</v>
      </c>
      <c r="J1790" s="2" t="str">
        <v>JAM</v>
      </c>
      <c r="K1790" t="str">
        <v>Fedrick DACRES</v>
      </c>
      <c r="L1790" s="96" t="str">
        <v>shot-put</v>
      </c>
      <c r="M1790" s="96">
        <v>34393</v>
      </c>
      <c r="N1790" s="96" t="str">
        <f t="shared" si="108"/>
        <v>Fedrick DACRESshot-put</v>
      </c>
      <c r="O1790" s="2">
        <f t="shared" si="109"/>
        <v>1015</v>
      </c>
      <c r="P1790" s="81">
        <f t="shared" si="110"/>
        <v>30</v>
      </c>
      <c r="Q1790" s="81" t="str">
        <f t="shared" si="111"/>
        <v/>
      </c>
    </row>
    <row r="1791" spans="1:17" x14ac:dyDescent="0.2">
      <c r="A1791" t="s">
        <v>1232</v>
      </c>
      <c r="B1791" t="s">
        <v>4668</v>
      </c>
      <c r="C1791" t="s">
        <v>42</v>
      </c>
      <c r="D1791" s="5">
        <v>35406</v>
      </c>
      <c r="E1791">
        <v>852</v>
      </c>
      <c r="F1791" s="2">
        <v>93</v>
      </c>
      <c r="G1791" s="2" t="str">
        <f>B1791&amp;C1791</f>
        <v>Rahul KUMARhammer-throw</v>
      </c>
      <c r="H1791" s="2">
        <f>E1791</f>
        <v>852</v>
      </c>
      <c r="I1791" s="138" cm="1">
        <f t="array" ref="I1791">MAX(IF($G$3:$G$4000=$G1791,$H$3:$H$4000))</f>
        <v>852</v>
      </c>
      <c r="J1791" s="2" t="str">
        <v>JAM</v>
      </c>
      <c r="K1791" t="str">
        <v>Jhavor BENNETT</v>
      </c>
      <c r="L1791" s="96" t="str">
        <v>triple-jump</v>
      </c>
      <c r="M1791" s="96">
        <v>37334</v>
      </c>
      <c r="N1791" s="96" t="str">
        <f t="shared" si="108"/>
        <v>Jhavor BENNETTtriple-jump</v>
      </c>
      <c r="O1791" s="2">
        <f t="shared" si="109"/>
        <v>1012</v>
      </c>
      <c r="P1791" s="81">
        <f t="shared" si="110"/>
        <v>96</v>
      </c>
      <c r="Q1791" s="81" t="str">
        <f t="shared" si="111"/>
        <v/>
      </c>
    </row>
    <row r="1792" spans="1:17" x14ac:dyDescent="0.2">
      <c r="A1792" t="s">
        <v>1232</v>
      </c>
      <c r="B1792" t="s">
        <v>3459</v>
      </c>
      <c r="C1792" s="5" t="s">
        <v>39</v>
      </c>
      <c r="D1792" s="5"/>
      <c r="E1792">
        <v>852</v>
      </c>
      <c r="F1792" s="2">
        <v>58</v>
      </c>
      <c r="G1792" s="2" t="str">
        <f>B1792&amp;C1792</f>
        <v>Sana CHAUDHARYshot-put</v>
      </c>
      <c r="H1792" s="2">
        <f>E1792</f>
        <v>852</v>
      </c>
      <c r="I1792" s="138" cm="1">
        <f t="array" ref="I1792">MAX(IF($G$3:$G$4000=$G1792,$H$3:$H$4000))</f>
        <v>852</v>
      </c>
      <c r="J1792" s="2" t="str">
        <v>JAM</v>
      </c>
      <c r="K1792" t="str">
        <v>Safin WILLS</v>
      </c>
      <c r="L1792" s="96" t="str">
        <v>triple-jump</v>
      </c>
      <c r="M1792" s="96">
        <v>36759</v>
      </c>
      <c r="N1792" s="96" t="str">
        <f t="shared" si="108"/>
        <v>Safin WILLStriple-jump</v>
      </c>
      <c r="O1792" s="2">
        <f t="shared" si="109"/>
        <v>1012</v>
      </c>
      <c r="P1792" s="81">
        <f t="shared" si="110"/>
        <v>96</v>
      </c>
      <c r="Q1792" s="81" t="str">
        <f t="shared" si="111"/>
        <v/>
      </c>
    </row>
    <row r="1793" spans="1:17" x14ac:dyDescent="0.2">
      <c r="A1793" t="s">
        <v>1232</v>
      </c>
      <c r="B1793" t="s">
        <v>3537</v>
      </c>
      <c r="C1793" s="5" t="s">
        <v>41</v>
      </c>
      <c r="D1793" s="5">
        <v>35951</v>
      </c>
      <c r="E1793">
        <v>852</v>
      </c>
      <c r="F1793" s="2">
        <v>79</v>
      </c>
      <c r="G1793" s="2" t="str">
        <f>B1793&amp;C1793</f>
        <v>Nibin JOHNjavelin-throw</v>
      </c>
      <c r="H1793" s="2">
        <f>E1793</f>
        <v>852</v>
      </c>
      <c r="I1793" s="138" cm="1">
        <f t="array" ref="I1793">MAX(IF($G$3:$G$4000=$G1793,$H$3:$H$4000))</f>
        <v>852</v>
      </c>
      <c r="J1793" s="2" t="str">
        <v>JAM</v>
      </c>
      <c r="K1793" t="str">
        <v>Oralndo THOMAS</v>
      </c>
      <c r="L1793" s="96" t="str">
        <v>javelin-throw</v>
      </c>
      <c r="M1793" s="96">
        <v>34712</v>
      </c>
      <c r="N1793" s="96" t="str">
        <f t="shared" si="108"/>
        <v>Oralndo THOMASjavelin-throw</v>
      </c>
      <c r="O1793" s="2">
        <f t="shared" si="109"/>
        <v>1012</v>
      </c>
      <c r="P1793" s="81">
        <f t="shared" si="110"/>
        <v>53</v>
      </c>
      <c r="Q1793" s="81" t="str">
        <f t="shared" si="111"/>
        <v/>
      </c>
    </row>
    <row r="1794" spans="1:17" x14ac:dyDescent="0.2">
      <c r="A1794" t="s">
        <v>1232</v>
      </c>
      <c r="B1794" t="s">
        <v>4669</v>
      </c>
      <c r="C1794" s="5" t="s">
        <v>42</v>
      </c>
      <c r="D1794" s="5">
        <v>33266</v>
      </c>
      <c r="E1794">
        <v>852</v>
      </c>
      <c r="F1794" s="2">
        <v>94</v>
      </c>
      <c r="G1794" s="2" t="str">
        <f>B1794&amp;C1794</f>
        <v>Amit GILLhammer-throw</v>
      </c>
      <c r="H1794" s="2">
        <f>E1794</f>
        <v>852</v>
      </c>
      <c r="I1794" s="138" cm="1">
        <f t="array" ref="I1794">MAX(IF($G$3:$G$4000=$G1794,$H$3:$H$4000))</f>
        <v>852</v>
      </c>
      <c r="J1794" s="2" t="str">
        <v>JAM</v>
      </c>
      <c r="K1794" t="str">
        <v>Richard PHILLIPS</v>
      </c>
      <c r="L1794" s="96" t="str">
        <v>110mh</v>
      </c>
      <c r="M1794" s="96">
        <v>30342</v>
      </c>
      <c r="N1794" s="96" t="str">
        <f t="shared" si="108"/>
        <v>Richard PHILLIPS110mh</v>
      </c>
      <c r="O1794" s="2">
        <f t="shared" si="109"/>
        <v>1012</v>
      </c>
      <c r="P1794" s="81">
        <f t="shared" si="110"/>
        <v>92</v>
      </c>
      <c r="Q1794" s="81" t="str">
        <f t="shared" si="111"/>
        <v/>
      </c>
    </row>
    <row r="1795" spans="1:17" x14ac:dyDescent="0.2">
      <c r="A1795" t="s">
        <v>1232</v>
      </c>
      <c r="B1795" t="s">
        <v>4859</v>
      </c>
      <c r="C1795" s="5" t="s">
        <v>81</v>
      </c>
      <c r="D1795" s="5">
        <v>37376</v>
      </c>
      <c r="E1795">
        <v>852</v>
      </c>
      <c r="F1795" s="2">
        <v>55</v>
      </c>
      <c r="G1795" s="2" t="str">
        <f>B1795&amp;C1795</f>
        <v>Avinesh ANTHONY20km-race-walking</v>
      </c>
      <c r="H1795" s="2">
        <f>E1795</f>
        <v>852</v>
      </c>
      <c r="I1795" s="138" cm="1">
        <f t="array" ref="I1795">MAX(IF($G$3:$G$4000=$G1795,$H$3:$H$4000))</f>
        <v>852</v>
      </c>
      <c r="J1795" s="2" t="str">
        <v>JAM</v>
      </c>
      <c r="K1795" t="str">
        <v>Deshaun GORDON</v>
      </c>
      <c r="L1795" s="96" t="str">
        <v>100m</v>
      </c>
      <c r="M1795" s="96">
        <v>38479</v>
      </c>
      <c r="N1795" s="96" t="str">
        <f t="shared" si="108"/>
        <v>Deshaun GORDON100m</v>
      </c>
      <c r="O1795" s="2">
        <f t="shared" si="109"/>
        <v>1011</v>
      </c>
      <c r="P1795" s="81">
        <f t="shared" si="110"/>
        <v>168</v>
      </c>
      <c r="Q1795" s="81" t="str">
        <f t="shared" si="111"/>
        <v/>
      </c>
    </row>
    <row r="1796" spans="1:17" x14ac:dyDescent="0.2">
      <c r="A1796" t="s">
        <v>1232</v>
      </c>
      <c r="B1796" t="s">
        <v>3538</v>
      </c>
      <c r="C1796" s="5" t="s">
        <v>41</v>
      </c>
      <c r="D1796" s="5">
        <v>37074</v>
      </c>
      <c r="E1796">
        <v>851</v>
      </c>
      <c r="F1796" s="2">
        <v>80</v>
      </c>
      <c r="G1796" s="2" t="str">
        <f>B1796&amp;C1796</f>
        <v>Abhishek SINGHjavelin-throw</v>
      </c>
      <c r="H1796" s="2">
        <f>E1796</f>
        <v>851</v>
      </c>
      <c r="I1796" s="138" cm="1">
        <f t="array" ref="I1796">MAX(IF($G$3:$G$4000=$G1796,$H$3:$H$4000))</f>
        <v>1096</v>
      </c>
      <c r="J1796" s="2" t="str">
        <v>JAM</v>
      </c>
      <c r="K1796" t="str">
        <v>Tay-Shawn BARNES</v>
      </c>
      <c r="L1796" s="96" t="str">
        <v>100m</v>
      </c>
      <c r="M1796" s="96">
        <v>38514</v>
      </c>
      <c r="N1796" s="96" t="str">
        <f t="shared" ref="N1796:N1859" si="112">K1796&amp;L1796</f>
        <v>Tay-Shawn BARNES100m</v>
      </c>
      <c r="O1796" s="2">
        <f t="shared" ref="O1796:O1859" si="113">VLOOKUP(K1796&amp;L1796,$G$3:$H$3563,2,FALSE)</f>
        <v>1011</v>
      </c>
      <c r="P1796" s="81">
        <f t="shared" ref="P1796:P1859" si="114">COUNTIFS($L$3:$L$3119,L1796,$O$3:$O$3119,"&gt;"&amp;O1796)+1</f>
        <v>168</v>
      </c>
      <c r="Q1796" s="81" t="str">
        <f t="shared" ref="Q1796:Q1859" si="115">IFERROR(IF(J1796="AUS",COUNTIFS($J$3:$J$3119,"AUS",$L$3:$L$3119,L1796,$O$3:$O$3119,"&gt;"&amp;O1796)+1,""),"")</f>
        <v/>
      </c>
    </row>
    <row r="1797" spans="1:17" x14ac:dyDescent="0.2">
      <c r="A1797" t="s">
        <v>1232</v>
      </c>
      <c r="B1797" t="s">
        <v>3483</v>
      </c>
      <c r="C1797" s="5" t="s">
        <v>42</v>
      </c>
      <c r="D1797" s="5"/>
      <c r="E1797">
        <v>851</v>
      </c>
      <c r="F1797" s="2">
        <v>28</v>
      </c>
      <c r="G1797" s="2" t="str">
        <f>B1797&amp;C1797</f>
        <v>. GAURAVhammer-throw</v>
      </c>
      <c r="H1797" s="2">
        <f>E1797</f>
        <v>851</v>
      </c>
      <c r="I1797" s="138" cm="1">
        <f t="array" ref="I1797">MAX(IF($G$3:$G$4000=$G1797,$H$3:$H$4000))</f>
        <v>851</v>
      </c>
      <c r="J1797" s="2" t="str">
        <v>JAM</v>
      </c>
      <c r="K1797" t="str">
        <v>Malique SMITH-BAND</v>
      </c>
      <c r="L1797" s="96" t="str">
        <v>200m</v>
      </c>
      <c r="M1797" s="96">
        <v>38132</v>
      </c>
      <c r="N1797" s="96" t="str">
        <f t="shared" si="112"/>
        <v>Malique SMITH-BAND200m</v>
      </c>
      <c r="O1797" s="2">
        <f t="shared" si="113"/>
        <v>1009</v>
      </c>
      <c r="P1797" s="81">
        <f t="shared" si="114"/>
        <v>157</v>
      </c>
      <c r="Q1797" s="81" t="str">
        <f t="shared" si="115"/>
        <v/>
      </c>
    </row>
    <row r="1798" spans="1:17" x14ac:dyDescent="0.2">
      <c r="A1798" t="s">
        <v>1232</v>
      </c>
      <c r="B1798" t="s">
        <v>3499</v>
      </c>
      <c r="C1798" t="s">
        <v>42</v>
      </c>
      <c r="D1798" s="5">
        <v>37255</v>
      </c>
      <c r="E1798">
        <v>850</v>
      </c>
      <c r="F1798" s="2">
        <v>97</v>
      </c>
      <c r="G1798" s="2" t="str">
        <f>B1798&amp;C1798</f>
        <v>Sachin YADAVhammer-throw</v>
      </c>
      <c r="H1798" s="2">
        <f>E1798</f>
        <v>850</v>
      </c>
      <c r="I1798" s="138" cm="1">
        <f t="array" ref="I1798">MAX(IF($G$3:$G$4000=$G1798,$H$3:$H$4000))</f>
        <v>850</v>
      </c>
      <c r="J1798" s="2" t="str">
        <v>JAM</v>
      </c>
      <c r="K1798" t="str">
        <v>Jevaughn WHYTE</v>
      </c>
      <c r="L1798" s="96" t="str">
        <v>100m</v>
      </c>
      <c r="M1798" s="96">
        <v>36925</v>
      </c>
      <c r="N1798" s="96" t="str">
        <f t="shared" si="112"/>
        <v>Jevaughn WHYTE100m</v>
      </c>
      <c r="O1798" s="2">
        <f t="shared" si="113"/>
        <v>1008</v>
      </c>
      <c r="P1798" s="81">
        <f t="shared" si="114"/>
        <v>177</v>
      </c>
      <c r="Q1798" s="81" t="str">
        <f t="shared" si="115"/>
        <v/>
      </c>
    </row>
    <row r="1799" spans="1:17" x14ac:dyDescent="0.2">
      <c r="A1799" t="s">
        <v>1232</v>
      </c>
      <c r="B1799" t="s">
        <v>4860</v>
      </c>
      <c r="C1799" s="5" t="s">
        <v>81</v>
      </c>
      <c r="D1799" s="5">
        <v>37761</v>
      </c>
      <c r="E1799">
        <v>848</v>
      </c>
      <c r="F1799" s="2">
        <v>57</v>
      </c>
      <c r="G1799" s="2" t="str">
        <f>B1799&amp;C1799</f>
        <v>Chandra PRAKASH20km-race-walking</v>
      </c>
      <c r="H1799" s="2">
        <f>E1799</f>
        <v>848</v>
      </c>
      <c r="I1799" s="138" cm="1">
        <f t="array" ref="I1799">MAX(IF($G$3:$G$4000=$G1799,$H$3:$H$4000))</f>
        <v>848</v>
      </c>
      <c r="J1799" s="2" t="str">
        <v>JAM</v>
      </c>
      <c r="K1799" t="str">
        <v>Tevin DUNN</v>
      </c>
      <c r="L1799" s="96" t="str">
        <v>triple-jump</v>
      </c>
      <c r="M1799" s="96">
        <v>1998</v>
      </c>
      <c r="N1799" s="96" t="str">
        <f t="shared" si="112"/>
        <v>Tevin DUNNtriple-jump</v>
      </c>
      <c r="O1799" s="2">
        <f t="shared" si="113"/>
        <v>1008</v>
      </c>
      <c r="P1799" s="81">
        <f t="shared" si="114"/>
        <v>103</v>
      </c>
      <c r="Q1799" s="81" t="str">
        <f t="shared" si="115"/>
        <v/>
      </c>
    </row>
    <row r="1800" spans="1:17" x14ac:dyDescent="0.2">
      <c r="A1800" t="s">
        <v>1232</v>
      </c>
      <c r="B1800" t="s">
        <v>3425</v>
      </c>
      <c r="C1800" s="5" t="s">
        <v>40</v>
      </c>
      <c r="D1800" s="5">
        <v>37087</v>
      </c>
      <c r="E1800">
        <v>848</v>
      </c>
      <c r="F1800" s="2">
        <v>52</v>
      </c>
      <c r="G1800" s="2" t="str">
        <f>B1800&amp;C1800</f>
        <v>Kumar DINESHdiscus-throw</v>
      </c>
      <c r="H1800" s="2">
        <f>E1800</f>
        <v>848</v>
      </c>
      <c r="I1800" s="138" cm="1">
        <f t="array" ref="I1800">MAX(IF($G$3:$G$4000=$G1800,$H$3:$H$4000))</f>
        <v>848</v>
      </c>
      <c r="J1800" s="2" t="str">
        <v>JAM</v>
      </c>
      <c r="K1800" t="str">
        <v>Jayden BROWN</v>
      </c>
      <c r="L1800" s="96" t="str">
        <v>400mh</v>
      </c>
      <c r="M1800" s="96">
        <v>37661</v>
      </c>
      <c r="N1800" s="96" t="str">
        <f t="shared" si="112"/>
        <v>Jayden BROWN400mh</v>
      </c>
      <c r="O1800" s="2">
        <f t="shared" si="113"/>
        <v>1008</v>
      </c>
      <c r="P1800" s="81">
        <f t="shared" si="114"/>
        <v>119</v>
      </c>
      <c r="Q1800" s="81" t="str">
        <f t="shared" si="115"/>
        <v/>
      </c>
    </row>
    <row r="1801" spans="1:17" x14ac:dyDescent="0.2">
      <c r="A1801" t="s">
        <v>1232</v>
      </c>
      <c r="B1801" t="s">
        <v>4671</v>
      </c>
      <c r="C1801" s="5" t="s">
        <v>42</v>
      </c>
      <c r="D1801" s="5">
        <v>36989</v>
      </c>
      <c r="E1801">
        <v>848</v>
      </c>
      <c r="F1801" s="2">
        <v>98</v>
      </c>
      <c r="G1801" s="2" t="str">
        <f>B1801&amp;C1801</f>
        <v>Gurdev SINGHhammer-throw</v>
      </c>
      <c r="H1801" s="2">
        <f>E1801</f>
        <v>848</v>
      </c>
      <c r="I1801" s="138" cm="1">
        <f t="array" ref="I1801">MAX(IF($G$3:$G$4000=$G1801,$H$3:$H$4000))</f>
        <v>848</v>
      </c>
      <c r="J1801" s="2" t="str">
        <v>JAM</v>
      </c>
      <c r="K1801" t="str">
        <v>Richard BROWN</v>
      </c>
      <c r="L1801" s="96" t="str">
        <v>800m</v>
      </c>
      <c r="M1801" s="96">
        <v>36863</v>
      </c>
      <c r="N1801" s="96" t="str">
        <f t="shared" si="112"/>
        <v>Richard BROWN800m</v>
      </c>
      <c r="O1801" s="2">
        <f t="shared" si="113"/>
        <v>1004</v>
      </c>
      <c r="P1801" s="81">
        <f t="shared" si="114"/>
        <v>160</v>
      </c>
      <c r="Q1801" s="81" t="str">
        <f t="shared" si="115"/>
        <v/>
      </c>
    </row>
    <row r="1802" spans="1:17" x14ac:dyDescent="0.2">
      <c r="A1802" t="s">
        <v>1232</v>
      </c>
      <c r="B1802" t="s">
        <v>3154</v>
      </c>
      <c r="C1802" s="5" t="s">
        <v>42</v>
      </c>
      <c r="D1802" s="5">
        <v>34982</v>
      </c>
      <c r="E1802">
        <v>846</v>
      </c>
      <c r="F1802" s="2">
        <v>30</v>
      </c>
      <c r="G1802" s="2" t="str">
        <f>B1802&amp;C1802</f>
        <v>. AJAYhammer-throw</v>
      </c>
      <c r="H1802" s="2">
        <f>E1802</f>
        <v>846</v>
      </c>
      <c r="I1802" s="138" cm="1">
        <f t="array" ref="I1802">MAX(IF($G$3:$G$4000=$G1802,$H$3:$H$4000))</f>
        <v>940</v>
      </c>
      <c r="J1802" s="2" t="str">
        <v>JAM</v>
      </c>
      <c r="K1802" t="str">
        <v>Brandon POTTINGER</v>
      </c>
      <c r="L1802" s="96" t="str">
        <v>high-jump</v>
      </c>
      <c r="M1802" s="96">
        <v>38146</v>
      </c>
      <c r="N1802" s="96" t="str">
        <f t="shared" si="112"/>
        <v>Brandon POTTINGERhigh-jump</v>
      </c>
      <c r="O1802" s="2">
        <f t="shared" si="113"/>
        <v>1002</v>
      </c>
      <c r="P1802" s="81">
        <f t="shared" si="114"/>
        <v>83</v>
      </c>
      <c r="Q1802" s="81" t="str">
        <f t="shared" si="115"/>
        <v/>
      </c>
    </row>
    <row r="1803" spans="1:17" x14ac:dyDescent="0.2">
      <c r="A1803" t="s">
        <v>1232</v>
      </c>
      <c r="B1803" t="s">
        <v>3461</v>
      </c>
      <c r="C1803" s="5" t="s">
        <v>39</v>
      </c>
      <c r="D1803" s="5">
        <v>36846</v>
      </c>
      <c r="E1803">
        <v>844</v>
      </c>
      <c r="F1803" s="2">
        <v>61</v>
      </c>
      <c r="G1803" s="2" t="str">
        <f>B1803&amp;C1803</f>
        <v>Rahul KASHYAPshot-put</v>
      </c>
      <c r="H1803" s="2">
        <f>E1803</f>
        <v>844</v>
      </c>
      <c r="I1803" s="138" cm="1">
        <f t="array" ref="I1803">MAX(IF($G$3:$G$4000=$G1803,$H$3:$H$4000))</f>
        <v>844</v>
      </c>
      <c r="J1803" s="2" t="str">
        <v>JAM</v>
      </c>
      <c r="K1803" t="str">
        <v>David EDMONDSON</v>
      </c>
      <c r="L1803" s="96" t="str">
        <v>high-jump</v>
      </c>
      <c r="M1803" s="96">
        <v>36847</v>
      </c>
      <c r="N1803" s="96" t="str">
        <f t="shared" si="112"/>
        <v>David EDMONDSONhigh-jump</v>
      </c>
      <c r="O1803" s="2">
        <f t="shared" si="113"/>
        <v>1002</v>
      </c>
      <c r="P1803" s="81">
        <f t="shared" si="114"/>
        <v>83</v>
      </c>
      <c r="Q1803" s="81" t="str">
        <f t="shared" si="115"/>
        <v/>
      </c>
    </row>
    <row r="1804" spans="1:17" x14ac:dyDescent="0.2">
      <c r="A1804" t="s">
        <v>1232</v>
      </c>
      <c r="B1804" t="s">
        <v>3462</v>
      </c>
      <c r="C1804" s="5" t="s">
        <v>39</v>
      </c>
      <c r="D1804" s="5"/>
      <c r="E1804">
        <v>844</v>
      </c>
      <c r="F1804" s="2">
        <v>61</v>
      </c>
      <c r="G1804" s="2" t="str">
        <f>B1804&amp;C1804</f>
        <v>Aadarsh KHANNAshot-put</v>
      </c>
      <c r="H1804" s="2">
        <f>E1804</f>
        <v>844</v>
      </c>
      <c r="I1804" s="138" cm="1">
        <f t="array" ref="I1804">MAX(IF($G$3:$G$4000=$G1804,$H$3:$H$4000))</f>
        <v>844</v>
      </c>
      <c r="J1804" s="2" t="str">
        <v>JAM</v>
      </c>
      <c r="K1804" t="str">
        <v>Jason MORGAN</v>
      </c>
      <c r="L1804" s="96" t="str">
        <v>discus-throw</v>
      </c>
      <c r="M1804" s="96">
        <v>30230</v>
      </c>
      <c r="N1804" s="96" t="str">
        <f t="shared" si="112"/>
        <v>Jason MORGANdiscus-throw</v>
      </c>
      <c r="O1804" s="2">
        <f t="shared" si="113"/>
        <v>1002</v>
      </c>
      <c r="P1804" s="81">
        <f t="shared" si="114"/>
        <v>36</v>
      </c>
      <c r="Q1804" s="81" t="str">
        <f t="shared" si="115"/>
        <v/>
      </c>
    </row>
    <row r="1805" spans="1:17" x14ac:dyDescent="0.2">
      <c r="A1805" t="s">
        <v>1232</v>
      </c>
      <c r="B1805" t="s">
        <v>3484</v>
      </c>
      <c r="C1805" s="6" t="s">
        <v>42</v>
      </c>
      <c r="D1805" s="5">
        <v>36534</v>
      </c>
      <c r="E1805">
        <v>841</v>
      </c>
      <c r="F1805" s="2">
        <v>31</v>
      </c>
      <c r="G1805" s="2" t="str">
        <f>B1805&amp;C1805</f>
        <v>Nitin MALIKhammer-throw</v>
      </c>
      <c r="H1805" s="2">
        <f>E1805</f>
        <v>841</v>
      </c>
      <c r="I1805" s="138" cm="1">
        <f t="array" ref="I1805">MAX(IF($G$3:$G$4000=$G1805,$H$3:$H$4000))</f>
        <v>841</v>
      </c>
      <c r="J1805" s="2" t="str">
        <v>JAM</v>
      </c>
      <c r="K1805" t="str">
        <v>Ramoye SIMON</v>
      </c>
      <c r="L1805" s="96" t="str">
        <v>110mh</v>
      </c>
      <c r="M1805" s="96">
        <v>0</v>
      </c>
      <c r="N1805" s="96" t="str">
        <f t="shared" si="112"/>
        <v>Ramoye SIMON110mh</v>
      </c>
      <c r="O1805" s="2">
        <f t="shared" si="113"/>
        <v>1001</v>
      </c>
      <c r="P1805" s="81">
        <f t="shared" si="114"/>
        <v>100</v>
      </c>
      <c r="Q1805" s="81" t="str">
        <f t="shared" si="115"/>
        <v/>
      </c>
    </row>
    <row r="1806" spans="1:17" x14ac:dyDescent="0.2">
      <c r="A1806" t="s">
        <v>1232</v>
      </c>
      <c r="B1806" t="s">
        <v>3463</v>
      </c>
      <c r="C1806" s="5" t="s">
        <v>39</v>
      </c>
      <c r="D1806" s="5"/>
      <c r="E1806">
        <v>840</v>
      </c>
      <c r="F1806" s="2">
        <v>67</v>
      </c>
      <c r="G1806" s="2" t="str">
        <f>B1806&amp;C1806</f>
        <v>Armaandeep SINGshot-put</v>
      </c>
      <c r="H1806" s="2">
        <f>E1806</f>
        <v>840</v>
      </c>
      <c r="I1806" s="138" cm="1">
        <f t="array" ref="I1806">MAX(IF($G$3:$G$4000=$G1806,$H$3:$H$4000))</f>
        <v>840</v>
      </c>
      <c r="J1806" s="2" t="str">
        <v>JAM</v>
      </c>
      <c r="K1806" t="str">
        <v>Royan WALTERS</v>
      </c>
      <c r="L1806" s="96" t="str">
        <v>long-jump</v>
      </c>
      <c r="M1806" s="96">
        <v>38079</v>
      </c>
      <c r="N1806" s="96" t="str">
        <f t="shared" si="112"/>
        <v>Royan WALTERSlong-jump</v>
      </c>
      <c r="O1806" s="2">
        <f t="shared" si="113"/>
        <v>1000</v>
      </c>
      <c r="P1806" s="81">
        <f t="shared" si="114"/>
        <v>118</v>
      </c>
      <c r="Q1806" s="81" t="str">
        <f t="shared" si="115"/>
        <v/>
      </c>
    </row>
    <row r="1807" spans="1:17" x14ac:dyDescent="0.2">
      <c r="A1807" t="s">
        <v>1232</v>
      </c>
      <c r="B1807" t="s">
        <v>3543</v>
      </c>
      <c r="C1807" s="5" t="s">
        <v>41</v>
      </c>
      <c r="D1807" s="5">
        <v>36528</v>
      </c>
      <c r="E1807">
        <v>840</v>
      </c>
      <c r="F1807" s="2">
        <v>89</v>
      </c>
      <c r="G1807" s="2" t="str">
        <f>B1807&amp;C1807</f>
        <v>Samar SINGHjavelin-throw</v>
      </c>
      <c r="H1807" s="2">
        <f>E1807</f>
        <v>840</v>
      </c>
      <c r="I1807" s="138" cm="1">
        <f t="array" ref="I1807">MAX(IF($G$3:$G$4000=$G1807,$H$3:$H$4000))</f>
        <v>840</v>
      </c>
      <c r="J1807" s="2" t="str">
        <v>JAM</v>
      </c>
      <c r="K1807" t="str">
        <v>Daniel COPE</v>
      </c>
      <c r="L1807" s="96" t="str">
        <v>discus-throw</v>
      </c>
      <c r="M1807" s="96">
        <v>36590</v>
      </c>
      <c r="N1807" s="96" t="str">
        <f t="shared" si="112"/>
        <v>Daniel COPEdiscus-throw</v>
      </c>
      <c r="O1807" s="2">
        <f t="shared" si="113"/>
        <v>997</v>
      </c>
      <c r="P1807" s="81">
        <f t="shared" si="114"/>
        <v>37</v>
      </c>
      <c r="Q1807" s="81" t="str">
        <f t="shared" si="115"/>
        <v/>
      </c>
    </row>
    <row r="1808" spans="1:17" x14ac:dyDescent="0.2">
      <c r="A1808" t="s">
        <v>1232</v>
      </c>
      <c r="B1808" t="s">
        <v>3485</v>
      </c>
      <c r="C1808" s="5" t="s">
        <v>42</v>
      </c>
      <c r="D1808" s="5">
        <v>35240</v>
      </c>
      <c r="E1808">
        <v>839</v>
      </c>
      <c r="F1808" s="2">
        <v>32</v>
      </c>
      <c r="G1808" s="2" t="str">
        <f>B1808&amp;C1808</f>
        <v>Navdeep SINGHhammer-throw</v>
      </c>
      <c r="H1808" s="2">
        <f>E1808</f>
        <v>839</v>
      </c>
      <c r="I1808" s="138" cm="1">
        <f t="array" ref="I1808">MAX(IF($G$3:$G$4000=$G1808,$H$3:$H$4000))</f>
        <v>839</v>
      </c>
      <c r="J1808" s="2" t="str">
        <v>JAM</v>
      </c>
      <c r="K1808" t="str">
        <v>Phillipe BARNETT</v>
      </c>
      <c r="L1808" s="96" t="str">
        <v>hammer-throw</v>
      </c>
      <c r="M1808" s="96">
        <v>36322</v>
      </c>
      <c r="N1808" s="96" t="str">
        <f t="shared" si="112"/>
        <v>Phillipe BARNETThammer-throw</v>
      </c>
      <c r="O1808" s="2">
        <f t="shared" si="113"/>
        <v>996</v>
      </c>
      <c r="P1808" s="81">
        <f t="shared" si="114"/>
        <v>30</v>
      </c>
      <c r="Q1808" s="81" t="str">
        <f t="shared" si="115"/>
        <v/>
      </c>
    </row>
    <row r="1809" spans="1:17" x14ac:dyDescent="0.2">
      <c r="A1809" t="s">
        <v>1232</v>
      </c>
      <c r="B1809" t="s">
        <v>3486</v>
      </c>
      <c r="C1809" s="5" t="s">
        <v>42</v>
      </c>
      <c r="D1809" s="5">
        <v>36191</v>
      </c>
      <c r="E1809">
        <v>839</v>
      </c>
      <c r="F1809" s="2">
        <v>33</v>
      </c>
      <c r="G1809" s="2" t="str">
        <f>B1809&amp;C1809</f>
        <v>Shantanu UCHALEhammer-throw</v>
      </c>
      <c r="H1809" s="2">
        <f>E1809</f>
        <v>839</v>
      </c>
      <c r="I1809" s="138" cm="1">
        <f t="array" ref="I1809">MAX(IF($G$3:$G$4000=$G1809,$H$3:$H$4000))</f>
        <v>839</v>
      </c>
      <c r="J1809" s="2" t="str">
        <v>JAM</v>
      </c>
      <c r="K1809" t="str">
        <v>Sanjae LAWRENCE</v>
      </c>
      <c r="L1809" s="96" t="str">
        <v>shot-put</v>
      </c>
      <c r="M1809" s="96">
        <v>35495</v>
      </c>
      <c r="N1809" s="96" t="str">
        <f t="shared" si="112"/>
        <v>Sanjae LAWRENCEshot-put</v>
      </c>
      <c r="O1809" s="2">
        <f t="shared" si="113"/>
        <v>996</v>
      </c>
      <c r="P1809" s="81">
        <f t="shared" si="114"/>
        <v>38</v>
      </c>
      <c r="Q1809" s="81" t="str">
        <f t="shared" si="115"/>
        <v/>
      </c>
    </row>
    <row r="1810" spans="1:17" x14ac:dyDescent="0.2">
      <c r="A1810" t="s">
        <v>1232</v>
      </c>
      <c r="B1810" t="s">
        <v>3545</v>
      </c>
      <c r="C1810" s="5" t="s">
        <v>41</v>
      </c>
      <c r="D1810" s="5">
        <v>36460</v>
      </c>
      <c r="E1810">
        <v>837</v>
      </c>
      <c r="F1810" s="2">
        <v>91</v>
      </c>
      <c r="G1810" s="2" t="str">
        <f>B1810&amp;C1810</f>
        <v>M. VIJAYKUMARjavelin-throw</v>
      </c>
      <c r="H1810" s="2">
        <f>E1810</f>
        <v>837</v>
      </c>
      <c r="I1810" s="138" cm="1">
        <f t="array" ref="I1810">MAX(IF($G$3:$G$4000=$G1810,$H$3:$H$4000))</f>
        <v>837</v>
      </c>
      <c r="J1810" s="2" t="str">
        <v>JAM</v>
      </c>
      <c r="K1810" t="str">
        <v>Rashane BARTLETT</v>
      </c>
      <c r="L1810" s="96" t="str">
        <v>110mh</v>
      </c>
      <c r="M1810" s="96">
        <v>37046</v>
      </c>
      <c r="N1810" s="96" t="str">
        <f t="shared" si="112"/>
        <v>Rashane BARTLETT110mh</v>
      </c>
      <c r="O1810" s="2">
        <f t="shared" si="113"/>
        <v>990</v>
      </c>
      <c r="P1810" s="81">
        <f t="shared" si="114"/>
        <v>106</v>
      </c>
      <c r="Q1810" s="81" t="str">
        <f t="shared" si="115"/>
        <v/>
      </c>
    </row>
    <row r="1811" spans="1:17" x14ac:dyDescent="0.2">
      <c r="A1811" t="s">
        <v>1232</v>
      </c>
      <c r="B1811" t="s">
        <v>3538</v>
      </c>
      <c r="C1811" s="5" t="s">
        <v>41</v>
      </c>
      <c r="D1811" s="5">
        <v>34839</v>
      </c>
      <c r="E1811">
        <v>828</v>
      </c>
      <c r="F1811" s="2">
        <v>96</v>
      </c>
      <c r="G1811" s="2" t="str">
        <f>B1811&amp;C1811</f>
        <v>Abhishek SINGHjavelin-throw</v>
      </c>
      <c r="H1811" s="2">
        <f>E1811</f>
        <v>828</v>
      </c>
      <c r="I1811" s="138" cm="1">
        <f t="array" ref="I1811">MAX(IF($G$3:$G$4000=$G1811,$H$3:$H$4000))</f>
        <v>1096</v>
      </c>
      <c r="J1811" s="2" t="str">
        <v>JAM</v>
      </c>
      <c r="K1811" t="str">
        <v>David LYNCH</v>
      </c>
      <c r="L1811" s="96" t="str">
        <v>200m</v>
      </c>
      <c r="M1811" s="96">
        <v>37895</v>
      </c>
      <c r="N1811" s="96" t="str">
        <f t="shared" si="112"/>
        <v>David LYNCH200m</v>
      </c>
      <c r="O1811" s="2">
        <f t="shared" si="113"/>
        <v>988</v>
      </c>
      <c r="P1811" s="81">
        <f t="shared" si="114"/>
        <v>176</v>
      </c>
      <c r="Q1811" s="81" t="str">
        <f t="shared" si="115"/>
        <v/>
      </c>
    </row>
    <row r="1812" spans="1:17" x14ac:dyDescent="0.2">
      <c r="A1812" t="s">
        <v>1232</v>
      </c>
      <c r="B1812" t="s">
        <v>3466</v>
      </c>
      <c r="C1812" s="6" t="s">
        <v>39</v>
      </c>
      <c r="D1812" s="5">
        <v>37803</v>
      </c>
      <c r="E1812">
        <v>826</v>
      </c>
      <c r="F1812" s="2">
        <v>73</v>
      </c>
      <c r="G1812" s="2" t="str">
        <f>B1812&amp;C1812</f>
        <v>Rudra NARAYANshot-put</v>
      </c>
      <c r="H1812" s="2">
        <f>E1812</f>
        <v>826</v>
      </c>
      <c r="I1812" s="138" cm="1">
        <f t="array" ref="I1812">MAX(IF($G$3:$G$4000=$G1812,$H$3:$H$4000))</f>
        <v>826</v>
      </c>
      <c r="J1812" s="2" t="str">
        <v>JAM</v>
      </c>
      <c r="K1812" t="str">
        <v>Kemarrio BYGRAVE</v>
      </c>
      <c r="L1812" s="96" t="str">
        <v>800m</v>
      </c>
      <c r="M1812" s="96">
        <v>38491</v>
      </c>
      <c r="N1812" s="96" t="str">
        <f t="shared" si="112"/>
        <v>Kemarrio BYGRAVE800m</v>
      </c>
      <c r="O1812" s="2">
        <f t="shared" si="113"/>
        <v>987</v>
      </c>
      <c r="P1812" s="81">
        <f t="shared" si="114"/>
        <v>172</v>
      </c>
      <c r="Q1812" s="81" t="str">
        <f t="shared" si="115"/>
        <v/>
      </c>
    </row>
    <row r="1813" spans="1:17" x14ac:dyDescent="0.2">
      <c r="A1813" t="s">
        <v>1232</v>
      </c>
      <c r="B1813" t="s">
        <v>3467</v>
      </c>
      <c r="C1813" s="5" t="s">
        <v>39</v>
      </c>
      <c r="D1813" s="5">
        <v>37955</v>
      </c>
      <c r="E1813">
        <v>825</v>
      </c>
      <c r="F1813" s="2">
        <v>74</v>
      </c>
      <c r="G1813" s="2" t="str">
        <f>B1813&amp;C1813</f>
        <v>Yogesh SANDALshot-put</v>
      </c>
      <c r="H1813" s="2">
        <f>E1813</f>
        <v>825</v>
      </c>
      <c r="I1813" s="138" cm="1">
        <f t="array" ref="I1813">MAX(IF($G$3:$G$4000=$G1813,$H$3:$H$4000))</f>
        <v>825</v>
      </c>
      <c r="J1813" s="2" t="str">
        <v>JAM</v>
      </c>
      <c r="K1813" t="str">
        <v>Shamer BLAKE</v>
      </c>
      <c r="L1813" s="96" t="str">
        <v>400mh</v>
      </c>
      <c r="M1813" s="96">
        <v>38396</v>
      </c>
      <c r="N1813" s="96" t="str">
        <f t="shared" si="112"/>
        <v>Shamer BLAKE400mh</v>
      </c>
      <c r="O1813" s="2">
        <f t="shared" si="113"/>
        <v>987</v>
      </c>
      <c r="P1813" s="81">
        <f t="shared" si="114"/>
        <v>123</v>
      </c>
      <c r="Q1813" s="81" t="str">
        <f t="shared" si="115"/>
        <v/>
      </c>
    </row>
    <row r="1814" spans="1:17" x14ac:dyDescent="0.2">
      <c r="A1814" t="s">
        <v>1232</v>
      </c>
      <c r="B1814" t="s">
        <v>3489</v>
      </c>
      <c r="C1814" s="5" t="s">
        <v>42</v>
      </c>
      <c r="D1814" s="5">
        <v>37695</v>
      </c>
      <c r="E1814">
        <v>818</v>
      </c>
      <c r="F1814" s="2">
        <v>36</v>
      </c>
      <c r="G1814" s="2" t="str">
        <f>B1814&amp;C1814</f>
        <v>Mohd. TABIShammer-throw</v>
      </c>
      <c r="H1814" s="2">
        <f>E1814</f>
        <v>818</v>
      </c>
      <c r="I1814" s="138" cm="1">
        <f t="array" ref="I1814">MAX(IF($G$3:$G$4000=$G1814,$H$3:$H$4000))</f>
        <v>818</v>
      </c>
      <c r="J1814" s="2" t="str">
        <v>JAM</v>
      </c>
      <c r="K1814" t="str">
        <v>Kobe LAWRENCE</v>
      </c>
      <c r="L1814" s="96" t="str">
        <v>shot-put</v>
      </c>
      <c r="M1814" s="96">
        <v>38029</v>
      </c>
      <c r="N1814" s="96" t="str">
        <f t="shared" si="112"/>
        <v>Kobe LAWRENCEshot-put</v>
      </c>
      <c r="O1814" s="2">
        <f t="shared" si="113"/>
        <v>987</v>
      </c>
      <c r="P1814" s="81">
        <f t="shared" si="114"/>
        <v>40</v>
      </c>
      <c r="Q1814" s="81" t="str">
        <f t="shared" si="115"/>
        <v/>
      </c>
    </row>
    <row r="1815" spans="1:17" x14ac:dyDescent="0.2">
      <c r="A1815" t="s">
        <v>1914</v>
      </c>
      <c r="B1815" t="s">
        <v>4203</v>
      </c>
      <c r="C1815" s="6" t="s">
        <v>33</v>
      </c>
      <c r="D1815" s="5">
        <v>35433</v>
      </c>
      <c r="E1815">
        <v>1280</v>
      </c>
      <c r="F1815" s="2">
        <v>1</v>
      </c>
      <c r="G1815" s="2" t="str">
        <f>B1815&amp;C1815</f>
        <v>Kyron MCMASTER400mh</v>
      </c>
      <c r="H1815" s="2">
        <f>E1815</f>
        <v>1280</v>
      </c>
      <c r="I1815" s="138" cm="1">
        <f t="array" ref="I1815">MAX(IF($G$3:$G$4000=$G1815,$H$3:$H$4000))</f>
        <v>1280</v>
      </c>
      <c r="J1815" s="2" t="str">
        <v>JAM</v>
      </c>
      <c r="K1815" t="str">
        <v>Elvis GRAHAM</v>
      </c>
      <c r="L1815" s="96" t="str">
        <v>javelin-throw</v>
      </c>
      <c r="M1815" s="96">
        <v>35341</v>
      </c>
      <c r="N1815" s="96" t="str">
        <f t="shared" si="112"/>
        <v>Elvis GRAHAMjavelin-throw</v>
      </c>
      <c r="O1815" s="2">
        <f t="shared" si="113"/>
        <v>983</v>
      </c>
      <c r="P1815" s="81">
        <f t="shared" si="114"/>
        <v>74</v>
      </c>
      <c r="Q1815" s="81" t="str">
        <f t="shared" si="115"/>
        <v/>
      </c>
    </row>
    <row r="1816" spans="1:17" x14ac:dyDescent="0.2">
      <c r="A1816" t="s">
        <v>1914</v>
      </c>
      <c r="B1816" t="s">
        <v>3699</v>
      </c>
      <c r="C1816" s="6" t="s">
        <v>2</v>
      </c>
      <c r="D1816" s="5">
        <v>36204</v>
      </c>
      <c r="E1816">
        <v>1112</v>
      </c>
      <c r="F1816" s="2">
        <v>85</v>
      </c>
      <c r="G1816" s="2" t="str">
        <f>B1816&amp;C1816</f>
        <v>Rikkoi BRATHWAITE100m</v>
      </c>
      <c r="H1816" s="2">
        <f>E1816</f>
        <v>1112</v>
      </c>
      <c r="I1816" s="138" cm="1">
        <f t="array" ref="I1816">MAX(IF($G$3:$G$4000=$G1816,$H$3:$H$4000))</f>
        <v>1112</v>
      </c>
      <c r="J1816" s="2" t="str">
        <v>JAM</v>
      </c>
      <c r="K1816" t="str">
        <v>Lushane WILSON</v>
      </c>
      <c r="L1816" s="96" t="str">
        <v>triple-jump</v>
      </c>
      <c r="M1816" s="96">
        <v>36049</v>
      </c>
      <c r="N1816" s="96" t="str">
        <f t="shared" si="112"/>
        <v>Lushane WILSONtriple-jump</v>
      </c>
      <c r="O1816" s="2">
        <f t="shared" si="113"/>
        <v>978</v>
      </c>
      <c r="P1816" s="81">
        <f t="shared" si="114"/>
        <v>109</v>
      </c>
      <c r="Q1816" s="81" t="str">
        <f t="shared" si="115"/>
        <v/>
      </c>
    </row>
    <row r="1817" spans="1:17" x14ac:dyDescent="0.2">
      <c r="A1817" t="s">
        <v>1914</v>
      </c>
      <c r="B1817" t="s">
        <v>4555</v>
      </c>
      <c r="C1817" s="5" t="s">
        <v>39</v>
      </c>
      <c r="D1817" s="5">
        <v>34595</v>
      </c>
      <c r="E1817">
        <v>1040</v>
      </c>
      <c r="F1817" s="2">
        <v>26</v>
      </c>
      <c r="G1817" s="2" t="str">
        <f>B1817&amp;C1817</f>
        <v>Eldred HENRYshot-put</v>
      </c>
      <c r="H1817" s="2">
        <f>E1817</f>
        <v>1040</v>
      </c>
      <c r="I1817" s="138" cm="1">
        <f t="array" ref="I1817">MAX(IF($G$3:$G$4000=$G1817,$H$3:$H$4000))</f>
        <v>1040</v>
      </c>
      <c r="J1817" s="2" t="str">
        <v>JAM</v>
      </c>
      <c r="K1817" t="str">
        <v>Royan WALTERS</v>
      </c>
      <c r="L1817" s="96" t="str">
        <v>triple-jump</v>
      </c>
      <c r="M1817" s="96">
        <v>38079</v>
      </c>
      <c r="N1817" s="96" t="str">
        <f t="shared" si="112"/>
        <v>Royan WALTERStriple-jump</v>
      </c>
      <c r="O1817" s="2">
        <f t="shared" si="113"/>
        <v>976</v>
      </c>
      <c r="P1817" s="81">
        <f t="shared" si="114"/>
        <v>111</v>
      </c>
      <c r="Q1817" s="81" t="str">
        <f t="shared" si="115"/>
        <v/>
      </c>
    </row>
    <row r="1818" spans="1:17" x14ac:dyDescent="0.2">
      <c r="A1818" t="s">
        <v>1914</v>
      </c>
      <c r="B1818" t="s">
        <v>4585</v>
      </c>
      <c r="C1818" s="5" t="s">
        <v>39</v>
      </c>
      <c r="D1818" s="5">
        <v>36782</v>
      </c>
      <c r="E1818">
        <v>944</v>
      </c>
      <c r="F1818" s="2">
        <v>69</v>
      </c>
      <c r="G1818" s="2" t="str">
        <f>B1818&amp;C1818</f>
        <v>Djimon Lynere GUMBSshot-put</v>
      </c>
      <c r="H1818" s="2">
        <f>E1818</f>
        <v>944</v>
      </c>
      <c r="I1818" s="138" cm="1">
        <f t="array" ref="I1818">MAX(IF($G$3:$G$4000=$G1818,$H$3:$H$4000))</f>
        <v>944</v>
      </c>
      <c r="J1818" s="2" t="str">
        <v>JAM</v>
      </c>
      <c r="K1818" t="str">
        <v>Chad WILLIAMS</v>
      </c>
      <c r="L1818" s="96" t="str">
        <v>triple-jump</v>
      </c>
      <c r="M1818" s="96">
        <v>36702</v>
      </c>
      <c r="N1818" s="96" t="str">
        <f t="shared" si="112"/>
        <v>Chad WILLIAMStriple-jump</v>
      </c>
      <c r="O1818" s="2">
        <f t="shared" si="113"/>
        <v>974</v>
      </c>
      <c r="P1818" s="81">
        <f t="shared" si="114"/>
        <v>113</v>
      </c>
      <c r="Q1818" s="81" t="str">
        <f t="shared" si="115"/>
        <v/>
      </c>
    </row>
    <row r="1819" spans="1:17" x14ac:dyDescent="0.2">
      <c r="A1819" t="s">
        <v>1914</v>
      </c>
      <c r="B1819" t="s">
        <v>4532</v>
      </c>
      <c r="C1819" s="6" t="s">
        <v>40</v>
      </c>
      <c r="D1819" s="5">
        <v>36782</v>
      </c>
      <c r="E1819">
        <v>913</v>
      </c>
      <c r="F1819" s="2">
        <v>83</v>
      </c>
      <c r="G1819" s="2" t="str">
        <f>B1819&amp;C1819</f>
        <v>Diamante Bryan GUMBSdiscus-throw</v>
      </c>
      <c r="H1819" s="2">
        <f>E1819</f>
        <v>913</v>
      </c>
      <c r="I1819" s="138" cm="1">
        <f t="array" ref="I1819">MAX(IF($G$3:$G$4000=$G1819,$H$3:$H$4000))</f>
        <v>913</v>
      </c>
      <c r="J1819" s="2" t="str">
        <v>JAM</v>
      </c>
      <c r="K1819" t="str">
        <v>Zico CAMPBELL</v>
      </c>
      <c r="L1819" s="96" t="str">
        <v>shot-put</v>
      </c>
      <c r="M1819" s="96">
        <v>36433</v>
      </c>
      <c r="N1819" s="96" t="str">
        <f t="shared" si="112"/>
        <v>Zico CAMPBELLshot-put</v>
      </c>
      <c r="O1819" s="2">
        <f t="shared" si="113"/>
        <v>973</v>
      </c>
      <c r="P1819" s="81">
        <f t="shared" si="114"/>
        <v>47</v>
      </c>
      <c r="Q1819" s="81" t="str">
        <f t="shared" si="115"/>
        <v/>
      </c>
    </row>
    <row r="1820" spans="1:17" x14ac:dyDescent="0.2">
      <c r="A1820" t="s">
        <v>1914</v>
      </c>
      <c r="B1820" t="s">
        <v>4585</v>
      </c>
      <c r="C1820" s="5" t="s">
        <v>40</v>
      </c>
      <c r="D1820" s="5">
        <v>36782</v>
      </c>
      <c r="E1820">
        <v>912</v>
      </c>
      <c r="F1820" s="2">
        <v>28</v>
      </c>
      <c r="G1820" s="2" t="str">
        <f>B1820&amp;C1820</f>
        <v>Djimon Lynere GUMBSdiscus-throw</v>
      </c>
      <c r="H1820" s="2">
        <f>E1820</f>
        <v>912</v>
      </c>
      <c r="I1820" s="138" cm="1">
        <f t="array" ref="I1820">MAX(IF($G$3:$G$4000=$G1820,$H$3:$H$4000))</f>
        <v>912</v>
      </c>
      <c r="J1820" s="2" t="str">
        <v>JAM</v>
      </c>
      <c r="K1820" t="str">
        <v>Brandon LLOYD</v>
      </c>
      <c r="L1820" s="96" t="str">
        <v>discus-throw</v>
      </c>
      <c r="M1820" s="96">
        <v>37223</v>
      </c>
      <c r="N1820" s="96" t="str">
        <f t="shared" si="112"/>
        <v>Brandon LLOYDdiscus-throw</v>
      </c>
      <c r="O1820" s="2">
        <f t="shared" si="113"/>
        <v>973</v>
      </c>
      <c r="P1820" s="81">
        <f t="shared" si="114"/>
        <v>53</v>
      </c>
      <c r="Q1820" s="81" t="str">
        <f t="shared" si="115"/>
        <v/>
      </c>
    </row>
    <row r="1821" spans="1:17" x14ac:dyDescent="0.2">
      <c r="A1821" t="s">
        <v>1914</v>
      </c>
      <c r="B1821" t="s">
        <v>4532</v>
      </c>
      <c r="C1821" s="5" t="s">
        <v>40</v>
      </c>
      <c r="D1821" s="5">
        <v>36782</v>
      </c>
      <c r="E1821">
        <v>886</v>
      </c>
      <c r="F1821" s="2">
        <v>34</v>
      </c>
      <c r="G1821" s="2" t="str">
        <f>B1821&amp;C1821</f>
        <v>Diamante Bryan GUMBSdiscus-throw</v>
      </c>
      <c r="H1821" s="2">
        <f>E1821</f>
        <v>886</v>
      </c>
      <c r="I1821" s="138" cm="1">
        <f t="array" ref="I1821">MAX(IF($G$3:$G$4000=$G1821,$H$3:$H$4000))</f>
        <v>913</v>
      </c>
      <c r="J1821" s="2" t="str">
        <v>JAM</v>
      </c>
      <c r="K1821" t="str">
        <v>Balvin ISRAEL</v>
      </c>
      <c r="L1821" s="96" t="str">
        <v>long-jump</v>
      </c>
      <c r="M1821" s="96">
        <v>38614</v>
      </c>
      <c r="N1821" s="96" t="str">
        <f t="shared" si="112"/>
        <v>Balvin ISRAELlong-jump</v>
      </c>
      <c r="O1821" s="2">
        <f t="shared" si="113"/>
        <v>969</v>
      </c>
      <c r="P1821" s="81">
        <f t="shared" si="114"/>
        <v>132</v>
      </c>
      <c r="Q1821" s="81" t="str">
        <f t="shared" si="115"/>
        <v/>
      </c>
    </row>
    <row r="1822" spans="1:17" x14ac:dyDescent="0.2">
      <c r="A1822" t="s">
        <v>1179</v>
      </c>
      <c r="B1822" t="s">
        <v>4120</v>
      </c>
      <c r="C1822" s="5" t="s">
        <v>31</v>
      </c>
      <c r="D1822" s="5">
        <v>34449</v>
      </c>
      <c r="E1822">
        <v>1253</v>
      </c>
      <c r="F1822" s="2">
        <v>1</v>
      </c>
      <c r="G1822" s="2" t="str">
        <f>B1822&amp;C1822</f>
        <v>Omar MCLEOD110mh</v>
      </c>
      <c r="H1822" s="2">
        <f>E1822</f>
        <v>1253</v>
      </c>
      <c r="I1822" s="138" cm="1">
        <f t="array" ref="I1822">MAX(IF($G$3:$G$4000=$G1822,$H$3:$H$4000))</f>
        <v>1253</v>
      </c>
      <c r="J1822" s="2" t="str">
        <v>JAM</v>
      </c>
      <c r="K1822" t="str">
        <v>Romario STEWART</v>
      </c>
      <c r="L1822" s="96" t="str">
        <v>400mh</v>
      </c>
      <c r="M1822" s="96">
        <v>38190</v>
      </c>
      <c r="N1822" s="96" t="str">
        <f t="shared" si="112"/>
        <v>Romario STEWART400mh</v>
      </c>
      <c r="O1822" s="2">
        <f t="shared" si="113"/>
        <v>966</v>
      </c>
      <c r="P1822" s="81">
        <f t="shared" si="114"/>
        <v>134</v>
      </c>
      <c r="Q1822" s="81" t="str">
        <f t="shared" si="115"/>
        <v/>
      </c>
    </row>
    <row r="1823" spans="1:17" x14ac:dyDescent="0.2">
      <c r="A1823" t="s">
        <v>1179</v>
      </c>
      <c r="B1823" t="s">
        <v>4121</v>
      </c>
      <c r="C1823" s="5" t="s">
        <v>31</v>
      </c>
      <c r="D1823" s="5">
        <v>33041</v>
      </c>
      <c r="E1823">
        <v>1249</v>
      </c>
      <c r="F1823" s="2">
        <v>2</v>
      </c>
      <c r="G1823" s="2" t="str">
        <f>B1823&amp;C1823</f>
        <v>Hansle PARCHMENT110mh</v>
      </c>
      <c r="H1823" s="2">
        <f>E1823</f>
        <v>1249</v>
      </c>
      <c r="I1823" s="138" cm="1">
        <f t="array" ref="I1823">MAX(IF($G$3:$G$4000=$G1823,$H$3:$H$4000))</f>
        <v>1249</v>
      </c>
      <c r="J1823" s="2" t="str">
        <v>JAM</v>
      </c>
      <c r="K1823" t="str">
        <v>Javon OSBOURNE</v>
      </c>
      <c r="L1823" s="96" t="str">
        <v>discus-throw</v>
      </c>
      <c r="M1823" s="96">
        <v>37390</v>
      </c>
      <c r="N1823" s="96" t="str">
        <f t="shared" si="112"/>
        <v>Javon OSBOURNEdiscus-throw</v>
      </c>
      <c r="O1823" s="2">
        <f t="shared" si="113"/>
        <v>966</v>
      </c>
      <c r="P1823" s="81">
        <f t="shared" si="114"/>
        <v>57</v>
      </c>
      <c r="Q1823" s="81" t="str">
        <f t="shared" si="115"/>
        <v/>
      </c>
    </row>
    <row r="1824" spans="1:17" x14ac:dyDescent="0.2">
      <c r="A1824" t="s">
        <v>1179</v>
      </c>
      <c r="B1824" t="s">
        <v>4122</v>
      </c>
      <c r="C1824" s="5" t="s">
        <v>31</v>
      </c>
      <c r="D1824" s="5">
        <v>33907</v>
      </c>
      <c r="E1824">
        <v>1243</v>
      </c>
      <c r="F1824" s="2">
        <v>3</v>
      </c>
      <c r="G1824" s="2" t="str">
        <f>B1824&amp;C1824</f>
        <v>Ronald LEVY110mh</v>
      </c>
      <c r="H1824" s="2">
        <f>E1824</f>
        <v>1243</v>
      </c>
      <c r="I1824" s="138" cm="1">
        <f t="array" ref="I1824">MAX(IF($G$3:$G$4000=$G1824,$H$3:$H$4000))</f>
        <v>1243</v>
      </c>
      <c r="J1824" s="2" t="str">
        <v>JAM</v>
      </c>
      <c r="K1824" t="str">
        <v>Rajaun RICKETTS</v>
      </c>
      <c r="L1824" s="96" t="str">
        <v>triple-jump</v>
      </c>
      <c r="M1824" s="96">
        <v>37853</v>
      </c>
      <c r="N1824" s="96" t="str">
        <f t="shared" si="112"/>
        <v>Rajaun RICKETTStriple-jump</v>
      </c>
      <c r="O1824" s="2">
        <f t="shared" si="113"/>
        <v>965</v>
      </c>
      <c r="P1824" s="81">
        <f t="shared" si="114"/>
        <v>114</v>
      </c>
      <c r="Q1824" s="81" t="str">
        <f t="shared" si="115"/>
        <v/>
      </c>
    </row>
    <row r="1825" spans="1:17" x14ac:dyDescent="0.2">
      <c r="A1825" t="s">
        <v>1179</v>
      </c>
      <c r="B1825" t="s">
        <v>4123</v>
      </c>
      <c r="C1825" s="5" t="s">
        <v>31</v>
      </c>
      <c r="D1825" s="5">
        <v>36751</v>
      </c>
      <c r="E1825">
        <v>1235</v>
      </c>
      <c r="F1825" s="2">
        <v>4</v>
      </c>
      <c r="G1825" s="2" t="str">
        <f>B1825&amp;C1825</f>
        <v>Rasheed BROADBELL110mh</v>
      </c>
      <c r="H1825" s="2">
        <f>E1825</f>
        <v>1235</v>
      </c>
      <c r="I1825" s="138" cm="1">
        <f t="array" ref="I1825">MAX(IF($G$3:$G$4000=$G1825,$H$3:$H$4000))</f>
        <v>1235</v>
      </c>
      <c r="J1825" s="2" t="str">
        <v>JAM</v>
      </c>
      <c r="K1825" t="str">
        <v>Shamari JENNINGS</v>
      </c>
      <c r="L1825" s="96" t="str">
        <v>400mh</v>
      </c>
      <c r="M1825" s="96">
        <v>38267</v>
      </c>
      <c r="N1825" s="96" t="str">
        <f t="shared" si="112"/>
        <v>Shamari JENNINGS400mh</v>
      </c>
      <c r="O1825" s="2">
        <f t="shared" si="113"/>
        <v>961</v>
      </c>
      <c r="P1825" s="81">
        <f t="shared" si="114"/>
        <v>136</v>
      </c>
      <c r="Q1825" s="81" t="str">
        <f t="shared" si="115"/>
        <v/>
      </c>
    </row>
    <row r="1826" spans="1:17" x14ac:dyDescent="0.2">
      <c r="A1826" t="s">
        <v>1179</v>
      </c>
      <c r="B1826" t="s">
        <v>4124</v>
      </c>
      <c r="C1826" s="5" t="s">
        <v>31</v>
      </c>
      <c r="D1826" s="5">
        <v>36340</v>
      </c>
      <c r="E1826">
        <v>1233</v>
      </c>
      <c r="F1826" s="2">
        <v>5</v>
      </c>
      <c r="G1826" s="2" t="str">
        <f>B1826&amp;C1826</f>
        <v>Damion THOMAS110mh</v>
      </c>
      <c r="H1826" s="2">
        <f>E1826</f>
        <v>1233</v>
      </c>
      <c r="I1826" s="138" cm="1">
        <f t="array" ref="I1826">MAX(IF($G$3:$G$4000=$G1826,$H$3:$H$4000))</f>
        <v>1233</v>
      </c>
      <c r="J1826" s="2" t="str">
        <v>JAM</v>
      </c>
      <c r="K1826" t="str">
        <v>Verrol SAM</v>
      </c>
      <c r="L1826" s="96" t="str">
        <v>high-jump</v>
      </c>
      <c r="M1826" s="96">
        <v>37771</v>
      </c>
      <c r="N1826" s="96" t="str">
        <f t="shared" si="112"/>
        <v>Verrol SAMhigh-jump</v>
      </c>
      <c r="O1826" s="2">
        <f t="shared" si="113"/>
        <v>958</v>
      </c>
      <c r="P1826" s="81">
        <f t="shared" si="114"/>
        <v>114</v>
      </c>
      <c r="Q1826" s="81" t="str">
        <f t="shared" si="115"/>
        <v/>
      </c>
    </row>
    <row r="1827" spans="1:17" x14ac:dyDescent="0.2">
      <c r="A1827" t="s">
        <v>1179</v>
      </c>
      <c r="B1827" t="s">
        <v>3630</v>
      </c>
      <c r="C1827" s="5" t="s">
        <v>2</v>
      </c>
      <c r="D1827" s="5">
        <v>32868</v>
      </c>
      <c r="E1827">
        <v>1224</v>
      </c>
      <c r="F1827" s="2">
        <v>5</v>
      </c>
      <c r="G1827" s="2" t="str">
        <f>B1827&amp;C1827</f>
        <v>Yohan BLAKE100m</v>
      </c>
      <c r="H1827" s="2">
        <f>E1827</f>
        <v>1224</v>
      </c>
      <c r="I1827" s="138" cm="1">
        <f t="array" ref="I1827">MAX(IF($G$3:$G$4000=$G1827,$H$3:$H$4000))</f>
        <v>1224</v>
      </c>
      <c r="J1827" s="2" t="str">
        <v>JAM</v>
      </c>
      <c r="K1827" t="str">
        <v>Rajheim CARBY</v>
      </c>
      <c r="L1827" s="96" t="str">
        <v>javelin-throw</v>
      </c>
      <c r="M1827" s="96">
        <v>0</v>
      </c>
      <c r="N1827" s="96" t="str">
        <f t="shared" si="112"/>
        <v>Rajheim CARBYjavelin-throw</v>
      </c>
      <c r="O1827" s="2">
        <f t="shared" si="113"/>
        <v>955</v>
      </c>
      <c r="P1827" s="81">
        <f t="shared" si="114"/>
        <v>92</v>
      </c>
      <c r="Q1827" s="81" t="str">
        <f t="shared" si="115"/>
        <v/>
      </c>
    </row>
    <row r="1828" spans="1:17" x14ac:dyDescent="0.2">
      <c r="A1828" t="s">
        <v>1179</v>
      </c>
      <c r="B1828" t="s">
        <v>2981</v>
      </c>
      <c r="C1828" s="5" t="s">
        <v>33</v>
      </c>
      <c r="D1828" s="5">
        <v>35463</v>
      </c>
      <c r="E1828">
        <v>1222</v>
      </c>
      <c r="F1828" s="2">
        <v>2</v>
      </c>
      <c r="G1828" s="2" t="str">
        <f>B1828&amp;C1828</f>
        <v>Jaheel HYDE400mh</v>
      </c>
      <c r="H1828" s="2">
        <f>E1828</f>
        <v>1222</v>
      </c>
      <c r="I1828" s="138" cm="1">
        <f t="array" ref="I1828">MAX(IF($G$3:$G$4000=$G1828,$H$3:$H$4000))</f>
        <v>1222</v>
      </c>
      <c r="J1828" s="2" t="str">
        <v>JAM</v>
      </c>
      <c r="K1828" t="str">
        <v>Chad WRIGHT</v>
      </c>
      <c r="L1828" s="96" t="str">
        <v>shot-put</v>
      </c>
      <c r="M1828" s="96">
        <v>33322</v>
      </c>
      <c r="N1828" s="96" t="str">
        <f t="shared" si="112"/>
        <v>Chad WRIGHTshot-put</v>
      </c>
      <c r="O1828" s="2">
        <f t="shared" si="113"/>
        <v>953</v>
      </c>
      <c r="P1828" s="81">
        <f t="shared" si="114"/>
        <v>58</v>
      </c>
      <c r="Q1828" s="81" t="str">
        <f t="shared" si="115"/>
        <v/>
      </c>
    </row>
    <row r="1829" spans="1:17" x14ac:dyDescent="0.2">
      <c r="A1829" t="s">
        <v>1179</v>
      </c>
      <c r="B1829" t="s">
        <v>4125</v>
      </c>
      <c r="C1829" s="5" t="s">
        <v>31</v>
      </c>
      <c r="D1829" s="5">
        <v>36141</v>
      </c>
      <c r="E1829">
        <v>1214</v>
      </c>
      <c r="F1829" s="2">
        <v>6</v>
      </c>
      <c r="G1829" s="2" t="str">
        <f>B1829&amp;C1829</f>
        <v>Phillip LEMONIOUS110mh</v>
      </c>
      <c r="H1829" s="2">
        <f>E1829</f>
        <v>1214</v>
      </c>
      <c r="I1829" s="138" cm="1">
        <f t="array" ref="I1829">MAX(IF($G$3:$G$4000=$G1829,$H$3:$H$4000))</f>
        <v>1214</v>
      </c>
      <c r="J1829" s="2" t="str">
        <v>JAM</v>
      </c>
      <c r="K1829" t="str">
        <v>Richard HALL</v>
      </c>
      <c r="L1829" s="96" t="str">
        <v>400mh</v>
      </c>
      <c r="M1829" s="96">
        <v>38540</v>
      </c>
      <c r="N1829" s="96" t="str">
        <f t="shared" si="112"/>
        <v>Richard HALL400mh</v>
      </c>
      <c r="O1829" s="2">
        <f t="shared" si="113"/>
        <v>952</v>
      </c>
      <c r="P1829" s="81">
        <f t="shared" si="114"/>
        <v>138</v>
      </c>
      <c r="Q1829" s="81" t="str">
        <f t="shared" si="115"/>
        <v/>
      </c>
    </row>
    <row r="1830" spans="1:17" x14ac:dyDescent="0.2">
      <c r="A1830" t="s">
        <v>1179</v>
      </c>
      <c r="B1830" t="s">
        <v>4281</v>
      </c>
      <c r="C1830" s="5" t="s">
        <v>37</v>
      </c>
      <c r="D1830" s="5">
        <v>35899</v>
      </c>
      <c r="E1830">
        <v>1212</v>
      </c>
      <c r="F1830" s="2">
        <v>1</v>
      </c>
      <c r="G1830" s="2" t="str">
        <f>B1830&amp;C1830</f>
        <v>Carey MCLEODlong-jump</v>
      </c>
      <c r="H1830" s="2">
        <f>E1830</f>
        <v>1212</v>
      </c>
      <c r="I1830" s="138" cm="1">
        <f t="array" ref="I1830">MAX(IF($G$3:$G$4000=$G1830,$H$3:$H$4000))</f>
        <v>1212</v>
      </c>
      <c r="J1830" s="2" t="str">
        <v>JAM</v>
      </c>
      <c r="K1830" t="str">
        <v>Glenford WATSON</v>
      </c>
      <c r="L1830" s="96" t="str">
        <v>discus-throw</v>
      </c>
      <c r="M1830" s="96">
        <v>34891</v>
      </c>
      <c r="N1830" s="96" t="str">
        <f t="shared" si="112"/>
        <v>Glenford WATSONdiscus-throw</v>
      </c>
      <c r="O1830" s="2">
        <f t="shared" si="113"/>
        <v>951</v>
      </c>
      <c r="P1830" s="81">
        <f t="shared" si="114"/>
        <v>63</v>
      </c>
      <c r="Q1830" s="81" t="str">
        <f t="shared" si="115"/>
        <v/>
      </c>
    </row>
    <row r="1831" spans="1:17" x14ac:dyDescent="0.2">
      <c r="A1831" t="s">
        <v>1179</v>
      </c>
      <c r="B1831" t="s">
        <v>3635</v>
      </c>
      <c r="C1831" s="5" t="s">
        <v>2</v>
      </c>
      <c r="D1831" s="5">
        <v>34130</v>
      </c>
      <c r="E1831">
        <v>1206</v>
      </c>
      <c r="F1831" s="2">
        <v>9</v>
      </c>
      <c r="G1831" s="2" t="str">
        <f>B1831&amp;C1831</f>
        <v>Tyquendo TRACEY100m</v>
      </c>
      <c r="H1831" s="2">
        <f>E1831</f>
        <v>1206</v>
      </c>
      <c r="I1831" s="138" cm="1">
        <f t="array" ref="I1831">MAX(IF($G$3:$G$4000=$G1831,$H$3:$H$4000))</f>
        <v>1206</v>
      </c>
      <c r="J1831" s="2" t="str">
        <v>JAM</v>
      </c>
      <c r="K1831" t="str">
        <v>Trevor GUNZELL</v>
      </c>
      <c r="L1831" s="96" t="str">
        <v>discus-throw</v>
      </c>
      <c r="M1831" s="96">
        <v>37576</v>
      </c>
      <c r="N1831" s="96" t="str">
        <f t="shared" si="112"/>
        <v>Trevor GUNZELLdiscus-throw</v>
      </c>
      <c r="O1831" s="2">
        <f t="shared" si="113"/>
        <v>951</v>
      </c>
      <c r="P1831" s="81">
        <f t="shared" si="114"/>
        <v>63</v>
      </c>
      <c r="Q1831" s="81" t="str">
        <f t="shared" si="115"/>
        <v/>
      </c>
    </row>
    <row r="1832" spans="1:17" x14ac:dyDescent="0.2">
      <c r="A1832" t="s">
        <v>1179</v>
      </c>
      <c r="B1832" t="s">
        <v>3672</v>
      </c>
      <c r="C1832" s="5" t="s">
        <v>37</v>
      </c>
      <c r="D1832" s="5">
        <v>35279</v>
      </c>
      <c r="E1832">
        <v>1201</v>
      </c>
      <c r="F1832" s="2">
        <v>2</v>
      </c>
      <c r="G1832" s="2" t="str">
        <f>B1832&amp;C1832</f>
        <v>Tajay GAYLElong-jump</v>
      </c>
      <c r="H1832" s="2">
        <f>E1832</f>
        <v>1201</v>
      </c>
      <c r="I1832" s="138" cm="1">
        <f t="array" ref="I1832">MAX(IF($G$3:$G$4000=$G1832,$H$3:$H$4000))</f>
        <v>1201</v>
      </c>
      <c r="J1832" s="2" t="str">
        <v>JAM</v>
      </c>
      <c r="K1832" t="str">
        <v>Cobe GRAHAM</v>
      </c>
      <c r="L1832" s="96" t="str">
        <v>shot-put</v>
      </c>
      <c r="M1832" s="96">
        <v>36547</v>
      </c>
      <c r="N1832" s="96" t="str">
        <f t="shared" si="112"/>
        <v>Cobe GRAHAMshot-put</v>
      </c>
      <c r="O1832" s="2">
        <f t="shared" si="113"/>
        <v>948</v>
      </c>
      <c r="P1832" s="81">
        <f t="shared" si="114"/>
        <v>66</v>
      </c>
      <c r="Q1832" s="81" t="str">
        <f t="shared" si="115"/>
        <v/>
      </c>
    </row>
    <row r="1833" spans="1:17" x14ac:dyDescent="0.2">
      <c r="A1833" t="s">
        <v>1179</v>
      </c>
      <c r="B1833" t="s">
        <v>2920</v>
      </c>
      <c r="C1833" s="6" t="s">
        <v>25</v>
      </c>
      <c r="D1833" s="5">
        <v>32537</v>
      </c>
      <c r="E1833">
        <v>1201</v>
      </c>
      <c r="F1833" s="2">
        <v>7</v>
      </c>
      <c r="G1833" s="2" t="str">
        <f>B1833&amp;C1833</f>
        <v>Rasheed DWYER200m</v>
      </c>
      <c r="H1833" s="2">
        <f>E1833</f>
        <v>1201</v>
      </c>
      <c r="I1833" s="138" cm="1">
        <f t="array" ref="I1833">MAX(IF($G$3:$G$4000=$G1833,$H$3:$H$4000))</f>
        <v>1201</v>
      </c>
      <c r="J1833" s="2" t="str">
        <v>JAM</v>
      </c>
      <c r="K1833" t="str">
        <v>Deandre FYFFE</v>
      </c>
      <c r="L1833" s="96" t="str">
        <v>shot-put</v>
      </c>
      <c r="M1833" s="96">
        <v>36329</v>
      </c>
      <c r="N1833" s="96" t="str">
        <f t="shared" si="112"/>
        <v>Deandre FYFFEshot-put</v>
      </c>
      <c r="O1833" s="2">
        <f t="shared" si="113"/>
        <v>945</v>
      </c>
      <c r="P1833" s="81">
        <f t="shared" si="114"/>
        <v>70</v>
      </c>
      <c r="Q1833" s="81" t="str">
        <f t="shared" si="115"/>
        <v/>
      </c>
    </row>
    <row r="1834" spans="1:17" x14ac:dyDescent="0.2">
      <c r="A1834" t="s">
        <v>1179</v>
      </c>
      <c r="B1834" t="s">
        <v>4127</v>
      </c>
      <c r="C1834" s="5" t="s">
        <v>31</v>
      </c>
      <c r="D1834" s="5">
        <v>36445</v>
      </c>
      <c r="E1834">
        <v>1200</v>
      </c>
      <c r="F1834" s="2">
        <v>8</v>
      </c>
      <c r="G1834" s="2" t="str">
        <f>B1834&amp;C1834</f>
        <v>Orlando BENNETT110mh</v>
      </c>
      <c r="H1834" s="2">
        <f>E1834</f>
        <v>1200</v>
      </c>
      <c r="I1834" s="138" cm="1">
        <f t="array" ref="I1834">MAX(IF($G$3:$G$4000=$G1834,$H$3:$H$4000))</f>
        <v>1200</v>
      </c>
      <c r="J1834" s="2" t="str">
        <v>JAM</v>
      </c>
      <c r="K1834" t="str">
        <v>Danree DELANCEY</v>
      </c>
      <c r="L1834" s="96" t="str">
        <v>shot-put</v>
      </c>
      <c r="M1834" s="96">
        <v>36299</v>
      </c>
      <c r="N1834" s="96" t="str">
        <f t="shared" si="112"/>
        <v>Danree DELANCEYshot-put</v>
      </c>
      <c r="O1834" s="2">
        <f t="shared" si="113"/>
        <v>941</v>
      </c>
      <c r="P1834" s="81">
        <f t="shared" si="114"/>
        <v>74</v>
      </c>
      <c r="Q1834" s="81" t="str">
        <f t="shared" si="115"/>
        <v/>
      </c>
    </row>
    <row r="1835" spans="1:17" x14ac:dyDescent="0.2">
      <c r="A1835" t="s">
        <v>1179</v>
      </c>
      <c r="B1835" t="s">
        <v>3638</v>
      </c>
      <c r="C1835" s="5" t="s">
        <v>2</v>
      </c>
      <c r="D1835" s="5">
        <v>33976</v>
      </c>
      <c r="E1835">
        <v>1196</v>
      </c>
      <c r="F1835" s="2">
        <v>13</v>
      </c>
      <c r="G1835" s="2" t="str">
        <f>B1835&amp;C1835</f>
        <v>Julian FORTE100m</v>
      </c>
      <c r="H1835" s="2">
        <f>E1835</f>
        <v>1196</v>
      </c>
      <c r="I1835" s="138" cm="1">
        <f t="array" ref="I1835">MAX(IF($G$3:$G$4000=$G1835,$H$3:$H$4000))</f>
        <v>1196</v>
      </c>
      <c r="J1835" s="2" t="str">
        <v>JAM</v>
      </c>
      <c r="K1835" t="str">
        <v>Travis ROBINSON</v>
      </c>
      <c r="L1835" s="96" t="str">
        <v>discus-throw</v>
      </c>
      <c r="M1835" s="96">
        <v>36540</v>
      </c>
      <c r="N1835" s="96" t="str">
        <f t="shared" si="112"/>
        <v>Travis ROBINSONdiscus-throw</v>
      </c>
      <c r="O1835" s="2">
        <f t="shared" si="113"/>
        <v>940</v>
      </c>
      <c r="P1835" s="81">
        <f t="shared" si="114"/>
        <v>70</v>
      </c>
      <c r="Q1835" s="81" t="str">
        <f t="shared" si="115"/>
        <v/>
      </c>
    </row>
    <row r="1836" spans="1:17" x14ac:dyDescent="0.2">
      <c r="A1836" t="s">
        <v>1179</v>
      </c>
      <c r="B1836" t="s">
        <v>3739</v>
      </c>
      <c r="C1836" s="5" t="s">
        <v>26</v>
      </c>
      <c r="D1836" s="5">
        <v>36434</v>
      </c>
      <c r="E1836">
        <v>1194</v>
      </c>
      <c r="F1836" s="2">
        <v>8</v>
      </c>
      <c r="G1836" s="2" t="str">
        <f>B1836&amp;C1836</f>
        <v>Christopher TAYLOR400m</v>
      </c>
      <c r="H1836" s="2">
        <f>E1836</f>
        <v>1194</v>
      </c>
      <c r="I1836" s="138" cm="1">
        <f t="array" ref="I1836">MAX(IF($G$3:$G$4000=$G1836,$H$3:$H$4000))</f>
        <v>1194</v>
      </c>
      <c r="J1836" s="2" t="str">
        <v>JAM</v>
      </c>
      <c r="K1836" t="str">
        <v>Moses PARKINSON</v>
      </c>
      <c r="L1836" s="96" t="str">
        <v>shot-put</v>
      </c>
      <c r="M1836" s="96">
        <v>36083</v>
      </c>
      <c r="N1836" s="96" t="str">
        <f t="shared" si="112"/>
        <v>Moses PARKINSONshot-put</v>
      </c>
      <c r="O1836" s="2">
        <f t="shared" si="113"/>
        <v>939</v>
      </c>
      <c r="P1836" s="81">
        <f t="shared" si="114"/>
        <v>77</v>
      </c>
      <c r="Q1836" s="81" t="str">
        <f t="shared" si="115"/>
        <v/>
      </c>
    </row>
    <row r="1837" spans="1:17" x14ac:dyDescent="0.2">
      <c r="A1837" t="s">
        <v>1179</v>
      </c>
      <c r="B1837" t="s">
        <v>3639</v>
      </c>
      <c r="C1837" s="5" t="s">
        <v>2</v>
      </c>
      <c r="D1837" s="5">
        <v>35650</v>
      </c>
      <c r="E1837">
        <v>1193</v>
      </c>
      <c r="F1837" s="2">
        <v>15</v>
      </c>
      <c r="G1837" s="2" t="str">
        <f>B1837&amp;C1837</f>
        <v>Nigel ELLIS100m</v>
      </c>
      <c r="H1837" s="2">
        <f>E1837</f>
        <v>1193</v>
      </c>
      <c r="I1837" s="138" cm="1">
        <f t="array" ref="I1837">MAX(IF($G$3:$G$4000=$G1837,$H$3:$H$4000))</f>
        <v>1193</v>
      </c>
      <c r="J1837" s="2" t="str">
        <v>JAM</v>
      </c>
      <c r="K1837" t="str">
        <v>Stevon CROOKS</v>
      </c>
      <c r="L1837" s="96" t="str">
        <v>shot-put</v>
      </c>
      <c r="M1837" s="96">
        <v>1995</v>
      </c>
      <c r="N1837" s="96" t="str">
        <f t="shared" si="112"/>
        <v>Stevon CROOKSshot-put</v>
      </c>
      <c r="O1837" s="2">
        <f t="shared" si="113"/>
        <v>939</v>
      </c>
      <c r="P1837" s="81">
        <f t="shared" si="114"/>
        <v>77</v>
      </c>
      <c r="Q1837" s="81" t="str">
        <f t="shared" si="115"/>
        <v/>
      </c>
    </row>
    <row r="1838" spans="1:17" x14ac:dyDescent="0.2">
      <c r="A1838" t="s">
        <v>1179</v>
      </c>
      <c r="B1838" t="s">
        <v>4205</v>
      </c>
      <c r="C1838" s="5" t="s">
        <v>33</v>
      </c>
      <c r="D1838" s="5">
        <v>34770</v>
      </c>
      <c r="E1838">
        <v>1193</v>
      </c>
      <c r="F1838" s="2">
        <v>4</v>
      </c>
      <c r="G1838" s="2" t="str">
        <f>B1838&amp;C1838</f>
        <v>Kemar MOWATT400mh</v>
      </c>
      <c r="H1838" s="2">
        <f>E1838</f>
        <v>1193</v>
      </c>
      <c r="I1838" s="138" cm="1">
        <f t="array" ref="I1838">MAX(IF($G$3:$G$4000=$G1838,$H$3:$H$4000))</f>
        <v>1193</v>
      </c>
      <c r="J1838" s="2" t="str">
        <v>JAM</v>
      </c>
      <c r="K1838" t="str">
        <v>Jahiem JADDOO</v>
      </c>
      <c r="L1838" s="96" t="str">
        <v>400mh</v>
      </c>
      <c r="M1838" s="96">
        <v>37531</v>
      </c>
      <c r="N1838" s="96" t="str">
        <f t="shared" si="112"/>
        <v>Jahiem JADDOO400mh</v>
      </c>
      <c r="O1838" s="2">
        <f t="shared" si="113"/>
        <v>938</v>
      </c>
      <c r="P1838" s="81">
        <f t="shared" si="114"/>
        <v>145</v>
      </c>
      <c r="Q1838" s="81" t="str">
        <f t="shared" si="115"/>
        <v/>
      </c>
    </row>
    <row r="1839" spans="1:17" x14ac:dyDescent="0.2">
      <c r="A1839" t="s">
        <v>1179</v>
      </c>
      <c r="B1839" t="s">
        <v>3017</v>
      </c>
      <c r="C1839" s="5" t="s">
        <v>2</v>
      </c>
      <c r="D1839" s="5">
        <v>36966</v>
      </c>
      <c r="E1839">
        <v>1193</v>
      </c>
      <c r="F1839" s="2">
        <v>15</v>
      </c>
      <c r="G1839" s="2" t="str">
        <f>B1839&amp;C1839</f>
        <v>Oblique SEVILLE100m</v>
      </c>
      <c r="H1839" s="2">
        <f>E1839</f>
        <v>1193</v>
      </c>
      <c r="I1839" s="138" cm="1">
        <f t="array" ref="I1839">MAX(IF($G$3:$G$4000=$G1839,$H$3:$H$4000))</f>
        <v>1193</v>
      </c>
      <c r="J1839" s="2" t="str">
        <v>JAM</v>
      </c>
      <c r="K1839" t="str">
        <v>Jaydon HIBBERT</v>
      </c>
      <c r="L1839" s="96" t="str">
        <v>long-jump</v>
      </c>
      <c r="M1839" s="96">
        <v>38369</v>
      </c>
      <c r="N1839" s="96" t="str">
        <f t="shared" si="112"/>
        <v>Jaydon HIBBERTlong-jump</v>
      </c>
      <c r="O1839" s="2">
        <f t="shared" si="113"/>
        <v>937</v>
      </c>
      <c r="P1839" s="81">
        <f t="shared" si="114"/>
        <v>148</v>
      </c>
      <c r="Q1839" s="81" t="str">
        <f t="shared" si="115"/>
        <v/>
      </c>
    </row>
    <row r="1840" spans="1:17" x14ac:dyDescent="0.2">
      <c r="A1840" t="s">
        <v>1179</v>
      </c>
      <c r="B1840" t="s">
        <v>3630</v>
      </c>
      <c r="C1840" s="5" t="s">
        <v>25</v>
      </c>
      <c r="D1840" s="5">
        <v>32868</v>
      </c>
      <c r="E1840">
        <v>1192</v>
      </c>
      <c r="F1840" s="2">
        <v>10</v>
      </c>
      <c r="G1840" s="2" t="str">
        <f>B1840&amp;C1840</f>
        <v>Yohan BLAKE200m</v>
      </c>
      <c r="H1840" s="2">
        <f>E1840</f>
        <v>1192</v>
      </c>
      <c r="I1840" s="138" cm="1">
        <f t="array" ref="I1840">MAX(IF($G$3:$G$4000=$G1840,$H$3:$H$4000))</f>
        <v>1192</v>
      </c>
      <c r="J1840" s="2" t="str">
        <v>JAM</v>
      </c>
      <c r="K1840" t="str">
        <v>Michael CURRIAH</v>
      </c>
      <c r="L1840" s="96" t="str">
        <v>triple-jump</v>
      </c>
      <c r="M1840" s="96">
        <v>38231</v>
      </c>
      <c r="N1840" s="96" t="str">
        <f t="shared" si="112"/>
        <v>Michael CURRIAHtriple-jump</v>
      </c>
      <c r="O1840" s="2">
        <f t="shared" si="113"/>
        <v>937</v>
      </c>
      <c r="P1840" s="81">
        <f t="shared" si="114"/>
        <v>119</v>
      </c>
      <c r="Q1840" s="81" t="str">
        <f t="shared" si="115"/>
        <v/>
      </c>
    </row>
    <row r="1841" spans="1:17" x14ac:dyDescent="0.2">
      <c r="A1841" t="s">
        <v>1179</v>
      </c>
      <c r="B1841" t="s">
        <v>4206</v>
      </c>
      <c r="C1841" s="5" t="s">
        <v>33</v>
      </c>
      <c r="D1841" s="5">
        <v>36277</v>
      </c>
      <c r="E1841">
        <v>1191</v>
      </c>
      <c r="F1841" s="2">
        <v>5</v>
      </c>
      <c r="G1841" s="2" t="str">
        <f>B1841&amp;C1841</f>
        <v>Leonardo LEDGISTER400mh</v>
      </c>
      <c r="H1841" s="2">
        <f>E1841</f>
        <v>1191</v>
      </c>
      <c r="I1841" s="138" cm="1">
        <f t="array" ref="I1841">MAX(IF($G$3:$G$4000=$G1841,$H$3:$H$4000))</f>
        <v>1191</v>
      </c>
      <c r="J1841" s="2" t="str">
        <v>JAM</v>
      </c>
      <c r="K1841" t="str">
        <v>Caesar KEMP</v>
      </c>
      <c r="L1841" s="96" t="str">
        <v>shot-put</v>
      </c>
      <c r="M1841" s="96">
        <v>0</v>
      </c>
      <c r="N1841" s="96" t="str">
        <f t="shared" si="112"/>
        <v>Caesar KEMPshot-put</v>
      </c>
      <c r="O1841" s="2">
        <f t="shared" si="113"/>
        <v>934</v>
      </c>
      <c r="P1841" s="81">
        <f t="shared" si="114"/>
        <v>82</v>
      </c>
      <c r="Q1841" s="81" t="str">
        <f t="shared" si="115"/>
        <v/>
      </c>
    </row>
    <row r="1842" spans="1:17" x14ac:dyDescent="0.2">
      <c r="A1842" t="s">
        <v>1179</v>
      </c>
      <c r="B1842" t="s">
        <v>4207</v>
      </c>
      <c r="C1842" s="5" t="s">
        <v>33</v>
      </c>
      <c r="D1842" s="5">
        <v>33945</v>
      </c>
      <c r="E1842">
        <v>1189</v>
      </c>
      <c r="F1842" s="2">
        <v>6</v>
      </c>
      <c r="G1842" s="2" t="str">
        <f>B1842&amp;C1842</f>
        <v>Shawn ROWE400mh</v>
      </c>
      <c r="H1842" s="2">
        <f>E1842</f>
        <v>1189</v>
      </c>
      <c r="I1842" s="138" cm="1">
        <f t="array" ref="I1842">MAX(IF($G$3:$G$4000=$G1842,$H$3:$H$4000))</f>
        <v>1189</v>
      </c>
      <c r="J1842" s="2" t="str">
        <v>JAM</v>
      </c>
      <c r="K1842" t="str">
        <v>Rasheed DOWNER</v>
      </c>
      <c r="L1842" s="96" t="str">
        <v>shot-put</v>
      </c>
      <c r="M1842" s="96">
        <v>0</v>
      </c>
      <c r="N1842" s="96" t="str">
        <f t="shared" si="112"/>
        <v>Rasheed DOWNERshot-put</v>
      </c>
      <c r="O1842" s="2">
        <f t="shared" si="113"/>
        <v>932</v>
      </c>
      <c r="P1842" s="81">
        <f t="shared" si="114"/>
        <v>84</v>
      </c>
      <c r="Q1842" s="81" t="str">
        <f t="shared" si="115"/>
        <v/>
      </c>
    </row>
    <row r="1843" spans="1:17" x14ac:dyDescent="0.2">
      <c r="A1843" t="s">
        <v>1179</v>
      </c>
      <c r="B1843" t="s">
        <v>3638</v>
      </c>
      <c r="C1843" s="6" t="s">
        <v>25</v>
      </c>
      <c r="D1843" s="6">
        <v>33976</v>
      </c>
      <c r="E1843">
        <v>1186</v>
      </c>
      <c r="F1843" s="2">
        <v>13</v>
      </c>
      <c r="G1843" s="2" t="str">
        <f>B1843&amp;C1843</f>
        <v>Julian FORTE200m</v>
      </c>
      <c r="H1843" s="2">
        <f>E1843</f>
        <v>1186</v>
      </c>
      <c r="I1843" s="138" cm="1">
        <f t="array" ref="I1843">MAX(IF($G$3:$G$4000=$G1843,$H$3:$H$4000))</f>
        <v>1186</v>
      </c>
      <c r="J1843" s="2" t="str">
        <v>JAM</v>
      </c>
      <c r="K1843" t="str">
        <v>Javaughn PINNOCK</v>
      </c>
      <c r="L1843" s="96" t="str">
        <v>400mh</v>
      </c>
      <c r="M1843" s="96">
        <v>38563</v>
      </c>
      <c r="N1843" s="96" t="str">
        <f t="shared" si="112"/>
        <v>Javaughn PINNOCK400mh</v>
      </c>
      <c r="O1843" s="2">
        <f t="shared" si="113"/>
        <v>932</v>
      </c>
      <c r="P1843" s="81">
        <f t="shared" si="114"/>
        <v>151</v>
      </c>
      <c r="Q1843" s="81" t="str">
        <f t="shared" si="115"/>
        <v/>
      </c>
    </row>
    <row r="1844" spans="1:17" x14ac:dyDescent="0.2">
      <c r="A1844" t="s">
        <v>1179</v>
      </c>
      <c r="B1844" t="s">
        <v>3758</v>
      </c>
      <c r="C1844" s="5" t="s">
        <v>26</v>
      </c>
      <c r="D1844" s="5">
        <v>35626</v>
      </c>
      <c r="E1844">
        <v>1177</v>
      </c>
      <c r="F1844" s="2">
        <v>11</v>
      </c>
      <c r="G1844" s="2" t="str">
        <f>B1844&amp;C1844</f>
        <v>Sean BAILEY400m</v>
      </c>
      <c r="H1844" s="2">
        <f>E1844</f>
        <v>1177</v>
      </c>
      <c r="I1844" s="138" cm="1">
        <f t="array" ref="I1844">MAX(IF($G$3:$G$4000=$G1844,$H$3:$H$4000))</f>
        <v>1177</v>
      </c>
      <c r="J1844" s="2" t="str">
        <v>JAM</v>
      </c>
      <c r="K1844" t="str">
        <v>Deandre LEITH</v>
      </c>
      <c r="L1844" s="96" t="str">
        <v>shot-put</v>
      </c>
      <c r="M1844" s="96">
        <v>36139</v>
      </c>
      <c r="N1844" s="96" t="str">
        <f t="shared" si="112"/>
        <v>Deandre LEITHshot-put</v>
      </c>
      <c r="O1844" s="2">
        <f t="shared" si="113"/>
        <v>929</v>
      </c>
      <c r="P1844" s="81">
        <f t="shared" si="114"/>
        <v>86</v>
      </c>
      <c r="Q1844" s="81" t="str">
        <f t="shared" si="115"/>
        <v/>
      </c>
    </row>
    <row r="1845" spans="1:17" x14ac:dyDescent="0.2">
      <c r="A1845" t="s">
        <v>1179</v>
      </c>
      <c r="B1845" t="s">
        <v>3653</v>
      </c>
      <c r="C1845" s="5" t="s">
        <v>25</v>
      </c>
      <c r="D1845" s="5">
        <v>34900</v>
      </c>
      <c r="E1845">
        <v>1175</v>
      </c>
      <c r="F1845" s="2">
        <v>19</v>
      </c>
      <c r="G1845" s="2" t="str">
        <f>B1845&amp;C1845</f>
        <v>Jevaughn MINZIE200m</v>
      </c>
      <c r="H1845" s="2">
        <f>E1845</f>
        <v>1175</v>
      </c>
      <c r="I1845" s="138" cm="1">
        <f t="array" ref="I1845">MAX(IF($G$3:$G$4000=$G1845,$H$3:$H$4000))</f>
        <v>1175</v>
      </c>
      <c r="J1845" s="2" t="str">
        <v>JAM</v>
      </c>
      <c r="K1845" t="str">
        <v>Kemaro NEIL</v>
      </c>
      <c r="L1845" s="96" t="str">
        <v>400mh</v>
      </c>
      <c r="M1845" s="96">
        <v>37771</v>
      </c>
      <c r="N1845" s="96" t="str">
        <f t="shared" si="112"/>
        <v>Kemaro NEIL400mh</v>
      </c>
      <c r="O1845" s="2">
        <f t="shared" si="113"/>
        <v>928</v>
      </c>
      <c r="P1845" s="81">
        <f t="shared" si="114"/>
        <v>153</v>
      </c>
      <c r="Q1845" s="81" t="str">
        <f t="shared" si="115"/>
        <v/>
      </c>
    </row>
    <row r="1846" spans="1:17" x14ac:dyDescent="0.2">
      <c r="A1846" t="s">
        <v>1179</v>
      </c>
      <c r="B1846" t="s">
        <v>3760</v>
      </c>
      <c r="C1846" s="5" t="s">
        <v>26</v>
      </c>
      <c r="D1846" s="5">
        <v>33989</v>
      </c>
      <c r="E1846">
        <v>1174</v>
      </c>
      <c r="F1846" s="2">
        <v>13</v>
      </c>
      <c r="G1846" s="2" t="str">
        <f>B1846&amp;C1846</f>
        <v>Demish GAYE400m</v>
      </c>
      <c r="H1846" s="2">
        <f>E1846</f>
        <v>1174</v>
      </c>
      <c r="I1846" s="138" cm="1">
        <f t="array" ref="I1846">MAX(IF($G$3:$G$4000=$G1846,$H$3:$H$4000))</f>
        <v>1174</v>
      </c>
      <c r="J1846" s="2" t="str">
        <v>JAM</v>
      </c>
      <c r="K1846" t="str">
        <v>Deandre FYFFE</v>
      </c>
      <c r="L1846" s="96" t="str">
        <v>discus-throw</v>
      </c>
      <c r="M1846" s="96">
        <v>36329</v>
      </c>
      <c r="N1846" s="96" t="str">
        <f t="shared" si="112"/>
        <v>Deandre FYFFEdiscus-throw</v>
      </c>
      <c r="O1846" s="2">
        <f t="shared" si="113"/>
        <v>926</v>
      </c>
      <c r="P1846" s="81">
        <f t="shared" si="114"/>
        <v>74</v>
      </c>
      <c r="Q1846" s="81" t="str">
        <f t="shared" si="115"/>
        <v/>
      </c>
    </row>
    <row r="1847" spans="1:17" x14ac:dyDescent="0.2">
      <c r="A1847" t="s">
        <v>1179</v>
      </c>
      <c r="B1847" t="s">
        <v>4283</v>
      </c>
      <c r="C1847" s="5" t="s">
        <v>37</v>
      </c>
      <c r="D1847" s="5">
        <v>36440</v>
      </c>
      <c r="E1847">
        <v>1173</v>
      </c>
      <c r="F1847" s="2">
        <v>6</v>
      </c>
      <c r="G1847" s="2" t="str">
        <f>B1847&amp;C1847</f>
        <v>Shakwon COKElong-jump</v>
      </c>
      <c r="H1847" s="2">
        <f>E1847</f>
        <v>1173</v>
      </c>
      <c r="I1847" s="138" cm="1">
        <f t="array" ref="I1847">MAX(IF($G$3:$G$4000=$G1847,$H$3:$H$4000))</f>
        <v>1173</v>
      </c>
      <c r="J1847" s="2" t="str">
        <v>JAM</v>
      </c>
      <c r="K1847" t="str">
        <v>Lansford CUNNINGHAM</v>
      </c>
      <c r="L1847" s="96" t="str">
        <v>long-jump</v>
      </c>
      <c r="M1847" s="96">
        <v>37983</v>
      </c>
      <c r="N1847" s="96" t="str">
        <f t="shared" si="112"/>
        <v>Lansford CUNNINGHAMlong-jump</v>
      </c>
      <c r="O1847" s="2">
        <f t="shared" si="113"/>
        <v>924</v>
      </c>
      <c r="P1847" s="81">
        <f t="shared" si="114"/>
        <v>151</v>
      </c>
      <c r="Q1847" s="81" t="str">
        <f t="shared" si="115"/>
        <v/>
      </c>
    </row>
    <row r="1848" spans="1:17" x14ac:dyDescent="0.2">
      <c r="A1848" t="s">
        <v>1179</v>
      </c>
      <c r="B1848" t="s">
        <v>3393</v>
      </c>
      <c r="C1848" s="5" t="s">
        <v>40</v>
      </c>
      <c r="D1848" s="5">
        <v>34393</v>
      </c>
      <c r="E1848">
        <v>1171</v>
      </c>
      <c r="F1848" s="2">
        <v>4</v>
      </c>
      <c r="G1848" s="2" t="str">
        <f>B1848&amp;C1848</f>
        <v>Fedrick DACRESdiscus-throw</v>
      </c>
      <c r="H1848" s="2">
        <f>E1848</f>
        <v>1171</v>
      </c>
      <c r="I1848" s="138" cm="1">
        <f t="array" ref="I1848">MAX(IF($G$3:$G$4000=$G1848,$H$3:$H$4000))</f>
        <v>1171</v>
      </c>
      <c r="J1848" s="2" t="str">
        <v>JAM</v>
      </c>
      <c r="K1848" t="str">
        <v>Dante GORDON</v>
      </c>
      <c r="L1848" s="96" t="str">
        <v>400mh</v>
      </c>
      <c r="M1848" s="96">
        <v>44640</v>
      </c>
      <c r="N1848" s="96" t="str">
        <f t="shared" si="112"/>
        <v>Dante GORDON400mh</v>
      </c>
      <c r="O1848" s="2">
        <f t="shared" si="113"/>
        <v>922</v>
      </c>
      <c r="P1848" s="81">
        <f t="shared" si="114"/>
        <v>155</v>
      </c>
      <c r="Q1848" s="81" t="str">
        <f t="shared" si="115"/>
        <v/>
      </c>
    </row>
    <row r="1849" spans="1:17" x14ac:dyDescent="0.2">
      <c r="A1849" t="s">
        <v>1179</v>
      </c>
      <c r="B1849" t="s">
        <v>4322</v>
      </c>
      <c r="C1849" s="5" t="s">
        <v>38</v>
      </c>
      <c r="D1849" s="6">
        <v>35454</v>
      </c>
      <c r="E1849">
        <v>1170</v>
      </c>
      <c r="F1849" s="2">
        <v>1</v>
      </c>
      <c r="G1849" s="2" t="str">
        <f>B1849&amp;C1849</f>
        <v>O'Brien WASOMEtriple-jump</v>
      </c>
      <c r="H1849" s="2">
        <f>E1849</f>
        <v>1170</v>
      </c>
      <c r="I1849" s="138" cm="1">
        <f t="array" ref="I1849">MAX(IF($G$3:$G$4000=$G1849,$H$3:$H$4000))</f>
        <v>1170</v>
      </c>
      <c r="J1849" s="2" t="str">
        <v>JAM</v>
      </c>
      <c r="K1849" t="str">
        <v>Christopher YOUNG</v>
      </c>
      <c r="L1849" s="96" t="str">
        <v>discus-throw</v>
      </c>
      <c r="M1849" s="96">
        <v>37801</v>
      </c>
      <c r="N1849" s="96" t="str">
        <f t="shared" si="112"/>
        <v>Christopher YOUNGdiscus-throw</v>
      </c>
      <c r="O1849" s="2">
        <f t="shared" si="113"/>
        <v>917</v>
      </c>
      <c r="P1849" s="81">
        <f t="shared" si="114"/>
        <v>83</v>
      </c>
      <c r="Q1849" s="81" t="str">
        <f t="shared" si="115"/>
        <v/>
      </c>
    </row>
    <row r="1850" spans="1:17" x14ac:dyDescent="0.2">
      <c r="A1850" t="s">
        <v>1179</v>
      </c>
      <c r="B1850" t="s">
        <v>3723</v>
      </c>
      <c r="C1850" s="6" t="s">
        <v>26</v>
      </c>
      <c r="D1850" s="5">
        <v>34952</v>
      </c>
      <c r="E1850">
        <v>1168</v>
      </c>
      <c r="F1850" s="2">
        <v>14</v>
      </c>
      <c r="G1850" s="2" t="str">
        <f>B1850&amp;C1850</f>
        <v>Karayme BARTLEY400m</v>
      </c>
      <c r="H1850" s="2">
        <f>E1850</f>
        <v>1168</v>
      </c>
      <c r="I1850" s="138" cm="1">
        <f t="array" ref="I1850">MAX(IF($G$3:$G$4000=$G1850,$H$3:$H$4000))</f>
        <v>1168</v>
      </c>
      <c r="J1850" s="2" t="str">
        <v>JAM</v>
      </c>
      <c r="K1850" t="str">
        <v>Brandon HARRIS</v>
      </c>
      <c r="L1850" s="96" t="str">
        <v>400mh</v>
      </c>
      <c r="M1850" s="96">
        <v>38638</v>
      </c>
      <c r="N1850" s="96" t="str">
        <f t="shared" si="112"/>
        <v>Brandon HARRIS400mh</v>
      </c>
      <c r="O1850" s="2">
        <f t="shared" si="113"/>
        <v>916</v>
      </c>
      <c r="P1850" s="81">
        <f t="shared" si="114"/>
        <v>157</v>
      </c>
      <c r="Q1850" s="81" t="str">
        <f t="shared" si="115"/>
        <v/>
      </c>
    </row>
    <row r="1851" spans="1:17" x14ac:dyDescent="0.2">
      <c r="A1851" t="s">
        <v>1179</v>
      </c>
      <c r="B1851" t="s">
        <v>3635</v>
      </c>
      <c r="C1851" s="5" t="s">
        <v>25</v>
      </c>
      <c r="D1851" s="5">
        <v>34130</v>
      </c>
      <c r="E1851">
        <v>1167</v>
      </c>
      <c r="F1851" s="2">
        <v>23</v>
      </c>
      <c r="G1851" s="2" t="str">
        <f>B1851&amp;C1851</f>
        <v>Tyquendo TRACEY200m</v>
      </c>
      <c r="H1851" s="2">
        <f>E1851</f>
        <v>1167</v>
      </c>
      <c r="I1851" s="138" cm="1">
        <f t="array" ref="I1851">MAX(IF($G$3:$G$4000=$G1851,$H$3:$H$4000))</f>
        <v>1167</v>
      </c>
      <c r="J1851" s="2" t="str">
        <v>JAM</v>
      </c>
      <c r="K1851" t="str">
        <v>Zachary CHAMBERLAIN</v>
      </c>
      <c r="L1851" s="96" t="str">
        <v>400mh</v>
      </c>
      <c r="M1851" s="96">
        <v>37681</v>
      </c>
      <c r="N1851" s="96" t="str">
        <f t="shared" si="112"/>
        <v>Zachary CHAMBERLAIN400mh</v>
      </c>
      <c r="O1851" s="2">
        <f t="shared" si="113"/>
        <v>916</v>
      </c>
      <c r="P1851" s="81">
        <f t="shared" si="114"/>
        <v>157</v>
      </c>
      <c r="Q1851" s="81" t="str">
        <f t="shared" si="115"/>
        <v/>
      </c>
    </row>
    <row r="1852" spans="1:17" x14ac:dyDescent="0.2">
      <c r="A1852" t="s">
        <v>1179</v>
      </c>
      <c r="B1852" t="s">
        <v>3393</v>
      </c>
      <c r="C1852" s="5" t="s">
        <v>40</v>
      </c>
      <c r="D1852" s="5">
        <v>34393</v>
      </c>
      <c r="E1852">
        <v>1166</v>
      </c>
      <c r="F1852" s="2">
        <v>1</v>
      </c>
      <c r="G1852" s="2" t="str">
        <f>B1852&amp;C1852</f>
        <v>Fedrick DACRESdiscus-throw</v>
      </c>
      <c r="H1852" s="2">
        <f>E1852</f>
        <v>1166</v>
      </c>
      <c r="I1852" s="138" cm="1">
        <f t="array" ref="I1852">MAX(IF($G$3:$G$4000=$G1852,$H$3:$H$4000))</f>
        <v>1171</v>
      </c>
      <c r="J1852" s="2" t="str">
        <v>JAM</v>
      </c>
      <c r="K1852" t="str">
        <v>David EDMONDSON</v>
      </c>
      <c r="L1852" s="96" t="str">
        <v>decathlon</v>
      </c>
      <c r="M1852" s="96">
        <v>36847</v>
      </c>
      <c r="N1852" s="96" t="str">
        <f t="shared" si="112"/>
        <v>David EDMONDSONdecathlon</v>
      </c>
      <c r="O1852" s="2">
        <f t="shared" si="113"/>
        <v>915</v>
      </c>
      <c r="P1852" s="81">
        <f t="shared" si="114"/>
        <v>45</v>
      </c>
      <c r="Q1852" s="81" t="str">
        <f t="shared" si="115"/>
        <v/>
      </c>
    </row>
    <row r="1853" spans="1:17" x14ac:dyDescent="0.2">
      <c r="A1853" t="s">
        <v>1179</v>
      </c>
      <c r="B1853" t="s">
        <v>3648</v>
      </c>
      <c r="C1853" s="5" t="s">
        <v>2</v>
      </c>
      <c r="D1853" s="5">
        <v>36757</v>
      </c>
      <c r="E1853">
        <v>1165</v>
      </c>
      <c r="F1853" s="2">
        <v>26</v>
      </c>
      <c r="G1853" s="2" t="str">
        <f>B1853&amp;C1853</f>
        <v>Michael STEPHENS100m</v>
      </c>
      <c r="H1853" s="2">
        <f>E1853</f>
        <v>1165</v>
      </c>
      <c r="I1853" s="138" cm="1">
        <f t="array" ref="I1853">MAX(IF($G$3:$G$4000=$G1853,$H$3:$H$4000))</f>
        <v>1165</v>
      </c>
      <c r="J1853" s="2" t="str">
        <v>JAM</v>
      </c>
      <c r="K1853" t="str">
        <v>Demario PRINCE</v>
      </c>
      <c r="L1853" s="96" t="str">
        <v>high-jump</v>
      </c>
      <c r="M1853" s="96">
        <v>38287</v>
      </c>
      <c r="N1853" s="96" t="str">
        <f t="shared" si="112"/>
        <v>Demario PRINCEhigh-jump</v>
      </c>
      <c r="O1853" s="2">
        <f t="shared" si="113"/>
        <v>914</v>
      </c>
      <c r="P1853" s="81">
        <f t="shared" si="114"/>
        <v>134</v>
      </c>
      <c r="Q1853" s="81" t="str">
        <f t="shared" si="115"/>
        <v/>
      </c>
    </row>
    <row r="1854" spans="1:17" x14ac:dyDescent="0.2">
      <c r="A1854" t="s">
        <v>1179</v>
      </c>
      <c r="B1854" t="s">
        <v>3649</v>
      </c>
      <c r="C1854" s="5" t="s">
        <v>2</v>
      </c>
      <c r="D1854" s="5">
        <v>34857</v>
      </c>
      <c r="E1854">
        <v>1165</v>
      </c>
      <c r="F1854" s="2">
        <v>26</v>
      </c>
      <c r="G1854" s="2" t="str">
        <f>B1854&amp;C1854</f>
        <v>Andre EWERS100m</v>
      </c>
      <c r="H1854" s="2">
        <f>E1854</f>
        <v>1165</v>
      </c>
      <c r="I1854" s="138" cm="1">
        <f t="array" ref="I1854">MAX(IF($G$3:$G$4000=$G1854,$H$3:$H$4000))</f>
        <v>1165</v>
      </c>
      <c r="J1854" s="2" t="str">
        <v>JAM</v>
      </c>
      <c r="K1854" t="str">
        <v>Corey OTTEY</v>
      </c>
      <c r="L1854" s="96" t="str">
        <v>high-jump</v>
      </c>
      <c r="M1854" s="96">
        <v>37579</v>
      </c>
      <c r="N1854" s="96" t="str">
        <f t="shared" si="112"/>
        <v>Corey OTTEYhigh-jump</v>
      </c>
      <c r="O1854" s="2">
        <f t="shared" si="113"/>
        <v>914</v>
      </c>
      <c r="P1854" s="81">
        <f t="shared" si="114"/>
        <v>134</v>
      </c>
      <c r="Q1854" s="81" t="str">
        <f t="shared" si="115"/>
        <v/>
      </c>
    </row>
    <row r="1855" spans="1:17" x14ac:dyDescent="0.2">
      <c r="A1855" t="s">
        <v>1179</v>
      </c>
      <c r="B1855" t="s">
        <v>2949</v>
      </c>
      <c r="C1855" s="5" t="s">
        <v>2</v>
      </c>
      <c r="D1855" s="5">
        <v>32759</v>
      </c>
      <c r="E1855">
        <v>1162</v>
      </c>
      <c r="F1855" s="2">
        <v>31</v>
      </c>
      <c r="G1855" s="2" t="str">
        <f>B1855&amp;C1855</f>
        <v>Oshane BAILEY100m</v>
      </c>
      <c r="H1855" s="2">
        <f>E1855</f>
        <v>1162</v>
      </c>
      <c r="I1855" s="138" cm="1">
        <f t="array" ref="I1855">MAX(IF($G$3:$G$4000=$G1855,$H$3:$H$4000))</f>
        <v>1162</v>
      </c>
      <c r="J1855" s="2" t="str">
        <v>JAM</v>
      </c>
      <c r="K1855" t="str">
        <v>Chavez PENN</v>
      </c>
      <c r="L1855" s="96" t="str">
        <v>high-jump</v>
      </c>
      <c r="M1855" s="96">
        <v>38925</v>
      </c>
      <c r="N1855" s="96" t="str">
        <f t="shared" si="112"/>
        <v>Chavez PENNhigh-jump</v>
      </c>
      <c r="O1855" s="2">
        <f t="shared" si="113"/>
        <v>914</v>
      </c>
      <c r="P1855" s="81">
        <f t="shared" si="114"/>
        <v>134</v>
      </c>
      <c r="Q1855" s="81" t="str">
        <f t="shared" si="115"/>
        <v/>
      </c>
    </row>
    <row r="1856" spans="1:17" x14ac:dyDescent="0.2">
      <c r="A1856" t="s">
        <v>1179</v>
      </c>
      <c r="B1856" t="s">
        <v>4212</v>
      </c>
      <c r="C1856" s="5" t="s">
        <v>33</v>
      </c>
      <c r="D1856" s="5">
        <v>33761</v>
      </c>
      <c r="E1856">
        <v>1161</v>
      </c>
      <c r="F1856" s="2">
        <v>12</v>
      </c>
      <c r="G1856" s="2" t="str">
        <f>B1856&amp;C1856</f>
        <v>Andre CLARKE400mh</v>
      </c>
      <c r="H1856" s="2">
        <f>E1856</f>
        <v>1161</v>
      </c>
      <c r="I1856" s="138" cm="1">
        <f t="array" ref="I1856">MAX(IF($G$3:$G$4000=$G1856,$H$3:$H$4000))</f>
        <v>1161</v>
      </c>
      <c r="J1856" s="2" t="str">
        <v>JAM</v>
      </c>
      <c r="K1856" t="str">
        <v>Xavier CODLING</v>
      </c>
      <c r="L1856" s="96" t="str">
        <v>high-jump</v>
      </c>
      <c r="M1856" s="96">
        <v>44671</v>
      </c>
      <c r="N1856" s="96" t="str">
        <f t="shared" si="112"/>
        <v>Xavier CODLINGhigh-jump</v>
      </c>
      <c r="O1856" s="2">
        <f t="shared" si="113"/>
        <v>914</v>
      </c>
      <c r="P1856" s="81">
        <f t="shared" si="114"/>
        <v>134</v>
      </c>
      <c r="Q1856" s="81" t="str">
        <f t="shared" si="115"/>
        <v/>
      </c>
    </row>
    <row r="1857" spans="1:17" x14ac:dyDescent="0.2">
      <c r="A1857" t="s">
        <v>1179</v>
      </c>
      <c r="B1857" t="s">
        <v>4350</v>
      </c>
      <c r="C1857" s="5" t="s">
        <v>38</v>
      </c>
      <c r="D1857" s="5">
        <v>35610</v>
      </c>
      <c r="E1857">
        <v>1160</v>
      </c>
      <c r="F1857" s="2">
        <v>3</v>
      </c>
      <c r="G1857" s="2" t="str">
        <f>B1857&amp;C1857</f>
        <v>Jordan SCOTTtriple-jump</v>
      </c>
      <c r="H1857" s="2">
        <f>E1857</f>
        <v>1160</v>
      </c>
      <c r="I1857" s="138" cm="1">
        <f t="array" ref="I1857">MAX(IF($G$3:$G$4000=$G1857,$H$3:$H$4000))</f>
        <v>1160</v>
      </c>
      <c r="J1857" s="2" t="str">
        <v>JAM</v>
      </c>
      <c r="K1857" t="str">
        <v>Tierick SMITH</v>
      </c>
      <c r="L1857" s="96" t="str">
        <v>high-jump</v>
      </c>
      <c r="M1857" s="96">
        <v>37959</v>
      </c>
      <c r="N1857" s="96" t="str">
        <f t="shared" si="112"/>
        <v>Tierick SMITHhigh-jump</v>
      </c>
      <c r="O1857" s="2">
        <f t="shared" si="113"/>
        <v>914</v>
      </c>
      <c r="P1857" s="81">
        <f t="shared" si="114"/>
        <v>134</v>
      </c>
      <c r="Q1857" s="81" t="str">
        <f t="shared" si="115"/>
        <v/>
      </c>
    </row>
    <row r="1858" spans="1:17" x14ac:dyDescent="0.2">
      <c r="A1858" t="s">
        <v>1179</v>
      </c>
      <c r="B1858" t="s">
        <v>3653</v>
      </c>
      <c r="C1858" s="5" t="s">
        <v>2</v>
      </c>
      <c r="D1858" s="5">
        <v>34900</v>
      </c>
      <c r="E1858">
        <v>1159</v>
      </c>
      <c r="F1858" s="2">
        <v>33</v>
      </c>
      <c r="G1858" s="2" t="str">
        <f>B1858&amp;C1858</f>
        <v>Jevaughn MINZIE100m</v>
      </c>
      <c r="H1858" s="2">
        <f>E1858</f>
        <v>1159</v>
      </c>
      <c r="I1858" s="138" cm="1">
        <f t="array" ref="I1858">MAX(IF($G$3:$G$4000=$G1858,$H$3:$H$4000))</f>
        <v>1159</v>
      </c>
      <c r="J1858" s="2" t="str">
        <v>JAM</v>
      </c>
      <c r="K1858" t="str">
        <v>Nathan REID</v>
      </c>
      <c r="L1858" s="96" t="str">
        <v>discus-throw</v>
      </c>
      <c r="M1858" s="96">
        <v>36947</v>
      </c>
      <c r="N1858" s="96" t="str">
        <f t="shared" si="112"/>
        <v>Nathan REIDdiscus-throw</v>
      </c>
      <c r="O1858" s="2">
        <f t="shared" si="113"/>
        <v>911</v>
      </c>
      <c r="P1858" s="81">
        <f t="shared" si="114"/>
        <v>89</v>
      </c>
      <c r="Q1858" s="81" t="str">
        <f t="shared" si="115"/>
        <v/>
      </c>
    </row>
    <row r="1859" spans="1:17" x14ac:dyDescent="0.2">
      <c r="A1859" t="s">
        <v>1179</v>
      </c>
      <c r="B1859" t="s">
        <v>3639</v>
      </c>
      <c r="C1859" s="5" t="s">
        <v>25</v>
      </c>
      <c r="D1859" s="5">
        <v>35650</v>
      </c>
      <c r="E1859">
        <v>1156</v>
      </c>
      <c r="F1859" s="2">
        <v>30</v>
      </c>
      <c r="G1859" s="2" t="str">
        <f>B1859&amp;C1859</f>
        <v>Nigel ELLIS200m</v>
      </c>
      <c r="H1859" s="2">
        <f>E1859</f>
        <v>1156</v>
      </c>
      <c r="I1859" s="138" cm="1">
        <f t="array" ref="I1859">MAX(IF($G$3:$G$4000=$G1859,$H$3:$H$4000))</f>
        <v>1156</v>
      </c>
      <c r="J1859" s="2" t="str">
        <v>JAM</v>
      </c>
      <c r="K1859" t="str">
        <v>Roburn WALKER</v>
      </c>
      <c r="L1859" s="96" t="str">
        <v>400mh</v>
      </c>
      <c r="M1859" s="96">
        <v>37697</v>
      </c>
      <c r="N1859" s="96" t="str">
        <f t="shared" si="112"/>
        <v>Roburn WALKER400mh</v>
      </c>
      <c r="O1859" s="2">
        <f t="shared" si="113"/>
        <v>908</v>
      </c>
      <c r="P1859" s="81">
        <f t="shared" si="114"/>
        <v>161</v>
      </c>
      <c r="Q1859" s="81" t="str">
        <f t="shared" si="115"/>
        <v/>
      </c>
    </row>
    <row r="1860" spans="1:17" x14ac:dyDescent="0.2">
      <c r="A1860" t="s">
        <v>1179</v>
      </c>
      <c r="B1860" t="s">
        <v>3656</v>
      </c>
      <c r="C1860" s="5" t="s">
        <v>2</v>
      </c>
      <c r="D1860" s="5">
        <v>37470</v>
      </c>
      <c r="E1860">
        <v>1155</v>
      </c>
      <c r="F1860" s="2">
        <v>35</v>
      </c>
      <c r="G1860" s="2" t="str">
        <f>B1860&amp;C1860</f>
        <v>Sachin DENNIS100m</v>
      </c>
      <c r="H1860" s="2">
        <f>E1860</f>
        <v>1155</v>
      </c>
      <c r="I1860" s="138" cm="1">
        <f t="array" ref="I1860">MAX(IF($G$3:$G$4000=$G1860,$H$3:$H$4000))</f>
        <v>1155</v>
      </c>
      <c r="J1860" s="2" t="str">
        <v>JAM</v>
      </c>
      <c r="K1860" t="str">
        <v>Courtney LAWRENCE</v>
      </c>
      <c r="L1860" s="96" t="str">
        <v>discus-throw</v>
      </c>
      <c r="M1860" s="96">
        <v>36425</v>
      </c>
      <c r="N1860" s="96" t="str">
        <f t="shared" ref="N1860:N1923" si="116">K1860&amp;L1860</f>
        <v>Courtney LAWRENCEdiscus-throw</v>
      </c>
      <c r="O1860" s="2">
        <f t="shared" ref="O1860:O1923" si="117">VLOOKUP(K1860&amp;L1860,$G$3:$H$3563,2,FALSE)</f>
        <v>906</v>
      </c>
      <c r="P1860" s="81">
        <f t="shared" ref="P1860:P1923" si="118">COUNTIFS($L$3:$L$3119,L1860,$O$3:$O$3119,"&gt;"&amp;O1860)+1</f>
        <v>94</v>
      </c>
      <c r="Q1860" s="81" t="str">
        <f t="shared" ref="Q1860:Q1923" si="119">IFERROR(IF(J1860="AUS",COUNTIFS($J$3:$J$3119,"AUS",$L$3:$L$3119,L1860,$O$3:$O$3119,"&gt;"&amp;O1860)+1,""),"")</f>
        <v/>
      </c>
    </row>
    <row r="1861" spans="1:17" x14ac:dyDescent="0.2">
      <c r="A1861" t="s">
        <v>1179</v>
      </c>
      <c r="B1861" t="s">
        <v>3723</v>
      </c>
      <c r="C1861" s="5" t="s">
        <v>25</v>
      </c>
      <c r="D1861" s="5">
        <v>34952</v>
      </c>
      <c r="E1861">
        <v>1155</v>
      </c>
      <c r="F1861" s="2">
        <v>32</v>
      </c>
      <c r="G1861" s="2" t="str">
        <f>B1861&amp;C1861</f>
        <v>Karayme BARTLEY200m</v>
      </c>
      <c r="H1861" s="2">
        <f>E1861</f>
        <v>1155</v>
      </c>
      <c r="I1861" s="138" cm="1">
        <f t="array" ref="I1861">MAX(IF($G$3:$G$4000=$G1861,$H$3:$H$4000))</f>
        <v>1155</v>
      </c>
      <c r="J1861" s="2" t="str">
        <v>JAM</v>
      </c>
      <c r="K1861" t="str">
        <v>Travis ROBINSON</v>
      </c>
      <c r="L1861" s="96" t="str">
        <v>shot-put</v>
      </c>
      <c r="M1861" s="96">
        <v>36540</v>
      </c>
      <c r="N1861" s="96" t="str">
        <f t="shared" si="116"/>
        <v>Travis ROBINSONshot-put</v>
      </c>
      <c r="O1861" s="2">
        <f t="shared" si="117"/>
        <v>904</v>
      </c>
      <c r="P1861" s="81">
        <f t="shared" si="118"/>
        <v>107</v>
      </c>
      <c r="Q1861" s="81" t="str">
        <f t="shared" si="119"/>
        <v/>
      </c>
    </row>
    <row r="1862" spans="1:17" x14ac:dyDescent="0.2">
      <c r="A1862" t="s">
        <v>1179</v>
      </c>
      <c r="B1862" t="s">
        <v>4286</v>
      </c>
      <c r="C1862" s="5" t="s">
        <v>37</v>
      </c>
      <c r="D1862" s="5">
        <v>36823</v>
      </c>
      <c r="E1862">
        <v>1155</v>
      </c>
      <c r="F1862" s="2">
        <v>10</v>
      </c>
      <c r="G1862" s="2" t="str">
        <f>B1862&amp;C1862</f>
        <v>Wayne PINNOCKlong-jump</v>
      </c>
      <c r="H1862" s="2">
        <f>E1862</f>
        <v>1155</v>
      </c>
      <c r="I1862" s="138" cm="1">
        <f t="array" ref="I1862">MAX(IF($G$3:$G$4000=$G1862,$H$3:$H$4000))</f>
        <v>1155</v>
      </c>
      <c r="J1862" s="2" t="str">
        <v>JAM</v>
      </c>
      <c r="K1862" t="str">
        <v>Kyle MITCHELL</v>
      </c>
      <c r="L1862" s="96" t="str">
        <v>discus-throw</v>
      </c>
      <c r="M1862" s="96">
        <v>35992</v>
      </c>
      <c r="N1862" s="96" t="str">
        <f t="shared" si="116"/>
        <v>Kyle MITCHELLdiscus-throw</v>
      </c>
      <c r="O1862" s="2">
        <f t="shared" si="117"/>
        <v>898</v>
      </c>
      <c r="P1862" s="81">
        <f t="shared" si="118"/>
        <v>105</v>
      </c>
      <c r="Q1862" s="81" t="str">
        <f t="shared" si="119"/>
        <v/>
      </c>
    </row>
    <row r="1863" spans="1:17" x14ac:dyDescent="0.2">
      <c r="A1863" t="s">
        <v>1179</v>
      </c>
      <c r="B1863" t="s">
        <v>2984</v>
      </c>
      <c r="C1863" s="6" t="s">
        <v>33</v>
      </c>
      <c r="D1863" s="5">
        <v>36339</v>
      </c>
      <c r="E1863">
        <v>1154</v>
      </c>
      <c r="F1863" s="2">
        <v>14</v>
      </c>
      <c r="G1863" s="2" t="str">
        <f>B1863&amp;C1863</f>
        <v>Malik JAMES-KING400mh</v>
      </c>
      <c r="H1863" s="2">
        <f>E1863</f>
        <v>1154</v>
      </c>
      <c r="I1863" s="138" cm="1">
        <f t="array" ref="I1863">MAX(IF($G$3:$G$4000=$G1863,$H$3:$H$4000))</f>
        <v>1154</v>
      </c>
      <c r="J1863" s="2" t="str">
        <v>JAM</v>
      </c>
      <c r="K1863" t="str">
        <v>Sean GARDENER</v>
      </c>
      <c r="L1863" s="96" t="str">
        <v>400mh</v>
      </c>
      <c r="M1863" s="96">
        <v>38285</v>
      </c>
      <c r="N1863" s="96" t="str">
        <f t="shared" si="116"/>
        <v>Sean GARDENER400mh</v>
      </c>
      <c r="O1863" s="2">
        <f t="shared" si="117"/>
        <v>896</v>
      </c>
      <c r="P1863" s="81">
        <f t="shared" si="118"/>
        <v>167</v>
      </c>
      <c r="Q1863" s="81" t="str">
        <f t="shared" si="119"/>
        <v/>
      </c>
    </row>
    <row r="1864" spans="1:17" x14ac:dyDescent="0.2">
      <c r="A1864" t="s">
        <v>1179</v>
      </c>
      <c r="B1864" t="s">
        <v>3249</v>
      </c>
      <c r="C1864" s="5" t="s">
        <v>33</v>
      </c>
      <c r="D1864" s="5">
        <v>37777</v>
      </c>
      <c r="E1864">
        <v>1154</v>
      </c>
      <c r="F1864" s="2">
        <v>1</v>
      </c>
      <c r="G1864" s="2" t="str">
        <f>B1864&amp;C1864</f>
        <v>Rayon CAMPBELL400mh</v>
      </c>
      <c r="H1864" s="2">
        <f>E1864</f>
        <v>1154</v>
      </c>
      <c r="I1864" s="138" cm="1">
        <f t="array" ref="I1864">MAX(IF($G$3:$G$4000=$G1864,$H$3:$H$4000))</f>
        <v>1154</v>
      </c>
      <c r="J1864" s="2" t="str">
        <v>JAM</v>
      </c>
      <c r="K1864" t="str">
        <v>Javon OSBOURNE</v>
      </c>
      <c r="L1864" s="96" t="str">
        <v>shot-put</v>
      </c>
      <c r="M1864" s="96">
        <v>37390</v>
      </c>
      <c r="N1864" s="96" t="str">
        <f t="shared" si="116"/>
        <v>Javon OSBOURNEshot-put</v>
      </c>
      <c r="O1864" s="2">
        <f t="shared" si="117"/>
        <v>895</v>
      </c>
      <c r="P1864" s="81">
        <f t="shared" si="118"/>
        <v>113</v>
      </c>
      <c r="Q1864" s="81" t="str">
        <f t="shared" si="119"/>
        <v/>
      </c>
    </row>
    <row r="1865" spans="1:17" x14ac:dyDescent="0.2">
      <c r="A1865" t="s">
        <v>1179</v>
      </c>
      <c r="B1865" t="s">
        <v>3658</v>
      </c>
      <c r="C1865" s="5" t="s">
        <v>2</v>
      </c>
      <c r="D1865" s="5">
        <v>35020</v>
      </c>
      <c r="E1865">
        <v>1152</v>
      </c>
      <c r="F1865" s="2">
        <v>37</v>
      </c>
      <c r="G1865" s="2" t="str">
        <f>B1865&amp;C1865</f>
        <v>Romario WILLIAMS100m</v>
      </c>
      <c r="H1865" s="2">
        <f>E1865</f>
        <v>1152</v>
      </c>
      <c r="I1865" s="138" cm="1">
        <f t="array" ref="I1865">MAX(IF($G$3:$G$4000=$G1865,$H$3:$H$4000))</f>
        <v>1152</v>
      </c>
      <c r="J1865" s="2" t="str">
        <v>JAM</v>
      </c>
      <c r="K1865" t="str">
        <v>Zaavan RICHARDS</v>
      </c>
      <c r="L1865" s="96" t="str">
        <v>javelin-throw</v>
      </c>
      <c r="M1865" s="96">
        <v>34810</v>
      </c>
      <c r="N1865" s="96" t="str">
        <f t="shared" si="116"/>
        <v>Zaavan RICHARDSjavelin-throw</v>
      </c>
      <c r="O1865" s="2">
        <f t="shared" si="117"/>
        <v>893</v>
      </c>
      <c r="P1865" s="81">
        <f t="shared" si="118"/>
        <v>119</v>
      </c>
      <c r="Q1865" s="81" t="str">
        <f t="shared" si="119"/>
        <v/>
      </c>
    </row>
    <row r="1866" spans="1:17" x14ac:dyDescent="0.2">
      <c r="A1866" t="s">
        <v>1179</v>
      </c>
      <c r="B1866" t="s">
        <v>4134</v>
      </c>
      <c r="C1866" s="6" t="s">
        <v>31</v>
      </c>
      <c r="D1866" s="5">
        <v>36806</v>
      </c>
      <c r="E1866">
        <v>1151</v>
      </c>
      <c r="F1866" s="2">
        <v>17</v>
      </c>
      <c r="G1866" s="2" t="str">
        <f>B1866&amp;C1866</f>
        <v>Brithton SENIOR110mh</v>
      </c>
      <c r="H1866" s="2">
        <f>E1866</f>
        <v>1151</v>
      </c>
      <c r="I1866" s="138" cm="1">
        <f t="array" ref="I1866">MAX(IF($G$3:$G$4000=$G1866,$H$3:$H$4000))</f>
        <v>1151</v>
      </c>
      <c r="J1866" s="2" t="str">
        <v>JAM</v>
      </c>
      <c r="K1866" t="str">
        <v>Devon SPENCER</v>
      </c>
      <c r="L1866" s="96" t="str">
        <v>javelin-throw</v>
      </c>
      <c r="M1866" s="96">
        <v>0</v>
      </c>
      <c r="N1866" s="96" t="str">
        <f t="shared" si="116"/>
        <v>Devon SPENCERjavelin-throw</v>
      </c>
      <c r="O1866" s="2">
        <f t="shared" si="117"/>
        <v>888</v>
      </c>
      <c r="P1866" s="81">
        <f t="shared" si="118"/>
        <v>121</v>
      </c>
      <c r="Q1866" s="81" t="str">
        <f t="shared" si="119"/>
        <v/>
      </c>
    </row>
    <row r="1867" spans="1:17" x14ac:dyDescent="0.2">
      <c r="A1867" t="s">
        <v>1179</v>
      </c>
      <c r="B1867" t="s">
        <v>3429</v>
      </c>
      <c r="C1867" t="s">
        <v>39</v>
      </c>
      <c r="D1867" s="5">
        <v>32491</v>
      </c>
      <c r="E1867">
        <v>1149</v>
      </c>
      <c r="F1867" s="2">
        <v>11</v>
      </c>
      <c r="G1867" s="2" t="str">
        <f>B1867&amp;C1867</f>
        <v>O'Dayne RICHARDSshot-put</v>
      </c>
      <c r="H1867" s="2">
        <f>E1867</f>
        <v>1149</v>
      </c>
      <c r="I1867" s="138" cm="1">
        <f t="array" ref="I1867">MAX(IF($G$3:$G$4000=$G1867,$H$3:$H$4000))</f>
        <v>1149</v>
      </c>
      <c r="J1867" s="2" t="str">
        <v>JAM</v>
      </c>
      <c r="K1867" t="str">
        <v>Chevaugn PARKINSON</v>
      </c>
      <c r="L1867" s="96" t="str">
        <v>triple-jump</v>
      </c>
      <c r="M1867" s="96">
        <v>36824</v>
      </c>
      <c r="N1867" s="96" t="str">
        <f t="shared" si="116"/>
        <v>Chevaugn PARKINSONtriple-jump</v>
      </c>
      <c r="O1867" s="2">
        <f t="shared" si="117"/>
        <v>887</v>
      </c>
      <c r="P1867" s="81">
        <f t="shared" si="118"/>
        <v>134</v>
      </c>
      <c r="Q1867" s="81" t="str">
        <f t="shared" si="119"/>
        <v/>
      </c>
    </row>
    <row r="1868" spans="1:17" x14ac:dyDescent="0.2">
      <c r="A1868" t="s">
        <v>1179</v>
      </c>
      <c r="B1868" t="s">
        <v>3667</v>
      </c>
      <c r="C1868" s="5" t="s">
        <v>2</v>
      </c>
      <c r="D1868" s="5">
        <v>32970</v>
      </c>
      <c r="E1868">
        <v>1148</v>
      </c>
      <c r="F1868" s="2">
        <v>45</v>
      </c>
      <c r="G1868" s="2" t="str">
        <f>B1868&amp;C1868</f>
        <v>Nickel ASHMEADE100m</v>
      </c>
      <c r="H1868" s="2">
        <f>E1868</f>
        <v>1148</v>
      </c>
      <c r="I1868" s="138" cm="1">
        <f t="array" ref="I1868">MAX(IF($G$3:$G$4000=$G1868,$H$3:$H$4000))</f>
        <v>1148</v>
      </c>
      <c r="J1868" s="2" t="str">
        <v>JAM</v>
      </c>
      <c r="K1868" t="str">
        <v>Akeel HANCHARD</v>
      </c>
      <c r="L1868" s="96" t="str">
        <v>javelin-throw</v>
      </c>
      <c r="M1868" s="96">
        <v>37142</v>
      </c>
      <c r="N1868" s="96" t="str">
        <f t="shared" si="116"/>
        <v>Akeel HANCHARDjavelin-throw</v>
      </c>
      <c r="O1868" s="2">
        <f t="shared" si="117"/>
        <v>886</v>
      </c>
      <c r="P1868" s="81">
        <f t="shared" si="118"/>
        <v>123</v>
      </c>
      <c r="Q1868" s="81" t="str">
        <f t="shared" si="119"/>
        <v/>
      </c>
    </row>
    <row r="1869" spans="1:17" x14ac:dyDescent="0.2">
      <c r="A1869" t="s">
        <v>1179</v>
      </c>
      <c r="B1869" t="s">
        <v>2920</v>
      </c>
      <c r="C1869" s="5" t="s">
        <v>2</v>
      </c>
      <c r="D1869" s="5">
        <v>32537</v>
      </c>
      <c r="E1869">
        <v>1148</v>
      </c>
      <c r="F1869" s="2">
        <v>45</v>
      </c>
      <c r="G1869" s="2" t="str">
        <f>B1869&amp;C1869</f>
        <v>Rasheed DWYER100m</v>
      </c>
      <c r="H1869" s="2">
        <f>E1869</f>
        <v>1148</v>
      </c>
      <c r="I1869" s="138" cm="1">
        <f t="array" ref="I1869">MAX(IF($G$3:$G$4000=$G1869,$H$3:$H$4000))</f>
        <v>1148</v>
      </c>
      <c r="J1869" s="2" t="str">
        <v>JAM</v>
      </c>
      <c r="K1869" t="str">
        <v>Javar THOMAS</v>
      </c>
      <c r="L1869" s="96" t="str">
        <v>triple-jump</v>
      </c>
      <c r="M1869" s="96">
        <v>38281</v>
      </c>
      <c r="N1869" s="96" t="str">
        <f t="shared" si="116"/>
        <v>Javar THOMAStriple-jump</v>
      </c>
      <c r="O1869" s="2">
        <f t="shared" si="117"/>
        <v>885</v>
      </c>
      <c r="P1869" s="81">
        <f t="shared" si="118"/>
        <v>136</v>
      </c>
      <c r="Q1869" s="81" t="str">
        <f t="shared" si="119"/>
        <v/>
      </c>
    </row>
    <row r="1870" spans="1:17" x14ac:dyDescent="0.2">
      <c r="A1870" t="s">
        <v>1179</v>
      </c>
      <c r="B1870" t="s">
        <v>3669</v>
      </c>
      <c r="C1870" s="5" t="s">
        <v>2</v>
      </c>
      <c r="D1870" s="5">
        <v>34392</v>
      </c>
      <c r="E1870">
        <v>1148</v>
      </c>
      <c r="F1870" s="2">
        <v>45</v>
      </c>
      <c r="G1870" s="2" t="str">
        <f>B1870&amp;C1870</f>
        <v>Jazeel MURPHY100m</v>
      </c>
      <c r="H1870" s="2">
        <f>E1870</f>
        <v>1148</v>
      </c>
      <c r="I1870" s="138" cm="1">
        <f t="array" ref="I1870">MAX(IF($G$3:$G$4000=$G1870,$H$3:$H$4000))</f>
        <v>1148</v>
      </c>
      <c r="J1870" s="2" t="str">
        <v>JAM</v>
      </c>
      <c r="K1870" t="str">
        <v>Zachary GORDON</v>
      </c>
      <c r="L1870" s="96" t="str">
        <v>triple-jump</v>
      </c>
      <c r="M1870" s="96">
        <v>44671</v>
      </c>
      <c r="N1870" s="96" t="str">
        <f t="shared" si="116"/>
        <v>Zachary GORDONtriple-jump</v>
      </c>
      <c r="O1870" s="2">
        <f t="shared" si="117"/>
        <v>881</v>
      </c>
      <c r="P1870" s="81">
        <f t="shared" si="118"/>
        <v>142</v>
      </c>
      <c r="Q1870" s="81" t="str">
        <f t="shared" si="119"/>
        <v/>
      </c>
    </row>
    <row r="1871" spans="1:17" x14ac:dyDescent="0.2">
      <c r="A1871" t="s">
        <v>1179</v>
      </c>
      <c r="B1871" t="s">
        <v>3394</v>
      </c>
      <c r="C1871" s="5" t="s">
        <v>40</v>
      </c>
      <c r="D1871" s="5">
        <v>33731</v>
      </c>
      <c r="E1871">
        <v>1146</v>
      </c>
      <c r="F1871" s="2">
        <v>2</v>
      </c>
      <c r="G1871" s="2" t="str">
        <f>B1871&amp;C1871</f>
        <v>Traves SMIKLEdiscus-throw</v>
      </c>
      <c r="H1871" s="2">
        <f>E1871</f>
        <v>1146</v>
      </c>
      <c r="I1871" s="138" cm="1">
        <f t="array" ref="I1871">MAX(IF($G$3:$G$4000=$G1871,$H$3:$H$4000))</f>
        <v>1146</v>
      </c>
      <c r="J1871" s="2" t="str">
        <v>JAM</v>
      </c>
      <c r="K1871" t="str">
        <v>Daniel COPE</v>
      </c>
      <c r="L1871" s="96" t="str">
        <v>hammer-throw</v>
      </c>
      <c r="M1871" s="96">
        <v>36590</v>
      </c>
      <c r="N1871" s="96" t="str">
        <f t="shared" si="116"/>
        <v>Daniel COPEhammer-throw</v>
      </c>
      <c r="O1871" s="2">
        <f t="shared" si="117"/>
        <v>870</v>
      </c>
      <c r="P1871" s="81">
        <f t="shared" si="118"/>
        <v>79</v>
      </c>
      <c r="Q1871" s="81" t="str">
        <f t="shared" si="119"/>
        <v/>
      </c>
    </row>
    <row r="1872" spans="1:17" x14ac:dyDescent="0.2">
      <c r="A1872" t="s">
        <v>1179</v>
      </c>
      <c r="B1872" t="s">
        <v>3670</v>
      </c>
      <c r="C1872" s="5" t="s">
        <v>2</v>
      </c>
      <c r="D1872" s="5">
        <v>37034</v>
      </c>
      <c r="E1872">
        <v>1146</v>
      </c>
      <c r="F1872" s="2">
        <v>51</v>
      </c>
      <c r="G1872" s="2" t="str">
        <f>B1872&amp;C1872</f>
        <v>Ryiem FORDE100m</v>
      </c>
      <c r="H1872" s="2">
        <f>E1872</f>
        <v>1146</v>
      </c>
      <c r="I1872" s="138" cm="1">
        <f t="array" ref="I1872">MAX(IF($G$3:$G$4000=$G1872,$H$3:$H$4000))</f>
        <v>1146</v>
      </c>
      <c r="J1872" s="2" t="str">
        <v>JAM</v>
      </c>
      <c r="K1872" t="str">
        <v>Nicholai BLOSSOM</v>
      </c>
      <c r="L1872" s="96" t="str">
        <v>triple-jump</v>
      </c>
      <c r="M1872" s="96">
        <v>37706</v>
      </c>
      <c r="N1872" s="96" t="str">
        <f t="shared" si="116"/>
        <v>Nicholai BLOSSOMtriple-jump</v>
      </c>
      <c r="O1872" s="2">
        <f t="shared" si="117"/>
        <v>869</v>
      </c>
      <c r="P1872" s="81">
        <f t="shared" si="118"/>
        <v>145</v>
      </c>
      <c r="Q1872" s="81" t="str">
        <f t="shared" si="119"/>
        <v/>
      </c>
    </row>
    <row r="1873" spans="1:17" x14ac:dyDescent="0.2">
      <c r="A1873" t="s">
        <v>1179</v>
      </c>
      <c r="B1873" t="s">
        <v>4290</v>
      </c>
      <c r="C1873" s="5" t="s">
        <v>37</v>
      </c>
      <c r="D1873" s="5">
        <v>36079</v>
      </c>
      <c r="E1873">
        <v>1146</v>
      </c>
      <c r="F1873" s="2">
        <v>12</v>
      </c>
      <c r="G1873" s="2" t="str">
        <f>B1873&amp;C1873</f>
        <v>Ryan BROWNlong-jump</v>
      </c>
      <c r="H1873" s="2">
        <f>E1873</f>
        <v>1146</v>
      </c>
      <c r="I1873" s="138" cm="1">
        <f t="array" ref="I1873">MAX(IF($G$3:$G$4000=$G1873,$H$3:$H$4000))</f>
        <v>1146</v>
      </c>
      <c r="J1873" s="2" t="str">
        <v>JAM</v>
      </c>
      <c r="K1873" t="str">
        <v>Nicholloyd BROWN</v>
      </c>
      <c r="L1873" s="96" t="str">
        <v>triple-jump</v>
      </c>
      <c r="M1873" s="96">
        <v>37544</v>
      </c>
      <c r="N1873" s="96" t="str">
        <f t="shared" si="116"/>
        <v>Nicholloyd BROWNtriple-jump</v>
      </c>
      <c r="O1873" s="2">
        <f t="shared" si="117"/>
        <v>868</v>
      </c>
      <c r="P1873" s="81">
        <f t="shared" si="118"/>
        <v>146</v>
      </c>
      <c r="Q1873" s="81" t="str">
        <f t="shared" si="119"/>
        <v/>
      </c>
    </row>
    <row r="1874" spans="1:17" x14ac:dyDescent="0.2">
      <c r="A1874" t="s">
        <v>1179</v>
      </c>
      <c r="B1874" t="s">
        <v>3672</v>
      </c>
      <c r="C1874" s="5" t="s">
        <v>2</v>
      </c>
      <c r="D1874" s="5">
        <v>35279</v>
      </c>
      <c r="E1874">
        <v>1145</v>
      </c>
      <c r="F1874" s="2">
        <v>51</v>
      </c>
      <c r="G1874" s="2" t="str">
        <f>B1874&amp;C1874</f>
        <v>Tajay GAYLE100m</v>
      </c>
      <c r="H1874" s="2">
        <f>E1874</f>
        <v>1145</v>
      </c>
      <c r="I1874" s="138" cm="1">
        <f t="array" ref="I1874">MAX(IF($G$3:$G$4000=$G1874,$H$3:$H$4000))</f>
        <v>1145</v>
      </c>
      <c r="J1874" s="2" t="str">
        <v>JAM</v>
      </c>
      <c r="K1874" t="str">
        <v>Jevaughn CEPHAS</v>
      </c>
      <c r="L1874" s="96" t="str">
        <v>triple-jump</v>
      </c>
      <c r="M1874" s="96">
        <v>38050</v>
      </c>
      <c r="N1874" s="96" t="str">
        <f t="shared" si="116"/>
        <v>Jevaughn CEPHAStriple-jump</v>
      </c>
      <c r="O1874" s="2">
        <f t="shared" si="117"/>
        <v>863</v>
      </c>
      <c r="P1874" s="81">
        <f t="shared" si="118"/>
        <v>149</v>
      </c>
      <c r="Q1874" s="81" t="str">
        <f t="shared" si="119"/>
        <v/>
      </c>
    </row>
    <row r="1875" spans="1:17" x14ac:dyDescent="0.2">
      <c r="A1875" t="s">
        <v>1179</v>
      </c>
      <c r="B1875" t="s">
        <v>2911</v>
      </c>
      <c r="C1875" s="5" t="s">
        <v>25</v>
      </c>
      <c r="D1875" s="5">
        <v>37978</v>
      </c>
      <c r="E1875">
        <v>1145</v>
      </c>
      <c r="F1875" s="2">
        <v>2</v>
      </c>
      <c r="G1875" s="2" t="str">
        <f>B1875&amp;C1875</f>
        <v>Bryan LEVELL200m</v>
      </c>
      <c r="H1875" s="2">
        <f>E1875</f>
        <v>1145</v>
      </c>
      <c r="I1875" s="138" cm="1">
        <f t="array" ref="I1875">MAX(IF($G$3:$G$4000=$G1875,$H$3:$H$4000))</f>
        <v>1145</v>
      </c>
      <c r="J1875" s="2" t="str">
        <v>JAM</v>
      </c>
      <c r="K1875" t="str">
        <v>Malique PARKINSON</v>
      </c>
      <c r="L1875" s="96" t="str">
        <v>triple-jump</v>
      </c>
      <c r="M1875" s="96">
        <v>37936</v>
      </c>
      <c r="N1875" s="96" t="str">
        <f t="shared" si="116"/>
        <v>Malique PARKINSONtriple-jump</v>
      </c>
      <c r="O1875" s="2">
        <f t="shared" si="117"/>
        <v>853</v>
      </c>
      <c r="P1875" s="81">
        <f t="shared" si="118"/>
        <v>152</v>
      </c>
      <c r="Q1875" s="81" t="str">
        <f t="shared" si="119"/>
        <v/>
      </c>
    </row>
    <row r="1876" spans="1:17" x14ac:dyDescent="0.2">
      <c r="A1876" t="s">
        <v>1179</v>
      </c>
      <c r="B1876" t="s">
        <v>3669</v>
      </c>
      <c r="C1876" t="s">
        <v>25</v>
      </c>
      <c r="D1876" s="5">
        <v>34392</v>
      </c>
      <c r="E1876">
        <v>1144</v>
      </c>
      <c r="F1876" s="2">
        <v>35</v>
      </c>
      <c r="G1876" s="2" t="str">
        <f>B1876&amp;C1876</f>
        <v>Jazeel MURPHY200m</v>
      </c>
      <c r="H1876" s="2">
        <f>E1876</f>
        <v>1144</v>
      </c>
      <c r="I1876" s="138" cm="1">
        <f t="array" ref="I1876">MAX(IF($G$3:$G$4000=$G1876,$H$3:$H$4000))</f>
        <v>1144</v>
      </c>
      <c r="J1876" s="2" t="str">
        <v>JAM</v>
      </c>
      <c r="K1876" t="str">
        <v>Chavez PENN</v>
      </c>
      <c r="L1876" s="96" t="str">
        <v>triple-jump</v>
      </c>
      <c r="M1876" s="96">
        <v>38925</v>
      </c>
      <c r="N1876" s="96" t="str">
        <f t="shared" si="116"/>
        <v>Chavez PENNtriple-jump</v>
      </c>
      <c r="O1876" s="2">
        <f t="shared" si="117"/>
        <v>851</v>
      </c>
      <c r="P1876" s="81">
        <f t="shared" si="118"/>
        <v>153</v>
      </c>
      <c r="Q1876" s="81" t="str">
        <f t="shared" si="119"/>
        <v/>
      </c>
    </row>
    <row r="1877" spans="1:17" x14ac:dyDescent="0.2">
      <c r="A1877" t="s">
        <v>1179</v>
      </c>
      <c r="B1877" t="s">
        <v>4138</v>
      </c>
      <c r="C1877" s="5" t="s">
        <v>31</v>
      </c>
      <c r="D1877" s="5">
        <v>32392</v>
      </c>
      <c r="E1877">
        <v>1143</v>
      </c>
      <c r="F1877" s="2">
        <v>21</v>
      </c>
      <c r="G1877" s="2" t="str">
        <f>B1877&amp;C1877</f>
        <v>Andrew RILEY110mh</v>
      </c>
      <c r="H1877" s="2">
        <f>E1877</f>
        <v>1143</v>
      </c>
      <c r="I1877" s="138" cm="1">
        <f t="array" ref="I1877">MAX(IF($G$3:$G$4000=$G1877,$H$3:$H$4000))</f>
        <v>1143</v>
      </c>
      <c r="J1877" s="2" t="str">
        <v>JAM</v>
      </c>
      <c r="K1877" t="str">
        <v>Christopher YOUNG</v>
      </c>
      <c r="L1877" s="96" t="str">
        <v>javelin-throw</v>
      </c>
      <c r="M1877" s="96">
        <v>37801</v>
      </c>
      <c r="N1877" s="96" t="str">
        <f t="shared" si="116"/>
        <v>Christopher YOUNGjavelin-throw</v>
      </c>
      <c r="O1877" s="2">
        <f t="shared" si="117"/>
        <v>846</v>
      </c>
      <c r="P1877" s="81">
        <f t="shared" si="118"/>
        <v>138</v>
      </c>
      <c r="Q1877" s="81" t="str">
        <f t="shared" si="119"/>
        <v/>
      </c>
    </row>
    <row r="1878" spans="1:17" x14ac:dyDescent="0.2">
      <c r="A1878" t="s">
        <v>1179</v>
      </c>
      <c r="B1878" t="s">
        <v>3399</v>
      </c>
      <c r="C1878" s="5" t="s">
        <v>40</v>
      </c>
      <c r="D1878" s="5">
        <v>36554</v>
      </c>
      <c r="E1878">
        <v>1143</v>
      </c>
      <c r="F1878" s="2">
        <v>7</v>
      </c>
      <c r="G1878" s="2" t="str">
        <f>B1878&amp;C1878</f>
        <v>Kai CHANGdiscus-throw</v>
      </c>
      <c r="H1878" s="2">
        <f>E1878</f>
        <v>1143</v>
      </c>
      <c r="I1878" s="138" cm="1">
        <f t="array" ref="I1878">MAX(IF($G$3:$G$4000=$G1878,$H$3:$H$4000))</f>
        <v>1143</v>
      </c>
      <c r="J1878" s="2" t="str">
        <v>KEN</v>
      </c>
      <c r="K1878" t="str">
        <v>Ferdinand OMANYALA</v>
      </c>
      <c r="L1878" s="96" t="str">
        <v>100m</v>
      </c>
      <c r="M1878" s="96">
        <v>35066</v>
      </c>
      <c r="N1878" s="96" t="str">
        <f t="shared" si="116"/>
        <v>Ferdinand OMANYALA100m</v>
      </c>
      <c r="O1878" s="2">
        <f t="shared" si="117"/>
        <v>1287</v>
      </c>
      <c r="P1878" s="81">
        <f t="shared" si="118"/>
        <v>1</v>
      </c>
      <c r="Q1878" s="81" t="str">
        <f t="shared" si="119"/>
        <v/>
      </c>
    </row>
    <row r="1879" spans="1:17" x14ac:dyDescent="0.2">
      <c r="A1879" t="s">
        <v>1179</v>
      </c>
      <c r="B1879" t="s">
        <v>4218</v>
      </c>
      <c r="C1879" s="5" t="s">
        <v>33</v>
      </c>
      <c r="D1879" s="5">
        <v>37402</v>
      </c>
      <c r="E1879">
        <v>1141</v>
      </c>
      <c r="F1879" s="2">
        <v>19</v>
      </c>
      <c r="G1879" s="2" t="str">
        <f>B1879&amp;C1879</f>
        <v>Devontie ARCHER400mh</v>
      </c>
      <c r="H1879" s="2">
        <f>E1879</f>
        <v>1141</v>
      </c>
      <c r="I1879" s="138" cm="1">
        <f t="array" ref="I1879">MAX(IF($G$3:$G$4000=$G1879,$H$3:$H$4000))</f>
        <v>1141</v>
      </c>
      <c r="J1879" s="2" t="str">
        <v>KEN</v>
      </c>
      <c r="K1879" t="str">
        <v>Eliud KIPCHOGE</v>
      </c>
      <c r="L1879" s="96" t="str">
        <v>marathon</v>
      </c>
      <c r="M1879" s="96">
        <v>30991</v>
      </c>
      <c r="N1879" s="96" t="str">
        <f t="shared" si="116"/>
        <v>Eliud KIPCHOGEmarathon</v>
      </c>
      <c r="O1879" s="2">
        <f t="shared" si="117"/>
        <v>1285</v>
      </c>
      <c r="P1879" s="81">
        <f t="shared" si="118"/>
        <v>1</v>
      </c>
      <c r="Q1879" s="81" t="str">
        <f t="shared" si="119"/>
        <v/>
      </c>
    </row>
    <row r="1880" spans="1:17" x14ac:dyDescent="0.2">
      <c r="A1880" t="s">
        <v>1179</v>
      </c>
      <c r="B1880" t="s">
        <v>3677</v>
      </c>
      <c r="C1880" t="s">
        <v>2</v>
      </c>
      <c r="D1880" s="5">
        <v>34333</v>
      </c>
      <c r="E1880">
        <v>1138</v>
      </c>
      <c r="F1880" s="2">
        <v>55</v>
      </c>
      <c r="G1880" s="2" t="str">
        <f>B1880&amp;C1880</f>
        <v>Senoj-Jay GIVANS100m</v>
      </c>
      <c r="H1880" s="2">
        <f>E1880</f>
        <v>1138</v>
      </c>
      <c r="I1880" s="138" cm="1">
        <f t="array" ref="I1880">MAX(IF($G$3:$G$4000=$G1880,$H$3:$H$4000))</f>
        <v>1138</v>
      </c>
      <c r="J1880" s="2" t="str">
        <v>KEN</v>
      </c>
      <c r="K1880" t="str">
        <v>Titus EKIRU</v>
      </c>
      <c r="L1880" s="96" t="str">
        <v>marathon</v>
      </c>
      <c r="M1880" s="96">
        <v>33605</v>
      </c>
      <c r="N1880" s="96" t="str">
        <f t="shared" si="116"/>
        <v>Titus EKIRUmarathon</v>
      </c>
      <c r="O1880" s="2">
        <f t="shared" si="117"/>
        <v>1280</v>
      </c>
      <c r="P1880" s="81">
        <f t="shared" si="118"/>
        <v>2</v>
      </c>
      <c r="Q1880" s="81" t="str">
        <f t="shared" si="119"/>
        <v/>
      </c>
    </row>
    <row r="1881" spans="1:17" x14ac:dyDescent="0.2">
      <c r="A1881" t="s">
        <v>1179</v>
      </c>
      <c r="B1881" t="s">
        <v>3674</v>
      </c>
      <c r="C1881" t="s">
        <v>2</v>
      </c>
      <c r="D1881" s="5">
        <v>36801</v>
      </c>
      <c r="E1881">
        <v>1138</v>
      </c>
      <c r="F1881" s="2">
        <v>55</v>
      </c>
      <c r="G1881" s="2" t="str">
        <f>B1881&amp;C1881</f>
        <v>Xavier NAIRNE100m</v>
      </c>
      <c r="H1881" s="2">
        <f>E1881</f>
        <v>1138</v>
      </c>
      <c r="I1881" s="138" cm="1">
        <f t="array" ref="I1881">MAX(IF($G$3:$G$4000=$G1881,$H$3:$H$4000))</f>
        <v>1138</v>
      </c>
      <c r="J1881" s="2" t="str">
        <v>KEN</v>
      </c>
      <c r="K1881" t="str">
        <v>Amos KIPRUTO</v>
      </c>
      <c r="L1881" s="96" t="str">
        <v>marathon</v>
      </c>
      <c r="M1881" s="96">
        <v>33863</v>
      </c>
      <c r="N1881" s="96" t="str">
        <f t="shared" si="116"/>
        <v>Amos KIPRUTOmarathon</v>
      </c>
      <c r="O1881" s="2">
        <f t="shared" si="117"/>
        <v>1275</v>
      </c>
      <c r="P1881" s="81">
        <f t="shared" si="118"/>
        <v>3</v>
      </c>
      <c r="Q1881" s="81" t="str">
        <f t="shared" si="119"/>
        <v/>
      </c>
    </row>
    <row r="1882" spans="1:17" x14ac:dyDescent="0.2">
      <c r="A1882" t="s">
        <v>1179</v>
      </c>
      <c r="B1882" s="5" t="s">
        <v>3680</v>
      </c>
      <c r="C1882" s="5" t="s">
        <v>2</v>
      </c>
      <c r="D1882" s="5">
        <v>36475</v>
      </c>
      <c r="E1882">
        <v>1138</v>
      </c>
      <c r="F1882" s="2">
        <v>55</v>
      </c>
      <c r="G1882" s="2" t="str">
        <f>B1882&amp;C1882</f>
        <v>Romell GLAVE100m</v>
      </c>
      <c r="H1882" s="2">
        <f>E1882</f>
        <v>1138</v>
      </c>
      <c r="I1882" s="138" cm="1">
        <f t="array" ref="I1882">MAX(IF($G$3:$G$4000=$G1882,$H$3:$H$4000))</f>
        <v>1138</v>
      </c>
      <c r="J1882" s="2" t="str">
        <v>KEN</v>
      </c>
      <c r="K1882" t="str">
        <v>Timothy CHERUIYOT</v>
      </c>
      <c r="L1882" s="96" t="str">
        <v>1500m</v>
      </c>
      <c r="M1882" s="96">
        <v>35023</v>
      </c>
      <c r="N1882" s="96" t="str">
        <f t="shared" si="116"/>
        <v>Timothy CHERUIYOT1500m</v>
      </c>
      <c r="O1882" s="2">
        <f t="shared" si="117"/>
        <v>1269</v>
      </c>
      <c r="P1882" s="81">
        <f t="shared" si="118"/>
        <v>1</v>
      </c>
      <c r="Q1882" s="81" t="str">
        <f t="shared" si="119"/>
        <v/>
      </c>
    </row>
    <row r="1883" spans="1:17" x14ac:dyDescent="0.2">
      <c r="A1883" t="s">
        <v>1179</v>
      </c>
      <c r="B1883" t="s">
        <v>2978</v>
      </c>
      <c r="C1883" s="5" t="s">
        <v>25</v>
      </c>
      <c r="D1883" s="5">
        <v>37145</v>
      </c>
      <c r="E1883">
        <v>1138</v>
      </c>
      <c r="F1883" s="2">
        <v>43</v>
      </c>
      <c r="G1883" s="2" t="str">
        <f>B1883&amp;C1883</f>
        <v>Antonio WATSON200m</v>
      </c>
      <c r="H1883" s="2">
        <f>E1883</f>
        <v>1138</v>
      </c>
      <c r="I1883" s="138" cm="1">
        <f t="array" ref="I1883">MAX(IF($G$3:$G$4000=$G1883,$H$3:$H$4000))</f>
        <v>1138</v>
      </c>
      <c r="J1883" s="2" t="str">
        <v>KEN</v>
      </c>
      <c r="K1883" t="str">
        <v>Reuben Kiprop KIPYEGO</v>
      </c>
      <c r="L1883" s="96" t="str">
        <v>marathon</v>
      </c>
      <c r="M1883" s="96">
        <v>35298</v>
      </c>
      <c r="N1883" s="96" t="str">
        <f t="shared" si="116"/>
        <v>Reuben Kiprop KIPYEGOmarathon</v>
      </c>
      <c r="O1883" s="2">
        <f t="shared" si="117"/>
        <v>1263</v>
      </c>
      <c r="P1883" s="81">
        <f t="shared" si="118"/>
        <v>4</v>
      </c>
      <c r="Q1883" s="81" t="str">
        <f t="shared" si="119"/>
        <v/>
      </c>
    </row>
    <row r="1884" spans="1:17" x14ac:dyDescent="0.2">
      <c r="A1884" t="s">
        <v>1179</v>
      </c>
      <c r="B1884" t="s">
        <v>3000</v>
      </c>
      <c r="C1884" s="5" t="s">
        <v>33</v>
      </c>
      <c r="D1884" s="5">
        <v>37172</v>
      </c>
      <c r="E1884">
        <v>1137</v>
      </c>
      <c r="F1884" s="2">
        <v>23</v>
      </c>
      <c r="G1884" s="2" t="str">
        <f>B1884&amp;C1884</f>
        <v>Javier BROWN400mh</v>
      </c>
      <c r="H1884" s="2">
        <f>E1884</f>
        <v>1137</v>
      </c>
      <c r="I1884" s="138" cm="1">
        <f t="array" ref="I1884">MAX(IF($G$3:$G$4000=$G1884,$H$3:$H$4000))</f>
        <v>1137</v>
      </c>
      <c r="J1884" s="2" t="str">
        <v>KEN</v>
      </c>
      <c r="K1884" t="str">
        <v>Marius KIPSEREM</v>
      </c>
      <c r="L1884" s="96" t="str">
        <v>marathon</v>
      </c>
      <c r="M1884" s="96">
        <v>32280</v>
      </c>
      <c r="N1884" s="96" t="str">
        <f t="shared" si="116"/>
        <v>Marius KIPSEREMmarathon</v>
      </c>
      <c r="O1884" s="2">
        <f t="shared" si="117"/>
        <v>1261</v>
      </c>
      <c r="P1884" s="81">
        <f t="shared" si="118"/>
        <v>5</v>
      </c>
      <c r="Q1884" s="81" t="str">
        <f t="shared" si="119"/>
        <v/>
      </c>
    </row>
    <row r="1885" spans="1:17" x14ac:dyDescent="0.2">
      <c r="A1885" t="s">
        <v>1179</v>
      </c>
      <c r="B1885" t="s">
        <v>3013</v>
      </c>
      <c r="C1885" s="5" t="s">
        <v>33</v>
      </c>
      <c r="D1885" s="5">
        <v>38169</v>
      </c>
      <c r="E1885">
        <v>1137</v>
      </c>
      <c r="F1885" s="2">
        <v>3</v>
      </c>
      <c r="G1885" s="2" t="str">
        <f>B1885&amp;C1885</f>
        <v>Roshawn CLARKE400mh</v>
      </c>
      <c r="H1885" s="2">
        <f>E1885</f>
        <v>1137</v>
      </c>
      <c r="I1885" s="138" cm="1">
        <f t="array" ref="I1885">MAX(IF($G$3:$G$4000=$G1885,$H$3:$H$4000))</f>
        <v>1137</v>
      </c>
      <c r="J1885" s="2" t="str">
        <v>KEN</v>
      </c>
      <c r="K1885" t="str">
        <v>Bernard Kiprop KOECH</v>
      </c>
      <c r="L1885" s="96" t="str">
        <v>marathon</v>
      </c>
      <c r="M1885" s="96">
        <v>32173</v>
      </c>
      <c r="N1885" s="96" t="str">
        <f t="shared" si="116"/>
        <v>Bernard Kiprop KOECHmarathon</v>
      </c>
      <c r="O1885" s="2">
        <f t="shared" si="117"/>
        <v>1259</v>
      </c>
      <c r="P1885" s="81">
        <f t="shared" si="118"/>
        <v>6</v>
      </c>
      <c r="Q1885" s="81" t="str">
        <f t="shared" si="119"/>
        <v/>
      </c>
    </row>
    <row r="1886" spans="1:17" x14ac:dyDescent="0.2">
      <c r="A1886" t="s">
        <v>1179</v>
      </c>
      <c r="B1886" t="s">
        <v>2911</v>
      </c>
      <c r="C1886" s="5" t="s">
        <v>2</v>
      </c>
      <c r="D1886" s="5">
        <v>37978</v>
      </c>
      <c r="E1886">
        <v>1135</v>
      </c>
      <c r="F1886" s="2">
        <v>62</v>
      </c>
      <c r="G1886" s="2" t="str">
        <f>B1886&amp;C1886</f>
        <v>Bryan LEVELL100m</v>
      </c>
      <c r="H1886" s="2">
        <f>E1886</f>
        <v>1135</v>
      </c>
      <c r="I1886" s="138" cm="1">
        <f t="array" ref="I1886">MAX(IF($G$3:$G$4000=$G1886,$H$3:$H$4000))</f>
        <v>1135</v>
      </c>
      <c r="J1886" s="2" t="str">
        <v>KEN</v>
      </c>
      <c r="K1886" t="str">
        <v>Barnabas KIPTUM</v>
      </c>
      <c r="L1886" s="96" t="str">
        <v>marathon</v>
      </c>
      <c r="M1886" s="96">
        <v>31754</v>
      </c>
      <c r="N1886" s="96" t="str">
        <f t="shared" si="116"/>
        <v>Barnabas KIPTUMmarathon</v>
      </c>
      <c r="O1886" s="2">
        <f t="shared" si="117"/>
        <v>1257</v>
      </c>
      <c r="P1886" s="81">
        <f t="shared" si="118"/>
        <v>7</v>
      </c>
      <c r="Q1886" s="81" t="str">
        <f t="shared" si="119"/>
        <v/>
      </c>
    </row>
    <row r="1887" spans="1:17" x14ac:dyDescent="0.2">
      <c r="A1887" t="s">
        <v>1179</v>
      </c>
      <c r="B1887" t="s">
        <v>3658</v>
      </c>
      <c r="C1887" s="5" t="s">
        <v>25</v>
      </c>
      <c r="D1887" s="5">
        <v>35020</v>
      </c>
      <c r="E1887">
        <v>1135</v>
      </c>
      <c r="F1887" s="2">
        <v>44</v>
      </c>
      <c r="G1887" s="2" t="str">
        <f>B1887&amp;C1887</f>
        <v>Romario WILLIAMS200m</v>
      </c>
      <c r="H1887" s="2">
        <f>E1887</f>
        <v>1135</v>
      </c>
      <c r="I1887" s="138" cm="1">
        <f t="array" ref="I1887">MAX(IF($G$3:$G$4000=$G1887,$H$3:$H$4000))</f>
        <v>1135</v>
      </c>
      <c r="J1887" s="2" t="str">
        <v>KEN</v>
      </c>
      <c r="K1887" t="str">
        <v>Elisha ROTICH</v>
      </c>
      <c r="L1887" s="96" t="str">
        <v>marathon</v>
      </c>
      <c r="M1887" s="96">
        <v>32975</v>
      </c>
      <c r="N1887" s="96" t="str">
        <f t="shared" si="116"/>
        <v>Elisha ROTICHmarathon</v>
      </c>
      <c r="O1887" s="2">
        <f t="shared" si="117"/>
        <v>1256</v>
      </c>
      <c r="P1887" s="81">
        <f t="shared" si="118"/>
        <v>8</v>
      </c>
      <c r="Q1887" s="81" t="str">
        <f t="shared" si="119"/>
        <v/>
      </c>
    </row>
    <row r="1888" spans="1:17" x14ac:dyDescent="0.2">
      <c r="A1888" t="s">
        <v>1179</v>
      </c>
      <c r="B1888" t="s">
        <v>4220</v>
      </c>
      <c r="C1888" s="5" t="s">
        <v>33</v>
      </c>
      <c r="D1888" s="5">
        <v>35003</v>
      </c>
      <c r="E1888">
        <v>1135</v>
      </c>
      <c r="F1888" s="2">
        <v>25</v>
      </c>
      <c r="G1888" s="2" t="str">
        <f>B1888&amp;C1888</f>
        <v>Troy WHYTE400mh</v>
      </c>
      <c r="H1888" s="2">
        <f>E1888</f>
        <v>1135</v>
      </c>
      <c r="I1888" s="138" cm="1">
        <f t="array" ref="I1888">MAX(IF($G$3:$G$4000=$G1888,$H$3:$H$4000))</f>
        <v>1135</v>
      </c>
      <c r="J1888" s="2" t="str">
        <v>KEN</v>
      </c>
      <c r="K1888" t="str">
        <v>Vincent KIPCHUMBA</v>
      </c>
      <c r="L1888" s="96" t="str">
        <v>marathon</v>
      </c>
      <c r="M1888" s="96">
        <v>33088</v>
      </c>
      <c r="N1888" s="96" t="str">
        <f t="shared" si="116"/>
        <v>Vincent KIPCHUMBAmarathon</v>
      </c>
      <c r="O1888" s="2">
        <f t="shared" si="117"/>
        <v>1254</v>
      </c>
      <c r="P1888" s="81">
        <f t="shared" si="118"/>
        <v>9</v>
      </c>
      <c r="Q1888" s="81" t="str">
        <f t="shared" si="119"/>
        <v/>
      </c>
    </row>
    <row r="1889" spans="1:17" x14ac:dyDescent="0.2">
      <c r="A1889" t="s">
        <v>1179</v>
      </c>
      <c r="B1889" t="s">
        <v>4144</v>
      </c>
      <c r="C1889" s="5" t="s">
        <v>31</v>
      </c>
      <c r="D1889" s="5">
        <v>35337</v>
      </c>
      <c r="E1889">
        <v>1134</v>
      </c>
      <c r="F1889" s="2">
        <v>27</v>
      </c>
      <c r="G1889" s="2" t="str">
        <f>B1889&amp;C1889</f>
        <v>Michael O'HARA110mh</v>
      </c>
      <c r="H1889" s="2">
        <f>E1889</f>
        <v>1134</v>
      </c>
      <c r="I1889" s="138" cm="1">
        <f t="array" ref="I1889">MAX(IF($G$3:$G$4000=$G1889,$H$3:$H$4000))</f>
        <v>1134</v>
      </c>
      <c r="J1889" s="2" t="str">
        <v>KEN</v>
      </c>
      <c r="K1889" t="str">
        <v>Jonathan KORIR</v>
      </c>
      <c r="L1889" s="96" t="str">
        <v>marathon</v>
      </c>
      <c r="M1889" s="96">
        <v>31736</v>
      </c>
      <c r="N1889" s="96" t="str">
        <f t="shared" si="116"/>
        <v>Jonathan KORIRmarathon</v>
      </c>
      <c r="O1889" s="2">
        <f t="shared" si="117"/>
        <v>1253</v>
      </c>
      <c r="P1889" s="81">
        <f t="shared" si="118"/>
        <v>10</v>
      </c>
      <c r="Q1889" s="81" t="str">
        <f t="shared" si="119"/>
        <v/>
      </c>
    </row>
    <row r="1890" spans="1:17" x14ac:dyDescent="0.2">
      <c r="A1890" t="s">
        <v>1179</v>
      </c>
      <c r="B1890" t="s">
        <v>4298</v>
      </c>
      <c r="C1890" t="s">
        <v>37</v>
      </c>
      <c r="D1890" s="5">
        <v>33127</v>
      </c>
      <c r="E1890">
        <v>1131</v>
      </c>
      <c r="F1890" s="2">
        <v>23</v>
      </c>
      <c r="G1890" s="2" t="str">
        <f>B1890&amp;C1890</f>
        <v>Damar FORBESlong-jump</v>
      </c>
      <c r="H1890" s="2">
        <f>E1890</f>
        <v>1131</v>
      </c>
      <c r="I1890" s="138" cm="1">
        <f t="array" ref="I1890">MAX(IF($G$3:$G$4000=$G1890,$H$3:$H$4000))</f>
        <v>1131</v>
      </c>
      <c r="J1890" s="2" t="str">
        <v>KEN</v>
      </c>
      <c r="K1890" t="str">
        <v>Abel KIPSANG</v>
      </c>
      <c r="L1890" s="96" t="str">
        <v>1500m</v>
      </c>
      <c r="M1890" s="96">
        <v>35391</v>
      </c>
      <c r="N1890" s="96" t="str">
        <f t="shared" si="116"/>
        <v>Abel KIPSANG1500m</v>
      </c>
      <c r="O1890" s="2">
        <f t="shared" si="117"/>
        <v>1251</v>
      </c>
      <c r="P1890" s="81">
        <f t="shared" si="118"/>
        <v>4</v>
      </c>
      <c r="Q1890" s="81" t="str">
        <f t="shared" si="119"/>
        <v/>
      </c>
    </row>
    <row r="1891" spans="1:17" x14ac:dyDescent="0.2">
      <c r="A1891" t="s">
        <v>1179</v>
      </c>
      <c r="B1891" t="s">
        <v>2911</v>
      </c>
      <c r="C1891" s="6" t="s">
        <v>25</v>
      </c>
      <c r="D1891" s="5">
        <v>37978</v>
      </c>
      <c r="E1891">
        <v>1131</v>
      </c>
      <c r="F1891" s="2">
        <v>49</v>
      </c>
      <c r="G1891" s="2" t="str">
        <f>B1891&amp;C1891</f>
        <v>Bryan LEVELL200m</v>
      </c>
      <c r="H1891" s="2">
        <f>E1891</f>
        <v>1131</v>
      </c>
      <c r="I1891" s="138" cm="1">
        <f t="array" ref="I1891">MAX(IF($G$3:$G$4000=$G1891,$H$3:$H$4000))</f>
        <v>1145</v>
      </c>
      <c r="J1891" s="2" t="str">
        <v>KEN</v>
      </c>
      <c r="K1891" t="str">
        <v>Hillary KIPSAMBU</v>
      </c>
      <c r="L1891" s="96" t="str">
        <v>marathon</v>
      </c>
      <c r="M1891" s="96">
        <v>31082</v>
      </c>
      <c r="N1891" s="96" t="str">
        <f t="shared" si="116"/>
        <v>Hillary KIPSAMBUmarathon</v>
      </c>
      <c r="O1891" s="2">
        <f t="shared" si="117"/>
        <v>1249</v>
      </c>
      <c r="P1891" s="81">
        <f t="shared" si="118"/>
        <v>11</v>
      </c>
      <c r="Q1891" s="81" t="str">
        <f t="shared" si="119"/>
        <v/>
      </c>
    </row>
    <row r="1892" spans="1:17" x14ac:dyDescent="0.2">
      <c r="A1892" t="s">
        <v>1179</v>
      </c>
      <c r="B1892" t="s">
        <v>3774</v>
      </c>
      <c r="C1892" s="5" t="s">
        <v>26</v>
      </c>
      <c r="D1892" s="5">
        <v>33833</v>
      </c>
      <c r="E1892">
        <v>1130</v>
      </c>
      <c r="F1892" s="2">
        <v>37</v>
      </c>
      <c r="G1892" s="2" t="str">
        <f>B1892&amp;C1892</f>
        <v>Rusheen MCDONALD400m</v>
      </c>
      <c r="H1892" s="2">
        <f>E1892</f>
        <v>1130</v>
      </c>
      <c r="I1892" s="138" cm="1">
        <f t="array" ref="I1892">MAX(IF($G$3:$G$4000=$G1892,$H$3:$H$4000))</f>
        <v>1130</v>
      </c>
      <c r="J1892" s="2" t="str">
        <v>KEN</v>
      </c>
      <c r="K1892" t="str">
        <v>Barselius KIPYEGO</v>
      </c>
      <c r="L1892" s="96" t="str">
        <v>marathon</v>
      </c>
      <c r="M1892" s="96">
        <v>34172</v>
      </c>
      <c r="N1892" s="96" t="str">
        <f t="shared" si="116"/>
        <v>Barselius KIPYEGOmarathon</v>
      </c>
      <c r="O1892" s="2">
        <f t="shared" si="117"/>
        <v>1248</v>
      </c>
      <c r="P1892" s="81">
        <f t="shared" si="118"/>
        <v>12</v>
      </c>
      <c r="Q1892" s="81" t="str">
        <f t="shared" si="119"/>
        <v/>
      </c>
    </row>
    <row r="1893" spans="1:17" x14ac:dyDescent="0.2">
      <c r="A1893" t="s">
        <v>1179</v>
      </c>
      <c r="B1893" t="s">
        <v>4299</v>
      </c>
      <c r="C1893" s="5" t="s">
        <v>37</v>
      </c>
      <c r="D1893" s="5">
        <v>35063</v>
      </c>
      <c r="E1893">
        <v>1129</v>
      </c>
      <c r="F1893" s="2">
        <v>27</v>
      </c>
      <c r="G1893" s="2" t="str">
        <f>B1893&amp;C1893</f>
        <v>Jullane WALKERlong-jump</v>
      </c>
      <c r="H1893" s="2">
        <f>E1893</f>
        <v>1129</v>
      </c>
      <c r="I1893" s="138" cm="1">
        <f t="array" ref="I1893">MAX(IF($G$3:$G$4000=$G1893,$H$3:$H$4000))</f>
        <v>1129</v>
      </c>
      <c r="J1893" s="2" t="str">
        <v>KEN</v>
      </c>
      <c r="K1893" t="str">
        <v>Nicholas KIRWA</v>
      </c>
      <c r="L1893" s="96" t="str">
        <v>marathon</v>
      </c>
      <c r="M1893" s="96">
        <v>34501</v>
      </c>
      <c r="N1893" s="96" t="str">
        <f t="shared" si="116"/>
        <v>Nicholas KIRWAmarathon</v>
      </c>
      <c r="O1893" s="2">
        <f t="shared" si="117"/>
        <v>1244</v>
      </c>
      <c r="P1893" s="81">
        <f t="shared" si="118"/>
        <v>14</v>
      </c>
      <c r="Q1893" s="81" t="str">
        <f t="shared" si="119"/>
        <v/>
      </c>
    </row>
    <row r="1894" spans="1:17" x14ac:dyDescent="0.2">
      <c r="A1894" t="s">
        <v>1179</v>
      </c>
      <c r="B1894" t="s">
        <v>3000</v>
      </c>
      <c r="C1894" s="5" t="s">
        <v>26</v>
      </c>
      <c r="D1894" s="5">
        <v>37172</v>
      </c>
      <c r="E1894">
        <v>1128</v>
      </c>
      <c r="F1894" s="2">
        <v>40</v>
      </c>
      <c r="G1894" s="2" t="str">
        <f>B1894&amp;C1894</f>
        <v>Javier BROWN400m</v>
      </c>
      <c r="H1894" s="2">
        <f>E1894</f>
        <v>1128</v>
      </c>
      <c r="I1894" s="138" cm="1">
        <f t="array" ref="I1894">MAX(IF($G$3:$G$4000=$G1894,$H$3:$H$4000))</f>
        <v>1128</v>
      </c>
      <c r="J1894" s="2" t="str">
        <v>KEN</v>
      </c>
      <c r="K1894" t="str">
        <v>Morris Munene GACHAGA</v>
      </c>
      <c r="L1894" s="96" t="str">
        <v>marathon</v>
      </c>
      <c r="M1894" s="96">
        <v>34796</v>
      </c>
      <c r="N1894" s="96" t="str">
        <f t="shared" si="116"/>
        <v>Morris Munene GACHAGAmarathon</v>
      </c>
      <c r="O1894" s="2">
        <f t="shared" si="117"/>
        <v>1242</v>
      </c>
      <c r="P1894" s="81">
        <f t="shared" si="118"/>
        <v>15</v>
      </c>
      <c r="Q1894" s="81" t="str">
        <f t="shared" si="119"/>
        <v/>
      </c>
    </row>
    <row r="1895" spans="1:17" x14ac:dyDescent="0.2">
      <c r="A1895" t="s">
        <v>1179</v>
      </c>
      <c r="B1895" t="s">
        <v>4146</v>
      </c>
      <c r="C1895" t="s">
        <v>31</v>
      </c>
      <c r="D1895" s="5">
        <v>35540</v>
      </c>
      <c r="E1895">
        <v>1128</v>
      </c>
      <c r="F1895" s="2">
        <v>30</v>
      </c>
      <c r="G1895" s="2" t="str">
        <f>B1895&amp;C1895</f>
        <v>Odario PHILLIPS110mh</v>
      </c>
      <c r="H1895" s="2">
        <f>E1895</f>
        <v>1128</v>
      </c>
      <c r="I1895" s="138" cm="1">
        <f t="array" ref="I1895">MAX(IF($G$3:$G$4000=$G1895,$H$3:$H$4000))</f>
        <v>1128</v>
      </c>
      <c r="J1895" s="2" t="str">
        <v>KEN</v>
      </c>
      <c r="K1895" t="str">
        <v>Lawrence CHERONO</v>
      </c>
      <c r="L1895" s="96" t="str">
        <v>marathon</v>
      </c>
      <c r="M1895" s="96">
        <v>32362</v>
      </c>
      <c r="N1895" s="96" t="str">
        <f t="shared" si="116"/>
        <v>Lawrence CHERONOmarathon</v>
      </c>
      <c r="O1895" s="2">
        <f t="shared" si="117"/>
        <v>1241</v>
      </c>
      <c r="P1895" s="81">
        <f t="shared" si="118"/>
        <v>16</v>
      </c>
      <c r="Q1895" s="81" t="str">
        <f t="shared" si="119"/>
        <v/>
      </c>
    </row>
    <row r="1896" spans="1:17" x14ac:dyDescent="0.2">
      <c r="A1896" t="s">
        <v>1179</v>
      </c>
      <c r="B1896" t="s">
        <v>4356</v>
      </c>
      <c r="C1896" s="5" t="s">
        <v>35</v>
      </c>
      <c r="D1896" s="5">
        <v>35407</v>
      </c>
      <c r="E1896">
        <v>1126</v>
      </c>
      <c r="F1896" s="2">
        <v>16</v>
      </c>
      <c r="G1896" s="2" t="str">
        <f>B1896&amp;C1896</f>
        <v>Clayton BROWNhigh-jump</v>
      </c>
      <c r="H1896" s="2">
        <f>E1896</f>
        <v>1126</v>
      </c>
      <c r="I1896" s="138" cm="1">
        <f t="array" ref="I1896">MAX(IF($G$3:$G$4000=$G1896,$H$3:$H$4000))</f>
        <v>1126</v>
      </c>
      <c r="J1896" s="2" t="str">
        <v>KEN</v>
      </c>
      <c r="K1896" t="str">
        <v>Charles Cheboi SIMOTWO</v>
      </c>
      <c r="L1896" s="96" t="str">
        <v>1500m</v>
      </c>
      <c r="M1896" s="96">
        <v>34865</v>
      </c>
      <c r="N1896" s="96" t="str">
        <f t="shared" si="116"/>
        <v>Charles Cheboi SIMOTWO1500m</v>
      </c>
      <c r="O1896" s="2">
        <f t="shared" si="117"/>
        <v>1240</v>
      </c>
      <c r="P1896" s="81">
        <f t="shared" si="118"/>
        <v>5</v>
      </c>
      <c r="Q1896" s="81" t="str">
        <f t="shared" si="119"/>
        <v/>
      </c>
    </row>
    <row r="1897" spans="1:17" x14ac:dyDescent="0.2">
      <c r="A1897" t="s">
        <v>1179</v>
      </c>
      <c r="B1897" t="s">
        <v>3741</v>
      </c>
      <c r="C1897" s="5" t="s">
        <v>26</v>
      </c>
      <c r="D1897" s="5">
        <v>35744</v>
      </c>
      <c r="E1897">
        <v>1126</v>
      </c>
      <c r="F1897" s="2">
        <v>43</v>
      </c>
      <c r="G1897" s="2" t="str">
        <f>B1897&amp;C1897</f>
        <v>Akeem BLOOMFIELD400m</v>
      </c>
      <c r="H1897" s="2">
        <f>E1897</f>
        <v>1126</v>
      </c>
      <c r="I1897" s="138" cm="1">
        <f t="array" ref="I1897">MAX(IF($G$3:$G$4000=$G1897,$H$3:$H$4000))</f>
        <v>1126</v>
      </c>
      <c r="J1897" s="2" t="str">
        <v>KEN</v>
      </c>
      <c r="K1897" t="str">
        <v>Joel Kemboi KIMURER</v>
      </c>
      <c r="L1897" s="96" t="str">
        <v>marathon</v>
      </c>
      <c r="M1897" s="96">
        <v>32163</v>
      </c>
      <c r="N1897" s="96" t="str">
        <f t="shared" si="116"/>
        <v>Joel Kemboi KIMURERmarathon</v>
      </c>
      <c r="O1897" s="2">
        <f t="shared" si="117"/>
        <v>1239</v>
      </c>
      <c r="P1897" s="81">
        <f t="shared" si="118"/>
        <v>17</v>
      </c>
      <c r="Q1897" s="81" t="str">
        <f t="shared" si="119"/>
        <v/>
      </c>
    </row>
    <row r="1898" spans="1:17" x14ac:dyDescent="0.2">
      <c r="A1898" t="s">
        <v>1179</v>
      </c>
      <c r="B1898" t="s">
        <v>3685</v>
      </c>
      <c r="C1898" s="5" t="s">
        <v>2</v>
      </c>
      <c r="D1898" s="5">
        <v>35398</v>
      </c>
      <c r="E1898">
        <v>1125</v>
      </c>
      <c r="F1898" s="2">
        <v>69</v>
      </c>
      <c r="G1898" s="2" t="str">
        <f>B1898&amp;C1898</f>
        <v>Michael CAMPBELL100m</v>
      </c>
      <c r="H1898" s="2">
        <f>E1898</f>
        <v>1125</v>
      </c>
      <c r="I1898" s="138" cm="1">
        <f t="array" ref="I1898">MAX(IF($G$3:$G$4000=$G1898,$H$3:$H$4000))</f>
        <v>1125</v>
      </c>
      <c r="J1898" s="2" t="str">
        <v>KEN</v>
      </c>
      <c r="K1898" t="str">
        <v>Philemon KACHERAN</v>
      </c>
      <c r="L1898" s="96" t="str">
        <v>marathon</v>
      </c>
      <c r="M1898" s="96">
        <v>33789</v>
      </c>
      <c r="N1898" s="96" t="str">
        <f t="shared" si="116"/>
        <v>Philemon KACHERANmarathon</v>
      </c>
      <c r="O1898" s="2">
        <f t="shared" si="117"/>
        <v>1239</v>
      </c>
      <c r="P1898" s="81">
        <f t="shared" si="118"/>
        <v>17</v>
      </c>
      <c r="Q1898" s="81" t="str">
        <f t="shared" si="119"/>
        <v/>
      </c>
    </row>
    <row r="1899" spans="1:17" x14ac:dyDescent="0.2">
      <c r="A1899" t="s">
        <v>1179</v>
      </c>
      <c r="B1899" t="s">
        <v>4147</v>
      </c>
      <c r="C1899" s="5" t="s">
        <v>31</v>
      </c>
      <c r="D1899" s="6">
        <v>35722</v>
      </c>
      <c r="E1899">
        <v>1123</v>
      </c>
      <c r="F1899" s="2">
        <v>31</v>
      </c>
      <c r="G1899" s="2" t="str">
        <f>B1899&amp;C1899</f>
        <v>Lafranz CAMPBELL110mh</v>
      </c>
      <c r="H1899" s="2">
        <f>E1899</f>
        <v>1123</v>
      </c>
      <c r="I1899" s="138" cm="1">
        <f t="array" ref="I1899">MAX(IF($G$3:$G$4000=$G1899,$H$3:$H$4000))</f>
        <v>1123</v>
      </c>
      <c r="J1899" s="2" t="str">
        <v>KEN</v>
      </c>
      <c r="K1899" t="str">
        <v>Moses KIBET</v>
      </c>
      <c r="L1899" s="96" t="str">
        <v>marathon</v>
      </c>
      <c r="M1899" s="96">
        <v>35465</v>
      </c>
      <c r="N1899" s="96" t="str">
        <f t="shared" si="116"/>
        <v>Moses KIBETmarathon</v>
      </c>
      <c r="O1899" s="2">
        <f t="shared" si="117"/>
        <v>1239</v>
      </c>
      <c r="P1899" s="81">
        <f t="shared" si="118"/>
        <v>17</v>
      </c>
      <c r="Q1899" s="81" t="str">
        <f t="shared" si="119"/>
        <v/>
      </c>
    </row>
    <row r="1900" spans="1:17" x14ac:dyDescent="0.2">
      <c r="A1900" t="s">
        <v>1179</v>
      </c>
      <c r="B1900" s="5" t="s">
        <v>3689</v>
      </c>
      <c r="C1900" s="5" t="s">
        <v>2</v>
      </c>
      <c r="D1900" s="5">
        <v>1998</v>
      </c>
      <c r="E1900">
        <v>1122</v>
      </c>
      <c r="F1900" s="2">
        <v>71</v>
      </c>
      <c r="G1900" s="2" t="str">
        <f>B1900&amp;C1900</f>
        <v>Ashanie SMITH100m</v>
      </c>
      <c r="H1900" s="2">
        <f>E1900</f>
        <v>1122</v>
      </c>
      <c r="I1900" s="138" cm="1">
        <f t="array" ref="I1900">MAX(IF($G$3:$G$4000=$G1900,$H$3:$H$4000))</f>
        <v>1122</v>
      </c>
      <c r="J1900" s="2" t="str">
        <v>KEN</v>
      </c>
      <c r="K1900" t="str">
        <v>Titus KIPRUTO</v>
      </c>
      <c r="L1900" s="96" t="str">
        <v>marathon</v>
      </c>
      <c r="M1900" s="96">
        <v>35971</v>
      </c>
      <c r="N1900" s="96" t="str">
        <f t="shared" si="116"/>
        <v>Titus KIPRUTOmarathon</v>
      </c>
      <c r="O1900" s="2">
        <f t="shared" si="117"/>
        <v>1238</v>
      </c>
      <c r="P1900" s="81">
        <f t="shared" si="118"/>
        <v>20</v>
      </c>
      <c r="Q1900" s="81" t="str">
        <f t="shared" si="119"/>
        <v/>
      </c>
    </row>
    <row r="1901" spans="1:17" x14ac:dyDescent="0.2">
      <c r="A1901" t="s">
        <v>1179</v>
      </c>
      <c r="B1901" t="s">
        <v>3782</v>
      </c>
      <c r="C1901" s="5" t="s">
        <v>26</v>
      </c>
      <c r="D1901" s="5">
        <v>34682</v>
      </c>
      <c r="E1901">
        <v>1122</v>
      </c>
      <c r="F1901" s="2">
        <v>48</v>
      </c>
      <c r="G1901" s="2" t="str">
        <f>B1901&amp;C1901</f>
        <v>Javon FRANCIS400m</v>
      </c>
      <c r="H1901" s="2">
        <f>E1901</f>
        <v>1122</v>
      </c>
      <c r="I1901" s="138" cm="1">
        <f t="array" ref="I1901">MAX(IF($G$3:$G$4000=$G1901,$H$3:$H$4000))</f>
        <v>1122</v>
      </c>
      <c r="J1901" s="2" t="str">
        <v>KEN</v>
      </c>
      <c r="K1901" t="str">
        <v>Geoffrey KAMWOROR</v>
      </c>
      <c r="L1901" s="96" t="str">
        <v>marathon</v>
      </c>
      <c r="M1901" s="96">
        <v>33930</v>
      </c>
      <c r="N1901" s="96" t="str">
        <f t="shared" si="116"/>
        <v>Geoffrey KAMWORORmarathon</v>
      </c>
      <c r="O1901" s="2">
        <f t="shared" si="117"/>
        <v>1238</v>
      </c>
      <c r="P1901" s="81">
        <f t="shared" si="118"/>
        <v>20</v>
      </c>
      <c r="Q1901" s="81" t="str">
        <f t="shared" si="119"/>
        <v/>
      </c>
    </row>
    <row r="1902" spans="1:17" x14ac:dyDescent="0.2">
      <c r="A1902" t="s">
        <v>1179</v>
      </c>
      <c r="B1902" t="s">
        <v>3730</v>
      </c>
      <c r="C1902" s="5" t="s">
        <v>26</v>
      </c>
      <c r="D1902" s="5">
        <v>36060</v>
      </c>
      <c r="E1902">
        <v>1121</v>
      </c>
      <c r="F1902" s="2">
        <v>51</v>
      </c>
      <c r="G1902" s="2" t="str">
        <f>B1902&amp;C1902</f>
        <v>Chevannie HANSON400m</v>
      </c>
      <c r="H1902" s="2">
        <f>E1902</f>
        <v>1121</v>
      </c>
      <c r="I1902" s="138" cm="1">
        <f t="array" ref="I1902">MAX(IF($G$3:$G$4000=$G1902,$H$3:$H$4000))</f>
        <v>1121</v>
      </c>
      <c r="J1902" s="2" t="str">
        <v>KEN</v>
      </c>
      <c r="K1902" t="str">
        <v>Emmanuel Kipkurui KORIR</v>
      </c>
      <c r="L1902" s="96" t="str">
        <v>800m</v>
      </c>
      <c r="M1902" s="96">
        <v>34865</v>
      </c>
      <c r="N1902" s="96" t="str">
        <f t="shared" si="116"/>
        <v>Emmanuel Kipkurui KORIR800m</v>
      </c>
      <c r="O1902" s="2">
        <f t="shared" si="117"/>
        <v>1234</v>
      </c>
      <c r="P1902" s="81">
        <f t="shared" si="118"/>
        <v>2</v>
      </c>
      <c r="Q1902" s="81" t="str">
        <f t="shared" si="119"/>
        <v/>
      </c>
    </row>
    <row r="1903" spans="1:17" x14ac:dyDescent="0.2">
      <c r="A1903" t="s">
        <v>1179</v>
      </c>
      <c r="B1903" t="s">
        <v>4222</v>
      </c>
      <c r="C1903" s="5" t="s">
        <v>33</v>
      </c>
      <c r="D1903" s="5"/>
      <c r="E1903">
        <v>1121</v>
      </c>
      <c r="F1903" s="2">
        <v>27</v>
      </c>
      <c r="G1903" s="2" t="str">
        <f>B1903&amp;C1903</f>
        <v>Kenroy WILLIAMS400mh</v>
      </c>
      <c r="H1903" s="2">
        <f>E1903</f>
        <v>1121</v>
      </c>
      <c r="I1903" s="138" cm="1">
        <f t="array" ref="I1903">MAX(IF($G$3:$G$4000=$G1903,$H$3:$H$4000))</f>
        <v>1121</v>
      </c>
      <c r="J1903" s="2" t="str">
        <v>KEN</v>
      </c>
      <c r="K1903" t="str">
        <v>Evans CHEBET</v>
      </c>
      <c r="L1903" s="96" t="str">
        <v>marathon</v>
      </c>
      <c r="M1903" s="96">
        <v>32457</v>
      </c>
      <c r="N1903" s="96" t="str">
        <f t="shared" si="116"/>
        <v>Evans CHEBETmarathon</v>
      </c>
      <c r="O1903" s="2">
        <f t="shared" si="117"/>
        <v>1232</v>
      </c>
      <c r="P1903" s="81">
        <f t="shared" si="118"/>
        <v>22</v>
      </c>
      <c r="Q1903" s="81" t="str">
        <f t="shared" si="119"/>
        <v/>
      </c>
    </row>
    <row r="1904" spans="1:17" x14ac:dyDescent="0.2">
      <c r="A1904" t="s">
        <v>1179</v>
      </c>
      <c r="B1904" t="s">
        <v>4356</v>
      </c>
      <c r="C1904" s="5" t="s">
        <v>38</v>
      </c>
      <c r="D1904" s="5">
        <v>35407</v>
      </c>
      <c r="E1904">
        <v>1120</v>
      </c>
      <c r="F1904" s="2">
        <v>9</v>
      </c>
      <c r="G1904" s="2" t="str">
        <f>B1904&amp;C1904</f>
        <v>Clayton BROWNtriple-jump</v>
      </c>
      <c r="H1904" s="2">
        <f>E1904</f>
        <v>1120</v>
      </c>
      <c r="I1904" s="138" cm="1">
        <f t="array" ref="I1904">MAX(IF($G$3:$G$4000=$G1904,$H$3:$H$4000))</f>
        <v>1120</v>
      </c>
      <c r="J1904" s="2" t="str">
        <v>KEN</v>
      </c>
      <c r="K1904" t="str">
        <v>Eric KIPTANUI</v>
      </c>
      <c r="L1904" s="96" t="str">
        <v>marathon</v>
      </c>
      <c r="M1904" s="96">
        <v>32982</v>
      </c>
      <c r="N1904" s="96" t="str">
        <f t="shared" si="116"/>
        <v>Eric KIPTANUImarathon</v>
      </c>
      <c r="O1904" s="2">
        <f t="shared" si="117"/>
        <v>1231</v>
      </c>
      <c r="P1904" s="81">
        <f t="shared" si="118"/>
        <v>23</v>
      </c>
      <c r="Q1904" s="81" t="str">
        <f t="shared" si="119"/>
        <v/>
      </c>
    </row>
    <row r="1905" spans="1:17" x14ac:dyDescent="0.2">
      <c r="A1905" t="s">
        <v>1179</v>
      </c>
      <c r="B1905" t="s">
        <v>4355</v>
      </c>
      <c r="C1905" s="5" t="s">
        <v>38</v>
      </c>
      <c r="D1905" s="6">
        <v>34625</v>
      </c>
      <c r="E1905">
        <v>1120</v>
      </c>
      <c r="F1905" s="2">
        <v>8</v>
      </c>
      <c r="G1905" s="2" t="str">
        <f>B1905&amp;C1905</f>
        <v>Clive PULLENtriple-jump</v>
      </c>
      <c r="H1905" s="2">
        <f>E1905</f>
        <v>1120</v>
      </c>
      <c r="I1905" s="138" cm="1">
        <f t="array" ref="I1905">MAX(IF($G$3:$G$4000=$G1905,$H$3:$H$4000))</f>
        <v>1120</v>
      </c>
      <c r="J1905" s="2" t="str">
        <v>KEN</v>
      </c>
      <c r="K1905" t="str">
        <v>Emmanuel SAINA</v>
      </c>
      <c r="L1905" s="96" t="str">
        <v>marathon</v>
      </c>
      <c r="M1905" s="96">
        <v>33853</v>
      </c>
      <c r="N1905" s="96" t="str">
        <f t="shared" si="116"/>
        <v>Emmanuel SAINAmarathon</v>
      </c>
      <c r="O1905" s="2">
        <f t="shared" si="117"/>
        <v>1230</v>
      </c>
      <c r="P1905" s="81">
        <f t="shared" si="118"/>
        <v>24</v>
      </c>
      <c r="Q1905" s="81" t="str">
        <f t="shared" si="119"/>
        <v/>
      </c>
    </row>
    <row r="1906" spans="1:17" x14ac:dyDescent="0.2">
      <c r="A1906" t="s">
        <v>1179</v>
      </c>
      <c r="B1906" t="s">
        <v>4490</v>
      </c>
      <c r="C1906" s="6" t="s">
        <v>39</v>
      </c>
      <c r="D1906" s="6">
        <v>35124</v>
      </c>
      <c r="E1906">
        <v>1120</v>
      </c>
      <c r="F1906" s="2">
        <v>14</v>
      </c>
      <c r="G1906" s="2" t="str">
        <f>B1906&amp;C1906</f>
        <v>Rajindra CAMPBELLshot-put</v>
      </c>
      <c r="H1906" s="2">
        <f>E1906</f>
        <v>1120</v>
      </c>
      <c r="I1906" s="138" cm="1">
        <f t="array" ref="I1906">MAX(IF($G$3:$G$4000=$G1906,$H$3:$H$4000))</f>
        <v>1120</v>
      </c>
      <c r="J1906" s="2" t="str">
        <v>KEN</v>
      </c>
      <c r="K1906" t="str">
        <v>Samuel Kiplimo KOSGEI</v>
      </c>
      <c r="L1906" s="96" t="str">
        <v>marathon</v>
      </c>
      <c r="M1906" s="96">
        <v>31432</v>
      </c>
      <c r="N1906" s="96" t="str">
        <f t="shared" si="116"/>
        <v>Samuel Kiplimo KOSGEImarathon</v>
      </c>
      <c r="O1906" s="2">
        <f t="shared" si="117"/>
        <v>1227</v>
      </c>
      <c r="P1906" s="81">
        <f t="shared" si="118"/>
        <v>25</v>
      </c>
      <c r="Q1906" s="81" t="str">
        <f t="shared" si="119"/>
        <v/>
      </c>
    </row>
    <row r="1907" spans="1:17" x14ac:dyDescent="0.2">
      <c r="A1907" t="s">
        <v>1179</v>
      </c>
      <c r="B1907" t="s">
        <v>3736</v>
      </c>
      <c r="C1907" s="6" t="s">
        <v>26</v>
      </c>
      <c r="D1907" s="5">
        <v>35000</v>
      </c>
      <c r="E1907">
        <v>1119</v>
      </c>
      <c r="F1907" s="2">
        <v>54</v>
      </c>
      <c r="G1907" s="2" t="str">
        <f>B1907&amp;C1907</f>
        <v>Nathon ALLEN400m</v>
      </c>
      <c r="H1907" s="2">
        <f>E1907</f>
        <v>1119</v>
      </c>
      <c r="I1907" s="138" cm="1">
        <f t="array" ref="I1907">MAX(IF($G$3:$G$4000=$G1907,$H$3:$H$4000))</f>
        <v>1119</v>
      </c>
      <c r="J1907" s="2" t="str">
        <v>KEN</v>
      </c>
      <c r="K1907" t="str">
        <v>Kenneth KETER</v>
      </c>
      <c r="L1907" s="96" t="str">
        <v>marathon</v>
      </c>
      <c r="M1907" s="96">
        <v>35281</v>
      </c>
      <c r="N1907" s="96" t="str">
        <f t="shared" si="116"/>
        <v>Kenneth KETERmarathon</v>
      </c>
      <c r="O1907" s="2">
        <f t="shared" si="117"/>
        <v>1226</v>
      </c>
      <c r="P1907" s="81">
        <f t="shared" si="118"/>
        <v>26</v>
      </c>
      <c r="Q1907" s="81" t="str">
        <f t="shared" si="119"/>
        <v/>
      </c>
    </row>
    <row r="1908" spans="1:17" x14ac:dyDescent="0.2">
      <c r="A1908" t="s">
        <v>1179</v>
      </c>
      <c r="B1908" t="s">
        <v>3305</v>
      </c>
      <c r="C1908" s="5" t="s">
        <v>38</v>
      </c>
      <c r="D1908" s="5">
        <v>38369</v>
      </c>
      <c r="E1908">
        <v>1118</v>
      </c>
      <c r="F1908" s="2">
        <v>1</v>
      </c>
      <c r="G1908" s="2" t="str">
        <f>B1908&amp;C1908</f>
        <v>Jaydon HIBBERTtriple-jump</v>
      </c>
      <c r="H1908" s="2">
        <f>E1908</f>
        <v>1118</v>
      </c>
      <c r="I1908" s="138" cm="1">
        <f t="array" ref="I1908">MAX(IF($G$3:$G$4000=$G1908,$H$3:$H$4000))</f>
        <v>1118</v>
      </c>
      <c r="J1908" s="2" t="str">
        <v>KEN</v>
      </c>
      <c r="K1908" t="str">
        <v>Benjamin KIGEN</v>
      </c>
      <c r="L1908" s="96" t="str">
        <v>3000msc</v>
      </c>
      <c r="M1908" s="96">
        <v>34155</v>
      </c>
      <c r="N1908" s="96" t="str">
        <f t="shared" si="116"/>
        <v>Benjamin KIGEN3000msc</v>
      </c>
      <c r="O1908" s="2">
        <f t="shared" si="117"/>
        <v>1225</v>
      </c>
      <c r="P1908" s="81">
        <f t="shared" si="118"/>
        <v>1</v>
      </c>
      <c r="Q1908" s="81" t="str">
        <f t="shared" si="119"/>
        <v/>
      </c>
    </row>
    <row r="1909" spans="1:17" x14ac:dyDescent="0.2">
      <c r="A1909" t="s">
        <v>1179</v>
      </c>
      <c r="B1909" t="s">
        <v>3730</v>
      </c>
      <c r="C1909" s="5" t="s">
        <v>25</v>
      </c>
      <c r="D1909" s="5">
        <v>36060</v>
      </c>
      <c r="E1909">
        <v>1117</v>
      </c>
      <c r="F1909" s="2">
        <v>55</v>
      </c>
      <c r="G1909" s="2" t="str">
        <f>B1909&amp;C1909</f>
        <v>Chevannie HANSON200m</v>
      </c>
      <c r="H1909" s="2">
        <f>E1909</f>
        <v>1117</v>
      </c>
      <c r="I1909" s="138" cm="1">
        <f t="array" ref="I1909">MAX(IF($G$3:$G$4000=$G1909,$H$3:$H$4000))</f>
        <v>1117</v>
      </c>
      <c r="J1909" s="2" t="str">
        <v>KEN</v>
      </c>
      <c r="K1909" t="str">
        <v>Daniel Simiu EBENYO</v>
      </c>
      <c r="L1909" s="96" t="str">
        <v>5000m</v>
      </c>
      <c r="M1909" s="96">
        <v>34960</v>
      </c>
      <c r="N1909" s="96" t="str">
        <f t="shared" si="116"/>
        <v>Daniel Simiu EBENYO5000m</v>
      </c>
      <c r="O1909" s="2">
        <f t="shared" si="117"/>
        <v>1225</v>
      </c>
      <c r="P1909" s="81">
        <f t="shared" si="118"/>
        <v>5</v>
      </c>
      <c r="Q1909" s="81" t="str">
        <f t="shared" si="119"/>
        <v/>
      </c>
    </row>
    <row r="1910" spans="1:17" x14ac:dyDescent="0.2">
      <c r="A1910" t="s">
        <v>1179</v>
      </c>
      <c r="B1910" t="s">
        <v>4224</v>
      </c>
      <c r="C1910" s="5" t="s">
        <v>33</v>
      </c>
      <c r="D1910" s="5">
        <v>32147</v>
      </c>
      <c r="E1910">
        <v>1117</v>
      </c>
      <c r="F1910" s="2">
        <v>29</v>
      </c>
      <c r="G1910" s="2" t="str">
        <f>B1910&amp;C1910</f>
        <v>Roxroy CATO400mh</v>
      </c>
      <c r="H1910" s="2">
        <f>E1910</f>
        <v>1117</v>
      </c>
      <c r="I1910" s="138" cm="1">
        <f t="array" ref="I1910">MAX(IF($G$3:$G$4000=$G1910,$H$3:$H$4000))</f>
        <v>1117</v>
      </c>
      <c r="J1910" s="2" t="str">
        <v>KEN</v>
      </c>
      <c r="K1910" t="str">
        <v>Geoffrey KAMWOROR</v>
      </c>
      <c r="L1910" s="96" t="str">
        <v>10000m</v>
      </c>
      <c r="M1910" s="96">
        <v>33930</v>
      </c>
      <c r="N1910" s="96" t="str">
        <f t="shared" si="116"/>
        <v>Geoffrey KAMWOROR10000m</v>
      </c>
      <c r="O1910" s="2">
        <f t="shared" si="117"/>
        <v>1224</v>
      </c>
      <c r="P1910" s="81">
        <f t="shared" si="118"/>
        <v>3</v>
      </c>
      <c r="Q1910" s="81" t="str">
        <f t="shared" si="119"/>
        <v/>
      </c>
    </row>
    <row r="1911" spans="1:17" x14ac:dyDescent="0.2">
      <c r="A1911" t="s">
        <v>1179</v>
      </c>
      <c r="B1911" t="s">
        <v>4302</v>
      </c>
      <c r="C1911" s="5" t="s">
        <v>37</v>
      </c>
      <c r="D1911" s="5">
        <v>37297</v>
      </c>
      <c r="E1911">
        <v>1116</v>
      </c>
      <c r="F1911" s="2">
        <v>31</v>
      </c>
      <c r="G1911" s="2" t="str">
        <f>B1911&amp;C1911</f>
        <v>Kavian KERRlong-jump</v>
      </c>
      <c r="H1911" s="2">
        <f>E1911</f>
        <v>1116</v>
      </c>
      <c r="I1911" s="138" cm="1">
        <f t="array" ref="I1911">MAX(IF($G$3:$G$4000=$G1911,$H$3:$H$4000))</f>
        <v>1116</v>
      </c>
      <c r="J1911" s="2" t="str">
        <v>KEN</v>
      </c>
      <c r="K1911" t="str">
        <v>Bethwel YEGON</v>
      </c>
      <c r="L1911" s="96" t="str">
        <v>marathon</v>
      </c>
      <c r="M1911" s="96">
        <v>33974</v>
      </c>
      <c r="N1911" s="96" t="str">
        <f t="shared" si="116"/>
        <v>Bethwel YEGONmarathon</v>
      </c>
      <c r="O1911" s="2">
        <f t="shared" si="117"/>
        <v>1224</v>
      </c>
      <c r="P1911" s="81">
        <f t="shared" si="118"/>
        <v>27</v>
      </c>
      <c r="Q1911" s="81" t="str">
        <f t="shared" si="119"/>
        <v/>
      </c>
    </row>
    <row r="1912" spans="1:17" x14ac:dyDescent="0.2">
      <c r="A1912" t="s">
        <v>1179</v>
      </c>
      <c r="B1912" t="s">
        <v>3695</v>
      </c>
      <c r="C1912" s="5" t="s">
        <v>2</v>
      </c>
      <c r="D1912" s="5">
        <v>35956</v>
      </c>
      <c r="E1912">
        <v>1115</v>
      </c>
      <c r="F1912" s="2">
        <v>82</v>
      </c>
      <c r="G1912" s="2" t="str">
        <f>B1912&amp;C1912</f>
        <v>Jelani WALKER100m</v>
      </c>
      <c r="H1912" s="2">
        <f>E1912</f>
        <v>1115</v>
      </c>
      <c r="I1912" s="138" cm="1">
        <f t="array" ref="I1912">MAX(IF($G$3:$G$4000=$G1912,$H$3:$H$4000))</f>
        <v>1115</v>
      </c>
      <c r="J1912" s="2" t="str">
        <v>KEN</v>
      </c>
      <c r="K1912" t="str">
        <v>Abraham KIBIWOT</v>
      </c>
      <c r="L1912" s="96" t="str">
        <v>3000msc</v>
      </c>
      <c r="M1912" s="96">
        <v>35161</v>
      </c>
      <c r="N1912" s="96" t="str">
        <f t="shared" si="116"/>
        <v>Abraham KIBIWOT3000msc</v>
      </c>
      <c r="O1912" s="2">
        <f t="shared" si="117"/>
        <v>1222</v>
      </c>
      <c r="P1912" s="81">
        <f t="shared" si="118"/>
        <v>2</v>
      </c>
      <c r="Q1912" s="81" t="str">
        <f t="shared" si="119"/>
        <v/>
      </c>
    </row>
    <row r="1913" spans="1:17" x14ac:dyDescent="0.2">
      <c r="A1913" t="s">
        <v>1179</v>
      </c>
      <c r="B1913" t="s">
        <v>3786</v>
      </c>
      <c r="C1913" s="5" t="s">
        <v>26</v>
      </c>
      <c r="D1913" s="5">
        <v>37610</v>
      </c>
      <c r="E1913">
        <v>1115</v>
      </c>
      <c r="F1913" s="2">
        <v>59</v>
      </c>
      <c r="G1913" s="2" t="str">
        <f>B1913&amp;C1913</f>
        <v>Jeremy BEMBRIDGE400m</v>
      </c>
      <c r="H1913" s="2">
        <f>E1913</f>
        <v>1115</v>
      </c>
      <c r="I1913" s="138" cm="1">
        <f t="array" ref="I1913">MAX(IF($G$3:$G$4000=$G1913,$H$3:$H$4000))</f>
        <v>1115</v>
      </c>
      <c r="J1913" s="2" t="str">
        <v>KEN</v>
      </c>
      <c r="K1913" t="str">
        <v>Daniel MATAIKO</v>
      </c>
      <c r="L1913" s="96" t="str">
        <v>10000m</v>
      </c>
      <c r="M1913" s="96">
        <v>1998</v>
      </c>
      <c r="N1913" s="96" t="str">
        <f t="shared" si="116"/>
        <v>Daniel MATAIKO10000m</v>
      </c>
      <c r="O1913" s="2">
        <f t="shared" si="117"/>
        <v>1220</v>
      </c>
      <c r="P1913" s="81">
        <f t="shared" si="118"/>
        <v>4</v>
      </c>
      <c r="Q1913" s="81" t="str">
        <f t="shared" si="119"/>
        <v/>
      </c>
    </row>
    <row r="1914" spans="1:17" x14ac:dyDescent="0.2">
      <c r="A1914" t="s">
        <v>1179</v>
      </c>
      <c r="B1914" t="s">
        <v>3739</v>
      </c>
      <c r="C1914" s="6" t="s">
        <v>25</v>
      </c>
      <c r="D1914" s="5">
        <v>36434</v>
      </c>
      <c r="E1914">
        <v>1115</v>
      </c>
      <c r="F1914" s="2">
        <v>69</v>
      </c>
      <c r="G1914" s="2" t="str">
        <f>B1914&amp;C1914</f>
        <v>Christopher TAYLOR200m</v>
      </c>
      <c r="H1914" s="2">
        <f>E1914</f>
        <v>1115</v>
      </c>
      <c r="I1914" s="138" cm="1">
        <f t="array" ref="I1914">MAX(IF($G$3:$G$4000=$G1914,$H$3:$H$4000))</f>
        <v>1115</v>
      </c>
      <c r="J1914" s="2" t="str">
        <v>KEN</v>
      </c>
      <c r="K1914" t="str">
        <v>Silas TOO</v>
      </c>
      <c r="L1914" s="96" t="str">
        <v>marathon</v>
      </c>
      <c r="M1914" s="96">
        <v>32155</v>
      </c>
      <c r="N1914" s="96" t="str">
        <f t="shared" si="116"/>
        <v>Silas TOOmarathon</v>
      </c>
      <c r="O1914" s="2">
        <f t="shared" si="117"/>
        <v>1218</v>
      </c>
      <c r="P1914" s="81">
        <f t="shared" si="118"/>
        <v>28</v>
      </c>
      <c r="Q1914" s="81" t="str">
        <f t="shared" si="119"/>
        <v/>
      </c>
    </row>
    <row r="1915" spans="1:17" x14ac:dyDescent="0.2">
      <c r="A1915" t="s">
        <v>1179</v>
      </c>
      <c r="B1915" t="s">
        <v>3396</v>
      </c>
      <c r="C1915" s="6" t="s">
        <v>40</v>
      </c>
      <c r="D1915" s="5">
        <v>33322</v>
      </c>
      <c r="E1915">
        <v>1114</v>
      </c>
      <c r="F1915" s="2">
        <v>11</v>
      </c>
      <c r="G1915" s="2" t="str">
        <f>B1915&amp;C1915</f>
        <v>Chad WRIGHTdiscus-throw</v>
      </c>
      <c r="H1915" s="2">
        <f>E1915</f>
        <v>1114</v>
      </c>
      <c r="I1915" s="138" cm="1">
        <f t="array" ref="I1915">MAX(IF($G$3:$G$4000=$G1915,$H$3:$H$4000))</f>
        <v>1114</v>
      </c>
      <c r="J1915" s="2" t="str">
        <v>KEN</v>
      </c>
      <c r="K1915" t="str">
        <v>Bernard Kiprop KIPYEGO</v>
      </c>
      <c r="L1915" s="96" t="str">
        <v>marathon</v>
      </c>
      <c r="M1915" s="96">
        <v>31609</v>
      </c>
      <c r="N1915" s="96" t="str">
        <f t="shared" si="116"/>
        <v>Bernard Kiprop KIPYEGOmarathon</v>
      </c>
      <c r="O1915" s="2">
        <f t="shared" si="117"/>
        <v>1218</v>
      </c>
      <c r="P1915" s="81">
        <f t="shared" si="118"/>
        <v>28</v>
      </c>
      <c r="Q1915" s="81" t="str">
        <f t="shared" si="119"/>
        <v/>
      </c>
    </row>
    <row r="1916" spans="1:17" x14ac:dyDescent="0.2">
      <c r="A1916" t="s">
        <v>1179</v>
      </c>
      <c r="B1916" t="s">
        <v>3733</v>
      </c>
      <c r="C1916" s="5" t="s">
        <v>25</v>
      </c>
      <c r="D1916" s="5">
        <v>36849</v>
      </c>
      <c r="E1916">
        <v>1113</v>
      </c>
      <c r="F1916" s="2">
        <v>58</v>
      </c>
      <c r="G1916" s="2" t="str">
        <f>B1916&amp;C1916</f>
        <v>Jevaughn POWELL200m</v>
      </c>
      <c r="H1916" s="2">
        <f>E1916</f>
        <v>1113</v>
      </c>
      <c r="I1916" s="138" cm="1">
        <f t="array" ref="I1916">MAX(IF($G$3:$G$4000=$G1916,$H$3:$H$4000))</f>
        <v>1113</v>
      </c>
      <c r="J1916" s="2" t="str">
        <v>KEN</v>
      </c>
      <c r="K1916" t="str">
        <v>Ferguson Cheruiyot ROTICH</v>
      </c>
      <c r="L1916" s="96" t="str">
        <v>800m</v>
      </c>
      <c r="M1916" s="96">
        <v>32842</v>
      </c>
      <c r="N1916" s="96" t="str">
        <f t="shared" si="116"/>
        <v>Ferguson Cheruiyot ROTICH800m</v>
      </c>
      <c r="O1916" s="2">
        <f t="shared" si="117"/>
        <v>1217</v>
      </c>
      <c r="P1916" s="81">
        <f t="shared" si="118"/>
        <v>4</v>
      </c>
      <c r="Q1916" s="81" t="str">
        <f t="shared" si="119"/>
        <v/>
      </c>
    </row>
    <row r="1917" spans="1:17" x14ac:dyDescent="0.2">
      <c r="A1917" t="s">
        <v>1179</v>
      </c>
      <c r="B1917" t="s">
        <v>3701</v>
      </c>
      <c r="C1917" s="5" t="s">
        <v>2</v>
      </c>
      <c r="D1917" s="5">
        <v>35563</v>
      </c>
      <c r="E1917">
        <v>1112</v>
      </c>
      <c r="F1917" s="2">
        <v>85</v>
      </c>
      <c r="G1917" s="2" t="str">
        <f>B1917&amp;C1917</f>
        <v>Javoy TUCKER100m</v>
      </c>
      <c r="H1917" s="2">
        <f>E1917</f>
        <v>1112</v>
      </c>
      <c r="I1917" s="138" cm="1">
        <f t="array" ref="I1917">MAX(IF($G$3:$G$4000=$G1917,$H$3:$H$4000))</f>
        <v>1112</v>
      </c>
      <c r="J1917" s="2" t="str">
        <v>KEN</v>
      </c>
      <c r="K1917" t="str">
        <v>Rodgers KWEMOI</v>
      </c>
      <c r="L1917" s="96" t="str">
        <v>10000m</v>
      </c>
      <c r="M1917" s="96">
        <v>35857</v>
      </c>
      <c r="N1917" s="96" t="str">
        <f t="shared" si="116"/>
        <v>Rodgers KWEMOI10000m</v>
      </c>
      <c r="O1917" s="2">
        <f t="shared" si="117"/>
        <v>1217</v>
      </c>
      <c r="P1917" s="81">
        <f t="shared" si="118"/>
        <v>5</v>
      </c>
      <c r="Q1917" s="81" t="str">
        <f t="shared" si="119"/>
        <v/>
      </c>
    </row>
    <row r="1918" spans="1:17" x14ac:dyDescent="0.2">
      <c r="A1918" t="s">
        <v>1179</v>
      </c>
      <c r="B1918" s="5" t="s">
        <v>2976</v>
      </c>
      <c r="C1918" s="5" t="s">
        <v>26</v>
      </c>
      <c r="D1918" s="5">
        <v>37120</v>
      </c>
      <c r="E1918">
        <v>1112</v>
      </c>
      <c r="F1918" s="2">
        <v>6</v>
      </c>
      <c r="G1918" s="2" t="str">
        <f>B1918&amp;C1918</f>
        <v>Zandrion BARNES400m</v>
      </c>
      <c r="H1918" s="2">
        <f>E1918</f>
        <v>1112</v>
      </c>
      <c r="I1918" s="138" cm="1">
        <f t="array" ref="I1918">MAX(IF($G$3:$G$4000=$G1918,$H$3:$H$4000))</f>
        <v>1112</v>
      </c>
      <c r="J1918" s="2" t="str">
        <v>KEN</v>
      </c>
      <c r="K1918" t="str">
        <v>Laban Kipngetich KORIR</v>
      </c>
      <c r="L1918" s="96" t="str">
        <v>marathon</v>
      </c>
      <c r="M1918" s="96">
        <v>31228</v>
      </c>
      <c r="N1918" s="96" t="str">
        <f t="shared" si="116"/>
        <v>Laban Kipngetich KORIRmarathon</v>
      </c>
      <c r="O1918" s="2">
        <f t="shared" si="117"/>
        <v>1217</v>
      </c>
      <c r="P1918" s="81">
        <f t="shared" si="118"/>
        <v>30</v>
      </c>
      <c r="Q1918" s="81" t="str">
        <f t="shared" si="119"/>
        <v/>
      </c>
    </row>
    <row r="1919" spans="1:17" x14ac:dyDescent="0.2">
      <c r="A1919" t="s">
        <v>1179</v>
      </c>
      <c r="B1919" t="s">
        <v>3667</v>
      </c>
      <c r="C1919" t="s">
        <v>25</v>
      </c>
      <c r="D1919" s="5">
        <v>32970</v>
      </c>
      <c r="E1919">
        <v>1111</v>
      </c>
      <c r="F1919" s="2">
        <v>61</v>
      </c>
      <c r="G1919" s="2" t="str">
        <f>B1919&amp;C1919</f>
        <v>Nickel ASHMEADE200m</v>
      </c>
      <c r="H1919" s="2">
        <f>E1919</f>
        <v>1111</v>
      </c>
      <c r="I1919" s="138" cm="1">
        <f t="array" ref="I1919">MAX(IF($G$3:$G$4000=$G1919,$H$3:$H$4000))</f>
        <v>1111</v>
      </c>
      <c r="J1919" s="2" t="str">
        <v>KEN</v>
      </c>
      <c r="K1919" t="str">
        <v>Solomon Kirwa YEGO</v>
      </c>
      <c r="L1919" s="96" t="str">
        <v>marathon</v>
      </c>
      <c r="M1919" s="96">
        <v>31907</v>
      </c>
      <c r="N1919" s="96" t="str">
        <f t="shared" si="116"/>
        <v>Solomon Kirwa YEGOmarathon</v>
      </c>
      <c r="O1919" s="2">
        <f t="shared" si="117"/>
        <v>1216</v>
      </c>
      <c r="P1919" s="81">
        <f t="shared" si="118"/>
        <v>31</v>
      </c>
      <c r="Q1919" s="81" t="str">
        <f t="shared" si="119"/>
        <v/>
      </c>
    </row>
    <row r="1920" spans="1:17" x14ac:dyDescent="0.2">
      <c r="A1920" t="s">
        <v>1179</v>
      </c>
      <c r="B1920" t="s">
        <v>3736</v>
      </c>
      <c r="C1920" s="5" t="s">
        <v>25</v>
      </c>
      <c r="D1920" s="5">
        <v>35000</v>
      </c>
      <c r="E1920">
        <v>1111</v>
      </c>
      <c r="F1920" s="2">
        <v>61</v>
      </c>
      <c r="G1920" s="2" t="str">
        <f>B1920&amp;C1920</f>
        <v>Nathon ALLEN200m</v>
      </c>
      <c r="H1920" s="2">
        <f>E1920</f>
        <v>1111</v>
      </c>
      <c r="I1920" s="138" cm="1">
        <f t="array" ref="I1920">MAX(IF($G$3:$G$4000=$G1920,$H$3:$H$4000))</f>
        <v>1111</v>
      </c>
      <c r="J1920" s="2" t="str">
        <v>KEN</v>
      </c>
      <c r="K1920" t="str">
        <v>Kipkemoi KIPRONO</v>
      </c>
      <c r="L1920" s="96" t="str">
        <v>marathon</v>
      </c>
      <c r="M1920" s="96">
        <v>34954</v>
      </c>
      <c r="N1920" s="96" t="str">
        <f t="shared" si="116"/>
        <v>Kipkemoi KIPRONOmarathon</v>
      </c>
      <c r="O1920" s="2">
        <f t="shared" si="117"/>
        <v>1215</v>
      </c>
      <c r="P1920" s="81">
        <f t="shared" si="118"/>
        <v>32</v>
      </c>
      <c r="Q1920" s="81" t="str">
        <f t="shared" si="119"/>
        <v/>
      </c>
    </row>
    <row r="1921" spans="1:17" x14ac:dyDescent="0.2">
      <c r="A1921" t="s">
        <v>1179</v>
      </c>
      <c r="B1921" t="s">
        <v>3704</v>
      </c>
      <c r="C1921" s="5" t="s">
        <v>2</v>
      </c>
      <c r="D1921" s="5">
        <v>1988</v>
      </c>
      <c r="E1921">
        <v>1111</v>
      </c>
      <c r="F1921" s="2">
        <v>90</v>
      </c>
      <c r="G1921" s="2" t="str">
        <f>B1921&amp;C1921</f>
        <v>Ramone BARNSWELL100m</v>
      </c>
      <c r="H1921" s="2">
        <f>E1921</f>
        <v>1111</v>
      </c>
      <c r="I1921" s="138" cm="1">
        <f t="array" ref="I1921">MAX(IF($G$3:$G$4000=$G1921,$H$3:$H$4000))</f>
        <v>1111</v>
      </c>
      <c r="J1921" s="2" t="str">
        <v>KEN</v>
      </c>
      <c r="K1921" t="str">
        <v>Abel KIRUI</v>
      </c>
      <c r="L1921" s="96" t="str">
        <v>marathon</v>
      </c>
      <c r="M1921" s="96">
        <v>30106</v>
      </c>
      <c r="N1921" s="96" t="str">
        <f t="shared" si="116"/>
        <v>Abel KIRUImarathon</v>
      </c>
      <c r="O1921" s="2">
        <f t="shared" si="117"/>
        <v>1213</v>
      </c>
      <c r="P1921" s="81">
        <f t="shared" si="118"/>
        <v>33</v>
      </c>
      <c r="Q1921" s="81" t="str">
        <f t="shared" si="119"/>
        <v/>
      </c>
    </row>
    <row r="1922" spans="1:17" x14ac:dyDescent="0.2">
      <c r="A1922" t="s">
        <v>1179</v>
      </c>
      <c r="B1922" t="s">
        <v>4149</v>
      </c>
      <c r="C1922" s="5" t="s">
        <v>31</v>
      </c>
      <c r="D1922" s="6">
        <v>36970</v>
      </c>
      <c r="E1922">
        <v>1110</v>
      </c>
      <c r="F1922" s="2">
        <v>33</v>
      </c>
      <c r="G1922" s="2" t="str">
        <f>B1922&amp;C1922</f>
        <v>Jaheem HAYLES110mh</v>
      </c>
      <c r="H1922" s="2">
        <f>E1922</f>
        <v>1110</v>
      </c>
      <c r="I1922" s="138" cm="1">
        <f t="array" ref="I1922">MAX(IF($G$3:$G$4000=$G1922,$H$3:$H$4000))</f>
        <v>1110</v>
      </c>
      <c r="J1922" s="2" t="str">
        <v>KEN</v>
      </c>
      <c r="K1922" t="str">
        <v>Nicholas Kipkorir KIMELI</v>
      </c>
      <c r="L1922" s="96" t="str">
        <v>5000m</v>
      </c>
      <c r="M1922" s="96">
        <v>36067</v>
      </c>
      <c r="N1922" s="96" t="str">
        <f t="shared" si="116"/>
        <v>Nicholas Kipkorir KIMELI5000m</v>
      </c>
      <c r="O1922" s="2">
        <f t="shared" si="117"/>
        <v>1213</v>
      </c>
      <c r="P1922" s="81">
        <f t="shared" si="118"/>
        <v>6</v>
      </c>
      <c r="Q1922" s="81" t="str">
        <f t="shared" si="119"/>
        <v/>
      </c>
    </row>
    <row r="1923" spans="1:17" x14ac:dyDescent="0.2">
      <c r="A1923" t="s">
        <v>1179</v>
      </c>
      <c r="B1923" t="s">
        <v>4330</v>
      </c>
      <c r="C1923" t="s">
        <v>37</v>
      </c>
      <c r="D1923" s="5">
        <v>34356</v>
      </c>
      <c r="E1923">
        <v>1109</v>
      </c>
      <c r="F1923" s="2">
        <v>5</v>
      </c>
      <c r="G1923" s="2" t="str">
        <f>B1923&amp;C1923</f>
        <v>Adrian RILEYlong-jump</v>
      </c>
      <c r="H1923" s="2">
        <f>E1923</f>
        <v>1109</v>
      </c>
      <c r="I1923" s="138" cm="1">
        <f t="array" ref="I1923">MAX(IF($G$3:$G$4000=$G1923,$H$3:$H$4000))</f>
        <v>1109</v>
      </c>
      <c r="J1923" s="2" t="str">
        <v>KEN</v>
      </c>
      <c r="K1923" t="str">
        <v>Cornelius TUWEI</v>
      </c>
      <c r="L1923" s="96" t="str">
        <v>800m</v>
      </c>
      <c r="M1923" s="96">
        <v>34113</v>
      </c>
      <c r="N1923" s="96" t="str">
        <f t="shared" si="116"/>
        <v>Cornelius TUWEI800m</v>
      </c>
      <c r="O1923" s="2">
        <f t="shared" si="117"/>
        <v>1212</v>
      </c>
      <c r="P1923" s="81">
        <f t="shared" si="118"/>
        <v>5</v>
      </c>
      <c r="Q1923" s="81" t="str">
        <f t="shared" si="119"/>
        <v/>
      </c>
    </row>
    <row r="1924" spans="1:17" x14ac:dyDescent="0.2">
      <c r="A1924" t="s">
        <v>1179</v>
      </c>
      <c r="B1924" t="s">
        <v>3858</v>
      </c>
      <c r="C1924" s="5" t="s">
        <v>27</v>
      </c>
      <c r="D1924" s="5">
        <v>34936</v>
      </c>
      <c r="E1924">
        <v>1109</v>
      </c>
      <c r="F1924" s="2">
        <v>73</v>
      </c>
      <c r="G1924" s="2" t="str">
        <f>B1924&amp;C1924</f>
        <v>Rajay HAMILTON800m</v>
      </c>
      <c r="H1924" s="2">
        <f>E1924</f>
        <v>1109</v>
      </c>
      <c r="I1924" s="138" cm="1">
        <f t="array" ref="I1924">MAX(IF($G$3:$G$4000=$G1924,$H$3:$H$4000))</f>
        <v>1109</v>
      </c>
      <c r="J1924" s="2" t="str">
        <v>KEN</v>
      </c>
      <c r="K1924" t="str">
        <v>Emmanuel WANYONYI</v>
      </c>
      <c r="L1924" s="96" t="str">
        <v>800m</v>
      </c>
      <c r="M1924" s="96">
        <v>38200</v>
      </c>
      <c r="N1924" s="96" t="str">
        <f t="shared" ref="N1924:N1987" si="120">K1924&amp;L1924</f>
        <v>Emmanuel WANYONYI800m</v>
      </c>
      <c r="O1924" s="2">
        <f t="shared" ref="O1924:O1987" si="121">VLOOKUP(K1924&amp;L1924,$G$3:$H$3563,2,FALSE)</f>
        <v>1212</v>
      </c>
      <c r="P1924" s="81">
        <f t="shared" ref="P1924:P1987" si="122">COUNTIFS($L$3:$L$3119,L1924,$O$3:$O$3119,"&gt;"&amp;O1924)+1</f>
        <v>5</v>
      </c>
      <c r="Q1924" s="81" t="str">
        <f t="shared" ref="Q1924:Q1987" si="123">IFERROR(IF(J1924="AUS",COUNTIFS($J$3:$J$3119,"AUS",$L$3:$L$3119,L1924,$O$3:$O$3119,"&gt;"&amp;O1924)+1,""),"")</f>
        <v/>
      </c>
    </row>
    <row r="1925" spans="1:17" x14ac:dyDescent="0.2">
      <c r="A1925" t="s">
        <v>1179</v>
      </c>
      <c r="B1925" t="s">
        <v>3674</v>
      </c>
      <c r="C1925" s="5" t="s">
        <v>25</v>
      </c>
      <c r="D1925" s="5">
        <v>36801</v>
      </c>
      <c r="E1925">
        <v>1108</v>
      </c>
      <c r="F1925" s="2">
        <v>69</v>
      </c>
      <c r="G1925" s="2" t="str">
        <f>B1925&amp;C1925</f>
        <v>Xavier NAIRNE200m</v>
      </c>
      <c r="H1925" s="2">
        <f>E1925</f>
        <v>1108</v>
      </c>
      <c r="I1925" s="138" cm="1">
        <f t="array" ref="I1925">MAX(IF($G$3:$G$4000=$G1925,$H$3:$H$4000))</f>
        <v>1108</v>
      </c>
      <c r="J1925" s="2" t="str">
        <v>KEN</v>
      </c>
      <c r="K1925" t="str">
        <v>Martin KIPRUGUT KOSGEY</v>
      </c>
      <c r="L1925" s="96" t="str">
        <v>marathon</v>
      </c>
      <c r="M1925" s="96">
        <v>32588</v>
      </c>
      <c r="N1925" s="96" t="str">
        <f t="shared" si="120"/>
        <v>Martin KIPRUGUT KOSGEYmarathon</v>
      </c>
      <c r="O1925" s="2">
        <f t="shared" si="121"/>
        <v>1212</v>
      </c>
      <c r="P1925" s="81">
        <f t="shared" si="122"/>
        <v>34</v>
      </c>
      <c r="Q1925" s="81" t="str">
        <f t="shared" si="123"/>
        <v/>
      </c>
    </row>
    <row r="1926" spans="1:17" x14ac:dyDescent="0.2">
      <c r="A1926" t="s">
        <v>1179</v>
      </c>
      <c r="B1926" t="s">
        <v>4228</v>
      </c>
      <c r="C1926" s="5" t="s">
        <v>33</v>
      </c>
      <c r="D1926" s="5"/>
      <c r="E1926">
        <v>1106</v>
      </c>
      <c r="F1926" s="2">
        <v>34</v>
      </c>
      <c r="G1926" s="2" t="str">
        <f>B1926&amp;C1926</f>
        <v>Owayne RUSSELL400mh</v>
      </c>
      <c r="H1926" s="2">
        <f>E1926</f>
        <v>1106</v>
      </c>
      <c r="I1926" s="138" cm="1">
        <f t="array" ref="I1926">MAX(IF($G$3:$G$4000=$G1926,$H$3:$H$4000))</f>
        <v>1106</v>
      </c>
      <c r="J1926" s="2" t="str">
        <v>KEN</v>
      </c>
      <c r="K1926" t="str">
        <v>Leonard Kipkemoi BETT</v>
      </c>
      <c r="L1926" s="96" t="str">
        <v>3000msc</v>
      </c>
      <c r="M1926" s="96">
        <v>36833</v>
      </c>
      <c r="N1926" s="96" t="str">
        <f t="shared" si="120"/>
        <v>Leonard Kipkemoi BETT3000msc</v>
      </c>
      <c r="O1926" s="2">
        <f t="shared" si="121"/>
        <v>1211</v>
      </c>
      <c r="P1926" s="81">
        <f t="shared" si="122"/>
        <v>3</v>
      </c>
      <c r="Q1926" s="81" t="str">
        <f t="shared" si="123"/>
        <v/>
      </c>
    </row>
    <row r="1927" spans="1:17" x14ac:dyDescent="0.2">
      <c r="A1927" t="s">
        <v>1179</v>
      </c>
      <c r="B1927" t="s">
        <v>4359</v>
      </c>
      <c r="C1927" s="5" t="s">
        <v>38</v>
      </c>
      <c r="D1927" s="5">
        <v>36593</v>
      </c>
      <c r="E1927">
        <v>1106</v>
      </c>
      <c r="F1927" s="2">
        <v>13</v>
      </c>
      <c r="G1927" s="2" t="str">
        <f>B1927&amp;C1927</f>
        <v>Owayne OWENStriple-jump</v>
      </c>
      <c r="H1927" s="2">
        <f>E1927</f>
        <v>1106</v>
      </c>
      <c r="I1927" s="138" cm="1">
        <f t="array" ref="I1927">MAX(IF($G$3:$G$4000=$G1927,$H$3:$H$4000))</f>
        <v>1106</v>
      </c>
      <c r="J1927" s="2" t="str">
        <v>KEN</v>
      </c>
      <c r="K1927" t="str">
        <v>Timothy KIPLAGAT</v>
      </c>
      <c r="L1927" s="96" t="str">
        <v>marathon</v>
      </c>
      <c r="M1927" s="96">
        <v>0</v>
      </c>
      <c r="N1927" s="96" t="str">
        <f t="shared" si="120"/>
        <v>Timothy KIPLAGATmarathon</v>
      </c>
      <c r="O1927" s="2">
        <f t="shared" si="121"/>
        <v>1210</v>
      </c>
      <c r="P1927" s="81">
        <f t="shared" si="122"/>
        <v>35</v>
      </c>
      <c r="Q1927" s="81" t="str">
        <f t="shared" si="123"/>
        <v/>
      </c>
    </row>
    <row r="1928" spans="1:17" x14ac:dyDescent="0.2">
      <c r="A1928" t="s">
        <v>1179</v>
      </c>
      <c r="B1928" s="5" t="s">
        <v>4547</v>
      </c>
      <c r="C1928" s="5" t="s">
        <v>39</v>
      </c>
      <c r="D1928" s="5">
        <v>35992</v>
      </c>
      <c r="E1928">
        <v>1106</v>
      </c>
      <c r="F1928" s="2">
        <v>18</v>
      </c>
      <c r="G1928" s="2" t="str">
        <f>B1928&amp;C1928</f>
        <v>Kyle MITCHELLshot-put</v>
      </c>
      <c r="H1928" s="2">
        <f>E1928</f>
        <v>1106</v>
      </c>
      <c r="I1928" s="138" cm="1">
        <f t="array" ref="I1928">MAX(IF($G$3:$G$4000=$G1928,$H$3:$H$4000))</f>
        <v>1106</v>
      </c>
      <c r="J1928" s="2" t="str">
        <v>KEN</v>
      </c>
      <c r="K1928" t="str">
        <v>Simon KIPKOSGEI</v>
      </c>
      <c r="L1928" s="96" t="str">
        <v>marathon</v>
      </c>
      <c r="M1928" s="96">
        <v>35918</v>
      </c>
      <c r="N1928" s="96" t="str">
        <f t="shared" si="120"/>
        <v>Simon KIPKOSGEImarathon</v>
      </c>
      <c r="O1928" s="2">
        <f t="shared" si="121"/>
        <v>1209</v>
      </c>
      <c r="P1928" s="81">
        <f t="shared" si="122"/>
        <v>36</v>
      </c>
      <c r="Q1928" s="81" t="str">
        <f t="shared" si="123"/>
        <v/>
      </c>
    </row>
    <row r="1929" spans="1:17" x14ac:dyDescent="0.2">
      <c r="A1929" t="s">
        <v>1179</v>
      </c>
      <c r="B1929" s="5" t="s">
        <v>3245</v>
      </c>
      <c r="C1929" s="5" t="s">
        <v>33</v>
      </c>
      <c r="D1929" s="6">
        <v>38264</v>
      </c>
      <c r="E1929">
        <v>1106</v>
      </c>
      <c r="F1929" s="2">
        <v>5</v>
      </c>
      <c r="G1929" s="2" t="str">
        <f>B1929&amp;C1929</f>
        <v>Antonio FORBES400mh</v>
      </c>
      <c r="H1929" s="2">
        <f>E1929</f>
        <v>1106</v>
      </c>
      <c r="I1929" s="138" cm="1">
        <f t="array" ref="I1929">MAX(IF($G$3:$G$4000=$G1929,$H$3:$H$4000))</f>
        <v>1106</v>
      </c>
      <c r="J1929" s="2" t="str">
        <v>KEN</v>
      </c>
      <c r="K1929" t="str">
        <v>Elias NGENY</v>
      </c>
      <c r="L1929" s="96" t="str">
        <v>800m</v>
      </c>
      <c r="M1929" s="96">
        <v>35189</v>
      </c>
      <c r="N1929" s="96" t="str">
        <f t="shared" si="120"/>
        <v>Elias NGENY800m</v>
      </c>
      <c r="O1929" s="2">
        <f t="shared" si="121"/>
        <v>1209</v>
      </c>
      <c r="P1929" s="81">
        <f t="shared" si="122"/>
        <v>8</v>
      </c>
      <c r="Q1929" s="81" t="str">
        <f t="shared" si="123"/>
        <v/>
      </c>
    </row>
    <row r="1930" spans="1:17" x14ac:dyDescent="0.2">
      <c r="A1930" t="s">
        <v>1179</v>
      </c>
      <c r="B1930" t="s">
        <v>3741</v>
      </c>
      <c r="C1930" t="s">
        <v>25</v>
      </c>
      <c r="D1930" s="5">
        <v>35744</v>
      </c>
      <c r="E1930">
        <v>1105</v>
      </c>
      <c r="F1930" s="2">
        <v>73</v>
      </c>
      <c r="G1930" s="2" t="str">
        <f>B1930&amp;C1930</f>
        <v>Akeem BLOOMFIELD200m</v>
      </c>
      <c r="H1930" s="2">
        <f>E1930</f>
        <v>1105</v>
      </c>
      <c r="I1930" s="138" cm="1">
        <f t="array" ref="I1930">MAX(IF($G$3:$G$4000=$G1930,$H$3:$H$4000))</f>
        <v>1105</v>
      </c>
      <c r="J1930" s="2" t="str">
        <v>KEN</v>
      </c>
      <c r="K1930" t="str">
        <v>Mike KIPTUM</v>
      </c>
      <c r="L1930" s="96" t="str">
        <v>marathon</v>
      </c>
      <c r="M1930" s="96">
        <v>33861</v>
      </c>
      <c r="N1930" s="96" t="str">
        <f t="shared" si="120"/>
        <v>Mike KIPTUMmarathon</v>
      </c>
      <c r="O1930" s="2">
        <f t="shared" si="121"/>
        <v>1209</v>
      </c>
      <c r="P1930" s="81">
        <f t="shared" si="122"/>
        <v>36</v>
      </c>
      <c r="Q1930" s="81" t="str">
        <f t="shared" si="123"/>
        <v/>
      </c>
    </row>
    <row r="1931" spans="1:17" x14ac:dyDescent="0.2">
      <c r="A1931" t="s">
        <v>1179</v>
      </c>
      <c r="B1931" t="s">
        <v>2924</v>
      </c>
      <c r="C1931" s="5" t="s">
        <v>2</v>
      </c>
      <c r="D1931" s="5">
        <v>38391</v>
      </c>
      <c r="E1931">
        <v>1105</v>
      </c>
      <c r="F1931" s="2">
        <v>9</v>
      </c>
      <c r="G1931" s="2" t="str">
        <f>B1931&amp;C1931</f>
        <v>Deandre DALEY100m</v>
      </c>
      <c r="H1931" s="2">
        <f>E1931</f>
        <v>1105</v>
      </c>
      <c r="I1931" s="138" cm="1">
        <f t="array" ref="I1931">MAX(IF($G$3:$G$4000=$G1931,$H$3:$H$4000))</f>
        <v>1105</v>
      </c>
      <c r="J1931" s="2" t="str">
        <v>KEN</v>
      </c>
      <c r="K1931" t="str">
        <v>Rhonex KIPRUTO</v>
      </c>
      <c r="L1931" s="96" t="str">
        <v>10000m</v>
      </c>
      <c r="M1931" s="96">
        <v>36445</v>
      </c>
      <c r="N1931" s="96" t="str">
        <f t="shared" si="120"/>
        <v>Rhonex KIPRUTO10000m</v>
      </c>
      <c r="O1931" s="2">
        <f t="shared" si="121"/>
        <v>1209</v>
      </c>
      <c r="P1931" s="81">
        <f t="shared" si="122"/>
        <v>6</v>
      </c>
      <c r="Q1931" s="81" t="str">
        <f t="shared" si="123"/>
        <v/>
      </c>
    </row>
    <row r="1932" spans="1:17" x14ac:dyDescent="0.2">
      <c r="A1932" t="s">
        <v>1179</v>
      </c>
      <c r="B1932" t="s">
        <v>4356</v>
      </c>
      <c r="C1932" s="5" t="s">
        <v>38</v>
      </c>
      <c r="D1932" s="5"/>
      <c r="E1932">
        <v>1102</v>
      </c>
      <c r="F1932" s="2">
        <v>16</v>
      </c>
      <c r="G1932" s="2" t="str">
        <f>B1932&amp;C1932</f>
        <v>Clayton BROWNtriple-jump</v>
      </c>
      <c r="H1932" s="2">
        <f>E1932</f>
        <v>1102</v>
      </c>
      <c r="I1932" s="138" cm="1">
        <f t="array" ref="I1932">MAX(IF($G$3:$G$4000=$G1932,$H$3:$H$4000))</f>
        <v>1120</v>
      </c>
      <c r="J1932" s="2" t="str">
        <v>KEN</v>
      </c>
      <c r="K1932" t="str">
        <v>Wyclife KINYAMAL</v>
      </c>
      <c r="L1932" s="96" t="str">
        <v>800m</v>
      </c>
      <c r="M1932" s="96">
        <v>35613</v>
      </c>
      <c r="N1932" s="96" t="str">
        <f t="shared" si="120"/>
        <v>Wyclife KINYAMAL800m</v>
      </c>
      <c r="O1932" s="2">
        <f t="shared" si="121"/>
        <v>1207</v>
      </c>
      <c r="P1932" s="81">
        <f t="shared" si="122"/>
        <v>9</v>
      </c>
      <c r="Q1932" s="81" t="str">
        <f t="shared" si="123"/>
        <v/>
      </c>
    </row>
    <row r="1933" spans="1:17" x14ac:dyDescent="0.2">
      <c r="A1933" t="s">
        <v>1179</v>
      </c>
      <c r="B1933" t="s">
        <v>2976</v>
      </c>
      <c r="C1933" s="5" t="s">
        <v>26</v>
      </c>
      <c r="D1933" s="5">
        <v>37120</v>
      </c>
      <c r="E1933">
        <v>1102</v>
      </c>
      <c r="F1933" s="2">
        <v>73</v>
      </c>
      <c r="G1933" s="2" t="str">
        <f>B1933&amp;C1933</f>
        <v>Zandrion BARNES400m</v>
      </c>
      <c r="H1933" s="2">
        <f>E1933</f>
        <v>1102</v>
      </c>
      <c r="I1933" s="138" cm="1">
        <f t="array" ref="I1933">MAX(IF($G$3:$G$4000=$G1933,$H$3:$H$4000))</f>
        <v>1112</v>
      </c>
      <c r="J1933" s="2" t="str">
        <v>KEN</v>
      </c>
      <c r="K1933" t="str">
        <v>Collins KIPRUTO</v>
      </c>
      <c r="L1933" s="96" t="str">
        <v>800m</v>
      </c>
      <c r="M1933" s="96">
        <v>34436</v>
      </c>
      <c r="N1933" s="96" t="str">
        <f t="shared" si="120"/>
        <v>Collins KIPRUTO800m</v>
      </c>
      <c r="O1933" s="2">
        <f t="shared" si="121"/>
        <v>1206</v>
      </c>
      <c r="P1933" s="81">
        <f t="shared" si="122"/>
        <v>10</v>
      </c>
      <c r="Q1933" s="81" t="str">
        <f t="shared" si="123"/>
        <v/>
      </c>
    </row>
    <row r="1934" spans="1:17" x14ac:dyDescent="0.2">
      <c r="A1934" t="s">
        <v>1179</v>
      </c>
      <c r="B1934" t="s">
        <v>3006</v>
      </c>
      <c r="C1934" s="5" t="s">
        <v>26</v>
      </c>
      <c r="D1934" s="5">
        <v>34600</v>
      </c>
      <c r="E1934">
        <v>1102</v>
      </c>
      <c r="F1934" s="2">
        <v>73</v>
      </c>
      <c r="G1934" s="2" t="str">
        <f>B1934&amp;C1934</f>
        <v>Keeno BURRELL400m</v>
      </c>
      <c r="H1934" s="2">
        <f>E1934</f>
        <v>1102</v>
      </c>
      <c r="I1934" s="138" cm="1">
        <f t="array" ref="I1934">MAX(IF($G$3:$G$4000=$G1934,$H$3:$H$4000))</f>
        <v>1102</v>
      </c>
      <c r="J1934" s="2" t="str">
        <v>KEN</v>
      </c>
      <c r="K1934" t="str">
        <v>Simon KARIUKI</v>
      </c>
      <c r="L1934" s="96" t="str">
        <v>marathon</v>
      </c>
      <c r="M1934" s="96">
        <v>35156</v>
      </c>
      <c r="N1934" s="96" t="str">
        <f t="shared" si="120"/>
        <v>Simon KARIUKImarathon</v>
      </c>
      <c r="O1934" s="2">
        <f t="shared" si="121"/>
        <v>1205</v>
      </c>
      <c r="P1934" s="81">
        <f t="shared" si="122"/>
        <v>38</v>
      </c>
      <c r="Q1934" s="81" t="str">
        <f t="shared" si="123"/>
        <v/>
      </c>
    </row>
    <row r="1935" spans="1:17" x14ac:dyDescent="0.2">
      <c r="A1935" t="s">
        <v>1179</v>
      </c>
      <c r="B1935" t="s">
        <v>2949</v>
      </c>
      <c r="C1935" s="5" t="s">
        <v>25</v>
      </c>
      <c r="D1935" s="5">
        <v>32759</v>
      </c>
      <c r="E1935">
        <v>1102</v>
      </c>
      <c r="F1935" s="2">
        <v>93</v>
      </c>
      <c r="G1935" s="2" t="str">
        <f>B1935&amp;C1935</f>
        <v>Oshane BAILEY200m</v>
      </c>
      <c r="H1935" s="2">
        <f>E1935</f>
        <v>1102</v>
      </c>
      <c r="I1935" s="138" cm="1">
        <f t="array" ref="I1935">MAX(IF($G$3:$G$4000=$G1935,$H$3:$H$4000))</f>
        <v>1102</v>
      </c>
      <c r="J1935" s="2" t="str">
        <v>KEN</v>
      </c>
      <c r="K1935" t="str">
        <v>Reuben KERIO</v>
      </c>
      <c r="L1935" s="96" t="str">
        <v>marathon</v>
      </c>
      <c r="M1935" s="96">
        <v>34487</v>
      </c>
      <c r="N1935" s="96" t="str">
        <f t="shared" si="120"/>
        <v>Reuben KERIOmarathon</v>
      </c>
      <c r="O1935" s="2">
        <f t="shared" si="121"/>
        <v>1205</v>
      </c>
      <c r="P1935" s="81">
        <f t="shared" si="122"/>
        <v>38</v>
      </c>
      <c r="Q1935" s="81" t="str">
        <f t="shared" si="123"/>
        <v/>
      </c>
    </row>
    <row r="1936" spans="1:17" x14ac:dyDescent="0.2">
      <c r="A1936" t="s">
        <v>1179</v>
      </c>
      <c r="B1936" t="s">
        <v>4281</v>
      </c>
      <c r="C1936" t="s">
        <v>38</v>
      </c>
      <c r="D1936" s="5">
        <v>35899</v>
      </c>
      <c r="E1936">
        <v>1101</v>
      </c>
      <c r="F1936" s="2">
        <v>17</v>
      </c>
      <c r="G1936" s="2" t="str">
        <f>B1936&amp;C1936</f>
        <v>Carey MCLEODtriple-jump</v>
      </c>
      <c r="H1936" s="2">
        <f>E1936</f>
        <v>1101</v>
      </c>
      <c r="I1936" s="138" cm="1">
        <f t="array" ref="I1936">MAX(IF($G$3:$G$4000=$G1936,$H$3:$H$4000))</f>
        <v>1101</v>
      </c>
      <c r="J1936" s="2" t="str">
        <v>KEN</v>
      </c>
      <c r="K1936" t="str">
        <v>Bernard Kipkemoi NGENO</v>
      </c>
      <c r="L1936" s="96" t="str">
        <v>marathon</v>
      </c>
      <c r="M1936" s="96">
        <v>0</v>
      </c>
      <c r="N1936" s="96" t="str">
        <f t="shared" si="120"/>
        <v>Bernard Kipkemoi NGENOmarathon</v>
      </c>
      <c r="O1936" s="2">
        <f t="shared" si="121"/>
        <v>1205</v>
      </c>
      <c r="P1936" s="81">
        <f t="shared" si="122"/>
        <v>38</v>
      </c>
      <c r="Q1936" s="81" t="str">
        <f t="shared" si="123"/>
        <v/>
      </c>
    </row>
    <row r="1937" spans="1:17" x14ac:dyDescent="0.2">
      <c r="A1937" t="s">
        <v>1179</v>
      </c>
      <c r="B1937" t="s">
        <v>4554</v>
      </c>
      <c r="C1937" s="5" t="s">
        <v>39</v>
      </c>
      <c r="D1937" s="5">
        <v>34126</v>
      </c>
      <c r="E1937">
        <v>1101</v>
      </c>
      <c r="F1937" s="2">
        <v>19</v>
      </c>
      <c r="G1937" s="2" t="str">
        <f>B1937&amp;C1937</f>
        <v>Ashinia MILLERshot-put</v>
      </c>
      <c r="H1937" s="2">
        <f>E1937</f>
        <v>1101</v>
      </c>
      <c r="I1937" s="138" cm="1">
        <f t="array" ref="I1937">MAX(IF($G$3:$G$4000=$G1937,$H$3:$H$4000))</f>
        <v>1101</v>
      </c>
      <c r="J1937" s="2" t="str">
        <v>KEN</v>
      </c>
      <c r="K1937" t="str">
        <v>Lucas Kimeli ROTICH</v>
      </c>
      <c r="L1937" s="96" t="str">
        <v>marathon</v>
      </c>
      <c r="M1937" s="96">
        <v>32979</v>
      </c>
      <c r="N1937" s="96" t="str">
        <f t="shared" si="120"/>
        <v>Lucas Kimeli ROTICHmarathon</v>
      </c>
      <c r="O1937" s="2">
        <f t="shared" si="121"/>
        <v>1204</v>
      </c>
      <c r="P1937" s="81">
        <f t="shared" si="122"/>
        <v>42</v>
      </c>
      <c r="Q1937" s="81" t="str">
        <f t="shared" si="123"/>
        <v/>
      </c>
    </row>
    <row r="1938" spans="1:17" x14ac:dyDescent="0.2">
      <c r="A1938" t="s">
        <v>1179</v>
      </c>
      <c r="B1938" t="s">
        <v>2978</v>
      </c>
      <c r="C1938" s="5" t="s">
        <v>26</v>
      </c>
      <c r="D1938" s="5">
        <v>37145</v>
      </c>
      <c r="E1938">
        <v>1100</v>
      </c>
      <c r="F1938" s="2">
        <v>11</v>
      </c>
      <c r="G1938" s="2" t="str">
        <f>B1938&amp;C1938</f>
        <v>Antonio WATSON400m</v>
      </c>
      <c r="H1938" s="2">
        <f>E1938</f>
        <v>1100</v>
      </c>
      <c r="I1938" s="138" cm="1">
        <f t="array" ref="I1938">MAX(IF($G$3:$G$4000=$G1938,$H$3:$H$4000))</f>
        <v>1100</v>
      </c>
      <c r="J1938" s="2" t="str">
        <v>KEN</v>
      </c>
      <c r="K1938" t="str">
        <v>Mark Owon LOMUKET</v>
      </c>
      <c r="L1938" s="96" t="str">
        <v>5000m</v>
      </c>
      <c r="M1938" s="96">
        <v>36170</v>
      </c>
      <c r="N1938" s="96" t="str">
        <f t="shared" si="120"/>
        <v>Mark Owon LOMUKET5000m</v>
      </c>
      <c r="O1938" s="2">
        <f t="shared" si="121"/>
        <v>1203</v>
      </c>
      <c r="P1938" s="81">
        <f t="shared" si="122"/>
        <v>7</v>
      </c>
      <c r="Q1938" s="81" t="str">
        <f t="shared" si="123"/>
        <v/>
      </c>
    </row>
    <row r="1939" spans="1:17" x14ac:dyDescent="0.2">
      <c r="A1939" t="s">
        <v>1179</v>
      </c>
      <c r="B1939" t="s">
        <v>4230</v>
      </c>
      <c r="C1939" s="5" t="s">
        <v>33</v>
      </c>
      <c r="D1939" s="5"/>
      <c r="E1939">
        <v>1100</v>
      </c>
      <c r="F1939" s="2">
        <v>37</v>
      </c>
      <c r="G1939" s="2" t="str">
        <f>B1939&amp;C1939</f>
        <v>Ryan HOLMES400mh</v>
      </c>
      <c r="H1939" s="2">
        <f>E1939</f>
        <v>1100</v>
      </c>
      <c r="I1939" s="138" cm="1">
        <f t="array" ref="I1939">MAX(IF($G$3:$G$4000=$G1939,$H$3:$H$4000))</f>
        <v>1100</v>
      </c>
      <c r="J1939" s="2" t="str">
        <v>KEN</v>
      </c>
      <c r="K1939" t="str">
        <v>Kamar ETIANG</v>
      </c>
      <c r="L1939" s="96" t="str">
        <v>1500m</v>
      </c>
      <c r="M1939" s="96">
        <v>37543</v>
      </c>
      <c r="N1939" s="96" t="str">
        <f t="shared" si="120"/>
        <v>Kamar ETIANG1500m</v>
      </c>
      <c r="O1939" s="2">
        <f t="shared" si="121"/>
        <v>1201</v>
      </c>
      <c r="P1939" s="81">
        <f t="shared" si="122"/>
        <v>8</v>
      </c>
      <c r="Q1939" s="81" t="str">
        <f t="shared" si="123"/>
        <v/>
      </c>
    </row>
    <row r="1940" spans="1:17" x14ac:dyDescent="0.2">
      <c r="A1940" t="s">
        <v>1179</v>
      </c>
      <c r="B1940" t="s">
        <v>3394</v>
      </c>
      <c r="C1940" s="5" t="s">
        <v>40</v>
      </c>
      <c r="D1940" s="5">
        <v>33731</v>
      </c>
      <c r="E1940">
        <v>1099</v>
      </c>
      <c r="F1940" s="2">
        <v>13</v>
      </c>
      <c r="G1940" s="2" t="str">
        <f>B1940&amp;C1940</f>
        <v>Traves SMIKLEdiscus-throw</v>
      </c>
      <c r="H1940" s="2">
        <f>E1940</f>
        <v>1099</v>
      </c>
      <c r="I1940" s="138" cm="1">
        <f t="array" ref="I1940">MAX(IF($G$3:$G$4000=$G1940,$H$3:$H$4000))</f>
        <v>1146</v>
      </c>
      <c r="J1940" s="2" t="str">
        <v>KEN</v>
      </c>
      <c r="K1940" t="str">
        <v>Mark KORIR</v>
      </c>
      <c r="L1940" s="96" t="str">
        <v>marathon</v>
      </c>
      <c r="M1940" s="96">
        <v>31057</v>
      </c>
      <c r="N1940" s="96" t="str">
        <f t="shared" si="120"/>
        <v>Mark KORIRmarathon</v>
      </c>
      <c r="O1940" s="2">
        <f t="shared" si="121"/>
        <v>1200</v>
      </c>
      <c r="P1940" s="81">
        <f t="shared" si="122"/>
        <v>43</v>
      </c>
      <c r="Q1940" s="81" t="str">
        <f t="shared" si="123"/>
        <v/>
      </c>
    </row>
    <row r="1941" spans="1:17" x14ac:dyDescent="0.2">
      <c r="A1941" t="s">
        <v>1179</v>
      </c>
      <c r="B1941" t="s">
        <v>3744</v>
      </c>
      <c r="C1941" s="5" t="s">
        <v>25</v>
      </c>
      <c r="D1941" s="5">
        <v>35111</v>
      </c>
      <c r="E1941">
        <v>1099</v>
      </c>
      <c r="F1941" s="2">
        <v>80</v>
      </c>
      <c r="G1941" s="2" t="str">
        <f>B1941&amp;C1941</f>
        <v>Jahnoy THOMPSON200m</v>
      </c>
      <c r="H1941" s="2">
        <f>E1941</f>
        <v>1099</v>
      </c>
      <c r="I1941" s="138" cm="1">
        <f t="array" ref="I1941">MAX(IF($G$3:$G$4000=$G1941,$H$3:$H$4000))</f>
        <v>1099</v>
      </c>
      <c r="J1941" s="2" t="str">
        <v>KEN</v>
      </c>
      <c r="K1941" t="str">
        <v>Bethwell KIPKEMBOI</v>
      </c>
      <c r="L1941" s="96" t="str">
        <v>marathon</v>
      </c>
      <c r="M1941" s="96">
        <v>34065</v>
      </c>
      <c r="N1941" s="96" t="str">
        <f t="shared" si="120"/>
        <v>Bethwell KIPKEMBOImarathon</v>
      </c>
      <c r="O1941" s="2">
        <f t="shared" si="121"/>
        <v>1199</v>
      </c>
      <c r="P1941" s="81">
        <f t="shared" si="122"/>
        <v>44</v>
      </c>
      <c r="Q1941" s="81" t="str">
        <f t="shared" si="123"/>
        <v/>
      </c>
    </row>
    <row r="1942" spans="1:17" x14ac:dyDescent="0.2">
      <c r="A1942" t="s">
        <v>1179</v>
      </c>
      <c r="B1942" t="s">
        <v>4311</v>
      </c>
      <c r="C1942" s="5" t="s">
        <v>37</v>
      </c>
      <c r="D1942" s="5">
        <v>37511</v>
      </c>
      <c r="E1942">
        <v>1099</v>
      </c>
      <c r="F1942" s="2">
        <v>43</v>
      </c>
      <c r="G1942" s="2" t="str">
        <f>B1942&amp;C1942</f>
        <v>Jordan TURNERlong-jump</v>
      </c>
      <c r="H1942" s="2">
        <f>E1942</f>
        <v>1099</v>
      </c>
      <c r="I1942" s="138" cm="1">
        <f t="array" ref="I1942">MAX(IF($G$3:$G$4000=$G1942,$H$3:$H$4000))</f>
        <v>1099</v>
      </c>
      <c r="J1942" s="2" t="str">
        <v>KEN</v>
      </c>
      <c r="K1942" t="str">
        <v>Kennedy CHEBOROR</v>
      </c>
      <c r="L1942" s="96" t="str">
        <v>marathon</v>
      </c>
      <c r="M1942" s="96">
        <v>32989</v>
      </c>
      <c r="N1942" s="96" t="str">
        <f t="shared" si="120"/>
        <v>Kennedy CHEBORORmarathon</v>
      </c>
      <c r="O1942" s="2">
        <f t="shared" si="121"/>
        <v>1199</v>
      </c>
      <c r="P1942" s="81">
        <f t="shared" si="122"/>
        <v>44</v>
      </c>
      <c r="Q1942" s="81" t="str">
        <f t="shared" si="123"/>
        <v/>
      </c>
    </row>
    <row r="1943" spans="1:17" x14ac:dyDescent="0.2">
      <c r="A1943" t="s">
        <v>1179</v>
      </c>
      <c r="B1943" t="s">
        <v>2994</v>
      </c>
      <c r="C1943" s="5" t="s">
        <v>26</v>
      </c>
      <c r="D1943" s="5">
        <v>35551</v>
      </c>
      <c r="E1943">
        <v>1099</v>
      </c>
      <c r="F1943" s="2">
        <v>77</v>
      </c>
      <c r="G1943" s="2" t="str">
        <f>B1943&amp;C1943</f>
        <v>Terry Ricardo THOMAS400m</v>
      </c>
      <c r="H1943" s="2">
        <f>E1943</f>
        <v>1099</v>
      </c>
      <c r="I1943" s="138" cm="1">
        <f t="array" ref="I1943">MAX(IF($G$3:$G$4000=$G1943,$H$3:$H$4000))</f>
        <v>1099</v>
      </c>
      <c r="J1943" s="2" t="str">
        <v>KEN</v>
      </c>
      <c r="K1943" t="str">
        <v>Ronald KWEMOI</v>
      </c>
      <c r="L1943" s="96" t="str">
        <v>1500m</v>
      </c>
      <c r="M1943" s="96">
        <v>34961</v>
      </c>
      <c r="N1943" s="96" t="str">
        <f t="shared" si="120"/>
        <v>Ronald KWEMOI1500m</v>
      </c>
      <c r="O1943" s="2">
        <f t="shared" si="121"/>
        <v>1198</v>
      </c>
      <c r="P1943" s="81">
        <f t="shared" si="122"/>
        <v>10</v>
      </c>
      <c r="Q1943" s="81" t="str">
        <f t="shared" si="123"/>
        <v/>
      </c>
    </row>
    <row r="1944" spans="1:17" x14ac:dyDescent="0.2">
      <c r="A1944" t="s">
        <v>1179</v>
      </c>
      <c r="B1944" t="s">
        <v>2931</v>
      </c>
      <c r="C1944" s="5" t="s">
        <v>2</v>
      </c>
      <c r="D1944" s="5">
        <v>37646</v>
      </c>
      <c r="E1944">
        <v>1099</v>
      </c>
      <c r="F1944" s="2">
        <v>13</v>
      </c>
      <c r="G1944" s="2" t="str">
        <f>B1944&amp;C1944</f>
        <v>Sandrey DAVISON100m</v>
      </c>
      <c r="H1944" s="2">
        <f>E1944</f>
        <v>1099</v>
      </c>
      <c r="I1944" s="138" cm="1">
        <f t="array" ref="I1944">MAX(IF($G$3:$G$4000=$G1944,$H$3:$H$4000))</f>
        <v>1099</v>
      </c>
      <c r="J1944" s="2" t="str">
        <v>KEN</v>
      </c>
      <c r="K1944" t="str">
        <v>Timothy Kibet KOSGEI</v>
      </c>
      <c r="L1944" s="96" t="str">
        <v>10000m</v>
      </c>
      <c r="M1944" s="96">
        <v>35431</v>
      </c>
      <c r="N1944" s="96" t="str">
        <f t="shared" si="120"/>
        <v>Timothy Kibet KOSGEI10000m</v>
      </c>
      <c r="O1944" s="2">
        <f t="shared" si="121"/>
        <v>1198</v>
      </c>
      <c r="P1944" s="81">
        <f t="shared" si="122"/>
        <v>9</v>
      </c>
      <c r="Q1944" s="81" t="str">
        <f t="shared" si="123"/>
        <v/>
      </c>
    </row>
    <row r="1945" spans="1:17" x14ac:dyDescent="0.2">
      <c r="A1945" t="s">
        <v>1179</v>
      </c>
      <c r="B1945" t="s">
        <v>3311</v>
      </c>
      <c r="C1945" s="5" t="s">
        <v>35</v>
      </c>
      <c r="D1945" s="5">
        <v>36049</v>
      </c>
      <c r="E1945">
        <v>1099</v>
      </c>
      <c r="F1945" s="2">
        <v>3</v>
      </c>
      <c r="G1945" s="2" t="str">
        <f>B1945&amp;C1945</f>
        <v>Lushane WILSONhigh-jump</v>
      </c>
      <c r="H1945" s="2">
        <f>E1945</f>
        <v>1099</v>
      </c>
      <c r="I1945" s="138" cm="1">
        <f t="array" ref="I1945">MAX(IF($G$3:$G$4000=$G1945,$H$3:$H$4000))</f>
        <v>1099</v>
      </c>
      <c r="J1945" s="2" t="str">
        <v>KEN</v>
      </c>
      <c r="K1945" t="str">
        <v>Charles Kamau WANJIKU</v>
      </c>
      <c r="L1945" s="96" t="str">
        <v>10000m</v>
      </c>
      <c r="M1945" s="96">
        <v>36662</v>
      </c>
      <c r="N1945" s="96" t="str">
        <f t="shared" si="120"/>
        <v>Charles Kamau WANJIKU10000m</v>
      </c>
      <c r="O1945" s="2">
        <f t="shared" si="121"/>
        <v>1196</v>
      </c>
      <c r="P1945" s="81">
        <f t="shared" si="122"/>
        <v>10</v>
      </c>
      <c r="Q1945" s="81" t="str">
        <f t="shared" si="123"/>
        <v/>
      </c>
    </row>
    <row r="1946" spans="1:17" x14ac:dyDescent="0.2">
      <c r="A1946" t="s">
        <v>1179</v>
      </c>
      <c r="B1946" t="s">
        <v>3797</v>
      </c>
      <c r="C1946" s="5" t="s">
        <v>26</v>
      </c>
      <c r="D1946" s="5">
        <v>38055</v>
      </c>
      <c r="E1946">
        <v>1097</v>
      </c>
      <c r="F1946" s="2">
        <v>80</v>
      </c>
      <c r="G1946" s="2" t="str">
        <f>B1946&amp;C1946</f>
        <v>Tahj HAMM400m</v>
      </c>
      <c r="H1946" s="2">
        <f>E1946</f>
        <v>1097</v>
      </c>
      <c r="I1946" s="138" cm="1">
        <f t="array" ref="I1946">MAX(IF($G$3:$G$4000=$G1946,$H$3:$H$4000))</f>
        <v>1097</v>
      </c>
      <c r="J1946" s="2" t="str">
        <v>KEN</v>
      </c>
      <c r="K1946" t="str">
        <v>Edwin KOSGEI</v>
      </c>
      <c r="L1946" s="96" t="str">
        <v>marathon</v>
      </c>
      <c r="M1946" s="96">
        <v>32768</v>
      </c>
      <c r="N1946" s="96" t="str">
        <f t="shared" si="120"/>
        <v>Edwin KOSGEImarathon</v>
      </c>
      <c r="O1946" s="2">
        <f t="shared" si="121"/>
        <v>1196</v>
      </c>
      <c r="P1946" s="81">
        <f t="shared" si="122"/>
        <v>46</v>
      </c>
      <c r="Q1946" s="81" t="str">
        <f t="shared" si="123"/>
        <v/>
      </c>
    </row>
    <row r="1947" spans="1:17" x14ac:dyDescent="0.2">
      <c r="A1947" t="s">
        <v>1179</v>
      </c>
      <c r="B1947" t="s">
        <v>4313</v>
      </c>
      <c r="C1947" s="5" t="s">
        <v>37</v>
      </c>
      <c r="D1947" s="5">
        <v>35450</v>
      </c>
      <c r="E1947">
        <v>1096</v>
      </c>
      <c r="F1947" s="2">
        <v>45</v>
      </c>
      <c r="G1947" s="2" t="str">
        <f>B1947&amp;C1947</f>
        <v>Shawn D. THOMPSONlong-jump</v>
      </c>
      <c r="H1947" s="2">
        <f>E1947</f>
        <v>1096</v>
      </c>
      <c r="I1947" s="138" cm="1">
        <f t="array" ref="I1947">MAX(IF($G$3:$G$4000=$G1947,$H$3:$H$4000))</f>
        <v>1096</v>
      </c>
      <c r="J1947" s="2" t="str">
        <v>KEN</v>
      </c>
      <c r="K1947" t="str">
        <v>Michel GITHAE</v>
      </c>
      <c r="L1947" s="96" t="str">
        <v>marathon</v>
      </c>
      <c r="M1947" s="96">
        <v>34572</v>
      </c>
      <c r="N1947" s="96" t="str">
        <f t="shared" si="120"/>
        <v>Michel GITHAEmarathon</v>
      </c>
      <c r="O1947" s="2">
        <f t="shared" si="121"/>
        <v>1196</v>
      </c>
      <c r="P1947" s="81">
        <f t="shared" si="122"/>
        <v>46</v>
      </c>
      <c r="Q1947" s="81" t="str">
        <f t="shared" si="123"/>
        <v/>
      </c>
    </row>
    <row r="1948" spans="1:17" x14ac:dyDescent="0.2">
      <c r="A1948" t="s">
        <v>1179</v>
      </c>
      <c r="B1948" t="s">
        <v>2981</v>
      </c>
      <c r="C1948" s="5" t="s">
        <v>26</v>
      </c>
      <c r="D1948" s="5">
        <v>35463</v>
      </c>
      <c r="E1948">
        <v>1096</v>
      </c>
      <c r="F1948" s="2">
        <v>83</v>
      </c>
      <c r="G1948" s="2" t="str">
        <f>B1948&amp;C1948</f>
        <v>Jaheel HYDE400m</v>
      </c>
      <c r="H1948" s="2">
        <f>E1948</f>
        <v>1096</v>
      </c>
      <c r="I1948" s="138" cm="1">
        <f t="array" ref="I1948">MAX(IF($G$3:$G$4000=$G1948,$H$3:$H$4000))</f>
        <v>1096</v>
      </c>
      <c r="J1948" s="2" t="str">
        <v>KEN</v>
      </c>
      <c r="K1948" t="str">
        <v>Albert KANGOGO</v>
      </c>
      <c r="L1948" s="96" t="str">
        <v>marathon</v>
      </c>
      <c r="M1948" s="96">
        <v>32005</v>
      </c>
      <c r="N1948" s="96" t="str">
        <f t="shared" si="120"/>
        <v>Albert KANGOGOmarathon</v>
      </c>
      <c r="O1948" s="2">
        <f t="shared" si="121"/>
        <v>1196</v>
      </c>
      <c r="P1948" s="81">
        <f t="shared" si="122"/>
        <v>46</v>
      </c>
      <c r="Q1948" s="81" t="str">
        <f t="shared" si="123"/>
        <v/>
      </c>
    </row>
    <row r="1949" spans="1:17" x14ac:dyDescent="0.2">
      <c r="A1949" t="s">
        <v>1179</v>
      </c>
      <c r="B1949" t="s">
        <v>4480</v>
      </c>
      <c r="C1949" s="5" t="s">
        <v>40</v>
      </c>
      <c r="D1949" s="5">
        <v>36217</v>
      </c>
      <c r="E1949">
        <v>1096</v>
      </c>
      <c r="F1949" s="2">
        <v>15</v>
      </c>
      <c r="G1949" s="2" t="str">
        <f>B1949&amp;C1949</f>
        <v>Roje STONAdiscus-throw</v>
      </c>
      <c r="H1949" s="2">
        <f>E1949</f>
        <v>1096</v>
      </c>
      <c r="I1949" s="138" cm="1">
        <f t="array" ref="I1949">MAX(IF($G$3:$G$4000=$G1949,$H$3:$H$4000))</f>
        <v>1096</v>
      </c>
      <c r="J1949" s="2" t="str">
        <v>KEN</v>
      </c>
      <c r="K1949" t="str">
        <v>Stanley Waithaka MBURU</v>
      </c>
      <c r="L1949" s="96" t="str">
        <v>10000m</v>
      </c>
      <c r="M1949" s="96">
        <v>36625</v>
      </c>
      <c r="N1949" s="96" t="str">
        <f t="shared" si="120"/>
        <v>Stanley Waithaka MBURU10000m</v>
      </c>
      <c r="O1949" s="2">
        <f t="shared" si="121"/>
        <v>1196</v>
      </c>
      <c r="P1949" s="81">
        <f t="shared" si="122"/>
        <v>10</v>
      </c>
      <c r="Q1949" s="81" t="str">
        <f t="shared" si="123"/>
        <v/>
      </c>
    </row>
    <row r="1950" spans="1:17" x14ac:dyDescent="0.2">
      <c r="A1950" t="s">
        <v>1179</v>
      </c>
      <c r="B1950" t="s">
        <v>3056</v>
      </c>
      <c r="C1950" t="s">
        <v>27</v>
      </c>
      <c r="D1950" s="5">
        <v>37633</v>
      </c>
      <c r="E1950">
        <v>1095</v>
      </c>
      <c r="F1950" s="2">
        <v>15</v>
      </c>
      <c r="G1950" s="2" t="str">
        <f>B1950&amp;C1950</f>
        <v>J'Voughnn BLAKE800m</v>
      </c>
      <c r="H1950" s="2">
        <f>E1950</f>
        <v>1095</v>
      </c>
      <c r="I1950" s="138" cm="1">
        <f t="array" ref="I1950">MAX(IF($G$3:$G$4000=$G1950,$H$3:$H$4000))</f>
        <v>1095</v>
      </c>
      <c r="J1950" s="2" t="str">
        <v>KEN</v>
      </c>
      <c r="K1950" t="str">
        <v>Moitalel Mpoke NAADOKILA</v>
      </c>
      <c r="L1950" s="96" t="str">
        <v>400mh</v>
      </c>
      <c r="M1950" s="96">
        <v>36930</v>
      </c>
      <c r="N1950" s="96" t="str">
        <f t="shared" si="120"/>
        <v>Moitalel Mpoke NAADOKILA400mh</v>
      </c>
      <c r="O1950" s="2">
        <f t="shared" si="121"/>
        <v>1195</v>
      </c>
      <c r="P1950" s="81">
        <f t="shared" si="122"/>
        <v>3</v>
      </c>
      <c r="Q1950" s="81" t="str">
        <f t="shared" si="123"/>
        <v/>
      </c>
    </row>
    <row r="1951" spans="1:17" x14ac:dyDescent="0.2">
      <c r="A1951" t="s">
        <v>1179</v>
      </c>
      <c r="B1951" t="s">
        <v>2911</v>
      </c>
      <c r="C1951" s="5" t="s">
        <v>2</v>
      </c>
      <c r="D1951" s="5">
        <v>37978</v>
      </c>
      <c r="E1951">
        <v>1094</v>
      </c>
      <c r="F1951" s="2">
        <v>19</v>
      </c>
      <c r="G1951" s="2" t="str">
        <f>B1951&amp;C1951</f>
        <v>Bryan LEVELL100m</v>
      </c>
      <c r="H1951" s="2">
        <f>E1951</f>
        <v>1094</v>
      </c>
      <c r="I1951" s="138" cm="1">
        <f t="array" ref="I1951">MAX(IF($G$3:$G$4000=$G1951,$H$3:$H$4000))</f>
        <v>1135</v>
      </c>
      <c r="J1951" s="2" t="str">
        <v>KEN</v>
      </c>
      <c r="K1951" t="str">
        <v>Richard YATOR</v>
      </c>
      <c r="L1951" s="96" t="str">
        <v>10000m</v>
      </c>
      <c r="M1951" s="96">
        <v>35950</v>
      </c>
      <c r="N1951" s="96" t="str">
        <f t="shared" si="120"/>
        <v>Richard YATOR10000m</v>
      </c>
      <c r="O1951" s="2">
        <f t="shared" si="121"/>
        <v>1194</v>
      </c>
      <c r="P1951" s="81">
        <f t="shared" si="122"/>
        <v>12</v>
      </c>
      <c r="Q1951" s="81" t="str">
        <f t="shared" si="123"/>
        <v/>
      </c>
    </row>
    <row r="1952" spans="1:17" x14ac:dyDescent="0.2">
      <c r="A1952" t="s">
        <v>1179</v>
      </c>
      <c r="B1952" t="s">
        <v>2978</v>
      </c>
      <c r="C1952" s="5" t="s">
        <v>26</v>
      </c>
      <c r="D1952" s="5">
        <v>37145</v>
      </c>
      <c r="E1952">
        <v>1093</v>
      </c>
      <c r="F1952" s="2">
        <v>89</v>
      </c>
      <c r="G1952" s="2" t="str">
        <f>B1952&amp;C1952</f>
        <v>Antonio WATSON400m</v>
      </c>
      <c r="H1952" s="2">
        <f>E1952</f>
        <v>1093</v>
      </c>
      <c r="I1952" s="138" cm="1">
        <f t="array" ref="I1952">MAX(IF($G$3:$G$4000=$G1952,$H$3:$H$4000))</f>
        <v>1100</v>
      </c>
      <c r="J1952" s="2" t="str">
        <v>KEN</v>
      </c>
      <c r="K1952" t="str">
        <v>Bethwell BIRGEN</v>
      </c>
      <c r="L1952" s="96" t="str">
        <v>1500m</v>
      </c>
      <c r="M1952" s="96">
        <v>32361</v>
      </c>
      <c r="N1952" s="96" t="str">
        <f t="shared" si="120"/>
        <v>Bethwell BIRGEN1500m</v>
      </c>
      <c r="O1952" s="2">
        <f t="shared" si="121"/>
        <v>1193</v>
      </c>
      <c r="P1952" s="81">
        <f t="shared" si="122"/>
        <v>13</v>
      </c>
      <c r="Q1952" s="81" t="str">
        <f t="shared" si="123"/>
        <v/>
      </c>
    </row>
    <row r="1953" spans="1:17" x14ac:dyDescent="0.2">
      <c r="A1953" t="s">
        <v>1179</v>
      </c>
      <c r="B1953" t="s">
        <v>3695</v>
      </c>
      <c r="C1953" s="5" t="s">
        <v>25</v>
      </c>
      <c r="D1953" s="5">
        <v>35956</v>
      </c>
      <c r="E1953">
        <v>1093</v>
      </c>
      <c r="F1953" s="2">
        <v>93</v>
      </c>
      <c r="G1953" s="2" t="str">
        <f>B1953&amp;C1953</f>
        <v>Jelani WALKER200m</v>
      </c>
      <c r="H1953" s="2">
        <f>E1953</f>
        <v>1093</v>
      </c>
      <c r="I1953" s="138" cm="1">
        <f t="array" ref="I1953">MAX(IF($G$3:$G$4000=$G1953,$H$3:$H$4000))</f>
        <v>1093</v>
      </c>
      <c r="J1953" s="2" t="str">
        <v>KEN</v>
      </c>
      <c r="K1953" t="str">
        <v>Jonathan Muia NDIKU</v>
      </c>
      <c r="L1953" s="96" t="str">
        <v>10000m</v>
      </c>
      <c r="M1953" s="96">
        <v>33499</v>
      </c>
      <c r="N1953" s="96" t="str">
        <f t="shared" si="120"/>
        <v>Jonathan Muia NDIKU10000m</v>
      </c>
      <c r="O1953" s="2">
        <f t="shared" si="121"/>
        <v>1193</v>
      </c>
      <c r="P1953" s="81">
        <f t="shared" si="122"/>
        <v>13</v>
      </c>
      <c r="Q1953" s="81" t="str">
        <f t="shared" si="123"/>
        <v/>
      </c>
    </row>
    <row r="1954" spans="1:17" x14ac:dyDescent="0.2">
      <c r="A1954" t="s">
        <v>1179</v>
      </c>
      <c r="B1954" t="s">
        <v>3015</v>
      </c>
      <c r="C1954" s="5" t="s">
        <v>26</v>
      </c>
      <c r="D1954" s="5">
        <v>33481</v>
      </c>
      <c r="E1954">
        <v>1093</v>
      </c>
      <c r="F1954" s="2">
        <v>89</v>
      </c>
      <c r="G1954" s="2" t="str">
        <f>B1954&amp;C1954</f>
        <v>Demar MURRAY400m</v>
      </c>
      <c r="H1954" s="2">
        <f>E1954</f>
        <v>1093</v>
      </c>
      <c r="I1954" s="138" cm="1">
        <f t="array" ref="I1954">MAX(IF($G$3:$G$4000=$G1954,$H$3:$H$4000))</f>
        <v>1093</v>
      </c>
      <c r="J1954" s="2" t="str">
        <v>KEN</v>
      </c>
      <c r="K1954" t="str">
        <v>Kibet KANDIE</v>
      </c>
      <c r="L1954" s="96" t="str">
        <v>10000m</v>
      </c>
      <c r="M1954" s="96">
        <v>35157</v>
      </c>
      <c r="N1954" s="96" t="str">
        <f t="shared" si="120"/>
        <v>Kibet KANDIE10000m</v>
      </c>
      <c r="O1954" s="2">
        <f t="shared" si="121"/>
        <v>1190</v>
      </c>
      <c r="P1954" s="81">
        <f t="shared" si="122"/>
        <v>14</v>
      </c>
      <c r="Q1954" s="81" t="str">
        <f t="shared" si="123"/>
        <v/>
      </c>
    </row>
    <row r="1955" spans="1:17" x14ac:dyDescent="0.2">
      <c r="A1955" t="s">
        <v>1179</v>
      </c>
      <c r="B1955" t="s">
        <v>3802</v>
      </c>
      <c r="C1955" s="5" t="s">
        <v>26</v>
      </c>
      <c r="D1955" s="6">
        <v>37195</v>
      </c>
      <c r="E1955">
        <v>1093</v>
      </c>
      <c r="F1955" s="2">
        <v>89</v>
      </c>
      <c r="G1955" s="2" t="str">
        <f>B1955&amp;C1955</f>
        <v>Tyrice TAYLOR400m</v>
      </c>
      <c r="H1955" s="2">
        <f>E1955</f>
        <v>1093</v>
      </c>
      <c r="I1955" s="138" cm="1">
        <f t="array" ref="I1955">MAX(IF($G$3:$G$4000=$G1955,$H$3:$H$4000))</f>
        <v>1093</v>
      </c>
      <c r="J1955" s="2" t="str">
        <v>KEN</v>
      </c>
      <c r="K1955" t="str">
        <v>Vincent RONO</v>
      </c>
      <c r="L1955" s="96" t="str">
        <v>marathon</v>
      </c>
      <c r="M1955" s="96">
        <v>33187</v>
      </c>
      <c r="N1955" s="96" t="str">
        <f t="shared" si="120"/>
        <v>Vincent RONOmarathon</v>
      </c>
      <c r="O1955" s="2">
        <f t="shared" si="121"/>
        <v>1190</v>
      </c>
      <c r="P1955" s="81">
        <f t="shared" si="122"/>
        <v>50</v>
      </c>
      <c r="Q1955" s="81" t="str">
        <f t="shared" si="123"/>
        <v/>
      </c>
    </row>
    <row r="1956" spans="1:17" x14ac:dyDescent="0.2">
      <c r="A1956" t="s">
        <v>1179</v>
      </c>
      <c r="B1956" t="s">
        <v>2999</v>
      </c>
      <c r="C1956" t="s">
        <v>26</v>
      </c>
      <c r="D1956" s="5">
        <v>36764</v>
      </c>
      <c r="E1956">
        <v>1093</v>
      </c>
      <c r="F1956" s="2">
        <v>93</v>
      </c>
      <c r="G1956" s="2" t="str">
        <f>B1956&amp;C1956</f>
        <v>Anthony COX400m</v>
      </c>
      <c r="H1956" s="2">
        <f>E1956</f>
        <v>1093</v>
      </c>
      <c r="I1956" s="138" cm="1">
        <f t="array" ref="I1956">MAX(IF($G$3:$G$4000=$G1956,$H$3:$H$4000))</f>
        <v>1093</v>
      </c>
      <c r="J1956" s="2" t="str">
        <v>KEN</v>
      </c>
      <c r="K1956" t="str">
        <v>Festus LAGAT</v>
      </c>
      <c r="L1956" s="96" t="str">
        <v>800m</v>
      </c>
      <c r="M1956" s="96">
        <v>35348</v>
      </c>
      <c r="N1956" s="96" t="str">
        <f t="shared" si="120"/>
        <v>Festus LAGAT800m</v>
      </c>
      <c r="O1956" s="2">
        <f t="shared" si="121"/>
        <v>1190</v>
      </c>
      <c r="P1956" s="81">
        <f t="shared" si="122"/>
        <v>17</v>
      </c>
      <c r="Q1956" s="81" t="str">
        <f t="shared" si="123"/>
        <v/>
      </c>
    </row>
    <row r="1957" spans="1:17" x14ac:dyDescent="0.2">
      <c r="A1957" t="s">
        <v>1179</v>
      </c>
      <c r="B1957" t="s">
        <v>3031</v>
      </c>
      <c r="C1957" s="5" t="s">
        <v>27</v>
      </c>
      <c r="D1957" s="5">
        <v>35887</v>
      </c>
      <c r="E1957">
        <v>1092</v>
      </c>
      <c r="F1957" s="2">
        <v>87</v>
      </c>
      <c r="G1957" s="2" t="str">
        <f>B1957&amp;C1957</f>
        <v>Ackeen COLLEY800m</v>
      </c>
      <c r="H1957" s="2">
        <f>E1957</f>
        <v>1092</v>
      </c>
      <c r="I1957" s="138" cm="1">
        <f t="array" ref="I1957">MAX(IF($G$3:$G$4000=$G1957,$H$3:$H$4000))</f>
        <v>1092</v>
      </c>
      <c r="J1957" s="2" t="str">
        <v>KEN</v>
      </c>
      <c r="K1957" t="str">
        <v>Alexander MUTISO</v>
      </c>
      <c r="L1957" s="96" t="str">
        <v>10000m</v>
      </c>
      <c r="M1957" s="96">
        <v>35318</v>
      </c>
      <c r="N1957" s="96" t="str">
        <f t="shared" si="120"/>
        <v>Alexander MUTISO10000m</v>
      </c>
      <c r="O1957" s="2">
        <f t="shared" si="121"/>
        <v>1189</v>
      </c>
      <c r="P1957" s="81">
        <f t="shared" si="122"/>
        <v>15</v>
      </c>
      <c r="Q1957" s="81" t="str">
        <f t="shared" si="123"/>
        <v/>
      </c>
    </row>
    <row r="1958" spans="1:17" x14ac:dyDescent="0.2">
      <c r="A1958" t="s">
        <v>1179</v>
      </c>
      <c r="B1958" t="s">
        <v>5299</v>
      </c>
      <c r="C1958" t="s">
        <v>26</v>
      </c>
      <c r="D1958" s="5">
        <v>37578</v>
      </c>
      <c r="E1958">
        <v>1091</v>
      </c>
      <c r="F1958" s="2">
        <v>15</v>
      </c>
      <c r="G1958" s="2" t="str">
        <f>B1958&amp;C1958</f>
        <v>Gregory PRINCE400m</v>
      </c>
      <c r="H1958" s="2">
        <f>E1958</f>
        <v>1091</v>
      </c>
      <c r="I1958" s="138" cm="1">
        <f t="array" ref="I1958">MAX(IF($G$3:$G$4000=$G1958,$H$3:$H$4000))</f>
        <v>1091</v>
      </c>
      <c r="J1958" s="2" t="str">
        <v>KEN</v>
      </c>
      <c r="K1958" t="str">
        <v>Edwin KIPLAGAT</v>
      </c>
      <c r="L1958" s="96" t="str">
        <v>marathon</v>
      </c>
      <c r="M1958" s="96">
        <v>34019</v>
      </c>
      <c r="N1958" s="96" t="str">
        <f t="shared" si="120"/>
        <v>Edwin KIPLAGATmarathon</v>
      </c>
      <c r="O1958" s="2">
        <f t="shared" si="121"/>
        <v>1189</v>
      </c>
      <c r="P1958" s="81">
        <f t="shared" si="122"/>
        <v>51</v>
      </c>
      <c r="Q1958" s="81" t="str">
        <f t="shared" si="123"/>
        <v/>
      </c>
    </row>
    <row r="1959" spans="1:17" x14ac:dyDescent="0.2">
      <c r="A1959" t="s">
        <v>1179</v>
      </c>
      <c r="B1959" t="s">
        <v>4879</v>
      </c>
      <c r="C1959" s="5" t="s">
        <v>35</v>
      </c>
      <c r="D1959" s="5">
        <v>37446</v>
      </c>
      <c r="E1959">
        <v>1090</v>
      </c>
      <c r="F1959" s="2">
        <v>27</v>
      </c>
      <c r="G1959" s="2" t="str">
        <f>B1959&amp;C1959</f>
        <v>Romaine BECKFORDhigh-jump</v>
      </c>
      <c r="H1959" s="2">
        <f>E1959</f>
        <v>1090</v>
      </c>
      <c r="I1959" s="138" cm="1">
        <f t="array" ref="I1959">MAX(IF($G$3:$G$4000=$G1959,$H$3:$H$4000))</f>
        <v>1090</v>
      </c>
      <c r="J1959" s="2" t="str">
        <v>KEN</v>
      </c>
      <c r="K1959" t="str">
        <v>Mark Otieno ODHIAMBO</v>
      </c>
      <c r="L1959" s="96" t="str">
        <v>100m</v>
      </c>
      <c r="M1959" s="96">
        <v>34100</v>
      </c>
      <c r="N1959" s="96" t="str">
        <f t="shared" si="120"/>
        <v>Mark Otieno ODHIAMBO100m</v>
      </c>
      <c r="O1959" s="2">
        <f t="shared" si="121"/>
        <v>1189</v>
      </c>
      <c r="P1959" s="81">
        <f t="shared" si="122"/>
        <v>18</v>
      </c>
      <c r="Q1959" s="81" t="str">
        <f t="shared" si="123"/>
        <v/>
      </c>
    </row>
    <row r="1960" spans="1:17" x14ac:dyDescent="0.2">
      <c r="A1960" t="s">
        <v>1179</v>
      </c>
      <c r="B1960" t="s">
        <v>3311</v>
      </c>
      <c r="C1960" s="5" t="s">
        <v>35</v>
      </c>
      <c r="D1960" s="5">
        <v>36049</v>
      </c>
      <c r="E1960">
        <v>1090</v>
      </c>
      <c r="F1960" s="2">
        <v>27</v>
      </c>
      <c r="G1960" s="2" t="str">
        <f>B1960&amp;C1960</f>
        <v>Lushane WILSONhigh-jump</v>
      </c>
      <c r="H1960" s="2">
        <f>E1960</f>
        <v>1090</v>
      </c>
      <c r="I1960" s="138" cm="1">
        <f t="array" ref="I1960">MAX(IF($G$3:$G$4000=$G1960,$H$3:$H$4000))</f>
        <v>1099</v>
      </c>
      <c r="J1960" s="2" t="str">
        <v>KEN</v>
      </c>
      <c r="K1960" t="str">
        <v>Michael SARUNI</v>
      </c>
      <c r="L1960" s="96" t="str">
        <v>800m</v>
      </c>
      <c r="M1960" s="96">
        <v>34717</v>
      </c>
      <c r="N1960" s="96" t="str">
        <f t="shared" si="120"/>
        <v>Michael SARUNI800m</v>
      </c>
      <c r="O1960" s="2">
        <f t="shared" si="121"/>
        <v>1188</v>
      </c>
      <c r="P1960" s="81">
        <f t="shared" si="122"/>
        <v>18</v>
      </c>
      <c r="Q1960" s="81" t="str">
        <f t="shared" si="123"/>
        <v/>
      </c>
    </row>
    <row r="1961" spans="1:17" x14ac:dyDescent="0.2">
      <c r="A1961" t="s">
        <v>1179</v>
      </c>
      <c r="B1961" t="s">
        <v>2931</v>
      </c>
      <c r="C1961" s="5" t="s">
        <v>25</v>
      </c>
      <c r="D1961" s="5">
        <v>37646</v>
      </c>
      <c r="E1961">
        <v>1089</v>
      </c>
      <c r="F1961" s="2">
        <v>13</v>
      </c>
      <c r="G1961" s="2" t="str">
        <f>B1961&amp;C1961</f>
        <v>Sandrey DAVISON200m</v>
      </c>
      <c r="H1961" s="2">
        <f>E1961</f>
        <v>1089</v>
      </c>
      <c r="I1961" s="138" cm="1">
        <f t="array" ref="I1961">MAX(IF($G$3:$G$4000=$G1961,$H$3:$H$4000))</f>
        <v>1089</v>
      </c>
      <c r="J1961" s="2" t="str">
        <v>KEN</v>
      </c>
      <c r="K1961" t="str">
        <v>Vincent Kibet YEGON</v>
      </c>
      <c r="L1961" s="96" t="str">
        <v>10000m</v>
      </c>
      <c r="M1961" s="96">
        <v>36865</v>
      </c>
      <c r="N1961" s="96" t="str">
        <f t="shared" si="120"/>
        <v>Vincent Kibet YEGON10000m</v>
      </c>
      <c r="O1961" s="2">
        <f t="shared" si="121"/>
        <v>1187</v>
      </c>
      <c r="P1961" s="81">
        <f t="shared" si="122"/>
        <v>17</v>
      </c>
      <c r="Q1961" s="81" t="str">
        <f t="shared" si="123"/>
        <v/>
      </c>
    </row>
    <row r="1962" spans="1:17" x14ac:dyDescent="0.2">
      <c r="A1962" t="s">
        <v>1179</v>
      </c>
      <c r="B1962" t="s">
        <v>5050</v>
      </c>
      <c r="C1962" s="5" t="s">
        <v>25</v>
      </c>
      <c r="D1962" s="5">
        <v>37901</v>
      </c>
      <c r="E1962">
        <v>1089</v>
      </c>
      <c r="F1962" s="2">
        <v>13</v>
      </c>
      <c r="G1962" s="2" t="str">
        <f>B1962&amp;C1962</f>
        <v>Adrian KERR200m</v>
      </c>
      <c r="H1962" s="2">
        <f>E1962</f>
        <v>1089</v>
      </c>
      <c r="I1962" s="138" cm="1">
        <f t="array" ref="I1962">MAX(IF($G$3:$G$4000=$G1962,$H$3:$H$4000))</f>
        <v>1089</v>
      </c>
      <c r="J1962" s="2" t="str">
        <v>KEN</v>
      </c>
      <c r="K1962" t="str">
        <v>Albert KORIR</v>
      </c>
      <c r="L1962" s="96" t="str">
        <v>marathon</v>
      </c>
      <c r="M1962" s="96">
        <v>34395</v>
      </c>
      <c r="N1962" s="96" t="str">
        <f t="shared" si="120"/>
        <v>Albert KORIRmarathon</v>
      </c>
      <c r="O1962" s="2">
        <f t="shared" si="121"/>
        <v>1187</v>
      </c>
      <c r="P1962" s="81">
        <f t="shared" si="122"/>
        <v>52</v>
      </c>
      <c r="Q1962" s="81" t="str">
        <f t="shared" si="123"/>
        <v/>
      </c>
    </row>
    <row r="1963" spans="1:17" x14ac:dyDescent="0.2">
      <c r="A1963" t="s">
        <v>1179</v>
      </c>
      <c r="B1963" t="s">
        <v>4158</v>
      </c>
      <c r="C1963" s="5" t="s">
        <v>31</v>
      </c>
      <c r="D1963" s="5">
        <v>37207</v>
      </c>
      <c r="E1963">
        <v>1086</v>
      </c>
      <c r="F1963" s="2">
        <v>43</v>
      </c>
      <c r="G1963" s="2" t="str">
        <f>B1963&amp;C1963</f>
        <v>Jordani WOODLEY110mh</v>
      </c>
      <c r="H1963" s="2">
        <f>E1963</f>
        <v>1086</v>
      </c>
      <c r="I1963" s="138" cm="1">
        <f t="array" ref="I1963">MAX(IF($G$3:$G$4000=$G1963,$H$3:$H$4000))</f>
        <v>1086</v>
      </c>
      <c r="J1963" s="2" t="str">
        <v>KEN</v>
      </c>
      <c r="K1963" t="str">
        <v>Clement Kiprono LANGAT</v>
      </c>
      <c r="L1963" s="96" t="str">
        <v>marathon</v>
      </c>
      <c r="M1963" s="96">
        <v>33590</v>
      </c>
      <c r="N1963" s="96" t="str">
        <f t="shared" si="120"/>
        <v>Clement Kiprono LANGATmarathon</v>
      </c>
      <c r="O1963" s="2">
        <f t="shared" si="121"/>
        <v>1187</v>
      </c>
      <c r="P1963" s="81">
        <f t="shared" si="122"/>
        <v>52</v>
      </c>
      <c r="Q1963" s="81" t="str">
        <f t="shared" si="123"/>
        <v/>
      </c>
    </row>
    <row r="1964" spans="1:17" x14ac:dyDescent="0.2">
      <c r="A1964" s="30" t="s">
        <v>1179</v>
      </c>
      <c r="B1964" s="30" t="s">
        <v>4322</v>
      </c>
      <c r="C1964" s="30" t="s">
        <v>37</v>
      </c>
      <c r="D1964" s="137">
        <v>35454</v>
      </c>
      <c r="E1964" s="30">
        <v>1086</v>
      </c>
      <c r="F1964" s="138">
        <v>58</v>
      </c>
      <c r="G1964" s="2" t="str">
        <f>B1964&amp;C1964</f>
        <v>O'Brien WASOMElong-jump</v>
      </c>
      <c r="H1964" s="2">
        <f>E1964</f>
        <v>1086</v>
      </c>
      <c r="I1964" s="138" cm="1">
        <f t="array" ref="I1964">MAX(IF($G$3:$G$4000=$G1964,$H$3:$H$4000))</f>
        <v>1086</v>
      </c>
      <c r="J1964" s="2" t="str">
        <v>KEN</v>
      </c>
      <c r="K1964" t="str">
        <v>Weldon LANGAT</v>
      </c>
      <c r="L1964" s="96" t="str">
        <v>10000m</v>
      </c>
      <c r="M1964" s="96">
        <v>35850</v>
      </c>
      <c r="N1964" s="96" t="str">
        <f t="shared" si="120"/>
        <v>Weldon LANGAT10000m</v>
      </c>
      <c r="O1964" s="2">
        <f t="shared" si="121"/>
        <v>1187</v>
      </c>
      <c r="P1964" s="81">
        <f t="shared" si="122"/>
        <v>17</v>
      </c>
      <c r="Q1964" s="81" t="str">
        <f t="shared" si="123"/>
        <v/>
      </c>
    </row>
    <row r="1965" spans="1:17" x14ac:dyDescent="0.2">
      <c r="A1965" t="s">
        <v>1179</v>
      </c>
      <c r="B1965" s="5" t="s">
        <v>4327</v>
      </c>
      <c r="C1965" s="5" t="s">
        <v>38</v>
      </c>
      <c r="D1965" s="5">
        <v>37182</v>
      </c>
      <c r="E1965">
        <v>1086</v>
      </c>
      <c r="F1965" s="2">
        <v>29</v>
      </c>
      <c r="G1965" s="2" t="str">
        <f>B1965&amp;C1965</f>
        <v>Apalos EDWARDStriple-jump</v>
      </c>
      <c r="H1965" s="2">
        <f>E1965</f>
        <v>1086</v>
      </c>
      <c r="I1965" s="138" cm="1">
        <f t="array" ref="I1965">MAX(IF($G$3:$G$4000=$G1965,$H$3:$H$4000))</f>
        <v>1086</v>
      </c>
      <c r="J1965" s="2" t="str">
        <v>KEN</v>
      </c>
      <c r="K1965" t="str">
        <v>James Gitahi RUNGARU</v>
      </c>
      <c r="L1965" s="96" t="str">
        <v>marathon</v>
      </c>
      <c r="M1965" s="96">
        <v>33983</v>
      </c>
      <c r="N1965" s="96" t="str">
        <f t="shared" si="120"/>
        <v>James Gitahi RUNGARUmarathon</v>
      </c>
      <c r="O1965" s="2">
        <f t="shared" si="121"/>
        <v>1187</v>
      </c>
      <c r="P1965" s="81">
        <f t="shared" si="122"/>
        <v>52</v>
      </c>
      <c r="Q1965" s="81" t="str">
        <f t="shared" si="123"/>
        <v/>
      </c>
    </row>
    <row r="1966" spans="1:17" x14ac:dyDescent="0.2">
      <c r="A1966" t="s">
        <v>1179</v>
      </c>
      <c r="B1966" t="s">
        <v>3013</v>
      </c>
      <c r="C1966" s="6" t="s">
        <v>33</v>
      </c>
      <c r="D1966" s="6">
        <v>38169</v>
      </c>
      <c r="E1966">
        <v>1084</v>
      </c>
      <c r="F1966" s="2">
        <v>48</v>
      </c>
      <c r="G1966" s="2" t="str">
        <f>B1966&amp;C1966</f>
        <v>Roshawn CLARKE400mh</v>
      </c>
      <c r="H1966" s="2">
        <f>E1966</f>
        <v>1084</v>
      </c>
      <c r="I1966" s="138" cm="1">
        <f t="array" ref="I1966">MAX(IF($G$3:$G$4000=$G1966,$H$3:$H$4000))</f>
        <v>1137</v>
      </c>
      <c r="J1966" s="2" t="str">
        <v>KEN</v>
      </c>
      <c r="K1966" t="str">
        <v>Boniface KIBIWOTT</v>
      </c>
      <c r="L1966" s="96" t="str">
        <v>5000m</v>
      </c>
      <c r="M1966" s="96">
        <v>1993</v>
      </c>
      <c r="N1966" s="96" t="str">
        <f t="shared" si="120"/>
        <v>Boniface KIBIWOTT5000m</v>
      </c>
      <c r="O1966" s="2">
        <f t="shared" si="121"/>
        <v>1187</v>
      </c>
      <c r="P1966" s="81">
        <f t="shared" si="122"/>
        <v>10</v>
      </c>
      <c r="Q1966" s="81" t="str">
        <f t="shared" si="123"/>
        <v/>
      </c>
    </row>
    <row r="1967" spans="1:17" x14ac:dyDescent="0.2">
      <c r="A1967" t="s">
        <v>1179</v>
      </c>
      <c r="B1967" t="s">
        <v>3031</v>
      </c>
      <c r="C1967" s="5" t="s">
        <v>27</v>
      </c>
      <c r="D1967" s="5">
        <v>35887</v>
      </c>
      <c r="E1967">
        <v>1084</v>
      </c>
      <c r="F1967" s="2">
        <v>23</v>
      </c>
      <c r="G1967" s="2" t="str">
        <f>B1967&amp;C1967</f>
        <v>Ackeen COLLEY800m</v>
      </c>
      <c r="H1967" s="2">
        <f>E1967</f>
        <v>1084</v>
      </c>
      <c r="I1967" s="138" cm="1">
        <f t="array" ref="I1967">MAX(IF($G$3:$G$4000=$G1967,$H$3:$H$4000))</f>
        <v>1092</v>
      </c>
      <c r="J1967" s="2" t="str">
        <v>KEN</v>
      </c>
      <c r="K1967" t="str">
        <v>Michael KUNYUGA</v>
      </c>
      <c r="L1967" s="96" t="str">
        <v>marathon</v>
      </c>
      <c r="M1967" s="96">
        <v>31985</v>
      </c>
      <c r="N1967" s="96" t="str">
        <f t="shared" si="120"/>
        <v>Michael KUNYUGAmarathon</v>
      </c>
      <c r="O1967" s="2">
        <f t="shared" si="121"/>
        <v>1186</v>
      </c>
      <c r="P1967" s="81">
        <f t="shared" si="122"/>
        <v>56</v>
      </c>
      <c r="Q1967" s="81" t="str">
        <f t="shared" si="123"/>
        <v/>
      </c>
    </row>
    <row r="1968" spans="1:17" x14ac:dyDescent="0.2">
      <c r="A1968" t="s">
        <v>1179</v>
      </c>
      <c r="B1968" t="s">
        <v>4159</v>
      </c>
      <c r="C1968" s="5" t="s">
        <v>31</v>
      </c>
      <c r="D1968" s="5">
        <v>35039</v>
      </c>
      <c r="E1968">
        <v>1081</v>
      </c>
      <c r="F1968" s="2">
        <v>45</v>
      </c>
      <c r="G1968" s="2" t="str">
        <f>B1968&amp;C1968</f>
        <v>Jovaine ATKINSON110mh</v>
      </c>
      <c r="H1968" s="2">
        <f>E1968</f>
        <v>1081</v>
      </c>
      <c r="I1968" s="138" cm="1">
        <f t="array" ref="I1968">MAX(IF($G$3:$G$4000=$G1968,$H$3:$H$4000))</f>
        <v>1081</v>
      </c>
      <c r="J1968" s="2" t="str">
        <v>KEN</v>
      </c>
      <c r="K1968" t="str">
        <v>Emmanuel NAIBEI</v>
      </c>
      <c r="L1968" s="96" t="str">
        <v>marathon</v>
      </c>
      <c r="M1968" s="96">
        <v>30517</v>
      </c>
      <c r="N1968" s="96" t="str">
        <f t="shared" si="120"/>
        <v>Emmanuel NAIBEImarathon</v>
      </c>
      <c r="O1968" s="2">
        <f t="shared" si="121"/>
        <v>1186</v>
      </c>
      <c r="P1968" s="81">
        <f t="shared" si="122"/>
        <v>56</v>
      </c>
      <c r="Q1968" s="81" t="str">
        <f t="shared" si="123"/>
        <v/>
      </c>
    </row>
    <row r="1969" spans="1:17" x14ac:dyDescent="0.2">
      <c r="A1969" t="s">
        <v>1179</v>
      </c>
      <c r="B1969" t="s">
        <v>3429</v>
      </c>
      <c r="C1969" s="6" t="s">
        <v>39</v>
      </c>
      <c r="D1969" s="5">
        <v>32491</v>
      </c>
      <c r="E1969">
        <v>1080</v>
      </c>
      <c r="F1969" s="2">
        <v>7</v>
      </c>
      <c r="G1969" s="2" t="str">
        <f>B1969&amp;C1969</f>
        <v>O'Dayne RICHARDSshot-put</v>
      </c>
      <c r="H1969" s="2">
        <f>E1969</f>
        <v>1080</v>
      </c>
      <c r="I1969" s="138" cm="1">
        <f t="array" ref="I1969">MAX(IF($G$3:$G$4000=$G1969,$H$3:$H$4000))</f>
        <v>1149</v>
      </c>
      <c r="J1969" s="2" t="str">
        <v>KEN</v>
      </c>
      <c r="K1969" t="str">
        <v>Philemon KIPLIMO</v>
      </c>
      <c r="L1969" s="96" t="str">
        <v>10000m</v>
      </c>
      <c r="M1969" s="96">
        <v>36078</v>
      </c>
      <c r="N1969" s="96" t="str">
        <f t="shared" si="120"/>
        <v>Philemon KIPLIMO10000m</v>
      </c>
      <c r="O1969" s="2">
        <f t="shared" si="121"/>
        <v>1186</v>
      </c>
      <c r="P1969" s="81">
        <f t="shared" si="122"/>
        <v>19</v>
      </c>
      <c r="Q1969" s="81" t="str">
        <f t="shared" si="123"/>
        <v/>
      </c>
    </row>
    <row r="1970" spans="1:17" x14ac:dyDescent="0.2">
      <c r="A1970" t="s">
        <v>1179</v>
      </c>
      <c r="B1970" t="s">
        <v>4327</v>
      </c>
      <c r="C1970" t="s">
        <v>37</v>
      </c>
      <c r="D1970" s="5">
        <v>37182</v>
      </c>
      <c r="E1970">
        <v>1077</v>
      </c>
      <c r="F1970" s="2">
        <v>64</v>
      </c>
      <c r="G1970" s="2" t="str">
        <f>B1970&amp;C1970</f>
        <v>Apalos EDWARDSlong-jump</v>
      </c>
      <c r="H1970" s="2">
        <f>E1970</f>
        <v>1077</v>
      </c>
      <c r="I1970" s="138" cm="1">
        <f t="array" ref="I1970">MAX(IF($G$3:$G$4000=$G1970,$H$3:$H$4000))</f>
        <v>1077</v>
      </c>
      <c r="J1970" s="2" t="str">
        <v>KEN</v>
      </c>
      <c r="K1970" t="str">
        <v>Collins KOROS</v>
      </c>
      <c r="L1970" s="96" t="str">
        <v>10000m</v>
      </c>
      <c r="M1970" s="96">
        <v>33234</v>
      </c>
      <c r="N1970" s="96" t="str">
        <f t="shared" si="120"/>
        <v>Collins KOROS10000m</v>
      </c>
      <c r="O1970" s="2">
        <f t="shared" si="121"/>
        <v>1185</v>
      </c>
      <c r="P1970" s="81">
        <f t="shared" si="122"/>
        <v>20</v>
      </c>
      <c r="Q1970" s="81" t="str">
        <f t="shared" si="123"/>
        <v/>
      </c>
    </row>
    <row r="1971" spans="1:17" x14ac:dyDescent="0.2">
      <c r="A1971" t="s">
        <v>1179</v>
      </c>
      <c r="B1971" t="s">
        <v>2981</v>
      </c>
      <c r="C1971" s="5" t="s">
        <v>26</v>
      </c>
      <c r="D1971" s="5">
        <v>35463</v>
      </c>
      <c r="E1971">
        <v>1075</v>
      </c>
      <c r="F1971" s="2">
        <v>25</v>
      </c>
      <c r="G1971" s="2" t="str">
        <f>B1971&amp;C1971</f>
        <v>Jaheel HYDE400m</v>
      </c>
      <c r="H1971" s="2">
        <f>E1971</f>
        <v>1075</v>
      </c>
      <c r="I1971" s="138" cm="1">
        <f t="array" ref="I1971">MAX(IF($G$3:$G$4000=$G1971,$H$3:$H$4000))</f>
        <v>1096</v>
      </c>
      <c r="J1971" s="2" t="str">
        <v>KEN</v>
      </c>
      <c r="K1971" t="str">
        <v>Razini LEMETEKI</v>
      </c>
      <c r="L1971" s="96" t="str">
        <v>10000m</v>
      </c>
      <c r="M1971" s="96">
        <v>36150</v>
      </c>
      <c r="N1971" s="96" t="str">
        <f t="shared" si="120"/>
        <v>Razini LEMETEKI10000m</v>
      </c>
      <c r="O1971" s="2">
        <f t="shared" si="121"/>
        <v>1185</v>
      </c>
      <c r="P1971" s="81">
        <f t="shared" si="122"/>
        <v>20</v>
      </c>
      <c r="Q1971" s="81" t="str">
        <f t="shared" si="123"/>
        <v/>
      </c>
    </row>
    <row r="1972" spans="1:17" x14ac:dyDescent="0.2">
      <c r="A1972" t="s">
        <v>1179</v>
      </c>
      <c r="B1972" t="s">
        <v>4330</v>
      </c>
      <c r="C1972" s="5" t="s">
        <v>37</v>
      </c>
      <c r="D1972" s="5">
        <v>34356</v>
      </c>
      <c r="E1972">
        <v>1073</v>
      </c>
      <c r="F1972" s="2">
        <v>69</v>
      </c>
      <c r="G1972" s="2" t="str">
        <f>B1972&amp;C1972</f>
        <v>Adrian RILEYlong-jump</v>
      </c>
      <c r="H1972" s="2">
        <f>E1972</f>
        <v>1073</v>
      </c>
      <c r="I1972" s="138" cm="1">
        <f t="array" ref="I1972">MAX(IF($G$3:$G$4000=$G1972,$H$3:$H$4000))</f>
        <v>1109</v>
      </c>
      <c r="J1972" s="2" t="str">
        <v>KEN</v>
      </c>
      <c r="K1972" t="str">
        <v>Jonathan KITILIT</v>
      </c>
      <c r="L1972" s="96" t="str">
        <v>800m</v>
      </c>
      <c r="M1972" s="96">
        <v>34448</v>
      </c>
      <c r="N1972" s="96" t="str">
        <f t="shared" si="120"/>
        <v>Jonathan KITILIT800m</v>
      </c>
      <c r="O1972" s="2">
        <f t="shared" si="121"/>
        <v>1183</v>
      </c>
      <c r="P1972" s="81">
        <f t="shared" si="122"/>
        <v>19</v>
      </c>
      <c r="Q1972" s="81" t="str">
        <f t="shared" si="123"/>
        <v/>
      </c>
    </row>
    <row r="1973" spans="1:17" x14ac:dyDescent="0.2">
      <c r="A1973" t="s">
        <v>1179</v>
      </c>
      <c r="B1973" t="s">
        <v>5041</v>
      </c>
      <c r="C1973" s="5" t="s">
        <v>2</v>
      </c>
      <c r="D1973" s="5">
        <v>38033</v>
      </c>
      <c r="E1973">
        <v>1073</v>
      </c>
      <c r="F1973" s="2">
        <v>26</v>
      </c>
      <c r="G1973" s="2" t="str">
        <f>B1973&amp;C1973</f>
        <v>Bouwahghi NKRUMIE100m</v>
      </c>
      <c r="H1973" s="2">
        <f>E1973</f>
        <v>1073</v>
      </c>
      <c r="I1973" s="138" cm="1">
        <f t="array" ref="I1973">MAX(IF($G$3:$G$4000=$G1973,$H$3:$H$4000))</f>
        <v>1073</v>
      </c>
      <c r="J1973" s="2" t="str">
        <v>KEN</v>
      </c>
      <c r="K1973" t="str">
        <v>Wilson Kwambai CHEBET</v>
      </c>
      <c r="L1973" s="96" t="str">
        <v>marathon</v>
      </c>
      <c r="M1973" s="96">
        <v>31240</v>
      </c>
      <c r="N1973" s="96" t="str">
        <f t="shared" si="120"/>
        <v>Wilson Kwambai CHEBETmarathon</v>
      </c>
      <c r="O1973" s="2">
        <f t="shared" si="121"/>
        <v>1183</v>
      </c>
      <c r="P1973" s="81">
        <f t="shared" si="122"/>
        <v>59</v>
      </c>
      <c r="Q1973" s="81" t="str">
        <f t="shared" si="123"/>
        <v/>
      </c>
    </row>
    <row r="1974" spans="1:17" x14ac:dyDescent="0.2">
      <c r="A1974" t="s">
        <v>1179</v>
      </c>
      <c r="B1974" t="s">
        <v>4331</v>
      </c>
      <c r="C1974" s="5" t="s">
        <v>37</v>
      </c>
      <c r="D1974" s="5">
        <v>36759</v>
      </c>
      <c r="E1974">
        <v>1070</v>
      </c>
      <c r="F1974" s="2">
        <v>70</v>
      </c>
      <c r="G1974" s="2" t="str">
        <f>B1974&amp;C1974</f>
        <v>Safin WILLSlong-jump</v>
      </c>
      <c r="H1974" s="2">
        <f>E1974</f>
        <v>1070</v>
      </c>
      <c r="I1974" s="138" cm="1">
        <f t="array" ref="I1974">MAX(IF($G$3:$G$4000=$G1974,$H$3:$H$4000))</f>
        <v>1070</v>
      </c>
      <c r="J1974" s="2" t="str">
        <v>KEN</v>
      </c>
      <c r="K1974" t="str">
        <v>Evans Keitany KIPTUM</v>
      </c>
      <c r="L1974" s="96" t="str">
        <v>10000m</v>
      </c>
      <c r="M1974" s="96">
        <v>36491</v>
      </c>
      <c r="N1974" s="96" t="str">
        <f t="shared" si="120"/>
        <v>Evans Keitany KIPTUM10000m</v>
      </c>
      <c r="O1974" s="2">
        <f t="shared" si="121"/>
        <v>1181</v>
      </c>
      <c r="P1974" s="81">
        <f t="shared" si="122"/>
        <v>23</v>
      </c>
      <c r="Q1974" s="81" t="str">
        <f t="shared" si="123"/>
        <v/>
      </c>
    </row>
    <row r="1975" spans="1:17" x14ac:dyDescent="0.2">
      <c r="A1975" t="s">
        <v>1179</v>
      </c>
      <c r="B1975" t="s">
        <v>3246</v>
      </c>
      <c r="C1975" t="s">
        <v>33</v>
      </c>
      <c r="D1975" s="5">
        <v>37673</v>
      </c>
      <c r="E1975">
        <v>1070</v>
      </c>
      <c r="F1975" s="2">
        <v>59</v>
      </c>
      <c r="G1975" s="2" t="str">
        <f>B1975&amp;C1975</f>
        <v>Javel FULLERTON400mh</v>
      </c>
      <c r="H1975" s="2">
        <f>E1975</f>
        <v>1070</v>
      </c>
      <c r="I1975" s="138" cm="1">
        <f t="array" ref="I1975">MAX(IF($G$3:$G$4000=$G1975,$H$3:$H$4000))</f>
        <v>1070</v>
      </c>
      <c r="J1975" s="2" t="str">
        <v>KEN</v>
      </c>
      <c r="K1975" t="str">
        <v>James KIMEU</v>
      </c>
      <c r="L1975" s="96" t="str">
        <v>10000m</v>
      </c>
      <c r="M1975" s="96">
        <v>36874</v>
      </c>
      <c r="N1975" s="96" t="str">
        <f t="shared" si="120"/>
        <v>James KIMEU10000m</v>
      </c>
      <c r="O1975" s="2">
        <f t="shared" si="121"/>
        <v>1181</v>
      </c>
      <c r="P1975" s="81">
        <f t="shared" si="122"/>
        <v>23</v>
      </c>
      <c r="Q1975" s="81" t="str">
        <f t="shared" si="123"/>
        <v/>
      </c>
    </row>
    <row r="1976" spans="1:17" x14ac:dyDescent="0.2">
      <c r="A1976" t="s">
        <v>1179</v>
      </c>
      <c r="B1976" t="s">
        <v>4163</v>
      </c>
      <c r="C1976" t="s">
        <v>31</v>
      </c>
      <c r="D1976" s="5">
        <v>34946</v>
      </c>
      <c r="E1976">
        <v>1070</v>
      </c>
      <c r="F1976" s="2">
        <v>49</v>
      </c>
      <c r="G1976" s="2" t="str">
        <f>B1976&amp;C1976</f>
        <v>Norman PITTERSGILL110mh</v>
      </c>
      <c r="H1976" s="2">
        <f>E1976</f>
        <v>1070</v>
      </c>
      <c r="I1976" s="138" cm="1">
        <f t="array" ref="I1976">MAX(IF($G$3:$G$4000=$G1976,$H$3:$H$4000))</f>
        <v>1070</v>
      </c>
      <c r="J1976" s="2" t="str">
        <v>KEN</v>
      </c>
      <c r="K1976" t="str">
        <v>Cosmas MATOLO</v>
      </c>
      <c r="L1976" s="96" t="str">
        <v>marathon</v>
      </c>
      <c r="M1976" s="96">
        <v>0</v>
      </c>
      <c r="N1976" s="96" t="str">
        <f t="shared" si="120"/>
        <v>Cosmas MATOLOmarathon</v>
      </c>
      <c r="O1976" s="2">
        <f t="shared" si="121"/>
        <v>1181</v>
      </c>
      <c r="P1976" s="81">
        <f t="shared" si="122"/>
        <v>60</v>
      </c>
      <c r="Q1976" s="81" t="str">
        <f t="shared" si="123"/>
        <v/>
      </c>
    </row>
    <row r="1977" spans="1:17" x14ac:dyDescent="0.2">
      <c r="A1977" t="s">
        <v>1179</v>
      </c>
      <c r="B1977" t="s">
        <v>5282</v>
      </c>
      <c r="C1977" s="5" t="s">
        <v>2</v>
      </c>
      <c r="D1977" s="5">
        <v>44671</v>
      </c>
      <c r="E1977">
        <v>1069</v>
      </c>
      <c r="F1977" s="2">
        <v>27</v>
      </c>
      <c r="G1977" s="2" t="str">
        <f>B1977&amp;C1977</f>
        <v>Jeevan NEWBY100m</v>
      </c>
      <c r="H1977" s="2">
        <f>E1977</f>
        <v>1069</v>
      </c>
      <c r="I1977" s="138" cm="1">
        <f t="array" ref="I1977">MAX(IF($G$3:$G$4000=$G1977,$H$3:$H$4000))</f>
        <v>1069</v>
      </c>
      <c r="J1977" s="2" t="str">
        <v>KEN</v>
      </c>
      <c r="K1977" t="str">
        <v>Samwel MASAI</v>
      </c>
      <c r="L1977" s="96" t="str">
        <v>10000m</v>
      </c>
      <c r="M1977" s="96">
        <v>36970</v>
      </c>
      <c r="N1977" s="96" t="str">
        <f t="shared" si="120"/>
        <v>Samwel MASAI10000m</v>
      </c>
      <c r="O1977" s="2">
        <f t="shared" si="121"/>
        <v>1180</v>
      </c>
      <c r="P1977" s="81">
        <f t="shared" si="122"/>
        <v>25</v>
      </c>
      <c r="Q1977" s="81" t="str">
        <f t="shared" si="123"/>
        <v/>
      </c>
    </row>
    <row r="1978" spans="1:17" x14ac:dyDescent="0.2">
      <c r="A1978" t="s">
        <v>1179</v>
      </c>
      <c r="B1978" t="s">
        <v>3786</v>
      </c>
      <c r="C1978" s="5" t="s">
        <v>33</v>
      </c>
      <c r="D1978" s="5">
        <v>37610</v>
      </c>
      <c r="E1978">
        <v>1068</v>
      </c>
      <c r="F1978" s="2">
        <v>60</v>
      </c>
      <c r="G1978" s="2" t="str">
        <f>B1978&amp;C1978</f>
        <v>Jeremy BEMBRIDGE400mh</v>
      </c>
      <c r="H1978" s="2">
        <f>E1978</f>
        <v>1068</v>
      </c>
      <c r="I1978" s="138" cm="1">
        <f t="array" ref="I1978">MAX(IF($G$3:$G$4000=$G1978,$H$3:$H$4000))</f>
        <v>1068</v>
      </c>
      <c r="J1978" s="2" t="str">
        <v>KEN</v>
      </c>
      <c r="K1978" t="str">
        <v>Stephen CHEBOGUT</v>
      </c>
      <c r="L1978" s="96" t="str">
        <v>marathon</v>
      </c>
      <c r="M1978" s="96">
        <v>31056</v>
      </c>
      <c r="N1978" s="96" t="str">
        <f t="shared" si="120"/>
        <v>Stephen CHEBOGUTmarathon</v>
      </c>
      <c r="O1978" s="2">
        <f t="shared" si="121"/>
        <v>1180</v>
      </c>
      <c r="P1978" s="81">
        <f t="shared" si="122"/>
        <v>61</v>
      </c>
      <c r="Q1978" s="81" t="str">
        <f t="shared" si="123"/>
        <v/>
      </c>
    </row>
    <row r="1979" spans="1:17" x14ac:dyDescent="0.2">
      <c r="A1979" t="s">
        <v>1179</v>
      </c>
      <c r="B1979" t="s">
        <v>2984</v>
      </c>
      <c r="C1979" s="5" t="s">
        <v>26</v>
      </c>
      <c r="D1979" s="5">
        <v>36339</v>
      </c>
      <c r="E1979">
        <v>1067</v>
      </c>
      <c r="F1979" s="2">
        <v>33</v>
      </c>
      <c r="G1979" s="2" t="str">
        <f>B1979&amp;C1979</f>
        <v>Malik JAMES-KING400m</v>
      </c>
      <c r="H1979" s="2">
        <f>E1979</f>
        <v>1067</v>
      </c>
      <c r="I1979" s="138" cm="1">
        <f t="array" ref="I1979">MAX(IF($G$3:$G$4000=$G1979,$H$3:$H$4000))</f>
        <v>1067</v>
      </c>
      <c r="J1979" s="2" t="str">
        <v>KEN</v>
      </c>
      <c r="K1979" t="str">
        <v>Hillary BIWOTT</v>
      </c>
      <c r="L1979" s="96" t="str">
        <v>800m</v>
      </c>
      <c r="M1979" s="96">
        <v>37592</v>
      </c>
      <c r="N1979" s="96" t="str">
        <f t="shared" si="120"/>
        <v>Hillary BIWOTT800m</v>
      </c>
      <c r="O1979" s="2">
        <f t="shared" si="121"/>
        <v>1180</v>
      </c>
      <c r="P1979" s="81">
        <f t="shared" si="122"/>
        <v>21</v>
      </c>
      <c r="Q1979" s="81" t="str">
        <f t="shared" si="123"/>
        <v/>
      </c>
    </row>
    <row r="1980" spans="1:17" x14ac:dyDescent="0.2">
      <c r="A1980" t="s">
        <v>1179</v>
      </c>
      <c r="B1980" t="s">
        <v>3290</v>
      </c>
      <c r="C1980" s="5" t="s">
        <v>37</v>
      </c>
      <c r="D1980" s="5">
        <v>34534</v>
      </c>
      <c r="E1980">
        <v>1066</v>
      </c>
      <c r="F1980" s="2">
        <v>73</v>
      </c>
      <c r="G1980" s="2" t="str">
        <f>B1980&amp;C1980</f>
        <v>Aubrey ALLENlong-jump</v>
      </c>
      <c r="H1980" s="2">
        <f>E1980</f>
        <v>1066</v>
      </c>
      <c r="I1980" s="138" cm="1">
        <f t="array" ref="I1980">MAX(IF($G$3:$G$4000=$G1980,$H$3:$H$4000))</f>
        <v>1066</v>
      </c>
      <c r="J1980" s="2" t="str">
        <v>KEN</v>
      </c>
      <c r="K1980" t="str">
        <v>Kennedy KIMUTAI</v>
      </c>
      <c r="L1980" s="96" t="str">
        <v>10000m</v>
      </c>
      <c r="M1980" s="96">
        <v>36314</v>
      </c>
      <c r="N1980" s="96" t="str">
        <f t="shared" si="120"/>
        <v>Kennedy KIMUTAI10000m</v>
      </c>
      <c r="O1980" s="2">
        <f t="shared" si="121"/>
        <v>1180</v>
      </c>
      <c r="P1980" s="81">
        <f t="shared" si="122"/>
        <v>25</v>
      </c>
      <c r="Q1980" s="81" t="str">
        <f t="shared" si="123"/>
        <v/>
      </c>
    </row>
    <row r="1981" spans="1:17" x14ac:dyDescent="0.2">
      <c r="A1981" t="s">
        <v>1179</v>
      </c>
      <c r="B1981" t="s">
        <v>3396</v>
      </c>
      <c r="C1981" s="5" t="s">
        <v>40</v>
      </c>
      <c r="D1981" s="5">
        <v>33322</v>
      </c>
      <c r="E1981">
        <v>1065</v>
      </c>
      <c r="F1981" s="2">
        <v>7</v>
      </c>
      <c r="G1981" s="2" t="str">
        <f>B1981&amp;C1981</f>
        <v>Chad WRIGHTdiscus-throw</v>
      </c>
      <c r="H1981" s="2">
        <f>E1981</f>
        <v>1065</v>
      </c>
      <c r="I1981" s="138" cm="1">
        <f t="array" ref="I1981">MAX(IF($G$3:$G$4000=$G1981,$H$3:$H$4000))</f>
        <v>1114</v>
      </c>
      <c r="J1981" s="2" t="str">
        <v>KEN</v>
      </c>
      <c r="K1981" t="str">
        <v>Thomas KIBET</v>
      </c>
      <c r="L1981" s="96" t="str">
        <v>marathon</v>
      </c>
      <c r="M1981" s="96">
        <v>0</v>
      </c>
      <c r="N1981" s="96" t="str">
        <f t="shared" si="120"/>
        <v>Thomas KIBETmarathon</v>
      </c>
      <c r="O1981" s="2">
        <f t="shared" si="121"/>
        <v>1180</v>
      </c>
      <c r="P1981" s="81">
        <f t="shared" si="122"/>
        <v>61</v>
      </c>
      <c r="Q1981" s="81" t="str">
        <f t="shared" si="123"/>
        <v/>
      </c>
    </row>
    <row r="1982" spans="1:17" x14ac:dyDescent="0.2">
      <c r="A1982" t="s">
        <v>1179</v>
      </c>
      <c r="B1982" t="s">
        <v>3305</v>
      </c>
      <c r="C1982" s="6" t="s">
        <v>38</v>
      </c>
      <c r="D1982" s="5">
        <v>38369</v>
      </c>
      <c r="E1982">
        <v>1064</v>
      </c>
      <c r="F1982" s="2">
        <v>35</v>
      </c>
      <c r="G1982" s="2" t="str">
        <f>B1982&amp;C1982</f>
        <v>Jaydon HIBBERTtriple-jump</v>
      </c>
      <c r="H1982" s="2">
        <f>E1982</f>
        <v>1064</v>
      </c>
      <c r="I1982" s="138" cm="1">
        <f t="array" ref="I1982">MAX(IF($G$3:$G$4000=$G1982,$H$3:$H$4000))</f>
        <v>1118</v>
      </c>
      <c r="J1982" s="2" t="str">
        <v>KEN</v>
      </c>
      <c r="K1982" t="str">
        <v>Charles Katul LOKIR</v>
      </c>
      <c r="L1982" s="96" t="str">
        <v>10000m</v>
      </c>
      <c r="M1982" s="96">
        <v>36687</v>
      </c>
      <c r="N1982" s="96" t="str">
        <f t="shared" si="120"/>
        <v>Charles Katul LOKIR10000m</v>
      </c>
      <c r="O1982" s="2">
        <f t="shared" si="121"/>
        <v>1178</v>
      </c>
      <c r="P1982" s="81">
        <f t="shared" si="122"/>
        <v>27</v>
      </c>
      <c r="Q1982" s="81" t="str">
        <f t="shared" si="123"/>
        <v/>
      </c>
    </row>
    <row r="1983" spans="1:17" x14ac:dyDescent="0.2">
      <c r="A1983" t="s">
        <v>1179</v>
      </c>
      <c r="B1983" t="s">
        <v>4249</v>
      </c>
      <c r="C1983" s="5" t="s">
        <v>33</v>
      </c>
      <c r="D1983" s="5">
        <v>36003</v>
      </c>
      <c r="E1983">
        <v>1063</v>
      </c>
      <c r="F1983" s="2">
        <v>63</v>
      </c>
      <c r="G1983" s="2" t="str">
        <f>B1983&amp;C1983</f>
        <v>Timor BARRETT400mh</v>
      </c>
      <c r="H1983" s="2">
        <f>E1983</f>
        <v>1063</v>
      </c>
      <c r="I1983" s="138" cm="1">
        <f t="array" ref="I1983">MAX(IF($G$3:$G$4000=$G1983,$H$3:$H$4000))</f>
        <v>1063</v>
      </c>
      <c r="J1983" s="2" t="str">
        <v>KEN</v>
      </c>
      <c r="K1983" t="str">
        <v>Stanley BETT</v>
      </c>
      <c r="L1983" s="96" t="str">
        <v>marathon</v>
      </c>
      <c r="M1983" s="96">
        <v>31759</v>
      </c>
      <c r="N1983" s="96" t="str">
        <f t="shared" si="120"/>
        <v>Stanley BETTmarathon</v>
      </c>
      <c r="O1983" s="2">
        <f t="shared" si="121"/>
        <v>1178</v>
      </c>
      <c r="P1983" s="81">
        <f t="shared" si="122"/>
        <v>63</v>
      </c>
      <c r="Q1983" s="81" t="str">
        <f t="shared" si="123"/>
        <v/>
      </c>
    </row>
    <row r="1984" spans="1:17" x14ac:dyDescent="0.2">
      <c r="A1984" t="s">
        <v>1179</v>
      </c>
      <c r="B1984" t="s">
        <v>4250</v>
      </c>
      <c r="C1984" s="5" t="s">
        <v>33</v>
      </c>
      <c r="D1984" s="5"/>
      <c r="E1984">
        <v>1063</v>
      </c>
      <c r="F1984" s="2">
        <v>63</v>
      </c>
      <c r="G1984" s="2" t="str">
        <f>B1984&amp;C1984</f>
        <v>Kemario ELDEMIRE400mh</v>
      </c>
      <c r="H1984" s="2">
        <f>E1984</f>
        <v>1063</v>
      </c>
      <c r="I1984" s="138" cm="1">
        <f t="array" ref="I1984">MAX(IF($G$3:$G$4000=$G1984,$H$3:$H$4000))</f>
        <v>1063</v>
      </c>
      <c r="J1984" s="2" t="str">
        <v>KEN</v>
      </c>
      <c r="K1984" t="str">
        <v>Alfred BARKACH</v>
      </c>
      <c r="L1984" s="96" t="str">
        <v>10000m</v>
      </c>
      <c r="M1984" s="96">
        <v>35491</v>
      </c>
      <c r="N1984" s="96" t="str">
        <f t="shared" si="120"/>
        <v>Alfred BARKACH10000m</v>
      </c>
      <c r="O1984" s="2">
        <f t="shared" si="121"/>
        <v>1178</v>
      </c>
      <c r="P1984" s="81">
        <f t="shared" si="122"/>
        <v>27</v>
      </c>
      <c r="Q1984" s="81" t="str">
        <f t="shared" si="123"/>
        <v/>
      </c>
    </row>
    <row r="1985" spans="1:17" x14ac:dyDescent="0.2">
      <c r="A1985" t="s">
        <v>1179</v>
      </c>
      <c r="B1985" s="5" t="s">
        <v>2956</v>
      </c>
      <c r="C1985" s="5" t="s">
        <v>25</v>
      </c>
      <c r="D1985" s="5">
        <v>37613</v>
      </c>
      <c r="E1985">
        <v>1063</v>
      </c>
      <c r="F1985" s="2">
        <v>22</v>
      </c>
      <c r="G1985" s="2" t="str">
        <f>B1985&amp;C1985</f>
        <v>Ricquan GRAHAM200m</v>
      </c>
      <c r="H1985" s="2">
        <f>E1985</f>
        <v>1063</v>
      </c>
      <c r="I1985" s="138" cm="1">
        <f t="array" ref="I1985">MAX(IF($G$3:$G$4000=$G1985,$H$3:$H$4000))</f>
        <v>1063</v>
      </c>
      <c r="J1985" s="2" t="str">
        <v>KEN</v>
      </c>
      <c r="K1985" t="str">
        <v>Kibet KANDIE</v>
      </c>
      <c r="L1985" s="96" t="str">
        <v>5000m</v>
      </c>
      <c r="M1985" s="96">
        <v>35157</v>
      </c>
      <c r="N1985" s="96" t="str">
        <f t="shared" si="120"/>
        <v>Kibet KANDIE5000m</v>
      </c>
      <c r="O1985" s="2">
        <f t="shared" si="121"/>
        <v>1178</v>
      </c>
      <c r="P1985" s="81">
        <f t="shared" si="122"/>
        <v>12</v>
      </c>
      <c r="Q1985" s="81" t="str">
        <f t="shared" si="123"/>
        <v/>
      </c>
    </row>
    <row r="1986" spans="1:17" x14ac:dyDescent="0.2">
      <c r="A1986" t="s">
        <v>1179</v>
      </c>
      <c r="B1986" t="s">
        <v>4252</v>
      </c>
      <c r="C1986" s="5" t="s">
        <v>33</v>
      </c>
      <c r="D1986" s="5">
        <v>32170</v>
      </c>
      <c r="E1986">
        <v>1062</v>
      </c>
      <c r="F1986" s="2">
        <v>66</v>
      </c>
      <c r="G1986" s="2" t="str">
        <f>B1986&amp;C1986</f>
        <v>Romel LEWIS400mh</v>
      </c>
      <c r="H1986" s="2">
        <f>E1986</f>
        <v>1062</v>
      </c>
      <c r="I1986" s="138" cm="1">
        <f t="array" ref="I1986">MAX(IF($G$3:$G$4000=$G1986,$H$3:$H$4000))</f>
        <v>1062</v>
      </c>
      <c r="J1986" s="2" t="str">
        <v>KEN</v>
      </c>
      <c r="K1986" t="str">
        <v>Zablon CHUMBA</v>
      </c>
      <c r="L1986" s="96" t="str">
        <v>marathon</v>
      </c>
      <c r="M1986" s="96">
        <v>1991</v>
      </c>
      <c r="N1986" s="96" t="str">
        <f t="shared" si="120"/>
        <v>Zablon CHUMBAmarathon</v>
      </c>
      <c r="O1986" s="2">
        <f t="shared" si="121"/>
        <v>1177</v>
      </c>
      <c r="P1986" s="81">
        <f t="shared" si="122"/>
        <v>64</v>
      </c>
      <c r="Q1986" s="81" t="str">
        <f t="shared" si="123"/>
        <v/>
      </c>
    </row>
    <row r="1987" spans="1:17" x14ac:dyDescent="0.2">
      <c r="A1987" t="s">
        <v>1179</v>
      </c>
      <c r="B1987" t="s">
        <v>3249</v>
      </c>
      <c r="C1987" s="5" t="s">
        <v>33</v>
      </c>
      <c r="D1987" s="5">
        <v>37777</v>
      </c>
      <c r="E1987">
        <v>1060</v>
      </c>
      <c r="F1987" s="2">
        <v>69</v>
      </c>
      <c r="G1987" s="2" t="str">
        <f>B1987&amp;C1987</f>
        <v>Rayon CAMPBELL400mh</v>
      </c>
      <c r="H1987" s="2">
        <f>E1987</f>
        <v>1060</v>
      </c>
      <c r="I1987" s="138" cm="1">
        <f t="array" ref="I1987">MAX(IF($G$3:$G$4000=$G1987,$H$3:$H$4000))</f>
        <v>1154</v>
      </c>
      <c r="J1987" s="2" t="str">
        <v>KEN</v>
      </c>
      <c r="K1987" t="str">
        <v>CyBrian KOTUT</v>
      </c>
      <c r="L1987" s="96" t="str">
        <v>marathon</v>
      </c>
      <c r="M1987" s="96">
        <v>33761</v>
      </c>
      <c r="N1987" s="96" t="str">
        <f t="shared" si="120"/>
        <v>CyBrian KOTUTmarathon</v>
      </c>
      <c r="O1987" s="2">
        <f t="shared" si="121"/>
        <v>1177</v>
      </c>
      <c r="P1987" s="81">
        <f t="shared" si="122"/>
        <v>64</v>
      </c>
      <c r="Q1987" s="81" t="str">
        <f t="shared" si="123"/>
        <v/>
      </c>
    </row>
    <row r="1988" spans="1:17" x14ac:dyDescent="0.2">
      <c r="A1988" t="s">
        <v>1179</v>
      </c>
      <c r="B1988" t="s">
        <v>4539</v>
      </c>
      <c r="C1988" s="5" t="s">
        <v>39</v>
      </c>
      <c r="D1988" s="5">
        <v>36425</v>
      </c>
      <c r="E1988">
        <v>1060</v>
      </c>
      <c r="F1988" s="2">
        <v>22</v>
      </c>
      <c r="G1988" s="2" t="str">
        <f>B1988&amp;C1988</f>
        <v>Courtney LAWRENCEshot-put</v>
      </c>
      <c r="H1988" s="2">
        <f>E1988</f>
        <v>1060</v>
      </c>
      <c r="I1988" s="138" cm="1">
        <f t="array" ref="I1988">MAX(IF($G$3:$G$4000=$G1988,$H$3:$H$4000))</f>
        <v>1060</v>
      </c>
      <c r="J1988" s="2" t="str">
        <v>KEN</v>
      </c>
      <c r="K1988" t="str">
        <v>Alfred KOECH</v>
      </c>
      <c r="L1988" s="96" t="str">
        <v>marathon</v>
      </c>
      <c r="M1988" s="96">
        <v>0</v>
      </c>
      <c r="N1988" s="96" t="str">
        <f t="shared" ref="N1988:N2051" si="124">K1988&amp;L1988</f>
        <v>Alfred KOECHmarathon</v>
      </c>
      <c r="O1988" s="2">
        <f t="shared" ref="O1988:O2051" si="125">VLOOKUP(K1988&amp;L1988,$G$3:$H$3563,2,FALSE)</f>
        <v>1177</v>
      </c>
      <c r="P1988" s="81">
        <f t="shared" ref="P1988:P2051" si="126">COUNTIFS($L$3:$L$3119,L1988,$O$3:$O$3119,"&gt;"&amp;O1988)+1</f>
        <v>64</v>
      </c>
      <c r="Q1988" s="81" t="str">
        <f t="shared" ref="Q1988:Q2051" si="127">IFERROR(IF(J1988="AUS",COUNTIFS($J$3:$J$3119,"AUS",$L$3:$L$3119,L1988,$O$3:$O$3119,"&gt;"&amp;O1988)+1,""),"")</f>
        <v/>
      </c>
    </row>
    <row r="1989" spans="1:17" x14ac:dyDescent="0.2">
      <c r="A1989" t="s">
        <v>1179</v>
      </c>
      <c r="B1989" t="s">
        <v>2949</v>
      </c>
      <c r="C1989" s="5" t="s">
        <v>2</v>
      </c>
      <c r="D1989" s="5">
        <v>32759</v>
      </c>
      <c r="E1989">
        <v>1056</v>
      </c>
      <c r="F1989" s="2">
        <v>40</v>
      </c>
      <c r="G1989" s="2" t="str">
        <f>B1989&amp;C1989</f>
        <v>Oshane BAILEY100m</v>
      </c>
      <c r="H1989" s="2">
        <f>E1989</f>
        <v>1056</v>
      </c>
      <c r="I1989" s="138" cm="1">
        <f t="array" ref="I1989">MAX(IF($G$3:$G$4000=$G1989,$H$3:$H$4000))</f>
        <v>1162</v>
      </c>
      <c r="J1989" s="2" t="str">
        <v>KEN</v>
      </c>
      <c r="K1989" t="str">
        <v>Noah KIBET</v>
      </c>
      <c r="L1989" s="96" t="str">
        <v>800m</v>
      </c>
      <c r="M1989" s="96">
        <v>38089</v>
      </c>
      <c r="N1989" s="96" t="str">
        <f t="shared" si="124"/>
        <v>Noah KIBET800m</v>
      </c>
      <c r="O1989" s="2">
        <f t="shared" si="125"/>
        <v>1177</v>
      </c>
      <c r="P1989" s="81">
        <f t="shared" si="126"/>
        <v>23</v>
      </c>
      <c r="Q1989" s="81" t="str">
        <f t="shared" si="127"/>
        <v/>
      </c>
    </row>
    <row r="1990" spans="1:17" x14ac:dyDescent="0.2">
      <c r="A1990" t="s">
        <v>1179</v>
      </c>
      <c r="B1990" t="s">
        <v>2987</v>
      </c>
      <c r="C1990" s="5" t="s">
        <v>26</v>
      </c>
      <c r="D1990" s="5">
        <v>36644</v>
      </c>
      <c r="E1990">
        <v>1055</v>
      </c>
      <c r="F1990" s="2">
        <v>43</v>
      </c>
      <c r="G1990" s="2" t="str">
        <f>B1990&amp;C1990</f>
        <v>Jamoi JACKSON400m</v>
      </c>
      <c r="H1990" s="2">
        <f>E1990</f>
        <v>1055</v>
      </c>
      <c r="I1990" s="138" cm="1">
        <f t="array" ref="I1990">MAX(IF($G$3:$G$4000=$G1990,$H$3:$H$4000))</f>
        <v>1055</v>
      </c>
      <c r="J1990" s="2" t="str">
        <v>KEN</v>
      </c>
      <c r="K1990" t="str">
        <v>Shadrack Kimutai KOECH</v>
      </c>
      <c r="L1990" s="96" t="str">
        <v>marathon</v>
      </c>
      <c r="M1990" s="96">
        <v>36522</v>
      </c>
      <c r="N1990" s="96" t="str">
        <f t="shared" si="124"/>
        <v>Shadrack Kimutai KOECHmarathon</v>
      </c>
      <c r="O1990" s="2">
        <f t="shared" si="125"/>
        <v>1176</v>
      </c>
      <c r="P1990" s="81">
        <f t="shared" si="126"/>
        <v>67</v>
      </c>
      <c r="Q1990" s="81" t="str">
        <f t="shared" si="127"/>
        <v/>
      </c>
    </row>
    <row r="1991" spans="1:17" x14ac:dyDescent="0.2">
      <c r="A1991" t="s">
        <v>1179</v>
      </c>
      <c r="B1991" t="s">
        <v>4259</v>
      </c>
      <c r="C1991" s="5" t="s">
        <v>33</v>
      </c>
      <c r="D1991" s="5">
        <v>36515</v>
      </c>
      <c r="E1991">
        <v>1054</v>
      </c>
      <c r="F1991" s="2">
        <v>76</v>
      </c>
      <c r="G1991" s="2" t="str">
        <f>B1991&amp;C1991</f>
        <v>Javed JONES400mh</v>
      </c>
      <c r="H1991" s="2">
        <f>E1991</f>
        <v>1054</v>
      </c>
      <c r="I1991" s="138" cm="1">
        <f t="array" ref="I1991">MAX(IF($G$3:$G$4000=$G1991,$H$3:$H$4000))</f>
        <v>1054</v>
      </c>
      <c r="J1991" s="2" t="str">
        <v>KEN</v>
      </c>
      <c r="K1991" t="str">
        <v>John Nzau MWANGANGI</v>
      </c>
      <c r="L1991" s="96" t="str">
        <v>marathon</v>
      </c>
      <c r="M1991" s="96">
        <v>32884</v>
      </c>
      <c r="N1991" s="96" t="str">
        <f t="shared" si="124"/>
        <v>John Nzau MWANGANGImarathon</v>
      </c>
      <c r="O1991" s="2">
        <f t="shared" si="125"/>
        <v>1175</v>
      </c>
      <c r="P1991" s="81">
        <f t="shared" si="126"/>
        <v>69</v>
      </c>
      <c r="Q1991" s="81" t="str">
        <f t="shared" si="127"/>
        <v/>
      </c>
    </row>
    <row r="1992" spans="1:17" x14ac:dyDescent="0.2">
      <c r="A1992" t="s">
        <v>1179</v>
      </c>
      <c r="B1992" t="s">
        <v>5052</v>
      </c>
      <c r="C1992" s="5" t="s">
        <v>26</v>
      </c>
      <c r="D1992" s="5">
        <v>37020</v>
      </c>
      <c r="E1992">
        <v>1053</v>
      </c>
      <c r="F1992" s="2">
        <v>48</v>
      </c>
      <c r="G1992" s="2" t="str">
        <f>B1992&amp;C1992</f>
        <v>Malique SAVERY400m</v>
      </c>
      <c r="H1992" s="2">
        <f>E1992</f>
        <v>1053</v>
      </c>
      <c r="I1992" s="138" cm="1">
        <f t="array" ref="I1992">MAX(IF($G$3:$G$4000=$G1992,$H$3:$H$4000))</f>
        <v>1053</v>
      </c>
      <c r="J1992" s="2" t="str">
        <v>KEN</v>
      </c>
      <c r="K1992" t="str">
        <v>Solomon Kiplimo BOIT</v>
      </c>
      <c r="L1992" s="96" t="str">
        <v>10000m</v>
      </c>
      <c r="M1992" s="96">
        <v>36434</v>
      </c>
      <c r="N1992" s="96" t="str">
        <f t="shared" si="124"/>
        <v>Solomon Kiplimo BOIT10000m</v>
      </c>
      <c r="O1992" s="2">
        <f t="shared" si="125"/>
        <v>1174</v>
      </c>
      <c r="P1992" s="81">
        <f t="shared" si="126"/>
        <v>29</v>
      </c>
      <c r="Q1992" s="81" t="str">
        <f t="shared" si="127"/>
        <v/>
      </c>
    </row>
    <row r="1993" spans="1:17" x14ac:dyDescent="0.2">
      <c r="A1993" t="s">
        <v>1179</v>
      </c>
      <c r="B1993" t="s">
        <v>5283</v>
      </c>
      <c r="C1993" s="5" t="s">
        <v>2</v>
      </c>
      <c r="D1993" s="5">
        <v>38217</v>
      </c>
      <c r="E1993">
        <v>1053</v>
      </c>
      <c r="F1993" s="2">
        <v>34</v>
      </c>
      <c r="G1993" s="2" t="str">
        <f>B1993&amp;C1993</f>
        <v>Odaine CROOKS100m</v>
      </c>
      <c r="H1993" s="2">
        <f>E1993</f>
        <v>1053</v>
      </c>
      <c r="I1993" s="138" cm="1">
        <f t="array" ref="I1993">MAX(IF($G$3:$G$4000=$G1993,$H$3:$H$4000))</f>
        <v>1053</v>
      </c>
      <c r="J1993" s="2" t="str">
        <v>KEN</v>
      </c>
      <c r="K1993" t="str">
        <v>Barnaba KIPKOECH</v>
      </c>
      <c r="L1993" s="96" t="str">
        <v>marathon</v>
      </c>
      <c r="M1993" s="96">
        <v>34086</v>
      </c>
      <c r="N1993" s="96" t="str">
        <f t="shared" si="124"/>
        <v>Barnaba KIPKOECHmarathon</v>
      </c>
      <c r="O1993" s="2">
        <f t="shared" si="125"/>
        <v>1174</v>
      </c>
      <c r="P1993" s="81">
        <f t="shared" si="126"/>
        <v>70</v>
      </c>
      <c r="Q1993" s="81" t="str">
        <f t="shared" si="127"/>
        <v/>
      </c>
    </row>
    <row r="1994" spans="1:17" x14ac:dyDescent="0.2">
      <c r="A1994" t="s">
        <v>1179</v>
      </c>
      <c r="B1994" t="s">
        <v>4485</v>
      </c>
      <c r="C1994" s="5" t="s">
        <v>40</v>
      </c>
      <c r="D1994" s="5">
        <v>36322</v>
      </c>
      <c r="E1994">
        <v>1052</v>
      </c>
      <c r="F1994" s="2">
        <v>22</v>
      </c>
      <c r="G1994" s="2" t="str">
        <f>B1994&amp;C1994</f>
        <v>Phillipe BARNETTdiscus-throw</v>
      </c>
      <c r="H1994" s="2">
        <f>E1994</f>
        <v>1052</v>
      </c>
      <c r="I1994" s="138" cm="1">
        <f t="array" ref="I1994">MAX(IF($G$3:$G$4000=$G1994,$H$3:$H$4000))</f>
        <v>1052</v>
      </c>
      <c r="J1994" s="2" t="str">
        <v>KEN</v>
      </c>
      <c r="K1994" t="str">
        <v>Simon Kiprop KOECH</v>
      </c>
      <c r="L1994" s="96" t="str">
        <v>3000msc</v>
      </c>
      <c r="M1994" s="96">
        <v>37782</v>
      </c>
      <c r="N1994" s="96" t="str">
        <f t="shared" si="124"/>
        <v>Simon Kiprop KOECH3000msc</v>
      </c>
      <c r="O1994" s="2">
        <f t="shared" si="125"/>
        <v>1174</v>
      </c>
      <c r="P1994" s="81">
        <f t="shared" si="126"/>
        <v>7</v>
      </c>
      <c r="Q1994" s="81" t="str">
        <f t="shared" si="127"/>
        <v/>
      </c>
    </row>
    <row r="1995" spans="1:17" x14ac:dyDescent="0.2">
      <c r="A1995" t="s">
        <v>1179</v>
      </c>
      <c r="B1995" t="s">
        <v>3290</v>
      </c>
      <c r="C1995" s="5" t="s">
        <v>38</v>
      </c>
      <c r="D1995" s="5">
        <v>34534</v>
      </c>
      <c r="E1995">
        <v>1051</v>
      </c>
      <c r="F1995" s="2">
        <v>47</v>
      </c>
      <c r="G1995" s="2" t="str">
        <f>B1995&amp;C1995</f>
        <v>Aubrey ALLENtriple-jump</v>
      </c>
      <c r="H1995" s="2">
        <f>E1995</f>
        <v>1051</v>
      </c>
      <c r="I1995" s="138" cm="1">
        <f t="array" ref="I1995">MAX(IF($G$3:$G$4000=$G1995,$H$3:$H$4000))</f>
        <v>1051</v>
      </c>
      <c r="J1995" s="2" t="str">
        <v>KEN</v>
      </c>
      <c r="K1995" t="str">
        <v>Kiprono SITONIK</v>
      </c>
      <c r="L1995" s="96" t="str">
        <v>10000m</v>
      </c>
      <c r="M1995" s="96">
        <v>37196</v>
      </c>
      <c r="N1995" s="96" t="str">
        <f t="shared" si="124"/>
        <v>Kiprono SITONIK10000m</v>
      </c>
      <c r="O1995" s="2">
        <f t="shared" si="125"/>
        <v>1173</v>
      </c>
      <c r="P1995" s="81">
        <f t="shared" si="126"/>
        <v>30</v>
      </c>
      <c r="Q1995" s="81" t="str">
        <f t="shared" si="127"/>
        <v/>
      </c>
    </row>
    <row r="1996" spans="1:17" x14ac:dyDescent="0.2">
      <c r="A1996" t="s">
        <v>1179</v>
      </c>
      <c r="B1996" t="s">
        <v>2920</v>
      </c>
      <c r="C1996" s="5" t="s">
        <v>2</v>
      </c>
      <c r="D1996" s="5">
        <v>32537</v>
      </c>
      <c r="E1996">
        <v>1049</v>
      </c>
      <c r="F1996" s="2">
        <v>51</v>
      </c>
      <c r="G1996" s="2" t="str">
        <f>B1996&amp;C1996</f>
        <v>Rasheed DWYER100m</v>
      </c>
      <c r="H1996" s="2">
        <f>E1996</f>
        <v>1049</v>
      </c>
      <c r="I1996" s="138" cm="1">
        <f t="array" ref="I1996">MAX(IF($G$3:$G$4000=$G1996,$H$3:$H$4000))</f>
        <v>1148</v>
      </c>
      <c r="J1996" s="2" t="str">
        <v>KEN</v>
      </c>
      <c r="K1996" t="str">
        <v>Vincent Kibet KETER</v>
      </c>
      <c r="L1996" s="96" t="str">
        <v>1500m</v>
      </c>
      <c r="M1996" s="96">
        <v>37326</v>
      </c>
      <c r="N1996" s="96" t="str">
        <f t="shared" si="124"/>
        <v>Vincent Kibet KETER1500m</v>
      </c>
      <c r="O1996" s="2">
        <f t="shared" si="125"/>
        <v>1172</v>
      </c>
      <c r="P1996" s="81">
        <f t="shared" si="126"/>
        <v>20</v>
      </c>
      <c r="Q1996" s="81" t="str">
        <f t="shared" si="127"/>
        <v/>
      </c>
    </row>
    <row r="1997" spans="1:17" x14ac:dyDescent="0.2">
      <c r="A1997" t="s">
        <v>1179</v>
      </c>
      <c r="B1997" s="5" t="s">
        <v>4172</v>
      </c>
      <c r="C1997" s="5" t="s">
        <v>31</v>
      </c>
      <c r="D1997" s="6">
        <v>33144</v>
      </c>
      <c r="E1997">
        <v>1049</v>
      </c>
      <c r="F1997" s="2">
        <v>62</v>
      </c>
      <c r="G1997" s="2" t="str">
        <f>B1997&amp;C1997</f>
        <v>Deuce CARTER110mh</v>
      </c>
      <c r="H1997" s="2">
        <f>E1997</f>
        <v>1049</v>
      </c>
      <c r="I1997" s="138" cm="1">
        <f t="array" ref="I1997">MAX(IF($G$3:$G$4000=$G1997,$H$3:$H$4000))</f>
        <v>1049</v>
      </c>
      <c r="J1997" s="2" t="str">
        <v>KEN</v>
      </c>
      <c r="K1997" t="str">
        <v>Boaz KIPRUGUT</v>
      </c>
      <c r="L1997" s="96" t="str">
        <v>1500m</v>
      </c>
      <c r="M1997" s="96">
        <v>35933</v>
      </c>
      <c r="N1997" s="96" t="str">
        <f t="shared" si="124"/>
        <v>Boaz KIPRUGUT1500m</v>
      </c>
      <c r="O1997" s="2">
        <f t="shared" si="125"/>
        <v>1171</v>
      </c>
      <c r="P1997" s="81">
        <f t="shared" si="126"/>
        <v>21</v>
      </c>
      <c r="Q1997" s="81" t="str">
        <f t="shared" si="127"/>
        <v/>
      </c>
    </row>
    <row r="1998" spans="1:17" x14ac:dyDescent="0.2">
      <c r="A1998" t="s">
        <v>1179</v>
      </c>
      <c r="B1998" t="s">
        <v>2994</v>
      </c>
      <c r="C1998" s="5" t="s">
        <v>26</v>
      </c>
      <c r="D1998" s="5">
        <v>35551</v>
      </c>
      <c r="E1998">
        <v>1048</v>
      </c>
      <c r="F1998" s="2">
        <v>54</v>
      </c>
      <c r="G1998" s="2" t="str">
        <f>B1998&amp;C1998</f>
        <v>Terry Ricardo THOMAS400m</v>
      </c>
      <c r="H1998" s="2">
        <f>E1998</f>
        <v>1048</v>
      </c>
      <c r="I1998" s="138" cm="1">
        <f t="array" ref="I1998">MAX(IF($G$3:$G$4000=$G1998,$H$3:$H$4000))</f>
        <v>1099</v>
      </c>
      <c r="J1998" s="2" t="str">
        <v>KEN</v>
      </c>
      <c r="K1998" t="str">
        <v>Leonard LANGAT</v>
      </c>
      <c r="L1998" s="96" t="str">
        <v>marathon</v>
      </c>
      <c r="M1998" s="96">
        <v>35279</v>
      </c>
      <c r="N1998" s="96" t="str">
        <f t="shared" si="124"/>
        <v>Leonard LANGATmarathon</v>
      </c>
      <c r="O1998" s="2">
        <f t="shared" si="125"/>
        <v>1170</v>
      </c>
      <c r="P1998" s="81">
        <f t="shared" si="126"/>
        <v>71</v>
      </c>
      <c r="Q1998" s="81" t="str">
        <f t="shared" si="127"/>
        <v/>
      </c>
    </row>
    <row r="1999" spans="1:17" x14ac:dyDescent="0.2">
      <c r="A1999" t="s">
        <v>1179</v>
      </c>
      <c r="B1999" t="s">
        <v>4380</v>
      </c>
      <c r="C1999" s="5" t="s">
        <v>38</v>
      </c>
      <c r="D1999" s="5">
        <v>37558</v>
      </c>
      <c r="E1999">
        <v>1048</v>
      </c>
      <c r="F1999" s="2">
        <v>49</v>
      </c>
      <c r="G1999" s="2" t="str">
        <f>B1999&amp;C1999</f>
        <v>Luke BROWNtriple-jump</v>
      </c>
      <c r="H1999" s="2">
        <f>E1999</f>
        <v>1048</v>
      </c>
      <c r="I1999" s="138" cm="1">
        <f t="array" ref="I1999">MAX(IF($G$3:$G$4000=$G1999,$H$3:$H$4000))</f>
        <v>1048</v>
      </c>
      <c r="J1999" s="2" t="str">
        <v>KEN</v>
      </c>
      <c r="K1999" t="str">
        <v>Ronald KORIR</v>
      </c>
      <c r="L1999" s="96" t="str">
        <v>marathon</v>
      </c>
      <c r="M1999" s="96">
        <v>33338</v>
      </c>
      <c r="N1999" s="96" t="str">
        <f t="shared" si="124"/>
        <v>Ronald KORIRmarathon</v>
      </c>
      <c r="O1999" s="2">
        <f t="shared" si="125"/>
        <v>1170</v>
      </c>
      <c r="P1999" s="81">
        <f t="shared" si="126"/>
        <v>71</v>
      </c>
      <c r="Q1999" s="81" t="str">
        <f t="shared" si="127"/>
        <v/>
      </c>
    </row>
    <row r="2000" spans="1:17" x14ac:dyDescent="0.2">
      <c r="A2000" t="s">
        <v>1179</v>
      </c>
      <c r="B2000" t="s">
        <v>5303</v>
      </c>
      <c r="C2000" s="5" t="s">
        <v>26</v>
      </c>
      <c r="D2000" s="5">
        <v>38020</v>
      </c>
      <c r="E2000">
        <v>1047</v>
      </c>
      <c r="F2000" s="2">
        <v>56</v>
      </c>
      <c r="G2000" s="2" t="str">
        <f>B2000&amp;C2000</f>
        <v>Delano KENNEDY400m</v>
      </c>
      <c r="H2000" s="2">
        <f>E2000</f>
        <v>1047</v>
      </c>
      <c r="I2000" s="138" cm="1">
        <f t="array" ref="I2000">MAX(IF($G$3:$G$4000=$G2000,$H$3:$H$4000))</f>
        <v>1047</v>
      </c>
      <c r="J2000" s="2" t="str">
        <v>KEN</v>
      </c>
      <c r="K2000" t="str">
        <v>Philip MULUWA</v>
      </c>
      <c r="L2000" s="96" t="str">
        <v>10000m</v>
      </c>
      <c r="M2000" s="96">
        <v>37318</v>
      </c>
      <c r="N2000" s="96" t="str">
        <f t="shared" si="124"/>
        <v>Philip MULUWA10000m</v>
      </c>
      <c r="O2000" s="2">
        <f t="shared" si="125"/>
        <v>1170</v>
      </c>
      <c r="P2000" s="81">
        <f t="shared" si="126"/>
        <v>31</v>
      </c>
      <c r="Q2000" s="81" t="str">
        <f t="shared" si="127"/>
        <v/>
      </c>
    </row>
    <row r="2001" spans="1:17" x14ac:dyDescent="0.2">
      <c r="A2001" t="s">
        <v>1179</v>
      </c>
      <c r="B2001" t="s">
        <v>5304</v>
      </c>
      <c r="C2001" s="5" t="s">
        <v>26</v>
      </c>
      <c r="D2001" s="5">
        <v>37661</v>
      </c>
      <c r="E2001">
        <v>1046</v>
      </c>
      <c r="F2001" s="2">
        <v>57</v>
      </c>
      <c r="G2001" s="2" t="str">
        <f>B2001&amp;C2001</f>
        <v>Shaemar UTER400m</v>
      </c>
      <c r="H2001" s="2">
        <f>E2001</f>
        <v>1046</v>
      </c>
      <c r="I2001" s="138" cm="1">
        <f t="array" ref="I2001">MAX(IF($G$3:$G$4000=$G2001,$H$3:$H$4000))</f>
        <v>1046</v>
      </c>
      <c r="J2001" s="2" t="str">
        <v>KEN</v>
      </c>
      <c r="K2001" t="str">
        <v>Emmanuel KIPROP</v>
      </c>
      <c r="L2001" s="96" t="str">
        <v>5000m</v>
      </c>
      <c r="M2001" s="96">
        <v>36393</v>
      </c>
      <c r="N2001" s="96" t="str">
        <f t="shared" si="124"/>
        <v>Emmanuel KIPROP5000m</v>
      </c>
      <c r="O2001" s="2">
        <f t="shared" si="125"/>
        <v>1170</v>
      </c>
      <c r="P2001" s="81">
        <f t="shared" si="126"/>
        <v>14</v>
      </c>
      <c r="Q2001" s="81" t="str">
        <f t="shared" si="127"/>
        <v/>
      </c>
    </row>
    <row r="2002" spans="1:17" x14ac:dyDescent="0.2">
      <c r="A2002" t="s">
        <v>1179</v>
      </c>
      <c r="B2002" t="s">
        <v>4898</v>
      </c>
      <c r="C2002" s="5" t="s">
        <v>35</v>
      </c>
      <c r="D2002" s="5">
        <v>37009</v>
      </c>
      <c r="E2002">
        <v>1046</v>
      </c>
      <c r="F2002" s="2">
        <v>49</v>
      </c>
      <c r="G2002" s="2" t="str">
        <f>B2002&amp;C2002</f>
        <v>Raymond RICHARDShigh-jump</v>
      </c>
      <c r="H2002" s="2">
        <f>E2002</f>
        <v>1046</v>
      </c>
      <c r="I2002" s="138" cm="1">
        <f t="array" ref="I2002">MAX(IF($G$3:$G$4000=$G2002,$H$3:$H$4000))</f>
        <v>1046</v>
      </c>
      <c r="J2002" s="2" t="str">
        <v>KEN</v>
      </c>
      <c r="K2002" t="str">
        <v>Douglas CHEBII</v>
      </c>
      <c r="L2002" s="96" t="str">
        <v>marathon</v>
      </c>
      <c r="M2002" s="96">
        <v>34274</v>
      </c>
      <c r="N2002" s="96" t="str">
        <f t="shared" si="124"/>
        <v>Douglas CHEBIImarathon</v>
      </c>
      <c r="O2002" s="2">
        <f t="shared" si="125"/>
        <v>1169</v>
      </c>
      <c r="P2002" s="81">
        <f t="shared" si="126"/>
        <v>74</v>
      </c>
      <c r="Q2002" s="81" t="str">
        <f t="shared" si="127"/>
        <v/>
      </c>
    </row>
    <row r="2003" spans="1:17" x14ac:dyDescent="0.2">
      <c r="A2003" t="s">
        <v>1179</v>
      </c>
      <c r="B2003" t="s">
        <v>3043</v>
      </c>
      <c r="C2003" s="6" t="s">
        <v>27</v>
      </c>
      <c r="D2003" s="5">
        <v>36094</v>
      </c>
      <c r="E2003">
        <v>1046</v>
      </c>
      <c r="F2003" s="2">
        <v>53</v>
      </c>
      <c r="G2003" s="2" t="str">
        <f>B2003&amp;C2003</f>
        <v>Leon CLARKE800m</v>
      </c>
      <c r="H2003" s="2">
        <f>E2003</f>
        <v>1046</v>
      </c>
      <c r="I2003" s="138" cm="1">
        <f t="array" ref="I2003">MAX(IF($G$3:$G$4000=$G2003,$H$3:$H$4000))</f>
        <v>1046</v>
      </c>
      <c r="J2003" s="2" t="str">
        <v>KEN</v>
      </c>
      <c r="K2003" t="str">
        <v>Cleophas Kandie MEYAN</v>
      </c>
      <c r="L2003" s="96" t="str">
        <v>10000m</v>
      </c>
      <c r="M2003" s="96">
        <v>36752</v>
      </c>
      <c r="N2003" s="96" t="str">
        <f t="shared" si="124"/>
        <v>Cleophas Kandie MEYAN10000m</v>
      </c>
      <c r="O2003" s="2">
        <f t="shared" si="125"/>
        <v>1169</v>
      </c>
      <c r="P2003" s="81">
        <f t="shared" si="126"/>
        <v>32</v>
      </c>
      <c r="Q2003" s="81" t="str">
        <f t="shared" si="127"/>
        <v/>
      </c>
    </row>
    <row r="2004" spans="1:17" x14ac:dyDescent="0.2">
      <c r="A2004" t="s">
        <v>1179</v>
      </c>
      <c r="B2004" t="s">
        <v>4269</v>
      </c>
      <c r="C2004" s="5" t="s">
        <v>33</v>
      </c>
      <c r="D2004" s="5">
        <v>44581</v>
      </c>
      <c r="E2004">
        <v>1046</v>
      </c>
      <c r="F2004" s="2">
        <v>86</v>
      </c>
      <c r="G2004" s="2" t="str">
        <f>B2004&amp;C2004</f>
        <v>Kewani CAMPBELL400mh</v>
      </c>
      <c r="H2004" s="2">
        <f>E2004</f>
        <v>1046</v>
      </c>
      <c r="I2004" s="138" cm="1">
        <f t="array" ref="I2004">MAX(IF($G$3:$G$4000=$G2004,$H$3:$H$4000))</f>
        <v>1046</v>
      </c>
      <c r="J2004" s="2" t="str">
        <v>KEN</v>
      </c>
      <c r="K2004" t="str">
        <v>Vincent Kipsang RONO</v>
      </c>
      <c r="L2004" s="96" t="str">
        <v>marathon</v>
      </c>
      <c r="M2004" s="96">
        <v>33187</v>
      </c>
      <c r="N2004" s="96" t="str">
        <f t="shared" si="124"/>
        <v>Vincent Kipsang RONOmarathon</v>
      </c>
      <c r="O2004" s="2">
        <f t="shared" si="125"/>
        <v>1169</v>
      </c>
      <c r="P2004" s="81">
        <f t="shared" si="126"/>
        <v>74</v>
      </c>
      <c r="Q2004" s="81" t="str">
        <f t="shared" si="127"/>
        <v/>
      </c>
    </row>
    <row r="2005" spans="1:17" x14ac:dyDescent="0.2">
      <c r="A2005" t="s">
        <v>1179</v>
      </c>
      <c r="B2005" t="s">
        <v>4175</v>
      </c>
      <c r="C2005" s="5" t="s">
        <v>31</v>
      </c>
      <c r="D2005" s="5">
        <v>35018</v>
      </c>
      <c r="E2005">
        <v>1044</v>
      </c>
      <c r="F2005" s="2">
        <v>65</v>
      </c>
      <c r="G2005" s="2" t="str">
        <f>B2005&amp;C2005</f>
        <v>Tyler MASON110mh</v>
      </c>
      <c r="H2005" s="2">
        <f>E2005</f>
        <v>1044</v>
      </c>
      <c r="I2005" s="138" cm="1">
        <f t="array" ref="I2005">MAX(IF($G$3:$G$4000=$G2005,$H$3:$H$4000))</f>
        <v>1044</v>
      </c>
      <c r="J2005" s="2" t="str">
        <v>KEN</v>
      </c>
      <c r="K2005" t="str">
        <v>Abel KIPSANG</v>
      </c>
      <c r="L2005" s="96" t="str">
        <v>800m</v>
      </c>
      <c r="M2005" s="96">
        <v>35391</v>
      </c>
      <c r="N2005" s="96" t="str">
        <f t="shared" si="124"/>
        <v>Abel KIPSANG800m</v>
      </c>
      <c r="O2005" s="2">
        <f t="shared" si="125"/>
        <v>1169</v>
      </c>
      <c r="P2005" s="81">
        <f t="shared" si="126"/>
        <v>26</v>
      </c>
      <c r="Q2005" s="81" t="str">
        <f t="shared" si="127"/>
        <v/>
      </c>
    </row>
    <row r="2006" spans="1:17" x14ac:dyDescent="0.2">
      <c r="A2006" t="s">
        <v>1179</v>
      </c>
      <c r="B2006" t="s">
        <v>4178</v>
      </c>
      <c r="C2006" s="5" t="s">
        <v>31</v>
      </c>
      <c r="D2006" s="5">
        <v>36817</v>
      </c>
      <c r="E2006">
        <v>1042</v>
      </c>
      <c r="F2006" s="2">
        <v>69</v>
      </c>
      <c r="G2006" s="2" t="str">
        <f>B2006&amp;C2006</f>
        <v>Tajean HOUSTON110mh</v>
      </c>
      <c r="H2006" s="2">
        <f>E2006</f>
        <v>1042</v>
      </c>
      <c r="I2006" s="138" cm="1">
        <f t="array" ref="I2006">MAX(IF($G$3:$G$4000=$G2006,$H$3:$H$4000))</f>
        <v>1042</v>
      </c>
      <c r="J2006" s="2" t="str">
        <v>KEN</v>
      </c>
      <c r="K2006" t="str">
        <v>Eliud KIPSANG</v>
      </c>
      <c r="L2006" s="96" t="str">
        <v>1500m</v>
      </c>
      <c r="M2006" s="96">
        <v>35317</v>
      </c>
      <c r="N2006" s="96" t="str">
        <f t="shared" si="124"/>
        <v>Eliud KIPSANG1500m</v>
      </c>
      <c r="O2006" s="2">
        <f t="shared" si="125"/>
        <v>1168</v>
      </c>
      <c r="P2006" s="81">
        <f t="shared" si="126"/>
        <v>24</v>
      </c>
      <c r="Q2006" s="81" t="str">
        <f t="shared" si="127"/>
        <v/>
      </c>
    </row>
    <row r="2007" spans="1:17" x14ac:dyDescent="0.2">
      <c r="A2007" t="s">
        <v>1179</v>
      </c>
      <c r="B2007" t="s">
        <v>4488</v>
      </c>
      <c r="C2007" s="5" t="s">
        <v>40</v>
      </c>
      <c r="D2007" s="5">
        <v>37582</v>
      </c>
      <c r="E2007">
        <v>1042</v>
      </c>
      <c r="F2007" s="2">
        <v>26</v>
      </c>
      <c r="G2007" s="2" t="str">
        <f>B2007&amp;C2007</f>
        <v>Ralford MULLINGSdiscus-throw</v>
      </c>
      <c r="H2007" s="2">
        <f>E2007</f>
        <v>1042</v>
      </c>
      <c r="I2007" s="138" cm="1">
        <f t="array" ref="I2007">MAX(IF($G$3:$G$4000=$G2007,$H$3:$H$4000))</f>
        <v>1042</v>
      </c>
      <c r="J2007" s="2" t="str">
        <v>KEN</v>
      </c>
      <c r="K2007" t="str">
        <v>Titus WANBUA</v>
      </c>
      <c r="L2007" s="96" t="str">
        <v>10000m</v>
      </c>
      <c r="M2007" s="96">
        <v>35656</v>
      </c>
      <c r="N2007" s="96" t="str">
        <f t="shared" si="124"/>
        <v>Titus WANBUA10000m</v>
      </c>
      <c r="O2007" s="2">
        <f t="shared" si="125"/>
        <v>1168</v>
      </c>
      <c r="P2007" s="81">
        <f t="shared" si="126"/>
        <v>33</v>
      </c>
      <c r="Q2007" s="81" t="str">
        <f t="shared" si="127"/>
        <v/>
      </c>
    </row>
    <row r="2008" spans="1:17" x14ac:dyDescent="0.2">
      <c r="A2008" t="s">
        <v>1179</v>
      </c>
      <c r="B2008" t="s">
        <v>4179</v>
      </c>
      <c r="C2008" t="s">
        <v>31</v>
      </c>
      <c r="D2008" s="5">
        <v>36704</v>
      </c>
      <c r="E2008">
        <v>1041</v>
      </c>
      <c r="F2008" s="2">
        <v>69</v>
      </c>
      <c r="G2008" s="2" t="str">
        <f>B2008&amp;C2008</f>
        <v>Micheal BUCHANAN110mh</v>
      </c>
      <c r="H2008" s="2">
        <f>E2008</f>
        <v>1041</v>
      </c>
      <c r="I2008" s="138" cm="1">
        <f t="array" ref="I2008">MAX(IF($G$3:$G$4000=$G2008,$H$3:$H$4000))</f>
        <v>1041</v>
      </c>
      <c r="J2008" s="2" t="str">
        <v>KEN</v>
      </c>
      <c r="K2008" t="str">
        <v>Dominic NYAIRO</v>
      </c>
      <c r="L2008" s="96" t="str">
        <v>marathon</v>
      </c>
      <c r="M2008" s="96">
        <v>35664</v>
      </c>
      <c r="N2008" s="96" t="str">
        <f t="shared" si="124"/>
        <v>Dominic NYAIROmarathon</v>
      </c>
      <c r="O2008" s="2">
        <f t="shared" si="125"/>
        <v>1167</v>
      </c>
      <c r="P2008" s="81">
        <f t="shared" si="126"/>
        <v>76</v>
      </c>
      <c r="Q2008" s="81" t="str">
        <f t="shared" si="127"/>
        <v/>
      </c>
    </row>
    <row r="2009" spans="1:17" x14ac:dyDescent="0.2">
      <c r="A2009" t="s">
        <v>1179</v>
      </c>
      <c r="B2009" t="s">
        <v>2999</v>
      </c>
      <c r="C2009" s="5" t="s">
        <v>26</v>
      </c>
      <c r="D2009" s="5">
        <v>36764</v>
      </c>
      <c r="E2009">
        <v>1039</v>
      </c>
      <c r="F2009" s="2">
        <v>65</v>
      </c>
      <c r="G2009" s="2" t="str">
        <f>B2009&amp;C2009</f>
        <v>Anthony COX400m</v>
      </c>
      <c r="H2009" s="2">
        <f>E2009</f>
        <v>1039</v>
      </c>
      <c r="I2009" s="138" cm="1">
        <f t="array" ref="I2009">MAX(IF($G$3:$G$4000=$G2009,$H$3:$H$4000))</f>
        <v>1093</v>
      </c>
      <c r="J2009" s="2" t="str">
        <v>KEN</v>
      </c>
      <c r="K2009" t="str">
        <v>Samwel MASAI</v>
      </c>
      <c r="L2009" s="96" t="str">
        <v>5000m</v>
      </c>
      <c r="M2009" s="96">
        <v>36970</v>
      </c>
      <c r="N2009" s="96" t="str">
        <f t="shared" si="124"/>
        <v>Samwel MASAI5000m</v>
      </c>
      <c r="O2009" s="2">
        <f t="shared" si="125"/>
        <v>1167</v>
      </c>
      <c r="P2009" s="81">
        <f t="shared" si="126"/>
        <v>15</v>
      </c>
      <c r="Q2009" s="81" t="str">
        <f t="shared" si="127"/>
        <v/>
      </c>
    </row>
    <row r="2010" spans="1:17" x14ac:dyDescent="0.2">
      <c r="A2010" t="s">
        <v>1179</v>
      </c>
      <c r="B2010" t="s">
        <v>2973</v>
      </c>
      <c r="C2010" s="5" t="s">
        <v>26</v>
      </c>
      <c r="D2010" s="5">
        <v>37538</v>
      </c>
      <c r="E2010">
        <v>1038</v>
      </c>
      <c r="F2010" s="2">
        <v>66</v>
      </c>
      <c r="G2010" s="2" t="str">
        <f>B2010&amp;C2010</f>
        <v>Deandre WATKIN400m</v>
      </c>
      <c r="H2010" s="2">
        <f>E2010</f>
        <v>1038</v>
      </c>
      <c r="I2010" s="138" cm="1">
        <f t="array" ref="I2010">MAX(IF($G$3:$G$4000=$G2010,$H$3:$H$4000))</f>
        <v>1038</v>
      </c>
      <c r="J2010" s="2" t="str">
        <v>KEN</v>
      </c>
      <c r="K2010" t="str">
        <v>Amos KURGAT</v>
      </c>
      <c r="L2010" s="96" t="str">
        <v>10000m</v>
      </c>
      <c r="M2010" s="96">
        <v>33670</v>
      </c>
      <c r="N2010" s="96" t="str">
        <f t="shared" si="124"/>
        <v>Amos KURGAT10000m</v>
      </c>
      <c r="O2010" s="2">
        <f t="shared" si="125"/>
        <v>1166</v>
      </c>
      <c r="P2010" s="81">
        <f t="shared" si="126"/>
        <v>35</v>
      </c>
      <c r="Q2010" s="81" t="str">
        <f t="shared" si="127"/>
        <v/>
      </c>
    </row>
    <row r="2011" spans="1:17" x14ac:dyDescent="0.2">
      <c r="A2011" t="s">
        <v>1179</v>
      </c>
      <c r="B2011" t="s">
        <v>3000</v>
      </c>
      <c r="C2011" s="5" t="s">
        <v>26</v>
      </c>
      <c r="D2011" s="5">
        <v>37172</v>
      </c>
      <c r="E2011">
        <v>1037</v>
      </c>
      <c r="F2011" s="2">
        <v>67</v>
      </c>
      <c r="G2011" s="2" t="str">
        <f>B2011&amp;C2011</f>
        <v>Javier BROWN400m</v>
      </c>
      <c r="H2011" s="2">
        <f>E2011</f>
        <v>1037</v>
      </c>
      <c r="I2011" s="138" cm="1">
        <f t="array" ref="I2011">MAX(IF($G$3:$G$4000=$G2011,$H$3:$H$4000))</f>
        <v>1128</v>
      </c>
      <c r="J2011" s="2" t="str">
        <v>KEN</v>
      </c>
      <c r="K2011" t="str">
        <v>Edwin KOECH</v>
      </c>
      <c r="L2011" s="96" t="str">
        <v>marathon</v>
      </c>
      <c r="M2011" s="96">
        <v>33688</v>
      </c>
      <c r="N2011" s="96" t="str">
        <f t="shared" si="124"/>
        <v>Edwin KOECHmarathon</v>
      </c>
      <c r="O2011" s="2">
        <f t="shared" si="125"/>
        <v>1165</v>
      </c>
      <c r="P2011" s="81">
        <f t="shared" si="126"/>
        <v>77</v>
      </c>
      <c r="Q2011" s="81" t="str">
        <f t="shared" si="127"/>
        <v/>
      </c>
    </row>
    <row r="2012" spans="1:17" x14ac:dyDescent="0.2">
      <c r="A2012" t="s">
        <v>1179</v>
      </c>
      <c r="B2012" t="s">
        <v>4490</v>
      </c>
      <c r="C2012" s="5" t="s">
        <v>40</v>
      </c>
      <c r="D2012" s="5">
        <v>35124</v>
      </c>
      <c r="E2012">
        <v>1037</v>
      </c>
      <c r="F2012" s="2">
        <v>28</v>
      </c>
      <c r="G2012" s="2" t="str">
        <f>B2012&amp;C2012</f>
        <v>Rajindra CAMPBELLdiscus-throw</v>
      </c>
      <c r="H2012" s="2">
        <f>E2012</f>
        <v>1037</v>
      </c>
      <c r="I2012" s="138" cm="1">
        <f t="array" ref="I2012">MAX(IF($G$3:$G$4000=$G2012,$H$3:$H$4000))</f>
        <v>1037</v>
      </c>
      <c r="J2012" s="2" t="str">
        <v>KEN</v>
      </c>
      <c r="K2012" t="str">
        <v>Bernard KIPROTICH</v>
      </c>
      <c r="L2012" s="96" t="str">
        <v>marathon</v>
      </c>
      <c r="M2012" s="96">
        <v>0</v>
      </c>
      <c r="N2012" s="96" t="str">
        <f t="shared" si="124"/>
        <v>Bernard KIPROTICHmarathon</v>
      </c>
      <c r="O2012" s="2">
        <f t="shared" si="125"/>
        <v>1165</v>
      </c>
      <c r="P2012" s="81">
        <f t="shared" si="126"/>
        <v>77</v>
      </c>
      <c r="Q2012" s="81" t="str">
        <f t="shared" si="127"/>
        <v/>
      </c>
    </row>
    <row r="2013" spans="1:17" x14ac:dyDescent="0.2">
      <c r="A2013" t="s">
        <v>1179</v>
      </c>
      <c r="B2013" t="s">
        <v>4392</v>
      </c>
      <c r="C2013" s="5" t="s">
        <v>38</v>
      </c>
      <c r="D2013" s="5">
        <v>36335</v>
      </c>
      <c r="E2013">
        <v>1036</v>
      </c>
      <c r="F2013" s="2">
        <v>63</v>
      </c>
      <c r="G2013" s="2" t="str">
        <f>B2013&amp;C2013</f>
        <v>Shemar MILLERtriple-jump</v>
      </c>
      <c r="H2013" s="2">
        <f>E2013</f>
        <v>1036</v>
      </c>
      <c r="I2013" s="138" cm="1">
        <f t="array" ref="I2013">MAX(IF($G$3:$G$4000=$G2013,$H$3:$H$4000))</f>
        <v>1036</v>
      </c>
      <c r="J2013" s="2" t="str">
        <v>KEN</v>
      </c>
      <c r="K2013" t="str">
        <v>Ezekiel KOECH</v>
      </c>
      <c r="L2013" s="96" t="str">
        <v>marathon</v>
      </c>
      <c r="M2013" s="96">
        <v>0</v>
      </c>
      <c r="N2013" s="96" t="str">
        <f t="shared" si="124"/>
        <v>Ezekiel KOECHmarathon</v>
      </c>
      <c r="O2013" s="2">
        <f t="shared" si="125"/>
        <v>1165</v>
      </c>
      <c r="P2013" s="81">
        <f t="shared" si="126"/>
        <v>77</v>
      </c>
      <c r="Q2013" s="81" t="str">
        <f t="shared" si="127"/>
        <v/>
      </c>
    </row>
    <row r="2014" spans="1:17" x14ac:dyDescent="0.2">
      <c r="A2014" t="s">
        <v>1179</v>
      </c>
      <c r="B2014" t="s">
        <v>3256</v>
      </c>
      <c r="C2014" t="s">
        <v>33</v>
      </c>
      <c r="D2014" s="5">
        <v>37718</v>
      </c>
      <c r="E2014">
        <v>1036</v>
      </c>
      <c r="F2014" s="2">
        <v>18</v>
      </c>
      <c r="G2014" s="2" t="str">
        <f>B2014&amp;C2014</f>
        <v>Jahmani SMITH400mh</v>
      </c>
      <c r="H2014" s="2">
        <f>E2014</f>
        <v>1036</v>
      </c>
      <c r="I2014" s="138" cm="1">
        <f t="array" ref="I2014">MAX(IF($G$3:$G$4000=$G2014,$H$3:$H$4000))</f>
        <v>1036</v>
      </c>
      <c r="J2014" s="2" t="str">
        <v>KEN</v>
      </c>
      <c r="K2014" t="str">
        <v>Amos SEREM</v>
      </c>
      <c r="L2014" s="96" t="str">
        <v>3000msc</v>
      </c>
      <c r="M2014" s="96">
        <v>37496</v>
      </c>
      <c r="N2014" s="96" t="str">
        <f t="shared" si="124"/>
        <v>Amos SEREM3000msc</v>
      </c>
      <c r="O2014" s="2">
        <f t="shared" si="125"/>
        <v>1165</v>
      </c>
      <c r="P2014" s="81">
        <f t="shared" si="126"/>
        <v>10</v>
      </c>
      <c r="Q2014" s="81" t="str">
        <f t="shared" si="127"/>
        <v/>
      </c>
    </row>
    <row r="2015" spans="1:17" x14ac:dyDescent="0.2">
      <c r="A2015" t="s">
        <v>1179</v>
      </c>
      <c r="B2015" t="s">
        <v>2925</v>
      </c>
      <c r="C2015" s="5" t="s">
        <v>2</v>
      </c>
      <c r="D2015" s="5">
        <v>35742</v>
      </c>
      <c r="E2015">
        <v>1036</v>
      </c>
      <c r="F2015" s="2">
        <v>60</v>
      </c>
      <c r="G2015" s="2" t="str">
        <f>B2015&amp;C2015</f>
        <v>Kadrian GOLDSON100m</v>
      </c>
      <c r="H2015" s="2">
        <f>E2015</f>
        <v>1036</v>
      </c>
      <c r="I2015" s="138" cm="1">
        <f t="array" ref="I2015">MAX(IF($G$3:$G$4000=$G2015,$H$3:$H$4000))</f>
        <v>1036</v>
      </c>
      <c r="J2015" s="2" t="str">
        <v>KEN</v>
      </c>
      <c r="K2015" t="str">
        <v>Robert Kiprop KOECH</v>
      </c>
      <c r="L2015" s="96" t="str">
        <v>5000m</v>
      </c>
      <c r="M2015" s="96">
        <v>35486</v>
      </c>
      <c r="N2015" s="96" t="str">
        <f t="shared" si="124"/>
        <v>Robert Kiprop KOECH5000m</v>
      </c>
      <c r="O2015" s="2">
        <f t="shared" si="125"/>
        <v>1164</v>
      </c>
      <c r="P2015" s="81">
        <f t="shared" si="126"/>
        <v>17</v>
      </c>
      <c r="Q2015" s="81" t="str">
        <f t="shared" si="127"/>
        <v/>
      </c>
    </row>
    <row r="2016" spans="1:17" x14ac:dyDescent="0.2">
      <c r="A2016" t="s">
        <v>1179</v>
      </c>
      <c r="B2016" t="s">
        <v>5047</v>
      </c>
      <c r="C2016" s="5" t="s">
        <v>25</v>
      </c>
      <c r="D2016" s="5">
        <v>38290</v>
      </c>
      <c r="E2016">
        <v>1031</v>
      </c>
      <c r="F2016" s="2">
        <v>44</v>
      </c>
      <c r="G2016" s="2" t="str">
        <f>B2016&amp;C2016</f>
        <v>Mark MANLEY200m</v>
      </c>
      <c r="H2016" s="2">
        <f>E2016</f>
        <v>1031</v>
      </c>
      <c r="I2016" s="138" cm="1">
        <f t="array" ref="I2016">MAX(IF($G$3:$G$4000=$G2016,$H$3:$H$4000))</f>
        <v>1031</v>
      </c>
      <c r="J2016" s="2" t="str">
        <v>KEN</v>
      </c>
      <c r="K2016" t="str">
        <v>David KIPRONO</v>
      </c>
      <c r="L2016" s="96" t="str">
        <v>marathon</v>
      </c>
      <c r="M2016" s="96">
        <v>1990</v>
      </c>
      <c r="N2016" s="96" t="str">
        <f t="shared" si="124"/>
        <v>David KIPRONOmarathon</v>
      </c>
      <c r="O2016" s="2">
        <f t="shared" si="125"/>
        <v>1164</v>
      </c>
      <c r="P2016" s="81">
        <f t="shared" si="126"/>
        <v>80</v>
      </c>
      <c r="Q2016" s="81" t="str">
        <f t="shared" si="127"/>
        <v/>
      </c>
    </row>
    <row r="2017" spans="1:17" x14ac:dyDescent="0.2">
      <c r="A2017" t="s">
        <v>1179</v>
      </c>
      <c r="B2017" t="s">
        <v>3290</v>
      </c>
      <c r="C2017" s="6" t="s">
        <v>37</v>
      </c>
      <c r="D2017" s="6">
        <v>34534</v>
      </c>
      <c r="E2017">
        <v>1030</v>
      </c>
      <c r="F2017" s="2">
        <v>33</v>
      </c>
      <c r="G2017" s="2" t="str">
        <f>B2017&amp;C2017</f>
        <v>Aubrey ALLENlong-jump</v>
      </c>
      <c r="H2017" s="2">
        <f>E2017</f>
        <v>1030</v>
      </c>
      <c r="I2017" s="138" cm="1">
        <f t="array" ref="I2017">MAX(IF($G$3:$G$4000=$G2017,$H$3:$H$4000))</f>
        <v>1066</v>
      </c>
      <c r="J2017" s="2" t="str">
        <v>KEN</v>
      </c>
      <c r="K2017" t="str">
        <v>Raymond Kipchumba CHOGE</v>
      </c>
      <c r="L2017" s="96" t="str">
        <v>marathon</v>
      </c>
      <c r="M2017" s="96">
        <v>32144</v>
      </c>
      <c r="N2017" s="96" t="str">
        <f t="shared" si="124"/>
        <v>Raymond Kipchumba CHOGEmarathon</v>
      </c>
      <c r="O2017" s="2">
        <f t="shared" si="125"/>
        <v>1162</v>
      </c>
      <c r="P2017" s="81">
        <f t="shared" si="126"/>
        <v>81</v>
      </c>
      <c r="Q2017" s="81" t="str">
        <f t="shared" si="127"/>
        <v/>
      </c>
    </row>
    <row r="2018" spans="1:17" x14ac:dyDescent="0.2">
      <c r="A2018" t="s">
        <v>1179</v>
      </c>
      <c r="B2018" t="s">
        <v>4404</v>
      </c>
      <c r="C2018" s="6" t="s">
        <v>38</v>
      </c>
      <c r="D2018" s="5">
        <v>34861</v>
      </c>
      <c r="E2018">
        <v>1029</v>
      </c>
      <c r="F2018" s="2">
        <v>77</v>
      </c>
      <c r="G2018" s="2" t="str">
        <f>B2018&amp;C2018</f>
        <v>Nicholas DOUGLAStriple-jump</v>
      </c>
      <c r="H2018" s="2">
        <f>E2018</f>
        <v>1029</v>
      </c>
      <c r="I2018" s="138" cm="1">
        <f t="array" ref="I2018">MAX(IF($G$3:$G$4000=$G2018,$H$3:$H$4000))</f>
        <v>1029</v>
      </c>
      <c r="J2018" s="2" t="str">
        <v>KEN</v>
      </c>
      <c r="K2018" t="str">
        <v>Mathew Sang KIBIWOT</v>
      </c>
      <c r="L2018" s="96" t="str">
        <v>marathon</v>
      </c>
      <c r="M2018" s="96">
        <v>1986</v>
      </c>
      <c r="N2018" s="96" t="str">
        <f t="shared" si="124"/>
        <v>Mathew Sang KIBIWOTmarathon</v>
      </c>
      <c r="O2018" s="2">
        <f t="shared" si="125"/>
        <v>1162</v>
      </c>
      <c r="P2018" s="81">
        <f t="shared" si="126"/>
        <v>81</v>
      </c>
      <c r="Q2018" s="81" t="str">
        <f t="shared" si="127"/>
        <v/>
      </c>
    </row>
    <row r="2019" spans="1:17" x14ac:dyDescent="0.2">
      <c r="A2019" t="s">
        <v>1179</v>
      </c>
      <c r="B2019" t="s">
        <v>3344</v>
      </c>
      <c r="C2019" t="s">
        <v>35</v>
      </c>
      <c r="D2019" s="5">
        <v>38816</v>
      </c>
      <c r="E2019">
        <v>1028</v>
      </c>
      <c r="F2019" s="2">
        <v>8</v>
      </c>
      <c r="G2019" s="2" t="str">
        <f>B2019&amp;C2019</f>
        <v>Aaron MCKENZIEhigh-jump</v>
      </c>
      <c r="H2019" s="2">
        <f>E2019</f>
        <v>1028</v>
      </c>
      <c r="I2019" s="138" cm="1">
        <f t="array" ref="I2019">MAX(IF($G$3:$G$4000=$G2019,$H$3:$H$4000))</f>
        <v>1028</v>
      </c>
      <c r="J2019" s="2" t="str">
        <v>KEN</v>
      </c>
      <c r="K2019" t="str">
        <v>Samuel LOMOI</v>
      </c>
      <c r="L2019" s="96" t="str">
        <v>marathon</v>
      </c>
      <c r="M2019" s="96">
        <v>0</v>
      </c>
      <c r="N2019" s="96" t="str">
        <f t="shared" si="124"/>
        <v>Samuel LOMOImarathon</v>
      </c>
      <c r="O2019" s="2">
        <f t="shared" si="125"/>
        <v>1162</v>
      </c>
      <c r="P2019" s="81">
        <f t="shared" si="126"/>
        <v>81</v>
      </c>
      <c r="Q2019" s="81" t="str">
        <f t="shared" si="127"/>
        <v/>
      </c>
    </row>
    <row r="2020" spans="1:17" x14ac:dyDescent="0.2">
      <c r="A2020" t="s">
        <v>1179</v>
      </c>
      <c r="B2020" t="s">
        <v>4556</v>
      </c>
      <c r="C2020" s="6" t="s">
        <v>39</v>
      </c>
      <c r="D2020" s="6">
        <v>35682</v>
      </c>
      <c r="E2020">
        <v>1028</v>
      </c>
      <c r="F2020" s="2">
        <v>27</v>
      </c>
      <c r="G2020" s="2" t="str">
        <f>B2020&amp;C2020</f>
        <v>Warren BARRETTshot-put</v>
      </c>
      <c r="H2020" s="2">
        <f>E2020</f>
        <v>1028</v>
      </c>
      <c r="I2020" s="138" cm="1">
        <f t="array" ref="I2020">MAX(IF($G$3:$G$4000=$G2020,$H$3:$H$4000))</f>
        <v>1028</v>
      </c>
      <c r="J2020" s="2" t="str">
        <v>KEN</v>
      </c>
      <c r="K2020" t="str">
        <v>Philemon Kiplagat RUTO</v>
      </c>
      <c r="L2020" s="96" t="str">
        <v>3000msc</v>
      </c>
      <c r="M2020" s="96">
        <v>37154</v>
      </c>
      <c r="N2020" s="96" t="str">
        <f t="shared" si="124"/>
        <v>Philemon Kiplagat RUTO3000msc</v>
      </c>
      <c r="O2020" s="2">
        <f t="shared" si="125"/>
        <v>1162</v>
      </c>
      <c r="P2020" s="81">
        <f t="shared" si="126"/>
        <v>11</v>
      </c>
      <c r="Q2020" s="81" t="str">
        <f t="shared" si="127"/>
        <v/>
      </c>
    </row>
    <row r="2021" spans="1:17" x14ac:dyDescent="0.2">
      <c r="A2021" t="s">
        <v>1179</v>
      </c>
      <c r="B2021" t="s">
        <v>4402</v>
      </c>
      <c r="C2021" s="5" t="s">
        <v>38</v>
      </c>
      <c r="D2021" s="5">
        <v>36481</v>
      </c>
      <c r="E2021">
        <v>1026</v>
      </c>
      <c r="F2021" s="2">
        <v>75</v>
      </c>
      <c r="G2021" s="2" t="str">
        <f>B2021&amp;C2021</f>
        <v>Malik CUNNINGHAMtriple-jump</v>
      </c>
      <c r="H2021" s="2">
        <f>E2021</f>
        <v>1026</v>
      </c>
      <c r="I2021" s="138" cm="1">
        <f t="array" ref="I2021">MAX(IF($G$3:$G$4000=$G2021,$H$3:$H$4000))</f>
        <v>1026</v>
      </c>
      <c r="J2021" s="2" t="str">
        <v>KEN</v>
      </c>
      <c r="K2021" t="str">
        <v>Athanas KIOKO</v>
      </c>
      <c r="L2021" s="96" t="str">
        <v>5000m</v>
      </c>
      <c r="M2021" s="96">
        <v>1995</v>
      </c>
      <c r="N2021" s="96" t="str">
        <f t="shared" si="124"/>
        <v>Athanas KIOKO5000m</v>
      </c>
      <c r="O2021" s="2">
        <f t="shared" si="125"/>
        <v>1161</v>
      </c>
      <c r="P2021" s="81">
        <f t="shared" si="126"/>
        <v>20</v>
      </c>
      <c r="Q2021" s="81" t="str">
        <f t="shared" si="127"/>
        <v/>
      </c>
    </row>
    <row r="2022" spans="1:17" x14ac:dyDescent="0.2">
      <c r="A2022" t="s">
        <v>1179</v>
      </c>
      <c r="B2022" t="s">
        <v>5306</v>
      </c>
      <c r="C2022" s="5" t="s">
        <v>26</v>
      </c>
      <c r="D2022" s="5">
        <v>37666</v>
      </c>
      <c r="E2022">
        <v>1026</v>
      </c>
      <c r="F2022" s="2">
        <v>79</v>
      </c>
      <c r="G2022" s="2" t="str">
        <f>B2022&amp;C2022</f>
        <v>Shemar PALMER400m</v>
      </c>
      <c r="H2022" s="2">
        <f>E2022</f>
        <v>1026</v>
      </c>
      <c r="I2022" s="138" cm="1">
        <f t="array" ref="I2022">MAX(IF($G$3:$G$4000=$G2022,$H$3:$H$4000))</f>
        <v>1026</v>
      </c>
      <c r="J2022" s="2" t="str">
        <v>KEN</v>
      </c>
      <c r="K2022" t="str">
        <v>Bethwel KIBET</v>
      </c>
      <c r="L2022" s="96" t="str">
        <v>marathon</v>
      </c>
      <c r="M2022" s="96">
        <v>1991</v>
      </c>
      <c r="N2022" s="96" t="str">
        <f t="shared" si="124"/>
        <v>Bethwel KIBETmarathon</v>
      </c>
      <c r="O2022" s="2">
        <f t="shared" si="125"/>
        <v>1161</v>
      </c>
      <c r="P2022" s="81">
        <f t="shared" si="126"/>
        <v>85</v>
      </c>
      <c r="Q2022" s="81" t="str">
        <f t="shared" si="127"/>
        <v/>
      </c>
    </row>
    <row r="2023" spans="1:17" x14ac:dyDescent="0.2">
      <c r="A2023" t="s">
        <v>1179</v>
      </c>
      <c r="B2023" t="s">
        <v>4185</v>
      </c>
      <c r="C2023" s="5" t="s">
        <v>31</v>
      </c>
      <c r="D2023" s="5">
        <v>36651</v>
      </c>
      <c r="E2023">
        <v>1025</v>
      </c>
      <c r="F2023" s="2">
        <v>79</v>
      </c>
      <c r="G2023" s="2" t="str">
        <f>B2023&amp;C2023</f>
        <v>Oquendo BERNARD110mh</v>
      </c>
      <c r="H2023" s="2">
        <f>E2023</f>
        <v>1025</v>
      </c>
      <c r="I2023" s="138" cm="1">
        <f t="array" ref="I2023">MAX(IF($G$3:$G$4000=$G2023,$H$3:$H$4000))</f>
        <v>1025</v>
      </c>
      <c r="J2023" s="2" t="str">
        <v>KEN</v>
      </c>
      <c r="K2023" t="str">
        <v>Emmanuel Kipkurui KORIR</v>
      </c>
      <c r="L2023" s="96" t="str">
        <v>400m</v>
      </c>
      <c r="M2023" s="96">
        <v>34865</v>
      </c>
      <c r="N2023" s="96" t="str">
        <f t="shared" si="124"/>
        <v>Emmanuel Kipkurui KORIR400m</v>
      </c>
      <c r="O2023" s="2">
        <f t="shared" si="125"/>
        <v>1160</v>
      </c>
      <c r="P2023" s="81">
        <f t="shared" si="126"/>
        <v>18</v>
      </c>
      <c r="Q2023" s="81" t="str">
        <f t="shared" si="127"/>
        <v/>
      </c>
    </row>
    <row r="2024" spans="1:17" x14ac:dyDescent="0.2">
      <c r="A2024" t="s">
        <v>1179</v>
      </c>
      <c r="B2024" t="s">
        <v>5294</v>
      </c>
      <c r="C2024" s="5" t="s">
        <v>25</v>
      </c>
      <c r="D2024" s="5">
        <v>37740</v>
      </c>
      <c r="E2024">
        <v>1024</v>
      </c>
      <c r="F2024" s="2">
        <v>61</v>
      </c>
      <c r="G2024" s="2" t="str">
        <f>B2024&amp;C2024</f>
        <v>Mark-Anthony DALEY200m</v>
      </c>
      <c r="H2024" s="2">
        <f>E2024</f>
        <v>1024</v>
      </c>
      <c r="I2024" s="138" cm="1">
        <f t="array" ref="I2024">MAX(IF($G$3:$G$4000=$G2024,$H$3:$H$4000))</f>
        <v>1024</v>
      </c>
      <c r="J2024" s="2" t="str">
        <v>KEN</v>
      </c>
      <c r="K2024" t="str">
        <v>Wilberforce Chemiat KONES</v>
      </c>
      <c r="L2024" s="96" t="str">
        <v>3000msc</v>
      </c>
      <c r="M2024" s="96">
        <v>34231</v>
      </c>
      <c r="N2024" s="96" t="str">
        <f t="shared" si="124"/>
        <v>Wilberforce Chemiat KONES3000msc</v>
      </c>
      <c r="O2024" s="2">
        <f t="shared" si="125"/>
        <v>1160</v>
      </c>
      <c r="P2024" s="81">
        <f t="shared" si="126"/>
        <v>13</v>
      </c>
      <c r="Q2024" s="81" t="str">
        <f t="shared" si="127"/>
        <v/>
      </c>
    </row>
    <row r="2025" spans="1:17" x14ac:dyDescent="0.2">
      <c r="A2025" t="s">
        <v>1179</v>
      </c>
      <c r="B2025" t="s">
        <v>3006</v>
      </c>
      <c r="C2025" t="s">
        <v>26</v>
      </c>
      <c r="D2025" s="5">
        <v>34600</v>
      </c>
      <c r="E2025">
        <v>1023</v>
      </c>
      <c r="F2025" s="2">
        <v>83</v>
      </c>
      <c r="G2025" s="2" t="str">
        <f>B2025&amp;C2025</f>
        <v>Keeno BURRELL400m</v>
      </c>
      <c r="H2025" s="2">
        <f>E2025</f>
        <v>1023</v>
      </c>
      <c r="I2025" s="138" cm="1">
        <f t="array" ref="I2025">MAX(IF($G$3:$G$4000=$G2025,$H$3:$H$4000))</f>
        <v>1102</v>
      </c>
      <c r="J2025" s="2" t="str">
        <v>KEN</v>
      </c>
      <c r="K2025" t="str">
        <v>Laban MUTAI</v>
      </c>
      <c r="L2025" s="96" t="str">
        <v>marathon</v>
      </c>
      <c r="M2025" s="96">
        <v>32157</v>
      </c>
      <c r="N2025" s="96" t="str">
        <f t="shared" si="124"/>
        <v>Laban MUTAImarathon</v>
      </c>
      <c r="O2025" s="2">
        <f t="shared" si="125"/>
        <v>1160</v>
      </c>
      <c r="P2025" s="81">
        <f t="shared" si="126"/>
        <v>86</v>
      </c>
      <c r="Q2025" s="81" t="str">
        <f t="shared" si="127"/>
        <v/>
      </c>
    </row>
    <row r="2026" spans="1:17" x14ac:dyDescent="0.2">
      <c r="A2026" t="s">
        <v>1179</v>
      </c>
      <c r="B2026" t="s">
        <v>5313</v>
      </c>
      <c r="C2026" s="5" t="s">
        <v>27</v>
      </c>
      <c r="D2026" s="5">
        <v>37993</v>
      </c>
      <c r="E2026">
        <v>1022</v>
      </c>
      <c r="F2026" s="2">
        <v>70</v>
      </c>
      <c r="G2026" s="2" t="str">
        <f>B2026&amp;C2026</f>
        <v>Adrian NETHERSOLE800m</v>
      </c>
      <c r="H2026" s="2">
        <f>E2026</f>
        <v>1022</v>
      </c>
      <c r="I2026" s="138" cm="1">
        <f t="array" ref="I2026">MAX(IF($G$3:$G$4000=$G2026,$H$3:$H$4000))</f>
        <v>1022</v>
      </c>
      <c r="J2026" s="2" t="str">
        <v>KEN</v>
      </c>
      <c r="K2026" t="str">
        <v>Vincent KIBET</v>
      </c>
      <c r="L2026" s="96" t="str">
        <v>1500m</v>
      </c>
      <c r="M2026" s="96">
        <v>33364</v>
      </c>
      <c r="N2026" s="96" t="str">
        <f t="shared" si="124"/>
        <v>Vincent KIBET1500m</v>
      </c>
      <c r="O2026" s="2">
        <f t="shared" si="125"/>
        <v>1159</v>
      </c>
      <c r="P2026" s="81">
        <f t="shared" si="126"/>
        <v>26</v>
      </c>
      <c r="Q2026" s="81" t="str">
        <f t="shared" si="127"/>
        <v/>
      </c>
    </row>
    <row r="2027" spans="1:17" x14ac:dyDescent="0.2">
      <c r="A2027" t="s">
        <v>1179</v>
      </c>
      <c r="B2027" t="s">
        <v>4313</v>
      </c>
      <c r="C2027" s="5" t="s">
        <v>37</v>
      </c>
      <c r="D2027" s="5">
        <v>35450</v>
      </c>
      <c r="E2027">
        <v>1020</v>
      </c>
      <c r="F2027" s="2">
        <v>37</v>
      </c>
      <c r="G2027" s="2" t="str">
        <f>B2027&amp;C2027</f>
        <v>Shawn D. THOMPSONlong-jump</v>
      </c>
      <c r="H2027" s="2">
        <f>E2027</f>
        <v>1020</v>
      </c>
      <c r="I2027" s="138" cm="1">
        <f t="array" ref="I2027">MAX(IF($G$3:$G$4000=$G2027,$H$3:$H$4000))</f>
        <v>1096</v>
      </c>
      <c r="J2027" s="2" t="str">
        <v>KEN</v>
      </c>
      <c r="K2027" t="str">
        <v>Edwin Kiplagat MELLY</v>
      </c>
      <c r="L2027" s="96" t="str">
        <v>800m</v>
      </c>
      <c r="M2027" s="96">
        <v>34447</v>
      </c>
      <c r="N2027" s="96" t="str">
        <f t="shared" si="124"/>
        <v>Edwin Kiplagat MELLY800m</v>
      </c>
      <c r="O2027" s="2">
        <f t="shared" si="125"/>
        <v>1158</v>
      </c>
      <c r="P2027" s="81">
        <f t="shared" si="126"/>
        <v>27</v>
      </c>
      <c r="Q2027" s="81" t="str">
        <f t="shared" si="127"/>
        <v/>
      </c>
    </row>
    <row r="2028" spans="1:17" x14ac:dyDescent="0.2">
      <c r="A2028" t="s">
        <v>1179</v>
      </c>
      <c r="B2028" t="s">
        <v>3015</v>
      </c>
      <c r="C2028" s="5" t="s">
        <v>26</v>
      </c>
      <c r="D2028" s="5">
        <v>33481</v>
      </c>
      <c r="E2028">
        <v>1020</v>
      </c>
      <c r="F2028" s="2">
        <v>84</v>
      </c>
      <c r="G2028" s="2" t="str">
        <f>B2028&amp;C2028</f>
        <v>Demar MURRAY400m</v>
      </c>
      <c r="H2028" s="2">
        <f>E2028</f>
        <v>1020</v>
      </c>
      <c r="I2028" s="138" cm="1">
        <f t="array" ref="I2028">MAX(IF($G$3:$G$4000=$G2028,$H$3:$H$4000))</f>
        <v>1093</v>
      </c>
      <c r="J2028" s="2" t="str">
        <v>KEN</v>
      </c>
      <c r="K2028" t="str">
        <v>Justus SOGET</v>
      </c>
      <c r="L2028" s="96" t="str">
        <v>5000m</v>
      </c>
      <c r="M2028" s="96">
        <v>36455</v>
      </c>
      <c r="N2028" s="96" t="str">
        <f t="shared" si="124"/>
        <v>Justus SOGET5000m</v>
      </c>
      <c r="O2028" s="2">
        <f t="shared" si="125"/>
        <v>1158</v>
      </c>
      <c r="P2028" s="81">
        <f t="shared" si="126"/>
        <v>22</v>
      </c>
      <c r="Q2028" s="81" t="str">
        <f t="shared" si="127"/>
        <v/>
      </c>
    </row>
    <row r="2029" spans="1:17" x14ac:dyDescent="0.2">
      <c r="A2029" t="s">
        <v>1179</v>
      </c>
      <c r="B2029" t="s">
        <v>4409</v>
      </c>
      <c r="C2029" s="5" t="s">
        <v>38</v>
      </c>
      <c r="D2029" s="5">
        <v>36527</v>
      </c>
      <c r="E2029">
        <v>1020</v>
      </c>
      <c r="F2029" s="2">
        <v>81</v>
      </c>
      <c r="G2029" s="2" t="str">
        <f>B2029&amp;C2029</f>
        <v>Terrol WILSONtriple-jump</v>
      </c>
      <c r="H2029" s="2">
        <f>E2029</f>
        <v>1020</v>
      </c>
      <c r="I2029" s="138" cm="1">
        <f t="array" ref="I2029">MAX(IF($G$3:$G$4000=$G2029,$H$3:$H$4000))</f>
        <v>1020</v>
      </c>
      <c r="J2029" s="2" t="str">
        <v>KEN</v>
      </c>
      <c r="K2029" t="str">
        <v>Stanley Waithaka MBURU</v>
      </c>
      <c r="L2029" s="96" t="str">
        <v>5000m</v>
      </c>
      <c r="M2029" s="96">
        <v>36625</v>
      </c>
      <c r="N2029" s="96" t="str">
        <f t="shared" si="124"/>
        <v>Stanley Waithaka MBURU5000m</v>
      </c>
      <c r="O2029" s="2">
        <f t="shared" si="125"/>
        <v>1158</v>
      </c>
      <c r="P2029" s="81">
        <f t="shared" si="126"/>
        <v>22</v>
      </c>
      <c r="Q2029" s="81" t="str">
        <f t="shared" si="127"/>
        <v/>
      </c>
    </row>
    <row r="2030" spans="1:17" x14ac:dyDescent="0.2">
      <c r="A2030" t="s">
        <v>1179</v>
      </c>
      <c r="B2030" t="s">
        <v>4187</v>
      </c>
      <c r="C2030" s="5" t="s">
        <v>31</v>
      </c>
      <c r="D2030" s="5">
        <v>1999</v>
      </c>
      <c r="E2030">
        <v>1020</v>
      </c>
      <c r="F2030" s="2">
        <v>82</v>
      </c>
      <c r="G2030" s="2" t="str">
        <f>B2030&amp;C2030</f>
        <v>Lloyd FACEY110mh</v>
      </c>
      <c r="H2030" s="2">
        <f>E2030</f>
        <v>1020</v>
      </c>
      <c r="I2030" s="138" cm="1">
        <f t="array" ref="I2030">MAX(IF($G$3:$G$4000=$G2030,$H$3:$H$4000))</f>
        <v>1020</v>
      </c>
      <c r="J2030" s="2" t="str">
        <v>KEN</v>
      </c>
      <c r="K2030" t="str">
        <v>Victor KIPCHIRCHIR</v>
      </c>
      <c r="L2030" s="96" t="str">
        <v>marathon</v>
      </c>
      <c r="M2030" s="96">
        <v>32116</v>
      </c>
      <c r="N2030" s="96" t="str">
        <f t="shared" si="124"/>
        <v>Victor KIPCHIRCHIRmarathon</v>
      </c>
      <c r="O2030" s="2">
        <f t="shared" si="125"/>
        <v>1158</v>
      </c>
      <c r="P2030" s="81">
        <f t="shared" si="126"/>
        <v>88</v>
      </c>
      <c r="Q2030" s="81" t="str">
        <f t="shared" si="127"/>
        <v/>
      </c>
    </row>
    <row r="2031" spans="1:17" x14ac:dyDescent="0.2">
      <c r="A2031" t="s">
        <v>1179</v>
      </c>
      <c r="B2031" t="s">
        <v>5315</v>
      </c>
      <c r="C2031" s="5" t="s">
        <v>27</v>
      </c>
      <c r="D2031" s="5">
        <v>37917</v>
      </c>
      <c r="E2031">
        <v>1020</v>
      </c>
      <c r="F2031" s="2">
        <v>72</v>
      </c>
      <c r="G2031" s="2" t="str">
        <f>B2031&amp;C2031</f>
        <v>Tafar-Hi HINDS800m</v>
      </c>
      <c r="H2031" s="2">
        <f>E2031</f>
        <v>1020</v>
      </c>
      <c r="I2031" s="138" cm="1">
        <f t="array" ref="I2031">MAX(IF($G$3:$G$4000=$G2031,$H$3:$H$4000))</f>
        <v>1020</v>
      </c>
      <c r="J2031" s="2" t="str">
        <v>KEN</v>
      </c>
      <c r="K2031" t="str">
        <v>Gideon KIPLIMO</v>
      </c>
      <c r="L2031" s="96" t="str">
        <v>800m</v>
      </c>
      <c r="M2031" s="96">
        <v>36493</v>
      </c>
      <c r="N2031" s="96" t="str">
        <f t="shared" si="124"/>
        <v>Gideon KIPLIMO800m</v>
      </c>
      <c r="O2031" s="2">
        <f t="shared" si="125"/>
        <v>1157</v>
      </c>
      <c r="P2031" s="81">
        <f t="shared" si="126"/>
        <v>29</v>
      </c>
      <c r="Q2031" s="81" t="str">
        <f t="shared" si="127"/>
        <v/>
      </c>
    </row>
    <row r="2032" spans="1:17" x14ac:dyDescent="0.2">
      <c r="A2032" t="s">
        <v>1179</v>
      </c>
      <c r="B2032" t="s">
        <v>4912</v>
      </c>
      <c r="C2032" s="5" t="s">
        <v>35</v>
      </c>
      <c r="D2032" s="5">
        <v>35582</v>
      </c>
      <c r="E2032">
        <v>1019</v>
      </c>
      <c r="F2032" s="2">
        <v>65</v>
      </c>
      <c r="G2032" s="2" t="str">
        <f>B2032&amp;C2032</f>
        <v>Asani HYLTONhigh-jump</v>
      </c>
      <c r="H2032" s="2">
        <f>E2032</f>
        <v>1019</v>
      </c>
      <c r="I2032" s="138" cm="1">
        <f t="array" ref="I2032">MAX(IF($G$3:$G$4000=$G2032,$H$3:$H$4000))</f>
        <v>1019</v>
      </c>
      <c r="J2032" s="2" t="str">
        <v>KEN</v>
      </c>
      <c r="K2032" t="str">
        <v>Samson NDIRANGU</v>
      </c>
      <c r="L2032" s="96" t="str">
        <v>10000m</v>
      </c>
      <c r="M2032" s="96">
        <v>34468</v>
      </c>
      <c r="N2032" s="96" t="str">
        <f t="shared" si="124"/>
        <v>Samson NDIRANGU10000m</v>
      </c>
      <c r="O2032" s="2">
        <f t="shared" si="125"/>
        <v>1157</v>
      </c>
      <c r="P2032" s="81">
        <f t="shared" si="126"/>
        <v>36</v>
      </c>
      <c r="Q2032" s="81" t="str">
        <f t="shared" si="127"/>
        <v/>
      </c>
    </row>
    <row r="2033" spans="1:17" x14ac:dyDescent="0.2">
      <c r="A2033" t="s">
        <v>1179</v>
      </c>
      <c r="B2033" t="s">
        <v>5287</v>
      </c>
      <c r="C2033" s="5" t="s">
        <v>2</v>
      </c>
      <c r="D2033" s="5"/>
      <c r="E2033">
        <v>1018</v>
      </c>
      <c r="F2033" s="2">
        <v>69</v>
      </c>
      <c r="G2033" s="2" t="str">
        <f>B2033&amp;C2033</f>
        <v>Javoon BLAIR100m</v>
      </c>
      <c r="H2033" s="2">
        <f>E2033</f>
        <v>1018</v>
      </c>
      <c r="I2033" s="138" cm="1">
        <f t="array" ref="I2033">MAX(IF($G$3:$G$4000=$G2033,$H$3:$H$4000))</f>
        <v>1018</v>
      </c>
      <c r="J2033" s="2" t="str">
        <v>KEN</v>
      </c>
      <c r="K2033" t="str">
        <v>Paul Kipngetich TANUI</v>
      </c>
      <c r="L2033" s="96" t="str">
        <v>10000m</v>
      </c>
      <c r="M2033" s="96">
        <v>33229</v>
      </c>
      <c r="N2033" s="96" t="str">
        <f t="shared" si="124"/>
        <v>Paul Kipngetich TANUI10000m</v>
      </c>
      <c r="O2033" s="2">
        <f t="shared" si="125"/>
        <v>1157</v>
      </c>
      <c r="P2033" s="81">
        <f t="shared" si="126"/>
        <v>36</v>
      </c>
      <c r="Q2033" s="81" t="str">
        <f t="shared" si="127"/>
        <v/>
      </c>
    </row>
    <row r="2034" spans="1:17" x14ac:dyDescent="0.2">
      <c r="A2034" t="s">
        <v>1179</v>
      </c>
      <c r="B2034" t="s">
        <v>5286</v>
      </c>
      <c r="C2034" s="5" t="s">
        <v>2</v>
      </c>
      <c r="D2034" s="5">
        <v>38362</v>
      </c>
      <c r="E2034">
        <v>1018</v>
      </c>
      <c r="F2034" s="2">
        <v>69</v>
      </c>
      <c r="G2034" s="2" t="str">
        <f>B2034&amp;C2034</f>
        <v>Hector BENJAMIN100m</v>
      </c>
      <c r="H2034" s="2">
        <f>E2034</f>
        <v>1018</v>
      </c>
      <c r="I2034" s="138" cm="1">
        <f t="array" ref="I2034">MAX(IF($G$3:$G$4000=$G2034,$H$3:$H$4000))</f>
        <v>1018</v>
      </c>
      <c r="J2034" s="2" t="str">
        <v>KEN</v>
      </c>
      <c r="K2034" t="str">
        <v>Gilbert CHUMBA</v>
      </c>
      <c r="L2034" s="96" t="str">
        <v>marathon</v>
      </c>
      <c r="M2034" s="96">
        <v>31599</v>
      </c>
      <c r="N2034" s="96" t="str">
        <f t="shared" si="124"/>
        <v>Gilbert CHUMBAmarathon</v>
      </c>
      <c r="O2034" s="2">
        <f t="shared" si="125"/>
        <v>1156</v>
      </c>
      <c r="P2034" s="81">
        <f t="shared" si="126"/>
        <v>89</v>
      </c>
      <c r="Q2034" s="81" t="str">
        <f t="shared" si="127"/>
        <v/>
      </c>
    </row>
    <row r="2035" spans="1:17" x14ac:dyDescent="0.2">
      <c r="A2035" t="s">
        <v>1179</v>
      </c>
      <c r="B2035" t="s">
        <v>3009</v>
      </c>
      <c r="C2035" s="5" t="s">
        <v>26</v>
      </c>
      <c r="D2035" s="5">
        <v>36916</v>
      </c>
      <c r="E2035">
        <v>1016</v>
      </c>
      <c r="F2035" s="2">
        <v>92</v>
      </c>
      <c r="G2035" s="2" t="str">
        <f>B2035&amp;C2035</f>
        <v>Demar FRANCIS400m</v>
      </c>
      <c r="H2035" s="2">
        <f>E2035</f>
        <v>1016</v>
      </c>
      <c r="I2035" s="138" cm="1">
        <f t="array" ref="I2035">MAX(IF($G$3:$G$4000=$G2035,$H$3:$H$4000))</f>
        <v>1016</v>
      </c>
      <c r="J2035" s="2" t="str">
        <v>KEN</v>
      </c>
      <c r="K2035" t="str">
        <v>Benson KIPRUTO</v>
      </c>
      <c r="L2035" s="96" t="str">
        <v>marathon</v>
      </c>
      <c r="M2035" s="96">
        <v>33314</v>
      </c>
      <c r="N2035" s="96" t="str">
        <f t="shared" si="124"/>
        <v>Benson KIPRUTOmarathon</v>
      </c>
      <c r="O2035" s="2">
        <f t="shared" si="125"/>
        <v>1156</v>
      </c>
      <c r="P2035" s="81">
        <f t="shared" si="126"/>
        <v>89</v>
      </c>
      <c r="Q2035" s="81" t="str">
        <f t="shared" si="127"/>
        <v/>
      </c>
    </row>
    <row r="2036" spans="1:17" x14ac:dyDescent="0.2">
      <c r="A2036" t="s">
        <v>1179</v>
      </c>
      <c r="B2036" t="s">
        <v>4283</v>
      </c>
      <c r="C2036" s="5" t="s">
        <v>38</v>
      </c>
      <c r="D2036" s="5">
        <v>36440</v>
      </c>
      <c r="E2036">
        <v>1016</v>
      </c>
      <c r="F2036" s="2">
        <v>85</v>
      </c>
      <c r="G2036" s="2" t="str">
        <f>B2036&amp;C2036</f>
        <v>Shakwon COKEtriple-jump</v>
      </c>
      <c r="H2036" s="2">
        <f>E2036</f>
        <v>1016</v>
      </c>
      <c r="I2036" s="138" cm="1">
        <f t="array" ref="I2036">MAX(IF($G$3:$G$4000=$G2036,$H$3:$H$4000))</f>
        <v>1016</v>
      </c>
      <c r="J2036" s="2" t="str">
        <v>KEN</v>
      </c>
      <c r="K2036" t="str">
        <v>Benard KIBET</v>
      </c>
      <c r="L2036" s="96" t="str">
        <v>10000m</v>
      </c>
      <c r="M2036" s="96">
        <v>36489</v>
      </c>
      <c r="N2036" s="96" t="str">
        <f t="shared" si="124"/>
        <v>Benard KIBET10000m</v>
      </c>
      <c r="O2036" s="2">
        <f t="shared" si="125"/>
        <v>1155</v>
      </c>
      <c r="P2036" s="81">
        <f t="shared" si="126"/>
        <v>39</v>
      </c>
      <c r="Q2036" s="81" t="str">
        <f t="shared" si="127"/>
        <v/>
      </c>
    </row>
    <row r="2037" spans="1:17" x14ac:dyDescent="0.2">
      <c r="A2037" t="s">
        <v>1179</v>
      </c>
      <c r="B2037" t="s">
        <v>4412</v>
      </c>
      <c r="C2037" s="5" t="s">
        <v>38</v>
      </c>
      <c r="D2037" s="5"/>
      <c r="E2037">
        <v>1015</v>
      </c>
      <c r="F2037" s="2">
        <v>86</v>
      </c>
      <c r="G2037" s="2" t="str">
        <f>B2037&amp;C2037</f>
        <v>Andre DOUGLAStriple-jump</v>
      </c>
      <c r="H2037" s="2">
        <f>E2037</f>
        <v>1015</v>
      </c>
      <c r="I2037" s="138" cm="1">
        <f t="array" ref="I2037">MAX(IF($G$3:$G$4000=$G2037,$H$3:$H$4000))</f>
        <v>1015</v>
      </c>
      <c r="J2037" s="2" t="str">
        <v>KEN</v>
      </c>
      <c r="K2037" t="str">
        <v>Alex MASAI</v>
      </c>
      <c r="L2037" s="96" t="str">
        <v>10000m</v>
      </c>
      <c r="M2037" s="96">
        <v>0</v>
      </c>
      <c r="N2037" s="96" t="str">
        <f t="shared" si="124"/>
        <v>Alex MASAI10000m</v>
      </c>
      <c r="O2037" s="2">
        <f t="shared" si="125"/>
        <v>1155</v>
      </c>
      <c r="P2037" s="81">
        <f t="shared" si="126"/>
        <v>39</v>
      </c>
      <c r="Q2037" s="81" t="str">
        <f t="shared" si="127"/>
        <v/>
      </c>
    </row>
    <row r="2038" spans="1:17" x14ac:dyDescent="0.2">
      <c r="A2038" t="s">
        <v>1179</v>
      </c>
      <c r="B2038" t="s">
        <v>4191</v>
      </c>
      <c r="C2038" s="6" t="s">
        <v>31</v>
      </c>
      <c r="D2038" s="5">
        <v>35229</v>
      </c>
      <c r="E2038">
        <v>1015</v>
      </c>
      <c r="F2038" s="2">
        <v>86</v>
      </c>
      <c r="G2038" s="2" t="str">
        <f>B2038&amp;C2038</f>
        <v>Marvin WILLIAMS110mh</v>
      </c>
      <c r="H2038" s="2">
        <f>E2038</f>
        <v>1015</v>
      </c>
      <c r="I2038" s="138" cm="1">
        <f t="array" ref="I2038">MAX(IF($G$3:$G$4000=$G2038,$H$3:$H$4000))</f>
        <v>1015</v>
      </c>
      <c r="J2038" s="2" t="str">
        <v>KEN</v>
      </c>
      <c r="K2038" t="str">
        <v>Charles Karanja KAMAU</v>
      </c>
      <c r="L2038" s="96" t="str">
        <v>10000m</v>
      </c>
      <c r="M2038" s="96">
        <v>35647</v>
      </c>
      <c r="N2038" s="96" t="str">
        <f t="shared" si="124"/>
        <v>Charles Karanja KAMAU10000m</v>
      </c>
      <c r="O2038" s="2">
        <f t="shared" si="125"/>
        <v>1155</v>
      </c>
      <c r="P2038" s="81">
        <f t="shared" si="126"/>
        <v>39</v>
      </c>
      <c r="Q2038" s="81" t="str">
        <f t="shared" si="127"/>
        <v/>
      </c>
    </row>
    <row r="2039" spans="1:17" x14ac:dyDescent="0.2">
      <c r="A2039" t="s">
        <v>1179</v>
      </c>
      <c r="B2039" t="s">
        <v>3393</v>
      </c>
      <c r="C2039" t="s">
        <v>39</v>
      </c>
      <c r="D2039" s="5">
        <v>34393</v>
      </c>
      <c r="E2039">
        <v>1015</v>
      </c>
      <c r="F2039" s="2">
        <v>11</v>
      </c>
      <c r="G2039" s="2" t="str">
        <f>B2039&amp;C2039</f>
        <v>Fedrick DACRESshot-put</v>
      </c>
      <c r="H2039" s="2">
        <f>E2039</f>
        <v>1015</v>
      </c>
      <c r="I2039" s="138" cm="1">
        <f t="array" ref="I2039">MAX(IF($G$3:$G$4000=$G2039,$H$3:$H$4000))</f>
        <v>1015</v>
      </c>
      <c r="J2039" s="2" t="str">
        <v>KEN</v>
      </c>
      <c r="K2039" t="str">
        <v>Vincent Kibet YEGON</v>
      </c>
      <c r="L2039" s="96" t="str">
        <v>5000m</v>
      </c>
      <c r="M2039" s="96">
        <v>36865</v>
      </c>
      <c r="N2039" s="96" t="str">
        <f t="shared" si="124"/>
        <v>Vincent Kibet YEGON5000m</v>
      </c>
      <c r="O2039" s="2">
        <f t="shared" si="125"/>
        <v>1155</v>
      </c>
      <c r="P2039" s="81">
        <f t="shared" si="126"/>
        <v>24</v>
      </c>
      <c r="Q2039" s="81" t="str">
        <f t="shared" si="127"/>
        <v/>
      </c>
    </row>
    <row r="2040" spans="1:17" x14ac:dyDescent="0.2">
      <c r="A2040" t="s">
        <v>1179</v>
      </c>
      <c r="B2040" t="s">
        <v>3399</v>
      </c>
      <c r="C2040" s="5" t="s">
        <v>40</v>
      </c>
      <c r="D2040" s="5">
        <v>36554</v>
      </c>
      <c r="E2040">
        <v>1012</v>
      </c>
      <c r="F2040" s="2">
        <v>12</v>
      </c>
      <c r="G2040" s="2" t="str">
        <f>B2040&amp;C2040</f>
        <v>Kai CHANGdiscus-throw</v>
      </c>
      <c r="H2040" s="2">
        <f>E2040</f>
        <v>1012</v>
      </c>
      <c r="I2040" s="138" cm="1">
        <f t="array" ref="I2040">MAX(IF($G$3:$G$4000=$G2040,$H$3:$H$4000))</f>
        <v>1143</v>
      </c>
      <c r="J2040" s="2" t="str">
        <v>KEN</v>
      </c>
      <c r="K2040" t="str">
        <v>Robert KIPKEMBOI</v>
      </c>
      <c r="L2040" s="96" t="str">
        <v>marathon</v>
      </c>
      <c r="M2040" s="96">
        <v>32313</v>
      </c>
      <c r="N2040" s="96" t="str">
        <f t="shared" si="124"/>
        <v>Robert KIPKEMBOImarathon</v>
      </c>
      <c r="O2040" s="2">
        <f t="shared" si="125"/>
        <v>1154</v>
      </c>
      <c r="P2040" s="81">
        <f t="shared" si="126"/>
        <v>94</v>
      </c>
      <c r="Q2040" s="81" t="str">
        <f t="shared" si="127"/>
        <v/>
      </c>
    </row>
    <row r="2041" spans="1:17" x14ac:dyDescent="0.2">
      <c r="A2041" t="s">
        <v>1179</v>
      </c>
      <c r="B2041" t="s">
        <v>4416</v>
      </c>
      <c r="C2041" s="5" t="s">
        <v>38</v>
      </c>
      <c r="D2041" s="5">
        <v>37334</v>
      </c>
      <c r="E2041">
        <v>1012</v>
      </c>
      <c r="F2041" s="2">
        <v>91</v>
      </c>
      <c r="G2041" s="2" t="str">
        <f>B2041&amp;C2041</f>
        <v>Jhavor BENNETTtriple-jump</v>
      </c>
      <c r="H2041" s="2">
        <f>E2041</f>
        <v>1012</v>
      </c>
      <c r="I2041" s="138" cm="1">
        <f t="array" ref="I2041">MAX(IF($G$3:$G$4000=$G2041,$H$3:$H$4000))</f>
        <v>1012</v>
      </c>
      <c r="J2041" s="2" t="str">
        <v>KEN</v>
      </c>
      <c r="K2041" t="str">
        <v>Nicholas Kiplangat KIPKOECH</v>
      </c>
      <c r="L2041" s="96" t="str">
        <v>800m</v>
      </c>
      <c r="M2041" s="96">
        <v>33899</v>
      </c>
      <c r="N2041" s="96" t="str">
        <f t="shared" si="124"/>
        <v>Nicholas Kiplangat KIPKOECH800m</v>
      </c>
      <c r="O2041" s="2">
        <f t="shared" si="125"/>
        <v>1154</v>
      </c>
      <c r="P2041" s="81">
        <f t="shared" si="126"/>
        <v>31</v>
      </c>
      <c r="Q2041" s="81" t="str">
        <f t="shared" si="127"/>
        <v/>
      </c>
    </row>
    <row r="2042" spans="1:17" x14ac:dyDescent="0.2">
      <c r="A2042" t="s">
        <v>1179</v>
      </c>
      <c r="B2042" t="s">
        <v>4331</v>
      </c>
      <c r="C2042" s="5" t="s">
        <v>38</v>
      </c>
      <c r="D2042" s="5">
        <v>36759</v>
      </c>
      <c r="E2042">
        <v>1012</v>
      </c>
      <c r="F2042" s="2">
        <v>91</v>
      </c>
      <c r="G2042" s="2" t="str">
        <f>B2042&amp;C2042</f>
        <v>Safin WILLStriple-jump</v>
      </c>
      <c r="H2042" s="2">
        <f>E2042</f>
        <v>1012</v>
      </c>
      <c r="I2042" s="138" cm="1">
        <f t="array" ref="I2042">MAX(IF($G$3:$G$4000=$G2042,$H$3:$H$4000))</f>
        <v>1012</v>
      </c>
      <c r="J2042" s="2" t="str">
        <v>KEN</v>
      </c>
      <c r="K2042" t="str">
        <v>Dickson CHUMBA</v>
      </c>
      <c r="L2042" s="96" t="str">
        <v>marathon</v>
      </c>
      <c r="M2042" s="96">
        <v>31712</v>
      </c>
      <c r="N2042" s="96" t="str">
        <f t="shared" si="124"/>
        <v>Dickson CHUMBAmarathon</v>
      </c>
      <c r="O2042" s="2">
        <f t="shared" si="125"/>
        <v>1153</v>
      </c>
      <c r="P2042" s="81">
        <f t="shared" si="126"/>
        <v>97</v>
      </c>
      <c r="Q2042" s="81" t="str">
        <f t="shared" si="127"/>
        <v/>
      </c>
    </row>
    <row r="2043" spans="1:17" x14ac:dyDescent="0.2">
      <c r="A2043" t="s">
        <v>1179</v>
      </c>
      <c r="B2043" t="s">
        <v>3500</v>
      </c>
      <c r="C2043" s="5" t="s">
        <v>41</v>
      </c>
      <c r="D2043" s="5">
        <v>34712</v>
      </c>
      <c r="E2043">
        <v>1012</v>
      </c>
      <c r="F2043" s="2">
        <v>21</v>
      </c>
      <c r="G2043" s="2" t="str">
        <f>B2043&amp;C2043</f>
        <v>Oralndo THOMASjavelin-throw</v>
      </c>
      <c r="H2043" s="2">
        <f>E2043</f>
        <v>1012</v>
      </c>
      <c r="I2043" s="138" cm="1">
        <f t="array" ref="I2043">MAX(IF($G$3:$G$4000=$G2043,$H$3:$H$4000))</f>
        <v>1012</v>
      </c>
      <c r="J2043" s="2" t="str">
        <v>KEN</v>
      </c>
      <c r="K2043" t="str">
        <v>Nobert KIGEN</v>
      </c>
      <c r="L2043" s="96" t="str">
        <v>marathon</v>
      </c>
      <c r="M2043" s="96">
        <v>33993</v>
      </c>
      <c r="N2043" s="96" t="str">
        <f t="shared" si="124"/>
        <v>Nobert KIGENmarathon</v>
      </c>
      <c r="O2043" s="2">
        <f t="shared" si="125"/>
        <v>1153</v>
      </c>
      <c r="P2043" s="81">
        <f t="shared" si="126"/>
        <v>97</v>
      </c>
      <c r="Q2043" s="81" t="str">
        <f t="shared" si="127"/>
        <v/>
      </c>
    </row>
    <row r="2044" spans="1:17" x14ac:dyDescent="0.2">
      <c r="A2044" t="s">
        <v>1179</v>
      </c>
      <c r="B2044" t="s">
        <v>4193</v>
      </c>
      <c r="C2044" s="5" t="s">
        <v>31</v>
      </c>
      <c r="D2044" s="5">
        <v>30342</v>
      </c>
      <c r="E2044">
        <v>1012</v>
      </c>
      <c r="F2044" s="2">
        <v>88</v>
      </c>
      <c r="G2044" s="2" t="str">
        <f>B2044&amp;C2044</f>
        <v>Richard PHILLIPS110mh</v>
      </c>
      <c r="H2044" s="2">
        <f>E2044</f>
        <v>1012</v>
      </c>
      <c r="I2044" s="138" cm="1">
        <f t="array" ref="I2044">MAX(IF($G$3:$G$4000=$G2044,$H$3:$H$4000))</f>
        <v>1012</v>
      </c>
      <c r="J2044" s="2" t="str">
        <v>KEN</v>
      </c>
      <c r="K2044" t="str">
        <v>Samwel KIPTOO</v>
      </c>
      <c r="L2044" s="96" t="str">
        <v>marathon</v>
      </c>
      <c r="M2044" s="96">
        <v>1992</v>
      </c>
      <c r="N2044" s="96" t="str">
        <f t="shared" si="124"/>
        <v>Samwel KIPTOOmarathon</v>
      </c>
      <c r="O2044" s="2">
        <f t="shared" si="125"/>
        <v>1153</v>
      </c>
      <c r="P2044" s="81">
        <f t="shared" si="126"/>
        <v>97</v>
      </c>
      <c r="Q2044" s="81" t="str">
        <f t="shared" si="127"/>
        <v/>
      </c>
    </row>
    <row r="2045" spans="1:17" x14ac:dyDescent="0.2">
      <c r="A2045" t="s">
        <v>1179</v>
      </c>
      <c r="B2045" t="s">
        <v>5290</v>
      </c>
      <c r="C2045" s="5" t="s">
        <v>2</v>
      </c>
      <c r="D2045" s="5">
        <v>38479</v>
      </c>
      <c r="E2045">
        <v>1011</v>
      </c>
      <c r="F2045" s="2">
        <v>77</v>
      </c>
      <c r="G2045" s="2" t="str">
        <f>B2045&amp;C2045</f>
        <v>Deshaun GORDON100m</v>
      </c>
      <c r="H2045" s="2">
        <f>E2045</f>
        <v>1011</v>
      </c>
      <c r="I2045" s="138" cm="1">
        <f t="array" ref="I2045">MAX(IF($G$3:$G$4000=$G2045,$H$3:$H$4000))</f>
        <v>1011</v>
      </c>
      <c r="J2045" s="2" t="str">
        <v>KEN</v>
      </c>
      <c r="K2045" t="str">
        <v>Philemon Kiplagat RUTO</v>
      </c>
      <c r="L2045" s="96" t="str">
        <v>10000m</v>
      </c>
      <c r="M2045" s="96">
        <v>37154</v>
      </c>
      <c r="N2045" s="96" t="str">
        <f t="shared" si="124"/>
        <v>Philemon Kiplagat RUTO10000m</v>
      </c>
      <c r="O2045" s="2">
        <f t="shared" si="125"/>
        <v>1152</v>
      </c>
      <c r="P2045" s="81">
        <f t="shared" si="126"/>
        <v>43</v>
      </c>
      <c r="Q2045" s="81" t="str">
        <f t="shared" si="127"/>
        <v/>
      </c>
    </row>
    <row r="2046" spans="1:17" x14ac:dyDescent="0.2">
      <c r="A2046" t="s">
        <v>1179</v>
      </c>
      <c r="B2046" t="s">
        <v>5291</v>
      </c>
      <c r="C2046" s="5" t="s">
        <v>2</v>
      </c>
      <c r="D2046" s="5">
        <v>38514</v>
      </c>
      <c r="E2046">
        <v>1011</v>
      </c>
      <c r="F2046" s="2">
        <v>77</v>
      </c>
      <c r="G2046" s="2" t="str">
        <f>B2046&amp;C2046</f>
        <v>Tay-Shawn BARNES100m</v>
      </c>
      <c r="H2046" s="2">
        <f>E2046</f>
        <v>1011</v>
      </c>
      <c r="I2046" s="138" cm="1">
        <f t="array" ref="I2046">MAX(IF($G$3:$G$4000=$G2046,$H$3:$H$4000))</f>
        <v>1011</v>
      </c>
      <c r="J2046" s="2" t="str">
        <v>KEN</v>
      </c>
      <c r="K2046" t="str">
        <v>Josphat LEDAMA</v>
      </c>
      <c r="L2046" s="96" t="str">
        <v>10000m</v>
      </c>
      <c r="M2046" s="96">
        <v>35971</v>
      </c>
      <c r="N2046" s="96" t="str">
        <f t="shared" si="124"/>
        <v>Josphat LEDAMA10000m</v>
      </c>
      <c r="O2046" s="2">
        <f t="shared" si="125"/>
        <v>1152</v>
      </c>
      <c r="P2046" s="81">
        <f t="shared" si="126"/>
        <v>43</v>
      </c>
      <c r="Q2046" s="81" t="str">
        <f t="shared" si="127"/>
        <v/>
      </c>
    </row>
    <row r="2047" spans="1:17" x14ac:dyDescent="0.2">
      <c r="A2047" t="s">
        <v>1179</v>
      </c>
      <c r="B2047" t="s">
        <v>5296</v>
      </c>
      <c r="C2047" s="5" t="s">
        <v>25</v>
      </c>
      <c r="D2047" s="5">
        <v>38132</v>
      </c>
      <c r="E2047">
        <v>1009</v>
      </c>
      <c r="F2047" s="2">
        <v>74</v>
      </c>
      <c r="G2047" s="2" t="str">
        <f>B2047&amp;C2047</f>
        <v>Malique SMITH-BAND200m</v>
      </c>
      <c r="H2047" s="2">
        <f>E2047</f>
        <v>1009</v>
      </c>
      <c r="I2047" s="138" cm="1">
        <f t="array" ref="I2047">MAX(IF($G$3:$G$4000=$G2047,$H$3:$H$4000))</f>
        <v>1009</v>
      </c>
      <c r="J2047" s="2" t="str">
        <v>KEN</v>
      </c>
      <c r="K2047" t="str">
        <v>Moses KEMEI</v>
      </c>
      <c r="L2047" s="96" t="str">
        <v>marathon</v>
      </c>
      <c r="M2047" s="96">
        <v>34215</v>
      </c>
      <c r="N2047" s="96" t="str">
        <f t="shared" si="124"/>
        <v>Moses KEMEImarathon</v>
      </c>
      <c r="O2047" s="2">
        <f t="shared" si="125"/>
        <v>1152</v>
      </c>
      <c r="P2047" s="81">
        <f t="shared" si="126"/>
        <v>101</v>
      </c>
      <c r="Q2047" s="81" t="str">
        <f t="shared" si="127"/>
        <v/>
      </c>
    </row>
    <row r="2048" spans="1:17" x14ac:dyDescent="0.2">
      <c r="A2048" t="s">
        <v>1179</v>
      </c>
      <c r="B2048" t="s">
        <v>5046</v>
      </c>
      <c r="C2048" s="5" t="s">
        <v>2</v>
      </c>
      <c r="D2048" s="5">
        <v>36925</v>
      </c>
      <c r="E2048">
        <v>1008</v>
      </c>
      <c r="F2048" s="2">
        <v>90</v>
      </c>
      <c r="G2048" s="2" t="str">
        <f>B2048&amp;C2048</f>
        <v>Jevaughn WHYTE100m</v>
      </c>
      <c r="H2048" s="2">
        <f>E2048</f>
        <v>1008</v>
      </c>
      <c r="I2048" s="138" cm="1">
        <f t="array" ref="I2048">MAX(IF($G$3:$G$4000=$G2048,$H$3:$H$4000))</f>
        <v>1008</v>
      </c>
      <c r="J2048" s="2" t="str">
        <v>KEN</v>
      </c>
      <c r="K2048" t="str">
        <v>Brimin Kiprono KIPROTICH</v>
      </c>
      <c r="L2048" s="96" t="str">
        <v>1500m</v>
      </c>
      <c r="M2048" s="96">
        <v>36392</v>
      </c>
      <c r="N2048" s="96" t="str">
        <f t="shared" si="124"/>
        <v>Brimin Kiprono KIPROTICH1500m</v>
      </c>
      <c r="O2048" s="2">
        <f t="shared" si="125"/>
        <v>1151</v>
      </c>
      <c r="P2048" s="81">
        <f t="shared" si="126"/>
        <v>32</v>
      </c>
      <c r="Q2048" s="81" t="str">
        <f t="shared" si="127"/>
        <v/>
      </c>
    </row>
    <row r="2049" spans="1:17" x14ac:dyDescent="0.2">
      <c r="A2049" t="s">
        <v>1179</v>
      </c>
      <c r="B2049" t="s">
        <v>3312</v>
      </c>
      <c r="C2049" s="5" t="s">
        <v>38</v>
      </c>
      <c r="D2049" s="5">
        <v>1998</v>
      </c>
      <c r="E2049">
        <v>1008</v>
      </c>
      <c r="F2049" s="2">
        <v>98</v>
      </c>
      <c r="G2049" s="2" t="str">
        <f>B2049&amp;C2049</f>
        <v>Tevin DUNNtriple-jump</v>
      </c>
      <c r="H2049" s="2">
        <f>E2049</f>
        <v>1008</v>
      </c>
      <c r="I2049" s="138" cm="1">
        <f t="array" ref="I2049">MAX(IF($G$3:$G$4000=$G2049,$H$3:$H$4000))</f>
        <v>1008</v>
      </c>
      <c r="J2049" s="2" t="str">
        <v>KEN</v>
      </c>
      <c r="K2049" t="str">
        <v>Elkanah LANGAT</v>
      </c>
      <c r="L2049" s="96" t="str">
        <v>marathon</v>
      </c>
      <c r="M2049" s="96">
        <v>1996</v>
      </c>
      <c r="N2049" s="96" t="str">
        <f t="shared" si="124"/>
        <v>Elkanah LANGATmarathon</v>
      </c>
      <c r="O2049" s="2">
        <f t="shared" si="125"/>
        <v>1151</v>
      </c>
      <c r="P2049" s="81">
        <f t="shared" si="126"/>
        <v>102</v>
      </c>
      <c r="Q2049" s="81" t="str">
        <f t="shared" si="127"/>
        <v/>
      </c>
    </row>
    <row r="2050" spans="1:17" x14ac:dyDescent="0.2">
      <c r="A2050" t="s">
        <v>1179</v>
      </c>
      <c r="B2050" t="s">
        <v>3239</v>
      </c>
      <c r="C2050" s="5" t="s">
        <v>33</v>
      </c>
      <c r="D2050" s="5">
        <v>37661</v>
      </c>
      <c r="E2050">
        <v>1008</v>
      </c>
      <c r="F2050" s="2">
        <v>30</v>
      </c>
      <c r="G2050" s="2" t="str">
        <f>B2050&amp;C2050</f>
        <v>Jayden BROWN400mh</v>
      </c>
      <c r="H2050" s="2">
        <f>E2050</f>
        <v>1008</v>
      </c>
      <c r="I2050" s="138" cm="1">
        <f t="array" ref="I2050">MAX(IF($G$3:$G$4000=$G2050,$H$3:$H$4000))</f>
        <v>1008</v>
      </c>
      <c r="J2050" s="2" t="str">
        <v>KEN</v>
      </c>
      <c r="K2050" t="str">
        <v>Charles NDUNGU</v>
      </c>
      <c r="L2050" s="96" t="str">
        <v>10000m</v>
      </c>
      <c r="M2050" s="96">
        <v>35115</v>
      </c>
      <c r="N2050" s="96" t="str">
        <f t="shared" si="124"/>
        <v>Charles NDUNGU10000m</v>
      </c>
      <c r="O2050" s="2">
        <f t="shared" si="125"/>
        <v>1150</v>
      </c>
      <c r="P2050" s="81">
        <f t="shared" si="126"/>
        <v>47</v>
      </c>
      <c r="Q2050" s="81" t="str">
        <f t="shared" si="127"/>
        <v/>
      </c>
    </row>
    <row r="2051" spans="1:17" x14ac:dyDescent="0.2">
      <c r="A2051" t="s">
        <v>1179</v>
      </c>
      <c r="B2051" t="s">
        <v>3054</v>
      </c>
      <c r="C2051" s="5" t="s">
        <v>27</v>
      </c>
      <c r="D2051" s="5">
        <v>36863</v>
      </c>
      <c r="E2051">
        <v>1004</v>
      </c>
      <c r="F2051" s="2">
        <v>87</v>
      </c>
      <c r="G2051" s="2" t="str">
        <f>B2051&amp;C2051</f>
        <v>Richard BROWN800m</v>
      </c>
      <c r="H2051" s="2">
        <f>E2051</f>
        <v>1004</v>
      </c>
      <c r="I2051" s="138" cm="1">
        <f t="array" ref="I2051">MAX(IF($G$3:$G$4000=$G2051,$H$3:$H$4000))</f>
        <v>1004</v>
      </c>
      <c r="J2051" s="2" t="str">
        <v>KEN</v>
      </c>
      <c r="K2051" t="str">
        <v>Mogeni Benuel MAGOMA</v>
      </c>
      <c r="L2051" s="96" t="str">
        <v>10000m</v>
      </c>
      <c r="M2051" s="96">
        <v>36961</v>
      </c>
      <c r="N2051" s="96" t="str">
        <f t="shared" si="124"/>
        <v>Mogeni Benuel MAGOMA10000m</v>
      </c>
      <c r="O2051" s="2">
        <f t="shared" si="125"/>
        <v>1149</v>
      </c>
      <c r="P2051" s="81">
        <f t="shared" si="126"/>
        <v>48</v>
      </c>
      <c r="Q2051" s="81" t="str">
        <f t="shared" si="127"/>
        <v/>
      </c>
    </row>
    <row r="2052" spans="1:17" x14ac:dyDescent="0.2">
      <c r="A2052" t="s">
        <v>1179</v>
      </c>
      <c r="B2052" t="s">
        <v>5354</v>
      </c>
      <c r="C2052" s="5" t="s">
        <v>35</v>
      </c>
      <c r="D2052" s="5">
        <v>38146</v>
      </c>
      <c r="E2052">
        <v>1002</v>
      </c>
      <c r="F2052" s="2">
        <v>13</v>
      </c>
      <c r="G2052" s="2" t="str">
        <f>B2052&amp;C2052</f>
        <v>Brandon POTTINGERhigh-jump</v>
      </c>
      <c r="H2052" s="2">
        <f>E2052</f>
        <v>1002</v>
      </c>
      <c r="I2052" s="138" cm="1">
        <f t="array" ref="I2052">MAX(IF($G$3:$G$4000=$G2052,$H$3:$H$4000))</f>
        <v>1002</v>
      </c>
      <c r="J2052" s="2" t="str">
        <v>KEN</v>
      </c>
      <c r="K2052" t="str">
        <v>Mark Otieno ODHIAMBO</v>
      </c>
      <c r="L2052" s="96" t="str">
        <v>200m</v>
      </c>
      <c r="M2052" s="96">
        <v>34100</v>
      </c>
      <c r="N2052" s="96" t="str">
        <f t="shared" ref="N2052:N2115" si="128">K2052&amp;L2052</f>
        <v>Mark Otieno ODHIAMBO200m</v>
      </c>
      <c r="O2052" s="2">
        <f t="shared" ref="O2052:O2115" si="129">VLOOKUP(K2052&amp;L2052,$G$3:$H$3563,2,FALSE)</f>
        <v>1149</v>
      </c>
      <c r="P2052" s="81">
        <f t="shared" ref="P2052:P2115" si="130">COUNTIFS($L$3:$L$3119,L2052,$O$3:$O$3119,"&gt;"&amp;O2052)+1</f>
        <v>36</v>
      </c>
      <c r="Q2052" s="81" t="str">
        <f t="shared" ref="Q2052:Q2115" si="131">IFERROR(IF(J2052="AUS",COUNTIFS($J$3:$J$3119,"AUS",$L$3:$L$3119,L2052,$O$3:$O$3119,"&gt;"&amp;O2052)+1,""),"")</f>
        <v/>
      </c>
    </row>
    <row r="2053" spans="1:17" x14ac:dyDescent="0.2">
      <c r="A2053" t="s">
        <v>1179</v>
      </c>
      <c r="B2053" t="s">
        <v>4920</v>
      </c>
      <c r="C2053" s="5" t="s">
        <v>35</v>
      </c>
      <c r="D2053" s="5">
        <v>36847</v>
      </c>
      <c r="E2053">
        <v>1002</v>
      </c>
      <c r="F2053" s="2">
        <v>79</v>
      </c>
      <c r="G2053" s="2" t="str">
        <f>B2053&amp;C2053</f>
        <v>David EDMONDSONhigh-jump</v>
      </c>
      <c r="H2053" s="2">
        <f>E2053</f>
        <v>1002</v>
      </c>
      <c r="I2053" s="138" cm="1">
        <f t="array" ref="I2053">MAX(IF($G$3:$G$4000=$G2053,$H$3:$H$4000))</f>
        <v>1002</v>
      </c>
      <c r="J2053" s="2" t="str">
        <v>KEN</v>
      </c>
      <c r="K2053" t="str">
        <v>Charles JUMA</v>
      </c>
      <c r="L2053" s="96" t="str">
        <v>marathon</v>
      </c>
      <c r="M2053" s="96">
        <v>33979</v>
      </c>
      <c r="N2053" s="96" t="str">
        <f t="shared" si="128"/>
        <v>Charles JUMAmarathon</v>
      </c>
      <c r="O2053" s="2">
        <f t="shared" si="129"/>
        <v>1148</v>
      </c>
      <c r="P2053" s="81">
        <f t="shared" si="130"/>
        <v>103</v>
      </c>
      <c r="Q2053" s="81" t="str">
        <f t="shared" si="131"/>
        <v/>
      </c>
    </row>
    <row r="2054" spans="1:17" x14ac:dyDescent="0.2">
      <c r="A2054" t="s">
        <v>1179</v>
      </c>
      <c r="B2054" t="s">
        <v>4496</v>
      </c>
      <c r="C2054" s="5" t="s">
        <v>40</v>
      </c>
      <c r="D2054" s="5">
        <v>30230</v>
      </c>
      <c r="E2054">
        <v>1002</v>
      </c>
      <c r="F2054" s="2">
        <v>36</v>
      </c>
      <c r="G2054" s="2" t="str">
        <f>B2054&amp;C2054</f>
        <v>Jason MORGANdiscus-throw</v>
      </c>
      <c r="H2054" s="2">
        <f>E2054</f>
        <v>1002</v>
      </c>
      <c r="I2054" s="138" cm="1">
        <f t="array" ref="I2054">MAX(IF($G$3:$G$4000=$G2054,$H$3:$H$4000))</f>
        <v>1002</v>
      </c>
      <c r="J2054" s="2" t="str">
        <v>KEN</v>
      </c>
      <c r="K2054" t="str">
        <v>Amos KIRUI</v>
      </c>
      <c r="L2054" s="96" t="str">
        <v>3000msc</v>
      </c>
      <c r="M2054" s="96">
        <v>35835</v>
      </c>
      <c r="N2054" s="96" t="str">
        <f t="shared" si="128"/>
        <v>Amos KIRUI3000msc</v>
      </c>
      <c r="O2054" s="2">
        <f t="shared" si="129"/>
        <v>1148</v>
      </c>
      <c r="P2054" s="81">
        <f t="shared" si="130"/>
        <v>17</v>
      </c>
      <c r="Q2054" s="81" t="str">
        <f t="shared" si="131"/>
        <v/>
      </c>
    </row>
    <row r="2055" spans="1:17" x14ac:dyDescent="0.2">
      <c r="A2055" t="s">
        <v>1179</v>
      </c>
      <c r="B2055" t="s">
        <v>4198</v>
      </c>
      <c r="C2055" s="5" t="s">
        <v>31</v>
      </c>
      <c r="D2055" s="5"/>
      <c r="E2055">
        <v>1001</v>
      </c>
      <c r="F2055" s="2">
        <v>94</v>
      </c>
      <c r="G2055" s="2" t="str">
        <f>B2055&amp;C2055</f>
        <v>Ramoye SIMON110mh</v>
      </c>
      <c r="H2055" s="2">
        <f>E2055</f>
        <v>1001</v>
      </c>
      <c r="I2055" s="138" cm="1">
        <f t="array" ref="I2055">MAX(IF($G$3:$G$4000=$G2055,$H$3:$H$4000))</f>
        <v>1001</v>
      </c>
      <c r="J2055" s="2" t="str">
        <v>KEN</v>
      </c>
      <c r="K2055" t="str">
        <v>Evans YEGO</v>
      </c>
      <c r="L2055" s="96" t="str">
        <v>10000m</v>
      </c>
      <c r="M2055" s="96">
        <v>34947</v>
      </c>
      <c r="N2055" s="96" t="str">
        <f t="shared" si="128"/>
        <v>Evans YEGO10000m</v>
      </c>
      <c r="O2055" s="2">
        <f t="shared" si="129"/>
        <v>1148</v>
      </c>
      <c r="P2055" s="81">
        <f t="shared" si="130"/>
        <v>51</v>
      </c>
      <c r="Q2055" s="81" t="str">
        <f t="shared" si="131"/>
        <v/>
      </c>
    </row>
    <row r="2056" spans="1:17" x14ac:dyDescent="0.2">
      <c r="A2056" t="s">
        <v>1179</v>
      </c>
      <c r="B2056" s="5" t="s">
        <v>3293</v>
      </c>
      <c r="C2056" s="5" t="s">
        <v>37</v>
      </c>
      <c r="D2056" s="5">
        <v>38079</v>
      </c>
      <c r="E2056">
        <v>1000</v>
      </c>
      <c r="F2056" s="2">
        <v>42</v>
      </c>
      <c r="G2056" s="2" t="str">
        <f>B2056&amp;C2056</f>
        <v>Royan WALTERSlong-jump</v>
      </c>
      <c r="H2056" s="2">
        <f>E2056</f>
        <v>1000</v>
      </c>
      <c r="I2056" s="138" cm="1">
        <f t="array" ref="I2056">MAX(IF($G$3:$G$4000=$G2056,$H$3:$H$4000))</f>
        <v>1000</v>
      </c>
      <c r="J2056" s="2" t="str">
        <v>KEN</v>
      </c>
      <c r="K2056" t="str">
        <v>John LANGAT</v>
      </c>
      <c r="L2056" s="96" t="str">
        <v>marathon</v>
      </c>
      <c r="M2056" s="96">
        <v>34244</v>
      </c>
      <c r="N2056" s="96" t="str">
        <f t="shared" si="128"/>
        <v>John LANGATmarathon</v>
      </c>
      <c r="O2056" s="2">
        <f t="shared" si="129"/>
        <v>1148</v>
      </c>
      <c r="P2056" s="81">
        <f t="shared" si="130"/>
        <v>103</v>
      </c>
      <c r="Q2056" s="81" t="str">
        <f t="shared" si="131"/>
        <v/>
      </c>
    </row>
    <row r="2057" spans="1:17" x14ac:dyDescent="0.2">
      <c r="A2057" t="s">
        <v>1179</v>
      </c>
      <c r="B2057" t="s">
        <v>4497</v>
      </c>
      <c r="C2057" s="5" t="s">
        <v>40</v>
      </c>
      <c r="D2057" s="5">
        <v>36590</v>
      </c>
      <c r="E2057">
        <v>997</v>
      </c>
      <c r="F2057" s="2">
        <v>37</v>
      </c>
      <c r="G2057" s="2" t="str">
        <f>B2057&amp;C2057</f>
        <v>Daniel COPEdiscus-throw</v>
      </c>
      <c r="H2057" s="2">
        <f>E2057</f>
        <v>997</v>
      </c>
      <c r="I2057" s="138" cm="1">
        <f t="array" ref="I2057">MAX(IF($G$3:$G$4000=$G2057,$H$3:$H$4000))</f>
        <v>997</v>
      </c>
      <c r="J2057" s="2" t="str">
        <v>KEN</v>
      </c>
      <c r="K2057" t="str">
        <v>Patrick MATHENGE</v>
      </c>
      <c r="L2057" s="96" t="str">
        <v>10000m</v>
      </c>
      <c r="M2057" s="96">
        <v>35736</v>
      </c>
      <c r="N2057" s="96" t="str">
        <f t="shared" si="128"/>
        <v>Patrick MATHENGE10000m</v>
      </c>
      <c r="O2057" s="2">
        <f t="shared" si="129"/>
        <v>1147</v>
      </c>
      <c r="P2057" s="81">
        <f t="shared" si="130"/>
        <v>52</v>
      </c>
      <c r="Q2057" s="81" t="str">
        <f t="shared" si="131"/>
        <v/>
      </c>
    </row>
    <row r="2058" spans="1:17" x14ac:dyDescent="0.2">
      <c r="A2058" t="s">
        <v>1179</v>
      </c>
      <c r="B2058" t="s">
        <v>4485</v>
      </c>
      <c r="C2058" s="5" t="s">
        <v>42</v>
      </c>
      <c r="D2058" s="5">
        <v>36322</v>
      </c>
      <c r="E2058">
        <v>996</v>
      </c>
      <c r="F2058" s="2">
        <v>26</v>
      </c>
      <c r="G2058" s="2" t="str">
        <f>B2058&amp;C2058</f>
        <v>Phillipe BARNETThammer-throw</v>
      </c>
      <c r="H2058" s="2">
        <f>E2058</f>
        <v>996</v>
      </c>
      <c r="I2058" s="138" cm="1">
        <f t="array" ref="I2058">MAX(IF($G$3:$G$4000=$G2058,$H$3:$H$4000))</f>
        <v>996</v>
      </c>
      <c r="J2058" s="2" t="str">
        <v>KEN</v>
      </c>
      <c r="K2058" t="str">
        <v>Felix KIMUTAI</v>
      </c>
      <c r="L2058" s="96" t="str">
        <v>marathon</v>
      </c>
      <c r="M2058" s="96">
        <v>32551</v>
      </c>
      <c r="N2058" s="96" t="str">
        <f t="shared" si="128"/>
        <v>Felix KIMUTAImarathon</v>
      </c>
      <c r="O2058" s="2">
        <f t="shared" si="129"/>
        <v>1147</v>
      </c>
      <c r="P2058" s="81">
        <f t="shared" si="130"/>
        <v>105</v>
      </c>
      <c r="Q2058" s="81" t="str">
        <f t="shared" si="131"/>
        <v/>
      </c>
    </row>
    <row r="2059" spans="1:17" x14ac:dyDescent="0.2">
      <c r="A2059" t="s">
        <v>1179</v>
      </c>
      <c r="B2059" t="s">
        <v>4563</v>
      </c>
      <c r="C2059" s="5" t="s">
        <v>39</v>
      </c>
      <c r="D2059" s="5">
        <v>35495</v>
      </c>
      <c r="E2059">
        <v>996</v>
      </c>
      <c r="F2059" s="2">
        <v>36</v>
      </c>
      <c r="G2059" s="2" t="str">
        <f>B2059&amp;C2059</f>
        <v>Sanjae LAWRENCEshot-put</v>
      </c>
      <c r="H2059" s="2">
        <f>E2059</f>
        <v>996</v>
      </c>
      <c r="I2059" s="138" cm="1">
        <f t="array" ref="I2059">MAX(IF($G$3:$G$4000=$G2059,$H$3:$H$4000))</f>
        <v>996</v>
      </c>
      <c r="J2059" s="2" t="str">
        <v>KEN</v>
      </c>
      <c r="K2059" t="str">
        <v>John MURITU</v>
      </c>
      <c r="L2059" s="96" t="str">
        <v>10000m</v>
      </c>
      <c r="M2059" s="96">
        <v>35246</v>
      </c>
      <c r="N2059" s="96" t="str">
        <f t="shared" si="128"/>
        <v>John MURITU10000m</v>
      </c>
      <c r="O2059" s="2">
        <f t="shared" si="129"/>
        <v>1147</v>
      </c>
      <c r="P2059" s="81">
        <f t="shared" si="130"/>
        <v>52</v>
      </c>
      <c r="Q2059" s="81" t="str">
        <f t="shared" si="131"/>
        <v/>
      </c>
    </row>
    <row r="2060" spans="1:17" x14ac:dyDescent="0.2">
      <c r="A2060" t="s">
        <v>1179</v>
      </c>
      <c r="B2060" t="s">
        <v>3246</v>
      </c>
      <c r="C2060" s="5" t="s">
        <v>33</v>
      </c>
      <c r="D2060" s="5">
        <v>37673</v>
      </c>
      <c r="E2060">
        <v>992</v>
      </c>
      <c r="F2060" s="2">
        <v>36</v>
      </c>
      <c r="G2060" s="2" t="str">
        <f>B2060&amp;C2060</f>
        <v>Javel FULLERTON400mh</v>
      </c>
      <c r="H2060" s="2">
        <f>E2060</f>
        <v>992</v>
      </c>
      <c r="I2060" s="138" cm="1">
        <f t="array" ref="I2060">MAX(IF($G$3:$G$4000=$G2060,$H$3:$H$4000))</f>
        <v>1070</v>
      </c>
      <c r="J2060" s="2" t="str">
        <v>KEN</v>
      </c>
      <c r="K2060" t="str">
        <v>Benard KIMELI</v>
      </c>
      <c r="L2060" s="96" t="str">
        <v>marathon</v>
      </c>
      <c r="M2060" s="96">
        <v>34952</v>
      </c>
      <c r="N2060" s="96" t="str">
        <f t="shared" si="128"/>
        <v>Benard KIMELImarathon</v>
      </c>
      <c r="O2060" s="2">
        <f t="shared" si="129"/>
        <v>1146</v>
      </c>
      <c r="P2060" s="81">
        <f t="shared" si="130"/>
        <v>106</v>
      </c>
      <c r="Q2060" s="81" t="str">
        <f t="shared" si="131"/>
        <v/>
      </c>
    </row>
    <row r="2061" spans="1:17" x14ac:dyDescent="0.2">
      <c r="A2061" t="s">
        <v>1179</v>
      </c>
      <c r="B2061" t="s">
        <v>4201</v>
      </c>
      <c r="C2061" s="5" t="s">
        <v>31</v>
      </c>
      <c r="D2061" s="5">
        <v>37046</v>
      </c>
      <c r="E2061">
        <v>990</v>
      </c>
      <c r="F2061" s="2">
        <v>98</v>
      </c>
      <c r="G2061" s="2" t="str">
        <f>B2061&amp;C2061</f>
        <v>Rashane BARTLETT110mh</v>
      </c>
      <c r="H2061" s="2">
        <f>E2061</f>
        <v>990</v>
      </c>
      <c r="I2061" s="138" cm="1">
        <f t="array" ref="I2061">MAX(IF($G$3:$G$4000=$G2061,$H$3:$H$4000))</f>
        <v>990</v>
      </c>
      <c r="J2061" s="2" t="str">
        <v>KEN</v>
      </c>
      <c r="K2061" t="str">
        <v>Nicholas KEBENEI</v>
      </c>
      <c r="L2061" s="96" t="str">
        <v>800m</v>
      </c>
      <c r="M2061" s="96">
        <v>0</v>
      </c>
      <c r="N2061" s="96" t="str">
        <f t="shared" si="128"/>
        <v>Nicholas KEBENEI800m</v>
      </c>
      <c r="O2061" s="2">
        <f t="shared" si="129"/>
        <v>1146</v>
      </c>
      <c r="P2061" s="81">
        <f t="shared" si="130"/>
        <v>38</v>
      </c>
      <c r="Q2061" s="81" t="str">
        <f t="shared" si="131"/>
        <v/>
      </c>
    </row>
    <row r="2062" spans="1:17" x14ac:dyDescent="0.2">
      <c r="A2062" t="s">
        <v>1179</v>
      </c>
      <c r="B2062" t="s">
        <v>5051</v>
      </c>
      <c r="C2062" t="s">
        <v>25</v>
      </c>
      <c r="D2062" s="5">
        <v>37895</v>
      </c>
      <c r="E2062">
        <v>988</v>
      </c>
      <c r="F2062" s="2">
        <v>86</v>
      </c>
      <c r="G2062" s="2" t="str">
        <f>B2062&amp;C2062</f>
        <v>David LYNCH200m</v>
      </c>
      <c r="H2062" s="2">
        <f>E2062</f>
        <v>988</v>
      </c>
      <c r="I2062" s="138" cm="1">
        <f t="array" ref="I2062">MAX(IF($G$3:$G$4000=$G2062,$H$3:$H$4000))</f>
        <v>988</v>
      </c>
      <c r="J2062" s="2" t="str">
        <v>KEN</v>
      </c>
      <c r="K2062" t="str">
        <v>Leonard LANGAT</v>
      </c>
      <c r="L2062" s="96" t="str">
        <v>marathon</v>
      </c>
      <c r="M2062" s="96">
        <v>33092</v>
      </c>
      <c r="N2062" s="96" t="str">
        <f t="shared" si="128"/>
        <v>Leonard LANGATmarathon</v>
      </c>
      <c r="O2062" s="2">
        <f t="shared" si="129"/>
        <v>1170</v>
      </c>
      <c r="P2062" s="81">
        <f t="shared" si="130"/>
        <v>71</v>
      </c>
      <c r="Q2062" s="81" t="str">
        <f t="shared" si="131"/>
        <v/>
      </c>
    </row>
    <row r="2063" spans="1:17" x14ac:dyDescent="0.2">
      <c r="A2063" t="s">
        <v>1179</v>
      </c>
      <c r="B2063" s="5" t="s">
        <v>5066</v>
      </c>
      <c r="C2063" s="5" t="s">
        <v>27</v>
      </c>
      <c r="D2063" s="5">
        <v>38491</v>
      </c>
      <c r="E2063">
        <v>987</v>
      </c>
      <c r="F2063" s="2">
        <v>100</v>
      </c>
      <c r="G2063" s="2" t="str">
        <f>B2063&amp;C2063</f>
        <v>Kemarrio BYGRAVE800m</v>
      </c>
      <c r="H2063" s="2">
        <f>E2063</f>
        <v>987</v>
      </c>
      <c r="I2063" s="138" cm="1">
        <f t="array" ref="I2063">MAX(IF($G$3:$G$4000=$G2063,$H$3:$H$4000))</f>
        <v>987</v>
      </c>
      <c r="J2063" s="2" t="str">
        <v>KEN</v>
      </c>
      <c r="K2063" t="str">
        <v>Barnabas KIPYEGO</v>
      </c>
      <c r="L2063" s="96" t="str">
        <v>3000msc</v>
      </c>
      <c r="M2063" s="96">
        <v>34862</v>
      </c>
      <c r="N2063" s="96" t="str">
        <f t="shared" si="128"/>
        <v>Barnabas KIPYEGO3000msc</v>
      </c>
      <c r="O2063" s="2">
        <f t="shared" si="129"/>
        <v>1145</v>
      </c>
      <c r="P2063" s="81">
        <f t="shared" si="130"/>
        <v>19</v>
      </c>
      <c r="Q2063" s="81" t="str">
        <f t="shared" si="131"/>
        <v/>
      </c>
    </row>
    <row r="2064" spans="1:17" x14ac:dyDescent="0.2">
      <c r="A2064" t="s">
        <v>1179</v>
      </c>
      <c r="B2064" t="s">
        <v>3253</v>
      </c>
      <c r="C2064" s="5" t="s">
        <v>33</v>
      </c>
      <c r="D2064" s="5">
        <v>38396</v>
      </c>
      <c r="E2064">
        <v>987</v>
      </c>
      <c r="F2064" s="2">
        <v>37</v>
      </c>
      <c r="G2064" s="2" t="str">
        <f>B2064&amp;C2064</f>
        <v>Shamer BLAKE400mh</v>
      </c>
      <c r="H2064" s="2">
        <f>E2064</f>
        <v>987</v>
      </c>
      <c r="I2064" s="138" cm="1">
        <f t="array" ref="I2064">MAX(IF($G$3:$G$4000=$G2064,$H$3:$H$4000))</f>
        <v>987</v>
      </c>
      <c r="J2064" s="2" t="str">
        <v>KEN</v>
      </c>
      <c r="K2064" t="str">
        <v>Muthoni MUIRU</v>
      </c>
      <c r="L2064" s="96" t="str">
        <v>10000m</v>
      </c>
      <c r="M2064" s="96">
        <v>35881</v>
      </c>
      <c r="N2064" s="96" t="str">
        <f t="shared" si="128"/>
        <v>Muthoni MUIRU10000m</v>
      </c>
      <c r="O2064" s="2">
        <f t="shared" si="129"/>
        <v>1145</v>
      </c>
      <c r="P2064" s="81">
        <f t="shared" si="130"/>
        <v>54</v>
      </c>
      <c r="Q2064" s="81" t="str">
        <f t="shared" si="131"/>
        <v/>
      </c>
    </row>
    <row r="2065" spans="1:17" x14ac:dyDescent="0.2">
      <c r="A2065" t="s">
        <v>1179</v>
      </c>
      <c r="B2065" t="s">
        <v>3435</v>
      </c>
      <c r="C2065" s="5" t="s">
        <v>39</v>
      </c>
      <c r="D2065" s="5">
        <v>38029</v>
      </c>
      <c r="E2065">
        <v>987</v>
      </c>
      <c r="F2065" s="2">
        <v>15</v>
      </c>
      <c r="G2065" s="2" t="str">
        <f>B2065&amp;C2065</f>
        <v>Kobe LAWRENCEshot-put</v>
      </c>
      <c r="H2065" s="2">
        <f>E2065</f>
        <v>987</v>
      </c>
      <c r="I2065" s="138" cm="1">
        <f t="array" ref="I2065">MAX(IF($G$3:$G$4000=$G2065,$H$3:$H$4000))</f>
        <v>987</v>
      </c>
      <c r="J2065" s="2" t="str">
        <v>KEN</v>
      </c>
      <c r="K2065" t="str">
        <v>Andrew LOROT</v>
      </c>
      <c r="L2065" s="96" t="str">
        <v>10000m</v>
      </c>
      <c r="M2065" s="96">
        <v>35766</v>
      </c>
      <c r="N2065" s="96" t="str">
        <f t="shared" si="128"/>
        <v>Andrew LOROT10000m</v>
      </c>
      <c r="O2065" s="2">
        <f t="shared" si="129"/>
        <v>1145</v>
      </c>
      <c r="P2065" s="81">
        <f t="shared" si="130"/>
        <v>54</v>
      </c>
      <c r="Q2065" s="81" t="str">
        <f t="shared" si="131"/>
        <v/>
      </c>
    </row>
    <row r="2066" spans="1:17" x14ac:dyDescent="0.2">
      <c r="A2066" t="s">
        <v>1179</v>
      </c>
      <c r="B2066" t="s">
        <v>3504</v>
      </c>
      <c r="C2066" s="5" t="s">
        <v>41</v>
      </c>
      <c r="D2066" s="5">
        <v>35341</v>
      </c>
      <c r="E2066">
        <v>983</v>
      </c>
      <c r="F2066" s="2">
        <v>29</v>
      </c>
      <c r="G2066" s="2" t="str">
        <f>B2066&amp;C2066</f>
        <v>Elvis GRAHAMjavelin-throw</v>
      </c>
      <c r="H2066" s="2">
        <f>E2066</f>
        <v>983</v>
      </c>
      <c r="I2066" s="138" cm="1">
        <f t="array" ref="I2066">MAX(IF($G$3:$G$4000=$G2066,$H$3:$H$4000))</f>
        <v>983</v>
      </c>
      <c r="J2066" s="2" t="str">
        <v>KEN</v>
      </c>
      <c r="K2066" t="str">
        <v>Paul ONYIEGO</v>
      </c>
      <c r="L2066" s="96" t="str">
        <v>10000m</v>
      </c>
      <c r="M2066" s="96">
        <v>36332</v>
      </c>
      <c r="N2066" s="96" t="str">
        <f t="shared" si="128"/>
        <v>Paul ONYIEGO10000m</v>
      </c>
      <c r="O2066" s="2">
        <f t="shared" si="129"/>
        <v>1145</v>
      </c>
      <c r="P2066" s="81">
        <f t="shared" si="130"/>
        <v>54</v>
      </c>
      <c r="Q2066" s="81" t="str">
        <f t="shared" si="131"/>
        <v/>
      </c>
    </row>
    <row r="2067" spans="1:17" x14ac:dyDescent="0.2">
      <c r="A2067" t="s">
        <v>1179</v>
      </c>
      <c r="B2067" t="s">
        <v>3312</v>
      </c>
      <c r="C2067" s="5" t="s">
        <v>38</v>
      </c>
      <c r="D2067" s="5">
        <v>1998</v>
      </c>
      <c r="E2067">
        <v>982</v>
      </c>
      <c r="F2067" s="2">
        <v>24</v>
      </c>
      <c r="G2067" s="2" t="str">
        <f>B2067&amp;C2067</f>
        <v>Tevin DUNNtriple-jump</v>
      </c>
      <c r="H2067" s="2">
        <f>E2067</f>
        <v>982</v>
      </c>
      <c r="I2067" s="138" cm="1">
        <f t="array" ref="I2067">MAX(IF($G$3:$G$4000=$G2067,$H$3:$H$4000))</f>
        <v>1008</v>
      </c>
      <c r="J2067" s="2" t="str">
        <v>KEN</v>
      </c>
      <c r="K2067" t="str">
        <v>James BUNUKA</v>
      </c>
      <c r="L2067" s="96" t="str">
        <v>10000m</v>
      </c>
      <c r="M2067" s="96">
        <v>35735</v>
      </c>
      <c r="N2067" s="96" t="str">
        <f t="shared" si="128"/>
        <v>James BUNUKA10000m</v>
      </c>
      <c r="O2067" s="2">
        <f t="shared" si="129"/>
        <v>1143</v>
      </c>
      <c r="P2067" s="81">
        <f t="shared" si="130"/>
        <v>57</v>
      </c>
      <c r="Q2067" s="81" t="str">
        <f t="shared" si="131"/>
        <v/>
      </c>
    </row>
    <row r="2068" spans="1:17" x14ac:dyDescent="0.2">
      <c r="A2068" t="s">
        <v>1179</v>
      </c>
      <c r="B2068" t="s">
        <v>3311</v>
      </c>
      <c r="C2068" s="5" t="s">
        <v>38</v>
      </c>
      <c r="D2068" s="5">
        <v>36049</v>
      </c>
      <c r="E2068">
        <v>978</v>
      </c>
      <c r="F2068" s="2">
        <v>23</v>
      </c>
      <c r="G2068" s="2" t="str">
        <f>B2068&amp;C2068</f>
        <v>Lushane WILSONtriple-jump</v>
      </c>
      <c r="H2068" s="2">
        <f>E2068</f>
        <v>978</v>
      </c>
      <c r="I2068" s="138" cm="1">
        <f t="array" ref="I2068">MAX(IF($G$3:$G$4000=$G2068,$H$3:$H$4000))</f>
        <v>978</v>
      </c>
      <c r="J2068" s="2" t="str">
        <v>KEN</v>
      </c>
      <c r="K2068" t="str">
        <v>Joseph Mana NDIRANGU</v>
      </c>
      <c r="L2068" s="96" t="str">
        <v>10000m</v>
      </c>
      <c r="M2068" s="96">
        <v>34586</v>
      </c>
      <c r="N2068" s="96" t="str">
        <f t="shared" si="128"/>
        <v>Joseph Mana NDIRANGU10000m</v>
      </c>
      <c r="O2068" s="2">
        <f t="shared" si="129"/>
        <v>1143</v>
      </c>
      <c r="P2068" s="81">
        <f t="shared" si="130"/>
        <v>57</v>
      </c>
      <c r="Q2068" s="81" t="str">
        <f t="shared" si="131"/>
        <v/>
      </c>
    </row>
    <row r="2069" spans="1:17" x14ac:dyDescent="0.2">
      <c r="A2069" t="s">
        <v>1179</v>
      </c>
      <c r="B2069" t="s">
        <v>3293</v>
      </c>
      <c r="C2069" s="5" t="s">
        <v>38</v>
      </c>
      <c r="D2069" s="5">
        <v>38079</v>
      </c>
      <c r="E2069">
        <v>976</v>
      </c>
      <c r="F2069" s="2">
        <v>20</v>
      </c>
      <c r="G2069" s="2" t="str">
        <f>B2069&amp;C2069</f>
        <v>Royan WALTERStriple-jump</v>
      </c>
      <c r="H2069" s="2">
        <f>E2069</f>
        <v>976</v>
      </c>
      <c r="I2069" s="138" cm="1">
        <f t="array" ref="I2069">MAX(IF($G$3:$G$4000=$G2069,$H$3:$H$4000))</f>
        <v>976</v>
      </c>
      <c r="J2069" s="2" t="str">
        <v>KEN</v>
      </c>
      <c r="K2069" t="str">
        <v>James NGANDU</v>
      </c>
      <c r="L2069" s="96" t="str">
        <v>marathon</v>
      </c>
      <c r="M2069" s="96">
        <v>32965</v>
      </c>
      <c r="N2069" s="96" t="str">
        <f t="shared" si="128"/>
        <v>James NGANDUmarathon</v>
      </c>
      <c r="O2069" s="2">
        <f t="shared" si="129"/>
        <v>1143</v>
      </c>
      <c r="P2069" s="81">
        <f t="shared" si="130"/>
        <v>108</v>
      </c>
      <c r="Q2069" s="81" t="str">
        <f t="shared" si="131"/>
        <v/>
      </c>
    </row>
    <row r="2070" spans="1:17" x14ac:dyDescent="0.2">
      <c r="A2070" t="s">
        <v>1179</v>
      </c>
      <c r="B2070" t="s">
        <v>5349</v>
      </c>
      <c r="C2070" t="s">
        <v>38</v>
      </c>
      <c r="D2070" s="5">
        <v>36702</v>
      </c>
      <c r="E2070">
        <v>974</v>
      </c>
      <c r="F2070" s="2">
        <v>22</v>
      </c>
      <c r="G2070" s="2" t="str">
        <f>B2070&amp;C2070</f>
        <v>Chad WILLIAMStriple-jump</v>
      </c>
      <c r="H2070" s="2">
        <f>E2070</f>
        <v>974</v>
      </c>
      <c r="I2070" s="138" cm="1">
        <f t="array" ref="I2070">MAX(IF($G$3:$G$4000=$G2070,$H$3:$H$4000))</f>
        <v>974</v>
      </c>
      <c r="J2070" s="2" t="str">
        <v>KEN</v>
      </c>
      <c r="K2070" t="str">
        <v>Razini LEMETEKI</v>
      </c>
      <c r="L2070" s="96" t="str">
        <v>5000m</v>
      </c>
      <c r="M2070" s="96">
        <v>36150</v>
      </c>
      <c r="N2070" s="96" t="str">
        <f t="shared" si="128"/>
        <v>Razini LEMETEKI5000m</v>
      </c>
      <c r="O2070" s="2">
        <f t="shared" si="129"/>
        <v>1142</v>
      </c>
      <c r="P2070" s="81">
        <f t="shared" si="130"/>
        <v>26</v>
      </c>
      <c r="Q2070" s="81" t="str">
        <f t="shared" si="131"/>
        <v/>
      </c>
    </row>
    <row r="2071" spans="1:17" x14ac:dyDescent="0.2">
      <c r="A2071" t="s">
        <v>1179</v>
      </c>
      <c r="B2071" t="s">
        <v>4567</v>
      </c>
      <c r="C2071" t="s">
        <v>39</v>
      </c>
      <c r="D2071" s="5">
        <v>36433</v>
      </c>
      <c r="E2071">
        <v>973</v>
      </c>
      <c r="F2071" s="2">
        <v>43</v>
      </c>
      <c r="G2071" s="2" t="str">
        <f>B2071&amp;C2071</f>
        <v>Zico CAMPBELLshot-put</v>
      </c>
      <c r="H2071" s="2">
        <f>E2071</f>
        <v>973</v>
      </c>
      <c r="I2071" s="138" cm="1">
        <f t="array" ref="I2071">MAX(IF($G$3:$G$4000=$G2071,$H$3:$H$4000))</f>
        <v>973</v>
      </c>
      <c r="J2071" s="2" t="str">
        <v>KEN</v>
      </c>
      <c r="K2071" t="str">
        <v>Daniel NDIRITU</v>
      </c>
      <c r="L2071" s="96" t="str">
        <v>5000m</v>
      </c>
      <c r="M2071" s="96">
        <v>38144</v>
      </c>
      <c r="N2071" s="96" t="str">
        <f t="shared" si="128"/>
        <v>Daniel NDIRITU5000m</v>
      </c>
      <c r="O2071" s="2">
        <f t="shared" si="129"/>
        <v>1142</v>
      </c>
      <c r="P2071" s="81">
        <f t="shared" si="130"/>
        <v>26</v>
      </c>
      <c r="Q2071" s="81" t="str">
        <f t="shared" si="131"/>
        <v/>
      </c>
    </row>
    <row r="2072" spans="1:17" x14ac:dyDescent="0.2">
      <c r="A2072" t="s">
        <v>1179</v>
      </c>
      <c r="B2072" t="s">
        <v>4507</v>
      </c>
      <c r="C2072" s="5" t="s">
        <v>40</v>
      </c>
      <c r="D2072" s="5">
        <v>37223</v>
      </c>
      <c r="E2072">
        <v>973</v>
      </c>
      <c r="F2072" s="2">
        <v>52</v>
      </c>
      <c r="G2072" s="2" t="str">
        <f>B2072&amp;C2072</f>
        <v>Brandon LLOYDdiscus-throw</v>
      </c>
      <c r="H2072" s="2">
        <f>E2072</f>
        <v>973</v>
      </c>
      <c r="I2072" s="138" cm="1">
        <f t="array" ref="I2072">MAX(IF($G$3:$G$4000=$G2072,$H$3:$H$4000))</f>
        <v>973</v>
      </c>
      <c r="J2072" s="2" t="str">
        <v>KEN</v>
      </c>
      <c r="K2072" t="str">
        <v>Cleophas KIPRUTO</v>
      </c>
      <c r="L2072" s="96" t="str">
        <v>400m</v>
      </c>
      <c r="M2072" s="96">
        <v>1996</v>
      </c>
      <c r="N2072" s="96" t="str">
        <f t="shared" si="128"/>
        <v>Cleophas KIPRUTO400m</v>
      </c>
      <c r="O2072" s="2">
        <f t="shared" si="129"/>
        <v>1141</v>
      </c>
      <c r="P2072" s="81">
        <f t="shared" si="130"/>
        <v>28</v>
      </c>
      <c r="Q2072" s="81" t="str">
        <f t="shared" si="131"/>
        <v/>
      </c>
    </row>
    <row r="2073" spans="1:17" x14ac:dyDescent="0.2">
      <c r="A2073" t="s">
        <v>1179</v>
      </c>
      <c r="B2073" t="s">
        <v>5136</v>
      </c>
      <c r="C2073" t="s">
        <v>37</v>
      </c>
      <c r="D2073" s="5">
        <v>38614</v>
      </c>
      <c r="E2073">
        <v>969</v>
      </c>
      <c r="F2073" s="2">
        <v>56</v>
      </c>
      <c r="G2073" s="2" t="str">
        <f>B2073&amp;C2073</f>
        <v>Balvin ISRAELlong-jump</v>
      </c>
      <c r="H2073" s="2">
        <f>E2073</f>
        <v>969</v>
      </c>
      <c r="I2073" s="138" cm="1">
        <f t="array" ref="I2073">MAX(IF($G$3:$G$4000=$G2073,$H$3:$H$4000))</f>
        <v>969</v>
      </c>
      <c r="J2073" s="2" t="str">
        <v>KEN</v>
      </c>
      <c r="K2073" t="str">
        <v>Jackson Mumbwa KIVUVA</v>
      </c>
      <c r="L2073" s="96" t="str">
        <v>800m</v>
      </c>
      <c r="M2073" s="96">
        <v>32731</v>
      </c>
      <c r="N2073" s="96" t="str">
        <f t="shared" si="128"/>
        <v>Jackson Mumbwa KIVUVA800m</v>
      </c>
      <c r="O2073" s="2">
        <f t="shared" si="129"/>
        <v>1141</v>
      </c>
      <c r="P2073" s="81">
        <f t="shared" si="130"/>
        <v>43</v>
      </c>
      <c r="Q2073" s="81" t="str">
        <f t="shared" si="131"/>
        <v/>
      </c>
    </row>
    <row r="2074" spans="1:17" x14ac:dyDescent="0.2">
      <c r="A2074" t="s">
        <v>1179</v>
      </c>
      <c r="B2074" t="s">
        <v>3277</v>
      </c>
      <c r="C2074" s="5" t="s">
        <v>33</v>
      </c>
      <c r="D2074" s="5">
        <v>38190</v>
      </c>
      <c r="E2074">
        <v>966</v>
      </c>
      <c r="F2074" s="2">
        <v>49</v>
      </c>
      <c r="G2074" s="2" t="str">
        <f>B2074&amp;C2074</f>
        <v>Romario STEWART400mh</v>
      </c>
      <c r="H2074" s="2">
        <f>E2074</f>
        <v>966</v>
      </c>
      <c r="I2074" s="138" cm="1">
        <f t="array" ref="I2074">MAX(IF($G$3:$G$4000=$G2074,$H$3:$H$4000))</f>
        <v>966</v>
      </c>
      <c r="J2074" s="2" t="str">
        <v>KEN</v>
      </c>
      <c r="K2074" t="str">
        <v>Amos KIPLAGAT</v>
      </c>
      <c r="L2074" s="96" t="str">
        <v>marathon</v>
      </c>
      <c r="M2074" s="96">
        <v>0</v>
      </c>
      <c r="N2074" s="96" t="str">
        <f t="shared" si="128"/>
        <v>Amos KIPLAGATmarathon</v>
      </c>
      <c r="O2074" s="2">
        <f t="shared" si="129"/>
        <v>1140</v>
      </c>
      <c r="P2074" s="81">
        <f t="shared" si="130"/>
        <v>109</v>
      </c>
      <c r="Q2074" s="81" t="str">
        <f t="shared" si="131"/>
        <v/>
      </c>
    </row>
    <row r="2075" spans="1:17" x14ac:dyDescent="0.2">
      <c r="A2075" t="s">
        <v>1179</v>
      </c>
      <c r="B2075" t="s">
        <v>4522</v>
      </c>
      <c r="C2075" s="5" t="s">
        <v>40</v>
      </c>
      <c r="D2075" s="5">
        <v>37390</v>
      </c>
      <c r="E2075">
        <v>966</v>
      </c>
      <c r="F2075" s="2">
        <v>19</v>
      </c>
      <c r="G2075" s="2" t="str">
        <f>B2075&amp;C2075</f>
        <v>Javon OSBOURNEdiscus-throw</v>
      </c>
      <c r="H2075" s="2">
        <f>E2075</f>
        <v>966</v>
      </c>
      <c r="I2075" s="138" cm="1">
        <f t="array" ref="I2075">MAX(IF($G$3:$G$4000=$G2075,$H$3:$H$4000))</f>
        <v>966</v>
      </c>
      <c r="J2075" s="2" t="str">
        <v>KEN</v>
      </c>
      <c r="K2075" t="str">
        <v>Wiseman Were MUKHOBE</v>
      </c>
      <c r="L2075" s="96" t="str">
        <v>400mh</v>
      </c>
      <c r="M2075" s="96">
        <v>35716</v>
      </c>
      <c r="N2075" s="96" t="str">
        <f t="shared" si="128"/>
        <v>Wiseman Were MUKHOBE400mh</v>
      </c>
      <c r="O2075" s="2">
        <f t="shared" si="129"/>
        <v>1140</v>
      </c>
      <c r="P2075" s="81">
        <f t="shared" si="130"/>
        <v>22</v>
      </c>
      <c r="Q2075" s="81" t="str">
        <f t="shared" si="131"/>
        <v/>
      </c>
    </row>
    <row r="2076" spans="1:17" x14ac:dyDescent="0.2">
      <c r="A2076" t="s">
        <v>1179</v>
      </c>
      <c r="B2076" t="s">
        <v>3316</v>
      </c>
      <c r="C2076" s="5" t="s">
        <v>38</v>
      </c>
      <c r="D2076" s="5">
        <v>37853</v>
      </c>
      <c r="E2076">
        <v>965</v>
      </c>
      <c r="F2076" s="2">
        <v>25</v>
      </c>
      <c r="G2076" s="2" t="str">
        <f>B2076&amp;C2076</f>
        <v>Rajaun RICKETTStriple-jump</v>
      </c>
      <c r="H2076" s="2">
        <f>E2076</f>
        <v>965</v>
      </c>
      <c r="I2076" s="138" cm="1">
        <f t="array" ref="I2076">MAX(IF($G$3:$G$4000=$G2076,$H$3:$H$4000))</f>
        <v>965</v>
      </c>
      <c r="J2076" s="2" t="str">
        <v>KEN</v>
      </c>
      <c r="K2076" t="str">
        <v>Jonathan Muia NDIKU</v>
      </c>
      <c r="L2076" s="96" t="str">
        <v>3000msc</v>
      </c>
      <c r="M2076" s="96">
        <v>33499</v>
      </c>
      <c r="N2076" s="96" t="str">
        <f t="shared" si="128"/>
        <v>Jonathan Muia NDIKU3000msc</v>
      </c>
      <c r="O2076" s="2">
        <f t="shared" si="129"/>
        <v>1140</v>
      </c>
      <c r="P2076" s="81">
        <f t="shared" si="130"/>
        <v>21</v>
      </c>
      <c r="Q2076" s="81" t="str">
        <f t="shared" si="131"/>
        <v/>
      </c>
    </row>
    <row r="2077" spans="1:17" x14ac:dyDescent="0.2">
      <c r="A2077" t="s">
        <v>1179</v>
      </c>
      <c r="B2077" t="s">
        <v>3254</v>
      </c>
      <c r="C2077" s="5" t="s">
        <v>33</v>
      </c>
      <c r="D2077" s="5">
        <v>38267</v>
      </c>
      <c r="E2077">
        <v>961</v>
      </c>
      <c r="F2077" s="2">
        <v>51</v>
      </c>
      <c r="G2077" s="2" t="str">
        <f>B2077&amp;C2077</f>
        <v>Shamari JENNINGS400mh</v>
      </c>
      <c r="H2077" s="2">
        <f>E2077</f>
        <v>961</v>
      </c>
      <c r="I2077" s="138" cm="1">
        <f t="array" ref="I2077">MAX(IF($G$3:$G$4000=$G2077,$H$3:$H$4000))</f>
        <v>961</v>
      </c>
      <c r="J2077" s="2" t="str">
        <v>KEN</v>
      </c>
      <c r="K2077" t="str">
        <v>Muthoni MUIRU</v>
      </c>
      <c r="L2077" s="96" t="str">
        <v>5000m</v>
      </c>
      <c r="M2077" s="96">
        <v>35881</v>
      </c>
      <c r="N2077" s="96" t="str">
        <f t="shared" si="128"/>
        <v>Muthoni MUIRU5000m</v>
      </c>
      <c r="O2077" s="2">
        <f t="shared" si="129"/>
        <v>1139</v>
      </c>
      <c r="P2077" s="81">
        <f t="shared" si="130"/>
        <v>28</v>
      </c>
      <c r="Q2077" s="81" t="str">
        <f t="shared" si="131"/>
        <v/>
      </c>
    </row>
    <row r="2078" spans="1:17" x14ac:dyDescent="0.2">
      <c r="A2078" t="s">
        <v>1179</v>
      </c>
      <c r="B2078" t="s">
        <v>3504</v>
      </c>
      <c r="C2078" s="5" t="s">
        <v>41</v>
      </c>
      <c r="D2078" s="5">
        <v>35341</v>
      </c>
      <c r="E2078">
        <v>959</v>
      </c>
      <c r="F2078" s="2">
        <v>78</v>
      </c>
      <c r="G2078" s="2" t="str">
        <f>B2078&amp;C2078</f>
        <v>Elvis GRAHAMjavelin-throw</v>
      </c>
      <c r="H2078" s="2">
        <f>E2078</f>
        <v>959</v>
      </c>
      <c r="I2078" s="138" cm="1">
        <f t="array" ref="I2078">MAX(IF($G$3:$G$4000=$G2078,$H$3:$H$4000))</f>
        <v>983</v>
      </c>
      <c r="J2078" s="2" t="str">
        <v>KEN</v>
      </c>
      <c r="K2078" t="str">
        <v>Victor Kipkirui KORIR</v>
      </c>
      <c r="L2078" s="96" t="str">
        <v>10000m</v>
      </c>
      <c r="M2078" s="96">
        <v>37482</v>
      </c>
      <c r="N2078" s="96" t="str">
        <f t="shared" si="128"/>
        <v>Victor Kipkirui KORIR10000m</v>
      </c>
      <c r="O2078" s="2">
        <f t="shared" si="129"/>
        <v>1139</v>
      </c>
      <c r="P2078" s="81">
        <f t="shared" si="130"/>
        <v>60</v>
      </c>
      <c r="Q2078" s="81" t="str">
        <f t="shared" si="131"/>
        <v/>
      </c>
    </row>
    <row r="2079" spans="1:17" x14ac:dyDescent="0.2">
      <c r="A2079" t="s">
        <v>1179</v>
      </c>
      <c r="B2079" t="s">
        <v>5148</v>
      </c>
      <c r="C2079" s="5" t="s">
        <v>35</v>
      </c>
      <c r="D2079" s="5">
        <v>37771</v>
      </c>
      <c r="E2079">
        <v>958</v>
      </c>
      <c r="F2079" s="2">
        <v>34</v>
      </c>
      <c r="G2079" s="2" t="str">
        <f>B2079&amp;C2079</f>
        <v>Verrol SAMhigh-jump</v>
      </c>
      <c r="H2079" s="2">
        <f>E2079</f>
        <v>958</v>
      </c>
      <c r="I2079" s="138" cm="1">
        <f t="array" ref="I2079">MAX(IF($G$3:$G$4000=$G2079,$H$3:$H$4000))</f>
        <v>958</v>
      </c>
      <c r="J2079" s="2" t="str">
        <v>KEN</v>
      </c>
      <c r="K2079" t="str">
        <v>Elisha Kiprop BARNO</v>
      </c>
      <c r="L2079" s="96" t="str">
        <v>marathon</v>
      </c>
      <c r="M2079" s="96">
        <v>1985</v>
      </c>
      <c r="N2079" s="96" t="str">
        <f t="shared" si="128"/>
        <v>Elisha Kiprop BARNOmarathon</v>
      </c>
      <c r="O2079" s="2">
        <f t="shared" si="129"/>
        <v>1139</v>
      </c>
      <c r="P2079" s="81">
        <f t="shared" si="130"/>
        <v>110</v>
      </c>
      <c r="Q2079" s="81" t="str">
        <f t="shared" si="131"/>
        <v/>
      </c>
    </row>
    <row r="2080" spans="1:17" x14ac:dyDescent="0.2">
      <c r="A2080" t="s">
        <v>1179</v>
      </c>
      <c r="B2080" t="s">
        <v>3435</v>
      </c>
      <c r="C2080" s="5" t="s">
        <v>39</v>
      </c>
      <c r="D2080" s="5">
        <v>38029</v>
      </c>
      <c r="E2080">
        <v>956</v>
      </c>
      <c r="F2080" s="2">
        <v>53</v>
      </c>
      <c r="G2080" s="2" t="str">
        <f>B2080&amp;C2080</f>
        <v>Kobe LAWRENCEshot-put</v>
      </c>
      <c r="H2080" s="2">
        <f>E2080</f>
        <v>956</v>
      </c>
      <c r="I2080" s="138" cm="1">
        <f t="array" ref="I2080">MAX(IF($G$3:$G$4000=$G2080,$H$3:$H$4000))</f>
        <v>987</v>
      </c>
      <c r="J2080" s="2" t="str">
        <v>KEN</v>
      </c>
      <c r="K2080" t="str">
        <v>James KIMEU</v>
      </c>
      <c r="L2080" s="96" t="str">
        <v>5000m</v>
      </c>
      <c r="M2080" s="96">
        <v>36874</v>
      </c>
      <c r="N2080" s="96" t="str">
        <f t="shared" si="128"/>
        <v>James KIMEU5000m</v>
      </c>
      <c r="O2080" s="2">
        <f t="shared" si="129"/>
        <v>1138</v>
      </c>
      <c r="P2080" s="81">
        <f t="shared" si="130"/>
        <v>30</v>
      </c>
      <c r="Q2080" s="81" t="str">
        <f t="shared" si="131"/>
        <v/>
      </c>
    </row>
    <row r="2081" spans="1:17" x14ac:dyDescent="0.2">
      <c r="A2081" t="s">
        <v>1179</v>
      </c>
      <c r="B2081" t="s">
        <v>4721</v>
      </c>
      <c r="C2081" s="6" t="s">
        <v>41</v>
      </c>
      <c r="D2081" s="5"/>
      <c r="E2081">
        <v>955</v>
      </c>
      <c r="F2081" s="2">
        <v>82</v>
      </c>
      <c r="G2081" s="2" t="str">
        <f>B2081&amp;C2081</f>
        <v>Rajheim CARBYjavelin-throw</v>
      </c>
      <c r="H2081" s="2">
        <f>E2081</f>
        <v>955</v>
      </c>
      <c r="I2081" s="138" cm="1">
        <f t="array" ref="I2081">MAX(IF($G$3:$G$4000=$G2081,$H$3:$H$4000))</f>
        <v>955</v>
      </c>
      <c r="J2081" s="2" t="str">
        <v>KEN</v>
      </c>
      <c r="K2081" t="str">
        <v>Jackson Kavesa MUEMA</v>
      </c>
      <c r="L2081" s="96" t="str">
        <v>5000m</v>
      </c>
      <c r="M2081" s="96">
        <v>37137</v>
      </c>
      <c r="N2081" s="96" t="str">
        <f t="shared" si="128"/>
        <v>Jackson Kavesa MUEMA5000m</v>
      </c>
      <c r="O2081" s="2">
        <f t="shared" si="129"/>
        <v>1137</v>
      </c>
      <c r="P2081" s="81">
        <f t="shared" si="130"/>
        <v>32</v>
      </c>
      <c r="Q2081" s="81" t="str">
        <f t="shared" si="131"/>
        <v/>
      </c>
    </row>
    <row r="2082" spans="1:17" x14ac:dyDescent="0.2">
      <c r="A2082" t="s">
        <v>1179</v>
      </c>
      <c r="B2082" t="s">
        <v>3396</v>
      </c>
      <c r="C2082" s="5" t="s">
        <v>39</v>
      </c>
      <c r="D2082" s="6">
        <v>33322</v>
      </c>
      <c r="E2082">
        <v>953</v>
      </c>
      <c r="F2082" s="2">
        <v>19</v>
      </c>
      <c r="G2082" s="2" t="str">
        <f>B2082&amp;C2082</f>
        <v>Chad WRIGHTshot-put</v>
      </c>
      <c r="H2082" s="2">
        <f>E2082</f>
        <v>953</v>
      </c>
      <c r="I2082" s="138" cm="1">
        <f t="array" ref="I2082">MAX(IF($G$3:$G$4000=$G2082,$H$3:$H$4000))</f>
        <v>953</v>
      </c>
      <c r="J2082" s="2" t="str">
        <v>KEN</v>
      </c>
      <c r="K2082" t="str">
        <v>Benson KIPLANGAT</v>
      </c>
      <c r="L2082" s="96" t="str">
        <v>5000m</v>
      </c>
      <c r="M2082" s="96">
        <v>37789</v>
      </c>
      <c r="N2082" s="96" t="str">
        <f t="shared" si="128"/>
        <v>Benson KIPLANGAT5000m</v>
      </c>
      <c r="O2082" s="2">
        <f t="shared" si="129"/>
        <v>1136</v>
      </c>
      <c r="P2082" s="81">
        <f t="shared" si="130"/>
        <v>33</v>
      </c>
      <c r="Q2082" s="81" t="str">
        <f t="shared" si="131"/>
        <v/>
      </c>
    </row>
    <row r="2083" spans="1:17" x14ac:dyDescent="0.2">
      <c r="A2083" t="s">
        <v>1179</v>
      </c>
      <c r="B2083" t="s">
        <v>3255</v>
      </c>
      <c r="C2083" t="s">
        <v>33</v>
      </c>
      <c r="D2083" s="5">
        <v>38540</v>
      </c>
      <c r="E2083">
        <v>952</v>
      </c>
      <c r="F2083" s="2">
        <v>53</v>
      </c>
      <c r="G2083" s="2" t="str">
        <f>B2083&amp;C2083</f>
        <v>Richard HALL400mh</v>
      </c>
      <c r="H2083" s="2">
        <f>E2083</f>
        <v>952</v>
      </c>
      <c r="I2083" s="138" cm="1">
        <f t="array" ref="I2083">MAX(IF($G$3:$G$4000=$G2083,$H$3:$H$4000))</f>
        <v>952</v>
      </c>
      <c r="J2083" s="2" t="str">
        <v>KEN</v>
      </c>
      <c r="K2083" t="str">
        <v>Edwin KURGAT</v>
      </c>
      <c r="L2083" s="96" t="str">
        <v>5000m</v>
      </c>
      <c r="M2083" s="96">
        <v>0</v>
      </c>
      <c r="N2083" s="96" t="str">
        <f t="shared" si="128"/>
        <v>Edwin KURGAT5000m</v>
      </c>
      <c r="O2083" s="2">
        <f t="shared" si="129"/>
        <v>1136</v>
      </c>
      <c r="P2083" s="81">
        <f t="shared" si="130"/>
        <v>33</v>
      </c>
      <c r="Q2083" s="81" t="str">
        <f t="shared" si="131"/>
        <v/>
      </c>
    </row>
    <row r="2084" spans="1:17" x14ac:dyDescent="0.2">
      <c r="A2084" t="s">
        <v>1179</v>
      </c>
      <c r="B2084" t="s">
        <v>3403</v>
      </c>
      <c r="C2084" s="5" t="s">
        <v>40</v>
      </c>
      <c r="D2084" s="5">
        <v>34891</v>
      </c>
      <c r="E2084">
        <v>951</v>
      </c>
      <c r="F2084" s="2">
        <v>60</v>
      </c>
      <c r="G2084" s="2" t="str">
        <f>B2084&amp;C2084</f>
        <v>Glenford WATSONdiscus-throw</v>
      </c>
      <c r="H2084" s="2">
        <f>E2084</f>
        <v>951</v>
      </c>
      <c r="I2084" s="138" cm="1">
        <f t="array" ref="I2084">MAX(IF($G$3:$G$4000=$G2084,$H$3:$H$4000))</f>
        <v>951</v>
      </c>
      <c r="J2084" s="2" t="str">
        <v>KEN</v>
      </c>
      <c r="K2084" t="str">
        <v>Michael KIBET</v>
      </c>
      <c r="L2084" s="96" t="str">
        <v>5000m</v>
      </c>
      <c r="M2084" s="96">
        <v>36406</v>
      </c>
      <c r="N2084" s="96" t="str">
        <f t="shared" si="128"/>
        <v>Michael KIBET5000m</v>
      </c>
      <c r="O2084" s="2">
        <f t="shared" si="129"/>
        <v>1136</v>
      </c>
      <c r="P2084" s="81">
        <f t="shared" si="130"/>
        <v>33</v>
      </c>
      <c r="Q2084" s="81" t="str">
        <f t="shared" si="131"/>
        <v/>
      </c>
    </row>
    <row r="2085" spans="1:17" x14ac:dyDescent="0.2">
      <c r="A2085" t="s">
        <v>1179</v>
      </c>
      <c r="B2085" t="s">
        <v>4516</v>
      </c>
      <c r="C2085" t="s">
        <v>40</v>
      </c>
      <c r="D2085" s="5">
        <v>37576</v>
      </c>
      <c r="E2085">
        <v>951</v>
      </c>
      <c r="F2085" s="2">
        <v>63</v>
      </c>
      <c r="G2085" s="2" t="str">
        <f>B2085&amp;C2085</f>
        <v>Trevor GUNZELLdiscus-throw</v>
      </c>
      <c r="H2085" s="2">
        <f>E2085</f>
        <v>951</v>
      </c>
      <c r="I2085" s="138" cm="1">
        <f t="array" ref="I2085">MAX(IF($G$3:$G$4000=$G2085,$H$3:$H$4000))</f>
        <v>951</v>
      </c>
      <c r="J2085" s="2" t="str">
        <v>KEN</v>
      </c>
      <c r="K2085" t="str">
        <v>Dominic LANGAT</v>
      </c>
      <c r="L2085" s="96" t="str">
        <v>10000m</v>
      </c>
      <c r="M2085" s="96">
        <v>34834</v>
      </c>
      <c r="N2085" s="96" t="str">
        <f t="shared" si="128"/>
        <v>Dominic LANGAT10000m</v>
      </c>
      <c r="O2085" s="2">
        <f t="shared" si="129"/>
        <v>1136</v>
      </c>
      <c r="P2085" s="81">
        <f t="shared" si="130"/>
        <v>63</v>
      </c>
      <c r="Q2085" s="81" t="str">
        <f t="shared" si="131"/>
        <v/>
      </c>
    </row>
    <row r="2086" spans="1:17" x14ac:dyDescent="0.2">
      <c r="A2086" t="s">
        <v>1179</v>
      </c>
      <c r="B2086" t="s">
        <v>4582</v>
      </c>
      <c r="C2086" s="5" t="s">
        <v>39</v>
      </c>
      <c r="D2086" s="5">
        <v>36547</v>
      </c>
      <c r="E2086">
        <v>948</v>
      </c>
      <c r="F2086" s="2">
        <v>64</v>
      </c>
      <c r="G2086" s="2" t="str">
        <f>B2086&amp;C2086</f>
        <v>Cobe GRAHAMshot-put</v>
      </c>
      <c r="H2086" s="2">
        <f>E2086</f>
        <v>948</v>
      </c>
      <c r="I2086" s="138" cm="1">
        <f t="array" ref="I2086">MAX(IF($G$3:$G$4000=$G2086,$H$3:$H$4000))</f>
        <v>948</v>
      </c>
      <c r="J2086" s="2" t="str">
        <v>KEN</v>
      </c>
      <c r="K2086" t="str">
        <v>Nicholas Kiptonui BETT</v>
      </c>
      <c r="L2086" s="96" t="str">
        <v>3000msc</v>
      </c>
      <c r="M2086" s="96">
        <v>35419</v>
      </c>
      <c r="N2086" s="96" t="str">
        <f t="shared" si="128"/>
        <v>Nicholas Kiptonui BETT3000msc</v>
      </c>
      <c r="O2086" s="2">
        <f t="shared" si="129"/>
        <v>1136</v>
      </c>
      <c r="P2086" s="81">
        <f t="shared" si="130"/>
        <v>22</v>
      </c>
      <c r="Q2086" s="81" t="str">
        <f t="shared" si="131"/>
        <v/>
      </c>
    </row>
    <row r="2087" spans="1:17" x14ac:dyDescent="0.2">
      <c r="A2087" t="s">
        <v>1179</v>
      </c>
      <c r="B2087" t="s">
        <v>4524</v>
      </c>
      <c r="C2087" s="5" t="s">
        <v>39</v>
      </c>
      <c r="D2087" s="5">
        <v>36329</v>
      </c>
      <c r="E2087">
        <v>945</v>
      </c>
      <c r="F2087" s="2">
        <v>68</v>
      </c>
      <c r="G2087" s="2" t="str">
        <f>B2087&amp;C2087</f>
        <v>Deandre FYFFEshot-put</v>
      </c>
      <c r="H2087" s="2">
        <f>E2087</f>
        <v>945</v>
      </c>
      <c r="I2087" s="138" cm="1">
        <f t="array" ref="I2087">MAX(IF($G$3:$G$4000=$G2087,$H$3:$H$4000))</f>
        <v>945</v>
      </c>
      <c r="J2087" s="2" t="str">
        <v>KEN</v>
      </c>
      <c r="K2087" t="str">
        <v>Hillary KIPKOECH</v>
      </c>
      <c r="L2087" s="96" t="str">
        <v>5000m</v>
      </c>
      <c r="M2087" s="96">
        <v>36149</v>
      </c>
      <c r="N2087" s="96" t="str">
        <f t="shared" si="128"/>
        <v>Hillary KIPKOECH5000m</v>
      </c>
      <c r="O2087" s="2">
        <f t="shared" si="129"/>
        <v>1135</v>
      </c>
      <c r="P2087" s="81">
        <f t="shared" si="130"/>
        <v>37</v>
      </c>
      <c r="Q2087" s="81" t="str">
        <f t="shared" si="131"/>
        <v/>
      </c>
    </row>
    <row r="2088" spans="1:17" x14ac:dyDescent="0.2">
      <c r="A2088" t="s">
        <v>1179</v>
      </c>
      <c r="B2088" t="s">
        <v>4587</v>
      </c>
      <c r="C2088" s="5" t="s">
        <v>39</v>
      </c>
      <c r="D2088" s="5">
        <v>36299</v>
      </c>
      <c r="E2088">
        <v>941</v>
      </c>
      <c r="F2088" s="2">
        <v>72</v>
      </c>
      <c r="G2088" s="2" t="str">
        <f>B2088&amp;C2088</f>
        <v>Danree DELANCEYshot-put</v>
      </c>
      <c r="H2088" s="2">
        <f>E2088</f>
        <v>941</v>
      </c>
      <c r="I2088" s="138" cm="1">
        <f t="array" ref="I2088">MAX(IF($G$3:$G$4000=$G2088,$H$3:$H$4000))</f>
        <v>941</v>
      </c>
      <c r="J2088" s="2" t="str">
        <v>KEN</v>
      </c>
      <c r="K2088" t="str">
        <v>Mathew SAWE</v>
      </c>
      <c r="L2088" s="96" t="str">
        <v>high-jump</v>
      </c>
      <c r="M2088" s="96">
        <v>32326</v>
      </c>
      <c r="N2088" s="96" t="str">
        <f t="shared" si="128"/>
        <v>Mathew SAWEhigh-jump</v>
      </c>
      <c r="O2088" s="2">
        <f t="shared" si="129"/>
        <v>1135</v>
      </c>
      <c r="P2088" s="81">
        <f t="shared" si="130"/>
        <v>13</v>
      </c>
      <c r="Q2088" s="81" t="str">
        <f t="shared" si="131"/>
        <v/>
      </c>
    </row>
    <row r="2089" spans="1:17" x14ac:dyDescent="0.2">
      <c r="A2089" t="s">
        <v>1179</v>
      </c>
      <c r="B2089" t="s">
        <v>4520</v>
      </c>
      <c r="C2089" s="5" t="s">
        <v>40</v>
      </c>
      <c r="D2089" s="5">
        <v>36540</v>
      </c>
      <c r="E2089">
        <v>940</v>
      </c>
      <c r="F2089" s="2">
        <v>67</v>
      </c>
      <c r="G2089" s="2" t="str">
        <f>B2089&amp;C2089</f>
        <v>Travis ROBINSONdiscus-throw</v>
      </c>
      <c r="H2089" s="2">
        <f>E2089</f>
        <v>940</v>
      </c>
      <c r="I2089" s="138" cm="1">
        <f t="array" ref="I2089">MAX(IF($G$3:$G$4000=$G2089,$H$3:$H$4000))</f>
        <v>940</v>
      </c>
      <c r="J2089" s="2" t="str">
        <v>KEN</v>
      </c>
      <c r="K2089" t="str">
        <v>Wesley KIPTOO</v>
      </c>
      <c r="L2089" s="96" t="str">
        <v>10000m</v>
      </c>
      <c r="M2089" s="96">
        <v>0</v>
      </c>
      <c r="N2089" s="96" t="str">
        <f t="shared" si="128"/>
        <v>Wesley KIPTOO10000m</v>
      </c>
      <c r="O2089" s="2">
        <f t="shared" si="129"/>
        <v>1135</v>
      </c>
      <c r="P2089" s="81">
        <f t="shared" si="130"/>
        <v>64</v>
      </c>
      <c r="Q2089" s="81" t="str">
        <f t="shared" si="131"/>
        <v/>
      </c>
    </row>
    <row r="2090" spans="1:17" x14ac:dyDescent="0.2">
      <c r="A2090" t="s">
        <v>1179</v>
      </c>
      <c r="B2090" s="5" t="s">
        <v>3438</v>
      </c>
      <c r="C2090" s="5" t="s">
        <v>39</v>
      </c>
      <c r="D2090" s="5">
        <v>36083</v>
      </c>
      <c r="E2090">
        <v>939</v>
      </c>
      <c r="F2090" s="2">
        <v>20</v>
      </c>
      <c r="G2090" s="2" t="str">
        <f>B2090&amp;C2090</f>
        <v>Moses PARKINSONshot-put</v>
      </c>
      <c r="H2090" s="2">
        <f>E2090</f>
        <v>939</v>
      </c>
      <c r="I2090" s="138" cm="1">
        <f t="array" ref="I2090">MAX(IF($G$3:$G$4000=$G2090,$H$3:$H$4000))</f>
        <v>939</v>
      </c>
      <c r="J2090" s="2" t="str">
        <v>KEN</v>
      </c>
      <c r="K2090" t="str">
        <v>Zablon Ekhal EKWAM</v>
      </c>
      <c r="L2090" s="96" t="str">
        <v>400m</v>
      </c>
      <c r="M2090" s="96">
        <v>35646</v>
      </c>
      <c r="N2090" s="96" t="str">
        <f t="shared" si="128"/>
        <v>Zablon Ekhal EKWAM400m</v>
      </c>
      <c r="O2090" s="2">
        <f t="shared" si="129"/>
        <v>1135</v>
      </c>
      <c r="P2090" s="81">
        <f t="shared" si="130"/>
        <v>33</v>
      </c>
      <c r="Q2090" s="81" t="str">
        <f t="shared" si="131"/>
        <v/>
      </c>
    </row>
    <row r="2091" spans="1:17" x14ac:dyDescent="0.2">
      <c r="A2091" t="s">
        <v>1179</v>
      </c>
      <c r="B2091" t="s">
        <v>4589</v>
      </c>
      <c r="C2091" s="5" t="s">
        <v>39</v>
      </c>
      <c r="D2091" s="5">
        <v>1995</v>
      </c>
      <c r="E2091">
        <v>939</v>
      </c>
      <c r="F2091" s="2">
        <v>75</v>
      </c>
      <c r="G2091" s="2" t="str">
        <f>B2091&amp;C2091</f>
        <v>Stevon CROOKSshot-put</v>
      </c>
      <c r="H2091" s="2">
        <f>E2091</f>
        <v>939</v>
      </c>
      <c r="I2091" s="138" cm="1">
        <f t="array" ref="I2091">MAX(IF($G$3:$G$4000=$G2091,$H$3:$H$4000))</f>
        <v>939</v>
      </c>
      <c r="J2091" s="2" t="str">
        <v>KEN</v>
      </c>
      <c r="K2091" t="str">
        <v>Edwin KURGAT</v>
      </c>
      <c r="L2091" s="96" t="str">
        <v>10000m</v>
      </c>
      <c r="M2091" s="96">
        <v>0</v>
      </c>
      <c r="N2091" s="96" t="str">
        <f t="shared" si="128"/>
        <v>Edwin KURGAT10000m</v>
      </c>
      <c r="O2091" s="2">
        <f t="shared" si="129"/>
        <v>1134</v>
      </c>
      <c r="P2091" s="81">
        <f t="shared" si="130"/>
        <v>65</v>
      </c>
      <c r="Q2091" s="81" t="str">
        <f t="shared" si="131"/>
        <v/>
      </c>
    </row>
    <row r="2092" spans="1:17" x14ac:dyDescent="0.2">
      <c r="A2092" t="s">
        <v>1179</v>
      </c>
      <c r="B2092" t="s">
        <v>3403</v>
      </c>
      <c r="C2092" s="6" t="s">
        <v>40</v>
      </c>
      <c r="D2092" s="5">
        <v>34891</v>
      </c>
      <c r="E2092">
        <v>938</v>
      </c>
      <c r="F2092" s="2">
        <v>21</v>
      </c>
      <c r="G2092" s="2" t="str">
        <f>B2092&amp;C2092</f>
        <v>Glenford WATSONdiscus-throw</v>
      </c>
      <c r="H2092" s="2">
        <f>E2092</f>
        <v>938</v>
      </c>
      <c r="I2092" s="138" cm="1">
        <f t="array" ref="I2092">MAX(IF($G$3:$G$4000=$G2092,$H$3:$H$4000))</f>
        <v>951</v>
      </c>
      <c r="J2092" s="2" t="str">
        <v>KEN</v>
      </c>
      <c r="K2092" t="str">
        <v>Wesley KIPTOO</v>
      </c>
      <c r="L2092" s="96" t="str">
        <v>5000m</v>
      </c>
      <c r="M2092" s="96">
        <v>0</v>
      </c>
      <c r="N2092" s="96" t="str">
        <f t="shared" si="128"/>
        <v>Wesley KIPTOO5000m</v>
      </c>
      <c r="O2092" s="2">
        <f t="shared" si="129"/>
        <v>1134</v>
      </c>
      <c r="P2092" s="81">
        <f t="shared" si="130"/>
        <v>39</v>
      </c>
      <c r="Q2092" s="81" t="str">
        <f t="shared" si="131"/>
        <v/>
      </c>
    </row>
    <row r="2093" spans="1:17" x14ac:dyDescent="0.2">
      <c r="A2093" t="s">
        <v>1179</v>
      </c>
      <c r="B2093" t="s">
        <v>3262</v>
      </c>
      <c r="C2093" s="5" t="s">
        <v>33</v>
      </c>
      <c r="D2093" s="5">
        <v>37531</v>
      </c>
      <c r="E2093">
        <v>938</v>
      </c>
      <c r="F2093" s="2">
        <v>60</v>
      </c>
      <c r="G2093" s="2" t="str">
        <f>B2093&amp;C2093</f>
        <v>Jahiem JADDOO400mh</v>
      </c>
      <c r="H2093" s="2">
        <f>E2093</f>
        <v>938</v>
      </c>
      <c r="I2093" s="138" cm="1">
        <f t="array" ref="I2093">MAX(IF($G$3:$G$4000=$G2093,$H$3:$H$4000))</f>
        <v>938</v>
      </c>
      <c r="J2093" s="2" t="str">
        <v>KEN</v>
      </c>
      <c r="K2093" t="str">
        <v>Noah KIPLIMO</v>
      </c>
      <c r="L2093" s="96" t="str">
        <v>10000m</v>
      </c>
      <c r="M2093" s="96">
        <v>36852</v>
      </c>
      <c r="N2093" s="96" t="str">
        <f t="shared" si="128"/>
        <v>Noah KIPLIMO10000m</v>
      </c>
      <c r="O2093" s="2">
        <f t="shared" si="129"/>
        <v>1134</v>
      </c>
      <c r="P2093" s="81">
        <f t="shared" si="130"/>
        <v>65</v>
      </c>
      <c r="Q2093" s="81" t="str">
        <f t="shared" si="131"/>
        <v/>
      </c>
    </row>
    <row r="2094" spans="1:17" x14ac:dyDescent="0.2">
      <c r="A2094" t="s">
        <v>1179</v>
      </c>
      <c r="B2094" t="s">
        <v>3305</v>
      </c>
      <c r="C2094" t="s">
        <v>37</v>
      </c>
      <c r="D2094" s="5">
        <v>38369</v>
      </c>
      <c r="E2094">
        <v>937</v>
      </c>
      <c r="F2094" s="2">
        <v>76</v>
      </c>
      <c r="G2094" s="2" t="str">
        <f>B2094&amp;C2094</f>
        <v>Jaydon HIBBERTlong-jump</v>
      </c>
      <c r="H2094" s="2">
        <f>E2094</f>
        <v>937</v>
      </c>
      <c r="I2094" s="138" cm="1">
        <f t="array" ref="I2094">MAX(IF($G$3:$G$4000=$G2094,$H$3:$H$4000))</f>
        <v>937</v>
      </c>
      <c r="J2094" s="2" t="str">
        <v>KEN</v>
      </c>
      <c r="K2094" t="str">
        <v>Cornelius KEMBOI</v>
      </c>
      <c r="L2094" s="96" t="str">
        <v>5000m</v>
      </c>
      <c r="M2094" s="96">
        <v>36585</v>
      </c>
      <c r="N2094" s="96" t="str">
        <f t="shared" si="128"/>
        <v>Cornelius KEMBOI5000m</v>
      </c>
      <c r="O2094" s="2">
        <f t="shared" si="129"/>
        <v>1134</v>
      </c>
      <c r="P2094" s="81">
        <f t="shared" si="130"/>
        <v>39</v>
      </c>
      <c r="Q2094" s="81" t="str">
        <f t="shared" si="131"/>
        <v/>
      </c>
    </row>
    <row r="2095" spans="1:17" x14ac:dyDescent="0.2">
      <c r="A2095" t="s">
        <v>1179</v>
      </c>
      <c r="B2095" t="s">
        <v>5350</v>
      </c>
      <c r="C2095" s="5" t="s">
        <v>38</v>
      </c>
      <c r="D2095" s="5">
        <v>38231</v>
      </c>
      <c r="E2095">
        <v>937</v>
      </c>
      <c r="F2095" s="2">
        <v>30</v>
      </c>
      <c r="G2095" s="2" t="str">
        <f>B2095&amp;C2095</f>
        <v>Michael CURRIAHtriple-jump</v>
      </c>
      <c r="H2095" s="2">
        <f>E2095</f>
        <v>937</v>
      </c>
      <c r="I2095" s="138" cm="1">
        <f t="array" ref="I2095">MAX(IF($G$3:$G$4000=$G2095,$H$3:$H$4000))</f>
        <v>937</v>
      </c>
      <c r="J2095" s="2" t="str">
        <v>KEN</v>
      </c>
      <c r="K2095" t="str">
        <v>James MWANZIA</v>
      </c>
      <c r="L2095" s="96" t="str">
        <v>3000msc</v>
      </c>
      <c r="M2095" s="96">
        <v>37610</v>
      </c>
      <c r="N2095" s="96" t="str">
        <f t="shared" si="128"/>
        <v>James MWANZIA3000msc</v>
      </c>
      <c r="O2095" s="2">
        <f t="shared" si="129"/>
        <v>1134</v>
      </c>
      <c r="P2095" s="81">
        <f t="shared" si="130"/>
        <v>23</v>
      </c>
      <c r="Q2095" s="81" t="str">
        <f t="shared" si="131"/>
        <v/>
      </c>
    </row>
    <row r="2096" spans="1:17" x14ac:dyDescent="0.2">
      <c r="A2096" t="s">
        <v>1179</v>
      </c>
      <c r="B2096" t="s">
        <v>4592</v>
      </c>
      <c r="C2096" s="5" t="s">
        <v>39</v>
      </c>
      <c r="D2096" s="5"/>
      <c r="E2096">
        <v>934</v>
      </c>
      <c r="F2096" s="2">
        <v>79</v>
      </c>
      <c r="G2096" s="2" t="str">
        <f>B2096&amp;C2096</f>
        <v>Caesar KEMPshot-put</v>
      </c>
      <c r="H2096" s="2">
        <f>E2096</f>
        <v>934</v>
      </c>
      <c r="I2096" s="138" cm="1">
        <f t="array" ref="I2096">MAX(IF($G$3:$G$4000=$G2096,$H$3:$H$4000))</f>
        <v>934</v>
      </c>
      <c r="J2096" s="2" t="str">
        <v>KEN</v>
      </c>
      <c r="K2096" t="str">
        <v>George Meitamei MANANGOI</v>
      </c>
      <c r="L2096" s="96" t="str">
        <v>1500m</v>
      </c>
      <c r="M2096" s="96">
        <v>36859</v>
      </c>
      <c r="N2096" s="96" t="str">
        <f t="shared" si="128"/>
        <v>George Meitamei MANANGOI1500m</v>
      </c>
      <c r="O2096" s="2">
        <f t="shared" si="129"/>
        <v>1133</v>
      </c>
      <c r="P2096" s="81">
        <f t="shared" si="130"/>
        <v>43</v>
      </c>
      <c r="Q2096" s="81" t="str">
        <f t="shared" si="131"/>
        <v/>
      </c>
    </row>
    <row r="2097" spans="1:17" x14ac:dyDescent="0.2">
      <c r="A2097" t="s">
        <v>1179</v>
      </c>
      <c r="B2097" t="s">
        <v>3441</v>
      </c>
      <c r="C2097" s="5" t="s">
        <v>39</v>
      </c>
      <c r="D2097" s="5"/>
      <c r="E2097">
        <v>932</v>
      </c>
      <c r="F2097" s="2">
        <v>24</v>
      </c>
      <c r="G2097" s="2" t="str">
        <f>B2097&amp;C2097</f>
        <v>Rasheed DOWNERshot-put</v>
      </c>
      <c r="H2097" s="2">
        <f>E2097</f>
        <v>932</v>
      </c>
      <c r="I2097" s="138" cm="1">
        <f t="array" ref="I2097">MAX(IF($G$3:$G$4000=$G2097,$H$3:$H$4000))</f>
        <v>932</v>
      </c>
      <c r="J2097" s="2" t="str">
        <v>KEN</v>
      </c>
      <c r="K2097" t="str">
        <v>Gideon RONO</v>
      </c>
      <c r="L2097" s="96" t="str">
        <v>5000m</v>
      </c>
      <c r="M2097" s="96">
        <v>37674</v>
      </c>
      <c r="N2097" s="96" t="str">
        <f t="shared" si="128"/>
        <v>Gideon RONO5000m</v>
      </c>
      <c r="O2097" s="2">
        <f t="shared" si="129"/>
        <v>1133</v>
      </c>
      <c r="P2097" s="81">
        <f t="shared" si="130"/>
        <v>41</v>
      </c>
      <c r="Q2097" s="81" t="str">
        <f t="shared" si="131"/>
        <v/>
      </c>
    </row>
    <row r="2098" spans="1:17" x14ac:dyDescent="0.2">
      <c r="A2098" t="s">
        <v>1179</v>
      </c>
      <c r="B2098" t="s">
        <v>3268</v>
      </c>
      <c r="C2098" t="s">
        <v>33</v>
      </c>
      <c r="D2098" s="5">
        <v>38563</v>
      </c>
      <c r="E2098">
        <v>932</v>
      </c>
      <c r="F2098" s="2">
        <v>66</v>
      </c>
      <c r="G2098" s="2" t="str">
        <f>B2098&amp;C2098</f>
        <v>Javaughn PINNOCK400mh</v>
      </c>
      <c r="H2098" s="2">
        <f>E2098</f>
        <v>932</v>
      </c>
      <c r="I2098" s="138" cm="1">
        <f t="array" ref="I2098">MAX(IF($G$3:$G$4000=$G2098,$H$3:$H$4000))</f>
        <v>932</v>
      </c>
      <c r="J2098" s="2" t="str">
        <v>KEN</v>
      </c>
      <c r="K2098" t="str">
        <v>Shadrack Kipngetich KOECH</v>
      </c>
      <c r="L2098" s="96" t="str">
        <v>10000m</v>
      </c>
      <c r="M2098" s="96">
        <v>35678</v>
      </c>
      <c r="N2098" s="96" t="str">
        <f t="shared" si="128"/>
        <v>Shadrack Kipngetich KOECH10000m</v>
      </c>
      <c r="O2098" s="2">
        <f t="shared" si="129"/>
        <v>1133</v>
      </c>
      <c r="P2098" s="81">
        <f t="shared" si="130"/>
        <v>68</v>
      </c>
      <c r="Q2098" s="81" t="str">
        <f t="shared" si="131"/>
        <v/>
      </c>
    </row>
    <row r="2099" spans="1:17" x14ac:dyDescent="0.2">
      <c r="A2099" t="s">
        <v>1179</v>
      </c>
      <c r="B2099" t="s">
        <v>4522</v>
      </c>
      <c r="C2099" s="5" t="s">
        <v>40</v>
      </c>
      <c r="D2099" s="5">
        <v>37390</v>
      </c>
      <c r="E2099">
        <v>931</v>
      </c>
      <c r="F2099" s="2">
        <v>70</v>
      </c>
      <c r="G2099" s="2" t="str">
        <f>B2099&amp;C2099</f>
        <v>Javon OSBOURNEdiscus-throw</v>
      </c>
      <c r="H2099" s="2">
        <f>E2099</f>
        <v>931</v>
      </c>
      <c r="I2099" s="138" cm="1">
        <f t="array" ref="I2099">MAX(IF($G$3:$G$4000=$G2099,$H$3:$H$4000))</f>
        <v>966</v>
      </c>
      <c r="J2099" s="2" t="str">
        <v>KEN</v>
      </c>
      <c r="K2099" t="str">
        <v>Tony KEMBOI</v>
      </c>
      <c r="L2099" s="96" t="str">
        <v>1500m</v>
      </c>
      <c r="M2099" s="96">
        <v>35575</v>
      </c>
      <c r="N2099" s="96" t="str">
        <f t="shared" si="128"/>
        <v>Tony KEMBOI1500m</v>
      </c>
      <c r="O2099" s="2">
        <f t="shared" si="129"/>
        <v>1132</v>
      </c>
      <c r="P2099" s="81">
        <f t="shared" si="130"/>
        <v>44</v>
      </c>
      <c r="Q2099" s="81" t="str">
        <f t="shared" si="131"/>
        <v/>
      </c>
    </row>
    <row r="2100" spans="1:17" x14ac:dyDescent="0.2">
      <c r="A2100" t="s">
        <v>1179</v>
      </c>
      <c r="B2100" t="s">
        <v>4593</v>
      </c>
      <c r="C2100" s="5" t="s">
        <v>39</v>
      </c>
      <c r="D2100" s="5">
        <v>36139</v>
      </c>
      <c r="E2100">
        <v>929</v>
      </c>
      <c r="F2100" s="2">
        <v>80</v>
      </c>
      <c r="G2100" s="2" t="str">
        <f>B2100&amp;C2100</f>
        <v>Deandre LEITHshot-put</v>
      </c>
      <c r="H2100" s="2">
        <f>E2100</f>
        <v>929</v>
      </c>
      <c r="I2100" s="138" cm="1">
        <f t="array" ref="I2100">MAX(IF($G$3:$G$4000=$G2100,$H$3:$H$4000))</f>
        <v>929</v>
      </c>
      <c r="J2100" s="2" t="str">
        <v>KEN</v>
      </c>
      <c r="K2100" t="str">
        <v>Boaz KIPRUGUT</v>
      </c>
      <c r="L2100" s="96" t="str">
        <v>800m</v>
      </c>
      <c r="M2100" s="96">
        <v>35933</v>
      </c>
      <c r="N2100" s="96" t="str">
        <f t="shared" si="128"/>
        <v>Boaz KIPRUGUT800m</v>
      </c>
      <c r="O2100" s="2">
        <f t="shared" si="129"/>
        <v>1132</v>
      </c>
      <c r="P2100" s="81">
        <f t="shared" si="130"/>
        <v>50</v>
      </c>
      <c r="Q2100" s="81" t="str">
        <f t="shared" si="131"/>
        <v/>
      </c>
    </row>
    <row r="2101" spans="1:17" x14ac:dyDescent="0.2">
      <c r="A2101" t="s">
        <v>1179</v>
      </c>
      <c r="B2101" t="s">
        <v>3269</v>
      </c>
      <c r="C2101" s="5" t="s">
        <v>33</v>
      </c>
      <c r="D2101" s="5">
        <v>37771</v>
      </c>
      <c r="E2101">
        <v>928</v>
      </c>
      <c r="F2101" s="2">
        <v>68</v>
      </c>
      <c r="G2101" s="2" t="str">
        <f>B2101&amp;C2101</f>
        <v>Kemaro NEIL400mh</v>
      </c>
      <c r="H2101" s="2">
        <f>E2101</f>
        <v>928</v>
      </c>
      <c r="I2101" s="138" cm="1">
        <f t="array" ref="I2101">MAX(IF($G$3:$G$4000=$G2101,$H$3:$H$4000))</f>
        <v>928</v>
      </c>
      <c r="J2101" s="2" t="str">
        <v>KEN</v>
      </c>
      <c r="K2101" t="str">
        <v>Bonface Ontuga MWERESA</v>
      </c>
      <c r="L2101" s="96" t="str">
        <v>400m</v>
      </c>
      <c r="M2101" s="96">
        <v>34286</v>
      </c>
      <c r="N2101" s="96" t="str">
        <f t="shared" si="128"/>
        <v>Bonface Ontuga MWERESA400m</v>
      </c>
      <c r="O2101" s="2">
        <f t="shared" si="129"/>
        <v>1132</v>
      </c>
      <c r="P2101" s="81">
        <f t="shared" si="130"/>
        <v>35</v>
      </c>
      <c r="Q2101" s="81" t="str">
        <f t="shared" si="131"/>
        <v/>
      </c>
    </row>
    <row r="2102" spans="1:17" x14ac:dyDescent="0.2">
      <c r="A2102" t="s">
        <v>1179</v>
      </c>
      <c r="B2102" t="s">
        <v>3500</v>
      </c>
      <c r="C2102" s="5" t="s">
        <v>41</v>
      </c>
      <c r="D2102" s="5">
        <v>34712</v>
      </c>
      <c r="E2102">
        <v>927</v>
      </c>
      <c r="F2102" s="2">
        <v>99</v>
      </c>
      <c r="G2102" s="2" t="str">
        <f>B2102&amp;C2102</f>
        <v>Oralndo THOMASjavelin-throw</v>
      </c>
      <c r="H2102" s="2">
        <f>E2102</f>
        <v>927</v>
      </c>
      <c r="I2102" s="138" cm="1">
        <f t="array" ref="I2102">MAX(IF($G$3:$G$4000=$G2102,$H$3:$H$4000))</f>
        <v>1012</v>
      </c>
      <c r="J2102" s="2" t="str">
        <v>KEN</v>
      </c>
      <c r="K2102" t="str">
        <v>Rodgers KWEMOI</v>
      </c>
      <c r="L2102" s="96" t="str">
        <v>5000m</v>
      </c>
      <c r="M2102" s="96">
        <v>35857</v>
      </c>
      <c r="N2102" s="96" t="str">
        <f t="shared" si="128"/>
        <v>Rodgers KWEMOI5000m</v>
      </c>
      <c r="O2102" s="2">
        <f t="shared" si="129"/>
        <v>1131</v>
      </c>
      <c r="P2102" s="81">
        <f t="shared" si="130"/>
        <v>43</v>
      </c>
      <c r="Q2102" s="81" t="str">
        <f t="shared" si="131"/>
        <v/>
      </c>
    </row>
    <row r="2103" spans="1:17" x14ac:dyDescent="0.2">
      <c r="A2103" t="s">
        <v>1179</v>
      </c>
      <c r="B2103" t="s">
        <v>4524</v>
      </c>
      <c r="C2103" s="5" t="s">
        <v>40</v>
      </c>
      <c r="D2103" s="5">
        <v>36329</v>
      </c>
      <c r="E2103">
        <v>926</v>
      </c>
      <c r="F2103" s="2">
        <v>73</v>
      </c>
      <c r="G2103" s="2" t="str">
        <f>B2103&amp;C2103</f>
        <v>Deandre FYFFEdiscus-throw</v>
      </c>
      <c r="H2103" s="2">
        <f>E2103</f>
        <v>926</v>
      </c>
      <c r="I2103" s="138" cm="1">
        <f t="array" ref="I2103">MAX(IF($G$3:$G$4000=$G2103,$H$3:$H$4000))</f>
        <v>926</v>
      </c>
      <c r="J2103" s="2" t="str">
        <v>KEN</v>
      </c>
      <c r="K2103" t="str">
        <v>Edward CHESEREK</v>
      </c>
      <c r="L2103" s="96" t="str">
        <v>10000m</v>
      </c>
      <c r="M2103" s="96">
        <v>34367</v>
      </c>
      <c r="N2103" s="96" t="str">
        <f t="shared" si="128"/>
        <v>Edward CHESEREK10000m</v>
      </c>
      <c r="O2103" s="2">
        <f t="shared" si="129"/>
        <v>1131</v>
      </c>
      <c r="P2103" s="81">
        <f t="shared" si="130"/>
        <v>69</v>
      </c>
      <c r="Q2103" s="81" t="str">
        <f t="shared" si="131"/>
        <v/>
      </c>
    </row>
    <row r="2104" spans="1:17" x14ac:dyDescent="0.2">
      <c r="A2104" t="s">
        <v>1179</v>
      </c>
      <c r="B2104" t="s">
        <v>3302</v>
      </c>
      <c r="C2104" s="5" t="s">
        <v>37</v>
      </c>
      <c r="D2104" s="5">
        <v>37983</v>
      </c>
      <c r="E2104">
        <v>924</v>
      </c>
      <c r="F2104" s="2">
        <v>80</v>
      </c>
      <c r="G2104" s="2" t="str">
        <f>B2104&amp;C2104</f>
        <v>Lansford CUNNINGHAMlong-jump</v>
      </c>
      <c r="H2104" s="2">
        <f>E2104</f>
        <v>924</v>
      </c>
      <c r="I2104" s="138" cm="1">
        <f t="array" ref="I2104">MAX(IF($G$3:$G$4000=$G2104,$H$3:$H$4000))</f>
        <v>924</v>
      </c>
      <c r="J2104" s="2" t="str">
        <v>KEN</v>
      </c>
      <c r="K2104" t="str">
        <v>Jonathan Muia NDIKU</v>
      </c>
      <c r="L2104" s="96" t="str">
        <v>5000m</v>
      </c>
      <c r="M2104" s="96">
        <v>33499</v>
      </c>
      <c r="N2104" s="96" t="str">
        <f t="shared" si="128"/>
        <v>Jonathan Muia NDIKU5000m</v>
      </c>
      <c r="O2104" s="2">
        <f t="shared" si="129"/>
        <v>1130</v>
      </c>
      <c r="P2104" s="81">
        <f t="shared" si="130"/>
        <v>45</v>
      </c>
      <c r="Q2104" s="81" t="str">
        <f t="shared" si="131"/>
        <v/>
      </c>
    </row>
    <row r="2105" spans="1:17" x14ac:dyDescent="0.2">
      <c r="A2105" t="s">
        <v>1179</v>
      </c>
      <c r="B2105" t="s">
        <v>3396</v>
      </c>
      <c r="C2105" s="5" t="s">
        <v>39</v>
      </c>
      <c r="D2105" s="5">
        <v>33322</v>
      </c>
      <c r="E2105">
        <v>923</v>
      </c>
      <c r="F2105" s="2">
        <v>83</v>
      </c>
      <c r="G2105" s="2" t="str">
        <f>B2105&amp;C2105</f>
        <v>Chad WRIGHTshot-put</v>
      </c>
      <c r="H2105" s="2">
        <f>E2105</f>
        <v>923</v>
      </c>
      <c r="I2105" s="138" cm="1">
        <f t="array" ref="I2105">MAX(IF($G$3:$G$4000=$G2105,$H$3:$H$4000))</f>
        <v>953</v>
      </c>
      <c r="J2105" s="2" t="str">
        <v>KEN</v>
      </c>
      <c r="K2105" t="str">
        <v>Cosmas MWANGI</v>
      </c>
      <c r="L2105" s="96" t="str">
        <v>5000m</v>
      </c>
      <c r="M2105" s="96">
        <v>37692</v>
      </c>
      <c r="N2105" s="96" t="str">
        <f t="shared" si="128"/>
        <v>Cosmas MWANGI5000m</v>
      </c>
      <c r="O2105" s="2">
        <f t="shared" si="129"/>
        <v>1130</v>
      </c>
      <c r="P2105" s="81">
        <f t="shared" si="130"/>
        <v>45</v>
      </c>
      <c r="Q2105" s="81" t="str">
        <f t="shared" si="131"/>
        <v/>
      </c>
    </row>
    <row r="2106" spans="1:17" x14ac:dyDescent="0.2">
      <c r="A2106" t="s">
        <v>1179</v>
      </c>
      <c r="B2106" t="s">
        <v>5133</v>
      </c>
      <c r="C2106" s="5" t="s">
        <v>33</v>
      </c>
      <c r="D2106" s="5">
        <v>44640</v>
      </c>
      <c r="E2106">
        <v>922</v>
      </c>
      <c r="F2106" s="2">
        <v>71</v>
      </c>
      <c r="G2106" s="2" t="str">
        <f>B2106&amp;C2106</f>
        <v>Dante GORDON400mh</v>
      </c>
      <c r="H2106" s="2">
        <f>E2106</f>
        <v>922</v>
      </c>
      <c r="I2106" s="138" cm="1">
        <f t="array" ref="I2106">MAX(IF($G$3:$G$4000=$G2106,$H$3:$H$4000))</f>
        <v>922</v>
      </c>
      <c r="J2106" s="2" t="str">
        <v>KEN</v>
      </c>
      <c r="K2106" t="str">
        <v>Kiprono SITONIK</v>
      </c>
      <c r="L2106" s="96" t="str">
        <v>5000m</v>
      </c>
      <c r="M2106" s="96">
        <v>37196</v>
      </c>
      <c r="N2106" s="96" t="str">
        <f t="shared" si="128"/>
        <v>Kiprono SITONIK5000m</v>
      </c>
      <c r="O2106" s="2">
        <f t="shared" si="129"/>
        <v>1130</v>
      </c>
      <c r="P2106" s="81">
        <f t="shared" si="130"/>
        <v>45</v>
      </c>
      <c r="Q2106" s="81" t="str">
        <f t="shared" si="131"/>
        <v/>
      </c>
    </row>
    <row r="2107" spans="1:17" x14ac:dyDescent="0.2">
      <c r="A2107" t="s">
        <v>1179</v>
      </c>
      <c r="B2107" t="s">
        <v>4530</v>
      </c>
      <c r="C2107" s="5" t="s">
        <v>40</v>
      </c>
      <c r="D2107" s="5">
        <v>37801</v>
      </c>
      <c r="E2107">
        <v>917</v>
      </c>
      <c r="F2107" s="2">
        <v>80</v>
      </c>
      <c r="G2107" s="2" t="str">
        <f>B2107&amp;C2107</f>
        <v>Christopher YOUNGdiscus-throw</v>
      </c>
      <c r="H2107" s="2">
        <f>E2107</f>
        <v>917</v>
      </c>
      <c r="I2107" s="138" cm="1">
        <f t="array" ref="I2107">MAX(IF($G$3:$G$4000=$G2107,$H$3:$H$4000))</f>
        <v>917</v>
      </c>
      <c r="J2107" s="2" t="str">
        <v>KEN</v>
      </c>
      <c r="K2107" t="str">
        <v>Kigen CHEMADI</v>
      </c>
      <c r="L2107" s="96" t="str">
        <v>3000msc</v>
      </c>
      <c r="M2107" s="96">
        <v>0</v>
      </c>
      <c r="N2107" s="96" t="str">
        <f t="shared" si="128"/>
        <v>Kigen CHEMADI3000msc</v>
      </c>
      <c r="O2107" s="2">
        <f t="shared" si="129"/>
        <v>1130</v>
      </c>
      <c r="P2107" s="81">
        <f t="shared" si="130"/>
        <v>24</v>
      </c>
      <c r="Q2107" s="81" t="str">
        <f t="shared" si="131"/>
        <v/>
      </c>
    </row>
    <row r="2108" spans="1:17" x14ac:dyDescent="0.2">
      <c r="A2108" t="s">
        <v>1179</v>
      </c>
      <c r="B2108" t="s">
        <v>5336</v>
      </c>
      <c r="C2108" s="5" t="s">
        <v>33</v>
      </c>
      <c r="D2108" s="5">
        <v>38638</v>
      </c>
      <c r="E2108">
        <v>916</v>
      </c>
      <c r="F2108" s="2">
        <v>72</v>
      </c>
      <c r="G2108" s="2" t="str">
        <f>B2108&amp;C2108</f>
        <v>Brandon HARRIS400mh</v>
      </c>
      <c r="H2108" s="2">
        <f>E2108</f>
        <v>916</v>
      </c>
      <c r="I2108" s="138" cm="1">
        <f t="array" ref="I2108">MAX(IF($G$3:$G$4000=$G2108,$H$3:$H$4000))</f>
        <v>916</v>
      </c>
      <c r="J2108" s="2" t="str">
        <v>KEN</v>
      </c>
      <c r="K2108" t="str">
        <v>Arnorld KIPKORIR</v>
      </c>
      <c r="L2108" s="96" t="str">
        <v>1500m</v>
      </c>
      <c r="M2108" s="96">
        <v>0</v>
      </c>
      <c r="N2108" s="96" t="str">
        <f t="shared" si="128"/>
        <v>Arnorld KIPKORIR1500m</v>
      </c>
      <c r="O2108" s="2">
        <f t="shared" si="129"/>
        <v>1129</v>
      </c>
      <c r="P2108" s="81">
        <f t="shared" si="130"/>
        <v>47</v>
      </c>
      <c r="Q2108" s="81" t="str">
        <f t="shared" si="131"/>
        <v/>
      </c>
    </row>
    <row r="2109" spans="1:17" x14ac:dyDescent="0.2">
      <c r="A2109" t="s">
        <v>1179</v>
      </c>
      <c r="B2109" t="s">
        <v>3272</v>
      </c>
      <c r="C2109" s="6" t="s">
        <v>33</v>
      </c>
      <c r="D2109" s="5">
        <v>37681</v>
      </c>
      <c r="E2109">
        <v>916</v>
      </c>
      <c r="F2109" s="2">
        <v>73</v>
      </c>
      <c r="G2109" s="2" t="str">
        <f>B2109&amp;C2109</f>
        <v>Zachary CHAMBERLAIN400mh</v>
      </c>
      <c r="H2109" s="2">
        <f>E2109</f>
        <v>916</v>
      </c>
      <c r="I2109" s="138" cm="1">
        <f t="array" ref="I2109">MAX(IF($G$3:$G$4000=$G2109,$H$3:$H$4000))</f>
        <v>916</v>
      </c>
      <c r="J2109" s="2" t="str">
        <v>KEN</v>
      </c>
      <c r="K2109" t="str">
        <v>Titus WANBUA</v>
      </c>
      <c r="L2109" s="96" t="str">
        <v>5000m</v>
      </c>
      <c r="M2109" s="96">
        <v>35656</v>
      </c>
      <c r="N2109" s="96" t="str">
        <f t="shared" si="128"/>
        <v>Titus WANBUA5000m</v>
      </c>
      <c r="O2109" s="2">
        <f t="shared" si="129"/>
        <v>1129</v>
      </c>
      <c r="P2109" s="81">
        <f t="shared" si="130"/>
        <v>50</v>
      </c>
      <c r="Q2109" s="81" t="str">
        <f t="shared" si="131"/>
        <v/>
      </c>
    </row>
    <row r="2110" spans="1:17" x14ac:dyDescent="0.2">
      <c r="A2110" t="s">
        <v>1179</v>
      </c>
      <c r="B2110" t="s">
        <v>4920</v>
      </c>
      <c r="C2110" t="s">
        <v>44</v>
      </c>
      <c r="D2110" s="5">
        <v>36847</v>
      </c>
      <c r="E2110">
        <v>915</v>
      </c>
      <c r="F2110" s="2">
        <v>45</v>
      </c>
      <c r="G2110" s="2" t="str">
        <f>B2110&amp;C2110</f>
        <v>David EDMONDSONdecathlon</v>
      </c>
      <c r="H2110" s="2">
        <f>E2110</f>
        <v>915</v>
      </c>
      <c r="I2110" s="138" cm="1">
        <f t="array" ref="I2110">MAX(IF($G$3:$G$4000=$G2110,$H$3:$H$4000))</f>
        <v>915</v>
      </c>
      <c r="J2110" s="2" t="str">
        <v>KEN</v>
      </c>
      <c r="K2110" t="str">
        <v>Pascal WISON</v>
      </c>
      <c r="L2110" s="96" t="str">
        <v>800m</v>
      </c>
      <c r="M2110" s="96">
        <v>44671</v>
      </c>
      <c r="N2110" s="96" t="str">
        <f t="shared" si="128"/>
        <v>Pascal WISON800m</v>
      </c>
      <c r="O2110" s="2">
        <f t="shared" si="129"/>
        <v>1128</v>
      </c>
      <c r="P2110" s="81">
        <f t="shared" si="130"/>
        <v>53</v>
      </c>
      <c r="Q2110" s="81" t="str">
        <f t="shared" si="131"/>
        <v/>
      </c>
    </row>
    <row r="2111" spans="1:17" x14ac:dyDescent="0.2">
      <c r="A2111" t="s">
        <v>1179</v>
      </c>
      <c r="B2111" t="s">
        <v>5360</v>
      </c>
      <c r="C2111" s="5" t="s">
        <v>35</v>
      </c>
      <c r="D2111" s="5">
        <v>38287</v>
      </c>
      <c r="E2111">
        <v>914</v>
      </c>
      <c r="F2111" s="2">
        <v>55</v>
      </c>
      <c r="G2111" s="2" t="str">
        <f>B2111&amp;C2111</f>
        <v>Demario PRINCEhigh-jump</v>
      </c>
      <c r="H2111" s="2">
        <f>E2111</f>
        <v>914</v>
      </c>
      <c r="I2111" s="138" cm="1">
        <f t="array" ref="I2111">MAX(IF($G$3:$G$4000=$G2111,$H$3:$H$4000))</f>
        <v>914</v>
      </c>
      <c r="J2111" s="2" t="str">
        <v>KEN</v>
      </c>
      <c r="K2111" t="str">
        <v>Jared Nyambweke MOMANYI</v>
      </c>
      <c r="L2111" s="96" t="str">
        <v>400m</v>
      </c>
      <c r="M2111" s="96">
        <v>32998</v>
      </c>
      <c r="N2111" s="96" t="str">
        <f t="shared" si="128"/>
        <v>Jared Nyambweke MOMANYI400m</v>
      </c>
      <c r="O2111" s="2">
        <f t="shared" si="129"/>
        <v>1127</v>
      </c>
      <c r="P2111" s="81">
        <f t="shared" si="130"/>
        <v>44</v>
      </c>
      <c r="Q2111" s="81" t="str">
        <f t="shared" si="131"/>
        <v/>
      </c>
    </row>
    <row r="2112" spans="1:17" x14ac:dyDescent="0.2">
      <c r="A2112" t="s">
        <v>1179</v>
      </c>
      <c r="B2112" t="s">
        <v>4587</v>
      </c>
      <c r="C2112" s="5" t="s">
        <v>39</v>
      </c>
      <c r="D2112" s="6">
        <v>36299</v>
      </c>
      <c r="E2112">
        <v>914</v>
      </c>
      <c r="F2112" s="2">
        <v>33</v>
      </c>
      <c r="G2112" s="2" t="str">
        <f>B2112&amp;C2112</f>
        <v>Danree DELANCEYshot-put</v>
      </c>
      <c r="H2112" s="2">
        <f>E2112</f>
        <v>914</v>
      </c>
      <c r="I2112" s="138" cm="1">
        <f t="array" ref="I2112">MAX(IF($G$3:$G$4000=$G2112,$H$3:$H$4000))</f>
        <v>941</v>
      </c>
      <c r="J2112" s="2" t="str">
        <v>KEN</v>
      </c>
      <c r="K2112" t="str">
        <v>Athanas KIOKO</v>
      </c>
      <c r="L2112" s="96" t="str">
        <v>1500m</v>
      </c>
      <c r="M2112" s="96">
        <v>1995</v>
      </c>
      <c r="N2112" s="96" t="str">
        <f t="shared" si="128"/>
        <v>Athanas KIOKO1500m</v>
      </c>
      <c r="O2112" s="2">
        <f t="shared" si="129"/>
        <v>1126</v>
      </c>
      <c r="P2112" s="81">
        <f t="shared" si="130"/>
        <v>49</v>
      </c>
      <c r="Q2112" s="81" t="str">
        <f t="shared" si="131"/>
        <v/>
      </c>
    </row>
    <row r="2113" spans="1:17" x14ac:dyDescent="0.2">
      <c r="A2113" t="s">
        <v>1179</v>
      </c>
      <c r="B2113" t="s">
        <v>3357</v>
      </c>
      <c r="C2113" t="s">
        <v>35</v>
      </c>
      <c r="D2113" s="5">
        <v>37579</v>
      </c>
      <c r="E2113">
        <v>914</v>
      </c>
      <c r="F2113" s="2">
        <v>55</v>
      </c>
      <c r="G2113" s="2" t="str">
        <f>B2113&amp;C2113</f>
        <v>Corey OTTEYhigh-jump</v>
      </c>
      <c r="H2113" s="2">
        <f>E2113</f>
        <v>914</v>
      </c>
      <c r="I2113" s="138" cm="1">
        <f t="array" ref="I2113">MAX(IF($G$3:$G$4000=$G2113,$H$3:$H$4000))</f>
        <v>914</v>
      </c>
      <c r="J2113" s="2" t="str">
        <v>KEN</v>
      </c>
      <c r="K2113" t="str">
        <v>Daniel MUNGUTI</v>
      </c>
      <c r="L2113" s="96" t="str">
        <v>1500m</v>
      </c>
      <c r="M2113" s="96">
        <v>0</v>
      </c>
      <c r="N2113" s="96" t="str">
        <f t="shared" si="128"/>
        <v>Daniel MUNGUTI1500m</v>
      </c>
      <c r="O2113" s="2">
        <f t="shared" si="129"/>
        <v>1126</v>
      </c>
      <c r="P2113" s="81">
        <f t="shared" si="130"/>
        <v>49</v>
      </c>
      <c r="Q2113" s="81" t="str">
        <f t="shared" si="131"/>
        <v/>
      </c>
    </row>
    <row r="2114" spans="1:17" x14ac:dyDescent="0.2">
      <c r="A2114" t="s">
        <v>1179</v>
      </c>
      <c r="B2114" t="s">
        <v>5152</v>
      </c>
      <c r="C2114" s="5" t="s">
        <v>35</v>
      </c>
      <c r="D2114" s="5">
        <v>38925</v>
      </c>
      <c r="E2114">
        <v>914</v>
      </c>
      <c r="F2114" s="2">
        <v>55</v>
      </c>
      <c r="G2114" s="2" t="str">
        <f>B2114&amp;C2114</f>
        <v>Chavez PENNhigh-jump</v>
      </c>
      <c r="H2114" s="2">
        <f>E2114</f>
        <v>914</v>
      </c>
      <c r="I2114" s="138" cm="1">
        <f t="array" ref="I2114">MAX(IF($G$3:$G$4000=$G2114,$H$3:$H$4000))</f>
        <v>914</v>
      </c>
      <c r="J2114" s="2" t="str">
        <v>KEN</v>
      </c>
      <c r="K2114" t="str">
        <v>Jacob KROP</v>
      </c>
      <c r="L2114" s="96" t="str">
        <v>5000m</v>
      </c>
      <c r="M2114" s="96">
        <v>37046</v>
      </c>
      <c r="N2114" s="96" t="str">
        <f t="shared" si="128"/>
        <v>Jacob KROP5000m</v>
      </c>
      <c r="O2114" s="2">
        <f t="shared" si="129"/>
        <v>1125</v>
      </c>
      <c r="P2114" s="81">
        <f t="shared" si="130"/>
        <v>51</v>
      </c>
      <c r="Q2114" s="81" t="str">
        <f t="shared" si="131"/>
        <v/>
      </c>
    </row>
    <row r="2115" spans="1:17" x14ac:dyDescent="0.2">
      <c r="A2115" t="s">
        <v>1179</v>
      </c>
      <c r="B2115" t="s">
        <v>5358</v>
      </c>
      <c r="C2115" s="5" t="s">
        <v>35</v>
      </c>
      <c r="D2115" s="5">
        <v>44671</v>
      </c>
      <c r="E2115">
        <v>914</v>
      </c>
      <c r="F2115" s="2">
        <v>55</v>
      </c>
      <c r="G2115" s="2" t="str">
        <f>B2115&amp;C2115</f>
        <v>Xavier CODLINGhigh-jump</v>
      </c>
      <c r="H2115" s="2">
        <f>E2115</f>
        <v>914</v>
      </c>
      <c r="I2115" s="138" cm="1">
        <f t="array" ref="I2115">MAX(IF($G$3:$G$4000=$G2115,$H$3:$H$4000))</f>
        <v>914</v>
      </c>
      <c r="J2115" s="2" t="str">
        <v>KEN</v>
      </c>
      <c r="K2115" t="str">
        <v>Vincent Kibor RAIMOI</v>
      </c>
      <c r="L2115" s="96" t="str">
        <v>10000m</v>
      </c>
      <c r="M2115" s="96">
        <v>35262</v>
      </c>
      <c r="N2115" s="96" t="str">
        <f t="shared" si="128"/>
        <v>Vincent Kibor RAIMOI10000m</v>
      </c>
      <c r="O2115" s="2">
        <f t="shared" si="129"/>
        <v>1124</v>
      </c>
      <c r="P2115" s="81">
        <f t="shared" si="130"/>
        <v>72</v>
      </c>
      <c r="Q2115" s="81" t="str">
        <f t="shared" si="131"/>
        <v/>
      </c>
    </row>
    <row r="2116" spans="1:17" x14ac:dyDescent="0.2">
      <c r="A2116" t="s">
        <v>1179</v>
      </c>
      <c r="B2116" t="s">
        <v>5359</v>
      </c>
      <c r="C2116" s="5" t="s">
        <v>35</v>
      </c>
      <c r="D2116" s="5">
        <v>37959</v>
      </c>
      <c r="E2116">
        <v>914</v>
      </c>
      <c r="F2116" s="2">
        <v>55</v>
      </c>
      <c r="G2116" s="2" t="str">
        <f>B2116&amp;C2116</f>
        <v>Tierick SMITHhigh-jump</v>
      </c>
      <c r="H2116" s="2">
        <f>E2116</f>
        <v>914</v>
      </c>
      <c r="I2116" s="138" cm="1">
        <f t="array" ref="I2116">MAX(IF($G$3:$G$4000=$G2116,$H$3:$H$4000))</f>
        <v>914</v>
      </c>
      <c r="J2116" s="2" t="str">
        <v>KEN</v>
      </c>
      <c r="K2116" t="str">
        <v>Mogeni Benuel MAGOMA</v>
      </c>
      <c r="L2116" s="96" t="str">
        <v>5000m</v>
      </c>
      <c r="M2116" s="96">
        <v>36961</v>
      </c>
      <c r="N2116" s="96" t="str">
        <f t="shared" ref="N2116:N2179" si="132">K2116&amp;L2116</f>
        <v>Mogeni Benuel MAGOMA5000m</v>
      </c>
      <c r="O2116" s="2">
        <f t="shared" ref="O2116:O2179" si="133">VLOOKUP(K2116&amp;L2116,$G$3:$H$3563,2,FALSE)</f>
        <v>1123</v>
      </c>
      <c r="P2116" s="81">
        <f t="shared" ref="P2116:P2179" si="134">COUNTIFS($L$3:$L$3119,L2116,$O$3:$O$3119,"&gt;"&amp;O2116)+1</f>
        <v>54</v>
      </c>
      <c r="Q2116" s="81" t="str">
        <f t="shared" ref="Q2116:Q2179" si="135">IFERROR(IF(J2116="AUS",COUNTIFS($J$3:$J$3119,"AUS",$L$3:$L$3119,L2116,$O$3:$O$3119,"&gt;"&amp;O2116)+1,""),"")</f>
        <v/>
      </c>
    </row>
    <row r="2117" spans="1:17" x14ac:dyDescent="0.2">
      <c r="A2117" t="s">
        <v>1179</v>
      </c>
      <c r="B2117" t="s">
        <v>3441</v>
      </c>
      <c r="C2117" s="5" t="s">
        <v>39</v>
      </c>
      <c r="D2117" s="5"/>
      <c r="E2117">
        <v>912</v>
      </c>
      <c r="F2117" s="2">
        <v>88</v>
      </c>
      <c r="G2117" s="2" t="str">
        <f>B2117&amp;C2117</f>
        <v>Rasheed DOWNERshot-put</v>
      </c>
      <c r="H2117" s="2">
        <f>E2117</f>
        <v>912</v>
      </c>
      <c r="I2117" s="138" cm="1">
        <f t="array" ref="I2117">MAX(IF($G$3:$G$4000=$G2117,$H$3:$H$4000))</f>
        <v>932</v>
      </c>
      <c r="J2117" s="2" t="str">
        <v>KEN</v>
      </c>
      <c r="K2117" t="str">
        <v>Musio SAIDAMU</v>
      </c>
      <c r="L2117" s="96" t="str">
        <v>5000m</v>
      </c>
      <c r="M2117" s="96">
        <v>36811</v>
      </c>
      <c r="N2117" s="96" t="str">
        <f t="shared" si="132"/>
        <v>Musio SAIDAMU5000m</v>
      </c>
      <c r="O2117" s="2">
        <f t="shared" si="133"/>
        <v>1123</v>
      </c>
      <c r="P2117" s="81">
        <f t="shared" si="134"/>
        <v>54</v>
      </c>
      <c r="Q2117" s="81" t="str">
        <f t="shared" si="135"/>
        <v/>
      </c>
    </row>
    <row r="2118" spans="1:17" x14ac:dyDescent="0.2">
      <c r="A2118" t="s">
        <v>1179</v>
      </c>
      <c r="B2118" t="s">
        <v>4534</v>
      </c>
      <c r="C2118" s="5" t="s">
        <v>40</v>
      </c>
      <c r="D2118" s="5">
        <v>36947</v>
      </c>
      <c r="E2118">
        <v>911</v>
      </c>
      <c r="F2118" s="2">
        <v>85</v>
      </c>
      <c r="G2118" s="2" t="str">
        <f>B2118&amp;C2118</f>
        <v>Nathan REIDdiscus-throw</v>
      </c>
      <c r="H2118" s="2">
        <f>E2118</f>
        <v>911</v>
      </c>
      <c r="I2118" s="138" cm="1">
        <f t="array" ref="I2118">MAX(IF($G$3:$G$4000=$G2118,$H$3:$H$4000))</f>
        <v>911</v>
      </c>
      <c r="J2118" s="2" t="str">
        <v>KEN</v>
      </c>
      <c r="K2118" t="str">
        <v>Moses Kibet KIPSANG</v>
      </c>
      <c r="L2118" s="96" t="str">
        <v>3000msc</v>
      </c>
      <c r="M2118" s="96">
        <v>32823</v>
      </c>
      <c r="N2118" s="96" t="str">
        <f t="shared" si="132"/>
        <v>Moses Kibet KIPSANG3000msc</v>
      </c>
      <c r="O2118" s="2">
        <f t="shared" si="133"/>
        <v>1122</v>
      </c>
      <c r="P2118" s="81">
        <f t="shared" si="134"/>
        <v>27</v>
      </c>
      <c r="Q2118" s="81" t="str">
        <f t="shared" si="135"/>
        <v/>
      </c>
    </row>
    <row r="2119" spans="1:17" x14ac:dyDescent="0.2">
      <c r="A2119" t="s">
        <v>1179</v>
      </c>
      <c r="B2119" t="s">
        <v>3438</v>
      </c>
      <c r="C2119" s="5" t="s">
        <v>39</v>
      </c>
      <c r="D2119" s="5">
        <v>36083</v>
      </c>
      <c r="E2119">
        <v>908</v>
      </c>
      <c r="F2119" s="2">
        <v>94</v>
      </c>
      <c r="G2119" s="2" t="str">
        <f>B2119&amp;C2119</f>
        <v>Moses PARKINSONshot-put</v>
      </c>
      <c r="H2119" s="2">
        <f>E2119</f>
        <v>908</v>
      </c>
      <c r="I2119" s="138" cm="1">
        <f t="array" ref="I2119">MAX(IF($G$3:$G$4000=$G2119,$H$3:$H$4000))</f>
        <v>939</v>
      </c>
      <c r="J2119" s="2" t="str">
        <v>KEN</v>
      </c>
      <c r="K2119" t="str">
        <v>Benard KIBET</v>
      </c>
      <c r="L2119" s="96" t="str">
        <v>5000m</v>
      </c>
      <c r="M2119" s="96">
        <v>36489</v>
      </c>
      <c r="N2119" s="96" t="str">
        <f t="shared" si="132"/>
        <v>Benard KIBET5000m</v>
      </c>
      <c r="O2119" s="2">
        <f t="shared" si="133"/>
        <v>1122</v>
      </c>
      <c r="P2119" s="81">
        <f t="shared" si="134"/>
        <v>56</v>
      </c>
      <c r="Q2119" s="81" t="str">
        <f t="shared" si="135"/>
        <v/>
      </c>
    </row>
    <row r="2120" spans="1:17" x14ac:dyDescent="0.2">
      <c r="A2120" t="s">
        <v>1179</v>
      </c>
      <c r="B2120" t="s">
        <v>3274</v>
      </c>
      <c r="C2120" s="5" t="s">
        <v>33</v>
      </c>
      <c r="D2120" s="5">
        <v>37697</v>
      </c>
      <c r="E2120">
        <v>908</v>
      </c>
      <c r="F2120" s="2">
        <v>76</v>
      </c>
      <c r="G2120" s="2" t="str">
        <f>B2120&amp;C2120</f>
        <v>Roburn WALKER400mh</v>
      </c>
      <c r="H2120" s="2">
        <f>E2120</f>
        <v>908</v>
      </c>
      <c r="I2120" s="138" cm="1">
        <f t="array" ref="I2120">MAX(IF($G$3:$G$4000=$G2120,$H$3:$H$4000))</f>
        <v>908</v>
      </c>
      <c r="J2120" s="2" t="str">
        <v>KEN</v>
      </c>
      <c r="K2120" t="str">
        <v>Patrick KINYANJUI</v>
      </c>
      <c r="L2120" s="96" t="str">
        <v>10000m</v>
      </c>
      <c r="M2120" s="96">
        <v>37878</v>
      </c>
      <c r="N2120" s="96" t="str">
        <f t="shared" si="132"/>
        <v>Patrick KINYANJUI10000m</v>
      </c>
      <c r="O2120" s="2">
        <f t="shared" si="133"/>
        <v>1122</v>
      </c>
      <c r="P2120" s="81">
        <f t="shared" si="134"/>
        <v>73</v>
      </c>
      <c r="Q2120" s="81" t="str">
        <f t="shared" si="135"/>
        <v/>
      </c>
    </row>
    <row r="2121" spans="1:17" x14ac:dyDescent="0.2">
      <c r="A2121" t="s">
        <v>1179</v>
      </c>
      <c r="B2121" t="s">
        <v>4539</v>
      </c>
      <c r="C2121" s="5" t="s">
        <v>40</v>
      </c>
      <c r="D2121" s="5">
        <v>36425</v>
      </c>
      <c r="E2121">
        <v>906</v>
      </c>
      <c r="F2121" s="2">
        <v>90</v>
      </c>
      <c r="G2121" s="2" t="str">
        <f>B2121&amp;C2121</f>
        <v>Courtney LAWRENCEdiscus-throw</v>
      </c>
      <c r="H2121" s="2">
        <f>E2121</f>
        <v>906</v>
      </c>
      <c r="I2121" s="138" cm="1">
        <f t="array" ref="I2121">MAX(IF($G$3:$G$4000=$G2121,$H$3:$H$4000))</f>
        <v>906</v>
      </c>
      <c r="J2121" s="2" t="str">
        <v>KEN</v>
      </c>
      <c r="K2121" t="str">
        <v>Alex MASAI</v>
      </c>
      <c r="L2121" s="96" t="str">
        <v>5000m</v>
      </c>
      <c r="M2121" s="96">
        <v>0</v>
      </c>
      <c r="N2121" s="96" t="str">
        <f t="shared" si="132"/>
        <v>Alex MASAI5000m</v>
      </c>
      <c r="O2121" s="2">
        <f t="shared" si="133"/>
        <v>1121</v>
      </c>
      <c r="P2121" s="81">
        <f t="shared" si="134"/>
        <v>58</v>
      </c>
      <c r="Q2121" s="81" t="str">
        <f t="shared" si="135"/>
        <v/>
      </c>
    </row>
    <row r="2122" spans="1:17" x14ac:dyDescent="0.2">
      <c r="A2122" t="s">
        <v>1179</v>
      </c>
      <c r="B2122" t="s">
        <v>4520</v>
      </c>
      <c r="C2122" s="5" t="s">
        <v>39</v>
      </c>
      <c r="D2122" s="5">
        <v>36540</v>
      </c>
      <c r="E2122">
        <v>904</v>
      </c>
      <c r="F2122" s="2">
        <v>99</v>
      </c>
      <c r="G2122" s="2" t="str">
        <f>B2122&amp;C2122</f>
        <v>Travis ROBINSONshot-put</v>
      </c>
      <c r="H2122" s="2">
        <f>E2122</f>
        <v>904</v>
      </c>
      <c r="I2122" s="138" cm="1">
        <f t="array" ref="I2122">MAX(IF($G$3:$G$4000=$G2122,$H$3:$H$4000))</f>
        <v>904</v>
      </c>
      <c r="J2122" s="2" t="str">
        <v>KEN</v>
      </c>
      <c r="K2122" t="str">
        <v>Nicholas Kiprotich CHIRCHIR</v>
      </c>
      <c r="L2122" s="96" t="str">
        <v>400mh</v>
      </c>
      <c r="M2122" s="96">
        <v>36120</v>
      </c>
      <c r="N2122" s="96" t="str">
        <f t="shared" si="132"/>
        <v>Nicholas Kiprotich CHIRCHIR400mh</v>
      </c>
      <c r="O2122" s="2">
        <f t="shared" si="133"/>
        <v>1120</v>
      </c>
      <c r="P2122" s="81">
        <f t="shared" si="134"/>
        <v>32</v>
      </c>
      <c r="Q2122" s="81" t="str">
        <f t="shared" si="135"/>
        <v/>
      </c>
    </row>
    <row r="2123" spans="1:17" x14ac:dyDescent="0.2">
      <c r="A2123" t="s">
        <v>1179</v>
      </c>
      <c r="B2123" t="s">
        <v>4547</v>
      </c>
      <c r="C2123" s="5" t="s">
        <v>40</v>
      </c>
      <c r="D2123" s="5">
        <v>35992</v>
      </c>
      <c r="E2123">
        <v>898</v>
      </c>
      <c r="F2123" s="2">
        <v>100</v>
      </c>
      <c r="G2123" s="2" t="str">
        <f>B2123&amp;C2123</f>
        <v>Kyle MITCHELLdiscus-throw</v>
      </c>
      <c r="H2123" s="2">
        <f>E2123</f>
        <v>898</v>
      </c>
      <c r="I2123" s="138" cm="1">
        <f t="array" ref="I2123">MAX(IF($G$3:$G$4000=$G2123,$H$3:$H$4000))</f>
        <v>898</v>
      </c>
      <c r="J2123" s="2" t="str">
        <v>KEN</v>
      </c>
      <c r="K2123" t="str">
        <v>Amos KURGAT</v>
      </c>
      <c r="L2123" s="96" t="str">
        <v>5000m</v>
      </c>
      <c r="M2123" s="96">
        <v>33670</v>
      </c>
      <c r="N2123" s="96" t="str">
        <f t="shared" si="132"/>
        <v>Amos KURGAT5000m</v>
      </c>
      <c r="O2123" s="2">
        <f t="shared" si="133"/>
        <v>1119</v>
      </c>
      <c r="P2123" s="81">
        <f t="shared" si="134"/>
        <v>59</v>
      </c>
      <c r="Q2123" s="81" t="str">
        <f t="shared" si="135"/>
        <v/>
      </c>
    </row>
    <row r="2124" spans="1:17" x14ac:dyDescent="0.2">
      <c r="A2124" t="s">
        <v>1179</v>
      </c>
      <c r="B2124" t="s">
        <v>3278</v>
      </c>
      <c r="C2124" s="5" t="s">
        <v>33</v>
      </c>
      <c r="D2124" s="5">
        <v>38285</v>
      </c>
      <c r="E2124">
        <v>896</v>
      </c>
      <c r="F2124" s="2">
        <v>82</v>
      </c>
      <c r="G2124" s="2" t="str">
        <f>B2124&amp;C2124</f>
        <v>Sean GARDENER400mh</v>
      </c>
      <c r="H2124" s="2">
        <f>E2124</f>
        <v>896</v>
      </c>
      <c r="I2124" s="138" cm="1">
        <f t="array" ref="I2124">MAX(IF($G$3:$G$4000=$G2124,$H$3:$H$4000))</f>
        <v>896</v>
      </c>
      <c r="J2124" s="2" t="str">
        <v>KEN</v>
      </c>
      <c r="K2124" t="str">
        <v>Simon KARIUKI</v>
      </c>
      <c r="L2124" s="96" t="str">
        <v>10000m</v>
      </c>
      <c r="M2124" s="96">
        <v>35156</v>
      </c>
      <c r="N2124" s="96" t="str">
        <f t="shared" si="132"/>
        <v>Simon KARIUKI10000m</v>
      </c>
      <c r="O2124" s="2">
        <f t="shared" si="133"/>
        <v>1119</v>
      </c>
      <c r="P2124" s="81">
        <f t="shared" si="134"/>
        <v>74</v>
      </c>
      <c r="Q2124" s="81" t="str">
        <f t="shared" si="135"/>
        <v/>
      </c>
    </row>
    <row r="2125" spans="1:17" x14ac:dyDescent="0.2">
      <c r="A2125" t="s">
        <v>1179</v>
      </c>
      <c r="B2125" t="s">
        <v>4522</v>
      </c>
      <c r="C2125" t="s">
        <v>39</v>
      </c>
      <c r="D2125" s="5">
        <v>37390</v>
      </c>
      <c r="E2125">
        <v>895</v>
      </c>
      <c r="F2125" s="2">
        <v>42</v>
      </c>
      <c r="G2125" s="2" t="str">
        <f>B2125&amp;C2125</f>
        <v>Javon OSBOURNEshot-put</v>
      </c>
      <c r="H2125" s="2">
        <f>E2125</f>
        <v>895</v>
      </c>
      <c r="I2125" s="138" cm="1">
        <f t="array" ref="I2125">MAX(IF($G$3:$G$4000=$G2125,$H$3:$H$4000))</f>
        <v>895</v>
      </c>
      <c r="J2125" s="2" t="str">
        <v>KEN</v>
      </c>
      <c r="K2125" t="str">
        <v>Justus SOGET</v>
      </c>
      <c r="L2125" s="96" t="str">
        <v>1500m</v>
      </c>
      <c r="M2125" s="96">
        <v>36455</v>
      </c>
      <c r="N2125" s="96" t="str">
        <f t="shared" si="132"/>
        <v>Justus SOGET1500m</v>
      </c>
      <c r="O2125" s="2">
        <f t="shared" si="133"/>
        <v>1118</v>
      </c>
      <c r="P2125" s="81">
        <f t="shared" si="134"/>
        <v>58</v>
      </c>
      <c r="Q2125" s="81" t="str">
        <f t="shared" si="135"/>
        <v/>
      </c>
    </row>
    <row r="2126" spans="1:17" x14ac:dyDescent="0.2">
      <c r="A2126" t="s">
        <v>1179</v>
      </c>
      <c r="B2126" t="s">
        <v>3523</v>
      </c>
      <c r="C2126" s="5" t="s">
        <v>41</v>
      </c>
      <c r="D2126" s="5">
        <v>34810</v>
      </c>
      <c r="E2126">
        <v>893</v>
      </c>
      <c r="F2126" s="2">
        <v>58</v>
      </c>
      <c r="G2126" s="2" t="str">
        <f>B2126&amp;C2126</f>
        <v>Zaavan RICHARDSjavelin-throw</v>
      </c>
      <c r="H2126" s="2">
        <f>E2126</f>
        <v>893</v>
      </c>
      <c r="I2126" s="138" cm="1">
        <f t="array" ref="I2126">MAX(IF($G$3:$G$4000=$G2126,$H$3:$H$4000))</f>
        <v>893</v>
      </c>
      <c r="J2126" s="2" t="str">
        <v>KEN</v>
      </c>
      <c r="K2126" t="str">
        <v>Patrick KINYANJUI</v>
      </c>
      <c r="L2126" s="96" t="str">
        <v>5000m</v>
      </c>
      <c r="M2126" s="96">
        <v>37878</v>
      </c>
      <c r="N2126" s="96" t="str">
        <f t="shared" si="132"/>
        <v>Patrick KINYANJUI5000m</v>
      </c>
      <c r="O2126" s="2">
        <f t="shared" si="133"/>
        <v>1118</v>
      </c>
      <c r="P2126" s="81">
        <f t="shared" si="134"/>
        <v>60</v>
      </c>
      <c r="Q2126" s="81" t="str">
        <f t="shared" si="135"/>
        <v/>
      </c>
    </row>
    <row r="2127" spans="1:17" x14ac:dyDescent="0.2">
      <c r="A2127" t="s">
        <v>1179</v>
      </c>
      <c r="B2127" t="s">
        <v>3526</v>
      </c>
      <c r="C2127" s="6" t="s">
        <v>41</v>
      </c>
      <c r="D2127" s="5"/>
      <c r="E2127">
        <v>888</v>
      </c>
      <c r="F2127" s="2">
        <v>60</v>
      </c>
      <c r="G2127" s="2" t="str">
        <f>B2127&amp;C2127</f>
        <v>Devon SPENCERjavelin-throw</v>
      </c>
      <c r="H2127" s="2">
        <f>E2127</f>
        <v>888</v>
      </c>
      <c r="I2127" s="138" cm="1">
        <f t="array" ref="I2127">MAX(IF($G$3:$G$4000=$G2127,$H$3:$H$4000))</f>
        <v>888</v>
      </c>
      <c r="J2127" s="2" t="str">
        <v>KEN</v>
      </c>
      <c r="K2127" t="str">
        <v>Gilbert BOIT</v>
      </c>
      <c r="L2127" s="96" t="str">
        <v>10000m</v>
      </c>
      <c r="M2127" s="96">
        <v>0</v>
      </c>
      <c r="N2127" s="96" t="str">
        <f t="shared" si="132"/>
        <v>Gilbert BOIT10000m</v>
      </c>
      <c r="O2127" s="2">
        <f t="shared" si="133"/>
        <v>1118</v>
      </c>
      <c r="P2127" s="81">
        <f t="shared" si="134"/>
        <v>75</v>
      </c>
      <c r="Q2127" s="81" t="str">
        <f t="shared" si="135"/>
        <v/>
      </c>
    </row>
    <row r="2128" spans="1:17" x14ac:dyDescent="0.2">
      <c r="A2128" t="s">
        <v>1179</v>
      </c>
      <c r="B2128" t="s">
        <v>3323</v>
      </c>
      <c r="C2128" s="5" t="s">
        <v>38</v>
      </c>
      <c r="D2128" s="5">
        <v>36824</v>
      </c>
      <c r="E2128">
        <v>887</v>
      </c>
      <c r="F2128" s="2">
        <v>54</v>
      </c>
      <c r="G2128" s="2" t="str">
        <f>B2128&amp;C2128</f>
        <v>Chevaugn PARKINSONtriple-jump</v>
      </c>
      <c r="H2128" s="2">
        <f>E2128</f>
        <v>887</v>
      </c>
      <c r="I2128" s="138" cm="1">
        <f t="array" ref="I2128">MAX(IF($G$3:$G$4000=$G2128,$H$3:$H$4000))</f>
        <v>887</v>
      </c>
      <c r="J2128" s="2" t="str">
        <v>KEN</v>
      </c>
      <c r="K2128" t="str">
        <v>Dan KIPLANGAT</v>
      </c>
      <c r="L2128" s="96" t="str">
        <v>5000m</v>
      </c>
      <c r="M2128" s="96">
        <v>35220</v>
      </c>
      <c r="N2128" s="96" t="str">
        <f t="shared" si="132"/>
        <v>Dan KIPLANGAT5000m</v>
      </c>
      <c r="O2128" s="2">
        <f t="shared" si="133"/>
        <v>1117</v>
      </c>
      <c r="P2128" s="81">
        <f t="shared" si="134"/>
        <v>61</v>
      </c>
      <c r="Q2128" s="81" t="str">
        <f t="shared" si="135"/>
        <v/>
      </c>
    </row>
    <row r="2129" spans="1:17" x14ac:dyDescent="0.2">
      <c r="A2129" t="s">
        <v>1179</v>
      </c>
      <c r="B2129" t="s">
        <v>5367</v>
      </c>
      <c r="C2129" s="5" t="s">
        <v>41</v>
      </c>
      <c r="D2129" s="5">
        <v>37142</v>
      </c>
      <c r="E2129">
        <v>886</v>
      </c>
      <c r="F2129" s="2">
        <v>62</v>
      </c>
      <c r="G2129" s="2" t="str">
        <f>B2129&amp;C2129</f>
        <v>Akeel HANCHARDjavelin-throw</v>
      </c>
      <c r="H2129" s="2">
        <f>E2129</f>
        <v>886</v>
      </c>
      <c r="I2129" s="138" cm="1">
        <f t="array" ref="I2129">MAX(IF($G$3:$G$4000=$G2129,$H$3:$H$4000))</f>
        <v>886</v>
      </c>
      <c r="J2129" s="2" t="str">
        <v>KEN</v>
      </c>
      <c r="K2129" t="str">
        <v>Charles Karanja KAMAU</v>
      </c>
      <c r="L2129" s="96" t="str">
        <v>5000m</v>
      </c>
      <c r="M2129" s="96">
        <v>35647</v>
      </c>
      <c r="N2129" s="96" t="str">
        <f t="shared" si="132"/>
        <v>Charles Karanja KAMAU5000m</v>
      </c>
      <c r="O2129" s="2">
        <f t="shared" si="133"/>
        <v>1116</v>
      </c>
      <c r="P2129" s="81">
        <f t="shared" si="134"/>
        <v>62</v>
      </c>
      <c r="Q2129" s="81" t="str">
        <f t="shared" si="135"/>
        <v/>
      </c>
    </row>
    <row r="2130" spans="1:17" x14ac:dyDescent="0.2">
      <c r="A2130" t="s">
        <v>1179</v>
      </c>
      <c r="B2130" t="s">
        <v>3319</v>
      </c>
      <c r="C2130" s="5" t="s">
        <v>38</v>
      </c>
      <c r="D2130" s="5">
        <v>38281</v>
      </c>
      <c r="E2130">
        <v>885</v>
      </c>
      <c r="F2130" s="2">
        <v>46</v>
      </c>
      <c r="G2130" s="2" t="str">
        <f>B2130&amp;C2130</f>
        <v>Javar THOMAStriple-jump</v>
      </c>
      <c r="H2130" s="2">
        <f>E2130</f>
        <v>885</v>
      </c>
      <c r="I2130" s="138" cm="1">
        <f t="array" ref="I2130">MAX(IF($G$3:$G$4000=$G2130,$H$3:$H$4000))</f>
        <v>885</v>
      </c>
      <c r="J2130" s="2" t="str">
        <v>KEN</v>
      </c>
      <c r="K2130" t="str">
        <v>Levy KIBET</v>
      </c>
      <c r="L2130" s="96" t="str">
        <v>5000m</v>
      </c>
      <c r="M2130" s="96">
        <v>37909</v>
      </c>
      <c r="N2130" s="96" t="str">
        <f t="shared" si="132"/>
        <v>Levy KIBET5000m</v>
      </c>
      <c r="O2130" s="2">
        <f t="shared" si="133"/>
        <v>1116</v>
      </c>
      <c r="P2130" s="81">
        <f t="shared" si="134"/>
        <v>62</v>
      </c>
      <c r="Q2130" s="81" t="str">
        <f t="shared" si="135"/>
        <v/>
      </c>
    </row>
    <row r="2131" spans="1:17" x14ac:dyDescent="0.2">
      <c r="A2131" t="s">
        <v>1179</v>
      </c>
      <c r="B2131" t="s">
        <v>5351</v>
      </c>
      <c r="C2131" s="5" t="s">
        <v>38</v>
      </c>
      <c r="D2131" s="5">
        <v>44671</v>
      </c>
      <c r="E2131">
        <v>881</v>
      </c>
      <c r="F2131" s="2">
        <v>51</v>
      </c>
      <c r="G2131" s="2" t="str">
        <f>B2131&amp;C2131</f>
        <v>Zachary GORDONtriple-jump</v>
      </c>
      <c r="H2131" s="2">
        <f>E2131</f>
        <v>881</v>
      </c>
      <c r="I2131" s="138" cm="1">
        <f t="array" ref="I2131">MAX(IF($G$3:$G$4000=$G2131,$H$3:$H$4000))</f>
        <v>881</v>
      </c>
      <c r="J2131" s="2" t="str">
        <v>KEN</v>
      </c>
      <c r="K2131" t="str">
        <v>Samson NDIRANGU</v>
      </c>
      <c r="L2131" s="96" t="str">
        <v>5000m</v>
      </c>
      <c r="M2131" s="96">
        <v>34468</v>
      </c>
      <c r="N2131" s="96" t="str">
        <f t="shared" si="132"/>
        <v>Samson NDIRANGU5000m</v>
      </c>
      <c r="O2131" s="2">
        <f t="shared" si="133"/>
        <v>1116</v>
      </c>
      <c r="P2131" s="81">
        <f t="shared" si="134"/>
        <v>62</v>
      </c>
      <c r="Q2131" s="81" t="str">
        <f t="shared" si="135"/>
        <v/>
      </c>
    </row>
    <row r="2132" spans="1:17" x14ac:dyDescent="0.2">
      <c r="A2132" t="s">
        <v>1179</v>
      </c>
      <c r="B2132" t="s">
        <v>4497</v>
      </c>
      <c r="C2132" s="5" t="s">
        <v>42</v>
      </c>
      <c r="D2132" s="5">
        <v>36590</v>
      </c>
      <c r="E2132">
        <v>870</v>
      </c>
      <c r="F2132" s="2">
        <v>76</v>
      </c>
      <c r="G2132" s="2" t="str">
        <f>B2132&amp;C2132</f>
        <v>Daniel COPEhammer-throw</v>
      </c>
      <c r="H2132" s="2">
        <f>E2132</f>
        <v>870</v>
      </c>
      <c r="I2132" s="138" cm="1">
        <f t="array" ref="I2132">MAX(IF($G$3:$G$4000=$G2132,$H$3:$H$4000))</f>
        <v>870</v>
      </c>
      <c r="J2132" s="2" t="str">
        <v>KEN</v>
      </c>
      <c r="K2132" t="str">
        <v>Emmanuel KIPCHIRCHIR</v>
      </c>
      <c r="L2132" s="96" t="str">
        <v>5000m</v>
      </c>
      <c r="M2132" s="96">
        <v>37952</v>
      </c>
      <c r="N2132" s="96" t="str">
        <f t="shared" si="132"/>
        <v>Emmanuel KIPCHIRCHIR5000m</v>
      </c>
      <c r="O2132" s="2">
        <f t="shared" si="133"/>
        <v>1116</v>
      </c>
      <c r="P2132" s="81">
        <f t="shared" si="134"/>
        <v>62</v>
      </c>
      <c r="Q2132" s="81" t="str">
        <f t="shared" si="135"/>
        <v/>
      </c>
    </row>
    <row r="2133" spans="1:17" x14ac:dyDescent="0.2">
      <c r="A2133" t="s">
        <v>1179</v>
      </c>
      <c r="B2133" t="s">
        <v>3327</v>
      </c>
      <c r="C2133" s="5" t="s">
        <v>38</v>
      </c>
      <c r="D2133" s="5">
        <v>37706</v>
      </c>
      <c r="E2133">
        <v>869</v>
      </c>
      <c r="F2133" s="2">
        <v>62</v>
      </c>
      <c r="G2133" s="2" t="str">
        <f>B2133&amp;C2133</f>
        <v>Nicholai BLOSSOMtriple-jump</v>
      </c>
      <c r="H2133" s="2">
        <f>E2133</f>
        <v>869</v>
      </c>
      <c r="I2133" s="138" cm="1">
        <f t="array" ref="I2133">MAX(IF($G$3:$G$4000=$G2133,$H$3:$H$4000))</f>
        <v>869</v>
      </c>
      <c r="J2133" s="2" t="str">
        <v>KEN</v>
      </c>
      <c r="K2133" t="str">
        <v>Jeremiah Kipkorir MUTAI</v>
      </c>
      <c r="L2133" s="96" t="str">
        <v>800m</v>
      </c>
      <c r="M2133" s="96">
        <v>33965</v>
      </c>
      <c r="N2133" s="96" t="str">
        <f t="shared" si="132"/>
        <v>Jeremiah Kipkorir MUTAI800m</v>
      </c>
      <c r="O2133" s="2">
        <f t="shared" si="133"/>
        <v>1115</v>
      </c>
      <c r="P2133" s="81">
        <f t="shared" si="134"/>
        <v>65</v>
      </c>
      <c r="Q2133" s="81" t="str">
        <f t="shared" si="135"/>
        <v/>
      </c>
    </row>
    <row r="2134" spans="1:17" x14ac:dyDescent="0.2">
      <c r="A2134" t="s">
        <v>1179</v>
      </c>
      <c r="B2134" t="s">
        <v>3326</v>
      </c>
      <c r="C2134" s="5" t="s">
        <v>38</v>
      </c>
      <c r="D2134" s="5">
        <v>37544</v>
      </c>
      <c r="E2134">
        <v>868</v>
      </c>
      <c r="F2134" s="2">
        <v>55</v>
      </c>
      <c r="G2134" s="2" t="str">
        <f>B2134&amp;C2134</f>
        <v>Nicholloyd BROWNtriple-jump</v>
      </c>
      <c r="H2134" s="2">
        <f>E2134</f>
        <v>868</v>
      </c>
      <c r="I2134" s="138" cm="1">
        <f t="array" ref="I2134">MAX(IF($G$3:$G$4000=$G2134,$H$3:$H$4000))</f>
        <v>868</v>
      </c>
      <c r="J2134" s="2" t="str">
        <v>KEN</v>
      </c>
      <c r="K2134" t="str">
        <v>Jonah KOECH</v>
      </c>
      <c r="L2134" s="96" t="str">
        <v>800m</v>
      </c>
      <c r="M2134" s="96">
        <v>0</v>
      </c>
      <c r="N2134" s="96" t="str">
        <f t="shared" si="132"/>
        <v>Jonah KOECH800m</v>
      </c>
      <c r="O2134" s="2">
        <f t="shared" si="133"/>
        <v>1115</v>
      </c>
      <c r="P2134" s="81">
        <f t="shared" si="134"/>
        <v>65</v>
      </c>
      <c r="Q2134" s="81" t="str">
        <f t="shared" si="135"/>
        <v/>
      </c>
    </row>
    <row r="2135" spans="1:17" x14ac:dyDescent="0.2">
      <c r="A2135" t="s">
        <v>1179</v>
      </c>
      <c r="B2135" t="s">
        <v>5352</v>
      </c>
      <c r="C2135" s="5" t="s">
        <v>38</v>
      </c>
      <c r="D2135" s="5">
        <v>38050</v>
      </c>
      <c r="E2135">
        <v>863</v>
      </c>
      <c r="F2135" s="2">
        <v>59</v>
      </c>
      <c r="G2135" s="2" t="str">
        <f>B2135&amp;C2135</f>
        <v>Jevaughn CEPHAStriple-jump</v>
      </c>
      <c r="H2135" s="2">
        <f>E2135</f>
        <v>863</v>
      </c>
      <c r="I2135" s="138" cm="1">
        <f t="array" ref="I2135">MAX(IF($G$3:$G$4000=$G2135,$H$3:$H$4000))</f>
        <v>863</v>
      </c>
      <c r="J2135" s="2" t="str">
        <v>KEN</v>
      </c>
      <c r="K2135" t="str">
        <v>Victor KIPROP</v>
      </c>
      <c r="L2135" s="96" t="str">
        <v>5000m</v>
      </c>
      <c r="M2135" s="96">
        <v>0</v>
      </c>
      <c r="N2135" s="96" t="str">
        <f t="shared" si="132"/>
        <v>Victor KIPROP5000m</v>
      </c>
      <c r="O2135" s="2">
        <f t="shared" si="133"/>
        <v>1115</v>
      </c>
      <c r="P2135" s="81">
        <f t="shared" si="134"/>
        <v>66</v>
      </c>
      <c r="Q2135" s="81" t="str">
        <f t="shared" si="135"/>
        <v/>
      </c>
    </row>
    <row r="2136" spans="1:17" x14ac:dyDescent="0.2">
      <c r="A2136" t="s">
        <v>1179</v>
      </c>
      <c r="B2136" t="s">
        <v>5353</v>
      </c>
      <c r="C2136" s="5" t="s">
        <v>38</v>
      </c>
      <c r="D2136" s="5">
        <v>37936</v>
      </c>
      <c r="E2136">
        <v>853</v>
      </c>
      <c r="F2136" s="2">
        <v>62</v>
      </c>
      <c r="G2136" s="2" t="str">
        <f>B2136&amp;C2136</f>
        <v>Malique PARKINSONtriple-jump</v>
      </c>
      <c r="H2136" s="2">
        <f>E2136</f>
        <v>853</v>
      </c>
      <c r="I2136" s="138" cm="1">
        <f t="array" ref="I2136">MAX(IF($G$3:$G$4000=$G2136,$H$3:$H$4000))</f>
        <v>853</v>
      </c>
      <c r="J2136" s="2" t="str">
        <v>KEN</v>
      </c>
      <c r="K2136" t="str">
        <v>Amon KEMBOI</v>
      </c>
      <c r="L2136" s="96" t="str">
        <v>5000m</v>
      </c>
      <c r="M2136" s="96">
        <v>0</v>
      </c>
      <c r="N2136" s="96" t="str">
        <f t="shared" si="132"/>
        <v>Amon KEMBOI5000m</v>
      </c>
      <c r="O2136" s="2">
        <f t="shared" si="133"/>
        <v>1115</v>
      </c>
      <c r="P2136" s="81">
        <f t="shared" si="134"/>
        <v>66</v>
      </c>
      <c r="Q2136" s="81" t="str">
        <f t="shared" si="135"/>
        <v/>
      </c>
    </row>
    <row r="2137" spans="1:17" x14ac:dyDescent="0.2">
      <c r="A2137" t="s">
        <v>1179</v>
      </c>
      <c r="B2137" t="s">
        <v>5152</v>
      </c>
      <c r="C2137" s="5" t="s">
        <v>38</v>
      </c>
      <c r="D2137" s="5">
        <v>38925</v>
      </c>
      <c r="E2137">
        <v>851</v>
      </c>
      <c r="F2137" s="2">
        <v>64</v>
      </c>
      <c r="G2137" s="2" t="str">
        <f>B2137&amp;C2137</f>
        <v>Chavez PENNtriple-jump</v>
      </c>
      <c r="H2137" s="2">
        <f>E2137</f>
        <v>851</v>
      </c>
      <c r="I2137" s="138" cm="1">
        <f t="array" ref="I2137">MAX(IF($G$3:$G$4000=$G2137,$H$3:$H$4000))</f>
        <v>851</v>
      </c>
      <c r="J2137" s="2" t="str">
        <v>KEN</v>
      </c>
      <c r="K2137" t="str">
        <v>Bonface MUTETI</v>
      </c>
      <c r="L2137" s="96" t="str">
        <v>10000m</v>
      </c>
      <c r="M2137" s="96">
        <v>38371</v>
      </c>
      <c r="N2137" s="96" t="str">
        <f t="shared" si="132"/>
        <v>Bonface MUTETI10000m</v>
      </c>
      <c r="O2137" s="2">
        <f t="shared" si="133"/>
        <v>1114</v>
      </c>
      <c r="P2137" s="81">
        <f t="shared" si="134"/>
        <v>76</v>
      </c>
      <c r="Q2137" s="81" t="str">
        <f t="shared" si="135"/>
        <v/>
      </c>
    </row>
    <row r="2138" spans="1:17" x14ac:dyDescent="0.2">
      <c r="A2138" t="s">
        <v>1179</v>
      </c>
      <c r="B2138" t="s">
        <v>4530</v>
      </c>
      <c r="C2138" s="5" t="s">
        <v>41</v>
      </c>
      <c r="D2138" s="5">
        <v>37801</v>
      </c>
      <c r="E2138">
        <v>846</v>
      </c>
      <c r="F2138" s="2">
        <v>83</v>
      </c>
      <c r="G2138" s="2" t="str">
        <f>B2138&amp;C2138</f>
        <v>Christopher YOUNGjavelin-throw</v>
      </c>
      <c r="H2138" s="2">
        <f>E2138</f>
        <v>846</v>
      </c>
      <c r="I2138" s="138" cm="1">
        <f t="array" ref="I2138">MAX(IF($G$3:$G$4000=$G2138,$H$3:$H$4000))</f>
        <v>846</v>
      </c>
      <c r="J2138" s="2" t="str">
        <v>KEN</v>
      </c>
      <c r="K2138" t="str">
        <v>Eliud KIPSANG</v>
      </c>
      <c r="L2138" s="96" t="str">
        <v>800m</v>
      </c>
      <c r="M2138" s="96">
        <v>35317</v>
      </c>
      <c r="N2138" s="96" t="str">
        <f t="shared" si="132"/>
        <v>Eliud KIPSANG800m</v>
      </c>
      <c r="O2138" s="2">
        <f t="shared" si="133"/>
        <v>1114</v>
      </c>
      <c r="P2138" s="81">
        <f t="shared" si="134"/>
        <v>68</v>
      </c>
      <c r="Q2138" s="81" t="str">
        <f t="shared" si="135"/>
        <v/>
      </c>
    </row>
    <row r="2139" spans="1:17" x14ac:dyDescent="0.2">
      <c r="A2139" t="s">
        <v>1224</v>
      </c>
      <c r="B2139" t="s">
        <v>3626</v>
      </c>
      <c r="C2139" s="6" t="s">
        <v>2</v>
      </c>
      <c r="D2139" s="5">
        <v>35066</v>
      </c>
      <c r="E2139">
        <v>1287</v>
      </c>
      <c r="F2139" s="2">
        <v>1</v>
      </c>
      <c r="G2139" s="2" t="str">
        <f>B2139&amp;C2139</f>
        <v>Ferdinand OMANYALA100m</v>
      </c>
      <c r="H2139" s="2">
        <f>E2139</f>
        <v>1287</v>
      </c>
      <c r="I2139" s="138" cm="1">
        <f t="array" ref="I2139">MAX(IF($G$3:$G$4000=$G2139,$H$3:$H$4000))</f>
        <v>1287</v>
      </c>
      <c r="J2139" s="2" t="str">
        <v>KEN</v>
      </c>
      <c r="K2139" t="str">
        <v>Wesley KIPTOO</v>
      </c>
      <c r="L2139" s="96" t="str">
        <v>3000msc</v>
      </c>
      <c r="M2139" s="96">
        <v>0</v>
      </c>
      <c r="N2139" s="96" t="str">
        <f t="shared" si="132"/>
        <v>Wesley KIPTOO3000msc</v>
      </c>
      <c r="O2139" s="2">
        <f t="shared" si="133"/>
        <v>1114</v>
      </c>
      <c r="P2139" s="81">
        <f t="shared" si="134"/>
        <v>30</v>
      </c>
      <c r="Q2139" s="81" t="str">
        <f t="shared" si="135"/>
        <v/>
      </c>
    </row>
    <row r="2140" spans="1:17" x14ac:dyDescent="0.2">
      <c r="A2140" t="s">
        <v>1224</v>
      </c>
      <c r="B2140" t="s">
        <v>4737</v>
      </c>
      <c r="C2140" s="5" t="s">
        <v>82</v>
      </c>
      <c r="D2140" s="5">
        <v>30991</v>
      </c>
      <c r="E2140">
        <v>1285</v>
      </c>
      <c r="F2140" s="2">
        <v>1</v>
      </c>
      <c r="G2140" s="2" t="str">
        <f>B2140&amp;C2140</f>
        <v>Eliud KIPCHOGEmarathon</v>
      </c>
      <c r="H2140" s="2">
        <f>E2140</f>
        <v>1285</v>
      </c>
      <c r="I2140" s="138" cm="1">
        <f t="array" ref="I2140">MAX(IF($G$3:$G$4000=$G2140,$H$3:$H$4000))</f>
        <v>1285</v>
      </c>
      <c r="J2140" s="2" t="str">
        <v>KEN</v>
      </c>
      <c r="K2140" t="str">
        <v>Jackson Kavesa MUEMA</v>
      </c>
      <c r="L2140" s="96" t="str">
        <v>10000m</v>
      </c>
      <c r="M2140" s="96">
        <v>37137</v>
      </c>
      <c r="N2140" s="96" t="str">
        <f t="shared" si="132"/>
        <v>Jackson Kavesa MUEMA10000m</v>
      </c>
      <c r="O2140" s="2">
        <f t="shared" si="133"/>
        <v>1114</v>
      </c>
      <c r="P2140" s="81">
        <f t="shared" si="134"/>
        <v>76</v>
      </c>
      <c r="Q2140" s="81" t="str">
        <f t="shared" si="135"/>
        <v/>
      </c>
    </row>
    <row r="2141" spans="1:17" x14ac:dyDescent="0.2">
      <c r="A2141" t="s">
        <v>1224</v>
      </c>
      <c r="B2141" t="s">
        <v>4731</v>
      </c>
      <c r="C2141" s="5" t="s">
        <v>82</v>
      </c>
      <c r="D2141" s="5">
        <v>33605</v>
      </c>
      <c r="E2141">
        <v>1280</v>
      </c>
      <c r="F2141" s="2">
        <v>1</v>
      </c>
      <c r="G2141" s="2" t="str">
        <f>B2141&amp;C2141</f>
        <v>Titus EKIRUmarathon</v>
      </c>
      <c r="H2141" s="2">
        <f>E2141</f>
        <v>1280</v>
      </c>
      <c r="I2141" s="138" cm="1">
        <f t="array" ref="I2141">MAX(IF($G$3:$G$4000=$G2141,$H$3:$H$4000))</f>
        <v>1280</v>
      </c>
      <c r="J2141" s="2" t="str">
        <v>KEN</v>
      </c>
      <c r="K2141" t="str">
        <v>Zaphania CHERUIYOT</v>
      </c>
      <c r="L2141" s="96" t="str">
        <v>marathon</v>
      </c>
      <c r="M2141" s="96">
        <v>0</v>
      </c>
      <c r="N2141" s="96" t="str">
        <f t="shared" si="132"/>
        <v>Zaphania CHERUIYOTmarathon</v>
      </c>
      <c r="O2141" s="2">
        <f t="shared" si="133"/>
        <v>1114</v>
      </c>
      <c r="P2141" s="81">
        <f t="shared" si="134"/>
        <v>114</v>
      </c>
      <c r="Q2141" s="81" t="str">
        <f t="shared" si="135"/>
        <v/>
      </c>
    </row>
    <row r="2142" spans="1:17" x14ac:dyDescent="0.2">
      <c r="A2142" t="s">
        <v>1224</v>
      </c>
      <c r="B2142" t="s">
        <v>5165</v>
      </c>
      <c r="C2142" s="5" t="s">
        <v>82</v>
      </c>
      <c r="D2142" s="5">
        <v>33863</v>
      </c>
      <c r="E2142">
        <v>1275</v>
      </c>
      <c r="F2142" s="2">
        <v>2</v>
      </c>
      <c r="G2142" s="2" t="str">
        <f>B2142&amp;C2142</f>
        <v>Amos KIPRUTOmarathon</v>
      </c>
      <c r="H2142" s="2">
        <f>E2142</f>
        <v>1275</v>
      </c>
      <c r="I2142" s="138" cm="1">
        <f t="array" ref="I2142">MAX(IF($G$3:$G$4000=$G2142,$H$3:$H$4000))</f>
        <v>1275</v>
      </c>
      <c r="J2142" s="2" t="str">
        <v>KEN</v>
      </c>
      <c r="K2142" t="str">
        <v>Edwin Cheruiyot SOI</v>
      </c>
      <c r="L2142" s="96" t="str">
        <v>10000m</v>
      </c>
      <c r="M2142" s="96">
        <v>31474</v>
      </c>
      <c r="N2142" s="96" t="str">
        <f t="shared" si="132"/>
        <v>Edwin Cheruiyot SOI10000m</v>
      </c>
      <c r="O2142" s="2">
        <f t="shared" si="133"/>
        <v>1113</v>
      </c>
      <c r="P2142" s="81">
        <f t="shared" si="134"/>
        <v>78</v>
      </c>
      <c r="Q2142" s="81" t="str">
        <f t="shared" si="135"/>
        <v/>
      </c>
    </row>
    <row r="2143" spans="1:17" x14ac:dyDescent="0.2">
      <c r="A2143" t="s">
        <v>1224</v>
      </c>
      <c r="B2143" t="s">
        <v>3880</v>
      </c>
      <c r="C2143" s="5" t="s">
        <v>28</v>
      </c>
      <c r="D2143" s="5">
        <v>35023</v>
      </c>
      <c r="E2143">
        <v>1269</v>
      </c>
      <c r="F2143" s="2">
        <v>1</v>
      </c>
      <c r="G2143" s="2" t="str">
        <f>B2143&amp;C2143</f>
        <v>Timothy CHERUIYOT1500m</v>
      </c>
      <c r="H2143" s="2">
        <f>E2143</f>
        <v>1269</v>
      </c>
      <c r="I2143" s="138" cm="1">
        <f t="array" ref="I2143">MAX(IF($G$3:$G$4000=$G2143,$H$3:$H$4000))</f>
        <v>1269</v>
      </c>
      <c r="J2143" s="2" t="str">
        <v>KEN</v>
      </c>
      <c r="K2143" t="str">
        <v>Evans YEGO</v>
      </c>
      <c r="L2143" s="96" t="str">
        <v>5000m</v>
      </c>
      <c r="M2143" s="96">
        <v>34947</v>
      </c>
      <c r="N2143" s="96" t="str">
        <f t="shared" si="132"/>
        <v>Evans YEGO5000m</v>
      </c>
      <c r="O2143" s="2">
        <f t="shared" si="133"/>
        <v>1113</v>
      </c>
      <c r="P2143" s="81">
        <f t="shared" si="134"/>
        <v>68</v>
      </c>
      <c r="Q2143" s="81" t="str">
        <f t="shared" si="135"/>
        <v/>
      </c>
    </row>
    <row r="2144" spans="1:17" x14ac:dyDescent="0.2">
      <c r="A2144" t="s">
        <v>1224</v>
      </c>
      <c r="B2144" t="s">
        <v>4732</v>
      </c>
      <c r="C2144" s="5" t="s">
        <v>82</v>
      </c>
      <c r="D2144" s="5">
        <v>35298</v>
      </c>
      <c r="E2144">
        <v>1263</v>
      </c>
      <c r="F2144" s="2">
        <v>2</v>
      </c>
      <c r="G2144" s="2" t="str">
        <f>B2144&amp;C2144</f>
        <v>Reuben Kiprop KIPYEGOmarathon</v>
      </c>
      <c r="H2144" s="2">
        <f>E2144</f>
        <v>1263</v>
      </c>
      <c r="I2144" s="138" cm="1">
        <f t="array" ref="I2144">MAX(IF($G$3:$G$4000=$G2144,$H$3:$H$4000))</f>
        <v>1263</v>
      </c>
      <c r="J2144" s="2" t="str">
        <v>KEN</v>
      </c>
      <c r="K2144" t="str">
        <v>Laban KIPKORIR</v>
      </c>
      <c r="L2144" s="96" t="str">
        <v>800m</v>
      </c>
      <c r="M2144" s="96">
        <v>0</v>
      </c>
      <c r="N2144" s="96" t="str">
        <f t="shared" si="132"/>
        <v>Laban KIPKORIR800m</v>
      </c>
      <c r="O2144" s="2">
        <f t="shared" si="133"/>
        <v>1113</v>
      </c>
      <c r="P2144" s="81">
        <f t="shared" si="134"/>
        <v>71</v>
      </c>
      <c r="Q2144" s="81" t="str">
        <f t="shared" si="135"/>
        <v/>
      </c>
    </row>
    <row r="2145" spans="1:17" x14ac:dyDescent="0.2">
      <c r="A2145" t="s">
        <v>1224</v>
      </c>
      <c r="B2145" t="s">
        <v>4733</v>
      </c>
      <c r="C2145" t="s">
        <v>82</v>
      </c>
      <c r="D2145" s="5">
        <v>32280</v>
      </c>
      <c r="E2145">
        <v>1261</v>
      </c>
      <c r="F2145" s="2">
        <v>3</v>
      </c>
      <c r="G2145" s="2" t="str">
        <f>B2145&amp;C2145</f>
        <v>Marius KIPSEREMmarathon</v>
      </c>
      <c r="H2145" s="2">
        <f>E2145</f>
        <v>1261</v>
      </c>
      <c r="I2145" s="138" cm="1">
        <f t="array" ref="I2145">MAX(IF($G$3:$G$4000=$G2145,$H$3:$H$4000))</f>
        <v>1261</v>
      </c>
      <c r="J2145" s="2" t="str">
        <v>KEN</v>
      </c>
      <c r="K2145" t="str">
        <v>Fredrick MURANGA</v>
      </c>
      <c r="L2145" s="96" t="str">
        <v>10000m</v>
      </c>
      <c r="M2145" s="96">
        <v>1996</v>
      </c>
      <c r="N2145" s="96" t="str">
        <f t="shared" si="132"/>
        <v>Fredrick MURANGA10000m</v>
      </c>
      <c r="O2145" s="2">
        <f t="shared" si="133"/>
        <v>1113</v>
      </c>
      <c r="P2145" s="81">
        <f t="shared" si="134"/>
        <v>78</v>
      </c>
      <c r="Q2145" s="81" t="str">
        <f t="shared" si="135"/>
        <v/>
      </c>
    </row>
    <row r="2146" spans="1:17" x14ac:dyDescent="0.2">
      <c r="A2146" t="s">
        <v>1224</v>
      </c>
      <c r="B2146" t="s">
        <v>4734</v>
      </c>
      <c r="C2146" s="5" t="s">
        <v>82</v>
      </c>
      <c r="D2146" s="5">
        <v>32173</v>
      </c>
      <c r="E2146">
        <v>1259</v>
      </c>
      <c r="F2146" s="2">
        <v>4</v>
      </c>
      <c r="G2146" s="2" t="str">
        <f>B2146&amp;C2146</f>
        <v>Bernard Kiprop KOECHmarathon</v>
      </c>
      <c r="H2146" s="2">
        <f>E2146</f>
        <v>1259</v>
      </c>
      <c r="I2146" s="138" cm="1">
        <f t="array" ref="I2146">MAX(IF($G$3:$G$4000=$G2146,$H$3:$H$4000))</f>
        <v>1259</v>
      </c>
      <c r="J2146" s="2" t="str">
        <v>KEN</v>
      </c>
      <c r="K2146" t="str">
        <v>Dominic LANGAT</v>
      </c>
      <c r="L2146" s="96" t="str">
        <v>5000m</v>
      </c>
      <c r="M2146" s="96">
        <v>34834</v>
      </c>
      <c r="N2146" s="96" t="str">
        <f t="shared" si="132"/>
        <v>Dominic LANGAT5000m</v>
      </c>
      <c r="O2146" s="2">
        <f t="shared" si="133"/>
        <v>1112</v>
      </c>
      <c r="P2146" s="81">
        <f t="shared" si="134"/>
        <v>69</v>
      </c>
      <c r="Q2146" s="81" t="str">
        <f t="shared" si="135"/>
        <v/>
      </c>
    </row>
    <row r="2147" spans="1:17" x14ac:dyDescent="0.2">
      <c r="A2147" t="s">
        <v>1224</v>
      </c>
      <c r="B2147" t="s">
        <v>4735</v>
      </c>
      <c r="C2147" s="5" t="s">
        <v>82</v>
      </c>
      <c r="D2147" s="5">
        <v>31754</v>
      </c>
      <c r="E2147">
        <v>1257</v>
      </c>
      <c r="F2147" s="2">
        <v>5</v>
      </c>
      <c r="G2147" s="2" t="str">
        <f>B2147&amp;C2147</f>
        <v>Barnabas KIPTUMmarathon</v>
      </c>
      <c r="H2147" s="2">
        <f>E2147</f>
        <v>1257</v>
      </c>
      <c r="I2147" s="138" cm="1">
        <f t="array" ref="I2147">MAX(IF($G$3:$G$4000=$G2147,$H$3:$H$4000))</f>
        <v>1257</v>
      </c>
      <c r="J2147" s="2" t="str">
        <v>KEN</v>
      </c>
      <c r="K2147" t="str">
        <v>Dominic NYAIRO</v>
      </c>
      <c r="L2147" s="96" t="str">
        <v>10000m</v>
      </c>
      <c r="M2147" s="96">
        <v>35664</v>
      </c>
      <c r="N2147" s="96" t="str">
        <f t="shared" si="132"/>
        <v>Dominic NYAIRO10000m</v>
      </c>
      <c r="O2147" s="2">
        <f t="shared" si="133"/>
        <v>1111</v>
      </c>
      <c r="P2147" s="81">
        <f t="shared" si="134"/>
        <v>80</v>
      </c>
      <c r="Q2147" s="81" t="str">
        <f t="shared" si="135"/>
        <v/>
      </c>
    </row>
    <row r="2148" spans="1:17" x14ac:dyDescent="0.2">
      <c r="A2148" t="s">
        <v>1224</v>
      </c>
      <c r="B2148" t="s">
        <v>4736</v>
      </c>
      <c r="C2148" t="s">
        <v>82</v>
      </c>
      <c r="D2148" s="5">
        <v>32975</v>
      </c>
      <c r="E2148">
        <v>1256</v>
      </c>
      <c r="F2148" s="2">
        <v>6</v>
      </c>
      <c r="G2148" s="2" t="str">
        <f>B2148&amp;C2148</f>
        <v>Elisha ROTICHmarathon</v>
      </c>
      <c r="H2148" s="2">
        <f>E2148</f>
        <v>1256</v>
      </c>
      <c r="I2148" s="138" cm="1">
        <f t="array" ref="I2148">MAX(IF($G$3:$G$4000=$G2148,$H$3:$H$4000))</f>
        <v>1256</v>
      </c>
      <c r="J2148" s="2" t="str">
        <v>KEN</v>
      </c>
      <c r="K2148" t="str">
        <v>Anthony KIBE</v>
      </c>
      <c r="L2148" s="96" t="str">
        <v>5000m</v>
      </c>
      <c r="M2148" s="96">
        <v>37707</v>
      </c>
      <c r="N2148" s="96" t="str">
        <f t="shared" si="132"/>
        <v>Anthony KIBE5000m</v>
      </c>
      <c r="O2148" s="2">
        <f t="shared" si="133"/>
        <v>1111</v>
      </c>
      <c r="P2148" s="81">
        <f t="shared" si="134"/>
        <v>70</v>
      </c>
      <c r="Q2148" s="81" t="str">
        <f t="shared" si="135"/>
        <v/>
      </c>
    </row>
    <row r="2149" spans="1:17" x14ac:dyDescent="0.2">
      <c r="A2149" t="s">
        <v>1224</v>
      </c>
      <c r="B2149" t="s">
        <v>3104</v>
      </c>
      <c r="C2149" t="s">
        <v>82</v>
      </c>
      <c r="D2149" s="5">
        <v>33088</v>
      </c>
      <c r="E2149">
        <v>1254</v>
      </c>
      <c r="F2149" s="2">
        <v>7</v>
      </c>
      <c r="G2149" s="2" t="str">
        <f>B2149&amp;C2149</f>
        <v>Vincent KIPCHUMBAmarathon</v>
      </c>
      <c r="H2149" s="2">
        <f>E2149</f>
        <v>1254</v>
      </c>
      <c r="I2149" s="138" cm="1">
        <f t="array" ref="I2149">MAX(IF($G$3:$G$4000=$G2149,$H$3:$H$4000))</f>
        <v>1254</v>
      </c>
      <c r="J2149" s="2" t="str">
        <v>KEN</v>
      </c>
      <c r="K2149" t="str">
        <v>Vincent KIPYEGON</v>
      </c>
      <c r="L2149" s="96" t="str">
        <v>3000msc</v>
      </c>
      <c r="M2149" s="96">
        <v>36160</v>
      </c>
      <c r="N2149" s="96" t="str">
        <f t="shared" si="132"/>
        <v>Vincent KIPYEGON3000msc</v>
      </c>
      <c r="O2149" s="2">
        <f t="shared" si="133"/>
        <v>1110</v>
      </c>
      <c r="P2149" s="81">
        <f t="shared" si="134"/>
        <v>32</v>
      </c>
      <c r="Q2149" s="81" t="str">
        <f t="shared" si="135"/>
        <v/>
      </c>
    </row>
    <row r="2150" spans="1:17" x14ac:dyDescent="0.2">
      <c r="A2150" t="s">
        <v>1224</v>
      </c>
      <c r="B2150" t="s">
        <v>4737</v>
      </c>
      <c r="C2150" s="5" t="s">
        <v>82</v>
      </c>
      <c r="D2150" s="5">
        <v>30991</v>
      </c>
      <c r="E2150">
        <v>1253</v>
      </c>
      <c r="F2150" s="2">
        <v>8</v>
      </c>
      <c r="G2150" s="2" t="str">
        <f>B2150&amp;C2150</f>
        <v>Eliud KIPCHOGEmarathon</v>
      </c>
      <c r="H2150" s="2">
        <f>E2150</f>
        <v>1253</v>
      </c>
      <c r="I2150" s="138" cm="1">
        <f t="array" ref="I2150">MAX(IF($G$3:$G$4000=$G2150,$H$3:$H$4000))</f>
        <v>1285</v>
      </c>
      <c r="J2150" s="2" t="str">
        <v>KEN</v>
      </c>
      <c r="K2150" t="str">
        <v>Joel MWAURA</v>
      </c>
      <c r="L2150" s="96" t="str">
        <v>10000m</v>
      </c>
      <c r="M2150" s="96">
        <v>36180</v>
      </c>
      <c r="N2150" s="96" t="str">
        <f t="shared" si="132"/>
        <v>Joel MWAURA10000m</v>
      </c>
      <c r="O2150" s="2">
        <f t="shared" si="133"/>
        <v>1110</v>
      </c>
      <c r="P2150" s="81">
        <f t="shared" si="134"/>
        <v>81</v>
      </c>
      <c r="Q2150" s="81" t="str">
        <f t="shared" si="135"/>
        <v/>
      </c>
    </row>
    <row r="2151" spans="1:17" x14ac:dyDescent="0.2">
      <c r="A2151" t="s">
        <v>1224</v>
      </c>
      <c r="B2151" t="s">
        <v>4738</v>
      </c>
      <c r="C2151" t="s">
        <v>82</v>
      </c>
      <c r="D2151" s="5">
        <v>31736</v>
      </c>
      <c r="E2151">
        <v>1253</v>
      </c>
      <c r="F2151" s="2">
        <v>9</v>
      </c>
      <c r="G2151" s="2" t="str">
        <f>B2151&amp;C2151</f>
        <v>Jonathan KORIRmarathon</v>
      </c>
      <c r="H2151" s="2">
        <f>E2151</f>
        <v>1253</v>
      </c>
      <c r="I2151" s="138" cm="1">
        <f t="array" ref="I2151">MAX(IF($G$3:$G$4000=$G2151,$H$3:$H$4000))</f>
        <v>1253</v>
      </c>
      <c r="J2151" s="2" t="str">
        <v>KEN</v>
      </c>
      <c r="K2151" t="str">
        <v>Josphat LEDAMA</v>
      </c>
      <c r="L2151" s="96" t="str">
        <v>5000m</v>
      </c>
      <c r="M2151" s="96">
        <v>35971</v>
      </c>
      <c r="N2151" s="96" t="str">
        <f t="shared" si="132"/>
        <v>Josphat LEDAMA5000m</v>
      </c>
      <c r="O2151" s="2">
        <f t="shared" si="133"/>
        <v>1109</v>
      </c>
      <c r="P2151" s="81">
        <f t="shared" si="134"/>
        <v>71</v>
      </c>
      <c r="Q2151" s="81" t="str">
        <f t="shared" si="135"/>
        <v/>
      </c>
    </row>
    <row r="2152" spans="1:17" x14ac:dyDescent="0.2">
      <c r="A2152" t="s">
        <v>1224</v>
      </c>
      <c r="B2152" t="s">
        <v>3824</v>
      </c>
      <c r="C2152" s="5" t="s">
        <v>28</v>
      </c>
      <c r="D2152" s="5">
        <v>35391</v>
      </c>
      <c r="E2152">
        <v>1251</v>
      </c>
      <c r="F2152" s="2">
        <v>4</v>
      </c>
      <c r="G2152" s="2" t="str">
        <f>B2152&amp;C2152</f>
        <v>Abel KIPSANG1500m</v>
      </c>
      <c r="H2152" s="2">
        <f>E2152</f>
        <v>1251</v>
      </c>
      <c r="I2152" s="138" cm="1">
        <f t="array" ref="I2152">MAX(IF($G$3:$G$4000=$G2152,$H$3:$H$4000))</f>
        <v>1251</v>
      </c>
      <c r="J2152" s="2" t="str">
        <v>KEN</v>
      </c>
      <c r="K2152" t="str">
        <v>Victor Kipkirui KORIR</v>
      </c>
      <c r="L2152" s="96" t="str">
        <v>5000m</v>
      </c>
      <c r="M2152" s="96">
        <v>37482</v>
      </c>
      <c r="N2152" s="96" t="str">
        <f t="shared" si="132"/>
        <v>Victor Kipkirui KORIR5000m</v>
      </c>
      <c r="O2152" s="2">
        <f t="shared" si="133"/>
        <v>1109</v>
      </c>
      <c r="P2152" s="81">
        <f t="shared" si="134"/>
        <v>71</v>
      </c>
      <c r="Q2152" s="81" t="str">
        <f t="shared" si="135"/>
        <v/>
      </c>
    </row>
    <row r="2153" spans="1:17" x14ac:dyDescent="0.2">
      <c r="A2153" t="s">
        <v>1224</v>
      </c>
      <c r="B2153" t="s">
        <v>4739</v>
      </c>
      <c r="C2153" s="5" t="s">
        <v>82</v>
      </c>
      <c r="D2153" s="5">
        <v>31082</v>
      </c>
      <c r="E2153">
        <v>1249</v>
      </c>
      <c r="F2153" s="2">
        <v>10</v>
      </c>
      <c r="G2153" s="2" t="str">
        <f>B2153&amp;C2153</f>
        <v>Hillary KIPSAMBUmarathon</v>
      </c>
      <c r="H2153" s="2">
        <f>E2153</f>
        <v>1249</v>
      </c>
      <c r="I2153" s="138" cm="1">
        <f t="array" ref="I2153">MAX(IF($G$3:$G$4000=$G2153,$H$3:$H$4000))</f>
        <v>1249</v>
      </c>
      <c r="J2153" s="2" t="str">
        <v>KEN</v>
      </c>
      <c r="K2153" t="str">
        <v>Felix KANDIE</v>
      </c>
      <c r="L2153" s="96" t="str">
        <v>3000msc</v>
      </c>
      <c r="M2153" s="96">
        <v>0</v>
      </c>
      <c r="N2153" s="96" t="str">
        <f t="shared" si="132"/>
        <v>Felix KANDIE3000msc</v>
      </c>
      <c r="O2153" s="2">
        <f t="shared" si="133"/>
        <v>1109</v>
      </c>
      <c r="P2153" s="81">
        <f t="shared" si="134"/>
        <v>33</v>
      </c>
      <c r="Q2153" s="81" t="str">
        <f t="shared" si="135"/>
        <v/>
      </c>
    </row>
    <row r="2154" spans="1:17" x14ac:dyDescent="0.2">
      <c r="A2154" t="s">
        <v>1224</v>
      </c>
      <c r="B2154" t="s">
        <v>4740</v>
      </c>
      <c r="C2154" s="5" t="s">
        <v>82</v>
      </c>
      <c r="D2154" s="5">
        <v>34172</v>
      </c>
      <c r="E2154">
        <v>1248</v>
      </c>
      <c r="F2154" s="2">
        <v>11</v>
      </c>
      <c r="G2154" s="2" t="str">
        <f>B2154&amp;C2154</f>
        <v>Barselius KIPYEGOmarathon</v>
      </c>
      <c r="H2154" s="2">
        <f>E2154</f>
        <v>1248</v>
      </c>
      <c r="I2154" s="138" cm="1">
        <f t="array" ref="I2154">MAX(IF($G$3:$G$4000=$G2154,$H$3:$H$4000))</f>
        <v>1248</v>
      </c>
      <c r="J2154" s="2" t="str">
        <v>KEN</v>
      </c>
      <c r="K2154" t="str">
        <v>Alexander MUTISO</v>
      </c>
      <c r="L2154" s="96" t="str">
        <v>5000m</v>
      </c>
      <c r="M2154" s="96">
        <v>35318</v>
      </c>
      <c r="N2154" s="96" t="str">
        <f t="shared" si="132"/>
        <v>Alexander MUTISO5000m</v>
      </c>
      <c r="O2154" s="2">
        <f t="shared" si="133"/>
        <v>1108</v>
      </c>
      <c r="P2154" s="81">
        <f t="shared" si="134"/>
        <v>74</v>
      </c>
      <c r="Q2154" s="81" t="str">
        <f t="shared" si="135"/>
        <v/>
      </c>
    </row>
    <row r="2155" spans="1:17" x14ac:dyDescent="0.2">
      <c r="A2155" t="s">
        <v>1224</v>
      </c>
      <c r="B2155" t="s">
        <v>4742</v>
      </c>
      <c r="C2155" s="5" t="s">
        <v>82</v>
      </c>
      <c r="D2155" s="5">
        <v>34501</v>
      </c>
      <c r="E2155">
        <v>1244</v>
      </c>
      <c r="F2155" s="2">
        <v>13</v>
      </c>
      <c r="G2155" s="2" t="str">
        <f>B2155&amp;C2155</f>
        <v>Nicholas KIRWAmarathon</v>
      </c>
      <c r="H2155" s="2">
        <f>E2155</f>
        <v>1244</v>
      </c>
      <c r="I2155" s="138" cm="1">
        <f t="array" ref="I2155">MAX(IF($G$3:$G$4000=$G2155,$H$3:$H$4000))</f>
        <v>1244</v>
      </c>
      <c r="J2155" s="2" t="str">
        <v>KEN</v>
      </c>
      <c r="K2155" t="str">
        <v>Festus LAGAT</v>
      </c>
      <c r="L2155" s="96" t="str">
        <v>1500m</v>
      </c>
      <c r="M2155" s="96">
        <v>35348</v>
      </c>
      <c r="N2155" s="96" t="str">
        <f t="shared" si="132"/>
        <v>Festus LAGAT1500m</v>
      </c>
      <c r="O2155" s="2">
        <f t="shared" si="133"/>
        <v>1107</v>
      </c>
      <c r="P2155" s="81">
        <f t="shared" si="134"/>
        <v>77</v>
      </c>
      <c r="Q2155" s="81" t="str">
        <f t="shared" si="135"/>
        <v/>
      </c>
    </row>
    <row r="2156" spans="1:17" x14ac:dyDescent="0.2">
      <c r="A2156" t="s">
        <v>1224</v>
      </c>
      <c r="B2156" s="5" t="s">
        <v>4743</v>
      </c>
      <c r="C2156" s="5" t="s">
        <v>82</v>
      </c>
      <c r="D2156" s="6">
        <v>34796</v>
      </c>
      <c r="E2156">
        <v>1242</v>
      </c>
      <c r="F2156" s="2">
        <v>14</v>
      </c>
      <c r="G2156" s="2" t="str">
        <f>B2156&amp;C2156</f>
        <v>Morris Munene GACHAGAmarathon</v>
      </c>
      <c r="H2156" s="2">
        <f>E2156</f>
        <v>1242</v>
      </c>
      <c r="I2156" s="138" cm="1">
        <f t="array" ref="I2156">MAX(IF($G$3:$G$4000=$G2156,$H$3:$H$4000))</f>
        <v>1242</v>
      </c>
      <c r="J2156" s="2" t="str">
        <v>KEN</v>
      </c>
      <c r="K2156" t="str">
        <v>Brian KIPTUM</v>
      </c>
      <c r="L2156" s="96" t="str">
        <v>800m</v>
      </c>
      <c r="M2156" s="96">
        <v>0</v>
      </c>
      <c r="N2156" s="96" t="str">
        <f t="shared" si="132"/>
        <v>Brian KIPTUM800m</v>
      </c>
      <c r="O2156" s="2">
        <f t="shared" si="133"/>
        <v>1107</v>
      </c>
      <c r="P2156" s="81">
        <f t="shared" si="134"/>
        <v>76</v>
      </c>
      <c r="Q2156" s="81" t="str">
        <f t="shared" si="135"/>
        <v/>
      </c>
    </row>
    <row r="2157" spans="1:17" x14ac:dyDescent="0.2">
      <c r="A2157" t="s">
        <v>1224</v>
      </c>
      <c r="B2157" t="s">
        <v>4744</v>
      </c>
      <c r="C2157" s="5" t="s">
        <v>82</v>
      </c>
      <c r="D2157" s="5">
        <v>32362</v>
      </c>
      <c r="E2157">
        <v>1241</v>
      </c>
      <c r="F2157" s="2">
        <v>15</v>
      </c>
      <c r="G2157" s="2" t="str">
        <f>B2157&amp;C2157</f>
        <v>Lawrence CHERONOmarathon</v>
      </c>
      <c r="H2157" s="2">
        <f>E2157</f>
        <v>1241</v>
      </c>
      <c r="I2157" s="138" cm="1">
        <f t="array" ref="I2157">MAX(IF($G$3:$G$4000=$G2157,$H$3:$H$4000))</f>
        <v>1241</v>
      </c>
      <c r="J2157" s="2" t="str">
        <v>KEN</v>
      </c>
      <c r="K2157" t="str">
        <v>Davis KIPLANGAT</v>
      </c>
      <c r="L2157" s="96" t="str">
        <v>5000m</v>
      </c>
      <c r="M2157" s="96">
        <v>35986</v>
      </c>
      <c r="N2157" s="96" t="str">
        <f t="shared" si="132"/>
        <v>Davis KIPLANGAT5000m</v>
      </c>
      <c r="O2157" s="2">
        <f t="shared" si="133"/>
        <v>1107</v>
      </c>
      <c r="P2157" s="81">
        <f t="shared" si="134"/>
        <v>75</v>
      </c>
      <c r="Q2157" s="81" t="str">
        <f t="shared" si="135"/>
        <v/>
      </c>
    </row>
    <row r="2158" spans="1:17" x14ac:dyDescent="0.2">
      <c r="A2158" t="s">
        <v>1224</v>
      </c>
      <c r="B2158" t="s">
        <v>3881</v>
      </c>
      <c r="C2158" s="5" t="s">
        <v>28</v>
      </c>
      <c r="D2158" s="5">
        <v>34865</v>
      </c>
      <c r="E2158">
        <v>1240</v>
      </c>
      <c r="F2158" s="2">
        <v>5</v>
      </c>
      <c r="G2158" s="2" t="str">
        <f>B2158&amp;C2158</f>
        <v>Charles Cheboi SIMOTWO1500m</v>
      </c>
      <c r="H2158" s="2">
        <f>E2158</f>
        <v>1240</v>
      </c>
      <c r="I2158" s="138" cm="1">
        <f t="array" ref="I2158">MAX(IF($G$3:$G$4000=$G2158,$H$3:$H$4000))</f>
        <v>1240</v>
      </c>
      <c r="J2158" s="2" t="str">
        <v>KEN</v>
      </c>
      <c r="K2158" t="str">
        <v>Bernard KIMANI</v>
      </c>
      <c r="L2158" s="96" t="str">
        <v>10000m</v>
      </c>
      <c r="M2158" s="96">
        <v>34242</v>
      </c>
      <c r="N2158" s="96" t="str">
        <f t="shared" si="132"/>
        <v>Bernard KIMANI10000m</v>
      </c>
      <c r="O2158" s="2">
        <f t="shared" si="133"/>
        <v>1107</v>
      </c>
      <c r="P2158" s="81">
        <f t="shared" si="134"/>
        <v>82</v>
      </c>
      <c r="Q2158" s="81" t="str">
        <f t="shared" si="135"/>
        <v/>
      </c>
    </row>
    <row r="2159" spans="1:17" x14ac:dyDescent="0.2">
      <c r="A2159" t="s">
        <v>1224</v>
      </c>
      <c r="B2159" t="s">
        <v>4745</v>
      </c>
      <c r="C2159" s="5" t="s">
        <v>82</v>
      </c>
      <c r="D2159" s="5">
        <v>32163</v>
      </c>
      <c r="E2159">
        <v>1239</v>
      </c>
      <c r="F2159" s="2">
        <v>16</v>
      </c>
      <c r="G2159" s="2" t="str">
        <f>B2159&amp;C2159</f>
        <v>Joel Kemboi KIMURERmarathon</v>
      </c>
      <c r="H2159" s="2">
        <f>E2159</f>
        <v>1239</v>
      </c>
      <c r="I2159" s="138" cm="1">
        <f t="array" ref="I2159">MAX(IF($G$3:$G$4000=$G2159,$H$3:$H$4000))</f>
        <v>1239</v>
      </c>
      <c r="J2159" s="2" t="str">
        <v>KEN</v>
      </c>
      <c r="K2159" t="str">
        <v>Kipkorir ROTICH</v>
      </c>
      <c r="L2159" s="96" t="str">
        <v>400mh</v>
      </c>
      <c r="M2159" s="96">
        <v>35920</v>
      </c>
      <c r="N2159" s="96" t="str">
        <f t="shared" si="132"/>
        <v>Kipkorir ROTICH400mh</v>
      </c>
      <c r="O2159" s="2">
        <f t="shared" si="133"/>
        <v>1107</v>
      </c>
      <c r="P2159" s="81">
        <f t="shared" si="134"/>
        <v>36</v>
      </c>
      <c r="Q2159" s="81" t="str">
        <f t="shared" si="135"/>
        <v/>
      </c>
    </row>
    <row r="2160" spans="1:17" x14ac:dyDescent="0.2">
      <c r="A2160" t="s">
        <v>1224</v>
      </c>
      <c r="B2160" t="s">
        <v>4746</v>
      </c>
      <c r="C2160" s="5" t="s">
        <v>82</v>
      </c>
      <c r="D2160" s="5">
        <v>33789</v>
      </c>
      <c r="E2160">
        <v>1239</v>
      </c>
      <c r="F2160" s="2">
        <v>16</v>
      </c>
      <c r="G2160" s="2" t="str">
        <f>B2160&amp;C2160</f>
        <v>Philemon KACHERANmarathon</v>
      </c>
      <c r="H2160" s="2">
        <f>E2160</f>
        <v>1239</v>
      </c>
      <c r="I2160" s="138" cm="1">
        <f t="array" ref="I2160">MAX(IF($G$3:$G$4000=$G2160,$H$3:$H$4000))</f>
        <v>1239</v>
      </c>
      <c r="J2160" s="2" t="str">
        <v>KEN</v>
      </c>
      <c r="K2160" t="str">
        <v>Wilfred KIMITEI</v>
      </c>
      <c r="L2160" s="96" t="str">
        <v>10000m</v>
      </c>
      <c r="M2160" s="96">
        <v>31117</v>
      </c>
      <c r="N2160" s="96" t="str">
        <f t="shared" si="132"/>
        <v>Wilfred KIMITEI10000m</v>
      </c>
      <c r="O2160" s="2">
        <f t="shared" si="133"/>
        <v>1106</v>
      </c>
      <c r="P2160" s="81">
        <f t="shared" si="134"/>
        <v>83</v>
      </c>
      <c r="Q2160" s="81" t="str">
        <f t="shared" si="135"/>
        <v/>
      </c>
    </row>
    <row r="2161" spans="1:17" x14ac:dyDescent="0.2">
      <c r="A2161" t="s">
        <v>1224</v>
      </c>
      <c r="B2161" t="s">
        <v>3958</v>
      </c>
      <c r="C2161" s="5" t="s">
        <v>82</v>
      </c>
      <c r="D2161" s="5">
        <v>35465</v>
      </c>
      <c r="E2161">
        <v>1239</v>
      </c>
      <c r="F2161" s="2">
        <v>18</v>
      </c>
      <c r="G2161" s="2" t="str">
        <f>B2161&amp;C2161</f>
        <v>Moses KIBETmarathon</v>
      </c>
      <c r="H2161" s="2">
        <f>E2161</f>
        <v>1239</v>
      </c>
      <c r="I2161" s="138" cm="1">
        <f t="array" ref="I2161">MAX(IF($G$3:$G$4000=$G2161,$H$3:$H$4000))</f>
        <v>1239</v>
      </c>
      <c r="J2161" s="2" t="str">
        <v>KEN</v>
      </c>
      <c r="K2161" t="str">
        <v>Silas KIPLAGAT</v>
      </c>
      <c r="L2161" s="96" t="str">
        <v>1500m</v>
      </c>
      <c r="M2161" s="96">
        <v>32740</v>
      </c>
      <c r="N2161" s="96" t="str">
        <f t="shared" si="132"/>
        <v>Silas KIPLAGAT1500m</v>
      </c>
      <c r="O2161" s="2">
        <f t="shared" si="133"/>
        <v>1106</v>
      </c>
      <c r="P2161" s="81">
        <f t="shared" si="134"/>
        <v>79</v>
      </c>
      <c r="Q2161" s="81" t="str">
        <f t="shared" si="135"/>
        <v/>
      </c>
    </row>
    <row r="2162" spans="1:17" x14ac:dyDescent="0.2">
      <c r="A2162" t="s">
        <v>1224</v>
      </c>
      <c r="B2162" t="s">
        <v>4747</v>
      </c>
      <c r="C2162" s="5" t="s">
        <v>82</v>
      </c>
      <c r="D2162" s="5">
        <v>35971</v>
      </c>
      <c r="E2162">
        <v>1238</v>
      </c>
      <c r="F2162" s="2">
        <v>19</v>
      </c>
      <c r="G2162" s="2" t="str">
        <f>B2162&amp;C2162</f>
        <v>Titus KIPRUTOmarathon</v>
      </c>
      <c r="H2162" s="2">
        <f>E2162</f>
        <v>1238</v>
      </c>
      <c r="I2162" s="138" cm="1">
        <f t="array" ref="I2162">MAX(IF($G$3:$G$4000=$G2162,$H$3:$H$4000))</f>
        <v>1238</v>
      </c>
      <c r="J2162" s="2" t="str">
        <v>KEN</v>
      </c>
      <c r="K2162" t="str">
        <v>Alex CHERONO</v>
      </c>
      <c r="L2162" s="96" t="str">
        <v>5000m</v>
      </c>
      <c r="M2162" s="96">
        <v>36890</v>
      </c>
      <c r="N2162" s="96" t="str">
        <f t="shared" si="132"/>
        <v>Alex CHERONO5000m</v>
      </c>
      <c r="O2162" s="2">
        <f t="shared" si="133"/>
        <v>1105</v>
      </c>
      <c r="P2162" s="81">
        <f t="shared" si="134"/>
        <v>77</v>
      </c>
      <c r="Q2162" s="81" t="str">
        <f t="shared" si="135"/>
        <v/>
      </c>
    </row>
    <row r="2163" spans="1:17" x14ac:dyDescent="0.2">
      <c r="A2163" t="s">
        <v>1224</v>
      </c>
      <c r="B2163" t="s">
        <v>4077</v>
      </c>
      <c r="C2163" t="s">
        <v>82</v>
      </c>
      <c r="D2163" s="5">
        <v>33930</v>
      </c>
      <c r="E2163">
        <v>1238</v>
      </c>
      <c r="F2163" s="2">
        <v>20</v>
      </c>
      <c r="G2163" s="2" t="str">
        <f>B2163&amp;C2163</f>
        <v>Geoffrey KAMWORORmarathon</v>
      </c>
      <c r="H2163" s="2">
        <f>E2163</f>
        <v>1238</v>
      </c>
      <c r="I2163" s="138" cm="1">
        <f t="array" ref="I2163">MAX(IF($G$3:$G$4000=$G2163,$H$3:$H$4000))</f>
        <v>1238</v>
      </c>
      <c r="J2163" s="2" t="str">
        <v>KEN</v>
      </c>
      <c r="K2163" t="str">
        <v>Nicholas KIPLAGAT</v>
      </c>
      <c r="L2163" s="96" t="str">
        <v>800m</v>
      </c>
      <c r="M2163" s="96">
        <v>34886</v>
      </c>
      <c r="N2163" s="96" t="str">
        <f t="shared" si="132"/>
        <v>Nicholas KIPLAGAT800m</v>
      </c>
      <c r="O2163" s="2">
        <f t="shared" si="133"/>
        <v>1105</v>
      </c>
      <c r="P2163" s="81">
        <f t="shared" si="134"/>
        <v>80</v>
      </c>
      <c r="Q2163" s="81" t="str">
        <f t="shared" si="135"/>
        <v/>
      </c>
    </row>
    <row r="2164" spans="1:17" x14ac:dyDescent="0.2">
      <c r="A2164" t="s">
        <v>1224</v>
      </c>
      <c r="B2164" t="s">
        <v>3761</v>
      </c>
      <c r="C2164" s="5" t="s">
        <v>27</v>
      </c>
      <c r="D2164" s="5">
        <v>34865</v>
      </c>
      <c r="E2164">
        <v>1234</v>
      </c>
      <c r="F2164" s="2">
        <v>2</v>
      </c>
      <c r="G2164" s="2" t="str">
        <f>B2164&amp;C2164</f>
        <v>Emmanuel Kipkurui KORIR800m</v>
      </c>
      <c r="H2164" s="2">
        <f>E2164</f>
        <v>1234</v>
      </c>
      <c r="I2164" s="138" cm="1">
        <f t="array" ref="I2164">MAX(IF($G$3:$G$4000=$G2164,$H$3:$H$4000))</f>
        <v>1234</v>
      </c>
      <c r="J2164" s="2" t="str">
        <v>KEN</v>
      </c>
      <c r="K2164" t="str">
        <v>Cleophas Kandie MEYAN</v>
      </c>
      <c r="L2164" s="96" t="str">
        <v>5000m</v>
      </c>
      <c r="M2164" s="96">
        <v>36752</v>
      </c>
      <c r="N2164" s="96" t="str">
        <f t="shared" si="132"/>
        <v>Cleophas Kandie MEYAN5000m</v>
      </c>
      <c r="O2164" s="2">
        <f t="shared" si="133"/>
        <v>1104</v>
      </c>
      <c r="P2164" s="81">
        <f t="shared" si="134"/>
        <v>79</v>
      </c>
      <c r="Q2164" s="81" t="str">
        <f t="shared" si="135"/>
        <v/>
      </c>
    </row>
    <row r="2165" spans="1:17" x14ac:dyDescent="0.2">
      <c r="A2165" t="s">
        <v>1224</v>
      </c>
      <c r="B2165" t="s">
        <v>4748</v>
      </c>
      <c r="C2165" t="s">
        <v>82</v>
      </c>
      <c r="D2165" s="5">
        <v>32457</v>
      </c>
      <c r="E2165">
        <v>1232</v>
      </c>
      <c r="F2165" s="2">
        <v>21</v>
      </c>
      <c r="G2165" s="2" t="str">
        <f>B2165&amp;C2165</f>
        <v>Evans CHEBETmarathon</v>
      </c>
      <c r="H2165" s="2">
        <f>E2165</f>
        <v>1232</v>
      </c>
      <c r="I2165" s="138" cm="1">
        <f t="array" ref="I2165">MAX(IF($G$3:$G$4000=$G2165,$H$3:$H$4000))</f>
        <v>1232</v>
      </c>
      <c r="J2165" s="2" t="str">
        <v>KEN</v>
      </c>
      <c r="K2165" t="str">
        <v>Philip MULUWA</v>
      </c>
      <c r="L2165" s="96" t="str">
        <v>5000m</v>
      </c>
      <c r="M2165" s="96">
        <v>37318</v>
      </c>
      <c r="N2165" s="96" t="str">
        <f t="shared" si="132"/>
        <v>Philip MULUWA5000m</v>
      </c>
      <c r="O2165" s="2">
        <f t="shared" si="133"/>
        <v>1104</v>
      </c>
      <c r="P2165" s="81">
        <f t="shared" si="134"/>
        <v>79</v>
      </c>
      <c r="Q2165" s="81" t="str">
        <f t="shared" si="135"/>
        <v/>
      </c>
    </row>
    <row r="2166" spans="1:17" x14ac:dyDescent="0.2">
      <c r="A2166" t="s">
        <v>1224</v>
      </c>
      <c r="B2166" t="s">
        <v>4749</v>
      </c>
      <c r="C2166" s="5" t="s">
        <v>82</v>
      </c>
      <c r="D2166" s="5">
        <v>32982</v>
      </c>
      <c r="E2166">
        <v>1231</v>
      </c>
      <c r="F2166" s="2">
        <v>22</v>
      </c>
      <c r="G2166" s="2" t="str">
        <f>B2166&amp;C2166</f>
        <v>Eric KIPTANUImarathon</v>
      </c>
      <c r="H2166" s="2">
        <f>E2166</f>
        <v>1231</v>
      </c>
      <c r="I2166" s="138" cm="1">
        <f t="array" ref="I2166">MAX(IF($G$3:$G$4000=$G2166,$H$3:$H$4000))</f>
        <v>1231</v>
      </c>
      <c r="J2166" s="2" t="str">
        <v>KEN</v>
      </c>
      <c r="K2166" t="str">
        <v>Matthew KIPSANG</v>
      </c>
      <c r="L2166" s="96" t="str">
        <v>1500m</v>
      </c>
      <c r="M2166" s="96">
        <v>0</v>
      </c>
      <c r="N2166" s="96" t="str">
        <f t="shared" si="132"/>
        <v>Matthew KIPSANG1500m</v>
      </c>
      <c r="O2166" s="2">
        <f t="shared" si="133"/>
        <v>1104</v>
      </c>
      <c r="P2166" s="81">
        <f t="shared" si="134"/>
        <v>81</v>
      </c>
      <c r="Q2166" s="81" t="str">
        <f t="shared" si="135"/>
        <v/>
      </c>
    </row>
    <row r="2167" spans="1:17" x14ac:dyDescent="0.2">
      <c r="A2167" t="s">
        <v>1224</v>
      </c>
      <c r="B2167" t="s">
        <v>4750</v>
      </c>
      <c r="C2167" t="s">
        <v>82</v>
      </c>
      <c r="D2167" s="5">
        <v>33853</v>
      </c>
      <c r="E2167">
        <v>1230</v>
      </c>
      <c r="F2167" s="2">
        <v>23</v>
      </c>
      <c r="G2167" s="2" t="str">
        <f>B2167&amp;C2167</f>
        <v>Emmanuel SAINAmarathon</v>
      </c>
      <c r="H2167" s="2">
        <f>E2167</f>
        <v>1230</v>
      </c>
      <c r="I2167" s="138" cm="1">
        <f t="array" ref="I2167">MAX(IF($G$3:$G$4000=$G2167,$H$3:$H$4000))</f>
        <v>1230</v>
      </c>
      <c r="J2167" s="2" t="str">
        <v>KEN</v>
      </c>
      <c r="K2167" t="str">
        <v>Jonah KIPROP</v>
      </c>
      <c r="L2167" s="96" t="str">
        <v>800m</v>
      </c>
      <c r="M2167" s="96">
        <v>35920</v>
      </c>
      <c r="N2167" s="96" t="str">
        <f t="shared" si="132"/>
        <v>Jonah KIPROP800m</v>
      </c>
      <c r="O2167" s="2">
        <f t="shared" si="133"/>
        <v>1104</v>
      </c>
      <c r="P2167" s="81">
        <f t="shared" si="134"/>
        <v>81</v>
      </c>
      <c r="Q2167" s="81" t="str">
        <f t="shared" si="135"/>
        <v/>
      </c>
    </row>
    <row r="2168" spans="1:17" x14ac:dyDescent="0.2">
      <c r="A2168" t="s">
        <v>1224</v>
      </c>
      <c r="B2168" t="s">
        <v>4751</v>
      </c>
      <c r="C2168" t="s">
        <v>82</v>
      </c>
      <c r="D2168" s="5">
        <v>31432</v>
      </c>
      <c r="E2168">
        <v>1227</v>
      </c>
      <c r="F2168" s="2">
        <v>24</v>
      </c>
      <c r="G2168" s="2" t="str">
        <f>B2168&amp;C2168</f>
        <v>Samuel Kiplimo KOSGEImarathon</v>
      </c>
      <c r="H2168" s="2">
        <f>E2168</f>
        <v>1227</v>
      </c>
      <c r="I2168" s="138" cm="1">
        <f t="array" ref="I2168">MAX(IF($G$3:$G$4000=$G2168,$H$3:$H$4000))</f>
        <v>1227</v>
      </c>
      <c r="J2168" s="2" t="str">
        <v>KEN</v>
      </c>
      <c r="K2168" t="str">
        <v>William RAYIAN</v>
      </c>
      <c r="L2168" s="96" t="str">
        <v>400m</v>
      </c>
      <c r="M2168" s="96">
        <v>34467</v>
      </c>
      <c r="N2168" s="96" t="str">
        <f t="shared" si="132"/>
        <v>William RAYIAN400m</v>
      </c>
      <c r="O2168" s="2">
        <f t="shared" si="133"/>
        <v>1103</v>
      </c>
      <c r="P2168" s="81">
        <f t="shared" si="134"/>
        <v>77</v>
      </c>
      <c r="Q2168" s="81" t="str">
        <f t="shared" si="135"/>
        <v/>
      </c>
    </row>
    <row r="2169" spans="1:17" x14ac:dyDescent="0.2">
      <c r="A2169" t="s">
        <v>1224</v>
      </c>
      <c r="B2169" t="s">
        <v>4752</v>
      </c>
      <c r="C2169" s="5" t="s">
        <v>82</v>
      </c>
      <c r="D2169" s="5">
        <v>35281</v>
      </c>
      <c r="E2169">
        <v>1226</v>
      </c>
      <c r="F2169" s="2">
        <v>25</v>
      </c>
      <c r="G2169" s="2" t="str">
        <f>B2169&amp;C2169</f>
        <v>Kenneth KETERmarathon</v>
      </c>
      <c r="H2169" s="2">
        <f>E2169</f>
        <v>1226</v>
      </c>
      <c r="I2169" s="138" cm="1">
        <f t="array" ref="I2169">MAX(IF($G$3:$G$4000=$G2169,$H$3:$H$4000))</f>
        <v>1226</v>
      </c>
      <c r="J2169" s="2" t="str">
        <v>KEN</v>
      </c>
      <c r="K2169" t="str">
        <v>Albert KOSGEI</v>
      </c>
      <c r="L2169" s="96" t="str">
        <v>3000msc</v>
      </c>
      <c r="M2169" s="96">
        <v>0</v>
      </c>
      <c r="N2169" s="96" t="str">
        <f t="shared" si="132"/>
        <v>Albert KOSGEI3000msc</v>
      </c>
      <c r="O2169" s="2">
        <f t="shared" si="133"/>
        <v>1103</v>
      </c>
      <c r="P2169" s="81">
        <f t="shared" si="134"/>
        <v>35</v>
      </c>
      <c r="Q2169" s="81" t="str">
        <f t="shared" si="135"/>
        <v/>
      </c>
    </row>
    <row r="2170" spans="1:17" x14ac:dyDescent="0.2">
      <c r="A2170" t="s">
        <v>1224</v>
      </c>
      <c r="B2170" t="s">
        <v>3094</v>
      </c>
      <c r="C2170" s="5" t="s">
        <v>34</v>
      </c>
      <c r="D2170" s="5">
        <v>34155</v>
      </c>
      <c r="E2170">
        <v>1225</v>
      </c>
      <c r="F2170" s="2">
        <v>1</v>
      </c>
      <c r="G2170" s="2" t="str">
        <f>B2170&amp;C2170</f>
        <v>Benjamin KIGEN3000msc</v>
      </c>
      <c r="H2170" s="2">
        <f>E2170</f>
        <v>1225</v>
      </c>
      <c r="I2170" s="138" cm="1">
        <f t="array" ref="I2170">MAX(IF($G$3:$G$4000=$G2170,$H$3:$H$4000))</f>
        <v>1225</v>
      </c>
      <c r="J2170" s="2" t="str">
        <v>KEN</v>
      </c>
      <c r="K2170" t="str">
        <v>Peter KITHOME</v>
      </c>
      <c r="L2170" s="96" t="str">
        <v>400mh</v>
      </c>
      <c r="M2170" s="96">
        <v>37692</v>
      </c>
      <c r="N2170" s="96" t="str">
        <f t="shared" si="132"/>
        <v>Peter KITHOME400mh</v>
      </c>
      <c r="O2170" s="2">
        <f t="shared" si="133"/>
        <v>1103</v>
      </c>
      <c r="P2170" s="81">
        <f t="shared" si="134"/>
        <v>39</v>
      </c>
      <c r="Q2170" s="81" t="str">
        <f t="shared" si="135"/>
        <v/>
      </c>
    </row>
    <row r="2171" spans="1:17" x14ac:dyDescent="0.2">
      <c r="A2171" t="s">
        <v>1224</v>
      </c>
      <c r="B2171" t="s">
        <v>4013</v>
      </c>
      <c r="C2171" t="s">
        <v>29</v>
      </c>
      <c r="D2171" s="5">
        <v>34960</v>
      </c>
      <c r="E2171">
        <v>1225</v>
      </c>
      <c r="F2171" s="2">
        <v>5</v>
      </c>
      <c r="G2171" s="2" t="str">
        <f>B2171&amp;C2171</f>
        <v>Daniel Simiu EBENYO5000m</v>
      </c>
      <c r="H2171" s="2">
        <f>E2171</f>
        <v>1225</v>
      </c>
      <c r="I2171" s="138" cm="1">
        <f t="array" ref="I2171">MAX(IF($G$3:$G$4000=$G2171,$H$3:$H$4000))</f>
        <v>1225</v>
      </c>
      <c r="J2171" s="2" t="str">
        <v>KEN</v>
      </c>
      <c r="K2171" t="str">
        <v>Vincent KIPROP</v>
      </c>
      <c r="L2171" s="96" t="str">
        <v>10000m</v>
      </c>
      <c r="M2171" s="96">
        <v>0</v>
      </c>
      <c r="N2171" s="96" t="str">
        <f t="shared" si="132"/>
        <v>Vincent KIPROP10000m</v>
      </c>
      <c r="O2171" s="2">
        <f t="shared" si="133"/>
        <v>1103</v>
      </c>
      <c r="P2171" s="81">
        <f t="shared" si="134"/>
        <v>85</v>
      </c>
      <c r="Q2171" s="81" t="str">
        <f t="shared" si="135"/>
        <v/>
      </c>
    </row>
    <row r="2172" spans="1:17" x14ac:dyDescent="0.2">
      <c r="A2172" t="s">
        <v>1224</v>
      </c>
      <c r="B2172" t="s">
        <v>4077</v>
      </c>
      <c r="C2172" s="5" t="s">
        <v>30</v>
      </c>
      <c r="D2172" s="5">
        <v>33930</v>
      </c>
      <c r="E2172">
        <v>1224</v>
      </c>
      <c r="F2172" s="2">
        <v>2</v>
      </c>
      <c r="G2172" s="2" t="str">
        <f>B2172&amp;C2172</f>
        <v>Geoffrey KAMWOROR10000m</v>
      </c>
      <c r="H2172" s="2">
        <f>E2172</f>
        <v>1224</v>
      </c>
      <c r="I2172" s="138" cm="1">
        <f t="array" ref="I2172">MAX(IF($G$3:$G$4000=$G2172,$H$3:$H$4000))</f>
        <v>1224</v>
      </c>
      <c r="J2172" s="2" t="str">
        <v>KEN</v>
      </c>
      <c r="K2172" t="str">
        <v>Vincent KIPCHUMBA</v>
      </c>
      <c r="L2172" s="96" t="str">
        <v>3000msc</v>
      </c>
      <c r="M2172" s="96">
        <v>37251</v>
      </c>
      <c r="N2172" s="96" t="str">
        <f t="shared" si="132"/>
        <v>Vincent KIPCHUMBA3000msc</v>
      </c>
      <c r="O2172" s="2">
        <f t="shared" si="133"/>
        <v>1103</v>
      </c>
      <c r="P2172" s="81">
        <f t="shared" si="134"/>
        <v>35</v>
      </c>
      <c r="Q2172" s="81" t="str">
        <f t="shared" si="135"/>
        <v/>
      </c>
    </row>
    <row r="2173" spans="1:17" x14ac:dyDescent="0.2">
      <c r="A2173" t="s">
        <v>1224</v>
      </c>
      <c r="B2173" t="s">
        <v>4753</v>
      </c>
      <c r="C2173" s="5" t="s">
        <v>82</v>
      </c>
      <c r="D2173" s="5">
        <v>33974</v>
      </c>
      <c r="E2173">
        <v>1224</v>
      </c>
      <c r="F2173" s="2">
        <v>26</v>
      </c>
      <c r="G2173" s="2" t="str">
        <f>B2173&amp;C2173</f>
        <v>Bethwel YEGONmarathon</v>
      </c>
      <c r="H2173" s="2">
        <f>E2173</f>
        <v>1224</v>
      </c>
      <c r="I2173" s="138" cm="1">
        <f t="array" ref="I2173">MAX(IF($G$3:$G$4000=$G2173,$H$3:$H$4000))</f>
        <v>1224</v>
      </c>
      <c r="J2173" s="2" t="str">
        <v>KEN</v>
      </c>
      <c r="K2173" t="str">
        <v>Charles Katul LOKIR</v>
      </c>
      <c r="L2173" s="96" t="str">
        <v>5000m</v>
      </c>
      <c r="M2173" s="96">
        <v>36687</v>
      </c>
      <c r="N2173" s="96" t="str">
        <f t="shared" si="132"/>
        <v>Charles Katul LOKIR5000m</v>
      </c>
      <c r="O2173" s="2">
        <f t="shared" si="133"/>
        <v>1102</v>
      </c>
      <c r="P2173" s="81">
        <f t="shared" si="134"/>
        <v>83</v>
      </c>
      <c r="Q2173" s="81" t="str">
        <f t="shared" si="135"/>
        <v/>
      </c>
    </row>
    <row r="2174" spans="1:17" x14ac:dyDescent="0.2">
      <c r="A2174" t="s">
        <v>1224</v>
      </c>
      <c r="B2174" t="s">
        <v>3932</v>
      </c>
      <c r="C2174" s="5" t="s">
        <v>34</v>
      </c>
      <c r="D2174" s="5">
        <v>35161</v>
      </c>
      <c r="E2174">
        <v>1222</v>
      </c>
      <c r="F2174" s="2">
        <v>2</v>
      </c>
      <c r="G2174" s="2" t="str">
        <f>B2174&amp;C2174</f>
        <v>Abraham KIBIWOT3000msc</v>
      </c>
      <c r="H2174" s="2">
        <f>E2174</f>
        <v>1222</v>
      </c>
      <c r="I2174" s="138" cm="1">
        <f t="array" ref="I2174">MAX(IF($G$3:$G$4000=$G2174,$H$3:$H$4000))</f>
        <v>1222</v>
      </c>
      <c r="J2174" s="2" t="str">
        <v>KEN</v>
      </c>
      <c r="K2174" t="str">
        <v>Emmanuel KIPLAGAT</v>
      </c>
      <c r="L2174" s="96" t="str">
        <v>10000m</v>
      </c>
      <c r="M2174" s="96">
        <v>0</v>
      </c>
      <c r="N2174" s="96" t="str">
        <f t="shared" si="132"/>
        <v>Emmanuel KIPLAGAT10000m</v>
      </c>
      <c r="O2174" s="2">
        <f t="shared" si="133"/>
        <v>1102</v>
      </c>
      <c r="P2174" s="81">
        <f t="shared" si="134"/>
        <v>86</v>
      </c>
      <c r="Q2174" s="81" t="str">
        <f t="shared" si="135"/>
        <v/>
      </c>
    </row>
    <row r="2175" spans="1:17" x14ac:dyDescent="0.2">
      <c r="A2175" t="s">
        <v>1224</v>
      </c>
      <c r="B2175" t="s">
        <v>4078</v>
      </c>
      <c r="C2175" t="s">
        <v>30</v>
      </c>
      <c r="D2175">
        <v>1998</v>
      </c>
      <c r="E2175">
        <v>1220</v>
      </c>
      <c r="F2175" s="2">
        <v>3</v>
      </c>
      <c r="G2175" s="2" t="str">
        <f>B2175&amp;C2175</f>
        <v>Daniel MATAIKO10000m</v>
      </c>
      <c r="H2175" s="2">
        <f>E2175</f>
        <v>1220</v>
      </c>
      <c r="I2175" s="138" cm="1">
        <f t="array" ref="I2175">MAX(IF($G$3:$G$4000=$G2175,$H$3:$H$4000))</f>
        <v>1220</v>
      </c>
      <c r="J2175" s="2" t="str">
        <v>KEN</v>
      </c>
      <c r="K2175" t="str">
        <v>David Barmasai TUMO</v>
      </c>
      <c r="L2175" s="96" t="str">
        <v>marathon</v>
      </c>
      <c r="M2175" s="96">
        <v>1987</v>
      </c>
      <c r="N2175" s="96" t="str">
        <f t="shared" si="132"/>
        <v>David Barmasai TUMOmarathon</v>
      </c>
      <c r="O2175" s="2">
        <f t="shared" si="133"/>
        <v>1101</v>
      </c>
      <c r="P2175" s="81">
        <f t="shared" si="134"/>
        <v>115</v>
      </c>
      <c r="Q2175" s="81" t="str">
        <f t="shared" si="135"/>
        <v/>
      </c>
    </row>
    <row r="2176" spans="1:17" x14ac:dyDescent="0.2">
      <c r="A2176" t="s">
        <v>1224</v>
      </c>
      <c r="B2176" t="s">
        <v>4754</v>
      </c>
      <c r="C2176" t="s">
        <v>82</v>
      </c>
      <c r="D2176" s="5">
        <v>32155</v>
      </c>
      <c r="E2176">
        <v>1218</v>
      </c>
      <c r="F2176" s="2">
        <v>27</v>
      </c>
      <c r="G2176" s="2" t="str">
        <f>B2176&amp;C2176</f>
        <v>Silas TOOmarathon</v>
      </c>
      <c r="H2176" s="2">
        <f>E2176</f>
        <v>1218</v>
      </c>
      <c r="I2176" s="138" cm="1">
        <f t="array" ref="I2176">MAX(IF($G$3:$G$4000=$G2176,$H$3:$H$4000))</f>
        <v>1218</v>
      </c>
      <c r="J2176" s="2" t="str">
        <v>KEN</v>
      </c>
      <c r="K2176" t="str">
        <v>Amon KEMBOI</v>
      </c>
      <c r="L2176" s="96" t="str">
        <v>1500m</v>
      </c>
      <c r="M2176" s="96">
        <v>0</v>
      </c>
      <c r="N2176" s="96" t="str">
        <f t="shared" si="132"/>
        <v>Amon KEMBOI1500m</v>
      </c>
      <c r="O2176" s="2">
        <f t="shared" si="133"/>
        <v>1101</v>
      </c>
      <c r="P2176" s="81">
        <f t="shared" si="134"/>
        <v>85</v>
      </c>
      <c r="Q2176" s="81" t="str">
        <f t="shared" si="135"/>
        <v/>
      </c>
    </row>
    <row r="2177" spans="1:17" x14ac:dyDescent="0.2">
      <c r="A2177" t="s">
        <v>1224</v>
      </c>
      <c r="B2177" t="s">
        <v>4755</v>
      </c>
      <c r="C2177" s="5" t="s">
        <v>82</v>
      </c>
      <c r="D2177" s="5">
        <v>31609</v>
      </c>
      <c r="E2177">
        <v>1218</v>
      </c>
      <c r="F2177" s="2">
        <v>27</v>
      </c>
      <c r="G2177" s="2" t="str">
        <f>B2177&amp;C2177</f>
        <v>Bernard Kiprop KIPYEGOmarathon</v>
      </c>
      <c r="H2177" s="2">
        <f>E2177</f>
        <v>1218</v>
      </c>
      <c r="I2177" s="138" cm="1">
        <f t="array" ref="I2177">MAX(IF($G$3:$G$4000=$G2177,$H$3:$H$4000))</f>
        <v>1218</v>
      </c>
      <c r="J2177" s="2" t="str">
        <v>KEN</v>
      </c>
      <c r="K2177" t="str">
        <v>Peter CHEPKWONY</v>
      </c>
      <c r="L2177" s="96" t="str">
        <v>800m</v>
      </c>
      <c r="M2177" s="96">
        <v>0</v>
      </c>
      <c r="N2177" s="96" t="str">
        <f t="shared" si="132"/>
        <v>Peter CHEPKWONY800m</v>
      </c>
      <c r="O2177" s="2">
        <f t="shared" si="133"/>
        <v>1098</v>
      </c>
      <c r="P2177" s="81">
        <f t="shared" si="134"/>
        <v>83</v>
      </c>
      <c r="Q2177" s="81" t="str">
        <f t="shared" si="135"/>
        <v/>
      </c>
    </row>
    <row r="2178" spans="1:17" x14ac:dyDescent="0.2">
      <c r="A2178" t="s">
        <v>1224</v>
      </c>
      <c r="B2178" t="s">
        <v>3807</v>
      </c>
      <c r="C2178" s="5" t="s">
        <v>27</v>
      </c>
      <c r="D2178" s="5">
        <v>32842</v>
      </c>
      <c r="E2178">
        <v>1217</v>
      </c>
      <c r="F2178" s="2">
        <v>4</v>
      </c>
      <c r="G2178" s="2" t="str">
        <f>B2178&amp;C2178</f>
        <v>Ferguson Cheruiyot ROTICH800m</v>
      </c>
      <c r="H2178" s="2">
        <f>E2178</f>
        <v>1217</v>
      </c>
      <c r="I2178" s="138" cm="1">
        <f t="array" ref="I2178">MAX(IF($G$3:$G$4000=$G2178,$H$3:$H$4000))</f>
        <v>1217</v>
      </c>
      <c r="J2178" s="2" t="str">
        <v>KEN</v>
      </c>
      <c r="K2178" t="str">
        <v>Philemon Kiplagat RUTO</v>
      </c>
      <c r="L2178" s="96" t="str">
        <v>5000m</v>
      </c>
      <c r="M2178" s="96">
        <v>37154</v>
      </c>
      <c r="N2178" s="96" t="str">
        <f t="shared" si="132"/>
        <v>Philemon Kiplagat RUTO5000m</v>
      </c>
      <c r="O2178" s="2">
        <f t="shared" si="133"/>
        <v>1098</v>
      </c>
      <c r="P2178" s="81">
        <f t="shared" si="134"/>
        <v>87</v>
      </c>
      <c r="Q2178" s="81" t="str">
        <f t="shared" si="135"/>
        <v/>
      </c>
    </row>
    <row r="2179" spans="1:17" x14ac:dyDescent="0.2">
      <c r="A2179" t="s">
        <v>1224</v>
      </c>
      <c r="B2179" t="s">
        <v>4038</v>
      </c>
      <c r="C2179" s="5" t="s">
        <v>30</v>
      </c>
      <c r="D2179" s="5">
        <v>35857</v>
      </c>
      <c r="E2179">
        <v>1217</v>
      </c>
      <c r="F2179" s="2">
        <v>4</v>
      </c>
      <c r="G2179" s="2" t="str">
        <f>B2179&amp;C2179</f>
        <v>Rodgers KWEMOI10000m</v>
      </c>
      <c r="H2179" s="2">
        <f>E2179</f>
        <v>1217</v>
      </c>
      <c r="I2179" s="138" cm="1">
        <f t="array" ref="I2179">MAX(IF($G$3:$G$4000=$G2179,$H$3:$H$4000))</f>
        <v>1217</v>
      </c>
      <c r="J2179" s="2" t="str">
        <v>KEN</v>
      </c>
      <c r="K2179" t="str">
        <v>Moses KIBET</v>
      </c>
      <c r="L2179" s="96" t="str">
        <v>3000msc</v>
      </c>
      <c r="M2179" s="96">
        <v>35465</v>
      </c>
      <c r="N2179" s="96" t="str">
        <f t="shared" si="132"/>
        <v>Moses KIBET3000msc</v>
      </c>
      <c r="O2179" s="2">
        <f t="shared" si="133"/>
        <v>1098</v>
      </c>
      <c r="P2179" s="81">
        <f t="shared" si="134"/>
        <v>39</v>
      </c>
      <c r="Q2179" s="81" t="str">
        <f t="shared" si="135"/>
        <v/>
      </c>
    </row>
    <row r="2180" spans="1:17" x14ac:dyDescent="0.2">
      <c r="A2180" t="s">
        <v>1224</v>
      </c>
      <c r="B2180" t="s">
        <v>4774</v>
      </c>
      <c r="C2180" t="s">
        <v>82</v>
      </c>
      <c r="D2180" s="5">
        <v>31228</v>
      </c>
      <c r="E2180">
        <v>1217</v>
      </c>
      <c r="F2180" s="2">
        <v>3</v>
      </c>
      <c r="G2180" s="2" t="str">
        <f>B2180&amp;C2180</f>
        <v>Laban Kipngetich KORIRmarathon</v>
      </c>
      <c r="H2180" s="2">
        <f>E2180</f>
        <v>1217</v>
      </c>
      <c r="I2180" s="138" cm="1">
        <f t="array" ref="I2180">MAX(IF($G$3:$G$4000=$G2180,$H$3:$H$4000))</f>
        <v>1217</v>
      </c>
      <c r="J2180" s="2" t="str">
        <v>KEN</v>
      </c>
      <c r="K2180" t="str">
        <v>Eliud Kibet TOO</v>
      </c>
      <c r="L2180" s="96" t="str">
        <v>marathon</v>
      </c>
      <c r="M2180" s="96">
        <v>0</v>
      </c>
      <c r="N2180" s="96" t="str">
        <f t="shared" ref="N2180:N2243" si="136">K2180&amp;L2180</f>
        <v>Eliud Kibet TOOmarathon</v>
      </c>
      <c r="O2180" s="2">
        <f t="shared" ref="O2180:O2243" si="137">VLOOKUP(K2180&amp;L2180,$G$3:$H$3563,2,FALSE)</f>
        <v>1098</v>
      </c>
      <c r="P2180" s="81">
        <f t="shared" ref="P2180:P2243" si="138">COUNTIFS($L$3:$L$3119,L2180,$O$3:$O$3119,"&gt;"&amp;O2180)+1</f>
        <v>116</v>
      </c>
      <c r="Q2180" s="81" t="str">
        <f t="shared" ref="Q2180:Q2243" si="139">IFERROR(IF(J2180="AUS",COUNTIFS($J$3:$J$3119,"AUS",$L$3:$L$3119,L2180,$O$3:$O$3119,"&gt;"&amp;O2180)+1,""),"")</f>
        <v/>
      </c>
    </row>
    <row r="2181" spans="1:17" x14ac:dyDescent="0.2">
      <c r="A2181" t="s">
        <v>1224</v>
      </c>
      <c r="B2181" t="s">
        <v>4756</v>
      </c>
      <c r="C2181" t="s">
        <v>82</v>
      </c>
      <c r="D2181" s="5">
        <v>31907</v>
      </c>
      <c r="E2181">
        <v>1216</v>
      </c>
      <c r="F2181" s="2">
        <v>29</v>
      </c>
      <c r="G2181" s="2" t="str">
        <f>B2181&amp;C2181</f>
        <v>Solomon Kirwa YEGOmarathon</v>
      </c>
      <c r="H2181" s="2">
        <f>E2181</f>
        <v>1216</v>
      </c>
      <c r="I2181" s="138" cm="1">
        <f t="array" ref="I2181">MAX(IF($G$3:$G$4000=$G2181,$H$3:$H$4000))</f>
        <v>1216</v>
      </c>
      <c r="J2181" s="2" t="str">
        <v>KEN</v>
      </c>
      <c r="K2181" t="str">
        <v>Stanley Kieti MUTUNGA</v>
      </c>
      <c r="L2181" s="96" t="str">
        <v>400m</v>
      </c>
      <c r="M2181" s="96">
        <v>35429</v>
      </c>
      <c r="N2181" s="96" t="str">
        <f t="shared" si="136"/>
        <v>Stanley Kieti MUTUNGA400m</v>
      </c>
      <c r="O2181" s="2">
        <f t="shared" si="137"/>
        <v>1097</v>
      </c>
      <c r="P2181" s="81">
        <f t="shared" si="138"/>
        <v>87</v>
      </c>
      <c r="Q2181" s="81" t="str">
        <f t="shared" si="139"/>
        <v/>
      </c>
    </row>
    <row r="2182" spans="1:17" x14ac:dyDescent="0.2">
      <c r="A2182" t="s">
        <v>1224</v>
      </c>
      <c r="B2182" t="s">
        <v>4757</v>
      </c>
      <c r="C2182" s="5" t="s">
        <v>82</v>
      </c>
      <c r="D2182" s="5">
        <v>34954</v>
      </c>
      <c r="E2182">
        <v>1215</v>
      </c>
      <c r="F2182" s="2">
        <v>30</v>
      </c>
      <c r="G2182" s="2" t="str">
        <f>B2182&amp;C2182</f>
        <v>Kipkemoi KIPRONOmarathon</v>
      </c>
      <c r="H2182" s="2">
        <f>E2182</f>
        <v>1215</v>
      </c>
      <c r="I2182" s="138" cm="1">
        <f t="array" ref="I2182">MAX(IF($G$3:$G$4000=$G2182,$H$3:$H$4000))</f>
        <v>1215</v>
      </c>
      <c r="J2182" s="2" t="str">
        <v>KEN</v>
      </c>
      <c r="K2182" t="str">
        <v>Ngeno KIPNGETICH</v>
      </c>
      <c r="L2182" s="96" t="str">
        <v>800m</v>
      </c>
      <c r="M2182" s="96">
        <v>36755</v>
      </c>
      <c r="N2182" s="96" t="str">
        <f t="shared" si="136"/>
        <v>Ngeno KIPNGETICH800m</v>
      </c>
      <c r="O2182" s="2">
        <f t="shared" si="137"/>
        <v>1097</v>
      </c>
      <c r="P2182" s="81">
        <f t="shared" si="138"/>
        <v>85</v>
      </c>
      <c r="Q2182" s="81" t="str">
        <f t="shared" si="139"/>
        <v/>
      </c>
    </row>
    <row r="2183" spans="1:17" x14ac:dyDescent="0.2">
      <c r="A2183" t="s">
        <v>1224</v>
      </c>
      <c r="B2183" t="s">
        <v>4758</v>
      </c>
      <c r="C2183" t="s">
        <v>82</v>
      </c>
      <c r="D2183" s="5">
        <v>30106</v>
      </c>
      <c r="E2183">
        <v>1213</v>
      </c>
      <c r="F2183" s="2">
        <v>31</v>
      </c>
      <c r="G2183" s="2" t="str">
        <f>B2183&amp;C2183</f>
        <v>Abel KIRUImarathon</v>
      </c>
      <c r="H2183" s="2">
        <f>E2183</f>
        <v>1213</v>
      </c>
      <c r="I2183" s="138" cm="1">
        <f t="array" ref="I2183">MAX(IF($G$3:$G$4000=$G2183,$H$3:$H$4000))</f>
        <v>1213</v>
      </c>
      <c r="J2183" s="2" t="str">
        <v>KEN</v>
      </c>
      <c r="K2183" t="str">
        <v>Bedan KAROKI</v>
      </c>
      <c r="L2183" s="96" t="str">
        <v>5000m</v>
      </c>
      <c r="M2183" s="96">
        <v>33106</v>
      </c>
      <c r="N2183" s="96" t="str">
        <f t="shared" si="136"/>
        <v>Bedan KAROKI5000m</v>
      </c>
      <c r="O2183" s="2">
        <f t="shared" si="137"/>
        <v>1097</v>
      </c>
      <c r="P2183" s="81">
        <f t="shared" si="138"/>
        <v>88</v>
      </c>
      <c r="Q2183" s="81" t="str">
        <f t="shared" si="139"/>
        <v/>
      </c>
    </row>
    <row r="2184" spans="1:17" x14ac:dyDescent="0.2">
      <c r="A2184" t="s">
        <v>1224</v>
      </c>
      <c r="B2184" t="s">
        <v>4014</v>
      </c>
      <c r="C2184" s="5" t="s">
        <v>29</v>
      </c>
      <c r="D2184" s="5">
        <v>36067</v>
      </c>
      <c r="E2184">
        <v>1213</v>
      </c>
      <c r="F2184" s="2">
        <v>6</v>
      </c>
      <c r="G2184" s="2" t="str">
        <f>B2184&amp;C2184</f>
        <v>Nicholas Kipkorir KIMELI5000m</v>
      </c>
      <c r="H2184" s="2">
        <f>E2184</f>
        <v>1213</v>
      </c>
      <c r="I2184" s="138" cm="1">
        <f t="array" ref="I2184">MAX(IF($G$3:$G$4000=$G2184,$H$3:$H$4000))</f>
        <v>1213</v>
      </c>
      <c r="J2184" s="2" t="str">
        <v>KEN</v>
      </c>
      <c r="K2184" t="str">
        <v>Matthew KIPSANG</v>
      </c>
      <c r="L2184" s="96" t="str">
        <v>800m</v>
      </c>
      <c r="M2184" s="96">
        <v>0</v>
      </c>
      <c r="N2184" s="96" t="str">
        <f t="shared" si="136"/>
        <v>Matthew KIPSANG800m</v>
      </c>
      <c r="O2184" s="2">
        <f t="shared" si="137"/>
        <v>1096</v>
      </c>
      <c r="P2184" s="81">
        <f t="shared" si="138"/>
        <v>86</v>
      </c>
      <c r="Q2184" s="81" t="str">
        <f t="shared" si="139"/>
        <v/>
      </c>
    </row>
    <row r="2185" spans="1:17" x14ac:dyDescent="0.2">
      <c r="A2185" t="s">
        <v>1224</v>
      </c>
      <c r="B2185" t="s">
        <v>3029</v>
      </c>
      <c r="C2185" s="6" t="s">
        <v>27</v>
      </c>
      <c r="D2185" s="5">
        <v>34113</v>
      </c>
      <c r="E2185">
        <v>1212</v>
      </c>
      <c r="F2185" s="2">
        <v>5</v>
      </c>
      <c r="G2185" s="2" t="str">
        <f>B2185&amp;C2185</f>
        <v>Cornelius TUWEI800m</v>
      </c>
      <c r="H2185" s="2">
        <f>E2185</f>
        <v>1212</v>
      </c>
      <c r="I2185" s="138" cm="1">
        <f t="array" ref="I2185">MAX(IF($G$3:$G$4000=$G2185,$H$3:$H$4000))</f>
        <v>1212</v>
      </c>
      <c r="J2185" s="2" t="str">
        <v>KEN</v>
      </c>
      <c r="K2185" t="str">
        <v>Timothy SEIN</v>
      </c>
      <c r="L2185" s="96" t="str">
        <v>800m</v>
      </c>
      <c r="M2185" s="96">
        <v>32174</v>
      </c>
      <c r="N2185" s="96" t="str">
        <f t="shared" si="136"/>
        <v>Timothy SEIN800m</v>
      </c>
      <c r="O2185" s="2">
        <f t="shared" si="137"/>
        <v>1095</v>
      </c>
      <c r="P2185" s="81">
        <f t="shared" si="138"/>
        <v>90</v>
      </c>
      <c r="Q2185" s="81" t="str">
        <f t="shared" si="139"/>
        <v/>
      </c>
    </row>
    <row r="2186" spans="1:17" x14ac:dyDescent="0.2">
      <c r="A2186" t="s">
        <v>1224</v>
      </c>
      <c r="B2186" t="s">
        <v>3808</v>
      </c>
      <c r="C2186" s="5" t="s">
        <v>27</v>
      </c>
      <c r="D2186" s="5">
        <v>38200</v>
      </c>
      <c r="E2186">
        <v>1212</v>
      </c>
      <c r="F2186" s="2">
        <v>5</v>
      </c>
      <c r="G2186" s="2" t="str">
        <f>B2186&amp;C2186</f>
        <v>Emmanuel WANYONYI800m</v>
      </c>
      <c r="H2186" s="2">
        <f>E2186</f>
        <v>1212</v>
      </c>
      <c r="I2186" s="138" cm="1">
        <f t="array" ref="I2186">MAX(IF($G$3:$G$4000=$G2186,$H$3:$H$4000))</f>
        <v>1212</v>
      </c>
      <c r="J2186" s="2" t="str">
        <v>KEN</v>
      </c>
      <c r="K2186" t="str">
        <v>Norbert KOLOMBOS</v>
      </c>
      <c r="L2186" s="96" t="str">
        <v>800m</v>
      </c>
      <c r="M2186" s="96">
        <v>36230</v>
      </c>
      <c r="N2186" s="96" t="str">
        <f t="shared" si="136"/>
        <v>Norbert KOLOMBOS800m</v>
      </c>
      <c r="O2186" s="2">
        <f t="shared" si="137"/>
        <v>1095</v>
      </c>
      <c r="P2186" s="81">
        <f t="shared" si="138"/>
        <v>90</v>
      </c>
      <c r="Q2186" s="81" t="str">
        <f t="shared" si="139"/>
        <v/>
      </c>
    </row>
    <row r="2187" spans="1:17" x14ac:dyDescent="0.2">
      <c r="A2187" t="s">
        <v>1224</v>
      </c>
      <c r="B2187" t="s">
        <v>4759</v>
      </c>
      <c r="C2187" t="s">
        <v>82</v>
      </c>
      <c r="D2187" s="5">
        <v>32588</v>
      </c>
      <c r="E2187">
        <v>1212</v>
      </c>
      <c r="F2187" s="2">
        <v>32</v>
      </c>
      <c r="G2187" s="2" t="str">
        <f>B2187&amp;C2187</f>
        <v>Martin KIPRUGUT KOSGEYmarathon</v>
      </c>
      <c r="H2187" s="2">
        <f>E2187</f>
        <v>1212</v>
      </c>
      <c r="I2187" s="138" cm="1">
        <f t="array" ref="I2187">MAX(IF($G$3:$G$4000=$G2187,$H$3:$H$4000))</f>
        <v>1212</v>
      </c>
      <c r="J2187" s="2" t="str">
        <v>KEN</v>
      </c>
      <c r="K2187" t="str">
        <v>Constant CHERUIYOT</v>
      </c>
      <c r="L2187" s="96" t="str">
        <v>1500m</v>
      </c>
      <c r="M2187" s="96">
        <v>0</v>
      </c>
      <c r="N2187" s="96" t="str">
        <f t="shared" si="136"/>
        <v>Constant CHERUIYOT1500m</v>
      </c>
      <c r="O2187" s="2">
        <f t="shared" si="137"/>
        <v>1094</v>
      </c>
      <c r="P2187" s="81">
        <f t="shared" si="138"/>
        <v>95</v>
      </c>
      <c r="Q2187" s="81" t="str">
        <f t="shared" si="139"/>
        <v/>
      </c>
    </row>
    <row r="2188" spans="1:17" x14ac:dyDescent="0.2">
      <c r="A2188" t="s">
        <v>1224</v>
      </c>
      <c r="B2188" t="s">
        <v>3933</v>
      </c>
      <c r="C2188" s="5" t="s">
        <v>34</v>
      </c>
      <c r="D2188" s="5">
        <v>36833</v>
      </c>
      <c r="E2188">
        <v>1211</v>
      </c>
      <c r="F2188" s="2">
        <v>3</v>
      </c>
      <c r="G2188" s="2" t="str">
        <f>B2188&amp;C2188</f>
        <v>Leonard Kipkemoi BETT3000msc</v>
      </c>
      <c r="H2188" s="2">
        <f>E2188</f>
        <v>1211</v>
      </c>
      <c r="I2188" s="138" cm="1">
        <f t="array" ref="I2188">MAX(IF($G$3:$G$4000=$G2188,$H$3:$H$4000))</f>
        <v>1211</v>
      </c>
      <c r="J2188" s="2" t="str">
        <v>KEN</v>
      </c>
      <c r="K2188" t="str">
        <v>Kevin Kiprotich TONUI</v>
      </c>
      <c r="L2188" s="96" t="str">
        <v>400m</v>
      </c>
      <c r="M2188" s="96">
        <v>35637</v>
      </c>
      <c r="N2188" s="96" t="str">
        <f t="shared" si="136"/>
        <v>Kevin Kiprotich TONUI400m</v>
      </c>
      <c r="O2188" s="2">
        <f t="shared" si="137"/>
        <v>1094</v>
      </c>
      <c r="P2188" s="81">
        <f t="shared" si="138"/>
        <v>95</v>
      </c>
      <c r="Q2188" s="81" t="str">
        <f t="shared" si="139"/>
        <v/>
      </c>
    </row>
    <row r="2189" spans="1:17" x14ac:dyDescent="0.2">
      <c r="A2189" t="s">
        <v>1224</v>
      </c>
      <c r="B2189" t="s">
        <v>4760</v>
      </c>
      <c r="C2189" t="s">
        <v>82</v>
      </c>
      <c r="D2189" s="5"/>
      <c r="E2189">
        <v>1210</v>
      </c>
      <c r="F2189" s="2">
        <v>33</v>
      </c>
      <c r="G2189" s="2" t="str">
        <f>B2189&amp;C2189</f>
        <v>Timothy KIPLAGATmarathon</v>
      </c>
      <c r="H2189" s="2">
        <f>E2189</f>
        <v>1210</v>
      </c>
      <c r="I2189" s="138" cm="1">
        <f t="array" ref="I2189">MAX(IF($G$3:$G$4000=$G2189,$H$3:$H$4000))</f>
        <v>1210</v>
      </c>
      <c r="J2189" s="2" t="str">
        <v>KEN</v>
      </c>
      <c r="K2189" t="str">
        <v>Cleophas Kandie MEYAN</v>
      </c>
      <c r="L2189" s="96" t="str">
        <v>3000msc</v>
      </c>
      <c r="M2189" s="96">
        <v>36752</v>
      </c>
      <c r="N2189" s="96" t="str">
        <f t="shared" si="136"/>
        <v>Cleophas Kandie MEYAN3000msc</v>
      </c>
      <c r="O2189" s="2">
        <f t="shared" si="137"/>
        <v>1092</v>
      </c>
      <c r="P2189" s="81">
        <f t="shared" si="138"/>
        <v>42</v>
      </c>
      <c r="Q2189" s="81" t="str">
        <f t="shared" si="139"/>
        <v/>
      </c>
    </row>
    <row r="2190" spans="1:17" x14ac:dyDescent="0.2">
      <c r="A2190" t="s">
        <v>1224</v>
      </c>
      <c r="B2190" t="s">
        <v>4761</v>
      </c>
      <c r="C2190" s="5" t="s">
        <v>82</v>
      </c>
      <c r="D2190" s="5">
        <v>35918</v>
      </c>
      <c r="E2190">
        <v>1209</v>
      </c>
      <c r="F2190" s="2">
        <v>34</v>
      </c>
      <c r="G2190" s="2" t="str">
        <f>B2190&amp;C2190</f>
        <v>Simon KIPKOSGEImarathon</v>
      </c>
      <c r="H2190" s="2">
        <f>E2190</f>
        <v>1209</v>
      </c>
      <c r="I2190" s="138" cm="1">
        <f t="array" ref="I2190">MAX(IF($G$3:$G$4000=$G2190,$H$3:$H$4000))</f>
        <v>1209</v>
      </c>
      <c r="J2190" s="2" t="str">
        <v>KEN</v>
      </c>
      <c r="K2190" t="str">
        <v>Alfred KIPCHIRCHIR</v>
      </c>
      <c r="L2190" s="96" t="str">
        <v>5000m</v>
      </c>
      <c r="M2190" s="96">
        <v>1994</v>
      </c>
      <c r="N2190" s="96" t="str">
        <f t="shared" si="136"/>
        <v>Alfred KIPCHIRCHIR5000m</v>
      </c>
      <c r="O2190" s="2">
        <f t="shared" si="137"/>
        <v>1092</v>
      </c>
      <c r="P2190" s="81">
        <f t="shared" si="138"/>
        <v>89</v>
      </c>
      <c r="Q2190" s="81" t="str">
        <f t="shared" si="139"/>
        <v/>
      </c>
    </row>
    <row r="2191" spans="1:17" x14ac:dyDescent="0.2">
      <c r="A2191" t="s">
        <v>1224</v>
      </c>
      <c r="B2191" t="s">
        <v>3810</v>
      </c>
      <c r="C2191" s="5" t="s">
        <v>27</v>
      </c>
      <c r="D2191" s="5">
        <v>35189</v>
      </c>
      <c r="E2191">
        <v>1209</v>
      </c>
      <c r="F2191" s="2">
        <v>8</v>
      </c>
      <c r="G2191" s="2" t="str">
        <f>B2191&amp;C2191</f>
        <v>Elias NGENY800m</v>
      </c>
      <c r="H2191" s="2">
        <f>E2191</f>
        <v>1209</v>
      </c>
      <c r="I2191" s="138" cm="1">
        <f t="array" ref="I2191">MAX(IF($G$3:$G$4000=$G2191,$H$3:$H$4000))</f>
        <v>1209</v>
      </c>
      <c r="J2191" s="2" t="str">
        <v>KEN</v>
      </c>
      <c r="K2191" t="str">
        <v>Edwi SEKO</v>
      </c>
      <c r="L2191" s="96" t="str">
        <v>10000m</v>
      </c>
      <c r="M2191" s="96">
        <v>0</v>
      </c>
      <c r="N2191" s="96" t="str">
        <f t="shared" si="136"/>
        <v>Edwi SEKO10000m</v>
      </c>
      <c r="O2191" s="2">
        <f t="shared" si="137"/>
        <v>1092</v>
      </c>
      <c r="P2191" s="81">
        <f t="shared" si="138"/>
        <v>91</v>
      </c>
      <c r="Q2191" s="81" t="str">
        <f t="shared" si="139"/>
        <v/>
      </c>
    </row>
    <row r="2192" spans="1:17" x14ac:dyDescent="0.2">
      <c r="A2192" t="s">
        <v>1224</v>
      </c>
      <c r="B2192" t="s">
        <v>4762</v>
      </c>
      <c r="C2192" s="5" t="s">
        <v>82</v>
      </c>
      <c r="D2192" s="5">
        <v>33861</v>
      </c>
      <c r="E2192">
        <v>1209</v>
      </c>
      <c r="F2192" s="2">
        <v>34</v>
      </c>
      <c r="G2192" s="2" t="str">
        <f>B2192&amp;C2192</f>
        <v>Mike KIPTUMmarathon</v>
      </c>
      <c r="H2192" s="2">
        <f>E2192</f>
        <v>1209</v>
      </c>
      <c r="I2192" s="138" cm="1">
        <f t="array" ref="I2192">MAX(IF($G$3:$G$4000=$G2192,$H$3:$H$4000))</f>
        <v>1209</v>
      </c>
      <c r="J2192" s="2" t="str">
        <v>KEN</v>
      </c>
      <c r="K2192" t="str">
        <v>Raynold Kipkorir CHERUIYOT</v>
      </c>
      <c r="L2192" s="96" t="str">
        <v>5000m</v>
      </c>
      <c r="M2192" s="96">
        <v>0</v>
      </c>
      <c r="N2192" s="96" t="str">
        <f t="shared" si="136"/>
        <v>Raynold Kipkorir CHERUIYOT5000m</v>
      </c>
      <c r="O2192" s="2">
        <f t="shared" si="137"/>
        <v>1091</v>
      </c>
      <c r="P2192" s="81">
        <f t="shared" si="138"/>
        <v>90</v>
      </c>
      <c r="Q2192" s="81" t="str">
        <f t="shared" si="139"/>
        <v/>
      </c>
    </row>
    <row r="2193" spans="1:17" x14ac:dyDescent="0.2">
      <c r="A2193" t="s">
        <v>1224</v>
      </c>
      <c r="B2193" t="s">
        <v>4079</v>
      </c>
      <c r="C2193" t="s">
        <v>30</v>
      </c>
      <c r="D2193" s="5">
        <v>36445</v>
      </c>
      <c r="E2193">
        <v>1209</v>
      </c>
      <c r="F2193" s="2">
        <v>6</v>
      </c>
      <c r="G2193" s="2" t="str">
        <f>B2193&amp;C2193</f>
        <v>Rhonex KIPRUTO10000m</v>
      </c>
      <c r="H2193" s="2">
        <f>E2193</f>
        <v>1209</v>
      </c>
      <c r="I2193" s="138" cm="1">
        <f t="array" ref="I2193">MAX(IF($G$3:$G$4000=$G2193,$H$3:$H$4000))</f>
        <v>1209</v>
      </c>
      <c r="J2193" s="2" t="str">
        <v>KEN</v>
      </c>
      <c r="K2193" t="str">
        <v>Joseph Poghishio LOSHANGAR</v>
      </c>
      <c r="L2193" s="96" t="str">
        <v>400m</v>
      </c>
      <c r="M2193" s="96">
        <v>33056</v>
      </c>
      <c r="N2193" s="96" t="str">
        <f t="shared" si="136"/>
        <v>Joseph Poghishio LOSHANGAR400m</v>
      </c>
      <c r="O2193" s="2">
        <f t="shared" si="137"/>
        <v>1090</v>
      </c>
      <c r="P2193" s="81">
        <f t="shared" si="138"/>
        <v>108</v>
      </c>
      <c r="Q2193" s="81" t="str">
        <f t="shared" si="139"/>
        <v/>
      </c>
    </row>
    <row r="2194" spans="1:17" x14ac:dyDescent="0.2">
      <c r="A2194" t="s">
        <v>1224</v>
      </c>
      <c r="B2194" t="s">
        <v>3811</v>
      </c>
      <c r="C2194" t="s">
        <v>27</v>
      </c>
      <c r="D2194" s="6">
        <v>35613</v>
      </c>
      <c r="E2194">
        <v>1207</v>
      </c>
      <c r="F2194" s="2">
        <v>9</v>
      </c>
      <c r="G2194" s="2" t="str">
        <f>B2194&amp;C2194</f>
        <v>Wyclife KINYAMAL800m</v>
      </c>
      <c r="H2194" s="2">
        <f>E2194</f>
        <v>1207</v>
      </c>
      <c r="I2194" s="138" cm="1">
        <f t="array" ref="I2194">MAX(IF($G$3:$G$4000=$G2194,$H$3:$H$4000))</f>
        <v>1207</v>
      </c>
      <c r="J2194" s="2" t="str">
        <v>KEN</v>
      </c>
      <c r="K2194" t="str">
        <v>Julius CHEPWONY</v>
      </c>
      <c r="L2194" s="96" t="str">
        <v>10000m</v>
      </c>
      <c r="M2194" s="96">
        <v>1986</v>
      </c>
      <c r="N2194" s="96" t="str">
        <f t="shared" si="136"/>
        <v>Julius CHEPWONY10000m</v>
      </c>
      <c r="O2194" s="2">
        <f t="shared" si="137"/>
        <v>1090</v>
      </c>
      <c r="P2194" s="81">
        <f t="shared" si="138"/>
        <v>94</v>
      </c>
      <c r="Q2194" s="81" t="str">
        <f t="shared" si="139"/>
        <v/>
      </c>
    </row>
    <row r="2195" spans="1:17" x14ac:dyDescent="0.2">
      <c r="A2195" t="s">
        <v>1224</v>
      </c>
      <c r="B2195" t="s">
        <v>3626</v>
      </c>
      <c r="C2195" s="5" t="s">
        <v>2</v>
      </c>
      <c r="D2195" s="5">
        <v>35066</v>
      </c>
      <c r="E2195">
        <v>1206</v>
      </c>
      <c r="F2195" s="2">
        <v>1</v>
      </c>
      <c r="G2195" s="2" t="str">
        <f>B2195&amp;C2195</f>
        <v>Ferdinand OMANYALA100m</v>
      </c>
      <c r="H2195" s="2">
        <f>E2195</f>
        <v>1206</v>
      </c>
      <c r="I2195" s="138" cm="1">
        <f t="array" ref="I2195">MAX(IF($G$3:$G$4000=$G2195,$H$3:$H$4000))</f>
        <v>1287</v>
      </c>
      <c r="J2195" s="2" t="str">
        <v>KEN</v>
      </c>
      <c r="K2195" t="str">
        <v>Frankline SAITOTI</v>
      </c>
      <c r="L2195" s="96" t="str">
        <v>800m</v>
      </c>
      <c r="M2195" s="96">
        <v>0</v>
      </c>
      <c r="N2195" s="96" t="str">
        <f t="shared" si="136"/>
        <v>Frankline SAITOTI800m</v>
      </c>
      <c r="O2195" s="2">
        <f t="shared" si="137"/>
        <v>1089</v>
      </c>
      <c r="P2195" s="81">
        <f t="shared" si="138"/>
        <v>98</v>
      </c>
      <c r="Q2195" s="81" t="str">
        <f t="shared" si="139"/>
        <v/>
      </c>
    </row>
    <row r="2196" spans="1:17" x14ac:dyDescent="0.2">
      <c r="A2196" t="s">
        <v>1224</v>
      </c>
      <c r="B2196" t="s">
        <v>3023</v>
      </c>
      <c r="C2196" t="s">
        <v>27</v>
      </c>
      <c r="D2196" s="5">
        <v>34436</v>
      </c>
      <c r="E2196">
        <v>1206</v>
      </c>
      <c r="F2196" s="2">
        <v>10</v>
      </c>
      <c r="G2196" s="2" t="str">
        <f>B2196&amp;C2196</f>
        <v>Collins KIPRUTO800m</v>
      </c>
      <c r="H2196" s="2">
        <f>E2196</f>
        <v>1206</v>
      </c>
      <c r="I2196" s="138" cm="1">
        <f t="array" ref="I2196">MAX(IF($G$3:$G$4000=$G2196,$H$3:$H$4000))</f>
        <v>1206</v>
      </c>
      <c r="J2196" s="2" t="str">
        <v>KEN</v>
      </c>
      <c r="K2196" t="str">
        <v>Weldon LANGAT</v>
      </c>
      <c r="L2196" s="96" t="str">
        <v>5000m</v>
      </c>
      <c r="M2196" s="96">
        <v>35850</v>
      </c>
      <c r="N2196" s="96" t="str">
        <f t="shared" si="136"/>
        <v>Weldon LANGAT5000m</v>
      </c>
      <c r="O2196" s="2">
        <f t="shared" si="137"/>
        <v>1089</v>
      </c>
      <c r="P2196" s="81">
        <f t="shared" si="138"/>
        <v>93</v>
      </c>
      <c r="Q2196" s="81" t="str">
        <f t="shared" si="139"/>
        <v/>
      </c>
    </row>
    <row r="2197" spans="1:17" x14ac:dyDescent="0.2">
      <c r="A2197" t="s">
        <v>1224</v>
      </c>
      <c r="B2197" t="s">
        <v>4101</v>
      </c>
      <c r="C2197" t="s">
        <v>82</v>
      </c>
      <c r="D2197" s="5">
        <v>35156</v>
      </c>
      <c r="E2197">
        <v>1205</v>
      </c>
      <c r="F2197" s="2">
        <v>36</v>
      </c>
      <c r="G2197" s="2" t="str">
        <f>B2197&amp;C2197</f>
        <v>Simon KARIUKImarathon</v>
      </c>
      <c r="H2197" s="2">
        <f>E2197</f>
        <v>1205</v>
      </c>
      <c r="I2197" s="138" cm="1">
        <f t="array" ref="I2197">MAX(IF($G$3:$G$4000=$G2197,$H$3:$H$4000))</f>
        <v>1205</v>
      </c>
      <c r="J2197" s="2" t="str">
        <v>KEN</v>
      </c>
      <c r="K2197" t="str">
        <v>Kelvin KIPTUM</v>
      </c>
      <c r="L2197" s="96" t="str">
        <v>10000m</v>
      </c>
      <c r="M2197" s="96">
        <v>36496</v>
      </c>
      <c r="N2197" s="96" t="str">
        <f t="shared" si="136"/>
        <v>Kelvin KIPTUM10000m</v>
      </c>
      <c r="O2197" s="2">
        <f t="shared" si="137"/>
        <v>1089</v>
      </c>
      <c r="P2197" s="81">
        <f t="shared" si="138"/>
        <v>96</v>
      </c>
      <c r="Q2197" s="81" t="str">
        <f t="shared" si="139"/>
        <v/>
      </c>
    </row>
    <row r="2198" spans="1:17" x14ac:dyDescent="0.2">
      <c r="A2198" t="s">
        <v>1224</v>
      </c>
      <c r="B2198" t="s">
        <v>4763</v>
      </c>
      <c r="C2198" s="5" t="s">
        <v>82</v>
      </c>
      <c r="D2198" s="5">
        <v>34487</v>
      </c>
      <c r="E2198">
        <v>1205</v>
      </c>
      <c r="F2198" s="2">
        <v>36</v>
      </c>
      <c r="G2198" s="2" t="str">
        <f>B2198&amp;C2198</f>
        <v>Reuben KERIOmarathon</v>
      </c>
      <c r="H2198" s="2">
        <f>E2198</f>
        <v>1205</v>
      </c>
      <c r="I2198" s="138" cm="1">
        <f t="array" ref="I2198">MAX(IF($G$3:$G$4000=$G2198,$H$3:$H$4000))</f>
        <v>1205</v>
      </c>
      <c r="J2198" s="2" t="str">
        <v>KEN</v>
      </c>
      <c r="K2198" t="str">
        <v>Kibiwott KANDIE</v>
      </c>
      <c r="L2198" s="96" t="str">
        <v>10000m</v>
      </c>
      <c r="M2198" s="96">
        <v>35236</v>
      </c>
      <c r="N2198" s="96" t="str">
        <f t="shared" si="136"/>
        <v>Kibiwott KANDIE10000m</v>
      </c>
      <c r="O2198" s="2">
        <f t="shared" si="137"/>
        <v>1089</v>
      </c>
      <c r="P2198" s="81">
        <f t="shared" si="138"/>
        <v>96</v>
      </c>
      <c r="Q2198" s="81" t="str">
        <f t="shared" si="139"/>
        <v/>
      </c>
    </row>
    <row r="2199" spans="1:17" x14ac:dyDescent="0.2">
      <c r="A2199" t="s">
        <v>1224</v>
      </c>
      <c r="B2199" t="s">
        <v>4764</v>
      </c>
      <c r="C2199" s="5" t="s">
        <v>82</v>
      </c>
      <c r="D2199" s="5"/>
      <c r="E2199">
        <v>1205</v>
      </c>
      <c r="F2199" s="2">
        <v>36</v>
      </c>
      <c r="G2199" s="2" t="str">
        <f>B2199&amp;C2199</f>
        <v>Bernard Kipkemoi NGENOmarathon</v>
      </c>
      <c r="H2199" s="2">
        <f>E2199</f>
        <v>1205</v>
      </c>
      <c r="I2199" s="138" cm="1">
        <f t="array" ref="I2199">MAX(IF($G$3:$G$4000=$G2199,$H$3:$H$4000))</f>
        <v>1205</v>
      </c>
      <c r="J2199" s="2" t="str">
        <v>KEN</v>
      </c>
      <c r="K2199" t="str">
        <v>William Mbevi MUTUNGA</v>
      </c>
      <c r="L2199" s="96" t="str">
        <v>400mh</v>
      </c>
      <c r="M2199" s="96">
        <v>34162</v>
      </c>
      <c r="N2199" s="96" t="str">
        <f t="shared" si="136"/>
        <v>William Mbevi MUTUNGA400mh</v>
      </c>
      <c r="O2199" s="2">
        <f t="shared" si="137"/>
        <v>1089</v>
      </c>
      <c r="P2199" s="81">
        <f t="shared" si="138"/>
        <v>48</v>
      </c>
      <c r="Q2199" s="81" t="str">
        <f t="shared" si="139"/>
        <v/>
      </c>
    </row>
    <row r="2200" spans="1:17" x14ac:dyDescent="0.2">
      <c r="A2200" t="s">
        <v>1224</v>
      </c>
      <c r="B2200" t="s">
        <v>4766</v>
      </c>
      <c r="C2200" s="5" t="s">
        <v>82</v>
      </c>
      <c r="D2200" s="5">
        <v>32979</v>
      </c>
      <c r="E2200">
        <v>1204</v>
      </c>
      <c r="F2200" s="2">
        <v>40</v>
      </c>
      <c r="G2200" s="2" t="str">
        <f>B2200&amp;C2200</f>
        <v>Lucas Kimeli ROTICHmarathon</v>
      </c>
      <c r="H2200" s="2">
        <f>E2200</f>
        <v>1204</v>
      </c>
      <c r="I2200" s="138" cm="1">
        <f t="array" ref="I2200">MAX(IF($G$3:$G$4000=$G2200,$H$3:$H$4000))</f>
        <v>1204</v>
      </c>
      <c r="J2200" s="2" t="str">
        <v>KEN</v>
      </c>
      <c r="K2200" t="str">
        <v>Edwin KIPKEMOI</v>
      </c>
      <c r="L2200" s="96" t="str">
        <v>10000m</v>
      </c>
      <c r="M2200" s="96">
        <v>37016</v>
      </c>
      <c r="N2200" s="96" t="str">
        <f t="shared" si="136"/>
        <v>Edwin KIPKEMOI10000m</v>
      </c>
      <c r="O2200" s="2">
        <f t="shared" si="137"/>
        <v>1088</v>
      </c>
      <c r="P2200" s="81">
        <f t="shared" si="138"/>
        <v>98</v>
      </c>
      <c r="Q2200" s="81" t="str">
        <f t="shared" si="139"/>
        <v/>
      </c>
    </row>
    <row r="2201" spans="1:17" x14ac:dyDescent="0.2">
      <c r="A2201" s="30" t="s">
        <v>1224</v>
      </c>
      <c r="B2201" s="30" t="s">
        <v>4015</v>
      </c>
      <c r="C2201" s="30" t="s">
        <v>29</v>
      </c>
      <c r="D2201" s="137">
        <v>36170</v>
      </c>
      <c r="E2201" s="30">
        <v>1203</v>
      </c>
      <c r="F2201" s="138">
        <v>7</v>
      </c>
      <c r="G2201" s="2" t="str">
        <f>B2201&amp;C2201</f>
        <v>Mark Owon LOMUKET5000m</v>
      </c>
      <c r="H2201" s="2">
        <f>E2201</f>
        <v>1203</v>
      </c>
      <c r="I2201" s="138" cm="1">
        <f t="array" ref="I2201">MAX(IF($G$3:$G$4000=$G2201,$H$3:$H$4000))</f>
        <v>1203</v>
      </c>
      <c r="J2201" s="2" t="str">
        <v>KEN</v>
      </c>
      <c r="K2201" t="str">
        <v>Luka MUSEMBI</v>
      </c>
      <c r="L2201" s="96" t="str">
        <v>10000m</v>
      </c>
      <c r="M2201" s="96">
        <v>36872</v>
      </c>
      <c r="N2201" s="96" t="str">
        <f t="shared" si="136"/>
        <v>Luka MUSEMBI10000m</v>
      </c>
      <c r="O2201" s="2">
        <f t="shared" si="137"/>
        <v>1088</v>
      </c>
      <c r="P2201" s="81">
        <f t="shared" si="138"/>
        <v>98</v>
      </c>
      <c r="Q2201" s="81" t="str">
        <f t="shared" si="139"/>
        <v/>
      </c>
    </row>
    <row r="2202" spans="1:17" x14ac:dyDescent="0.2">
      <c r="A2202" t="s">
        <v>1224</v>
      </c>
      <c r="B2202" t="s">
        <v>4735</v>
      </c>
      <c r="C2202" s="5" t="s">
        <v>82</v>
      </c>
      <c r="D2202" s="5">
        <v>31754</v>
      </c>
      <c r="E2202">
        <v>1201</v>
      </c>
      <c r="F2202" s="2">
        <v>4</v>
      </c>
      <c r="G2202" s="2" t="str">
        <f>B2202&amp;C2202</f>
        <v>Barnabas KIPTUMmarathon</v>
      </c>
      <c r="H2202" s="2">
        <f>E2202</f>
        <v>1201</v>
      </c>
      <c r="I2202" s="138" cm="1">
        <f t="array" ref="I2202">MAX(IF($G$3:$G$4000=$G2202,$H$3:$H$4000))</f>
        <v>1257</v>
      </c>
      <c r="J2202" s="2" t="str">
        <v>KEN</v>
      </c>
      <c r="K2202" t="str">
        <v>Reuben Mosin MOSIP</v>
      </c>
      <c r="L2202" s="96" t="str">
        <v>5000m</v>
      </c>
      <c r="M2202" s="96">
        <v>37621</v>
      </c>
      <c r="N2202" s="96" t="str">
        <f t="shared" si="136"/>
        <v>Reuben Mosin MOSIP5000m</v>
      </c>
      <c r="O2202" s="2">
        <f t="shared" si="137"/>
        <v>1086</v>
      </c>
      <c r="P2202" s="81">
        <f t="shared" si="138"/>
        <v>95</v>
      </c>
      <c r="Q2202" s="81" t="str">
        <f t="shared" si="139"/>
        <v/>
      </c>
    </row>
    <row r="2203" spans="1:17" x14ac:dyDescent="0.2">
      <c r="A2203" t="s">
        <v>1224</v>
      </c>
      <c r="B2203" t="s">
        <v>3882</v>
      </c>
      <c r="C2203" s="5" t="s">
        <v>28</v>
      </c>
      <c r="D2203" s="5">
        <v>37543</v>
      </c>
      <c r="E2203">
        <v>1201</v>
      </c>
      <c r="F2203" s="2">
        <v>8</v>
      </c>
      <c r="G2203" s="2" t="str">
        <f>B2203&amp;C2203</f>
        <v>Kamar ETIANG1500m</v>
      </c>
      <c r="H2203" s="2">
        <f>E2203</f>
        <v>1201</v>
      </c>
      <c r="I2203" s="138" cm="1">
        <f t="array" ref="I2203">MAX(IF($G$3:$G$4000=$G2203,$H$3:$H$4000))</f>
        <v>1201</v>
      </c>
      <c r="J2203" s="2" t="str">
        <v>KEN</v>
      </c>
      <c r="K2203" t="str">
        <v>Donald MITEI</v>
      </c>
      <c r="L2203" s="96" t="str">
        <v>5000m</v>
      </c>
      <c r="M2203" s="96">
        <v>35167</v>
      </c>
      <c r="N2203" s="96" t="str">
        <f t="shared" si="136"/>
        <v>Donald MITEI5000m</v>
      </c>
      <c r="O2203" s="2">
        <f t="shared" si="137"/>
        <v>1086</v>
      </c>
      <c r="P2203" s="81">
        <f t="shared" si="138"/>
        <v>95</v>
      </c>
      <c r="Q2203" s="81" t="str">
        <f t="shared" si="139"/>
        <v/>
      </c>
    </row>
    <row r="2204" spans="1:17" x14ac:dyDescent="0.2">
      <c r="A2204" t="s">
        <v>1224</v>
      </c>
      <c r="B2204" t="s">
        <v>4767</v>
      </c>
      <c r="C2204" s="5" t="s">
        <v>82</v>
      </c>
      <c r="D2204" s="5">
        <v>31057</v>
      </c>
      <c r="E2204">
        <v>1200</v>
      </c>
      <c r="F2204" s="2">
        <v>41</v>
      </c>
      <c r="G2204" s="2" t="str">
        <f>B2204&amp;C2204</f>
        <v>Mark KORIRmarathon</v>
      </c>
      <c r="H2204" s="2">
        <f>E2204</f>
        <v>1200</v>
      </c>
      <c r="I2204" s="138" cm="1">
        <f t="array" ref="I2204">MAX(IF($G$3:$G$4000=$G2204,$H$3:$H$4000))</f>
        <v>1200</v>
      </c>
      <c r="J2204" s="2" t="str">
        <v>KEN</v>
      </c>
      <c r="K2204" t="str">
        <v>Elkana CHEROP</v>
      </c>
      <c r="L2204" s="96" t="str">
        <v>3000msc</v>
      </c>
      <c r="M2204" s="96">
        <v>0</v>
      </c>
      <c r="N2204" s="96" t="str">
        <f t="shared" si="136"/>
        <v>Elkana CHEROP3000msc</v>
      </c>
      <c r="O2204" s="2">
        <f t="shared" si="137"/>
        <v>1086</v>
      </c>
      <c r="P2204" s="81">
        <f t="shared" si="138"/>
        <v>44</v>
      </c>
      <c r="Q2204" s="81" t="str">
        <f t="shared" si="139"/>
        <v/>
      </c>
    </row>
    <row r="2205" spans="1:17" x14ac:dyDescent="0.2">
      <c r="A2205" t="s">
        <v>1224</v>
      </c>
      <c r="B2205" t="s">
        <v>4768</v>
      </c>
      <c r="C2205" s="5" t="s">
        <v>82</v>
      </c>
      <c r="D2205" s="5">
        <v>34065</v>
      </c>
      <c r="E2205">
        <v>1199</v>
      </c>
      <c r="F2205" s="2">
        <v>42</v>
      </c>
      <c r="G2205" s="2" t="str">
        <f>B2205&amp;C2205</f>
        <v>Bethwell KIPKEMBOImarathon</v>
      </c>
      <c r="H2205" s="2">
        <f>E2205</f>
        <v>1199</v>
      </c>
      <c r="I2205" s="138" cm="1">
        <f t="array" ref="I2205">MAX(IF($G$3:$G$4000=$G2205,$H$3:$H$4000))</f>
        <v>1199</v>
      </c>
      <c r="J2205" s="2" t="str">
        <v>KEN</v>
      </c>
      <c r="K2205" t="str">
        <v>Ronald Kiprotich KIRUI</v>
      </c>
      <c r="L2205" s="96" t="str">
        <v>10000m</v>
      </c>
      <c r="M2205" s="96">
        <v>36135</v>
      </c>
      <c r="N2205" s="96" t="str">
        <f t="shared" si="136"/>
        <v>Ronald Kiprotich KIRUI10000m</v>
      </c>
      <c r="O2205" s="2">
        <f t="shared" si="137"/>
        <v>1086</v>
      </c>
      <c r="P2205" s="81">
        <f t="shared" si="138"/>
        <v>100</v>
      </c>
      <c r="Q2205" s="81" t="str">
        <f t="shared" si="139"/>
        <v/>
      </c>
    </row>
    <row r="2206" spans="1:17" x14ac:dyDescent="0.2">
      <c r="A2206" t="s">
        <v>1224</v>
      </c>
      <c r="B2206" t="s">
        <v>4769</v>
      </c>
      <c r="C2206" s="5" t="s">
        <v>82</v>
      </c>
      <c r="D2206" s="5">
        <v>32989</v>
      </c>
      <c r="E2206">
        <v>1199</v>
      </c>
      <c r="F2206" s="2">
        <v>43</v>
      </c>
      <c r="G2206" s="2" t="str">
        <f>B2206&amp;C2206</f>
        <v>Kennedy CHEBORORmarathon</v>
      </c>
      <c r="H2206" s="2">
        <f>E2206</f>
        <v>1199</v>
      </c>
      <c r="I2206" s="138" cm="1">
        <f t="array" ref="I2206">MAX(IF($G$3:$G$4000=$G2206,$H$3:$H$4000))</f>
        <v>1199</v>
      </c>
      <c r="J2206" s="2" t="str">
        <v>KEN</v>
      </c>
      <c r="K2206" t="str">
        <v>Imeta SAMWEL</v>
      </c>
      <c r="L2206" s="96" t="str">
        <v>100m</v>
      </c>
      <c r="M2206" s="96">
        <v>0</v>
      </c>
      <c r="N2206" s="96" t="str">
        <f t="shared" si="136"/>
        <v>Imeta SAMWEL100m</v>
      </c>
      <c r="O2206" s="2">
        <f t="shared" si="137"/>
        <v>1085</v>
      </c>
      <c r="P2206" s="81">
        <f t="shared" si="138"/>
        <v>112</v>
      </c>
      <c r="Q2206" s="81" t="str">
        <f t="shared" si="139"/>
        <v/>
      </c>
    </row>
    <row r="2207" spans="1:17" x14ac:dyDescent="0.2">
      <c r="A2207" t="s">
        <v>1224</v>
      </c>
      <c r="B2207" t="s">
        <v>3883</v>
      </c>
      <c r="C2207" s="5" t="s">
        <v>28</v>
      </c>
      <c r="D2207" s="5">
        <v>34961</v>
      </c>
      <c r="E2207">
        <v>1198</v>
      </c>
      <c r="F2207" s="2">
        <v>10</v>
      </c>
      <c r="G2207" s="2" t="str">
        <f>B2207&amp;C2207</f>
        <v>Ronald KWEMOI1500m</v>
      </c>
      <c r="H2207" s="2">
        <f>E2207</f>
        <v>1198</v>
      </c>
      <c r="I2207" s="138" cm="1">
        <f t="array" ref="I2207">MAX(IF($G$3:$G$4000=$G2207,$H$3:$H$4000))</f>
        <v>1198</v>
      </c>
      <c r="J2207" s="2" t="str">
        <v>KEN</v>
      </c>
      <c r="K2207" t="str">
        <v>Vincent Kibet KETER</v>
      </c>
      <c r="L2207" s="96" t="str">
        <v>800m</v>
      </c>
      <c r="M2207" s="96">
        <v>37326</v>
      </c>
      <c r="N2207" s="96" t="str">
        <f t="shared" si="136"/>
        <v>Vincent Kibet KETER800m</v>
      </c>
      <c r="O2207" s="2">
        <f t="shared" si="137"/>
        <v>1085</v>
      </c>
      <c r="P2207" s="81">
        <f t="shared" si="138"/>
        <v>103</v>
      </c>
      <c r="Q2207" s="81" t="str">
        <f t="shared" si="139"/>
        <v/>
      </c>
    </row>
    <row r="2208" spans="1:17" x14ac:dyDescent="0.2">
      <c r="A2208" t="s">
        <v>1224</v>
      </c>
      <c r="B2208" t="s">
        <v>4080</v>
      </c>
      <c r="C2208" t="s">
        <v>30</v>
      </c>
      <c r="D2208" s="5">
        <v>35431</v>
      </c>
      <c r="E2208">
        <v>1198</v>
      </c>
      <c r="F2208" s="2">
        <v>7</v>
      </c>
      <c r="G2208" s="2" t="str">
        <f>B2208&amp;C2208</f>
        <v>Timothy Kibet KOSGEI10000m</v>
      </c>
      <c r="H2208" s="2">
        <f>E2208</f>
        <v>1198</v>
      </c>
      <c r="I2208" s="138" cm="1">
        <f t="array" ref="I2208">MAX(IF($G$3:$G$4000=$G2208,$H$3:$H$4000))</f>
        <v>1198</v>
      </c>
      <c r="J2208" s="2" t="str">
        <v>KEN</v>
      </c>
      <c r="K2208" t="str">
        <v>Cleopas KIBET</v>
      </c>
      <c r="L2208" s="96" t="str">
        <v>3000msc</v>
      </c>
      <c r="M2208" s="96">
        <v>0</v>
      </c>
      <c r="N2208" s="96" t="str">
        <f t="shared" si="136"/>
        <v>Cleopas KIBET3000msc</v>
      </c>
      <c r="O2208" s="2">
        <f t="shared" si="137"/>
        <v>1085</v>
      </c>
      <c r="P2208" s="81">
        <f t="shared" si="138"/>
        <v>45</v>
      </c>
      <c r="Q2208" s="81" t="str">
        <f t="shared" si="139"/>
        <v/>
      </c>
    </row>
    <row r="2209" spans="1:17" x14ac:dyDescent="0.2">
      <c r="A2209" t="s">
        <v>1224</v>
      </c>
      <c r="B2209" t="s">
        <v>4081</v>
      </c>
      <c r="C2209" s="5" t="s">
        <v>30</v>
      </c>
      <c r="D2209" s="5">
        <v>36662</v>
      </c>
      <c r="E2209">
        <v>1196</v>
      </c>
      <c r="F2209" s="2">
        <v>8</v>
      </c>
      <c r="G2209" s="2" t="str">
        <f>B2209&amp;C2209</f>
        <v>Charles Kamau WANJIKU10000m</v>
      </c>
      <c r="H2209" s="2">
        <f>E2209</f>
        <v>1196</v>
      </c>
      <c r="I2209" s="138" cm="1">
        <f t="array" ref="I2209">MAX(IF($G$3:$G$4000=$G2209,$H$3:$H$4000))</f>
        <v>1196</v>
      </c>
      <c r="J2209" s="2" t="str">
        <v>KEN</v>
      </c>
      <c r="K2209" t="str">
        <v>Aron BET</v>
      </c>
      <c r="L2209" s="96" t="str">
        <v>3000msc</v>
      </c>
      <c r="M2209" s="96">
        <v>37642</v>
      </c>
      <c r="N2209" s="96" t="str">
        <f t="shared" si="136"/>
        <v>Aron BET3000msc</v>
      </c>
      <c r="O2209" s="2">
        <f t="shared" si="137"/>
        <v>1085</v>
      </c>
      <c r="P2209" s="81">
        <f t="shared" si="138"/>
        <v>45</v>
      </c>
      <c r="Q2209" s="81" t="str">
        <f t="shared" si="139"/>
        <v/>
      </c>
    </row>
    <row r="2210" spans="1:17" x14ac:dyDescent="0.2">
      <c r="A2210" t="s">
        <v>1224</v>
      </c>
      <c r="B2210" t="s">
        <v>4771</v>
      </c>
      <c r="C2210" s="5" t="s">
        <v>82</v>
      </c>
      <c r="D2210" s="5">
        <v>32768</v>
      </c>
      <c r="E2210">
        <v>1196</v>
      </c>
      <c r="F2210" s="2">
        <v>45</v>
      </c>
      <c r="G2210" s="2" t="str">
        <f>B2210&amp;C2210</f>
        <v>Edwin KOSGEImarathon</v>
      </c>
      <c r="H2210" s="2">
        <f>E2210</f>
        <v>1196</v>
      </c>
      <c r="I2210" s="138" cm="1">
        <f t="array" ref="I2210">MAX(IF($G$3:$G$4000=$G2210,$H$3:$H$4000))</f>
        <v>1196</v>
      </c>
      <c r="J2210" s="2" t="str">
        <v>KEN</v>
      </c>
      <c r="K2210" t="str">
        <v>Isaac KIPSANG</v>
      </c>
      <c r="L2210" s="96" t="str">
        <v>10000m</v>
      </c>
      <c r="M2210" s="96">
        <v>36211</v>
      </c>
      <c r="N2210" s="96" t="str">
        <f t="shared" si="136"/>
        <v>Isaac KIPSANG10000m</v>
      </c>
      <c r="O2210" s="2">
        <f t="shared" si="137"/>
        <v>1084</v>
      </c>
      <c r="P2210" s="81">
        <f t="shared" si="138"/>
        <v>101</v>
      </c>
      <c r="Q2210" s="81" t="str">
        <f t="shared" si="139"/>
        <v/>
      </c>
    </row>
    <row r="2211" spans="1:17" x14ac:dyDescent="0.2">
      <c r="A2211" t="s">
        <v>1224</v>
      </c>
      <c r="B2211" t="s">
        <v>4772</v>
      </c>
      <c r="C2211" s="5" t="s">
        <v>82</v>
      </c>
      <c r="D2211" s="5">
        <v>34572</v>
      </c>
      <c r="E2211">
        <v>1196</v>
      </c>
      <c r="F2211" s="2">
        <v>45</v>
      </c>
      <c r="G2211" s="2" t="str">
        <f>B2211&amp;C2211</f>
        <v>Michel GITHAEmarathon</v>
      </c>
      <c r="H2211" s="2">
        <f>E2211</f>
        <v>1196</v>
      </c>
      <c r="I2211" s="138" cm="1">
        <f t="array" ref="I2211">MAX(IF($G$3:$G$4000=$G2211,$H$3:$H$4000))</f>
        <v>1196</v>
      </c>
      <c r="J2211" s="2" t="str">
        <v>KEN</v>
      </c>
      <c r="K2211" t="str">
        <v>Richard YATOR</v>
      </c>
      <c r="L2211" s="96" t="str">
        <v>5000m</v>
      </c>
      <c r="M2211" s="96">
        <v>35950</v>
      </c>
      <c r="N2211" s="96" t="str">
        <f t="shared" si="136"/>
        <v>Richard YATOR5000m</v>
      </c>
      <c r="O2211" s="2">
        <f t="shared" si="137"/>
        <v>1083</v>
      </c>
      <c r="P2211" s="81">
        <f t="shared" si="138"/>
        <v>98</v>
      </c>
      <c r="Q2211" s="81" t="str">
        <f t="shared" si="139"/>
        <v/>
      </c>
    </row>
    <row r="2212" spans="1:17" x14ac:dyDescent="0.2">
      <c r="A2212" t="s">
        <v>1224</v>
      </c>
      <c r="B2212" t="s">
        <v>4773</v>
      </c>
      <c r="C2212" s="5" t="s">
        <v>82</v>
      </c>
      <c r="D2212" s="5">
        <v>32005</v>
      </c>
      <c r="E2212">
        <v>1196</v>
      </c>
      <c r="F2212" s="2">
        <v>47</v>
      </c>
      <c r="G2212" s="2" t="str">
        <f>B2212&amp;C2212</f>
        <v>Albert KANGOGOmarathon</v>
      </c>
      <c r="H2212" s="2">
        <f>E2212</f>
        <v>1196</v>
      </c>
      <c r="I2212" s="138" cm="1">
        <f t="array" ref="I2212">MAX(IF($G$3:$G$4000=$G2212,$H$3:$H$4000))</f>
        <v>1196</v>
      </c>
      <c r="J2212" s="2" t="str">
        <v>KEN</v>
      </c>
      <c r="K2212" t="str">
        <v>Samuel KIBATHI</v>
      </c>
      <c r="L2212" s="96" t="str">
        <v>5000m</v>
      </c>
      <c r="M2212" s="96">
        <v>38205</v>
      </c>
      <c r="N2212" s="96" t="str">
        <f t="shared" si="136"/>
        <v>Samuel KIBATHI5000m</v>
      </c>
      <c r="O2212" s="2">
        <f t="shared" si="137"/>
        <v>1083</v>
      </c>
      <c r="P2212" s="81">
        <f t="shared" si="138"/>
        <v>98</v>
      </c>
      <c r="Q2212" s="81" t="str">
        <f t="shared" si="139"/>
        <v/>
      </c>
    </row>
    <row r="2213" spans="1:17" x14ac:dyDescent="0.2">
      <c r="A2213" t="s">
        <v>1224</v>
      </c>
      <c r="B2213" t="s">
        <v>4024</v>
      </c>
      <c r="C2213" s="5" t="s">
        <v>30</v>
      </c>
      <c r="D2213" s="5">
        <v>36625</v>
      </c>
      <c r="E2213">
        <v>1196</v>
      </c>
      <c r="F2213" s="2">
        <v>9</v>
      </c>
      <c r="G2213" s="2" t="str">
        <f>B2213&amp;C2213</f>
        <v>Stanley Waithaka MBURU10000m</v>
      </c>
      <c r="H2213" s="2">
        <f>E2213</f>
        <v>1196</v>
      </c>
      <c r="I2213" s="138" cm="1">
        <f t="array" ref="I2213">MAX(IF($G$3:$G$4000=$G2213,$H$3:$H$4000))</f>
        <v>1196</v>
      </c>
      <c r="J2213" s="2" t="str">
        <v>KEN</v>
      </c>
      <c r="K2213" t="str">
        <v>Vedic KIPKOECH</v>
      </c>
      <c r="L2213" s="96" t="str">
        <v>10000m</v>
      </c>
      <c r="M2213" s="96">
        <v>35129</v>
      </c>
      <c r="N2213" s="96" t="str">
        <f t="shared" si="136"/>
        <v>Vedic KIPKOECH10000m</v>
      </c>
      <c r="O2213" s="2">
        <f t="shared" si="137"/>
        <v>1083</v>
      </c>
      <c r="P2213" s="81">
        <f t="shared" si="138"/>
        <v>102</v>
      </c>
      <c r="Q2213" s="81" t="str">
        <f t="shared" si="139"/>
        <v/>
      </c>
    </row>
    <row r="2214" spans="1:17" x14ac:dyDescent="0.2">
      <c r="A2214" t="s">
        <v>1224</v>
      </c>
      <c r="B2214" t="s">
        <v>4774</v>
      </c>
      <c r="C2214" s="5" t="s">
        <v>82</v>
      </c>
      <c r="D2214" s="5">
        <v>31228</v>
      </c>
      <c r="E2214">
        <v>1195</v>
      </c>
      <c r="F2214" s="2">
        <v>48</v>
      </c>
      <c r="G2214" s="2" t="str">
        <f>B2214&amp;C2214</f>
        <v>Laban Kipngetich KORIRmarathon</v>
      </c>
      <c r="H2214" s="2">
        <f>E2214</f>
        <v>1195</v>
      </c>
      <c r="I2214" s="138" cm="1">
        <f t="array" ref="I2214">MAX(IF($G$3:$G$4000=$G2214,$H$3:$H$4000))</f>
        <v>1217</v>
      </c>
      <c r="J2214" s="2" t="str">
        <v>KEN</v>
      </c>
      <c r="K2214" t="str">
        <v>Evans Keitany KIPTUM</v>
      </c>
      <c r="L2214" s="96" t="str">
        <v>5000m</v>
      </c>
      <c r="M2214" s="96">
        <v>36491</v>
      </c>
      <c r="N2214" s="96" t="str">
        <f t="shared" si="136"/>
        <v>Evans Keitany KIPTUM5000m</v>
      </c>
      <c r="O2214" s="2">
        <f t="shared" si="137"/>
        <v>1082</v>
      </c>
      <c r="P2214" s="81">
        <f t="shared" si="138"/>
        <v>100</v>
      </c>
      <c r="Q2214" s="81" t="str">
        <f t="shared" si="139"/>
        <v/>
      </c>
    </row>
    <row r="2215" spans="1:17" x14ac:dyDescent="0.2">
      <c r="A2215" t="s">
        <v>1224</v>
      </c>
      <c r="B2215" t="s">
        <v>4772</v>
      </c>
      <c r="C2215" s="5" t="s">
        <v>82</v>
      </c>
      <c r="D2215" s="5">
        <v>34572</v>
      </c>
      <c r="E2215">
        <v>1195</v>
      </c>
      <c r="F2215" s="2">
        <v>5</v>
      </c>
      <c r="G2215" s="2" t="str">
        <f>B2215&amp;C2215</f>
        <v>Michel GITHAEmarathon</v>
      </c>
      <c r="H2215" s="2">
        <f>E2215</f>
        <v>1195</v>
      </c>
      <c r="I2215" s="138" cm="1">
        <f t="array" ref="I2215">MAX(IF($G$3:$G$4000=$G2215,$H$3:$H$4000))</f>
        <v>1196</v>
      </c>
      <c r="J2215" s="2" t="str">
        <v>KEN</v>
      </c>
      <c r="K2215" t="str">
        <v>Kelvin KIPLIMO</v>
      </c>
      <c r="L2215" s="96" t="str">
        <v>3000msc</v>
      </c>
      <c r="M2215" s="96">
        <v>0</v>
      </c>
      <c r="N2215" s="96" t="str">
        <f t="shared" si="136"/>
        <v>Kelvin KIPLIMO3000msc</v>
      </c>
      <c r="O2215" s="2">
        <f t="shared" si="137"/>
        <v>1082</v>
      </c>
      <c r="P2215" s="81">
        <f t="shared" si="138"/>
        <v>47</v>
      </c>
      <c r="Q2215" s="81" t="str">
        <f t="shared" si="139"/>
        <v/>
      </c>
    </row>
    <row r="2216" spans="1:17" x14ac:dyDescent="0.2">
      <c r="A2216" t="s">
        <v>1224</v>
      </c>
      <c r="B2216" t="s">
        <v>4204</v>
      </c>
      <c r="C2216" s="5" t="s">
        <v>33</v>
      </c>
      <c r="D2216" s="5">
        <v>36930</v>
      </c>
      <c r="E2216">
        <v>1195</v>
      </c>
      <c r="F2216" s="2">
        <v>3</v>
      </c>
      <c r="G2216" s="2" t="str">
        <f>B2216&amp;C2216</f>
        <v>Moitalel Mpoke NAADOKILA400mh</v>
      </c>
      <c r="H2216" s="2">
        <f>E2216</f>
        <v>1195</v>
      </c>
      <c r="I2216" s="138" cm="1">
        <f t="array" ref="I2216">MAX(IF($G$3:$G$4000=$G2216,$H$3:$H$4000))</f>
        <v>1195</v>
      </c>
      <c r="J2216" s="2" t="str">
        <v>KEN</v>
      </c>
      <c r="K2216" t="str">
        <v>Francis KOTATOI</v>
      </c>
      <c r="L2216" s="96" t="str">
        <v>800m</v>
      </c>
      <c r="M2216" s="96">
        <v>0</v>
      </c>
      <c r="N2216" s="96" t="str">
        <f t="shared" si="136"/>
        <v>Francis KOTATOI800m</v>
      </c>
      <c r="O2216" s="2">
        <f t="shared" si="137"/>
        <v>1082</v>
      </c>
      <c r="P2216" s="81">
        <f t="shared" si="138"/>
        <v>106</v>
      </c>
      <c r="Q2216" s="81" t="str">
        <f t="shared" si="139"/>
        <v/>
      </c>
    </row>
    <row r="2217" spans="1:17" x14ac:dyDescent="0.2">
      <c r="A2217" t="s">
        <v>1224</v>
      </c>
      <c r="B2217" t="s">
        <v>4072</v>
      </c>
      <c r="C2217" s="5" t="s">
        <v>30</v>
      </c>
      <c r="D2217" s="5">
        <v>35950</v>
      </c>
      <c r="E2217">
        <v>1194</v>
      </c>
      <c r="F2217" s="2">
        <v>10</v>
      </c>
      <c r="G2217" s="2" t="str">
        <f>B2217&amp;C2217</f>
        <v>Richard YATOR10000m</v>
      </c>
      <c r="H2217" s="2">
        <f>E2217</f>
        <v>1194</v>
      </c>
      <c r="I2217" s="138" cm="1">
        <f t="array" ref="I2217">MAX(IF($G$3:$G$4000=$G2217,$H$3:$H$4000))</f>
        <v>1194</v>
      </c>
      <c r="J2217" s="2" t="str">
        <v>KEN</v>
      </c>
      <c r="K2217" t="str">
        <v>Moses Kipkemboi KIBET</v>
      </c>
      <c r="L2217" s="96" t="str">
        <v>1500m</v>
      </c>
      <c r="M2217" s="96">
        <v>34658</v>
      </c>
      <c r="N2217" s="96" t="str">
        <f t="shared" si="136"/>
        <v>Moses Kipkemboi KIBET1500m</v>
      </c>
      <c r="O2217" s="2">
        <f t="shared" si="137"/>
        <v>1082</v>
      </c>
      <c r="P2217" s="81">
        <f t="shared" si="138"/>
        <v>103</v>
      </c>
      <c r="Q2217" s="81" t="str">
        <f t="shared" si="139"/>
        <v/>
      </c>
    </row>
    <row r="2218" spans="1:17" x14ac:dyDescent="0.2">
      <c r="A2218" t="s">
        <v>1224</v>
      </c>
      <c r="B2218" t="s">
        <v>3885</v>
      </c>
      <c r="C2218" s="5" t="s">
        <v>28</v>
      </c>
      <c r="D2218" s="5">
        <v>32361</v>
      </c>
      <c r="E2218">
        <v>1193</v>
      </c>
      <c r="F2218" s="2">
        <v>13</v>
      </c>
      <c r="G2218" s="2" t="str">
        <f>B2218&amp;C2218</f>
        <v>Bethwell BIRGEN1500m</v>
      </c>
      <c r="H2218" s="2">
        <f>E2218</f>
        <v>1193</v>
      </c>
      <c r="I2218" s="138" cm="1">
        <f t="array" ref="I2218">MAX(IF($G$3:$G$4000=$G2218,$H$3:$H$4000))</f>
        <v>1193</v>
      </c>
      <c r="J2218" s="2" t="str">
        <v>KEN</v>
      </c>
      <c r="K2218" t="str">
        <v>Rodgers GESABWA</v>
      </c>
      <c r="L2218" s="96" t="str">
        <v>marathon</v>
      </c>
      <c r="M2218" s="96">
        <v>32064</v>
      </c>
      <c r="N2218" s="96" t="str">
        <f t="shared" si="136"/>
        <v>Rodgers GESABWAmarathon</v>
      </c>
      <c r="O2218" s="2">
        <f t="shared" si="137"/>
        <v>1082</v>
      </c>
      <c r="P2218" s="81">
        <f t="shared" si="138"/>
        <v>118</v>
      </c>
      <c r="Q2218" s="81" t="str">
        <f t="shared" si="139"/>
        <v/>
      </c>
    </row>
    <row r="2219" spans="1:17" x14ac:dyDescent="0.2">
      <c r="A2219" t="s">
        <v>1224</v>
      </c>
      <c r="B2219" t="s">
        <v>3947</v>
      </c>
      <c r="C2219" s="5" t="s">
        <v>30</v>
      </c>
      <c r="D2219" s="5">
        <v>33499</v>
      </c>
      <c r="E2219">
        <v>1193</v>
      </c>
      <c r="F2219" s="2">
        <v>11</v>
      </c>
      <c r="G2219" s="2" t="str">
        <f>B2219&amp;C2219</f>
        <v>Jonathan Muia NDIKU10000m</v>
      </c>
      <c r="H2219" s="2">
        <f>E2219</f>
        <v>1193</v>
      </c>
      <c r="I2219" s="138" cm="1">
        <f t="array" ref="I2219">MAX(IF($G$3:$G$4000=$G2219,$H$3:$H$4000))</f>
        <v>1193</v>
      </c>
      <c r="J2219" s="2" t="str">
        <v>KEN</v>
      </c>
      <c r="K2219" t="str">
        <v>Moses NJOROGE</v>
      </c>
      <c r="L2219" s="96" t="str">
        <v>5000m</v>
      </c>
      <c r="M2219" s="96">
        <v>1998</v>
      </c>
      <c r="N2219" s="96" t="str">
        <f t="shared" si="136"/>
        <v>Moses NJOROGE5000m</v>
      </c>
      <c r="O2219" s="2">
        <f t="shared" si="137"/>
        <v>1081</v>
      </c>
      <c r="P2219" s="81">
        <f t="shared" si="138"/>
        <v>102</v>
      </c>
      <c r="Q2219" s="81" t="str">
        <f t="shared" si="139"/>
        <v/>
      </c>
    </row>
    <row r="2220" spans="1:17" x14ac:dyDescent="0.2">
      <c r="A2220" t="s">
        <v>1224</v>
      </c>
      <c r="B2220" t="s">
        <v>4738</v>
      </c>
      <c r="C2220" s="5" t="s">
        <v>82</v>
      </c>
      <c r="D2220" s="5">
        <v>31736</v>
      </c>
      <c r="E2220">
        <v>1192</v>
      </c>
      <c r="F2220" s="2">
        <v>6</v>
      </c>
      <c r="G2220" s="2" t="str">
        <f>B2220&amp;C2220</f>
        <v>Jonathan KORIRmarathon</v>
      </c>
      <c r="H2220" s="2">
        <f>E2220</f>
        <v>1192</v>
      </c>
      <c r="I2220" s="138" cm="1">
        <f t="array" ref="I2220">MAX(IF($G$3:$G$4000=$G2220,$H$3:$H$4000))</f>
        <v>1253</v>
      </c>
      <c r="J2220" s="2" t="str">
        <v>KEN</v>
      </c>
      <c r="K2220" t="str">
        <v>Donald MITEI</v>
      </c>
      <c r="L2220" s="96" t="str">
        <v>10000m</v>
      </c>
      <c r="M2220" s="96">
        <v>35167</v>
      </c>
      <c r="N2220" s="96" t="str">
        <f t="shared" si="136"/>
        <v>Donald MITEI10000m</v>
      </c>
      <c r="O2220" s="2">
        <f t="shared" si="137"/>
        <v>1081</v>
      </c>
      <c r="P2220" s="81">
        <f t="shared" si="138"/>
        <v>103</v>
      </c>
      <c r="Q2220" s="81" t="str">
        <f t="shared" si="139"/>
        <v/>
      </c>
    </row>
    <row r="2221" spans="1:17" x14ac:dyDescent="0.2">
      <c r="A2221" t="s">
        <v>1224</v>
      </c>
      <c r="B2221" t="s">
        <v>4018</v>
      </c>
      <c r="C2221" s="5" t="s">
        <v>30</v>
      </c>
      <c r="D2221" s="5">
        <v>35157</v>
      </c>
      <c r="E2221">
        <v>1190</v>
      </c>
      <c r="F2221" s="2">
        <v>12</v>
      </c>
      <c r="G2221" s="2" t="str">
        <f>B2221&amp;C2221</f>
        <v>Kibet KANDIE10000m</v>
      </c>
      <c r="H2221" s="2">
        <f>E2221</f>
        <v>1190</v>
      </c>
      <c r="I2221" s="138" cm="1">
        <f t="array" ref="I2221">MAX(IF($G$3:$G$4000=$G2221,$H$3:$H$4000))</f>
        <v>1190</v>
      </c>
      <c r="J2221" s="2" t="str">
        <v>KEN</v>
      </c>
      <c r="K2221" t="str">
        <v>Evans KIPCHUMBA</v>
      </c>
      <c r="L2221" s="96" t="str">
        <v>800m</v>
      </c>
      <c r="M2221" s="96">
        <v>34644</v>
      </c>
      <c r="N2221" s="96" t="str">
        <f t="shared" si="136"/>
        <v>Evans KIPCHUMBA800m</v>
      </c>
      <c r="O2221" s="2">
        <f t="shared" si="137"/>
        <v>1080</v>
      </c>
      <c r="P2221" s="81">
        <f t="shared" si="138"/>
        <v>107</v>
      </c>
      <c r="Q2221" s="81" t="str">
        <f t="shared" si="139"/>
        <v/>
      </c>
    </row>
    <row r="2222" spans="1:17" x14ac:dyDescent="0.2">
      <c r="A2222" t="s">
        <v>1224</v>
      </c>
      <c r="B2222" t="s">
        <v>4775</v>
      </c>
      <c r="C2222" s="5" t="s">
        <v>82</v>
      </c>
      <c r="D2222" s="5">
        <v>33187</v>
      </c>
      <c r="E2222">
        <v>1190</v>
      </c>
      <c r="F2222" s="2">
        <v>49</v>
      </c>
      <c r="G2222" s="2" t="str">
        <f>B2222&amp;C2222</f>
        <v>Vincent RONOmarathon</v>
      </c>
      <c r="H2222" s="2">
        <f>E2222</f>
        <v>1190</v>
      </c>
      <c r="I2222" s="138" cm="1">
        <f t="array" ref="I2222">MAX(IF($G$3:$G$4000=$G2222,$H$3:$H$4000))</f>
        <v>1190</v>
      </c>
      <c r="J2222" s="2" t="str">
        <v>KEN</v>
      </c>
      <c r="K2222" t="str">
        <v>Kelvin KIPYEGON</v>
      </c>
      <c r="L2222" s="96" t="str">
        <v>800m</v>
      </c>
      <c r="M2222" s="96">
        <v>44581</v>
      </c>
      <c r="N2222" s="96" t="str">
        <f t="shared" si="136"/>
        <v>Kelvin KIPYEGON800m</v>
      </c>
      <c r="O2222" s="2">
        <f t="shared" si="137"/>
        <v>1080</v>
      </c>
      <c r="P2222" s="81">
        <f t="shared" si="138"/>
        <v>107</v>
      </c>
      <c r="Q2222" s="81" t="str">
        <f t="shared" si="139"/>
        <v/>
      </c>
    </row>
    <row r="2223" spans="1:17" x14ac:dyDescent="0.2">
      <c r="A2223" t="s">
        <v>1224</v>
      </c>
      <c r="B2223" t="s">
        <v>3816</v>
      </c>
      <c r="C2223" s="5" t="s">
        <v>27</v>
      </c>
      <c r="D2223" s="5">
        <v>35348</v>
      </c>
      <c r="E2223">
        <v>1190</v>
      </c>
      <c r="F2223" s="2">
        <v>17</v>
      </c>
      <c r="G2223" s="2" t="str">
        <f>B2223&amp;C2223</f>
        <v>Festus LAGAT800m</v>
      </c>
      <c r="H2223" s="2">
        <f>E2223</f>
        <v>1190</v>
      </c>
      <c r="I2223" s="138" cm="1">
        <f t="array" ref="I2223">MAX(IF($G$3:$G$4000=$G2223,$H$3:$H$4000))</f>
        <v>1190</v>
      </c>
      <c r="J2223" s="2" t="str">
        <v>KEN</v>
      </c>
      <c r="K2223" t="str">
        <v>Emedy KIPLIMO</v>
      </c>
      <c r="L2223" s="96" t="str">
        <v>1500m</v>
      </c>
      <c r="M2223" s="96">
        <v>0</v>
      </c>
      <c r="N2223" s="96" t="str">
        <f t="shared" si="136"/>
        <v>Emedy KIPLIMO1500m</v>
      </c>
      <c r="O2223" s="2">
        <f t="shared" si="137"/>
        <v>1080</v>
      </c>
      <c r="P2223" s="81">
        <f t="shared" si="138"/>
        <v>104</v>
      </c>
      <c r="Q2223" s="81" t="str">
        <f t="shared" si="139"/>
        <v/>
      </c>
    </row>
    <row r="2224" spans="1:17" x14ac:dyDescent="0.2">
      <c r="A2224" t="s">
        <v>1224</v>
      </c>
      <c r="B2224" t="s">
        <v>4745</v>
      </c>
      <c r="C2224" s="5" t="s">
        <v>82</v>
      </c>
      <c r="D2224" s="5">
        <v>32163</v>
      </c>
      <c r="E2224">
        <v>1189</v>
      </c>
      <c r="F2224" s="2">
        <v>7</v>
      </c>
      <c r="G2224" s="2" t="str">
        <f>B2224&amp;C2224</f>
        <v>Joel Kemboi KIMURERmarathon</v>
      </c>
      <c r="H2224" s="2">
        <f>E2224</f>
        <v>1189</v>
      </c>
      <c r="I2224" s="138" cm="1">
        <f t="array" ref="I2224">MAX(IF($G$3:$G$4000=$G2224,$H$3:$H$4000))</f>
        <v>1239</v>
      </c>
      <c r="J2224" s="2" t="str">
        <v>KEN</v>
      </c>
      <c r="K2224" t="str">
        <v>David TOO</v>
      </c>
      <c r="L2224" s="96" t="str">
        <v>3000msc</v>
      </c>
      <c r="M2224" s="96">
        <v>0</v>
      </c>
      <c r="N2224" s="96" t="str">
        <f t="shared" si="136"/>
        <v>David TOO3000msc</v>
      </c>
      <c r="O2224" s="2">
        <f t="shared" si="137"/>
        <v>1080</v>
      </c>
      <c r="P2224" s="81">
        <f t="shared" si="138"/>
        <v>49</v>
      </c>
      <c r="Q2224" s="81" t="str">
        <f t="shared" si="139"/>
        <v/>
      </c>
    </row>
    <row r="2225" spans="1:17" x14ac:dyDescent="0.2">
      <c r="A2225" t="s">
        <v>1224</v>
      </c>
      <c r="B2225" t="s">
        <v>4757</v>
      </c>
      <c r="C2225" s="5" t="s">
        <v>82</v>
      </c>
      <c r="D2225" s="5">
        <v>34954</v>
      </c>
      <c r="E2225">
        <v>1189</v>
      </c>
      <c r="F2225" s="2">
        <v>8</v>
      </c>
      <c r="G2225" s="2" t="str">
        <f>B2225&amp;C2225</f>
        <v>Kipkemoi KIPRONOmarathon</v>
      </c>
      <c r="H2225" s="2">
        <f>E2225</f>
        <v>1189</v>
      </c>
      <c r="I2225" s="138" cm="1">
        <f t="array" ref="I2225">MAX(IF($G$3:$G$4000=$G2225,$H$3:$H$4000))</f>
        <v>1215</v>
      </c>
      <c r="J2225" s="2" t="str">
        <v>KEN</v>
      </c>
      <c r="K2225" t="str">
        <v>Isaac YEGO</v>
      </c>
      <c r="L2225" s="96" t="str">
        <v>3000msc</v>
      </c>
      <c r="M2225" s="96">
        <v>32616</v>
      </c>
      <c r="N2225" s="96" t="str">
        <f t="shared" si="136"/>
        <v>Isaac YEGO3000msc</v>
      </c>
      <c r="O2225" s="2">
        <f t="shared" si="137"/>
        <v>1080</v>
      </c>
      <c r="P2225" s="81">
        <f t="shared" si="138"/>
        <v>49</v>
      </c>
      <c r="Q2225" s="81" t="str">
        <f t="shared" si="139"/>
        <v/>
      </c>
    </row>
    <row r="2226" spans="1:17" x14ac:dyDescent="0.2">
      <c r="A2226" t="s">
        <v>1224</v>
      </c>
      <c r="B2226" t="s">
        <v>4058</v>
      </c>
      <c r="C2226" s="5" t="s">
        <v>30</v>
      </c>
      <c r="D2226" s="5">
        <v>35318</v>
      </c>
      <c r="E2226">
        <v>1189</v>
      </c>
      <c r="F2226" s="2">
        <v>13</v>
      </c>
      <c r="G2226" s="2" t="str">
        <f>B2226&amp;C2226</f>
        <v>Alexander MUTISO10000m</v>
      </c>
      <c r="H2226" s="2">
        <f>E2226</f>
        <v>1189</v>
      </c>
      <c r="I2226" s="138" cm="1">
        <f t="array" ref="I2226">MAX(IF($G$3:$G$4000=$G2226,$H$3:$H$4000))</f>
        <v>1189</v>
      </c>
      <c r="J2226" s="2" t="str">
        <v>KEN</v>
      </c>
      <c r="K2226" t="str">
        <v>Fredrick DOMONGOLE</v>
      </c>
      <c r="L2226" s="96" t="str">
        <v>3000msc</v>
      </c>
      <c r="M2226" s="96">
        <v>0</v>
      </c>
      <c r="N2226" s="96" t="str">
        <f t="shared" si="136"/>
        <v>Fredrick DOMONGOLE3000msc</v>
      </c>
      <c r="O2226" s="2">
        <f t="shared" si="137"/>
        <v>1077</v>
      </c>
      <c r="P2226" s="81">
        <f t="shared" si="138"/>
        <v>51</v>
      </c>
      <c r="Q2226" s="81" t="str">
        <f t="shared" si="139"/>
        <v/>
      </c>
    </row>
    <row r="2227" spans="1:17" x14ac:dyDescent="0.2">
      <c r="A2227" t="s">
        <v>1224</v>
      </c>
      <c r="B2227" t="s">
        <v>4776</v>
      </c>
      <c r="C2227" s="5" t="s">
        <v>82</v>
      </c>
      <c r="D2227" s="5">
        <v>34019</v>
      </c>
      <c r="E2227">
        <v>1189</v>
      </c>
      <c r="F2227" s="2">
        <v>50</v>
      </c>
      <c r="G2227" s="2" t="str">
        <f>B2227&amp;C2227</f>
        <v>Edwin KIPLAGATmarathon</v>
      </c>
      <c r="H2227" s="2">
        <f>E2227</f>
        <v>1189</v>
      </c>
      <c r="I2227" s="138" cm="1">
        <f t="array" ref="I2227">MAX(IF($G$3:$G$4000=$G2227,$H$3:$H$4000))</f>
        <v>1189</v>
      </c>
      <c r="J2227" s="2" t="str">
        <v>KEN</v>
      </c>
      <c r="K2227" t="str">
        <v>Edward NGUNJIRI</v>
      </c>
      <c r="L2227" s="96" t="str">
        <v>400mh</v>
      </c>
      <c r="M2227" s="96">
        <v>34072</v>
      </c>
      <c r="N2227" s="96" t="str">
        <f t="shared" si="136"/>
        <v>Edward NGUNJIRI400mh</v>
      </c>
      <c r="O2227" s="2">
        <f t="shared" si="137"/>
        <v>1077</v>
      </c>
      <c r="P2227" s="81">
        <f t="shared" si="138"/>
        <v>58</v>
      </c>
      <c r="Q2227" s="81" t="str">
        <f t="shared" si="139"/>
        <v/>
      </c>
    </row>
    <row r="2228" spans="1:17" x14ac:dyDescent="0.2">
      <c r="A2228" t="s">
        <v>1224</v>
      </c>
      <c r="B2228" t="s">
        <v>3642</v>
      </c>
      <c r="C2228" s="5" t="s">
        <v>2</v>
      </c>
      <c r="D2228" s="5">
        <v>34100</v>
      </c>
      <c r="E2228">
        <v>1189</v>
      </c>
      <c r="F2228" s="2">
        <v>18</v>
      </c>
      <c r="G2228" s="2" t="str">
        <f>B2228&amp;C2228</f>
        <v>Mark Otieno ODHIAMBO100m</v>
      </c>
      <c r="H2228" s="2">
        <f>E2228</f>
        <v>1189</v>
      </c>
      <c r="I2228" s="138" cm="1">
        <f t="array" ref="I2228">MAX(IF($G$3:$G$4000=$G2228,$H$3:$H$4000))</f>
        <v>1189</v>
      </c>
      <c r="J2228" s="2" t="str">
        <v>KEN</v>
      </c>
      <c r="K2228" t="str">
        <v>Geoffrey Kipkemoi KIRWA</v>
      </c>
      <c r="L2228" s="96" t="str">
        <v>3000msc</v>
      </c>
      <c r="M2228" s="96">
        <v>37075</v>
      </c>
      <c r="N2228" s="96" t="str">
        <f t="shared" si="136"/>
        <v>Geoffrey Kipkemoi KIRWA3000msc</v>
      </c>
      <c r="O2228" s="2">
        <f t="shared" si="137"/>
        <v>1074</v>
      </c>
      <c r="P2228" s="81">
        <f t="shared" si="138"/>
        <v>54</v>
      </c>
      <c r="Q2228" s="81" t="str">
        <f t="shared" si="139"/>
        <v/>
      </c>
    </row>
    <row r="2229" spans="1:17" x14ac:dyDescent="0.2">
      <c r="A2229" t="s">
        <v>1224</v>
      </c>
      <c r="B2229" t="s">
        <v>3817</v>
      </c>
      <c r="C2229" s="5" t="s">
        <v>27</v>
      </c>
      <c r="D2229" s="5">
        <v>34717</v>
      </c>
      <c r="E2229">
        <v>1188</v>
      </c>
      <c r="F2229" s="2">
        <v>18</v>
      </c>
      <c r="G2229" s="2" t="str">
        <f>B2229&amp;C2229</f>
        <v>Michael SARUNI800m</v>
      </c>
      <c r="H2229" s="2">
        <f>E2229</f>
        <v>1188</v>
      </c>
      <c r="I2229" s="138" cm="1">
        <f t="array" ref="I2229">MAX(IF($G$3:$G$4000=$G2229,$H$3:$H$4000))</f>
        <v>1188</v>
      </c>
      <c r="J2229" s="2" t="str">
        <v>KEN</v>
      </c>
      <c r="K2229" t="str">
        <v>Daniel MUIVA KITONYI</v>
      </c>
      <c r="L2229" s="96" t="str">
        <v>marathon</v>
      </c>
      <c r="M2229" s="96">
        <v>34346</v>
      </c>
      <c r="N2229" s="96" t="str">
        <f t="shared" si="136"/>
        <v>Daniel MUIVA KITONYImarathon</v>
      </c>
      <c r="O2229" s="2">
        <f t="shared" si="137"/>
        <v>1074</v>
      </c>
      <c r="P2229" s="81">
        <f t="shared" si="138"/>
        <v>119</v>
      </c>
      <c r="Q2229" s="81" t="str">
        <f t="shared" si="139"/>
        <v/>
      </c>
    </row>
    <row r="2230" spans="1:17" x14ac:dyDescent="0.2">
      <c r="A2230" t="s">
        <v>1224</v>
      </c>
      <c r="B2230" t="s">
        <v>4025</v>
      </c>
      <c r="C2230" t="s">
        <v>30</v>
      </c>
      <c r="D2230" s="5">
        <v>36865</v>
      </c>
      <c r="E2230">
        <v>1187</v>
      </c>
      <c r="F2230" s="2">
        <v>14</v>
      </c>
      <c r="G2230" s="2" t="str">
        <f>B2230&amp;C2230</f>
        <v>Vincent Kibet YEGON10000m</v>
      </c>
      <c r="H2230" s="2">
        <f>E2230</f>
        <v>1187</v>
      </c>
      <c r="I2230" s="138" cm="1">
        <f t="array" ref="I2230">MAX(IF($G$3:$G$4000=$G2230,$H$3:$H$4000))</f>
        <v>1187</v>
      </c>
      <c r="J2230" s="2" t="str">
        <v>KEN</v>
      </c>
      <c r="K2230" t="str">
        <v>Kennedy KIMEU</v>
      </c>
      <c r="L2230" s="96" t="str">
        <v>400m</v>
      </c>
      <c r="M2230" s="96">
        <v>37610</v>
      </c>
      <c r="N2230" s="96" t="str">
        <f t="shared" si="136"/>
        <v>Kennedy KIMEU400m</v>
      </c>
      <c r="O2230" s="2">
        <f t="shared" si="137"/>
        <v>1073</v>
      </c>
      <c r="P2230" s="81">
        <f t="shared" si="138"/>
        <v>114</v>
      </c>
      <c r="Q2230" s="81" t="str">
        <f t="shared" si="139"/>
        <v/>
      </c>
    </row>
    <row r="2231" spans="1:17" x14ac:dyDescent="0.2">
      <c r="A2231" t="s">
        <v>1224</v>
      </c>
      <c r="B2231" t="s">
        <v>4777</v>
      </c>
      <c r="C2231" s="5" t="s">
        <v>82</v>
      </c>
      <c r="D2231" s="6">
        <v>34395</v>
      </c>
      <c r="E2231">
        <v>1187</v>
      </c>
      <c r="F2231" s="2">
        <v>51</v>
      </c>
      <c r="G2231" s="2" t="str">
        <f>B2231&amp;C2231</f>
        <v>Albert KORIRmarathon</v>
      </c>
      <c r="H2231" s="2">
        <f>E2231</f>
        <v>1187</v>
      </c>
      <c r="I2231" s="138" cm="1">
        <f t="array" ref="I2231">MAX(IF($G$3:$G$4000=$G2231,$H$3:$H$4000))</f>
        <v>1187</v>
      </c>
      <c r="J2231" s="2" t="str">
        <v>KEN</v>
      </c>
      <c r="K2231" t="str">
        <v>Titus KIMUTAI</v>
      </c>
      <c r="L2231" s="96" t="str">
        <v>3000msc</v>
      </c>
      <c r="M2231" s="96">
        <v>0</v>
      </c>
      <c r="N2231" s="96" t="str">
        <f t="shared" si="136"/>
        <v>Titus KIMUTAI3000msc</v>
      </c>
      <c r="O2231" s="2">
        <f t="shared" si="137"/>
        <v>1073</v>
      </c>
      <c r="P2231" s="81">
        <f t="shared" si="138"/>
        <v>55</v>
      </c>
      <c r="Q2231" s="81" t="str">
        <f t="shared" si="139"/>
        <v/>
      </c>
    </row>
    <row r="2232" spans="1:17" x14ac:dyDescent="0.2">
      <c r="A2232" t="s">
        <v>1224</v>
      </c>
      <c r="B2232" t="s">
        <v>4778</v>
      </c>
      <c r="C2232" s="5" t="s">
        <v>82</v>
      </c>
      <c r="D2232" s="5">
        <v>33590</v>
      </c>
      <c r="E2232">
        <v>1187</v>
      </c>
      <c r="F2232" s="2">
        <v>52</v>
      </c>
      <c r="G2232" s="2" t="str">
        <f>B2232&amp;C2232</f>
        <v>Clement Kiprono LANGATmarathon</v>
      </c>
      <c r="H2232" s="2">
        <f>E2232</f>
        <v>1187</v>
      </c>
      <c r="I2232" s="138" cm="1">
        <f t="array" ref="I2232">MAX(IF($G$3:$G$4000=$G2232,$H$3:$H$4000))</f>
        <v>1187</v>
      </c>
      <c r="J2232" s="2" t="str">
        <v>KEN</v>
      </c>
      <c r="K2232" t="str">
        <v>Moses KEMBOI</v>
      </c>
      <c r="L2232" s="96" t="str">
        <v>800m</v>
      </c>
      <c r="M2232" s="96">
        <v>0</v>
      </c>
      <c r="N2232" s="96" t="str">
        <f t="shared" si="136"/>
        <v>Moses KEMBOI800m</v>
      </c>
      <c r="O2232" s="2">
        <f t="shared" si="137"/>
        <v>1072</v>
      </c>
      <c r="P2232" s="81">
        <f t="shared" si="138"/>
        <v>113</v>
      </c>
      <c r="Q2232" s="81" t="str">
        <f t="shared" si="139"/>
        <v/>
      </c>
    </row>
    <row r="2233" spans="1:17" x14ac:dyDescent="0.2">
      <c r="A2233" t="s">
        <v>1224</v>
      </c>
      <c r="B2233" t="s">
        <v>4069</v>
      </c>
      <c r="C2233" t="s">
        <v>30</v>
      </c>
      <c r="D2233" s="5">
        <v>35850</v>
      </c>
      <c r="E2233">
        <v>1187</v>
      </c>
      <c r="F2233" s="2">
        <v>15</v>
      </c>
      <c r="G2233" s="2" t="str">
        <f>B2233&amp;C2233</f>
        <v>Weldon LANGAT10000m</v>
      </c>
      <c r="H2233" s="2">
        <f>E2233</f>
        <v>1187</v>
      </c>
      <c r="I2233" s="138" cm="1">
        <f t="array" ref="I2233">MAX(IF($G$3:$G$4000=$G2233,$H$3:$H$4000))</f>
        <v>1187</v>
      </c>
      <c r="J2233" s="2" t="str">
        <v>KEN</v>
      </c>
      <c r="K2233" t="str">
        <v>Nickson Lesiyia PARIKEN</v>
      </c>
      <c r="L2233" s="96" t="str">
        <v>1500m</v>
      </c>
      <c r="M2233" s="96">
        <v>37164</v>
      </c>
      <c r="N2233" s="96" t="str">
        <f t="shared" si="136"/>
        <v>Nickson Lesiyia PARIKEN1500m</v>
      </c>
      <c r="O2233" s="2">
        <f t="shared" si="137"/>
        <v>1071</v>
      </c>
      <c r="P2233" s="81">
        <f t="shared" si="138"/>
        <v>105</v>
      </c>
      <c r="Q2233" s="81" t="str">
        <f t="shared" si="139"/>
        <v/>
      </c>
    </row>
    <row r="2234" spans="1:17" x14ac:dyDescent="0.2">
      <c r="A2234" t="s">
        <v>1224</v>
      </c>
      <c r="B2234" t="s">
        <v>3562</v>
      </c>
      <c r="C2234" s="5" t="s">
        <v>82</v>
      </c>
      <c r="D2234" s="5">
        <v>33983</v>
      </c>
      <c r="E2234">
        <v>1187</v>
      </c>
      <c r="F2234" s="2">
        <v>54</v>
      </c>
      <c r="G2234" s="2" t="str">
        <f>B2234&amp;C2234</f>
        <v>James Gitahi RUNGARUmarathon</v>
      </c>
      <c r="H2234" s="2">
        <f>E2234</f>
        <v>1187</v>
      </c>
      <c r="I2234" s="138" cm="1">
        <f t="array" ref="I2234">MAX(IF($G$3:$G$4000=$G2234,$H$3:$H$4000))</f>
        <v>1187</v>
      </c>
      <c r="J2234" s="2" t="str">
        <v>KEN</v>
      </c>
      <c r="K2234" t="str">
        <v>Gilbert MASAI</v>
      </c>
      <c r="L2234" s="96" t="str">
        <v>marathon</v>
      </c>
      <c r="M2234" s="96">
        <v>32858</v>
      </c>
      <c r="N2234" s="96" t="str">
        <f t="shared" si="136"/>
        <v>Gilbert MASAImarathon</v>
      </c>
      <c r="O2234" s="2">
        <f t="shared" si="137"/>
        <v>1070</v>
      </c>
      <c r="P2234" s="81">
        <f t="shared" si="138"/>
        <v>120</v>
      </c>
      <c r="Q2234" s="81" t="str">
        <f t="shared" si="139"/>
        <v/>
      </c>
    </row>
    <row r="2235" spans="1:17" x14ac:dyDescent="0.2">
      <c r="A2235" t="s">
        <v>1224</v>
      </c>
      <c r="B2235" t="s">
        <v>4016</v>
      </c>
      <c r="C2235" t="s">
        <v>29</v>
      </c>
      <c r="D2235" s="5">
        <v>1993</v>
      </c>
      <c r="E2235">
        <v>1187</v>
      </c>
      <c r="F2235" s="2">
        <v>10</v>
      </c>
      <c r="G2235" s="2" t="str">
        <f>B2235&amp;C2235</f>
        <v>Boniface KIBIWOTT5000m</v>
      </c>
      <c r="H2235" s="2">
        <f>E2235</f>
        <v>1187</v>
      </c>
      <c r="I2235" s="138" cm="1">
        <f t="array" ref="I2235">MAX(IF($G$3:$G$4000=$G2235,$H$3:$H$4000))</f>
        <v>1187</v>
      </c>
      <c r="J2235" s="2" t="str">
        <v>KEN</v>
      </c>
      <c r="K2235" t="str">
        <v>Brian KIPKORIR</v>
      </c>
      <c r="L2235" s="96" t="str">
        <v>3000msc</v>
      </c>
      <c r="M2235" s="96">
        <v>36757</v>
      </c>
      <c r="N2235" s="96" t="str">
        <f t="shared" si="136"/>
        <v>Brian KIPKORIR3000msc</v>
      </c>
      <c r="O2235" s="2">
        <f t="shared" si="137"/>
        <v>1070</v>
      </c>
      <c r="P2235" s="81">
        <f t="shared" si="138"/>
        <v>56</v>
      </c>
      <c r="Q2235" s="81" t="str">
        <f t="shared" si="139"/>
        <v/>
      </c>
    </row>
    <row r="2236" spans="1:17" x14ac:dyDescent="0.2">
      <c r="A2236" t="s">
        <v>1224</v>
      </c>
      <c r="B2236" t="s">
        <v>4780</v>
      </c>
      <c r="C2236" s="5" t="s">
        <v>82</v>
      </c>
      <c r="D2236" s="5">
        <v>31985</v>
      </c>
      <c r="E2236">
        <v>1186</v>
      </c>
      <c r="F2236" s="2">
        <v>55</v>
      </c>
      <c r="G2236" s="2" t="str">
        <f>B2236&amp;C2236</f>
        <v>Michael KUNYUGAmarathon</v>
      </c>
      <c r="H2236" s="2">
        <f>E2236</f>
        <v>1186</v>
      </c>
      <c r="I2236" s="138" cm="1">
        <f t="array" ref="I2236">MAX(IF($G$3:$G$4000=$G2236,$H$3:$H$4000))</f>
        <v>1186</v>
      </c>
      <c r="J2236" s="2" t="str">
        <v>KEN</v>
      </c>
      <c r="K2236" t="str">
        <v>Patrick RONO</v>
      </c>
      <c r="L2236" s="96" t="str">
        <v>800m</v>
      </c>
      <c r="M2236" s="96">
        <v>0</v>
      </c>
      <c r="N2236" s="96" t="str">
        <f t="shared" si="136"/>
        <v>Patrick RONO800m</v>
      </c>
      <c r="O2236" s="2">
        <f t="shared" si="137"/>
        <v>1068</v>
      </c>
      <c r="P2236" s="81">
        <f t="shared" si="138"/>
        <v>114</v>
      </c>
      <c r="Q2236" s="81" t="str">
        <f t="shared" si="139"/>
        <v/>
      </c>
    </row>
    <row r="2237" spans="1:17" x14ac:dyDescent="0.2">
      <c r="A2237" t="s">
        <v>1224</v>
      </c>
      <c r="B2237" t="s">
        <v>3565</v>
      </c>
      <c r="C2237" s="5" t="s">
        <v>82</v>
      </c>
      <c r="D2237" s="5">
        <v>30517</v>
      </c>
      <c r="E2237">
        <v>1186</v>
      </c>
      <c r="F2237" s="2">
        <v>55</v>
      </c>
      <c r="G2237" s="2" t="str">
        <f>B2237&amp;C2237</f>
        <v>Emmanuel NAIBEImarathon</v>
      </c>
      <c r="H2237" s="2">
        <f>E2237</f>
        <v>1186</v>
      </c>
      <c r="I2237" s="138" cm="1">
        <f t="array" ref="I2237">MAX(IF($G$3:$G$4000=$G2237,$H$3:$H$4000))</f>
        <v>1186</v>
      </c>
      <c r="J2237" s="2" t="str">
        <v>KEN</v>
      </c>
      <c r="K2237" t="str">
        <v>Justin KOLOMBUS</v>
      </c>
      <c r="L2237" s="96" t="str">
        <v>800m</v>
      </c>
      <c r="M2237" s="96">
        <v>0</v>
      </c>
      <c r="N2237" s="96" t="str">
        <f t="shared" si="136"/>
        <v>Justin KOLOMBUS800m</v>
      </c>
      <c r="O2237" s="2">
        <f t="shared" si="137"/>
        <v>1068</v>
      </c>
      <c r="P2237" s="81">
        <f t="shared" si="138"/>
        <v>114</v>
      </c>
      <c r="Q2237" s="81" t="str">
        <f t="shared" si="139"/>
        <v/>
      </c>
    </row>
    <row r="2238" spans="1:17" x14ac:dyDescent="0.2">
      <c r="A2238" t="s">
        <v>1224</v>
      </c>
      <c r="B2238" t="s">
        <v>4082</v>
      </c>
      <c r="C2238" t="s">
        <v>30</v>
      </c>
      <c r="D2238" s="5">
        <v>36078</v>
      </c>
      <c r="E2238">
        <v>1186</v>
      </c>
      <c r="F2238" s="2">
        <v>16</v>
      </c>
      <c r="G2238" s="2" t="str">
        <f>B2238&amp;C2238</f>
        <v>Philemon KIPLIMO10000m</v>
      </c>
      <c r="H2238" s="2">
        <f>E2238</f>
        <v>1186</v>
      </c>
      <c r="I2238" s="138" cm="1">
        <f t="array" ref="I2238">MAX(IF($G$3:$G$4000=$G2238,$H$3:$H$4000))</f>
        <v>1186</v>
      </c>
      <c r="J2238" s="2" t="str">
        <v>KEN</v>
      </c>
      <c r="K2238" t="str">
        <v>John GIKONYO</v>
      </c>
      <c r="L2238" s="96" t="str">
        <v>400mh</v>
      </c>
      <c r="M2238" s="96">
        <v>0</v>
      </c>
      <c r="N2238" s="96" t="str">
        <f t="shared" si="136"/>
        <v>John GIKONYO400mh</v>
      </c>
      <c r="O2238" s="2">
        <f t="shared" si="137"/>
        <v>1068</v>
      </c>
      <c r="P2238" s="81">
        <f t="shared" si="138"/>
        <v>66</v>
      </c>
      <c r="Q2238" s="81" t="str">
        <f t="shared" si="139"/>
        <v/>
      </c>
    </row>
    <row r="2239" spans="1:17" x14ac:dyDescent="0.2">
      <c r="A2239" t="s">
        <v>1224</v>
      </c>
      <c r="B2239" t="s">
        <v>4083</v>
      </c>
      <c r="C2239" t="s">
        <v>30</v>
      </c>
      <c r="D2239" s="5">
        <v>33234</v>
      </c>
      <c r="E2239">
        <v>1185</v>
      </c>
      <c r="F2239" s="2">
        <v>17</v>
      </c>
      <c r="G2239" s="2" t="str">
        <f>B2239&amp;C2239</f>
        <v>Collins KOROS10000m</v>
      </c>
      <c r="H2239" s="2">
        <f>E2239</f>
        <v>1185</v>
      </c>
      <c r="I2239" s="138" cm="1">
        <f t="array" ref="I2239">MAX(IF($G$3:$G$4000=$G2239,$H$3:$H$4000))</f>
        <v>1185</v>
      </c>
      <c r="J2239" s="2" t="str">
        <v>KEN</v>
      </c>
      <c r="K2239" t="str">
        <v>Wesley LANGAT</v>
      </c>
      <c r="L2239" s="96" t="str">
        <v>3000msc</v>
      </c>
      <c r="M2239" s="96">
        <v>1995</v>
      </c>
      <c r="N2239" s="96" t="str">
        <f t="shared" si="136"/>
        <v>Wesley LANGAT3000msc</v>
      </c>
      <c r="O2239" s="2">
        <f t="shared" si="137"/>
        <v>1068</v>
      </c>
      <c r="P2239" s="81">
        <f t="shared" si="138"/>
        <v>57</v>
      </c>
      <c r="Q2239" s="81" t="str">
        <f t="shared" si="139"/>
        <v/>
      </c>
    </row>
    <row r="2240" spans="1:17" x14ac:dyDescent="0.2">
      <c r="A2240" t="s">
        <v>1224</v>
      </c>
      <c r="B2240" t="s">
        <v>4027</v>
      </c>
      <c r="C2240" s="5" t="s">
        <v>30</v>
      </c>
      <c r="D2240" s="5">
        <v>36150</v>
      </c>
      <c r="E2240">
        <v>1185</v>
      </c>
      <c r="F2240" s="2">
        <v>18</v>
      </c>
      <c r="G2240" s="2" t="str">
        <f>B2240&amp;C2240</f>
        <v>Razini LEMETEKI10000m</v>
      </c>
      <c r="H2240" s="2">
        <f>E2240</f>
        <v>1185</v>
      </c>
      <c r="I2240" s="138" cm="1">
        <f t="array" ref="I2240">MAX(IF($G$3:$G$4000=$G2240,$H$3:$H$4000))</f>
        <v>1185</v>
      </c>
      <c r="J2240" s="2" t="str">
        <v>KEN</v>
      </c>
      <c r="K2240" t="str">
        <v>Julius TUWEI</v>
      </c>
      <c r="L2240" s="96" t="str">
        <v>marathon</v>
      </c>
      <c r="M2240" s="96">
        <v>34238</v>
      </c>
      <c r="N2240" s="96" t="str">
        <f t="shared" si="136"/>
        <v>Julius TUWEImarathon</v>
      </c>
      <c r="O2240" s="2">
        <f t="shared" si="137"/>
        <v>1066</v>
      </c>
      <c r="P2240" s="81">
        <f t="shared" si="138"/>
        <v>122</v>
      </c>
      <c r="Q2240" s="81" t="str">
        <f t="shared" si="139"/>
        <v/>
      </c>
    </row>
    <row r="2241" spans="1:17" x14ac:dyDescent="0.2">
      <c r="A2241" t="s">
        <v>1224</v>
      </c>
      <c r="B2241" t="s">
        <v>3818</v>
      </c>
      <c r="C2241" s="5" t="s">
        <v>27</v>
      </c>
      <c r="D2241" s="5">
        <v>34448</v>
      </c>
      <c r="E2241">
        <v>1183</v>
      </c>
      <c r="F2241" s="2">
        <v>19</v>
      </c>
      <c r="G2241" s="2" t="str">
        <f>B2241&amp;C2241</f>
        <v>Jonathan KITILIT800m</v>
      </c>
      <c r="H2241" s="2">
        <f>E2241</f>
        <v>1183</v>
      </c>
      <c r="I2241" s="138" cm="1">
        <f t="array" ref="I2241">MAX(IF($G$3:$G$4000=$G2241,$H$3:$H$4000))</f>
        <v>1183</v>
      </c>
      <c r="J2241" s="2" t="str">
        <v>KEN</v>
      </c>
      <c r="K2241" t="str">
        <v>Wyclife KINYAMAL</v>
      </c>
      <c r="L2241" s="96" t="str">
        <v>400m</v>
      </c>
      <c r="M2241" s="96">
        <v>35613</v>
      </c>
      <c r="N2241" s="96" t="str">
        <f t="shared" si="136"/>
        <v>Wyclife KINYAMAL400m</v>
      </c>
      <c r="O2241" s="2">
        <f t="shared" si="137"/>
        <v>1065</v>
      </c>
      <c r="P2241" s="81">
        <f t="shared" si="138"/>
        <v>118</v>
      </c>
      <c r="Q2241" s="81" t="str">
        <f t="shared" si="139"/>
        <v/>
      </c>
    </row>
    <row r="2242" spans="1:17" x14ac:dyDescent="0.2">
      <c r="A2242" t="s">
        <v>1224</v>
      </c>
      <c r="B2242" t="s">
        <v>4782</v>
      </c>
      <c r="C2242" s="6" t="s">
        <v>82</v>
      </c>
      <c r="D2242" s="5">
        <v>31240</v>
      </c>
      <c r="E2242">
        <v>1183</v>
      </c>
      <c r="F2242" s="2">
        <v>58</v>
      </c>
      <c r="G2242" s="2" t="str">
        <f>B2242&amp;C2242</f>
        <v>Wilson Kwambai CHEBETmarathon</v>
      </c>
      <c r="H2242" s="2">
        <f>E2242</f>
        <v>1183</v>
      </c>
      <c r="I2242" s="138" cm="1">
        <f t="array" ref="I2242">MAX(IF($G$3:$G$4000=$G2242,$H$3:$H$4000))</f>
        <v>1183</v>
      </c>
      <c r="J2242" s="2" t="str">
        <v>KEN</v>
      </c>
      <c r="K2242" t="str">
        <v>Macdonald KIPRUTO</v>
      </c>
      <c r="L2242" s="96" t="str">
        <v>800m</v>
      </c>
      <c r="M2242" s="96">
        <v>0</v>
      </c>
      <c r="N2242" s="96" t="str">
        <f t="shared" si="136"/>
        <v>Macdonald KIPRUTO800m</v>
      </c>
      <c r="O2242" s="2">
        <f t="shared" si="137"/>
        <v>1065</v>
      </c>
      <c r="P2242" s="81">
        <f t="shared" si="138"/>
        <v>116</v>
      </c>
      <c r="Q2242" s="81" t="str">
        <f t="shared" si="139"/>
        <v/>
      </c>
    </row>
    <row r="2243" spans="1:17" x14ac:dyDescent="0.2">
      <c r="A2243" t="s">
        <v>1224</v>
      </c>
      <c r="B2243" t="s">
        <v>4074</v>
      </c>
      <c r="C2243" s="5" t="s">
        <v>30</v>
      </c>
      <c r="D2243" s="5">
        <v>36491</v>
      </c>
      <c r="E2243">
        <v>1181</v>
      </c>
      <c r="F2243" s="2">
        <v>20</v>
      </c>
      <c r="G2243" s="2" t="str">
        <f>B2243&amp;C2243</f>
        <v>Evans Keitany KIPTUM10000m</v>
      </c>
      <c r="H2243" s="2">
        <f>E2243</f>
        <v>1181</v>
      </c>
      <c r="I2243" s="138" cm="1">
        <f t="array" ref="I2243">MAX(IF($G$3:$G$4000=$G2243,$H$3:$H$4000))</f>
        <v>1181</v>
      </c>
      <c r="J2243" s="2" t="str">
        <v>KEN</v>
      </c>
      <c r="K2243" t="str">
        <v>Newton KIPGETICH</v>
      </c>
      <c r="L2243" s="96" t="str">
        <v>400mh</v>
      </c>
      <c r="M2243" s="96">
        <v>0</v>
      </c>
      <c r="N2243" s="96" t="str">
        <f t="shared" si="136"/>
        <v>Newton KIPGETICH400mh</v>
      </c>
      <c r="O2243" s="2">
        <f t="shared" si="137"/>
        <v>1065</v>
      </c>
      <c r="P2243" s="81">
        <f t="shared" si="138"/>
        <v>69</v>
      </c>
      <c r="Q2243" s="81" t="str">
        <f t="shared" si="139"/>
        <v/>
      </c>
    </row>
    <row r="2244" spans="1:17" x14ac:dyDescent="0.2">
      <c r="A2244" t="s">
        <v>1224</v>
      </c>
      <c r="B2244" t="s">
        <v>4030</v>
      </c>
      <c r="C2244" s="6" t="s">
        <v>30</v>
      </c>
      <c r="D2244" s="6">
        <v>36874</v>
      </c>
      <c r="E2244">
        <v>1181</v>
      </c>
      <c r="F2244" s="2">
        <v>21</v>
      </c>
      <c r="G2244" s="2" t="str">
        <f>B2244&amp;C2244</f>
        <v>James KIMEU10000m</v>
      </c>
      <c r="H2244" s="2">
        <f>E2244</f>
        <v>1181</v>
      </c>
      <c r="I2244" s="138" cm="1">
        <f t="array" ref="I2244">MAX(IF($G$3:$G$4000=$G2244,$H$3:$H$4000))</f>
        <v>1181</v>
      </c>
      <c r="J2244" s="2" t="str">
        <v>KEN</v>
      </c>
      <c r="K2244" t="str">
        <v>Emmanuel WANYONYI</v>
      </c>
      <c r="L2244" s="96" t="str">
        <v>1500m</v>
      </c>
      <c r="M2244" s="96">
        <v>38200</v>
      </c>
      <c r="N2244" s="96" t="str">
        <f t="shared" ref="N2244:N2307" si="140">K2244&amp;L2244</f>
        <v>Emmanuel WANYONYI1500m</v>
      </c>
      <c r="O2244" s="2">
        <f t="shared" ref="O2244:O2307" si="141">VLOOKUP(K2244&amp;L2244,$G$3:$H$3563,2,FALSE)</f>
        <v>1064</v>
      </c>
      <c r="P2244" s="81">
        <f t="shared" ref="P2244:P2307" si="142">COUNTIFS($L$3:$L$3119,L2244,$O$3:$O$3119,"&gt;"&amp;O2244)+1</f>
        <v>106</v>
      </c>
      <c r="Q2244" s="81" t="str">
        <f t="shared" ref="Q2244:Q2307" si="143">IFERROR(IF(J2244="AUS",COUNTIFS($J$3:$J$3119,"AUS",$L$3:$L$3119,L2244,$O$3:$O$3119,"&gt;"&amp;O2244)+1,""),"")</f>
        <v/>
      </c>
    </row>
    <row r="2245" spans="1:17" x14ac:dyDescent="0.2">
      <c r="A2245" t="s">
        <v>1224</v>
      </c>
      <c r="B2245" t="s">
        <v>4783</v>
      </c>
      <c r="C2245" s="5" t="s">
        <v>82</v>
      </c>
      <c r="D2245" s="5"/>
      <c r="E2245">
        <v>1181</v>
      </c>
      <c r="F2245" s="2">
        <v>59</v>
      </c>
      <c r="G2245" s="2" t="str">
        <f>B2245&amp;C2245</f>
        <v>Cosmas MATOLOmarathon</v>
      </c>
      <c r="H2245" s="2">
        <f>E2245</f>
        <v>1181</v>
      </c>
      <c r="I2245" s="138" cm="1">
        <f t="array" ref="I2245">MAX(IF($G$3:$G$4000=$G2245,$H$3:$H$4000))</f>
        <v>1181</v>
      </c>
      <c r="J2245" s="2" t="str">
        <v>KEN</v>
      </c>
      <c r="K2245" t="str">
        <v>Felix KIRWA</v>
      </c>
      <c r="L2245" s="96" t="str">
        <v>marathon</v>
      </c>
      <c r="M2245" s="96">
        <v>34980</v>
      </c>
      <c r="N2245" s="96" t="str">
        <f t="shared" si="140"/>
        <v>Felix KIRWAmarathon</v>
      </c>
      <c r="O2245" s="2">
        <f t="shared" si="141"/>
        <v>1064</v>
      </c>
      <c r="P2245" s="81">
        <f t="shared" si="142"/>
        <v>123</v>
      </c>
      <c r="Q2245" s="81" t="str">
        <f t="shared" si="143"/>
        <v/>
      </c>
    </row>
    <row r="2246" spans="1:17" x14ac:dyDescent="0.2">
      <c r="A2246" t="s">
        <v>1224</v>
      </c>
      <c r="B2246" t="s">
        <v>4022</v>
      </c>
      <c r="C2246" s="5" t="s">
        <v>30</v>
      </c>
      <c r="D2246" s="5">
        <v>36970</v>
      </c>
      <c r="E2246">
        <v>1180</v>
      </c>
      <c r="F2246" s="2">
        <v>22</v>
      </c>
      <c r="G2246" s="2" t="str">
        <f>B2246&amp;C2246</f>
        <v>Samwel MASAI10000m</v>
      </c>
      <c r="H2246" s="2">
        <f>E2246</f>
        <v>1180</v>
      </c>
      <c r="I2246" s="138" cm="1">
        <f t="array" ref="I2246">MAX(IF($G$3:$G$4000=$G2246,$H$3:$H$4000))</f>
        <v>1180</v>
      </c>
      <c r="J2246" s="2" t="str">
        <v>KEN</v>
      </c>
      <c r="K2246" t="str">
        <v>Julius YEGO</v>
      </c>
      <c r="L2246" s="96" t="str">
        <v>javelin-throw</v>
      </c>
      <c r="M2246" s="96">
        <v>32512</v>
      </c>
      <c r="N2246" s="96" t="str">
        <f t="shared" si="140"/>
        <v>Julius YEGOjavelin-throw</v>
      </c>
      <c r="O2246" s="2">
        <f t="shared" si="141"/>
        <v>1063</v>
      </c>
      <c r="P2246" s="81">
        <f t="shared" si="142"/>
        <v>22</v>
      </c>
      <c r="Q2246" s="81" t="str">
        <f t="shared" si="143"/>
        <v/>
      </c>
    </row>
    <row r="2247" spans="1:17" x14ac:dyDescent="0.2">
      <c r="A2247" t="s">
        <v>1224</v>
      </c>
      <c r="B2247" t="s">
        <v>4784</v>
      </c>
      <c r="C2247" s="5" t="s">
        <v>82</v>
      </c>
      <c r="D2247" s="5">
        <v>31056</v>
      </c>
      <c r="E2247">
        <v>1180</v>
      </c>
      <c r="F2247" s="2">
        <v>60</v>
      </c>
      <c r="G2247" s="2" t="str">
        <f>B2247&amp;C2247</f>
        <v>Stephen CHEBOGUTmarathon</v>
      </c>
      <c r="H2247" s="2">
        <f>E2247</f>
        <v>1180</v>
      </c>
      <c r="I2247" s="138" cm="1">
        <f t="array" ref="I2247">MAX(IF($G$3:$G$4000=$G2247,$H$3:$H$4000))</f>
        <v>1180</v>
      </c>
      <c r="J2247" s="2" t="str">
        <v>KEN</v>
      </c>
      <c r="K2247" t="str">
        <v>Meshack LELGUT</v>
      </c>
      <c r="L2247" s="96" t="str">
        <v>10000m</v>
      </c>
      <c r="M2247" s="96">
        <v>0</v>
      </c>
      <c r="N2247" s="96" t="str">
        <f t="shared" si="140"/>
        <v>Meshack LELGUT10000m</v>
      </c>
      <c r="O2247" s="2">
        <f t="shared" si="141"/>
        <v>1063</v>
      </c>
      <c r="P2247" s="81">
        <f t="shared" si="142"/>
        <v>105</v>
      </c>
      <c r="Q2247" s="81" t="str">
        <f t="shared" si="143"/>
        <v/>
      </c>
    </row>
    <row r="2248" spans="1:17" x14ac:dyDescent="0.2">
      <c r="A2248" t="s">
        <v>1224</v>
      </c>
      <c r="B2248" t="s">
        <v>3820</v>
      </c>
      <c r="C2248" s="5" t="s">
        <v>27</v>
      </c>
      <c r="D2248" s="5">
        <v>37592</v>
      </c>
      <c r="E2248">
        <v>1180</v>
      </c>
      <c r="F2248" s="2">
        <v>21</v>
      </c>
      <c r="G2248" s="2" t="str">
        <f>B2248&amp;C2248</f>
        <v>Hillary BIWOTT800m</v>
      </c>
      <c r="H2248" s="2">
        <f>E2248</f>
        <v>1180</v>
      </c>
      <c r="I2248" s="138" cm="1">
        <f t="array" ref="I2248">MAX(IF($G$3:$G$4000=$G2248,$H$3:$H$4000))</f>
        <v>1180</v>
      </c>
      <c r="J2248" s="2" t="str">
        <v>KEN</v>
      </c>
      <c r="K2248" t="str">
        <v>Alocias KIPNGETICH</v>
      </c>
      <c r="L2248" s="96" t="str">
        <v>400mh</v>
      </c>
      <c r="M2248" s="96">
        <v>38310</v>
      </c>
      <c r="N2248" s="96" t="str">
        <f t="shared" si="140"/>
        <v>Alocias KIPNGETICH400mh</v>
      </c>
      <c r="O2248" s="2">
        <f t="shared" si="141"/>
        <v>1061</v>
      </c>
      <c r="P2248" s="81">
        <f t="shared" si="142"/>
        <v>75</v>
      </c>
      <c r="Q2248" s="81" t="str">
        <f t="shared" si="143"/>
        <v/>
      </c>
    </row>
    <row r="2249" spans="1:17" x14ac:dyDescent="0.2">
      <c r="A2249" t="s">
        <v>1224</v>
      </c>
      <c r="B2249" t="s">
        <v>4084</v>
      </c>
      <c r="C2249" t="s">
        <v>30</v>
      </c>
      <c r="D2249" s="5">
        <v>36314</v>
      </c>
      <c r="E2249">
        <v>1180</v>
      </c>
      <c r="F2249" s="2">
        <v>23</v>
      </c>
      <c r="G2249" s="2" t="str">
        <f>B2249&amp;C2249</f>
        <v>Kennedy KIMUTAI10000m</v>
      </c>
      <c r="H2249" s="2">
        <f>E2249</f>
        <v>1180</v>
      </c>
      <c r="I2249" s="138" cm="1">
        <f t="array" ref="I2249">MAX(IF($G$3:$G$4000=$G2249,$H$3:$H$4000))</f>
        <v>1180</v>
      </c>
      <c r="J2249" s="2" t="str">
        <v>KEN</v>
      </c>
      <c r="K2249" t="str">
        <v>Alex Toroitich KIPROTICH</v>
      </c>
      <c r="L2249" s="96" t="str">
        <v>javelin-throw</v>
      </c>
      <c r="M2249" s="96">
        <v>34617</v>
      </c>
      <c r="N2249" s="96" t="str">
        <f t="shared" si="140"/>
        <v>Alex Toroitich KIPROTICHjavelin-throw</v>
      </c>
      <c r="O2249" s="2">
        <f t="shared" si="141"/>
        <v>1061</v>
      </c>
      <c r="P2249" s="81">
        <f t="shared" si="142"/>
        <v>24</v>
      </c>
      <c r="Q2249" s="81" t="str">
        <f t="shared" si="143"/>
        <v/>
      </c>
    </row>
    <row r="2250" spans="1:17" x14ac:dyDescent="0.2">
      <c r="A2250" t="s">
        <v>1224</v>
      </c>
      <c r="B2250" t="s">
        <v>3567</v>
      </c>
      <c r="C2250" s="5" t="s">
        <v>82</v>
      </c>
      <c r="D2250" s="5"/>
      <c r="E2250">
        <v>1180</v>
      </c>
      <c r="F2250" s="2">
        <v>60</v>
      </c>
      <c r="G2250" s="2" t="str">
        <f>B2250&amp;C2250</f>
        <v>Thomas KIBETmarathon</v>
      </c>
      <c r="H2250" s="2">
        <f>E2250</f>
        <v>1180</v>
      </c>
      <c r="I2250" s="138" cm="1">
        <f t="array" ref="I2250">MAX(IF($G$3:$G$4000=$G2250,$H$3:$H$4000))</f>
        <v>1180</v>
      </c>
      <c r="J2250" s="2" t="str">
        <v>KEN</v>
      </c>
      <c r="K2250" t="str">
        <v>Joshua KOSGEI</v>
      </c>
      <c r="L2250" s="96" t="str">
        <v>800m</v>
      </c>
      <c r="M2250" s="96">
        <v>0</v>
      </c>
      <c r="N2250" s="96" t="str">
        <f t="shared" si="140"/>
        <v>Joshua KOSGEI800m</v>
      </c>
      <c r="O2250" s="2">
        <f t="shared" si="141"/>
        <v>1060</v>
      </c>
      <c r="P2250" s="81">
        <f t="shared" si="142"/>
        <v>117</v>
      </c>
      <c r="Q2250" s="81" t="str">
        <f t="shared" si="143"/>
        <v/>
      </c>
    </row>
    <row r="2251" spans="1:17" x14ac:dyDescent="0.2">
      <c r="A2251" t="s">
        <v>1224</v>
      </c>
      <c r="B2251" t="s">
        <v>4064</v>
      </c>
      <c r="C2251" s="5" t="s">
        <v>30</v>
      </c>
      <c r="D2251" s="5">
        <v>36687</v>
      </c>
      <c r="E2251">
        <v>1178</v>
      </c>
      <c r="F2251" s="2">
        <v>24</v>
      </c>
      <c r="G2251" s="2" t="str">
        <f>B2251&amp;C2251</f>
        <v>Charles Katul LOKIR10000m</v>
      </c>
      <c r="H2251" s="2">
        <f>E2251</f>
        <v>1178</v>
      </c>
      <c r="I2251" s="138" cm="1">
        <f t="array" ref="I2251">MAX(IF($G$3:$G$4000=$G2251,$H$3:$H$4000))</f>
        <v>1178</v>
      </c>
      <c r="J2251" s="2" t="str">
        <v>KEN</v>
      </c>
      <c r="K2251" t="str">
        <v>Vincent Kiplangat KOSGEI</v>
      </c>
      <c r="L2251" s="96" t="str">
        <v>400mh</v>
      </c>
      <c r="M2251" s="96">
        <v>31362</v>
      </c>
      <c r="N2251" s="96" t="str">
        <f t="shared" si="140"/>
        <v>Vincent Kiplangat KOSGEI400mh</v>
      </c>
      <c r="O2251" s="2">
        <f t="shared" si="141"/>
        <v>1060</v>
      </c>
      <c r="P2251" s="81">
        <f t="shared" si="142"/>
        <v>77</v>
      </c>
      <c r="Q2251" s="81" t="str">
        <f t="shared" si="143"/>
        <v/>
      </c>
    </row>
    <row r="2252" spans="1:17" x14ac:dyDescent="0.2">
      <c r="A2252" t="s">
        <v>1224</v>
      </c>
      <c r="B2252" t="s">
        <v>4785</v>
      </c>
      <c r="C2252" s="5" t="s">
        <v>82</v>
      </c>
      <c r="D2252" s="5">
        <v>31759</v>
      </c>
      <c r="E2252">
        <v>1178</v>
      </c>
      <c r="F2252" s="2">
        <v>62</v>
      </c>
      <c r="G2252" s="2" t="str">
        <f>B2252&amp;C2252</f>
        <v>Stanley BETTmarathon</v>
      </c>
      <c r="H2252" s="2">
        <f>E2252</f>
        <v>1178</v>
      </c>
      <c r="I2252" s="138" cm="1">
        <f t="array" ref="I2252">MAX(IF($G$3:$G$4000=$G2252,$H$3:$H$4000))</f>
        <v>1178</v>
      </c>
      <c r="J2252" s="2" t="str">
        <v>KEN</v>
      </c>
      <c r="K2252" t="str">
        <v>Bonface Ontuga MWERESA</v>
      </c>
      <c r="L2252" s="96" t="str">
        <v>200m</v>
      </c>
      <c r="M2252" s="96">
        <v>34286</v>
      </c>
      <c r="N2252" s="96" t="str">
        <f t="shared" si="140"/>
        <v>Bonface Ontuga MWERESA200m</v>
      </c>
      <c r="O2252" s="2">
        <f t="shared" si="141"/>
        <v>1059</v>
      </c>
      <c r="P2252" s="81">
        <f t="shared" si="142"/>
        <v>117</v>
      </c>
      <c r="Q2252" s="81" t="str">
        <f t="shared" si="143"/>
        <v/>
      </c>
    </row>
    <row r="2253" spans="1:17" x14ac:dyDescent="0.2">
      <c r="A2253" t="s">
        <v>1224</v>
      </c>
      <c r="B2253" t="s">
        <v>4085</v>
      </c>
      <c r="C2253" t="s">
        <v>30</v>
      </c>
      <c r="D2253" s="5">
        <v>35491</v>
      </c>
      <c r="E2253">
        <v>1178</v>
      </c>
      <c r="F2253" s="2">
        <v>25</v>
      </c>
      <c r="G2253" s="2" t="str">
        <f>B2253&amp;C2253</f>
        <v>Alfred BARKACH10000m</v>
      </c>
      <c r="H2253" s="2">
        <f>E2253</f>
        <v>1178</v>
      </c>
      <c r="I2253" s="138" cm="1">
        <f t="array" ref="I2253">MAX(IF($G$3:$G$4000=$G2253,$H$3:$H$4000))</f>
        <v>1178</v>
      </c>
      <c r="J2253" s="2" t="str">
        <v>KEN</v>
      </c>
      <c r="K2253" t="str">
        <v>Wiseman Were MUKHOBE</v>
      </c>
      <c r="L2253" s="96" t="str">
        <v>110mh</v>
      </c>
      <c r="M2253" s="96">
        <v>35716</v>
      </c>
      <c r="N2253" s="96" t="str">
        <f t="shared" si="140"/>
        <v>Wiseman Were MUKHOBE110mh</v>
      </c>
      <c r="O2253" s="2">
        <f t="shared" si="141"/>
        <v>1056</v>
      </c>
      <c r="P2253" s="81">
        <f t="shared" si="142"/>
        <v>58</v>
      </c>
      <c r="Q2253" s="81" t="str">
        <f t="shared" si="143"/>
        <v/>
      </c>
    </row>
    <row r="2254" spans="1:17" x14ac:dyDescent="0.2">
      <c r="A2254" t="s">
        <v>1224</v>
      </c>
      <c r="B2254" t="s">
        <v>4018</v>
      </c>
      <c r="C2254" t="s">
        <v>29</v>
      </c>
      <c r="D2254" s="5">
        <v>35157</v>
      </c>
      <c r="E2254">
        <v>1178</v>
      </c>
      <c r="F2254" s="2">
        <v>12</v>
      </c>
      <c r="G2254" s="2" t="str">
        <f>B2254&amp;C2254</f>
        <v>Kibet KANDIE5000m</v>
      </c>
      <c r="H2254" s="2">
        <f>E2254</f>
        <v>1178</v>
      </c>
      <c r="I2254" s="138" cm="1">
        <f t="array" ref="I2254">MAX(IF($G$3:$G$4000=$G2254,$H$3:$H$4000))</f>
        <v>1178</v>
      </c>
      <c r="J2254" s="2" t="str">
        <v>KEN</v>
      </c>
      <c r="K2254" t="str">
        <v>Elkanah Kiprotich CHEMELIL</v>
      </c>
      <c r="L2254" s="96" t="str">
        <v>400m</v>
      </c>
      <c r="M2254" s="96">
        <v>38106</v>
      </c>
      <c r="N2254" s="96" t="str">
        <f t="shared" si="140"/>
        <v>Elkanah Kiprotich CHEMELIL400m</v>
      </c>
      <c r="O2254" s="2">
        <f t="shared" si="141"/>
        <v>1055</v>
      </c>
      <c r="P2254" s="81">
        <f t="shared" si="142"/>
        <v>125</v>
      </c>
      <c r="Q2254" s="81" t="str">
        <f t="shared" si="143"/>
        <v/>
      </c>
    </row>
    <row r="2255" spans="1:17" x14ac:dyDescent="0.2">
      <c r="A2255" t="s">
        <v>1224</v>
      </c>
      <c r="B2255" t="s">
        <v>4786</v>
      </c>
      <c r="C2255" s="5" t="s">
        <v>82</v>
      </c>
      <c r="D2255" s="6">
        <v>1991</v>
      </c>
      <c r="E2255">
        <v>1177</v>
      </c>
      <c r="F2255" s="2">
        <v>63</v>
      </c>
      <c r="G2255" s="2" t="str">
        <f>B2255&amp;C2255</f>
        <v>Zablon CHUMBAmarathon</v>
      </c>
      <c r="H2255" s="2">
        <f>E2255</f>
        <v>1177</v>
      </c>
      <c r="I2255" s="138" cm="1">
        <f t="array" ref="I2255">MAX(IF($G$3:$G$4000=$G2255,$H$3:$H$4000))</f>
        <v>1177</v>
      </c>
      <c r="J2255" s="2" t="str">
        <v>KEN</v>
      </c>
      <c r="K2255" t="str">
        <v>Justin KEMBOI</v>
      </c>
      <c r="L2255" s="96" t="str">
        <v>800m</v>
      </c>
      <c r="M2255" s="96">
        <v>36787</v>
      </c>
      <c r="N2255" s="96" t="str">
        <f t="shared" si="140"/>
        <v>Justin KEMBOI800m</v>
      </c>
      <c r="O2255" s="2">
        <f t="shared" si="141"/>
        <v>1055</v>
      </c>
      <c r="P2255" s="81">
        <f t="shared" si="142"/>
        <v>119</v>
      </c>
      <c r="Q2255" s="81" t="str">
        <f t="shared" si="143"/>
        <v/>
      </c>
    </row>
    <row r="2256" spans="1:17" x14ac:dyDescent="0.2">
      <c r="A2256" t="s">
        <v>1224</v>
      </c>
      <c r="B2256" t="s">
        <v>4787</v>
      </c>
      <c r="C2256" s="5" t="s">
        <v>82</v>
      </c>
      <c r="D2256" s="5">
        <v>33761</v>
      </c>
      <c r="E2256">
        <v>1177</v>
      </c>
      <c r="F2256" s="2">
        <v>64</v>
      </c>
      <c r="G2256" s="2" t="str">
        <f>B2256&amp;C2256</f>
        <v>CyBrian KOTUTmarathon</v>
      </c>
      <c r="H2256" s="2">
        <f>E2256</f>
        <v>1177</v>
      </c>
      <c r="I2256" s="138" cm="1">
        <f t="array" ref="I2256">MAX(IF($G$3:$G$4000=$G2256,$H$3:$H$4000))</f>
        <v>1177</v>
      </c>
      <c r="J2256" s="2" t="str">
        <v>KEN</v>
      </c>
      <c r="K2256" t="str">
        <v>Asbel KIPROP</v>
      </c>
      <c r="L2256" s="96" t="str">
        <v>high-jump</v>
      </c>
      <c r="M2256" s="96">
        <v>1998</v>
      </c>
      <c r="N2256" s="96" t="str">
        <f t="shared" si="140"/>
        <v>Asbel KIPROPhigh-jump</v>
      </c>
      <c r="O2256" s="2">
        <f t="shared" si="141"/>
        <v>1055</v>
      </c>
      <c r="P2256" s="81">
        <f t="shared" si="142"/>
        <v>45</v>
      </c>
      <c r="Q2256" s="81" t="str">
        <f t="shared" si="143"/>
        <v/>
      </c>
    </row>
    <row r="2257" spans="1:17" x14ac:dyDescent="0.2">
      <c r="A2257" t="s">
        <v>1224</v>
      </c>
      <c r="B2257" t="s">
        <v>3570</v>
      </c>
      <c r="C2257" s="5" t="s">
        <v>82</v>
      </c>
      <c r="D2257" s="5"/>
      <c r="E2257">
        <v>1177</v>
      </c>
      <c r="F2257" s="2">
        <v>65</v>
      </c>
      <c r="G2257" s="2" t="str">
        <f>B2257&amp;C2257</f>
        <v>Alfred KOECHmarathon</v>
      </c>
      <c r="H2257" s="2">
        <f>E2257</f>
        <v>1177</v>
      </c>
      <c r="I2257" s="138" cm="1">
        <f t="array" ref="I2257">MAX(IF($G$3:$G$4000=$G2257,$H$3:$H$4000))</f>
        <v>1177</v>
      </c>
      <c r="J2257" s="2" t="str">
        <v>KEN</v>
      </c>
      <c r="K2257" t="str">
        <v>Wilberforce Chemiat KONES</v>
      </c>
      <c r="L2257" s="96" t="str">
        <v>1500m</v>
      </c>
      <c r="M2257" s="96">
        <v>34231</v>
      </c>
      <c r="N2257" s="96" t="str">
        <f t="shared" si="140"/>
        <v>Wilberforce Chemiat KONES1500m</v>
      </c>
      <c r="O2257" s="2">
        <f t="shared" si="141"/>
        <v>1054</v>
      </c>
      <c r="P2257" s="81">
        <f t="shared" si="142"/>
        <v>111</v>
      </c>
      <c r="Q2257" s="81" t="str">
        <f t="shared" si="143"/>
        <v/>
      </c>
    </row>
    <row r="2258" spans="1:17" x14ac:dyDescent="0.2">
      <c r="A2258" t="s">
        <v>1224</v>
      </c>
      <c r="B2258" t="s">
        <v>3821</v>
      </c>
      <c r="C2258" s="5" t="s">
        <v>27</v>
      </c>
      <c r="D2258" s="5">
        <v>38089</v>
      </c>
      <c r="E2258">
        <v>1177</v>
      </c>
      <c r="F2258" s="2">
        <v>23</v>
      </c>
      <c r="G2258" s="2" t="str">
        <f>B2258&amp;C2258</f>
        <v>Noah KIBET800m</v>
      </c>
      <c r="H2258" s="2">
        <f>E2258</f>
        <v>1177</v>
      </c>
      <c r="I2258" s="138" cm="1">
        <f t="array" ref="I2258">MAX(IF($G$3:$G$4000=$G2258,$H$3:$H$4000))</f>
        <v>1177</v>
      </c>
      <c r="J2258" s="2" t="str">
        <v>KEN</v>
      </c>
      <c r="K2258" t="str">
        <v>Kipsambu KIMAKAI</v>
      </c>
      <c r="L2258" s="96" t="str">
        <v>3000msc</v>
      </c>
      <c r="M2258" s="96">
        <v>0</v>
      </c>
      <c r="N2258" s="96" t="str">
        <f t="shared" si="140"/>
        <v>Kipsambu KIMAKAI3000msc</v>
      </c>
      <c r="O2258" s="2">
        <f t="shared" si="141"/>
        <v>1054</v>
      </c>
      <c r="P2258" s="81">
        <f t="shared" si="142"/>
        <v>60</v>
      </c>
      <c r="Q2258" s="81" t="str">
        <f t="shared" si="143"/>
        <v/>
      </c>
    </row>
    <row r="2259" spans="1:17" x14ac:dyDescent="0.2">
      <c r="A2259" t="s">
        <v>1224</v>
      </c>
      <c r="B2259" t="s">
        <v>4789</v>
      </c>
      <c r="C2259" s="5" t="s">
        <v>82</v>
      </c>
      <c r="D2259" s="5">
        <v>36522</v>
      </c>
      <c r="E2259">
        <v>1176</v>
      </c>
      <c r="F2259" s="2">
        <v>66</v>
      </c>
      <c r="G2259" s="2" t="str">
        <f>B2259&amp;C2259</f>
        <v>Shadrack Kimutai KOECHmarathon</v>
      </c>
      <c r="H2259" s="2">
        <f>E2259</f>
        <v>1176</v>
      </c>
      <c r="I2259" s="138" cm="1">
        <f t="array" ref="I2259">MAX(IF($G$3:$G$4000=$G2259,$H$3:$H$4000))</f>
        <v>1176</v>
      </c>
      <c r="J2259" s="2" t="str">
        <v>KEN</v>
      </c>
      <c r="K2259" t="str">
        <v>Francis Leshoo PESI</v>
      </c>
      <c r="L2259" s="96" t="str">
        <v>800m</v>
      </c>
      <c r="M2259" s="96">
        <v>37078</v>
      </c>
      <c r="N2259" s="96" t="str">
        <f t="shared" si="140"/>
        <v>Francis Leshoo PESI800m</v>
      </c>
      <c r="O2259" s="2">
        <f t="shared" si="141"/>
        <v>1053</v>
      </c>
      <c r="P2259" s="81">
        <f t="shared" si="142"/>
        <v>120</v>
      </c>
      <c r="Q2259" s="81" t="str">
        <f t="shared" si="143"/>
        <v/>
      </c>
    </row>
    <row r="2260" spans="1:17" x14ac:dyDescent="0.2">
      <c r="A2260" t="s">
        <v>1224</v>
      </c>
      <c r="B2260" t="s">
        <v>3549</v>
      </c>
      <c r="C2260" s="5" t="s">
        <v>82</v>
      </c>
      <c r="D2260" s="5">
        <v>32884</v>
      </c>
      <c r="E2260">
        <v>1175</v>
      </c>
      <c r="F2260" s="2">
        <v>9</v>
      </c>
      <c r="G2260" s="2" t="str">
        <f>B2260&amp;C2260</f>
        <v>John Nzau MWANGANGImarathon</v>
      </c>
      <c r="H2260" s="2">
        <f>E2260</f>
        <v>1175</v>
      </c>
      <c r="I2260" s="138" cm="1">
        <f t="array" ref="I2260">MAX(IF($G$3:$G$4000=$G2260,$H$3:$H$4000))</f>
        <v>1175</v>
      </c>
      <c r="J2260" s="2" t="str">
        <v>KEN</v>
      </c>
      <c r="K2260" t="str">
        <v>George Meitamei MANANGOI</v>
      </c>
      <c r="L2260" s="96" t="str">
        <v>800m</v>
      </c>
      <c r="M2260" s="96">
        <v>36859</v>
      </c>
      <c r="N2260" s="96" t="str">
        <f t="shared" si="140"/>
        <v>George Meitamei MANANGOI800m</v>
      </c>
      <c r="O2260" s="2">
        <f t="shared" si="141"/>
        <v>1052</v>
      </c>
      <c r="P2260" s="81">
        <f t="shared" si="142"/>
        <v>123</v>
      </c>
      <c r="Q2260" s="81" t="str">
        <f t="shared" si="143"/>
        <v/>
      </c>
    </row>
    <row r="2261" spans="1:17" x14ac:dyDescent="0.2">
      <c r="A2261" t="s">
        <v>1224</v>
      </c>
      <c r="B2261" t="s">
        <v>4086</v>
      </c>
      <c r="C2261" t="s">
        <v>30</v>
      </c>
      <c r="D2261" s="5">
        <v>36434</v>
      </c>
      <c r="E2261">
        <v>1174</v>
      </c>
      <c r="F2261" s="2">
        <v>26</v>
      </c>
      <c r="G2261" s="2" t="str">
        <f>B2261&amp;C2261</f>
        <v>Solomon Kiplimo BOIT10000m</v>
      </c>
      <c r="H2261" s="2">
        <f>E2261</f>
        <v>1174</v>
      </c>
      <c r="I2261" s="138" cm="1">
        <f t="array" ref="I2261">MAX(IF($G$3:$G$4000=$G2261,$H$3:$H$4000))</f>
        <v>1174</v>
      </c>
      <c r="J2261" s="2" t="str">
        <v>KEN</v>
      </c>
      <c r="K2261" t="str">
        <v>Tony KEMBOI</v>
      </c>
      <c r="L2261" s="96" t="str">
        <v>800m</v>
      </c>
      <c r="M2261" s="96">
        <v>35575</v>
      </c>
      <c r="N2261" s="96" t="str">
        <f t="shared" si="140"/>
        <v>Tony KEMBOI800m</v>
      </c>
      <c r="O2261" s="2">
        <f t="shared" si="141"/>
        <v>1052</v>
      </c>
      <c r="P2261" s="81">
        <f t="shared" si="142"/>
        <v>123</v>
      </c>
      <c r="Q2261" s="81" t="str">
        <f t="shared" si="143"/>
        <v/>
      </c>
    </row>
    <row r="2262" spans="1:17" x14ac:dyDescent="0.2">
      <c r="A2262" t="s">
        <v>1224</v>
      </c>
      <c r="B2262" t="s">
        <v>4790</v>
      </c>
      <c r="C2262" s="5" t="s">
        <v>82</v>
      </c>
      <c r="D2262" s="5">
        <v>34086</v>
      </c>
      <c r="E2262">
        <v>1174</v>
      </c>
      <c r="F2262" s="2">
        <v>68</v>
      </c>
      <c r="G2262" s="2" t="str">
        <f>B2262&amp;C2262</f>
        <v>Barnaba KIPKOECHmarathon</v>
      </c>
      <c r="H2262" s="2">
        <f>E2262</f>
        <v>1174</v>
      </c>
      <c r="I2262" s="138" cm="1">
        <f t="array" ref="I2262">MAX(IF($G$3:$G$4000=$G2262,$H$3:$H$4000))</f>
        <v>1174</v>
      </c>
      <c r="J2262" s="2" t="str">
        <v>KEN</v>
      </c>
      <c r="K2262" t="str">
        <v>Thomas EKIRU</v>
      </c>
      <c r="L2262" s="96" t="str">
        <v>marathon</v>
      </c>
      <c r="M2262" s="96">
        <v>1983</v>
      </c>
      <c r="N2262" s="96" t="str">
        <f t="shared" si="140"/>
        <v>Thomas EKIRUmarathon</v>
      </c>
      <c r="O2262" s="2">
        <f t="shared" si="141"/>
        <v>1050</v>
      </c>
      <c r="P2262" s="81">
        <f t="shared" si="142"/>
        <v>125</v>
      </c>
      <c r="Q2262" s="81" t="str">
        <f t="shared" si="143"/>
        <v/>
      </c>
    </row>
    <row r="2263" spans="1:17" x14ac:dyDescent="0.2">
      <c r="A2263" t="s">
        <v>1224</v>
      </c>
      <c r="B2263" t="s">
        <v>3937</v>
      </c>
      <c r="C2263" s="5" t="s">
        <v>34</v>
      </c>
      <c r="D2263" s="5">
        <v>37782</v>
      </c>
      <c r="E2263">
        <v>1174</v>
      </c>
      <c r="F2263" s="2">
        <v>7</v>
      </c>
      <c r="G2263" s="2" t="str">
        <f>B2263&amp;C2263</f>
        <v>Simon Kiprop KOECH3000msc</v>
      </c>
      <c r="H2263" s="2">
        <f>E2263</f>
        <v>1174</v>
      </c>
      <c r="I2263" s="138" cm="1">
        <f t="array" ref="I2263">MAX(IF($G$3:$G$4000=$G2263,$H$3:$H$4000))</f>
        <v>1174</v>
      </c>
      <c r="J2263" s="2" t="str">
        <v>KEN</v>
      </c>
      <c r="K2263" t="str">
        <v>Collins Omae GICHANA</v>
      </c>
      <c r="L2263" s="96" t="str">
        <v>200m</v>
      </c>
      <c r="M2263" s="96">
        <v>32607</v>
      </c>
      <c r="N2263" s="96" t="str">
        <f t="shared" si="140"/>
        <v>Collins Omae GICHANA200m</v>
      </c>
      <c r="O2263" s="2">
        <f t="shared" si="141"/>
        <v>1049</v>
      </c>
      <c r="P2263" s="81">
        <f t="shared" si="142"/>
        <v>123</v>
      </c>
      <c r="Q2263" s="81" t="str">
        <f t="shared" si="143"/>
        <v/>
      </c>
    </row>
    <row r="2264" spans="1:17" x14ac:dyDescent="0.2">
      <c r="A2264" t="s">
        <v>1224</v>
      </c>
      <c r="B2264" t="s">
        <v>4039</v>
      </c>
      <c r="C2264" s="5" t="s">
        <v>30</v>
      </c>
      <c r="D2264" s="5">
        <v>37196</v>
      </c>
      <c r="E2264">
        <v>1173</v>
      </c>
      <c r="F2264" s="2">
        <v>27</v>
      </c>
      <c r="G2264" s="2" t="str">
        <f>B2264&amp;C2264</f>
        <v>Kiprono SITONIK10000m</v>
      </c>
      <c r="H2264" s="2">
        <f>E2264</f>
        <v>1173</v>
      </c>
      <c r="I2264" s="138" cm="1">
        <f t="array" ref="I2264">MAX(IF($G$3:$G$4000=$G2264,$H$3:$H$4000))</f>
        <v>1173</v>
      </c>
      <c r="J2264" s="2" t="str">
        <v>KEN</v>
      </c>
      <c r="K2264" t="str">
        <v>Dominic KINYANJUI</v>
      </c>
      <c r="L2264" s="96" t="str">
        <v>10000m</v>
      </c>
      <c r="M2264" s="96">
        <v>0</v>
      </c>
      <c r="N2264" s="96" t="str">
        <f t="shared" si="140"/>
        <v>Dominic KINYANJUI10000m</v>
      </c>
      <c r="O2264" s="2">
        <f t="shared" si="141"/>
        <v>1049</v>
      </c>
      <c r="P2264" s="81">
        <f t="shared" si="142"/>
        <v>108</v>
      </c>
      <c r="Q2264" s="81" t="str">
        <f t="shared" si="143"/>
        <v/>
      </c>
    </row>
    <row r="2265" spans="1:17" x14ac:dyDescent="0.2">
      <c r="A2265" t="s">
        <v>1224</v>
      </c>
      <c r="B2265" t="s">
        <v>3030</v>
      </c>
      <c r="C2265" s="5" t="s">
        <v>28</v>
      </c>
      <c r="D2265" s="5">
        <v>37326</v>
      </c>
      <c r="E2265">
        <v>1172</v>
      </c>
      <c r="F2265" s="2">
        <v>20</v>
      </c>
      <c r="G2265" s="2" t="str">
        <f>B2265&amp;C2265</f>
        <v>Vincent Kibet KETER1500m</v>
      </c>
      <c r="H2265" s="2">
        <f>E2265</f>
        <v>1172</v>
      </c>
      <c r="I2265" s="138" cm="1">
        <f t="array" ref="I2265">MAX(IF($G$3:$G$4000=$G2265,$H$3:$H$4000))</f>
        <v>1172</v>
      </c>
      <c r="J2265" s="2" t="str">
        <v>KEN</v>
      </c>
      <c r="K2265" t="str">
        <v>Richard ETIR</v>
      </c>
      <c r="L2265" s="96" t="str">
        <v>3000msc</v>
      </c>
      <c r="M2265" s="96">
        <v>0</v>
      </c>
      <c r="N2265" s="96" t="str">
        <f t="shared" si="140"/>
        <v>Richard ETIR3000msc</v>
      </c>
      <c r="O2265" s="2">
        <f t="shared" si="141"/>
        <v>1049</v>
      </c>
      <c r="P2265" s="81">
        <f t="shared" si="142"/>
        <v>61</v>
      </c>
      <c r="Q2265" s="81" t="str">
        <f t="shared" si="143"/>
        <v/>
      </c>
    </row>
    <row r="2266" spans="1:17" x14ac:dyDescent="0.2">
      <c r="A2266" t="s">
        <v>1224</v>
      </c>
      <c r="B2266" t="s">
        <v>3841</v>
      </c>
      <c r="C2266" s="5" t="s">
        <v>28</v>
      </c>
      <c r="D2266" s="5">
        <v>35933</v>
      </c>
      <c r="E2266">
        <v>1171</v>
      </c>
      <c r="F2266" s="2">
        <v>21</v>
      </c>
      <c r="G2266" s="2" t="str">
        <f>B2266&amp;C2266</f>
        <v>Boaz KIPRUGUT1500m</v>
      </c>
      <c r="H2266" s="2">
        <f>E2266</f>
        <v>1171</v>
      </c>
      <c r="I2266" s="138" cm="1">
        <f t="array" ref="I2266">MAX(IF($G$3:$G$4000=$G2266,$H$3:$H$4000))</f>
        <v>1171</v>
      </c>
      <c r="J2266" s="2" t="str">
        <v>KEN</v>
      </c>
      <c r="K2266" t="str">
        <v>Samuel Naibei KIPLIMO</v>
      </c>
      <c r="L2266" s="96" t="str">
        <v>1500m</v>
      </c>
      <c r="M2266" s="96">
        <v>34137</v>
      </c>
      <c r="N2266" s="96" t="str">
        <f t="shared" si="140"/>
        <v>Samuel Naibei KIPLIMO1500m</v>
      </c>
      <c r="O2266" s="2">
        <f t="shared" si="141"/>
        <v>1048</v>
      </c>
      <c r="P2266" s="81">
        <f t="shared" si="142"/>
        <v>117</v>
      </c>
      <c r="Q2266" s="81" t="str">
        <f t="shared" si="143"/>
        <v/>
      </c>
    </row>
    <row r="2267" spans="1:17" x14ac:dyDescent="0.2">
      <c r="A2267" t="s">
        <v>1224</v>
      </c>
      <c r="B2267" t="s">
        <v>4791</v>
      </c>
      <c r="C2267" s="5" t="s">
        <v>82</v>
      </c>
      <c r="D2267" s="5">
        <v>35279</v>
      </c>
      <c r="E2267">
        <v>1170</v>
      </c>
      <c r="F2267" s="2">
        <v>69</v>
      </c>
      <c r="G2267" s="2" t="str">
        <f>B2267&amp;C2267</f>
        <v>Leonard LANGATmarathon</v>
      </c>
      <c r="H2267" s="2">
        <f>E2267</f>
        <v>1170</v>
      </c>
      <c r="I2267" s="138" cm="1">
        <f t="array" ref="I2267">MAX(IF($G$3:$G$4000=$G2267,$H$3:$H$4000))</f>
        <v>1170</v>
      </c>
      <c r="J2267" s="2" t="str">
        <v>KEN</v>
      </c>
      <c r="K2267" t="str">
        <v>Vincent KIPROP</v>
      </c>
      <c r="L2267" s="96" t="str">
        <v>3000msc</v>
      </c>
      <c r="M2267" s="96">
        <v>0</v>
      </c>
      <c r="N2267" s="96" t="str">
        <f t="shared" si="140"/>
        <v>Vincent KIPROP3000msc</v>
      </c>
      <c r="O2267" s="2">
        <f t="shared" si="141"/>
        <v>1048</v>
      </c>
      <c r="P2267" s="81">
        <f t="shared" si="142"/>
        <v>62</v>
      </c>
      <c r="Q2267" s="81" t="str">
        <f t="shared" si="143"/>
        <v/>
      </c>
    </row>
    <row r="2268" spans="1:17" x14ac:dyDescent="0.2">
      <c r="A2268" t="s">
        <v>1224</v>
      </c>
      <c r="B2268" t="s">
        <v>3550</v>
      </c>
      <c r="C2268" s="5" t="s">
        <v>82</v>
      </c>
      <c r="D2268" s="5">
        <v>33338</v>
      </c>
      <c r="E2268">
        <v>1170</v>
      </c>
      <c r="F2268" s="2">
        <v>10</v>
      </c>
      <c r="G2268" s="2" t="str">
        <f>B2268&amp;C2268</f>
        <v>Ronald KORIRmarathon</v>
      </c>
      <c r="H2268" s="2">
        <f>E2268</f>
        <v>1170</v>
      </c>
      <c r="I2268" s="138" cm="1">
        <f t="array" ref="I2268">MAX(IF($G$3:$G$4000=$G2268,$H$3:$H$4000))</f>
        <v>1170</v>
      </c>
      <c r="J2268" s="2" t="str">
        <v>KEN</v>
      </c>
      <c r="K2268" t="str">
        <v>Evans KOSGEI</v>
      </c>
      <c r="L2268" s="96" t="str">
        <v>800m</v>
      </c>
      <c r="M2268" s="96">
        <v>37504</v>
      </c>
      <c r="N2268" s="96" t="str">
        <f t="shared" si="140"/>
        <v>Evans KOSGEI800m</v>
      </c>
      <c r="O2268" s="2">
        <f t="shared" si="141"/>
        <v>1047</v>
      </c>
      <c r="P2268" s="81">
        <f t="shared" si="142"/>
        <v>127</v>
      </c>
      <c r="Q2268" s="81" t="str">
        <f t="shared" si="143"/>
        <v/>
      </c>
    </row>
    <row r="2269" spans="1:17" x14ac:dyDescent="0.2">
      <c r="A2269" t="s">
        <v>1224</v>
      </c>
      <c r="B2269" t="s">
        <v>4063</v>
      </c>
      <c r="C2269" s="5" t="s">
        <v>30</v>
      </c>
      <c r="D2269" s="5">
        <v>37318</v>
      </c>
      <c r="E2269">
        <v>1170</v>
      </c>
      <c r="F2269" s="2">
        <v>28</v>
      </c>
      <c r="G2269" s="2" t="str">
        <f>B2269&amp;C2269</f>
        <v>Philip MULUWA10000m</v>
      </c>
      <c r="H2269" s="2">
        <f>E2269</f>
        <v>1170</v>
      </c>
      <c r="I2269" s="138" cm="1">
        <f t="array" ref="I2269">MAX(IF($G$3:$G$4000=$G2269,$H$3:$H$4000))</f>
        <v>1170</v>
      </c>
      <c r="J2269" s="2" t="str">
        <v>KEN</v>
      </c>
      <c r="K2269" t="str">
        <v>Patrick KIPROP</v>
      </c>
      <c r="L2269" s="96" t="str">
        <v>5000m</v>
      </c>
      <c r="M2269" s="96">
        <v>0</v>
      </c>
      <c r="N2269" s="96" t="str">
        <f t="shared" si="140"/>
        <v>Patrick KIPROP5000m</v>
      </c>
      <c r="O2269" s="2">
        <f t="shared" si="141"/>
        <v>1047</v>
      </c>
      <c r="P2269" s="81">
        <f t="shared" si="142"/>
        <v>112</v>
      </c>
      <c r="Q2269" s="81" t="str">
        <f t="shared" si="143"/>
        <v/>
      </c>
    </row>
    <row r="2270" spans="1:17" x14ac:dyDescent="0.2">
      <c r="A2270" t="s">
        <v>1224</v>
      </c>
      <c r="B2270" t="s">
        <v>4020</v>
      </c>
      <c r="C2270" s="5" t="s">
        <v>29</v>
      </c>
      <c r="D2270" s="5">
        <v>36393</v>
      </c>
      <c r="E2270">
        <v>1170</v>
      </c>
      <c r="F2270" s="2">
        <v>14</v>
      </c>
      <c r="G2270" s="2" t="str">
        <f>B2270&amp;C2270</f>
        <v>Emmanuel KIPROP5000m</v>
      </c>
      <c r="H2270" s="2">
        <f>E2270</f>
        <v>1170</v>
      </c>
      <c r="I2270" s="138" cm="1">
        <f t="array" ref="I2270">MAX(IF($G$3:$G$4000=$G2270,$H$3:$H$4000))</f>
        <v>1170</v>
      </c>
      <c r="J2270" s="2" t="str">
        <v>KEN</v>
      </c>
      <c r="K2270" t="str">
        <v>Shadrack RONO</v>
      </c>
      <c r="L2270" s="96" t="str">
        <v>10000m</v>
      </c>
      <c r="M2270" s="96">
        <v>44612</v>
      </c>
      <c r="N2270" s="96" t="str">
        <f t="shared" si="140"/>
        <v>Shadrack RONO10000m</v>
      </c>
      <c r="O2270" s="2">
        <f t="shared" si="141"/>
        <v>1045</v>
      </c>
      <c r="P2270" s="81">
        <f t="shared" si="142"/>
        <v>109</v>
      </c>
      <c r="Q2270" s="81" t="str">
        <f t="shared" si="143"/>
        <v/>
      </c>
    </row>
    <row r="2271" spans="1:17" x14ac:dyDescent="0.2">
      <c r="A2271" t="s">
        <v>1224</v>
      </c>
      <c r="B2271" t="s">
        <v>3551</v>
      </c>
      <c r="C2271" s="5" t="s">
        <v>82</v>
      </c>
      <c r="D2271" s="5">
        <v>34274</v>
      </c>
      <c r="E2271">
        <v>1169</v>
      </c>
      <c r="F2271" s="2">
        <v>11</v>
      </c>
      <c r="G2271" s="2" t="str">
        <f>B2271&amp;C2271</f>
        <v>Douglas CHEBIImarathon</v>
      </c>
      <c r="H2271" s="2">
        <f>E2271</f>
        <v>1169</v>
      </c>
      <c r="I2271" s="138" cm="1">
        <f t="array" ref="I2271">MAX(IF($G$3:$G$4000=$G2271,$H$3:$H$4000))</f>
        <v>1169</v>
      </c>
      <c r="J2271" s="2" t="str">
        <v>KEN</v>
      </c>
      <c r="K2271" t="str">
        <v>Musa MITEI</v>
      </c>
      <c r="L2271" s="96" t="str">
        <v>10000m</v>
      </c>
      <c r="M2271" s="96">
        <v>0</v>
      </c>
      <c r="N2271" s="96" t="str">
        <f t="shared" si="140"/>
        <v>Musa MITEI10000m</v>
      </c>
      <c r="O2271" s="2">
        <f t="shared" si="141"/>
        <v>1045</v>
      </c>
      <c r="P2271" s="81">
        <f t="shared" si="142"/>
        <v>109</v>
      </c>
      <c r="Q2271" s="81" t="str">
        <f t="shared" si="143"/>
        <v/>
      </c>
    </row>
    <row r="2272" spans="1:17" x14ac:dyDescent="0.2">
      <c r="A2272" t="s">
        <v>1224</v>
      </c>
      <c r="B2272" t="s">
        <v>3961</v>
      </c>
      <c r="C2272" t="s">
        <v>30</v>
      </c>
      <c r="D2272" s="5">
        <v>36752</v>
      </c>
      <c r="E2272">
        <v>1169</v>
      </c>
      <c r="F2272" s="2">
        <v>29</v>
      </c>
      <c r="G2272" s="2" t="str">
        <f>B2272&amp;C2272</f>
        <v>Cleophas Kandie MEYAN10000m</v>
      </c>
      <c r="H2272" s="2">
        <f>E2272</f>
        <v>1169</v>
      </c>
      <c r="I2272" s="138" cm="1">
        <f t="array" ref="I2272">MAX(IF($G$3:$G$4000=$G2272,$H$3:$H$4000))</f>
        <v>1169</v>
      </c>
      <c r="J2272" s="2" t="str">
        <v>KEN</v>
      </c>
      <c r="K2272" t="str">
        <v>Elijah Onkware MATHEW</v>
      </c>
      <c r="L2272" s="96" t="str">
        <v>200m</v>
      </c>
      <c r="M2272" s="96">
        <v>36563</v>
      </c>
      <c r="N2272" s="96" t="str">
        <f t="shared" si="140"/>
        <v>Elijah Onkware MATHEW200m</v>
      </c>
      <c r="O2272" s="2">
        <f t="shared" si="141"/>
        <v>1044</v>
      </c>
      <c r="P2272" s="81">
        <f t="shared" si="142"/>
        <v>128</v>
      </c>
      <c r="Q2272" s="81" t="str">
        <f t="shared" si="143"/>
        <v/>
      </c>
    </row>
    <row r="2273" spans="1:17" x14ac:dyDescent="0.2">
      <c r="A2273" t="s">
        <v>1224</v>
      </c>
      <c r="B2273" t="s">
        <v>3552</v>
      </c>
      <c r="C2273" s="5" t="s">
        <v>82</v>
      </c>
      <c r="D2273" s="5">
        <v>33187</v>
      </c>
      <c r="E2273">
        <v>1169</v>
      </c>
      <c r="F2273" s="2">
        <v>12</v>
      </c>
      <c r="G2273" s="2" t="str">
        <f>B2273&amp;C2273</f>
        <v>Vincent Kipsang RONOmarathon</v>
      </c>
      <c r="H2273" s="2">
        <f>E2273</f>
        <v>1169</v>
      </c>
      <c r="I2273" s="138" cm="1">
        <f t="array" ref="I2273">MAX(IF($G$3:$G$4000=$G2273,$H$3:$H$4000))</f>
        <v>1169</v>
      </c>
      <c r="J2273" s="2" t="str">
        <v>KEN</v>
      </c>
      <c r="K2273" t="str">
        <v>Stephen LEMAYA</v>
      </c>
      <c r="L2273" s="96" t="str">
        <v>10000m</v>
      </c>
      <c r="M2273" s="96">
        <v>0</v>
      </c>
      <c r="N2273" s="96" t="str">
        <f t="shared" si="140"/>
        <v>Stephen LEMAYA10000m</v>
      </c>
      <c r="O2273" s="2">
        <f t="shared" si="141"/>
        <v>1043</v>
      </c>
      <c r="P2273" s="81">
        <f t="shared" si="142"/>
        <v>111</v>
      </c>
      <c r="Q2273" s="81" t="str">
        <f t="shared" si="143"/>
        <v/>
      </c>
    </row>
    <row r="2274" spans="1:17" x14ac:dyDescent="0.2">
      <c r="A2274" t="s">
        <v>1224</v>
      </c>
      <c r="B2274" t="s">
        <v>3824</v>
      </c>
      <c r="C2274" s="5" t="s">
        <v>27</v>
      </c>
      <c r="D2274" s="5">
        <v>35391</v>
      </c>
      <c r="E2274">
        <v>1169</v>
      </c>
      <c r="F2274" s="2">
        <v>26</v>
      </c>
      <c r="G2274" s="2" t="str">
        <f>B2274&amp;C2274</f>
        <v>Abel KIPSANG800m</v>
      </c>
      <c r="H2274" s="2">
        <f>E2274</f>
        <v>1169</v>
      </c>
      <c r="I2274" s="138" cm="1">
        <f t="array" ref="I2274">MAX(IF($G$3:$G$4000=$G2274,$H$3:$H$4000))</f>
        <v>1169</v>
      </c>
      <c r="J2274" s="2" t="str">
        <v>KEN</v>
      </c>
      <c r="K2274" t="str">
        <v>Hesborn OCHIENG</v>
      </c>
      <c r="L2274" s="96" t="str">
        <v>100m</v>
      </c>
      <c r="M2274" s="96">
        <v>33872</v>
      </c>
      <c r="N2274" s="96" t="str">
        <f t="shared" si="140"/>
        <v>Hesborn OCHIENG100m</v>
      </c>
      <c r="O2274" s="2">
        <f t="shared" si="141"/>
        <v>1043</v>
      </c>
      <c r="P2274" s="81">
        <f t="shared" si="142"/>
        <v>135</v>
      </c>
      <c r="Q2274" s="81" t="str">
        <f t="shared" si="143"/>
        <v/>
      </c>
    </row>
    <row r="2275" spans="1:17" x14ac:dyDescent="0.2">
      <c r="A2275" t="s">
        <v>1224</v>
      </c>
      <c r="B2275" t="s">
        <v>3856</v>
      </c>
      <c r="C2275" t="s">
        <v>28</v>
      </c>
      <c r="D2275" s="5">
        <v>35317</v>
      </c>
      <c r="E2275">
        <v>1168</v>
      </c>
      <c r="F2275" s="2">
        <v>24</v>
      </c>
      <c r="G2275" s="2" t="str">
        <f>B2275&amp;C2275</f>
        <v>Eliud KIPSANG1500m</v>
      </c>
      <c r="H2275" s="2">
        <f>E2275</f>
        <v>1168</v>
      </c>
      <c r="I2275" s="138" cm="1">
        <f t="array" ref="I2275">MAX(IF($G$3:$G$4000=$G2275,$H$3:$H$4000))</f>
        <v>1168</v>
      </c>
      <c r="J2275" s="2" t="str">
        <v>KEN</v>
      </c>
      <c r="K2275" t="str">
        <v>Felix KORIR</v>
      </c>
      <c r="L2275" s="96" t="str">
        <v>5000m</v>
      </c>
      <c r="M2275" s="96">
        <v>0</v>
      </c>
      <c r="N2275" s="96" t="str">
        <f t="shared" si="140"/>
        <v>Felix KORIR5000m</v>
      </c>
      <c r="O2275" s="2">
        <f t="shared" si="141"/>
        <v>1043</v>
      </c>
      <c r="P2275" s="81">
        <f t="shared" si="142"/>
        <v>117</v>
      </c>
      <c r="Q2275" s="81" t="str">
        <f t="shared" si="143"/>
        <v/>
      </c>
    </row>
    <row r="2276" spans="1:17" x14ac:dyDescent="0.2">
      <c r="A2276" t="s">
        <v>1224</v>
      </c>
      <c r="B2276" t="s">
        <v>4040</v>
      </c>
      <c r="C2276" t="s">
        <v>30</v>
      </c>
      <c r="D2276" s="5">
        <v>35656</v>
      </c>
      <c r="E2276">
        <v>1168</v>
      </c>
      <c r="F2276" s="2">
        <v>30</v>
      </c>
      <c r="G2276" s="2" t="str">
        <f>B2276&amp;C2276</f>
        <v>Titus WANBUA10000m</v>
      </c>
      <c r="H2276" s="2">
        <f>E2276</f>
        <v>1168</v>
      </c>
      <c r="I2276" s="138" cm="1">
        <f t="array" ref="I2276">MAX(IF($G$3:$G$4000=$G2276,$H$3:$H$4000))</f>
        <v>1168</v>
      </c>
      <c r="J2276" s="2" t="str">
        <v>KEN</v>
      </c>
      <c r="K2276" t="str">
        <v>Bonface MUTETI</v>
      </c>
      <c r="L2276" s="96" t="str">
        <v>3000msc</v>
      </c>
      <c r="M2276" s="96">
        <v>38371</v>
      </c>
      <c r="N2276" s="96" t="str">
        <f t="shared" si="140"/>
        <v>Bonface MUTETI3000msc</v>
      </c>
      <c r="O2276" s="2">
        <f t="shared" si="141"/>
        <v>1042</v>
      </c>
      <c r="P2276" s="81">
        <f t="shared" si="142"/>
        <v>66</v>
      </c>
      <c r="Q2276" s="81" t="str">
        <f t="shared" si="143"/>
        <v/>
      </c>
    </row>
    <row r="2277" spans="1:17" x14ac:dyDescent="0.2">
      <c r="A2277" t="s">
        <v>1224</v>
      </c>
      <c r="B2277" t="s">
        <v>4105</v>
      </c>
      <c r="C2277" s="5" t="s">
        <v>82</v>
      </c>
      <c r="D2277" s="5">
        <v>35664</v>
      </c>
      <c r="E2277">
        <v>1167</v>
      </c>
      <c r="F2277" s="2">
        <v>70</v>
      </c>
      <c r="G2277" s="2" t="str">
        <f>B2277&amp;C2277</f>
        <v>Dominic NYAIROmarathon</v>
      </c>
      <c r="H2277" s="2">
        <f>E2277</f>
        <v>1167</v>
      </c>
      <c r="I2277" s="138" cm="1">
        <f t="array" ref="I2277">MAX(IF($G$3:$G$4000=$G2277,$H$3:$H$4000))</f>
        <v>1167</v>
      </c>
      <c r="J2277" s="2" t="str">
        <v>KEN</v>
      </c>
      <c r="K2277" t="str">
        <v>Isaac KIRWA</v>
      </c>
      <c r="L2277" s="96" t="str">
        <v>3000msc</v>
      </c>
      <c r="M2277" s="96">
        <v>0</v>
      </c>
      <c r="N2277" s="96" t="str">
        <f t="shared" si="140"/>
        <v>Isaac KIRWA3000msc</v>
      </c>
      <c r="O2277" s="2">
        <f t="shared" si="141"/>
        <v>1042</v>
      </c>
      <c r="P2277" s="81">
        <f t="shared" si="142"/>
        <v>66</v>
      </c>
      <c r="Q2277" s="81" t="str">
        <f t="shared" si="143"/>
        <v/>
      </c>
    </row>
    <row r="2278" spans="1:17" x14ac:dyDescent="0.2">
      <c r="A2278" t="s">
        <v>1224</v>
      </c>
      <c r="B2278" t="s">
        <v>4022</v>
      </c>
      <c r="C2278" t="s">
        <v>29</v>
      </c>
      <c r="D2278" s="5">
        <v>36970</v>
      </c>
      <c r="E2278">
        <v>1167</v>
      </c>
      <c r="F2278" s="2">
        <v>16</v>
      </c>
      <c r="G2278" s="2" t="str">
        <f>B2278&amp;C2278</f>
        <v>Samwel MASAI5000m</v>
      </c>
      <c r="H2278" s="2">
        <f>E2278</f>
        <v>1167</v>
      </c>
      <c r="I2278" s="138" cm="1">
        <f t="array" ref="I2278">MAX(IF($G$3:$G$4000=$G2278,$H$3:$H$4000))</f>
        <v>1167</v>
      </c>
      <c r="J2278" s="2" t="str">
        <v>KEN</v>
      </c>
      <c r="K2278" t="str">
        <v>Albert Kipkorir TONUI</v>
      </c>
      <c r="L2278" s="96" t="str">
        <v>10000m</v>
      </c>
      <c r="M2278" s="96">
        <v>36835</v>
      </c>
      <c r="N2278" s="96" t="str">
        <f t="shared" si="140"/>
        <v>Albert Kipkorir TONUI10000m</v>
      </c>
      <c r="O2278" s="2">
        <f t="shared" si="141"/>
        <v>1042</v>
      </c>
      <c r="P2278" s="81">
        <f t="shared" si="142"/>
        <v>112</v>
      </c>
      <c r="Q2278" s="81" t="str">
        <f t="shared" si="143"/>
        <v/>
      </c>
    </row>
    <row r="2279" spans="1:17" x14ac:dyDescent="0.2">
      <c r="A2279" t="s">
        <v>1224</v>
      </c>
      <c r="B2279" t="s">
        <v>4045</v>
      </c>
      <c r="C2279" t="s">
        <v>30</v>
      </c>
      <c r="D2279" s="5">
        <v>33670</v>
      </c>
      <c r="E2279">
        <v>1166</v>
      </c>
      <c r="F2279" s="2">
        <v>31</v>
      </c>
      <c r="G2279" s="2" t="str">
        <f>B2279&amp;C2279</f>
        <v>Amos KURGAT10000m</v>
      </c>
      <c r="H2279" s="2">
        <f>E2279</f>
        <v>1166</v>
      </c>
      <c r="I2279" s="138" cm="1">
        <f t="array" ref="I2279">MAX(IF($G$3:$G$4000=$G2279,$H$3:$H$4000))</f>
        <v>1166</v>
      </c>
      <c r="J2279" s="2" t="str">
        <v>KEN</v>
      </c>
      <c r="K2279" t="str">
        <v>Samuel Kireri GATHIMBA</v>
      </c>
      <c r="L2279" s="96" t="str">
        <v>20km-race-walking</v>
      </c>
      <c r="M2279" s="96">
        <v>32076</v>
      </c>
      <c r="N2279" s="96" t="str">
        <f t="shared" si="140"/>
        <v>Samuel Kireri GATHIMBA20km-race-walking</v>
      </c>
      <c r="O2279" s="2">
        <f t="shared" si="141"/>
        <v>1041</v>
      </c>
      <c r="P2279" s="81">
        <f t="shared" si="142"/>
        <v>14</v>
      </c>
      <c r="Q2279" s="81" t="str">
        <f t="shared" si="143"/>
        <v/>
      </c>
    </row>
    <row r="2280" spans="1:17" x14ac:dyDescent="0.2">
      <c r="A2280" t="s">
        <v>1224</v>
      </c>
      <c r="B2280" t="s">
        <v>4792</v>
      </c>
      <c r="C2280" s="5" t="s">
        <v>82</v>
      </c>
      <c r="D2280" s="5">
        <v>33688</v>
      </c>
      <c r="E2280">
        <v>1165</v>
      </c>
      <c r="F2280" s="2">
        <v>71</v>
      </c>
      <c r="G2280" s="2" t="str">
        <f>B2280&amp;C2280</f>
        <v>Edwin KOECHmarathon</v>
      </c>
      <c r="H2280" s="2">
        <f>E2280</f>
        <v>1165</v>
      </c>
      <c r="I2280" s="138" cm="1">
        <f t="array" ref="I2280">MAX(IF($G$3:$G$4000=$G2280,$H$3:$H$4000))</f>
        <v>1165</v>
      </c>
      <c r="J2280" s="2" t="str">
        <v>KEN</v>
      </c>
      <c r="K2280" t="str">
        <v>Daniel KEMBOI</v>
      </c>
      <c r="L2280" s="96" t="str">
        <v>marathon</v>
      </c>
      <c r="M2280" s="96">
        <v>1986</v>
      </c>
      <c r="N2280" s="96" t="str">
        <f t="shared" si="140"/>
        <v>Daniel KEMBOImarathon</v>
      </c>
      <c r="O2280" s="2">
        <f t="shared" si="141"/>
        <v>1041</v>
      </c>
      <c r="P2280" s="81">
        <f t="shared" si="142"/>
        <v>127</v>
      </c>
      <c r="Q2280" s="81" t="str">
        <f t="shared" si="143"/>
        <v/>
      </c>
    </row>
    <row r="2281" spans="1:17" x14ac:dyDescent="0.2">
      <c r="A2281" t="s">
        <v>1224</v>
      </c>
      <c r="B2281" t="s">
        <v>4793</v>
      </c>
      <c r="C2281" s="5" t="s">
        <v>82</v>
      </c>
      <c r="D2281" s="5"/>
      <c r="E2281">
        <v>1165</v>
      </c>
      <c r="F2281" s="2">
        <v>72</v>
      </c>
      <c r="G2281" s="2" t="str">
        <f>B2281&amp;C2281</f>
        <v>Bernard KIPROTICHmarathon</v>
      </c>
      <c r="H2281" s="2">
        <f>E2281</f>
        <v>1165</v>
      </c>
      <c r="I2281" s="138" cm="1">
        <f t="array" ref="I2281">MAX(IF($G$3:$G$4000=$G2281,$H$3:$H$4000))</f>
        <v>1165</v>
      </c>
      <c r="J2281" s="2" t="str">
        <v>KEN</v>
      </c>
      <c r="K2281" t="str">
        <v>Elias KIBET</v>
      </c>
      <c r="L2281" s="96" t="str">
        <v>3000msc</v>
      </c>
      <c r="M2281" s="96">
        <v>0</v>
      </c>
      <c r="N2281" s="96" t="str">
        <f t="shared" si="140"/>
        <v>Elias KIBET3000msc</v>
      </c>
      <c r="O2281" s="2">
        <f t="shared" si="141"/>
        <v>1040</v>
      </c>
      <c r="P2281" s="81">
        <f t="shared" si="142"/>
        <v>68</v>
      </c>
      <c r="Q2281" s="81" t="str">
        <f t="shared" si="143"/>
        <v/>
      </c>
    </row>
    <row r="2282" spans="1:17" x14ac:dyDescent="0.2">
      <c r="A2282" t="s">
        <v>1224</v>
      </c>
      <c r="B2282" t="s">
        <v>3573</v>
      </c>
      <c r="C2282" t="s">
        <v>82</v>
      </c>
      <c r="D2282" s="5"/>
      <c r="E2282">
        <v>1165</v>
      </c>
      <c r="F2282" s="2">
        <v>73</v>
      </c>
      <c r="G2282" s="2" t="str">
        <f>B2282&amp;C2282</f>
        <v>Ezekiel KOECHmarathon</v>
      </c>
      <c r="H2282" s="2">
        <f>E2282</f>
        <v>1165</v>
      </c>
      <c r="I2282" s="138" cm="1">
        <f t="array" ref="I2282">MAX(IF($G$3:$G$4000=$G2282,$H$3:$H$4000))</f>
        <v>1165</v>
      </c>
      <c r="J2282" s="2" t="str">
        <v>KEN</v>
      </c>
      <c r="K2282" t="str">
        <v>Stephen OLUOCH</v>
      </c>
      <c r="L2282" s="96" t="str">
        <v>200m</v>
      </c>
      <c r="M2282" s="96">
        <v>1999</v>
      </c>
      <c r="N2282" s="96" t="str">
        <f t="shared" si="140"/>
        <v>Stephen OLUOCH200m</v>
      </c>
      <c r="O2282" s="2">
        <f t="shared" si="141"/>
        <v>1038</v>
      </c>
      <c r="P2282" s="81">
        <f t="shared" si="142"/>
        <v>131</v>
      </c>
      <c r="Q2282" s="81" t="str">
        <f t="shared" si="143"/>
        <v/>
      </c>
    </row>
    <row r="2283" spans="1:17" x14ac:dyDescent="0.2">
      <c r="A2283" t="s">
        <v>1224</v>
      </c>
      <c r="B2283" t="s">
        <v>3103</v>
      </c>
      <c r="C2283" s="5" t="s">
        <v>34</v>
      </c>
      <c r="D2283" s="5">
        <v>37496</v>
      </c>
      <c r="E2283">
        <v>1165</v>
      </c>
      <c r="F2283" s="2">
        <v>10</v>
      </c>
      <c r="G2283" s="2" t="str">
        <f>B2283&amp;C2283</f>
        <v>Amos SEREM3000msc</v>
      </c>
      <c r="H2283" s="2">
        <f>E2283</f>
        <v>1165</v>
      </c>
      <c r="I2283" s="138" cm="1">
        <f t="array" ref="I2283">MAX(IF($G$3:$G$4000=$G2283,$H$3:$H$4000))</f>
        <v>1165</v>
      </c>
      <c r="J2283" s="2" t="str">
        <v>KEN</v>
      </c>
      <c r="K2283" t="str">
        <v>Nehemiah TOO</v>
      </c>
      <c r="L2283" s="96" t="str">
        <v>800m</v>
      </c>
      <c r="M2283" s="96">
        <v>34802</v>
      </c>
      <c r="N2283" s="96" t="str">
        <f t="shared" si="140"/>
        <v>Nehemiah TOO800m</v>
      </c>
      <c r="O2283" s="2">
        <f t="shared" si="141"/>
        <v>1038</v>
      </c>
      <c r="P2283" s="81">
        <f t="shared" si="142"/>
        <v>134</v>
      </c>
      <c r="Q2283" s="81" t="str">
        <f t="shared" si="143"/>
        <v/>
      </c>
    </row>
    <row r="2284" spans="1:17" x14ac:dyDescent="0.2">
      <c r="A2284" t="s">
        <v>1224</v>
      </c>
      <c r="B2284" t="s">
        <v>4023</v>
      </c>
      <c r="C2284" t="s">
        <v>29</v>
      </c>
      <c r="D2284" s="5">
        <v>35486</v>
      </c>
      <c r="E2284">
        <v>1164</v>
      </c>
      <c r="F2284" s="2">
        <v>17</v>
      </c>
      <c r="G2284" s="2" t="str">
        <f>B2284&amp;C2284</f>
        <v>Robert Kiprop KOECH5000m</v>
      </c>
      <c r="H2284" s="2">
        <f>E2284</f>
        <v>1164</v>
      </c>
      <c r="I2284" s="138" cm="1">
        <f t="array" ref="I2284">MAX(IF($G$3:$G$4000=$G2284,$H$3:$H$4000))</f>
        <v>1164</v>
      </c>
      <c r="J2284" s="2" t="str">
        <v>KEN</v>
      </c>
      <c r="K2284" t="str">
        <v>Lawrence Kemboi KIPSANG</v>
      </c>
      <c r="L2284" s="96" t="str">
        <v>3000msc</v>
      </c>
      <c r="M2284" s="96">
        <v>34135</v>
      </c>
      <c r="N2284" s="96" t="str">
        <f t="shared" si="140"/>
        <v>Lawrence Kemboi KIPSANG3000msc</v>
      </c>
      <c r="O2284" s="2">
        <f t="shared" si="141"/>
        <v>1038</v>
      </c>
      <c r="P2284" s="81">
        <f t="shared" si="142"/>
        <v>70</v>
      </c>
      <c r="Q2284" s="81" t="str">
        <f t="shared" si="143"/>
        <v/>
      </c>
    </row>
    <row r="2285" spans="1:17" x14ac:dyDescent="0.2">
      <c r="A2285" t="s">
        <v>1224</v>
      </c>
      <c r="B2285" t="s">
        <v>4794</v>
      </c>
      <c r="C2285" s="5" t="s">
        <v>82</v>
      </c>
      <c r="D2285" s="6">
        <v>1990</v>
      </c>
      <c r="E2285">
        <v>1164</v>
      </c>
      <c r="F2285" s="2">
        <v>74</v>
      </c>
      <c r="G2285" s="2" t="str">
        <f>B2285&amp;C2285</f>
        <v>David KIPRONOmarathon</v>
      </c>
      <c r="H2285" s="2">
        <f>E2285</f>
        <v>1164</v>
      </c>
      <c r="I2285" s="138" cm="1">
        <f t="array" ref="I2285">MAX(IF($G$3:$G$4000=$G2285,$H$3:$H$4000))</f>
        <v>1164</v>
      </c>
      <c r="J2285" s="2" t="str">
        <v>KEN</v>
      </c>
      <c r="K2285" t="str">
        <v>Heristone Wanyonyi WAFULA</v>
      </c>
      <c r="L2285" s="96" t="str">
        <v>20km-race-walking</v>
      </c>
      <c r="M2285" s="96">
        <v>37802</v>
      </c>
      <c r="N2285" s="96" t="str">
        <f t="shared" si="140"/>
        <v>Heristone Wanyonyi WAFULA20km-race-walking</v>
      </c>
      <c r="O2285" s="2">
        <f t="shared" si="141"/>
        <v>1036</v>
      </c>
      <c r="P2285" s="81">
        <f t="shared" si="142"/>
        <v>16</v>
      </c>
      <c r="Q2285" s="81" t="str">
        <f t="shared" si="143"/>
        <v/>
      </c>
    </row>
    <row r="2286" spans="1:17" x14ac:dyDescent="0.2">
      <c r="A2286" t="s">
        <v>1224</v>
      </c>
      <c r="B2286" t="s">
        <v>4796</v>
      </c>
      <c r="C2286" t="s">
        <v>82</v>
      </c>
      <c r="D2286" s="5">
        <v>32144</v>
      </c>
      <c r="E2286">
        <v>1162</v>
      </c>
      <c r="F2286" s="2">
        <v>75</v>
      </c>
      <c r="G2286" s="2" t="str">
        <f>B2286&amp;C2286</f>
        <v>Raymond Kipchumba CHOGEmarathon</v>
      </c>
      <c r="H2286" s="2">
        <f>E2286</f>
        <v>1162</v>
      </c>
      <c r="I2286" s="138" cm="1">
        <f t="array" ref="I2286">MAX(IF($G$3:$G$4000=$G2286,$H$3:$H$4000))</f>
        <v>1162</v>
      </c>
      <c r="J2286" s="2" t="str">
        <v>KEN</v>
      </c>
      <c r="K2286" t="str">
        <v>Micah CHESEREM</v>
      </c>
      <c r="L2286" s="96" t="str">
        <v>3000msc</v>
      </c>
      <c r="M2286" s="96">
        <v>0</v>
      </c>
      <c r="N2286" s="96" t="str">
        <f t="shared" si="140"/>
        <v>Micah CHESEREM3000msc</v>
      </c>
      <c r="O2286" s="2">
        <f t="shared" si="141"/>
        <v>1036</v>
      </c>
      <c r="P2286" s="81">
        <f t="shared" si="142"/>
        <v>73</v>
      </c>
      <c r="Q2286" s="81" t="str">
        <f t="shared" si="143"/>
        <v/>
      </c>
    </row>
    <row r="2287" spans="1:17" x14ac:dyDescent="0.2">
      <c r="A2287" t="s">
        <v>1224</v>
      </c>
      <c r="B2287" t="s">
        <v>4797</v>
      </c>
      <c r="C2287" t="s">
        <v>82</v>
      </c>
      <c r="D2287">
        <v>1986</v>
      </c>
      <c r="E2287">
        <v>1162</v>
      </c>
      <c r="F2287" s="2">
        <v>77</v>
      </c>
      <c r="G2287" s="2" t="str">
        <f>B2287&amp;C2287</f>
        <v>Mathew Sang KIBIWOTmarathon</v>
      </c>
      <c r="H2287" s="2">
        <f>E2287</f>
        <v>1162</v>
      </c>
      <c r="I2287" s="138" cm="1">
        <f t="array" ref="I2287">MAX(IF($G$3:$G$4000=$G2287,$H$3:$H$4000))</f>
        <v>1162</v>
      </c>
      <c r="J2287" s="2" t="str">
        <v>KEN</v>
      </c>
      <c r="K2287" t="str">
        <v>Ismael KURUI</v>
      </c>
      <c r="L2287" s="96" t="str">
        <v>5000m</v>
      </c>
      <c r="M2287" s="96">
        <v>0</v>
      </c>
      <c r="N2287" s="96" t="str">
        <f t="shared" si="140"/>
        <v>Ismael KURUI5000m</v>
      </c>
      <c r="O2287" s="2">
        <f t="shared" si="141"/>
        <v>1035</v>
      </c>
      <c r="P2287" s="81">
        <f t="shared" si="142"/>
        <v>118</v>
      </c>
      <c r="Q2287" s="81" t="str">
        <f t="shared" si="143"/>
        <v/>
      </c>
    </row>
    <row r="2288" spans="1:17" x14ac:dyDescent="0.2">
      <c r="A2288" t="s">
        <v>1224</v>
      </c>
      <c r="B2288" t="s">
        <v>4798</v>
      </c>
      <c r="C2288" t="s">
        <v>82</v>
      </c>
      <c r="E2288">
        <v>1162</v>
      </c>
      <c r="F2288" s="2">
        <v>77</v>
      </c>
      <c r="G2288" s="2" t="str">
        <f>B2288&amp;C2288</f>
        <v>Samuel LOMOImarathon</v>
      </c>
      <c r="H2288" s="2">
        <f>E2288</f>
        <v>1162</v>
      </c>
      <c r="I2288" s="138" cm="1">
        <f t="array" ref="I2288">MAX(IF($G$3:$G$4000=$G2288,$H$3:$H$4000))</f>
        <v>1162</v>
      </c>
      <c r="J2288" s="2" t="str">
        <v>KEN</v>
      </c>
      <c r="K2288" t="str">
        <v>Andrew KIBET</v>
      </c>
      <c r="L2288" s="96" t="str">
        <v>3000msc</v>
      </c>
      <c r="M2288" s="96">
        <v>0</v>
      </c>
      <c r="N2288" s="96" t="str">
        <f t="shared" si="140"/>
        <v>Andrew KIBET3000msc</v>
      </c>
      <c r="O2288" s="2">
        <f t="shared" si="141"/>
        <v>1035</v>
      </c>
      <c r="P2288" s="81">
        <f t="shared" si="142"/>
        <v>76</v>
      </c>
      <c r="Q2288" s="81" t="str">
        <f t="shared" si="143"/>
        <v/>
      </c>
    </row>
    <row r="2289" spans="1:17" x14ac:dyDescent="0.2">
      <c r="A2289" t="s">
        <v>1224</v>
      </c>
      <c r="B2289" t="s">
        <v>3939</v>
      </c>
      <c r="C2289" s="6" t="s">
        <v>34</v>
      </c>
      <c r="D2289" s="5">
        <v>37154</v>
      </c>
      <c r="E2289">
        <v>1162</v>
      </c>
      <c r="F2289" s="2">
        <v>12</v>
      </c>
      <c r="G2289" s="2" t="str">
        <f>B2289&amp;C2289</f>
        <v>Philemon Kiplagat RUTO3000msc</v>
      </c>
      <c r="H2289" s="2">
        <f>E2289</f>
        <v>1162</v>
      </c>
      <c r="I2289" s="138" cm="1">
        <f t="array" ref="I2289">MAX(IF($G$3:$G$4000=$G2289,$H$3:$H$4000))</f>
        <v>1162</v>
      </c>
      <c r="J2289" s="2" t="str">
        <v>KEN</v>
      </c>
      <c r="K2289" t="str">
        <v>Jacob KOSGEI</v>
      </c>
      <c r="L2289" s="96" t="str">
        <v>1500m</v>
      </c>
      <c r="M2289" s="96">
        <v>34758</v>
      </c>
      <c r="N2289" s="96" t="str">
        <f t="shared" si="140"/>
        <v>Jacob KOSGEI1500m</v>
      </c>
      <c r="O2289" s="2">
        <f t="shared" si="141"/>
        <v>1035</v>
      </c>
      <c r="P2289" s="81">
        <f t="shared" si="142"/>
        <v>124</v>
      </c>
      <c r="Q2289" s="81" t="str">
        <f t="shared" si="143"/>
        <v/>
      </c>
    </row>
    <row r="2290" spans="1:17" x14ac:dyDescent="0.2">
      <c r="A2290" t="s">
        <v>1224</v>
      </c>
      <c r="B2290" t="s">
        <v>3903</v>
      </c>
      <c r="C2290" t="s">
        <v>29</v>
      </c>
      <c r="D2290" s="5">
        <v>1995</v>
      </c>
      <c r="E2290">
        <v>1161</v>
      </c>
      <c r="F2290" s="2">
        <v>20</v>
      </c>
      <c r="G2290" s="2" t="str">
        <f>B2290&amp;C2290</f>
        <v>Athanas KIOKO5000m</v>
      </c>
      <c r="H2290" s="2">
        <f>E2290</f>
        <v>1161</v>
      </c>
      <c r="I2290" s="138" cm="1">
        <f t="array" ref="I2290">MAX(IF($G$3:$G$4000=$G2290,$H$3:$H$4000))</f>
        <v>1161</v>
      </c>
      <c r="J2290" s="2" t="str">
        <v>KEN</v>
      </c>
      <c r="K2290" t="str">
        <v>Mike KIPLANGAT</v>
      </c>
      <c r="L2290" s="96" t="str">
        <v>5000m</v>
      </c>
      <c r="M2290" s="96">
        <v>37361</v>
      </c>
      <c r="N2290" s="96" t="str">
        <f t="shared" si="140"/>
        <v>Mike KIPLANGAT5000m</v>
      </c>
      <c r="O2290" s="2">
        <f t="shared" si="141"/>
        <v>1035</v>
      </c>
      <c r="P2290" s="81">
        <f t="shared" si="142"/>
        <v>118</v>
      </c>
      <c r="Q2290" s="81" t="str">
        <f t="shared" si="143"/>
        <v/>
      </c>
    </row>
    <row r="2291" spans="1:17" x14ac:dyDescent="0.2">
      <c r="A2291" t="s">
        <v>1224</v>
      </c>
      <c r="B2291" t="s">
        <v>4799</v>
      </c>
      <c r="C2291" t="s">
        <v>82</v>
      </c>
      <c r="D2291">
        <v>1991</v>
      </c>
      <c r="E2291">
        <v>1161</v>
      </c>
      <c r="F2291" s="2">
        <v>79</v>
      </c>
      <c r="G2291" s="2" t="str">
        <f>B2291&amp;C2291</f>
        <v>Bethwel KIBETmarathon</v>
      </c>
      <c r="H2291" s="2">
        <f>E2291</f>
        <v>1161</v>
      </c>
      <c r="I2291" s="138" cm="1">
        <f t="array" ref="I2291">MAX(IF($G$3:$G$4000=$G2291,$H$3:$H$4000))</f>
        <v>1161</v>
      </c>
      <c r="J2291" s="2" t="str">
        <v>KEN</v>
      </c>
      <c r="K2291" t="str">
        <v>Nicodemus ROTICH</v>
      </c>
      <c r="L2291" s="96" t="str">
        <v>3000msc</v>
      </c>
      <c r="M2291" s="96">
        <v>0</v>
      </c>
      <c r="N2291" s="96" t="str">
        <f t="shared" si="140"/>
        <v>Nicodemus ROTICH3000msc</v>
      </c>
      <c r="O2291" s="2">
        <f t="shared" si="141"/>
        <v>1034</v>
      </c>
      <c r="P2291" s="81">
        <f t="shared" si="142"/>
        <v>79</v>
      </c>
      <c r="Q2291" s="81" t="str">
        <f t="shared" si="143"/>
        <v/>
      </c>
    </row>
    <row r="2292" spans="1:17" x14ac:dyDescent="0.2">
      <c r="A2292" t="s">
        <v>1224</v>
      </c>
      <c r="B2292" t="s">
        <v>3761</v>
      </c>
      <c r="C2292" s="6" t="s">
        <v>26</v>
      </c>
      <c r="D2292" s="6">
        <v>34865</v>
      </c>
      <c r="E2292">
        <v>1160</v>
      </c>
      <c r="F2292" s="2">
        <v>17</v>
      </c>
      <c r="G2292" s="2" t="str">
        <f>B2292&amp;C2292</f>
        <v>Emmanuel Kipkurui KORIR400m</v>
      </c>
      <c r="H2292" s="2">
        <f>E2292</f>
        <v>1160</v>
      </c>
      <c r="I2292" s="138" cm="1">
        <f t="array" ref="I2292">MAX(IF($G$3:$G$4000=$G2292,$H$3:$H$4000))</f>
        <v>1160</v>
      </c>
      <c r="J2292" s="2" t="str">
        <v>KEN</v>
      </c>
      <c r="K2292" t="str">
        <v>Mathew SAMPERU</v>
      </c>
      <c r="L2292" s="96" t="str">
        <v>10000m</v>
      </c>
      <c r="M2292" s="96">
        <v>34151</v>
      </c>
      <c r="N2292" s="96" t="str">
        <f t="shared" si="140"/>
        <v>Mathew SAMPERU10000m</v>
      </c>
      <c r="O2292" s="2">
        <f t="shared" si="141"/>
        <v>1034</v>
      </c>
      <c r="P2292" s="81">
        <f t="shared" si="142"/>
        <v>113</v>
      </c>
      <c r="Q2292" s="81" t="str">
        <f t="shared" si="143"/>
        <v/>
      </c>
    </row>
    <row r="2293" spans="1:17" x14ac:dyDescent="0.2">
      <c r="A2293" t="s">
        <v>1224</v>
      </c>
      <c r="B2293" t="s">
        <v>3940</v>
      </c>
      <c r="C2293" s="5" t="s">
        <v>34</v>
      </c>
      <c r="D2293" s="5">
        <v>34231</v>
      </c>
      <c r="E2293">
        <v>1160</v>
      </c>
      <c r="F2293" s="2">
        <v>13</v>
      </c>
      <c r="G2293" s="2" t="str">
        <f>B2293&amp;C2293</f>
        <v>Wilberforce Chemiat KONES3000msc</v>
      </c>
      <c r="H2293" s="2">
        <f>E2293</f>
        <v>1160</v>
      </c>
      <c r="I2293" s="138" cm="1">
        <f t="array" ref="I2293">MAX(IF($G$3:$G$4000=$G2293,$H$3:$H$4000))</f>
        <v>1160</v>
      </c>
      <c r="J2293" s="2" t="str">
        <v>KEN</v>
      </c>
      <c r="K2293" t="str">
        <v>Harun KIBET</v>
      </c>
      <c r="L2293" s="96" t="str">
        <v>3000msc</v>
      </c>
      <c r="M2293" s="96">
        <v>0</v>
      </c>
      <c r="N2293" s="96" t="str">
        <f t="shared" si="140"/>
        <v>Harun KIBET3000msc</v>
      </c>
      <c r="O2293" s="2">
        <f t="shared" si="141"/>
        <v>1034</v>
      </c>
      <c r="P2293" s="81">
        <f t="shared" si="142"/>
        <v>79</v>
      </c>
      <c r="Q2293" s="81" t="str">
        <f t="shared" si="143"/>
        <v/>
      </c>
    </row>
    <row r="2294" spans="1:17" x14ac:dyDescent="0.2">
      <c r="A2294" t="s">
        <v>1224</v>
      </c>
      <c r="B2294" t="s">
        <v>4801</v>
      </c>
      <c r="C2294" t="s">
        <v>82</v>
      </c>
      <c r="D2294" s="5">
        <v>32157</v>
      </c>
      <c r="E2294">
        <v>1160</v>
      </c>
      <c r="F2294" s="2">
        <v>81</v>
      </c>
      <c r="G2294" s="2" t="str">
        <f>B2294&amp;C2294</f>
        <v>Laban MUTAImarathon</v>
      </c>
      <c r="H2294" s="2">
        <f>E2294</f>
        <v>1160</v>
      </c>
      <c r="I2294" s="138" cm="1">
        <f t="array" ref="I2294">MAX(IF($G$3:$G$4000=$G2294,$H$3:$H$4000))</f>
        <v>1160</v>
      </c>
      <c r="J2294" s="2" t="str">
        <v>KEN</v>
      </c>
      <c r="K2294" t="str">
        <v>Vincent Kiprotich MUTAI</v>
      </c>
      <c r="L2294" s="96" t="str">
        <v>10000m</v>
      </c>
      <c r="M2294" s="96">
        <v>34641</v>
      </c>
      <c r="N2294" s="96" t="str">
        <f t="shared" si="140"/>
        <v>Vincent Kiprotich MUTAI10000m</v>
      </c>
      <c r="O2294" s="2">
        <f t="shared" si="141"/>
        <v>1033</v>
      </c>
      <c r="P2294" s="81">
        <f t="shared" si="142"/>
        <v>114</v>
      </c>
      <c r="Q2294" s="81" t="str">
        <f t="shared" si="143"/>
        <v/>
      </c>
    </row>
    <row r="2295" spans="1:17" x14ac:dyDescent="0.2">
      <c r="A2295" t="s">
        <v>1224</v>
      </c>
      <c r="B2295" t="s">
        <v>3891</v>
      </c>
      <c r="C2295" s="5" t="s">
        <v>28</v>
      </c>
      <c r="D2295" s="5">
        <v>33364</v>
      </c>
      <c r="E2295">
        <v>1159</v>
      </c>
      <c r="F2295" s="2">
        <v>26</v>
      </c>
      <c r="G2295" s="2" t="str">
        <f>B2295&amp;C2295</f>
        <v>Vincent KIBET1500m</v>
      </c>
      <c r="H2295" s="2">
        <f>E2295</f>
        <v>1159</v>
      </c>
      <c r="I2295" s="138" cm="1">
        <f t="array" ref="I2295">MAX(IF($G$3:$G$4000=$G2295,$H$3:$H$4000))</f>
        <v>1159</v>
      </c>
      <c r="J2295" s="2" t="str">
        <v>KEN</v>
      </c>
      <c r="K2295" t="str">
        <v>Isaac TOO</v>
      </c>
      <c r="L2295" s="96" t="str">
        <v>10000m</v>
      </c>
      <c r="M2295" s="96">
        <v>0</v>
      </c>
      <c r="N2295" s="96" t="str">
        <f t="shared" si="140"/>
        <v>Isaac TOO10000m</v>
      </c>
      <c r="O2295" s="2">
        <f t="shared" si="141"/>
        <v>1033</v>
      </c>
      <c r="P2295" s="81">
        <f t="shared" si="142"/>
        <v>114</v>
      </c>
      <c r="Q2295" s="81" t="str">
        <f t="shared" si="143"/>
        <v/>
      </c>
    </row>
    <row r="2296" spans="1:17" x14ac:dyDescent="0.2">
      <c r="A2296" t="s">
        <v>1224</v>
      </c>
      <c r="B2296" t="s">
        <v>3825</v>
      </c>
      <c r="C2296" s="6" t="s">
        <v>27</v>
      </c>
      <c r="D2296" s="5">
        <v>34447</v>
      </c>
      <c r="E2296">
        <v>1158</v>
      </c>
      <c r="F2296" s="2">
        <v>27</v>
      </c>
      <c r="G2296" s="2" t="str">
        <f>B2296&amp;C2296</f>
        <v>Edwin Kiplagat MELLY800m</v>
      </c>
      <c r="H2296" s="2">
        <f>E2296</f>
        <v>1158</v>
      </c>
      <c r="I2296" s="138" cm="1">
        <f t="array" ref="I2296">MAX(IF($G$3:$G$4000=$G2296,$H$3:$H$4000))</f>
        <v>1158</v>
      </c>
      <c r="J2296" s="2" t="str">
        <v>KEN</v>
      </c>
      <c r="K2296" t="str">
        <v>Benson MOSHON</v>
      </c>
      <c r="L2296" s="96" t="str">
        <v>10000m</v>
      </c>
      <c r="M2296" s="96">
        <v>0</v>
      </c>
      <c r="N2296" s="96" t="str">
        <f t="shared" si="140"/>
        <v>Benson MOSHON10000m</v>
      </c>
      <c r="O2296" s="2">
        <f t="shared" si="141"/>
        <v>1033</v>
      </c>
      <c r="P2296" s="81">
        <f t="shared" si="142"/>
        <v>114</v>
      </c>
      <c r="Q2296" s="81" t="str">
        <f t="shared" si="143"/>
        <v/>
      </c>
    </row>
    <row r="2297" spans="1:17" x14ac:dyDescent="0.2">
      <c r="A2297" t="s">
        <v>1224</v>
      </c>
      <c r="B2297" t="s">
        <v>3906</v>
      </c>
      <c r="C2297" s="5" t="s">
        <v>29</v>
      </c>
      <c r="D2297" s="5">
        <v>36455</v>
      </c>
      <c r="E2297">
        <v>1158</v>
      </c>
      <c r="F2297" s="2">
        <v>22</v>
      </c>
      <c r="G2297" s="2" t="str">
        <f>B2297&amp;C2297</f>
        <v>Justus SOGET5000m</v>
      </c>
      <c r="H2297" s="2">
        <f>E2297</f>
        <v>1158</v>
      </c>
      <c r="I2297" s="138" cm="1">
        <f t="array" ref="I2297">MAX(IF($G$3:$G$4000=$G2297,$H$3:$H$4000))</f>
        <v>1158</v>
      </c>
      <c r="J2297" s="2" t="str">
        <v>KEN</v>
      </c>
      <c r="K2297" t="str">
        <v>Ronald Kipngetich MUTAI</v>
      </c>
      <c r="L2297" s="96" t="str">
        <v>3000msc</v>
      </c>
      <c r="M2297" s="96">
        <v>37422</v>
      </c>
      <c r="N2297" s="96" t="str">
        <f t="shared" si="140"/>
        <v>Ronald Kipngetich MUTAI3000msc</v>
      </c>
      <c r="O2297" s="2">
        <f t="shared" si="141"/>
        <v>1033</v>
      </c>
      <c r="P2297" s="81">
        <f t="shared" si="142"/>
        <v>83</v>
      </c>
      <c r="Q2297" s="81" t="str">
        <f t="shared" si="143"/>
        <v/>
      </c>
    </row>
    <row r="2298" spans="1:17" x14ac:dyDescent="0.2">
      <c r="A2298" t="s">
        <v>1224</v>
      </c>
      <c r="B2298" t="s">
        <v>4024</v>
      </c>
      <c r="C2298" t="s">
        <v>29</v>
      </c>
      <c r="D2298" s="5">
        <v>36625</v>
      </c>
      <c r="E2298">
        <v>1158</v>
      </c>
      <c r="F2298" s="2">
        <v>23</v>
      </c>
      <c r="G2298" s="2" t="str">
        <f>B2298&amp;C2298</f>
        <v>Stanley Waithaka MBURU5000m</v>
      </c>
      <c r="H2298" s="2">
        <f>E2298</f>
        <v>1158</v>
      </c>
      <c r="I2298" s="138" cm="1">
        <f t="array" ref="I2298">MAX(IF($G$3:$G$4000=$G2298,$H$3:$H$4000))</f>
        <v>1158</v>
      </c>
      <c r="J2298" s="2" t="str">
        <v>KEN</v>
      </c>
      <c r="K2298" t="str">
        <v>Reuben Poghisho LONGOSIWA</v>
      </c>
      <c r="L2298" s="96" t="str">
        <v>10000m</v>
      </c>
      <c r="M2298" s="96">
        <v>36655</v>
      </c>
      <c r="N2298" s="96" t="str">
        <f t="shared" si="140"/>
        <v>Reuben Poghisho LONGOSIWA10000m</v>
      </c>
      <c r="O2298" s="2">
        <f t="shared" si="141"/>
        <v>1032</v>
      </c>
      <c r="P2298" s="81">
        <f t="shared" si="142"/>
        <v>117</v>
      </c>
      <c r="Q2298" s="81" t="str">
        <f t="shared" si="143"/>
        <v/>
      </c>
    </row>
    <row r="2299" spans="1:17" x14ac:dyDescent="0.2">
      <c r="A2299" t="s">
        <v>1224</v>
      </c>
      <c r="B2299" s="5" t="s">
        <v>3553</v>
      </c>
      <c r="C2299" s="5" t="s">
        <v>82</v>
      </c>
      <c r="D2299" s="5">
        <v>32116</v>
      </c>
      <c r="E2299">
        <v>1158</v>
      </c>
      <c r="F2299" s="2">
        <v>13</v>
      </c>
      <c r="G2299" s="2" t="str">
        <f>B2299&amp;C2299</f>
        <v>Victor KIPCHIRCHIRmarathon</v>
      </c>
      <c r="H2299" s="2">
        <f>E2299</f>
        <v>1158</v>
      </c>
      <c r="I2299" s="138" cm="1">
        <f t="array" ref="I2299">MAX(IF($G$3:$G$4000=$G2299,$H$3:$H$4000))</f>
        <v>1158</v>
      </c>
      <c r="J2299" s="2" t="str">
        <v>KEN</v>
      </c>
      <c r="K2299" t="str">
        <v>Leakey KIPKOSGEI</v>
      </c>
      <c r="L2299" s="96" t="str">
        <v>3000msc</v>
      </c>
      <c r="M2299" s="96">
        <v>0</v>
      </c>
      <c r="N2299" s="96" t="str">
        <f t="shared" si="140"/>
        <v>Leakey KIPKOSGEI3000msc</v>
      </c>
      <c r="O2299" s="2">
        <f t="shared" si="141"/>
        <v>1031</v>
      </c>
      <c r="P2299" s="81">
        <f t="shared" si="142"/>
        <v>85</v>
      </c>
      <c r="Q2299" s="81" t="str">
        <f t="shared" si="143"/>
        <v/>
      </c>
    </row>
    <row r="2300" spans="1:17" x14ac:dyDescent="0.2">
      <c r="A2300" t="s">
        <v>1224</v>
      </c>
      <c r="B2300" t="s">
        <v>3827</v>
      </c>
      <c r="C2300" s="5" t="s">
        <v>27</v>
      </c>
      <c r="D2300" s="5">
        <v>36493</v>
      </c>
      <c r="E2300">
        <v>1157</v>
      </c>
      <c r="F2300" s="2">
        <v>29</v>
      </c>
      <c r="G2300" s="2" t="str">
        <f>B2300&amp;C2300</f>
        <v>Gideon KIPLIMO800m</v>
      </c>
      <c r="H2300" s="2">
        <f>E2300</f>
        <v>1157</v>
      </c>
      <c r="I2300" s="138" cm="1">
        <f t="array" ref="I2300">MAX(IF($G$3:$G$4000=$G2300,$H$3:$H$4000))</f>
        <v>1157</v>
      </c>
      <c r="J2300" s="2" t="str">
        <v>KEN</v>
      </c>
      <c r="K2300" t="str">
        <v>Nickson Lesiyia PARIKEN</v>
      </c>
      <c r="L2300" s="96" t="str">
        <v>5000m</v>
      </c>
      <c r="M2300" s="96">
        <v>37164</v>
      </c>
      <c r="N2300" s="96" t="str">
        <f t="shared" si="140"/>
        <v>Nickson Lesiyia PARIKEN5000m</v>
      </c>
      <c r="O2300" s="2">
        <f t="shared" si="141"/>
        <v>1031</v>
      </c>
      <c r="P2300" s="81">
        <f t="shared" si="142"/>
        <v>123</v>
      </c>
      <c r="Q2300" s="81" t="str">
        <f t="shared" si="143"/>
        <v/>
      </c>
    </row>
    <row r="2301" spans="1:17" x14ac:dyDescent="0.2">
      <c r="A2301" t="s">
        <v>1224</v>
      </c>
      <c r="B2301" t="s">
        <v>4050</v>
      </c>
      <c r="C2301" s="5" t="s">
        <v>30</v>
      </c>
      <c r="D2301" s="5">
        <v>34468</v>
      </c>
      <c r="E2301">
        <v>1157</v>
      </c>
      <c r="F2301" s="2">
        <v>33</v>
      </c>
      <c r="G2301" s="2" t="str">
        <f>B2301&amp;C2301</f>
        <v>Samson NDIRANGU10000m</v>
      </c>
      <c r="H2301" s="2">
        <f>E2301</f>
        <v>1157</v>
      </c>
      <c r="I2301" s="138" cm="1">
        <f t="array" ref="I2301">MAX(IF($G$3:$G$4000=$G2301,$H$3:$H$4000))</f>
        <v>1157</v>
      </c>
      <c r="J2301" s="2" t="str">
        <v>KEN</v>
      </c>
      <c r="K2301" t="str">
        <v>Mike Mokamba NYANG'AU</v>
      </c>
      <c r="L2301" s="96" t="str">
        <v>200m</v>
      </c>
      <c r="M2301" s="96">
        <v>34574</v>
      </c>
      <c r="N2301" s="96" t="str">
        <f t="shared" si="140"/>
        <v>Mike Mokamba NYANG'AU200m</v>
      </c>
      <c r="O2301" s="2">
        <f t="shared" si="141"/>
        <v>1030</v>
      </c>
      <c r="P2301" s="81">
        <f t="shared" si="142"/>
        <v>136</v>
      </c>
      <c r="Q2301" s="81" t="str">
        <f t="shared" si="143"/>
        <v/>
      </c>
    </row>
    <row r="2302" spans="1:17" x14ac:dyDescent="0.2">
      <c r="A2302" t="s">
        <v>1224</v>
      </c>
      <c r="B2302" t="s">
        <v>4087</v>
      </c>
      <c r="C2302" s="5" t="s">
        <v>30</v>
      </c>
      <c r="D2302" s="5">
        <v>33229</v>
      </c>
      <c r="E2302">
        <v>1157</v>
      </c>
      <c r="F2302" s="2">
        <v>35</v>
      </c>
      <c r="G2302" s="2" t="str">
        <f>B2302&amp;C2302</f>
        <v>Paul Kipngetich TANUI10000m</v>
      </c>
      <c r="H2302" s="2">
        <f>E2302</f>
        <v>1157</v>
      </c>
      <c r="I2302" s="138" cm="1">
        <f t="array" ref="I2302">MAX(IF($G$3:$G$4000=$G2302,$H$3:$H$4000))</f>
        <v>1157</v>
      </c>
      <c r="J2302" s="2" t="str">
        <v>KEN</v>
      </c>
      <c r="K2302" t="str">
        <v>Elisha KIBET</v>
      </c>
      <c r="L2302" s="96" t="str">
        <v>3000msc</v>
      </c>
      <c r="M2302" s="96">
        <v>0</v>
      </c>
      <c r="N2302" s="96" t="str">
        <f t="shared" si="140"/>
        <v>Elisha KIBET3000msc</v>
      </c>
      <c r="O2302" s="2">
        <f t="shared" si="141"/>
        <v>1029</v>
      </c>
      <c r="P2302" s="81">
        <f t="shared" si="142"/>
        <v>89</v>
      </c>
      <c r="Q2302" s="81" t="str">
        <f t="shared" si="143"/>
        <v/>
      </c>
    </row>
    <row r="2303" spans="1:17" x14ac:dyDescent="0.2">
      <c r="A2303" t="s">
        <v>1224</v>
      </c>
      <c r="B2303" t="s">
        <v>3808</v>
      </c>
      <c r="C2303" s="5" t="s">
        <v>27</v>
      </c>
      <c r="D2303" s="5">
        <v>38200</v>
      </c>
      <c r="E2303">
        <v>1156</v>
      </c>
      <c r="F2303" s="2">
        <v>1</v>
      </c>
      <c r="G2303" s="2" t="str">
        <f>B2303&amp;C2303</f>
        <v>Emmanuel WANYONYI800m</v>
      </c>
      <c r="H2303" s="2">
        <f>E2303</f>
        <v>1156</v>
      </c>
      <c r="I2303" s="138" cm="1">
        <f t="array" ref="I2303">MAX(IF($G$3:$G$4000=$G2303,$H$3:$H$4000))</f>
        <v>1212</v>
      </c>
      <c r="J2303" s="2" t="str">
        <v>KEN</v>
      </c>
      <c r="K2303" t="str">
        <v>Christopher BETT</v>
      </c>
      <c r="L2303" s="96" t="str">
        <v>3000msc</v>
      </c>
      <c r="M2303" s="96">
        <v>0</v>
      </c>
      <c r="N2303" s="96" t="str">
        <f t="shared" si="140"/>
        <v>Christopher BETT3000msc</v>
      </c>
      <c r="O2303" s="2">
        <f t="shared" si="141"/>
        <v>1029</v>
      </c>
      <c r="P2303" s="81">
        <f t="shared" si="142"/>
        <v>89</v>
      </c>
      <c r="Q2303" s="81" t="str">
        <f t="shared" si="143"/>
        <v/>
      </c>
    </row>
    <row r="2304" spans="1:17" x14ac:dyDescent="0.2">
      <c r="A2304" t="s">
        <v>1224</v>
      </c>
      <c r="B2304" t="s">
        <v>4804</v>
      </c>
      <c r="C2304" t="s">
        <v>82</v>
      </c>
      <c r="D2304" s="5">
        <v>31599</v>
      </c>
      <c r="E2304">
        <v>1156</v>
      </c>
      <c r="F2304" s="2">
        <v>84</v>
      </c>
      <c r="G2304" s="2" t="str">
        <f>B2304&amp;C2304</f>
        <v>Gilbert CHUMBAmarathon</v>
      </c>
      <c r="H2304" s="2">
        <f>E2304</f>
        <v>1156</v>
      </c>
      <c r="I2304" s="138" cm="1">
        <f t="array" ref="I2304">MAX(IF($G$3:$G$4000=$G2304,$H$3:$H$4000))</f>
        <v>1156</v>
      </c>
      <c r="J2304" s="2" t="str">
        <v>KEN</v>
      </c>
      <c r="K2304" t="str">
        <v>Kelvin Sawe TAUTA</v>
      </c>
      <c r="L2304" s="96" t="str">
        <v>400m</v>
      </c>
      <c r="M2304" s="96">
        <v>36873</v>
      </c>
      <c r="N2304" s="96" t="str">
        <f t="shared" si="140"/>
        <v>Kelvin Sawe TAUTA400m</v>
      </c>
      <c r="O2304" s="2">
        <f t="shared" si="141"/>
        <v>1029</v>
      </c>
      <c r="P2304" s="81">
        <f t="shared" si="142"/>
        <v>146</v>
      </c>
      <c r="Q2304" s="81" t="str">
        <f t="shared" si="143"/>
        <v/>
      </c>
    </row>
    <row r="2305" spans="1:17" x14ac:dyDescent="0.2">
      <c r="A2305" t="s">
        <v>1224</v>
      </c>
      <c r="B2305" t="s">
        <v>4805</v>
      </c>
      <c r="C2305" t="s">
        <v>82</v>
      </c>
      <c r="D2305" s="5">
        <v>33314</v>
      </c>
      <c r="E2305">
        <v>1156</v>
      </c>
      <c r="F2305" s="2">
        <v>84</v>
      </c>
      <c r="G2305" s="2" t="str">
        <f>B2305&amp;C2305</f>
        <v>Benson KIPRUTOmarathon</v>
      </c>
      <c r="H2305" s="2">
        <f>E2305</f>
        <v>1156</v>
      </c>
      <c r="I2305" s="138" cm="1">
        <f t="array" ref="I2305">MAX(IF($G$3:$G$4000=$G2305,$H$3:$H$4000))</f>
        <v>1156</v>
      </c>
      <c r="J2305" s="2" t="str">
        <v>KEN</v>
      </c>
      <c r="K2305" t="str">
        <v>Vincent Kipkurui TOO</v>
      </c>
      <c r="L2305" s="96" t="str">
        <v>10000m</v>
      </c>
      <c r="M2305" s="96">
        <v>36863</v>
      </c>
      <c r="N2305" s="96" t="str">
        <f t="shared" si="140"/>
        <v>Vincent Kipkurui TOO10000m</v>
      </c>
      <c r="O2305" s="2">
        <f t="shared" si="141"/>
        <v>1029</v>
      </c>
      <c r="P2305" s="81">
        <f t="shared" si="142"/>
        <v>118</v>
      </c>
      <c r="Q2305" s="81" t="str">
        <f t="shared" si="143"/>
        <v/>
      </c>
    </row>
    <row r="2306" spans="1:17" x14ac:dyDescent="0.2">
      <c r="A2306" t="s">
        <v>1224</v>
      </c>
      <c r="B2306" t="s">
        <v>4043</v>
      </c>
      <c r="C2306" s="5" t="s">
        <v>30</v>
      </c>
      <c r="D2306" s="5">
        <v>36489</v>
      </c>
      <c r="E2306">
        <v>1155</v>
      </c>
      <c r="F2306" s="2">
        <v>36</v>
      </c>
      <c r="G2306" s="2" t="str">
        <f>B2306&amp;C2306</f>
        <v>Benard KIBET10000m</v>
      </c>
      <c r="H2306" s="2">
        <f>E2306</f>
        <v>1155</v>
      </c>
      <c r="I2306" s="138" cm="1">
        <f t="array" ref="I2306">MAX(IF($G$3:$G$4000=$G2306,$H$3:$H$4000))</f>
        <v>1155</v>
      </c>
      <c r="J2306" s="2" t="str">
        <v>KEN</v>
      </c>
      <c r="K2306" t="str">
        <v>Aaron KEMEI</v>
      </c>
      <c r="L2306" s="96" t="str">
        <v>800m</v>
      </c>
      <c r="M2306" s="96">
        <v>0</v>
      </c>
      <c r="N2306" s="96" t="str">
        <f t="shared" si="140"/>
        <v>Aaron KEMEI800m</v>
      </c>
      <c r="O2306" s="2">
        <f t="shared" si="141"/>
        <v>1028</v>
      </c>
      <c r="P2306" s="81">
        <f t="shared" si="142"/>
        <v>136</v>
      </c>
      <c r="Q2306" s="81" t="str">
        <f t="shared" si="143"/>
        <v/>
      </c>
    </row>
    <row r="2307" spans="1:17" x14ac:dyDescent="0.2">
      <c r="A2307" t="s">
        <v>1224</v>
      </c>
      <c r="B2307" t="s">
        <v>4044</v>
      </c>
      <c r="C2307" s="5" t="s">
        <v>30</v>
      </c>
      <c r="D2307" s="6"/>
      <c r="E2307">
        <v>1155</v>
      </c>
      <c r="F2307" s="2">
        <v>37</v>
      </c>
      <c r="G2307" s="2" t="str">
        <f>B2307&amp;C2307</f>
        <v>Alex MASAI10000m</v>
      </c>
      <c r="H2307" s="2">
        <f>E2307</f>
        <v>1155</v>
      </c>
      <c r="I2307" s="138" cm="1">
        <f t="array" ref="I2307">MAX(IF($G$3:$G$4000=$G2307,$H$3:$H$4000))</f>
        <v>1155</v>
      </c>
      <c r="J2307" s="2" t="str">
        <v>KEN</v>
      </c>
      <c r="K2307" t="str">
        <v>Wycliff KONES</v>
      </c>
      <c r="L2307" s="96" t="str">
        <v>3000msc</v>
      </c>
      <c r="M2307" s="96">
        <v>0</v>
      </c>
      <c r="N2307" s="96" t="str">
        <f t="shared" si="140"/>
        <v>Wycliff KONES3000msc</v>
      </c>
      <c r="O2307" s="2">
        <f t="shared" si="141"/>
        <v>1028</v>
      </c>
      <c r="P2307" s="81">
        <f t="shared" si="142"/>
        <v>92</v>
      </c>
      <c r="Q2307" s="81" t="str">
        <f t="shared" si="143"/>
        <v/>
      </c>
    </row>
    <row r="2308" spans="1:17" x14ac:dyDescent="0.2">
      <c r="A2308" t="s">
        <v>1224</v>
      </c>
      <c r="B2308" t="s">
        <v>4048</v>
      </c>
      <c r="C2308" s="6" t="s">
        <v>30</v>
      </c>
      <c r="D2308" s="5">
        <v>35647</v>
      </c>
      <c r="E2308">
        <v>1155</v>
      </c>
      <c r="F2308" s="2">
        <v>38</v>
      </c>
      <c r="G2308" s="2" t="str">
        <f>B2308&amp;C2308</f>
        <v>Charles Karanja KAMAU10000m</v>
      </c>
      <c r="H2308" s="2">
        <f>E2308</f>
        <v>1155</v>
      </c>
      <c r="I2308" s="138" cm="1">
        <f t="array" ref="I2308">MAX(IF($G$3:$G$4000=$G2308,$H$3:$H$4000))</f>
        <v>1155</v>
      </c>
      <c r="J2308" s="2" t="str">
        <v>KEN</v>
      </c>
      <c r="K2308" t="str">
        <v>Lawi KIPNGENO</v>
      </c>
      <c r="L2308" s="96" t="str">
        <v>3000msc</v>
      </c>
      <c r="M2308" s="96">
        <v>36678</v>
      </c>
      <c r="N2308" s="96" t="str">
        <f t="shared" ref="N2308:N2371" si="144">K2308&amp;L2308</f>
        <v>Lawi KIPNGENO3000msc</v>
      </c>
      <c r="O2308" s="2">
        <f t="shared" ref="O2308:O2371" si="145">VLOOKUP(K2308&amp;L2308,$G$3:$H$3563,2,FALSE)</f>
        <v>1027</v>
      </c>
      <c r="P2308" s="81">
        <f t="shared" ref="P2308:P2371" si="146">COUNTIFS($L$3:$L$3119,L2308,$O$3:$O$3119,"&gt;"&amp;O2308)+1</f>
        <v>94</v>
      </c>
      <c r="Q2308" s="81" t="str">
        <f t="shared" ref="Q2308:Q2371" si="147">IFERROR(IF(J2308="AUS",COUNTIFS($J$3:$J$3119,"AUS",$L$3:$L$3119,L2308,$O$3:$O$3119,"&gt;"&amp;O2308)+1,""),"")</f>
        <v/>
      </c>
    </row>
    <row r="2309" spans="1:17" x14ac:dyDescent="0.2">
      <c r="A2309" t="s">
        <v>1224</v>
      </c>
      <c r="B2309" t="s">
        <v>4025</v>
      </c>
      <c r="C2309" t="s">
        <v>29</v>
      </c>
      <c r="D2309" s="5">
        <v>36865</v>
      </c>
      <c r="E2309">
        <v>1155</v>
      </c>
      <c r="F2309" s="2">
        <v>24</v>
      </c>
      <c r="G2309" s="2" t="str">
        <f>B2309&amp;C2309</f>
        <v>Vincent Kibet YEGON5000m</v>
      </c>
      <c r="H2309" s="2">
        <f>E2309</f>
        <v>1155</v>
      </c>
      <c r="I2309" s="138" cm="1">
        <f t="array" ref="I2309">MAX(IF($G$3:$G$4000=$G2309,$H$3:$H$4000))</f>
        <v>1155</v>
      </c>
      <c r="J2309" s="2" t="str">
        <v>KEN</v>
      </c>
      <c r="K2309" t="str">
        <v>Charles ROTICH</v>
      </c>
      <c r="L2309" s="96" t="str">
        <v>5000m</v>
      </c>
      <c r="M2309" s="96">
        <v>0</v>
      </c>
      <c r="N2309" s="96" t="str">
        <f t="shared" si="144"/>
        <v>Charles ROTICH5000m</v>
      </c>
      <c r="O2309" s="2">
        <f t="shared" si="145"/>
        <v>1024</v>
      </c>
      <c r="P2309" s="81">
        <f t="shared" si="146"/>
        <v>125</v>
      </c>
      <c r="Q2309" s="81" t="str">
        <f t="shared" si="147"/>
        <v/>
      </c>
    </row>
    <row r="2310" spans="1:17" x14ac:dyDescent="0.2">
      <c r="A2310" t="s">
        <v>1224</v>
      </c>
      <c r="B2310" t="s">
        <v>4807</v>
      </c>
      <c r="C2310" t="s">
        <v>82</v>
      </c>
      <c r="D2310" s="5">
        <v>32313</v>
      </c>
      <c r="E2310">
        <v>1154</v>
      </c>
      <c r="F2310" s="2">
        <v>87</v>
      </c>
      <c r="G2310" s="2" t="str">
        <f>B2310&amp;C2310</f>
        <v>Robert KIPKEMBOImarathon</v>
      </c>
      <c r="H2310" s="2">
        <f>E2310</f>
        <v>1154</v>
      </c>
      <c r="I2310" s="138" cm="1">
        <f t="array" ref="I2310">MAX(IF($G$3:$G$4000=$G2310,$H$3:$H$4000))</f>
        <v>1154</v>
      </c>
      <c r="J2310" s="2" t="str">
        <v>KEN</v>
      </c>
      <c r="K2310" t="str">
        <v>Stephen OLUOCH</v>
      </c>
      <c r="L2310" s="96" t="str">
        <v>100m</v>
      </c>
      <c r="M2310" s="96">
        <v>1999</v>
      </c>
      <c r="N2310" s="96" t="str">
        <f t="shared" si="144"/>
        <v>Stephen OLUOCH100m</v>
      </c>
      <c r="O2310" s="2">
        <f t="shared" si="145"/>
        <v>1024</v>
      </c>
      <c r="P2310" s="81">
        <f t="shared" si="146"/>
        <v>148</v>
      </c>
      <c r="Q2310" s="81" t="str">
        <f t="shared" si="147"/>
        <v/>
      </c>
    </row>
    <row r="2311" spans="1:17" x14ac:dyDescent="0.2">
      <c r="A2311" t="s">
        <v>1224</v>
      </c>
      <c r="B2311" t="s">
        <v>3829</v>
      </c>
      <c r="C2311" s="5" t="s">
        <v>27</v>
      </c>
      <c r="D2311" s="5">
        <v>33899</v>
      </c>
      <c r="E2311">
        <v>1154</v>
      </c>
      <c r="F2311" s="2">
        <v>31</v>
      </c>
      <c r="G2311" s="2" t="str">
        <f>B2311&amp;C2311</f>
        <v>Nicholas Kiplangat KIPKOECH800m</v>
      </c>
      <c r="H2311" s="2">
        <f>E2311</f>
        <v>1154</v>
      </c>
      <c r="I2311" s="138" cm="1">
        <f t="array" ref="I2311">MAX(IF($G$3:$G$4000=$G2311,$H$3:$H$4000))</f>
        <v>1154</v>
      </c>
      <c r="J2311" s="2" t="str">
        <v>KEN</v>
      </c>
      <c r="K2311" t="str">
        <v>Geoffrey KAPELLO</v>
      </c>
      <c r="L2311" s="96" t="str">
        <v>800m</v>
      </c>
      <c r="M2311" s="96">
        <v>32725</v>
      </c>
      <c r="N2311" s="96" t="str">
        <f t="shared" si="144"/>
        <v>Geoffrey KAPELLO800m</v>
      </c>
      <c r="O2311" s="2">
        <f t="shared" si="145"/>
        <v>1023</v>
      </c>
      <c r="P2311" s="81">
        <f t="shared" si="146"/>
        <v>141</v>
      </c>
      <c r="Q2311" s="81" t="str">
        <f t="shared" si="147"/>
        <v/>
      </c>
    </row>
    <row r="2312" spans="1:17" x14ac:dyDescent="0.2">
      <c r="A2312" t="s">
        <v>1224</v>
      </c>
      <c r="B2312" t="s">
        <v>4811</v>
      </c>
      <c r="C2312" t="s">
        <v>82</v>
      </c>
      <c r="D2312" s="5">
        <v>31712</v>
      </c>
      <c r="E2312">
        <v>1153</v>
      </c>
      <c r="F2312" s="2">
        <v>91</v>
      </c>
      <c r="G2312" s="2" t="str">
        <f>B2312&amp;C2312</f>
        <v>Dickson CHUMBAmarathon</v>
      </c>
      <c r="H2312" s="2">
        <f>E2312</f>
        <v>1153</v>
      </c>
      <c r="I2312" s="138" cm="1">
        <f t="array" ref="I2312">MAX(IF($G$3:$G$4000=$G2312,$H$3:$H$4000))</f>
        <v>1153</v>
      </c>
      <c r="J2312" s="2" t="str">
        <v>KEN</v>
      </c>
      <c r="K2312" t="str">
        <v>Pius KARANJA</v>
      </c>
      <c r="L2312" s="96" t="str">
        <v>10000m</v>
      </c>
      <c r="M2312" s="96">
        <v>1992</v>
      </c>
      <c r="N2312" s="96" t="str">
        <f t="shared" si="144"/>
        <v>Pius KARANJA10000m</v>
      </c>
      <c r="O2312" s="2">
        <f t="shared" si="145"/>
        <v>1023</v>
      </c>
      <c r="P2312" s="81">
        <f t="shared" si="146"/>
        <v>119</v>
      </c>
      <c r="Q2312" s="81" t="str">
        <f t="shared" si="147"/>
        <v/>
      </c>
    </row>
    <row r="2313" spans="1:17" x14ac:dyDescent="0.2">
      <c r="A2313" t="s">
        <v>1224</v>
      </c>
      <c r="B2313" t="s">
        <v>4812</v>
      </c>
      <c r="C2313" t="s">
        <v>82</v>
      </c>
      <c r="D2313" s="5">
        <v>33993</v>
      </c>
      <c r="E2313">
        <v>1153</v>
      </c>
      <c r="F2313" s="2">
        <v>92</v>
      </c>
      <c r="G2313" s="2" t="str">
        <f>B2313&amp;C2313</f>
        <v>Nobert KIGENmarathon</v>
      </c>
      <c r="H2313" s="2">
        <f>E2313</f>
        <v>1153</v>
      </c>
      <c r="I2313" s="138" cm="1">
        <f t="array" ref="I2313">MAX(IF($G$3:$G$4000=$G2313,$H$3:$H$4000))</f>
        <v>1153</v>
      </c>
      <c r="J2313" s="2" t="str">
        <v>KEN</v>
      </c>
      <c r="K2313" t="str">
        <v>Phenus KIPLETING</v>
      </c>
      <c r="L2313" s="96" t="str">
        <v>3000msc</v>
      </c>
      <c r="M2313" s="96">
        <v>1985</v>
      </c>
      <c r="N2313" s="96" t="str">
        <f t="shared" si="144"/>
        <v>Phenus KIPLETING3000msc</v>
      </c>
      <c r="O2313" s="2">
        <f t="shared" si="145"/>
        <v>1022</v>
      </c>
      <c r="P2313" s="81">
        <f t="shared" si="146"/>
        <v>96</v>
      </c>
      <c r="Q2313" s="81" t="str">
        <f t="shared" si="147"/>
        <v/>
      </c>
    </row>
    <row r="2314" spans="1:17" x14ac:dyDescent="0.2">
      <c r="A2314" t="s">
        <v>1224</v>
      </c>
      <c r="B2314" s="5" t="s">
        <v>3554</v>
      </c>
      <c r="C2314" s="5" t="s">
        <v>82</v>
      </c>
      <c r="D2314" s="5">
        <v>1992</v>
      </c>
      <c r="E2314">
        <v>1153</v>
      </c>
      <c r="F2314" s="2">
        <v>14</v>
      </c>
      <c r="G2314" s="2" t="str">
        <f>B2314&amp;C2314</f>
        <v>Samwel KIPTOOmarathon</v>
      </c>
      <c r="H2314" s="2">
        <f>E2314</f>
        <v>1153</v>
      </c>
      <c r="I2314" s="138" cm="1">
        <f t="array" ref="I2314">MAX(IF($G$3:$G$4000=$G2314,$H$3:$H$4000))</f>
        <v>1153</v>
      </c>
      <c r="J2314" s="2" t="str">
        <v>KEN</v>
      </c>
      <c r="K2314" t="str">
        <v>Luka MUSEMBI</v>
      </c>
      <c r="L2314" s="96" t="str">
        <v>3000msc</v>
      </c>
      <c r="M2314" s="96">
        <v>36872</v>
      </c>
      <c r="N2314" s="96" t="str">
        <f t="shared" si="144"/>
        <v>Luka MUSEMBI3000msc</v>
      </c>
      <c r="O2314" s="2">
        <f t="shared" si="145"/>
        <v>1022</v>
      </c>
      <c r="P2314" s="81">
        <f t="shared" si="146"/>
        <v>96</v>
      </c>
      <c r="Q2314" s="81" t="str">
        <f t="shared" si="147"/>
        <v/>
      </c>
    </row>
    <row r="2315" spans="1:17" x14ac:dyDescent="0.2">
      <c r="A2315" t="s">
        <v>1224</v>
      </c>
      <c r="B2315" t="s">
        <v>3939</v>
      </c>
      <c r="C2315" t="s">
        <v>30</v>
      </c>
      <c r="D2315" s="5">
        <v>37154</v>
      </c>
      <c r="E2315">
        <v>1152</v>
      </c>
      <c r="F2315" s="2">
        <v>39</v>
      </c>
      <c r="G2315" s="2" t="str">
        <f>B2315&amp;C2315</f>
        <v>Philemon Kiplagat RUTO10000m</v>
      </c>
      <c r="H2315" s="2">
        <f>E2315</f>
        <v>1152</v>
      </c>
      <c r="I2315" s="138" cm="1">
        <f t="array" ref="I2315">MAX(IF($G$3:$G$4000=$G2315,$H$3:$H$4000))</f>
        <v>1152</v>
      </c>
      <c r="J2315" s="2" t="str">
        <v>KEN</v>
      </c>
      <c r="K2315" t="str">
        <v>Wiseman Were MUKHOBE</v>
      </c>
      <c r="L2315" s="96" t="str">
        <v>200m</v>
      </c>
      <c r="M2315" s="96">
        <v>35716</v>
      </c>
      <c r="N2315" s="96" t="str">
        <f t="shared" si="144"/>
        <v>Wiseman Were MUKHOBE200m</v>
      </c>
      <c r="O2315" s="2">
        <f t="shared" si="145"/>
        <v>1021</v>
      </c>
      <c r="P2315" s="81">
        <f t="shared" si="146"/>
        <v>146</v>
      </c>
      <c r="Q2315" s="81" t="str">
        <f t="shared" si="147"/>
        <v/>
      </c>
    </row>
    <row r="2316" spans="1:17" x14ac:dyDescent="0.2">
      <c r="A2316" t="s">
        <v>1224</v>
      </c>
      <c r="B2316" t="s">
        <v>4056</v>
      </c>
      <c r="C2316" t="s">
        <v>30</v>
      </c>
      <c r="D2316" s="5">
        <v>35971</v>
      </c>
      <c r="E2316">
        <v>1152</v>
      </c>
      <c r="F2316" s="2">
        <v>41</v>
      </c>
      <c r="G2316" s="2" t="str">
        <f>B2316&amp;C2316</f>
        <v>Josphat LEDAMA10000m</v>
      </c>
      <c r="H2316" s="2">
        <f>E2316</f>
        <v>1152</v>
      </c>
      <c r="I2316" s="138" cm="1">
        <f t="array" ref="I2316">MAX(IF($G$3:$G$4000=$G2316,$H$3:$H$4000))</f>
        <v>1152</v>
      </c>
      <c r="J2316" s="2" t="str">
        <v>KEN</v>
      </c>
      <c r="K2316" t="str">
        <v>Victor KIMTAI</v>
      </c>
      <c r="L2316" s="96" t="str">
        <v>5000m</v>
      </c>
      <c r="M2316" s="96">
        <v>37717</v>
      </c>
      <c r="N2316" s="96" t="str">
        <f t="shared" si="144"/>
        <v>Victor KIMTAI5000m</v>
      </c>
      <c r="O2316" s="2">
        <f t="shared" si="145"/>
        <v>1019</v>
      </c>
      <c r="P2316" s="81">
        <f t="shared" si="146"/>
        <v>127</v>
      </c>
      <c r="Q2316" s="81" t="str">
        <f t="shared" si="147"/>
        <v/>
      </c>
    </row>
    <row r="2317" spans="1:17" x14ac:dyDescent="0.2">
      <c r="A2317" t="s">
        <v>1224</v>
      </c>
      <c r="B2317" t="s">
        <v>4813</v>
      </c>
      <c r="C2317" t="s">
        <v>82</v>
      </c>
      <c r="D2317" s="5">
        <v>34215</v>
      </c>
      <c r="E2317">
        <v>1152</v>
      </c>
      <c r="F2317" s="2">
        <v>93</v>
      </c>
      <c r="G2317" s="2" t="str">
        <f>B2317&amp;C2317</f>
        <v>Moses KEMEImarathon</v>
      </c>
      <c r="H2317" s="2">
        <f>E2317</f>
        <v>1152</v>
      </c>
      <c r="I2317" s="138" cm="1">
        <f t="array" ref="I2317">MAX(IF($G$3:$G$4000=$G2317,$H$3:$H$4000))</f>
        <v>1152</v>
      </c>
      <c r="J2317" s="2" t="str">
        <v>KEN</v>
      </c>
      <c r="K2317" t="str">
        <v>Stephen LEMAYA</v>
      </c>
      <c r="L2317" s="96" t="str">
        <v>5000m</v>
      </c>
      <c r="M2317" s="96">
        <v>0</v>
      </c>
      <c r="N2317" s="96" t="str">
        <f t="shared" si="144"/>
        <v>Stephen LEMAYA5000m</v>
      </c>
      <c r="O2317" s="2">
        <f t="shared" si="145"/>
        <v>1019</v>
      </c>
      <c r="P2317" s="81">
        <f t="shared" si="146"/>
        <v>127</v>
      </c>
      <c r="Q2317" s="81" t="str">
        <f t="shared" si="147"/>
        <v/>
      </c>
    </row>
    <row r="2318" spans="1:17" x14ac:dyDescent="0.2">
      <c r="A2318" t="s">
        <v>1224</v>
      </c>
      <c r="B2318" t="s">
        <v>3893</v>
      </c>
      <c r="C2318" s="5" t="s">
        <v>28</v>
      </c>
      <c r="D2318" s="6">
        <v>36392</v>
      </c>
      <c r="E2318">
        <v>1151</v>
      </c>
      <c r="F2318" s="2">
        <v>32</v>
      </c>
      <c r="G2318" s="2" t="str">
        <f>B2318&amp;C2318</f>
        <v>Brimin Kiprono KIPROTICH1500m</v>
      </c>
      <c r="H2318" s="2">
        <f>E2318</f>
        <v>1151</v>
      </c>
      <c r="I2318" s="138" cm="1">
        <f t="array" ref="I2318">MAX(IF($G$3:$G$4000=$G2318,$H$3:$H$4000))</f>
        <v>1151</v>
      </c>
      <c r="J2318" s="2" t="str">
        <v>KEN</v>
      </c>
      <c r="K2318" t="str">
        <v>Elijah Onkware MATHEW</v>
      </c>
      <c r="L2318" s="96" t="str">
        <v>100m</v>
      </c>
      <c r="M2318" s="96">
        <v>36563</v>
      </c>
      <c r="N2318" s="96" t="str">
        <f t="shared" si="144"/>
        <v>Elijah Onkware MATHEW100m</v>
      </c>
      <c r="O2318" s="2">
        <f t="shared" si="145"/>
        <v>1018</v>
      </c>
      <c r="P2318" s="81">
        <f t="shared" si="146"/>
        <v>160</v>
      </c>
      <c r="Q2318" s="81" t="str">
        <f t="shared" si="147"/>
        <v/>
      </c>
    </row>
    <row r="2319" spans="1:17" x14ac:dyDescent="0.2">
      <c r="A2319" t="s">
        <v>1224</v>
      </c>
      <c r="B2319" t="s">
        <v>4814</v>
      </c>
      <c r="C2319" t="s">
        <v>82</v>
      </c>
      <c r="D2319">
        <v>1996</v>
      </c>
      <c r="E2319">
        <v>1151</v>
      </c>
      <c r="F2319" s="2">
        <v>94</v>
      </c>
      <c r="G2319" s="2" t="str">
        <f>B2319&amp;C2319</f>
        <v>Elkanah LANGATmarathon</v>
      </c>
      <c r="H2319" s="2">
        <f>E2319</f>
        <v>1151</v>
      </c>
      <c r="I2319" s="138" cm="1">
        <f t="array" ref="I2319">MAX(IF($G$3:$G$4000=$G2319,$H$3:$H$4000))</f>
        <v>1151</v>
      </c>
      <c r="J2319" s="2" t="str">
        <v>KEN</v>
      </c>
      <c r="K2319" t="str">
        <v>Robinson MOTENDE</v>
      </c>
      <c r="L2319" s="96" t="str">
        <v>100m</v>
      </c>
      <c r="M2319" s="96">
        <v>36734</v>
      </c>
      <c r="N2319" s="96" t="str">
        <f t="shared" si="144"/>
        <v>Robinson MOTENDE100m</v>
      </c>
      <c r="O2319" s="2">
        <f t="shared" si="145"/>
        <v>1018</v>
      </c>
      <c r="P2319" s="81">
        <f t="shared" si="146"/>
        <v>160</v>
      </c>
      <c r="Q2319" s="81" t="str">
        <f t="shared" si="147"/>
        <v/>
      </c>
    </row>
    <row r="2320" spans="1:17" x14ac:dyDescent="0.2">
      <c r="A2320" t="s">
        <v>1224</v>
      </c>
      <c r="B2320" t="s">
        <v>4020</v>
      </c>
      <c r="C2320" s="5" t="s">
        <v>29</v>
      </c>
      <c r="D2320" s="5">
        <v>36393</v>
      </c>
      <c r="E2320">
        <v>1150</v>
      </c>
      <c r="F2320" s="2">
        <v>1</v>
      </c>
      <c r="G2320" s="2" t="str">
        <f>B2320&amp;C2320</f>
        <v>Emmanuel KIPROP5000m</v>
      </c>
      <c r="H2320" s="2">
        <f>E2320</f>
        <v>1150</v>
      </c>
      <c r="I2320" s="138" cm="1">
        <f t="array" ref="I2320">MAX(IF($G$3:$G$4000=$G2320,$H$3:$H$4000))</f>
        <v>1170</v>
      </c>
      <c r="J2320" s="2" t="str">
        <v>KEN</v>
      </c>
      <c r="K2320" t="str">
        <v>Hesborn OCHIENG</v>
      </c>
      <c r="L2320" s="96" t="str">
        <v>200m</v>
      </c>
      <c r="M2320" s="96">
        <v>33872</v>
      </c>
      <c r="N2320" s="96" t="str">
        <f t="shared" si="144"/>
        <v>Hesborn OCHIENG200m</v>
      </c>
      <c r="O2320" s="2">
        <f t="shared" si="145"/>
        <v>1017</v>
      </c>
      <c r="P2320" s="81">
        <f t="shared" si="146"/>
        <v>152</v>
      </c>
      <c r="Q2320" s="81" t="str">
        <f t="shared" si="147"/>
        <v/>
      </c>
    </row>
    <row r="2321" spans="1:17" x14ac:dyDescent="0.2">
      <c r="A2321" t="s">
        <v>1224</v>
      </c>
      <c r="B2321" t="s">
        <v>4089</v>
      </c>
      <c r="C2321" s="5" t="s">
        <v>30</v>
      </c>
      <c r="D2321" s="5">
        <v>35115</v>
      </c>
      <c r="E2321">
        <v>1150</v>
      </c>
      <c r="F2321" s="2">
        <v>44</v>
      </c>
      <c r="G2321" s="2" t="str">
        <f>B2321&amp;C2321</f>
        <v>Charles NDUNGU10000m</v>
      </c>
      <c r="H2321" s="2">
        <f>E2321</f>
        <v>1150</v>
      </c>
      <c r="I2321" s="138" cm="1">
        <f t="array" ref="I2321">MAX(IF($G$3:$G$4000=$G2321,$H$3:$H$4000))</f>
        <v>1150</v>
      </c>
      <c r="J2321" s="2" t="str">
        <v>KEN</v>
      </c>
      <c r="K2321" t="str">
        <v>Allan KIPLAGAT</v>
      </c>
      <c r="L2321" s="96" t="str">
        <v>3000msc</v>
      </c>
      <c r="M2321" s="96">
        <v>0</v>
      </c>
      <c r="N2321" s="96" t="str">
        <f t="shared" si="144"/>
        <v>Allan KIPLAGAT3000msc</v>
      </c>
      <c r="O2321" s="2">
        <f t="shared" si="145"/>
        <v>1017</v>
      </c>
      <c r="P2321" s="81">
        <f t="shared" si="146"/>
        <v>102</v>
      </c>
      <c r="Q2321" s="81" t="str">
        <f t="shared" si="147"/>
        <v/>
      </c>
    </row>
    <row r="2322" spans="1:17" x14ac:dyDescent="0.2">
      <c r="A2322" t="s">
        <v>1224</v>
      </c>
      <c r="B2322" t="s">
        <v>3195</v>
      </c>
      <c r="C2322" t="s">
        <v>30</v>
      </c>
      <c r="D2322" s="5">
        <v>36961</v>
      </c>
      <c r="E2322">
        <v>1149</v>
      </c>
      <c r="F2322" s="2">
        <v>45</v>
      </c>
      <c r="G2322" s="2" t="str">
        <f>B2322&amp;C2322</f>
        <v>Mogeni Benuel MAGOMA10000m</v>
      </c>
      <c r="H2322" s="2">
        <f>E2322</f>
        <v>1149</v>
      </c>
      <c r="I2322" s="138" cm="1">
        <f t="array" ref="I2322">MAX(IF($G$3:$G$4000=$G2322,$H$3:$H$4000))</f>
        <v>1149</v>
      </c>
      <c r="J2322" s="2" t="str">
        <v>KEN</v>
      </c>
      <c r="K2322" t="str">
        <v>Vincent KOECH</v>
      </c>
      <c r="L2322" s="96" t="str">
        <v>1500m</v>
      </c>
      <c r="M2322" s="96">
        <v>0</v>
      </c>
      <c r="N2322" s="96" t="str">
        <f t="shared" si="144"/>
        <v>Vincent KOECH1500m</v>
      </c>
      <c r="O2322" s="2">
        <f t="shared" si="145"/>
        <v>1017</v>
      </c>
      <c r="P2322" s="81">
        <f t="shared" si="146"/>
        <v>131</v>
      </c>
      <c r="Q2322" s="81" t="str">
        <f t="shared" si="147"/>
        <v/>
      </c>
    </row>
    <row r="2323" spans="1:17" x14ac:dyDescent="0.2">
      <c r="A2323" t="s">
        <v>1224</v>
      </c>
      <c r="B2323" t="s">
        <v>3642</v>
      </c>
      <c r="C2323" s="5" t="s">
        <v>25</v>
      </c>
      <c r="D2323" s="5">
        <v>34100</v>
      </c>
      <c r="E2323">
        <v>1149</v>
      </c>
      <c r="F2323" s="2">
        <v>34</v>
      </c>
      <c r="G2323" s="2" t="str">
        <f>B2323&amp;C2323</f>
        <v>Mark Otieno ODHIAMBO200m</v>
      </c>
      <c r="H2323" s="2">
        <f>E2323</f>
        <v>1149</v>
      </c>
      <c r="I2323" s="138" cm="1">
        <f t="array" ref="I2323">MAX(IF($G$3:$G$4000=$G2323,$H$3:$H$4000))</f>
        <v>1149</v>
      </c>
      <c r="J2323" s="2" t="str">
        <v>KEN</v>
      </c>
      <c r="K2323" t="str">
        <v>Japhet KIPKOECH</v>
      </c>
      <c r="L2323" s="96" t="str">
        <v>marathon</v>
      </c>
      <c r="M2323" s="96">
        <v>1990</v>
      </c>
      <c r="N2323" s="96" t="str">
        <f t="shared" si="144"/>
        <v>Japhet KIPKOECHmarathon</v>
      </c>
      <c r="O2323" s="2">
        <f t="shared" si="145"/>
        <v>1017</v>
      </c>
      <c r="P2323" s="81">
        <f t="shared" si="146"/>
        <v>128</v>
      </c>
      <c r="Q2323" s="81" t="str">
        <f t="shared" si="147"/>
        <v/>
      </c>
    </row>
    <row r="2324" spans="1:17" x14ac:dyDescent="0.2">
      <c r="A2324" t="s">
        <v>1224</v>
      </c>
      <c r="B2324" t="s">
        <v>3824</v>
      </c>
      <c r="C2324" s="5" t="s">
        <v>27</v>
      </c>
      <c r="D2324" s="5">
        <v>35391</v>
      </c>
      <c r="E2324">
        <v>1148</v>
      </c>
      <c r="F2324" s="2">
        <v>2</v>
      </c>
      <c r="G2324" s="2" t="str">
        <f>B2324&amp;C2324</f>
        <v>Abel KIPSANG800m</v>
      </c>
      <c r="H2324" s="2">
        <f>E2324</f>
        <v>1148</v>
      </c>
      <c r="I2324" s="138" cm="1">
        <f t="array" ref="I2324">MAX(IF($G$3:$G$4000=$G2324,$H$3:$H$4000))</f>
        <v>1169</v>
      </c>
      <c r="J2324" s="2" t="str">
        <v>KEN</v>
      </c>
      <c r="K2324" t="str">
        <v>Hazard KIBET</v>
      </c>
      <c r="L2324" s="96" t="str">
        <v>3000msc</v>
      </c>
      <c r="M2324" s="96">
        <v>0</v>
      </c>
      <c r="N2324" s="96" t="str">
        <f t="shared" si="144"/>
        <v>Hazard KIBET3000msc</v>
      </c>
      <c r="O2324" s="2">
        <f t="shared" si="145"/>
        <v>1015</v>
      </c>
      <c r="P2324" s="81">
        <f t="shared" si="146"/>
        <v>106</v>
      </c>
      <c r="Q2324" s="81" t="str">
        <f t="shared" si="147"/>
        <v/>
      </c>
    </row>
    <row r="2325" spans="1:17" x14ac:dyDescent="0.2">
      <c r="A2325" t="s">
        <v>1224</v>
      </c>
      <c r="B2325" t="s">
        <v>4815</v>
      </c>
      <c r="C2325" t="s">
        <v>82</v>
      </c>
      <c r="D2325" s="5">
        <v>33979</v>
      </c>
      <c r="E2325">
        <v>1148</v>
      </c>
      <c r="F2325" s="2">
        <v>95</v>
      </c>
      <c r="G2325" s="2" t="str">
        <f>B2325&amp;C2325</f>
        <v>Charles JUMAmarathon</v>
      </c>
      <c r="H2325" s="2">
        <f>E2325</f>
        <v>1148</v>
      </c>
      <c r="I2325" s="138" cm="1">
        <f t="array" ref="I2325">MAX(IF($G$3:$G$4000=$G2325,$H$3:$H$4000))</f>
        <v>1148</v>
      </c>
      <c r="J2325" s="2" t="str">
        <v>KEN</v>
      </c>
      <c r="K2325" t="str">
        <v>Benard KERENGE</v>
      </c>
      <c r="L2325" s="96" t="str">
        <v>10000m</v>
      </c>
      <c r="M2325" s="96">
        <v>0</v>
      </c>
      <c r="N2325" s="96" t="str">
        <f t="shared" si="144"/>
        <v>Benard KERENGE10000m</v>
      </c>
      <c r="O2325" s="2">
        <f t="shared" si="145"/>
        <v>1015</v>
      </c>
      <c r="P2325" s="81">
        <f t="shared" si="146"/>
        <v>121</v>
      </c>
      <c r="Q2325" s="81" t="str">
        <f t="shared" si="147"/>
        <v/>
      </c>
    </row>
    <row r="2326" spans="1:17" x14ac:dyDescent="0.2">
      <c r="A2326" t="s">
        <v>1224</v>
      </c>
      <c r="B2326" t="s">
        <v>3943</v>
      </c>
      <c r="C2326" s="5" t="s">
        <v>34</v>
      </c>
      <c r="D2326" s="5">
        <v>35835</v>
      </c>
      <c r="E2326">
        <v>1148</v>
      </c>
      <c r="F2326" s="2">
        <v>17</v>
      </c>
      <c r="G2326" s="2" t="str">
        <f>B2326&amp;C2326</f>
        <v>Amos KIRUI3000msc</v>
      </c>
      <c r="H2326" s="2">
        <f>E2326</f>
        <v>1148</v>
      </c>
      <c r="I2326" s="138" cm="1">
        <f t="array" ref="I2326">MAX(IF($G$3:$G$4000=$G2326,$H$3:$H$4000))</f>
        <v>1148</v>
      </c>
      <c r="J2326" s="2" t="str">
        <v>KEN</v>
      </c>
      <c r="K2326" t="str">
        <v>Simon WACHIRA</v>
      </c>
      <c r="L2326" s="96" t="str">
        <v>20km-race-walking</v>
      </c>
      <c r="M2326" s="96">
        <v>30747</v>
      </c>
      <c r="N2326" s="96" t="str">
        <f t="shared" si="144"/>
        <v>Simon WACHIRA20km-race-walking</v>
      </c>
      <c r="O2326" s="2">
        <f t="shared" si="145"/>
        <v>1015</v>
      </c>
      <c r="P2326" s="81">
        <f t="shared" si="146"/>
        <v>20</v>
      </c>
      <c r="Q2326" s="81" t="str">
        <f t="shared" si="147"/>
        <v/>
      </c>
    </row>
    <row r="2327" spans="1:17" x14ac:dyDescent="0.2">
      <c r="A2327" t="s">
        <v>1224</v>
      </c>
      <c r="B2327" t="s">
        <v>4053</v>
      </c>
      <c r="C2327" s="5" t="s">
        <v>30</v>
      </c>
      <c r="D2327" s="5">
        <v>34947</v>
      </c>
      <c r="E2327">
        <v>1148</v>
      </c>
      <c r="F2327" s="2">
        <v>48</v>
      </c>
      <c r="G2327" s="2" t="str">
        <f>B2327&amp;C2327</f>
        <v>Evans YEGO10000m</v>
      </c>
      <c r="H2327" s="2">
        <f>E2327</f>
        <v>1148</v>
      </c>
      <c r="I2327" s="138" cm="1">
        <f t="array" ref="I2327">MAX(IF($G$3:$G$4000=$G2327,$H$3:$H$4000))</f>
        <v>1148</v>
      </c>
      <c r="J2327" s="2" t="str">
        <v>KEN</v>
      </c>
      <c r="K2327" t="str">
        <v>Titus LAGAT</v>
      </c>
      <c r="L2327" s="96" t="str">
        <v>800m</v>
      </c>
      <c r="M2327" s="96">
        <v>0</v>
      </c>
      <c r="N2327" s="96" t="str">
        <f t="shared" si="144"/>
        <v>Titus LAGAT800m</v>
      </c>
      <c r="O2327" s="2">
        <f t="shared" si="145"/>
        <v>1014</v>
      </c>
      <c r="P2327" s="81">
        <f t="shared" si="146"/>
        <v>150</v>
      </c>
      <c r="Q2327" s="81" t="str">
        <f t="shared" si="147"/>
        <v/>
      </c>
    </row>
    <row r="2328" spans="1:17" x14ac:dyDescent="0.2">
      <c r="A2328" t="s">
        <v>1224</v>
      </c>
      <c r="B2328" t="s">
        <v>3576</v>
      </c>
      <c r="C2328" t="s">
        <v>82</v>
      </c>
      <c r="D2328" s="5">
        <v>34244</v>
      </c>
      <c r="E2328">
        <v>1148</v>
      </c>
      <c r="F2328" s="2">
        <v>95</v>
      </c>
      <c r="G2328" s="2" t="str">
        <f>B2328&amp;C2328</f>
        <v>John LANGATmarathon</v>
      </c>
      <c r="H2328" s="2">
        <f>E2328</f>
        <v>1148</v>
      </c>
      <c r="I2328" s="138" cm="1">
        <f t="array" ref="I2328">MAX(IF($G$3:$G$4000=$G2328,$H$3:$H$4000))</f>
        <v>1148</v>
      </c>
      <c r="J2328" s="2" t="str">
        <v>KEN</v>
      </c>
      <c r="K2328" t="str">
        <v>Robert KWAMBAI</v>
      </c>
      <c r="L2328" s="96" t="str">
        <v>marathon</v>
      </c>
      <c r="M2328" s="96">
        <v>31373</v>
      </c>
      <c r="N2328" s="96" t="str">
        <f t="shared" si="144"/>
        <v>Robert KWAMBAImarathon</v>
      </c>
      <c r="O2328" s="2">
        <f t="shared" si="145"/>
        <v>1014</v>
      </c>
      <c r="P2328" s="81">
        <f t="shared" si="146"/>
        <v>129</v>
      </c>
      <c r="Q2328" s="81" t="str">
        <f t="shared" si="147"/>
        <v/>
      </c>
    </row>
    <row r="2329" spans="1:17" x14ac:dyDescent="0.2">
      <c r="A2329" t="s">
        <v>1224</v>
      </c>
      <c r="B2329" t="s">
        <v>4090</v>
      </c>
      <c r="C2329" s="5" t="s">
        <v>30</v>
      </c>
      <c r="D2329" s="5">
        <v>35736</v>
      </c>
      <c r="E2329">
        <v>1147</v>
      </c>
      <c r="F2329" s="2">
        <v>49</v>
      </c>
      <c r="G2329" s="2" t="str">
        <f>B2329&amp;C2329</f>
        <v>Patrick MATHENGE10000m</v>
      </c>
      <c r="H2329" s="2">
        <f>E2329</f>
        <v>1147</v>
      </c>
      <c r="I2329" s="138" cm="1">
        <f t="array" ref="I2329">MAX(IF($G$3:$G$4000=$G2329,$H$3:$H$4000))</f>
        <v>1147</v>
      </c>
      <c r="J2329" s="2" t="str">
        <v>KEN</v>
      </c>
      <c r="K2329" t="str">
        <v>Emmanuel CHEBOSON</v>
      </c>
      <c r="L2329" s="96" t="str">
        <v>5000m</v>
      </c>
      <c r="M2329" s="96">
        <v>0</v>
      </c>
      <c r="N2329" s="96" t="str">
        <f t="shared" si="144"/>
        <v>Emmanuel CHEBOSON5000m</v>
      </c>
      <c r="O2329" s="2">
        <f t="shared" si="145"/>
        <v>1013</v>
      </c>
      <c r="P2329" s="81">
        <f t="shared" si="146"/>
        <v>129</v>
      </c>
      <c r="Q2329" s="81" t="str">
        <f t="shared" si="147"/>
        <v/>
      </c>
    </row>
    <row r="2330" spans="1:17" x14ac:dyDescent="0.2">
      <c r="A2330" t="s">
        <v>1224</v>
      </c>
      <c r="B2330" t="s">
        <v>4816</v>
      </c>
      <c r="C2330" t="s">
        <v>82</v>
      </c>
      <c r="D2330" s="5">
        <v>32551</v>
      </c>
      <c r="E2330">
        <v>1147</v>
      </c>
      <c r="F2330" s="2">
        <v>97</v>
      </c>
      <c r="G2330" s="2" t="str">
        <f>B2330&amp;C2330</f>
        <v>Felix KIMUTAImarathon</v>
      </c>
      <c r="H2330" s="2">
        <f>E2330</f>
        <v>1147</v>
      </c>
      <c r="I2330" s="138" cm="1">
        <f t="array" ref="I2330">MAX(IF($G$3:$G$4000=$G2330,$H$3:$H$4000))</f>
        <v>1147</v>
      </c>
      <c r="J2330" s="2" t="str">
        <v>KEN</v>
      </c>
      <c r="K2330" t="str">
        <v>Frederick CHEBII</v>
      </c>
      <c r="L2330" s="96" t="str">
        <v>10000m</v>
      </c>
      <c r="M2330" s="96">
        <v>1991</v>
      </c>
      <c r="N2330" s="96" t="str">
        <f t="shared" si="144"/>
        <v>Frederick CHEBII10000m</v>
      </c>
      <c r="O2330" s="2">
        <f t="shared" si="145"/>
        <v>1013</v>
      </c>
      <c r="P2330" s="81">
        <f t="shared" si="146"/>
        <v>123</v>
      </c>
      <c r="Q2330" s="81" t="str">
        <f t="shared" si="147"/>
        <v/>
      </c>
    </row>
    <row r="2331" spans="1:17" x14ac:dyDescent="0.2">
      <c r="A2331" t="s">
        <v>1224</v>
      </c>
      <c r="B2331" t="s">
        <v>4091</v>
      </c>
      <c r="C2331" t="s">
        <v>30</v>
      </c>
      <c r="D2331" s="5">
        <v>35246</v>
      </c>
      <c r="E2331">
        <v>1147</v>
      </c>
      <c r="F2331" s="2">
        <v>50</v>
      </c>
      <c r="G2331" s="2" t="str">
        <f>B2331&amp;C2331</f>
        <v>John MURITU10000m</v>
      </c>
      <c r="H2331" s="2">
        <f>E2331</f>
        <v>1147</v>
      </c>
      <c r="I2331" s="138" cm="1">
        <f t="array" ref="I2331">MAX(IF($G$3:$G$4000=$G2331,$H$3:$H$4000))</f>
        <v>1147</v>
      </c>
      <c r="J2331" s="2" t="str">
        <v>KEN</v>
      </c>
      <c r="K2331" t="str">
        <v>Nelson NDOMBI</v>
      </c>
      <c r="L2331" s="96" t="str">
        <v>10000m</v>
      </c>
      <c r="M2331" s="96">
        <v>0</v>
      </c>
      <c r="N2331" s="96" t="str">
        <f t="shared" si="144"/>
        <v>Nelson NDOMBI10000m</v>
      </c>
      <c r="O2331" s="2">
        <f t="shared" si="145"/>
        <v>1012</v>
      </c>
      <c r="P2331" s="81">
        <f t="shared" si="146"/>
        <v>124</v>
      </c>
      <c r="Q2331" s="81" t="str">
        <f t="shared" si="147"/>
        <v/>
      </c>
    </row>
    <row r="2332" spans="1:17" x14ac:dyDescent="0.2">
      <c r="A2332" t="s">
        <v>1224</v>
      </c>
      <c r="B2332" t="s">
        <v>4817</v>
      </c>
      <c r="C2332" t="s">
        <v>82</v>
      </c>
      <c r="D2332" s="5">
        <v>34952</v>
      </c>
      <c r="E2332">
        <v>1146</v>
      </c>
      <c r="F2332" s="2">
        <v>98</v>
      </c>
      <c r="G2332" s="2" t="str">
        <f>B2332&amp;C2332</f>
        <v>Benard KIMELImarathon</v>
      </c>
      <c r="H2332" s="2">
        <f>E2332</f>
        <v>1146</v>
      </c>
      <c r="I2332" s="138" cm="1">
        <f t="array" ref="I2332">MAX(IF($G$3:$G$4000=$G2332,$H$3:$H$4000))</f>
        <v>1146</v>
      </c>
      <c r="J2332" s="2" t="str">
        <v>KEN</v>
      </c>
      <c r="K2332" t="str">
        <v>Silas Kiplagat CHEBOTIBIN</v>
      </c>
      <c r="L2332" s="96" t="str">
        <v>10000m</v>
      </c>
      <c r="M2332" s="96">
        <v>37782</v>
      </c>
      <c r="N2332" s="96" t="str">
        <f t="shared" si="144"/>
        <v>Silas Kiplagat CHEBOTIBIN10000m</v>
      </c>
      <c r="O2332" s="2">
        <f t="shared" si="145"/>
        <v>1012</v>
      </c>
      <c r="P2332" s="81">
        <f t="shared" si="146"/>
        <v>124</v>
      </c>
      <c r="Q2332" s="81" t="str">
        <f t="shared" si="147"/>
        <v/>
      </c>
    </row>
    <row r="2333" spans="1:17" x14ac:dyDescent="0.2">
      <c r="A2333" t="s">
        <v>1224</v>
      </c>
      <c r="B2333" t="s">
        <v>3022</v>
      </c>
      <c r="C2333" t="s">
        <v>27</v>
      </c>
      <c r="D2333" s="5"/>
      <c r="E2333">
        <v>1146</v>
      </c>
      <c r="F2333" s="2">
        <v>3</v>
      </c>
      <c r="G2333" s="2" t="str">
        <f>B2333&amp;C2333</f>
        <v>Nicholas KEBENEI800m</v>
      </c>
      <c r="H2333" s="2">
        <f>E2333</f>
        <v>1146</v>
      </c>
      <c r="I2333" s="138" cm="1">
        <f t="array" ref="I2333">MAX(IF($G$3:$G$4000=$G2333,$H$3:$H$4000))</f>
        <v>1146</v>
      </c>
      <c r="J2333" s="2" t="str">
        <v>KEN</v>
      </c>
      <c r="K2333" t="str">
        <v>Mathew KEMBOI</v>
      </c>
      <c r="L2333" s="96" t="str">
        <v>1500m</v>
      </c>
      <c r="M2333" s="96">
        <v>0</v>
      </c>
      <c r="N2333" s="96" t="str">
        <f t="shared" si="144"/>
        <v>Mathew KEMBOI1500m</v>
      </c>
      <c r="O2333" s="2">
        <f t="shared" si="145"/>
        <v>1011</v>
      </c>
      <c r="P2333" s="81">
        <f t="shared" si="146"/>
        <v>138</v>
      </c>
      <c r="Q2333" s="81" t="str">
        <f t="shared" si="147"/>
        <v/>
      </c>
    </row>
    <row r="2334" spans="1:17" x14ac:dyDescent="0.2">
      <c r="A2334" t="s">
        <v>1224</v>
      </c>
      <c r="B2334" t="s">
        <v>4791</v>
      </c>
      <c r="C2334" t="s">
        <v>82</v>
      </c>
      <c r="D2334" s="5">
        <v>33092</v>
      </c>
      <c r="E2334">
        <v>1145</v>
      </c>
      <c r="F2334" s="2">
        <v>100</v>
      </c>
      <c r="G2334" s="2" t="str">
        <f>B2334&amp;C2334</f>
        <v>Leonard LANGATmarathon</v>
      </c>
      <c r="H2334" s="2">
        <f>E2334</f>
        <v>1145</v>
      </c>
      <c r="I2334" s="138" cm="1">
        <f t="array" ref="I2334">MAX(IF($G$3:$G$4000=$G2334,$H$3:$H$4000))</f>
        <v>1170</v>
      </c>
      <c r="J2334" s="2" t="str">
        <v>KEN</v>
      </c>
      <c r="K2334" t="str">
        <v>James KARORI</v>
      </c>
      <c r="L2334" s="96" t="str">
        <v>5000m</v>
      </c>
      <c r="M2334" s="96">
        <v>0</v>
      </c>
      <c r="N2334" s="96" t="str">
        <f t="shared" si="144"/>
        <v>James KARORI5000m</v>
      </c>
      <c r="O2334" s="2">
        <f t="shared" si="145"/>
        <v>1010</v>
      </c>
      <c r="P2334" s="81">
        <f t="shared" si="146"/>
        <v>131</v>
      </c>
      <c r="Q2334" s="81" t="str">
        <f t="shared" si="147"/>
        <v/>
      </c>
    </row>
    <row r="2335" spans="1:17" x14ac:dyDescent="0.2">
      <c r="A2335" t="s">
        <v>1224</v>
      </c>
      <c r="B2335" t="s">
        <v>3945</v>
      </c>
      <c r="C2335" s="5" t="s">
        <v>34</v>
      </c>
      <c r="D2335" s="5">
        <v>34862</v>
      </c>
      <c r="E2335">
        <v>1145</v>
      </c>
      <c r="F2335" s="2">
        <v>19</v>
      </c>
      <c r="G2335" s="2" t="str">
        <f>B2335&amp;C2335</f>
        <v>Barnabas KIPYEGO3000msc</v>
      </c>
      <c r="H2335" s="2">
        <f>E2335</f>
        <v>1145</v>
      </c>
      <c r="I2335" s="138" cm="1">
        <f t="array" ref="I2335">MAX(IF($G$3:$G$4000=$G2335,$H$3:$H$4000))</f>
        <v>1145</v>
      </c>
      <c r="J2335" s="2" t="str">
        <v>KEN</v>
      </c>
      <c r="K2335" t="str">
        <v>Hosea CHEPKONGA</v>
      </c>
      <c r="L2335" s="96" t="str">
        <v>1500m</v>
      </c>
      <c r="M2335" s="96">
        <v>0</v>
      </c>
      <c r="N2335" s="96" t="str">
        <f t="shared" si="144"/>
        <v>Hosea CHEPKONGA1500m</v>
      </c>
      <c r="O2335" s="2">
        <f t="shared" si="145"/>
        <v>1009</v>
      </c>
      <c r="P2335" s="81">
        <f t="shared" si="146"/>
        <v>140</v>
      </c>
      <c r="Q2335" s="81" t="str">
        <f t="shared" si="147"/>
        <v/>
      </c>
    </row>
    <row r="2336" spans="1:17" x14ac:dyDescent="0.2">
      <c r="A2336" t="s">
        <v>1224</v>
      </c>
      <c r="B2336" t="s">
        <v>4029</v>
      </c>
      <c r="C2336" s="5" t="s">
        <v>30</v>
      </c>
      <c r="D2336" s="5">
        <v>35881</v>
      </c>
      <c r="E2336">
        <v>1145</v>
      </c>
      <c r="F2336" s="2">
        <v>51</v>
      </c>
      <c r="G2336" s="2" t="str">
        <f>B2336&amp;C2336</f>
        <v>Muthoni MUIRU10000m</v>
      </c>
      <c r="H2336" s="2">
        <f>E2336</f>
        <v>1145</v>
      </c>
      <c r="I2336" s="138" cm="1">
        <f t="array" ref="I2336">MAX(IF($G$3:$G$4000=$G2336,$H$3:$H$4000))</f>
        <v>1145</v>
      </c>
      <c r="J2336" s="2" t="str">
        <v>KEN</v>
      </c>
      <c r="K2336" t="str">
        <v>Robert Kimutai KORIR</v>
      </c>
      <c r="L2336" s="96" t="str">
        <v>800m</v>
      </c>
      <c r="M2336" s="96">
        <v>34043</v>
      </c>
      <c r="N2336" s="96" t="str">
        <f t="shared" si="144"/>
        <v>Robert Kimutai KORIR800m</v>
      </c>
      <c r="O2336" s="2">
        <f t="shared" si="145"/>
        <v>1008</v>
      </c>
      <c r="P2336" s="81">
        <f t="shared" si="146"/>
        <v>153</v>
      </c>
      <c r="Q2336" s="81" t="str">
        <f t="shared" si="147"/>
        <v/>
      </c>
    </row>
    <row r="2337" spans="1:17" x14ac:dyDescent="0.2">
      <c r="A2337" t="s">
        <v>1224</v>
      </c>
      <c r="B2337" t="s">
        <v>4092</v>
      </c>
      <c r="C2337" s="5" t="s">
        <v>30</v>
      </c>
      <c r="D2337" s="5">
        <v>35766</v>
      </c>
      <c r="E2337">
        <v>1145</v>
      </c>
      <c r="F2337" s="2">
        <v>52</v>
      </c>
      <c r="G2337" s="2" t="str">
        <f>B2337&amp;C2337</f>
        <v>Andrew LOROT10000m</v>
      </c>
      <c r="H2337" s="2">
        <f>E2337</f>
        <v>1145</v>
      </c>
      <c r="I2337" s="138" cm="1">
        <f t="array" ref="I2337">MAX(IF($G$3:$G$4000=$G2337,$H$3:$H$4000))</f>
        <v>1145</v>
      </c>
      <c r="J2337" s="2" t="str">
        <v>KEN</v>
      </c>
      <c r="K2337" t="str">
        <v>Ezekiel KIBICHII</v>
      </c>
      <c r="L2337" s="96" t="str">
        <v>5000m</v>
      </c>
      <c r="M2337" s="96">
        <v>0</v>
      </c>
      <c r="N2337" s="96" t="str">
        <f t="shared" si="144"/>
        <v>Ezekiel KIBICHII5000m</v>
      </c>
      <c r="O2337" s="2">
        <f t="shared" si="145"/>
        <v>1008</v>
      </c>
      <c r="P2337" s="81">
        <f t="shared" si="146"/>
        <v>132</v>
      </c>
      <c r="Q2337" s="81" t="str">
        <f t="shared" si="147"/>
        <v/>
      </c>
    </row>
    <row r="2338" spans="1:17" x14ac:dyDescent="0.2">
      <c r="A2338" t="s">
        <v>1224</v>
      </c>
      <c r="B2338" t="s">
        <v>4093</v>
      </c>
      <c r="C2338" s="5" t="s">
        <v>30</v>
      </c>
      <c r="D2338" s="5">
        <v>36332</v>
      </c>
      <c r="E2338">
        <v>1145</v>
      </c>
      <c r="F2338" s="2">
        <v>52</v>
      </c>
      <c r="G2338" s="2" t="str">
        <f>B2338&amp;C2338</f>
        <v>Paul ONYIEGO10000m</v>
      </c>
      <c r="H2338" s="2">
        <f>E2338</f>
        <v>1145</v>
      </c>
      <c r="I2338" s="138" cm="1">
        <f t="array" ref="I2338">MAX(IF($G$3:$G$4000=$G2338,$H$3:$H$4000))</f>
        <v>1145</v>
      </c>
      <c r="J2338" s="2" t="str">
        <v>KEN</v>
      </c>
      <c r="K2338" t="str">
        <v>Peter RUTO</v>
      </c>
      <c r="L2338" s="96" t="str">
        <v>10000m</v>
      </c>
      <c r="M2338" s="96">
        <v>0</v>
      </c>
      <c r="N2338" s="96" t="str">
        <f t="shared" si="144"/>
        <v>Peter RUTO10000m</v>
      </c>
      <c r="O2338" s="2">
        <f t="shared" si="145"/>
        <v>1008</v>
      </c>
      <c r="P2338" s="81">
        <f t="shared" si="146"/>
        <v>126</v>
      </c>
      <c r="Q2338" s="81" t="str">
        <f t="shared" si="147"/>
        <v/>
      </c>
    </row>
    <row r="2339" spans="1:17" x14ac:dyDescent="0.2">
      <c r="A2339" t="s">
        <v>1224</v>
      </c>
      <c r="B2339" t="s">
        <v>4094</v>
      </c>
      <c r="C2339" s="5" t="s">
        <v>30</v>
      </c>
      <c r="D2339" s="5">
        <v>35735</v>
      </c>
      <c r="E2339">
        <v>1143</v>
      </c>
      <c r="F2339" s="2">
        <v>54</v>
      </c>
      <c r="G2339" s="2" t="str">
        <f>B2339&amp;C2339</f>
        <v>James BUNUKA10000m</v>
      </c>
      <c r="H2339" s="2">
        <f>E2339</f>
        <v>1143</v>
      </c>
      <c r="I2339" s="138" cm="1">
        <f t="array" ref="I2339">MAX(IF($G$3:$G$4000=$G2339,$H$3:$H$4000))</f>
        <v>1143</v>
      </c>
      <c r="J2339" s="2" t="str">
        <v>KEN</v>
      </c>
      <c r="K2339" t="str">
        <v>Geoffrey RONO</v>
      </c>
      <c r="L2339" s="96" t="str">
        <v>800m</v>
      </c>
      <c r="M2339" s="96">
        <v>0</v>
      </c>
      <c r="N2339" s="96" t="str">
        <f t="shared" si="144"/>
        <v>Geoffrey RONO800m</v>
      </c>
      <c r="O2339" s="2">
        <f t="shared" si="145"/>
        <v>1007</v>
      </c>
      <c r="P2339" s="81">
        <f t="shared" si="146"/>
        <v>155</v>
      </c>
      <c r="Q2339" s="81" t="str">
        <f t="shared" si="147"/>
        <v/>
      </c>
    </row>
    <row r="2340" spans="1:17" x14ac:dyDescent="0.2">
      <c r="A2340" t="s">
        <v>1224</v>
      </c>
      <c r="B2340" t="s">
        <v>4095</v>
      </c>
      <c r="C2340" s="5" t="s">
        <v>30</v>
      </c>
      <c r="D2340" s="5">
        <v>34586</v>
      </c>
      <c r="E2340">
        <v>1143</v>
      </c>
      <c r="F2340" s="2">
        <v>55</v>
      </c>
      <c r="G2340" s="2" t="str">
        <f>B2340&amp;C2340</f>
        <v>Joseph Mana NDIRANGU10000m</v>
      </c>
      <c r="H2340" s="2">
        <f>E2340</f>
        <v>1143</v>
      </c>
      <c r="I2340" s="138" cm="1">
        <f t="array" ref="I2340">MAX(IF($G$3:$G$4000=$G2340,$H$3:$H$4000))</f>
        <v>1143</v>
      </c>
      <c r="J2340" s="2" t="str">
        <v>KEN</v>
      </c>
      <c r="K2340" t="str">
        <v>Samuel KIBATHI</v>
      </c>
      <c r="L2340" s="96" t="str">
        <v>3000msc</v>
      </c>
      <c r="M2340" s="96">
        <v>38205</v>
      </c>
      <c r="N2340" s="96" t="str">
        <f t="shared" si="144"/>
        <v>Samuel KIBATHI3000msc</v>
      </c>
      <c r="O2340" s="2">
        <f t="shared" si="145"/>
        <v>1006</v>
      </c>
      <c r="P2340" s="81">
        <f t="shared" si="146"/>
        <v>109</v>
      </c>
      <c r="Q2340" s="81" t="str">
        <f t="shared" si="147"/>
        <v/>
      </c>
    </row>
    <row r="2341" spans="1:17" x14ac:dyDescent="0.2">
      <c r="A2341" t="s">
        <v>1224</v>
      </c>
      <c r="B2341" t="s">
        <v>3555</v>
      </c>
      <c r="C2341" s="5" t="s">
        <v>82</v>
      </c>
      <c r="D2341" s="5">
        <v>32965</v>
      </c>
      <c r="E2341">
        <v>1143</v>
      </c>
      <c r="F2341" s="2">
        <v>15</v>
      </c>
      <c r="G2341" s="2" t="str">
        <f>B2341&amp;C2341</f>
        <v>James NGANDUmarathon</v>
      </c>
      <c r="H2341" s="2">
        <f>E2341</f>
        <v>1143</v>
      </c>
      <c r="I2341" s="138" cm="1">
        <f t="array" ref="I2341">MAX(IF($G$3:$G$4000=$G2341,$H$3:$H$4000))</f>
        <v>1143</v>
      </c>
      <c r="J2341" s="2" t="str">
        <v>KEN</v>
      </c>
      <c r="K2341" t="str">
        <v>Felix KIBET</v>
      </c>
      <c r="L2341" s="96" t="str">
        <v>5000m</v>
      </c>
      <c r="M2341" s="96">
        <v>37292</v>
      </c>
      <c r="N2341" s="96" t="str">
        <f t="shared" si="144"/>
        <v>Felix KIBET5000m</v>
      </c>
      <c r="O2341" s="2">
        <f t="shared" si="145"/>
        <v>1006</v>
      </c>
      <c r="P2341" s="81">
        <f t="shared" si="146"/>
        <v>134</v>
      </c>
      <c r="Q2341" s="81" t="str">
        <f t="shared" si="147"/>
        <v/>
      </c>
    </row>
    <row r="2342" spans="1:17" x14ac:dyDescent="0.2">
      <c r="A2342" t="s">
        <v>1224</v>
      </c>
      <c r="B2342" t="s">
        <v>4027</v>
      </c>
      <c r="C2342" s="6" t="s">
        <v>29</v>
      </c>
      <c r="D2342" s="5">
        <v>36150</v>
      </c>
      <c r="E2342">
        <v>1142</v>
      </c>
      <c r="F2342" s="2">
        <v>26</v>
      </c>
      <c r="G2342" s="2" t="str">
        <f>B2342&amp;C2342</f>
        <v>Razini LEMETEKI5000m</v>
      </c>
      <c r="H2342" s="2">
        <f>E2342</f>
        <v>1142</v>
      </c>
      <c r="I2342" s="138" cm="1">
        <f t="array" ref="I2342">MAX(IF($G$3:$G$4000=$G2342,$H$3:$H$4000))</f>
        <v>1142</v>
      </c>
      <c r="J2342" s="2" t="str">
        <v>KEN</v>
      </c>
      <c r="K2342" t="str">
        <v>Pius KIPLETING</v>
      </c>
      <c r="L2342" s="96" t="str">
        <v>10000m</v>
      </c>
      <c r="M2342" s="96">
        <v>0</v>
      </c>
      <c r="N2342" s="96" t="str">
        <f t="shared" si="144"/>
        <v>Pius KIPLETING10000m</v>
      </c>
      <c r="O2342" s="2">
        <f t="shared" si="145"/>
        <v>1004</v>
      </c>
      <c r="P2342" s="81">
        <f t="shared" si="146"/>
        <v>127</v>
      </c>
      <c r="Q2342" s="81" t="str">
        <f t="shared" si="147"/>
        <v/>
      </c>
    </row>
    <row r="2343" spans="1:17" x14ac:dyDescent="0.2">
      <c r="A2343" t="s">
        <v>1224</v>
      </c>
      <c r="B2343" t="s">
        <v>4028</v>
      </c>
      <c r="C2343" s="5" t="s">
        <v>29</v>
      </c>
      <c r="D2343" s="5">
        <v>38144</v>
      </c>
      <c r="E2343">
        <v>1142</v>
      </c>
      <c r="F2343" s="2">
        <v>27</v>
      </c>
      <c r="G2343" s="2" t="str">
        <f>B2343&amp;C2343</f>
        <v>Daniel NDIRITU5000m</v>
      </c>
      <c r="H2343" s="2">
        <f>E2343</f>
        <v>1142</v>
      </c>
      <c r="I2343" s="138" cm="1">
        <f t="array" ref="I2343">MAX(IF($G$3:$G$4000=$G2343,$H$3:$H$4000))</f>
        <v>1142</v>
      </c>
      <c r="J2343" s="2" t="str">
        <v>KEN</v>
      </c>
      <c r="K2343" t="str">
        <v>Dickson SAITOTI</v>
      </c>
      <c r="L2343" s="96" t="str">
        <v>800m</v>
      </c>
      <c r="M2343" s="96">
        <v>0</v>
      </c>
      <c r="N2343" s="96" t="str">
        <f t="shared" si="144"/>
        <v>Dickson SAITOTI800m</v>
      </c>
      <c r="O2343" s="2">
        <f t="shared" si="145"/>
        <v>1003</v>
      </c>
      <c r="P2343" s="81">
        <f t="shared" si="146"/>
        <v>162</v>
      </c>
      <c r="Q2343" s="81" t="str">
        <f t="shared" si="147"/>
        <v/>
      </c>
    </row>
    <row r="2344" spans="1:17" x14ac:dyDescent="0.2">
      <c r="A2344" t="s">
        <v>1224</v>
      </c>
      <c r="B2344" t="s">
        <v>4762</v>
      </c>
      <c r="C2344" s="6" t="s">
        <v>82</v>
      </c>
      <c r="D2344" s="5">
        <v>33861</v>
      </c>
      <c r="E2344">
        <v>1141</v>
      </c>
      <c r="F2344" s="2">
        <v>16</v>
      </c>
      <c r="G2344" s="2" t="str">
        <f>B2344&amp;C2344</f>
        <v>Mike KIPTUMmarathon</v>
      </c>
      <c r="H2344" s="2">
        <f>E2344</f>
        <v>1141</v>
      </c>
      <c r="I2344" s="138" cm="1">
        <f t="array" ref="I2344">MAX(IF($G$3:$G$4000=$G2344,$H$3:$H$4000))</f>
        <v>1209</v>
      </c>
      <c r="J2344" s="2" t="str">
        <v>KEN</v>
      </c>
      <c r="K2344" t="str">
        <v>Nelson MANDELA</v>
      </c>
      <c r="L2344" s="96" t="str">
        <v>10000m</v>
      </c>
      <c r="M2344" s="96">
        <v>38351</v>
      </c>
      <c r="N2344" s="96" t="str">
        <f t="shared" si="144"/>
        <v>Nelson MANDELA10000m</v>
      </c>
      <c r="O2344" s="2">
        <f t="shared" si="145"/>
        <v>1003</v>
      </c>
      <c r="P2344" s="81">
        <f t="shared" si="146"/>
        <v>128</v>
      </c>
      <c r="Q2344" s="81" t="str">
        <f t="shared" si="147"/>
        <v/>
      </c>
    </row>
    <row r="2345" spans="1:17" x14ac:dyDescent="0.2">
      <c r="A2345" t="s">
        <v>1224</v>
      </c>
      <c r="B2345" s="5" t="s">
        <v>3769</v>
      </c>
      <c r="C2345" s="5" t="s">
        <v>26</v>
      </c>
      <c r="D2345" s="5">
        <v>1996</v>
      </c>
      <c r="E2345">
        <v>1141</v>
      </c>
      <c r="F2345" s="2">
        <v>29</v>
      </c>
      <c r="G2345" s="2" t="str">
        <f>B2345&amp;C2345</f>
        <v>Cleophas KIPRUTO400m</v>
      </c>
      <c r="H2345" s="2">
        <f>E2345</f>
        <v>1141</v>
      </c>
      <c r="I2345" s="138" cm="1">
        <f t="array" ref="I2345">MAX(IF($G$3:$G$4000=$G2345,$H$3:$H$4000))</f>
        <v>1141</v>
      </c>
      <c r="J2345" s="2" t="str">
        <v>KEN</v>
      </c>
      <c r="K2345" t="str">
        <v>Michael Musyoka NZUKU</v>
      </c>
      <c r="L2345" s="96" t="str">
        <v>110mh</v>
      </c>
      <c r="M2345" s="96">
        <v>35457</v>
      </c>
      <c r="N2345" s="96" t="str">
        <f t="shared" si="144"/>
        <v>Michael Musyoka NZUKU110mh</v>
      </c>
      <c r="O2345" s="2">
        <f t="shared" si="145"/>
        <v>1003</v>
      </c>
      <c r="P2345" s="81">
        <f t="shared" si="146"/>
        <v>97</v>
      </c>
      <c r="Q2345" s="81" t="str">
        <f t="shared" si="147"/>
        <v/>
      </c>
    </row>
    <row r="2346" spans="1:17" x14ac:dyDescent="0.2">
      <c r="A2346" t="s">
        <v>1224</v>
      </c>
      <c r="B2346" t="s">
        <v>3838</v>
      </c>
      <c r="C2346" s="5" t="s">
        <v>27</v>
      </c>
      <c r="D2346" s="6">
        <v>32731</v>
      </c>
      <c r="E2346">
        <v>1141</v>
      </c>
      <c r="F2346" s="2">
        <v>42</v>
      </c>
      <c r="G2346" s="2" t="str">
        <f>B2346&amp;C2346</f>
        <v>Jackson Mumbwa KIVUVA800m</v>
      </c>
      <c r="H2346" s="2">
        <f>E2346</f>
        <v>1141</v>
      </c>
      <c r="I2346" s="138" cm="1">
        <f t="array" ref="I2346">MAX(IF($G$3:$G$4000=$G2346,$H$3:$H$4000))</f>
        <v>1141</v>
      </c>
      <c r="J2346" s="2" t="str">
        <v>KEN</v>
      </c>
      <c r="K2346" t="str">
        <v>Abel Kiprop MUTAI</v>
      </c>
      <c r="L2346" s="96" t="str">
        <v>10000m</v>
      </c>
      <c r="M2346" s="96">
        <v>32418</v>
      </c>
      <c r="N2346" s="96" t="str">
        <f t="shared" si="144"/>
        <v>Abel Kiprop MUTAI10000m</v>
      </c>
      <c r="O2346" s="2">
        <f t="shared" si="145"/>
        <v>1002</v>
      </c>
      <c r="P2346" s="81">
        <f t="shared" si="146"/>
        <v>130</v>
      </c>
      <c r="Q2346" s="81" t="str">
        <f t="shared" si="147"/>
        <v/>
      </c>
    </row>
    <row r="2347" spans="1:17" x14ac:dyDescent="0.2">
      <c r="A2347" t="s">
        <v>1224</v>
      </c>
      <c r="B2347" t="s">
        <v>3556</v>
      </c>
      <c r="C2347" t="s">
        <v>82</v>
      </c>
      <c r="D2347" s="5"/>
      <c r="E2347">
        <v>1140</v>
      </c>
      <c r="F2347" s="2">
        <v>17</v>
      </c>
      <c r="G2347" s="2" t="str">
        <f>B2347&amp;C2347</f>
        <v>Amos KIPLAGATmarathon</v>
      </c>
      <c r="H2347" s="2">
        <f>E2347</f>
        <v>1140</v>
      </c>
      <c r="I2347" s="138" cm="1">
        <f t="array" ref="I2347">MAX(IF($G$3:$G$4000=$G2347,$H$3:$H$4000))</f>
        <v>1140</v>
      </c>
      <c r="J2347" s="2" t="str">
        <v>KEN</v>
      </c>
      <c r="K2347" t="str">
        <v>Edwin NDUNGU</v>
      </c>
      <c r="L2347" s="96" t="str">
        <v>800m</v>
      </c>
      <c r="M2347" s="96">
        <v>0</v>
      </c>
      <c r="N2347" s="96" t="str">
        <f t="shared" si="144"/>
        <v>Edwin NDUNGU800m</v>
      </c>
      <c r="O2347" s="2">
        <f t="shared" si="145"/>
        <v>1002</v>
      </c>
      <c r="P2347" s="81">
        <f t="shared" si="146"/>
        <v>165</v>
      </c>
      <c r="Q2347" s="81" t="str">
        <f t="shared" si="147"/>
        <v/>
      </c>
    </row>
    <row r="2348" spans="1:17" x14ac:dyDescent="0.2">
      <c r="A2348" t="s">
        <v>1224</v>
      </c>
      <c r="B2348" t="s">
        <v>2957</v>
      </c>
      <c r="C2348" s="5" t="s">
        <v>33</v>
      </c>
      <c r="D2348" s="5">
        <v>35716</v>
      </c>
      <c r="E2348">
        <v>1140</v>
      </c>
      <c r="F2348" s="2">
        <v>2</v>
      </c>
      <c r="G2348" s="2" t="str">
        <f>B2348&amp;C2348</f>
        <v>Wiseman Were MUKHOBE400mh</v>
      </c>
      <c r="H2348" s="2">
        <f>E2348</f>
        <v>1140</v>
      </c>
      <c r="I2348" s="138" cm="1">
        <f t="array" ref="I2348">MAX(IF($G$3:$G$4000=$G2348,$H$3:$H$4000))</f>
        <v>1140</v>
      </c>
      <c r="J2348" s="2" t="str">
        <v>KEN</v>
      </c>
      <c r="K2348" t="str">
        <v>Cosmas MWANGI</v>
      </c>
      <c r="L2348" s="96" t="str">
        <v>10000m</v>
      </c>
      <c r="M2348" s="96">
        <v>37692</v>
      </c>
      <c r="N2348" s="96" t="str">
        <f t="shared" si="144"/>
        <v>Cosmas MWANGI10000m</v>
      </c>
      <c r="O2348" s="2">
        <f t="shared" si="145"/>
        <v>1002</v>
      </c>
      <c r="P2348" s="81">
        <f t="shared" si="146"/>
        <v>130</v>
      </c>
      <c r="Q2348" s="81" t="str">
        <f t="shared" si="147"/>
        <v/>
      </c>
    </row>
    <row r="2349" spans="1:17" x14ac:dyDescent="0.2">
      <c r="A2349" t="s">
        <v>1224</v>
      </c>
      <c r="B2349" t="s">
        <v>3947</v>
      </c>
      <c r="C2349" s="5" t="s">
        <v>34</v>
      </c>
      <c r="D2349" s="5">
        <v>33499</v>
      </c>
      <c r="E2349">
        <v>1140</v>
      </c>
      <c r="F2349" s="2">
        <v>21</v>
      </c>
      <c r="G2349" s="2" t="str">
        <f>B2349&amp;C2349</f>
        <v>Jonathan Muia NDIKU3000msc</v>
      </c>
      <c r="H2349" s="2">
        <f>E2349</f>
        <v>1140</v>
      </c>
      <c r="I2349" s="138" cm="1">
        <f t="array" ref="I2349">MAX(IF($G$3:$G$4000=$G2349,$H$3:$H$4000))</f>
        <v>1140</v>
      </c>
      <c r="J2349" s="2" t="str">
        <v>KEN</v>
      </c>
      <c r="K2349" t="str">
        <v>Francis ABONG</v>
      </c>
      <c r="L2349" s="96" t="str">
        <v>5000m</v>
      </c>
      <c r="M2349" s="96">
        <v>0</v>
      </c>
      <c r="N2349" s="96" t="str">
        <f t="shared" si="144"/>
        <v>Francis ABONG5000m</v>
      </c>
      <c r="O2349" s="2">
        <f t="shared" si="145"/>
        <v>1000</v>
      </c>
      <c r="P2349" s="81">
        <f t="shared" si="146"/>
        <v>137</v>
      </c>
      <c r="Q2349" s="81" t="str">
        <f t="shared" si="147"/>
        <v/>
      </c>
    </row>
    <row r="2350" spans="1:17" x14ac:dyDescent="0.2">
      <c r="A2350" t="s">
        <v>1224</v>
      </c>
      <c r="B2350" t="s">
        <v>4029</v>
      </c>
      <c r="C2350" t="s">
        <v>29</v>
      </c>
      <c r="D2350" s="5">
        <v>35881</v>
      </c>
      <c r="E2350">
        <v>1139</v>
      </c>
      <c r="F2350" s="2">
        <v>28</v>
      </c>
      <c r="G2350" s="2" t="str">
        <f>B2350&amp;C2350</f>
        <v>Muthoni MUIRU5000m</v>
      </c>
      <c r="H2350" s="2">
        <f>E2350</f>
        <v>1139</v>
      </c>
      <c r="I2350" s="138" cm="1">
        <f t="array" ref="I2350">MAX(IF($G$3:$G$4000=$G2350,$H$3:$H$4000))</f>
        <v>1139</v>
      </c>
      <c r="J2350" s="2" t="str">
        <v>KEN</v>
      </c>
      <c r="K2350" t="str">
        <v>Stephen MASINDE</v>
      </c>
      <c r="L2350" s="96" t="str">
        <v>1500m</v>
      </c>
      <c r="M2350" s="96">
        <v>38011</v>
      </c>
      <c r="N2350" s="96" t="str">
        <f t="shared" si="144"/>
        <v>Stephen MASINDE1500m</v>
      </c>
      <c r="O2350" s="2">
        <f t="shared" si="145"/>
        <v>999</v>
      </c>
      <c r="P2350" s="81">
        <f t="shared" si="146"/>
        <v>146</v>
      </c>
      <c r="Q2350" s="81" t="str">
        <f t="shared" si="147"/>
        <v/>
      </c>
    </row>
    <row r="2351" spans="1:17" x14ac:dyDescent="0.2">
      <c r="A2351" t="s">
        <v>1224</v>
      </c>
      <c r="B2351" t="s">
        <v>4057</v>
      </c>
      <c r="C2351" s="5" t="s">
        <v>30</v>
      </c>
      <c r="D2351" s="5">
        <v>37482</v>
      </c>
      <c r="E2351">
        <v>1139</v>
      </c>
      <c r="F2351" s="2">
        <v>57</v>
      </c>
      <c r="G2351" s="2" t="str">
        <f>B2351&amp;C2351</f>
        <v>Victor Kipkirui KORIR10000m</v>
      </c>
      <c r="H2351" s="2">
        <f>E2351</f>
        <v>1139</v>
      </c>
      <c r="I2351" s="138" cm="1">
        <f t="array" ref="I2351">MAX(IF($G$3:$G$4000=$G2351,$H$3:$H$4000))</f>
        <v>1139</v>
      </c>
      <c r="J2351" s="2" t="str">
        <v>KEN</v>
      </c>
      <c r="K2351" t="str">
        <v>Stephen MUTHINI</v>
      </c>
      <c r="L2351" s="96" t="str">
        <v>5000m</v>
      </c>
      <c r="M2351" s="96">
        <v>38188</v>
      </c>
      <c r="N2351" s="96" t="str">
        <f t="shared" si="144"/>
        <v>Stephen MUTHINI5000m</v>
      </c>
      <c r="O2351" s="2">
        <f t="shared" si="145"/>
        <v>996</v>
      </c>
      <c r="P2351" s="81">
        <f t="shared" si="146"/>
        <v>138</v>
      </c>
      <c r="Q2351" s="81" t="str">
        <f t="shared" si="147"/>
        <v/>
      </c>
    </row>
    <row r="2352" spans="1:17" x14ac:dyDescent="0.2">
      <c r="A2352" t="s">
        <v>1224</v>
      </c>
      <c r="B2352" t="s">
        <v>3557</v>
      </c>
      <c r="C2352" s="5" t="s">
        <v>82</v>
      </c>
      <c r="D2352" s="5">
        <v>1985</v>
      </c>
      <c r="E2352">
        <v>1139</v>
      </c>
      <c r="F2352" s="2">
        <v>18</v>
      </c>
      <c r="G2352" s="2" t="str">
        <f>B2352&amp;C2352</f>
        <v>Elisha Kiprop BARNOmarathon</v>
      </c>
      <c r="H2352" s="2">
        <f>E2352</f>
        <v>1139</v>
      </c>
      <c r="I2352" s="138" cm="1">
        <f t="array" ref="I2352">MAX(IF($G$3:$G$4000=$G2352,$H$3:$H$4000))</f>
        <v>1139</v>
      </c>
      <c r="J2352" s="2" t="str">
        <v>KEN</v>
      </c>
      <c r="K2352" t="str">
        <v>Cyrus MUTURI</v>
      </c>
      <c r="L2352" s="96" t="str">
        <v>10000m</v>
      </c>
      <c r="M2352" s="96">
        <v>0</v>
      </c>
      <c r="N2352" s="96" t="str">
        <f t="shared" si="144"/>
        <v>Cyrus MUTURI10000m</v>
      </c>
      <c r="O2352" s="2">
        <f t="shared" si="145"/>
        <v>996</v>
      </c>
      <c r="P2352" s="81">
        <f t="shared" si="146"/>
        <v>132</v>
      </c>
      <c r="Q2352" s="81" t="str">
        <f t="shared" si="147"/>
        <v/>
      </c>
    </row>
    <row r="2353" spans="1:17" x14ac:dyDescent="0.2">
      <c r="A2353" t="s">
        <v>1224</v>
      </c>
      <c r="B2353" t="s">
        <v>4030</v>
      </c>
      <c r="C2353" s="6" t="s">
        <v>29</v>
      </c>
      <c r="D2353" s="5">
        <v>36874</v>
      </c>
      <c r="E2353">
        <v>1138</v>
      </c>
      <c r="F2353" s="2">
        <v>31</v>
      </c>
      <c r="G2353" s="2" t="str">
        <f>B2353&amp;C2353</f>
        <v>James KIMEU5000m</v>
      </c>
      <c r="H2353" s="2">
        <f>E2353</f>
        <v>1138</v>
      </c>
      <c r="I2353" s="138" cm="1">
        <f t="array" ref="I2353">MAX(IF($G$3:$G$4000=$G2353,$H$3:$H$4000))</f>
        <v>1138</v>
      </c>
      <c r="J2353" s="2" t="str">
        <v>KEN</v>
      </c>
      <c r="K2353" t="str">
        <v>Victor SHITSAMA</v>
      </c>
      <c r="L2353" s="96" t="str">
        <v>5000m</v>
      </c>
      <c r="M2353" s="96">
        <v>36066</v>
      </c>
      <c r="N2353" s="96" t="str">
        <f t="shared" si="144"/>
        <v>Victor SHITSAMA5000m</v>
      </c>
      <c r="O2353" s="2">
        <f t="shared" si="145"/>
        <v>995</v>
      </c>
      <c r="P2353" s="81">
        <f t="shared" si="146"/>
        <v>139</v>
      </c>
      <c r="Q2353" s="81" t="str">
        <f t="shared" si="147"/>
        <v/>
      </c>
    </row>
    <row r="2354" spans="1:17" x14ac:dyDescent="0.2">
      <c r="A2354" t="s">
        <v>1224</v>
      </c>
      <c r="B2354" t="s">
        <v>3156</v>
      </c>
      <c r="C2354" s="5" t="s">
        <v>29</v>
      </c>
      <c r="D2354" s="6">
        <v>37137</v>
      </c>
      <c r="E2354">
        <v>1137</v>
      </c>
      <c r="F2354" s="2">
        <v>32</v>
      </c>
      <c r="G2354" s="2" t="str">
        <f>B2354&amp;C2354</f>
        <v>Jackson Kavesa MUEMA5000m</v>
      </c>
      <c r="H2354" s="2">
        <f>E2354</f>
        <v>1137</v>
      </c>
      <c r="I2354" s="138" cm="1">
        <f t="array" ref="I2354">MAX(IF($G$3:$G$4000=$G2354,$H$3:$H$4000))</f>
        <v>1137</v>
      </c>
      <c r="J2354" s="2" t="str">
        <v>KEN</v>
      </c>
      <c r="K2354" t="str">
        <v>Paul MUCHOKA</v>
      </c>
      <c r="L2354" s="96" t="str">
        <v>10000m</v>
      </c>
      <c r="M2354" s="96">
        <v>0</v>
      </c>
      <c r="N2354" s="96" t="str">
        <f t="shared" si="144"/>
        <v>Paul MUCHOKA10000m</v>
      </c>
      <c r="O2354" s="2">
        <f t="shared" si="145"/>
        <v>994</v>
      </c>
      <c r="P2354" s="81">
        <f t="shared" si="146"/>
        <v>133</v>
      </c>
      <c r="Q2354" s="81" t="str">
        <f t="shared" si="147"/>
        <v/>
      </c>
    </row>
    <row r="2355" spans="1:17" x14ac:dyDescent="0.2">
      <c r="A2355" t="s">
        <v>1224</v>
      </c>
      <c r="B2355" t="s">
        <v>4031</v>
      </c>
      <c r="C2355" s="5" t="s">
        <v>29</v>
      </c>
      <c r="D2355" s="5">
        <v>37789</v>
      </c>
      <c r="E2355">
        <v>1136</v>
      </c>
      <c r="F2355" s="2">
        <v>33</v>
      </c>
      <c r="G2355" s="2" t="str">
        <f>B2355&amp;C2355</f>
        <v>Benson KIPLANGAT5000m</v>
      </c>
      <c r="H2355" s="2">
        <f>E2355</f>
        <v>1136</v>
      </c>
      <c r="I2355" s="138" cm="1">
        <f t="array" ref="I2355">MAX(IF($G$3:$G$4000=$G2355,$H$3:$H$4000))</f>
        <v>1136</v>
      </c>
      <c r="J2355" s="2" t="str">
        <v>KEN</v>
      </c>
      <c r="K2355" t="str">
        <v>Leonard BETT</v>
      </c>
      <c r="L2355" s="96" t="str">
        <v>5000m</v>
      </c>
      <c r="M2355" s="96">
        <v>1992</v>
      </c>
      <c r="N2355" s="96" t="str">
        <f t="shared" si="144"/>
        <v>Leonard BETT5000m</v>
      </c>
      <c r="O2355" s="2">
        <f t="shared" si="145"/>
        <v>994</v>
      </c>
      <c r="P2355" s="81">
        <f t="shared" si="146"/>
        <v>140</v>
      </c>
      <c r="Q2355" s="81" t="str">
        <f t="shared" si="147"/>
        <v/>
      </c>
    </row>
    <row r="2356" spans="1:17" x14ac:dyDescent="0.2">
      <c r="A2356" t="s">
        <v>1224</v>
      </c>
      <c r="B2356" t="s">
        <v>4032</v>
      </c>
      <c r="C2356" t="s">
        <v>29</v>
      </c>
      <c r="D2356" s="5"/>
      <c r="E2356">
        <v>1136</v>
      </c>
      <c r="F2356" s="2">
        <v>35</v>
      </c>
      <c r="G2356" s="2" t="str">
        <f>B2356&amp;C2356</f>
        <v>Edwin KURGAT5000m</v>
      </c>
      <c r="H2356" s="2">
        <f>E2356</f>
        <v>1136</v>
      </c>
      <c r="I2356" s="138" cm="1">
        <f t="array" ref="I2356">MAX(IF($G$3:$G$4000=$G2356,$H$3:$H$4000))</f>
        <v>1136</v>
      </c>
      <c r="J2356" s="2" t="str">
        <v>KEN</v>
      </c>
      <c r="K2356" t="str">
        <v>Emmanuel WAFULA</v>
      </c>
      <c r="L2356" s="96" t="str">
        <v>3000msc</v>
      </c>
      <c r="M2356" s="96">
        <v>0</v>
      </c>
      <c r="N2356" s="96" t="str">
        <f t="shared" si="144"/>
        <v>Emmanuel WAFULA3000msc</v>
      </c>
      <c r="O2356" s="2">
        <f t="shared" si="145"/>
        <v>994</v>
      </c>
      <c r="P2356" s="81">
        <f t="shared" si="146"/>
        <v>112</v>
      </c>
      <c r="Q2356" s="81" t="str">
        <f t="shared" si="147"/>
        <v/>
      </c>
    </row>
    <row r="2357" spans="1:17" x14ac:dyDescent="0.2">
      <c r="A2357" t="s">
        <v>1224</v>
      </c>
      <c r="B2357" t="s">
        <v>4033</v>
      </c>
      <c r="C2357" s="6" t="s">
        <v>29</v>
      </c>
      <c r="D2357" s="5">
        <v>36406</v>
      </c>
      <c r="E2357">
        <v>1136</v>
      </c>
      <c r="F2357" s="2">
        <v>36</v>
      </c>
      <c r="G2357" s="2" t="str">
        <f>B2357&amp;C2357</f>
        <v>Michael KIBET5000m</v>
      </c>
      <c r="H2357" s="2">
        <f>E2357</f>
        <v>1136</v>
      </c>
      <c r="I2357" s="138" cm="1">
        <f t="array" ref="I2357">MAX(IF($G$3:$G$4000=$G2357,$H$3:$H$4000))</f>
        <v>1136</v>
      </c>
      <c r="J2357" s="2" t="str">
        <v>KEN</v>
      </c>
      <c r="K2357" t="str">
        <v>Steve RASWEI</v>
      </c>
      <c r="L2357" s="96" t="str">
        <v>10000m</v>
      </c>
      <c r="M2357" s="96">
        <v>1985</v>
      </c>
      <c r="N2357" s="96" t="str">
        <f t="shared" si="144"/>
        <v>Steve RASWEI10000m</v>
      </c>
      <c r="O2357" s="2">
        <f t="shared" si="145"/>
        <v>993</v>
      </c>
      <c r="P2357" s="81">
        <f t="shared" si="146"/>
        <v>134</v>
      </c>
      <c r="Q2357" s="81" t="str">
        <f t="shared" si="147"/>
        <v/>
      </c>
    </row>
    <row r="2358" spans="1:17" x14ac:dyDescent="0.2">
      <c r="A2358" t="s">
        <v>1224</v>
      </c>
      <c r="B2358" t="s">
        <v>4054</v>
      </c>
      <c r="C2358" s="5" t="s">
        <v>30</v>
      </c>
      <c r="D2358" s="5">
        <v>34834</v>
      </c>
      <c r="E2358">
        <v>1136</v>
      </c>
      <c r="F2358" s="2">
        <v>59</v>
      </c>
      <c r="G2358" s="2" t="str">
        <f>B2358&amp;C2358</f>
        <v>Dominic LANGAT10000m</v>
      </c>
      <c r="H2358" s="2">
        <f>E2358</f>
        <v>1136</v>
      </c>
      <c r="I2358" s="138" cm="1">
        <f t="array" ref="I2358">MAX(IF($G$3:$G$4000=$G2358,$H$3:$H$4000))</f>
        <v>1136</v>
      </c>
      <c r="J2358" s="2" t="str">
        <v>KEN</v>
      </c>
      <c r="K2358" t="str">
        <v>Dennis KIPKOSGEI</v>
      </c>
      <c r="L2358" s="96" t="str">
        <v>800m</v>
      </c>
      <c r="M2358" s="96">
        <v>0</v>
      </c>
      <c r="N2358" s="96" t="str">
        <f t="shared" si="144"/>
        <v>Dennis KIPKOSGEI800m</v>
      </c>
      <c r="O2358" s="2">
        <f t="shared" si="145"/>
        <v>993</v>
      </c>
      <c r="P2358" s="81">
        <f t="shared" si="146"/>
        <v>168</v>
      </c>
      <c r="Q2358" s="81" t="str">
        <f t="shared" si="147"/>
        <v/>
      </c>
    </row>
    <row r="2359" spans="1:17" x14ac:dyDescent="0.2">
      <c r="A2359" t="s">
        <v>1224</v>
      </c>
      <c r="B2359" t="s">
        <v>3112</v>
      </c>
      <c r="C2359" s="5" t="s">
        <v>34</v>
      </c>
      <c r="D2359" s="5">
        <v>35419</v>
      </c>
      <c r="E2359">
        <v>1136</v>
      </c>
      <c r="F2359" s="2">
        <v>22</v>
      </c>
      <c r="G2359" s="2" t="str">
        <f>B2359&amp;C2359</f>
        <v>Nicholas Kiptonui BETT3000msc</v>
      </c>
      <c r="H2359" s="2">
        <f>E2359</f>
        <v>1136</v>
      </c>
      <c r="I2359" s="138" cm="1">
        <f t="array" ref="I2359">MAX(IF($G$3:$G$4000=$G2359,$H$3:$H$4000))</f>
        <v>1136</v>
      </c>
      <c r="J2359" s="2" t="str">
        <v>KEN</v>
      </c>
      <c r="K2359" t="str">
        <v>Stephen MUTUKU</v>
      </c>
      <c r="L2359" s="96" t="str">
        <v>20km-race-walking</v>
      </c>
      <c r="M2359" s="96">
        <v>0</v>
      </c>
      <c r="N2359" s="96" t="str">
        <f t="shared" si="144"/>
        <v>Stephen MUTUKU20km-race-walking</v>
      </c>
      <c r="O2359" s="2">
        <f t="shared" si="145"/>
        <v>993</v>
      </c>
      <c r="P2359" s="81">
        <f t="shared" si="146"/>
        <v>24</v>
      </c>
      <c r="Q2359" s="81" t="str">
        <f t="shared" si="147"/>
        <v/>
      </c>
    </row>
    <row r="2360" spans="1:17" x14ac:dyDescent="0.2">
      <c r="A2360" t="s">
        <v>1224</v>
      </c>
      <c r="B2360" t="s">
        <v>4034</v>
      </c>
      <c r="C2360" s="5" t="s">
        <v>29</v>
      </c>
      <c r="D2360" s="5">
        <v>36149</v>
      </c>
      <c r="E2360">
        <v>1135</v>
      </c>
      <c r="F2360" s="2">
        <v>37</v>
      </c>
      <c r="G2360" s="2" t="str">
        <f>B2360&amp;C2360</f>
        <v>Hillary KIPKOECH5000m</v>
      </c>
      <c r="H2360" s="2">
        <f>E2360</f>
        <v>1135</v>
      </c>
      <c r="I2360" s="138" cm="1">
        <f t="array" ref="I2360">MAX(IF($G$3:$G$4000=$G2360,$H$3:$H$4000))</f>
        <v>1135</v>
      </c>
      <c r="J2360" s="2" t="str">
        <v>KEN</v>
      </c>
      <c r="K2360" t="str">
        <v>Hillary Kipkoech KEMBOI</v>
      </c>
      <c r="L2360" s="96" t="str">
        <v>1500m</v>
      </c>
      <c r="M2360" s="96">
        <v>0</v>
      </c>
      <c r="N2360" s="96" t="str">
        <f t="shared" si="144"/>
        <v>Hillary Kipkoech KEMBOI1500m</v>
      </c>
      <c r="O2360" s="2">
        <f t="shared" si="145"/>
        <v>992</v>
      </c>
      <c r="P2360" s="81">
        <f t="shared" si="146"/>
        <v>153</v>
      </c>
      <c r="Q2360" s="81" t="str">
        <f t="shared" si="147"/>
        <v/>
      </c>
    </row>
    <row r="2361" spans="1:17" x14ac:dyDescent="0.2">
      <c r="A2361" t="s">
        <v>1224</v>
      </c>
      <c r="B2361" t="s">
        <v>4868</v>
      </c>
      <c r="C2361" s="5" t="s">
        <v>35</v>
      </c>
      <c r="D2361" s="5">
        <v>32326</v>
      </c>
      <c r="E2361">
        <v>1135</v>
      </c>
      <c r="F2361" s="2">
        <v>12</v>
      </c>
      <c r="G2361" s="2" t="str">
        <f>B2361&amp;C2361</f>
        <v>Mathew SAWEhigh-jump</v>
      </c>
      <c r="H2361" s="2">
        <f>E2361</f>
        <v>1135</v>
      </c>
      <c r="I2361" s="138" cm="1">
        <f t="array" ref="I2361">MAX(IF($G$3:$G$4000=$G2361,$H$3:$H$4000))</f>
        <v>1135</v>
      </c>
      <c r="J2361" s="2" t="str">
        <v>KEN</v>
      </c>
      <c r="K2361" t="str">
        <v>Alex KIPCHIRCHIR</v>
      </c>
      <c r="L2361" s="96" t="str">
        <v>5000m</v>
      </c>
      <c r="M2361" s="96">
        <v>31012</v>
      </c>
      <c r="N2361" s="96" t="str">
        <f t="shared" si="144"/>
        <v>Alex KIPCHIRCHIR5000m</v>
      </c>
      <c r="O2361" s="2">
        <f t="shared" si="145"/>
        <v>992</v>
      </c>
      <c r="P2361" s="81">
        <f t="shared" si="146"/>
        <v>141</v>
      </c>
      <c r="Q2361" s="81" t="str">
        <f t="shared" si="147"/>
        <v/>
      </c>
    </row>
    <row r="2362" spans="1:17" x14ac:dyDescent="0.2">
      <c r="A2362" t="s">
        <v>1224</v>
      </c>
      <c r="B2362" t="s">
        <v>3136</v>
      </c>
      <c r="C2362" s="5" t="s">
        <v>30</v>
      </c>
      <c r="D2362" s="5"/>
      <c r="E2362">
        <v>1135</v>
      </c>
      <c r="F2362" s="2">
        <v>60</v>
      </c>
      <c r="G2362" s="2" t="str">
        <f>B2362&amp;C2362</f>
        <v>Wesley KIPTOO10000m</v>
      </c>
      <c r="H2362" s="2">
        <f>E2362</f>
        <v>1135</v>
      </c>
      <c r="I2362" s="138" cm="1">
        <f t="array" ref="I2362">MAX(IF($G$3:$G$4000=$G2362,$H$3:$H$4000))</f>
        <v>1135</v>
      </c>
      <c r="J2362" s="2" t="str">
        <v>KEN</v>
      </c>
      <c r="K2362" t="str">
        <v>Kimathi Kenneth KITHINJI</v>
      </c>
      <c r="L2362" s="96" t="str">
        <v>10000m</v>
      </c>
      <c r="M2362" s="96">
        <v>0</v>
      </c>
      <c r="N2362" s="96" t="str">
        <f t="shared" si="144"/>
        <v>Kimathi Kenneth KITHINJI10000m</v>
      </c>
      <c r="O2362" s="2">
        <f t="shared" si="145"/>
        <v>992</v>
      </c>
      <c r="P2362" s="81">
        <f t="shared" si="146"/>
        <v>136</v>
      </c>
      <c r="Q2362" s="81" t="str">
        <f t="shared" si="147"/>
        <v/>
      </c>
    </row>
    <row r="2363" spans="1:17" x14ac:dyDescent="0.2">
      <c r="A2363" t="s">
        <v>1224</v>
      </c>
      <c r="B2363" t="s">
        <v>2970</v>
      </c>
      <c r="C2363" t="s">
        <v>26</v>
      </c>
      <c r="D2363" s="5">
        <v>35646</v>
      </c>
      <c r="E2363">
        <v>1135</v>
      </c>
      <c r="F2363" s="2">
        <v>33</v>
      </c>
      <c r="G2363" s="2" t="str">
        <f>B2363&amp;C2363</f>
        <v>Zablon Ekhal EKWAM400m</v>
      </c>
      <c r="H2363" s="2">
        <f>E2363</f>
        <v>1135</v>
      </c>
      <c r="I2363" s="138" cm="1">
        <f t="array" ref="I2363">MAX(IF($G$3:$G$4000=$G2363,$H$3:$H$4000))</f>
        <v>1135</v>
      </c>
      <c r="J2363" s="2" t="str">
        <v>KEN</v>
      </c>
      <c r="K2363" t="str">
        <v>Duncan KINYANJUI</v>
      </c>
      <c r="L2363" s="96" t="str">
        <v>javelin-throw</v>
      </c>
      <c r="M2363" s="96">
        <v>1996</v>
      </c>
      <c r="N2363" s="96" t="str">
        <f t="shared" si="144"/>
        <v>Duncan KINYANJUIjavelin-throw</v>
      </c>
      <c r="O2363" s="2">
        <f t="shared" si="145"/>
        <v>991</v>
      </c>
      <c r="P2363" s="81">
        <f t="shared" si="146"/>
        <v>65</v>
      </c>
      <c r="Q2363" s="81" t="str">
        <f t="shared" si="147"/>
        <v/>
      </c>
    </row>
    <row r="2364" spans="1:17" x14ac:dyDescent="0.2">
      <c r="A2364" t="s">
        <v>1224</v>
      </c>
      <c r="B2364" t="s">
        <v>4032</v>
      </c>
      <c r="C2364" s="5" t="s">
        <v>30</v>
      </c>
      <c r="D2364" s="5"/>
      <c r="E2364">
        <v>1134</v>
      </c>
      <c r="F2364" s="2">
        <v>61</v>
      </c>
      <c r="G2364" s="2" t="str">
        <f>B2364&amp;C2364</f>
        <v>Edwin KURGAT10000m</v>
      </c>
      <c r="H2364" s="2">
        <f>E2364</f>
        <v>1134</v>
      </c>
      <c r="I2364" s="138" cm="1">
        <f t="array" ref="I2364">MAX(IF($G$3:$G$4000=$G2364,$H$3:$H$4000))</f>
        <v>1134</v>
      </c>
      <c r="J2364" s="2" t="str">
        <v>KEN</v>
      </c>
      <c r="K2364" t="str">
        <v>Benjamin KIGEN</v>
      </c>
      <c r="L2364" s="96" t="str">
        <v>5000m</v>
      </c>
      <c r="M2364" s="96">
        <v>34155</v>
      </c>
      <c r="N2364" s="96" t="str">
        <f t="shared" si="144"/>
        <v>Benjamin KIGEN5000m</v>
      </c>
      <c r="O2364" s="2">
        <f t="shared" si="145"/>
        <v>990</v>
      </c>
      <c r="P2364" s="81">
        <f t="shared" si="146"/>
        <v>142</v>
      </c>
      <c r="Q2364" s="81" t="str">
        <f t="shared" si="147"/>
        <v/>
      </c>
    </row>
    <row r="2365" spans="1:17" x14ac:dyDescent="0.2">
      <c r="A2365" t="s">
        <v>1224</v>
      </c>
      <c r="B2365" t="s">
        <v>3136</v>
      </c>
      <c r="C2365" s="5" t="s">
        <v>29</v>
      </c>
      <c r="D2365" s="5"/>
      <c r="E2365">
        <v>1134</v>
      </c>
      <c r="F2365" s="2">
        <v>39</v>
      </c>
      <c r="G2365" s="2" t="str">
        <f>B2365&amp;C2365</f>
        <v>Wesley KIPTOO5000m</v>
      </c>
      <c r="H2365" s="2">
        <f>E2365</f>
        <v>1134</v>
      </c>
      <c r="I2365" s="138" cm="1">
        <f t="array" ref="I2365">MAX(IF($G$3:$G$4000=$G2365,$H$3:$H$4000))</f>
        <v>1134</v>
      </c>
      <c r="J2365" s="2" t="str">
        <v>KEN</v>
      </c>
      <c r="K2365" t="str">
        <v>Brian WEKESA</v>
      </c>
      <c r="L2365" s="96" t="str">
        <v>5000m</v>
      </c>
      <c r="M2365" s="96">
        <v>0</v>
      </c>
      <c r="N2365" s="96" t="str">
        <f t="shared" si="144"/>
        <v>Brian WEKESA5000m</v>
      </c>
      <c r="O2365" s="2">
        <f t="shared" si="145"/>
        <v>990</v>
      </c>
      <c r="P2365" s="81">
        <f t="shared" si="146"/>
        <v>142</v>
      </c>
      <c r="Q2365" s="81" t="str">
        <f t="shared" si="147"/>
        <v/>
      </c>
    </row>
    <row r="2366" spans="1:17" x14ac:dyDescent="0.2">
      <c r="A2366" t="s">
        <v>1224</v>
      </c>
      <c r="B2366" t="s">
        <v>4097</v>
      </c>
      <c r="C2366" s="5" t="s">
        <v>30</v>
      </c>
      <c r="D2366" s="5">
        <v>36852</v>
      </c>
      <c r="E2366">
        <v>1134</v>
      </c>
      <c r="F2366" s="2">
        <v>63</v>
      </c>
      <c r="G2366" s="2" t="str">
        <f>B2366&amp;C2366</f>
        <v>Noah KIPLIMO10000m</v>
      </c>
      <c r="H2366" s="2">
        <f>E2366</f>
        <v>1134</v>
      </c>
      <c r="I2366" s="138" cm="1">
        <f t="array" ref="I2366">MAX(IF($G$3:$G$4000=$G2366,$H$3:$H$4000))</f>
        <v>1134</v>
      </c>
      <c r="J2366" s="2" t="str">
        <v>KEN</v>
      </c>
      <c r="K2366" t="str">
        <v>Kipkorir ROTICH</v>
      </c>
      <c r="L2366" s="96" t="str">
        <v>110mh</v>
      </c>
      <c r="M2366" s="96">
        <v>35920</v>
      </c>
      <c r="N2366" s="96" t="str">
        <f t="shared" si="144"/>
        <v>Kipkorir ROTICH110mh</v>
      </c>
      <c r="O2366" s="2">
        <f t="shared" si="145"/>
        <v>990</v>
      </c>
      <c r="P2366" s="81">
        <f t="shared" si="146"/>
        <v>106</v>
      </c>
      <c r="Q2366" s="81" t="str">
        <f t="shared" si="147"/>
        <v/>
      </c>
    </row>
    <row r="2367" spans="1:17" x14ac:dyDescent="0.2">
      <c r="A2367" t="s">
        <v>1224</v>
      </c>
      <c r="B2367" t="s">
        <v>3150</v>
      </c>
      <c r="C2367" s="5" t="s">
        <v>29</v>
      </c>
      <c r="D2367" s="5">
        <v>36585</v>
      </c>
      <c r="E2367">
        <v>1134</v>
      </c>
      <c r="F2367" s="2">
        <v>2</v>
      </c>
      <c r="G2367" s="2" t="str">
        <f>B2367&amp;C2367</f>
        <v>Cornelius KEMBOI5000m</v>
      </c>
      <c r="H2367" s="2">
        <f>E2367</f>
        <v>1134</v>
      </c>
      <c r="I2367" s="138" cm="1">
        <f t="array" ref="I2367">MAX(IF($G$3:$G$4000=$G2367,$H$3:$H$4000))</f>
        <v>1134</v>
      </c>
      <c r="J2367" s="2" t="str">
        <v>KEN</v>
      </c>
      <c r="K2367" t="str">
        <v>Aaron KEMEI</v>
      </c>
      <c r="L2367" s="96" t="str">
        <v>1500m</v>
      </c>
      <c r="M2367" s="96">
        <v>0</v>
      </c>
      <c r="N2367" s="96" t="str">
        <f t="shared" si="144"/>
        <v>Aaron KEMEI1500m</v>
      </c>
      <c r="O2367" s="2">
        <f t="shared" si="145"/>
        <v>990</v>
      </c>
      <c r="P2367" s="81">
        <f t="shared" si="146"/>
        <v>157</v>
      </c>
      <c r="Q2367" s="81" t="str">
        <f t="shared" si="147"/>
        <v/>
      </c>
    </row>
    <row r="2368" spans="1:17" x14ac:dyDescent="0.2">
      <c r="A2368" t="s">
        <v>1224</v>
      </c>
      <c r="B2368" t="s">
        <v>3109</v>
      </c>
      <c r="C2368" s="5" t="s">
        <v>34</v>
      </c>
      <c r="D2368" s="5">
        <v>37610</v>
      </c>
      <c r="E2368">
        <v>1134</v>
      </c>
      <c r="F2368" s="2">
        <v>23</v>
      </c>
      <c r="G2368" s="2" t="str">
        <f>B2368&amp;C2368</f>
        <v>James MWANZIA3000msc</v>
      </c>
      <c r="H2368" s="2">
        <f>E2368</f>
        <v>1134</v>
      </c>
      <c r="I2368" s="138" cm="1">
        <f t="array" ref="I2368">MAX(IF($G$3:$G$4000=$G2368,$H$3:$H$4000))</f>
        <v>1134</v>
      </c>
      <c r="J2368" s="2" t="str">
        <v>KEN</v>
      </c>
      <c r="K2368" t="str">
        <v>Raphael LONGISA</v>
      </c>
      <c r="L2368" s="96" t="str">
        <v>10000m</v>
      </c>
      <c r="M2368" s="96">
        <v>37854</v>
      </c>
      <c r="N2368" s="96" t="str">
        <f t="shared" si="144"/>
        <v>Raphael LONGISA10000m</v>
      </c>
      <c r="O2368" s="2">
        <f t="shared" si="145"/>
        <v>990</v>
      </c>
      <c r="P2368" s="81">
        <f t="shared" si="146"/>
        <v>137</v>
      </c>
      <c r="Q2368" s="81" t="str">
        <f t="shared" si="147"/>
        <v/>
      </c>
    </row>
    <row r="2369" spans="1:17" x14ac:dyDescent="0.2">
      <c r="A2369" t="s">
        <v>1224</v>
      </c>
      <c r="B2369" t="s">
        <v>4754</v>
      </c>
      <c r="C2369" s="5" t="s">
        <v>82</v>
      </c>
      <c r="D2369" s="5">
        <v>32155</v>
      </c>
      <c r="E2369">
        <v>1133</v>
      </c>
      <c r="F2369" s="2">
        <v>21</v>
      </c>
      <c r="G2369" s="2" t="str">
        <f>B2369&amp;C2369</f>
        <v>Silas TOOmarathon</v>
      </c>
      <c r="H2369" s="2">
        <f>E2369</f>
        <v>1133</v>
      </c>
      <c r="I2369" s="138" cm="1">
        <f t="array" ref="I2369">MAX(IF($G$3:$G$4000=$G2369,$H$3:$H$4000))</f>
        <v>1218</v>
      </c>
      <c r="J2369" s="2" t="str">
        <v>KEN</v>
      </c>
      <c r="K2369" t="str">
        <v>Boniface KIPTANUI</v>
      </c>
      <c r="L2369" s="96" t="str">
        <v>5000m</v>
      </c>
      <c r="M2369" s="96">
        <v>0</v>
      </c>
      <c r="N2369" s="96" t="str">
        <f t="shared" si="144"/>
        <v>Boniface KIPTANUI5000m</v>
      </c>
      <c r="O2369" s="2">
        <f t="shared" si="145"/>
        <v>989</v>
      </c>
      <c r="P2369" s="81">
        <f t="shared" si="146"/>
        <v>145</v>
      </c>
      <c r="Q2369" s="81" t="str">
        <f t="shared" si="147"/>
        <v/>
      </c>
    </row>
    <row r="2370" spans="1:17" x14ac:dyDescent="0.2">
      <c r="A2370" t="s">
        <v>1224</v>
      </c>
      <c r="B2370" t="s">
        <v>3900</v>
      </c>
      <c r="C2370" s="5" t="s">
        <v>28</v>
      </c>
      <c r="D2370" s="5">
        <v>36859</v>
      </c>
      <c r="E2370">
        <v>1133</v>
      </c>
      <c r="F2370" s="2">
        <v>43</v>
      </c>
      <c r="G2370" s="2" t="str">
        <f>B2370&amp;C2370</f>
        <v>George Meitamei MANANGOI1500m</v>
      </c>
      <c r="H2370" s="2">
        <f>E2370</f>
        <v>1133</v>
      </c>
      <c r="I2370" s="138" cm="1">
        <f t="array" ref="I2370">MAX(IF($G$3:$G$4000=$G2370,$H$3:$H$4000))</f>
        <v>1133</v>
      </c>
      <c r="J2370" s="2" t="str">
        <v>KEN</v>
      </c>
      <c r="K2370" t="str">
        <v>Evans KIPCHUMBA</v>
      </c>
      <c r="L2370" s="96" t="str">
        <v>1500m</v>
      </c>
      <c r="M2370" s="96">
        <v>34644</v>
      </c>
      <c r="N2370" s="96" t="str">
        <f t="shared" si="144"/>
        <v>Evans KIPCHUMBA1500m</v>
      </c>
      <c r="O2370" s="2">
        <f t="shared" si="145"/>
        <v>988</v>
      </c>
      <c r="P2370" s="81">
        <f t="shared" si="146"/>
        <v>158</v>
      </c>
      <c r="Q2370" s="81" t="str">
        <f t="shared" si="147"/>
        <v/>
      </c>
    </row>
    <row r="2371" spans="1:17" x14ac:dyDescent="0.2">
      <c r="A2371" t="s">
        <v>1224</v>
      </c>
      <c r="B2371" t="s">
        <v>4036</v>
      </c>
      <c r="C2371" t="s">
        <v>29</v>
      </c>
      <c r="D2371" s="5">
        <v>37674</v>
      </c>
      <c r="E2371">
        <v>1133</v>
      </c>
      <c r="F2371" s="2">
        <v>40</v>
      </c>
      <c r="G2371" s="2" t="str">
        <f>B2371&amp;C2371</f>
        <v>Gideon RONO5000m</v>
      </c>
      <c r="H2371" s="2">
        <f>E2371</f>
        <v>1133</v>
      </c>
      <c r="I2371" s="138" cm="1">
        <f t="array" ref="I2371">MAX(IF($G$3:$G$4000=$G2371,$H$3:$H$4000))</f>
        <v>1133</v>
      </c>
      <c r="J2371" s="2" t="str">
        <v>KEN</v>
      </c>
      <c r="K2371" t="str">
        <v>Calistus NDIWA</v>
      </c>
      <c r="L2371" s="96" t="str">
        <v>1500m</v>
      </c>
      <c r="M2371" s="96">
        <v>1995</v>
      </c>
      <c r="N2371" s="96" t="str">
        <f t="shared" si="144"/>
        <v>Calistus NDIWA1500m</v>
      </c>
      <c r="O2371" s="2">
        <f t="shared" si="145"/>
        <v>987</v>
      </c>
      <c r="P2371" s="81">
        <f t="shared" si="146"/>
        <v>160</v>
      </c>
      <c r="Q2371" s="81" t="str">
        <f t="shared" si="147"/>
        <v/>
      </c>
    </row>
    <row r="2372" spans="1:17" x14ac:dyDescent="0.2">
      <c r="A2372" t="s">
        <v>1224</v>
      </c>
      <c r="B2372" t="s">
        <v>4098</v>
      </c>
      <c r="C2372" s="5" t="s">
        <v>30</v>
      </c>
      <c r="D2372" s="5">
        <v>35678</v>
      </c>
      <c r="E2372">
        <v>1133</v>
      </c>
      <c r="F2372" s="2">
        <v>64</v>
      </c>
      <c r="G2372" s="2" t="str">
        <f>B2372&amp;C2372</f>
        <v>Shadrack Kipngetich KOECH10000m</v>
      </c>
      <c r="H2372" s="2">
        <f>E2372</f>
        <v>1133</v>
      </c>
      <c r="I2372" s="138" cm="1">
        <f t="array" ref="I2372">MAX(IF($G$3:$G$4000=$G2372,$H$3:$H$4000))</f>
        <v>1133</v>
      </c>
      <c r="J2372" s="2" t="str">
        <v>KEN</v>
      </c>
      <c r="K2372" t="str">
        <v>Elias KIPRUTO</v>
      </c>
      <c r="L2372" s="96" t="str">
        <v>1500m</v>
      </c>
      <c r="M2372" s="96">
        <v>0</v>
      </c>
      <c r="N2372" s="96" t="str">
        <f t="shared" ref="N2372:N2435" si="148">K2372&amp;L2372</f>
        <v>Elias KIPRUTO1500m</v>
      </c>
      <c r="O2372" s="2">
        <f t="shared" ref="O2372:O2435" si="149">VLOOKUP(K2372&amp;L2372,$G$3:$H$3563,2,FALSE)</f>
        <v>987</v>
      </c>
      <c r="P2372" s="81">
        <f t="shared" ref="P2372:P2435" si="150">COUNTIFS($L$3:$L$3119,L2372,$O$3:$O$3119,"&gt;"&amp;O2372)+1</f>
        <v>160</v>
      </c>
      <c r="Q2372" s="81" t="str">
        <f t="shared" ref="Q2372:Q2435" si="151">IFERROR(IF(J2372="AUS",COUNTIFS($J$3:$J$3119,"AUS",$L$3:$L$3119,L2372,$O$3:$O$3119,"&gt;"&amp;O2372)+1,""),"")</f>
        <v/>
      </c>
    </row>
    <row r="2373" spans="1:17" x14ac:dyDescent="0.2">
      <c r="A2373" t="s">
        <v>1224</v>
      </c>
      <c r="B2373" t="s">
        <v>3082</v>
      </c>
      <c r="C2373" s="5" t="s">
        <v>28</v>
      </c>
      <c r="D2373" s="5">
        <v>35575</v>
      </c>
      <c r="E2373">
        <v>1132</v>
      </c>
      <c r="F2373" s="2">
        <v>44</v>
      </c>
      <c r="G2373" s="2" t="str">
        <f>B2373&amp;C2373</f>
        <v>Tony KEMBOI1500m</v>
      </c>
      <c r="H2373" s="2">
        <f>E2373</f>
        <v>1132</v>
      </c>
      <c r="I2373" s="138" cm="1">
        <f t="array" ref="I2373">MAX(IF($G$3:$G$4000=$G2373,$H$3:$H$4000))</f>
        <v>1132</v>
      </c>
      <c r="J2373" s="2" t="str">
        <v>KEN</v>
      </c>
      <c r="K2373" t="str">
        <v>Fidelis WAITHAKA</v>
      </c>
      <c r="L2373" s="96" t="str">
        <v>1500m</v>
      </c>
      <c r="M2373" s="96">
        <v>0</v>
      </c>
      <c r="N2373" s="96" t="str">
        <f t="shared" si="148"/>
        <v>Fidelis WAITHAKA1500m</v>
      </c>
      <c r="O2373" s="2">
        <f t="shared" si="149"/>
        <v>987</v>
      </c>
      <c r="P2373" s="81">
        <f t="shared" si="150"/>
        <v>160</v>
      </c>
      <c r="Q2373" s="81" t="str">
        <f t="shared" si="151"/>
        <v/>
      </c>
    </row>
    <row r="2374" spans="1:17" x14ac:dyDescent="0.2">
      <c r="A2374" t="s">
        <v>1224</v>
      </c>
      <c r="B2374" t="s">
        <v>3841</v>
      </c>
      <c r="C2374" s="5" t="s">
        <v>27</v>
      </c>
      <c r="D2374" s="5">
        <v>35933</v>
      </c>
      <c r="E2374">
        <v>1132</v>
      </c>
      <c r="F2374" s="2">
        <v>47</v>
      </c>
      <c r="G2374" s="2" t="str">
        <f>B2374&amp;C2374</f>
        <v>Boaz KIPRUGUT800m</v>
      </c>
      <c r="H2374" s="2">
        <f>E2374</f>
        <v>1132</v>
      </c>
      <c r="I2374" s="138" cm="1">
        <f t="array" ref="I2374">MAX(IF($G$3:$G$4000=$G2374,$H$3:$H$4000))</f>
        <v>1132</v>
      </c>
      <c r="J2374" s="2" t="str">
        <v>KEN</v>
      </c>
      <c r="K2374" t="str">
        <v>Shadrack RONO</v>
      </c>
      <c r="L2374" s="96" t="str">
        <v>5000m</v>
      </c>
      <c r="M2374" s="96">
        <v>44612</v>
      </c>
      <c r="N2374" s="96" t="str">
        <f t="shared" si="148"/>
        <v>Shadrack RONO5000m</v>
      </c>
      <c r="O2374" s="2">
        <f t="shared" si="149"/>
        <v>987</v>
      </c>
      <c r="P2374" s="81">
        <f t="shared" si="150"/>
        <v>148</v>
      </c>
      <c r="Q2374" s="81" t="str">
        <f t="shared" si="151"/>
        <v/>
      </c>
    </row>
    <row r="2375" spans="1:17" x14ac:dyDescent="0.2">
      <c r="A2375" t="s">
        <v>1224</v>
      </c>
      <c r="B2375" t="s">
        <v>2951</v>
      </c>
      <c r="C2375" s="6" t="s">
        <v>26</v>
      </c>
      <c r="D2375" s="5">
        <v>34286</v>
      </c>
      <c r="E2375">
        <v>1132</v>
      </c>
      <c r="F2375" s="2">
        <v>3</v>
      </c>
      <c r="G2375" s="2" t="str">
        <f>B2375&amp;C2375</f>
        <v>Bonface Ontuga MWERESA400m</v>
      </c>
      <c r="H2375" s="2">
        <f>E2375</f>
        <v>1132</v>
      </c>
      <c r="I2375" s="138" cm="1">
        <f t="array" ref="I2375">MAX(IF($G$3:$G$4000=$G2375,$H$3:$H$4000))</f>
        <v>1132</v>
      </c>
      <c r="J2375" s="2" t="str">
        <v>KEN</v>
      </c>
      <c r="K2375" t="str">
        <v>Geoffrey MUTAI</v>
      </c>
      <c r="L2375" s="96" t="str">
        <v>400mh</v>
      </c>
      <c r="M2375" s="96">
        <v>0</v>
      </c>
      <c r="N2375" s="96" t="str">
        <f t="shared" si="148"/>
        <v>Geoffrey MUTAI400mh</v>
      </c>
      <c r="O2375" s="2">
        <f t="shared" si="149"/>
        <v>986</v>
      </c>
      <c r="P2375" s="81">
        <f t="shared" si="150"/>
        <v>125</v>
      </c>
      <c r="Q2375" s="81" t="str">
        <f t="shared" si="151"/>
        <v/>
      </c>
    </row>
    <row r="2376" spans="1:17" x14ac:dyDescent="0.2">
      <c r="A2376" t="s">
        <v>1224</v>
      </c>
      <c r="B2376" t="s">
        <v>4038</v>
      </c>
      <c r="C2376" s="5" t="s">
        <v>29</v>
      </c>
      <c r="D2376" s="5">
        <v>35857</v>
      </c>
      <c r="E2376">
        <v>1131</v>
      </c>
      <c r="F2376" s="2">
        <v>42</v>
      </c>
      <c r="G2376" s="2" t="str">
        <f>B2376&amp;C2376</f>
        <v>Rodgers KWEMOI5000m</v>
      </c>
      <c r="H2376" s="2">
        <f>E2376</f>
        <v>1131</v>
      </c>
      <c r="I2376" s="138" cm="1">
        <f t="array" ref="I2376">MAX(IF($G$3:$G$4000=$G2376,$H$3:$H$4000))</f>
        <v>1131</v>
      </c>
      <c r="J2376" s="2" t="str">
        <v>KEN</v>
      </c>
      <c r="K2376" t="str">
        <v>Tenai KIPRUTO</v>
      </c>
      <c r="L2376" s="96" t="str">
        <v>1500m</v>
      </c>
      <c r="M2376" s="96">
        <v>44612</v>
      </c>
      <c r="N2376" s="96" t="str">
        <f t="shared" si="148"/>
        <v>Tenai KIPRUTO1500m</v>
      </c>
      <c r="O2376" s="2">
        <f t="shared" si="149"/>
        <v>985</v>
      </c>
      <c r="P2376" s="81">
        <f t="shared" si="150"/>
        <v>165</v>
      </c>
      <c r="Q2376" s="81" t="str">
        <f t="shared" si="151"/>
        <v/>
      </c>
    </row>
    <row r="2377" spans="1:17" x14ac:dyDescent="0.2">
      <c r="A2377" t="s">
        <v>1224</v>
      </c>
      <c r="B2377" t="s">
        <v>4099</v>
      </c>
      <c r="C2377" s="5" t="s">
        <v>30</v>
      </c>
      <c r="D2377" s="5">
        <v>34367</v>
      </c>
      <c r="E2377">
        <v>1131</v>
      </c>
      <c r="F2377" s="2">
        <v>66</v>
      </c>
      <c r="G2377" s="2" t="str">
        <f>B2377&amp;C2377</f>
        <v>Edward CHESEREK10000m</v>
      </c>
      <c r="H2377" s="2">
        <f>E2377</f>
        <v>1131</v>
      </c>
      <c r="I2377" s="138" cm="1">
        <f t="array" ref="I2377">MAX(IF($G$3:$G$4000=$G2377,$H$3:$H$4000))</f>
        <v>1131</v>
      </c>
      <c r="J2377" s="2" t="str">
        <v>KEN</v>
      </c>
      <c r="K2377" t="str">
        <v>Mutai EZRA</v>
      </c>
      <c r="L2377" s="96" t="str">
        <v>5000m</v>
      </c>
      <c r="M2377" s="96">
        <v>0</v>
      </c>
      <c r="N2377" s="96" t="str">
        <f t="shared" si="148"/>
        <v>Mutai EZRA5000m</v>
      </c>
      <c r="O2377" s="2">
        <f t="shared" si="149"/>
        <v>985</v>
      </c>
      <c r="P2377" s="81">
        <f t="shared" si="150"/>
        <v>149</v>
      </c>
      <c r="Q2377" s="81" t="str">
        <f t="shared" si="151"/>
        <v/>
      </c>
    </row>
    <row r="2378" spans="1:17" x14ac:dyDescent="0.2">
      <c r="A2378" t="s">
        <v>1224</v>
      </c>
      <c r="B2378" t="s">
        <v>3947</v>
      </c>
      <c r="C2378" s="5" t="s">
        <v>29</v>
      </c>
      <c r="D2378" s="5">
        <v>33499</v>
      </c>
      <c r="E2378">
        <v>1130</v>
      </c>
      <c r="F2378" s="2">
        <v>43</v>
      </c>
      <c r="G2378" s="2" t="str">
        <f>B2378&amp;C2378</f>
        <v>Jonathan Muia NDIKU5000m</v>
      </c>
      <c r="H2378" s="2">
        <f>E2378</f>
        <v>1130</v>
      </c>
      <c r="I2378" s="138" cm="1">
        <f t="array" ref="I2378">MAX(IF($G$3:$G$4000=$G2378,$H$3:$H$4000))</f>
        <v>1130</v>
      </c>
      <c r="J2378" s="2" t="str">
        <v>KEN</v>
      </c>
      <c r="K2378" t="str">
        <v>Simon EKIDOR</v>
      </c>
      <c r="L2378" s="96" t="str">
        <v>10000m</v>
      </c>
      <c r="M2378" s="96">
        <v>0</v>
      </c>
      <c r="N2378" s="96" t="str">
        <f t="shared" si="148"/>
        <v>Simon EKIDOR10000m</v>
      </c>
      <c r="O2378" s="2">
        <f t="shared" si="149"/>
        <v>985</v>
      </c>
      <c r="P2378" s="81">
        <f t="shared" si="150"/>
        <v>139</v>
      </c>
      <c r="Q2378" s="81" t="str">
        <f t="shared" si="151"/>
        <v/>
      </c>
    </row>
    <row r="2379" spans="1:17" x14ac:dyDescent="0.2">
      <c r="A2379" t="s">
        <v>1224</v>
      </c>
      <c r="B2379" t="s">
        <v>3176</v>
      </c>
      <c r="C2379" s="5" t="s">
        <v>29</v>
      </c>
      <c r="D2379" s="5">
        <v>37692</v>
      </c>
      <c r="E2379">
        <v>1130</v>
      </c>
      <c r="F2379" s="2">
        <v>44</v>
      </c>
      <c r="G2379" s="2" t="str">
        <f>B2379&amp;C2379</f>
        <v>Cosmas MWANGI5000m</v>
      </c>
      <c r="H2379" s="2">
        <f>E2379</f>
        <v>1130</v>
      </c>
      <c r="I2379" s="138" cm="1">
        <f t="array" ref="I2379">MAX(IF($G$3:$G$4000=$G2379,$H$3:$H$4000))</f>
        <v>1130</v>
      </c>
      <c r="J2379" s="2" t="str">
        <v>KEN</v>
      </c>
      <c r="K2379" t="str">
        <v>Wesley LANGAT</v>
      </c>
      <c r="L2379" s="96" t="str">
        <v>1500m</v>
      </c>
      <c r="M2379" s="96">
        <v>1995</v>
      </c>
      <c r="N2379" s="96" t="str">
        <f t="shared" si="148"/>
        <v>Wesley LANGAT1500m</v>
      </c>
      <c r="O2379" s="2">
        <f t="shared" si="149"/>
        <v>984</v>
      </c>
      <c r="P2379" s="81">
        <f t="shared" si="150"/>
        <v>166</v>
      </c>
      <c r="Q2379" s="81" t="str">
        <f t="shared" si="151"/>
        <v/>
      </c>
    </row>
    <row r="2380" spans="1:17" x14ac:dyDescent="0.2">
      <c r="A2380" t="s">
        <v>1224</v>
      </c>
      <c r="B2380" t="s">
        <v>4039</v>
      </c>
      <c r="C2380" t="s">
        <v>29</v>
      </c>
      <c r="D2380" s="5">
        <v>37196</v>
      </c>
      <c r="E2380">
        <v>1130</v>
      </c>
      <c r="F2380" s="2">
        <v>46</v>
      </c>
      <c r="G2380" s="2" t="str">
        <f>B2380&amp;C2380</f>
        <v>Kiprono SITONIK5000m</v>
      </c>
      <c r="H2380" s="2">
        <f>E2380</f>
        <v>1130</v>
      </c>
      <c r="I2380" s="138" cm="1">
        <f t="array" ref="I2380">MAX(IF($G$3:$G$4000=$G2380,$H$3:$H$4000))</f>
        <v>1130</v>
      </c>
      <c r="J2380" s="2" t="str">
        <v>KEN</v>
      </c>
      <c r="K2380" t="str">
        <v>Wesley LADEMA</v>
      </c>
      <c r="L2380" s="96" t="str">
        <v>5000m</v>
      </c>
      <c r="M2380" s="96">
        <v>36343</v>
      </c>
      <c r="N2380" s="96" t="str">
        <f t="shared" si="148"/>
        <v>Wesley LADEMA5000m</v>
      </c>
      <c r="O2380" s="2">
        <f t="shared" si="149"/>
        <v>984</v>
      </c>
      <c r="P2380" s="81">
        <f t="shared" si="150"/>
        <v>151</v>
      </c>
      <c r="Q2380" s="81" t="str">
        <f t="shared" si="151"/>
        <v/>
      </c>
    </row>
    <row r="2381" spans="1:17" x14ac:dyDescent="0.2">
      <c r="A2381" t="s">
        <v>1224</v>
      </c>
      <c r="B2381" t="s">
        <v>3948</v>
      </c>
      <c r="C2381" s="5" t="s">
        <v>34</v>
      </c>
      <c r="D2381" s="6"/>
      <c r="E2381">
        <v>1130</v>
      </c>
      <c r="F2381" s="2">
        <v>24</v>
      </c>
      <c r="G2381" s="2" t="str">
        <f>B2381&amp;C2381</f>
        <v>Kigen CHEMADI3000msc</v>
      </c>
      <c r="H2381" s="2">
        <f>E2381</f>
        <v>1130</v>
      </c>
      <c r="I2381" s="138" cm="1">
        <f t="array" ref="I2381">MAX(IF($G$3:$G$4000=$G2381,$H$3:$H$4000))</f>
        <v>1130</v>
      </c>
      <c r="J2381" s="2" t="str">
        <v>KEN</v>
      </c>
      <c r="K2381" t="str">
        <v>Stanley NJIHIA</v>
      </c>
      <c r="L2381" s="96" t="str">
        <v>10000m</v>
      </c>
      <c r="M2381" s="96">
        <v>0</v>
      </c>
      <c r="N2381" s="96" t="str">
        <f t="shared" si="148"/>
        <v>Stanley NJIHIA10000m</v>
      </c>
      <c r="O2381" s="2">
        <f t="shared" si="149"/>
        <v>983</v>
      </c>
      <c r="P2381" s="81">
        <f t="shared" si="150"/>
        <v>140</v>
      </c>
      <c r="Q2381" s="81" t="str">
        <f t="shared" si="151"/>
        <v/>
      </c>
    </row>
    <row r="2382" spans="1:17" x14ac:dyDescent="0.2">
      <c r="A2382" t="s">
        <v>1224</v>
      </c>
      <c r="B2382" t="s">
        <v>3063</v>
      </c>
      <c r="C2382" s="5" t="s">
        <v>28</v>
      </c>
      <c r="D2382" s="5"/>
      <c r="E2382">
        <v>1129</v>
      </c>
      <c r="F2382" s="2">
        <v>4</v>
      </c>
      <c r="G2382" s="2" t="str">
        <f>B2382&amp;C2382</f>
        <v>Arnorld KIPKORIR1500m</v>
      </c>
      <c r="H2382" s="2">
        <f>E2382</f>
        <v>1129</v>
      </c>
      <c r="I2382" s="138" cm="1">
        <f t="array" ref="I2382">MAX(IF($G$3:$G$4000=$G2382,$H$3:$H$4000))</f>
        <v>1129</v>
      </c>
      <c r="J2382" s="2" t="str">
        <v>KEN</v>
      </c>
      <c r="K2382" t="str">
        <v>Joseph KIMUTAI</v>
      </c>
      <c r="L2382" s="96" t="str">
        <v>10000m</v>
      </c>
      <c r="M2382" s="96">
        <v>0</v>
      </c>
      <c r="N2382" s="96" t="str">
        <f t="shared" si="148"/>
        <v>Joseph KIMUTAI10000m</v>
      </c>
      <c r="O2382" s="2">
        <f t="shared" si="149"/>
        <v>982</v>
      </c>
      <c r="P2382" s="81">
        <f t="shared" si="150"/>
        <v>141</v>
      </c>
      <c r="Q2382" s="81" t="str">
        <f t="shared" si="151"/>
        <v/>
      </c>
    </row>
    <row r="2383" spans="1:17" x14ac:dyDescent="0.2">
      <c r="A2383" t="s">
        <v>1224</v>
      </c>
      <c r="B2383" t="s">
        <v>4040</v>
      </c>
      <c r="C2383" s="5" t="s">
        <v>29</v>
      </c>
      <c r="D2383" s="5">
        <v>35656</v>
      </c>
      <c r="E2383">
        <v>1129</v>
      </c>
      <c r="F2383" s="2">
        <v>48</v>
      </c>
      <c r="G2383" s="2" t="str">
        <f>B2383&amp;C2383</f>
        <v>Titus WANBUA5000m</v>
      </c>
      <c r="H2383" s="2">
        <f>E2383</f>
        <v>1129</v>
      </c>
      <c r="I2383" s="138" cm="1">
        <f t="array" ref="I2383">MAX(IF($G$3:$G$4000=$G2383,$H$3:$H$4000))</f>
        <v>1129</v>
      </c>
      <c r="J2383" s="2" t="str">
        <v>KEN</v>
      </c>
      <c r="K2383" t="str">
        <v>Geofrey RONO</v>
      </c>
      <c r="L2383" s="96" t="str">
        <v>1500m</v>
      </c>
      <c r="M2383" s="96">
        <v>0</v>
      </c>
      <c r="N2383" s="96" t="str">
        <f t="shared" si="148"/>
        <v>Geofrey RONO1500m</v>
      </c>
      <c r="O2383" s="2">
        <f t="shared" si="149"/>
        <v>981</v>
      </c>
      <c r="P2383" s="81">
        <f t="shared" si="150"/>
        <v>170</v>
      </c>
      <c r="Q2383" s="81" t="str">
        <f t="shared" si="151"/>
        <v/>
      </c>
    </row>
    <row r="2384" spans="1:17" x14ac:dyDescent="0.2">
      <c r="A2384" t="s">
        <v>1224</v>
      </c>
      <c r="B2384" t="s">
        <v>3844</v>
      </c>
      <c r="C2384" s="5" t="s">
        <v>27</v>
      </c>
      <c r="D2384" s="5">
        <v>44671</v>
      </c>
      <c r="E2384">
        <v>1128</v>
      </c>
      <c r="F2384" s="2">
        <v>50</v>
      </c>
      <c r="G2384" s="2" t="str">
        <f>B2384&amp;C2384</f>
        <v>Pascal WISON800m</v>
      </c>
      <c r="H2384" s="2">
        <f>E2384</f>
        <v>1128</v>
      </c>
      <c r="I2384" s="138" cm="1">
        <f t="array" ref="I2384">MAX(IF($G$3:$G$4000=$G2384,$H$3:$H$4000))</f>
        <v>1128</v>
      </c>
      <c r="J2384" s="2" t="str">
        <v>KEN</v>
      </c>
      <c r="K2384" t="str">
        <v>Paul LEMUYA</v>
      </c>
      <c r="L2384" s="96" t="str">
        <v>10000m</v>
      </c>
      <c r="M2384" s="96">
        <v>0</v>
      </c>
      <c r="N2384" s="96" t="str">
        <f t="shared" si="148"/>
        <v>Paul LEMUYA10000m</v>
      </c>
      <c r="O2384" s="2">
        <f t="shared" si="149"/>
        <v>981</v>
      </c>
      <c r="P2384" s="81">
        <f t="shared" si="150"/>
        <v>142</v>
      </c>
      <c r="Q2384" s="81" t="str">
        <f t="shared" si="151"/>
        <v/>
      </c>
    </row>
    <row r="2385" spans="1:17" x14ac:dyDescent="0.2">
      <c r="A2385" t="s">
        <v>1224</v>
      </c>
      <c r="B2385" t="s">
        <v>3777</v>
      </c>
      <c r="C2385" s="5" t="s">
        <v>26</v>
      </c>
      <c r="D2385" s="5">
        <v>32998</v>
      </c>
      <c r="E2385">
        <v>1127</v>
      </c>
      <c r="F2385" s="2">
        <v>42</v>
      </c>
      <c r="G2385" s="2" t="str">
        <f>B2385&amp;C2385</f>
        <v>Jared Nyambweke MOMANYI400m</v>
      </c>
      <c r="H2385" s="2">
        <f>E2385</f>
        <v>1127</v>
      </c>
      <c r="I2385" s="138" cm="1">
        <f t="array" ref="I2385">MAX(IF($G$3:$G$4000=$G2385,$H$3:$H$4000))</f>
        <v>1127</v>
      </c>
      <c r="J2385" s="2" t="str">
        <v>KEN</v>
      </c>
      <c r="K2385" t="str">
        <v>Joseph KIMUTAI</v>
      </c>
      <c r="L2385" s="96" t="str">
        <v>5000m</v>
      </c>
      <c r="M2385" s="96">
        <v>0</v>
      </c>
      <c r="N2385" s="96" t="str">
        <f t="shared" si="148"/>
        <v>Joseph KIMUTAI5000m</v>
      </c>
      <c r="O2385" s="2">
        <f t="shared" si="149"/>
        <v>979</v>
      </c>
      <c r="P2385" s="81">
        <f t="shared" si="150"/>
        <v>159</v>
      </c>
      <c r="Q2385" s="81" t="str">
        <f t="shared" si="151"/>
        <v/>
      </c>
    </row>
    <row r="2386" spans="1:17" x14ac:dyDescent="0.2">
      <c r="A2386" t="s">
        <v>1224</v>
      </c>
      <c r="B2386" t="s">
        <v>3903</v>
      </c>
      <c r="C2386" s="5" t="s">
        <v>28</v>
      </c>
      <c r="D2386" s="5">
        <v>1995</v>
      </c>
      <c r="E2386">
        <v>1126</v>
      </c>
      <c r="F2386" s="2">
        <v>48</v>
      </c>
      <c r="G2386" s="2" t="str">
        <f>B2386&amp;C2386</f>
        <v>Athanas KIOKO1500m</v>
      </c>
      <c r="H2386" s="2">
        <f>E2386</f>
        <v>1126</v>
      </c>
      <c r="I2386" s="138" cm="1">
        <f t="array" ref="I2386">MAX(IF($G$3:$G$4000=$G2386,$H$3:$H$4000))</f>
        <v>1126</v>
      </c>
      <c r="J2386" s="2" t="str">
        <v>KEN</v>
      </c>
      <c r="K2386" t="str">
        <v>Nicholas Kiplimo KESSIO</v>
      </c>
      <c r="L2386" s="96" t="str">
        <v>400mh</v>
      </c>
      <c r="M2386" s="96">
        <v>0</v>
      </c>
      <c r="N2386" s="96" t="str">
        <f t="shared" si="148"/>
        <v>Nicholas Kiplimo KESSIO400mh</v>
      </c>
      <c r="O2386" s="2">
        <f t="shared" si="149"/>
        <v>979</v>
      </c>
      <c r="P2386" s="81">
        <f t="shared" si="150"/>
        <v>129</v>
      </c>
      <c r="Q2386" s="81" t="str">
        <f t="shared" si="151"/>
        <v/>
      </c>
    </row>
    <row r="2387" spans="1:17" x14ac:dyDescent="0.2">
      <c r="A2387" t="s">
        <v>1224</v>
      </c>
      <c r="B2387" t="s">
        <v>5067</v>
      </c>
      <c r="C2387" s="5" t="s">
        <v>28</v>
      </c>
      <c r="D2387" s="5"/>
      <c r="E2387">
        <v>1126</v>
      </c>
      <c r="F2387" s="2">
        <v>5</v>
      </c>
      <c r="G2387" s="2" t="str">
        <f>B2387&amp;C2387</f>
        <v>Daniel MUNGUTI1500m</v>
      </c>
      <c r="H2387" s="2">
        <f>E2387</f>
        <v>1126</v>
      </c>
      <c r="I2387" s="138" cm="1">
        <f t="array" ref="I2387">MAX(IF($G$3:$G$4000=$G2387,$H$3:$H$4000))</f>
        <v>1126</v>
      </c>
      <c r="J2387" s="2" t="str">
        <v>KEN</v>
      </c>
      <c r="K2387" t="str">
        <v>Peter KAMAU</v>
      </c>
      <c r="L2387" s="96" t="str">
        <v>10000m</v>
      </c>
      <c r="M2387" s="96">
        <v>37952</v>
      </c>
      <c r="N2387" s="96" t="str">
        <f t="shared" si="148"/>
        <v>Peter KAMAU10000m</v>
      </c>
      <c r="O2387" s="2">
        <f t="shared" si="149"/>
        <v>979</v>
      </c>
      <c r="P2387" s="81">
        <f t="shared" si="150"/>
        <v>143</v>
      </c>
      <c r="Q2387" s="81" t="str">
        <f t="shared" si="151"/>
        <v/>
      </c>
    </row>
    <row r="2388" spans="1:17" x14ac:dyDescent="0.2">
      <c r="A2388" t="s">
        <v>1224</v>
      </c>
      <c r="B2388" t="s">
        <v>4041</v>
      </c>
      <c r="C2388" t="s">
        <v>29</v>
      </c>
      <c r="D2388" s="5">
        <v>37046</v>
      </c>
      <c r="E2388">
        <v>1125</v>
      </c>
      <c r="F2388" s="2">
        <v>49</v>
      </c>
      <c r="G2388" s="2" t="str">
        <f>B2388&amp;C2388</f>
        <v>Jacob KROP5000m</v>
      </c>
      <c r="H2388" s="2">
        <f>E2388</f>
        <v>1125</v>
      </c>
      <c r="I2388" s="138" cm="1">
        <f t="array" ref="I2388">MAX(IF($G$3:$G$4000=$G2388,$H$3:$H$4000))</f>
        <v>1125</v>
      </c>
      <c r="J2388" s="2" t="str">
        <v>KEN</v>
      </c>
      <c r="K2388" t="str">
        <v>Paul SUNDE</v>
      </c>
      <c r="L2388" s="96" t="str">
        <v>1500m</v>
      </c>
      <c r="M2388" s="96">
        <v>0</v>
      </c>
      <c r="N2388" s="96" t="str">
        <f t="shared" si="148"/>
        <v>Paul SUNDE1500m</v>
      </c>
      <c r="O2388" s="2">
        <f t="shared" si="149"/>
        <v>977</v>
      </c>
      <c r="P2388" s="81">
        <f t="shared" si="150"/>
        <v>176</v>
      </c>
      <c r="Q2388" s="81" t="str">
        <f t="shared" si="151"/>
        <v/>
      </c>
    </row>
    <row r="2389" spans="1:17" x14ac:dyDescent="0.2">
      <c r="A2389" t="s">
        <v>1224</v>
      </c>
      <c r="B2389" t="s">
        <v>4100</v>
      </c>
      <c r="C2389" t="s">
        <v>30</v>
      </c>
      <c r="D2389" s="5">
        <v>35262</v>
      </c>
      <c r="E2389">
        <v>1124</v>
      </c>
      <c r="F2389" s="2">
        <v>68</v>
      </c>
      <c r="G2389" s="2" t="str">
        <f>B2389&amp;C2389</f>
        <v>Vincent Kibor RAIMOI10000m</v>
      </c>
      <c r="H2389" s="2">
        <f>E2389</f>
        <v>1124</v>
      </c>
      <c r="I2389" s="138" cm="1">
        <f t="array" ref="I2389">MAX(IF($G$3:$G$4000=$G2389,$H$3:$H$4000))</f>
        <v>1124</v>
      </c>
      <c r="J2389" s="2" t="str">
        <v>KEN</v>
      </c>
      <c r="K2389" t="str">
        <v>Justus MUASYA</v>
      </c>
      <c r="L2389" s="96" t="str">
        <v>1500m</v>
      </c>
      <c r="M2389" s="96">
        <v>38122</v>
      </c>
      <c r="N2389" s="96" t="str">
        <f t="shared" si="148"/>
        <v>Justus MUASYA1500m</v>
      </c>
      <c r="O2389" s="2">
        <f t="shared" si="149"/>
        <v>976</v>
      </c>
      <c r="P2389" s="81">
        <f t="shared" si="150"/>
        <v>179</v>
      </c>
      <c r="Q2389" s="81" t="str">
        <f t="shared" si="151"/>
        <v/>
      </c>
    </row>
    <row r="2390" spans="1:17" x14ac:dyDescent="0.2">
      <c r="A2390" t="s">
        <v>1224</v>
      </c>
      <c r="B2390" t="s">
        <v>3195</v>
      </c>
      <c r="C2390" s="5" t="s">
        <v>29</v>
      </c>
      <c r="D2390" s="5">
        <v>36961</v>
      </c>
      <c r="E2390">
        <v>1123</v>
      </c>
      <c r="F2390" s="2">
        <v>52</v>
      </c>
      <c r="G2390" s="2" t="str">
        <f>B2390&amp;C2390</f>
        <v>Mogeni Benuel MAGOMA5000m</v>
      </c>
      <c r="H2390" s="2">
        <f>E2390</f>
        <v>1123</v>
      </c>
      <c r="I2390" s="138" cm="1">
        <f t="array" ref="I2390">MAX(IF($G$3:$G$4000=$G2390,$H$3:$H$4000))</f>
        <v>1123</v>
      </c>
      <c r="J2390" s="2" t="str">
        <v>KEN</v>
      </c>
      <c r="K2390" t="str">
        <v>Baraka MBITHE MESHACK</v>
      </c>
      <c r="L2390" s="96" t="str">
        <v>400mh</v>
      </c>
      <c r="M2390" s="96">
        <v>37619</v>
      </c>
      <c r="N2390" s="96" t="str">
        <f t="shared" si="148"/>
        <v>Baraka MBITHE MESHACK400mh</v>
      </c>
      <c r="O2390" s="2">
        <f t="shared" si="149"/>
        <v>976</v>
      </c>
      <c r="P2390" s="81">
        <f t="shared" si="150"/>
        <v>130</v>
      </c>
      <c r="Q2390" s="81" t="str">
        <f t="shared" si="151"/>
        <v/>
      </c>
    </row>
    <row r="2391" spans="1:17" x14ac:dyDescent="0.2">
      <c r="A2391" t="s">
        <v>1224</v>
      </c>
      <c r="B2391" t="s">
        <v>4042</v>
      </c>
      <c r="C2391" s="5" t="s">
        <v>29</v>
      </c>
      <c r="D2391" s="5">
        <v>36811</v>
      </c>
      <c r="E2391">
        <v>1123</v>
      </c>
      <c r="F2391" s="2">
        <v>53</v>
      </c>
      <c r="G2391" s="2" t="str">
        <f>B2391&amp;C2391</f>
        <v>Musio SAIDAMU5000m</v>
      </c>
      <c r="H2391" s="2">
        <f>E2391</f>
        <v>1123</v>
      </c>
      <c r="I2391" s="138" cm="1">
        <f t="array" ref="I2391">MAX(IF($G$3:$G$4000=$G2391,$H$3:$H$4000))</f>
        <v>1123</v>
      </c>
      <c r="J2391" s="2" t="str">
        <v>KEN</v>
      </c>
      <c r="K2391" t="str">
        <v>Ezekiel LETAYA</v>
      </c>
      <c r="L2391" s="96" t="str">
        <v>1500m</v>
      </c>
      <c r="M2391" s="96">
        <v>0</v>
      </c>
      <c r="N2391" s="96" t="str">
        <f t="shared" si="148"/>
        <v>Ezekiel LETAYA1500m</v>
      </c>
      <c r="O2391" s="2">
        <f t="shared" si="149"/>
        <v>975</v>
      </c>
      <c r="P2391" s="81">
        <f t="shared" si="150"/>
        <v>181</v>
      </c>
      <c r="Q2391" s="81" t="str">
        <f t="shared" si="151"/>
        <v/>
      </c>
    </row>
    <row r="2392" spans="1:17" x14ac:dyDescent="0.2">
      <c r="A2392" t="s">
        <v>1224</v>
      </c>
      <c r="B2392" t="s">
        <v>3951</v>
      </c>
      <c r="C2392" s="5" t="s">
        <v>34</v>
      </c>
      <c r="D2392" s="5">
        <v>32823</v>
      </c>
      <c r="E2392">
        <v>1122</v>
      </c>
      <c r="F2392" s="2">
        <v>27</v>
      </c>
      <c r="G2392" s="2" t="str">
        <f>B2392&amp;C2392</f>
        <v>Moses Kibet KIPSANG3000msc</v>
      </c>
      <c r="H2392" s="2">
        <f>E2392</f>
        <v>1122</v>
      </c>
      <c r="I2392" s="138" cm="1">
        <f t="array" ref="I2392">MAX(IF($G$3:$G$4000=$G2392,$H$3:$H$4000))</f>
        <v>1122</v>
      </c>
      <c r="J2392" s="2" t="str">
        <v>KEN</v>
      </c>
      <c r="K2392" t="str">
        <v>Benjamin KIGEN</v>
      </c>
      <c r="L2392" s="96" t="str">
        <v>1500m</v>
      </c>
      <c r="M2392" s="96">
        <v>34155</v>
      </c>
      <c r="N2392" s="96" t="str">
        <f t="shared" si="148"/>
        <v>Benjamin KIGEN1500m</v>
      </c>
      <c r="O2392" s="2">
        <f t="shared" si="149"/>
        <v>973</v>
      </c>
      <c r="P2392" s="81">
        <f t="shared" si="150"/>
        <v>183</v>
      </c>
      <c r="Q2392" s="81" t="str">
        <f t="shared" si="151"/>
        <v/>
      </c>
    </row>
    <row r="2393" spans="1:17" x14ac:dyDescent="0.2">
      <c r="A2393" t="s">
        <v>1224</v>
      </c>
      <c r="B2393" t="s">
        <v>4043</v>
      </c>
      <c r="C2393" s="5" t="s">
        <v>29</v>
      </c>
      <c r="D2393" s="5">
        <v>36489</v>
      </c>
      <c r="E2393">
        <v>1122</v>
      </c>
      <c r="F2393" s="2">
        <v>55</v>
      </c>
      <c r="G2393" s="2" t="str">
        <f>B2393&amp;C2393</f>
        <v>Benard KIBET5000m</v>
      </c>
      <c r="H2393" s="2">
        <f>E2393</f>
        <v>1122</v>
      </c>
      <c r="I2393" s="138" cm="1">
        <f t="array" ref="I2393">MAX(IF($G$3:$G$4000=$G2393,$H$3:$H$4000))</f>
        <v>1122</v>
      </c>
      <c r="J2393" s="2" t="str">
        <v>KEN</v>
      </c>
      <c r="K2393" t="str">
        <v>Gabriel SARERI</v>
      </c>
      <c r="L2393" s="96" t="str">
        <v>1500m</v>
      </c>
      <c r="M2393" s="96">
        <v>0</v>
      </c>
      <c r="N2393" s="96" t="str">
        <f t="shared" si="148"/>
        <v>Gabriel SARERI1500m</v>
      </c>
      <c r="O2393" s="2">
        <f t="shared" si="149"/>
        <v>971</v>
      </c>
      <c r="P2393" s="81">
        <f t="shared" si="150"/>
        <v>184</v>
      </c>
      <c r="Q2393" s="81" t="str">
        <f t="shared" si="151"/>
        <v/>
      </c>
    </row>
    <row r="2394" spans="1:17" x14ac:dyDescent="0.2">
      <c r="A2394" t="s">
        <v>1224</v>
      </c>
      <c r="B2394" t="s">
        <v>4046</v>
      </c>
      <c r="C2394" s="5" t="s">
        <v>30</v>
      </c>
      <c r="D2394" s="5">
        <v>37878</v>
      </c>
      <c r="E2394">
        <v>1122</v>
      </c>
      <c r="F2394" s="2">
        <v>69</v>
      </c>
      <c r="G2394" s="2" t="str">
        <f>B2394&amp;C2394</f>
        <v>Patrick KINYANJUI10000m</v>
      </c>
      <c r="H2394" s="2">
        <f>E2394</f>
        <v>1122</v>
      </c>
      <c r="I2394" s="138" cm="1">
        <f t="array" ref="I2394">MAX(IF($G$3:$G$4000=$G2394,$H$3:$H$4000))</f>
        <v>1122</v>
      </c>
      <c r="J2394" s="2" t="str">
        <v>KEN</v>
      </c>
      <c r="K2394" t="str">
        <v>Jackson KARU</v>
      </c>
      <c r="L2394" s="96" t="str">
        <v>10000m</v>
      </c>
      <c r="M2394" s="96">
        <v>0</v>
      </c>
      <c r="N2394" s="96" t="str">
        <f t="shared" si="148"/>
        <v>Jackson KARU10000m</v>
      </c>
      <c r="O2394" s="2">
        <f t="shared" si="149"/>
        <v>970</v>
      </c>
      <c r="P2394" s="81">
        <f t="shared" si="150"/>
        <v>145</v>
      </c>
      <c r="Q2394" s="81" t="str">
        <f t="shared" si="151"/>
        <v/>
      </c>
    </row>
    <row r="2395" spans="1:17" x14ac:dyDescent="0.2">
      <c r="A2395" t="s">
        <v>1224</v>
      </c>
      <c r="B2395" t="s">
        <v>4044</v>
      </c>
      <c r="C2395" s="5" t="s">
        <v>29</v>
      </c>
      <c r="D2395" s="5"/>
      <c r="E2395">
        <v>1121</v>
      </c>
      <c r="F2395" s="2">
        <v>56</v>
      </c>
      <c r="G2395" s="2" t="str">
        <f>B2395&amp;C2395</f>
        <v>Alex MASAI5000m</v>
      </c>
      <c r="H2395" s="2">
        <f>E2395</f>
        <v>1121</v>
      </c>
      <c r="I2395" s="138" cm="1">
        <f t="array" ref="I2395">MAX(IF($G$3:$G$4000=$G2395,$H$3:$H$4000))</f>
        <v>1121</v>
      </c>
      <c r="J2395" s="2" t="str">
        <v>KEN</v>
      </c>
      <c r="K2395" t="str">
        <v>Kiprono CHEPKWONY</v>
      </c>
      <c r="L2395" s="96" t="str">
        <v>10000m</v>
      </c>
      <c r="M2395" s="96">
        <v>1963</v>
      </c>
      <c r="N2395" s="96" t="str">
        <f t="shared" si="148"/>
        <v>Kiprono CHEPKWONY10000m</v>
      </c>
      <c r="O2395" s="2">
        <f t="shared" si="149"/>
        <v>969</v>
      </c>
      <c r="P2395" s="81">
        <f t="shared" si="150"/>
        <v>146</v>
      </c>
      <c r="Q2395" s="81" t="str">
        <f t="shared" si="151"/>
        <v/>
      </c>
    </row>
    <row r="2396" spans="1:17" x14ac:dyDescent="0.2">
      <c r="A2396" t="s">
        <v>1224</v>
      </c>
      <c r="B2396" t="s">
        <v>4223</v>
      </c>
      <c r="C2396" s="5" t="s">
        <v>33</v>
      </c>
      <c r="D2396" s="5">
        <v>36120</v>
      </c>
      <c r="E2396">
        <v>1120</v>
      </c>
      <c r="F2396" s="2">
        <v>28</v>
      </c>
      <c r="G2396" s="2" t="str">
        <f>B2396&amp;C2396</f>
        <v>Nicholas Kiprotich CHIRCHIR400mh</v>
      </c>
      <c r="H2396" s="2">
        <f>E2396</f>
        <v>1120</v>
      </c>
      <c r="I2396" s="138" cm="1">
        <f t="array" ref="I2396">MAX(IF($G$3:$G$4000=$G2396,$H$3:$H$4000))</f>
        <v>1120</v>
      </c>
      <c r="J2396" s="2" t="str">
        <v>KEN</v>
      </c>
      <c r="K2396" t="str">
        <v>Patrick KOSGEI</v>
      </c>
      <c r="L2396" s="96" t="str">
        <v>10000m</v>
      </c>
      <c r="M2396" s="96">
        <v>0</v>
      </c>
      <c r="N2396" s="96" t="str">
        <f t="shared" si="148"/>
        <v>Patrick KOSGEI10000m</v>
      </c>
      <c r="O2396" s="2">
        <f t="shared" si="149"/>
        <v>969</v>
      </c>
      <c r="P2396" s="81">
        <f t="shared" si="150"/>
        <v>146</v>
      </c>
      <c r="Q2396" s="81" t="str">
        <f t="shared" si="151"/>
        <v/>
      </c>
    </row>
    <row r="2397" spans="1:17" x14ac:dyDescent="0.2">
      <c r="A2397" t="s">
        <v>1224</v>
      </c>
      <c r="B2397" t="s">
        <v>4045</v>
      </c>
      <c r="C2397" t="s">
        <v>29</v>
      </c>
      <c r="D2397" s="5">
        <v>33670</v>
      </c>
      <c r="E2397">
        <v>1119</v>
      </c>
      <c r="F2397" s="2">
        <v>57</v>
      </c>
      <c r="G2397" s="2" t="str">
        <f>B2397&amp;C2397</f>
        <v>Amos KURGAT5000m</v>
      </c>
      <c r="H2397" s="2">
        <f>E2397</f>
        <v>1119</v>
      </c>
      <c r="I2397" s="138" cm="1">
        <f t="array" ref="I2397">MAX(IF($G$3:$G$4000=$G2397,$H$3:$H$4000))</f>
        <v>1119</v>
      </c>
      <c r="J2397" s="2" t="str">
        <v>KEN</v>
      </c>
      <c r="K2397" t="str">
        <v>Simon KAMAU</v>
      </c>
      <c r="L2397" s="96" t="str">
        <v>10000m</v>
      </c>
      <c r="M2397" s="96">
        <v>1983</v>
      </c>
      <c r="N2397" s="96" t="str">
        <f t="shared" si="148"/>
        <v>Simon KAMAU10000m</v>
      </c>
      <c r="O2397" s="2">
        <f t="shared" si="149"/>
        <v>969</v>
      </c>
      <c r="P2397" s="81">
        <f t="shared" si="150"/>
        <v>146</v>
      </c>
      <c r="Q2397" s="81" t="str">
        <f t="shared" si="151"/>
        <v/>
      </c>
    </row>
    <row r="2398" spans="1:17" x14ac:dyDescent="0.2">
      <c r="A2398" t="s">
        <v>1224</v>
      </c>
      <c r="B2398" t="s">
        <v>4101</v>
      </c>
      <c r="C2398" s="5" t="s">
        <v>30</v>
      </c>
      <c r="D2398" s="5">
        <v>35156</v>
      </c>
      <c r="E2398">
        <v>1119</v>
      </c>
      <c r="F2398" s="2">
        <v>70</v>
      </c>
      <c r="G2398" s="2" t="str">
        <f>B2398&amp;C2398</f>
        <v>Simon KARIUKI10000m</v>
      </c>
      <c r="H2398" s="2">
        <f>E2398</f>
        <v>1119</v>
      </c>
      <c r="I2398" s="138" cm="1">
        <f t="array" ref="I2398">MAX(IF($G$3:$G$4000=$G2398,$H$3:$H$4000))</f>
        <v>1119</v>
      </c>
      <c r="J2398" s="2" t="str">
        <v>KEN</v>
      </c>
      <c r="K2398" t="str">
        <v>Issac CHELUGO</v>
      </c>
      <c r="L2398" s="96" t="str">
        <v>10000m</v>
      </c>
      <c r="M2398" s="96">
        <v>0</v>
      </c>
      <c r="N2398" s="96" t="str">
        <f t="shared" si="148"/>
        <v>Issac CHELUGO10000m</v>
      </c>
      <c r="O2398" s="2">
        <f t="shared" si="149"/>
        <v>968</v>
      </c>
      <c r="P2398" s="81">
        <f t="shared" si="150"/>
        <v>149</v>
      </c>
      <c r="Q2398" s="81" t="str">
        <f t="shared" si="151"/>
        <v/>
      </c>
    </row>
    <row r="2399" spans="1:17" x14ac:dyDescent="0.2">
      <c r="A2399" t="s">
        <v>1224</v>
      </c>
      <c r="B2399" t="s">
        <v>3906</v>
      </c>
      <c r="C2399" s="5" t="s">
        <v>28</v>
      </c>
      <c r="D2399" s="5">
        <v>36455</v>
      </c>
      <c r="E2399">
        <v>1118</v>
      </c>
      <c r="F2399" s="2">
        <v>56</v>
      </c>
      <c r="G2399" s="2" t="str">
        <f>B2399&amp;C2399</f>
        <v>Justus SOGET1500m</v>
      </c>
      <c r="H2399" s="2">
        <f>E2399</f>
        <v>1118</v>
      </c>
      <c r="I2399" s="138" cm="1">
        <f t="array" ref="I2399">MAX(IF($G$3:$G$4000=$G2399,$H$3:$H$4000))</f>
        <v>1118</v>
      </c>
      <c r="J2399" s="2" t="str">
        <v>KEN</v>
      </c>
      <c r="K2399" t="str">
        <v>Leakaey KAMINA</v>
      </c>
      <c r="L2399" s="96" t="str">
        <v>5000m</v>
      </c>
      <c r="M2399" s="96">
        <v>37589</v>
      </c>
      <c r="N2399" s="96" t="str">
        <f t="shared" si="148"/>
        <v>Leakaey KAMINA5000m</v>
      </c>
      <c r="O2399" s="2">
        <f t="shared" si="149"/>
        <v>965</v>
      </c>
      <c r="P2399" s="81">
        <f t="shared" si="150"/>
        <v>165</v>
      </c>
      <c r="Q2399" s="81" t="str">
        <f t="shared" si="151"/>
        <v/>
      </c>
    </row>
    <row r="2400" spans="1:17" x14ac:dyDescent="0.2">
      <c r="A2400" t="s">
        <v>1224</v>
      </c>
      <c r="B2400" t="s">
        <v>4046</v>
      </c>
      <c r="C2400" s="5" t="s">
        <v>29</v>
      </c>
      <c r="D2400" s="5">
        <v>37878</v>
      </c>
      <c r="E2400">
        <v>1118</v>
      </c>
      <c r="F2400" s="2">
        <v>58</v>
      </c>
      <c r="G2400" s="2" t="str">
        <f>B2400&amp;C2400</f>
        <v>Patrick KINYANJUI5000m</v>
      </c>
      <c r="H2400" s="2">
        <f>E2400</f>
        <v>1118</v>
      </c>
      <c r="I2400" s="138" cm="1">
        <f t="array" ref="I2400">MAX(IF($G$3:$G$4000=$G2400,$H$3:$H$4000))</f>
        <v>1118</v>
      </c>
      <c r="J2400" s="2" t="str">
        <v>KEN</v>
      </c>
      <c r="K2400" t="str">
        <v>Solomon GACHOKA</v>
      </c>
      <c r="L2400" s="96" t="str">
        <v>10000m</v>
      </c>
      <c r="M2400" s="96">
        <v>0</v>
      </c>
      <c r="N2400" s="96" t="str">
        <f t="shared" si="148"/>
        <v>Solomon GACHOKA10000m</v>
      </c>
      <c r="O2400" s="2">
        <f t="shared" si="149"/>
        <v>965</v>
      </c>
      <c r="P2400" s="81">
        <f t="shared" si="150"/>
        <v>151</v>
      </c>
      <c r="Q2400" s="81" t="str">
        <f t="shared" si="151"/>
        <v/>
      </c>
    </row>
    <row r="2401" spans="1:17" x14ac:dyDescent="0.2">
      <c r="A2401" t="s">
        <v>1224</v>
      </c>
      <c r="B2401" t="s">
        <v>4102</v>
      </c>
      <c r="C2401" s="6" t="s">
        <v>30</v>
      </c>
      <c r="D2401" s="5"/>
      <c r="E2401">
        <v>1118</v>
      </c>
      <c r="F2401" s="2">
        <v>71</v>
      </c>
      <c r="G2401" s="2" t="str">
        <f>B2401&amp;C2401</f>
        <v>Gilbert BOIT10000m</v>
      </c>
      <c r="H2401" s="2">
        <f>E2401</f>
        <v>1118</v>
      </c>
      <c r="I2401" s="138" cm="1">
        <f t="array" ref="I2401">MAX(IF($G$3:$G$4000=$G2401,$H$3:$H$4000))</f>
        <v>1118</v>
      </c>
      <c r="J2401" s="2" t="str">
        <v>KEN</v>
      </c>
      <c r="K2401" t="str">
        <v>David KIBET</v>
      </c>
      <c r="L2401" s="96" t="str">
        <v>marathon</v>
      </c>
      <c r="M2401" s="96">
        <v>1988</v>
      </c>
      <c r="N2401" s="96" t="str">
        <f t="shared" si="148"/>
        <v>David KIBETmarathon</v>
      </c>
      <c r="O2401" s="2">
        <f t="shared" si="149"/>
        <v>965</v>
      </c>
      <c r="P2401" s="81">
        <f t="shared" si="150"/>
        <v>136</v>
      </c>
      <c r="Q2401" s="81" t="str">
        <f t="shared" si="151"/>
        <v/>
      </c>
    </row>
    <row r="2402" spans="1:17" x14ac:dyDescent="0.2">
      <c r="A2402" t="s">
        <v>1224</v>
      </c>
      <c r="B2402" t="s">
        <v>4023</v>
      </c>
      <c r="C2402" s="5" t="s">
        <v>29</v>
      </c>
      <c r="D2402" s="5">
        <v>35486</v>
      </c>
      <c r="E2402">
        <v>1117</v>
      </c>
      <c r="F2402" s="2">
        <v>4</v>
      </c>
      <c r="G2402" s="2" t="str">
        <f>B2402&amp;C2402</f>
        <v>Robert Kiprop KOECH5000m</v>
      </c>
      <c r="H2402" s="2">
        <f>E2402</f>
        <v>1117</v>
      </c>
      <c r="I2402" s="138" cm="1">
        <f t="array" ref="I2402">MAX(IF($G$3:$G$4000=$G2402,$H$3:$H$4000))</f>
        <v>1164</v>
      </c>
      <c r="J2402" s="2" t="str">
        <v>KEN</v>
      </c>
      <c r="K2402" t="str">
        <v>Daniel KINYANJUI</v>
      </c>
      <c r="L2402" s="96" t="str">
        <v>5000m</v>
      </c>
      <c r="M2402" s="96">
        <v>38367</v>
      </c>
      <c r="N2402" s="96" t="str">
        <f t="shared" si="148"/>
        <v>Daniel KINYANJUI5000m</v>
      </c>
      <c r="O2402" s="2">
        <f t="shared" si="149"/>
        <v>964</v>
      </c>
      <c r="P2402" s="81">
        <f t="shared" si="150"/>
        <v>166</v>
      </c>
      <c r="Q2402" s="81" t="str">
        <f t="shared" si="151"/>
        <v/>
      </c>
    </row>
    <row r="2403" spans="1:17" x14ac:dyDescent="0.2">
      <c r="A2403" t="s">
        <v>1224</v>
      </c>
      <c r="B2403" t="s">
        <v>4047</v>
      </c>
      <c r="C2403" s="5" t="s">
        <v>29</v>
      </c>
      <c r="D2403" s="5">
        <v>35220</v>
      </c>
      <c r="E2403">
        <v>1117</v>
      </c>
      <c r="F2403" s="2">
        <v>59</v>
      </c>
      <c r="G2403" s="2" t="str">
        <f>B2403&amp;C2403</f>
        <v>Dan KIPLANGAT5000m</v>
      </c>
      <c r="H2403" s="2">
        <f>E2403</f>
        <v>1117</v>
      </c>
      <c r="I2403" s="138" cm="1">
        <f t="array" ref="I2403">MAX(IF($G$3:$G$4000=$G2403,$H$3:$H$4000))</f>
        <v>1117</v>
      </c>
      <c r="J2403" s="2" t="str">
        <v>KEN</v>
      </c>
      <c r="K2403" t="str">
        <v>Raymond OKECH</v>
      </c>
      <c r="L2403" s="96" t="str">
        <v>5000m</v>
      </c>
      <c r="M2403" s="96">
        <v>0</v>
      </c>
      <c r="N2403" s="96" t="str">
        <f t="shared" si="148"/>
        <v>Raymond OKECH5000m</v>
      </c>
      <c r="O2403" s="2">
        <f t="shared" si="149"/>
        <v>963</v>
      </c>
      <c r="P2403" s="81">
        <f t="shared" si="150"/>
        <v>167</v>
      </c>
      <c r="Q2403" s="81" t="str">
        <f t="shared" si="151"/>
        <v/>
      </c>
    </row>
    <row r="2404" spans="1:17" x14ac:dyDescent="0.2">
      <c r="A2404" t="s">
        <v>1224</v>
      </c>
      <c r="B2404" t="s">
        <v>3103</v>
      </c>
      <c r="C2404" s="5" t="s">
        <v>34</v>
      </c>
      <c r="D2404" s="5">
        <v>37496</v>
      </c>
      <c r="E2404">
        <v>1116</v>
      </c>
      <c r="F2404" s="2">
        <v>1</v>
      </c>
      <c r="G2404" s="2" t="str">
        <f>B2404&amp;C2404</f>
        <v>Amos SEREM3000msc</v>
      </c>
      <c r="H2404" s="2">
        <f>E2404</f>
        <v>1116</v>
      </c>
      <c r="I2404" s="138" cm="1">
        <f t="array" ref="I2404">MAX(IF($G$3:$G$4000=$G2404,$H$3:$H$4000))</f>
        <v>1165</v>
      </c>
      <c r="J2404" s="2" t="str">
        <v>KEN</v>
      </c>
      <c r="K2404" t="str">
        <v>Nicholas KIPCHUMBA</v>
      </c>
      <c r="L2404" s="96" t="str">
        <v>10000m</v>
      </c>
      <c r="M2404" s="96">
        <v>0</v>
      </c>
      <c r="N2404" s="96" t="str">
        <f t="shared" si="148"/>
        <v>Nicholas KIPCHUMBA10000m</v>
      </c>
      <c r="O2404" s="2">
        <f t="shared" si="149"/>
        <v>962</v>
      </c>
      <c r="P2404" s="81">
        <f t="shared" si="150"/>
        <v>154</v>
      </c>
      <c r="Q2404" s="81" t="str">
        <f t="shared" si="151"/>
        <v/>
      </c>
    </row>
    <row r="2405" spans="1:17" x14ac:dyDescent="0.2">
      <c r="A2405" t="s">
        <v>1224</v>
      </c>
      <c r="B2405" t="s">
        <v>4048</v>
      </c>
      <c r="C2405" s="5" t="s">
        <v>29</v>
      </c>
      <c r="D2405" s="5">
        <v>35647</v>
      </c>
      <c r="E2405">
        <v>1116</v>
      </c>
      <c r="F2405" s="2">
        <v>60</v>
      </c>
      <c r="G2405" s="2" t="str">
        <f>B2405&amp;C2405</f>
        <v>Charles Karanja KAMAU5000m</v>
      </c>
      <c r="H2405" s="2">
        <f>E2405</f>
        <v>1116</v>
      </c>
      <c r="I2405" s="138" cm="1">
        <f t="array" ref="I2405">MAX(IF($G$3:$G$4000=$G2405,$H$3:$H$4000))</f>
        <v>1116</v>
      </c>
      <c r="J2405" s="2" t="str">
        <v>KEN</v>
      </c>
      <c r="K2405" t="str">
        <v>Stanley SIROR</v>
      </c>
      <c r="L2405" s="96" t="str">
        <v>10000m</v>
      </c>
      <c r="M2405" s="96">
        <v>0</v>
      </c>
      <c r="N2405" s="96" t="str">
        <f t="shared" si="148"/>
        <v>Stanley SIROR10000m</v>
      </c>
      <c r="O2405" s="2">
        <f t="shared" si="149"/>
        <v>962</v>
      </c>
      <c r="P2405" s="81">
        <f t="shared" si="150"/>
        <v>154</v>
      </c>
      <c r="Q2405" s="81" t="str">
        <f t="shared" si="151"/>
        <v/>
      </c>
    </row>
    <row r="2406" spans="1:17" x14ac:dyDescent="0.2">
      <c r="A2406" t="s">
        <v>1224</v>
      </c>
      <c r="B2406" t="s">
        <v>4049</v>
      </c>
      <c r="C2406" t="s">
        <v>29</v>
      </c>
      <c r="D2406" s="5">
        <v>37909</v>
      </c>
      <c r="E2406">
        <v>1116</v>
      </c>
      <c r="F2406" s="2">
        <v>61</v>
      </c>
      <c r="G2406" s="2" t="str">
        <f>B2406&amp;C2406</f>
        <v>Levy KIBET5000m</v>
      </c>
      <c r="H2406" s="2">
        <f>E2406</f>
        <v>1116</v>
      </c>
      <c r="I2406" s="138" cm="1">
        <f t="array" ref="I2406">MAX(IF($G$3:$G$4000=$G2406,$H$3:$H$4000))</f>
        <v>1116</v>
      </c>
      <c r="J2406" s="2" t="str">
        <v>KEN</v>
      </c>
      <c r="K2406" t="str">
        <v>Eliezar KIBET</v>
      </c>
      <c r="L2406" s="96" t="str">
        <v>3000msc</v>
      </c>
      <c r="M2406" s="96">
        <v>0</v>
      </c>
      <c r="N2406" s="96" t="str">
        <f t="shared" si="148"/>
        <v>Eliezar KIBET3000msc</v>
      </c>
      <c r="O2406" s="2">
        <f t="shared" si="149"/>
        <v>962</v>
      </c>
      <c r="P2406" s="81">
        <f t="shared" si="150"/>
        <v>115</v>
      </c>
      <c r="Q2406" s="81" t="str">
        <f t="shared" si="151"/>
        <v/>
      </c>
    </row>
    <row r="2407" spans="1:17" x14ac:dyDescent="0.2">
      <c r="A2407" t="s">
        <v>1224</v>
      </c>
      <c r="B2407" t="s">
        <v>4050</v>
      </c>
      <c r="C2407" t="s">
        <v>29</v>
      </c>
      <c r="D2407" s="5">
        <v>34468</v>
      </c>
      <c r="E2407">
        <v>1116</v>
      </c>
      <c r="F2407" s="2">
        <v>62</v>
      </c>
      <c r="G2407" s="2" t="str">
        <f>B2407&amp;C2407</f>
        <v>Samson NDIRANGU5000m</v>
      </c>
      <c r="H2407" s="2">
        <f>E2407</f>
        <v>1116</v>
      </c>
      <c r="I2407" s="138" cm="1">
        <f t="array" ref="I2407">MAX(IF($G$3:$G$4000=$G2407,$H$3:$H$4000))</f>
        <v>1116</v>
      </c>
      <c r="J2407" s="2" t="str">
        <v>KEN</v>
      </c>
      <c r="K2407" t="str">
        <v>Simon MWANGI</v>
      </c>
      <c r="L2407" s="96" t="str">
        <v>10000m</v>
      </c>
      <c r="M2407" s="96">
        <v>0</v>
      </c>
      <c r="N2407" s="96" t="str">
        <f t="shared" si="148"/>
        <v>Simon MWANGI10000m</v>
      </c>
      <c r="O2407" s="2">
        <f t="shared" si="149"/>
        <v>961</v>
      </c>
      <c r="P2407" s="81">
        <f t="shared" si="150"/>
        <v>157</v>
      </c>
      <c r="Q2407" s="81" t="str">
        <f t="shared" si="151"/>
        <v/>
      </c>
    </row>
    <row r="2408" spans="1:17" x14ac:dyDescent="0.2">
      <c r="A2408" t="s">
        <v>1224</v>
      </c>
      <c r="B2408" t="s">
        <v>4051</v>
      </c>
      <c r="C2408" s="5" t="s">
        <v>29</v>
      </c>
      <c r="D2408" s="5">
        <v>37952</v>
      </c>
      <c r="E2408">
        <v>1116</v>
      </c>
      <c r="F2408" s="2">
        <v>63</v>
      </c>
      <c r="G2408" s="2" t="str">
        <f>B2408&amp;C2408</f>
        <v>Emmanuel KIPCHIRCHIR5000m</v>
      </c>
      <c r="H2408" s="2">
        <f>E2408</f>
        <v>1116</v>
      </c>
      <c r="I2408" s="138" cm="1">
        <f t="array" ref="I2408">MAX(IF($G$3:$G$4000=$G2408,$H$3:$H$4000))</f>
        <v>1116</v>
      </c>
      <c r="J2408" s="2" t="str">
        <v>KEN</v>
      </c>
      <c r="K2408" t="str">
        <v>Leonard BOR</v>
      </c>
      <c r="L2408" s="96" t="str">
        <v>10000m</v>
      </c>
      <c r="M2408" s="96">
        <v>0</v>
      </c>
      <c r="N2408" s="96" t="str">
        <f t="shared" si="148"/>
        <v>Leonard BOR10000m</v>
      </c>
      <c r="O2408" s="2">
        <f t="shared" si="149"/>
        <v>959</v>
      </c>
      <c r="P2408" s="81">
        <f t="shared" si="150"/>
        <v>159</v>
      </c>
      <c r="Q2408" s="81" t="str">
        <f t="shared" si="151"/>
        <v/>
      </c>
    </row>
    <row r="2409" spans="1:17" x14ac:dyDescent="0.2">
      <c r="A2409" t="s">
        <v>1224</v>
      </c>
      <c r="B2409" t="s">
        <v>3852</v>
      </c>
      <c r="C2409" s="5" t="s">
        <v>27</v>
      </c>
      <c r="D2409" s="5">
        <v>33965</v>
      </c>
      <c r="E2409">
        <v>1115</v>
      </c>
      <c r="F2409" s="2">
        <v>63</v>
      </c>
      <c r="G2409" s="2" t="str">
        <f>B2409&amp;C2409</f>
        <v>Jeremiah Kipkorir MUTAI800m</v>
      </c>
      <c r="H2409" s="2">
        <f>E2409</f>
        <v>1115</v>
      </c>
      <c r="I2409" s="138" cm="1">
        <f t="array" ref="I2409">MAX(IF($G$3:$G$4000=$G2409,$H$3:$H$4000))</f>
        <v>1115</v>
      </c>
      <c r="J2409" s="2" t="str">
        <v>KEN</v>
      </c>
      <c r="K2409" t="str">
        <v>Keyborn OBATO</v>
      </c>
      <c r="L2409" s="96" t="str">
        <v>20km-race-walking</v>
      </c>
      <c r="M2409" s="96">
        <v>0</v>
      </c>
      <c r="N2409" s="96" t="str">
        <f t="shared" si="148"/>
        <v>Keyborn OBATO20km-race-walking</v>
      </c>
      <c r="O2409" s="2">
        <f t="shared" si="149"/>
        <v>958</v>
      </c>
      <c r="P2409" s="81">
        <f t="shared" si="150"/>
        <v>33</v>
      </c>
      <c r="Q2409" s="81" t="str">
        <f t="shared" si="151"/>
        <v/>
      </c>
    </row>
    <row r="2410" spans="1:17" x14ac:dyDescent="0.2">
      <c r="A2410" t="s">
        <v>1224</v>
      </c>
      <c r="B2410" t="s">
        <v>3854</v>
      </c>
      <c r="C2410" s="5" t="s">
        <v>27</v>
      </c>
      <c r="D2410" s="5"/>
      <c r="E2410">
        <v>1115</v>
      </c>
      <c r="F2410" s="2">
        <v>63</v>
      </c>
      <c r="G2410" s="2" t="str">
        <f>B2410&amp;C2410</f>
        <v>Jonah KOECH800m</v>
      </c>
      <c r="H2410" s="2">
        <f>E2410</f>
        <v>1115</v>
      </c>
      <c r="I2410" s="138" cm="1">
        <f t="array" ref="I2410">MAX(IF($G$3:$G$4000=$G2410,$H$3:$H$4000))</f>
        <v>1115</v>
      </c>
      <c r="J2410" s="2" t="str">
        <v>KEN</v>
      </c>
      <c r="K2410" t="str">
        <v>Cosmas KOECH</v>
      </c>
      <c r="L2410" s="96" t="str">
        <v>3000msc</v>
      </c>
      <c r="M2410" s="96">
        <v>0</v>
      </c>
      <c r="N2410" s="96" t="str">
        <f t="shared" si="148"/>
        <v>Cosmas KOECH3000msc</v>
      </c>
      <c r="O2410" s="2">
        <f t="shared" si="149"/>
        <v>958</v>
      </c>
      <c r="P2410" s="81">
        <f t="shared" si="150"/>
        <v>116</v>
      </c>
      <c r="Q2410" s="81" t="str">
        <f t="shared" si="151"/>
        <v/>
      </c>
    </row>
    <row r="2411" spans="1:17" x14ac:dyDescent="0.2">
      <c r="A2411" t="s">
        <v>1224</v>
      </c>
      <c r="B2411" t="s">
        <v>4052</v>
      </c>
      <c r="C2411" t="s">
        <v>29</v>
      </c>
      <c r="D2411" s="5"/>
      <c r="E2411">
        <v>1115</v>
      </c>
      <c r="F2411" s="2">
        <v>64</v>
      </c>
      <c r="G2411" s="2" t="str">
        <f>B2411&amp;C2411</f>
        <v>Victor KIPROP5000m</v>
      </c>
      <c r="H2411" s="2">
        <f>E2411</f>
        <v>1115</v>
      </c>
      <c r="I2411" s="138" cm="1">
        <f t="array" ref="I2411">MAX(IF($G$3:$G$4000=$G2411,$H$3:$H$4000))</f>
        <v>1115</v>
      </c>
      <c r="J2411" s="2" t="str">
        <v>KEN</v>
      </c>
      <c r="K2411" t="str">
        <v>Peter RONO</v>
      </c>
      <c r="L2411" s="96" t="str">
        <v>3000msc</v>
      </c>
      <c r="M2411" s="96">
        <v>0</v>
      </c>
      <c r="N2411" s="96" t="str">
        <f t="shared" si="148"/>
        <v>Peter RONO3000msc</v>
      </c>
      <c r="O2411" s="2">
        <f t="shared" si="149"/>
        <v>955</v>
      </c>
      <c r="P2411" s="81">
        <f t="shared" si="150"/>
        <v>118</v>
      </c>
      <c r="Q2411" s="81" t="str">
        <f t="shared" si="151"/>
        <v/>
      </c>
    </row>
    <row r="2412" spans="1:17" x14ac:dyDescent="0.2">
      <c r="A2412" t="s">
        <v>1224</v>
      </c>
      <c r="B2412" t="s">
        <v>3134</v>
      </c>
      <c r="C2412" s="5" t="s">
        <v>29</v>
      </c>
      <c r="D2412" s="5"/>
      <c r="E2412">
        <v>1115</v>
      </c>
      <c r="F2412" s="2">
        <v>5</v>
      </c>
      <c r="G2412" s="2" t="str">
        <f>B2412&amp;C2412</f>
        <v>Amon KEMBOI5000m</v>
      </c>
      <c r="H2412" s="2">
        <f>E2412</f>
        <v>1115</v>
      </c>
      <c r="I2412" s="138" cm="1">
        <f t="array" ref="I2412">MAX(IF($G$3:$G$4000=$G2412,$H$3:$H$4000))</f>
        <v>1115</v>
      </c>
      <c r="J2412" s="2" t="str">
        <v>KEN</v>
      </c>
      <c r="K2412" t="str">
        <v>David MUNGAI</v>
      </c>
      <c r="L2412" s="96" t="str">
        <v>10000m</v>
      </c>
      <c r="M2412" s="96">
        <v>0</v>
      </c>
      <c r="N2412" s="96" t="str">
        <f t="shared" si="148"/>
        <v>David MUNGAI10000m</v>
      </c>
      <c r="O2412" s="2">
        <f t="shared" si="149"/>
        <v>954</v>
      </c>
      <c r="P2412" s="81">
        <f t="shared" si="150"/>
        <v>163</v>
      </c>
      <c r="Q2412" s="81" t="str">
        <f t="shared" si="151"/>
        <v/>
      </c>
    </row>
    <row r="2413" spans="1:17" x14ac:dyDescent="0.2">
      <c r="A2413" t="s">
        <v>1224</v>
      </c>
      <c r="B2413" t="s">
        <v>3980</v>
      </c>
      <c r="C2413" s="5" t="s">
        <v>30</v>
      </c>
      <c r="D2413" s="5">
        <v>38371</v>
      </c>
      <c r="E2413">
        <v>1114</v>
      </c>
      <c r="F2413" s="2">
        <v>72</v>
      </c>
      <c r="G2413" s="2" t="str">
        <f>B2413&amp;C2413</f>
        <v>Bonface MUTETI10000m</v>
      </c>
      <c r="H2413" s="2">
        <f>E2413</f>
        <v>1114</v>
      </c>
      <c r="I2413" s="138" cm="1">
        <f t="array" ref="I2413">MAX(IF($G$3:$G$4000=$G2413,$H$3:$H$4000))</f>
        <v>1114</v>
      </c>
      <c r="J2413" s="2" t="str">
        <v>KEN</v>
      </c>
      <c r="K2413" t="str">
        <v>Edwin KIPSAISAK</v>
      </c>
      <c r="L2413" s="96" t="str">
        <v>5000m</v>
      </c>
      <c r="M2413" s="96">
        <v>38427</v>
      </c>
      <c r="N2413" s="96" t="str">
        <f t="shared" si="148"/>
        <v>Edwin KIPSAISAK5000m</v>
      </c>
      <c r="O2413" s="2">
        <f t="shared" si="149"/>
        <v>954</v>
      </c>
      <c r="P2413" s="81">
        <f t="shared" si="150"/>
        <v>170</v>
      </c>
      <c r="Q2413" s="81" t="str">
        <f t="shared" si="151"/>
        <v/>
      </c>
    </row>
    <row r="2414" spans="1:17" x14ac:dyDescent="0.2">
      <c r="A2414" t="s">
        <v>1224</v>
      </c>
      <c r="B2414" t="s">
        <v>3856</v>
      </c>
      <c r="C2414" s="5" t="s">
        <v>27</v>
      </c>
      <c r="D2414" s="5">
        <v>35317</v>
      </c>
      <c r="E2414">
        <v>1114</v>
      </c>
      <c r="F2414" s="2">
        <v>68</v>
      </c>
      <c r="G2414" s="2" t="str">
        <f>B2414&amp;C2414</f>
        <v>Eliud KIPSANG800m</v>
      </c>
      <c r="H2414" s="2">
        <f>E2414</f>
        <v>1114</v>
      </c>
      <c r="I2414" s="138" cm="1">
        <f t="array" ref="I2414">MAX(IF($G$3:$G$4000=$G2414,$H$3:$H$4000))</f>
        <v>1114</v>
      </c>
      <c r="J2414" s="2" t="str">
        <v>KEN</v>
      </c>
      <c r="K2414" t="str">
        <v>Samuel Naibei KIPLIMO</v>
      </c>
      <c r="L2414" s="96" t="str">
        <v>5000m</v>
      </c>
      <c r="M2414" s="96">
        <v>34137</v>
      </c>
      <c r="N2414" s="96" t="str">
        <f t="shared" si="148"/>
        <v>Samuel Naibei KIPLIMO5000m</v>
      </c>
      <c r="O2414" s="2">
        <f t="shared" si="149"/>
        <v>952</v>
      </c>
      <c r="P2414" s="81">
        <f t="shared" si="150"/>
        <v>171</v>
      </c>
      <c r="Q2414" s="81" t="str">
        <f t="shared" si="151"/>
        <v/>
      </c>
    </row>
    <row r="2415" spans="1:17" x14ac:dyDescent="0.2">
      <c r="A2415" t="s">
        <v>1224</v>
      </c>
      <c r="B2415" t="s">
        <v>3136</v>
      </c>
      <c r="C2415" t="s">
        <v>34</v>
      </c>
      <c r="D2415" s="5"/>
      <c r="E2415">
        <v>1114</v>
      </c>
      <c r="F2415" s="2">
        <v>30</v>
      </c>
      <c r="G2415" s="2" t="str">
        <f>B2415&amp;C2415</f>
        <v>Wesley KIPTOO3000msc</v>
      </c>
      <c r="H2415" s="2">
        <f>E2415</f>
        <v>1114</v>
      </c>
      <c r="I2415" s="138" cm="1">
        <f t="array" ref="I2415">MAX(IF($G$3:$G$4000=$G2415,$H$3:$H$4000))</f>
        <v>1114</v>
      </c>
      <c r="J2415" s="2" t="str">
        <v>KEN</v>
      </c>
      <c r="K2415" t="str">
        <v>Stephen Omiso ARITA</v>
      </c>
      <c r="L2415" s="96" t="str">
        <v>10000m</v>
      </c>
      <c r="M2415" s="96">
        <v>32320</v>
      </c>
      <c r="N2415" s="96" t="str">
        <f t="shared" si="148"/>
        <v>Stephen Omiso ARITA10000m</v>
      </c>
      <c r="O2415" s="2">
        <f t="shared" si="149"/>
        <v>952</v>
      </c>
      <c r="P2415" s="81">
        <f t="shared" si="150"/>
        <v>165</v>
      </c>
      <c r="Q2415" s="81" t="str">
        <f t="shared" si="151"/>
        <v/>
      </c>
    </row>
    <row r="2416" spans="1:17" x14ac:dyDescent="0.2">
      <c r="A2416" t="s">
        <v>1224</v>
      </c>
      <c r="B2416" t="s">
        <v>3156</v>
      </c>
      <c r="C2416" s="5" t="s">
        <v>30</v>
      </c>
      <c r="D2416" s="5">
        <v>37137</v>
      </c>
      <c r="E2416">
        <v>1114</v>
      </c>
      <c r="F2416" s="2">
        <v>73</v>
      </c>
      <c r="G2416" s="2" t="str">
        <f>B2416&amp;C2416</f>
        <v>Jackson Kavesa MUEMA10000m</v>
      </c>
      <c r="H2416" s="2">
        <f>E2416</f>
        <v>1114</v>
      </c>
      <c r="I2416" s="138" cm="1">
        <f t="array" ref="I2416">MAX(IF($G$3:$G$4000=$G2416,$H$3:$H$4000))</f>
        <v>1114</v>
      </c>
      <c r="J2416" s="2" t="str">
        <v>KEN</v>
      </c>
      <c r="K2416" t="str">
        <v>Oscar OKAPEL</v>
      </c>
      <c r="L2416" s="96" t="str">
        <v>10000m</v>
      </c>
      <c r="M2416" s="96">
        <v>0</v>
      </c>
      <c r="N2416" s="96" t="str">
        <f t="shared" si="148"/>
        <v>Oscar OKAPEL10000m</v>
      </c>
      <c r="O2416" s="2">
        <f t="shared" si="149"/>
        <v>950</v>
      </c>
      <c r="P2416" s="81">
        <f t="shared" si="150"/>
        <v>167</v>
      </c>
      <c r="Q2416" s="81" t="str">
        <f t="shared" si="151"/>
        <v/>
      </c>
    </row>
    <row r="2417" spans="1:17" x14ac:dyDescent="0.2">
      <c r="A2417" t="s">
        <v>1224</v>
      </c>
      <c r="B2417" t="s">
        <v>5166</v>
      </c>
      <c r="C2417" s="5" t="s">
        <v>82</v>
      </c>
      <c r="D2417" s="5"/>
      <c r="E2417">
        <v>1114</v>
      </c>
      <c r="F2417" s="2">
        <v>23</v>
      </c>
      <c r="G2417" s="2" t="str">
        <f>B2417&amp;C2417</f>
        <v>Zaphania CHERUIYOTmarathon</v>
      </c>
      <c r="H2417" s="2">
        <f>E2417</f>
        <v>1114</v>
      </c>
      <c r="I2417" s="138" cm="1">
        <f t="array" ref="I2417">MAX(IF($G$3:$G$4000=$G2417,$H$3:$H$4000))</f>
        <v>1114</v>
      </c>
      <c r="J2417" s="2" t="str">
        <v>KEN</v>
      </c>
      <c r="K2417" t="str">
        <v>Geoffrey RONO</v>
      </c>
      <c r="L2417" s="96" t="str">
        <v>400mh</v>
      </c>
      <c r="M2417" s="96">
        <v>0</v>
      </c>
      <c r="N2417" s="96" t="str">
        <f t="shared" si="148"/>
        <v>Geoffrey RONO400mh</v>
      </c>
      <c r="O2417" s="2">
        <f t="shared" si="149"/>
        <v>948</v>
      </c>
      <c r="P2417" s="81">
        <f t="shared" si="150"/>
        <v>140</v>
      </c>
      <c r="Q2417" s="81" t="str">
        <f t="shared" si="151"/>
        <v/>
      </c>
    </row>
    <row r="2418" spans="1:17" x14ac:dyDescent="0.2">
      <c r="A2418" t="s">
        <v>1224</v>
      </c>
      <c r="B2418" t="s">
        <v>4103</v>
      </c>
      <c r="C2418" s="5" t="s">
        <v>30</v>
      </c>
      <c r="D2418" s="5">
        <v>31474</v>
      </c>
      <c r="E2418">
        <v>1113</v>
      </c>
      <c r="F2418" s="2">
        <v>74</v>
      </c>
      <c r="G2418" s="2" t="str">
        <f>B2418&amp;C2418</f>
        <v>Edwin Cheruiyot SOI10000m</v>
      </c>
      <c r="H2418" s="2">
        <f>E2418</f>
        <v>1113</v>
      </c>
      <c r="I2418" s="138" cm="1">
        <f t="array" ref="I2418">MAX(IF($G$3:$G$4000=$G2418,$H$3:$H$4000))</f>
        <v>1113</v>
      </c>
      <c r="J2418" s="2" t="str">
        <v>KEN</v>
      </c>
      <c r="K2418" t="str">
        <v>Erick KIPLANGAT</v>
      </c>
      <c r="L2418" s="96" t="str">
        <v>3000msc</v>
      </c>
      <c r="M2418" s="96">
        <v>0</v>
      </c>
      <c r="N2418" s="96" t="str">
        <f t="shared" si="148"/>
        <v>Erick KIPLANGAT3000msc</v>
      </c>
      <c r="O2418" s="2">
        <f t="shared" si="149"/>
        <v>947</v>
      </c>
      <c r="P2418" s="81">
        <f t="shared" si="150"/>
        <v>120</v>
      </c>
      <c r="Q2418" s="81" t="str">
        <f t="shared" si="151"/>
        <v/>
      </c>
    </row>
    <row r="2419" spans="1:17" x14ac:dyDescent="0.2">
      <c r="A2419" t="s">
        <v>1224</v>
      </c>
      <c r="B2419" t="s">
        <v>4053</v>
      </c>
      <c r="C2419" s="5" t="s">
        <v>29</v>
      </c>
      <c r="D2419" s="5">
        <v>34947</v>
      </c>
      <c r="E2419">
        <v>1113</v>
      </c>
      <c r="F2419" s="2">
        <v>65</v>
      </c>
      <c r="G2419" s="2" t="str">
        <f>B2419&amp;C2419</f>
        <v>Evans YEGO5000m</v>
      </c>
      <c r="H2419" s="2">
        <f>E2419</f>
        <v>1113</v>
      </c>
      <c r="I2419" s="138" cm="1">
        <f t="array" ref="I2419">MAX(IF($G$3:$G$4000=$G2419,$H$3:$H$4000))</f>
        <v>1113</v>
      </c>
      <c r="J2419" s="2" t="str">
        <v>KEN</v>
      </c>
      <c r="K2419" t="str">
        <v>Derrick WANJOHI</v>
      </c>
      <c r="L2419" s="96" t="str">
        <v>20km-race-walking</v>
      </c>
      <c r="M2419" s="96">
        <v>37133</v>
      </c>
      <c r="N2419" s="96" t="str">
        <f t="shared" si="148"/>
        <v>Derrick WANJOHI20km-race-walking</v>
      </c>
      <c r="O2419" s="2">
        <f t="shared" si="149"/>
        <v>946</v>
      </c>
      <c r="P2419" s="81">
        <f t="shared" si="150"/>
        <v>38</v>
      </c>
      <c r="Q2419" s="81" t="str">
        <f t="shared" si="151"/>
        <v/>
      </c>
    </row>
    <row r="2420" spans="1:17" x14ac:dyDescent="0.2">
      <c r="A2420" t="s">
        <v>1224</v>
      </c>
      <c r="B2420" t="s">
        <v>3040</v>
      </c>
      <c r="C2420" s="5" t="s">
        <v>27</v>
      </c>
      <c r="D2420" s="5"/>
      <c r="E2420">
        <v>1113</v>
      </c>
      <c r="F2420" s="2">
        <v>71</v>
      </c>
      <c r="G2420" s="2" t="str">
        <f>B2420&amp;C2420</f>
        <v>Laban KIPKORIR800m</v>
      </c>
      <c r="H2420" s="2">
        <f>E2420</f>
        <v>1113</v>
      </c>
      <c r="I2420" s="138" cm="1">
        <f t="array" ref="I2420">MAX(IF($G$3:$G$4000=$G2420,$H$3:$H$4000))</f>
        <v>1113</v>
      </c>
      <c r="J2420" s="2" t="str">
        <v>KEN</v>
      </c>
      <c r="K2420" t="str">
        <v>Boniface KILONZO</v>
      </c>
      <c r="L2420" s="96" t="str">
        <v>javelin-throw</v>
      </c>
      <c r="M2420" s="96">
        <v>0</v>
      </c>
      <c r="N2420" s="96" t="str">
        <f t="shared" si="148"/>
        <v>Boniface KILONZOjavelin-throw</v>
      </c>
      <c r="O2420" s="2">
        <f t="shared" si="149"/>
        <v>946</v>
      </c>
      <c r="P2420" s="81">
        <f t="shared" si="150"/>
        <v>96</v>
      </c>
      <c r="Q2420" s="81" t="str">
        <f t="shared" si="151"/>
        <v/>
      </c>
    </row>
    <row r="2421" spans="1:17" x14ac:dyDescent="0.2">
      <c r="A2421" t="s">
        <v>1224</v>
      </c>
      <c r="B2421" t="s">
        <v>4104</v>
      </c>
      <c r="C2421" s="5" t="s">
        <v>30</v>
      </c>
      <c r="D2421" s="5">
        <v>1996</v>
      </c>
      <c r="E2421">
        <v>1113</v>
      </c>
      <c r="F2421" s="2">
        <v>75</v>
      </c>
      <c r="G2421" s="2" t="str">
        <f>B2421&amp;C2421</f>
        <v>Fredrick MURANGA10000m</v>
      </c>
      <c r="H2421" s="2">
        <f>E2421</f>
        <v>1113</v>
      </c>
      <c r="I2421" s="138" cm="1">
        <f t="array" ref="I2421">MAX(IF($G$3:$G$4000=$G2421,$H$3:$H$4000))</f>
        <v>1113</v>
      </c>
      <c r="J2421" s="2" t="str">
        <v>KEN</v>
      </c>
      <c r="K2421" t="str">
        <v>Victor SAWE</v>
      </c>
      <c r="L2421" s="96" t="str">
        <v>5000m</v>
      </c>
      <c r="M2421" s="96">
        <v>0</v>
      </c>
      <c r="N2421" s="96" t="str">
        <f t="shared" si="148"/>
        <v>Victor SAWE5000m</v>
      </c>
      <c r="O2421" s="2">
        <f t="shared" si="149"/>
        <v>945</v>
      </c>
      <c r="P2421" s="81">
        <f t="shared" si="150"/>
        <v>177</v>
      </c>
      <c r="Q2421" s="81" t="str">
        <f t="shared" si="151"/>
        <v/>
      </c>
    </row>
    <row r="2422" spans="1:17" x14ac:dyDescent="0.2">
      <c r="A2422" t="s">
        <v>1224</v>
      </c>
      <c r="B2422" t="s">
        <v>4054</v>
      </c>
      <c r="C2422" t="s">
        <v>29</v>
      </c>
      <c r="D2422" s="5">
        <v>34834</v>
      </c>
      <c r="E2422">
        <v>1112</v>
      </c>
      <c r="F2422" s="2">
        <v>66</v>
      </c>
      <c r="G2422" s="2" t="str">
        <f>B2422&amp;C2422</f>
        <v>Dominic LANGAT5000m</v>
      </c>
      <c r="H2422" s="2">
        <f>E2422</f>
        <v>1112</v>
      </c>
      <c r="I2422" s="138" cm="1">
        <f t="array" ref="I2422">MAX(IF($G$3:$G$4000=$G2422,$H$3:$H$4000))</f>
        <v>1112</v>
      </c>
      <c r="J2422" s="2" t="str">
        <v>KEN</v>
      </c>
      <c r="K2422" t="str">
        <v>Ezekiel CHEROP</v>
      </c>
      <c r="L2422" s="96" t="str">
        <v>10000m</v>
      </c>
      <c r="M2422" s="96">
        <v>1985</v>
      </c>
      <c r="N2422" s="96" t="str">
        <f t="shared" si="148"/>
        <v>Ezekiel CHEROP10000m</v>
      </c>
      <c r="O2422" s="2">
        <f t="shared" si="149"/>
        <v>945</v>
      </c>
      <c r="P2422" s="81">
        <f t="shared" si="150"/>
        <v>170</v>
      </c>
      <c r="Q2422" s="81" t="str">
        <f t="shared" si="151"/>
        <v/>
      </c>
    </row>
    <row r="2423" spans="1:17" x14ac:dyDescent="0.2">
      <c r="A2423" t="s">
        <v>1224</v>
      </c>
      <c r="B2423" t="s">
        <v>4105</v>
      </c>
      <c r="C2423" s="5" t="s">
        <v>30</v>
      </c>
      <c r="D2423" s="5">
        <v>35664</v>
      </c>
      <c r="E2423">
        <v>1111</v>
      </c>
      <c r="F2423" s="2">
        <v>77</v>
      </c>
      <c r="G2423" s="2" t="str">
        <f>B2423&amp;C2423</f>
        <v>Dominic NYAIRO10000m</v>
      </c>
      <c r="H2423" s="2">
        <f>E2423</f>
        <v>1111</v>
      </c>
      <c r="I2423" s="138" cm="1">
        <f t="array" ref="I2423">MAX(IF($G$3:$G$4000=$G2423,$H$3:$H$4000))</f>
        <v>1111</v>
      </c>
      <c r="J2423" s="2" t="str">
        <v>KEN</v>
      </c>
      <c r="K2423" t="str">
        <v>Shadrack NGUMBAU</v>
      </c>
      <c r="L2423" s="96" t="str">
        <v>5000m</v>
      </c>
      <c r="M2423" s="96">
        <v>36282</v>
      </c>
      <c r="N2423" s="96" t="str">
        <f t="shared" si="148"/>
        <v>Shadrack NGUMBAU5000m</v>
      </c>
      <c r="O2423" s="2">
        <f t="shared" si="149"/>
        <v>944</v>
      </c>
      <c r="P2423" s="81">
        <f t="shared" si="150"/>
        <v>178</v>
      </c>
      <c r="Q2423" s="81" t="str">
        <f t="shared" si="151"/>
        <v/>
      </c>
    </row>
    <row r="2424" spans="1:17" x14ac:dyDescent="0.2">
      <c r="A2424" t="s">
        <v>1224</v>
      </c>
      <c r="B2424" t="s">
        <v>4055</v>
      </c>
      <c r="C2424" s="6" t="s">
        <v>29</v>
      </c>
      <c r="D2424" s="5">
        <v>37707</v>
      </c>
      <c r="E2424">
        <v>1111</v>
      </c>
      <c r="F2424" s="2">
        <v>67</v>
      </c>
      <c r="G2424" s="2" t="str">
        <f>B2424&amp;C2424</f>
        <v>Anthony KIBE5000m</v>
      </c>
      <c r="H2424" s="2">
        <f>E2424</f>
        <v>1111</v>
      </c>
      <c r="I2424" s="138" cm="1">
        <f t="array" ref="I2424">MAX(IF($G$3:$G$4000=$G2424,$H$3:$H$4000))</f>
        <v>1111</v>
      </c>
      <c r="J2424" s="2" t="str">
        <v>KEN</v>
      </c>
      <c r="K2424" t="str">
        <v>James MWANZIA</v>
      </c>
      <c r="L2424" s="96" t="str">
        <v>5000m</v>
      </c>
      <c r="M2424" s="96">
        <v>37610</v>
      </c>
      <c r="N2424" s="96" t="str">
        <f t="shared" si="148"/>
        <v>James MWANZIA5000m</v>
      </c>
      <c r="O2424" s="2">
        <f t="shared" si="149"/>
        <v>944</v>
      </c>
      <c r="P2424" s="81">
        <f t="shared" si="150"/>
        <v>178</v>
      </c>
      <c r="Q2424" s="81" t="str">
        <f t="shared" si="151"/>
        <v/>
      </c>
    </row>
    <row r="2425" spans="1:17" x14ac:dyDescent="0.2">
      <c r="A2425" t="s">
        <v>1224</v>
      </c>
      <c r="B2425" t="s">
        <v>3953</v>
      </c>
      <c r="C2425" s="5" t="s">
        <v>34</v>
      </c>
      <c r="D2425" s="5">
        <v>36160</v>
      </c>
      <c r="E2425">
        <v>1110</v>
      </c>
      <c r="F2425" s="2">
        <v>32</v>
      </c>
      <c r="G2425" s="2" t="str">
        <f>B2425&amp;C2425</f>
        <v>Vincent KIPYEGON3000msc</v>
      </c>
      <c r="H2425" s="2">
        <f>E2425</f>
        <v>1110</v>
      </c>
      <c r="I2425" s="138" cm="1">
        <f t="array" ref="I2425">MAX(IF($G$3:$G$4000=$G2425,$H$3:$H$4000))</f>
        <v>1110</v>
      </c>
      <c r="J2425" s="2" t="str">
        <v>KEN</v>
      </c>
      <c r="K2425" t="str">
        <v>Nehemiah MAKORI</v>
      </c>
      <c r="L2425" s="96" t="str">
        <v>10000m</v>
      </c>
      <c r="M2425" s="96">
        <v>0</v>
      </c>
      <c r="N2425" s="96" t="str">
        <f t="shared" si="148"/>
        <v>Nehemiah MAKORI10000m</v>
      </c>
      <c r="O2425" s="2">
        <f t="shared" si="149"/>
        <v>944</v>
      </c>
      <c r="P2425" s="81">
        <f t="shared" si="150"/>
        <v>171</v>
      </c>
      <c r="Q2425" s="81" t="str">
        <f t="shared" si="151"/>
        <v/>
      </c>
    </row>
    <row r="2426" spans="1:17" x14ac:dyDescent="0.2">
      <c r="A2426" t="s">
        <v>1224</v>
      </c>
      <c r="B2426" t="s">
        <v>4106</v>
      </c>
      <c r="C2426" s="5" t="s">
        <v>30</v>
      </c>
      <c r="D2426" s="5">
        <v>36180</v>
      </c>
      <c r="E2426">
        <v>1110</v>
      </c>
      <c r="F2426" s="2">
        <v>78</v>
      </c>
      <c r="G2426" s="2" t="str">
        <f>B2426&amp;C2426</f>
        <v>Joel MWAURA10000m</v>
      </c>
      <c r="H2426" s="2">
        <f>E2426</f>
        <v>1110</v>
      </c>
      <c r="I2426" s="138" cm="1">
        <f t="array" ref="I2426">MAX(IF($G$3:$G$4000=$G2426,$H$3:$H$4000))</f>
        <v>1110</v>
      </c>
      <c r="J2426" s="2" t="str">
        <v>KEN</v>
      </c>
      <c r="K2426" t="str">
        <v>Peter WANGARI</v>
      </c>
      <c r="L2426" s="96" t="str">
        <v>10000m</v>
      </c>
      <c r="M2426" s="96">
        <v>31794</v>
      </c>
      <c r="N2426" s="96" t="str">
        <f t="shared" si="148"/>
        <v>Peter WANGARI10000m</v>
      </c>
      <c r="O2426" s="2">
        <f t="shared" si="149"/>
        <v>943</v>
      </c>
      <c r="P2426" s="81">
        <f t="shared" si="150"/>
        <v>172</v>
      </c>
      <c r="Q2426" s="81" t="str">
        <f t="shared" si="151"/>
        <v/>
      </c>
    </row>
    <row r="2427" spans="1:17" x14ac:dyDescent="0.2">
      <c r="A2427" t="s">
        <v>1224</v>
      </c>
      <c r="B2427" t="s">
        <v>3023</v>
      </c>
      <c r="C2427" s="5" t="s">
        <v>27</v>
      </c>
      <c r="D2427" s="5">
        <v>34436</v>
      </c>
      <c r="E2427">
        <v>1109</v>
      </c>
      <c r="F2427" s="2">
        <v>7</v>
      </c>
      <c r="G2427" s="2" t="str">
        <f>B2427&amp;C2427</f>
        <v>Collins KIPRUTO800m</v>
      </c>
      <c r="H2427" s="2">
        <f>E2427</f>
        <v>1109</v>
      </c>
      <c r="I2427" s="138" cm="1">
        <f t="array" ref="I2427">MAX(IF($G$3:$G$4000=$G2427,$H$3:$H$4000))</f>
        <v>1206</v>
      </c>
      <c r="J2427" s="2" t="str">
        <v>KEN</v>
      </c>
      <c r="K2427" t="str">
        <v>Richard ETIR</v>
      </c>
      <c r="L2427" s="96" t="str">
        <v>5000m</v>
      </c>
      <c r="M2427" s="96">
        <v>0</v>
      </c>
      <c r="N2427" s="96" t="str">
        <f t="shared" si="148"/>
        <v>Richard ETIR5000m</v>
      </c>
      <c r="O2427" s="2">
        <f t="shared" si="149"/>
        <v>943</v>
      </c>
      <c r="P2427" s="81">
        <f t="shared" si="150"/>
        <v>180</v>
      </c>
      <c r="Q2427" s="81" t="str">
        <f t="shared" si="151"/>
        <v/>
      </c>
    </row>
    <row r="2428" spans="1:17" x14ac:dyDescent="0.2">
      <c r="A2428" t="s">
        <v>1224</v>
      </c>
      <c r="B2428" t="s">
        <v>4056</v>
      </c>
      <c r="C2428" t="s">
        <v>29</v>
      </c>
      <c r="D2428" s="5">
        <v>35971</v>
      </c>
      <c r="E2428">
        <v>1109</v>
      </c>
      <c r="F2428" s="2">
        <v>68</v>
      </c>
      <c r="G2428" s="2" t="str">
        <f>B2428&amp;C2428</f>
        <v>Josphat LEDAMA5000m</v>
      </c>
      <c r="H2428" s="2">
        <f>E2428</f>
        <v>1109</v>
      </c>
      <c r="I2428" s="138" cm="1">
        <f t="array" ref="I2428">MAX(IF($G$3:$G$4000=$G2428,$H$3:$H$4000))</f>
        <v>1109</v>
      </c>
      <c r="J2428" s="2" t="str">
        <v>KEN</v>
      </c>
      <c r="K2428" t="str">
        <v>Johnathan SEMANAYO</v>
      </c>
      <c r="L2428" s="96" t="str">
        <v>10000m</v>
      </c>
      <c r="M2428" s="96">
        <v>0</v>
      </c>
      <c r="N2428" s="96" t="str">
        <f t="shared" si="148"/>
        <v>Johnathan SEMANAYO10000m</v>
      </c>
      <c r="O2428" s="2">
        <f t="shared" si="149"/>
        <v>942</v>
      </c>
      <c r="P2428" s="81">
        <f t="shared" si="150"/>
        <v>174</v>
      </c>
      <c r="Q2428" s="81" t="str">
        <f t="shared" si="151"/>
        <v/>
      </c>
    </row>
    <row r="2429" spans="1:17" x14ac:dyDescent="0.2">
      <c r="A2429" t="s">
        <v>1224</v>
      </c>
      <c r="B2429" t="s">
        <v>4057</v>
      </c>
      <c r="C2429" t="s">
        <v>29</v>
      </c>
      <c r="D2429" s="5">
        <v>37482</v>
      </c>
      <c r="E2429">
        <v>1109</v>
      </c>
      <c r="F2429" s="2">
        <v>69</v>
      </c>
      <c r="G2429" s="2" t="str">
        <f>B2429&amp;C2429</f>
        <v>Victor Kipkirui KORIR5000m</v>
      </c>
      <c r="H2429" s="2">
        <f>E2429</f>
        <v>1109</v>
      </c>
      <c r="I2429" s="138" cm="1">
        <f t="array" ref="I2429">MAX(IF($G$3:$G$4000=$G2429,$H$3:$H$4000))</f>
        <v>1109</v>
      </c>
      <c r="J2429" s="2" t="str">
        <v>KEN</v>
      </c>
      <c r="K2429" t="str">
        <v>Cornelius KIBIWOTT</v>
      </c>
      <c r="L2429" s="96" t="str">
        <v>marathon</v>
      </c>
      <c r="M2429" s="96">
        <v>0</v>
      </c>
      <c r="N2429" s="96" t="str">
        <f t="shared" si="148"/>
        <v>Cornelius KIBIWOTTmarathon</v>
      </c>
      <c r="O2429" s="2">
        <f t="shared" si="149"/>
        <v>942</v>
      </c>
      <c r="P2429" s="81">
        <f t="shared" si="150"/>
        <v>141</v>
      </c>
      <c r="Q2429" s="81" t="str">
        <f t="shared" si="151"/>
        <v/>
      </c>
    </row>
    <row r="2430" spans="1:17" x14ac:dyDescent="0.2">
      <c r="A2430" t="s">
        <v>1224</v>
      </c>
      <c r="B2430" t="s">
        <v>3955</v>
      </c>
      <c r="C2430" s="5" t="s">
        <v>34</v>
      </c>
      <c r="D2430" s="5"/>
      <c r="E2430">
        <v>1109</v>
      </c>
      <c r="F2430" s="2">
        <v>34</v>
      </c>
      <c r="G2430" s="2" t="str">
        <f>B2430&amp;C2430</f>
        <v>Felix KANDIE3000msc</v>
      </c>
      <c r="H2430" s="2">
        <f>E2430</f>
        <v>1109</v>
      </c>
      <c r="I2430" s="138" cm="1">
        <f t="array" ref="I2430">MAX(IF($G$3:$G$4000=$G2430,$H$3:$H$4000))</f>
        <v>1109</v>
      </c>
      <c r="J2430" s="2" t="str">
        <v>KEN</v>
      </c>
      <c r="K2430" t="str">
        <v>Kipkorir KORGOREN</v>
      </c>
      <c r="L2430" s="96" t="str">
        <v>10000m</v>
      </c>
      <c r="M2430" s="96">
        <v>0</v>
      </c>
      <c r="N2430" s="96" t="str">
        <f t="shared" si="148"/>
        <v>Kipkorir KORGOREN10000m</v>
      </c>
      <c r="O2430" s="2">
        <f t="shared" si="149"/>
        <v>940</v>
      </c>
      <c r="P2430" s="81">
        <f t="shared" si="150"/>
        <v>175</v>
      </c>
      <c r="Q2430" s="81" t="str">
        <f t="shared" si="151"/>
        <v/>
      </c>
    </row>
    <row r="2431" spans="1:17" x14ac:dyDescent="0.2">
      <c r="A2431" t="s">
        <v>1224</v>
      </c>
      <c r="B2431" t="s">
        <v>2957</v>
      </c>
      <c r="C2431" s="5" t="s">
        <v>33</v>
      </c>
      <c r="D2431" s="5">
        <v>35716</v>
      </c>
      <c r="E2431">
        <v>1108</v>
      </c>
      <c r="F2431" s="2">
        <v>32</v>
      </c>
      <c r="G2431" s="2" t="str">
        <f>B2431&amp;C2431</f>
        <v>Wiseman Were MUKHOBE400mh</v>
      </c>
      <c r="H2431" s="2">
        <f>E2431</f>
        <v>1108</v>
      </c>
      <c r="I2431" s="138" cm="1">
        <f t="array" ref="I2431">MAX(IF($G$3:$G$4000=$G2431,$H$3:$H$4000))</f>
        <v>1140</v>
      </c>
      <c r="J2431" s="2" t="str">
        <v>KEN</v>
      </c>
      <c r="K2431" t="str">
        <v>Daniel MANTHI</v>
      </c>
      <c r="L2431" s="96" t="str">
        <v>10000m</v>
      </c>
      <c r="M2431" s="96">
        <v>0</v>
      </c>
      <c r="N2431" s="96" t="str">
        <f t="shared" si="148"/>
        <v>Daniel MANTHI10000m</v>
      </c>
      <c r="O2431" s="2">
        <f t="shared" si="149"/>
        <v>940</v>
      </c>
      <c r="P2431" s="81">
        <f t="shared" si="150"/>
        <v>175</v>
      </c>
      <c r="Q2431" s="81" t="str">
        <f t="shared" si="151"/>
        <v/>
      </c>
    </row>
    <row r="2432" spans="1:17" x14ac:dyDescent="0.2">
      <c r="A2432" t="s">
        <v>1224</v>
      </c>
      <c r="B2432" t="s">
        <v>4058</v>
      </c>
      <c r="C2432" t="s">
        <v>29</v>
      </c>
      <c r="D2432" s="5">
        <v>35318</v>
      </c>
      <c r="E2432">
        <v>1108</v>
      </c>
      <c r="F2432" s="2">
        <v>71</v>
      </c>
      <c r="G2432" s="2" t="str">
        <f>B2432&amp;C2432</f>
        <v>Alexander MUTISO5000m</v>
      </c>
      <c r="H2432" s="2">
        <f>E2432</f>
        <v>1108</v>
      </c>
      <c r="I2432" s="138" cm="1">
        <f t="array" ref="I2432">MAX(IF($G$3:$G$4000=$G2432,$H$3:$H$4000))</f>
        <v>1108</v>
      </c>
      <c r="J2432" s="2" t="str">
        <v>KEN</v>
      </c>
      <c r="K2432" t="str">
        <v>Sammy RUGUT</v>
      </c>
      <c r="L2432" s="96" t="str">
        <v>400mh</v>
      </c>
      <c r="M2432" s="96">
        <v>0</v>
      </c>
      <c r="N2432" s="96" t="str">
        <f t="shared" si="148"/>
        <v>Sammy RUGUT400mh</v>
      </c>
      <c r="O2432" s="2">
        <f t="shared" si="149"/>
        <v>939</v>
      </c>
      <c r="P2432" s="81">
        <f t="shared" si="150"/>
        <v>144</v>
      </c>
      <c r="Q2432" s="81" t="str">
        <f t="shared" si="151"/>
        <v/>
      </c>
    </row>
    <row r="2433" spans="1:17" x14ac:dyDescent="0.2">
      <c r="A2433" t="s">
        <v>1224</v>
      </c>
      <c r="B2433" t="s">
        <v>3816</v>
      </c>
      <c r="C2433" s="6" t="s">
        <v>28</v>
      </c>
      <c r="D2433" s="5">
        <v>35348</v>
      </c>
      <c r="E2433">
        <v>1107</v>
      </c>
      <c r="F2433" s="2">
        <v>75</v>
      </c>
      <c r="G2433" s="2" t="str">
        <f>B2433&amp;C2433</f>
        <v>Festus LAGAT1500m</v>
      </c>
      <c r="H2433" s="2">
        <f>E2433</f>
        <v>1107</v>
      </c>
      <c r="I2433" s="138" cm="1">
        <f t="array" ref="I2433">MAX(IF($G$3:$G$4000=$G2433,$H$3:$H$4000))</f>
        <v>1107</v>
      </c>
      <c r="J2433" s="2" t="str">
        <v>KEN</v>
      </c>
      <c r="K2433" t="str">
        <v>Solomon KOECH</v>
      </c>
      <c r="L2433" s="96" t="str">
        <v>marathon</v>
      </c>
      <c r="M2433" s="96">
        <v>0</v>
      </c>
      <c r="N2433" s="96" t="str">
        <f t="shared" si="148"/>
        <v>Solomon KOECHmarathon</v>
      </c>
      <c r="O2433" s="2">
        <f t="shared" si="149"/>
        <v>937</v>
      </c>
      <c r="P2433" s="81">
        <f t="shared" si="150"/>
        <v>142</v>
      </c>
      <c r="Q2433" s="81" t="str">
        <f t="shared" si="151"/>
        <v/>
      </c>
    </row>
    <row r="2434" spans="1:17" x14ac:dyDescent="0.2">
      <c r="A2434" t="s">
        <v>1224</v>
      </c>
      <c r="B2434" t="s">
        <v>3027</v>
      </c>
      <c r="C2434" s="5" t="s">
        <v>27</v>
      </c>
      <c r="D2434" s="5"/>
      <c r="E2434">
        <v>1107</v>
      </c>
      <c r="F2434" s="2">
        <v>74</v>
      </c>
      <c r="G2434" s="2" t="str">
        <f>B2434&amp;C2434</f>
        <v>Brian KIPTUM800m</v>
      </c>
      <c r="H2434" s="2">
        <f>E2434</f>
        <v>1107</v>
      </c>
      <c r="I2434" s="138" cm="1">
        <f t="array" ref="I2434">MAX(IF($G$3:$G$4000=$G2434,$H$3:$H$4000))</f>
        <v>1107</v>
      </c>
      <c r="J2434" s="2" t="str">
        <v>KEN</v>
      </c>
      <c r="K2434" t="str">
        <v>Harison NDIRANGU</v>
      </c>
      <c r="L2434" s="96" t="str">
        <v>10000m</v>
      </c>
      <c r="M2434" s="96">
        <v>0</v>
      </c>
      <c r="N2434" s="96" t="str">
        <f t="shared" si="148"/>
        <v>Harison NDIRANGU10000m</v>
      </c>
      <c r="O2434" s="2">
        <f t="shared" si="149"/>
        <v>933</v>
      </c>
      <c r="P2434" s="81">
        <f t="shared" si="150"/>
        <v>180</v>
      </c>
      <c r="Q2434" s="81" t="str">
        <f t="shared" si="151"/>
        <v/>
      </c>
    </row>
    <row r="2435" spans="1:17" x14ac:dyDescent="0.2">
      <c r="A2435" t="s">
        <v>1224</v>
      </c>
      <c r="B2435" t="s">
        <v>4059</v>
      </c>
      <c r="C2435" s="5" t="s">
        <v>29</v>
      </c>
      <c r="D2435" s="5">
        <v>35986</v>
      </c>
      <c r="E2435">
        <v>1107</v>
      </c>
      <c r="F2435" s="2">
        <v>72</v>
      </c>
      <c r="G2435" s="2" t="str">
        <f>B2435&amp;C2435</f>
        <v>Davis KIPLANGAT5000m</v>
      </c>
      <c r="H2435" s="2">
        <f>E2435</f>
        <v>1107</v>
      </c>
      <c r="I2435" s="138" cm="1">
        <f t="array" ref="I2435">MAX(IF($G$3:$G$4000=$G2435,$H$3:$H$4000))</f>
        <v>1107</v>
      </c>
      <c r="J2435" s="2" t="str">
        <v>KEN</v>
      </c>
      <c r="K2435" t="str">
        <v>Philemon KOSGEI</v>
      </c>
      <c r="L2435" s="96" t="str">
        <v>3000msc</v>
      </c>
      <c r="M2435" s="96">
        <v>1993</v>
      </c>
      <c r="N2435" s="96" t="str">
        <f t="shared" si="148"/>
        <v>Philemon KOSGEI3000msc</v>
      </c>
      <c r="O2435" s="2">
        <f t="shared" si="149"/>
        <v>933</v>
      </c>
      <c r="P2435" s="81">
        <f t="shared" si="150"/>
        <v>122</v>
      </c>
      <c r="Q2435" s="81" t="str">
        <f t="shared" si="151"/>
        <v/>
      </c>
    </row>
    <row r="2436" spans="1:17" x14ac:dyDescent="0.2">
      <c r="A2436" t="s">
        <v>1224</v>
      </c>
      <c r="B2436" t="s">
        <v>4107</v>
      </c>
      <c r="C2436" s="5" t="s">
        <v>30</v>
      </c>
      <c r="D2436" s="5">
        <v>34242</v>
      </c>
      <c r="E2436">
        <v>1107</v>
      </c>
      <c r="F2436" s="2">
        <v>79</v>
      </c>
      <c r="G2436" s="2" t="str">
        <f>B2436&amp;C2436</f>
        <v>Bernard KIMANI10000m</v>
      </c>
      <c r="H2436" s="2">
        <f>E2436</f>
        <v>1107</v>
      </c>
      <c r="I2436" s="138" cm="1">
        <f t="array" ref="I2436">MAX(IF($G$3:$G$4000=$G2436,$H$3:$H$4000))</f>
        <v>1107</v>
      </c>
      <c r="J2436" s="2" t="str">
        <v>KEN</v>
      </c>
      <c r="K2436" t="str">
        <v>Methusellah KIPROP</v>
      </c>
      <c r="L2436" s="96" t="str">
        <v>javelin-throw</v>
      </c>
      <c r="M2436" s="96">
        <v>1991</v>
      </c>
      <c r="N2436" s="96" t="str">
        <f t="shared" ref="N2436:N2499" si="152">K2436&amp;L2436</f>
        <v>Methusellah KIPROPjavelin-throw</v>
      </c>
      <c r="O2436" s="2">
        <f t="shared" ref="O2436:O2499" si="153">VLOOKUP(K2436&amp;L2436,$G$3:$H$3563,2,FALSE)</f>
        <v>931</v>
      </c>
      <c r="P2436" s="81">
        <f t="shared" ref="P2436:P2499" si="154">COUNTIFS($L$3:$L$3119,L2436,$O$3:$O$3119,"&gt;"&amp;O2436)+1</f>
        <v>102</v>
      </c>
      <c r="Q2436" s="81" t="str">
        <f t="shared" ref="Q2436:Q2499" si="155">IFERROR(IF(J2436="AUS",COUNTIFS($J$3:$J$3119,"AUS",$L$3:$L$3119,L2436,$O$3:$O$3119,"&gt;"&amp;O2436)+1,""),"")</f>
        <v/>
      </c>
    </row>
    <row r="2437" spans="1:17" x14ac:dyDescent="0.2">
      <c r="A2437" t="s">
        <v>1224</v>
      </c>
      <c r="B2437" t="s">
        <v>4200</v>
      </c>
      <c r="C2437" s="5" t="s">
        <v>33</v>
      </c>
      <c r="D2437" s="6">
        <v>35920</v>
      </c>
      <c r="E2437">
        <v>1107</v>
      </c>
      <c r="F2437" s="2">
        <v>33</v>
      </c>
      <c r="G2437" s="2" t="str">
        <f>B2437&amp;C2437</f>
        <v>Kipkorir ROTICH400mh</v>
      </c>
      <c r="H2437" s="2">
        <f>E2437</f>
        <v>1107</v>
      </c>
      <c r="I2437" s="138" cm="1">
        <f t="array" ref="I2437">MAX(IF($G$3:$G$4000=$G2437,$H$3:$H$4000))</f>
        <v>1107</v>
      </c>
      <c r="J2437" s="2" t="str">
        <v>KEN</v>
      </c>
      <c r="K2437" t="str">
        <v>Nelson YEGON</v>
      </c>
      <c r="L2437" s="96" t="str">
        <v>javelin-throw</v>
      </c>
      <c r="M2437" s="96">
        <v>34083</v>
      </c>
      <c r="N2437" s="96" t="str">
        <f t="shared" si="152"/>
        <v>Nelson YEGONjavelin-throw</v>
      </c>
      <c r="O2437" s="2">
        <f t="shared" si="153"/>
        <v>930</v>
      </c>
      <c r="P2437" s="81">
        <f t="shared" si="154"/>
        <v>104</v>
      </c>
      <c r="Q2437" s="81" t="str">
        <f t="shared" si="155"/>
        <v/>
      </c>
    </row>
    <row r="2438" spans="1:17" x14ac:dyDescent="0.2">
      <c r="A2438" t="s">
        <v>1224</v>
      </c>
      <c r="B2438" t="s">
        <v>4108</v>
      </c>
      <c r="C2438" t="s">
        <v>30</v>
      </c>
      <c r="D2438" s="5">
        <v>31117</v>
      </c>
      <c r="E2438">
        <v>1106</v>
      </c>
      <c r="F2438" s="2">
        <v>80</v>
      </c>
      <c r="G2438" s="2" t="str">
        <f>B2438&amp;C2438</f>
        <v>Wilfred KIMITEI10000m</v>
      </c>
      <c r="H2438" s="2">
        <f>E2438</f>
        <v>1106</v>
      </c>
      <c r="I2438" s="138" cm="1">
        <f t="array" ref="I2438">MAX(IF($G$3:$G$4000=$G2438,$H$3:$H$4000))</f>
        <v>1106</v>
      </c>
      <c r="J2438" s="2" t="str">
        <v>KEN</v>
      </c>
      <c r="K2438" t="str">
        <v>Enock KIPRORIR</v>
      </c>
      <c r="L2438" s="96" t="str">
        <v>3000msc</v>
      </c>
      <c r="M2438" s="96">
        <v>0</v>
      </c>
      <c r="N2438" s="96" t="str">
        <f t="shared" si="152"/>
        <v>Enock KIPRORIR3000msc</v>
      </c>
      <c r="O2438" s="2">
        <f t="shared" si="153"/>
        <v>930</v>
      </c>
      <c r="P2438" s="81">
        <f t="shared" si="154"/>
        <v>126</v>
      </c>
      <c r="Q2438" s="81" t="str">
        <f t="shared" si="155"/>
        <v/>
      </c>
    </row>
    <row r="2439" spans="1:17" x14ac:dyDescent="0.2">
      <c r="A2439" t="s">
        <v>1224</v>
      </c>
      <c r="B2439" t="s">
        <v>3915</v>
      </c>
      <c r="C2439" s="5" t="s">
        <v>28</v>
      </c>
      <c r="D2439" s="5">
        <v>32740</v>
      </c>
      <c r="E2439">
        <v>1106</v>
      </c>
      <c r="F2439" s="2">
        <v>77</v>
      </c>
      <c r="G2439" s="2" t="str">
        <f>B2439&amp;C2439</f>
        <v>Silas KIPLAGAT1500m</v>
      </c>
      <c r="H2439" s="2">
        <f>E2439</f>
        <v>1106</v>
      </c>
      <c r="I2439" s="138" cm="1">
        <f t="array" ref="I2439">MAX(IF($G$3:$G$4000=$G2439,$H$3:$H$4000))</f>
        <v>1106</v>
      </c>
      <c r="J2439" s="2" t="str">
        <v>KEN</v>
      </c>
      <c r="K2439" t="str">
        <v>Timothy NZIOKA</v>
      </c>
      <c r="L2439" s="96" t="str">
        <v>10000m</v>
      </c>
      <c r="M2439" s="96">
        <v>0</v>
      </c>
      <c r="N2439" s="96" t="str">
        <f t="shared" si="152"/>
        <v>Timothy NZIOKA10000m</v>
      </c>
      <c r="O2439" s="2">
        <f t="shared" si="153"/>
        <v>930</v>
      </c>
      <c r="P2439" s="81">
        <f t="shared" si="154"/>
        <v>182</v>
      </c>
      <c r="Q2439" s="81" t="str">
        <f t="shared" si="155"/>
        <v/>
      </c>
    </row>
    <row r="2440" spans="1:17" x14ac:dyDescent="0.2">
      <c r="A2440" t="s">
        <v>1224</v>
      </c>
      <c r="B2440" t="s">
        <v>4062</v>
      </c>
      <c r="C2440" t="s">
        <v>29</v>
      </c>
      <c r="D2440" s="5">
        <v>36890</v>
      </c>
      <c r="E2440">
        <v>1105</v>
      </c>
      <c r="F2440" s="2">
        <v>75</v>
      </c>
      <c r="G2440" s="2" t="str">
        <f>B2440&amp;C2440</f>
        <v>Alex CHERONO5000m</v>
      </c>
      <c r="H2440" s="2">
        <f>E2440</f>
        <v>1105</v>
      </c>
      <c r="I2440" s="138" cm="1">
        <f t="array" ref="I2440">MAX(IF($G$3:$G$4000=$G2440,$H$3:$H$4000))</f>
        <v>1105</v>
      </c>
      <c r="J2440" s="2" t="str">
        <v>KEN</v>
      </c>
      <c r="K2440" t="str">
        <v>Isaac MUKUNDI</v>
      </c>
      <c r="L2440" s="96" t="str">
        <v>10000m</v>
      </c>
      <c r="M2440" s="96">
        <v>1987</v>
      </c>
      <c r="N2440" s="96" t="str">
        <f t="shared" si="152"/>
        <v>Isaac MUKUNDI10000m</v>
      </c>
      <c r="O2440" s="2">
        <f t="shared" si="153"/>
        <v>924</v>
      </c>
      <c r="P2440" s="81">
        <f t="shared" si="154"/>
        <v>183</v>
      </c>
      <c r="Q2440" s="81" t="str">
        <f t="shared" si="155"/>
        <v/>
      </c>
    </row>
    <row r="2441" spans="1:17" x14ac:dyDescent="0.2">
      <c r="A2441" t="s">
        <v>1224</v>
      </c>
      <c r="B2441" t="s">
        <v>3863</v>
      </c>
      <c r="C2441" s="6" t="s">
        <v>27</v>
      </c>
      <c r="D2441" s="6">
        <v>34886</v>
      </c>
      <c r="E2441">
        <v>1105</v>
      </c>
      <c r="F2441" s="2">
        <v>78</v>
      </c>
      <c r="G2441" s="2" t="str">
        <f>B2441&amp;C2441</f>
        <v>Nicholas KIPLAGAT800m</v>
      </c>
      <c r="H2441" s="2">
        <f>E2441</f>
        <v>1105</v>
      </c>
      <c r="I2441" s="138" cm="1">
        <f t="array" ref="I2441">MAX(IF($G$3:$G$4000=$G2441,$H$3:$H$4000))</f>
        <v>1105</v>
      </c>
      <c r="J2441" s="2" t="str">
        <v>KEN</v>
      </c>
      <c r="K2441" t="str">
        <v>Shadrack KORIR</v>
      </c>
      <c r="L2441" s="96" t="str">
        <v>10000m</v>
      </c>
      <c r="M2441" s="96">
        <v>0</v>
      </c>
      <c r="N2441" s="96" t="str">
        <f t="shared" si="152"/>
        <v>Shadrack KORIR10000m</v>
      </c>
      <c r="O2441" s="2">
        <f t="shared" si="153"/>
        <v>924</v>
      </c>
      <c r="P2441" s="81">
        <f t="shared" si="154"/>
        <v>183</v>
      </c>
      <c r="Q2441" s="81" t="str">
        <f t="shared" si="155"/>
        <v/>
      </c>
    </row>
    <row r="2442" spans="1:17" x14ac:dyDescent="0.2">
      <c r="A2442" t="s">
        <v>1224</v>
      </c>
      <c r="B2442" t="s">
        <v>3961</v>
      </c>
      <c r="C2442" s="5" t="s">
        <v>29</v>
      </c>
      <c r="D2442" s="5">
        <v>36752</v>
      </c>
      <c r="E2442">
        <v>1104</v>
      </c>
      <c r="F2442" s="2">
        <v>76</v>
      </c>
      <c r="G2442" s="2" t="str">
        <f>B2442&amp;C2442</f>
        <v>Cleophas Kandie MEYAN5000m</v>
      </c>
      <c r="H2442" s="2">
        <f>E2442</f>
        <v>1104</v>
      </c>
      <c r="I2442" s="138" cm="1">
        <f t="array" ref="I2442">MAX(IF($G$3:$G$4000=$G2442,$H$3:$H$4000))</f>
        <v>1104</v>
      </c>
      <c r="J2442" s="2" t="str">
        <v>KEN</v>
      </c>
      <c r="K2442" t="str">
        <v>Nicholas KIPKEMOI</v>
      </c>
      <c r="L2442" s="96" t="str">
        <v>10000m</v>
      </c>
      <c r="M2442" s="96">
        <v>0</v>
      </c>
      <c r="N2442" s="96" t="str">
        <f t="shared" si="152"/>
        <v>Nicholas KIPKEMOI10000m</v>
      </c>
      <c r="O2442" s="2">
        <f t="shared" si="153"/>
        <v>923</v>
      </c>
      <c r="P2442" s="81">
        <f t="shared" si="154"/>
        <v>187</v>
      </c>
      <c r="Q2442" s="81" t="str">
        <f t="shared" si="155"/>
        <v/>
      </c>
    </row>
    <row r="2443" spans="1:17" x14ac:dyDescent="0.2">
      <c r="A2443" t="s">
        <v>1224</v>
      </c>
      <c r="B2443" t="s">
        <v>4063</v>
      </c>
      <c r="C2443" s="5" t="s">
        <v>29</v>
      </c>
      <c r="D2443" s="5">
        <v>37318</v>
      </c>
      <c r="E2443">
        <v>1104</v>
      </c>
      <c r="F2443" s="2">
        <v>77</v>
      </c>
      <c r="G2443" s="2" t="str">
        <f>B2443&amp;C2443</f>
        <v>Philip MULUWA5000m</v>
      </c>
      <c r="H2443" s="2">
        <f>E2443</f>
        <v>1104</v>
      </c>
      <c r="I2443" s="138" cm="1">
        <f t="array" ref="I2443">MAX(IF($G$3:$G$4000=$G2443,$H$3:$H$4000))</f>
        <v>1104</v>
      </c>
      <c r="J2443" s="2" t="str">
        <v>KEN</v>
      </c>
      <c r="K2443" t="str">
        <v>Philip KORIR</v>
      </c>
      <c r="L2443" s="96" t="str">
        <v>3000msc</v>
      </c>
      <c r="M2443" s="96">
        <v>0</v>
      </c>
      <c r="N2443" s="96" t="str">
        <f t="shared" si="152"/>
        <v>Philip KORIR3000msc</v>
      </c>
      <c r="O2443" s="2">
        <f t="shared" si="153"/>
        <v>921</v>
      </c>
      <c r="P2443" s="81">
        <f t="shared" si="154"/>
        <v>130</v>
      </c>
      <c r="Q2443" s="81" t="str">
        <f t="shared" si="155"/>
        <v/>
      </c>
    </row>
    <row r="2444" spans="1:17" x14ac:dyDescent="0.2">
      <c r="A2444" t="s">
        <v>1224</v>
      </c>
      <c r="B2444" t="s">
        <v>3869</v>
      </c>
      <c r="C2444" s="5" t="s">
        <v>28</v>
      </c>
      <c r="D2444" s="5"/>
      <c r="E2444">
        <v>1104</v>
      </c>
      <c r="F2444" s="2">
        <v>79</v>
      </c>
      <c r="G2444" s="2" t="str">
        <f>B2444&amp;C2444</f>
        <v>Matthew KIPSANG1500m</v>
      </c>
      <c r="H2444" s="2">
        <f>E2444</f>
        <v>1104</v>
      </c>
      <c r="I2444" s="138" cm="1">
        <f t="array" ref="I2444">MAX(IF($G$3:$G$4000=$G2444,$H$3:$H$4000))</f>
        <v>1104</v>
      </c>
      <c r="J2444" s="2" t="str">
        <v>KEN</v>
      </c>
      <c r="K2444" t="str">
        <v>Nichodemus MUSAU</v>
      </c>
      <c r="L2444" s="96" t="str">
        <v>20km-race-walking</v>
      </c>
      <c r="M2444" s="96">
        <v>0</v>
      </c>
      <c r="N2444" s="96" t="str">
        <f t="shared" si="152"/>
        <v>Nichodemus MUSAU20km-race-walking</v>
      </c>
      <c r="O2444" s="2">
        <f t="shared" si="153"/>
        <v>921</v>
      </c>
      <c r="P2444" s="81">
        <f t="shared" si="154"/>
        <v>42</v>
      </c>
      <c r="Q2444" s="81" t="str">
        <f t="shared" si="155"/>
        <v/>
      </c>
    </row>
    <row r="2445" spans="1:17" x14ac:dyDescent="0.2">
      <c r="A2445" t="s">
        <v>1224</v>
      </c>
      <c r="B2445" t="s">
        <v>3024</v>
      </c>
      <c r="C2445" s="6" t="s">
        <v>27</v>
      </c>
      <c r="D2445" s="5">
        <v>35920</v>
      </c>
      <c r="E2445">
        <v>1104</v>
      </c>
      <c r="F2445" s="2">
        <v>9</v>
      </c>
      <c r="G2445" s="2" t="str">
        <f>B2445&amp;C2445</f>
        <v>Jonah KIPROP800m</v>
      </c>
      <c r="H2445" s="2">
        <f>E2445</f>
        <v>1104</v>
      </c>
      <c r="I2445" s="138" cm="1">
        <f t="array" ref="I2445">MAX(IF($G$3:$G$4000=$G2445,$H$3:$H$4000))</f>
        <v>1104</v>
      </c>
      <c r="J2445" s="2" t="str">
        <v>KEN</v>
      </c>
      <c r="K2445" t="str">
        <v>Edwin TOO</v>
      </c>
      <c r="L2445" s="96" t="str">
        <v>high-jump</v>
      </c>
      <c r="M2445" s="96">
        <v>0</v>
      </c>
      <c r="N2445" s="96" t="str">
        <f t="shared" si="152"/>
        <v>Edwin TOOhigh-jump</v>
      </c>
      <c r="O2445" s="2">
        <f t="shared" si="153"/>
        <v>914</v>
      </c>
      <c r="P2445" s="81">
        <f t="shared" si="154"/>
        <v>134</v>
      </c>
      <c r="Q2445" s="81" t="str">
        <f t="shared" si="155"/>
        <v/>
      </c>
    </row>
    <row r="2446" spans="1:17" x14ac:dyDescent="0.2">
      <c r="A2446" t="s">
        <v>1224</v>
      </c>
      <c r="B2446" t="s">
        <v>2992</v>
      </c>
      <c r="C2446" s="5" t="s">
        <v>26</v>
      </c>
      <c r="D2446" s="5">
        <v>34467</v>
      </c>
      <c r="E2446">
        <v>1103</v>
      </c>
      <c r="F2446" s="2">
        <v>71</v>
      </c>
      <c r="G2446" s="2" t="str">
        <f>B2446&amp;C2446</f>
        <v>William RAYIAN400m</v>
      </c>
      <c r="H2446" s="2">
        <f>E2446</f>
        <v>1103</v>
      </c>
      <c r="I2446" s="138" cm="1">
        <f t="array" ref="I2446">MAX(IF($G$3:$G$4000=$G2446,$H$3:$H$4000))</f>
        <v>1103</v>
      </c>
      <c r="J2446" s="2" t="str">
        <v>KEN</v>
      </c>
      <c r="K2446" t="str">
        <v>Nickson Kipkirui SIGEI</v>
      </c>
      <c r="L2446" s="96" t="str">
        <v>high-jump</v>
      </c>
      <c r="M2446" s="96">
        <v>44612</v>
      </c>
      <c r="N2446" s="96" t="str">
        <f t="shared" si="152"/>
        <v>Nickson Kipkirui SIGEIhigh-jump</v>
      </c>
      <c r="O2446" s="2">
        <f t="shared" si="153"/>
        <v>914</v>
      </c>
      <c r="P2446" s="81">
        <f t="shared" si="154"/>
        <v>134</v>
      </c>
      <c r="Q2446" s="81" t="str">
        <f t="shared" si="155"/>
        <v/>
      </c>
    </row>
    <row r="2447" spans="1:17" x14ac:dyDescent="0.2">
      <c r="A2447" t="s">
        <v>1224</v>
      </c>
      <c r="B2447" t="s">
        <v>3956</v>
      </c>
      <c r="C2447" s="5" t="s">
        <v>34</v>
      </c>
      <c r="D2447" s="5"/>
      <c r="E2447">
        <v>1103</v>
      </c>
      <c r="F2447" s="2">
        <v>35</v>
      </c>
      <c r="G2447" s="2" t="str">
        <f>B2447&amp;C2447</f>
        <v>Albert KOSGEI3000msc</v>
      </c>
      <c r="H2447" s="2">
        <f>E2447</f>
        <v>1103</v>
      </c>
      <c r="I2447" s="138" cm="1">
        <f t="array" ref="I2447">MAX(IF($G$3:$G$4000=$G2447,$H$3:$H$4000))</f>
        <v>1103</v>
      </c>
      <c r="J2447" s="2" t="str">
        <v>KEN</v>
      </c>
      <c r="K2447" t="str">
        <v>Festus KORIR</v>
      </c>
      <c r="L2447" s="96" t="str">
        <v>3000msc</v>
      </c>
      <c r="M2447" s="96">
        <v>0</v>
      </c>
      <c r="N2447" s="96" t="str">
        <f t="shared" si="152"/>
        <v>Festus KORIR3000msc</v>
      </c>
      <c r="O2447" s="2">
        <f t="shared" si="153"/>
        <v>913</v>
      </c>
      <c r="P2447" s="81">
        <f t="shared" si="154"/>
        <v>132</v>
      </c>
      <c r="Q2447" s="81" t="str">
        <f t="shared" si="155"/>
        <v/>
      </c>
    </row>
    <row r="2448" spans="1:17" x14ac:dyDescent="0.2">
      <c r="A2448" t="s">
        <v>1224</v>
      </c>
      <c r="B2448" t="s">
        <v>3244</v>
      </c>
      <c r="C2448" s="5" t="s">
        <v>33</v>
      </c>
      <c r="D2448" s="5">
        <v>37692</v>
      </c>
      <c r="E2448">
        <v>1103</v>
      </c>
      <c r="F2448" s="2">
        <v>35</v>
      </c>
      <c r="G2448" s="2" t="str">
        <f>B2448&amp;C2448</f>
        <v>Peter KITHOME400mh</v>
      </c>
      <c r="H2448" s="2">
        <f>E2448</f>
        <v>1103</v>
      </c>
      <c r="I2448" s="138" cm="1">
        <f t="array" ref="I2448">MAX(IF($G$3:$G$4000=$G2448,$H$3:$H$4000))</f>
        <v>1103</v>
      </c>
      <c r="J2448" s="2" t="str">
        <v>KEN</v>
      </c>
      <c r="K2448" t="str">
        <v>William Mbevi MUTUNGA</v>
      </c>
      <c r="L2448" s="96" t="str">
        <v>110mh</v>
      </c>
      <c r="M2448" s="96">
        <v>34162</v>
      </c>
      <c r="N2448" s="96" t="str">
        <f t="shared" si="152"/>
        <v>William Mbevi MUTUNGA110mh</v>
      </c>
      <c r="O2448" s="2">
        <f t="shared" si="153"/>
        <v>911</v>
      </c>
      <c r="P2448" s="81">
        <f t="shared" si="154"/>
        <v>122</v>
      </c>
      <c r="Q2448" s="81" t="str">
        <f t="shared" si="155"/>
        <v/>
      </c>
    </row>
    <row r="2449" spans="1:17" x14ac:dyDescent="0.2">
      <c r="A2449" t="s">
        <v>1224</v>
      </c>
      <c r="B2449" s="5" t="s">
        <v>3977</v>
      </c>
      <c r="C2449" s="5" t="s">
        <v>30</v>
      </c>
      <c r="D2449" s="5"/>
      <c r="E2449">
        <v>1103</v>
      </c>
      <c r="F2449" s="2">
        <v>82</v>
      </c>
      <c r="G2449" s="2" t="str">
        <f>B2449&amp;C2449</f>
        <v>Vincent KIPROP10000m</v>
      </c>
      <c r="H2449" s="2">
        <f>E2449</f>
        <v>1103</v>
      </c>
      <c r="I2449" s="138" cm="1">
        <f t="array" ref="I2449">MAX(IF($G$3:$G$4000=$G2449,$H$3:$H$4000))</f>
        <v>1103</v>
      </c>
      <c r="J2449" s="2" t="str">
        <v>KEN</v>
      </c>
      <c r="K2449" t="str">
        <v>Hillary Kipkoech BETT</v>
      </c>
      <c r="L2449" s="96" t="str">
        <v>marathon</v>
      </c>
      <c r="M2449" s="96">
        <v>33078</v>
      </c>
      <c r="N2449" s="96" t="str">
        <f t="shared" si="152"/>
        <v>Hillary Kipkoech BETTmarathon</v>
      </c>
      <c r="O2449" s="2">
        <f t="shared" si="153"/>
        <v>910</v>
      </c>
      <c r="P2449" s="81">
        <f t="shared" si="154"/>
        <v>150</v>
      </c>
      <c r="Q2449" s="81" t="str">
        <f t="shared" si="155"/>
        <v/>
      </c>
    </row>
    <row r="2450" spans="1:17" x14ac:dyDescent="0.2">
      <c r="A2450" t="s">
        <v>1224</v>
      </c>
      <c r="B2450" t="s">
        <v>3104</v>
      </c>
      <c r="C2450" s="5" t="s">
        <v>34</v>
      </c>
      <c r="D2450" s="5">
        <v>37251</v>
      </c>
      <c r="E2450">
        <v>1103</v>
      </c>
      <c r="F2450" s="2">
        <v>38</v>
      </c>
      <c r="G2450" s="2" t="str">
        <f>B2450&amp;C2450</f>
        <v>Vincent KIPCHUMBA3000msc</v>
      </c>
      <c r="H2450" s="2">
        <f>E2450</f>
        <v>1103</v>
      </c>
      <c r="I2450" s="138" cm="1">
        <f t="array" ref="I2450">MAX(IF($G$3:$G$4000=$G2450,$H$3:$H$4000))</f>
        <v>1103</v>
      </c>
      <c r="J2450" s="2" t="str">
        <v>KEN</v>
      </c>
      <c r="K2450" t="str">
        <v>Dominic Ongidi ABUNDA</v>
      </c>
      <c r="L2450" s="96" t="str">
        <v>hammer-throw</v>
      </c>
      <c r="M2450" s="96">
        <v>34189</v>
      </c>
      <c r="N2450" s="96" t="str">
        <f t="shared" si="152"/>
        <v>Dominic Ongidi ABUNDAhammer-throw</v>
      </c>
      <c r="O2450" s="2">
        <f t="shared" si="153"/>
        <v>910</v>
      </c>
      <c r="P2450" s="81">
        <f t="shared" si="154"/>
        <v>62</v>
      </c>
      <c r="Q2450" s="81" t="str">
        <f t="shared" si="155"/>
        <v/>
      </c>
    </row>
    <row r="2451" spans="1:17" x14ac:dyDescent="0.2">
      <c r="A2451" t="s">
        <v>1224</v>
      </c>
      <c r="B2451" t="s">
        <v>4064</v>
      </c>
      <c r="C2451" s="5" t="s">
        <v>29</v>
      </c>
      <c r="D2451" s="5">
        <v>36687</v>
      </c>
      <c r="E2451">
        <v>1102</v>
      </c>
      <c r="F2451" s="2">
        <v>80</v>
      </c>
      <c r="G2451" s="2" t="str">
        <f>B2451&amp;C2451</f>
        <v>Charles Katul LOKIR5000m</v>
      </c>
      <c r="H2451" s="2">
        <f>E2451</f>
        <v>1102</v>
      </c>
      <c r="I2451" s="138" cm="1">
        <f t="array" ref="I2451">MAX(IF($G$3:$G$4000=$G2451,$H$3:$H$4000))</f>
        <v>1102</v>
      </c>
      <c r="J2451" s="2" t="str">
        <v>KEN</v>
      </c>
      <c r="K2451" t="str">
        <v>Simon NGEERA</v>
      </c>
      <c r="L2451" s="96" t="str">
        <v>3000msc</v>
      </c>
      <c r="M2451" s="96">
        <v>0</v>
      </c>
      <c r="N2451" s="96" t="str">
        <f t="shared" si="152"/>
        <v>Simon NGEERA3000msc</v>
      </c>
      <c r="O2451" s="2">
        <f t="shared" si="153"/>
        <v>909</v>
      </c>
      <c r="P2451" s="81">
        <f t="shared" si="154"/>
        <v>134</v>
      </c>
      <c r="Q2451" s="81" t="str">
        <f t="shared" si="155"/>
        <v/>
      </c>
    </row>
    <row r="2452" spans="1:17" x14ac:dyDescent="0.2">
      <c r="A2452" t="s">
        <v>1224</v>
      </c>
      <c r="B2452" t="s">
        <v>4115</v>
      </c>
      <c r="C2452" t="s">
        <v>30</v>
      </c>
      <c r="D2452" s="5"/>
      <c r="E2452">
        <v>1102</v>
      </c>
      <c r="F2452" s="2">
        <v>7</v>
      </c>
      <c r="G2452" s="2" t="str">
        <f>B2452&amp;C2452</f>
        <v>Emmanuel KIPLAGAT10000m</v>
      </c>
      <c r="H2452" s="2">
        <f>E2452</f>
        <v>1102</v>
      </c>
      <c r="I2452" s="138" cm="1">
        <f t="array" ref="I2452">MAX(IF($G$3:$G$4000=$G2452,$H$3:$H$4000))</f>
        <v>1102</v>
      </c>
      <c r="J2452" s="2" t="str">
        <v>KEN</v>
      </c>
      <c r="K2452" t="str">
        <v>Elias KIPRUTO</v>
      </c>
      <c r="L2452" s="96" t="str">
        <v>3000msc</v>
      </c>
      <c r="M2452" s="96">
        <v>0</v>
      </c>
      <c r="N2452" s="96" t="str">
        <f t="shared" si="152"/>
        <v>Elias KIPRUTO3000msc</v>
      </c>
      <c r="O2452" s="2">
        <f t="shared" si="153"/>
        <v>907</v>
      </c>
      <c r="P2452" s="81">
        <f t="shared" si="154"/>
        <v>136</v>
      </c>
      <c r="Q2452" s="81" t="str">
        <f t="shared" si="155"/>
        <v/>
      </c>
    </row>
    <row r="2453" spans="1:17" x14ac:dyDescent="0.2">
      <c r="A2453" t="s">
        <v>1224</v>
      </c>
      <c r="B2453" t="s">
        <v>4033</v>
      </c>
      <c r="C2453" s="5" t="s">
        <v>29</v>
      </c>
      <c r="D2453" s="6">
        <v>36406</v>
      </c>
      <c r="E2453">
        <v>1101</v>
      </c>
      <c r="F2453" s="2">
        <v>6</v>
      </c>
      <c r="G2453" s="2" t="str">
        <f>B2453&amp;C2453</f>
        <v>Michael KIBET5000m</v>
      </c>
      <c r="H2453" s="2">
        <f>E2453</f>
        <v>1101</v>
      </c>
      <c r="I2453" s="138" cm="1">
        <f t="array" ref="I2453">MAX(IF($G$3:$G$4000=$G2453,$H$3:$H$4000))</f>
        <v>1136</v>
      </c>
      <c r="J2453" s="2" t="str">
        <v>KEN</v>
      </c>
      <c r="K2453" t="str">
        <v>Timothy KIBET</v>
      </c>
      <c r="L2453" s="96" t="str">
        <v>3000msc</v>
      </c>
      <c r="M2453" s="96">
        <v>0</v>
      </c>
      <c r="N2453" s="96" t="str">
        <f t="shared" si="152"/>
        <v>Timothy KIBET3000msc</v>
      </c>
      <c r="O2453" s="2">
        <f t="shared" si="153"/>
        <v>906</v>
      </c>
      <c r="P2453" s="81">
        <f t="shared" si="154"/>
        <v>137</v>
      </c>
      <c r="Q2453" s="81" t="str">
        <f t="shared" si="155"/>
        <v/>
      </c>
    </row>
    <row r="2454" spans="1:17" x14ac:dyDescent="0.2">
      <c r="A2454" t="s">
        <v>1224</v>
      </c>
      <c r="B2454" t="s">
        <v>3561</v>
      </c>
      <c r="C2454" s="6" t="s">
        <v>82</v>
      </c>
      <c r="D2454" s="5">
        <v>1987</v>
      </c>
      <c r="E2454">
        <v>1101</v>
      </c>
      <c r="F2454" s="2">
        <v>24</v>
      </c>
      <c r="G2454" s="2" t="str">
        <f>B2454&amp;C2454</f>
        <v>David Barmasai TUMOmarathon</v>
      </c>
      <c r="H2454" s="2">
        <f>E2454</f>
        <v>1101</v>
      </c>
      <c r="I2454" s="138" cm="1">
        <f t="array" ref="I2454">MAX(IF($G$3:$G$4000=$G2454,$H$3:$H$4000))</f>
        <v>1101</v>
      </c>
      <c r="J2454" s="2" t="str">
        <v>KEN</v>
      </c>
      <c r="K2454" t="str">
        <v>William NYAGAKA</v>
      </c>
      <c r="L2454" s="96" t="str">
        <v>400mh</v>
      </c>
      <c r="M2454" s="96">
        <v>0</v>
      </c>
      <c r="N2454" s="96" t="str">
        <f t="shared" si="152"/>
        <v>William NYAGAKA400mh</v>
      </c>
      <c r="O2454" s="2">
        <f t="shared" si="153"/>
        <v>904</v>
      </c>
      <c r="P2454" s="81">
        <f t="shared" si="154"/>
        <v>163</v>
      </c>
      <c r="Q2454" s="81" t="str">
        <f t="shared" si="155"/>
        <v/>
      </c>
    </row>
    <row r="2455" spans="1:17" x14ac:dyDescent="0.2">
      <c r="A2455" t="s">
        <v>1224</v>
      </c>
      <c r="B2455" t="s">
        <v>3134</v>
      </c>
      <c r="C2455" s="5" t="s">
        <v>28</v>
      </c>
      <c r="D2455" s="5"/>
      <c r="E2455">
        <v>1101</v>
      </c>
      <c r="F2455" s="2">
        <v>83</v>
      </c>
      <c r="G2455" s="2" t="str">
        <f>B2455&amp;C2455</f>
        <v>Amon KEMBOI1500m</v>
      </c>
      <c r="H2455" s="2">
        <f>E2455</f>
        <v>1101</v>
      </c>
      <c r="I2455" s="138" cm="1">
        <f t="array" ref="I2455">MAX(IF($G$3:$G$4000=$G2455,$H$3:$H$4000))</f>
        <v>1101</v>
      </c>
      <c r="J2455" s="2" t="str">
        <v>KEN</v>
      </c>
      <c r="K2455" t="str">
        <v>Peter MWANGI</v>
      </c>
      <c r="L2455" s="96" t="str">
        <v>shot-put</v>
      </c>
      <c r="M2455" s="96">
        <v>0</v>
      </c>
      <c r="N2455" s="96" t="str">
        <f t="shared" si="152"/>
        <v>Peter MWANGIshot-put</v>
      </c>
      <c r="O2455" s="2">
        <f t="shared" si="153"/>
        <v>903</v>
      </c>
      <c r="P2455" s="81">
        <f t="shared" si="154"/>
        <v>108</v>
      </c>
      <c r="Q2455" s="81" t="str">
        <f t="shared" si="155"/>
        <v/>
      </c>
    </row>
    <row r="2456" spans="1:17" x14ac:dyDescent="0.2">
      <c r="A2456" t="s">
        <v>1224</v>
      </c>
      <c r="B2456" t="s">
        <v>3562</v>
      </c>
      <c r="C2456" t="s">
        <v>82</v>
      </c>
      <c r="D2456" s="5">
        <v>33983</v>
      </c>
      <c r="E2456">
        <v>1099</v>
      </c>
      <c r="F2456" s="2">
        <v>25</v>
      </c>
      <c r="G2456" s="2" t="str">
        <f>B2456&amp;C2456</f>
        <v>James Gitahi RUNGARUmarathon</v>
      </c>
      <c r="H2456" s="2">
        <f>E2456</f>
        <v>1099</v>
      </c>
      <c r="I2456" s="138" cm="1">
        <f t="array" ref="I2456">MAX(IF($G$3:$G$4000=$G2456,$H$3:$H$4000))</f>
        <v>1187</v>
      </c>
      <c r="J2456" s="2" t="str">
        <v>KEN</v>
      </c>
      <c r="K2456" t="str">
        <v>Mike CHESIRE</v>
      </c>
      <c r="L2456" s="96" t="str">
        <v>marathon</v>
      </c>
      <c r="M2456" s="96">
        <v>1996</v>
      </c>
      <c r="N2456" s="96" t="str">
        <f t="shared" si="152"/>
        <v>Mike CHESIREmarathon</v>
      </c>
      <c r="O2456" s="2">
        <f t="shared" si="153"/>
        <v>903</v>
      </c>
      <c r="P2456" s="81">
        <f t="shared" si="154"/>
        <v>152</v>
      </c>
      <c r="Q2456" s="81" t="str">
        <f t="shared" si="155"/>
        <v/>
      </c>
    </row>
    <row r="2457" spans="1:17" x14ac:dyDescent="0.2">
      <c r="A2457" t="s">
        <v>1224</v>
      </c>
      <c r="B2457" t="s">
        <v>4083</v>
      </c>
      <c r="C2457" s="5" t="s">
        <v>30</v>
      </c>
      <c r="D2457" s="5">
        <v>33234</v>
      </c>
      <c r="E2457">
        <v>1099</v>
      </c>
      <c r="F2457" s="2">
        <v>8</v>
      </c>
      <c r="G2457" s="2" t="str">
        <f>B2457&amp;C2457</f>
        <v>Collins KOROS10000m</v>
      </c>
      <c r="H2457" s="2">
        <f>E2457</f>
        <v>1099</v>
      </c>
      <c r="I2457" s="138" cm="1">
        <f t="array" ref="I2457">MAX(IF($G$3:$G$4000=$G2457,$H$3:$H$4000))</f>
        <v>1185</v>
      </c>
      <c r="J2457" s="2" t="str">
        <v>KEN</v>
      </c>
      <c r="K2457" t="str">
        <v>Samuel MWITA</v>
      </c>
      <c r="L2457" s="96" t="str">
        <v>400mh</v>
      </c>
      <c r="M2457" s="96">
        <v>37247</v>
      </c>
      <c r="N2457" s="96" t="str">
        <f t="shared" si="152"/>
        <v>Samuel MWITA400mh</v>
      </c>
      <c r="O2457" s="2">
        <f t="shared" si="153"/>
        <v>902</v>
      </c>
      <c r="P2457" s="81">
        <f t="shared" si="154"/>
        <v>164</v>
      </c>
      <c r="Q2457" s="81" t="str">
        <f t="shared" si="155"/>
        <v/>
      </c>
    </row>
    <row r="2458" spans="1:17" x14ac:dyDescent="0.2">
      <c r="A2458" t="s">
        <v>1224</v>
      </c>
      <c r="B2458" t="s">
        <v>3025</v>
      </c>
      <c r="C2458" s="5" t="s">
        <v>27</v>
      </c>
      <c r="D2458" s="5"/>
      <c r="E2458">
        <v>1098</v>
      </c>
      <c r="F2458" s="2">
        <v>12</v>
      </c>
      <c r="G2458" s="2" t="str">
        <f>B2458&amp;C2458</f>
        <v>Peter CHEPKWONY800m</v>
      </c>
      <c r="H2458" s="2">
        <f>E2458</f>
        <v>1098</v>
      </c>
      <c r="I2458" s="138" cm="1">
        <f t="array" ref="I2458">MAX(IF($G$3:$G$4000=$G2458,$H$3:$H$4000))</f>
        <v>1098</v>
      </c>
      <c r="J2458" s="2" t="str">
        <v>KEN</v>
      </c>
      <c r="K2458" t="str">
        <v>Eric Maugo SIKUKU</v>
      </c>
      <c r="L2458" s="96" t="str">
        <v>20km-race-walking</v>
      </c>
      <c r="M2458" s="96">
        <v>1984</v>
      </c>
      <c r="N2458" s="96" t="str">
        <f t="shared" si="152"/>
        <v>Eric Maugo SIKUKU20km-race-walking</v>
      </c>
      <c r="O2458" s="2">
        <f t="shared" si="153"/>
        <v>898</v>
      </c>
      <c r="P2458" s="81">
        <f t="shared" si="154"/>
        <v>47</v>
      </c>
      <c r="Q2458" s="81" t="str">
        <f t="shared" si="155"/>
        <v/>
      </c>
    </row>
    <row r="2459" spans="1:17" x14ac:dyDescent="0.2">
      <c r="A2459" t="s">
        <v>1224</v>
      </c>
      <c r="B2459" t="s">
        <v>3939</v>
      </c>
      <c r="C2459" s="5" t="s">
        <v>29</v>
      </c>
      <c r="D2459" s="5">
        <v>37154</v>
      </c>
      <c r="E2459">
        <v>1098</v>
      </c>
      <c r="F2459" s="2">
        <v>84</v>
      </c>
      <c r="G2459" s="2" t="str">
        <f>B2459&amp;C2459</f>
        <v>Philemon Kiplagat RUTO5000m</v>
      </c>
      <c r="H2459" s="2">
        <f>E2459</f>
        <v>1098</v>
      </c>
      <c r="I2459" s="138" cm="1">
        <f t="array" ref="I2459">MAX(IF($G$3:$G$4000=$G2459,$H$3:$H$4000))</f>
        <v>1098</v>
      </c>
      <c r="J2459" s="2" t="str">
        <v>KEN</v>
      </c>
      <c r="K2459" t="str">
        <v>Nathan KIOKO</v>
      </c>
      <c r="L2459" s="96" t="str">
        <v>marathon</v>
      </c>
      <c r="M2459" s="96">
        <v>0</v>
      </c>
      <c r="N2459" s="96" t="str">
        <f t="shared" si="152"/>
        <v>Nathan KIOKOmarathon</v>
      </c>
      <c r="O2459" s="2">
        <f t="shared" si="153"/>
        <v>898</v>
      </c>
      <c r="P2459" s="81">
        <f t="shared" si="154"/>
        <v>155</v>
      </c>
      <c r="Q2459" s="81" t="str">
        <f t="shared" si="155"/>
        <v/>
      </c>
    </row>
    <row r="2460" spans="1:17" x14ac:dyDescent="0.2">
      <c r="A2460" t="s">
        <v>1224</v>
      </c>
      <c r="B2460" t="s">
        <v>3958</v>
      </c>
      <c r="C2460" s="5" t="s">
        <v>34</v>
      </c>
      <c r="D2460" s="5">
        <v>35465</v>
      </c>
      <c r="E2460">
        <v>1098</v>
      </c>
      <c r="F2460" s="2">
        <v>39</v>
      </c>
      <c r="G2460" s="2" t="str">
        <f>B2460&amp;C2460</f>
        <v>Moses KIBET3000msc</v>
      </c>
      <c r="H2460" s="2">
        <f>E2460</f>
        <v>1098</v>
      </c>
      <c r="I2460" s="138" cm="1">
        <f t="array" ref="I2460">MAX(IF($G$3:$G$4000=$G2460,$H$3:$H$4000))</f>
        <v>1098</v>
      </c>
      <c r="J2460" s="2" t="str">
        <v>KEN</v>
      </c>
      <c r="K2460" t="str">
        <v>Nelson MALAKWEN</v>
      </c>
      <c r="L2460" s="96" t="str">
        <v>javelin-throw</v>
      </c>
      <c r="M2460" s="96">
        <v>0</v>
      </c>
      <c r="N2460" s="96" t="str">
        <f t="shared" si="152"/>
        <v>Nelson MALAKWENjavelin-throw</v>
      </c>
      <c r="O2460" s="2">
        <f t="shared" si="153"/>
        <v>897</v>
      </c>
      <c r="P2460" s="81">
        <f t="shared" si="154"/>
        <v>116</v>
      </c>
      <c r="Q2460" s="81" t="str">
        <f t="shared" si="155"/>
        <v/>
      </c>
    </row>
    <row r="2461" spans="1:17" x14ac:dyDescent="0.2">
      <c r="A2461" t="s">
        <v>1224</v>
      </c>
      <c r="B2461" t="s">
        <v>3563</v>
      </c>
      <c r="C2461" s="5" t="s">
        <v>82</v>
      </c>
      <c r="D2461" s="5"/>
      <c r="E2461">
        <v>1098</v>
      </c>
      <c r="F2461" s="2">
        <v>26</v>
      </c>
      <c r="G2461" s="2" t="str">
        <f>B2461&amp;C2461</f>
        <v>Eliud Kibet TOOmarathon</v>
      </c>
      <c r="H2461" s="2">
        <f>E2461</f>
        <v>1098</v>
      </c>
      <c r="I2461" s="138" cm="1">
        <f t="array" ref="I2461">MAX(IF($G$3:$G$4000=$G2461,$H$3:$H$4000))</f>
        <v>1098</v>
      </c>
      <c r="J2461" s="2" t="str">
        <v>KEN</v>
      </c>
      <c r="K2461" t="str">
        <v>Stephen NDANGILI</v>
      </c>
      <c r="L2461" s="96" t="str">
        <v>20km-race-walking</v>
      </c>
      <c r="M2461" s="96">
        <v>0</v>
      </c>
      <c r="N2461" s="96" t="str">
        <f t="shared" si="152"/>
        <v>Stephen NDANGILI20km-race-walking</v>
      </c>
      <c r="O2461" s="2">
        <f t="shared" si="153"/>
        <v>897</v>
      </c>
      <c r="P2461" s="81">
        <f t="shared" si="154"/>
        <v>48</v>
      </c>
      <c r="Q2461" s="81" t="str">
        <f t="shared" si="155"/>
        <v/>
      </c>
    </row>
    <row r="2462" spans="1:17" x14ac:dyDescent="0.2">
      <c r="A2462" t="s">
        <v>1224</v>
      </c>
      <c r="B2462" t="s">
        <v>2998</v>
      </c>
      <c r="C2462" t="s">
        <v>26</v>
      </c>
      <c r="D2462" s="5">
        <v>35429</v>
      </c>
      <c r="E2462">
        <v>1097</v>
      </c>
      <c r="F2462" s="2">
        <v>80</v>
      </c>
      <c r="G2462" s="2" t="str">
        <f>B2462&amp;C2462</f>
        <v>Stanley Kieti MUTUNGA400m</v>
      </c>
      <c r="H2462" s="2">
        <f>E2462</f>
        <v>1097</v>
      </c>
      <c r="I2462" s="138" cm="1">
        <f t="array" ref="I2462">MAX(IF($G$3:$G$4000=$G2462,$H$3:$H$4000))</f>
        <v>1097</v>
      </c>
      <c r="J2462" s="2" t="str">
        <v>KEN</v>
      </c>
      <c r="K2462" t="str">
        <v>Dominic Samson NDIGITI</v>
      </c>
      <c r="L2462" s="96" t="str">
        <v>20km-race-walking</v>
      </c>
      <c r="M2462" s="96">
        <v>36618</v>
      </c>
      <c r="N2462" s="96" t="str">
        <f t="shared" si="152"/>
        <v>Dominic Samson NDIGITI20km-race-walking</v>
      </c>
      <c r="O2462" s="2">
        <f t="shared" si="153"/>
        <v>894</v>
      </c>
      <c r="P2462" s="81">
        <f t="shared" si="154"/>
        <v>49</v>
      </c>
      <c r="Q2462" s="81" t="str">
        <f t="shared" si="155"/>
        <v/>
      </c>
    </row>
    <row r="2463" spans="1:17" x14ac:dyDescent="0.2">
      <c r="A2463" t="s">
        <v>1224</v>
      </c>
      <c r="B2463" t="s">
        <v>3866</v>
      </c>
      <c r="C2463" s="5" t="s">
        <v>27</v>
      </c>
      <c r="D2463" s="5">
        <v>36755</v>
      </c>
      <c r="E2463">
        <v>1097</v>
      </c>
      <c r="F2463" s="2">
        <v>81</v>
      </c>
      <c r="G2463" s="2" t="str">
        <f>B2463&amp;C2463</f>
        <v>Ngeno KIPNGETICH800m</v>
      </c>
      <c r="H2463" s="2">
        <f>E2463</f>
        <v>1097</v>
      </c>
      <c r="I2463" s="138" cm="1">
        <f t="array" ref="I2463">MAX(IF($G$3:$G$4000=$G2463,$H$3:$H$4000))</f>
        <v>1097</v>
      </c>
      <c r="J2463" s="2" t="str">
        <v>KEN</v>
      </c>
      <c r="K2463" t="str">
        <v>Festus KIPRONO</v>
      </c>
      <c r="L2463" s="96" t="str">
        <v>3000msc</v>
      </c>
      <c r="M2463" s="96">
        <v>35062</v>
      </c>
      <c r="N2463" s="96" t="str">
        <f t="shared" si="152"/>
        <v>Festus KIPRONO3000msc</v>
      </c>
      <c r="O2463" s="2">
        <f t="shared" si="153"/>
        <v>882</v>
      </c>
      <c r="P2463" s="81">
        <f t="shared" si="154"/>
        <v>142</v>
      </c>
      <c r="Q2463" s="81" t="str">
        <f t="shared" si="155"/>
        <v/>
      </c>
    </row>
    <row r="2464" spans="1:17" x14ac:dyDescent="0.2">
      <c r="A2464" t="s">
        <v>1224</v>
      </c>
      <c r="B2464" t="s">
        <v>4066</v>
      </c>
      <c r="C2464" s="5" t="s">
        <v>29</v>
      </c>
      <c r="D2464" s="5">
        <v>33106</v>
      </c>
      <c r="E2464">
        <v>1097</v>
      </c>
      <c r="F2464" s="2">
        <v>85</v>
      </c>
      <c r="G2464" s="2" t="str">
        <f>B2464&amp;C2464</f>
        <v>Bedan KAROKI5000m</v>
      </c>
      <c r="H2464" s="2">
        <f>E2464</f>
        <v>1097</v>
      </c>
      <c r="I2464" s="138" cm="1">
        <f t="array" ref="I2464">MAX(IF($G$3:$G$4000=$G2464,$H$3:$H$4000))</f>
        <v>1097</v>
      </c>
      <c r="J2464" s="2" t="str">
        <v>KEN</v>
      </c>
      <c r="K2464" t="str">
        <v>Joseph MWANGI</v>
      </c>
      <c r="L2464" s="96" t="str">
        <v>marathon</v>
      </c>
      <c r="M2464" s="96">
        <v>0</v>
      </c>
      <c r="N2464" s="96" t="str">
        <f t="shared" si="152"/>
        <v>Joseph MWANGImarathon</v>
      </c>
      <c r="O2464" s="2">
        <f t="shared" si="153"/>
        <v>874</v>
      </c>
      <c r="P2464" s="81">
        <f t="shared" si="154"/>
        <v>165</v>
      </c>
      <c r="Q2464" s="81" t="str">
        <f t="shared" si="155"/>
        <v/>
      </c>
    </row>
    <row r="2465" spans="1:17" x14ac:dyDescent="0.2">
      <c r="A2465" t="s">
        <v>1224</v>
      </c>
      <c r="B2465" t="s">
        <v>4048</v>
      </c>
      <c r="C2465" s="5" t="s">
        <v>30</v>
      </c>
      <c r="D2465" s="5">
        <v>35647</v>
      </c>
      <c r="E2465">
        <v>1096</v>
      </c>
      <c r="F2465" s="2">
        <v>10</v>
      </c>
      <c r="G2465" s="2" t="str">
        <f>B2465&amp;C2465</f>
        <v>Charles Karanja KAMAU10000m</v>
      </c>
      <c r="H2465" s="2">
        <f>E2465</f>
        <v>1096</v>
      </c>
      <c r="I2465" s="138" cm="1">
        <f t="array" ref="I2465">MAX(IF($G$3:$G$4000=$G2465,$H$3:$H$4000))</f>
        <v>1155</v>
      </c>
      <c r="J2465" s="2" t="str">
        <v>KEN</v>
      </c>
      <c r="K2465" t="str">
        <v>Leonard BETT</v>
      </c>
      <c r="L2465" s="96" t="str">
        <v>discus-throw</v>
      </c>
      <c r="M2465" s="96">
        <v>1992</v>
      </c>
      <c r="N2465" s="96" t="str">
        <f t="shared" si="152"/>
        <v>Leonard BETTdiscus-throw</v>
      </c>
      <c r="O2465" s="2">
        <f t="shared" si="153"/>
        <v>870</v>
      </c>
      <c r="P2465" s="81">
        <f t="shared" si="154"/>
        <v>114</v>
      </c>
      <c r="Q2465" s="81" t="str">
        <f t="shared" si="155"/>
        <v/>
      </c>
    </row>
    <row r="2466" spans="1:17" x14ac:dyDescent="0.2">
      <c r="A2466" t="s">
        <v>1224</v>
      </c>
      <c r="B2466" t="s">
        <v>3869</v>
      </c>
      <c r="C2466" s="5" t="s">
        <v>27</v>
      </c>
      <c r="D2466" s="6"/>
      <c r="E2466">
        <v>1096</v>
      </c>
      <c r="F2466" s="2">
        <v>84</v>
      </c>
      <c r="G2466" s="2" t="str">
        <f>B2466&amp;C2466</f>
        <v>Matthew KIPSANG800m</v>
      </c>
      <c r="H2466" s="2">
        <f>E2466</f>
        <v>1096</v>
      </c>
      <c r="I2466" s="138" cm="1">
        <f t="array" ref="I2466">MAX(IF($G$3:$G$4000=$G2466,$H$3:$H$4000))</f>
        <v>1096</v>
      </c>
      <c r="J2466" s="2" t="str">
        <v>KEN</v>
      </c>
      <c r="K2466" t="str">
        <v>David KINGORI</v>
      </c>
      <c r="L2466" s="96" t="str">
        <v>20km-race-walking</v>
      </c>
      <c r="M2466" s="96">
        <v>0</v>
      </c>
      <c r="N2466" s="96" t="str">
        <f t="shared" si="152"/>
        <v>David KINGORI20km-race-walking</v>
      </c>
      <c r="O2466" s="2">
        <f t="shared" si="153"/>
        <v>864</v>
      </c>
      <c r="P2466" s="81">
        <f t="shared" si="154"/>
        <v>53</v>
      </c>
      <c r="Q2466" s="81" t="str">
        <f t="shared" si="155"/>
        <v/>
      </c>
    </row>
    <row r="2467" spans="1:17" x14ac:dyDescent="0.2">
      <c r="A2467" t="s">
        <v>1224</v>
      </c>
      <c r="B2467" t="s">
        <v>3048</v>
      </c>
      <c r="C2467" s="5" t="s">
        <v>27</v>
      </c>
      <c r="D2467" s="5">
        <v>32174</v>
      </c>
      <c r="E2467">
        <v>1095</v>
      </c>
      <c r="F2467" s="2">
        <v>85</v>
      </c>
      <c r="G2467" s="2" t="str">
        <f>B2467&amp;C2467</f>
        <v>Timothy SEIN800m</v>
      </c>
      <c r="H2467" s="2">
        <f>E2467</f>
        <v>1095</v>
      </c>
      <c r="I2467" s="138" cm="1">
        <f t="array" ref="I2467">MAX(IF($G$3:$G$4000=$G2467,$H$3:$H$4000))</f>
        <v>1095</v>
      </c>
      <c r="J2467" s="2" t="str">
        <v>KEN</v>
      </c>
      <c r="K2467" t="str">
        <v>Adelbert MUSEVENI</v>
      </c>
      <c r="L2467" s="96" t="str">
        <v>hammer-throw</v>
      </c>
      <c r="M2467" s="96">
        <v>1990</v>
      </c>
      <c r="N2467" s="96" t="str">
        <f t="shared" si="152"/>
        <v>Adelbert MUSEVENIhammer-throw</v>
      </c>
      <c r="O2467" s="2">
        <f t="shared" si="153"/>
        <v>863</v>
      </c>
      <c r="P2467" s="81">
        <f t="shared" si="154"/>
        <v>85</v>
      </c>
      <c r="Q2467" s="81" t="str">
        <f t="shared" si="155"/>
        <v/>
      </c>
    </row>
    <row r="2468" spans="1:17" x14ac:dyDescent="0.2">
      <c r="A2468" t="s">
        <v>1224</v>
      </c>
      <c r="B2468" t="s">
        <v>3026</v>
      </c>
      <c r="C2468" s="5" t="s">
        <v>27</v>
      </c>
      <c r="D2468" s="5">
        <v>36230</v>
      </c>
      <c r="E2468">
        <v>1095</v>
      </c>
      <c r="F2468" s="2">
        <v>16</v>
      </c>
      <c r="G2468" s="2" t="str">
        <f>B2468&amp;C2468</f>
        <v>Norbert KOLOMBOS800m</v>
      </c>
      <c r="H2468" s="2">
        <f>E2468</f>
        <v>1095</v>
      </c>
      <c r="I2468" s="138" cm="1">
        <f t="array" ref="I2468">MAX(IF($G$3:$G$4000=$G2468,$H$3:$H$4000))</f>
        <v>1095</v>
      </c>
      <c r="J2468" s="2" t="str">
        <v>KEN</v>
      </c>
      <c r="K2468" t="str">
        <v>Benson MAINA</v>
      </c>
      <c r="L2468" s="96" t="str">
        <v>shot-put</v>
      </c>
      <c r="M2468" s="96">
        <v>1992</v>
      </c>
      <c r="N2468" s="96" t="str">
        <f t="shared" si="152"/>
        <v>Benson MAINAshot-put</v>
      </c>
      <c r="O2468" s="2">
        <f t="shared" si="153"/>
        <v>861</v>
      </c>
      <c r="P2468" s="81">
        <f t="shared" si="154"/>
        <v>118</v>
      </c>
      <c r="Q2468" s="81" t="str">
        <f t="shared" si="155"/>
        <v/>
      </c>
    </row>
    <row r="2469" spans="1:17" x14ac:dyDescent="0.2">
      <c r="A2469" t="s">
        <v>1224</v>
      </c>
      <c r="B2469" t="s">
        <v>3027</v>
      </c>
      <c r="C2469" s="5" t="s">
        <v>27</v>
      </c>
      <c r="D2469" s="5"/>
      <c r="E2469">
        <v>1094</v>
      </c>
      <c r="F2469" s="2">
        <v>17</v>
      </c>
      <c r="G2469" s="2" t="str">
        <f>B2469&amp;C2469</f>
        <v>Brian KIPTUM800m</v>
      </c>
      <c r="H2469" s="2">
        <f>E2469</f>
        <v>1094</v>
      </c>
      <c r="I2469" s="138" cm="1">
        <f t="array" ref="I2469">MAX(IF($G$3:$G$4000=$G2469,$H$3:$H$4000))</f>
        <v>1107</v>
      </c>
      <c r="J2469" s="2" t="str">
        <v>KEN</v>
      </c>
      <c r="K2469" t="str">
        <v>Nehemiah KIPRONO</v>
      </c>
      <c r="L2469" s="96" t="str">
        <v>20km-race-walking</v>
      </c>
      <c r="M2469" s="96">
        <v>0</v>
      </c>
      <c r="N2469" s="96" t="str">
        <f t="shared" si="152"/>
        <v>Nehemiah KIPRONO20km-race-walking</v>
      </c>
      <c r="O2469" s="2">
        <f t="shared" si="153"/>
        <v>852</v>
      </c>
      <c r="P2469" s="81">
        <f t="shared" si="154"/>
        <v>59</v>
      </c>
      <c r="Q2469" s="81" t="str">
        <f t="shared" si="155"/>
        <v/>
      </c>
    </row>
    <row r="2470" spans="1:17" x14ac:dyDescent="0.2">
      <c r="A2470" t="s">
        <v>1224</v>
      </c>
      <c r="B2470" t="s">
        <v>3926</v>
      </c>
      <c r="C2470" t="s">
        <v>28</v>
      </c>
      <c r="D2470" s="5"/>
      <c r="E2470">
        <v>1094</v>
      </c>
      <c r="F2470" s="2">
        <v>93</v>
      </c>
      <c r="G2470" s="2" t="str">
        <f>B2470&amp;C2470</f>
        <v>Constant CHERUIYOT1500m</v>
      </c>
      <c r="H2470" s="2">
        <f>E2470</f>
        <v>1094</v>
      </c>
      <c r="I2470" s="138" cm="1">
        <f t="array" ref="I2470">MAX(IF($G$3:$G$4000=$G2470,$H$3:$H$4000))</f>
        <v>1094</v>
      </c>
      <c r="J2470" s="2" t="str">
        <v>KEN</v>
      </c>
      <c r="K2470" t="str">
        <v>Sylvester Kimeli TEIMET</v>
      </c>
      <c r="L2470" s="96" t="str">
        <v>marathon</v>
      </c>
      <c r="M2470" s="96">
        <v>30837</v>
      </c>
      <c r="N2470" s="96" t="str">
        <f t="shared" si="152"/>
        <v>Sylvester Kimeli TEIMETmarathon</v>
      </c>
      <c r="O2470" s="2">
        <f t="shared" si="153"/>
        <v>837</v>
      </c>
      <c r="P2470" s="81">
        <f t="shared" si="154"/>
        <v>173</v>
      </c>
      <c r="Q2470" s="81" t="str">
        <f t="shared" si="155"/>
        <v/>
      </c>
    </row>
    <row r="2471" spans="1:17" x14ac:dyDescent="0.2">
      <c r="A2471" t="s">
        <v>1224</v>
      </c>
      <c r="B2471" t="s">
        <v>3014</v>
      </c>
      <c r="C2471" s="5" t="s">
        <v>26</v>
      </c>
      <c r="D2471" s="6">
        <v>35637</v>
      </c>
      <c r="E2471">
        <v>1094</v>
      </c>
      <c r="F2471" s="2">
        <v>87</v>
      </c>
      <c r="G2471" s="2" t="str">
        <f>B2471&amp;C2471</f>
        <v>Kevin Kiprotich TONUI400m</v>
      </c>
      <c r="H2471" s="2">
        <f>E2471</f>
        <v>1094</v>
      </c>
      <c r="I2471" s="138" cm="1">
        <f t="array" ref="I2471">MAX(IF($G$3:$G$4000=$G2471,$H$3:$H$4000))</f>
        <v>1094</v>
      </c>
      <c r="J2471" s="2" t="str">
        <v>KEN</v>
      </c>
      <c r="K2471" t="str">
        <v>Leonard BETT</v>
      </c>
      <c r="L2471" s="96" t="str">
        <v>shot-put</v>
      </c>
      <c r="M2471" s="96">
        <v>1992</v>
      </c>
      <c r="N2471" s="96" t="str">
        <f t="shared" si="152"/>
        <v>Leonard BETTshot-put</v>
      </c>
      <c r="O2471" s="2">
        <f t="shared" si="153"/>
        <v>825</v>
      </c>
      <c r="P2471" s="81">
        <f t="shared" si="154"/>
        <v>138</v>
      </c>
      <c r="Q2471" s="81" t="str">
        <f t="shared" si="155"/>
        <v/>
      </c>
    </row>
    <row r="2472" spans="1:17" x14ac:dyDescent="0.2">
      <c r="A2472" t="s">
        <v>1224</v>
      </c>
      <c r="B2472" t="s">
        <v>3841</v>
      </c>
      <c r="C2472" s="5" t="s">
        <v>27</v>
      </c>
      <c r="D2472" s="5">
        <v>35933</v>
      </c>
      <c r="E2472">
        <v>1093</v>
      </c>
      <c r="F2472" s="2">
        <v>18</v>
      </c>
      <c r="G2472" s="2" t="str">
        <f>B2472&amp;C2472</f>
        <v>Boaz KIPRUGUT800m</v>
      </c>
      <c r="H2472" s="2">
        <f>E2472</f>
        <v>1093</v>
      </c>
      <c r="I2472" s="138" cm="1">
        <f t="array" ref="I2472">MAX(IF($G$3:$G$4000=$G2472,$H$3:$H$4000))</f>
        <v>1132</v>
      </c>
      <c r="J2472" s="2" t="str">
        <v>LCA</v>
      </c>
      <c r="K2472" t="str">
        <v>Michael JOSEPH</v>
      </c>
      <c r="L2472" s="96" t="str">
        <v>400m</v>
      </c>
      <c r="M2472" s="96">
        <v>37561</v>
      </c>
      <c r="N2472" s="96" t="str">
        <f t="shared" si="152"/>
        <v>Michael JOSEPH400m</v>
      </c>
      <c r="O2472" s="2">
        <f t="shared" si="153"/>
        <v>1080</v>
      </c>
      <c r="P2472" s="81">
        <f t="shared" si="154"/>
        <v>112</v>
      </c>
      <c r="Q2472" s="81" t="str">
        <f t="shared" si="155"/>
        <v/>
      </c>
    </row>
    <row r="2473" spans="1:17" x14ac:dyDescent="0.2">
      <c r="A2473" t="s">
        <v>1224</v>
      </c>
      <c r="B2473" t="s">
        <v>4036</v>
      </c>
      <c r="C2473" s="5" t="s">
        <v>29</v>
      </c>
      <c r="D2473" s="5">
        <v>37674</v>
      </c>
      <c r="E2473">
        <v>1092</v>
      </c>
      <c r="F2473" s="2">
        <v>7</v>
      </c>
      <c r="G2473" s="2" t="str">
        <f>B2473&amp;C2473</f>
        <v>Gideon RONO5000m</v>
      </c>
      <c r="H2473" s="2">
        <f>E2473</f>
        <v>1092</v>
      </c>
      <c r="I2473" s="138" cm="1">
        <f t="array" ref="I2473">MAX(IF($G$3:$G$4000=$G2473,$H$3:$H$4000))</f>
        <v>1133</v>
      </c>
      <c r="J2473" s="2" t="str">
        <v>LCA</v>
      </c>
      <c r="K2473" t="str">
        <v>Reuben NICHOLS</v>
      </c>
      <c r="L2473" s="96" t="str">
        <v>400m</v>
      </c>
      <c r="M2473" s="96">
        <v>36987</v>
      </c>
      <c r="N2473" s="96" t="str">
        <f t="shared" si="152"/>
        <v>Reuben NICHOLS400m</v>
      </c>
      <c r="O2473" s="2">
        <f t="shared" si="153"/>
        <v>1059</v>
      </c>
      <c r="P2473" s="81">
        <f t="shared" si="154"/>
        <v>120</v>
      </c>
      <c r="Q2473" s="81" t="str">
        <f t="shared" si="155"/>
        <v/>
      </c>
    </row>
    <row r="2474" spans="1:17" x14ac:dyDescent="0.2">
      <c r="A2474" t="s">
        <v>1224</v>
      </c>
      <c r="B2474" t="s">
        <v>3961</v>
      </c>
      <c r="C2474" s="5" t="s">
        <v>34</v>
      </c>
      <c r="D2474" s="5">
        <v>36752</v>
      </c>
      <c r="E2474">
        <v>1092</v>
      </c>
      <c r="F2474" s="2">
        <v>42</v>
      </c>
      <c r="G2474" s="2" t="str">
        <f>B2474&amp;C2474</f>
        <v>Cleophas Kandie MEYAN3000msc</v>
      </c>
      <c r="H2474" s="2">
        <f>E2474</f>
        <v>1092</v>
      </c>
      <c r="I2474" s="138" cm="1">
        <f t="array" ref="I2474">MAX(IF($G$3:$G$4000=$G2474,$H$3:$H$4000))</f>
        <v>1092</v>
      </c>
      <c r="J2474" s="2" t="str">
        <v>LCA</v>
      </c>
      <c r="K2474" t="str">
        <v>Armani MODESTE</v>
      </c>
      <c r="L2474" s="96" t="str">
        <v>400m</v>
      </c>
      <c r="M2474" s="96">
        <v>2000</v>
      </c>
      <c r="N2474" s="96" t="str">
        <f t="shared" si="152"/>
        <v>Armani MODESTE400m</v>
      </c>
      <c r="O2474" s="2">
        <f t="shared" si="153"/>
        <v>1057</v>
      </c>
      <c r="P2474" s="81">
        <f t="shared" si="154"/>
        <v>123</v>
      </c>
      <c r="Q2474" s="81" t="str">
        <f t="shared" si="155"/>
        <v/>
      </c>
    </row>
    <row r="2475" spans="1:17" x14ac:dyDescent="0.2">
      <c r="A2475" t="s">
        <v>1224</v>
      </c>
      <c r="B2475" t="s">
        <v>4067</v>
      </c>
      <c r="C2475" s="6" t="s">
        <v>29</v>
      </c>
      <c r="D2475" s="5">
        <v>1994</v>
      </c>
      <c r="E2475">
        <v>1092</v>
      </c>
      <c r="F2475" s="2">
        <v>86</v>
      </c>
      <c r="G2475" s="2" t="str">
        <f>B2475&amp;C2475</f>
        <v>Alfred KIPCHIRCHIR5000m</v>
      </c>
      <c r="H2475" s="2">
        <f>E2475</f>
        <v>1092</v>
      </c>
      <c r="I2475" s="138" cm="1">
        <f t="array" ref="I2475">MAX(IF($G$3:$G$4000=$G2475,$H$3:$H$4000))</f>
        <v>1092</v>
      </c>
      <c r="J2475" s="2" t="str">
        <v>LCA</v>
      </c>
      <c r="K2475" t="str">
        <v>Lenyn Kish LEONCE</v>
      </c>
      <c r="L2475" s="96" t="str">
        <v>200m</v>
      </c>
      <c r="M2475" s="96">
        <v>33310</v>
      </c>
      <c r="N2475" s="96" t="str">
        <f t="shared" si="152"/>
        <v>Lenyn Kish LEONCE200m</v>
      </c>
      <c r="O2475" s="2">
        <f t="shared" si="153"/>
        <v>1047</v>
      </c>
      <c r="P2475" s="81">
        <f t="shared" si="154"/>
        <v>125</v>
      </c>
      <c r="Q2475" s="81" t="str">
        <f t="shared" si="155"/>
        <v/>
      </c>
    </row>
    <row r="2476" spans="1:17" x14ac:dyDescent="0.2">
      <c r="A2476" t="s">
        <v>1224</v>
      </c>
      <c r="B2476" t="s">
        <v>5100</v>
      </c>
      <c r="C2476" s="5" t="s">
        <v>30</v>
      </c>
      <c r="D2476" s="5"/>
      <c r="E2476">
        <v>1092</v>
      </c>
      <c r="F2476" s="2">
        <v>11</v>
      </c>
      <c r="G2476" s="2" t="str">
        <f>B2476&amp;C2476</f>
        <v>Edwi SEKO10000m</v>
      </c>
      <c r="H2476" s="2">
        <f>E2476</f>
        <v>1092</v>
      </c>
      <c r="I2476" s="138" cm="1">
        <f t="array" ref="I2476">MAX(IF($G$3:$G$4000=$G2476,$H$3:$H$4000))</f>
        <v>1092</v>
      </c>
      <c r="J2476" s="2" t="str">
        <v>LCA</v>
      </c>
      <c r="K2476" t="str">
        <v>Albert REYNOLDS</v>
      </c>
      <c r="L2476" s="96" t="str">
        <v>javelin-throw</v>
      </c>
      <c r="M2476" s="96">
        <v>32230</v>
      </c>
      <c r="N2476" s="96" t="str">
        <f t="shared" si="152"/>
        <v>Albert REYNOLDSjavelin-throw</v>
      </c>
      <c r="O2476" s="2">
        <f t="shared" si="153"/>
        <v>1037</v>
      </c>
      <c r="P2476" s="81">
        <f t="shared" si="154"/>
        <v>36</v>
      </c>
      <c r="Q2476" s="81" t="str">
        <f t="shared" si="155"/>
        <v/>
      </c>
    </row>
    <row r="2477" spans="1:17" x14ac:dyDescent="0.2">
      <c r="A2477" t="s">
        <v>1224</v>
      </c>
      <c r="B2477" t="s">
        <v>5087</v>
      </c>
      <c r="C2477" s="6" t="s">
        <v>29</v>
      </c>
      <c r="D2477" s="5"/>
      <c r="E2477">
        <v>1091</v>
      </c>
      <c r="F2477" s="2">
        <v>8</v>
      </c>
      <c r="G2477" s="2" t="str">
        <f>B2477&amp;C2477</f>
        <v>Raynold Kipkorir CHERUIYOT5000m</v>
      </c>
      <c r="H2477" s="2">
        <f>E2477</f>
        <v>1091</v>
      </c>
      <c r="I2477" s="138" cm="1">
        <f t="array" ref="I2477">MAX(IF($G$3:$G$4000=$G2477,$H$3:$H$4000))</f>
        <v>1091</v>
      </c>
      <c r="J2477" s="2" t="str">
        <v>LCA</v>
      </c>
      <c r="K2477" t="str">
        <v>Lenyn Kish LEONCE</v>
      </c>
      <c r="L2477" s="96" t="str">
        <v>100m</v>
      </c>
      <c r="M2477" s="96">
        <v>33310</v>
      </c>
      <c r="N2477" s="96" t="str">
        <f t="shared" si="152"/>
        <v>Lenyn Kish LEONCE100m</v>
      </c>
      <c r="O2477" s="2">
        <f t="shared" si="153"/>
        <v>1024</v>
      </c>
      <c r="P2477" s="81">
        <f t="shared" si="154"/>
        <v>148</v>
      </c>
      <c r="Q2477" s="81" t="str">
        <f t="shared" si="155"/>
        <v/>
      </c>
    </row>
    <row r="2478" spans="1:17" x14ac:dyDescent="0.2">
      <c r="A2478" t="s">
        <v>1224</v>
      </c>
      <c r="B2478" t="s">
        <v>3805</v>
      </c>
      <c r="C2478" s="5" t="s">
        <v>26</v>
      </c>
      <c r="D2478" s="5">
        <v>33056</v>
      </c>
      <c r="E2478">
        <v>1090</v>
      </c>
      <c r="F2478" s="2">
        <v>100</v>
      </c>
      <c r="G2478" s="2" t="str">
        <f>B2478&amp;C2478</f>
        <v>Joseph Poghishio LOSHANGAR400m</v>
      </c>
      <c r="H2478" s="2">
        <f>E2478</f>
        <v>1090</v>
      </c>
      <c r="I2478" s="138" cm="1">
        <f t="array" ref="I2478">MAX(IF($G$3:$G$4000=$G2478,$H$3:$H$4000))</f>
        <v>1090</v>
      </c>
      <c r="J2478" s="2" t="str">
        <v>LCA</v>
      </c>
      <c r="K2478" t="str">
        <v>Mickey FERDINAND</v>
      </c>
      <c r="L2478" s="96" t="str">
        <v>high-jump</v>
      </c>
      <c r="M2478" s="96">
        <v>34959</v>
      </c>
      <c r="N2478" s="96" t="str">
        <f t="shared" si="152"/>
        <v>Mickey FERDINANDhigh-jump</v>
      </c>
      <c r="O2478" s="2">
        <f t="shared" si="153"/>
        <v>1019</v>
      </c>
      <c r="P2478" s="81">
        <f t="shared" si="154"/>
        <v>68</v>
      </c>
      <c r="Q2478" s="81" t="str">
        <f t="shared" si="155"/>
        <v/>
      </c>
    </row>
    <row r="2479" spans="1:17" x14ac:dyDescent="0.2">
      <c r="A2479" t="s">
        <v>1224</v>
      </c>
      <c r="B2479" t="s">
        <v>3022</v>
      </c>
      <c r="C2479" s="5" t="s">
        <v>27</v>
      </c>
      <c r="D2479" s="5"/>
      <c r="E2479">
        <v>1090</v>
      </c>
      <c r="F2479" s="2">
        <v>91</v>
      </c>
      <c r="G2479" s="2" t="str">
        <f>B2479&amp;C2479</f>
        <v>Nicholas KEBENEI800m</v>
      </c>
      <c r="H2479" s="2">
        <f>E2479</f>
        <v>1090</v>
      </c>
      <c r="I2479" s="138" cm="1">
        <f t="array" ref="I2479">MAX(IF($G$3:$G$4000=$G2479,$H$3:$H$4000))</f>
        <v>1146</v>
      </c>
      <c r="J2479" s="2" t="str">
        <v>LCA</v>
      </c>
      <c r="K2479" t="str">
        <v>Stephan CHARLES</v>
      </c>
      <c r="L2479" s="96" t="str">
        <v>100m</v>
      </c>
      <c r="M2479" s="96">
        <v>0</v>
      </c>
      <c r="N2479" s="96" t="str">
        <f t="shared" si="152"/>
        <v>Stephan CHARLES100m</v>
      </c>
      <c r="O2479" s="2">
        <f t="shared" si="153"/>
        <v>1002</v>
      </c>
      <c r="P2479" s="81">
        <f t="shared" si="154"/>
        <v>187</v>
      </c>
      <c r="Q2479" s="81" t="str">
        <f t="shared" si="155"/>
        <v/>
      </c>
    </row>
    <row r="2480" spans="1:17" x14ac:dyDescent="0.2">
      <c r="A2480" t="s">
        <v>1224</v>
      </c>
      <c r="B2480" t="s">
        <v>5101</v>
      </c>
      <c r="C2480" s="5" t="s">
        <v>30</v>
      </c>
      <c r="D2480" s="5">
        <v>1986</v>
      </c>
      <c r="E2480">
        <v>1090</v>
      </c>
      <c r="F2480" s="2">
        <v>12</v>
      </c>
      <c r="G2480" s="2" t="str">
        <f>B2480&amp;C2480</f>
        <v>Julius CHEPWONY10000m</v>
      </c>
      <c r="H2480" s="2">
        <f>E2480</f>
        <v>1090</v>
      </c>
      <c r="I2480" s="138" cm="1">
        <f t="array" ref="I2480">MAX(IF($G$3:$G$4000=$G2480,$H$3:$H$4000))</f>
        <v>1090</v>
      </c>
      <c r="J2480" s="2" t="str">
        <v>LCA</v>
      </c>
      <c r="K2480" t="str">
        <v>Stephan CHARLES</v>
      </c>
      <c r="L2480" s="96" t="str">
        <v>200m</v>
      </c>
      <c r="M2480" s="96">
        <v>0</v>
      </c>
      <c r="N2480" s="96" t="str">
        <f t="shared" si="152"/>
        <v>Stephan CHARLES200m</v>
      </c>
      <c r="O2480" s="2">
        <f t="shared" si="153"/>
        <v>980</v>
      </c>
      <c r="P2480" s="81">
        <f t="shared" si="154"/>
        <v>189</v>
      </c>
      <c r="Q2480" s="81" t="str">
        <f t="shared" si="155"/>
        <v/>
      </c>
    </row>
    <row r="2481" spans="1:17" x14ac:dyDescent="0.2">
      <c r="A2481" t="s">
        <v>1224</v>
      </c>
      <c r="B2481" t="s">
        <v>4115</v>
      </c>
      <c r="C2481" s="5" t="s">
        <v>30</v>
      </c>
      <c r="D2481" s="5"/>
      <c r="E2481">
        <v>1089</v>
      </c>
      <c r="F2481" s="2">
        <v>92</v>
      </c>
      <c r="G2481" s="2" t="str">
        <f>B2481&amp;C2481</f>
        <v>Emmanuel KIPLAGAT10000m</v>
      </c>
      <c r="H2481" s="2">
        <f>E2481</f>
        <v>1089</v>
      </c>
      <c r="I2481" s="138" cm="1">
        <f t="array" ref="I2481">MAX(IF($G$3:$G$4000=$G2481,$H$3:$H$4000))</f>
        <v>1102</v>
      </c>
      <c r="J2481" s="2" t="str">
        <v>LCA</v>
      </c>
      <c r="K2481" t="str">
        <v>Mickey FERDINAND</v>
      </c>
      <c r="L2481" s="96" t="str">
        <v>pole-vault</v>
      </c>
      <c r="M2481" s="96">
        <v>34959</v>
      </c>
      <c r="N2481" s="96" t="str">
        <f t="shared" si="152"/>
        <v>Mickey FERDINANDpole-vault</v>
      </c>
      <c r="O2481" s="2">
        <f t="shared" si="153"/>
        <v>916</v>
      </c>
      <c r="P2481" s="81">
        <f t="shared" si="154"/>
        <v>86</v>
      </c>
      <c r="Q2481" s="81" t="str">
        <f t="shared" si="155"/>
        <v/>
      </c>
    </row>
    <row r="2482" spans="1:17" x14ac:dyDescent="0.2">
      <c r="A2482" t="s">
        <v>1224</v>
      </c>
      <c r="B2482" t="s">
        <v>3874</v>
      </c>
      <c r="C2482" s="5" t="s">
        <v>27</v>
      </c>
      <c r="D2482" s="5"/>
      <c r="E2482">
        <v>1089</v>
      </c>
      <c r="F2482" s="2">
        <v>92</v>
      </c>
      <c r="G2482" s="2" t="str">
        <f>B2482&amp;C2482</f>
        <v>Frankline SAITOTI800m</v>
      </c>
      <c r="H2482" s="2">
        <f>E2482</f>
        <v>1089</v>
      </c>
      <c r="I2482" s="138" cm="1">
        <f t="array" ref="I2482">MAX(IF($G$3:$G$4000=$G2482,$H$3:$H$4000))</f>
        <v>1089</v>
      </c>
      <c r="J2482" s="2" t="str">
        <v>LES</v>
      </c>
      <c r="K2482" t="str">
        <v>Tebello RAMAKONGOANA</v>
      </c>
      <c r="L2482" s="96" t="str">
        <v>marathon</v>
      </c>
      <c r="M2482" s="96">
        <v>35351</v>
      </c>
      <c r="N2482" s="96" t="str">
        <f t="shared" si="152"/>
        <v>Tebello RAMAKONGOANAmarathon</v>
      </c>
      <c r="O2482" s="2">
        <f t="shared" si="153"/>
        <v>1154</v>
      </c>
      <c r="P2482" s="81">
        <f t="shared" si="154"/>
        <v>94</v>
      </c>
      <c r="Q2482" s="81" t="str">
        <f t="shared" si="155"/>
        <v/>
      </c>
    </row>
    <row r="2483" spans="1:17" x14ac:dyDescent="0.2">
      <c r="A2483" t="s">
        <v>1224</v>
      </c>
      <c r="B2483" t="s">
        <v>4069</v>
      </c>
      <c r="C2483" s="6" t="s">
        <v>29</v>
      </c>
      <c r="D2483" s="5">
        <v>35850</v>
      </c>
      <c r="E2483">
        <v>1089</v>
      </c>
      <c r="F2483" s="2">
        <v>89</v>
      </c>
      <c r="G2483" s="2" t="str">
        <f>B2483&amp;C2483</f>
        <v>Weldon LANGAT5000m</v>
      </c>
      <c r="H2483" s="2">
        <f>E2483</f>
        <v>1089</v>
      </c>
      <c r="I2483" s="138" cm="1">
        <f t="array" ref="I2483">MAX(IF($G$3:$G$4000=$G2483,$H$3:$H$4000))</f>
        <v>1089</v>
      </c>
      <c r="J2483" s="2" t="str">
        <v>LES</v>
      </c>
      <c r="K2483" t="str">
        <v>Mojela KONESHE</v>
      </c>
      <c r="L2483" s="96" t="str">
        <v>100m</v>
      </c>
      <c r="M2483" s="96">
        <v>36918</v>
      </c>
      <c r="N2483" s="96" t="str">
        <f t="shared" si="152"/>
        <v>Mojela KONESHE100m</v>
      </c>
      <c r="O2483" s="2">
        <f t="shared" si="153"/>
        <v>1130</v>
      </c>
      <c r="P2483" s="81">
        <f t="shared" si="154"/>
        <v>68</v>
      </c>
      <c r="Q2483" s="81" t="str">
        <f t="shared" si="155"/>
        <v/>
      </c>
    </row>
    <row r="2484" spans="1:17" x14ac:dyDescent="0.2">
      <c r="A2484" t="s">
        <v>1224</v>
      </c>
      <c r="B2484" t="s">
        <v>4113</v>
      </c>
      <c r="C2484" s="5" t="s">
        <v>30</v>
      </c>
      <c r="D2484" s="5">
        <v>36496</v>
      </c>
      <c r="E2484">
        <v>1089</v>
      </c>
      <c r="F2484" s="2">
        <v>90</v>
      </c>
      <c r="G2484" s="2" t="str">
        <f>B2484&amp;C2484</f>
        <v>Kelvin KIPTUM10000m</v>
      </c>
      <c r="H2484" s="2">
        <f>E2484</f>
        <v>1089</v>
      </c>
      <c r="I2484" s="138" cm="1">
        <f t="array" ref="I2484">MAX(IF($G$3:$G$4000=$G2484,$H$3:$H$4000))</f>
        <v>1089</v>
      </c>
      <c r="J2484" s="2" t="str">
        <v>LES</v>
      </c>
      <c r="K2484" t="str">
        <v>Mojela KONESHE</v>
      </c>
      <c r="L2484" s="96" t="str">
        <v>200m</v>
      </c>
      <c r="M2484" s="96">
        <v>36918</v>
      </c>
      <c r="N2484" s="96" t="str">
        <f t="shared" si="152"/>
        <v>Mojela KONESHE200m</v>
      </c>
      <c r="O2484" s="2">
        <f t="shared" si="153"/>
        <v>991</v>
      </c>
      <c r="P2484" s="81">
        <f t="shared" si="154"/>
        <v>172</v>
      </c>
      <c r="Q2484" s="81" t="str">
        <f t="shared" si="155"/>
        <v/>
      </c>
    </row>
    <row r="2485" spans="1:17" x14ac:dyDescent="0.2">
      <c r="A2485" t="s">
        <v>1224</v>
      </c>
      <c r="B2485" t="s">
        <v>4114</v>
      </c>
      <c r="C2485" s="5" t="s">
        <v>30</v>
      </c>
      <c r="D2485" s="5">
        <v>35236</v>
      </c>
      <c r="E2485">
        <v>1089</v>
      </c>
      <c r="F2485" s="2">
        <v>91</v>
      </c>
      <c r="G2485" s="2" t="str">
        <f>B2485&amp;C2485</f>
        <v>Kibiwott KANDIE10000m</v>
      </c>
      <c r="H2485" s="2">
        <f>E2485</f>
        <v>1089</v>
      </c>
      <c r="I2485" s="138" cm="1">
        <f t="array" ref="I2485">MAX(IF($G$3:$G$4000=$G2485,$H$3:$H$4000))</f>
        <v>1089</v>
      </c>
      <c r="J2485" s="2" t="str">
        <v>MAS</v>
      </c>
      <c r="K2485" t="str">
        <v>Nauraj Singh RANDHAWA</v>
      </c>
      <c r="L2485" s="96" t="str">
        <v>high-jump</v>
      </c>
      <c r="M2485" s="96">
        <v>33630</v>
      </c>
      <c r="N2485" s="96" t="str">
        <f t="shared" si="152"/>
        <v>Nauraj Singh RANDHAWAhigh-jump</v>
      </c>
      <c r="O2485" s="2">
        <f t="shared" si="153"/>
        <v>1152</v>
      </c>
      <c r="P2485" s="81">
        <f t="shared" si="154"/>
        <v>9</v>
      </c>
      <c r="Q2485" s="81" t="str">
        <f t="shared" si="155"/>
        <v/>
      </c>
    </row>
    <row r="2486" spans="1:17" x14ac:dyDescent="0.2">
      <c r="A2486" t="s">
        <v>1224</v>
      </c>
      <c r="B2486" t="s">
        <v>3230</v>
      </c>
      <c r="C2486" s="5" t="s">
        <v>33</v>
      </c>
      <c r="D2486" s="5">
        <v>34162</v>
      </c>
      <c r="E2486">
        <v>1089</v>
      </c>
      <c r="F2486" s="2">
        <v>6</v>
      </c>
      <c r="G2486" s="2" t="str">
        <f>B2486&amp;C2486</f>
        <v>William Mbevi MUTUNGA400mh</v>
      </c>
      <c r="H2486" s="2">
        <f>E2486</f>
        <v>1089</v>
      </c>
      <c r="I2486" s="138" cm="1">
        <f t="array" ref="I2486">MAX(IF($G$3:$G$4000=$G2486,$H$3:$H$4000))</f>
        <v>1089</v>
      </c>
      <c r="J2486" s="2" t="str">
        <v>MAS</v>
      </c>
      <c r="K2486" t="str">
        <v>Andre ANURA</v>
      </c>
      <c r="L2486" s="96" t="str">
        <v>triple-jump</v>
      </c>
      <c r="M2486" s="96">
        <v>36323</v>
      </c>
      <c r="N2486" s="96" t="str">
        <f t="shared" si="152"/>
        <v>Andre ANURAtriple-jump</v>
      </c>
      <c r="O2486" s="2">
        <f t="shared" si="153"/>
        <v>1068</v>
      </c>
      <c r="P2486" s="81">
        <f t="shared" si="154"/>
        <v>35</v>
      </c>
      <c r="Q2486" s="81" t="str">
        <f t="shared" si="155"/>
        <v/>
      </c>
    </row>
    <row r="2487" spans="1:17" x14ac:dyDescent="0.2">
      <c r="A2487" t="s">
        <v>1224</v>
      </c>
      <c r="B2487" t="s">
        <v>3029</v>
      </c>
      <c r="C2487" t="s">
        <v>27</v>
      </c>
      <c r="D2487" s="5">
        <v>34113</v>
      </c>
      <c r="E2487">
        <v>1088</v>
      </c>
      <c r="F2487" s="2">
        <v>21</v>
      </c>
      <c r="G2487" s="2" t="str">
        <f>B2487&amp;C2487</f>
        <v>Cornelius TUWEI800m</v>
      </c>
      <c r="H2487" s="2">
        <f>E2487</f>
        <v>1088</v>
      </c>
      <c r="I2487" s="138" cm="1">
        <f t="array" ref="I2487">MAX(IF($G$3:$G$4000=$G2487,$H$3:$H$4000))</f>
        <v>1212</v>
      </c>
      <c r="J2487" s="2" t="str">
        <v>MAS</v>
      </c>
      <c r="K2487" t="str">
        <v>Russel Alexander NASIR TAIB</v>
      </c>
      <c r="L2487" s="96" t="str">
        <v>200m</v>
      </c>
      <c r="M2487" s="96">
        <v>35890</v>
      </c>
      <c r="N2487" s="96" t="str">
        <f t="shared" si="152"/>
        <v>Russel Alexander NASIR TAIB200m</v>
      </c>
      <c r="O2487" s="2">
        <f t="shared" si="153"/>
        <v>1065</v>
      </c>
      <c r="P2487" s="81">
        <f t="shared" si="154"/>
        <v>114</v>
      </c>
      <c r="Q2487" s="81" t="str">
        <f t="shared" si="155"/>
        <v/>
      </c>
    </row>
    <row r="2488" spans="1:17" x14ac:dyDescent="0.2">
      <c r="A2488" t="s">
        <v>1224</v>
      </c>
      <c r="B2488" t="s">
        <v>4116</v>
      </c>
      <c r="C2488" s="5" t="s">
        <v>30</v>
      </c>
      <c r="D2488" s="5">
        <v>37016</v>
      </c>
      <c r="E2488">
        <v>1088</v>
      </c>
      <c r="F2488" s="2">
        <v>93</v>
      </c>
      <c r="G2488" s="2" t="str">
        <f>B2488&amp;C2488</f>
        <v>Edwin KIPKEMOI10000m</v>
      </c>
      <c r="H2488" s="2">
        <f>E2488</f>
        <v>1088</v>
      </c>
      <c r="I2488" s="138" cm="1">
        <f t="array" ref="I2488">MAX(IF($G$3:$G$4000=$G2488,$H$3:$H$4000))</f>
        <v>1088</v>
      </c>
      <c r="J2488" s="2" t="str">
        <v>MAS</v>
      </c>
      <c r="K2488" t="str">
        <v>Mohd IRFAN SHAMSUDDIN</v>
      </c>
      <c r="L2488" s="96" t="str">
        <v>discus-throw</v>
      </c>
      <c r="M2488" s="96">
        <v>34927</v>
      </c>
      <c r="N2488" s="96" t="str">
        <f t="shared" si="152"/>
        <v>Mohd IRFAN SHAMSUDDINdiscus-throw</v>
      </c>
      <c r="O2488" s="2">
        <f t="shared" si="153"/>
        <v>1051</v>
      </c>
      <c r="P2488" s="81">
        <f t="shared" si="154"/>
        <v>23</v>
      </c>
      <c r="Q2488" s="81" t="str">
        <f t="shared" si="155"/>
        <v/>
      </c>
    </row>
    <row r="2489" spans="1:17" x14ac:dyDescent="0.2">
      <c r="A2489" t="s">
        <v>1224</v>
      </c>
      <c r="B2489" t="s">
        <v>4004</v>
      </c>
      <c r="C2489" t="s">
        <v>30</v>
      </c>
      <c r="D2489" s="5">
        <v>36872</v>
      </c>
      <c r="E2489">
        <v>1088</v>
      </c>
      <c r="F2489" s="2">
        <v>94</v>
      </c>
      <c r="G2489" s="2" t="str">
        <f>B2489&amp;C2489</f>
        <v>Luka MUSEMBI10000m</v>
      </c>
      <c r="H2489" s="2">
        <f>E2489</f>
        <v>1088</v>
      </c>
      <c r="I2489" s="138" cm="1">
        <f t="array" ref="I2489">MAX(IF($G$3:$G$4000=$G2489,$H$3:$H$4000))</f>
        <v>1088</v>
      </c>
      <c r="J2489" s="2" t="str">
        <v>MAS</v>
      </c>
      <c r="K2489" t="str">
        <v>Muh.Arsyad MAT SAAT</v>
      </c>
      <c r="L2489" s="96" t="str">
        <v>100m</v>
      </c>
      <c r="M2489" s="96">
        <v>0</v>
      </c>
      <c r="N2489" s="96" t="str">
        <f t="shared" si="152"/>
        <v>Muh.Arsyad MAT SAAT100m</v>
      </c>
      <c r="O2489" s="2">
        <f t="shared" si="153"/>
        <v>1047</v>
      </c>
      <c r="P2489" s="81">
        <f t="shared" si="154"/>
        <v>132</v>
      </c>
      <c r="Q2489" s="81" t="str">
        <f t="shared" si="155"/>
        <v/>
      </c>
    </row>
    <row r="2490" spans="1:17" x14ac:dyDescent="0.2">
      <c r="A2490" t="s">
        <v>1224</v>
      </c>
      <c r="B2490" t="s">
        <v>3109</v>
      </c>
      <c r="C2490" s="5" t="s">
        <v>34</v>
      </c>
      <c r="D2490" s="5">
        <v>37610</v>
      </c>
      <c r="E2490">
        <v>1087</v>
      </c>
      <c r="F2490" s="2">
        <v>3</v>
      </c>
      <c r="G2490" s="2" t="str">
        <f>B2490&amp;C2490</f>
        <v>James MWANZIA3000msc</v>
      </c>
      <c r="H2490" s="2">
        <f>E2490</f>
        <v>1087</v>
      </c>
      <c r="I2490" s="138" cm="1">
        <f t="array" ref="I2490">MAX(IF($G$3:$G$4000=$G2490,$H$3:$H$4000))</f>
        <v>1134</v>
      </c>
      <c r="J2490" s="2" t="str">
        <v>MAS</v>
      </c>
      <c r="K2490" t="str">
        <v>Mohd Rizzua HAIZAD MUHAMAD</v>
      </c>
      <c r="L2490" s="96" t="str">
        <v>110mh</v>
      </c>
      <c r="M2490" s="96">
        <v>35518</v>
      </c>
      <c r="N2490" s="96" t="str">
        <f t="shared" si="152"/>
        <v>Mohd Rizzua HAIZAD MUHAMAD110mh</v>
      </c>
      <c r="O2490" s="2">
        <f t="shared" si="153"/>
        <v>1046</v>
      </c>
      <c r="P2490" s="81">
        <f t="shared" si="154"/>
        <v>66</v>
      </c>
      <c r="Q2490" s="81" t="str">
        <f t="shared" si="155"/>
        <v/>
      </c>
    </row>
    <row r="2491" spans="1:17" x14ac:dyDescent="0.2">
      <c r="A2491" t="s">
        <v>1224</v>
      </c>
      <c r="B2491" t="s">
        <v>4070</v>
      </c>
      <c r="C2491" s="5" t="s">
        <v>29</v>
      </c>
      <c r="D2491" s="5">
        <v>37621</v>
      </c>
      <c r="E2491">
        <v>1086</v>
      </c>
      <c r="F2491" s="2">
        <v>91</v>
      </c>
      <c r="G2491" s="2" t="str">
        <f>B2491&amp;C2491</f>
        <v>Reuben Mosin MOSIP5000m</v>
      </c>
      <c r="H2491" s="2">
        <f>E2491</f>
        <v>1086</v>
      </c>
      <c r="I2491" s="138" cm="1">
        <f t="array" ref="I2491">MAX(IF($G$3:$G$4000=$G2491,$H$3:$H$4000))</f>
        <v>1086</v>
      </c>
      <c r="J2491" s="2" t="str">
        <v>MAS</v>
      </c>
      <c r="K2491" t="str">
        <v>Andre ANURA</v>
      </c>
      <c r="L2491" s="96" t="str">
        <v>long-jump</v>
      </c>
      <c r="M2491" s="96">
        <v>36323</v>
      </c>
      <c r="N2491" s="96" t="str">
        <f t="shared" si="152"/>
        <v>Andre ANURAlong-jump</v>
      </c>
      <c r="O2491" s="2">
        <f t="shared" si="153"/>
        <v>1042</v>
      </c>
      <c r="P2491" s="81">
        <f t="shared" si="154"/>
        <v>105</v>
      </c>
      <c r="Q2491" s="81" t="str">
        <f t="shared" si="155"/>
        <v/>
      </c>
    </row>
    <row r="2492" spans="1:17" x14ac:dyDescent="0.2">
      <c r="A2492" t="s">
        <v>1224</v>
      </c>
      <c r="B2492" t="s">
        <v>4071</v>
      </c>
      <c r="C2492" s="5" t="s">
        <v>29</v>
      </c>
      <c r="D2492" s="6">
        <v>35167</v>
      </c>
      <c r="E2492">
        <v>1086</v>
      </c>
      <c r="F2492" s="2">
        <v>92</v>
      </c>
      <c r="G2492" s="2" t="str">
        <f>B2492&amp;C2492</f>
        <v>Donald MITEI5000m</v>
      </c>
      <c r="H2492" s="2">
        <f>E2492</f>
        <v>1086</v>
      </c>
      <c r="I2492" s="138" cm="1">
        <f t="array" ref="I2492">MAX(IF($G$3:$G$4000=$G2492,$H$3:$H$4000))</f>
        <v>1086</v>
      </c>
      <c r="J2492" s="2" t="str">
        <v>MAS</v>
      </c>
      <c r="K2492" t="str">
        <v>Russel Alexander NASIR TAIB</v>
      </c>
      <c r="L2492" s="96" t="str">
        <v>100m</v>
      </c>
      <c r="M2492" s="96">
        <v>35890</v>
      </c>
      <c r="N2492" s="96" t="str">
        <f t="shared" si="152"/>
        <v>Russel Alexander NASIR TAIB100m</v>
      </c>
      <c r="O2492" s="2">
        <f t="shared" si="153"/>
        <v>1040</v>
      </c>
      <c r="P2492" s="81">
        <f t="shared" si="154"/>
        <v>139</v>
      </c>
      <c r="Q2492" s="81" t="str">
        <f t="shared" si="155"/>
        <v/>
      </c>
    </row>
    <row r="2493" spans="1:17" x14ac:dyDescent="0.2">
      <c r="A2493" t="s">
        <v>1224</v>
      </c>
      <c r="B2493" t="s">
        <v>3107</v>
      </c>
      <c r="C2493" s="5" t="s">
        <v>34</v>
      </c>
      <c r="D2493" s="5"/>
      <c r="E2493">
        <v>1086</v>
      </c>
      <c r="F2493" s="2">
        <v>44</v>
      </c>
      <c r="G2493" s="2" t="str">
        <f>B2493&amp;C2493</f>
        <v>Elkana CHEROP3000msc</v>
      </c>
      <c r="H2493" s="2">
        <f>E2493</f>
        <v>1086</v>
      </c>
      <c r="I2493" s="138" cm="1">
        <f t="array" ref="I2493">MAX(IF($G$3:$G$4000=$G2493,$H$3:$H$4000))</f>
        <v>1086</v>
      </c>
      <c r="J2493" s="2" t="str">
        <v>MAS</v>
      </c>
      <c r="K2493" t="str">
        <v>Rayzamshah WAN SOFIAN</v>
      </c>
      <c r="L2493" s="96" t="str">
        <v>110mh</v>
      </c>
      <c r="M2493" s="96">
        <v>32153</v>
      </c>
      <c r="N2493" s="96" t="str">
        <f t="shared" si="152"/>
        <v>Rayzamshah WAN SOFIAN110mh</v>
      </c>
      <c r="O2493" s="2">
        <f t="shared" si="153"/>
        <v>1040</v>
      </c>
      <c r="P2493" s="81">
        <f t="shared" si="154"/>
        <v>74</v>
      </c>
      <c r="Q2493" s="81" t="str">
        <f t="shared" si="155"/>
        <v/>
      </c>
    </row>
    <row r="2494" spans="1:17" x14ac:dyDescent="0.2">
      <c r="A2494" t="s">
        <v>1224</v>
      </c>
      <c r="B2494" t="s">
        <v>4117</v>
      </c>
      <c r="C2494" s="5" t="s">
        <v>30</v>
      </c>
      <c r="D2494" s="5">
        <v>36135</v>
      </c>
      <c r="E2494">
        <v>1086</v>
      </c>
      <c r="F2494" s="2">
        <v>95</v>
      </c>
      <c r="G2494" s="2" t="str">
        <f>B2494&amp;C2494</f>
        <v>Ronald Kiprotich KIRUI10000m</v>
      </c>
      <c r="H2494" s="2">
        <f>E2494</f>
        <v>1086</v>
      </c>
      <c r="I2494" s="138" cm="1">
        <f t="array" ref="I2494">MAX(IF($G$3:$G$4000=$G2494,$H$3:$H$4000))</f>
        <v>1086</v>
      </c>
      <c r="J2494" s="2" t="str">
        <v>MAS</v>
      </c>
      <c r="K2494" t="str">
        <v>Moh. Eizlan DAHALAN</v>
      </c>
      <c r="L2494" s="96" t="str">
        <v>high-jump</v>
      </c>
      <c r="M2494" s="96">
        <v>36408</v>
      </c>
      <c r="N2494" s="96" t="str">
        <f t="shared" si="152"/>
        <v>Moh. Eizlan DAHALANhigh-jump</v>
      </c>
      <c r="O2494" s="2">
        <f t="shared" si="153"/>
        <v>1037</v>
      </c>
      <c r="P2494" s="81">
        <f t="shared" si="154"/>
        <v>58</v>
      </c>
      <c r="Q2494" s="81" t="str">
        <f t="shared" si="155"/>
        <v/>
      </c>
    </row>
    <row r="2495" spans="1:17" x14ac:dyDescent="0.2">
      <c r="A2495" t="s">
        <v>1224</v>
      </c>
      <c r="B2495" t="s">
        <v>2921</v>
      </c>
      <c r="C2495" s="5" t="s">
        <v>2</v>
      </c>
      <c r="D2495" s="5"/>
      <c r="E2495">
        <v>1085</v>
      </c>
      <c r="F2495" s="2">
        <v>19</v>
      </c>
      <c r="G2495" s="2" t="str">
        <f>B2495&amp;C2495</f>
        <v>Imeta SAMWEL100m</v>
      </c>
      <c r="H2495" s="2">
        <f>E2495</f>
        <v>1085</v>
      </c>
      <c r="I2495" s="138" cm="1">
        <f t="array" ref="I2495">MAX(IF($G$3:$G$4000=$G2495,$H$3:$H$4000))</f>
        <v>1085</v>
      </c>
      <c r="J2495" s="2" t="str">
        <v>MAS</v>
      </c>
      <c r="K2495" t="str">
        <v>Farrell Glenn FELIX</v>
      </c>
      <c r="L2495" s="96" t="str">
        <v>high-jump</v>
      </c>
      <c r="M2495" s="96">
        <v>44581</v>
      </c>
      <c r="N2495" s="96" t="str">
        <f t="shared" si="152"/>
        <v>Farrell Glenn FELIXhigh-jump</v>
      </c>
      <c r="O2495" s="2">
        <f t="shared" si="153"/>
        <v>1037</v>
      </c>
      <c r="P2495" s="81">
        <f t="shared" si="154"/>
        <v>58</v>
      </c>
      <c r="Q2495" s="81" t="str">
        <f t="shared" si="155"/>
        <v/>
      </c>
    </row>
    <row r="2496" spans="1:17" x14ac:dyDescent="0.2">
      <c r="A2496" t="s">
        <v>1224</v>
      </c>
      <c r="B2496" t="s">
        <v>3030</v>
      </c>
      <c r="C2496" s="5" t="s">
        <v>27</v>
      </c>
      <c r="D2496" s="5">
        <v>37326</v>
      </c>
      <c r="E2496">
        <v>1085</v>
      </c>
      <c r="F2496" s="2">
        <v>22</v>
      </c>
      <c r="G2496" s="2" t="str">
        <f>B2496&amp;C2496</f>
        <v>Vincent Kibet KETER800m</v>
      </c>
      <c r="H2496" s="2">
        <f>E2496</f>
        <v>1085</v>
      </c>
      <c r="I2496" s="138" cm="1">
        <f t="array" ref="I2496">MAX(IF($G$3:$G$4000=$G2496,$H$3:$H$4000))</f>
        <v>1085</v>
      </c>
      <c r="J2496" s="2" t="str">
        <v>MAS</v>
      </c>
      <c r="K2496" t="str">
        <v>Muhd Azeem FAHMI</v>
      </c>
      <c r="L2496" s="96" t="str">
        <v>100m</v>
      </c>
      <c r="M2496" s="96">
        <v>38106</v>
      </c>
      <c r="N2496" s="96" t="str">
        <f t="shared" si="152"/>
        <v>Muhd Azeem FAHMI100m</v>
      </c>
      <c r="O2496" s="2">
        <f t="shared" si="153"/>
        <v>1031</v>
      </c>
      <c r="P2496" s="81">
        <f t="shared" si="154"/>
        <v>144</v>
      </c>
      <c r="Q2496" s="81" t="str">
        <f t="shared" si="155"/>
        <v/>
      </c>
    </row>
    <row r="2497" spans="1:17" x14ac:dyDescent="0.2">
      <c r="A2497" t="s">
        <v>1224</v>
      </c>
      <c r="B2497" t="s">
        <v>3030</v>
      </c>
      <c r="C2497" s="5" t="s">
        <v>27</v>
      </c>
      <c r="D2497" s="5">
        <v>37326</v>
      </c>
      <c r="E2497">
        <v>1085</v>
      </c>
      <c r="F2497" s="2">
        <v>98</v>
      </c>
      <c r="G2497" s="2" t="str">
        <f>B2497&amp;C2497</f>
        <v>Vincent Kibet KETER800m</v>
      </c>
      <c r="H2497" s="2">
        <f>E2497</f>
        <v>1085</v>
      </c>
      <c r="I2497" s="138" cm="1">
        <f t="array" ref="I2497">MAX(IF($G$3:$G$4000=$G2497,$H$3:$H$4000))</f>
        <v>1085</v>
      </c>
      <c r="J2497" s="2" t="str">
        <v>MAS</v>
      </c>
      <c r="K2497" t="str">
        <v>Jackie Wong SIEW CHEER</v>
      </c>
      <c r="L2497" s="96" t="str">
        <v>hammer-throw</v>
      </c>
      <c r="M2497" s="96">
        <v>33789</v>
      </c>
      <c r="N2497" s="96" t="str">
        <f t="shared" si="152"/>
        <v>Jackie Wong SIEW CHEERhammer-throw</v>
      </c>
      <c r="O2497" s="2">
        <f t="shared" si="153"/>
        <v>1019</v>
      </c>
      <c r="P2497" s="81">
        <f t="shared" si="154"/>
        <v>21</v>
      </c>
      <c r="Q2497" s="81" t="str">
        <f t="shared" si="155"/>
        <v/>
      </c>
    </row>
    <row r="2498" spans="1:17" x14ac:dyDescent="0.2">
      <c r="A2498" t="s">
        <v>1224</v>
      </c>
      <c r="B2498" t="s">
        <v>3963</v>
      </c>
      <c r="C2498" t="s">
        <v>34</v>
      </c>
      <c r="D2498" s="5"/>
      <c r="E2498">
        <v>1085</v>
      </c>
      <c r="F2498" s="2">
        <v>45</v>
      </c>
      <c r="G2498" s="2" t="str">
        <f>B2498&amp;C2498</f>
        <v>Cleopas KIBET3000msc</v>
      </c>
      <c r="H2498" s="2">
        <f>E2498</f>
        <v>1085</v>
      </c>
      <c r="I2498" s="138" cm="1">
        <f t="array" ref="I2498">MAX(IF($G$3:$G$4000=$G2498,$H$3:$H$4000))</f>
        <v>1085</v>
      </c>
      <c r="J2498" s="2" t="str">
        <v>MAS</v>
      </c>
      <c r="K2498" t="str">
        <v>Muhd Hakimi ISMAIL</v>
      </c>
      <c r="L2498" s="96" t="str">
        <v>triple-jump</v>
      </c>
      <c r="M2498" s="96">
        <v>33336</v>
      </c>
      <c r="N2498" s="96" t="str">
        <f t="shared" si="152"/>
        <v>Muhd Hakimi ISMAILtriple-jump</v>
      </c>
      <c r="O2498" s="2">
        <f t="shared" si="153"/>
        <v>1018</v>
      </c>
      <c r="P2498" s="81">
        <f t="shared" si="154"/>
        <v>89</v>
      </c>
      <c r="Q2498" s="81" t="str">
        <f t="shared" si="155"/>
        <v/>
      </c>
    </row>
    <row r="2499" spans="1:17" x14ac:dyDescent="0.2">
      <c r="A2499" t="s">
        <v>1224</v>
      </c>
      <c r="B2499" t="s">
        <v>3964</v>
      </c>
      <c r="C2499" s="6" t="s">
        <v>34</v>
      </c>
      <c r="D2499" s="5">
        <v>37642</v>
      </c>
      <c r="E2499">
        <v>1085</v>
      </c>
      <c r="F2499" s="2">
        <v>46</v>
      </c>
      <c r="G2499" s="2" t="str">
        <f>B2499&amp;C2499</f>
        <v>Aron BET3000msc</v>
      </c>
      <c r="H2499" s="2">
        <f>E2499</f>
        <v>1085</v>
      </c>
      <c r="I2499" s="138" cm="1">
        <f t="array" ref="I2499">MAX(IF($G$3:$G$4000=$G2499,$H$3:$H$4000))</f>
        <v>1085</v>
      </c>
      <c r="J2499" s="2" t="str">
        <v>MAS</v>
      </c>
      <c r="K2499" t="str">
        <v>Brendon Ting LI KING</v>
      </c>
      <c r="L2499" s="96" t="str">
        <v>triple-jump</v>
      </c>
      <c r="M2499" s="96">
        <v>0</v>
      </c>
      <c r="N2499" s="96" t="str">
        <f t="shared" si="152"/>
        <v>Brendon Ting LI KINGtriple-jump</v>
      </c>
      <c r="O2499" s="2">
        <f t="shared" si="153"/>
        <v>1018</v>
      </c>
      <c r="P2499" s="81">
        <f t="shared" si="154"/>
        <v>89</v>
      </c>
      <c r="Q2499" s="81" t="str">
        <f t="shared" si="155"/>
        <v/>
      </c>
    </row>
    <row r="2500" spans="1:17" x14ac:dyDescent="0.2">
      <c r="A2500" t="s">
        <v>1224</v>
      </c>
      <c r="B2500" t="s">
        <v>3565</v>
      </c>
      <c r="C2500" s="5" t="s">
        <v>82</v>
      </c>
      <c r="D2500" s="6">
        <v>30517</v>
      </c>
      <c r="E2500">
        <v>1084</v>
      </c>
      <c r="F2500" s="2">
        <v>28</v>
      </c>
      <c r="G2500" s="2" t="str">
        <f>B2500&amp;C2500</f>
        <v>Emmanuel NAIBEImarathon</v>
      </c>
      <c r="H2500" s="2">
        <f>E2500</f>
        <v>1084</v>
      </c>
      <c r="I2500" s="138" cm="1">
        <f t="array" ref="I2500">MAX(IF($G$3:$G$4000=$G2500,$H$3:$H$4000))</f>
        <v>1186</v>
      </c>
      <c r="J2500" s="2" t="str">
        <v>MAS</v>
      </c>
      <c r="K2500" t="str">
        <v>Mohd Haiqal HANAFI</v>
      </c>
      <c r="L2500" s="96" t="str">
        <v>100m</v>
      </c>
      <c r="M2500" s="96">
        <v>36279</v>
      </c>
      <c r="N2500" s="96" t="str">
        <f t="shared" ref="N2500:N2563" si="156">K2500&amp;L2500</f>
        <v>Mohd Haiqal HANAFI100m</v>
      </c>
      <c r="O2500" s="2">
        <f t="shared" ref="O2500:O2563" si="157">VLOOKUP(K2500&amp;L2500,$G$3:$H$3563,2,FALSE)</f>
        <v>1015</v>
      </c>
      <c r="P2500" s="81">
        <f t="shared" ref="P2500:P2563" si="158">COUNTIFS($L$3:$L$3119,L2500,$O$3:$O$3119,"&gt;"&amp;O2500)+1</f>
        <v>166</v>
      </c>
      <c r="Q2500" s="81" t="str">
        <f t="shared" ref="Q2500:Q2563" si="159">IFERROR(IF(J2500="AUS",COUNTIFS($J$3:$J$3119,"AUS",$L$3:$L$3119,L2500,$O$3:$O$3119,"&gt;"&amp;O2500)+1,""),"")</f>
        <v/>
      </c>
    </row>
    <row r="2501" spans="1:17" x14ac:dyDescent="0.2">
      <c r="A2501" t="s">
        <v>1224</v>
      </c>
      <c r="B2501" t="s">
        <v>3134</v>
      </c>
      <c r="C2501" t="s">
        <v>29</v>
      </c>
      <c r="E2501">
        <v>1084</v>
      </c>
      <c r="F2501" s="2">
        <v>94</v>
      </c>
      <c r="G2501" s="2" t="str">
        <f>B2501&amp;C2501</f>
        <v>Amon KEMBOI5000m</v>
      </c>
      <c r="H2501" s="2">
        <f>E2501</f>
        <v>1084</v>
      </c>
      <c r="I2501" s="138" cm="1">
        <f t="array" ref="I2501">MAX(IF($G$3:$G$4000=$G2501,$H$3:$H$4000))</f>
        <v>1115</v>
      </c>
      <c r="J2501" s="2" t="str">
        <v>MAS</v>
      </c>
      <c r="K2501" t="str">
        <v>Avinesh AUSTIN</v>
      </c>
      <c r="L2501" s="96" t="str">
        <v>800m</v>
      </c>
      <c r="M2501" s="96">
        <v>0</v>
      </c>
      <c r="N2501" s="96" t="str">
        <f t="shared" si="156"/>
        <v>Avinesh AUSTIN800m</v>
      </c>
      <c r="O2501" s="2">
        <f t="shared" si="157"/>
        <v>1012</v>
      </c>
      <c r="P2501" s="81">
        <f t="shared" si="158"/>
        <v>151</v>
      </c>
      <c r="Q2501" s="81" t="str">
        <f t="shared" si="159"/>
        <v/>
      </c>
    </row>
    <row r="2502" spans="1:17" x14ac:dyDescent="0.2">
      <c r="A2502" t="s">
        <v>1224</v>
      </c>
      <c r="B2502" t="s">
        <v>4118</v>
      </c>
      <c r="C2502" s="5" t="s">
        <v>30</v>
      </c>
      <c r="D2502" s="5">
        <v>36211</v>
      </c>
      <c r="E2502">
        <v>1084</v>
      </c>
      <c r="F2502" s="2">
        <v>96</v>
      </c>
      <c r="G2502" s="2" t="str">
        <f>B2502&amp;C2502</f>
        <v>Isaac KIPSANG10000m</v>
      </c>
      <c r="H2502" s="2">
        <f>E2502</f>
        <v>1084</v>
      </c>
      <c r="I2502" s="138" cm="1">
        <f t="array" ref="I2502">MAX(IF($G$3:$G$4000=$G2502,$H$3:$H$4000))</f>
        <v>1084</v>
      </c>
      <c r="J2502" s="2" t="str">
        <v>MAS</v>
      </c>
      <c r="K2502" t="str">
        <v>Benedict IAN GAWOK</v>
      </c>
      <c r="L2502" s="96" t="str">
        <v>110mh</v>
      </c>
      <c r="M2502" s="96">
        <v>36366</v>
      </c>
      <c r="N2502" s="96" t="str">
        <f t="shared" si="156"/>
        <v>Benedict IAN GAWOK110mh</v>
      </c>
      <c r="O2502" s="2">
        <f t="shared" si="157"/>
        <v>1007</v>
      </c>
      <c r="P2502" s="81">
        <f t="shared" si="158"/>
        <v>94</v>
      </c>
      <c r="Q2502" s="81" t="str">
        <f t="shared" si="159"/>
        <v/>
      </c>
    </row>
    <row r="2503" spans="1:17" x14ac:dyDescent="0.2">
      <c r="A2503" t="s">
        <v>1224</v>
      </c>
      <c r="B2503" t="s">
        <v>4058</v>
      </c>
      <c r="C2503" s="5" t="s">
        <v>30</v>
      </c>
      <c r="D2503" s="5">
        <v>35318</v>
      </c>
      <c r="E2503">
        <v>1083</v>
      </c>
      <c r="F2503" s="2">
        <v>13</v>
      </c>
      <c r="G2503" s="2" t="str">
        <f>B2503&amp;C2503</f>
        <v>Alexander MUTISO10000m</v>
      </c>
      <c r="H2503" s="2">
        <f>E2503</f>
        <v>1083</v>
      </c>
      <c r="I2503" s="138" cm="1">
        <f t="array" ref="I2503">MAX(IF($G$3:$G$4000=$G2503,$H$3:$H$4000))</f>
        <v>1189</v>
      </c>
      <c r="J2503" s="2" t="str">
        <v>MAS</v>
      </c>
      <c r="K2503" t="str">
        <v>Khairul Hafiz JANTAN</v>
      </c>
      <c r="L2503" s="96" t="str">
        <v>100m</v>
      </c>
      <c r="M2503" s="96">
        <v>35998</v>
      </c>
      <c r="N2503" s="96" t="str">
        <f t="shared" si="156"/>
        <v>Khairul Hafiz JANTAN100m</v>
      </c>
      <c r="O2503" s="2">
        <f t="shared" si="157"/>
        <v>1005</v>
      </c>
      <c r="P2503" s="81">
        <f t="shared" si="158"/>
        <v>183</v>
      </c>
      <c r="Q2503" s="81" t="str">
        <f t="shared" si="159"/>
        <v/>
      </c>
    </row>
    <row r="2504" spans="1:17" x14ac:dyDescent="0.2">
      <c r="A2504" t="s">
        <v>1224</v>
      </c>
      <c r="B2504" t="s">
        <v>4072</v>
      </c>
      <c r="C2504" t="s">
        <v>29</v>
      </c>
      <c r="D2504" s="5">
        <v>35950</v>
      </c>
      <c r="E2504">
        <v>1083</v>
      </c>
      <c r="F2504" s="2">
        <v>95</v>
      </c>
      <c r="G2504" s="2" t="str">
        <f>B2504&amp;C2504</f>
        <v>Richard YATOR5000m</v>
      </c>
      <c r="H2504" s="2">
        <f>E2504</f>
        <v>1083</v>
      </c>
      <c r="I2504" s="138" cm="1">
        <f t="array" ref="I2504">MAX(IF($G$3:$G$4000=$G2504,$H$3:$H$4000))</f>
        <v>1083</v>
      </c>
      <c r="J2504" s="2" t="str">
        <v>MAS</v>
      </c>
      <c r="K2504" t="str">
        <v>Jonathan NYEPA</v>
      </c>
      <c r="L2504" s="96" t="str">
        <v>100m</v>
      </c>
      <c r="M2504" s="96">
        <v>35150</v>
      </c>
      <c r="N2504" s="96" t="str">
        <f t="shared" si="156"/>
        <v>Jonathan NYEPA100m</v>
      </c>
      <c r="O2504" s="2">
        <f t="shared" si="157"/>
        <v>1005</v>
      </c>
      <c r="P2504" s="81">
        <f t="shared" si="158"/>
        <v>183</v>
      </c>
      <c r="Q2504" s="81" t="str">
        <f t="shared" si="159"/>
        <v/>
      </c>
    </row>
    <row r="2505" spans="1:17" x14ac:dyDescent="0.2">
      <c r="A2505" t="s">
        <v>1224</v>
      </c>
      <c r="B2505" t="s">
        <v>4073</v>
      </c>
      <c r="C2505" s="6" t="s">
        <v>29</v>
      </c>
      <c r="D2505" s="5">
        <v>38205</v>
      </c>
      <c r="E2505">
        <v>1083</v>
      </c>
      <c r="F2505" s="2">
        <v>96</v>
      </c>
      <c r="G2505" s="2" t="str">
        <f>B2505&amp;C2505</f>
        <v>Samuel KIBATHI5000m</v>
      </c>
      <c r="H2505" s="2">
        <f>E2505</f>
        <v>1083</v>
      </c>
      <c r="I2505" s="138" cm="1">
        <f t="array" ref="I2505">MAX(IF($G$3:$G$4000=$G2505,$H$3:$H$4000))</f>
        <v>1083</v>
      </c>
      <c r="J2505" s="2" t="str">
        <v>MAS</v>
      </c>
      <c r="K2505" t="str">
        <v>Hup Wei LEE</v>
      </c>
      <c r="L2505" s="96" t="str">
        <v>high-jump</v>
      </c>
      <c r="M2505" s="96">
        <v>31902</v>
      </c>
      <c r="N2505" s="96" t="str">
        <f t="shared" si="156"/>
        <v>Hup Wei LEEhigh-jump</v>
      </c>
      <c r="O2505" s="2">
        <f t="shared" si="157"/>
        <v>1002</v>
      </c>
      <c r="P2505" s="81">
        <f t="shared" si="158"/>
        <v>83</v>
      </c>
      <c r="Q2505" s="81" t="str">
        <f t="shared" si="159"/>
        <v/>
      </c>
    </row>
    <row r="2506" spans="1:17" x14ac:dyDescent="0.2">
      <c r="A2506" t="s">
        <v>1224</v>
      </c>
      <c r="B2506" t="s">
        <v>4119</v>
      </c>
      <c r="C2506" s="5" t="s">
        <v>30</v>
      </c>
      <c r="D2506" s="5">
        <v>35129</v>
      </c>
      <c r="E2506">
        <v>1083</v>
      </c>
      <c r="F2506" s="2">
        <v>97</v>
      </c>
      <c r="G2506" s="2" t="str">
        <f>B2506&amp;C2506</f>
        <v>Vedic KIPKOECH10000m</v>
      </c>
      <c r="H2506" s="2">
        <f>E2506</f>
        <v>1083</v>
      </c>
      <c r="I2506" s="138" cm="1">
        <f t="array" ref="I2506">MAX(IF($G$3:$G$4000=$G2506,$H$3:$H$4000))</f>
        <v>1083</v>
      </c>
      <c r="J2506" s="2" t="str">
        <v>MAS</v>
      </c>
      <c r="K2506" t="str">
        <v>Jonathan NYEPA</v>
      </c>
      <c r="L2506" s="96" t="str">
        <v>200m</v>
      </c>
      <c r="M2506" s="96">
        <v>35150</v>
      </c>
      <c r="N2506" s="96" t="str">
        <f t="shared" si="156"/>
        <v>Jonathan NYEPA200m</v>
      </c>
      <c r="O2506" s="2">
        <f t="shared" si="157"/>
        <v>997</v>
      </c>
      <c r="P2506" s="81">
        <f t="shared" si="158"/>
        <v>168</v>
      </c>
      <c r="Q2506" s="81" t="str">
        <f t="shared" si="159"/>
        <v/>
      </c>
    </row>
    <row r="2507" spans="1:17" x14ac:dyDescent="0.2">
      <c r="A2507" t="s">
        <v>1224</v>
      </c>
      <c r="B2507" t="s">
        <v>4074</v>
      </c>
      <c r="C2507" t="s">
        <v>29</v>
      </c>
      <c r="D2507" s="5">
        <v>36491</v>
      </c>
      <c r="E2507">
        <v>1082</v>
      </c>
      <c r="F2507" s="2">
        <v>97</v>
      </c>
      <c r="G2507" s="2" t="str">
        <f>B2507&amp;C2507</f>
        <v>Evans Keitany KIPTUM5000m</v>
      </c>
      <c r="H2507" s="2">
        <f>E2507</f>
        <v>1082</v>
      </c>
      <c r="I2507" s="138" cm="1">
        <f t="array" ref="I2507">MAX(IF($G$3:$G$4000=$G2507,$H$3:$H$4000))</f>
        <v>1082</v>
      </c>
      <c r="J2507" s="2" t="str">
        <v>MAS</v>
      </c>
      <c r="K2507" t="str">
        <v>Muhammad Ridzwan RIDAL</v>
      </c>
      <c r="L2507" s="96" t="str">
        <v>110mh</v>
      </c>
      <c r="M2507" s="96">
        <v>0</v>
      </c>
      <c r="N2507" s="96" t="str">
        <f t="shared" si="156"/>
        <v>Muhammad Ridzwan RIDAL110mh</v>
      </c>
      <c r="O2507" s="2">
        <f t="shared" si="157"/>
        <v>995</v>
      </c>
      <c r="P2507" s="81">
        <f t="shared" si="158"/>
        <v>102</v>
      </c>
      <c r="Q2507" s="81" t="str">
        <f t="shared" si="159"/>
        <v/>
      </c>
    </row>
    <row r="2508" spans="1:17" x14ac:dyDescent="0.2">
      <c r="A2508" t="s">
        <v>1224</v>
      </c>
      <c r="B2508" t="s">
        <v>3965</v>
      </c>
      <c r="C2508" s="5" t="s">
        <v>34</v>
      </c>
      <c r="D2508" s="5"/>
      <c r="E2508">
        <v>1082</v>
      </c>
      <c r="F2508" s="2">
        <v>47</v>
      </c>
      <c r="G2508" s="2" t="str">
        <f>B2508&amp;C2508</f>
        <v>Kelvin KIPLIMO3000msc</v>
      </c>
      <c r="H2508" s="2">
        <f>E2508</f>
        <v>1082</v>
      </c>
      <c r="I2508" s="138" cm="1">
        <f t="array" ref="I2508">MAX(IF($G$3:$G$4000=$G2508,$H$3:$H$4000))</f>
        <v>1082</v>
      </c>
      <c r="J2508" s="2" t="str">
        <v>MAS</v>
      </c>
      <c r="K2508" t="str">
        <v>Mohd Iskandar ALWI</v>
      </c>
      <c r="L2508" s="96" t="str">
        <v>pole-vault</v>
      </c>
      <c r="M2508" s="96">
        <v>34391</v>
      </c>
      <c r="N2508" s="96" t="str">
        <f t="shared" si="156"/>
        <v>Mohd Iskandar ALWIpole-vault</v>
      </c>
      <c r="O2508" s="2">
        <f t="shared" si="157"/>
        <v>994</v>
      </c>
      <c r="P2508" s="81">
        <f t="shared" si="158"/>
        <v>41</v>
      </c>
      <c r="Q2508" s="81" t="str">
        <f t="shared" si="159"/>
        <v/>
      </c>
    </row>
    <row r="2509" spans="1:17" x14ac:dyDescent="0.2">
      <c r="A2509" t="s">
        <v>1224</v>
      </c>
      <c r="B2509" t="s">
        <v>3033</v>
      </c>
      <c r="C2509" s="5" t="s">
        <v>27</v>
      </c>
      <c r="D2509" s="5"/>
      <c r="E2509">
        <v>1082</v>
      </c>
      <c r="F2509" s="2">
        <v>24</v>
      </c>
      <c r="G2509" s="2" t="str">
        <f>B2509&amp;C2509</f>
        <v>Francis KOTATOI800m</v>
      </c>
      <c r="H2509" s="2">
        <f>E2509</f>
        <v>1082</v>
      </c>
      <c r="I2509" s="138" cm="1">
        <f t="array" ref="I2509">MAX(IF($G$3:$G$4000=$G2509,$H$3:$H$4000))</f>
        <v>1082</v>
      </c>
      <c r="J2509" s="2" t="str">
        <v>MAS</v>
      </c>
      <c r="K2509" t="str">
        <v>Muhd Azeem FAHMI</v>
      </c>
      <c r="L2509" s="96" t="str">
        <v>200m</v>
      </c>
      <c r="M2509" s="96">
        <v>38106</v>
      </c>
      <c r="N2509" s="96" t="str">
        <f t="shared" si="156"/>
        <v>Muhd Azeem FAHMI200m</v>
      </c>
      <c r="O2509" s="2">
        <f t="shared" si="157"/>
        <v>991</v>
      </c>
      <c r="P2509" s="81">
        <f t="shared" si="158"/>
        <v>172</v>
      </c>
      <c r="Q2509" s="81" t="str">
        <f t="shared" si="159"/>
        <v/>
      </c>
    </row>
    <row r="2510" spans="1:17" x14ac:dyDescent="0.2">
      <c r="A2510" t="s">
        <v>1224</v>
      </c>
      <c r="B2510" t="s">
        <v>3101</v>
      </c>
      <c r="C2510" s="5" t="s">
        <v>28</v>
      </c>
      <c r="D2510" s="6">
        <v>34658</v>
      </c>
      <c r="E2510">
        <v>1082</v>
      </c>
      <c r="F2510" s="2">
        <v>6</v>
      </c>
      <c r="G2510" s="2" t="str">
        <f>B2510&amp;C2510</f>
        <v>Moses Kipkemboi KIBET1500m</v>
      </c>
      <c r="H2510" s="2">
        <f>E2510</f>
        <v>1082</v>
      </c>
      <c r="I2510" s="138" cm="1">
        <f t="array" ref="I2510">MAX(IF($G$3:$G$4000=$G2510,$H$3:$H$4000))</f>
        <v>1082</v>
      </c>
      <c r="J2510" s="2" t="str">
        <v>MAS</v>
      </c>
      <c r="K2510" t="str">
        <v>Luqman Hakim RAMLAN</v>
      </c>
      <c r="L2510" s="96" t="str">
        <v>long-jump</v>
      </c>
      <c r="M2510" s="96">
        <v>34766</v>
      </c>
      <c r="N2510" s="96" t="str">
        <f t="shared" si="156"/>
        <v>Luqman Hakim RAMLANlong-jump</v>
      </c>
      <c r="O2510" s="2">
        <f t="shared" si="157"/>
        <v>989</v>
      </c>
      <c r="P2510" s="81">
        <f t="shared" si="158"/>
        <v>122</v>
      </c>
      <c r="Q2510" s="81" t="str">
        <f t="shared" si="159"/>
        <v/>
      </c>
    </row>
    <row r="2511" spans="1:17" x14ac:dyDescent="0.2">
      <c r="A2511" t="s">
        <v>1224</v>
      </c>
      <c r="B2511" t="s">
        <v>3566</v>
      </c>
      <c r="C2511" s="6" t="s">
        <v>82</v>
      </c>
      <c r="D2511" s="5">
        <v>32064</v>
      </c>
      <c r="E2511">
        <v>1082</v>
      </c>
      <c r="F2511" s="2">
        <v>29</v>
      </c>
      <c r="G2511" s="2" t="str">
        <f>B2511&amp;C2511</f>
        <v>Rodgers GESABWAmarathon</v>
      </c>
      <c r="H2511" s="2">
        <f>E2511</f>
        <v>1082</v>
      </c>
      <c r="I2511" s="138" cm="1">
        <f t="array" ref="I2511">MAX(IF($G$3:$G$4000=$G2511,$H$3:$H$4000))</f>
        <v>1082</v>
      </c>
      <c r="J2511" s="2" t="str">
        <v>MAS</v>
      </c>
      <c r="K2511" t="str">
        <v>Kar Jun KWONG</v>
      </c>
      <c r="L2511" s="96" t="str">
        <v>200m</v>
      </c>
      <c r="M2511" s="96">
        <v>34813</v>
      </c>
      <c r="N2511" s="96" t="str">
        <f t="shared" si="156"/>
        <v>Kar Jun KWONG200m</v>
      </c>
      <c r="O2511" s="2">
        <f t="shared" si="157"/>
        <v>987</v>
      </c>
      <c r="P2511" s="81">
        <f t="shared" si="158"/>
        <v>179</v>
      </c>
      <c r="Q2511" s="81" t="str">
        <f t="shared" si="159"/>
        <v/>
      </c>
    </row>
    <row r="2512" spans="1:17" x14ac:dyDescent="0.2">
      <c r="A2512" t="s">
        <v>1224</v>
      </c>
      <c r="B2512" t="s">
        <v>4076</v>
      </c>
      <c r="C2512" t="s">
        <v>29</v>
      </c>
      <c r="D2512">
        <v>1998</v>
      </c>
      <c r="E2512">
        <v>1081</v>
      </c>
      <c r="F2512" s="2">
        <v>100</v>
      </c>
      <c r="G2512" s="2" t="str">
        <f>B2512&amp;C2512</f>
        <v>Moses NJOROGE5000m</v>
      </c>
      <c r="H2512" s="2">
        <f>E2512</f>
        <v>1081</v>
      </c>
      <c r="I2512" s="138" cm="1">
        <f t="array" ref="I2512">MAX(IF($G$3:$G$4000=$G2512,$H$3:$H$4000))</f>
        <v>1081</v>
      </c>
      <c r="J2512" s="2" t="str">
        <v>MAS</v>
      </c>
      <c r="K2512" t="str">
        <v>Muh. Nazrul MOHD ALI</v>
      </c>
      <c r="L2512" s="96" t="str">
        <v>110mh</v>
      </c>
      <c r="M2512" s="96">
        <v>0</v>
      </c>
      <c r="N2512" s="96" t="str">
        <f t="shared" si="156"/>
        <v>Muh. Nazrul MOHD ALI110mh</v>
      </c>
      <c r="O2512" s="2">
        <f t="shared" si="157"/>
        <v>985</v>
      </c>
      <c r="P2512" s="81">
        <f t="shared" si="158"/>
        <v>109</v>
      </c>
      <c r="Q2512" s="81" t="str">
        <f t="shared" si="159"/>
        <v/>
      </c>
    </row>
    <row r="2513" spans="1:17" x14ac:dyDescent="0.2">
      <c r="A2513" t="s">
        <v>1224</v>
      </c>
      <c r="B2513" t="s">
        <v>4071</v>
      </c>
      <c r="C2513" t="s">
        <v>30</v>
      </c>
      <c r="D2513" s="5">
        <v>35167</v>
      </c>
      <c r="E2513">
        <v>1081</v>
      </c>
      <c r="F2513" s="2">
        <v>98</v>
      </c>
      <c r="G2513" s="2" t="str">
        <f>B2513&amp;C2513</f>
        <v>Donald MITEI10000m</v>
      </c>
      <c r="H2513" s="2">
        <f>E2513</f>
        <v>1081</v>
      </c>
      <c r="I2513" s="138" cm="1">
        <f t="array" ref="I2513">MAX(IF($G$3:$G$4000=$G2513,$H$3:$H$4000))</f>
        <v>1081</v>
      </c>
      <c r="J2513" s="2" t="str">
        <v>MAS</v>
      </c>
      <c r="K2513" t="str">
        <v>Rusleen Zikry Putra ROSELI</v>
      </c>
      <c r="L2513" s="96" t="str">
        <v>400mh</v>
      </c>
      <c r="M2513" s="96">
        <v>36598</v>
      </c>
      <c r="N2513" s="96" t="str">
        <f t="shared" si="156"/>
        <v>Rusleen Zikry Putra ROSELI400mh</v>
      </c>
      <c r="O2513" s="2">
        <f t="shared" si="157"/>
        <v>969</v>
      </c>
      <c r="P2513" s="81">
        <f t="shared" si="158"/>
        <v>131</v>
      </c>
      <c r="Q2513" s="81" t="str">
        <f t="shared" si="159"/>
        <v/>
      </c>
    </row>
    <row r="2514" spans="1:17" x14ac:dyDescent="0.2">
      <c r="A2514" t="s">
        <v>1224</v>
      </c>
      <c r="B2514" t="s">
        <v>3097</v>
      </c>
      <c r="C2514" s="5" t="s">
        <v>27</v>
      </c>
      <c r="D2514" s="5">
        <v>34644</v>
      </c>
      <c r="E2514">
        <v>1080</v>
      </c>
      <c r="F2514" s="2">
        <v>26</v>
      </c>
      <c r="G2514" s="2" t="str">
        <f>B2514&amp;C2514</f>
        <v>Evans KIPCHUMBA800m</v>
      </c>
      <c r="H2514" s="2">
        <f>E2514</f>
        <v>1080</v>
      </c>
      <c r="I2514" s="138" cm="1">
        <f t="array" ref="I2514">MAX(IF($G$3:$G$4000=$G2514,$H$3:$H$4000))</f>
        <v>1080</v>
      </c>
      <c r="J2514" s="2" t="str">
        <v>MAS</v>
      </c>
      <c r="K2514" t="str">
        <v>Mohd Shah SHOLIKIN AZHAR</v>
      </c>
      <c r="L2514" s="96" t="str">
        <v>triple-jump</v>
      </c>
      <c r="M2514" s="96">
        <v>0</v>
      </c>
      <c r="N2514" s="96" t="str">
        <f t="shared" si="156"/>
        <v>Mohd Shah SHOLIKIN AZHARtriple-jump</v>
      </c>
      <c r="O2514" s="2">
        <f t="shared" si="157"/>
        <v>965</v>
      </c>
      <c r="P2514" s="81">
        <f t="shared" si="158"/>
        <v>114</v>
      </c>
      <c r="Q2514" s="81" t="str">
        <f t="shared" si="159"/>
        <v/>
      </c>
    </row>
    <row r="2515" spans="1:17" x14ac:dyDescent="0.2">
      <c r="A2515" t="s">
        <v>1224</v>
      </c>
      <c r="B2515" t="s">
        <v>3032</v>
      </c>
      <c r="C2515" s="5" t="s">
        <v>27</v>
      </c>
      <c r="D2515" s="5">
        <v>44581</v>
      </c>
      <c r="E2515">
        <v>1080</v>
      </c>
      <c r="F2515" s="2">
        <v>27</v>
      </c>
      <c r="G2515" s="2" t="str">
        <f>B2515&amp;C2515</f>
        <v>Kelvin KIPYEGON800m</v>
      </c>
      <c r="H2515" s="2">
        <f>E2515</f>
        <v>1080</v>
      </c>
      <c r="I2515" s="138" cm="1">
        <f t="array" ref="I2515">MAX(IF($G$3:$G$4000=$G2515,$H$3:$H$4000))</f>
        <v>1080</v>
      </c>
      <c r="J2515" s="2" t="str">
        <v>MAS</v>
      </c>
      <c r="K2515" t="str">
        <v>Chun Yee WONG</v>
      </c>
      <c r="L2515" s="96" t="str">
        <v>110mh</v>
      </c>
      <c r="M2515" s="96">
        <v>1999</v>
      </c>
      <c r="N2515" s="96" t="str">
        <f t="shared" si="156"/>
        <v>Chun Yee WONG110mh</v>
      </c>
      <c r="O2515" s="2">
        <f t="shared" si="157"/>
        <v>955</v>
      </c>
      <c r="P2515" s="81">
        <f t="shared" si="158"/>
        <v>113</v>
      </c>
      <c r="Q2515" s="81" t="str">
        <f t="shared" si="159"/>
        <v/>
      </c>
    </row>
    <row r="2516" spans="1:17" x14ac:dyDescent="0.2">
      <c r="A2516" t="s">
        <v>1224</v>
      </c>
      <c r="B2516" t="s">
        <v>3076</v>
      </c>
      <c r="C2516" s="5" t="s">
        <v>28</v>
      </c>
      <c r="D2516" s="5"/>
      <c r="E2516">
        <v>1080</v>
      </c>
      <c r="F2516" s="2">
        <v>7</v>
      </c>
      <c r="G2516" s="2" t="str">
        <f>B2516&amp;C2516</f>
        <v>Emedy KIPLIMO1500m</v>
      </c>
      <c r="H2516" s="2">
        <f>E2516</f>
        <v>1080</v>
      </c>
      <c r="I2516" s="138" cm="1">
        <f t="array" ref="I2516">MAX(IF($G$3:$G$4000=$G2516,$H$3:$H$4000))</f>
        <v>1080</v>
      </c>
      <c r="J2516" s="2" t="str">
        <v>MAS</v>
      </c>
      <c r="K2516" t="str">
        <v>Muhammad Azim Abdul KEFLI</v>
      </c>
      <c r="L2516" s="96" t="str">
        <v>long-jump</v>
      </c>
      <c r="M2516" s="96">
        <v>0</v>
      </c>
      <c r="N2516" s="96" t="str">
        <f t="shared" si="156"/>
        <v>Muhammad Azim Abdul KEFLIlong-jump</v>
      </c>
      <c r="O2516" s="2">
        <f t="shared" si="157"/>
        <v>946</v>
      </c>
      <c r="P2516" s="81">
        <f t="shared" si="158"/>
        <v>145</v>
      </c>
      <c r="Q2516" s="81" t="str">
        <f t="shared" si="159"/>
        <v/>
      </c>
    </row>
    <row r="2517" spans="1:17" x14ac:dyDescent="0.2">
      <c r="A2517" t="s">
        <v>1224</v>
      </c>
      <c r="B2517" t="s">
        <v>3967</v>
      </c>
      <c r="C2517" t="s">
        <v>34</v>
      </c>
      <c r="D2517" s="5"/>
      <c r="E2517">
        <v>1080</v>
      </c>
      <c r="F2517" s="2">
        <v>49</v>
      </c>
      <c r="G2517" s="2" t="str">
        <f>B2517&amp;C2517</f>
        <v>David TOO3000msc</v>
      </c>
      <c r="H2517" s="2">
        <f>E2517</f>
        <v>1080</v>
      </c>
      <c r="I2517" s="138" cm="1">
        <f t="array" ref="I2517">MAX(IF($G$3:$G$4000=$G2517,$H$3:$H$4000))</f>
        <v>1080</v>
      </c>
      <c r="J2517" s="2" t="str">
        <v>MAS</v>
      </c>
      <c r="K2517" t="str">
        <v>Farm LOONG</v>
      </c>
      <c r="L2517" s="96" t="str">
        <v>shot-put</v>
      </c>
      <c r="M2517" s="96">
        <v>36565</v>
      </c>
      <c r="N2517" s="96" t="str">
        <f t="shared" si="156"/>
        <v>Farm LOONGshot-put</v>
      </c>
      <c r="O2517" s="2">
        <f t="shared" si="157"/>
        <v>927</v>
      </c>
      <c r="P2517" s="81">
        <f t="shared" si="158"/>
        <v>89</v>
      </c>
      <c r="Q2517" s="81" t="str">
        <f t="shared" si="159"/>
        <v/>
      </c>
    </row>
    <row r="2518" spans="1:17" x14ac:dyDescent="0.2">
      <c r="A2518" t="s">
        <v>1224</v>
      </c>
      <c r="B2518" t="s">
        <v>3968</v>
      </c>
      <c r="C2518" s="5" t="s">
        <v>34</v>
      </c>
      <c r="D2518" s="5">
        <v>32616</v>
      </c>
      <c r="E2518">
        <v>1080</v>
      </c>
      <c r="F2518" s="2">
        <v>50</v>
      </c>
      <c r="G2518" s="2" t="str">
        <f>B2518&amp;C2518</f>
        <v>Isaac YEGO3000msc</v>
      </c>
      <c r="H2518" s="2">
        <f>E2518</f>
        <v>1080</v>
      </c>
      <c r="I2518" s="138" cm="1">
        <f t="array" ref="I2518">MAX(IF($G$3:$G$4000=$G2518,$H$3:$H$4000))</f>
        <v>1080</v>
      </c>
      <c r="J2518" s="2" t="str">
        <v>MAS</v>
      </c>
      <c r="K2518" t="str">
        <v>Mohd ZIYAD ZULKIFLI</v>
      </c>
      <c r="L2518" s="96" t="str">
        <v>shot-put</v>
      </c>
      <c r="M2518" s="96">
        <v>32947</v>
      </c>
      <c r="N2518" s="96" t="str">
        <f t="shared" si="156"/>
        <v>Mohd ZIYAD ZULKIFLIshot-put</v>
      </c>
      <c r="O2518" s="2">
        <f t="shared" si="157"/>
        <v>911</v>
      </c>
      <c r="P2518" s="81">
        <f t="shared" si="158"/>
        <v>98</v>
      </c>
      <c r="Q2518" s="81" t="str">
        <f t="shared" si="159"/>
        <v/>
      </c>
    </row>
    <row r="2519" spans="1:17" x14ac:dyDescent="0.2">
      <c r="A2519" t="s">
        <v>1224</v>
      </c>
      <c r="B2519" t="s">
        <v>4063</v>
      </c>
      <c r="C2519" s="5" t="s">
        <v>30</v>
      </c>
      <c r="D2519" s="5">
        <v>37318</v>
      </c>
      <c r="E2519">
        <v>1078</v>
      </c>
      <c r="F2519" s="2">
        <v>14</v>
      </c>
      <c r="G2519" s="2" t="str">
        <f>B2519&amp;C2519</f>
        <v>Philip MULUWA10000m</v>
      </c>
      <c r="H2519" s="2">
        <f>E2519</f>
        <v>1078</v>
      </c>
      <c r="I2519" s="138" cm="1">
        <f t="array" ref="I2519">MAX(IF($G$3:$G$4000=$G2519,$H$3:$H$4000))</f>
        <v>1170</v>
      </c>
      <c r="J2519" s="2" t="str">
        <v>MAS</v>
      </c>
      <c r="K2519" t="str">
        <v>Jonah Chang ANAK RIGAN</v>
      </c>
      <c r="L2519" s="96" t="str">
        <v>shot-put</v>
      </c>
      <c r="M2519" s="96">
        <v>0</v>
      </c>
      <c r="N2519" s="96" t="str">
        <f t="shared" si="156"/>
        <v>Jonah Chang ANAK RIGANshot-put</v>
      </c>
      <c r="O2519" s="2">
        <f t="shared" si="157"/>
        <v>910</v>
      </c>
      <c r="P2519" s="81">
        <f t="shared" si="158"/>
        <v>101</v>
      </c>
      <c r="Q2519" s="81" t="str">
        <f t="shared" si="159"/>
        <v/>
      </c>
    </row>
    <row r="2520" spans="1:17" x14ac:dyDescent="0.2">
      <c r="A2520" t="s">
        <v>1224</v>
      </c>
      <c r="B2520" t="s">
        <v>3104</v>
      </c>
      <c r="C2520" t="s">
        <v>34</v>
      </c>
      <c r="D2520" s="5">
        <v>37251</v>
      </c>
      <c r="E2520">
        <v>1077</v>
      </c>
      <c r="F2520" s="2">
        <v>4</v>
      </c>
      <c r="G2520" s="2" t="str">
        <f>B2520&amp;C2520</f>
        <v>Vincent KIPCHUMBA3000msc</v>
      </c>
      <c r="H2520" s="2">
        <f>E2520</f>
        <v>1077</v>
      </c>
      <c r="I2520" s="138" cm="1">
        <f t="array" ref="I2520">MAX(IF($G$3:$G$4000=$G2520,$H$3:$H$4000))</f>
        <v>1103</v>
      </c>
      <c r="J2520" s="2" t="str">
        <v>MAS</v>
      </c>
      <c r="K2520" t="str">
        <v>Muhd Sunik MUSLIMIN</v>
      </c>
      <c r="L2520" s="96" t="str">
        <v>triple-jump</v>
      </c>
      <c r="M2520" s="96">
        <v>44581</v>
      </c>
      <c r="N2520" s="96" t="str">
        <f t="shared" si="156"/>
        <v>Muhd Sunik MUSLIMINtriple-jump</v>
      </c>
      <c r="O2520" s="2">
        <f t="shared" si="157"/>
        <v>892</v>
      </c>
      <c r="P2520" s="81">
        <f t="shared" si="158"/>
        <v>132</v>
      </c>
      <c r="Q2520" s="81" t="str">
        <f t="shared" si="159"/>
        <v/>
      </c>
    </row>
    <row r="2521" spans="1:17" x14ac:dyDescent="0.2">
      <c r="A2521" t="s">
        <v>1224</v>
      </c>
      <c r="B2521" t="s">
        <v>3014</v>
      </c>
      <c r="C2521" s="6" t="s">
        <v>26</v>
      </c>
      <c r="D2521" s="5">
        <v>35637</v>
      </c>
      <c r="E2521">
        <v>1077</v>
      </c>
      <c r="F2521" s="2">
        <v>22</v>
      </c>
      <c r="G2521" s="2" t="str">
        <f>B2521&amp;C2521</f>
        <v>Kevin Kiprotich TONUI400m</v>
      </c>
      <c r="H2521" s="2">
        <f>E2521</f>
        <v>1077</v>
      </c>
      <c r="I2521" s="138" cm="1">
        <f t="array" ref="I2521">MAX(IF($G$3:$G$4000=$G2521,$H$3:$H$4000))</f>
        <v>1094</v>
      </c>
      <c r="J2521" s="2" t="str">
        <v>MAS</v>
      </c>
      <c r="K2521" t="str">
        <v>Sadat Merzuqi AJISAN</v>
      </c>
      <c r="L2521" s="96" t="str">
        <v>hammer-throw</v>
      </c>
      <c r="M2521" s="96">
        <v>36914</v>
      </c>
      <c r="N2521" s="96" t="str">
        <f t="shared" si="156"/>
        <v>Sadat Merzuqi AJISANhammer-throw</v>
      </c>
      <c r="O2521" s="2">
        <f t="shared" si="157"/>
        <v>892</v>
      </c>
      <c r="P2521" s="81">
        <f t="shared" si="158"/>
        <v>70</v>
      </c>
      <c r="Q2521" s="81" t="str">
        <f t="shared" si="159"/>
        <v/>
      </c>
    </row>
    <row r="2522" spans="1:17" x14ac:dyDescent="0.2">
      <c r="A2522" t="s">
        <v>1224</v>
      </c>
      <c r="B2522" t="s">
        <v>3969</v>
      </c>
      <c r="C2522" s="5" t="s">
        <v>34</v>
      </c>
      <c r="D2522" s="5"/>
      <c r="E2522">
        <v>1077</v>
      </c>
      <c r="F2522" s="2">
        <v>51</v>
      </c>
      <c r="G2522" s="2" t="str">
        <f>B2522&amp;C2522</f>
        <v>Fredrick DOMONGOLE3000msc</v>
      </c>
      <c r="H2522" s="2">
        <f>E2522</f>
        <v>1077</v>
      </c>
      <c r="I2522" s="138" cm="1">
        <f t="array" ref="I2522">MAX(IF($G$3:$G$4000=$G2522,$H$3:$H$4000))</f>
        <v>1077</v>
      </c>
      <c r="J2522" s="2" t="str">
        <v>MAS</v>
      </c>
      <c r="K2522" t="str">
        <v>NG Tak SING</v>
      </c>
      <c r="L2522" s="96" t="str">
        <v>triple-jump</v>
      </c>
      <c r="M2522" s="96">
        <v>0</v>
      </c>
      <c r="N2522" s="96" t="str">
        <f t="shared" si="156"/>
        <v>NG Tak SINGtriple-jump</v>
      </c>
      <c r="O2522" s="2">
        <f t="shared" si="157"/>
        <v>882</v>
      </c>
      <c r="P2522" s="81">
        <f t="shared" si="158"/>
        <v>139</v>
      </c>
      <c r="Q2522" s="81" t="str">
        <f t="shared" si="159"/>
        <v/>
      </c>
    </row>
    <row r="2523" spans="1:17" x14ac:dyDescent="0.2">
      <c r="A2523" t="s">
        <v>1224</v>
      </c>
      <c r="B2523" t="s">
        <v>4243</v>
      </c>
      <c r="C2523" s="5" t="s">
        <v>33</v>
      </c>
      <c r="D2523" s="5">
        <v>34072</v>
      </c>
      <c r="E2523">
        <v>1077</v>
      </c>
      <c r="F2523" s="2">
        <v>51</v>
      </c>
      <c r="G2523" s="2" t="str">
        <f>B2523&amp;C2523</f>
        <v>Edward NGUNJIRI400mh</v>
      </c>
      <c r="H2523" s="2">
        <f>E2523</f>
        <v>1077</v>
      </c>
      <c r="I2523" s="138" cm="1">
        <f t="array" ref="I2523">MAX(IF($G$3:$G$4000=$G2523,$H$3:$H$4000))</f>
        <v>1077</v>
      </c>
      <c r="J2523" s="2" t="str">
        <v>MAS</v>
      </c>
      <c r="K2523" t="str">
        <v>Chin Poh KONG</v>
      </c>
      <c r="L2523" s="96" t="str">
        <v>shot-put</v>
      </c>
      <c r="M2523" s="96">
        <v>37427</v>
      </c>
      <c r="N2523" s="96" t="str">
        <f t="shared" si="156"/>
        <v>Chin Poh KONGshot-put</v>
      </c>
      <c r="O2523" s="2">
        <f t="shared" si="157"/>
        <v>841</v>
      </c>
      <c r="P2523" s="81">
        <f t="shared" si="158"/>
        <v>129</v>
      </c>
      <c r="Q2523" s="81" t="str">
        <f t="shared" si="159"/>
        <v/>
      </c>
    </row>
    <row r="2524" spans="1:17" x14ac:dyDescent="0.2">
      <c r="A2524" t="s">
        <v>1224</v>
      </c>
      <c r="B2524" t="s">
        <v>3567</v>
      </c>
      <c r="C2524" s="5" t="s">
        <v>82</v>
      </c>
      <c r="D2524" s="5"/>
      <c r="E2524">
        <v>1076</v>
      </c>
      <c r="F2524" s="2">
        <v>30</v>
      </c>
      <c r="G2524" s="2" t="str">
        <f>B2524&amp;C2524</f>
        <v>Thomas KIBETmarathon</v>
      </c>
      <c r="H2524" s="2">
        <f>E2524</f>
        <v>1076</v>
      </c>
      <c r="I2524" s="138" cm="1">
        <f t="array" ref="I2524">MAX(IF($G$3:$G$4000=$G2524,$H$3:$H$4000))</f>
        <v>1180</v>
      </c>
      <c r="J2524" s="2" t="str">
        <v>MLT</v>
      </c>
      <c r="K2524" t="str">
        <v>Jordan GUSMAN</v>
      </c>
      <c r="L2524" s="96" t="str">
        <v>5000m</v>
      </c>
      <c r="M2524" s="96">
        <v>34364</v>
      </c>
      <c r="N2524" s="96" t="str">
        <f t="shared" si="156"/>
        <v>Jordan GUSMAN5000m</v>
      </c>
      <c r="O2524" s="2">
        <f t="shared" si="157"/>
        <v>1105</v>
      </c>
      <c r="P2524" s="81">
        <f t="shared" si="158"/>
        <v>77</v>
      </c>
      <c r="Q2524" s="81" t="str">
        <f t="shared" si="159"/>
        <v/>
      </c>
    </row>
    <row r="2525" spans="1:17" x14ac:dyDescent="0.2">
      <c r="A2525" t="s">
        <v>1224</v>
      </c>
      <c r="B2525" t="s">
        <v>3230</v>
      </c>
      <c r="C2525" s="5" t="s">
        <v>33</v>
      </c>
      <c r="D2525" s="5">
        <v>34162</v>
      </c>
      <c r="E2525">
        <v>1075</v>
      </c>
      <c r="F2525" s="2">
        <v>52</v>
      </c>
      <c r="G2525" s="2" t="str">
        <f>B2525&amp;C2525</f>
        <v>William Mbevi MUTUNGA400mh</v>
      </c>
      <c r="H2525" s="2">
        <f>E2525</f>
        <v>1075</v>
      </c>
      <c r="I2525" s="138" cm="1">
        <f t="array" ref="I2525">MAX(IF($G$3:$G$4000=$G2525,$H$3:$H$4000))</f>
        <v>1089</v>
      </c>
      <c r="J2525" s="2" t="str">
        <v>MLT</v>
      </c>
      <c r="K2525" t="str">
        <v>Jeremy ZAMMIT</v>
      </c>
      <c r="L2525" s="96" t="str">
        <v>long-jump</v>
      </c>
      <c r="M2525" s="96">
        <v>38232</v>
      </c>
      <c r="N2525" s="96" t="str">
        <f t="shared" si="156"/>
        <v>Jeremy ZAMMITlong-jump</v>
      </c>
      <c r="O2525" s="2">
        <f t="shared" si="157"/>
        <v>1079</v>
      </c>
      <c r="P2525" s="81">
        <f t="shared" si="158"/>
        <v>67</v>
      </c>
      <c r="Q2525" s="81" t="str">
        <f t="shared" si="159"/>
        <v/>
      </c>
    </row>
    <row r="2526" spans="1:17" x14ac:dyDescent="0.2">
      <c r="A2526" t="s">
        <v>1224</v>
      </c>
      <c r="B2526" t="s">
        <v>3972</v>
      </c>
      <c r="C2526" s="5" t="s">
        <v>34</v>
      </c>
      <c r="D2526" s="5">
        <v>37075</v>
      </c>
      <c r="E2526">
        <v>1074</v>
      </c>
      <c r="F2526" s="2">
        <v>54</v>
      </c>
      <c r="G2526" s="2" t="str">
        <f>B2526&amp;C2526</f>
        <v>Geoffrey Kipkemoi KIRWA3000msc</v>
      </c>
      <c r="H2526" s="2">
        <f>E2526</f>
        <v>1074</v>
      </c>
      <c r="I2526" s="138" cm="1">
        <f t="array" ref="I2526">MAX(IF($G$3:$G$4000=$G2526,$H$3:$H$4000))</f>
        <v>1074</v>
      </c>
      <c r="J2526" s="2" t="str">
        <v>MLT</v>
      </c>
      <c r="K2526" t="str">
        <v>Ben MICALLEF</v>
      </c>
      <c r="L2526" s="96" t="str">
        <v>800m</v>
      </c>
      <c r="M2526" s="96">
        <v>36187</v>
      </c>
      <c r="N2526" s="96" t="str">
        <f t="shared" si="156"/>
        <v>Ben MICALLEF800m</v>
      </c>
      <c r="O2526" s="2">
        <f t="shared" si="157"/>
        <v>1053</v>
      </c>
      <c r="P2526" s="81">
        <f t="shared" si="158"/>
        <v>120</v>
      </c>
      <c r="Q2526" s="81" t="str">
        <f t="shared" si="159"/>
        <v/>
      </c>
    </row>
    <row r="2527" spans="1:17" x14ac:dyDescent="0.2">
      <c r="A2527" t="s">
        <v>1224</v>
      </c>
      <c r="B2527" t="s">
        <v>5167</v>
      </c>
      <c r="C2527" s="5" t="s">
        <v>82</v>
      </c>
      <c r="D2527" s="5">
        <v>34346</v>
      </c>
      <c r="E2527">
        <v>1074</v>
      </c>
      <c r="F2527" s="2">
        <v>31</v>
      </c>
      <c r="G2527" s="2" t="str">
        <f>B2527&amp;C2527</f>
        <v>Daniel MUIVA KITONYImarathon</v>
      </c>
      <c r="H2527" s="2">
        <f>E2527</f>
        <v>1074</v>
      </c>
      <c r="I2527" s="138" cm="1">
        <f t="array" ref="I2527">MAX(IF($G$3:$G$4000=$G2527,$H$3:$H$4000))</f>
        <v>1074</v>
      </c>
      <c r="J2527" s="2" t="str">
        <v>MLT</v>
      </c>
      <c r="K2527" t="str">
        <v>Luke FARRUGIA</v>
      </c>
      <c r="L2527" s="96" t="str">
        <v>discus-throw</v>
      </c>
      <c r="M2527" s="96">
        <v>35392</v>
      </c>
      <c r="N2527" s="96" t="str">
        <f t="shared" si="156"/>
        <v>Luke FARRUGIAdiscus-throw</v>
      </c>
      <c r="O2527" s="2">
        <f t="shared" si="157"/>
        <v>904</v>
      </c>
      <c r="P2527" s="81">
        <f t="shared" si="158"/>
        <v>97</v>
      </c>
      <c r="Q2527" s="81" t="str">
        <f t="shared" si="159"/>
        <v/>
      </c>
    </row>
    <row r="2528" spans="1:17" x14ac:dyDescent="0.2">
      <c r="A2528" t="s">
        <v>1224</v>
      </c>
      <c r="B2528" t="s">
        <v>3021</v>
      </c>
      <c r="C2528" t="s">
        <v>26</v>
      </c>
      <c r="D2528" s="5">
        <v>37610</v>
      </c>
      <c r="E2528">
        <v>1073</v>
      </c>
      <c r="F2528" s="2">
        <v>27</v>
      </c>
      <c r="G2528" s="2" t="str">
        <f>B2528&amp;C2528</f>
        <v>Kennedy KIMEU400m</v>
      </c>
      <c r="H2528" s="2">
        <f>E2528</f>
        <v>1073</v>
      </c>
      <c r="I2528" s="138" cm="1">
        <f t="array" ref="I2528">MAX(IF($G$3:$G$4000=$G2528,$H$3:$H$4000))</f>
        <v>1073</v>
      </c>
      <c r="J2528" s="2" t="str">
        <v>MLT</v>
      </c>
      <c r="K2528" t="str">
        <v>Bradley MIFSUD</v>
      </c>
      <c r="L2528" s="96" t="str">
        <v>discus-throw</v>
      </c>
      <c r="M2528" s="96">
        <v>35087</v>
      </c>
      <c r="N2528" s="96" t="str">
        <f t="shared" si="156"/>
        <v>Bradley MIFSUDdiscus-throw</v>
      </c>
      <c r="O2528" s="2">
        <f t="shared" si="157"/>
        <v>904</v>
      </c>
      <c r="P2528" s="81">
        <f t="shared" si="158"/>
        <v>97</v>
      </c>
      <c r="Q2528" s="81" t="str">
        <f t="shared" si="159"/>
        <v/>
      </c>
    </row>
    <row r="2529" spans="1:17" x14ac:dyDescent="0.2">
      <c r="A2529" t="s">
        <v>1224</v>
      </c>
      <c r="B2529" t="s">
        <v>3973</v>
      </c>
      <c r="C2529" s="5" t="s">
        <v>34</v>
      </c>
      <c r="D2529" s="5"/>
      <c r="E2529">
        <v>1073</v>
      </c>
      <c r="F2529" s="2">
        <v>55</v>
      </c>
      <c r="G2529" s="2" t="str">
        <f>B2529&amp;C2529</f>
        <v>Titus KIMUTAI3000msc</v>
      </c>
      <c r="H2529" s="2">
        <f>E2529</f>
        <v>1073</v>
      </c>
      <c r="I2529" s="138" cm="1">
        <f t="array" ref="I2529">MAX(IF($G$3:$G$4000=$G2529,$H$3:$H$4000))</f>
        <v>1073</v>
      </c>
      <c r="J2529" s="2" t="str">
        <v>MLT</v>
      </c>
      <c r="K2529" t="str">
        <v>Stefan AZZOPARDI</v>
      </c>
      <c r="L2529" s="96" t="str">
        <v>marathon</v>
      </c>
      <c r="M2529" s="96">
        <v>30297</v>
      </c>
      <c r="N2529" s="96" t="str">
        <f t="shared" si="156"/>
        <v>Stefan AZZOPARDImarathon</v>
      </c>
      <c r="O2529" s="2">
        <f t="shared" si="157"/>
        <v>867</v>
      </c>
      <c r="P2529" s="81">
        <f t="shared" si="158"/>
        <v>167</v>
      </c>
      <c r="Q2529" s="81" t="str">
        <f t="shared" si="159"/>
        <v/>
      </c>
    </row>
    <row r="2530" spans="1:17" x14ac:dyDescent="0.2">
      <c r="A2530" t="s">
        <v>1224</v>
      </c>
      <c r="B2530" t="s">
        <v>5058</v>
      </c>
      <c r="C2530" s="5" t="s">
        <v>27</v>
      </c>
      <c r="D2530" s="5"/>
      <c r="E2530">
        <v>1072</v>
      </c>
      <c r="F2530" s="2">
        <v>33</v>
      </c>
      <c r="G2530" s="2" t="str">
        <f>B2530&amp;C2530</f>
        <v>Moses KEMBOI800m</v>
      </c>
      <c r="H2530" s="2">
        <f>E2530</f>
        <v>1072</v>
      </c>
      <c r="I2530" s="138" cm="1">
        <f t="array" ref="I2530">MAX(IF($G$3:$G$4000=$G2530,$H$3:$H$4000))</f>
        <v>1072</v>
      </c>
      <c r="J2530" s="2" t="str">
        <v>MLT</v>
      </c>
      <c r="K2530" t="str">
        <v>Bradley MIFSUD</v>
      </c>
      <c r="L2530" s="96" t="str">
        <v>javelin-throw</v>
      </c>
      <c r="M2530" s="96">
        <v>35087</v>
      </c>
      <c r="N2530" s="96" t="str">
        <f t="shared" si="156"/>
        <v>Bradley MIFSUDjavelin-throw</v>
      </c>
      <c r="O2530" s="2">
        <f t="shared" si="157"/>
        <v>855</v>
      </c>
      <c r="P2530" s="81">
        <f t="shared" si="158"/>
        <v>133</v>
      </c>
      <c r="Q2530" s="81" t="str">
        <f t="shared" si="159"/>
        <v/>
      </c>
    </row>
    <row r="2531" spans="1:17" x14ac:dyDescent="0.2">
      <c r="A2531" t="s">
        <v>1224</v>
      </c>
      <c r="B2531" t="s">
        <v>3065</v>
      </c>
      <c r="C2531" s="5" t="s">
        <v>28</v>
      </c>
      <c r="D2531" s="5">
        <v>37164</v>
      </c>
      <c r="E2531">
        <v>1071</v>
      </c>
      <c r="F2531" s="2">
        <v>10</v>
      </c>
      <c r="G2531" s="2" t="str">
        <f>B2531&amp;C2531</f>
        <v>Nickson Lesiyia PARIKEN1500m</v>
      </c>
      <c r="H2531" s="2">
        <f>E2531</f>
        <v>1071</v>
      </c>
      <c r="I2531" s="138" cm="1">
        <f t="array" ref="I2531">MAX(IF($G$3:$G$4000=$G2531,$H$3:$H$4000))</f>
        <v>1071</v>
      </c>
      <c r="J2531" s="2" t="str">
        <v>MLT</v>
      </c>
      <c r="K2531" t="str">
        <v>Luca MARTINI</v>
      </c>
      <c r="L2531" s="96" t="str">
        <v>hammer-throw</v>
      </c>
      <c r="M2531" s="96">
        <v>36648</v>
      </c>
      <c r="N2531" s="96" t="str">
        <f t="shared" si="156"/>
        <v>Luca MARTINIhammer-throw</v>
      </c>
      <c r="O2531" s="2">
        <f t="shared" si="157"/>
        <v>830</v>
      </c>
      <c r="P2531" s="81">
        <f t="shared" si="158"/>
        <v>108</v>
      </c>
      <c r="Q2531" s="81" t="str">
        <f t="shared" si="159"/>
        <v/>
      </c>
    </row>
    <row r="2532" spans="1:17" x14ac:dyDescent="0.2">
      <c r="A2532" t="s">
        <v>1224</v>
      </c>
      <c r="B2532" t="s">
        <v>3568</v>
      </c>
      <c r="C2532" s="5" t="s">
        <v>82</v>
      </c>
      <c r="D2532" s="5">
        <v>32858</v>
      </c>
      <c r="E2532">
        <v>1070</v>
      </c>
      <c r="F2532" s="2">
        <v>32</v>
      </c>
      <c r="G2532" s="2" t="str">
        <f>B2532&amp;C2532</f>
        <v>Gilbert MASAImarathon</v>
      </c>
      <c r="H2532" s="2">
        <f>E2532</f>
        <v>1070</v>
      </c>
      <c r="I2532" s="138" cm="1">
        <f t="array" ref="I2532">MAX(IF($G$3:$G$4000=$G2532,$H$3:$H$4000))</f>
        <v>1070</v>
      </c>
      <c r="J2532" s="2" t="str">
        <v>MOZ</v>
      </c>
      <c r="K2532" t="str">
        <v>Creve Armando MACHAVA</v>
      </c>
      <c r="L2532" s="96" t="str">
        <v>400mh</v>
      </c>
      <c r="M2532" s="96">
        <v>35103</v>
      </c>
      <c r="N2532" s="96" t="str">
        <f t="shared" si="156"/>
        <v>Creve Armando MACHAVA400mh</v>
      </c>
      <c r="O2532" s="2">
        <f t="shared" si="157"/>
        <v>1112</v>
      </c>
      <c r="P2532" s="81">
        <f t="shared" si="158"/>
        <v>34</v>
      </c>
      <c r="Q2532" s="81" t="str">
        <f t="shared" si="159"/>
        <v/>
      </c>
    </row>
    <row r="2533" spans="1:17" x14ac:dyDescent="0.2">
      <c r="A2533" t="s">
        <v>1224</v>
      </c>
      <c r="B2533" t="s">
        <v>3974</v>
      </c>
      <c r="C2533" t="s">
        <v>34</v>
      </c>
      <c r="D2533" s="5">
        <v>36757</v>
      </c>
      <c r="E2533">
        <v>1070</v>
      </c>
      <c r="F2533" s="2">
        <v>56</v>
      </c>
      <c r="G2533" s="2" t="str">
        <f>B2533&amp;C2533</f>
        <v>Brian KIPKORIR3000msc</v>
      </c>
      <c r="H2533" s="2">
        <f>E2533</f>
        <v>1070</v>
      </c>
      <c r="I2533" s="138" cm="1">
        <f t="array" ref="I2533">MAX(IF($G$3:$G$4000=$G2533,$H$3:$H$4000))</f>
        <v>1070</v>
      </c>
      <c r="J2533" s="2" t="str">
        <v>MOZ</v>
      </c>
      <c r="K2533" t="str">
        <v>Kurt Leone COUTO</v>
      </c>
      <c r="L2533" s="96" t="str">
        <v>400mh</v>
      </c>
      <c r="M2533" s="96">
        <v>31181</v>
      </c>
      <c r="N2533" s="96" t="str">
        <f t="shared" si="156"/>
        <v>Kurt Leone COUTO400mh</v>
      </c>
      <c r="O2533" s="2">
        <f t="shared" si="157"/>
        <v>1092</v>
      </c>
      <c r="P2533" s="81">
        <f t="shared" si="158"/>
        <v>45</v>
      </c>
      <c r="Q2533" s="81" t="str">
        <f t="shared" si="159"/>
        <v/>
      </c>
    </row>
    <row r="2534" spans="1:17" x14ac:dyDescent="0.2">
      <c r="A2534" t="s">
        <v>1224</v>
      </c>
      <c r="B2534" t="s">
        <v>3570</v>
      </c>
      <c r="C2534" s="5" t="s">
        <v>82</v>
      </c>
      <c r="D2534" s="5"/>
      <c r="E2534">
        <v>1069</v>
      </c>
      <c r="F2534" s="2">
        <v>34</v>
      </c>
      <c r="G2534" s="2" t="str">
        <f>B2534&amp;C2534</f>
        <v>Alfred KOECHmarathon</v>
      </c>
      <c r="H2534" s="2">
        <f>E2534</f>
        <v>1069</v>
      </c>
      <c r="I2534" s="138" cm="1">
        <f t="array" ref="I2534">MAX(IF($G$3:$G$4000=$G2534,$H$3:$H$4000))</f>
        <v>1177</v>
      </c>
      <c r="J2534" s="2" t="str">
        <v>MRI</v>
      </c>
      <c r="K2534" t="str">
        <v>Jeremie LARARAUDEUSE</v>
      </c>
      <c r="L2534" s="96" t="str">
        <v>110mh</v>
      </c>
      <c r="M2534" s="96">
        <v>36981</v>
      </c>
      <c r="N2534" s="96" t="str">
        <f t="shared" si="156"/>
        <v>Jeremie LARARAUDEUSE110mh</v>
      </c>
      <c r="O2534" s="2">
        <f t="shared" si="157"/>
        <v>1061</v>
      </c>
      <c r="P2534" s="81">
        <f t="shared" si="158"/>
        <v>54</v>
      </c>
      <c r="Q2534" s="81" t="str">
        <f t="shared" si="159"/>
        <v/>
      </c>
    </row>
    <row r="2535" spans="1:17" x14ac:dyDescent="0.2">
      <c r="A2535" t="s">
        <v>1224</v>
      </c>
      <c r="B2535" t="s">
        <v>2992</v>
      </c>
      <c r="C2535" s="6" t="s">
        <v>26</v>
      </c>
      <c r="D2535" s="5">
        <v>34467</v>
      </c>
      <c r="E2535">
        <v>1069</v>
      </c>
      <c r="F2535" s="2">
        <v>32</v>
      </c>
      <c r="G2535" s="2" t="str">
        <f>B2535&amp;C2535</f>
        <v>William RAYIAN400m</v>
      </c>
      <c r="H2535" s="2">
        <f>E2535</f>
        <v>1069</v>
      </c>
      <c r="I2535" s="138" cm="1">
        <f t="array" ref="I2535">MAX(IF($G$3:$G$4000=$G2535,$H$3:$H$4000))</f>
        <v>1103</v>
      </c>
      <c r="J2535" s="2" t="str">
        <v>MRI</v>
      </c>
      <c r="K2535" t="str">
        <v>Jonathan DRACK</v>
      </c>
      <c r="L2535" s="96" t="str">
        <v>triple-jump</v>
      </c>
      <c r="M2535" s="96">
        <v>32453</v>
      </c>
      <c r="N2535" s="96" t="str">
        <f t="shared" si="156"/>
        <v>Jonathan DRACKtriple-jump</v>
      </c>
      <c r="O2535" s="2">
        <f t="shared" si="157"/>
        <v>1052</v>
      </c>
      <c r="P2535" s="81">
        <f t="shared" si="158"/>
        <v>47</v>
      </c>
      <c r="Q2535" s="81" t="str">
        <f t="shared" si="159"/>
        <v/>
      </c>
    </row>
    <row r="2536" spans="1:17" x14ac:dyDescent="0.2">
      <c r="A2536" t="s">
        <v>1224</v>
      </c>
      <c r="B2536" t="s">
        <v>5059</v>
      </c>
      <c r="C2536" s="5" t="s">
        <v>27</v>
      </c>
      <c r="D2536" s="5"/>
      <c r="E2536">
        <v>1068</v>
      </c>
      <c r="F2536" s="2">
        <v>35</v>
      </c>
      <c r="G2536" s="2" t="str">
        <f>B2536&amp;C2536</f>
        <v>Patrick RONO800m</v>
      </c>
      <c r="H2536" s="2">
        <f>E2536</f>
        <v>1068</v>
      </c>
      <c r="I2536" s="138" cm="1">
        <f t="array" ref="I2536">MAX(IF($G$3:$G$4000=$G2536,$H$3:$H$4000))</f>
        <v>1068</v>
      </c>
      <c r="J2536" s="2" t="str">
        <v>MRI</v>
      </c>
      <c r="K2536" t="str">
        <v>Desjardin PROSPER</v>
      </c>
      <c r="L2536" s="96" t="str">
        <v>high-jump</v>
      </c>
      <c r="M2536" s="96">
        <v>2000</v>
      </c>
      <c r="N2536" s="96" t="str">
        <f t="shared" si="156"/>
        <v>Desjardin PROSPERhigh-jump</v>
      </c>
      <c r="O2536" s="2">
        <f t="shared" si="157"/>
        <v>1002</v>
      </c>
      <c r="P2536" s="81">
        <f t="shared" si="158"/>
        <v>83</v>
      </c>
      <c r="Q2536" s="81" t="str">
        <f t="shared" si="159"/>
        <v/>
      </c>
    </row>
    <row r="2537" spans="1:17" x14ac:dyDescent="0.2">
      <c r="A2537" t="s">
        <v>1224</v>
      </c>
      <c r="B2537" t="s">
        <v>3036</v>
      </c>
      <c r="C2537" s="5" t="s">
        <v>27</v>
      </c>
      <c r="D2537" s="5"/>
      <c r="E2537">
        <v>1068</v>
      </c>
      <c r="F2537" s="2">
        <v>36</v>
      </c>
      <c r="G2537" s="2" t="str">
        <f>B2537&amp;C2537</f>
        <v>Justin KOLOMBUS800m</v>
      </c>
      <c r="H2537" s="2">
        <f>E2537</f>
        <v>1068</v>
      </c>
      <c r="I2537" s="138" cm="1">
        <f t="array" ref="I2537">MAX(IF($G$3:$G$4000=$G2537,$H$3:$H$4000))</f>
        <v>1068</v>
      </c>
      <c r="J2537" s="2" t="str">
        <v>MRI</v>
      </c>
      <c r="K2537" t="str">
        <v>Henry-Bernard BAPTISTE</v>
      </c>
      <c r="L2537" s="96" t="str">
        <v>shot-put</v>
      </c>
      <c r="M2537" s="96">
        <v>32579</v>
      </c>
      <c r="N2537" s="96" t="str">
        <f t="shared" si="156"/>
        <v>Henry-Bernard BAPTISTEshot-put</v>
      </c>
      <c r="O2537" s="2">
        <f t="shared" si="157"/>
        <v>976</v>
      </c>
      <c r="P2537" s="81">
        <f t="shared" si="158"/>
        <v>45</v>
      </c>
      <c r="Q2537" s="81" t="str">
        <f t="shared" si="159"/>
        <v/>
      </c>
    </row>
    <row r="2538" spans="1:17" x14ac:dyDescent="0.2">
      <c r="A2538" t="s">
        <v>1224</v>
      </c>
      <c r="B2538" t="s">
        <v>3227</v>
      </c>
      <c r="C2538" s="5" t="s">
        <v>33</v>
      </c>
      <c r="D2538" s="5"/>
      <c r="E2538">
        <v>1068</v>
      </c>
      <c r="F2538" s="2">
        <v>11</v>
      </c>
      <c r="G2538" s="2" t="str">
        <f>B2538&amp;C2538</f>
        <v>John GIKONYO400mh</v>
      </c>
      <c r="H2538" s="2">
        <f>E2538</f>
        <v>1068</v>
      </c>
      <c r="I2538" s="138" cm="1">
        <f t="array" ref="I2538">MAX(IF($G$3:$G$4000=$G2538,$H$3:$H$4000))</f>
        <v>1068</v>
      </c>
      <c r="J2538" s="2" t="str">
        <v>MRI</v>
      </c>
      <c r="K2538" t="str">
        <v>Christopher Jonathan SOPHIE</v>
      </c>
      <c r="L2538" s="96" t="str">
        <v>discus-throw</v>
      </c>
      <c r="M2538" s="96">
        <v>33383</v>
      </c>
      <c r="N2538" s="96" t="str">
        <f t="shared" si="156"/>
        <v>Christopher Jonathan SOPHIEdiscus-throw</v>
      </c>
      <c r="O2538" s="2">
        <f t="shared" si="157"/>
        <v>947</v>
      </c>
      <c r="P2538" s="81">
        <f t="shared" si="158"/>
        <v>67</v>
      </c>
      <c r="Q2538" s="81" t="str">
        <f t="shared" si="159"/>
        <v/>
      </c>
    </row>
    <row r="2539" spans="1:17" x14ac:dyDescent="0.2">
      <c r="A2539" t="s">
        <v>1224</v>
      </c>
      <c r="B2539" t="s">
        <v>3105</v>
      </c>
      <c r="C2539" s="5" t="s">
        <v>34</v>
      </c>
      <c r="D2539" s="5">
        <v>1995</v>
      </c>
      <c r="E2539">
        <v>1068</v>
      </c>
      <c r="F2539" s="2">
        <v>5</v>
      </c>
      <c r="G2539" s="2" t="str">
        <f>B2539&amp;C2539</f>
        <v>Wesley LANGAT3000msc</v>
      </c>
      <c r="H2539" s="2">
        <f>E2539</f>
        <v>1068</v>
      </c>
      <c r="I2539" s="138" cm="1">
        <f t="array" ref="I2539">MAX(IF($G$3:$G$4000=$G2539,$H$3:$H$4000))</f>
        <v>1068</v>
      </c>
      <c r="J2539" s="2" t="str">
        <v>MRI</v>
      </c>
      <c r="K2539" t="str">
        <v>Jean Ian CARRE</v>
      </c>
      <c r="L2539" s="96" t="str">
        <v>hammer-throw</v>
      </c>
      <c r="M2539" s="96">
        <v>1993</v>
      </c>
      <c r="N2539" s="96" t="str">
        <f t="shared" si="156"/>
        <v>Jean Ian CARREhammer-throw</v>
      </c>
      <c r="O2539" s="2">
        <f t="shared" si="157"/>
        <v>904</v>
      </c>
      <c r="P2539" s="81">
        <f t="shared" si="158"/>
        <v>68</v>
      </c>
      <c r="Q2539" s="81" t="str">
        <f t="shared" si="159"/>
        <v/>
      </c>
    </row>
    <row r="2540" spans="1:17" x14ac:dyDescent="0.2">
      <c r="A2540" t="s">
        <v>1224</v>
      </c>
      <c r="B2540" t="s">
        <v>3571</v>
      </c>
      <c r="C2540" s="5" t="s">
        <v>82</v>
      </c>
      <c r="D2540" s="5">
        <v>34238</v>
      </c>
      <c r="E2540">
        <v>1066</v>
      </c>
      <c r="F2540" s="2">
        <v>35</v>
      </c>
      <c r="G2540" s="2" t="str">
        <f>B2540&amp;C2540</f>
        <v>Julius TUWEImarathon</v>
      </c>
      <c r="H2540" s="2">
        <f>E2540</f>
        <v>1066</v>
      </c>
      <c r="I2540" s="138" cm="1">
        <f t="array" ref="I2540">MAX(IF($G$3:$G$4000=$G2540,$H$3:$H$4000))</f>
        <v>1066</v>
      </c>
      <c r="J2540" s="2" t="str">
        <v>MRI</v>
      </c>
      <c r="K2540" t="str">
        <v>Nicolas LI YUN FONG</v>
      </c>
      <c r="L2540" s="96" t="str">
        <v>hammer-throw</v>
      </c>
      <c r="M2540" s="96">
        <v>30191</v>
      </c>
      <c r="N2540" s="96" t="str">
        <f t="shared" si="156"/>
        <v>Nicolas LI YUN FONGhammer-throw</v>
      </c>
      <c r="O2540" s="2">
        <f t="shared" si="157"/>
        <v>861</v>
      </c>
      <c r="P2540" s="81">
        <f t="shared" si="158"/>
        <v>88</v>
      </c>
      <c r="Q2540" s="81" t="str">
        <f t="shared" si="159"/>
        <v/>
      </c>
    </row>
    <row r="2541" spans="1:17" x14ac:dyDescent="0.2">
      <c r="A2541" t="s">
        <v>1224</v>
      </c>
      <c r="B2541" t="s">
        <v>3136</v>
      </c>
      <c r="C2541" s="5" t="s">
        <v>29</v>
      </c>
      <c r="D2541" s="5"/>
      <c r="E2541">
        <v>1065</v>
      </c>
      <c r="F2541" s="2">
        <v>15</v>
      </c>
      <c r="G2541" s="2" t="str">
        <f>B2541&amp;C2541</f>
        <v>Wesley KIPTOO5000m</v>
      </c>
      <c r="H2541" s="2">
        <f>E2541</f>
        <v>1065</v>
      </c>
      <c r="I2541" s="138" cm="1">
        <f t="array" ref="I2541">MAX(IF($G$3:$G$4000=$G2541,$H$3:$H$4000))</f>
        <v>1134</v>
      </c>
      <c r="J2541" s="2" t="str">
        <v>MRI</v>
      </c>
      <c r="K2541" t="str">
        <v>Jerome CAPRICE</v>
      </c>
      <c r="L2541" s="96" t="str">
        <v>20km-race-walking</v>
      </c>
      <c r="M2541" s="96">
        <v>30334</v>
      </c>
      <c r="N2541" s="96" t="str">
        <f t="shared" si="156"/>
        <v>Jerome CAPRICE20km-race-walking</v>
      </c>
      <c r="O2541" s="2">
        <f t="shared" si="157"/>
        <v>860</v>
      </c>
      <c r="P2541" s="81">
        <f t="shared" si="158"/>
        <v>56</v>
      </c>
      <c r="Q2541" s="81" t="str">
        <f t="shared" si="159"/>
        <v/>
      </c>
    </row>
    <row r="2542" spans="1:17" x14ac:dyDescent="0.2">
      <c r="A2542" t="s">
        <v>1224</v>
      </c>
      <c r="B2542" t="s">
        <v>3811</v>
      </c>
      <c r="C2542" t="s">
        <v>26</v>
      </c>
      <c r="D2542" s="5">
        <v>35613</v>
      </c>
      <c r="E2542">
        <v>1065</v>
      </c>
      <c r="F2542" s="2">
        <v>34</v>
      </c>
      <c r="G2542" s="2" t="str">
        <f>B2542&amp;C2542</f>
        <v>Wyclife KINYAMAL400m</v>
      </c>
      <c r="H2542" s="2">
        <f>E2542</f>
        <v>1065</v>
      </c>
      <c r="I2542" s="138" cm="1">
        <f t="array" ref="I2542">MAX(IF($G$3:$G$4000=$G2542,$H$3:$H$4000))</f>
        <v>1065</v>
      </c>
      <c r="J2542" s="2" t="str">
        <v>NAM</v>
      </c>
      <c r="K2542" t="str">
        <v>Tomas Hilifa RAINHOLD</v>
      </c>
      <c r="L2542" s="96" t="str">
        <v>marathon</v>
      </c>
      <c r="M2542" s="96">
        <v>33276</v>
      </c>
      <c r="N2542" s="96" t="str">
        <f t="shared" si="156"/>
        <v>Tomas Hilifa RAINHOLDmarathon</v>
      </c>
      <c r="O2542" s="2">
        <f t="shared" si="157"/>
        <v>1154</v>
      </c>
      <c r="P2542" s="81">
        <f t="shared" si="158"/>
        <v>94</v>
      </c>
      <c r="Q2542" s="81" t="str">
        <f t="shared" si="159"/>
        <v/>
      </c>
    </row>
    <row r="2543" spans="1:17" x14ac:dyDescent="0.2">
      <c r="A2543" t="s">
        <v>1224</v>
      </c>
      <c r="B2543" t="s">
        <v>3037</v>
      </c>
      <c r="C2543" s="5" t="s">
        <v>27</v>
      </c>
      <c r="D2543" s="5"/>
      <c r="E2543">
        <v>1065</v>
      </c>
      <c r="F2543" s="2">
        <v>37</v>
      </c>
      <c r="G2543" s="2" t="str">
        <f>B2543&amp;C2543</f>
        <v>Macdonald KIPRUTO800m</v>
      </c>
      <c r="H2543" s="2">
        <f>E2543</f>
        <v>1065</v>
      </c>
      <c r="I2543" s="138" cm="1">
        <f t="array" ref="I2543">MAX(IF($G$3:$G$4000=$G2543,$H$3:$H$4000))</f>
        <v>1065</v>
      </c>
      <c r="J2543" s="2" t="str">
        <v>NAM</v>
      </c>
      <c r="K2543" t="str">
        <v>Gideon Ernst NARIB</v>
      </c>
      <c r="L2543" s="96" t="str">
        <v>200m</v>
      </c>
      <c r="M2543" s="96">
        <v>33020</v>
      </c>
      <c r="N2543" s="96" t="str">
        <f t="shared" si="156"/>
        <v>Gideon Ernst NARIB200m</v>
      </c>
      <c r="O2543" s="2">
        <f t="shared" si="157"/>
        <v>1124</v>
      </c>
      <c r="P2543" s="81">
        <f t="shared" si="158"/>
        <v>53</v>
      </c>
      <c r="Q2543" s="81" t="str">
        <f t="shared" si="159"/>
        <v/>
      </c>
    </row>
    <row r="2544" spans="1:17" x14ac:dyDescent="0.2">
      <c r="A2544" t="s">
        <v>1224</v>
      </c>
      <c r="B2544" t="s">
        <v>3240</v>
      </c>
      <c r="C2544" t="s">
        <v>33</v>
      </c>
      <c r="D2544" s="5"/>
      <c r="E2544">
        <v>1065</v>
      </c>
      <c r="F2544" s="2">
        <v>12</v>
      </c>
      <c r="G2544" s="2" t="str">
        <f>B2544&amp;C2544</f>
        <v>Newton KIPGETICH400mh</v>
      </c>
      <c r="H2544" s="2">
        <f>E2544</f>
        <v>1065</v>
      </c>
      <c r="I2544" s="138" cm="1">
        <f t="array" ref="I2544">MAX(IF($G$3:$G$4000=$G2544,$H$3:$H$4000))</f>
        <v>1065</v>
      </c>
      <c r="J2544" s="2" t="str">
        <v>NAM</v>
      </c>
      <c r="K2544" t="str">
        <v>Gideon Ernst NARIB</v>
      </c>
      <c r="L2544" s="96" t="str">
        <v>100m</v>
      </c>
      <c r="M2544" s="96">
        <v>33020</v>
      </c>
      <c r="N2544" s="96" t="str">
        <f t="shared" si="156"/>
        <v>Gideon Ernst NARIB100m</v>
      </c>
      <c r="O2544" s="2">
        <f t="shared" si="157"/>
        <v>1108</v>
      </c>
      <c r="P2544" s="81">
        <f t="shared" si="158"/>
        <v>95</v>
      </c>
      <c r="Q2544" s="81" t="str">
        <f t="shared" si="159"/>
        <v/>
      </c>
    </row>
    <row r="2545" spans="1:17" x14ac:dyDescent="0.2">
      <c r="A2545" t="s">
        <v>1224</v>
      </c>
      <c r="B2545" t="s">
        <v>3094</v>
      </c>
      <c r="C2545" t="s">
        <v>34</v>
      </c>
      <c r="D2545" s="5">
        <v>34155</v>
      </c>
      <c r="E2545">
        <v>1064</v>
      </c>
      <c r="F2545" s="2">
        <v>6</v>
      </c>
      <c r="G2545" s="2" t="str">
        <f>B2545&amp;C2545</f>
        <v>Benjamin KIGEN3000msc</v>
      </c>
      <c r="H2545" s="2">
        <f>E2545</f>
        <v>1064</v>
      </c>
      <c r="I2545" s="138" cm="1">
        <f t="array" ref="I2545">MAX(IF($G$3:$G$4000=$G2545,$H$3:$H$4000))</f>
        <v>1225</v>
      </c>
      <c r="J2545" s="2" t="str">
        <v>NAM</v>
      </c>
      <c r="K2545" t="str">
        <v>Alexander Mahmad BOCK</v>
      </c>
      <c r="L2545" s="96" t="str">
        <v>400m</v>
      </c>
      <c r="M2545" s="96">
        <v>34569</v>
      </c>
      <c r="N2545" s="96" t="str">
        <f t="shared" si="156"/>
        <v>Alexander Mahmad BOCK400m</v>
      </c>
      <c r="O2545" s="2">
        <f t="shared" si="157"/>
        <v>1095</v>
      </c>
      <c r="P2545" s="81">
        <f t="shared" si="158"/>
        <v>92</v>
      </c>
      <c r="Q2545" s="81" t="str">
        <f t="shared" si="159"/>
        <v/>
      </c>
    </row>
    <row r="2546" spans="1:17" x14ac:dyDescent="0.2">
      <c r="A2546" t="s">
        <v>1224</v>
      </c>
      <c r="B2546" t="s">
        <v>3808</v>
      </c>
      <c r="C2546" s="5" t="s">
        <v>28</v>
      </c>
      <c r="D2546" s="5">
        <v>38200</v>
      </c>
      <c r="E2546">
        <v>1064</v>
      </c>
      <c r="F2546" s="2">
        <v>11</v>
      </c>
      <c r="G2546" s="2" t="str">
        <f>B2546&amp;C2546</f>
        <v>Emmanuel WANYONYI1500m</v>
      </c>
      <c r="H2546" s="2">
        <f>E2546</f>
        <v>1064</v>
      </c>
      <c r="I2546" s="138" cm="1">
        <f t="array" ref="I2546">MAX(IF($G$3:$G$4000=$G2546,$H$3:$H$4000))</f>
        <v>1064</v>
      </c>
      <c r="J2546" s="2" t="str">
        <v>NAM</v>
      </c>
      <c r="K2546" t="str">
        <v>Sandro DIERGAARDT</v>
      </c>
      <c r="L2546" s="96" t="str">
        <v>long-jump</v>
      </c>
      <c r="M2546" s="96">
        <v>36379</v>
      </c>
      <c r="N2546" s="96" t="str">
        <f t="shared" si="156"/>
        <v>Sandro DIERGAARDTlong-jump</v>
      </c>
      <c r="O2546" s="2">
        <f t="shared" si="157"/>
        <v>1057</v>
      </c>
      <c r="P2546" s="81">
        <f t="shared" si="158"/>
        <v>87</v>
      </c>
      <c r="Q2546" s="81" t="str">
        <f t="shared" si="159"/>
        <v/>
      </c>
    </row>
    <row r="2547" spans="1:17" x14ac:dyDescent="0.2">
      <c r="A2547" t="s">
        <v>1224</v>
      </c>
      <c r="B2547" t="s">
        <v>3572</v>
      </c>
      <c r="C2547" s="5" t="s">
        <v>82</v>
      </c>
      <c r="D2547" s="5">
        <v>34980</v>
      </c>
      <c r="E2547">
        <v>1064</v>
      </c>
      <c r="F2547" s="2">
        <v>36</v>
      </c>
      <c r="G2547" s="2" t="str">
        <f>B2547&amp;C2547</f>
        <v>Felix KIRWAmarathon</v>
      </c>
      <c r="H2547" s="2">
        <f>E2547</f>
        <v>1064</v>
      </c>
      <c r="I2547" s="138" cm="1">
        <f t="array" ref="I2547">MAX(IF($G$3:$G$4000=$G2547,$H$3:$H$4000))</f>
        <v>1064</v>
      </c>
      <c r="J2547" s="2" t="str">
        <v>NAM</v>
      </c>
      <c r="K2547" t="str">
        <v>Roger HAITENGI</v>
      </c>
      <c r="L2547" s="96" t="str">
        <v>triple-jump</v>
      </c>
      <c r="M2547" s="96">
        <v>30576</v>
      </c>
      <c r="N2547" s="96" t="str">
        <f t="shared" si="156"/>
        <v>Roger HAITENGItriple-jump</v>
      </c>
      <c r="O2547" s="2">
        <f t="shared" si="157"/>
        <v>1047</v>
      </c>
      <c r="P2547" s="81">
        <f t="shared" si="158"/>
        <v>55</v>
      </c>
      <c r="Q2547" s="81" t="str">
        <f t="shared" si="159"/>
        <v/>
      </c>
    </row>
    <row r="2548" spans="1:17" x14ac:dyDescent="0.2">
      <c r="A2548" t="s">
        <v>1224</v>
      </c>
      <c r="B2548" t="s">
        <v>4683</v>
      </c>
      <c r="C2548" s="5" t="s">
        <v>41</v>
      </c>
      <c r="D2548" s="5">
        <v>32512</v>
      </c>
      <c r="E2548">
        <v>1063</v>
      </c>
      <c r="F2548" s="2">
        <v>16</v>
      </c>
      <c r="G2548" s="2" t="str">
        <f>B2548&amp;C2548</f>
        <v>Julius YEGOjavelin-throw</v>
      </c>
      <c r="H2548" s="2">
        <f>E2548</f>
        <v>1063</v>
      </c>
      <c r="I2548" s="138" cm="1">
        <f t="array" ref="I2548">MAX(IF($G$3:$G$4000=$G2548,$H$3:$H$4000))</f>
        <v>1063</v>
      </c>
      <c r="J2548" s="2" t="str">
        <v>NAM</v>
      </c>
      <c r="K2548" t="str">
        <v>Chenault Lionel COETZEE</v>
      </c>
      <c r="L2548" s="96" t="str">
        <v>long-jump</v>
      </c>
      <c r="M2548" s="96">
        <v>35556</v>
      </c>
      <c r="N2548" s="96" t="str">
        <f t="shared" si="156"/>
        <v>Chenault Lionel COETZEElong-jump</v>
      </c>
      <c r="O2548" s="2">
        <f t="shared" si="157"/>
        <v>1038</v>
      </c>
      <c r="P2548" s="81">
        <f t="shared" si="158"/>
        <v>110</v>
      </c>
      <c r="Q2548" s="81" t="str">
        <f t="shared" si="159"/>
        <v/>
      </c>
    </row>
    <row r="2549" spans="1:17" x14ac:dyDescent="0.2">
      <c r="A2549" t="s">
        <v>1224</v>
      </c>
      <c r="B2549" t="s">
        <v>5102</v>
      </c>
      <c r="C2549" t="s">
        <v>30</v>
      </c>
      <c r="D2549" s="5"/>
      <c r="E2549">
        <v>1063</v>
      </c>
      <c r="F2549" s="2">
        <v>16</v>
      </c>
      <c r="G2549" s="2" t="str">
        <f>B2549&amp;C2549</f>
        <v>Meshack LELGUT10000m</v>
      </c>
      <c r="H2549" s="2">
        <f>E2549</f>
        <v>1063</v>
      </c>
      <c r="I2549" s="138" cm="1">
        <f t="array" ref="I2549">MAX(IF($G$3:$G$4000=$G2549,$H$3:$H$4000))</f>
        <v>1063</v>
      </c>
      <c r="J2549" s="2" t="str">
        <v>NAM</v>
      </c>
      <c r="K2549" t="str">
        <v>Ryan WILLIAMS</v>
      </c>
      <c r="L2549" s="96" t="str">
        <v>discus-throw</v>
      </c>
      <c r="M2549" s="96">
        <v>36611</v>
      </c>
      <c r="N2549" s="96" t="str">
        <f t="shared" si="156"/>
        <v>Ryan WILLIAMSdiscus-throw</v>
      </c>
      <c r="O2549" s="2">
        <f t="shared" si="157"/>
        <v>997</v>
      </c>
      <c r="P2549" s="81">
        <f t="shared" si="158"/>
        <v>37</v>
      </c>
      <c r="Q2549" s="81" t="str">
        <f t="shared" si="159"/>
        <v/>
      </c>
    </row>
    <row r="2550" spans="1:17" x14ac:dyDescent="0.2">
      <c r="A2550" t="s">
        <v>1224</v>
      </c>
      <c r="B2550" t="s">
        <v>4039</v>
      </c>
      <c r="C2550" s="5" t="s">
        <v>29</v>
      </c>
      <c r="D2550" s="5">
        <v>37196</v>
      </c>
      <c r="E2550">
        <v>1062</v>
      </c>
      <c r="F2550" s="2">
        <v>16</v>
      </c>
      <c r="G2550" s="2" t="str">
        <f>B2550&amp;C2550</f>
        <v>Kiprono SITONIK5000m</v>
      </c>
      <c r="H2550" s="2">
        <f>E2550</f>
        <v>1062</v>
      </c>
      <c r="I2550" s="138" cm="1">
        <f t="array" ref="I2550">MAX(IF($G$3:$G$4000=$G2550,$H$3:$H$4000))</f>
        <v>1130</v>
      </c>
      <c r="J2550" s="2" t="str">
        <v>NAM</v>
      </c>
      <c r="K2550" t="str">
        <v>Daniel PAULUS</v>
      </c>
      <c r="L2550" s="96" t="str">
        <v>5000m</v>
      </c>
      <c r="M2550" s="96">
        <v>0</v>
      </c>
      <c r="N2550" s="96" t="str">
        <f t="shared" si="156"/>
        <v>Daniel PAULUS5000m</v>
      </c>
      <c r="O2550" s="2">
        <f t="shared" si="157"/>
        <v>984</v>
      </c>
      <c r="P2550" s="81">
        <f t="shared" si="158"/>
        <v>151</v>
      </c>
      <c r="Q2550" s="81" t="str">
        <f t="shared" si="159"/>
        <v/>
      </c>
    </row>
    <row r="2551" spans="1:17" x14ac:dyDescent="0.2">
      <c r="A2551" t="s">
        <v>1224</v>
      </c>
      <c r="B2551" t="s">
        <v>3105</v>
      </c>
      <c r="C2551" t="s">
        <v>34</v>
      </c>
      <c r="D2551" s="5">
        <v>1995</v>
      </c>
      <c r="E2551">
        <v>1061</v>
      </c>
      <c r="F2551" s="2">
        <v>59</v>
      </c>
      <c r="G2551" s="2" t="str">
        <f>B2551&amp;C2551</f>
        <v>Wesley LANGAT3000msc</v>
      </c>
      <c r="H2551" s="2">
        <f>E2551</f>
        <v>1061</v>
      </c>
      <c r="I2551" s="138" cm="1">
        <f t="array" ref="I2551">MAX(IF($G$3:$G$4000=$G2551,$H$3:$H$4000))</f>
        <v>1068</v>
      </c>
      <c r="J2551" s="2" t="str">
        <v>NAM</v>
      </c>
      <c r="K2551" t="str">
        <v>Simon PAULUS</v>
      </c>
      <c r="L2551" s="96" t="str">
        <v>5000m</v>
      </c>
      <c r="M2551" s="96">
        <v>0</v>
      </c>
      <c r="N2551" s="96" t="str">
        <f t="shared" si="156"/>
        <v>Simon PAULUS5000m</v>
      </c>
      <c r="O2551" s="2">
        <f t="shared" si="157"/>
        <v>978</v>
      </c>
      <c r="P2551" s="81">
        <f t="shared" si="158"/>
        <v>161</v>
      </c>
      <c r="Q2551" s="81" t="str">
        <f t="shared" si="159"/>
        <v/>
      </c>
    </row>
    <row r="2552" spans="1:17" x14ac:dyDescent="0.2">
      <c r="A2552" t="s">
        <v>1224</v>
      </c>
      <c r="B2552" t="s">
        <v>4254</v>
      </c>
      <c r="C2552" s="5" t="s">
        <v>33</v>
      </c>
      <c r="D2552" s="5">
        <v>38310</v>
      </c>
      <c r="E2552">
        <v>1061</v>
      </c>
      <c r="F2552" s="2">
        <v>67</v>
      </c>
      <c r="G2552" s="2" t="str">
        <f>B2552&amp;C2552</f>
        <v>Alocias KIPNGETICH400mh</v>
      </c>
      <c r="H2552" s="2">
        <f>E2552</f>
        <v>1061</v>
      </c>
      <c r="I2552" s="138" cm="1">
        <f t="array" ref="I2552">MAX(IF($G$3:$G$4000=$G2552,$H$3:$H$4000))</f>
        <v>1061</v>
      </c>
      <c r="J2552" s="2" t="str">
        <v>NAM</v>
      </c>
      <c r="K2552" t="str">
        <v>Timon DRESSELHAUS</v>
      </c>
      <c r="L2552" s="96" t="str">
        <v>decathlon</v>
      </c>
      <c r="M2552" s="96">
        <v>1998</v>
      </c>
      <c r="N2552" s="96" t="str">
        <f t="shared" si="156"/>
        <v>Timon DRESSELHAUSdecathlon</v>
      </c>
      <c r="O2552" s="2">
        <f t="shared" si="157"/>
        <v>919</v>
      </c>
      <c r="P2552" s="81">
        <f t="shared" si="158"/>
        <v>42</v>
      </c>
      <c r="Q2552" s="81" t="str">
        <f t="shared" si="159"/>
        <v/>
      </c>
    </row>
    <row r="2553" spans="1:17" x14ac:dyDescent="0.2">
      <c r="A2553" t="s">
        <v>1224</v>
      </c>
      <c r="B2553" t="s">
        <v>4685</v>
      </c>
      <c r="C2553" s="5" t="s">
        <v>41</v>
      </c>
      <c r="D2553" s="5">
        <v>34617</v>
      </c>
      <c r="E2553">
        <v>1061</v>
      </c>
      <c r="F2553" s="2">
        <v>19</v>
      </c>
      <c r="G2553" s="2" t="str">
        <f>B2553&amp;C2553</f>
        <v>Alex Toroitich KIPROTICHjavelin-throw</v>
      </c>
      <c r="H2553" s="2">
        <f>E2553</f>
        <v>1061</v>
      </c>
      <c r="I2553" s="138" cm="1">
        <f t="array" ref="I2553">MAX(IF($G$3:$G$4000=$G2553,$H$3:$H$4000))</f>
        <v>1061</v>
      </c>
      <c r="J2553" s="2" t="str">
        <v>NAM</v>
      </c>
      <c r="K2553" t="str">
        <v>Leeorr-el BREYTENBACH</v>
      </c>
      <c r="L2553" s="96" t="str">
        <v>shot-put</v>
      </c>
      <c r="M2553" s="96">
        <v>0</v>
      </c>
      <c r="N2553" s="96" t="str">
        <f t="shared" si="156"/>
        <v>Leeorr-el BREYTENBACHshot-put</v>
      </c>
      <c r="O2553" s="2">
        <f t="shared" si="157"/>
        <v>838</v>
      </c>
      <c r="P2553" s="81">
        <f t="shared" si="158"/>
        <v>134</v>
      </c>
      <c r="Q2553" s="81" t="str">
        <f t="shared" si="159"/>
        <v/>
      </c>
    </row>
    <row r="2554" spans="1:17" x14ac:dyDescent="0.2">
      <c r="A2554" t="s">
        <v>1224</v>
      </c>
      <c r="B2554" t="s">
        <v>3573</v>
      </c>
      <c r="C2554" s="5" t="s">
        <v>82</v>
      </c>
      <c r="D2554" s="5"/>
      <c r="E2554">
        <v>1060</v>
      </c>
      <c r="F2554" s="2">
        <v>37</v>
      </c>
      <c r="G2554" s="2" t="str">
        <f>B2554&amp;C2554</f>
        <v>Ezekiel KOECHmarathon</v>
      </c>
      <c r="H2554" s="2">
        <f>E2554</f>
        <v>1060</v>
      </c>
      <c r="I2554" s="138" cm="1">
        <f t="array" ref="I2554">MAX(IF($G$3:$G$4000=$G2554,$H$3:$H$4000))</f>
        <v>1165</v>
      </c>
      <c r="J2554" s="2" t="str">
        <v>NGR</v>
      </c>
      <c r="K2554" t="str">
        <v>Divine ODUDURU</v>
      </c>
      <c r="L2554" s="96" t="str">
        <v>200m</v>
      </c>
      <c r="M2554" s="96">
        <v>35345</v>
      </c>
      <c r="N2554" s="96" t="str">
        <f t="shared" si="156"/>
        <v>Divine ODUDURU200m</v>
      </c>
      <c r="O2554" s="2">
        <f t="shared" si="157"/>
        <v>1239</v>
      </c>
      <c r="P2554" s="81">
        <f t="shared" si="158"/>
        <v>2</v>
      </c>
      <c r="Q2554" s="81" t="str">
        <f t="shared" si="159"/>
        <v/>
      </c>
    </row>
    <row r="2555" spans="1:17" x14ac:dyDescent="0.2">
      <c r="A2555" t="s">
        <v>1224</v>
      </c>
      <c r="B2555" t="s">
        <v>3038</v>
      </c>
      <c r="C2555" s="5" t="s">
        <v>27</v>
      </c>
      <c r="D2555" s="5"/>
      <c r="E2555">
        <v>1060</v>
      </c>
      <c r="F2555" s="2">
        <v>38</v>
      </c>
      <c r="G2555" s="2" t="str">
        <f>B2555&amp;C2555</f>
        <v>Joshua KOSGEI800m</v>
      </c>
      <c r="H2555" s="2">
        <f>E2555</f>
        <v>1060</v>
      </c>
      <c r="I2555" s="138" cm="1">
        <f t="array" ref="I2555">MAX(IF($G$3:$G$4000=$G2555,$H$3:$H$4000))</f>
        <v>1060</v>
      </c>
      <c r="J2555" s="2" t="str">
        <v>NGR</v>
      </c>
      <c r="K2555" t="str">
        <v>Enoch ADEGOKE</v>
      </c>
      <c r="L2555" s="96" t="str">
        <v>100m</v>
      </c>
      <c r="M2555" s="96">
        <v>36593</v>
      </c>
      <c r="N2555" s="96" t="str">
        <f t="shared" si="156"/>
        <v>Enoch ADEGOKE100m</v>
      </c>
      <c r="O2555" s="2">
        <f t="shared" si="157"/>
        <v>1213</v>
      </c>
      <c r="P2555" s="81">
        <f t="shared" si="158"/>
        <v>8</v>
      </c>
      <c r="Q2555" s="81" t="str">
        <f t="shared" si="159"/>
        <v/>
      </c>
    </row>
    <row r="2556" spans="1:17" x14ac:dyDescent="0.2">
      <c r="A2556" t="s">
        <v>1224</v>
      </c>
      <c r="B2556" t="s">
        <v>3233</v>
      </c>
      <c r="C2556" s="5" t="s">
        <v>33</v>
      </c>
      <c r="D2556" s="5">
        <v>31362</v>
      </c>
      <c r="E2556">
        <v>1060</v>
      </c>
      <c r="F2556" s="2">
        <v>69</v>
      </c>
      <c r="G2556" s="2" t="str">
        <f>B2556&amp;C2556</f>
        <v>Vincent Kiplangat KOSGEI400mh</v>
      </c>
      <c r="H2556" s="2">
        <f>E2556</f>
        <v>1060</v>
      </c>
      <c r="I2556" s="138" cm="1">
        <f t="array" ref="I2556">MAX(IF($G$3:$G$4000=$G2556,$H$3:$H$4000))</f>
        <v>1060</v>
      </c>
      <c r="J2556" s="2" t="str">
        <v>NGR</v>
      </c>
      <c r="K2556" t="str">
        <v>Chukwuebuka ENEKWECHI</v>
      </c>
      <c r="L2556" s="96" t="str">
        <v>shot-put</v>
      </c>
      <c r="M2556" s="96">
        <v>33997</v>
      </c>
      <c r="N2556" s="96" t="str">
        <f t="shared" si="156"/>
        <v>Chukwuebuka ENEKWECHIshot-put</v>
      </c>
      <c r="O2556" s="2">
        <f t="shared" si="157"/>
        <v>1212</v>
      </c>
      <c r="P2556" s="81">
        <f t="shared" si="158"/>
        <v>3</v>
      </c>
      <c r="Q2556" s="81" t="str">
        <f t="shared" si="159"/>
        <v/>
      </c>
    </row>
    <row r="2557" spans="1:17" x14ac:dyDescent="0.2">
      <c r="A2557" t="s">
        <v>1224</v>
      </c>
      <c r="B2557" t="s">
        <v>2951</v>
      </c>
      <c r="C2557" s="5" t="s">
        <v>25</v>
      </c>
      <c r="D2557" s="5">
        <v>34286</v>
      </c>
      <c r="E2557">
        <v>1059</v>
      </c>
      <c r="F2557" s="2">
        <v>24</v>
      </c>
      <c r="G2557" s="2" t="str">
        <f>B2557&amp;C2557</f>
        <v>Bonface Ontuga MWERESA200m</v>
      </c>
      <c r="H2557" s="2">
        <f>E2557</f>
        <v>1059</v>
      </c>
      <c r="I2557" s="138" cm="1">
        <f t="array" ref="I2557">MAX(IF($G$3:$G$4000=$G2557,$H$3:$H$4000))</f>
        <v>1059</v>
      </c>
      <c r="J2557" s="2" t="str">
        <v>NGR</v>
      </c>
      <c r="K2557" t="str">
        <v>Divine ODUDURU</v>
      </c>
      <c r="L2557" s="96" t="str">
        <v>100m</v>
      </c>
      <c r="M2557" s="96">
        <v>35345</v>
      </c>
      <c r="N2557" s="96" t="str">
        <f t="shared" si="156"/>
        <v>Divine ODUDURU100m</v>
      </c>
      <c r="O2557" s="2">
        <f t="shared" si="157"/>
        <v>1189</v>
      </c>
      <c r="P2557" s="81">
        <f t="shared" si="158"/>
        <v>18</v>
      </c>
      <c r="Q2557" s="81" t="str">
        <f t="shared" si="159"/>
        <v/>
      </c>
    </row>
    <row r="2558" spans="1:17" x14ac:dyDescent="0.2">
      <c r="A2558" t="s">
        <v>1224</v>
      </c>
      <c r="B2558" t="s">
        <v>2957</v>
      </c>
      <c r="C2558" t="s">
        <v>31</v>
      </c>
      <c r="D2558" s="5">
        <v>35716</v>
      </c>
      <c r="E2558">
        <v>1056</v>
      </c>
      <c r="F2558" s="2">
        <v>54</v>
      </c>
      <c r="G2558" s="2" t="str">
        <f>B2558&amp;C2558</f>
        <v>Wiseman Were MUKHOBE110mh</v>
      </c>
      <c r="H2558" s="2">
        <f>E2558</f>
        <v>1056</v>
      </c>
      <c r="I2558" s="138" cm="1">
        <f t="array" ref="I2558">MAX(IF($G$3:$G$4000=$G2558,$H$3:$H$4000))</f>
        <v>1056</v>
      </c>
      <c r="J2558" s="2" t="str">
        <v>NGR</v>
      </c>
      <c r="K2558" t="str">
        <v>Udodi Chudi ONWUZURIKE</v>
      </c>
      <c r="L2558" s="96" t="str">
        <v>200m</v>
      </c>
      <c r="M2558" s="96">
        <v>37650</v>
      </c>
      <c r="N2558" s="96" t="str">
        <f t="shared" si="156"/>
        <v>Udodi Chudi ONWUZURIKE200m</v>
      </c>
      <c r="O2558" s="2">
        <f t="shared" si="157"/>
        <v>1187</v>
      </c>
      <c r="P2558" s="81">
        <f t="shared" si="158"/>
        <v>12</v>
      </c>
      <c r="Q2558" s="81" t="str">
        <f t="shared" si="159"/>
        <v/>
      </c>
    </row>
    <row r="2559" spans="1:17" x14ac:dyDescent="0.2">
      <c r="A2559" t="s">
        <v>1224</v>
      </c>
      <c r="B2559" s="5" t="s">
        <v>3040</v>
      </c>
      <c r="C2559" s="5" t="s">
        <v>27</v>
      </c>
      <c r="D2559" s="5"/>
      <c r="E2559">
        <v>1055</v>
      </c>
      <c r="F2559" s="2">
        <v>41</v>
      </c>
      <c r="G2559" s="2" t="str">
        <f>B2559&amp;C2559</f>
        <v>Laban KIPKORIR800m</v>
      </c>
      <c r="H2559" s="2">
        <f>E2559</f>
        <v>1055</v>
      </c>
      <c r="I2559" s="138" cm="1">
        <f t="array" ref="I2559">MAX(IF($G$3:$G$4000=$G2559,$H$3:$H$4000))</f>
        <v>1113</v>
      </c>
      <c r="J2559" s="2" t="str">
        <v>NGR</v>
      </c>
      <c r="K2559" t="str">
        <v>Usheoritse ITSEKIRI</v>
      </c>
      <c r="L2559" s="96" t="str">
        <v>100m</v>
      </c>
      <c r="M2559" s="96">
        <v>35826</v>
      </c>
      <c r="N2559" s="96" t="str">
        <f t="shared" si="156"/>
        <v>Usheoritse ITSEKIRI100m</v>
      </c>
      <c r="O2559" s="2">
        <f t="shared" si="157"/>
        <v>1182</v>
      </c>
      <c r="P2559" s="81">
        <f t="shared" si="158"/>
        <v>22</v>
      </c>
      <c r="Q2559" s="81" t="str">
        <f t="shared" si="159"/>
        <v/>
      </c>
    </row>
    <row r="2560" spans="1:17" x14ac:dyDescent="0.2">
      <c r="A2560" t="s">
        <v>1224</v>
      </c>
      <c r="B2560" t="s">
        <v>3003</v>
      </c>
      <c r="C2560" s="5" t="s">
        <v>26</v>
      </c>
      <c r="D2560" s="6">
        <v>38106</v>
      </c>
      <c r="E2560">
        <v>1055</v>
      </c>
      <c r="F2560" s="2">
        <v>43</v>
      </c>
      <c r="G2560" s="2" t="str">
        <f>B2560&amp;C2560</f>
        <v>Elkanah Kiprotich CHEMELIL400m</v>
      </c>
      <c r="H2560" s="2">
        <f>E2560</f>
        <v>1055</v>
      </c>
      <c r="I2560" s="138" cm="1">
        <f t="array" ref="I2560">MAX(IF($G$3:$G$4000=$G2560,$H$3:$H$4000))</f>
        <v>1055</v>
      </c>
      <c r="J2560" s="2" t="str">
        <v>NGR</v>
      </c>
      <c r="K2560" t="str">
        <v>Ineh Emmeanuel ORITSEMEYIWA</v>
      </c>
      <c r="L2560" s="96" t="str">
        <v>long-jump</v>
      </c>
      <c r="M2560" s="96">
        <v>36967</v>
      </c>
      <c r="N2560" s="96" t="str">
        <f t="shared" si="156"/>
        <v>Ineh Emmeanuel ORITSEMEYIWAlong-jump</v>
      </c>
      <c r="O2560" s="2">
        <f t="shared" si="157"/>
        <v>1173</v>
      </c>
      <c r="P2560" s="81">
        <f t="shared" si="158"/>
        <v>7</v>
      </c>
      <c r="Q2560" s="81" t="str">
        <f t="shared" si="159"/>
        <v/>
      </c>
    </row>
    <row r="2561" spans="1:17" x14ac:dyDescent="0.2">
      <c r="A2561" t="s">
        <v>1224</v>
      </c>
      <c r="B2561" t="s">
        <v>3039</v>
      </c>
      <c r="C2561" s="5" t="s">
        <v>27</v>
      </c>
      <c r="D2561" s="5">
        <v>36787</v>
      </c>
      <c r="E2561">
        <v>1055</v>
      </c>
      <c r="F2561" s="2">
        <v>40</v>
      </c>
      <c r="G2561" s="2" t="str">
        <f>B2561&amp;C2561</f>
        <v>Justin KEMBOI800m</v>
      </c>
      <c r="H2561" s="2">
        <f>E2561</f>
        <v>1055</v>
      </c>
      <c r="I2561" s="138" cm="1">
        <f t="array" ref="I2561">MAX(IF($G$3:$G$4000=$G2561,$H$3:$H$4000))</f>
        <v>1055</v>
      </c>
      <c r="J2561" s="2" t="str">
        <v>NGR</v>
      </c>
      <c r="K2561" t="str">
        <v>Seye OGUNLEWE</v>
      </c>
      <c r="L2561" s="96" t="str">
        <v>100m</v>
      </c>
      <c r="M2561" s="96">
        <v>33480</v>
      </c>
      <c r="N2561" s="96" t="str">
        <f t="shared" si="156"/>
        <v>Seye OGUNLEWE100m</v>
      </c>
      <c r="O2561" s="2">
        <f t="shared" si="157"/>
        <v>1169</v>
      </c>
      <c r="P2561" s="81">
        <f t="shared" si="158"/>
        <v>25</v>
      </c>
      <c r="Q2561" s="81" t="str">
        <f t="shared" si="159"/>
        <v/>
      </c>
    </row>
    <row r="2562" spans="1:17" x14ac:dyDescent="0.2">
      <c r="A2562" t="s">
        <v>1224</v>
      </c>
      <c r="B2562" t="s">
        <v>3332</v>
      </c>
      <c r="C2562" t="s">
        <v>35</v>
      </c>
      <c r="D2562" s="5">
        <v>1998</v>
      </c>
      <c r="E2562">
        <v>1055</v>
      </c>
      <c r="F2562" s="2">
        <v>45</v>
      </c>
      <c r="G2562" s="2" t="str">
        <f>B2562&amp;C2562</f>
        <v>Asbel KIPROPhigh-jump</v>
      </c>
      <c r="H2562" s="2">
        <f>E2562</f>
        <v>1055</v>
      </c>
      <c r="I2562" s="138" cm="1">
        <f t="array" ref="I2562">MAX(IF($G$3:$G$4000=$G2562,$H$3:$H$4000))</f>
        <v>1055</v>
      </c>
      <c r="J2562" s="2" t="str">
        <v>NGR</v>
      </c>
      <c r="K2562" t="str">
        <v>Dotun OGUNDEJI</v>
      </c>
      <c r="L2562" s="96" t="str">
        <v>shot-put</v>
      </c>
      <c r="M2562" s="96">
        <v>35119</v>
      </c>
      <c r="N2562" s="96" t="str">
        <f t="shared" si="156"/>
        <v>Dotun OGUNDEJIshot-put</v>
      </c>
      <c r="O2562" s="2">
        <f t="shared" si="157"/>
        <v>1167</v>
      </c>
      <c r="P2562" s="81">
        <f t="shared" si="158"/>
        <v>9</v>
      </c>
      <c r="Q2562" s="81" t="str">
        <f t="shared" si="159"/>
        <v/>
      </c>
    </row>
    <row r="2563" spans="1:17" x14ac:dyDescent="0.2">
      <c r="A2563" t="s">
        <v>1224</v>
      </c>
      <c r="B2563" t="s">
        <v>3953</v>
      </c>
      <c r="C2563" s="5" t="s">
        <v>34</v>
      </c>
      <c r="D2563" s="5">
        <v>36160</v>
      </c>
      <c r="E2563">
        <v>1054</v>
      </c>
      <c r="F2563" s="2">
        <v>9</v>
      </c>
      <c r="G2563" s="2" t="str">
        <f>B2563&amp;C2563</f>
        <v>Vincent KIPYEGON3000msc</v>
      </c>
      <c r="H2563" s="2">
        <f>E2563</f>
        <v>1054</v>
      </c>
      <c r="I2563" s="138" cm="1">
        <f t="array" ref="I2563">MAX(IF($G$3:$G$4000=$G2563,$H$3:$H$4000))</f>
        <v>1110</v>
      </c>
      <c r="J2563" s="2" t="str">
        <v>NGR</v>
      </c>
      <c r="K2563" t="str">
        <v>Godson Oke OGHENEBRUME</v>
      </c>
      <c r="L2563" s="96" t="str">
        <v>100m</v>
      </c>
      <c r="M2563" s="96">
        <v>37768</v>
      </c>
      <c r="N2563" s="96" t="str">
        <f t="shared" si="156"/>
        <v>Godson Oke OGHENEBRUME100m</v>
      </c>
      <c r="O2563" s="2">
        <f t="shared" si="157"/>
        <v>1162</v>
      </c>
      <c r="P2563" s="81">
        <f t="shared" si="158"/>
        <v>31</v>
      </c>
      <c r="Q2563" s="81" t="str">
        <f t="shared" si="159"/>
        <v/>
      </c>
    </row>
    <row r="2564" spans="1:17" x14ac:dyDescent="0.2">
      <c r="A2564" t="s">
        <v>1224</v>
      </c>
      <c r="B2564" t="s">
        <v>3940</v>
      </c>
      <c r="C2564" t="s">
        <v>28</v>
      </c>
      <c r="D2564" s="5">
        <v>34231</v>
      </c>
      <c r="E2564">
        <v>1054</v>
      </c>
      <c r="F2564" s="2">
        <v>19</v>
      </c>
      <c r="G2564" s="2" t="str">
        <f>B2564&amp;C2564</f>
        <v>Wilberforce Chemiat KONES1500m</v>
      </c>
      <c r="H2564" s="2">
        <f>E2564</f>
        <v>1054</v>
      </c>
      <c r="I2564" s="138" cm="1">
        <f t="array" ref="I2564">MAX(IF($G$3:$G$4000=$G2564,$H$3:$H$4000))</f>
        <v>1054</v>
      </c>
      <c r="J2564" s="2" t="str">
        <v>NGR</v>
      </c>
      <c r="K2564" t="str">
        <v>Raymond EKEVWO</v>
      </c>
      <c r="L2564" s="96" t="str">
        <v>100m</v>
      </c>
      <c r="M2564" s="96">
        <v>36242</v>
      </c>
      <c r="N2564" s="96" t="str">
        <f t="shared" ref="N2564:N2627" si="160">K2564&amp;L2564</f>
        <v>Raymond EKEVWO100m</v>
      </c>
      <c r="O2564" s="2">
        <f t="shared" ref="O2564:O2627" si="161">VLOOKUP(K2564&amp;L2564,$G$3:$H$3563,2,FALSE)</f>
        <v>1152</v>
      </c>
      <c r="P2564" s="81">
        <f t="shared" ref="P2564:P2627" si="162">COUNTIFS($L$3:$L$3119,L2564,$O$3:$O$3119,"&gt;"&amp;O2564)+1</f>
        <v>37</v>
      </c>
      <c r="Q2564" s="81" t="str">
        <f t="shared" ref="Q2564:Q2627" si="163">IFERROR(IF(J2564="AUS",COUNTIFS($J$3:$J$3119,"AUS",$L$3:$L$3119,L2564,$O$3:$O$3119,"&gt;"&amp;O2564)+1,""),"")</f>
        <v/>
      </c>
    </row>
    <row r="2565" spans="1:17" x14ac:dyDescent="0.2">
      <c r="A2565" t="s">
        <v>1224</v>
      </c>
      <c r="B2565" t="s">
        <v>3106</v>
      </c>
      <c r="C2565" s="5" t="s">
        <v>34</v>
      </c>
      <c r="D2565" s="5"/>
      <c r="E2565">
        <v>1054</v>
      </c>
      <c r="F2565" s="2">
        <v>8</v>
      </c>
      <c r="G2565" s="2" t="str">
        <f>B2565&amp;C2565</f>
        <v>Kipsambu KIMAKAI3000msc</v>
      </c>
      <c r="H2565" s="2">
        <f>E2565</f>
        <v>1054</v>
      </c>
      <c r="I2565" s="138" cm="1">
        <f t="array" ref="I2565">MAX(IF($G$3:$G$4000=$G2565,$H$3:$H$4000))</f>
        <v>1054</v>
      </c>
      <c r="J2565" s="2" t="str">
        <v>NGR</v>
      </c>
      <c r="K2565" t="str">
        <v>Favour Oghene Tejiri ASHE</v>
      </c>
      <c r="L2565" s="96" t="str">
        <v>100m</v>
      </c>
      <c r="M2565" s="96">
        <v>37374</v>
      </c>
      <c r="N2565" s="96" t="str">
        <f t="shared" si="160"/>
        <v>Favour Oghene Tejiri ASHE100m</v>
      </c>
      <c r="O2565" s="2">
        <f t="shared" si="161"/>
        <v>1148</v>
      </c>
      <c r="P2565" s="81">
        <f t="shared" si="162"/>
        <v>45</v>
      </c>
      <c r="Q2565" s="81" t="str">
        <f t="shared" si="163"/>
        <v/>
      </c>
    </row>
    <row r="2566" spans="1:17" x14ac:dyDescent="0.2">
      <c r="A2566" t="s">
        <v>1224</v>
      </c>
      <c r="B2566" t="s">
        <v>3825</v>
      </c>
      <c r="C2566" s="5" t="s">
        <v>27</v>
      </c>
      <c r="D2566" s="5">
        <v>34447</v>
      </c>
      <c r="E2566">
        <v>1053</v>
      </c>
      <c r="F2566" s="2">
        <v>44</v>
      </c>
      <c r="G2566" s="2" t="str">
        <f>B2566&amp;C2566</f>
        <v>Edwin Kiplagat MELLY800m</v>
      </c>
      <c r="H2566" s="2">
        <f>E2566</f>
        <v>1053</v>
      </c>
      <c r="I2566" s="138" cm="1">
        <f t="array" ref="I2566">MAX(IF($G$3:$G$4000=$G2566,$H$3:$H$4000))</f>
        <v>1158</v>
      </c>
      <c r="J2566" s="2" t="str">
        <v>NGR</v>
      </c>
      <c r="K2566" t="str">
        <v>Timothy EMEOGHENE</v>
      </c>
      <c r="L2566" s="96" t="str">
        <v>400mh</v>
      </c>
      <c r="M2566" s="96">
        <v>35754</v>
      </c>
      <c r="N2566" s="96" t="str">
        <f t="shared" si="160"/>
        <v>Timothy EMEOGHENE400mh</v>
      </c>
      <c r="O2566" s="2">
        <f t="shared" si="161"/>
        <v>1145</v>
      </c>
      <c r="P2566" s="81">
        <f t="shared" si="162"/>
        <v>18</v>
      </c>
      <c r="Q2566" s="81" t="str">
        <f t="shared" si="163"/>
        <v/>
      </c>
    </row>
    <row r="2567" spans="1:17" x14ac:dyDescent="0.2">
      <c r="A2567" t="s">
        <v>1224</v>
      </c>
      <c r="B2567" t="s">
        <v>5060</v>
      </c>
      <c r="C2567" s="5" t="s">
        <v>27</v>
      </c>
      <c r="D2567" s="5">
        <v>37078</v>
      </c>
      <c r="E2567">
        <v>1053</v>
      </c>
      <c r="F2567" s="2">
        <v>42</v>
      </c>
      <c r="G2567" s="2" t="str">
        <f>B2567&amp;C2567</f>
        <v>Francis Leshoo PESI800m</v>
      </c>
      <c r="H2567" s="2">
        <f>E2567</f>
        <v>1053</v>
      </c>
      <c r="I2567" s="138" cm="1">
        <f t="array" ref="I2567">MAX(IF($G$3:$G$4000=$G2567,$H$3:$H$4000))</f>
        <v>1053</v>
      </c>
      <c r="J2567" s="2" t="str">
        <v>NGR</v>
      </c>
      <c r="K2567" t="str">
        <v>Rilwan ALOWONLE</v>
      </c>
      <c r="L2567" s="96" t="str">
        <v>400mh</v>
      </c>
      <c r="M2567" s="96">
        <v>34315</v>
      </c>
      <c r="N2567" s="96" t="str">
        <f t="shared" si="160"/>
        <v>Rilwan ALOWONLE400mh</v>
      </c>
      <c r="O2567" s="2">
        <f t="shared" si="161"/>
        <v>1141</v>
      </c>
      <c r="P2567" s="81">
        <f t="shared" si="162"/>
        <v>19</v>
      </c>
      <c r="Q2567" s="81" t="str">
        <f t="shared" si="163"/>
        <v/>
      </c>
    </row>
    <row r="2568" spans="1:17" x14ac:dyDescent="0.2">
      <c r="A2568" t="s">
        <v>1224</v>
      </c>
      <c r="B2568" t="s">
        <v>3940</v>
      </c>
      <c r="C2568" s="5" t="s">
        <v>34</v>
      </c>
      <c r="D2568" s="5">
        <v>34231</v>
      </c>
      <c r="E2568">
        <v>1052</v>
      </c>
      <c r="F2568" s="2">
        <v>10</v>
      </c>
      <c r="G2568" s="2" t="str">
        <f>B2568&amp;C2568</f>
        <v>Wilberforce Chemiat KONES3000msc</v>
      </c>
      <c r="H2568" s="2">
        <f>E2568</f>
        <v>1052</v>
      </c>
      <c r="I2568" s="138" cm="1">
        <f t="array" ref="I2568">MAX(IF($G$3:$G$4000=$G2568,$H$3:$H$4000))</f>
        <v>1160</v>
      </c>
      <c r="J2568" s="2" t="str">
        <v>NGR</v>
      </c>
      <c r="K2568" t="str">
        <v>Alaba Olukunle AKINTOLA</v>
      </c>
      <c r="L2568" s="96" t="str">
        <v>200m</v>
      </c>
      <c r="M2568" s="96">
        <v>37148</v>
      </c>
      <c r="N2568" s="96" t="str">
        <f t="shared" si="160"/>
        <v>Alaba Olukunle AKINTOLA200m</v>
      </c>
      <c r="O2568" s="2">
        <f t="shared" si="161"/>
        <v>1141</v>
      </c>
      <c r="P2568" s="81">
        <f t="shared" si="162"/>
        <v>43</v>
      </c>
      <c r="Q2568" s="81" t="str">
        <f t="shared" si="163"/>
        <v/>
      </c>
    </row>
    <row r="2569" spans="1:17" x14ac:dyDescent="0.2">
      <c r="A2569" t="s">
        <v>1224</v>
      </c>
      <c r="B2569" t="s">
        <v>3900</v>
      </c>
      <c r="C2569" s="5" t="s">
        <v>27</v>
      </c>
      <c r="D2569" s="5">
        <v>36859</v>
      </c>
      <c r="E2569">
        <v>1052</v>
      </c>
      <c r="F2569" s="2">
        <v>46</v>
      </c>
      <c r="G2569" s="2" t="str">
        <f>B2569&amp;C2569</f>
        <v>George Meitamei MANANGOI800m</v>
      </c>
      <c r="H2569" s="2">
        <f>E2569</f>
        <v>1052</v>
      </c>
      <c r="I2569" s="138" cm="1">
        <f t="array" ref="I2569">MAX(IF($G$3:$G$4000=$G2569,$H$3:$H$4000))</f>
        <v>1052</v>
      </c>
      <c r="J2569" s="2" t="str">
        <v>NGR</v>
      </c>
      <c r="K2569" t="str">
        <v>Fabian Ime EDOKI</v>
      </c>
      <c r="L2569" s="96" t="str">
        <v>long-jump</v>
      </c>
      <c r="M2569" s="96">
        <v>35884</v>
      </c>
      <c r="N2569" s="96" t="str">
        <f t="shared" si="160"/>
        <v>Fabian Ime EDOKIlong-jump</v>
      </c>
      <c r="O2569" s="2">
        <f t="shared" si="161"/>
        <v>1140</v>
      </c>
      <c r="P2569" s="81">
        <f t="shared" si="162"/>
        <v>20</v>
      </c>
      <c r="Q2569" s="81" t="str">
        <f t="shared" si="163"/>
        <v/>
      </c>
    </row>
    <row r="2570" spans="1:17" x14ac:dyDescent="0.2">
      <c r="A2570" t="s">
        <v>1224</v>
      </c>
      <c r="B2570" t="s">
        <v>3082</v>
      </c>
      <c r="C2570" s="5" t="s">
        <v>27</v>
      </c>
      <c r="D2570" s="5">
        <v>35575</v>
      </c>
      <c r="E2570">
        <v>1052</v>
      </c>
      <c r="F2570" s="2">
        <v>47</v>
      </c>
      <c r="G2570" s="2" t="str">
        <f>B2570&amp;C2570</f>
        <v>Tony KEMBOI800m</v>
      </c>
      <c r="H2570" s="2">
        <f>E2570</f>
        <v>1052</v>
      </c>
      <c r="I2570" s="138" cm="1">
        <f t="array" ref="I2570">MAX(IF($G$3:$G$4000=$G2570,$H$3:$H$4000))</f>
        <v>1052</v>
      </c>
      <c r="J2570" s="2" t="str">
        <v>NGR</v>
      </c>
      <c r="K2570" t="str">
        <v>Chidi OKEZIE</v>
      </c>
      <c r="L2570" s="96" t="str">
        <v>400m</v>
      </c>
      <c r="M2570" s="96">
        <v>34189</v>
      </c>
      <c r="N2570" s="96" t="str">
        <f t="shared" si="160"/>
        <v>Chidi OKEZIE400m</v>
      </c>
      <c r="O2570" s="2">
        <f t="shared" si="161"/>
        <v>1138</v>
      </c>
      <c r="P2570" s="81">
        <f t="shared" si="162"/>
        <v>32</v>
      </c>
      <c r="Q2570" s="81" t="str">
        <f t="shared" si="163"/>
        <v/>
      </c>
    </row>
    <row r="2571" spans="1:17" x14ac:dyDescent="0.2">
      <c r="A2571" t="s">
        <v>1224</v>
      </c>
      <c r="B2571" t="s">
        <v>4051</v>
      </c>
      <c r="C2571" s="5" t="s">
        <v>29</v>
      </c>
      <c r="D2571" s="5">
        <v>37952</v>
      </c>
      <c r="E2571">
        <v>1051</v>
      </c>
      <c r="F2571" s="2">
        <v>18</v>
      </c>
      <c r="G2571" s="2" t="str">
        <f>B2571&amp;C2571</f>
        <v>Emmanuel KIPCHIRCHIR5000m</v>
      </c>
      <c r="H2571" s="2">
        <f>E2571</f>
        <v>1051</v>
      </c>
      <c r="I2571" s="138" cm="1">
        <f t="array" ref="I2571">MAX(IF($G$3:$G$4000=$G2571,$H$3:$H$4000))</f>
        <v>1116</v>
      </c>
      <c r="J2571" s="2" t="str">
        <v>NGR</v>
      </c>
      <c r="K2571" t="str">
        <v>Ezekiel NATHANIEL</v>
      </c>
      <c r="L2571" s="96" t="str">
        <v>400mh</v>
      </c>
      <c r="M2571" s="96">
        <v>37792</v>
      </c>
      <c r="N2571" s="96" t="str">
        <f t="shared" si="160"/>
        <v>Ezekiel NATHANIEL400mh</v>
      </c>
      <c r="O2571" s="2">
        <f t="shared" si="161"/>
        <v>1135</v>
      </c>
      <c r="P2571" s="81">
        <f t="shared" si="162"/>
        <v>27</v>
      </c>
      <c r="Q2571" s="81" t="str">
        <f t="shared" si="163"/>
        <v/>
      </c>
    </row>
    <row r="2572" spans="1:17" x14ac:dyDescent="0.2">
      <c r="A2572" t="s">
        <v>1224</v>
      </c>
      <c r="B2572" t="s">
        <v>5168</v>
      </c>
      <c r="C2572" s="5" t="s">
        <v>82</v>
      </c>
      <c r="D2572" s="5">
        <v>1983</v>
      </c>
      <c r="E2572">
        <v>1050</v>
      </c>
      <c r="F2572" s="2">
        <v>39</v>
      </c>
      <c r="G2572" s="2" t="str">
        <f>B2572&amp;C2572</f>
        <v>Thomas EKIRUmarathon</v>
      </c>
      <c r="H2572" s="2">
        <f>E2572</f>
        <v>1050</v>
      </c>
      <c r="I2572" s="138" cm="1">
        <f t="array" ref="I2572">MAX(IF($G$3:$G$4000=$G2572,$H$3:$H$4000))</f>
        <v>1050</v>
      </c>
      <c r="J2572" s="2" t="str">
        <v>NGR</v>
      </c>
      <c r="K2572" t="str">
        <v>Jerry JAKPA</v>
      </c>
      <c r="L2572" s="96" t="str">
        <v>100m</v>
      </c>
      <c r="M2572" s="96">
        <v>35937</v>
      </c>
      <c r="N2572" s="96" t="str">
        <f t="shared" si="160"/>
        <v>Jerry JAKPA100m</v>
      </c>
      <c r="O2572" s="2">
        <f t="shared" si="161"/>
        <v>1135</v>
      </c>
      <c r="P2572" s="81">
        <f t="shared" si="162"/>
        <v>64</v>
      </c>
      <c r="Q2572" s="81" t="str">
        <f t="shared" si="163"/>
        <v/>
      </c>
    </row>
    <row r="2573" spans="1:17" x14ac:dyDescent="0.2">
      <c r="A2573" t="s">
        <v>1224</v>
      </c>
      <c r="B2573" t="s">
        <v>3107</v>
      </c>
      <c r="C2573" s="5" t="s">
        <v>34</v>
      </c>
      <c r="D2573" s="5"/>
      <c r="E2573">
        <v>1049</v>
      </c>
      <c r="F2573" s="2">
        <v>11</v>
      </c>
      <c r="G2573" s="2" t="str">
        <f>B2573&amp;C2573</f>
        <v>Elkana CHEROP3000msc</v>
      </c>
      <c r="H2573" s="2">
        <f>E2573</f>
        <v>1049</v>
      </c>
      <c r="I2573" s="138" cm="1">
        <f t="array" ref="I2573">MAX(IF($G$3:$G$4000=$G2573,$H$3:$H$4000))</f>
        <v>1086</v>
      </c>
      <c r="J2573" s="2" t="str">
        <v>NGR</v>
      </c>
      <c r="K2573" t="str">
        <v>Issac ODUGBESAN</v>
      </c>
      <c r="L2573" s="96" t="str">
        <v>shot-put</v>
      </c>
      <c r="M2573" s="96">
        <v>0</v>
      </c>
      <c r="N2573" s="96" t="str">
        <f t="shared" si="160"/>
        <v>Issac ODUGBESANshot-put</v>
      </c>
      <c r="O2573" s="2">
        <f t="shared" si="161"/>
        <v>1134</v>
      </c>
      <c r="P2573" s="81">
        <f t="shared" si="162"/>
        <v>12</v>
      </c>
      <c r="Q2573" s="81" t="str">
        <f t="shared" si="163"/>
        <v/>
      </c>
    </row>
    <row r="2574" spans="1:17" x14ac:dyDescent="0.2">
      <c r="A2574" t="s">
        <v>1224</v>
      </c>
      <c r="B2574" t="s">
        <v>2960</v>
      </c>
      <c r="C2574" t="s">
        <v>25</v>
      </c>
      <c r="D2574" s="5">
        <v>32607</v>
      </c>
      <c r="E2574">
        <v>1049</v>
      </c>
      <c r="F2574" s="2">
        <v>30</v>
      </c>
      <c r="G2574" s="2" t="str">
        <f>B2574&amp;C2574</f>
        <v>Collins Omae GICHANA200m</v>
      </c>
      <c r="H2574" s="2">
        <f>E2574</f>
        <v>1049</v>
      </c>
      <c r="I2574" s="138" cm="1">
        <f t="array" ref="I2574">MAX(IF($G$3:$G$4000=$G2574,$H$3:$H$4000))</f>
        <v>1049</v>
      </c>
      <c r="J2574" s="2" t="str">
        <v>NGR</v>
      </c>
      <c r="K2574" t="str">
        <v>David Oke EJUMETA</v>
      </c>
      <c r="L2574" s="96" t="str">
        <v>long-jump</v>
      </c>
      <c r="M2574" s="96">
        <v>35729</v>
      </c>
      <c r="N2574" s="96" t="str">
        <f t="shared" si="160"/>
        <v>David Oke EJUMETAlong-jump</v>
      </c>
      <c r="O2574" s="2">
        <f t="shared" si="161"/>
        <v>1131</v>
      </c>
      <c r="P2574" s="81">
        <f t="shared" si="162"/>
        <v>24</v>
      </c>
      <c r="Q2574" s="81" t="str">
        <f t="shared" si="163"/>
        <v/>
      </c>
    </row>
    <row r="2575" spans="1:17" x14ac:dyDescent="0.2">
      <c r="A2575" t="s">
        <v>1224</v>
      </c>
      <c r="B2575" t="s">
        <v>5103</v>
      </c>
      <c r="C2575" s="5" t="s">
        <v>30</v>
      </c>
      <c r="D2575" s="5"/>
      <c r="E2575">
        <v>1049</v>
      </c>
      <c r="F2575" s="2">
        <v>19</v>
      </c>
      <c r="G2575" s="2" t="str">
        <f>B2575&amp;C2575</f>
        <v>Dominic KINYANJUI10000m</v>
      </c>
      <c r="H2575" s="2">
        <f>E2575</f>
        <v>1049</v>
      </c>
      <c r="I2575" s="138" cm="1">
        <f t="array" ref="I2575">MAX(IF($G$3:$G$4000=$G2575,$H$3:$H$4000))</f>
        <v>1049</v>
      </c>
      <c r="J2575" s="2" t="str">
        <v>NGR</v>
      </c>
      <c r="K2575" t="str">
        <v>Edose IBADIN</v>
      </c>
      <c r="L2575" s="96" t="str">
        <v>800m</v>
      </c>
      <c r="M2575" s="96">
        <v>34027</v>
      </c>
      <c r="N2575" s="96" t="str">
        <f t="shared" si="160"/>
        <v>Edose IBADIN800m</v>
      </c>
      <c r="O2575" s="2">
        <f t="shared" si="161"/>
        <v>1130</v>
      </c>
      <c r="P2575" s="81">
        <f t="shared" si="162"/>
        <v>51</v>
      </c>
      <c r="Q2575" s="81" t="str">
        <f t="shared" si="163"/>
        <v/>
      </c>
    </row>
    <row r="2576" spans="1:17" x14ac:dyDescent="0.2">
      <c r="A2576" t="s">
        <v>1224</v>
      </c>
      <c r="B2576" t="s">
        <v>5077</v>
      </c>
      <c r="C2576" s="5" t="s">
        <v>34</v>
      </c>
      <c r="D2576" s="5"/>
      <c r="E2576">
        <v>1049</v>
      </c>
      <c r="F2576" s="2">
        <v>12</v>
      </c>
      <c r="G2576" s="2" t="str">
        <f>B2576&amp;C2576</f>
        <v>Richard ETIR3000msc</v>
      </c>
      <c r="H2576" s="2">
        <f>E2576</f>
        <v>1049</v>
      </c>
      <c r="I2576" s="138" cm="1">
        <f t="array" ref="I2576">MAX(IF($G$3:$G$4000=$G2576,$H$3:$H$4000))</f>
        <v>1049</v>
      </c>
      <c r="J2576" s="2" t="str">
        <v>NGR</v>
      </c>
      <c r="K2576" t="str">
        <v>Jerry JAKPA</v>
      </c>
      <c r="L2576" s="96" t="str">
        <v>200m</v>
      </c>
      <c r="M2576" s="96">
        <v>35937</v>
      </c>
      <c r="N2576" s="96" t="str">
        <f t="shared" si="160"/>
        <v>Jerry JAKPA200m</v>
      </c>
      <c r="O2576" s="2">
        <f t="shared" si="161"/>
        <v>1129</v>
      </c>
      <c r="P2576" s="81">
        <f t="shared" si="162"/>
        <v>50</v>
      </c>
      <c r="Q2576" s="81" t="str">
        <f t="shared" si="163"/>
        <v/>
      </c>
    </row>
    <row r="2577" spans="1:17" x14ac:dyDescent="0.2">
      <c r="A2577" t="s">
        <v>1224</v>
      </c>
      <c r="B2577" t="s">
        <v>3082</v>
      </c>
      <c r="C2577" s="5" t="s">
        <v>28</v>
      </c>
      <c r="D2577" s="5">
        <v>35575</v>
      </c>
      <c r="E2577">
        <v>1048</v>
      </c>
      <c r="F2577" s="2">
        <v>24</v>
      </c>
      <c r="G2577" s="2" t="str">
        <f>B2577&amp;C2577</f>
        <v>Tony KEMBOI1500m</v>
      </c>
      <c r="H2577" s="2">
        <f>E2577</f>
        <v>1048</v>
      </c>
      <c r="I2577" s="138" cm="1">
        <f t="array" ref="I2577">MAX(IF($G$3:$G$4000=$G2577,$H$3:$H$4000))</f>
        <v>1132</v>
      </c>
      <c r="J2577" s="2" t="str">
        <v>NGR</v>
      </c>
      <c r="K2577" t="str">
        <v>Tobechukwu NWOKOCHA</v>
      </c>
      <c r="L2577" s="96" t="str">
        <v>long-jump</v>
      </c>
      <c r="M2577" s="96">
        <v>35986</v>
      </c>
      <c r="N2577" s="96" t="str">
        <f t="shared" si="160"/>
        <v>Tobechukwu NWOKOCHAlong-jump</v>
      </c>
      <c r="O2577" s="2">
        <f t="shared" si="161"/>
        <v>1129</v>
      </c>
      <c r="P2577" s="81">
        <f t="shared" si="162"/>
        <v>27</v>
      </c>
      <c r="Q2577" s="81" t="str">
        <f t="shared" si="163"/>
        <v/>
      </c>
    </row>
    <row r="2578" spans="1:17" x14ac:dyDescent="0.2">
      <c r="A2578" t="s">
        <v>1224</v>
      </c>
      <c r="B2578" t="s">
        <v>3081</v>
      </c>
      <c r="C2578" s="5" t="s">
        <v>28</v>
      </c>
      <c r="D2578" s="5">
        <v>34137</v>
      </c>
      <c r="E2578">
        <v>1048</v>
      </c>
      <c r="F2578" s="2">
        <v>23</v>
      </c>
      <c r="G2578" s="2" t="str">
        <f>B2578&amp;C2578</f>
        <v>Samuel Naibei KIPLIMO1500m</v>
      </c>
      <c r="H2578" s="2">
        <f>E2578</f>
        <v>1048</v>
      </c>
      <c r="I2578" s="138" cm="1">
        <f t="array" ref="I2578">MAX(IF($G$3:$G$4000=$G2578,$H$3:$H$4000))</f>
        <v>1048</v>
      </c>
      <c r="J2578" s="2" t="str">
        <v>NGR</v>
      </c>
      <c r="K2578" t="str">
        <v>Udodi Chudi ONWUZURIKE</v>
      </c>
      <c r="L2578" s="96" t="str">
        <v>100m</v>
      </c>
      <c r="M2578" s="96">
        <v>37650</v>
      </c>
      <c r="N2578" s="96" t="str">
        <f t="shared" si="160"/>
        <v>Udodi Chudi ONWUZURIKE100m</v>
      </c>
      <c r="O2578" s="2">
        <f t="shared" si="161"/>
        <v>1128</v>
      </c>
      <c r="P2578" s="81">
        <f t="shared" si="162"/>
        <v>69</v>
      </c>
      <c r="Q2578" s="81" t="str">
        <f t="shared" si="163"/>
        <v/>
      </c>
    </row>
    <row r="2579" spans="1:17" x14ac:dyDescent="0.2">
      <c r="A2579" t="s">
        <v>1224</v>
      </c>
      <c r="B2579" t="s">
        <v>3977</v>
      </c>
      <c r="C2579" t="s">
        <v>34</v>
      </c>
      <c r="D2579" s="5"/>
      <c r="E2579">
        <v>1048</v>
      </c>
      <c r="F2579" s="2">
        <v>61</v>
      </c>
      <c r="G2579" s="2" t="str">
        <f>B2579&amp;C2579</f>
        <v>Vincent KIPROP3000msc</v>
      </c>
      <c r="H2579" s="2">
        <f>E2579</f>
        <v>1048</v>
      </c>
      <c r="I2579" s="138" cm="1">
        <f t="array" ref="I2579">MAX(IF($G$3:$G$4000=$G2579,$H$3:$H$4000))</f>
        <v>1048</v>
      </c>
      <c r="J2579" s="2" t="str">
        <v>NGR</v>
      </c>
      <c r="K2579" t="str">
        <v>Samson Oghenewegba NATHANIEL</v>
      </c>
      <c r="L2579" s="96" t="str">
        <v>400m</v>
      </c>
      <c r="M2579" s="96">
        <v>35671</v>
      </c>
      <c r="N2579" s="96" t="str">
        <f t="shared" si="160"/>
        <v>Samson Oghenewegba NATHANIEL400m</v>
      </c>
      <c r="O2579" s="2">
        <f t="shared" si="161"/>
        <v>1124</v>
      </c>
      <c r="P2579" s="81">
        <f t="shared" si="162"/>
        <v>46</v>
      </c>
      <c r="Q2579" s="81" t="str">
        <f t="shared" si="163"/>
        <v/>
      </c>
    </row>
    <row r="2580" spans="1:17" x14ac:dyDescent="0.2">
      <c r="A2580" t="s">
        <v>1224</v>
      </c>
      <c r="B2580" t="s">
        <v>3042</v>
      </c>
      <c r="C2580" s="5" t="s">
        <v>27</v>
      </c>
      <c r="D2580" s="5">
        <v>37504</v>
      </c>
      <c r="E2580">
        <v>1047</v>
      </c>
      <c r="F2580" s="2">
        <v>51</v>
      </c>
      <c r="G2580" s="2" t="str">
        <f>B2580&amp;C2580</f>
        <v>Evans KOSGEI800m</v>
      </c>
      <c r="H2580" s="2">
        <f>E2580</f>
        <v>1047</v>
      </c>
      <c r="I2580" s="138" cm="1">
        <f t="array" ref="I2580">MAX(IF($G$3:$G$4000=$G2580,$H$3:$H$4000))</f>
        <v>1047</v>
      </c>
      <c r="J2580" s="2" t="str">
        <v>NGR</v>
      </c>
      <c r="K2580" t="str">
        <v>Adekalu Nicholas FAKOREDE</v>
      </c>
      <c r="L2580" s="96" t="str">
        <v>100m</v>
      </c>
      <c r="M2580" s="96">
        <v>37800</v>
      </c>
      <c r="N2580" s="96" t="str">
        <f t="shared" si="160"/>
        <v>Adekalu Nicholas FAKOREDE100m</v>
      </c>
      <c r="O2580" s="2">
        <f t="shared" si="161"/>
        <v>1118</v>
      </c>
      <c r="P2580" s="81">
        <f t="shared" si="162"/>
        <v>80</v>
      </c>
      <c r="Q2580" s="81" t="str">
        <f t="shared" si="163"/>
        <v/>
      </c>
    </row>
    <row r="2581" spans="1:17" x14ac:dyDescent="0.2">
      <c r="A2581" t="s">
        <v>1224</v>
      </c>
      <c r="B2581" t="s">
        <v>3137</v>
      </c>
      <c r="C2581" s="5" t="s">
        <v>29</v>
      </c>
      <c r="D2581" s="5"/>
      <c r="E2581">
        <v>1047</v>
      </c>
      <c r="F2581" s="2">
        <v>21</v>
      </c>
      <c r="G2581" s="2" t="str">
        <f>B2581&amp;C2581</f>
        <v>Patrick KIPROP5000m</v>
      </c>
      <c r="H2581" s="2">
        <f>E2581</f>
        <v>1047</v>
      </c>
      <c r="I2581" s="138" cm="1">
        <f t="array" ref="I2581">MAX(IF($G$3:$G$4000=$G2581,$H$3:$H$4000))</f>
        <v>1047</v>
      </c>
      <c r="J2581" s="2" t="str">
        <v>NGR</v>
      </c>
      <c r="K2581" t="str">
        <v>Mike EDWARDS</v>
      </c>
      <c r="L2581" s="96" t="str">
        <v>high-jump</v>
      </c>
      <c r="M2581" s="96">
        <v>33065</v>
      </c>
      <c r="N2581" s="96" t="str">
        <f t="shared" si="160"/>
        <v>Mike EDWARDShigh-jump</v>
      </c>
      <c r="O2581" s="2">
        <f t="shared" si="161"/>
        <v>1117</v>
      </c>
      <c r="P2581" s="81">
        <f t="shared" si="162"/>
        <v>21</v>
      </c>
      <c r="Q2581" s="81" t="str">
        <f t="shared" si="163"/>
        <v/>
      </c>
    </row>
    <row r="2582" spans="1:17" x14ac:dyDescent="0.2">
      <c r="A2582" t="s">
        <v>1224</v>
      </c>
      <c r="B2582" t="s">
        <v>5094</v>
      </c>
      <c r="C2582" s="6" t="s">
        <v>30</v>
      </c>
      <c r="D2582" s="6">
        <v>44612</v>
      </c>
      <c r="E2582">
        <v>1045</v>
      </c>
      <c r="F2582" s="2">
        <v>20</v>
      </c>
      <c r="G2582" s="2" t="str">
        <f>B2582&amp;C2582</f>
        <v>Shadrack RONO10000m</v>
      </c>
      <c r="H2582" s="2">
        <f>E2582</f>
        <v>1045</v>
      </c>
      <c r="I2582" s="138" cm="1">
        <f t="array" ref="I2582">MAX(IF($G$3:$G$4000=$G2582,$H$3:$H$4000))</f>
        <v>1045</v>
      </c>
      <c r="J2582" s="2" t="str">
        <v>NGR</v>
      </c>
      <c r="K2582" t="str">
        <v>Sikiru Adewale ADEYEMI</v>
      </c>
      <c r="L2582" s="96" t="str">
        <v>400m</v>
      </c>
      <c r="M2582" s="96">
        <v>35978</v>
      </c>
      <c r="N2582" s="96" t="str">
        <f t="shared" si="160"/>
        <v>Sikiru Adewale ADEYEMI400m</v>
      </c>
      <c r="O2582" s="2">
        <f t="shared" si="161"/>
        <v>1116</v>
      </c>
      <c r="P2582" s="81">
        <f t="shared" si="162"/>
        <v>59</v>
      </c>
      <c r="Q2582" s="81" t="str">
        <f t="shared" si="163"/>
        <v/>
      </c>
    </row>
    <row r="2583" spans="1:17" x14ac:dyDescent="0.2">
      <c r="A2583" t="s">
        <v>1224</v>
      </c>
      <c r="B2583" t="s">
        <v>5104</v>
      </c>
      <c r="C2583" t="s">
        <v>30</v>
      </c>
      <c r="D2583" s="5"/>
      <c r="E2583">
        <v>1045</v>
      </c>
      <c r="F2583" s="2">
        <v>21</v>
      </c>
      <c r="G2583" s="2" t="str">
        <f>B2583&amp;C2583</f>
        <v>Musa MITEI10000m</v>
      </c>
      <c r="H2583" s="2">
        <f>E2583</f>
        <v>1045</v>
      </c>
      <c r="I2583" s="138" cm="1">
        <f t="array" ref="I2583">MAX(IF($G$3:$G$4000=$G2583,$H$3:$H$4000))</f>
        <v>1045</v>
      </c>
      <c r="J2583" s="2" t="str">
        <v>NGR</v>
      </c>
      <c r="K2583" t="str">
        <v>Alaba Olukunle AKINTOLA</v>
      </c>
      <c r="L2583" s="96" t="str">
        <v>100m</v>
      </c>
      <c r="M2583" s="96">
        <v>37148</v>
      </c>
      <c r="N2583" s="96" t="str">
        <f t="shared" si="160"/>
        <v>Alaba Olukunle AKINTOLA100m</v>
      </c>
      <c r="O2583" s="2">
        <f t="shared" si="161"/>
        <v>1112</v>
      </c>
      <c r="P2583" s="81">
        <f t="shared" si="162"/>
        <v>88</v>
      </c>
      <c r="Q2583" s="81" t="str">
        <f t="shared" si="163"/>
        <v/>
      </c>
    </row>
    <row r="2584" spans="1:17" x14ac:dyDescent="0.2">
      <c r="A2584" t="s">
        <v>1224</v>
      </c>
      <c r="B2584" t="s">
        <v>3769</v>
      </c>
      <c r="C2584" s="5" t="s">
        <v>26</v>
      </c>
      <c r="D2584" s="5">
        <v>1996</v>
      </c>
      <c r="E2584">
        <v>1044</v>
      </c>
      <c r="F2584" s="2">
        <v>61</v>
      </c>
      <c r="G2584" s="2" t="str">
        <f>B2584&amp;C2584</f>
        <v>Cleophas KIPRUTO400m</v>
      </c>
      <c r="H2584" s="2">
        <f>E2584</f>
        <v>1044</v>
      </c>
      <c r="I2584" s="138" cm="1">
        <f t="array" ref="I2584">MAX(IF($G$3:$G$4000=$G2584,$H$3:$H$4000))</f>
        <v>1141</v>
      </c>
      <c r="J2584" s="2" t="str">
        <v>NGR</v>
      </c>
      <c r="K2584" t="str">
        <v>Ifeanyi Emmanuel OJELI</v>
      </c>
      <c r="L2584" s="96" t="str">
        <v>400m</v>
      </c>
      <c r="M2584" s="96">
        <v>36078</v>
      </c>
      <c r="N2584" s="96" t="str">
        <f t="shared" si="160"/>
        <v>Ifeanyi Emmanuel OJELI400m</v>
      </c>
      <c r="O2584" s="2">
        <f t="shared" si="161"/>
        <v>1112</v>
      </c>
      <c r="P2584" s="81">
        <f t="shared" si="162"/>
        <v>63</v>
      </c>
      <c r="Q2584" s="81" t="str">
        <f t="shared" si="163"/>
        <v/>
      </c>
    </row>
    <row r="2585" spans="1:17" x14ac:dyDescent="0.2">
      <c r="A2585" t="s">
        <v>1224</v>
      </c>
      <c r="B2585" t="s">
        <v>5044</v>
      </c>
      <c r="C2585" s="5" t="s">
        <v>25</v>
      </c>
      <c r="D2585" s="5">
        <v>36563</v>
      </c>
      <c r="E2585">
        <v>1044</v>
      </c>
      <c r="F2585" s="2">
        <v>33</v>
      </c>
      <c r="G2585" s="2" t="str">
        <f>B2585&amp;C2585</f>
        <v>Elijah Onkware MATHEW200m</v>
      </c>
      <c r="H2585" s="2">
        <f>E2585</f>
        <v>1044</v>
      </c>
      <c r="I2585" s="138" cm="1">
        <f t="array" ref="I2585">MAX(IF($G$3:$G$4000=$G2585,$H$3:$H$4000))</f>
        <v>1044</v>
      </c>
      <c r="J2585" s="2" t="str">
        <v>NGR</v>
      </c>
      <c r="K2585" t="str">
        <v>Dubem AMENE</v>
      </c>
      <c r="L2585" s="96" t="str">
        <v>400m</v>
      </c>
      <c r="M2585" s="96">
        <v>37570</v>
      </c>
      <c r="N2585" s="96" t="str">
        <f t="shared" si="160"/>
        <v>Dubem AMENE400m</v>
      </c>
      <c r="O2585" s="2">
        <f t="shared" si="161"/>
        <v>1109</v>
      </c>
      <c r="P2585" s="81">
        <f t="shared" si="162"/>
        <v>65</v>
      </c>
      <c r="Q2585" s="81" t="str">
        <f t="shared" si="163"/>
        <v/>
      </c>
    </row>
    <row r="2586" spans="1:17" x14ac:dyDescent="0.2">
      <c r="A2586" t="s">
        <v>1224</v>
      </c>
      <c r="B2586" t="s">
        <v>5090</v>
      </c>
      <c r="C2586" s="5" t="s">
        <v>30</v>
      </c>
      <c r="D2586" s="5"/>
      <c r="E2586">
        <v>1043</v>
      </c>
      <c r="F2586" s="2">
        <v>22</v>
      </c>
      <c r="G2586" s="2" t="str">
        <f>B2586&amp;C2586</f>
        <v>Stephen LEMAYA10000m</v>
      </c>
      <c r="H2586" s="2">
        <f>E2586</f>
        <v>1043</v>
      </c>
      <c r="I2586" s="138" cm="1">
        <f t="array" ref="I2586">MAX(IF($G$3:$G$4000=$G2586,$H$3:$H$4000))</f>
        <v>1043</v>
      </c>
      <c r="J2586" s="2" t="str">
        <v>NGR</v>
      </c>
      <c r="K2586" t="str">
        <v>Ogho-Oghene EGWERO</v>
      </c>
      <c r="L2586" s="96" t="str">
        <v>100m</v>
      </c>
      <c r="M2586" s="96">
        <v>32473</v>
      </c>
      <c r="N2586" s="96" t="str">
        <f t="shared" si="160"/>
        <v>Ogho-Oghene EGWERO100m</v>
      </c>
      <c r="O2586" s="2">
        <f t="shared" si="161"/>
        <v>1105</v>
      </c>
      <c r="P2586" s="81">
        <f t="shared" si="162"/>
        <v>100</v>
      </c>
      <c r="Q2586" s="81" t="str">
        <f t="shared" si="163"/>
        <v/>
      </c>
    </row>
    <row r="2587" spans="1:17" x14ac:dyDescent="0.2">
      <c r="A2587" t="s">
        <v>1224</v>
      </c>
      <c r="B2587" t="s">
        <v>2943</v>
      </c>
      <c r="C2587" s="5" t="s">
        <v>2</v>
      </c>
      <c r="D2587" s="5">
        <v>33872</v>
      </c>
      <c r="E2587">
        <v>1043</v>
      </c>
      <c r="F2587" s="2">
        <v>44</v>
      </c>
      <c r="G2587" s="2" t="str">
        <f>B2587&amp;C2587</f>
        <v>Hesborn OCHIENG100m</v>
      </c>
      <c r="H2587" s="2">
        <f>E2587</f>
        <v>1043</v>
      </c>
      <c r="I2587" s="138" cm="1">
        <f t="array" ref="I2587">MAX(IF($G$3:$G$4000=$G2587,$H$3:$H$4000))</f>
        <v>1043</v>
      </c>
      <c r="J2587" s="2" t="str">
        <v>NGR</v>
      </c>
      <c r="K2587" t="str">
        <v>Oyeniyi ABEJOYE</v>
      </c>
      <c r="L2587" s="96" t="str">
        <v>110mh</v>
      </c>
      <c r="M2587" s="96">
        <v>34350</v>
      </c>
      <c r="N2587" s="96" t="str">
        <f t="shared" si="160"/>
        <v>Oyeniyi ABEJOYE110mh</v>
      </c>
      <c r="O2587" s="2">
        <f t="shared" si="161"/>
        <v>1104</v>
      </c>
      <c r="P2587" s="81">
        <f t="shared" si="162"/>
        <v>34</v>
      </c>
      <c r="Q2587" s="81" t="str">
        <f t="shared" si="163"/>
        <v/>
      </c>
    </row>
    <row r="2588" spans="1:17" x14ac:dyDescent="0.2">
      <c r="A2588" t="s">
        <v>1224</v>
      </c>
      <c r="B2588" t="s">
        <v>3139</v>
      </c>
      <c r="C2588" s="5" t="s">
        <v>29</v>
      </c>
      <c r="D2588" s="5"/>
      <c r="E2588">
        <v>1043</v>
      </c>
      <c r="F2588" s="2">
        <v>27</v>
      </c>
      <c r="G2588" s="2" t="str">
        <f>B2588&amp;C2588</f>
        <v>Felix KORIR5000m</v>
      </c>
      <c r="H2588" s="2">
        <f>E2588</f>
        <v>1043</v>
      </c>
      <c r="I2588" s="138" cm="1">
        <f t="array" ref="I2588">MAX(IF($G$3:$G$4000=$G2588,$H$3:$H$4000))</f>
        <v>1043</v>
      </c>
      <c r="J2588" s="2" t="str">
        <v>NGR</v>
      </c>
      <c r="K2588" t="str">
        <v>Ifeanyi Emmanuel OJELI</v>
      </c>
      <c r="L2588" s="96" t="str">
        <v>200m</v>
      </c>
      <c r="M2588" s="96">
        <v>36078</v>
      </c>
      <c r="N2588" s="96" t="str">
        <f t="shared" si="160"/>
        <v>Ifeanyi Emmanuel OJELI200m</v>
      </c>
      <c r="O2588" s="2">
        <f t="shared" si="161"/>
        <v>1100</v>
      </c>
      <c r="P2588" s="81">
        <f t="shared" si="162"/>
        <v>85</v>
      </c>
      <c r="Q2588" s="81" t="str">
        <f t="shared" si="163"/>
        <v/>
      </c>
    </row>
    <row r="2589" spans="1:17" x14ac:dyDescent="0.2">
      <c r="A2589" t="s">
        <v>1224</v>
      </c>
      <c r="B2589" t="s">
        <v>3980</v>
      </c>
      <c r="C2589" s="5" t="s">
        <v>34</v>
      </c>
      <c r="D2589" s="5">
        <v>38371</v>
      </c>
      <c r="E2589">
        <v>1042</v>
      </c>
      <c r="F2589" s="2">
        <v>64</v>
      </c>
      <c r="G2589" s="2" t="str">
        <f>B2589&amp;C2589</f>
        <v>Bonface MUTETI3000msc</v>
      </c>
      <c r="H2589" s="2">
        <f>E2589</f>
        <v>1042</v>
      </c>
      <c r="I2589" s="138" cm="1">
        <f t="array" ref="I2589">MAX(IF($G$3:$G$4000=$G2589,$H$3:$H$4000))</f>
        <v>1042</v>
      </c>
      <c r="J2589" s="2" t="str">
        <v>NGR</v>
      </c>
      <c r="K2589" t="str">
        <v>Pius NZUBE THEZUA</v>
      </c>
      <c r="L2589" s="96" t="str">
        <v>triple-jump</v>
      </c>
      <c r="M2589" s="96">
        <v>36153</v>
      </c>
      <c r="N2589" s="96" t="str">
        <f t="shared" si="160"/>
        <v>Pius NZUBE THEZUAtriple-jump</v>
      </c>
      <c r="O2589" s="2">
        <f t="shared" si="161"/>
        <v>1098</v>
      </c>
      <c r="P2589" s="81">
        <f t="shared" si="162"/>
        <v>20</v>
      </c>
      <c r="Q2589" s="81" t="str">
        <f t="shared" si="163"/>
        <v/>
      </c>
    </row>
    <row r="2590" spans="1:17" x14ac:dyDescent="0.2">
      <c r="A2590" t="s">
        <v>1224</v>
      </c>
      <c r="B2590" t="s">
        <v>3108</v>
      </c>
      <c r="C2590" s="5" t="s">
        <v>34</v>
      </c>
      <c r="D2590" s="5"/>
      <c r="E2590">
        <v>1042</v>
      </c>
      <c r="F2590" s="2">
        <v>13</v>
      </c>
      <c r="G2590" s="2" t="str">
        <f>B2590&amp;C2590</f>
        <v>Isaac KIRWA3000msc</v>
      </c>
      <c r="H2590" s="2">
        <f>E2590</f>
        <v>1042</v>
      </c>
      <c r="I2590" s="138" cm="1">
        <f t="array" ref="I2590">MAX(IF($G$3:$G$4000=$G2590,$H$3:$H$4000))</f>
        <v>1042</v>
      </c>
      <c r="J2590" s="2" t="str">
        <v>NGR</v>
      </c>
      <c r="K2590" t="str">
        <v>Bamidele AJAYI</v>
      </c>
      <c r="L2590" s="96" t="str">
        <v>400m</v>
      </c>
      <c r="M2590" s="96">
        <v>38255</v>
      </c>
      <c r="N2590" s="96" t="str">
        <f t="shared" si="160"/>
        <v>Bamidele AJAYI400m</v>
      </c>
      <c r="O2590" s="2">
        <f t="shared" si="161"/>
        <v>1095</v>
      </c>
      <c r="P2590" s="81">
        <f t="shared" si="162"/>
        <v>92</v>
      </c>
      <c r="Q2590" s="81" t="str">
        <f t="shared" si="163"/>
        <v/>
      </c>
    </row>
    <row r="2591" spans="1:17" x14ac:dyDescent="0.2">
      <c r="A2591" t="s">
        <v>1224</v>
      </c>
      <c r="B2591" t="s">
        <v>5105</v>
      </c>
      <c r="C2591" s="5" t="s">
        <v>30</v>
      </c>
      <c r="D2591" s="5">
        <v>36835</v>
      </c>
      <c r="E2591">
        <v>1042</v>
      </c>
      <c r="F2591" s="2">
        <v>23</v>
      </c>
      <c r="G2591" s="2" t="str">
        <f>B2591&amp;C2591</f>
        <v>Albert Kipkorir TONUI10000m</v>
      </c>
      <c r="H2591" s="2">
        <f>E2591</f>
        <v>1042</v>
      </c>
      <c r="I2591" s="138" cm="1">
        <f t="array" ref="I2591">MAX(IF($G$3:$G$4000=$G2591,$H$3:$H$4000))</f>
        <v>1042</v>
      </c>
      <c r="J2591" s="2" t="str">
        <v>NGR</v>
      </c>
      <c r="K2591" t="str">
        <v>Alex AL-AMEEN</v>
      </c>
      <c r="L2591" s="96" t="str">
        <v>110mh</v>
      </c>
      <c r="M2591" s="96">
        <v>32569</v>
      </c>
      <c r="N2591" s="96" t="str">
        <f t="shared" si="160"/>
        <v>Alex AL-AMEEN110mh</v>
      </c>
      <c r="O2591" s="2">
        <f t="shared" si="161"/>
        <v>1093</v>
      </c>
      <c r="P2591" s="81">
        <f t="shared" si="162"/>
        <v>40</v>
      </c>
      <c r="Q2591" s="81" t="str">
        <f t="shared" si="163"/>
        <v/>
      </c>
    </row>
    <row r="2592" spans="1:17" x14ac:dyDescent="0.2">
      <c r="A2592" t="s">
        <v>1224</v>
      </c>
      <c r="B2592" t="s">
        <v>2998</v>
      </c>
      <c r="C2592" t="s">
        <v>26</v>
      </c>
      <c r="D2592" s="5">
        <v>35429</v>
      </c>
      <c r="E2592">
        <v>1041</v>
      </c>
      <c r="F2592" s="2">
        <v>64</v>
      </c>
      <c r="G2592" s="2" t="str">
        <f>B2592&amp;C2592</f>
        <v>Stanley Kieti MUTUNGA400m</v>
      </c>
      <c r="H2592" s="2">
        <f>E2592</f>
        <v>1041</v>
      </c>
      <c r="I2592" s="138" cm="1">
        <f t="array" ref="I2592">MAX(IF($G$3:$G$4000=$G2592,$H$3:$H$4000))</f>
        <v>1097</v>
      </c>
      <c r="J2592" s="2" t="str">
        <v>NGR</v>
      </c>
      <c r="K2592" t="str">
        <v>Bashiru ABDILLAHI</v>
      </c>
      <c r="L2592" s="96" t="str">
        <v>110mh</v>
      </c>
      <c r="M2592" s="96">
        <v>35729</v>
      </c>
      <c r="N2592" s="96" t="str">
        <f t="shared" si="160"/>
        <v>Bashiru ABDILLAHI110mh</v>
      </c>
      <c r="O2592" s="2">
        <f t="shared" si="161"/>
        <v>1092</v>
      </c>
      <c r="P2592" s="81">
        <f t="shared" si="162"/>
        <v>41</v>
      </c>
      <c r="Q2592" s="81" t="str">
        <f t="shared" si="163"/>
        <v/>
      </c>
    </row>
    <row r="2593" spans="1:17" x14ac:dyDescent="0.2">
      <c r="A2593" t="s">
        <v>1224</v>
      </c>
      <c r="B2593" t="s">
        <v>4827</v>
      </c>
      <c r="C2593" s="5" t="s">
        <v>81</v>
      </c>
      <c r="D2593" s="5">
        <v>32076</v>
      </c>
      <c r="E2593">
        <v>1041</v>
      </c>
      <c r="F2593" s="2">
        <v>11</v>
      </c>
      <c r="G2593" s="2" t="str">
        <f>B2593&amp;C2593</f>
        <v>Samuel Kireri GATHIMBA20km-race-walking</v>
      </c>
      <c r="H2593" s="2">
        <f>E2593</f>
        <v>1041</v>
      </c>
      <c r="I2593" s="138" cm="1">
        <f t="array" ref="I2593">MAX(IF($G$3:$G$4000=$G2593,$H$3:$H$4000))</f>
        <v>1041</v>
      </c>
      <c r="J2593" s="2" t="str">
        <v>NGR</v>
      </c>
      <c r="K2593" t="str">
        <v>Chidi OKEZIE</v>
      </c>
      <c r="L2593" s="96" t="str">
        <v>200m</v>
      </c>
      <c r="M2593" s="96">
        <v>34189</v>
      </c>
      <c r="N2593" s="96" t="str">
        <f t="shared" si="160"/>
        <v>Chidi OKEZIE200m</v>
      </c>
      <c r="O2593" s="2">
        <f t="shared" si="161"/>
        <v>1091</v>
      </c>
      <c r="P2593" s="81">
        <f t="shared" si="162"/>
        <v>102</v>
      </c>
      <c r="Q2593" s="81" t="str">
        <f t="shared" si="163"/>
        <v/>
      </c>
    </row>
    <row r="2594" spans="1:17" x14ac:dyDescent="0.2">
      <c r="A2594" t="s">
        <v>1224</v>
      </c>
      <c r="B2594" t="s">
        <v>5169</v>
      </c>
      <c r="C2594" s="5" t="s">
        <v>82</v>
      </c>
      <c r="D2594" s="5">
        <v>1986</v>
      </c>
      <c r="E2594">
        <v>1041</v>
      </c>
      <c r="F2594" s="2">
        <v>41</v>
      </c>
      <c r="G2594" s="2" t="str">
        <f>B2594&amp;C2594</f>
        <v>Daniel KEMBOImarathon</v>
      </c>
      <c r="H2594" s="2">
        <f>E2594</f>
        <v>1041</v>
      </c>
      <c r="I2594" s="138" cm="1">
        <f t="array" ref="I2594">MAX(IF($G$3:$G$4000=$G2594,$H$3:$H$4000))</f>
        <v>1041</v>
      </c>
      <c r="J2594" s="2" t="str">
        <v>NGR</v>
      </c>
      <c r="K2594" t="str">
        <v>Omamuyovwi ERHIRE</v>
      </c>
      <c r="L2594" s="96" t="str">
        <v>high-jump</v>
      </c>
      <c r="M2594" s="96">
        <v>37484</v>
      </c>
      <c r="N2594" s="96" t="str">
        <f t="shared" si="160"/>
        <v>Omamuyovwi ERHIREhigh-jump</v>
      </c>
      <c r="O2594" s="2">
        <f t="shared" si="161"/>
        <v>1090</v>
      </c>
      <c r="P2594" s="81">
        <f t="shared" si="162"/>
        <v>28</v>
      </c>
      <c r="Q2594" s="81" t="str">
        <f t="shared" si="163"/>
        <v/>
      </c>
    </row>
    <row r="2595" spans="1:17" x14ac:dyDescent="0.2">
      <c r="A2595" t="s">
        <v>1224</v>
      </c>
      <c r="B2595" t="s">
        <v>3981</v>
      </c>
      <c r="C2595" t="s">
        <v>34</v>
      </c>
      <c r="D2595" s="5"/>
      <c r="E2595">
        <v>1040</v>
      </c>
      <c r="F2595" s="2">
        <v>65</v>
      </c>
      <c r="G2595" s="2" t="str">
        <f>B2595&amp;C2595</f>
        <v>Elias KIBET3000msc</v>
      </c>
      <c r="H2595" s="2">
        <f>E2595</f>
        <v>1040</v>
      </c>
      <c r="I2595" s="138" cm="1">
        <f t="array" ref="I2595">MAX(IF($G$3:$G$4000=$G2595,$H$3:$H$4000))</f>
        <v>1040</v>
      </c>
      <c r="J2595" s="2" t="str">
        <v>NGR</v>
      </c>
      <c r="K2595" t="str">
        <v>David Tayo OLOWOOKERE</v>
      </c>
      <c r="L2595" s="96" t="str">
        <v>400mh</v>
      </c>
      <c r="M2595" s="96">
        <v>36836</v>
      </c>
      <c r="N2595" s="96" t="str">
        <f t="shared" si="160"/>
        <v>David Tayo OLOWOOKERE400mh</v>
      </c>
      <c r="O2595" s="2">
        <f t="shared" si="161"/>
        <v>1090</v>
      </c>
      <c r="P2595" s="81">
        <f t="shared" si="162"/>
        <v>47</v>
      </c>
      <c r="Q2595" s="81" t="str">
        <f t="shared" si="163"/>
        <v/>
      </c>
    </row>
    <row r="2596" spans="1:17" x14ac:dyDescent="0.2">
      <c r="A2596" t="s">
        <v>1224</v>
      </c>
      <c r="B2596" t="s">
        <v>2947</v>
      </c>
      <c r="C2596" s="5" t="s">
        <v>25</v>
      </c>
      <c r="D2596" s="5">
        <v>1999</v>
      </c>
      <c r="E2596">
        <v>1038</v>
      </c>
      <c r="F2596" s="2">
        <v>37</v>
      </c>
      <c r="G2596" s="2" t="str">
        <f>B2596&amp;C2596</f>
        <v>Stephen OLUOCH200m</v>
      </c>
      <c r="H2596" s="2">
        <f>E2596</f>
        <v>1038</v>
      </c>
      <c r="I2596" s="138" cm="1">
        <f t="array" ref="I2596">MAX(IF($G$3:$G$4000=$G2596,$H$3:$H$4000))</f>
        <v>1038</v>
      </c>
      <c r="J2596" s="2" t="str">
        <v>NGR</v>
      </c>
      <c r="K2596" t="str">
        <v>Chinecherem NNAMDI</v>
      </c>
      <c r="L2596" s="96" t="str">
        <v>javelin-throw</v>
      </c>
      <c r="M2596" s="96">
        <v>37449</v>
      </c>
      <c r="N2596" s="96" t="str">
        <f t="shared" si="160"/>
        <v>Chinecherem NNAMDIjavelin-throw</v>
      </c>
      <c r="O2596" s="2">
        <f t="shared" si="161"/>
        <v>1073</v>
      </c>
      <c r="P2596" s="81">
        <f t="shared" si="162"/>
        <v>20</v>
      </c>
      <c r="Q2596" s="81" t="str">
        <f t="shared" si="163"/>
        <v/>
      </c>
    </row>
    <row r="2597" spans="1:17" x14ac:dyDescent="0.2">
      <c r="A2597" t="s">
        <v>1224</v>
      </c>
      <c r="B2597" t="s">
        <v>3044</v>
      </c>
      <c r="C2597" s="5" t="s">
        <v>27</v>
      </c>
      <c r="D2597" s="5">
        <v>34802</v>
      </c>
      <c r="E2597">
        <v>1038</v>
      </c>
      <c r="F2597" s="2">
        <v>58</v>
      </c>
      <c r="G2597" s="2" t="str">
        <f>B2597&amp;C2597</f>
        <v>Nehemiah TOO800m</v>
      </c>
      <c r="H2597" s="2">
        <f>E2597</f>
        <v>1038</v>
      </c>
      <c r="I2597" s="138" cm="1">
        <f t="array" ref="I2597">MAX(IF($G$3:$G$4000=$G2597,$H$3:$H$4000))</f>
        <v>1038</v>
      </c>
      <c r="J2597" s="2" t="str">
        <v>NGR</v>
      </c>
      <c r="K2597" t="str">
        <v>Ineh Emmeanuel ORITSEMEYIWA</v>
      </c>
      <c r="L2597" s="96" t="str">
        <v>triple-jump</v>
      </c>
      <c r="M2597" s="96">
        <v>36967</v>
      </c>
      <c r="N2597" s="96" t="str">
        <f t="shared" si="160"/>
        <v>Ineh Emmeanuel ORITSEMEYIWAtriple-jump</v>
      </c>
      <c r="O2597" s="2">
        <f t="shared" si="161"/>
        <v>1067</v>
      </c>
      <c r="P2597" s="81">
        <f t="shared" si="162"/>
        <v>36</v>
      </c>
      <c r="Q2597" s="81" t="str">
        <f t="shared" si="163"/>
        <v/>
      </c>
    </row>
    <row r="2598" spans="1:17" x14ac:dyDescent="0.2">
      <c r="A2598" t="s">
        <v>1224</v>
      </c>
      <c r="B2598" t="s">
        <v>3983</v>
      </c>
      <c r="C2598" t="s">
        <v>34</v>
      </c>
      <c r="D2598" s="5">
        <v>34135</v>
      </c>
      <c r="E2598">
        <v>1038</v>
      </c>
      <c r="F2598" s="2">
        <v>67</v>
      </c>
      <c r="G2598" s="2" t="str">
        <f>B2598&amp;C2598</f>
        <v>Lawrence Kemboi KIPSANG3000msc</v>
      </c>
      <c r="H2598" s="2">
        <f>E2598</f>
        <v>1038</v>
      </c>
      <c r="I2598" s="138" cm="1">
        <f t="array" ref="I2598">MAX(IF($G$3:$G$4000=$G2598,$H$3:$H$4000))</f>
        <v>1038</v>
      </c>
      <c r="J2598" s="2" t="str">
        <v>NGR</v>
      </c>
      <c r="K2598" t="str">
        <v>Chidozie Ikenga KALU</v>
      </c>
      <c r="L2598" s="96" t="str">
        <v>triple-jump</v>
      </c>
      <c r="M2598" s="96">
        <v>44581</v>
      </c>
      <c r="N2598" s="96" t="str">
        <f t="shared" si="160"/>
        <v>Chidozie Ikenga KALUtriple-jump</v>
      </c>
      <c r="O2598" s="2">
        <f t="shared" si="161"/>
        <v>1065</v>
      </c>
      <c r="P2598" s="81">
        <f t="shared" si="162"/>
        <v>38</v>
      </c>
      <c r="Q2598" s="81" t="str">
        <f t="shared" si="163"/>
        <v/>
      </c>
    </row>
    <row r="2599" spans="1:17" x14ac:dyDescent="0.2">
      <c r="A2599" t="s">
        <v>1224</v>
      </c>
      <c r="B2599" t="s">
        <v>4829</v>
      </c>
      <c r="C2599" s="5" t="s">
        <v>81</v>
      </c>
      <c r="D2599" s="5">
        <v>37802</v>
      </c>
      <c r="E2599">
        <v>1036</v>
      </c>
      <c r="F2599" s="2">
        <v>13</v>
      </c>
      <c r="G2599" s="2" t="str">
        <f>B2599&amp;C2599</f>
        <v>Heristone Wanyonyi WAFULA20km-race-walking</v>
      </c>
      <c r="H2599" s="2">
        <f>E2599</f>
        <v>1036</v>
      </c>
      <c r="I2599" s="138" cm="1">
        <f t="array" ref="I2599">MAX(IF($G$3:$G$4000=$G2599,$H$3:$H$4000))</f>
        <v>1036</v>
      </c>
      <c r="J2599" s="2" t="str">
        <v>NGR</v>
      </c>
      <c r="K2599" t="str">
        <v>David AYA</v>
      </c>
      <c r="L2599" s="96" t="str">
        <v>high-jump</v>
      </c>
      <c r="M2599" s="96">
        <v>38326</v>
      </c>
      <c r="N2599" s="96" t="str">
        <f t="shared" si="160"/>
        <v>David AYAhigh-jump</v>
      </c>
      <c r="O2599" s="2">
        <f t="shared" si="161"/>
        <v>1055</v>
      </c>
      <c r="P2599" s="81">
        <f t="shared" si="162"/>
        <v>45</v>
      </c>
      <c r="Q2599" s="81" t="str">
        <f t="shared" si="163"/>
        <v/>
      </c>
    </row>
    <row r="2600" spans="1:17" x14ac:dyDescent="0.2">
      <c r="A2600" t="s">
        <v>1224</v>
      </c>
      <c r="B2600" t="s">
        <v>3987</v>
      </c>
      <c r="C2600" t="s">
        <v>34</v>
      </c>
      <c r="D2600" s="5"/>
      <c r="E2600">
        <v>1036</v>
      </c>
      <c r="F2600" s="2">
        <v>72</v>
      </c>
      <c r="G2600" s="2" t="str">
        <f>B2600&amp;C2600</f>
        <v>Micah CHESEREM3000msc</v>
      </c>
      <c r="H2600" s="2">
        <f>E2600</f>
        <v>1036</v>
      </c>
      <c r="I2600" s="138" cm="1">
        <f t="array" ref="I2600">MAX(IF($G$3:$G$4000=$G2600,$H$3:$H$4000))</f>
        <v>1036</v>
      </c>
      <c r="J2600" s="2" t="str">
        <v>NGR</v>
      </c>
      <c r="K2600" t="str">
        <v>Okorie HENRY</v>
      </c>
      <c r="L2600" s="96" t="str">
        <v>400mh</v>
      </c>
      <c r="M2600" s="96">
        <v>31788</v>
      </c>
      <c r="N2600" s="96" t="str">
        <f t="shared" si="160"/>
        <v>Okorie HENRY400mh</v>
      </c>
      <c r="O2600" s="2">
        <f t="shared" si="161"/>
        <v>1050</v>
      </c>
      <c r="P2600" s="81">
        <f t="shared" si="162"/>
        <v>87</v>
      </c>
      <c r="Q2600" s="81" t="str">
        <f t="shared" si="163"/>
        <v/>
      </c>
    </row>
    <row r="2601" spans="1:17" x14ac:dyDescent="0.2">
      <c r="A2601" t="s">
        <v>1224</v>
      </c>
      <c r="B2601" t="s">
        <v>5088</v>
      </c>
      <c r="C2601" s="5" t="s">
        <v>29</v>
      </c>
      <c r="D2601" s="5"/>
      <c r="E2601">
        <v>1035</v>
      </c>
      <c r="F2601" s="2">
        <v>28</v>
      </c>
      <c r="G2601" s="2" t="str">
        <f>B2601&amp;C2601</f>
        <v>Ismael KURUI5000m</v>
      </c>
      <c r="H2601" s="2">
        <f>E2601</f>
        <v>1035</v>
      </c>
      <c r="I2601" s="138" cm="1">
        <f t="array" ref="I2601">MAX(IF($G$3:$G$4000=$G2601,$H$3:$H$4000))</f>
        <v>1035</v>
      </c>
      <c r="J2601" s="2" t="str">
        <v>NGR</v>
      </c>
      <c r="K2601" t="str">
        <v>Musa WISDOM</v>
      </c>
      <c r="L2601" s="96" t="str">
        <v>110mh</v>
      </c>
      <c r="M2601" s="96">
        <v>2000</v>
      </c>
      <c r="N2601" s="96" t="str">
        <f t="shared" si="160"/>
        <v>Musa WISDOM110mh</v>
      </c>
      <c r="O2601" s="2">
        <f t="shared" si="161"/>
        <v>1048</v>
      </c>
      <c r="P2601" s="81">
        <f t="shared" si="162"/>
        <v>65</v>
      </c>
      <c r="Q2601" s="81" t="str">
        <f t="shared" si="163"/>
        <v/>
      </c>
    </row>
    <row r="2602" spans="1:17" x14ac:dyDescent="0.2">
      <c r="A2602" t="s">
        <v>1224</v>
      </c>
      <c r="B2602" t="s">
        <v>3988</v>
      </c>
      <c r="C2602" t="s">
        <v>34</v>
      </c>
      <c r="D2602" s="5"/>
      <c r="E2602">
        <v>1035</v>
      </c>
      <c r="F2602" s="2">
        <v>73</v>
      </c>
      <c r="G2602" s="2" t="str">
        <f>B2602&amp;C2602</f>
        <v>Andrew KIBET3000msc</v>
      </c>
      <c r="H2602" s="2">
        <f>E2602</f>
        <v>1035</v>
      </c>
      <c r="I2602" s="138" cm="1">
        <f t="array" ref="I2602">MAX(IF($G$3:$G$4000=$G2602,$H$3:$H$4000))</f>
        <v>1035</v>
      </c>
      <c r="J2602" s="2" t="str">
        <v>NGR</v>
      </c>
      <c r="K2602" t="str">
        <v>Samuel OSADOLOR</v>
      </c>
      <c r="L2602" s="96" t="str">
        <v>110mh</v>
      </c>
      <c r="M2602" s="96">
        <v>33935</v>
      </c>
      <c r="N2602" s="96" t="str">
        <f t="shared" si="160"/>
        <v>Samuel OSADOLOR110mh</v>
      </c>
      <c r="O2602" s="2">
        <f t="shared" si="161"/>
        <v>1046</v>
      </c>
      <c r="P2602" s="81">
        <f t="shared" si="162"/>
        <v>66</v>
      </c>
      <c r="Q2602" s="81" t="str">
        <f t="shared" si="163"/>
        <v/>
      </c>
    </row>
    <row r="2603" spans="1:17" x14ac:dyDescent="0.2">
      <c r="A2603" t="s">
        <v>1224</v>
      </c>
      <c r="B2603" t="s">
        <v>5070</v>
      </c>
      <c r="C2603" s="5" t="s">
        <v>28</v>
      </c>
      <c r="D2603" s="5">
        <v>34758</v>
      </c>
      <c r="E2603">
        <v>1035</v>
      </c>
      <c r="F2603" s="2">
        <v>31</v>
      </c>
      <c r="G2603" s="2" t="str">
        <f>B2603&amp;C2603</f>
        <v>Jacob KOSGEI1500m</v>
      </c>
      <c r="H2603" s="2">
        <f>E2603</f>
        <v>1035</v>
      </c>
      <c r="I2603" s="138" cm="1">
        <f t="array" ref="I2603">MAX(IF($G$3:$G$4000=$G2603,$H$3:$H$4000))</f>
        <v>1035</v>
      </c>
      <c r="J2603" s="2" t="str">
        <v>NGR</v>
      </c>
      <c r="K2603" t="str">
        <v>Cyprain OYEDELE</v>
      </c>
      <c r="L2603" s="96" t="str">
        <v>high-jump</v>
      </c>
      <c r="M2603" s="96">
        <v>35849</v>
      </c>
      <c r="N2603" s="96" t="str">
        <f t="shared" si="160"/>
        <v>Cyprain OYEDELEhigh-jump</v>
      </c>
      <c r="O2603" s="2">
        <f t="shared" si="161"/>
        <v>1046</v>
      </c>
      <c r="P2603" s="81">
        <f t="shared" si="162"/>
        <v>49</v>
      </c>
      <c r="Q2603" s="81" t="str">
        <f t="shared" si="163"/>
        <v/>
      </c>
    </row>
    <row r="2604" spans="1:17" x14ac:dyDescent="0.2">
      <c r="A2604" t="s">
        <v>1224</v>
      </c>
      <c r="B2604" t="s">
        <v>3140</v>
      </c>
      <c r="C2604" s="5" t="s">
        <v>29</v>
      </c>
      <c r="D2604" s="5">
        <v>37361</v>
      </c>
      <c r="E2604">
        <v>1035</v>
      </c>
      <c r="F2604" s="2">
        <v>29</v>
      </c>
      <c r="G2604" s="2" t="str">
        <f>B2604&amp;C2604</f>
        <v>Mike KIPLANGAT5000m</v>
      </c>
      <c r="H2604" s="2">
        <f>E2604</f>
        <v>1035</v>
      </c>
      <c r="I2604" s="138" cm="1">
        <f t="array" ref="I2604">MAX(IF($G$3:$G$4000=$G2604,$H$3:$H$4000))</f>
        <v>1035</v>
      </c>
      <c r="J2604" s="2" t="str">
        <v>NGR</v>
      </c>
      <c r="K2604" t="str">
        <v>Afoke Simon OSHASHA</v>
      </c>
      <c r="L2604" s="96" t="str">
        <v>long-jump</v>
      </c>
      <c r="M2604" s="96">
        <v>1995</v>
      </c>
      <c r="N2604" s="96" t="str">
        <f t="shared" si="160"/>
        <v>Afoke Simon OSHASHAlong-jump</v>
      </c>
      <c r="O2604" s="2">
        <f t="shared" si="161"/>
        <v>1040</v>
      </c>
      <c r="P2604" s="81">
        <f t="shared" si="162"/>
        <v>109</v>
      </c>
      <c r="Q2604" s="81" t="str">
        <f t="shared" si="163"/>
        <v/>
      </c>
    </row>
    <row r="2605" spans="1:17" x14ac:dyDescent="0.2">
      <c r="A2605" t="s">
        <v>1224</v>
      </c>
      <c r="B2605" t="s">
        <v>3576</v>
      </c>
      <c r="C2605" s="6" t="s">
        <v>82</v>
      </c>
      <c r="D2605" s="5">
        <v>34244</v>
      </c>
      <c r="E2605">
        <v>1034</v>
      </c>
      <c r="F2605" s="2">
        <v>42</v>
      </c>
      <c r="G2605" s="2" t="str">
        <f>B2605&amp;C2605</f>
        <v>John LANGATmarathon</v>
      </c>
      <c r="H2605" s="2">
        <f>E2605</f>
        <v>1034</v>
      </c>
      <c r="I2605" s="138" cm="1">
        <f t="array" ref="I2605">MAX(IF($G$3:$G$4000=$G2605,$H$3:$H$4000))</f>
        <v>1148</v>
      </c>
      <c r="J2605" s="2" t="str">
        <v>NGR</v>
      </c>
      <c r="K2605" t="str">
        <v>Martins Osariakhi OGIERIAKHI</v>
      </c>
      <c r="L2605" s="96" t="str">
        <v>110mh</v>
      </c>
      <c r="M2605" s="96">
        <v>34126</v>
      </c>
      <c r="N2605" s="96" t="str">
        <f t="shared" si="160"/>
        <v>Martins Osariakhi OGIERIAKHI110mh</v>
      </c>
      <c r="O2605" s="2">
        <f t="shared" si="161"/>
        <v>1034</v>
      </c>
      <c r="P2605" s="81">
        <f t="shared" si="162"/>
        <v>76</v>
      </c>
      <c r="Q2605" s="81" t="str">
        <f t="shared" si="163"/>
        <v/>
      </c>
    </row>
    <row r="2606" spans="1:17" x14ac:dyDescent="0.2">
      <c r="A2606" t="s">
        <v>1224</v>
      </c>
      <c r="B2606" t="s">
        <v>3991</v>
      </c>
      <c r="C2606" t="s">
        <v>34</v>
      </c>
      <c r="D2606" s="5"/>
      <c r="E2606">
        <v>1034</v>
      </c>
      <c r="F2606" s="2">
        <v>77</v>
      </c>
      <c r="G2606" s="2" t="str">
        <f>B2606&amp;C2606</f>
        <v>Nicodemus ROTICH3000msc</v>
      </c>
      <c r="H2606" s="2">
        <f>E2606</f>
        <v>1034</v>
      </c>
      <c r="I2606" s="138" cm="1">
        <f t="array" ref="I2606">MAX(IF($G$3:$G$4000=$G2606,$H$3:$H$4000))</f>
        <v>1034</v>
      </c>
      <c r="J2606" s="2" t="str">
        <v>NGR</v>
      </c>
      <c r="K2606" t="str">
        <v>Blessing OLUWAYEMI</v>
      </c>
      <c r="L2606" s="96" t="str">
        <v>triple-jump</v>
      </c>
      <c r="M2606" s="96">
        <v>35474</v>
      </c>
      <c r="N2606" s="96" t="str">
        <f t="shared" si="160"/>
        <v>Blessing OLUWAYEMItriple-jump</v>
      </c>
      <c r="O2606" s="2">
        <f t="shared" si="161"/>
        <v>1032</v>
      </c>
      <c r="P2606" s="81">
        <f t="shared" si="162"/>
        <v>74</v>
      </c>
      <c r="Q2606" s="81" t="str">
        <f t="shared" si="163"/>
        <v/>
      </c>
    </row>
    <row r="2607" spans="1:17" x14ac:dyDescent="0.2">
      <c r="A2607" t="s">
        <v>1224</v>
      </c>
      <c r="B2607" t="s">
        <v>3170</v>
      </c>
      <c r="C2607" s="6" t="s">
        <v>30</v>
      </c>
      <c r="D2607" s="5">
        <v>34151</v>
      </c>
      <c r="E2607">
        <v>1034</v>
      </c>
      <c r="F2607" s="2">
        <v>24</v>
      </c>
      <c r="G2607" s="2" t="str">
        <f>B2607&amp;C2607</f>
        <v>Mathew SAMPERU10000m</v>
      </c>
      <c r="H2607" s="2">
        <f>E2607</f>
        <v>1034</v>
      </c>
      <c r="I2607" s="138" cm="1">
        <f t="array" ref="I2607">MAX(IF($G$3:$G$4000=$G2607,$H$3:$H$4000))</f>
        <v>1034</v>
      </c>
      <c r="J2607" s="2" t="str">
        <v>NGR</v>
      </c>
      <c r="K2607" t="str">
        <v>Chibuzor Prior OCHONOGOR</v>
      </c>
      <c r="L2607" s="96" t="str">
        <v>400mh</v>
      </c>
      <c r="M2607" s="96">
        <v>35966</v>
      </c>
      <c r="N2607" s="96" t="str">
        <f t="shared" si="160"/>
        <v>Chibuzor Prior OCHONOGOR400mh</v>
      </c>
      <c r="O2607" s="2">
        <f t="shared" si="161"/>
        <v>1028</v>
      </c>
      <c r="P2607" s="81">
        <f t="shared" si="162"/>
        <v>106</v>
      </c>
      <c r="Q2607" s="81" t="str">
        <f t="shared" si="163"/>
        <v/>
      </c>
    </row>
    <row r="2608" spans="1:17" x14ac:dyDescent="0.2">
      <c r="A2608" t="s">
        <v>1224</v>
      </c>
      <c r="B2608" t="s">
        <v>5078</v>
      </c>
      <c r="C2608" s="5" t="s">
        <v>34</v>
      </c>
      <c r="D2608" s="5"/>
      <c r="E2608">
        <v>1034</v>
      </c>
      <c r="F2608" s="2">
        <v>14</v>
      </c>
      <c r="G2608" s="2" t="str">
        <f>B2608&amp;C2608</f>
        <v>Harun KIBET3000msc</v>
      </c>
      <c r="H2608" s="2">
        <f>E2608</f>
        <v>1034</v>
      </c>
      <c r="I2608" s="138" cm="1">
        <f t="array" ref="I2608">MAX(IF($G$3:$G$4000=$G2608,$H$3:$H$4000))</f>
        <v>1034</v>
      </c>
      <c r="J2608" s="2" t="str">
        <v>NGR</v>
      </c>
      <c r="K2608" t="str">
        <v>Oyedele TESLIM</v>
      </c>
      <c r="L2608" s="96" t="str">
        <v>400mh</v>
      </c>
      <c r="M2608" s="96">
        <v>36689</v>
      </c>
      <c r="N2608" s="96" t="str">
        <f t="shared" si="160"/>
        <v>Oyedele TESLIM400mh</v>
      </c>
      <c r="O2608" s="2">
        <f t="shared" si="161"/>
        <v>1027</v>
      </c>
      <c r="P2608" s="81">
        <f t="shared" si="162"/>
        <v>107</v>
      </c>
      <c r="Q2608" s="81" t="str">
        <f t="shared" si="163"/>
        <v/>
      </c>
    </row>
    <row r="2609" spans="1:17" x14ac:dyDescent="0.2">
      <c r="A2609" t="s">
        <v>1224</v>
      </c>
      <c r="B2609" t="s">
        <v>2957</v>
      </c>
      <c r="C2609" s="5" t="s">
        <v>31</v>
      </c>
      <c r="D2609" s="5">
        <v>35716</v>
      </c>
      <c r="E2609">
        <v>1033</v>
      </c>
      <c r="F2609" s="2">
        <v>11</v>
      </c>
      <c r="G2609" s="2" t="str">
        <f>B2609&amp;C2609</f>
        <v>Wiseman Were MUKHOBE110mh</v>
      </c>
      <c r="H2609" s="2">
        <f>E2609</f>
        <v>1033</v>
      </c>
      <c r="I2609" s="138" cm="1">
        <f t="array" ref="I2609">MAX(IF($G$3:$G$4000=$G2609,$H$3:$H$4000))</f>
        <v>1056</v>
      </c>
      <c r="J2609" s="2" t="str">
        <v>NGR</v>
      </c>
      <c r="K2609" t="str">
        <v>Eloji Stephen CHIBUEZE</v>
      </c>
      <c r="L2609" s="96" t="str">
        <v>400mh</v>
      </c>
      <c r="M2609" s="96">
        <v>36647</v>
      </c>
      <c r="N2609" s="96" t="str">
        <f t="shared" si="160"/>
        <v>Eloji Stephen CHIBUEZE400mh</v>
      </c>
      <c r="O2609" s="2">
        <f t="shared" si="161"/>
        <v>1027</v>
      </c>
      <c r="P2609" s="81">
        <f t="shared" si="162"/>
        <v>107</v>
      </c>
      <c r="Q2609" s="81" t="str">
        <f t="shared" si="163"/>
        <v/>
      </c>
    </row>
    <row r="2610" spans="1:17" x14ac:dyDescent="0.2">
      <c r="A2610" t="s">
        <v>1224</v>
      </c>
      <c r="B2610" t="s">
        <v>5106</v>
      </c>
      <c r="C2610" s="5" t="s">
        <v>30</v>
      </c>
      <c r="D2610" s="6">
        <v>34641</v>
      </c>
      <c r="E2610">
        <v>1033</v>
      </c>
      <c r="F2610" s="2">
        <v>25</v>
      </c>
      <c r="G2610" s="2" t="str">
        <f>B2610&amp;C2610</f>
        <v>Vincent Kiprotich MUTAI10000m</v>
      </c>
      <c r="H2610" s="2">
        <f>E2610</f>
        <v>1033</v>
      </c>
      <c r="I2610" s="138" cm="1">
        <f t="array" ref="I2610">MAX(IF($G$3:$G$4000=$G2610,$H$3:$H$4000))</f>
        <v>1033</v>
      </c>
      <c r="J2610" s="2" t="str">
        <v>NGR</v>
      </c>
      <c r="K2610" t="str">
        <v>Samuel KURE</v>
      </c>
      <c r="L2610" s="96" t="str">
        <v>javelin-throw</v>
      </c>
      <c r="M2610" s="96">
        <v>34323</v>
      </c>
      <c r="N2610" s="96" t="str">
        <f t="shared" si="160"/>
        <v>Samuel KUREjavelin-throw</v>
      </c>
      <c r="O2610" s="2">
        <f t="shared" si="161"/>
        <v>1026</v>
      </c>
      <c r="P2610" s="81">
        <f t="shared" si="162"/>
        <v>46</v>
      </c>
      <c r="Q2610" s="81" t="str">
        <f t="shared" si="163"/>
        <v/>
      </c>
    </row>
    <row r="2611" spans="1:17" x14ac:dyDescent="0.2">
      <c r="A2611" t="s">
        <v>1224</v>
      </c>
      <c r="B2611" t="s">
        <v>3171</v>
      </c>
      <c r="C2611" s="5" t="s">
        <v>30</v>
      </c>
      <c r="D2611" s="5"/>
      <c r="E2611">
        <v>1033</v>
      </c>
      <c r="F2611" s="2">
        <v>26</v>
      </c>
      <c r="G2611" s="2" t="str">
        <f>B2611&amp;C2611</f>
        <v>Isaac TOO10000m</v>
      </c>
      <c r="H2611" s="2">
        <f>E2611</f>
        <v>1033</v>
      </c>
      <c r="I2611" s="138" cm="1">
        <f t="array" ref="I2611">MAX(IF($G$3:$G$4000=$G2611,$H$3:$H$4000))</f>
        <v>1033</v>
      </c>
      <c r="J2611" s="2" t="str">
        <v>NGR</v>
      </c>
      <c r="K2611" t="str">
        <v>Monday Charles GODWIN</v>
      </c>
      <c r="L2611" s="96" t="str">
        <v>triple-jump</v>
      </c>
      <c r="M2611" s="96">
        <v>36254</v>
      </c>
      <c r="N2611" s="96" t="str">
        <f t="shared" si="160"/>
        <v>Monday Charles GODWINtriple-jump</v>
      </c>
      <c r="O2611" s="2">
        <f t="shared" si="161"/>
        <v>1024</v>
      </c>
      <c r="P2611" s="81">
        <f t="shared" si="162"/>
        <v>85</v>
      </c>
      <c r="Q2611" s="81" t="str">
        <f t="shared" si="163"/>
        <v/>
      </c>
    </row>
    <row r="2612" spans="1:17" x14ac:dyDescent="0.2">
      <c r="A2612" t="s">
        <v>1224</v>
      </c>
      <c r="B2612" t="s">
        <v>5107</v>
      </c>
      <c r="C2612" s="5" t="s">
        <v>30</v>
      </c>
      <c r="D2612" s="5"/>
      <c r="E2612">
        <v>1033</v>
      </c>
      <c r="F2612" s="2">
        <v>27</v>
      </c>
      <c r="G2612" s="2" t="str">
        <f>B2612&amp;C2612</f>
        <v>Benson MOSHON10000m</v>
      </c>
      <c r="H2612" s="2">
        <f>E2612</f>
        <v>1033</v>
      </c>
      <c r="I2612" s="138" cm="1">
        <f t="array" ref="I2612">MAX(IF($G$3:$G$4000=$G2612,$H$3:$H$4000))</f>
        <v>1033</v>
      </c>
      <c r="J2612" s="2" t="str">
        <v>NGR</v>
      </c>
      <c r="K2612" t="str">
        <v>Prosper Oghenemine EKPORORE</v>
      </c>
      <c r="L2612" s="96" t="str">
        <v>110mh</v>
      </c>
      <c r="M2612" s="96">
        <v>37563</v>
      </c>
      <c r="N2612" s="96" t="str">
        <f t="shared" si="160"/>
        <v>Prosper Oghenemine EKPORORE110mh</v>
      </c>
      <c r="O2612" s="2">
        <f t="shared" si="161"/>
        <v>1014</v>
      </c>
      <c r="P2612" s="81">
        <f t="shared" si="162"/>
        <v>90</v>
      </c>
      <c r="Q2612" s="81" t="str">
        <f t="shared" si="163"/>
        <v/>
      </c>
    </row>
    <row r="2613" spans="1:17" x14ac:dyDescent="0.2">
      <c r="A2613" t="s">
        <v>1224</v>
      </c>
      <c r="B2613" t="s">
        <v>3994</v>
      </c>
      <c r="C2613" t="s">
        <v>34</v>
      </c>
      <c r="D2613" s="5">
        <v>37422</v>
      </c>
      <c r="E2613">
        <v>1033</v>
      </c>
      <c r="F2613" s="2">
        <v>80</v>
      </c>
      <c r="G2613" s="2" t="str">
        <f>B2613&amp;C2613</f>
        <v>Ronald Kipngetich MUTAI3000msc</v>
      </c>
      <c r="H2613" s="2">
        <f>E2613</f>
        <v>1033</v>
      </c>
      <c r="I2613" s="138" cm="1">
        <f t="array" ref="I2613">MAX(IF($G$3:$G$4000=$G2613,$H$3:$H$4000))</f>
        <v>1033</v>
      </c>
      <c r="J2613" s="2" t="str">
        <v>NGR</v>
      </c>
      <c r="K2613" t="str">
        <v>Chisom ENEKWECHI</v>
      </c>
      <c r="L2613" s="96" t="str">
        <v>shot-put</v>
      </c>
      <c r="M2613" s="96">
        <v>0</v>
      </c>
      <c r="N2613" s="96" t="str">
        <f t="shared" si="160"/>
        <v>Chisom ENEKWECHIshot-put</v>
      </c>
      <c r="O2613" s="2">
        <f t="shared" si="161"/>
        <v>1001</v>
      </c>
      <c r="P2613" s="81">
        <f t="shared" si="162"/>
        <v>35</v>
      </c>
      <c r="Q2613" s="81" t="str">
        <f t="shared" si="163"/>
        <v/>
      </c>
    </row>
    <row r="2614" spans="1:17" x14ac:dyDescent="0.2">
      <c r="A2614" t="s">
        <v>1224</v>
      </c>
      <c r="B2614" t="s">
        <v>5108</v>
      </c>
      <c r="C2614" s="5" t="s">
        <v>30</v>
      </c>
      <c r="D2614" s="5">
        <v>36655</v>
      </c>
      <c r="E2614">
        <v>1032</v>
      </c>
      <c r="F2614" s="2">
        <v>28</v>
      </c>
      <c r="G2614" s="2" t="str">
        <f>B2614&amp;C2614</f>
        <v>Reuben Poghisho LONGOSIWA10000m</v>
      </c>
      <c r="H2614" s="2">
        <f>E2614</f>
        <v>1032</v>
      </c>
      <c r="I2614" s="138" cm="1">
        <f t="array" ref="I2614">MAX(IF($G$3:$G$4000=$G2614,$H$3:$H$4000))</f>
        <v>1032</v>
      </c>
      <c r="J2614" s="2" t="str">
        <v>NGR</v>
      </c>
      <c r="K2614" t="str">
        <v>Dotun OGUNDEJI</v>
      </c>
      <c r="L2614" s="96" t="str">
        <v>discus-throw</v>
      </c>
      <c r="M2614" s="96">
        <v>35119</v>
      </c>
      <c r="N2614" s="96" t="str">
        <f t="shared" si="160"/>
        <v>Dotun OGUNDEJIdiscus-throw</v>
      </c>
      <c r="O2614" s="2">
        <f t="shared" si="161"/>
        <v>992</v>
      </c>
      <c r="P2614" s="81">
        <f t="shared" si="162"/>
        <v>41</v>
      </c>
      <c r="Q2614" s="81" t="str">
        <f t="shared" si="163"/>
        <v/>
      </c>
    </row>
    <row r="2615" spans="1:17" x14ac:dyDescent="0.2">
      <c r="A2615" t="s">
        <v>1224</v>
      </c>
      <c r="B2615" t="s">
        <v>3777</v>
      </c>
      <c r="C2615" s="6" t="s">
        <v>26</v>
      </c>
      <c r="D2615" s="5">
        <v>32998</v>
      </c>
      <c r="E2615">
        <v>1031</v>
      </c>
      <c r="F2615" s="2">
        <v>72</v>
      </c>
      <c r="G2615" s="2" t="str">
        <f>B2615&amp;C2615</f>
        <v>Jared Nyambweke MOMANYI400m</v>
      </c>
      <c r="H2615" s="2">
        <f>E2615</f>
        <v>1031</v>
      </c>
      <c r="I2615" s="138" cm="1">
        <f t="array" ref="I2615">MAX(IF($G$3:$G$4000=$G2615,$H$3:$H$4000))</f>
        <v>1127</v>
      </c>
      <c r="J2615" s="2" t="str">
        <v>NGR</v>
      </c>
      <c r="K2615" t="str">
        <v>Eke KALU</v>
      </c>
      <c r="L2615" s="96" t="str">
        <v>shot-put</v>
      </c>
      <c r="M2615" s="96">
        <v>34717</v>
      </c>
      <c r="N2615" s="96" t="str">
        <f t="shared" si="160"/>
        <v>Eke KALUshot-put</v>
      </c>
      <c r="O2615" s="2">
        <f t="shared" si="161"/>
        <v>952</v>
      </c>
      <c r="P2615" s="81">
        <f t="shared" si="162"/>
        <v>61</v>
      </c>
      <c r="Q2615" s="81" t="str">
        <f t="shared" si="163"/>
        <v/>
      </c>
    </row>
    <row r="2616" spans="1:17" x14ac:dyDescent="0.2">
      <c r="A2616" t="s">
        <v>1224</v>
      </c>
      <c r="B2616" t="s">
        <v>3995</v>
      </c>
      <c r="C2616" t="s">
        <v>34</v>
      </c>
      <c r="D2616" s="5"/>
      <c r="E2616">
        <v>1031</v>
      </c>
      <c r="F2616" s="2">
        <v>81</v>
      </c>
      <c r="G2616" s="2" t="str">
        <f>B2616&amp;C2616</f>
        <v>Leakey KIPKOSGEI3000msc</v>
      </c>
      <c r="H2616" s="2">
        <f>E2616</f>
        <v>1031</v>
      </c>
      <c r="I2616" s="138" cm="1">
        <f t="array" ref="I2616">MAX(IF($G$3:$G$4000=$G2616,$H$3:$H$4000))</f>
        <v>1031</v>
      </c>
      <c r="J2616" s="2" t="str">
        <v>NGR</v>
      </c>
      <c r="K2616" t="str">
        <v>Ugwoke Vincent EBUBECHUKWU</v>
      </c>
      <c r="L2616" s="96" t="str">
        <v>discus-throw</v>
      </c>
      <c r="M2616" s="96">
        <v>2000</v>
      </c>
      <c r="N2616" s="96" t="str">
        <f t="shared" si="160"/>
        <v>Ugwoke Vincent EBUBECHUKWUdiscus-throw</v>
      </c>
      <c r="O2616" s="2">
        <f t="shared" si="161"/>
        <v>951</v>
      </c>
      <c r="P2616" s="81">
        <f t="shared" si="162"/>
        <v>63</v>
      </c>
      <c r="Q2616" s="81" t="str">
        <f t="shared" si="163"/>
        <v/>
      </c>
    </row>
    <row r="2617" spans="1:17" x14ac:dyDescent="0.2">
      <c r="A2617" t="s">
        <v>1224</v>
      </c>
      <c r="B2617" t="s">
        <v>3065</v>
      </c>
      <c r="C2617" s="5" t="s">
        <v>29</v>
      </c>
      <c r="D2617" s="6">
        <v>37164</v>
      </c>
      <c r="E2617">
        <v>1031</v>
      </c>
      <c r="F2617" s="2">
        <v>33</v>
      </c>
      <c r="G2617" s="2" t="str">
        <f>B2617&amp;C2617</f>
        <v>Nickson Lesiyia PARIKEN5000m</v>
      </c>
      <c r="H2617" s="2">
        <f>E2617</f>
        <v>1031</v>
      </c>
      <c r="I2617" s="138" cm="1">
        <f t="array" ref="I2617">MAX(IF($G$3:$G$4000=$G2617,$H$3:$H$4000))</f>
        <v>1031</v>
      </c>
      <c r="J2617" s="2" t="str">
        <v>NGR</v>
      </c>
      <c r="K2617" t="str">
        <v>Chisom ENEKWECHI</v>
      </c>
      <c r="L2617" s="96" t="str">
        <v>discus-throw</v>
      </c>
      <c r="M2617" s="96">
        <v>0</v>
      </c>
      <c r="N2617" s="96" t="str">
        <f t="shared" si="160"/>
        <v>Chisom ENEKWECHIdiscus-throw</v>
      </c>
      <c r="O2617" s="2">
        <f t="shared" si="161"/>
        <v>919</v>
      </c>
      <c r="P2617" s="81">
        <f t="shared" si="162"/>
        <v>80</v>
      </c>
      <c r="Q2617" s="81" t="str">
        <f t="shared" si="163"/>
        <v/>
      </c>
    </row>
    <row r="2618" spans="1:17" x14ac:dyDescent="0.2">
      <c r="A2618" t="s">
        <v>1224</v>
      </c>
      <c r="B2618" t="s">
        <v>5048</v>
      </c>
      <c r="C2618" s="5" t="s">
        <v>25</v>
      </c>
      <c r="D2618" s="5">
        <v>34574</v>
      </c>
      <c r="E2618">
        <v>1030</v>
      </c>
      <c r="F2618" s="2">
        <v>46</v>
      </c>
      <c r="G2618" s="2" t="str">
        <f>B2618&amp;C2618</f>
        <v>Mike Mokamba NYANG'AU200m</v>
      </c>
      <c r="H2618" s="2">
        <f>E2618</f>
        <v>1030</v>
      </c>
      <c r="I2618" s="138" cm="1">
        <f t="array" ref="I2618">MAX(IF($G$3:$G$4000=$G2618,$H$3:$H$4000))</f>
        <v>1030</v>
      </c>
      <c r="J2618" s="2" t="str">
        <v>NGR</v>
      </c>
      <c r="K2618" t="str">
        <v>Ifeanyi Augustine NWOYE</v>
      </c>
      <c r="L2618" s="96" t="str">
        <v>discus-throw</v>
      </c>
      <c r="M2618" s="96">
        <v>34294</v>
      </c>
      <c r="N2618" s="96" t="str">
        <f t="shared" si="160"/>
        <v>Ifeanyi Augustine NWOYEdiscus-throw</v>
      </c>
      <c r="O2618" s="2">
        <f t="shared" si="161"/>
        <v>905</v>
      </c>
      <c r="P2618" s="81">
        <f t="shared" si="162"/>
        <v>96</v>
      </c>
      <c r="Q2618" s="81" t="str">
        <f t="shared" si="163"/>
        <v/>
      </c>
    </row>
    <row r="2619" spans="1:17" x14ac:dyDescent="0.2">
      <c r="A2619" t="s">
        <v>1224</v>
      </c>
      <c r="B2619" t="s">
        <v>3115</v>
      </c>
      <c r="C2619" s="5" t="s">
        <v>34</v>
      </c>
      <c r="D2619" s="5"/>
      <c r="E2619">
        <v>1029</v>
      </c>
      <c r="F2619" s="2">
        <v>84</v>
      </c>
      <c r="G2619" s="2" t="str">
        <f>B2619&amp;C2619</f>
        <v>Elisha KIBET3000msc</v>
      </c>
      <c r="H2619" s="2">
        <f>E2619</f>
        <v>1029</v>
      </c>
      <c r="I2619" s="138" cm="1">
        <f t="array" ref="I2619">MAX(IF($G$3:$G$4000=$G2619,$H$3:$H$4000))</f>
        <v>1029</v>
      </c>
      <c r="J2619" s="2" t="str">
        <v>NGR</v>
      </c>
      <c r="K2619" t="str">
        <v>Shehu MUAZU</v>
      </c>
      <c r="L2619" s="96" t="str">
        <v>marathon</v>
      </c>
      <c r="M2619" s="96">
        <v>32274</v>
      </c>
      <c r="N2619" s="96" t="str">
        <f t="shared" si="160"/>
        <v>Shehu MUAZUmarathon</v>
      </c>
      <c r="O2619" s="2">
        <f t="shared" si="161"/>
        <v>882</v>
      </c>
      <c r="P2619" s="81">
        <f t="shared" si="162"/>
        <v>162</v>
      </c>
      <c r="Q2619" s="81" t="str">
        <f t="shared" si="163"/>
        <v/>
      </c>
    </row>
    <row r="2620" spans="1:17" x14ac:dyDescent="0.2">
      <c r="A2620" t="s">
        <v>1224</v>
      </c>
      <c r="B2620" t="s">
        <v>3999</v>
      </c>
      <c r="C2620" s="5" t="s">
        <v>34</v>
      </c>
      <c r="D2620" s="5"/>
      <c r="E2620">
        <v>1029</v>
      </c>
      <c r="F2620" s="2">
        <v>86</v>
      </c>
      <c r="G2620" s="2" t="str">
        <f>B2620&amp;C2620</f>
        <v>Christopher BETT3000msc</v>
      </c>
      <c r="H2620" s="2">
        <f>E2620</f>
        <v>1029</v>
      </c>
      <c r="I2620" s="138" cm="1">
        <f t="array" ref="I2620">MAX(IF($G$3:$G$4000=$G2620,$H$3:$H$4000))</f>
        <v>1029</v>
      </c>
      <c r="J2620" s="2" t="str">
        <v>NGR</v>
      </c>
      <c r="K2620" t="str">
        <v>Mwanta ILLIYA PAM</v>
      </c>
      <c r="L2620" s="96" t="str">
        <v>marathon</v>
      </c>
      <c r="M2620" s="96">
        <v>0</v>
      </c>
      <c r="N2620" s="96" t="str">
        <f t="shared" si="160"/>
        <v>Mwanta ILLIYA PAMmarathon</v>
      </c>
      <c r="O2620" s="2">
        <f t="shared" si="161"/>
        <v>809</v>
      </c>
      <c r="P2620" s="81">
        <f t="shared" si="162"/>
        <v>183</v>
      </c>
      <c r="Q2620" s="81" t="str">
        <f t="shared" si="163"/>
        <v/>
      </c>
    </row>
    <row r="2621" spans="1:17" x14ac:dyDescent="0.2">
      <c r="A2621" t="s">
        <v>1224</v>
      </c>
      <c r="B2621" t="s">
        <v>5055</v>
      </c>
      <c r="C2621" t="s">
        <v>26</v>
      </c>
      <c r="D2621" s="5">
        <v>36873</v>
      </c>
      <c r="E2621">
        <v>1029</v>
      </c>
      <c r="F2621" s="2">
        <v>77</v>
      </c>
      <c r="G2621" s="2" t="str">
        <f>B2621&amp;C2621</f>
        <v>Kelvin Sawe TAUTA400m</v>
      </c>
      <c r="H2621" s="2">
        <f>E2621</f>
        <v>1029</v>
      </c>
      <c r="I2621" s="138" cm="1">
        <f t="array" ref="I2621">MAX(IF($G$3:$G$4000=$G2621,$H$3:$H$4000))</f>
        <v>1029</v>
      </c>
      <c r="J2621" s="2" t="str">
        <v>NZL</v>
      </c>
      <c r="K2621" t="str">
        <v>Tomas WALSH</v>
      </c>
      <c r="L2621" s="96" t="str">
        <v>shot-put</v>
      </c>
      <c r="M2621" s="96">
        <v>33664</v>
      </c>
      <c r="N2621" s="96" t="str">
        <f t="shared" si="160"/>
        <v>Tomas WALSHshot-put</v>
      </c>
      <c r="O2621" s="2">
        <f t="shared" si="161"/>
        <v>1269</v>
      </c>
      <c r="P2621" s="81">
        <f t="shared" si="162"/>
        <v>1</v>
      </c>
      <c r="Q2621" s="81" t="str">
        <f t="shared" si="163"/>
        <v/>
      </c>
    </row>
    <row r="2622" spans="1:17" x14ac:dyDescent="0.2">
      <c r="A2622" t="s">
        <v>1224</v>
      </c>
      <c r="B2622" t="s">
        <v>5109</v>
      </c>
      <c r="C2622" s="5" t="s">
        <v>30</v>
      </c>
      <c r="D2622" s="5">
        <v>36863</v>
      </c>
      <c r="E2622">
        <v>1029</v>
      </c>
      <c r="F2622" s="2">
        <v>29</v>
      </c>
      <c r="G2622" s="2" t="str">
        <f>B2622&amp;C2622</f>
        <v>Vincent Kipkurui TOO10000m</v>
      </c>
      <c r="H2622" s="2">
        <f>E2622</f>
        <v>1029</v>
      </c>
      <c r="I2622" s="138" cm="1">
        <f t="array" ref="I2622">MAX(IF($G$3:$G$4000=$G2622,$H$3:$H$4000))</f>
        <v>1029</v>
      </c>
      <c r="J2622" s="2" t="str">
        <v>NZL</v>
      </c>
      <c r="K2622" t="str">
        <v>Jacko GILL</v>
      </c>
      <c r="L2622" s="96" t="str">
        <v>shot-put</v>
      </c>
      <c r="M2622" s="96">
        <v>34688</v>
      </c>
      <c r="N2622" s="96" t="str">
        <f t="shared" si="160"/>
        <v>Jacko GILLshot-put</v>
      </c>
      <c r="O2622" s="2">
        <f t="shared" si="161"/>
        <v>1214</v>
      </c>
      <c r="P2622" s="81">
        <f t="shared" si="162"/>
        <v>2</v>
      </c>
      <c r="Q2622" s="81" t="str">
        <f t="shared" si="163"/>
        <v/>
      </c>
    </row>
    <row r="2623" spans="1:17" x14ac:dyDescent="0.2">
      <c r="A2623" t="s">
        <v>1224</v>
      </c>
      <c r="B2623" t="s">
        <v>5061</v>
      </c>
      <c r="C2623" s="5" t="s">
        <v>27</v>
      </c>
      <c r="D2623" s="5"/>
      <c r="E2623">
        <v>1028</v>
      </c>
      <c r="F2623" s="2">
        <v>61</v>
      </c>
      <c r="G2623" s="2" t="str">
        <f>B2623&amp;C2623</f>
        <v>Aaron KEMEI800m</v>
      </c>
      <c r="H2623" s="2">
        <f>E2623</f>
        <v>1028</v>
      </c>
      <c r="I2623" s="138" cm="1">
        <f t="array" ref="I2623">MAX(IF($G$3:$G$4000=$G2623,$H$3:$H$4000))</f>
        <v>1028</v>
      </c>
      <c r="J2623" s="2" t="str">
        <v>NZL</v>
      </c>
      <c r="K2623" t="str">
        <v>Hamish KERR</v>
      </c>
      <c r="L2623" s="96" t="str">
        <v>high-jump</v>
      </c>
      <c r="M2623" s="96">
        <v>35294</v>
      </c>
      <c r="N2623" s="96" t="str">
        <f t="shared" si="160"/>
        <v>Hamish KERRhigh-jump</v>
      </c>
      <c r="O2623" s="2">
        <f t="shared" si="161"/>
        <v>1188</v>
      </c>
      <c r="P2623" s="81">
        <f t="shared" si="162"/>
        <v>3</v>
      </c>
      <c r="Q2623" s="81" t="str">
        <f t="shared" si="163"/>
        <v/>
      </c>
    </row>
    <row r="2624" spans="1:17" x14ac:dyDescent="0.2">
      <c r="A2624" t="s">
        <v>1224</v>
      </c>
      <c r="B2624" t="s">
        <v>4000</v>
      </c>
      <c r="C2624" s="5" t="s">
        <v>34</v>
      </c>
      <c r="D2624" s="5"/>
      <c r="E2624">
        <v>1028</v>
      </c>
      <c r="F2624" s="2">
        <v>87</v>
      </c>
      <c r="G2624" s="2" t="str">
        <f>B2624&amp;C2624</f>
        <v>Wycliff KONES3000msc</v>
      </c>
      <c r="H2624" s="2">
        <f>E2624</f>
        <v>1028</v>
      </c>
      <c r="I2624" s="138" cm="1">
        <f t="array" ref="I2624">MAX(IF($G$3:$G$4000=$G2624,$H$3:$H$4000))</f>
        <v>1028</v>
      </c>
      <c r="J2624" s="2" t="str">
        <v>NZL</v>
      </c>
      <c r="K2624" t="str">
        <v>Nick WILLIS</v>
      </c>
      <c r="L2624" s="96" t="str">
        <v>1500m</v>
      </c>
      <c r="M2624" s="96">
        <v>30431</v>
      </c>
      <c r="N2624" s="96" t="str">
        <f t="shared" si="160"/>
        <v>Nick WILLIS1500m</v>
      </c>
      <c r="O2624" s="2">
        <f t="shared" si="161"/>
        <v>1169</v>
      </c>
      <c r="P2624" s="81">
        <f t="shared" si="162"/>
        <v>22</v>
      </c>
      <c r="Q2624" s="81" t="str">
        <f t="shared" si="163"/>
        <v/>
      </c>
    </row>
    <row r="2625" spans="1:17" x14ac:dyDescent="0.2">
      <c r="A2625" t="s">
        <v>1224</v>
      </c>
      <c r="B2625" t="s">
        <v>3111</v>
      </c>
      <c r="C2625" s="5" t="s">
        <v>34</v>
      </c>
      <c r="D2625" s="5">
        <v>36678</v>
      </c>
      <c r="E2625">
        <v>1027</v>
      </c>
      <c r="F2625" s="2">
        <v>16</v>
      </c>
      <c r="G2625" s="2" t="str">
        <f>B2625&amp;C2625</f>
        <v>Lawi KIPNGENO3000msc</v>
      </c>
      <c r="H2625" s="2">
        <f>E2625</f>
        <v>1027</v>
      </c>
      <c r="I2625" s="138" cm="1">
        <f t="array" ref="I2625">MAX(IF($G$3:$G$4000=$G2625,$H$3:$H$4000))</f>
        <v>1027</v>
      </c>
      <c r="J2625" s="2" t="str">
        <v>NZL</v>
      </c>
      <c r="K2625" t="str">
        <v>Edward OSEI-NKETIA</v>
      </c>
      <c r="L2625" s="96" t="str">
        <v>100m</v>
      </c>
      <c r="M2625" s="96">
        <v>37019</v>
      </c>
      <c r="N2625" s="96" t="str">
        <f t="shared" si="160"/>
        <v>Edward OSEI-NKETIA100m</v>
      </c>
      <c r="O2625" s="2">
        <f t="shared" si="161"/>
        <v>1165</v>
      </c>
      <c r="P2625" s="81">
        <f t="shared" si="162"/>
        <v>26</v>
      </c>
      <c r="Q2625" s="81" t="str">
        <f t="shared" si="163"/>
        <v/>
      </c>
    </row>
    <row r="2626" spans="1:17" x14ac:dyDescent="0.2">
      <c r="A2626" t="s">
        <v>1224</v>
      </c>
      <c r="B2626" t="s">
        <v>5089</v>
      </c>
      <c r="C2626" s="5" t="s">
        <v>29</v>
      </c>
      <c r="D2626" s="5"/>
      <c r="E2626">
        <v>1024</v>
      </c>
      <c r="F2626" s="2">
        <v>36</v>
      </c>
      <c r="G2626" s="2" t="str">
        <f>B2626&amp;C2626</f>
        <v>Charles ROTICH5000m</v>
      </c>
      <c r="H2626" s="2">
        <f>E2626</f>
        <v>1024</v>
      </c>
      <c r="I2626" s="138" cm="1">
        <f t="array" ref="I2626">MAX(IF($G$3:$G$4000=$G2626,$H$3:$H$4000))</f>
        <v>1024</v>
      </c>
      <c r="J2626" s="2" t="str">
        <v>NZL</v>
      </c>
      <c r="K2626" t="str">
        <v>Samuel TANNER</v>
      </c>
      <c r="L2626" s="96" t="str">
        <v>1500m</v>
      </c>
      <c r="M2626" s="96">
        <v>36762</v>
      </c>
      <c r="N2626" s="96" t="str">
        <f t="shared" si="160"/>
        <v>Samuel TANNER1500m</v>
      </c>
      <c r="O2626" s="2">
        <f t="shared" si="161"/>
        <v>1155</v>
      </c>
      <c r="P2626" s="81">
        <f t="shared" si="162"/>
        <v>29</v>
      </c>
      <c r="Q2626" s="81" t="str">
        <f t="shared" si="163"/>
        <v/>
      </c>
    </row>
    <row r="2627" spans="1:17" x14ac:dyDescent="0.2">
      <c r="A2627" t="s">
        <v>1224</v>
      </c>
      <c r="B2627" t="s">
        <v>2947</v>
      </c>
      <c r="C2627" s="5" t="s">
        <v>2</v>
      </c>
      <c r="D2627" s="5">
        <v>1999</v>
      </c>
      <c r="E2627">
        <v>1024</v>
      </c>
      <c r="F2627" s="2">
        <v>57</v>
      </c>
      <c r="G2627" s="2" t="str">
        <f>B2627&amp;C2627</f>
        <v>Stephen OLUOCH100m</v>
      </c>
      <c r="H2627" s="2">
        <f>E2627</f>
        <v>1024</v>
      </c>
      <c r="I2627" s="138" cm="1">
        <f t="array" ref="I2627">MAX(IF($G$3:$G$4000=$G2627,$H$3:$H$4000))</f>
        <v>1024</v>
      </c>
      <c r="J2627" s="2" t="str">
        <v>NZL</v>
      </c>
      <c r="K2627" t="str">
        <v>George BEAMISH</v>
      </c>
      <c r="L2627" s="96" t="str">
        <v>1500m</v>
      </c>
      <c r="M2627" s="96">
        <v>35362</v>
      </c>
      <c r="N2627" s="96" t="str">
        <f t="shared" si="160"/>
        <v>George BEAMISH1500m</v>
      </c>
      <c r="O2627" s="2">
        <f t="shared" si="161"/>
        <v>1154</v>
      </c>
      <c r="P2627" s="81">
        <f t="shared" si="162"/>
        <v>31</v>
      </c>
      <c r="Q2627" s="81" t="str">
        <f t="shared" si="163"/>
        <v/>
      </c>
    </row>
    <row r="2628" spans="1:17" x14ac:dyDescent="0.2">
      <c r="A2628" t="s">
        <v>1224</v>
      </c>
      <c r="B2628" t="s">
        <v>3048</v>
      </c>
      <c r="C2628" s="5" t="s">
        <v>27</v>
      </c>
      <c r="D2628" s="6">
        <v>32174</v>
      </c>
      <c r="E2628">
        <v>1023</v>
      </c>
      <c r="F2628" s="2">
        <v>68</v>
      </c>
      <c r="G2628" s="2" t="str">
        <f>B2628&amp;C2628</f>
        <v>Timothy SEIN800m</v>
      </c>
      <c r="H2628" s="2">
        <f>E2628</f>
        <v>1023</v>
      </c>
      <c r="I2628" s="138" cm="1">
        <f t="array" ref="I2628">MAX(IF($G$3:$G$4000=$G2628,$H$3:$H$4000))</f>
        <v>1095</v>
      </c>
      <c r="J2628" s="2" t="str">
        <v>NZL</v>
      </c>
      <c r="K2628" t="str">
        <v>Hamish CARSON</v>
      </c>
      <c r="L2628" s="96" t="str">
        <v>1500m</v>
      </c>
      <c r="M2628" s="96">
        <v>32448</v>
      </c>
      <c r="N2628" s="96" t="str">
        <f t="shared" ref="N2628:N2691" si="164">K2628&amp;L2628</f>
        <v>Hamish CARSON1500m</v>
      </c>
      <c r="O2628" s="2">
        <f t="shared" ref="O2628:O2691" si="165">VLOOKUP(K2628&amp;L2628,$G$3:$H$3563,2,FALSE)</f>
        <v>1149</v>
      </c>
      <c r="P2628" s="81">
        <f t="shared" ref="P2628:P2691" si="166">COUNTIFS($L$3:$L$3119,L2628,$O$3:$O$3119,"&gt;"&amp;O2628)+1</f>
        <v>34</v>
      </c>
      <c r="Q2628" s="81" t="str">
        <f t="shared" ref="Q2628:Q2691" si="167">IFERROR(IF(J2628="AUS",COUNTIFS($J$3:$J$3119,"AUS",$L$3:$L$3119,L2628,$O$3:$O$3119,"&gt;"&amp;O2628)+1,""),"")</f>
        <v/>
      </c>
    </row>
    <row r="2629" spans="1:17" x14ac:dyDescent="0.2">
      <c r="A2629" t="s">
        <v>1224</v>
      </c>
      <c r="B2629" t="s">
        <v>4073</v>
      </c>
      <c r="C2629" s="5" t="s">
        <v>29</v>
      </c>
      <c r="D2629" s="5">
        <v>38205</v>
      </c>
      <c r="E2629">
        <v>1023</v>
      </c>
      <c r="F2629" s="2">
        <v>38</v>
      </c>
      <c r="G2629" s="2" t="str">
        <f>B2629&amp;C2629</f>
        <v>Samuel KIBATHI5000m</v>
      </c>
      <c r="H2629" s="2">
        <f>E2629</f>
        <v>1023</v>
      </c>
      <c r="I2629" s="138" cm="1">
        <f t="array" ref="I2629">MAX(IF($G$3:$G$4000=$G2629,$H$3:$H$4000))</f>
        <v>1083</v>
      </c>
      <c r="J2629" s="2" t="str">
        <v>NZL</v>
      </c>
      <c r="K2629" t="str">
        <v>Tiaan WHELPTON</v>
      </c>
      <c r="L2629" s="96" t="str">
        <v>100m</v>
      </c>
      <c r="M2629" s="96">
        <v>36614</v>
      </c>
      <c r="N2629" s="96" t="str">
        <f t="shared" si="164"/>
        <v>Tiaan WHELPTON100m</v>
      </c>
      <c r="O2629" s="2">
        <f t="shared" si="165"/>
        <v>1145</v>
      </c>
      <c r="P2629" s="81">
        <f t="shared" si="166"/>
        <v>52</v>
      </c>
      <c r="Q2629" s="81" t="str">
        <f t="shared" si="167"/>
        <v/>
      </c>
    </row>
    <row r="2630" spans="1:17" x14ac:dyDescent="0.2">
      <c r="A2630" t="s">
        <v>1224</v>
      </c>
      <c r="B2630" t="s">
        <v>3233</v>
      </c>
      <c r="C2630" s="5" t="s">
        <v>33</v>
      </c>
      <c r="D2630" s="5">
        <v>31362</v>
      </c>
      <c r="E2630">
        <v>1023</v>
      </c>
      <c r="F2630" s="2">
        <v>21</v>
      </c>
      <c r="G2630" s="2" t="str">
        <f>B2630&amp;C2630</f>
        <v>Vincent Kiplangat KOSGEI400mh</v>
      </c>
      <c r="H2630" s="2">
        <f>E2630</f>
        <v>1023</v>
      </c>
      <c r="I2630" s="138" cm="1">
        <f t="array" ref="I2630">MAX(IF($G$3:$G$4000=$G2630,$H$3:$H$4000))</f>
        <v>1060</v>
      </c>
      <c r="J2630" s="2" t="str">
        <v>NZL</v>
      </c>
      <c r="K2630" t="str">
        <v>Brad MATHAS</v>
      </c>
      <c r="L2630" s="96" t="str">
        <v>800m</v>
      </c>
      <c r="M2630" s="96">
        <v>34144</v>
      </c>
      <c r="N2630" s="96" t="str">
        <f t="shared" si="164"/>
        <v>Brad MATHAS800m</v>
      </c>
      <c r="O2630" s="2">
        <f t="shared" si="165"/>
        <v>1143</v>
      </c>
      <c r="P2630" s="81">
        <f t="shared" si="166"/>
        <v>40</v>
      </c>
      <c r="Q2630" s="81" t="str">
        <f t="shared" si="167"/>
        <v/>
      </c>
    </row>
    <row r="2631" spans="1:17" x14ac:dyDescent="0.2">
      <c r="A2631" t="s">
        <v>1224</v>
      </c>
      <c r="B2631" t="s">
        <v>3058</v>
      </c>
      <c r="C2631" s="5" t="s">
        <v>27</v>
      </c>
      <c r="D2631" s="5">
        <v>32725</v>
      </c>
      <c r="E2631">
        <v>1023</v>
      </c>
      <c r="F2631" s="2">
        <v>66</v>
      </c>
      <c r="G2631" s="2" t="str">
        <f>B2631&amp;C2631</f>
        <v>Geoffrey KAPELLO800m</v>
      </c>
      <c r="H2631" s="2">
        <f>E2631</f>
        <v>1023</v>
      </c>
      <c r="I2631" s="138" cm="1">
        <f t="array" ref="I2631">MAX(IF($G$3:$G$4000=$G2631,$H$3:$H$4000))</f>
        <v>1023</v>
      </c>
      <c r="J2631" s="2" t="str">
        <v>NZL</v>
      </c>
      <c r="K2631" t="str">
        <v>Connor BELL</v>
      </c>
      <c r="L2631" s="96" t="str">
        <v>discus-throw</v>
      </c>
      <c r="M2631" s="96">
        <v>37063</v>
      </c>
      <c r="N2631" s="96" t="str">
        <f t="shared" si="164"/>
        <v>Connor BELLdiscus-throw</v>
      </c>
      <c r="O2631" s="2">
        <f t="shared" si="165"/>
        <v>1139</v>
      </c>
      <c r="P2631" s="81">
        <f t="shared" si="166"/>
        <v>9</v>
      </c>
      <c r="Q2631" s="81" t="str">
        <f t="shared" si="167"/>
        <v/>
      </c>
    </row>
    <row r="2632" spans="1:17" x14ac:dyDescent="0.2">
      <c r="A2632" t="s">
        <v>1224</v>
      </c>
      <c r="B2632" t="s">
        <v>3172</v>
      </c>
      <c r="C2632" s="5" t="s">
        <v>30</v>
      </c>
      <c r="D2632" s="5">
        <v>1992</v>
      </c>
      <c r="E2632">
        <v>1023</v>
      </c>
      <c r="F2632" s="2">
        <v>30</v>
      </c>
      <c r="G2632" s="2" t="str">
        <f>B2632&amp;C2632</f>
        <v>Pius KARANJA10000m</v>
      </c>
      <c r="H2632" s="2">
        <f>E2632</f>
        <v>1023</v>
      </c>
      <c r="I2632" s="138" cm="1">
        <f t="array" ref="I2632">MAX(IF($G$3:$G$4000=$G2632,$H$3:$H$4000))</f>
        <v>1023</v>
      </c>
      <c r="J2632" s="2" t="str">
        <v>NZL</v>
      </c>
      <c r="K2632" t="str">
        <v>James PRESTON</v>
      </c>
      <c r="L2632" s="96" t="str">
        <v>800m</v>
      </c>
      <c r="M2632" s="96">
        <v>35558</v>
      </c>
      <c r="N2632" s="96" t="str">
        <f t="shared" si="164"/>
        <v>James PRESTON800m</v>
      </c>
      <c r="O2632" s="2">
        <f t="shared" si="165"/>
        <v>1136</v>
      </c>
      <c r="P2632" s="81">
        <f t="shared" si="166"/>
        <v>45</v>
      </c>
      <c r="Q2632" s="81" t="str">
        <f t="shared" si="167"/>
        <v/>
      </c>
    </row>
    <row r="2633" spans="1:17" x14ac:dyDescent="0.2">
      <c r="A2633" t="s">
        <v>1224</v>
      </c>
      <c r="B2633" t="s">
        <v>4003</v>
      </c>
      <c r="C2633" s="5" t="s">
        <v>34</v>
      </c>
      <c r="D2633" s="5">
        <v>1985</v>
      </c>
      <c r="E2633">
        <v>1022</v>
      </c>
      <c r="F2633" s="2">
        <v>90</v>
      </c>
      <c r="G2633" s="2" t="str">
        <f>B2633&amp;C2633</f>
        <v>Phenus KIPLETING3000msc</v>
      </c>
      <c r="H2633" s="2">
        <f>E2633</f>
        <v>1022</v>
      </c>
      <c r="I2633" s="138" cm="1">
        <f t="array" ref="I2633">MAX(IF($G$3:$G$4000=$G2633,$H$3:$H$4000))</f>
        <v>1022</v>
      </c>
      <c r="J2633" s="2" t="str">
        <v>NZL</v>
      </c>
      <c r="K2633" t="str">
        <v>Eric SPEAKMAN</v>
      </c>
      <c r="L2633" s="96" t="str">
        <v>5000m</v>
      </c>
      <c r="M2633" s="96">
        <v>33114</v>
      </c>
      <c r="N2633" s="96" t="str">
        <f t="shared" si="164"/>
        <v>Eric SPEAKMAN5000m</v>
      </c>
      <c r="O2633" s="2">
        <f t="shared" si="165"/>
        <v>1130</v>
      </c>
      <c r="P2633" s="81">
        <f t="shared" si="166"/>
        <v>45</v>
      </c>
      <c r="Q2633" s="81" t="str">
        <f t="shared" si="167"/>
        <v/>
      </c>
    </row>
    <row r="2634" spans="1:17" x14ac:dyDescent="0.2">
      <c r="A2634" t="s">
        <v>1224</v>
      </c>
      <c r="B2634" t="s">
        <v>4004</v>
      </c>
      <c r="C2634" s="5" t="s">
        <v>34</v>
      </c>
      <c r="D2634" s="5">
        <v>36872</v>
      </c>
      <c r="E2634">
        <v>1022</v>
      </c>
      <c r="F2634" s="2">
        <v>91</v>
      </c>
      <c r="G2634" s="2" t="str">
        <f>B2634&amp;C2634</f>
        <v>Luka MUSEMBI3000msc</v>
      </c>
      <c r="H2634" s="2">
        <f>E2634</f>
        <v>1022</v>
      </c>
      <c r="I2634" s="138" cm="1">
        <f t="array" ref="I2634">MAX(IF($G$3:$G$4000=$G2634,$H$3:$H$4000))</f>
        <v>1022</v>
      </c>
      <c r="J2634" s="2" t="str">
        <v>NZL</v>
      </c>
      <c r="K2634" t="str">
        <v>Julian OAKLEY</v>
      </c>
      <c r="L2634" s="96" t="str">
        <v>1500m</v>
      </c>
      <c r="M2634" s="96">
        <v>34143</v>
      </c>
      <c r="N2634" s="96" t="str">
        <f t="shared" si="164"/>
        <v>Julian OAKLEY1500m</v>
      </c>
      <c r="O2634" s="2">
        <f t="shared" si="165"/>
        <v>1122</v>
      </c>
      <c r="P2634" s="81">
        <f t="shared" si="166"/>
        <v>55</v>
      </c>
      <c r="Q2634" s="81" t="str">
        <f t="shared" si="167"/>
        <v/>
      </c>
    </row>
    <row r="2635" spans="1:17" x14ac:dyDescent="0.2">
      <c r="A2635" t="s">
        <v>1224</v>
      </c>
      <c r="B2635" t="s">
        <v>2957</v>
      </c>
      <c r="C2635" s="5" t="s">
        <v>25</v>
      </c>
      <c r="D2635" s="5">
        <v>35716</v>
      </c>
      <c r="E2635">
        <v>1021</v>
      </c>
      <c r="F2635" s="2">
        <v>65</v>
      </c>
      <c r="G2635" s="2" t="str">
        <f>B2635&amp;C2635</f>
        <v>Wiseman Were MUKHOBE200m</v>
      </c>
      <c r="H2635" s="2">
        <f>E2635</f>
        <v>1021</v>
      </c>
      <c r="I2635" s="138" cm="1">
        <f t="array" ref="I2635">MAX(IF($G$3:$G$4000=$G2635,$H$3:$H$4000))</f>
        <v>1021</v>
      </c>
      <c r="J2635" s="2" t="str">
        <v>NZL</v>
      </c>
      <c r="K2635" t="str">
        <v>Hayden WILDE</v>
      </c>
      <c r="L2635" s="96" t="str">
        <v>5000m</v>
      </c>
      <c r="M2635" s="96">
        <v>35674</v>
      </c>
      <c r="N2635" s="96" t="str">
        <f t="shared" si="164"/>
        <v>Hayden WILDE5000m</v>
      </c>
      <c r="O2635" s="2">
        <f t="shared" si="165"/>
        <v>1104</v>
      </c>
      <c r="P2635" s="81">
        <f t="shared" si="166"/>
        <v>79</v>
      </c>
      <c r="Q2635" s="81" t="str">
        <f t="shared" si="167"/>
        <v/>
      </c>
    </row>
    <row r="2636" spans="1:17" x14ac:dyDescent="0.2">
      <c r="A2636" t="s">
        <v>1224</v>
      </c>
      <c r="B2636" t="s">
        <v>3893</v>
      </c>
      <c r="C2636" s="5" t="s">
        <v>28</v>
      </c>
      <c r="D2636" s="5">
        <v>36392</v>
      </c>
      <c r="E2636">
        <v>1019</v>
      </c>
      <c r="F2636" s="2">
        <v>39</v>
      </c>
      <c r="G2636" s="2" t="str">
        <f>B2636&amp;C2636</f>
        <v>Brimin Kiprono KIPROTICH1500m</v>
      </c>
      <c r="H2636" s="2">
        <f>E2636</f>
        <v>1019</v>
      </c>
      <c r="I2636" s="138" cm="1">
        <f t="array" ref="I2636">MAX(IF($G$3:$G$4000=$G2636,$H$3:$H$4000))</f>
        <v>1151</v>
      </c>
      <c r="J2636" s="2" t="str">
        <v>NZL</v>
      </c>
      <c r="K2636" t="str">
        <v>Quentin REW</v>
      </c>
      <c r="L2636" s="96" t="str">
        <v>20km-race-walking</v>
      </c>
      <c r="M2636" s="96">
        <v>30879</v>
      </c>
      <c r="N2636" s="96" t="str">
        <f t="shared" si="164"/>
        <v>Quentin REW20km-race-walking</v>
      </c>
      <c r="O2636" s="2">
        <f t="shared" si="165"/>
        <v>1103</v>
      </c>
      <c r="P2636" s="81">
        <f t="shared" si="166"/>
        <v>6</v>
      </c>
      <c r="Q2636" s="81" t="str">
        <f t="shared" si="167"/>
        <v/>
      </c>
    </row>
    <row r="2637" spans="1:17" x14ac:dyDescent="0.2">
      <c r="A2637" t="s">
        <v>1224</v>
      </c>
      <c r="B2637" t="s">
        <v>3141</v>
      </c>
      <c r="C2637" s="5" t="s">
        <v>29</v>
      </c>
      <c r="D2637" s="5">
        <v>37717</v>
      </c>
      <c r="E2637">
        <v>1019</v>
      </c>
      <c r="F2637" s="2">
        <v>39</v>
      </c>
      <c r="G2637" s="2" t="str">
        <f>B2637&amp;C2637</f>
        <v>Victor KIMTAI5000m</v>
      </c>
      <c r="H2637" s="2">
        <f>E2637</f>
        <v>1019</v>
      </c>
      <c r="I2637" s="138" cm="1">
        <f t="array" ref="I2637">MAX(IF($G$3:$G$4000=$G2637,$H$3:$H$4000))</f>
        <v>1019</v>
      </c>
      <c r="J2637" s="2" t="str">
        <v>NZL</v>
      </c>
      <c r="K2637" t="str">
        <v>Matt BAXTER</v>
      </c>
      <c r="L2637" s="96" t="str">
        <v>5000m</v>
      </c>
      <c r="M2637" s="96">
        <v>34552</v>
      </c>
      <c r="N2637" s="96" t="str">
        <f t="shared" si="164"/>
        <v>Matt BAXTER5000m</v>
      </c>
      <c r="O2637" s="2">
        <f t="shared" si="165"/>
        <v>1100</v>
      </c>
      <c r="P2637" s="81">
        <f t="shared" si="166"/>
        <v>84</v>
      </c>
      <c r="Q2637" s="81" t="str">
        <f t="shared" si="167"/>
        <v/>
      </c>
    </row>
    <row r="2638" spans="1:17" x14ac:dyDescent="0.2">
      <c r="A2638" t="s">
        <v>1224</v>
      </c>
      <c r="B2638" t="s">
        <v>5090</v>
      </c>
      <c r="C2638" s="5" t="s">
        <v>29</v>
      </c>
      <c r="D2638" s="5"/>
      <c r="E2638">
        <v>1019</v>
      </c>
      <c r="F2638" s="2">
        <v>40</v>
      </c>
      <c r="G2638" s="2" t="str">
        <f>B2638&amp;C2638</f>
        <v>Stephen LEMAYA5000m</v>
      </c>
      <c r="H2638" s="2">
        <f>E2638</f>
        <v>1019</v>
      </c>
      <c r="I2638" s="138" cm="1">
        <f t="array" ref="I2638">MAX(IF($G$3:$G$4000=$G2638,$H$3:$H$4000))</f>
        <v>1019</v>
      </c>
      <c r="J2638" s="2" t="str">
        <v>NZL</v>
      </c>
      <c r="K2638" t="str">
        <v>Shay VEITCH</v>
      </c>
      <c r="L2638" s="96" t="str">
        <v>long-jump</v>
      </c>
      <c r="M2638" s="96">
        <v>36877</v>
      </c>
      <c r="N2638" s="96" t="str">
        <f t="shared" si="164"/>
        <v>Shay VEITCHlong-jump</v>
      </c>
      <c r="O2638" s="2">
        <f t="shared" si="165"/>
        <v>1094</v>
      </c>
      <c r="P2638" s="81">
        <f t="shared" si="166"/>
        <v>52</v>
      </c>
      <c r="Q2638" s="81" t="str">
        <f t="shared" si="167"/>
        <v/>
      </c>
    </row>
    <row r="2639" spans="1:17" x14ac:dyDescent="0.2">
      <c r="A2639" t="s">
        <v>1224</v>
      </c>
      <c r="B2639" t="s">
        <v>3112</v>
      </c>
      <c r="C2639" s="5" t="s">
        <v>34</v>
      </c>
      <c r="D2639" s="5">
        <v>35419</v>
      </c>
      <c r="E2639">
        <v>1018</v>
      </c>
      <c r="F2639" s="2">
        <v>18</v>
      </c>
      <c r="G2639" s="2" t="str">
        <f>B2639&amp;C2639</f>
        <v>Nicholas Kiptonui BETT3000msc</v>
      </c>
      <c r="H2639" s="2">
        <f>E2639</f>
        <v>1018</v>
      </c>
      <c r="I2639" s="138" cm="1">
        <f t="array" ref="I2639">MAX(IF($G$3:$G$4000=$G2639,$H$3:$H$4000))</f>
        <v>1136</v>
      </c>
      <c r="J2639" s="2" t="str">
        <v>NZL</v>
      </c>
      <c r="K2639" t="str">
        <v>Cameron FRENCH</v>
      </c>
      <c r="L2639" s="96" t="str">
        <v>400mh</v>
      </c>
      <c r="M2639" s="96">
        <v>33741</v>
      </c>
      <c r="N2639" s="96" t="str">
        <f t="shared" si="164"/>
        <v>Cameron FRENCH400mh</v>
      </c>
      <c r="O2639" s="2">
        <f t="shared" si="165"/>
        <v>1089</v>
      </c>
      <c r="P2639" s="81">
        <f t="shared" si="166"/>
        <v>48</v>
      </c>
      <c r="Q2639" s="81" t="str">
        <f t="shared" si="167"/>
        <v/>
      </c>
    </row>
    <row r="2640" spans="1:17" x14ac:dyDescent="0.2">
      <c r="A2640" t="s">
        <v>1224</v>
      </c>
      <c r="B2640" t="s">
        <v>5044</v>
      </c>
      <c r="C2640" s="5" t="s">
        <v>2</v>
      </c>
      <c r="D2640" s="5">
        <v>36563</v>
      </c>
      <c r="E2640">
        <v>1018</v>
      </c>
      <c r="F2640" s="2">
        <v>69</v>
      </c>
      <c r="G2640" s="2" t="str">
        <f>B2640&amp;C2640</f>
        <v>Elijah Onkware MATHEW100m</v>
      </c>
      <c r="H2640" s="2">
        <f>E2640</f>
        <v>1018</v>
      </c>
      <c r="I2640" s="138" cm="1">
        <f t="array" ref="I2640">MAX(IF($G$3:$G$4000=$G2640,$H$3:$H$4000))</f>
        <v>1018</v>
      </c>
      <c r="J2640" s="2" t="str">
        <v>NZL</v>
      </c>
      <c r="K2640" t="str">
        <v>Christopher GOODWIN</v>
      </c>
      <c r="L2640" s="96" t="str">
        <v>long-jump</v>
      </c>
      <c r="M2640" s="96">
        <v>35992</v>
      </c>
      <c r="N2640" s="96" t="str">
        <f t="shared" si="164"/>
        <v>Christopher GOODWINlong-jump</v>
      </c>
      <c r="O2640" s="2">
        <f t="shared" si="165"/>
        <v>1079</v>
      </c>
      <c r="P2640" s="81">
        <f t="shared" si="166"/>
        <v>67</v>
      </c>
      <c r="Q2640" s="81" t="str">
        <f t="shared" si="167"/>
        <v/>
      </c>
    </row>
    <row r="2641" spans="1:17" x14ac:dyDescent="0.2">
      <c r="A2641" t="s">
        <v>1224</v>
      </c>
      <c r="B2641" t="s">
        <v>2939</v>
      </c>
      <c r="C2641" s="6" t="s">
        <v>2</v>
      </c>
      <c r="D2641" s="5">
        <v>36734</v>
      </c>
      <c r="E2641">
        <v>1018</v>
      </c>
      <c r="F2641" s="2">
        <v>96</v>
      </c>
      <c r="G2641" s="2" t="str">
        <f>B2641&amp;C2641</f>
        <v>Robinson MOTENDE100m</v>
      </c>
      <c r="H2641" s="2">
        <f>E2641</f>
        <v>1018</v>
      </c>
      <c r="I2641" s="138" cm="1">
        <f t="array" ref="I2641">MAX(IF($G$3:$G$4000=$G2641,$H$3:$H$4000))</f>
        <v>1018</v>
      </c>
      <c r="J2641" s="2" t="str">
        <v>NZL</v>
      </c>
      <c r="K2641" t="str">
        <v>Samuel TANNER</v>
      </c>
      <c r="L2641" s="96" t="str">
        <v>800m</v>
      </c>
      <c r="M2641" s="96">
        <v>36762</v>
      </c>
      <c r="N2641" s="96" t="str">
        <f t="shared" si="164"/>
        <v>Samuel TANNER800m</v>
      </c>
      <c r="O2641" s="2">
        <f t="shared" si="165"/>
        <v>1074</v>
      </c>
      <c r="P2641" s="81">
        <f t="shared" si="166"/>
        <v>110</v>
      </c>
      <c r="Q2641" s="81" t="str">
        <f t="shared" si="167"/>
        <v/>
      </c>
    </row>
    <row r="2642" spans="1:17" x14ac:dyDescent="0.2">
      <c r="A2642" t="s">
        <v>1224</v>
      </c>
      <c r="B2642" t="s">
        <v>2943</v>
      </c>
      <c r="C2642" s="5" t="s">
        <v>25</v>
      </c>
      <c r="D2642" s="5">
        <v>33872</v>
      </c>
      <c r="E2642">
        <v>1017</v>
      </c>
      <c r="F2642" s="2">
        <v>61</v>
      </c>
      <c r="G2642" s="2" t="str">
        <f>B2642&amp;C2642</f>
        <v>Hesborn OCHIENG200m</v>
      </c>
      <c r="H2642" s="2">
        <f>E2642</f>
        <v>1017</v>
      </c>
      <c r="I2642" s="138" cm="1">
        <f t="array" ref="I2642">MAX(IF($G$3:$G$4000=$G2642,$H$3:$H$4000))</f>
        <v>1017</v>
      </c>
      <c r="J2642" s="2" t="str">
        <v>NZL</v>
      </c>
      <c r="K2642" t="str">
        <v>Aaron BOOTH</v>
      </c>
      <c r="L2642" s="96" t="str">
        <v>decathlon</v>
      </c>
      <c r="M2642" s="96">
        <v>35320</v>
      </c>
      <c r="N2642" s="96" t="str">
        <f t="shared" si="164"/>
        <v>Aaron BOOTHdecathlon</v>
      </c>
      <c r="O2642" s="2">
        <f t="shared" si="165"/>
        <v>1071</v>
      </c>
      <c r="P2642" s="81">
        <f t="shared" si="166"/>
        <v>11</v>
      </c>
      <c r="Q2642" s="81" t="str">
        <f t="shared" si="167"/>
        <v/>
      </c>
    </row>
    <row r="2643" spans="1:17" x14ac:dyDescent="0.2">
      <c r="A2643" t="s">
        <v>1224</v>
      </c>
      <c r="B2643" t="s">
        <v>4009</v>
      </c>
      <c r="C2643" s="5" t="s">
        <v>34</v>
      </c>
      <c r="D2643" s="5"/>
      <c r="E2643">
        <v>1017</v>
      </c>
      <c r="F2643" s="2">
        <v>98</v>
      </c>
      <c r="G2643" s="2" t="str">
        <f>B2643&amp;C2643</f>
        <v>Allan KIPLAGAT3000msc</v>
      </c>
      <c r="H2643" s="2">
        <f>E2643</f>
        <v>1017</v>
      </c>
      <c r="I2643" s="138" cm="1">
        <f t="array" ref="I2643">MAX(IF($G$3:$G$4000=$G2643,$H$3:$H$4000))</f>
        <v>1017</v>
      </c>
      <c r="J2643" s="2" t="str">
        <v>NZL</v>
      </c>
      <c r="K2643" t="str">
        <v>Ryan BALLANTYNE</v>
      </c>
      <c r="L2643" s="96" t="str">
        <v>shot-put</v>
      </c>
      <c r="M2643" s="96">
        <v>36168</v>
      </c>
      <c r="N2643" s="96" t="str">
        <f t="shared" si="164"/>
        <v>Ryan BALLANTYNEshot-put</v>
      </c>
      <c r="O2643" s="2">
        <f t="shared" si="165"/>
        <v>1068</v>
      </c>
      <c r="P2643" s="81">
        <f t="shared" si="166"/>
        <v>20</v>
      </c>
      <c r="Q2643" s="81" t="str">
        <f t="shared" si="167"/>
        <v/>
      </c>
    </row>
    <row r="2644" spans="1:17" x14ac:dyDescent="0.2">
      <c r="A2644" t="s">
        <v>1224</v>
      </c>
      <c r="B2644" t="s">
        <v>3087</v>
      </c>
      <c r="C2644" s="5" t="s">
        <v>28</v>
      </c>
      <c r="D2644" s="5"/>
      <c r="E2644">
        <v>1017</v>
      </c>
      <c r="F2644" s="2">
        <v>42</v>
      </c>
      <c r="G2644" s="2" t="str">
        <f>B2644&amp;C2644</f>
        <v>Vincent KOECH1500m</v>
      </c>
      <c r="H2644" s="2">
        <f>E2644</f>
        <v>1017</v>
      </c>
      <c r="I2644" s="138" cm="1">
        <f t="array" ref="I2644">MAX(IF($G$3:$G$4000=$G2644,$H$3:$H$4000))</f>
        <v>1017</v>
      </c>
      <c r="J2644" s="2" t="str">
        <v>NZL</v>
      </c>
      <c r="K2644" t="str">
        <v>Nick PALMER</v>
      </c>
      <c r="L2644" s="96" t="str">
        <v>shot-put</v>
      </c>
      <c r="M2644" s="96">
        <v>36689</v>
      </c>
      <c r="N2644" s="96" t="str">
        <f t="shared" si="164"/>
        <v>Nick PALMERshot-put</v>
      </c>
      <c r="O2644" s="2">
        <f t="shared" si="165"/>
        <v>1064</v>
      </c>
      <c r="P2644" s="81">
        <f t="shared" si="166"/>
        <v>21</v>
      </c>
      <c r="Q2644" s="81" t="str">
        <f t="shared" si="167"/>
        <v/>
      </c>
    </row>
    <row r="2645" spans="1:17" x14ac:dyDescent="0.2">
      <c r="A2645" t="s">
        <v>1224</v>
      </c>
      <c r="B2645" t="s">
        <v>3577</v>
      </c>
      <c r="C2645" s="5" t="s">
        <v>82</v>
      </c>
      <c r="D2645" s="5">
        <v>1990</v>
      </c>
      <c r="E2645">
        <v>1017</v>
      </c>
      <c r="F2645" s="2">
        <v>43</v>
      </c>
      <c r="G2645" s="2" t="str">
        <f>B2645&amp;C2645</f>
        <v>Japhet KIPKOECHmarathon</v>
      </c>
      <c r="H2645" s="2">
        <f>E2645</f>
        <v>1017</v>
      </c>
      <c r="I2645" s="138" cm="1">
        <f t="array" ref="I2645">MAX(IF($G$3:$G$4000=$G2645,$H$3:$H$4000))</f>
        <v>1017</v>
      </c>
      <c r="J2645" s="2" t="str">
        <v>NZL</v>
      </c>
      <c r="K2645" t="str">
        <v>Oliver CHIGNELL</v>
      </c>
      <c r="L2645" s="96" t="str">
        <v>1500m</v>
      </c>
      <c r="M2645" s="96">
        <v>35842</v>
      </c>
      <c r="N2645" s="96" t="str">
        <f t="shared" si="164"/>
        <v>Oliver CHIGNELL1500m</v>
      </c>
      <c r="O2645" s="2">
        <f t="shared" si="165"/>
        <v>1056</v>
      </c>
      <c r="P2645" s="81">
        <f t="shared" si="166"/>
        <v>109</v>
      </c>
      <c r="Q2645" s="81" t="str">
        <f t="shared" si="167"/>
        <v/>
      </c>
    </row>
    <row r="2646" spans="1:17" x14ac:dyDescent="0.2">
      <c r="A2646" t="s">
        <v>1224</v>
      </c>
      <c r="B2646" t="s">
        <v>4011</v>
      </c>
      <c r="C2646" s="5" t="s">
        <v>34</v>
      </c>
      <c r="D2646" s="5"/>
      <c r="E2646">
        <v>1015</v>
      </c>
      <c r="F2646" s="2">
        <v>100</v>
      </c>
      <c r="G2646" s="2" t="str">
        <f>B2646&amp;C2646</f>
        <v>Hazard KIBET3000msc</v>
      </c>
      <c r="H2646" s="2">
        <f>E2646</f>
        <v>1015</v>
      </c>
      <c r="I2646" s="138" cm="1">
        <f t="array" ref="I2646">MAX(IF($G$3:$G$4000=$G2646,$H$3:$H$4000))</f>
        <v>1015</v>
      </c>
      <c r="J2646" s="2" t="str">
        <v>NZL</v>
      </c>
      <c r="K2646" t="str">
        <v>Matthew TAYLOR</v>
      </c>
      <c r="L2646" s="96" t="str">
        <v>1500m</v>
      </c>
      <c r="M2646" s="96">
        <v>34513</v>
      </c>
      <c r="N2646" s="96" t="str">
        <f t="shared" si="164"/>
        <v>Matthew TAYLOR1500m</v>
      </c>
      <c r="O2646" s="2">
        <f t="shared" si="165"/>
        <v>1054</v>
      </c>
      <c r="P2646" s="81">
        <f t="shared" si="166"/>
        <v>111</v>
      </c>
      <c r="Q2646" s="81" t="str">
        <f t="shared" si="167"/>
        <v/>
      </c>
    </row>
    <row r="2647" spans="1:17" x14ac:dyDescent="0.2">
      <c r="A2647" t="s">
        <v>1224</v>
      </c>
      <c r="B2647" t="s">
        <v>5110</v>
      </c>
      <c r="C2647" s="5" t="s">
        <v>30</v>
      </c>
      <c r="D2647" s="5"/>
      <c r="E2647">
        <v>1015</v>
      </c>
      <c r="F2647" s="2">
        <v>32</v>
      </c>
      <c r="G2647" s="2" t="str">
        <f>B2647&amp;C2647</f>
        <v>Benard KERENGE10000m</v>
      </c>
      <c r="H2647" s="2">
        <f>E2647</f>
        <v>1015</v>
      </c>
      <c r="I2647" s="138" cm="1">
        <f t="array" ref="I2647">MAX(IF($G$3:$G$4000=$G2647,$H$3:$H$4000))</f>
        <v>1015</v>
      </c>
      <c r="J2647" s="2" t="str">
        <v>NZL</v>
      </c>
      <c r="K2647" t="str">
        <v>Russell GREEN</v>
      </c>
      <c r="L2647" s="96" t="str">
        <v>1500m</v>
      </c>
      <c r="M2647" s="96">
        <v>37001</v>
      </c>
      <c r="N2647" s="96" t="str">
        <f t="shared" si="164"/>
        <v>Russell GREEN1500m</v>
      </c>
      <c r="O2647" s="2">
        <f t="shared" si="165"/>
        <v>1054</v>
      </c>
      <c r="P2647" s="81">
        <f t="shared" si="166"/>
        <v>111</v>
      </c>
      <c r="Q2647" s="81" t="str">
        <f t="shared" si="167"/>
        <v/>
      </c>
    </row>
    <row r="2648" spans="1:17" x14ac:dyDescent="0.2">
      <c r="A2648" t="s">
        <v>1224</v>
      </c>
      <c r="B2648" s="5" t="s">
        <v>4831</v>
      </c>
      <c r="C2648" s="5" t="s">
        <v>81</v>
      </c>
      <c r="D2648" s="5">
        <v>30747</v>
      </c>
      <c r="E2648">
        <v>1015</v>
      </c>
      <c r="F2648" s="2">
        <v>18</v>
      </c>
      <c r="G2648" s="2" t="str">
        <f>B2648&amp;C2648</f>
        <v>Simon WACHIRA20km-race-walking</v>
      </c>
      <c r="H2648" s="2">
        <f>E2648</f>
        <v>1015</v>
      </c>
      <c r="I2648" s="138" cm="1">
        <f t="array" ref="I2648">MAX(IF($G$3:$G$4000=$G2648,$H$3:$H$4000))</f>
        <v>1015</v>
      </c>
      <c r="J2648" s="2" t="str">
        <v>NZL</v>
      </c>
      <c r="K2648" t="str">
        <v>Felix MCDONALD</v>
      </c>
      <c r="L2648" s="96" t="str">
        <v>long-jump</v>
      </c>
      <c r="M2648" s="96">
        <v>35915</v>
      </c>
      <c r="N2648" s="96" t="str">
        <f t="shared" si="164"/>
        <v>Felix MCDONALDlong-jump</v>
      </c>
      <c r="O2648" s="2">
        <f t="shared" si="165"/>
        <v>1053</v>
      </c>
      <c r="P2648" s="81">
        <f t="shared" si="166"/>
        <v>92</v>
      </c>
      <c r="Q2648" s="81" t="str">
        <f t="shared" si="167"/>
        <v/>
      </c>
    </row>
    <row r="2649" spans="1:17" x14ac:dyDescent="0.2">
      <c r="A2649" t="s">
        <v>1224</v>
      </c>
      <c r="B2649" t="s">
        <v>3983</v>
      </c>
      <c r="C2649" s="5" t="s">
        <v>34</v>
      </c>
      <c r="D2649" s="5">
        <v>34135</v>
      </c>
      <c r="E2649">
        <v>1014</v>
      </c>
      <c r="F2649" s="2">
        <v>19</v>
      </c>
      <c r="G2649" s="2" t="str">
        <f>B2649&amp;C2649</f>
        <v>Lawrence Kemboi KIPSANG3000msc</v>
      </c>
      <c r="H2649" s="2">
        <f>E2649</f>
        <v>1014</v>
      </c>
      <c r="I2649" s="138" cm="1">
        <f t="array" ref="I2649">MAX(IF($G$3:$G$4000=$G2649,$H$3:$H$4000))</f>
        <v>1038</v>
      </c>
      <c r="J2649" s="2" t="str">
        <v>NZL</v>
      </c>
      <c r="K2649" t="str">
        <v>Joshua HAWKINS</v>
      </c>
      <c r="L2649" s="96" t="str">
        <v>110mh</v>
      </c>
      <c r="M2649" s="96">
        <v>34374</v>
      </c>
      <c r="N2649" s="96" t="str">
        <f t="shared" si="164"/>
        <v>Joshua HAWKINS110mh</v>
      </c>
      <c r="O2649" s="2">
        <f t="shared" si="165"/>
        <v>1053</v>
      </c>
      <c r="P2649" s="81">
        <f t="shared" si="166"/>
        <v>59</v>
      </c>
      <c r="Q2649" s="81" t="str">
        <f t="shared" si="167"/>
        <v/>
      </c>
    </row>
    <row r="2650" spans="1:17" x14ac:dyDescent="0.2">
      <c r="A2650" t="s">
        <v>1224</v>
      </c>
      <c r="B2650" t="s">
        <v>3050</v>
      </c>
      <c r="C2650" s="6" t="s">
        <v>27</v>
      </c>
      <c r="D2650" s="5"/>
      <c r="E2650">
        <v>1014</v>
      </c>
      <c r="F2650" s="2">
        <v>76</v>
      </c>
      <c r="G2650" s="2" t="str">
        <f>B2650&amp;C2650</f>
        <v>Titus LAGAT800m</v>
      </c>
      <c r="H2650" s="2">
        <f>E2650</f>
        <v>1014</v>
      </c>
      <c r="I2650" s="138" cm="1">
        <f t="array" ref="I2650">MAX(IF($G$3:$G$4000=$G2650,$H$3:$H$4000))</f>
        <v>1014</v>
      </c>
      <c r="J2650" s="2" t="str">
        <v>NZL</v>
      </c>
      <c r="K2650" t="str">
        <v>Benjamin WALL</v>
      </c>
      <c r="L2650" s="96" t="str">
        <v>1500m</v>
      </c>
      <c r="M2650" s="96">
        <v>37206</v>
      </c>
      <c r="N2650" s="96" t="str">
        <f t="shared" si="164"/>
        <v>Benjamin WALL1500m</v>
      </c>
      <c r="O2650" s="2">
        <f t="shared" si="165"/>
        <v>1051</v>
      </c>
      <c r="P2650" s="81">
        <f t="shared" si="166"/>
        <v>116</v>
      </c>
      <c r="Q2650" s="81" t="str">
        <f t="shared" si="167"/>
        <v/>
      </c>
    </row>
    <row r="2651" spans="1:17" x14ac:dyDescent="0.2">
      <c r="A2651" t="s">
        <v>1224</v>
      </c>
      <c r="B2651" t="s">
        <v>3578</v>
      </c>
      <c r="C2651" s="5" t="s">
        <v>82</v>
      </c>
      <c r="D2651" s="5">
        <v>31373</v>
      </c>
      <c r="E2651">
        <v>1014</v>
      </c>
      <c r="F2651" s="2">
        <v>44</v>
      </c>
      <c r="G2651" s="2" t="str">
        <f>B2651&amp;C2651</f>
        <v>Robert KWAMBAImarathon</v>
      </c>
      <c r="H2651" s="2">
        <f>E2651</f>
        <v>1014</v>
      </c>
      <c r="I2651" s="138" cm="1">
        <f t="array" ref="I2651">MAX(IF($G$3:$G$4000=$G2651,$H$3:$H$4000))</f>
        <v>1014</v>
      </c>
      <c r="J2651" s="2" t="str">
        <v>NZL</v>
      </c>
      <c r="K2651" t="str">
        <v>Nicholas SOUTHGATE</v>
      </c>
      <c r="L2651" s="96" t="str">
        <v>pole-vault</v>
      </c>
      <c r="M2651" s="96">
        <v>34433</v>
      </c>
      <c r="N2651" s="96" t="str">
        <f t="shared" si="164"/>
        <v>Nicholas SOUTHGATEpole-vault</v>
      </c>
      <c r="O2651" s="2">
        <f t="shared" si="165"/>
        <v>1048</v>
      </c>
      <c r="P2651" s="81">
        <f t="shared" si="166"/>
        <v>15</v>
      </c>
      <c r="Q2651" s="81" t="str">
        <f t="shared" si="167"/>
        <v/>
      </c>
    </row>
    <row r="2652" spans="1:17" x14ac:dyDescent="0.2">
      <c r="A2652" t="s">
        <v>1224</v>
      </c>
      <c r="B2652" t="s">
        <v>3142</v>
      </c>
      <c r="C2652" s="5" t="s">
        <v>29</v>
      </c>
      <c r="D2652" s="5"/>
      <c r="E2652">
        <v>1013</v>
      </c>
      <c r="F2652" s="2">
        <v>41</v>
      </c>
      <c r="G2652" s="2" t="str">
        <f>B2652&amp;C2652</f>
        <v>Emmanuel CHEBOSON5000m</v>
      </c>
      <c r="H2652" s="2">
        <f>E2652</f>
        <v>1013</v>
      </c>
      <c r="I2652" s="138" cm="1">
        <f t="array" ref="I2652">MAX(IF($G$3:$G$4000=$G2652,$H$3:$H$4000))</f>
        <v>1013</v>
      </c>
      <c r="J2652" s="2" t="str">
        <v>NZL</v>
      </c>
      <c r="K2652" t="str">
        <v>Liam WEBB</v>
      </c>
      <c r="L2652" s="96" t="str">
        <v>400m</v>
      </c>
      <c r="M2652" s="96">
        <v>36364</v>
      </c>
      <c r="N2652" s="96" t="str">
        <f t="shared" si="164"/>
        <v>Liam WEBB400m</v>
      </c>
      <c r="O2652" s="2">
        <f t="shared" si="165"/>
        <v>1048</v>
      </c>
      <c r="P2652" s="81">
        <f t="shared" si="166"/>
        <v>133</v>
      </c>
      <c r="Q2652" s="81" t="str">
        <f t="shared" si="167"/>
        <v/>
      </c>
    </row>
    <row r="2653" spans="1:17" x14ac:dyDescent="0.2">
      <c r="A2653" t="s">
        <v>1224</v>
      </c>
      <c r="B2653" t="s">
        <v>5111</v>
      </c>
      <c r="C2653" s="5" t="s">
        <v>30</v>
      </c>
      <c r="D2653" s="5">
        <v>1991</v>
      </c>
      <c r="E2653">
        <v>1013</v>
      </c>
      <c r="F2653" s="2">
        <v>34</v>
      </c>
      <c r="G2653" s="138" t="str">
        <f>B2653&amp;C2653</f>
        <v>Frederick CHEBII10000m</v>
      </c>
      <c r="H2653" s="138">
        <f>E2653</f>
        <v>1013</v>
      </c>
      <c r="I2653" s="138" cm="1">
        <f t="array" ref="I2653">MAX(IF($G$3:$G$4000=$G2653,$H$3:$H$4000))</f>
        <v>1013</v>
      </c>
      <c r="J2653" s="2" t="str">
        <v>NZL</v>
      </c>
      <c r="K2653" t="str">
        <v>James HARDING</v>
      </c>
      <c r="L2653" s="96" t="str">
        <v>800m</v>
      </c>
      <c r="M2653" s="96">
        <v>37931</v>
      </c>
      <c r="N2653" s="96" t="str">
        <f t="shared" si="164"/>
        <v>James HARDING800m</v>
      </c>
      <c r="O2653" s="2">
        <f t="shared" si="165"/>
        <v>1048</v>
      </c>
      <c r="P2653" s="81">
        <f t="shared" si="166"/>
        <v>126</v>
      </c>
      <c r="Q2653" s="81" t="str">
        <f t="shared" si="167"/>
        <v/>
      </c>
    </row>
    <row r="2654" spans="1:17" x14ac:dyDescent="0.2">
      <c r="A2654" t="s">
        <v>1224</v>
      </c>
      <c r="B2654" t="s">
        <v>5112</v>
      </c>
      <c r="C2654" s="5" t="s">
        <v>30</v>
      </c>
      <c r="D2654" s="5"/>
      <c r="E2654">
        <v>1012</v>
      </c>
      <c r="F2654" s="2">
        <v>35</v>
      </c>
      <c r="G2654" s="2" t="str">
        <f>B2654&amp;C2654</f>
        <v>Nelson NDOMBI10000m</v>
      </c>
      <c r="H2654" s="2">
        <f>E2654</f>
        <v>1012</v>
      </c>
      <c r="I2654" s="138" cm="1">
        <f t="array" ref="I2654">MAX(IF($G$3:$G$4000=$G2654,$H$3:$H$4000))</f>
        <v>1012</v>
      </c>
      <c r="J2654" s="2" t="str">
        <v>NZL</v>
      </c>
      <c r="K2654" t="str">
        <v>James STEYN</v>
      </c>
      <c r="L2654" s="96" t="str">
        <v>pole-vault</v>
      </c>
      <c r="M2654" s="96">
        <v>36224</v>
      </c>
      <c r="N2654" s="96" t="str">
        <f t="shared" si="164"/>
        <v>James STEYNpole-vault</v>
      </c>
      <c r="O2654" s="2">
        <f t="shared" si="165"/>
        <v>1048</v>
      </c>
      <c r="P2654" s="81">
        <f t="shared" si="166"/>
        <v>15</v>
      </c>
      <c r="Q2654" s="81" t="str">
        <f t="shared" si="167"/>
        <v/>
      </c>
    </row>
    <row r="2655" spans="1:17" x14ac:dyDescent="0.2">
      <c r="A2655" t="s">
        <v>1224</v>
      </c>
      <c r="B2655" t="s">
        <v>5329</v>
      </c>
      <c r="C2655" t="s">
        <v>30</v>
      </c>
      <c r="D2655" s="5">
        <v>37782</v>
      </c>
      <c r="E2655">
        <v>1012</v>
      </c>
      <c r="F2655" s="2">
        <v>36</v>
      </c>
      <c r="G2655" s="2" t="str">
        <f>B2655&amp;C2655</f>
        <v>Silas Kiplagat CHEBOTIBIN10000m</v>
      </c>
      <c r="H2655" s="2">
        <f>E2655</f>
        <v>1012</v>
      </c>
      <c r="I2655" s="138" cm="1">
        <f t="array" ref="I2655">MAX(IF($G$3:$G$4000=$G2655,$H$3:$H$4000))</f>
        <v>1012</v>
      </c>
      <c r="J2655" s="2" t="str">
        <v>NZL</v>
      </c>
      <c r="K2655" t="str">
        <v>Chanel MUIR</v>
      </c>
      <c r="L2655" s="96" t="str">
        <v>1500m</v>
      </c>
      <c r="M2655" s="96">
        <v>37439</v>
      </c>
      <c r="N2655" s="96" t="str">
        <f t="shared" si="164"/>
        <v>Chanel MUIR1500m</v>
      </c>
      <c r="O2655" s="2">
        <f t="shared" si="165"/>
        <v>1042</v>
      </c>
      <c r="P2655" s="81">
        <f t="shared" si="166"/>
        <v>119</v>
      </c>
      <c r="Q2655" s="81" t="str">
        <f t="shared" si="167"/>
        <v/>
      </c>
    </row>
    <row r="2656" spans="1:17" x14ac:dyDescent="0.2">
      <c r="A2656" t="s">
        <v>1224</v>
      </c>
      <c r="B2656" t="s">
        <v>3074</v>
      </c>
      <c r="C2656" s="5" t="s">
        <v>28</v>
      </c>
      <c r="D2656" s="5"/>
      <c r="E2656">
        <v>1011</v>
      </c>
      <c r="F2656" s="2">
        <v>48</v>
      </c>
      <c r="G2656" s="2" t="str">
        <f>B2656&amp;C2656</f>
        <v>Mathew KEMBOI1500m</v>
      </c>
      <c r="H2656" s="2">
        <f>E2656</f>
        <v>1011</v>
      </c>
      <c r="I2656" s="138" cm="1">
        <f t="array" ref="I2656">MAX(IF($G$3:$G$4000=$G2656,$H$3:$H$4000))</f>
        <v>1011</v>
      </c>
      <c r="J2656" s="2" t="str">
        <v>NZL</v>
      </c>
      <c r="K2656" t="str">
        <v>Welr√® OLIVIER</v>
      </c>
      <c r="L2656" s="96" t="str">
        <v>triple-jump</v>
      </c>
      <c r="M2656" s="96">
        <v>37564</v>
      </c>
      <c r="N2656" s="96" t="str">
        <f t="shared" si="164"/>
        <v>Welr√® OLIVIERtriple-jump</v>
      </c>
      <c r="O2656" s="2">
        <f t="shared" si="165"/>
        <v>1041</v>
      </c>
      <c r="P2656" s="81">
        <f t="shared" si="166"/>
        <v>62</v>
      </c>
      <c r="Q2656" s="81" t="str">
        <f t="shared" si="167"/>
        <v/>
      </c>
    </row>
    <row r="2657" spans="1:17" x14ac:dyDescent="0.2">
      <c r="A2657" t="s">
        <v>1224</v>
      </c>
      <c r="B2657" t="s">
        <v>3153</v>
      </c>
      <c r="C2657" s="5" t="s">
        <v>29</v>
      </c>
      <c r="D2657" s="5"/>
      <c r="E2657">
        <v>1010</v>
      </c>
      <c r="F2657" s="2">
        <v>43</v>
      </c>
      <c r="G2657" s="2" t="str">
        <f>B2657&amp;C2657</f>
        <v>James KARORI5000m</v>
      </c>
      <c r="H2657" s="2">
        <f>E2657</f>
        <v>1010</v>
      </c>
      <c r="I2657" s="138" cm="1">
        <f t="array" ref="I2657">MAX(IF($G$3:$G$4000=$G2657,$H$3:$H$4000))</f>
        <v>1010</v>
      </c>
      <c r="J2657" s="2" t="str">
        <v>NZL</v>
      </c>
      <c r="K2657" t="str">
        <v>Alexander PARKINSON</v>
      </c>
      <c r="L2657" s="96" t="str">
        <v>discus-throw</v>
      </c>
      <c r="M2657" s="96">
        <v>34585</v>
      </c>
      <c r="N2657" s="96" t="str">
        <f t="shared" si="164"/>
        <v>Alexander PARKINSONdiscus-throw</v>
      </c>
      <c r="O2657" s="2">
        <f t="shared" si="165"/>
        <v>1041</v>
      </c>
      <c r="P2657" s="81">
        <f t="shared" si="166"/>
        <v>27</v>
      </c>
      <c r="Q2657" s="81" t="str">
        <f t="shared" si="167"/>
        <v/>
      </c>
    </row>
    <row r="2658" spans="1:17" x14ac:dyDescent="0.2">
      <c r="A2658" t="s">
        <v>1224</v>
      </c>
      <c r="B2658" t="s">
        <v>3075</v>
      </c>
      <c r="C2658" s="5" t="s">
        <v>28</v>
      </c>
      <c r="D2658" s="5"/>
      <c r="E2658">
        <v>1009</v>
      </c>
      <c r="F2658" s="2">
        <v>49</v>
      </c>
      <c r="G2658" s="2" t="str">
        <f>B2658&amp;C2658</f>
        <v>Hosea CHEPKONGA1500m</v>
      </c>
      <c r="H2658" s="2">
        <f>E2658</f>
        <v>1009</v>
      </c>
      <c r="I2658" s="138" cm="1">
        <f t="array" ref="I2658">MAX(IF($G$3:$G$4000=$G2658,$H$3:$H$4000))</f>
        <v>1009</v>
      </c>
      <c r="J2658" s="2" t="str">
        <v>NZL</v>
      </c>
      <c r="K2658" t="str">
        <v>Edward OSEI-NKETIA</v>
      </c>
      <c r="L2658" s="96" t="str">
        <v>200m</v>
      </c>
      <c r="M2658" s="96">
        <v>37019</v>
      </c>
      <c r="N2658" s="96" t="str">
        <f t="shared" si="164"/>
        <v>Edward OSEI-NKETIA200m</v>
      </c>
      <c r="O2658" s="2">
        <f t="shared" si="165"/>
        <v>1039</v>
      </c>
      <c r="P2658" s="81">
        <f t="shared" si="166"/>
        <v>130</v>
      </c>
      <c r="Q2658" s="81" t="str">
        <f t="shared" si="167"/>
        <v/>
      </c>
    </row>
    <row r="2659" spans="1:17" x14ac:dyDescent="0.2">
      <c r="A2659" t="s">
        <v>1224</v>
      </c>
      <c r="B2659" t="s">
        <v>3052</v>
      </c>
      <c r="C2659" s="5" t="s">
        <v>27</v>
      </c>
      <c r="D2659" s="5">
        <v>34043</v>
      </c>
      <c r="E2659">
        <v>1008</v>
      </c>
      <c r="F2659" s="2">
        <v>79</v>
      </c>
      <c r="G2659" s="2" t="str">
        <f>B2659&amp;C2659</f>
        <v>Robert Kimutai KORIR800m</v>
      </c>
      <c r="H2659" s="2">
        <f>E2659</f>
        <v>1008</v>
      </c>
      <c r="I2659" s="138" cm="1">
        <f t="array" ref="I2659">MAX(IF($G$3:$G$4000=$G2659,$H$3:$H$4000))</f>
        <v>1008</v>
      </c>
      <c r="J2659" s="2" t="str">
        <v>NZL</v>
      </c>
      <c r="K2659" t="str">
        <v>Eric SPEAKMAN</v>
      </c>
      <c r="L2659" s="96" t="str">
        <v>1500m</v>
      </c>
      <c r="M2659" s="96">
        <v>33114</v>
      </c>
      <c r="N2659" s="96" t="str">
        <f t="shared" si="164"/>
        <v>Eric SPEAKMAN1500m</v>
      </c>
      <c r="O2659" s="2">
        <f t="shared" si="165"/>
        <v>1038</v>
      </c>
      <c r="P2659" s="81">
        <f t="shared" si="166"/>
        <v>121</v>
      </c>
      <c r="Q2659" s="81" t="str">
        <f t="shared" si="167"/>
        <v/>
      </c>
    </row>
    <row r="2660" spans="1:17" x14ac:dyDescent="0.2">
      <c r="A2660" t="s">
        <v>1224</v>
      </c>
      <c r="B2660" t="s">
        <v>3143</v>
      </c>
      <c r="C2660" s="5" t="s">
        <v>29</v>
      </c>
      <c r="D2660" s="5"/>
      <c r="E2660">
        <v>1008</v>
      </c>
      <c r="F2660" s="2">
        <v>44</v>
      </c>
      <c r="G2660" s="2" t="str">
        <f>B2660&amp;C2660</f>
        <v>Ezekiel KIBICHII5000m</v>
      </c>
      <c r="H2660" s="2">
        <f>E2660</f>
        <v>1008</v>
      </c>
      <c r="I2660" s="138" cm="1">
        <f t="array" ref="I2660">MAX(IF($G$3:$G$4000=$G2660,$H$3:$H$4000))</f>
        <v>1008</v>
      </c>
      <c r="J2660" s="2" t="str">
        <v>NZL</v>
      </c>
      <c r="K2660" t="str">
        <v>James HARDING</v>
      </c>
      <c r="L2660" s="96" t="str">
        <v>1500m</v>
      </c>
      <c r="M2660" s="96">
        <v>37931</v>
      </c>
      <c r="N2660" s="96" t="str">
        <f t="shared" si="164"/>
        <v>James HARDING1500m</v>
      </c>
      <c r="O2660" s="2">
        <f t="shared" si="165"/>
        <v>1034</v>
      </c>
      <c r="P2660" s="81">
        <f t="shared" si="166"/>
        <v>125</v>
      </c>
      <c r="Q2660" s="81" t="str">
        <f t="shared" si="167"/>
        <v/>
      </c>
    </row>
    <row r="2661" spans="1:17" x14ac:dyDescent="0.2">
      <c r="A2661" t="s">
        <v>1224</v>
      </c>
      <c r="B2661" t="s">
        <v>3181</v>
      </c>
      <c r="C2661" t="s">
        <v>30</v>
      </c>
      <c r="D2661" s="5"/>
      <c r="E2661">
        <v>1008</v>
      </c>
      <c r="F2661" s="2">
        <v>37</v>
      </c>
      <c r="G2661" s="2" t="str">
        <f>B2661&amp;C2661</f>
        <v>Peter RUTO10000m</v>
      </c>
      <c r="H2661" s="2">
        <f>E2661</f>
        <v>1008</v>
      </c>
      <c r="I2661" s="138" cm="1">
        <f t="array" ref="I2661">MAX(IF($G$3:$G$4000=$G2661,$H$3:$H$4000))</f>
        <v>1008</v>
      </c>
      <c r="J2661" s="2" t="str">
        <v>NZL</v>
      </c>
      <c r="K2661" t="str">
        <v>Brad MATHAS</v>
      </c>
      <c r="L2661" s="96" t="str">
        <v>1500m</v>
      </c>
      <c r="M2661" s="96">
        <v>34144</v>
      </c>
      <c r="N2661" s="96" t="str">
        <f t="shared" si="164"/>
        <v>Brad MATHAS1500m</v>
      </c>
      <c r="O2661" s="2">
        <f t="shared" si="165"/>
        <v>1026</v>
      </c>
      <c r="P2661" s="81">
        <f t="shared" si="166"/>
        <v>129</v>
      </c>
      <c r="Q2661" s="81" t="str">
        <f t="shared" si="167"/>
        <v/>
      </c>
    </row>
    <row r="2662" spans="1:17" x14ac:dyDescent="0.2">
      <c r="A2662" t="s">
        <v>1224</v>
      </c>
      <c r="B2662" t="s">
        <v>3257</v>
      </c>
      <c r="C2662" t="s">
        <v>27</v>
      </c>
      <c r="D2662" s="5"/>
      <c r="E2662">
        <v>1007</v>
      </c>
      <c r="F2662" s="2">
        <v>81</v>
      </c>
      <c r="G2662" s="2" t="str">
        <f>B2662&amp;C2662</f>
        <v>Geoffrey RONO800m</v>
      </c>
      <c r="H2662" s="2">
        <f>E2662</f>
        <v>1007</v>
      </c>
      <c r="I2662" s="138" cm="1">
        <f t="array" ref="I2662">MAX(IF($G$3:$G$4000=$G2662,$H$3:$H$4000))</f>
        <v>1007</v>
      </c>
      <c r="J2662" s="2" t="str">
        <v>NZL</v>
      </c>
      <c r="K2662" t="str">
        <v>Jack BEAUMONT</v>
      </c>
      <c r="L2662" s="96" t="str">
        <v>3000msc</v>
      </c>
      <c r="M2662" s="96">
        <v>35561</v>
      </c>
      <c r="N2662" s="96" t="str">
        <f t="shared" si="164"/>
        <v>Jack BEAUMONT3000msc</v>
      </c>
      <c r="O2662" s="2">
        <f t="shared" si="165"/>
        <v>1021</v>
      </c>
      <c r="P2662" s="81">
        <f t="shared" si="166"/>
        <v>99</v>
      </c>
      <c r="Q2662" s="81" t="str">
        <f t="shared" si="167"/>
        <v/>
      </c>
    </row>
    <row r="2663" spans="1:17" x14ac:dyDescent="0.2">
      <c r="A2663" t="s">
        <v>1224</v>
      </c>
      <c r="B2663" t="s">
        <v>4073</v>
      </c>
      <c r="C2663" t="s">
        <v>34</v>
      </c>
      <c r="D2663" s="5">
        <v>38205</v>
      </c>
      <c r="E2663">
        <v>1006</v>
      </c>
      <c r="F2663" s="2">
        <v>23</v>
      </c>
      <c r="G2663" s="2" t="str">
        <f>B2663&amp;C2663</f>
        <v>Samuel KIBATHI3000msc</v>
      </c>
      <c r="H2663" s="2">
        <f>E2663</f>
        <v>1006</v>
      </c>
      <c r="I2663" s="138" cm="1">
        <f t="array" ref="I2663">MAX(IF($G$3:$G$4000=$G2663,$H$3:$H$4000))</f>
        <v>1006</v>
      </c>
      <c r="J2663" s="2" t="str">
        <v>NZL</v>
      </c>
      <c r="K2663" t="str">
        <v>David LEE</v>
      </c>
      <c r="L2663" s="96" t="str">
        <v>1500m</v>
      </c>
      <c r="M2663" s="96">
        <v>35085</v>
      </c>
      <c r="N2663" s="96" t="str">
        <f t="shared" si="164"/>
        <v>David LEE1500m</v>
      </c>
      <c r="O2663" s="2">
        <f t="shared" si="165"/>
        <v>1017</v>
      </c>
      <c r="P2663" s="81">
        <f t="shared" si="166"/>
        <v>131</v>
      </c>
      <c r="Q2663" s="81" t="str">
        <f t="shared" si="167"/>
        <v/>
      </c>
    </row>
    <row r="2664" spans="1:17" x14ac:dyDescent="0.2">
      <c r="A2664" t="s">
        <v>1224</v>
      </c>
      <c r="B2664" t="s">
        <v>3146</v>
      </c>
      <c r="C2664" s="5" t="s">
        <v>29</v>
      </c>
      <c r="D2664" s="5">
        <v>37292</v>
      </c>
      <c r="E2664">
        <v>1006</v>
      </c>
      <c r="F2664" s="2">
        <v>47</v>
      </c>
      <c r="G2664" s="2" t="str">
        <f>B2664&amp;C2664</f>
        <v>Felix KIBET5000m</v>
      </c>
      <c r="H2664" s="2">
        <f>E2664</f>
        <v>1006</v>
      </c>
      <c r="I2664" s="138" cm="1">
        <f t="array" ref="I2664">MAX(IF($G$3:$G$4000=$G2664,$H$3:$H$4000))</f>
        <v>1006</v>
      </c>
      <c r="J2664" s="2" t="str">
        <v>NZL</v>
      </c>
      <c r="K2664" t="str">
        <v>Dominic DEVLIN</v>
      </c>
      <c r="L2664" s="96" t="str">
        <v>800m</v>
      </c>
      <c r="M2664" s="96">
        <v>35978</v>
      </c>
      <c r="N2664" s="96" t="str">
        <f t="shared" si="164"/>
        <v>Dominic DEVLIN800m</v>
      </c>
      <c r="O2664" s="2">
        <f t="shared" si="165"/>
        <v>1017</v>
      </c>
      <c r="P2664" s="81">
        <f t="shared" si="166"/>
        <v>147</v>
      </c>
      <c r="Q2664" s="81" t="str">
        <f t="shared" si="167"/>
        <v/>
      </c>
    </row>
    <row r="2665" spans="1:17" x14ac:dyDescent="0.2">
      <c r="A2665" t="s">
        <v>1224</v>
      </c>
      <c r="B2665" t="s">
        <v>5113</v>
      </c>
      <c r="C2665" t="s">
        <v>30</v>
      </c>
      <c r="D2665" s="6"/>
      <c r="E2665">
        <v>1004</v>
      </c>
      <c r="F2665" s="2">
        <v>38</v>
      </c>
      <c r="G2665" s="2" t="str">
        <f>B2665&amp;C2665</f>
        <v>Pius KIPLETING10000m</v>
      </c>
      <c r="H2665" s="2">
        <f>E2665</f>
        <v>1004</v>
      </c>
      <c r="I2665" s="138" cm="1">
        <f t="array" ref="I2665">MAX(IF($G$3:$G$4000=$G2665,$H$3:$H$4000))</f>
        <v>1004</v>
      </c>
      <c r="J2665" s="2" t="str">
        <v>NZL</v>
      </c>
      <c r="K2665" t="str">
        <v>Noah MACDERMID</v>
      </c>
      <c r="L2665" s="96" t="str">
        <v>1500m</v>
      </c>
      <c r="M2665" s="96">
        <v>37139</v>
      </c>
      <c r="N2665" s="96" t="str">
        <f t="shared" si="164"/>
        <v>Noah MACDERMID1500m</v>
      </c>
      <c r="O2665" s="2">
        <f t="shared" si="165"/>
        <v>1015</v>
      </c>
      <c r="P2665" s="81">
        <f t="shared" si="166"/>
        <v>134</v>
      </c>
      <c r="Q2665" s="81" t="str">
        <f t="shared" si="167"/>
        <v/>
      </c>
    </row>
    <row r="2666" spans="1:17" x14ac:dyDescent="0.2">
      <c r="A2666" t="s">
        <v>1224</v>
      </c>
      <c r="B2666" t="s">
        <v>3099</v>
      </c>
      <c r="C2666" s="5" t="s">
        <v>27</v>
      </c>
      <c r="D2666" s="5"/>
      <c r="E2666">
        <v>1003</v>
      </c>
      <c r="F2666" s="2">
        <v>88</v>
      </c>
      <c r="G2666" s="2" t="str">
        <f>B2666&amp;C2666</f>
        <v>Dickson SAITOTI800m</v>
      </c>
      <c r="H2666" s="2">
        <f>E2666</f>
        <v>1003</v>
      </c>
      <c r="I2666" s="138" cm="1">
        <f t="array" ref="I2666">MAX(IF($G$3:$G$4000=$G2666,$H$3:$H$4000))</f>
        <v>1003</v>
      </c>
      <c r="J2666" s="2" t="str">
        <v>NZL</v>
      </c>
      <c r="K2666" t="str">
        <v>Lex REVELL-LEWIS</v>
      </c>
      <c r="L2666" s="96" t="str">
        <v>400m</v>
      </c>
      <c r="M2666" s="96">
        <v>38042</v>
      </c>
      <c r="N2666" s="96" t="str">
        <f t="shared" si="164"/>
        <v>Lex REVELL-LEWIS400m</v>
      </c>
      <c r="O2666" s="2">
        <f t="shared" si="165"/>
        <v>1013</v>
      </c>
      <c r="P2666" s="81">
        <f t="shared" si="166"/>
        <v>164</v>
      </c>
      <c r="Q2666" s="81" t="str">
        <f t="shared" si="167"/>
        <v/>
      </c>
    </row>
    <row r="2667" spans="1:17" x14ac:dyDescent="0.2">
      <c r="A2667" t="s">
        <v>1224</v>
      </c>
      <c r="B2667" t="s">
        <v>3175</v>
      </c>
      <c r="C2667" s="5" t="s">
        <v>30</v>
      </c>
      <c r="D2667" s="5">
        <v>38351</v>
      </c>
      <c r="E2667">
        <v>1003</v>
      </c>
      <c r="F2667" s="2">
        <v>40</v>
      </c>
      <c r="G2667" s="2" t="str">
        <f>B2667&amp;C2667</f>
        <v>Nelson MANDELA10000m</v>
      </c>
      <c r="H2667" s="2">
        <f>E2667</f>
        <v>1003</v>
      </c>
      <c r="I2667" s="138" cm="1">
        <f t="array" ref="I2667">MAX(IF($G$3:$G$4000=$G2667,$H$3:$H$4000))</f>
        <v>1003</v>
      </c>
      <c r="J2667" s="2" t="str">
        <v>NZL</v>
      </c>
      <c r="K2667" t="str">
        <v>Cody WILSON</v>
      </c>
      <c r="L2667" s="96" t="str">
        <v>100m</v>
      </c>
      <c r="M2667" s="96">
        <v>36851</v>
      </c>
      <c r="N2667" s="96" t="str">
        <f t="shared" si="164"/>
        <v>Cody WILSON100m</v>
      </c>
      <c r="O2667" s="2">
        <f t="shared" si="165"/>
        <v>1008</v>
      </c>
      <c r="P2667" s="81">
        <f t="shared" si="166"/>
        <v>177</v>
      </c>
      <c r="Q2667" s="81" t="str">
        <f t="shared" si="167"/>
        <v/>
      </c>
    </row>
    <row r="2668" spans="1:17" x14ac:dyDescent="0.2">
      <c r="A2668" t="s">
        <v>1224</v>
      </c>
      <c r="B2668" t="s">
        <v>4197</v>
      </c>
      <c r="C2668" s="5" t="s">
        <v>31</v>
      </c>
      <c r="D2668" s="5">
        <v>35457</v>
      </c>
      <c r="E2668">
        <v>1003</v>
      </c>
      <c r="F2668" s="2">
        <v>92</v>
      </c>
      <c r="G2668" s="2" t="str">
        <f>B2668&amp;C2668</f>
        <v>Michael Musyoka NZUKU110mh</v>
      </c>
      <c r="H2668" s="2">
        <f>E2668</f>
        <v>1003</v>
      </c>
      <c r="I2668" s="138" cm="1">
        <f t="array" ref="I2668">MAX(IF($G$3:$G$4000=$G2668,$H$3:$H$4000))</f>
        <v>1003</v>
      </c>
      <c r="J2668" s="2" t="str">
        <v>NZL</v>
      </c>
      <c r="K2668" t="str">
        <v>Daniel JONES</v>
      </c>
      <c r="L2668" s="96" t="str">
        <v>marathon</v>
      </c>
      <c r="M2668" s="96">
        <v>33142</v>
      </c>
      <c r="N2668" s="96" t="str">
        <f t="shared" si="164"/>
        <v>Daniel JONESmarathon</v>
      </c>
      <c r="O2668" s="2">
        <f t="shared" si="165"/>
        <v>1000</v>
      </c>
      <c r="P2668" s="81">
        <f t="shared" si="166"/>
        <v>130</v>
      </c>
      <c r="Q2668" s="81" t="str">
        <f t="shared" si="167"/>
        <v/>
      </c>
    </row>
    <row r="2669" spans="1:17" x14ac:dyDescent="0.2">
      <c r="A2669" t="s">
        <v>1224</v>
      </c>
      <c r="B2669" t="s">
        <v>3332</v>
      </c>
      <c r="C2669" s="5" t="s">
        <v>35</v>
      </c>
      <c r="D2669" s="5">
        <v>1998</v>
      </c>
      <c r="E2669">
        <v>1002</v>
      </c>
      <c r="F2669" s="2">
        <v>13</v>
      </c>
      <c r="G2669" s="2" t="str">
        <f>B2669&amp;C2669</f>
        <v>Asbel KIPROPhigh-jump</v>
      </c>
      <c r="H2669" s="2">
        <f>E2669</f>
        <v>1002</v>
      </c>
      <c r="I2669" s="138" cm="1">
        <f t="array" ref="I2669">MAX(IF($G$3:$G$4000=$G2669,$H$3:$H$4000))</f>
        <v>1055</v>
      </c>
      <c r="J2669" s="2" t="str">
        <v>NZL</v>
      </c>
      <c r="K2669" t="str">
        <v>Max ATTWELL</v>
      </c>
      <c r="L2669" s="96" t="str">
        <v>decathlon</v>
      </c>
      <c r="M2669" s="96">
        <v>35322</v>
      </c>
      <c r="N2669" s="96" t="str">
        <f t="shared" si="164"/>
        <v>Max ATTWELLdecathlon</v>
      </c>
      <c r="O2669" s="2">
        <f t="shared" si="165"/>
        <v>997</v>
      </c>
      <c r="P2669" s="81">
        <f t="shared" si="166"/>
        <v>22</v>
      </c>
      <c r="Q2669" s="81" t="str">
        <f t="shared" si="167"/>
        <v/>
      </c>
    </row>
    <row r="2670" spans="1:17" x14ac:dyDescent="0.2">
      <c r="A2670" t="s">
        <v>1224</v>
      </c>
      <c r="B2670" t="s">
        <v>5114</v>
      </c>
      <c r="C2670" s="5" t="s">
        <v>30</v>
      </c>
      <c r="D2670" s="5">
        <v>32418</v>
      </c>
      <c r="E2670">
        <v>1002</v>
      </c>
      <c r="F2670" s="2">
        <v>41</v>
      </c>
      <c r="G2670" s="2" t="str">
        <f>B2670&amp;C2670</f>
        <v>Abel Kiprop MUTAI10000m</v>
      </c>
      <c r="H2670" s="2">
        <f>E2670</f>
        <v>1002</v>
      </c>
      <c r="I2670" s="138" cm="1">
        <f t="array" ref="I2670">MAX(IF($G$3:$G$4000=$G2670,$H$3:$H$4000))</f>
        <v>1002</v>
      </c>
      <c r="J2670" s="2" t="str">
        <v>NZL</v>
      </c>
      <c r="K2670" t="str">
        <v>Jared MONK</v>
      </c>
      <c r="L2670" s="96" t="str">
        <v>1500m</v>
      </c>
      <c r="M2670" s="96">
        <v>35240</v>
      </c>
      <c r="N2670" s="96" t="str">
        <f t="shared" si="164"/>
        <v>Jared MONK1500m</v>
      </c>
      <c r="O2670" s="2">
        <f t="shared" si="165"/>
        <v>997</v>
      </c>
      <c r="P2670" s="81">
        <f t="shared" si="166"/>
        <v>148</v>
      </c>
      <c r="Q2670" s="81" t="str">
        <f t="shared" si="167"/>
        <v/>
      </c>
    </row>
    <row r="2671" spans="1:17" x14ac:dyDescent="0.2">
      <c r="A2671" t="s">
        <v>1224</v>
      </c>
      <c r="B2671" t="s">
        <v>3055</v>
      </c>
      <c r="C2671" s="5" t="s">
        <v>27</v>
      </c>
      <c r="D2671" s="5"/>
      <c r="E2671">
        <v>1002</v>
      </c>
      <c r="F2671" s="2">
        <v>91</v>
      </c>
      <c r="G2671" s="2" t="str">
        <f>B2671&amp;C2671</f>
        <v>Edwin NDUNGU800m</v>
      </c>
      <c r="H2671" s="2">
        <f>E2671</f>
        <v>1002</v>
      </c>
      <c r="I2671" s="138" cm="1">
        <f t="array" ref="I2671">MAX(IF($G$3:$G$4000=$G2671,$H$3:$H$4000))</f>
        <v>1002</v>
      </c>
      <c r="J2671" s="2" t="str">
        <v>NZL</v>
      </c>
      <c r="K2671" t="str">
        <v>Ben COLLERTON</v>
      </c>
      <c r="L2671" s="96" t="str">
        <v>decathlon</v>
      </c>
      <c r="M2671" s="96">
        <v>35907</v>
      </c>
      <c r="N2671" s="96" t="str">
        <f t="shared" si="164"/>
        <v>Ben COLLERTONdecathlon</v>
      </c>
      <c r="O2671" s="2">
        <f t="shared" si="165"/>
        <v>997</v>
      </c>
      <c r="P2671" s="81">
        <f t="shared" si="166"/>
        <v>22</v>
      </c>
      <c r="Q2671" s="81" t="str">
        <f t="shared" si="167"/>
        <v/>
      </c>
    </row>
    <row r="2672" spans="1:17" x14ac:dyDescent="0.2">
      <c r="A2672" t="s">
        <v>1224</v>
      </c>
      <c r="B2672" t="s">
        <v>3176</v>
      </c>
      <c r="C2672" s="5" t="s">
        <v>30</v>
      </c>
      <c r="D2672" s="5">
        <v>37692</v>
      </c>
      <c r="E2672">
        <v>1002</v>
      </c>
      <c r="F2672" s="2">
        <v>42</v>
      </c>
      <c r="G2672" s="2" t="str">
        <f>B2672&amp;C2672</f>
        <v>Cosmas MWANGI10000m</v>
      </c>
      <c r="H2672" s="2">
        <f>E2672</f>
        <v>1002</v>
      </c>
      <c r="I2672" s="138" cm="1">
        <f t="array" ref="I2672">MAX(IF($G$3:$G$4000=$G2672,$H$3:$H$4000))</f>
        <v>1002</v>
      </c>
      <c r="J2672" s="2" t="str">
        <v>NZL</v>
      </c>
      <c r="K2672" t="str">
        <v>Anthony NOBILO</v>
      </c>
      <c r="L2672" s="96" t="str">
        <v>hammer-throw</v>
      </c>
      <c r="M2672" s="96">
        <v>36278</v>
      </c>
      <c r="N2672" s="96" t="str">
        <f t="shared" si="164"/>
        <v>Anthony NOBILOhammer-throw</v>
      </c>
      <c r="O2672" s="2">
        <f t="shared" si="165"/>
        <v>997</v>
      </c>
      <c r="P2672" s="81">
        <f t="shared" si="166"/>
        <v>29</v>
      </c>
      <c r="Q2672" s="81" t="str">
        <f t="shared" si="167"/>
        <v/>
      </c>
    </row>
    <row r="2673" spans="1:17" x14ac:dyDescent="0.2">
      <c r="A2673" t="s">
        <v>1224</v>
      </c>
      <c r="B2673" t="s">
        <v>3829</v>
      </c>
      <c r="C2673" s="5" t="s">
        <v>27</v>
      </c>
      <c r="D2673" s="5">
        <v>33899</v>
      </c>
      <c r="E2673">
        <v>1001</v>
      </c>
      <c r="F2673" s="2">
        <v>92</v>
      </c>
      <c r="G2673" s="2" t="str">
        <f>B2673&amp;C2673</f>
        <v>Nicholas Kiplangat KIPKOECH800m</v>
      </c>
      <c r="H2673" s="2">
        <f>E2673</f>
        <v>1001</v>
      </c>
      <c r="I2673" s="138" cm="1">
        <f t="array" ref="I2673">MAX(IF($G$3:$G$4000=$G2673,$H$3:$H$4000))</f>
        <v>1154</v>
      </c>
      <c r="J2673" s="2" t="str">
        <v>NZL</v>
      </c>
      <c r="K2673" t="str">
        <v>Michael DAWSON</v>
      </c>
      <c r="L2673" s="96" t="str">
        <v>800m</v>
      </c>
      <c r="M2673" s="96">
        <v>35448</v>
      </c>
      <c r="N2673" s="96" t="str">
        <f t="shared" si="164"/>
        <v>Michael DAWSON800m</v>
      </c>
      <c r="O2673" s="2">
        <f t="shared" si="165"/>
        <v>990</v>
      </c>
      <c r="P2673" s="81">
        <f t="shared" si="166"/>
        <v>169</v>
      </c>
      <c r="Q2673" s="81" t="str">
        <f t="shared" si="167"/>
        <v/>
      </c>
    </row>
    <row r="2674" spans="1:17" x14ac:dyDescent="0.2">
      <c r="A2674" t="s">
        <v>1224</v>
      </c>
      <c r="B2674" t="s">
        <v>5091</v>
      </c>
      <c r="C2674" s="5" t="s">
        <v>29</v>
      </c>
      <c r="D2674" s="5"/>
      <c r="E2674">
        <v>1000</v>
      </c>
      <c r="F2674" s="2">
        <v>49</v>
      </c>
      <c r="G2674" s="2" t="str">
        <f>B2674&amp;C2674</f>
        <v>Francis ABONG5000m</v>
      </c>
      <c r="H2674" s="2">
        <f>E2674</f>
        <v>1000</v>
      </c>
      <c r="I2674" s="138" cm="1">
        <f t="array" ref="I2674">MAX(IF($G$3:$G$4000=$G2674,$H$3:$H$4000))</f>
        <v>1000</v>
      </c>
      <c r="J2674" s="2" t="str">
        <v>NZL</v>
      </c>
      <c r="K2674" t="str">
        <v>Ben LANGTON-BURNELL</v>
      </c>
      <c r="L2674" s="96" t="str">
        <v>javelin-throw</v>
      </c>
      <c r="M2674" s="96">
        <v>33884</v>
      </c>
      <c r="N2674" s="96" t="str">
        <f t="shared" si="164"/>
        <v>Ben LANGTON-BURNELLjavelin-throw</v>
      </c>
      <c r="O2674" s="2">
        <f t="shared" si="165"/>
        <v>990</v>
      </c>
      <c r="P2674" s="81">
        <f t="shared" si="166"/>
        <v>67</v>
      </c>
      <c r="Q2674" s="81" t="str">
        <f t="shared" si="167"/>
        <v/>
      </c>
    </row>
    <row r="2675" spans="1:17" x14ac:dyDescent="0.2">
      <c r="A2675" t="s">
        <v>1224</v>
      </c>
      <c r="B2675" t="s">
        <v>3078</v>
      </c>
      <c r="C2675" s="5" t="s">
        <v>28</v>
      </c>
      <c r="D2675" s="5">
        <v>38011</v>
      </c>
      <c r="E2675">
        <v>999</v>
      </c>
      <c r="F2675" s="2">
        <v>55</v>
      </c>
      <c r="G2675" s="2" t="str">
        <f>B2675&amp;C2675</f>
        <v>Stephen MASINDE1500m</v>
      </c>
      <c r="H2675" s="2">
        <f>E2675</f>
        <v>999</v>
      </c>
      <c r="I2675" s="138" cm="1">
        <f t="array" ref="I2675">MAX(IF($G$3:$G$4000=$G2675,$H$3:$H$4000))</f>
        <v>999</v>
      </c>
      <c r="J2675" s="2" t="str">
        <v>NZL</v>
      </c>
      <c r="K2675" t="str">
        <v>Julian OAKLEY</v>
      </c>
      <c r="L2675" s="96" t="str">
        <v>5000m</v>
      </c>
      <c r="M2675" s="96">
        <v>34143</v>
      </c>
      <c r="N2675" s="96" t="str">
        <f t="shared" si="164"/>
        <v>Julian OAKLEY5000m</v>
      </c>
      <c r="O2675" s="2">
        <f t="shared" si="165"/>
        <v>989</v>
      </c>
      <c r="P2675" s="81">
        <f t="shared" si="166"/>
        <v>145</v>
      </c>
      <c r="Q2675" s="81" t="str">
        <f t="shared" si="167"/>
        <v/>
      </c>
    </row>
    <row r="2676" spans="1:17" x14ac:dyDescent="0.2">
      <c r="A2676" t="s">
        <v>1224</v>
      </c>
      <c r="B2676" t="s">
        <v>3972</v>
      </c>
      <c r="C2676" s="5" t="s">
        <v>34</v>
      </c>
      <c r="D2676" s="5">
        <v>37075</v>
      </c>
      <c r="E2676">
        <v>996</v>
      </c>
      <c r="F2676" s="2">
        <v>26</v>
      </c>
      <c r="G2676" s="2" t="str">
        <f>B2676&amp;C2676</f>
        <v>Geoffrey Kipkemoi KIRWA3000msc</v>
      </c>
      <c r="H2676" s="2">
        <f>E2676</f>
        <v>996</v>
      </c>
      <c r="I2676" s="138" cm="1">
        <f t="array" ref="I2676">MAX(IF($G$3:$G$4000=$G2676,$H$3:$H$4000))</f>
        <v>1074</v>
      </c>
      <c r="J2676" s="2" t="str">
        <v>NZL</v>
      </c>
      <c r="K2676" t="str">
        <v>Marcus WOLTON</v>
      </c>
      <c r="L2676" s="96" t="str">
        <v>high-jump</v>
      </c>
      <c r="M2676" s="96">
        <v>34818</v>
      </c>
      <c r="N2676" s="96" t="str">
        <f t="shared" si="164"/>
        <v>Marcus WOLTONhigh-jump</v>
      </c>
      <c r="O2676" s="2">
        <f t="shared" si="165"/>
        <v>984</v>
      </c>
      <c r="P2676" s="81">
        <f t="shared" si="166"/>
        <v>112</v>
      </c>
      <c r="Q2676" s="81" t="str">
        <f t="shared" si="167"/>
        <v/>
      </c>
    </row>
    <row r="2677" spans="1:17" x14ac:dyDescent="0.2">
      <c r="A2677" t="s">
        <v>1224</v>
      </c>
      <c r="B2677" t="s">
        <v>3147</v>
      </c>
      <c r="C2677" s="5" t="s">
        <v>29</v>
      </c>
      <c r="D2677" s="5">
        <v>38188</v>
      </c>
      <c r="E2677">
        <v>996</v>
      </c>
      <c r="F2677" s="2">
        <v>50</v>
      </c>
      <c r="G2677" s="2" t="str">
        <f>B2677&amp;C2677</f>
        <v>Stephen MUTHINI5000m</v>
      </c>
      <c r="H2677" s="2">
        <f>E2677</f>
        <v>996</v>
      </c>
      <c r="I2677" s="138" cm="1">
        <f t="array" ref="I2677">MAX(IF($G$3:$G$4000=$G2677,$H$3:$H$4000))</f>
        <v>996</v>
      </c>
      <c r="J2677" s="2" t="str">
        <v>NZL</v>
      </c>
      <c r="K2677" t="str">
        <v>Harry EWING</v>
      </c>
      <c r="L2677" s="96" t="str">
        <v>1500m</v>
      </c>
      <c r="M2677" s="96">
        <v>35673</v>
      </c>
      <c r="N2677" s="96" t="str">
        <f t="shared" si="164"/>
        <v>Harry EWING1500m</v>
      </c>
      <c r="O2677" s="2">
        <f t="shared" si="165"/>
        <v>984</v>
      </c>
      <c r="P2677" s="81">
        <f t="shared" si="166"/>
        <v>166</v>
      </c>
      <c r="Q2677" s="81" t="str">
        <f t="shared" si="167"/>
        <v/>
      </c>
    </row>
    <row r="2678" spans="1:17" x14ac:dyDescent="0.2">
      <c r="A2678" t="s">
        <v>1224</v>
      </c>
      <c r="B2678" t="s">
        <v>5115</v>
      </c>
      <c r="C2678" s="5" t="s">
        <v>30</v>
      </c>
      <c r="D2678" s="5"/>
      <c r="E2678">
        <v>996</v>
      </c>
      <c r="F2678" s="2">
        <v>43</v>
      </c>
      <c r="G2678" s="2" t="str">
        <f>B2678&amp;C2678</f>
        <v>Cyrus MUTURI10000m</v>
      </c>
      <c r="H2678" s="2">
        <f>E2678</f>
        <v>996</v>
      </c>
      <c r="I2678" s="138" cm="1">
        <f t="array" ref="I2678">MAX(IF($G$3:$G$4000=$G2678,$H$3:$H$4000))</f>
        <v>996</v>
      </c>
      <c r="J2678" s="2" t="str">
        <v>NZL</v>
      </c>
      <c r="K2678" t="str">
        <v>Jack PAINE</v>
      </c>
      <c r="L2678" s="96" t="str">
        <v>1500m</v>
      </c>
      <c r="M2678" s="96">
        <v>37146</v>
      </c>
      <c r="N2678" s="96" t="str">
        <f t="shared" si="164"/>
        <v>Jack PAINE1500m</v>
      </c>
      <c r="O2678" s="2">
        <f t="shared" si="165"/>
        <v>970</v>
      </c>
      <c r="P2678" s="81">
        <f t="shared" si="166"/>
        <v>186</v>
      </c>
      <c r="Q2678" s="81" t="str">
        <f t="shared" si="167"/>
        <v/>
      </c>
    </row>
    <row r="2679" spans="1:17" x14ac:dyDescent="0.2">
      <c r="A2679" t="s">
        <v>1224</v>
      </c>
      <c r="B2679" t="s">
        <v>3148</v>
      </c>
      <c r="C2679" s="5" t="s">
        <v>29</v>
      </c>
      <c r="D2679" s="5">
        <v>36066</v>
      </c>
      <c r="E2679">
        <v>995</v>
      </c>
      <c r="F2679" s="2">
        <v>51</v>
      </c>
      <c r="G2679" s="2" t="str">
        <f>B2679&amp;C2679</f>
        <v>Victor SHITSAMA5000m</v>
      </c>
      <c r="H2679" s="2">
        <f>E2679</f>
        <v>995</v>
      </c>
      <c r="I2679" s="138" cm="1">
        <f t="array" ref="I2679">MAX(IF($G$3:$G$4000=$G2679,$H$3:$H$4000))</f>
        <v>995</v>
      </c>
      <c r="J2679" s="2" t="str">
        <v>NZL</v>
      </c>
      <c r="K2679" t="str">
        <v>Connor MELTON</v>
      </c>
      <c r="L2679" s="96" t="str">
        <v>1500m</v>
      </c>
      <c r="M2679" s="96">
        <v>36330</v>
      </c>
      <c r="N2679" s="96" t="str">
        <f t="shared" si="164"/>
        <v>Connor MELTON1500m</v>
      </c>
      <c r="O2679" s="2">
        <f t="shared" si="165"/>
        <v>970</v>
      </c>
      <c r="P2679" s="81">
        <f t="shared" si="166"/>
        <v>186</v>
      </c>
      <c r="Q2679" s="81" t="str">
        <f t="shared" si="167"/>
        <v/>
      </c>
    </row>
    <row r="2680" spans="1:17" x14ac:dyDescent="0.2">
      <c r="A2680" t="s">
        <v>1224</v>
      </c>
      <c r="B2680" t="s">
        <v>3244</v>
      </c>
      <c r="C2680" s="5" t="s">
        <v>33</v>
      </c>
      <c r="D2680" s="5">
        <v>37692</v>
      </c>
      <c r="E2680">
        <v>994</v>
      </c>
      <c r="F2680" s="2">
        <v>34</v>
      </c>
      <c r="G2680" s="2" t="str">
        <f>B2680&amp;C2680</f>
        <v>Peter KITHOME400mh</v>
      </c>
      <c r="H2680" s="2">
        <f>E2680</f>
        <v>994</v>
      </c>
      <c r="I2680" s="138" cm="1">
        <f t="array" ref="I2680">MAX(IF($G$3:$G$4000=$G2680,$H$3:$H$4000))</f>
        <v>1103</v>
      </c>
      <c r="J2680" s="2" t="str">
        <v>NZL</v>
      </c>
      <c r="K2680" t="str">
        <v>Adam STACK</v>
      </c>
      <c r="L2680" s="96" t="str">
        <v>high-jump</v>
      </c>
      <c r="M2680" s="96">
        <v>37640</v>
      </c>
      <c r="N2680" s="96" t="str">
        <f t="shared" si="164"/>
        <v>Adam STACKhigh-jump</v>
      </c>
      <c r="O2680" s="2">
        <f t="shared" si="165"/>
        <v>958</v>
      </c>
      <c r="P2680" s="81">
        <f t="shared" si="166"/>
        <v>114</v>
      </c>
      <c r="Q2680" s="81" t="str">
        <f t="shared" si="167"/>
        <v/>
      </c>
    </row>
    <row r="2681" spans="1:17" x14ac:dyDescent="0.2">
      <c r="A2681" t="s">
        <v>1224</v>
      </c>
      <c r="B2681" t="s">
        <v>5116</v>
      </c>
      <c r="C2681" s="5" t="s">
        <v>30</v>
      </c>
      <c r="D2681" s="5"/>
      <c r="E2681">
        <v>994</v>
      </c>
      <c r="F2681" s="2">
        <v>44</v>
      </c>
      <c r="G2681" s="2" t="str">
        <f>B2681&amp;C2681</f>
        <v>Paul MUCHOKA10000m</v>
      </c>
      <c r="H2681" s="2">
        <f>E2681</f>
        <v>994</v>
      </c>
      <c r="I2681" s="138" cm="1">
        <f t="array" ref="I2681">MAX(IF($G$3:$G$4000=$G2681,$H$3:$H$4000))</f>
        <v>994</v>
      </c>
      <c r="J2681" s="2" t="str">
        <v>NZL</v>
      </c>
      <c r="K2681" t="str">
        <v>Lewis ARTHUR</v>
      </c>
      <c r="L2681" s="96" t="str">
        <v>long-jump</v>
      </c>
      <c r="M2681" s="96">
        <v>36423</v>
      </c>
      <c r="N2681" s="96" t="str">
        <f t="shared" si="164"/>
        <v>Lewis ARTHURlong-jump</v>
      </c>
      <c r="O2681" s="2">
        <f t="shared" si="165"/>
        <v>954</v>
      </c>
      <c r="P2681" s="81">
        <f t="shared" si="166"/>
        <v>140</v>
      </c>
      <c r="Q2681" s="81" t="str">
        <f t="shared" si="167"/>
        <v/>
      </c>
    </row>
    <row r="2682" spans="1:17" x14ac:dyDescent="0.2">
      <c r="A2682" t="s">
        <v>1224</v>
      </c>
      <c r="B2682" t="s">
        <v>5092</v>
      </c>
      <c r="C2682" t="s">
        <v>29</v>
      </c>
      <c r="D2682" s="5">
        <v>1992</v>
      </c>
      <c r="E2682">
        <v>994</v>
      </c>
      <c r="F2682" s="2">
        <v>52</v>
      </c>
      <c r="G2682" s="2" t="str">
        <f>B2682&amp;C2682</f>
        <v>Leonard BETT5000m</v>
      </c>
      <c r="H2682" s="2">
        <f>E2682</f>
        <v>994</v>
      </c>
      <c r="I2682" s="138" cm="1">
        <f t="array" ref="I2682">MAX(IF($G$3:$G$4000=$G2682,$H$3:$H$4000))</f>
        <v>994</v>
      </c>
      <c r="J2682" s="2" t="str">
        <v>NZL</v>
      </c>
      <c r="K2682" t="str">
        <v>Aaron BOOTH</v>
      </c>
      <c r="L2682" s="96" t="str">
        <v>long-jump</v>
      </c>
      <c r="M2682" s="96">
        <v>35320</v>
      </c>
      <c r="N2682" s="96" t="str">
        <f t="shared" si="164"/>
        <v>Aaron BOOTHlong-jump</v>
      </c>
      <c r="O2682" s="2">
        <f t="shared" si="165"/>
        <v>953</v>
      </c>
      <c r="P2682" s="81">
        <f t="shared" si="166"/>
        <v>141</v>
      </c>
      <c r="Q2682" s="81" t="str">
        <f t="shared" si="167"/>
        <v/>
      </c>
    </row>
    <row r="2683" spans="1:17" x14ac:dyDescent="0.2">
      <c r="A2683" t="s">
        <v>1224</v>
      </c>
      <c r="B2683" t="s">
        <v>5079</v>
      </c>
      <c r="C2683" s="5" t="s">
        <v>34</v>
      </c>
      <c r="D2683" s="5"/>
      <c r="E2683">
        <v>994</v>
      </c>
      <c r="F2683" s="2">
        <v>28</v>
      </c>
      <c r="G2683" s="2" t="str">
        <f>B2683&amp;C2683</f>
        <v>Emmanuel WAFULA3000msc</v>
      </c>
      <c r="H2683" s="2">
        <f>E2683</f>
        <v>994</v>
      </c>
      <c r="I2683" s="138" cm="1">
        <f t="array" ref="I2683">MAX(IF($G$3:$G$4000=$G2683,$H$3:$H$4000))</f>
        <v>994</v>
      </c>
      <c r="J2683" s="2" t="str">
        <v>NZL</v>
      </c>
      <c r="K2683" t="str">
        <v>Angus LYVER</v>
      </c>
      <c r="L2683" s="96" t="str">
        <v>long-jump</v>
      </c>
      <c r="M2683" s="96">
        <v>38099</v>
      </c>
      <c r="N2683" s="96" t="str">
        <f t="shared" si="164"/>
        <v>Angus LYVERlong-jump</v>
      </c>
      <c r="O2683" s="2">
        <f t="shared" si="165"/>
        <v>951</v>
      </c>
      <c r="P2683" s="81">
        <f t="shared" si="166"/>
        <v>142</v>
      </c>
      <c r="Q2683" s="81" t="str">
        <f t="shared" si="167"/>
        <v/>
      </c>
    </row>
    <row r="2684" spans="1:17" x14ac:dyDescent="0.2">
      <c r="A2684" t="s">
        <v>1224</v>
      </c>
      <c r="B2684" t="s">
        <v>5117</v>
      </c>
      <c r="C2684" s="5" t="s">
        <v>30</v>
      </c>
      <c r="D2684" s="5">
        <v>1985</v>
      </c>
      <c r="E2684">
        <v>993</v>
      </c>
      <c r="F2684" s="2">
        <v>45</v>
      </c>
      <c r="G2684" s="2" t="str">
        <f>B2684&amp;C2684</f>
        <v>Steve RASWEI10000m</v>
      </c>
      <c r="H2684" s="2">
        <f>E2684</f>
        <v>993</v>
      </c>
      <c r="I2684" s="138" cm="1">
        <f t="array" ref="I2684">MAX(IF($G$3:$G$4000=$G2684,$H$3:$H$4000))</f>
        <v>993</v>
      </c>
      <c r="J2684" s="2" t="str">
        <v>NZL</v>
      </c>
      <c r="K2684" t="str">
        <v>Jack HENRY</v>
      </c>
      <c r="L2684" s="96" t="str">
        <v>110mh</v>
      </c>
      <c r="M2684" s="96">
        <v>34415</v>
      </c>
      <c r="N2684" s="96" t="str">
        <f t="shared" si="164"/>
        <v>Jack HENRY110mh</v>
      </c>
      <c r="O2684" s="2">
        <f t="shared" si="165"/>
        <v>942</v>
      </c>
      <c r="P2684" s="81">
        <f t="shared" si="166"/>
        <v>116</v>
      </c>
      <c r="Q2684" s="81" t="str">
        <f t="shared" si="167"/>
        <v/>
      </c>
    </row>
    <row r="2685" spans="1:17" x14ac:dyDescent="0.2">
      <c r="A2685" t="s">
        <v>1224</v>
      </c>
      <c r="B2685" t="s">
        <v>5065</v>
      </c>
      <c r="C2685" s="5" t="s">
        <v>27</v>
      </c>
      <c r="D2685" s="5"/>
      <c r="E2685">
        <v>993</v>
      </c>
      <c r="F2685" s="2">
        <v>95</v>
      </c>
      <c r="G2685" s="2" t="str">
        <f>B2685&amp;C2685</f>
        <v>Dennis KIPKOSGEI800m</v>
      </c>
      <c r="H2685" s="2">
        <f>E2685</f>
        <v>993</v>
      </c>
      <c r="I2685" s="138" cm="1">
        <f t="array" ref="I2685">MAX(IF($G$3:$G$4000=$G2685,$H$3:$H$4000))</f>
        <v>993</v>
      </c>
      <c r="J2685" s="2" t="str">
        <v>NZL</v>
      </c>
      <c r="K2685" t="str">
        <v>Jayden WILLIAMSON</v>
      </c>
      <c r="L2685" s="96" t="str">
        <v>high-jump</v>
      </c>
      <c r="M2685" s="96">
        <v>37651</v>
      </c>
      <c r="N2685" s="96" t="str">
        <f t="shared" si="164"/>
        <v>Jayden WILLIAMSONhigh-jump</v>
      </c>
      <c r="O2685" s="2">
        <f t="shared" si="165"/>
        <v>940</v>
      </c>
      <c r="P2685" s="81">
        <f t="shared" si="166"/>
        <v>124</v>
      </c>
      <c r="Q2685" s="81" t="str">
        <f t="shared" si="167"/>
        <v/>
      </c>
    </row>
    <row r="2686" spans="1:17" x14ac:dyDescent="0.2">
      <c r="A2686" t="s">
        <v>1224</v>
      </c>
      <c r="B2686" t="s">
        <v>4834</v>
      </c>
      <c r="C2686" t="s">
        <v>81</v>
      </c>
      <c r="D2686" s="5"/>
      <c r="E2686">
        <v>993</v>
      </c>
      <c r="F2686" s="2">
        <v>23</v>
      </c>
      <c r="G2686" s="2" t="str">
        <f>B2686&amp;C2686</f>
        <v>Stephen MUTUKU20km-race-walking</v>
      </c>
      <c r="H2686" s="2">
        <f>E2686</f>
        <v>993</v>
      </c>
      <c r="I2686" s="138" cm="1">
        <f t="array" ref="I2686">MAX(IF($G$3:$G$4000=$G2686,$H$3:$H$4000))</f>
        <v>993</v>
      </c>
      <c r="J2686" s="2" t="str">
        <v>NZL</v>
      </c>
      <c r="K2686" t="str">
        <v>George GUERIN</v>
      </c>
      <c r="L2686" s="96" t="str">
        <v>3000msc</v>
      </c>
      <c r="M2686" s="96">
        <v>37061</v>
      </c>
      <c r="N2686" s="96" t="str">
        <f t="shared" si="164"/>
        <v>George GUERIN3000msc</v>
      </c>
      <c r="O2686" s="2">
        <f t="shared" si="165"/>
        <v>933</v>
      </c>
      <c r="P2686" s="81">
        <f t="shared" si="166"/>
        <v>122</v>
      </c>
      <c r="Q2686" s="81" t="str">
        <f t="shared" si="167"/>
        <v/>
      </c>
    </row>
    <row r="2687" spans="1:17" x14ac:dyDescent="0.2">
      <c r="A2687" t="s">
        <v>1224</v>
      </c>
      <c r="B2687" t="s">
        <v>4200</v>
      </c>
      <c r="C2687" s="5" t="s">
        <v>33</v>
      </c>
      <c r="D2687" s="5">
        <v>35920</v>
      </c>
      <c r="E2687">
        <v>992</v>
      </c>
      <c r="F2687" s="2">
        <v>35</v>
      </c>
      <c r="G2687" s="2" t="str">
        <f>B2687&amp;C2687</f>
        <v>Kipkorir ROTICH400mh</v>
      </c>
      <c r="H2687" s="2">
        <f>E2687</f>
        <v>992</v>
      </c>
      <c r="I2687" s="138" cm="1">
        <f t="array" ref="I2687">MAX(IF($G$3:$G$4000=$G2687,$H$3:$H$4000))</f>
        <v>1107</v>
      </c>
      <c r="J2687" s="2" t="str">
        <v>NZL</v>
      </c>
      <c r="K2687" t="str">
        <v>Mate PODUJE</v>
      </c>
      <c r="L2687" s="96" t="str">
        <v>high-jump</v>
      </c>
      <c r="M2687" s="96">
        <v>0</v>
      </c>
      <c r="N2687" s="96" t="str">
        <f t="shared" si="164"/>
        <v>Mate PODUJEhigh-jump</v>
      </c>
      <c r="O2687" s="2">
        <f t="shared" si="165"/>
        <v>923</v>
      </c>
      <c r="P2687" s="81">
        <f t="shared" si="166"/>
        <v>128</v>
      </c>
      <c r="Q2687" s="81" t="str">
        <f t="shared" si="167"/>
        <v/>
      </c>
    </row>
    <row r="2688" spans="1:17" x14ac:dyDescent="0.2">
      <c r="A2688" t="s">
        <v>1224</v>
      </c>
      <c r="B2688" t="s">
        <v>3079</v>
      </c>
      <c r="C2688" s="5" t="s">
        <v>28</v>
      </c>
      <c r="D2688" s="5"/>
      <c r="E2688">
        <v>992</v>
      </c>
      <c r="F2688" s="2">
        <v>62</v>
      </c>
      <c r="G2688" s="2" t="str">
        <f>B2688&amp;C2688</f>
        <v>Hillary Kipkoech KEMBOI1500m</v>
      </c>
      <c r="H2688" s="2">
        <f>E2688</f>
        <v>992</v>
      </c>
      <c r="I2688" s="138" cm="1">
        <f t="array" ref="I2688">MAX(IF($G$3:$G$4000=$G2688,$H$3:$H$4000))</f>
        <v>992</v>
      </c>
      <c r="J2688" s="2" t="str">
        <v>NZL</v>
      </c>
      <c r="K2688" t="str">
        <v>Rafe COIUILLAULT</v>
      </c>
      <c r="L2688" s="96" t="str">
        <v>high-jump</v>
      </c>
      <c r="M2688" s="96">
        <v>37737</v>
      </c>
      <c r="N2688" s="96" t="str">
        <f t="shared" si="164"/>
        <v>Rafe COIUILLAULThigh-jump</v>
      </c>
      <c r="O2688" s="2">
        <f t="shared" si="165"/>
        <v>923</v>
      </c>
      <c r="P2688" s="81">
        <f t="shared" si="166"/>
        <v>128</v>
      </c>
      <c r="Q2688" s="81" t="str">
        <f t="shared" si="167"/>
        <v/>
      </c>
    </row>
    <row r="2689" spans="1:17" x14ac:dyDescent="0.2">
      <c r="A2689" t="s">
        <v>1224</v>
      </c>
      <c r="B2689" t="s">
        <v>3149</v>
      </c>
      <c r="C2689" s="5" t="s">
        <v>29</v>
      </c>
      <c r="D2689" s="6">
        <v>31012</v>
      </c>
      <c r="E2689">
        <v>992</v>
      </c>
      <c r="F2689" s="2">
        <v>53</v>
      </c>
      <c r="G2689" s="2" t="str">
        <f>B2689&amp;C2689</f>
        <v>Alex KIPCHIRCHIR5000m</v>
      </c>
      <c r="H2689" s="2">
        <f>E2689</f>
        <v>992</v>
      </c>
      <c r="I2689" s="138" cm="1">
        <f t="array" ref="I2689">MAX(IF($G$3:$G$4000=$G2689,$H$3:$H$4000))</f>
        <v>992</v>
      </c>
      <c r="J2689" s="2" t="str">
        <v>NZL</v>
      </c>
      <c r="K2689" t="str">
        <v>Ethan BONE</v>
      </c>
      <c r="L2689" s="96" t="str">
        <v>high-jump</v>
      </c>
      <c r="M2689" s="96">
        <v>38515</v>
      </c>
      <c r="N2689" s="96" t="str">
        <f t="shared" si="164"/>
        <v>Ethan BONEhigh-jump</v>
      </c>
      <c r="O2689" s="2">
        <f t="shared" si="165"/>
        <v>923</v>
      </c>
      <c r="P2689" s="81">
        <f t="shared" si="166"/>
        <v>128</v>
      </c>
      <c r="Q2689" s="81" t="str">
        <f t="shared" si="167"/>
        <v/>
      </c>
    </row>
    <row r="2690" spans="1:17" x14ac:dyDescent="0.2">
      <c r="A2690" t="s">
        <v>1224</v>
      </c>
      <c r="B2690" t="s">
        <v>5118</v>
      </c>
      <c r="C2690" s="5" t="s">
        <v>30</v>
      </c>
      <c r="D2690" s="5"/>
      <c r="E2690">
        <v>992</v>
      </c>
      <c r="F2690" s="2">
        <v>47</v>
      </c>
      <c r="G2690" s="2" t="str">
        <f>B2690&amp;C2690</f>
        <v>Kimathi Kenneth KITHINJI10000m</v>
      </c>
      <c r="H2690" s="2">
        <f>E2690</f>
        <v>992</v>
      </c>
      <c r="I2690" s="138" cm="1">
        <f t="array" ref="I2690">MAX(IF($G$3:$G$4000=$G2690,$H$3:$H$4000))</f>
        <v>992</v>
      </c>
      <c r="J2690" s="2" t="str">
        <v>NZL</v>
      </c>
      <c r="K2690" t="str">
        <v>Ieuan VAN DER PEET</v>
      </c>
      <c r="L2690" s="96" t="str">
        <v>3000msc</v>
      </c>
      <c r="M2690" s="96">
        <v>35289</v>
      </c>
      <c r="N2690" s="96" t="str">
        <f t="shared" si="164"/>
        <v>Ieuan VAN DER PEET3000msc</v>
      </c>
      <c r="O2690" s="2">
        <f t="shared" si="165"/>
        <v>921</v>
      </c>
      <c r="P2690" s="81">
        <f t="shared" si="166"/>
        <v>130</v>
      </c>
      <c r="Q2690" s="81" t="str">
        <f t="shared" si="167"/>
        <v/>
      </c>
    </row>
    <row r="2691" spans="1:17" x14ac:dyDescent="0.2">
      <c r="A2691" t="s">
        <v>1224</v>
      </c>
      <c r="B2691" t="s">
        <v>3512</v>
      </c>
      <c r="C2691" s="5" t="s">
        <v>41</v>
      </c>
      <c r="D2691" s="5">
        <v>1996</v>
      </c>
      <c r="E2691">
        <v>991</v>
      </c>
      <c r="F2691" s="2">
        <v>58</v>
      </c>
      <c r="G2691" s="2" t="str">
        <f>B2691&amp;C2691</f>
        <v>Duncan KINYANJUIjavelin-throw</v>
      </c>
      <c r="H2691" s="2">
        <f>E2691</f>
        <v>991</v>
      </c>
      <c r="I2691" s="138" cm="1">
        <f t="array" ref="I2691">MAX(IF($G$3:$G$4000=$G2691,$H$3:$H$4000))</f>
        <v>991</v>
      </c>
      <c r="J2691" s="2" t="str">
        <v>NZL</v>
      </c>
      <c r="K2691" t="str">
        <v>Ettiene DU PREEZ</v>
      </c>
      <c r="L2691" s="96" t="str">
        <v>pole-vault</v>
      </c>
      <c r="M2691" s="96">
        <v>33133</v>
      </c>
      <c r="N2691" s="96" t="str">
        <f t="shared" si="164"/>
        <v>Ettiene DU PREEZpole-vault</v>
      </c>
      <c r="O2691" s="2">
        <f t="shared" si="165"/>
        <v>916</v>
      </c>
      <c r="P2691" s="81">
        <f t="shared" si="166"/>
        <v>86</v>
      </c>
      <c r="Q2691" s="81" t="str">
        <f t="shared" si="167"/>
        <v/>
      </c>
    </row>
    <row r="2692" spans="1:17" x14ac:dyDescent="0.2">
      <c r="A2692" t="s">
        <v>1224</v>
      </c>
      <c r="B2692" t="s">
        <v>3094</v>
      </c>
      <c r="C2692" s="5" t="s">
        <v>29</v>
      </c>
      <c r="D2692" s="5">
        <v>34155</v>
      </c>
      <c r="E2692">
        <v>990</v>
      </c>
      <c r="F2692" s="2">
        <v>54</v>
      </c>
      <c r="G2692" s="2" t="str">
        <f>B2692&amp;C2692</f>
        <v>Benjamin KIGEN5000m</v>
      </c>
      <c r="H2692" s="2">
        <f>E2692</f>
        <v>990</v>
      </c>
      <c r="I2692" s="138" cm="1">
        <f t="array" ref="I2692">MAX(IF($G$3:$G$4000=$G2692,$H$3:$H$4000))</f>
        <v>990</v>
      </c>
      <c r="J2692" s="2" t="str">
        <v>NZL</v>
      </c>
      <c r="K2692" t="str">
        <v>Aaron BOOTH</v>
      </c>
      <c r="L2692" s="96" t="str">
        <v>pole-vault</v>
      </c>
      <c r="M2692" s="96">
        <v>35320</v>
      </c>
      <c r="N2692" s="96" t="str">
        <f t="shared" ref="N2692:N2755" si="168">K2692&amp;L2692</f>
        <v>Aaron BOOTHpole-vault</v>
      </c>
      <c r="O2692" s="2">
        <f t="shared" ref="O2692:O2755" si="169">VLOOKUP(K2692&amp;L2692,$G$3:$H$3563,2,FALSE)</f>
        <v>916</v>
      </c>
      <c r="P2692" s="81">
        <f t="shared" ref="P2692:P2755" si="170">COUNTIFS($L$3:$L$3119,L2692,$O$3:$O$3119,"&gt;"&amp;O2692)+1</f>
        <v>86</v>
      </c>
      <c r="Q2692" s="81" t="str">
        <f t="shared" ref="Q2692:Q2755" si="171">IFERROR(IF(J2692="AUS",COUNTIFS($J$3:$J$3119,"AUS",$L$3:$L$3119,L2692,$O$3:$O$3119,"&gt;"&amp;O2692)+1,""),"")</f>
        <v/>
      </c>
    </row>
    <row r="2693" spans="1:17" x14ac:dyDescent="0.2">
      <c r="A2693" t="s">
        <v>1224</v>
      </c>
      <c r="B2693" t="s">
        <v>3165</v>
      </c>
      <c r="C2693" s="6" t="s">
        <v>29</v>
      </c>
      <c r="D2693" s="5"/>
      <c r="E2693">
        <v>990</v>
      </c>
      <c r="F2693" s="2">
        <v>55</v>
      </c>
      <c r="G2693" s="2" t="str">
        <f>B2693&amp;C2693</f>
        <v>Brian WEKESA5000m</v>
      </c>
      <c r="H2693" s="2">
        <f>E2693</f>
        <v>990</v>
      </c>
      <c r="I2693" s="138" cm="1">
        <f t="array" ref="I2693">MAX(IF($G$3:$G$4000=$G2693,$H$3:$H$4000))</f>
        <v>990</v>
      </c>
      <c r="J2693" s="2" t="str">
        <v>NZL</v>
      </c>
      <c r="K2693" t="str">
        <v>Max ATTWELL</v>
      </c>
      <c r="L2693" s="96" t="str">
        <v>pole-vault</v>
      </c>
      <c r="M2693" s="96">
        <v>35322</v>
      </c>
      <c r="N2693" s="96" t="str">
        <f t="shared" si="168"/>
        <v>Max ATTWELLpole-vault</v>
      </c>
      <c r="O2693" s="2">
        <f t="shared" si="169"/>
        <v>913</v>
      </c>
      <c r="P2693" s="81">
        <f t="shared" si="170"/>
        <v>90</v>
      </c>
      <c r="Q2693" s="81" t="str">
        <f t="shared" si="171"/>
        <v/>
      </c>
    </row>
    <row r="2694" spans="1:17" x14ac:dyDescent="0.2">
      <c r="A2694" t="s">
        <v>1224</v>
      </c>
      <c r="B2694" t="s">
        <v>4200</v>
      </c>
      <c r="C2694" s="5" t="s">
        <v>31</v>
      </c>
      <c r="D2694" s="5">
        <v>35920</v>
      </c>
      <c r="E2694">
        <v>990</v>
      </c>
      <c r="F2694" s="2">
        <v>98</v>
      </c>
      <c r="G2694" s="2" t="str">
        <f>B2694&amp;C2694</f>
        <v>Kipkorir ROTICH110mh</v>
      </c>
      <c r="H2694" s="2">
        <f>E2694</f>
        <v>990</v>
      </c>
      <c r="I2694" s="138" cm="1">
        <f t="array" ref="I2694">MAX(IF($G$3:$G$4000=$G2694,$H$3:$H$4000))</f>
        <v>990</v>
      </c>
      <c r="J2694" s="2" t="str">
        <v>NZL</v>
      </c>
      <c r="K2694" t="str">
        <v>Ebuka OKPALA</v>
      </c>
      <c r="L2694" s="96" t="str">
        <v>triple-jump</v>
      </c>
      <c r="M2694" s="96">
        <v>34038</v>
      </c>
      <c r="N2694" s="96" t="str">
        <f t="shared" si="168"/>
        <v>Ebuka OKPALAtriple-jump</v>
      </c>
      <c r="O2694" s="2">
        <f t="shared" si="169"/>
        <v>903</v>
      </c>
      <c r="P2694" s="81">
        <f t="shared" si="170"/>
        <v>129</v>
      </c>
      <c r="Q2694" s="81" t="str">
        <f t="shared" si="171"/>
        <v/>
      </c>
    </row>
    <row r="2695" spans="1:17" x14ac:dyDescent="0.2">
      <c r="A2695" t="s">
        <v>1224</v>
      </c>
      <c r="B2695" t="s">
        <v>5061</v>
      </c>
      <c r="C2695" s="5" t="s">
        <v>28</v>
      </c>
      <c r="D2695" s="5"/>
      <c r="E2695">
        <v>990</v>
      </c>
      <c r="F2695" s="2">
        <v>66</v>
      </c>
      <c r="G2695" s="2" t="str">
        <f>B2695&amp;C2695</f>
        <v>Aaron KEMEI1500m</v>
      </c>
      <c r="H2695" s="2">
        <f>E2695</f>
        <v>990</v>
      </c>
      <c r="I2695" s="138" cm="1">
        <f t="array" ref="I2695">MAX(IF($G$3:$G$4000=$G2695,$H$3:$H$4000))</f>
        <v>990</v>
      </c>
      <c r="J2695" s="2" t="str">
        <v>NZL</v>
      </c>
      <c r="K2695" t="str">
        <v>Kieran FOWLER</v>
      </c>
      <c r="L2695" s="96" t="str">
        <v>discus-throw</v>
      </c>
      <c r="M2695" s="96">
        <v>32740</v>
      </c>
      <c r="N2695" s="96" t="str">
        <f t="shared" si="168"/>
        <v>Kieran FOWLERdiscus-throw</v>
      </c>
      <c r="O2695" s="2">
        <f t="shared" si="169"/>
        <v>891</v>
      </c>
      <c r="P2695" s="81">
        <f t="shared" si="170"/>
        <v>107</v>
      </c>
      <c r="Q2695" s="81" t="str">
        <f t="shared" si="171"/>
        <v/>
      </c>
    </row>
    <row r="2696" spans="1:17" x14ac:dyDescent="0.2">
      <c r="A2696" t="s">
        <v>1224</v>
      </c>
      <c r="B2696" t="s">
        <v>5119</v>
      </c>
      <c r="C2696" s="5" t="s">
        <v>30</v>
      </c>
      <c r="D2696" s="5">
        <v>37854</v>
      </c>
      <c r="E2696">
        <v>990</v>
      </c>
      <c r="F2696" s="2">
        <v>49</v>
      </c>
      <c r="G2696" s="2" t="str">
        <f>B2696&amp;C2696</f>
        <v>Raphael LONGISA10000m</v>
      </c>
      <c r="H2696" s="2">
        <f>E2696</f>
        <v>990</v>
      </c>
      <c r="I2696" s="138" cm="1">
        <f t="array" ref="I2696">MAX(IF($G$3:$G$4000=$G2696,$H$3:$H$4000))</f>
        <v>990</v>
      </c>
      <c r="J2696" s="2" t="str">
        <v>NZL</v>
      </c>
      <c r="K2696" t="str">
        <v>Jade ZAIA</v>
      </c>
      <c r="L2696" s="96" t="str">
        <v>discus-throw</v>
      </c>
      <c r="M2696" s="96">
        <v>36488</v>
      </c>
      <c r="N2696" s="96" t="str">
        <f t="shared" si="168"/>
        <v>Jade ZAIAdiscus-throw</v>
      </c>
      <c r="O2696" s="2">
        <f t="shared" si="169"/>
        <v>889</v>
      </c>
      <c r="P2696" s="81">
        <f t="shared" si="170"/>
        <v>109</v>
      </c>
      <c r="Q2696" s="81" t="str">
        <f t="shared" si="171"/>
        <v/>
      </c>
    </row>
    <row r="2697" spans="1:17" x14ac:dyDescent="0.2">
      <c r="A2697" t="s">
        <v>1224</v>
      </c>
      <c r="B2697" t="s">
        <v>5093</v>
      </c>
      <c r="C2697" s="5" t="s">
        <v>29</v>
      </c>
      <c r="D2697" s="5"/>
      <c r="E2697">
        <v>989</v>
      </c>
      <c r="F2697" s="2">
        <v>59</v>
      </c>
      <c r="G2697" s="2" t="str">
        <f>B2697&amp;C2697</f>
        <v>Boniface KIPTANUI5000m</v>
      </c>
      <c r="H2697" s="2">
        <f>E2697</f>
        <v>989</v>
      </c>
      <c r="I2697" s="138" cm="1">
        <f t="array" ref="I2697">MAX(IF($G$3:$G$4000=$G2697,$H$3:$H$4000))</f>
        <v>989</v>
      </c>
      <c r="J2697" s="2" t="str">
        <v>NZL</v>
      </c>
      <c r="K2697" t="str">
        <v>Cameron GRAVES</v>
      </c>
      <c r="L2697" s="96" t="str">
        <v>marathon</v>
      </c>
      <c r="M2697" s="96">
        <v>33635</v>
      </c>
      <c r="N2697" s="96" t="str">
        <f t="shared" si="168"/>
        <v>Cameron GRAVESmarathon</v>
      </c>
      <c r="O2697" s="2">
        <f t="shared" si="169"/>
        <v>885</v>
      </c>
      <c r="P2697" s="81">
        <f t="shared" si="170"/>
        <v>160</v>
      </c>
      <c r="Q2697" s="81" t="str">
        <f t="shared" si="171"/>
        <v/>
      </c>
    </row>
    <row r="2698" spans="1:17" x14ac:dyDescent="0.2">
      <c r="A2698" t="s">
        <v>1224</v>
      </c>
      <c r="B2698" t="s">
        <v>3097</v>
      </c>
      <c r="C2698" s="6" t="s">
        <v>28</v>
      </c>
      <c r="D2698" s="5">
        <v>34644</v>
      </c>
      <c r="E2698">
        <v>988</v>
      </c>
      <c r="F2698" s="2">
        <v>68</v>
      </c>
      <c r="G2698" s="2" t="str">
        <f>B2698&amp;C2698</f>
        <v>Evans KIPCHUMBA1500m</v>
      </c>
      <c r="H2698" s="2">
        <f>E2698</f>
        <v>988</v>
      </c>
      <c r="I2698" s="138" cm="1">
        <f t="array" ref="I2698">MAX(IF($G$3:$G$4000=$G2698,$H$3:$H$4000))</f>
        <v>988</v>
      </c>
      <c r="J2698" s="2" t="str">
        <v>NZL</v>
      </c>
      <c r="K2698" t="str">
        <v>Scott THOMSON</v>
      </c>
      <c r="L2698" s="96" t="str">
        <v>triple-jump</v>
      </c>
      <c r="M2698" s="96">
        <v>33777</v>
      </c>
      <c r="N2698" s="96" t="str">
        <f t="shared" si="168"/>
        <v>Scott THOMSONtriple-jump</v>
      </c>
      <c r="O2698" s="2">
        <f t="shared" si="169"/>
        <v>882</v>
      </c>
      <c r="P2698" s="81">
        <f t="shared" si="170"/>
        <v>139</v>
      </c>
      <c r="Q2698" s="81" t="str">
        <f t="shared" si="171"/>
        <v/>
      </c>
    </row>
    <row r="2699" spans="1:17" x14ac:dyDescent="0.2">
      <c r="A2699" t="s">
        <v>1224</v>
      </c>
      <c r="B2699" t="s">
        <v>3084</v>
      </c>
      <c r="C2699" s="5" t="s">
        <v>28</v>
      </c>
      <c r="D2699" s="5">
        <v>1995</v>
      </c>
      <c r="E2699">
        <v>987</v>
      </c>
      <c r="F2699" s="2">
        <v>69</v>
      </c>
      <c r="G2699" s="2" t="str">
        <f>B2699&amp;C2699</f>
        <v>Calistus NDIWA1500m</v>
      </c>
      <c r="H2699" s="2">
        <f>E2699</f>
        <v>987</v>
      </c>
      <c r="I2699" s="138" cm="1">
        <f t="array" ref="I2699">MAX(IF($G$3:$G$4000=$G2699,$H$3:$H$4000))</f>
        <v>987</v>
      </c>
      <c r="J2699" s="2" t="str">
        <v>NZL</v>
      </c>
      <c r="K2699" t="str">
        <v>Luke CLEMENTS</v>
      </c>
      <c r="L2699" s="96" t="str">
        <v>3000msc</v>
      </c>
      <c r="M2699" s="96">
        <v>44671</v>
      </c>
      <c r="N2699" s="96" t="str">
        <f t="shared" si="168"/>
        <v>Luke CLEMENTS3000msc</v>
      </c>
      <c r="O2699" s="2">
        <f t="shared" si="169"/>
        <v>881</v>
      </c>
      <c r="P2699" s="81">
        <f t="shared" si="170"/>
        <v>143</v>
      </c>
      <c r="Q2699" s="81" t="str">
        <f t="shared" si="171"/>
        <v/>
      </c>
    </row>
    <row r="2700" spans="1:17" x14ac:dyDescent="0.2">
      <c r="A2700" t="s">
        <v>1224</v>
      </c>
      <c r="B2700" t="s">
        <v>3085</v>
      </c>
      <c r="C2700" s="5" t="s">
        <v>28</v>
      </c>
      <c r="D2700" s="5"/>
      <c r="E2700">
        <v>987</v>
      </c>
      <c r="F2700" s="2">
        <v>69</v>
      </c>
      <c r="G2700" s="2" t="str">
        <f>B2700&amp;C2700</f>
        <v>Elias KIPRUTO1500m</v>
      </c>
      <c r="H2700" s="2">
        <f>E2700</f>
        <v>987</v>
      </c>
      <c r="I2700" s="138" cm="1">
        <f t="array" ref="I2700">MAX(IF($G$3:$G$4000=$G2700,$H$3:$H$4000))</f>
        <v>987</v>
      </c>
      <c r="J2700" s="2" t="str">
        <v>NZL</v>
      </c>
      <c r="K2700" t="str">
        <v>Kaleb SOLA</v>
      </c>
      <c r="L2700" s="96" t="str">
        <v>hammer-throw</v>
      </c>
      <c r="M2700" s="96">
        <v>37873</v>
      </c>
      <c r="N2700" s="96" t="str">
        <f t="shared" si="168"/>
        <v>Kaleb SOLAhammer-throw</v>
      </c>
      <c r="O2700" s="2">
        <f t="shared" si="169"/>
        <v>880</v>
      </c>
      <c r="P2700" s="81">
        <f t="shared" si="170"/>
        <v>75</v>
      </c>
      <c r="Q2700" s="81" t="str">
        <f t="shared" si="171"/>
        <v/>
      </c>
    </row>
    <row r="2701" spans="1:17" x14ac:dyDescent="0.2">
      <c r="A2701" t="s">
        <v>1224</v>
      </c>
      <c r="B2701" t="s">
        <v>5071</v>
      </c>
      <c r="C2701" t="s">
        <v>28</v>
      </c>
      <c r="D2701" s="5"/>
      <c r="E2701">
        <v>987</v>
      </c>
      <c r="F2701" s="2">
        <v>72</v>
      </c>
      <c r="G2701" s="2" t="str">
        <f>B2701&amp;C2701</f>
        <v>Fidelis WAITHAKA1500m</v>
      </c>
      <c r="H2701" s="2">
        <f>E2701</f>
        <v>987</v>
      </c>
      <c r="I2701" s="138" cm="1">
        <f t="array" ref="I2701">MAX(IF($G$3:$G$4000=$G2701,$H$3:$H$4000))</f>
        <v>987</v>
      </c>
      <c r="J2701" s="2" t="str">
        <v>NZL</v>
      </c>
      <c r="K2701" t="str">
        <v>Warren BUTTON</v>
      </c>
      <c r="L2701" s="96" t="str">
        <v>hammer-throw</v>
      </c>
      <c r="M2701" s="96">
        <v>32315</v>
      </c>
      <c r="N2701" s="96" t="str">
        <f t="shared" si="168"/>
        <v>Warren BUTTONhammer-throw</v>
      </c>
      <c r="O2701" s="2">
        <f t="shared" si="169"/>
        <v>871</v>
      </c>
      <c r="P2701" s="81">
        <f t="shared" si="170"/>
        <v>77</v>
      </c>
      <c r="Q2701" s="81" t="str">
        <f t="shared" si="171"/>
        <v/>
      </c>
    </row>
    <row r="2702" spans="1:17" x14ac:dyDescent="0.2">
      <c r="A2702" t="s">
        <v>1224</v>
      </c>
      <c r="B2702" t="s">
        <v>5094</v>
      </c>
      <c r="C2702" s="5" t="s">
        <v>29</v>
      </c>
      <c r="D2702" s="5">
        <v>44612</v>
      </c>
      <c r="E2702">
        <v>987</v>
      </c>
      <c r="F2702" s="2">
        <v>60</v>
      </c>
      <c r="G2702" s="2" t="str">
        <f>B2702&amp;C2702</f>
        <v>Shadrack RONO5000m</v>
      </c>
      <c r="H2702" s="2">
        <f>E2702</f>
        <v>987</v>
      </c>
      <c r="I2702" s="138" cm="1">
        <f t="array" ref="I2702">MAX(IF($G$3:$G$4000=$G2702,$H$3:$H$4000))</f>
        <v>987</v>
      </c>
      <c r="J2702" s="2" t="str">
        <v>NZL</v>
      </c>
      <c r="K2702" t="str">
        <v>Ethan GOW</v>
      </c>
      <c r="L2702" s="96" t="str">
        <v>triple-jump</v>
      </c>
      <c r="M2702" s="96">
        <v>0</v>
      </c>
      <c r="N2702" s="96" t="str">
        <f t="shared" si="168"/>
        <v>Ethan GOWtriple-jump</v>
      </c>
      <c r="O2702" s="2">
        <f t="shared" si="169"/>
        <v>860</v>
      </c>
      <c r="P2702" s="81">
        <f t="shared" si="170"/>
        <v>150</v>
      </c>
      <c r="Q2702" s="81" t="str">
        <f t="shared" si="171"/>
        <v/>
      </c>
    </row>
    <row r="2703" spans="1:17" x14ac:dyDescent="0.2">
      <c r="A2703" t="s">
        <v>1224</v>
      </c>
      <c r="B2703" t="s">
        <v>4197</v>
      </c>
      <c r="C2703" s="5" t="s">
        <v>31</v>
      </c>
      <c r="D2703" s="6">
        <v>35457</v>
      </c>
      <c r="E2703">
        <v>986</v>
      </c>
      <c r="F2703" s="2">
        <v>24</v>
      </c>
      <c r="G2703" s="2" t="str">
        <f>B2703&amp;C2703</f>
        <v>Michael Musyoka NZUKU110mh</v>
      </c>
      <c r="H2703" s="2">
        <f>E2703</f>
        <v>986</v>
      </c>
      <c r="I2703" s="138" cm="1">
        <f t="array" ref="I2703">MAX(IF($G$3:$G$4000=$G2703,$H$3:$H$4000))</f>
        <v>1003</v>
      </c>
      <c r="J2703" s="2" t="str">
        <v>NZL</v>
      </c>
      <c r="K2703" t="str">
        <v>Todd BATES</v>
      </c>
      <c r="L2703" s="96" t="str">
        <v>hammer-throw</v>
      </c>
      <c r="M2703" s="96">
        <v>34667</v>
      </c>
      <c r="N2703" s="96" t="str">
        <f t="shared" si="168"/>
        <v>Todd BATEShammer-throw</v>
      </c>
      <c r="O2703" s="2">
        <f t="shared" si="169"/>
        <v>857</v>
      </c>
      <c r="P2703" s="81">
        <f t="shared" si="170"/>
        <v>93</v>
      </c>
      <c r="Q2703" s="81" t="str">
        <f t="shared" si="171"/>
        <v/>
      </c>
    </row>
    <row r="2704" spans="1:17" x14ac:dyDescent="0.2">
      <c r="A2704" t="s">
        <v>1224</v>
      </c>
      <c r="B2704" t="s">
        <v>3270</v>
      </c>
      <c r="C2704" s="5" t="s">
        <v>33</v>
      </c>
      <c r="D2704" s="5"/>
      <c r="E2704">
        <v>986</v>
      </c>
      <c r="F2704" s="2">
        <v>39</v>
      </c>
      <c r="G2704" s="2" t="str">
        <f>B2704&amp;C2704</f>
        <v>Geoffrey MUTAI400mh</v>
      </c>
      <c r="H2704" s="2">
        <f>E2704</f>
        <v>986</v>
      </c>
      <c r="I2704" s="138" cm="1">
        <f t="array" ref="I2704">MAX(IF($G$3:$G$4000=$G2704,$H$3:$H$4000))</f>
        <v>986</v>
      </c>
      <c r="J2704" s="2" t="str">
        <v>NZL</v>
      </c>
      <c r="K2704" t="str">
        <v>Liam NGCHOK-WULF</v>
      </c>
      <c r="L2704" s="96" t="str">
        <v>shot-put</v>
      </c>
      <c r="M2704" s="96">
        <v>37799</v>
      </c>
      <c r="N2704" s="96" t="str">
        <f t="shared" si="168"/>
        <v>Liam NGCHOK-WULFshot-put</v>
      </c>
      <c r="O2704" s="2">
        <f t="shared" si="169"/>
        <v>845</v>
      </c>
      <c r="P2704" s="81">
        <f t="shared" si="170"/>
        <v>125</v>
      </c>
      <c r="Q2704" s="81" t="str">
        <f t="shared" si="171"/>
        <v/>
      </c>
    </row>
    <row r="2705" spans="1:17" x14ac:dyDescent="0.2">
      <c r="A2705" t="s">
        <v>1224</v>
      </c>
      <c r="B2705" t="s">
        <v>3086</v>
      </c>
      <c r="C2705" s="5" t="s">
        <v>28</v>
      </c>
      <c r="D2705" s="5">
        <v>44612</v>
      </c>
      <c r="E2705">
        <v>985</v>
      </c>
      <c r="F2705" s="2">
        <v>74</v>
      </c>
      <c r="G2705" s="2" t="str">
        <f>B2705&amp;C2705</f>
        <v>Tenai KIPRUTO1500m</v>
      </c>
      <c r="H2705" s="2">
        <f>E2705</f>
        <v>985</v>
      </c>
      <c r="I2705" s="138" cm="1">
        <f t="array" ref="I2705">MAX(IF($G$3:$G$4000=$G2705,$H$3:$H$4000))</f>
        <v>985</v>
      </c>
      <c r="J2705" s="2" t="str">
        <v>NZL</v>
      </c>
      <c r="K2705" t="str">
        <v>Jared NEIGHBOURS</v>
      </c>
      <c r="L2705" s="96" t="str">
        <v>javelin-throw</v>
      </c>
      <c r="M2705" s="96">
        <v>36570</v>
      </c>
      <c r="N2705" s="96" t="str">
        <f t="shared" si="168"/>
        <v>Jared NEIGHBOURSjavelin-throw</v>
      </c>
      <c r="O2705" s="2">
        <f t="shared" si="169"/>
        <v>844</v>
      </c>
      <c r="P2705" s="81">
        <f t="shared" si="170"/>
        <v>139</v>
      </c>
      <c r="Q2705" s="81" t="str">
        <f t="shared" si="171"/>
        <v/>
      </c>
    </row>
    <row r="2706" spans="1:17" x14ac:dyDescent="0.2">
      <c r="A2706" t="s">
        <v>1224</v>
      </c>
      <c r="B2706" t="s">
        <v>5324</v>
      </c>
      <c r="C2706" s="5" t="s">
        <v>29</v>
      </c>
      <c r="D2706" s="5"/>
      <c r="E2706">
        <v>985</v>
      </c>
      <c r="F2706" s="2">
        <v>62</v>
      </c>
      <c r="G2706" s="2" t="str">
        <f>B2706&amp;C2706</f>
        <v>Mutai EZRA5000m</v>
      </c>
      <c r="H2706" s="2">
        <f>E2706</f>
        <v>985</v>
      </c>
      <c r="I2706" s="138" cm="1">
        <f t="array" ref="I2706">MAX(IF($G$3:$G$4000=$G2706,$H$3:$H$4000))</f>
        <v>985</v>
      </c>
      <c r="J2706" s="2" t="str">
        <v>NZL</v>
      </c>
      <c r="K2706" t="str">
        <v>Ciaran FAHERTY</v>
      </c>
      <c r="L2706" s="96" t="str">
        <v>marathon</v>
      </c>
      <c r="M2706" s="96">
        <v>32196</v>
      </c>
      <c r="N2706" s="96" t="str">
        <f t="shared" si="168"/>
        <v>Ciaran FAHERTYmarathon</v>
      </c>
      <c r="O2706" s="2">
        <f t="shared" si="169"/>
        <v>836</v>
      </c>
      <c r="P2706" s="81">
        <f t="shared" si="170"/>
        <v>174</v>
      </c>
      <c r="Q2706" s="81" t="str">
        <f t="shared" si="171"/>
        <v/>
      </c>
    </row>
    <row r="2707" spans="1:17" x14ac:dyDescent="0.2">
      <c r="A2707" t="s">
        <v>1224</v>
      </c>
      <c r="B2707" t="s">
        <v>3177</v>
      </c>
      <c r="C2707" s="5" t="s">
        <v>30</v>
      </c>
      <c r="D2707" s="5"/>
      <c r="E2707">
        <v>985</v>
      </c>
      <c r="F2707" s="2">
        <v>50</v>
      </c>
      <c r="G2707" s="2" t="str">
        <f>B2707&amp;C2707</f>
        <v>Simon EKIDOR10000m</v>
      </c>
      <c r="H2707" s="2">
        <f>E2707</f>
        <v>985</v>
      </c>
      <c r="I2707" s="138" cm="1">
        <f t="array" ref="I2707">MAX(IF($G$3:$G$4000=$G2707,$H$3:$H$4000))</f>
        <v>985</v>
      </c>
      <c r="J2707" s="2" t="str">
        <v>NZL</v>
      </c>
      <c r="K2707" t="str">
        <v>Nathan TSE</v>
      </c>
      <c r="L2707" s="96" t="str">
        <v>marathon</v>
      </c>
      <c r="M2707" s="96">
        <v>35020</v>
      </c>
      <c r="N2707" s="96" t="str">
        <f t="shared" si="168"/>
        <v>Nathan TSEmarathon</v>
      </c>
      <c r="O2707" s="2">
        <f t="shared" si="169"/>
        <v>821</v>
      </c>
      <c r="P2707" s="81">
        <f t="shared" si="170"/>
        <v>179</v>
      </c>
      <c r="Q2707" s="81" t="str">
        <f t="shared" si="171"/>
        <v/>
      </c>
    </row>
    <row r="2708" spans="1:17" x14ac:dyDescent="0.2">
      <c r="A2708" t="s">
        <v>1224</v>
      </c>
      <c r="B2708" t="s">
        <v>3105</v>
      </c>
      <c r="C2708" s="5" t="s">
        <v>28</v>
      </c>
      <c r="D2708" s="5">
        <v>1995</v>
      </c>
      <c r="E2708">
        <v>984</v>
      </c>
      <c r="F2708" s="2">
        <v>75</v>
      </c>
      <c r="G2708" s="2" t="str">
        <f>B2708&amp;C2708</f>
        <v>Wesley LANGAT1500m</v>
      </c>
      <c r="H2708" s="2">
        <f>E2708</f>
        <v>984</v>
      </c>
      <c r="I2708" s="138" cm="1">
        <f t="array" ref="I2708">MAX(IF($G$3:$G$4000=$G2708,$H$3:$H$4000))</f>
        <v>984</v>
      </c>
      <c r="J2708" s="2" t="str">
        <v>PAK</v>
      </c>
      <c r="K2708" t="str">
        <v>Arshad NADEEM</v>
      </c>
      <c r="L2708" s="96" t="str">
        <v>javelin-throw</v>
      </c>
      <c r="M2708" s="96">
        <v>35432</v>
      </c>
      <c r="N2708" s="96" t="str">
        <f t="shared" si="168"/>
        <v>Arshad NADEEMjavelin-throw</v>
      </c>
      <c r="O2708" s="2">
        <f t="shared" si="169"/>
        <v>1192</v>
      </c>
      <c r="P2708" s="81">
        <f t="shared" si="170"/>
        <v>3</v>
      </c>
      <c r="Q2708" s="81" t="str">
        <f t="shared" si="171"/>
        <v/>
      </c>
    </row>
    <row r="2709" spans="1:17" x14ac:dyDescent="0.2">
      <c r="A2709" t="s">
        <v>1224</v>
      </c>
      <c r="B2709" t="s">
        <v>5095</v>
      </c>
      <c r="C2709" s="5" t="s">
        <v>29</v>
      </c>
      <c r="D2709" s="5">
        <v>36343</v>
      </c>
      <c r="E2709">
        <v>984</v>
      </c>
      <c r="F2709" s="2">
        <v>64</v>
      </c>
      <c r="G2709" s="2" t="str">
        <f>B2709&amp;C2709</f>
        <v>Wesley LADEMA5000m</v>
      </c>
      <c r="H2709" s="2">
        <f>E2709</f>
        <v>984</v>
      </c>
      <c r="I2709" s="138" cm="1">
        <f t="array" ref="I2709">MAX(IF($G$3:$G$4000=$G2709,$H$3:$H$4000))</f>
        <v>984</v>
      </c>
      <c r="J2709" s="2" t="str">
        <v>PNG</v>
      </c>
      <c r="K2709" t="str">
        <v>Peniel RICHARD</v>
      </c>
      <c r="L2709" s="96" t="str">
        <v>triple-jump</v>
      </c>
      <c r="M2709" s="96">
        <v>34499</v>
      </c>
      <c r="N2709" s="96" t="str">
        <f t="shared" si="168"/>
        <v>Peniel RICHARDtriple-jump</v>
      </c>
      <c r="O2709" s="2">
        <f t="shared" si="169"/>
        <v>1015</v>
      </c>
      <c r="P2709" s="81">
        <f t="shared" si="170"/>
        <v>92</v>
      </c>
      <c r="Q2709" s="81" t="str">
        <f t="shared" si="171"/>
        <v/>
      </c>
    </row>
    <row r="2710" spans="1:17" x14ac:dyDescent="0.2">
      <c r="A2710" t="s">
        <v>1224</v>
      </c>
      <c r="B2710" t="s">
        <v>3178</v>
      </c>
      <c r="C2710" s="6" t="s">
        <v>30</v>
      </c>
      <c r="D2710" s="5"/>
      <c r="E2710">
        <v>983</v>
      </c>
      <c r="F2710" s="2">
        <v>51</v>
      </c>
      <c r="G2710" s="2" t="str">
        <f>B2710&amp;C2710</f>
        <v>Stanley NJIHIA10000m</v>
      </c>
      <c r="H2710" s="2">
        <f>E2710</f>
        <v>983</v>
      </c>
      <c r="I2710" s="138" cm="1">
        <f t="array" ref="I2710">MAX(IF($G$3:$G$4000=$G2710,$H$3:$H$4000))</f>
        <v>983</v>
      </c>
      <c r="J2710" s="2" t="str">
        <v>RSA</v>
      </c>
      <c r="K2710" t="str">
        <v>Akani SIMBINE</v>
      </c>
      <c r="L2710" s="96" t="str">
        <v>100m</v>
      </c>
      <c r="M2710" s="96">
        <v>34233</v>
      </c>
      <c r="N2710" s="96" t="str">
        <f t="shared" si="168"/>
        <v>Akani SIMBINE100m</v>
      </c>
      <c r="O2710" s="2">
        <f t="shared" si="169"/>
        <v>1262</v>
      </c>
      <c r="P2710" s="81">
        <f t="shared" si="170"/>
        <v>2</v>
      </c>
      <c r="Q2710" s="81" t="str">
        <f t="shared" si="171"/>
        <v/>
      </c>
    </row>
    <row r="2711" spans="1:17" x14ac:dyDescent="0.2">
      <c r="A2711" t="s">
        <v>1224</v>
      </c>
      <c r="B2711" t="s">
        <v>3179</v>
      </c>
      <c r="C2711" s="5" t="s">
        <v>30</v>
      </c>
      <c r="D2711" s="5"/>
      <c r="E2711">
        <v>982</v>
      </c>
      <c r="F2711" s="2">
        <v>52</v>
      </c>
      <c r="G2711" s="2" t="str">
        <f>B2711&amp;C2711</f>
        <v>Joseph KIMUTAI10000m</v>
      </c>
      <c r="H2711" s="2">
        <f>E2711</f>
        <v>982</v>
      </c>
      <c r="I2711" s="138" cm="1">
        <f t="array" ref="I2711">MAX(IF($G$3:$G$4000=$G2711,$H$3:$H$4000))</f>
        <v>982</v>
      </c>
      <c r="J2711" s="2" t="str">
        <v>RSA</v>
      </c>
      <c r="K2711" t="str">
        <v>Gift LEOTLELA</v>
      </c>
      <c r="L2711" s="96" t="str">
        <v>100m</v>
      </c>
      <c r="M2711" s="96">
        <v>35927</v>
      </c>
      <c r="N2711" s="96" t="str">
        <f t="shared" si="168"/>
        <v>Gift LEOTLELA100m</v>
      </c>
      <c r="O2711" s="2">
        <f t="shared" si="169"/>
        <v>1227</v>
      </c>
      <c r="P2711" s="81">
        <f t="shared" si="170"/>
        <v>4</v>
      </c>
      <c r="Q2711" s="81" t="str">
        <f t="shared" si="171"/>
        <v/>
      </c>
    </row>
    <row r="2712" spans="1:17" x14ac:dyDescent="0.2">
      <c r="A2712" t="s">
        <v>1224</v>
      </c>
      <c r="B2712" t="s">
        <v>5072</v>
      </c>
      <c r="C2712" t="s">
        <v>28</v>
      </c>
      <c r="D2712" s="5"/>
      <c r="E2712">
        <v>981</v>
      </c>
      <c r="F2712" s="2">
        <v>79</v>
      </c>
      <c r="G2712" s="2" t="str">
        <f>B2712&amp;C2712</f>
        <v>Geofrey RONO1500m</v>
      </c>
      <c r="H2712" s="2">
        <f>E2712</f>
        <v>981</v>
      </c>
      <c r="I2712" s="138" cm="1">
        <f t="array" ref="I2712">MAX(IF($G$3:$G$4000=$G2712,$H$3:$H$4000))</f>
        <v>981</v>
      </c>
      <c r="J2712" s="2" t="str">
        <v>RSA</v>
      </c>
      <c r="K2712" t="str">
        <v>Wayde VAN NIEKERK</v>
      </c>
      <c r="L2712" s="96" t="str">
        <v>400m</v>
      </c>
      <c r="M2712" s="96">
        <v>33800</v>
      </c>
      <c r="N2712" s="96" t="str">
        <f t="shared" si="168"/>
        <v>Wayde VAN NIEKERK400m</v>
      </c>
      <c r="O2712" s="2">
        <f t="shared" si="169"/>
        <v>1211</v>
      </c>
      <c r="P2712" s="81">
        <f t="shared" si="170"/>
        <v>4</v>
      </c>
      <c r="Q2712" s="81" t="str">
        <f t="shared" si="171"/>
        <v/>
      </c>
    </row>
    <row r="2713" spans="1:17" x14ac:dyDescent="0.2">
      <c r="A2713" t="s">
        <v>1224</v>
      </c>
      <c r="B2713" t="s">
        <v>3199</v>
      </c>
      <c r="C2713" s="6" t="s">
        <v>30</v>
      </c>
      <c r="D2713" s="5"/>
      <c r="E2713">
        <v>981</v>
      </c>
      <c r="F2713" s="2">
        <v>53</v>
      </c>
      <c r="G2713" s="2" t="str">
        <f>B2713&amp;C2713</f>
        <v>Paul LEMUYA10000m</v>
      </c>
      <c r="H2713" s="2">
        <f>E2713</f>
        <v>981</v>
      </c>
      <c r="I2713" s="138" cm="1">
        <f t="array" ref="I2713">MAX(IF($G$3:$G$4000=$G2713,$H$3:$H$4000))</f>
        <v>981</v>
      </c>
      <c r="J2713" s="2" t="str">
        <v>RSA</v>
      </c>
      <c r="K2713" t="str">
        <v>Shaun MASWANGANYI</v>
      </c>
      <c r="L2713" s="96" t="str">
        <v>200m</v>
      </c>
      <c r="M2713" s="96">
        <v>36923</v>
      </c>
      <c r="N2713" s="96" t="str">
        <f t="shared" si="168"/>
        <v>Shaun MASWANGANYI200m</v>
      </c>
      <c r="O2713" s="2">
        <f t="shared" si="169"/>
        <v>1206</v>
      </c>
      <c r="P2713" s="81">
        <f t="shared" si="170"/>
        <v>5</v>
      </c>
      <c r="Q2713" s="81" t="str">
        <f t="shared" si="171"/>
        <v/>
      </c>
    </row>
    <row r="2714" spans="1:17" x14ac:dyDescent="0.2">
      <c r="A2714" t="s">
        <v>1224</v>
      </c>
      <c r="B2714" t="s">
        <v>3115</v>
      </c>
      <c r="C2714" s="5" t="s">
        <v>34</v>
      </c>
      <c r="D2714" s="5"/>
      <c r="E2714">
        <v>979</v>
      </c>
      <c r="F2714" s="2">
        <v>30</v>
      </c>
      <c r="G2714" s="2" t="str">
        <f>B2714&amp;C2714</f>
        <v>Elisha KIBET3000msc</v>
      </c>
      <c r="H2714" s="2">
        <f>E2714</f>
        <v>979</v>
      </c>
      <c r="I2714" s="138" cm="1">
        <f t="array" ref="I2714">MAX(IF($G$3:$G$4000=$G2714,$H$3:$H$4000))</f>
        <v>1029</v>
      </c>
      <c r="J2714" s="2" t="str">
        <v>RSA</v>
      </c>
      <c r="K2714" t="str">
        <v>Cheswill JOHNSON</v>
      </c>
      <c r="L2714" s="96" t="str">
        <v>long-jump</v>
      </c>
      <c r="M2714" s="96">
        <v>35703</v>
      </c>
      <c r="N2714" s="96" t="str">
        <f t="shared" si="168"/>
        <v>Cheswill JOHNSONlong-jump</v>
      </c>
      <c r="O2714" s="2">
        <f t="shared" si="169"/>
        <v>1194</v>
      </c>
      <c r="P2714" s="81">
        <f t="shared" si="170"/>
        <v>4</v>
      </c>
      <c r="Q2714" s="81" t="str">
        <f t="shared" si="171"/>
        <v/>
      </c>
    </row>
    <row r="2715" spans="1:17" x14ac:dyDescent="0.2">
      <c r="A2715" t="s">
        <v>1224</v>
      </c>
      <c r="B2715" t="s">
        <v>3179</v>
      </c>
      <c r="C2715" s="5" t="s">
        <v>29</v>
      </c>
      <c r="D2715" s="5"/>
      <c r="E2715">
        <v>979</v>
      </c>
      <c r="F2715" s="2">
        <v>72</v>
      </c>
      <c r="G2715" s="2" t="str">
        <f>B2715&amp;C2715</f>
        <v>Joseph KIMUTAI5000m</v>
      </c>
      <c r="H2715" s="2">
        <f>E2715</f>
        <v>979</v>
      </c>
      <c r="I2715" s="138" cm="1">
        <f t="array" ref="I2715">MAX(IF($G$3:$G$4000=$G2715,$H$3:$H$4000))</f>
        <v>979</v>
      </c>
      <c r="J2715" s="2" t="str">
        <v>RSA</v>
      </c>
      <c r="K2715" t="str">
        <v>Shaun MASWANGANYI</v>
      </c>
      <c r="L2715" s="96" t="str">
        <v>100m</v>
      </c>
      <c r="M2715" s="96">
        <v>36923</v>
      </c>
      <c r="N2715" s="96" t="str">
        <f t="shared" si="168"/>
        <v>Shaun MASWANGANYI100m</v>
      </c>
      <c r="O2715" s="2">
        <f t="shared" si="169"/>
        <v>1193</v>
      </c>
      <c r="P2715" s="81">
        <f t="shared" si="170"/>
        <v>15</v>
      </c>
      <c r="Q2715" s="81" t="str">
        <f t="shared" si="171"/>
        <v/>
      </c>
    </row>
    <row r="2716" spans="1:17" x14ac:dyDescent="0.2">
      <c r="A2716" t="s">
        <v>1224</v>
      </c>
      <c r="B2716" t="s">
        <v>5130</v>
      </c>
      <c r="C2716" s="5" t="s">
        <v>33</v>
      </c>
      <c r="D2716" s="5"/>
      <c r="E2716">
        <v>979</v>
      </c>
      <c r="F2716" s="2">
        <v>43</v>
      </c>
      <c r="G2716" s="2" t="str">
        <f>B2716&amp;C2716</f>
        <v>Nicholas Kiplimo KESSIO400mh</v>
      </c>
      <c r="H2716" s="2">
        <f>E2716</f>
        <v>979</v>
      </c>
      <c r="I2716" s="138" cm="1">
        <f t="array" ref="I2716">MAX(IF($G$3:$G$4000=$G2716,$H$3:$H$4000))</f>
        <v>979</v>
      </c>
      <c r="J2716" s="2" t="str">
        <v>RSA</v>
      </c>
      <c r="K2716" t="str">
        <v>Kyle BLIGNAUT</v>
      </c>
      <c r="L2716" s="96" t="str">
        <v>shot-put</v>
      </c>
      <c r="M2716" s="96">
        <v>36473</v>
      </c>
      <c r="N2716" s="96" t="str">
        <f t="shared" si="168"/>
        <v>Kyle BLIGNAUTshot-put</v>
      </c>
      <c r="O2716" s="2">
        <f t="shared" si="169"/>
        <v>1193</v>
      </c>
      <c r="P2716" s="81">
        <f t="shared" si="170"/>
        <v>6</v>
      </c>
      <c r="Q2716" s="81" t="str">
        <f t="shared" si="171"/>
        <v/>
      </c>
    </row>
    <row r="2717" spans="1:17" x14ac:dyDescent="0.2">
      <c r="A2717" t="s">
        <v>1224</v>
      </c>
      <c r="B2717" t="s">
        <v>3180</v>
      </c>
      <c r="C2717" s="5" t="s">
        <v>30</v>
      </c>
      <c r="D2717" s="5">
        <v>37952</v>
      </c>
      <c r="E2717">
        <v>979</v>
      </c>
      <c r="F2717" s="2">
        <v>54</v>
      </c>
      <c r="G2717" s="2" t="str">
        <f>B2717&amp;C2717</f>
        <v>Peter KAMAU10000m</v>
      </c>
      <c r="H2717" s="2">
        <f>E2717</f>
        <v>979</v>
      </c>
      <c r="I2717" s="138" cm="1">
        <f t="array" ref="I2717">MAX(IF($G$3:$G$4000=$G2717,$H$3:$H$4000))</f>
        <v>979</v>
      </c>
      <c r="J2717" s="2" t="str">
        <v>RSA</v>
      </c>
      <c r="K2717" t="str">
        <v>Jason VAN ROOYEN</v>
      </c>
      <c r="L2717" s="96" t="str">
        <v>shot-put</v>
      </c>
      <c r="M2717" s="96">
        <v>35465</v>
      </c>
      <c r="N2717" s="96" t="str">
        <f t="shared" si="168"/>
        <v>Jason VAN ROOYENshot-put</v>
      </c>
      <c r="O2717" s="2">
        <f t="shared" si="169"/>
        <v>1189</v>
      </c>
      <c r="P2717" s="81">
        <f t="shared" si="170"/>
        <v>7</v>
      </c>
      <c r="Q2717" s="81" t="str">
        <f t="shared" si="171"/>
        <v/>
      </c>
    </row>
    <row r="2718" spans="1:17" x14ac:dyDescent="0.2">
      <c r="A2718" t="s">
        <v>1224</v>
      </c>
      <c r="B2718" t="s">
        <v>3156</v>
      </c>
      <c r="C2718" t="s">
        <v>29</v>
      </c>
      <c r="D2718" s="5">
        <v>37137</v>
      </c>
      <c r="E2718">
        <v>977</v>
      </c>
      <c r="F2718" s="2">
        <v>75</v>
      </c>
      <c r="G2718" s="2" t="str">
        <f>B2718&amp;C2718</f>
        <v>Jackson Kavesa MUEMA5000m</v>
      </c>
      <c r="H2718" s="2">
        <f>E2718</f>
        <v>977</v>
      </c>
      <c r="I2718" s="138" cm="1">
        <f t="array" ref="I2718">MAX(IF($G$3:$G$4000=$G2718,$H$3:$H$4000))</f>
        <v>1137</v>
      </c>
      <c r="J2718" s="2" t="str">
        <v>RSA</v>
      </c>
      <c r="K2718" t="str">
        <v>Akani SIMBINE</v>
      </c>
      <c r="L2718" s="96" t="str">
        <v>200m</v>
      </c>
      <c r="M2718" s="96">
        <v>34233</v>
      </c>
      <c r="N2718" s="96" t="str">
        <f t="shared" si="168"/>
        <v>Akani SIMBINE200m</v>
      </c>
      <c r="O2718" s="2">
        <f t="shared" si="169"/>
        <v>1187</v>
      </c>
      <c r="P2718" s="81">
        <f t="shared" si="170"/>
        <v>12</v>
      </c>
      <c r="Q2718" s="81" t="str">
        <f t="shared" si="171"/>
        <v/>
      </c>
    </row>
    <row r="2719" spans="1:17" x14ac:dyDescent="0.2">
      <c r="A2719" t="s">
        <v>1224</v>
      </c>
      <c r="B2719" t="s">
        <v>3092</v>
      </c>
      <c r="C2719" s="5" t="s">
        <v>28</v>
      </c>
      <c r="D2719" s="5"/>
      <c r="E2719">
        <v>977</v>
      </c>
      <c r="F2719" s="2">
        <v>85</v>
      </c>
      <c r="G2719" s="2" t="str">
        <f>B2719&amp;C2719</f>
        <v>Paul SUNDE1500m</v>
      </c>
      <c r="H2719" s="2">
        <f>E2719</f>
        <v>977</v>
      </c>
      <c r="I2719" s="138" cm="1">
        <f t="array" ref="I2719">MAX(IF($G$3:$G$4000=$G2719,$H$3:$H$4000))</f>
        <v>977</v>
      </c>
      <c r="J2719" s="2" t="str">
        <v>RSA</v>
      </c>
      <c r="K2719" t="str">
        <v>Rocco VAN ROOYEN</v>
      </c>
      <c r="L2719" s="96" t="str">
        <v>javelin-throw</v>
      </c>
      <c r="M2719" s="96">
        <v>33961</v>
      </c>
      <c r="N2719" s="96" t="str">
        <f t="shared" si="168"/>
        <v>Rocco VAN ROOYENjavelin-throw</v>
      </c>
      <c r="O2719" s="2">
        <f t="shared" si="169"/>
        <v>1186</v>
      </c>
      <c r="P2719" s="81">
        <f t="shared" si="170"/>
        <v>4</v>
      </c>
      <c r="Q2719" s="81" t="str">
        <f t="shared" si="171"/>
        <v/>
      </c>
    </row>
    <row r="2720" spans="1:17" x14ac:dyDescent="0.2">
      <c r="A2720" t="s">
        <v>1224</v>
      </c>
      <c r="B2720" t="s">
        <v>4243</v>
      </c>
      <c r="C2720" s="5" t="s">
        <v>33</v>
      </c>
      <c r="D2720" s="5">
        <v>34072</v>
      </c>
      <c r="E2720">
        <v>976</v>
      </c>
      <c r="F2720" s="2">
        <v>44</v>
      </c>
      <c r="G2720" s="2" t="str">
        <f>B2720&amp;C2720</f>
        <v>Edward NGUNJIRI400mh</v>
      </c>
      <c r="H2720" s="2">
        <f>E2720</f>
        <v>976</v>
      </c>
      <c r="I2720" s="138" cm="1">
        <f t="array" ref="I2720">MAX(IF($G$3:$G$4000=$G2720,$H$3:$H$4000))</f>
        <v>1077</v>
      </c>
      <c r="J2720" s="2" t="str">
        <v>RSA</v>
      </c>
      <c r="K2720" t="str">
        <v>Sokwakhana ZAZINI</v>
      </c>
      <c r="L2720" s="96" t="str">
        <v>400mh</v>
      </c>
      <c r="M2720" s="96">
        <v>36548</v>
      </c>
      <c r="N2720" s="96" t="str">
        <f t="shared" si="168"/>
        <v>Sokwakhana ZAZINI400mh</v>
      </c>
      <c r="O2720" s="2">
        <f t="shared" si="169"/>
        <v>1181</v>
      </c>
      <c r="P2720" s="81">
        <f t="shared" si="170"/>
        <v>7</v>
      </c>
      <c r="Q2720" s="81" t="str">
        <f t="shared" si="171"/>
        <v/>
      </c>
    </row>
    <row r="2721" spans="1:17" x14ac:dyDescent="0.2">
      <c r="A2721" t="s">
        <v>1224</v>
      </c>
      <c r="B2721" t="s">
        <v>5073</v>
      </c>
      <c r="C2721" s="5" t="s">
        <v>28</v>
      </c>
      <c r="D2721" s="5">
        <v>38122</v>
      </c>
      <c r="E2721">
        <v>976</v>
      </c>
      <c r="F2721" s="2">
        <v>88</v>
      </c>
      <c r="G2721" s="2" t="str">
        <f>B2721&amp;C2721</f>
        <v>Justus MUASYA1500m</v>
      </c>
      <c r="H2721" s="2">
        <f>E2721</f>
        <v>976</v>
      </c>
      <c r="I2721" s="138" cm="1">
        <f t="array" ref="I2721">MAX(IF($G$3:$G$4000=$G2721,$H$3:$H$4000))</f>
        <v>976</v>
      </c>
      <c r="J2721" s="2" t="str">
        <v>RSA</v>
      </c>
      <c r="K2721" t="str">
        <v>Zakhiti NENE</v>
      </c>
      <c r="L2721" s="96" t="str">
        <v>400m</v>
      </c>
      <c r="M2721" s="96">
        <v>35887</v>
      </c>
      <c r="N2721" s="96" t="str">
        <f t="shared" si="168"/>
        <v>Zakhiti NENE400m</v>
      </c>
      <c r="O2721" s="2">
        <f t="shared" si="169"/>
        <v>1178</v>
      </c>
      <c r="P2721" s="81">
        <f t="shared" si="170"/>
        <v>10</v>
      </c>
      <c r="Q2721" s="81" t="str">
        <f t="shared" si="171"/>
        <v/>
      </c>
    </row>
    <row r="2722" spans="1:17" x14ac:dyDescent="0.2">
      <c r="A2722" t="s">
        <v>1224</v>
      </c>
      <c r="B2722" t="s">
        <v>3250</v>
      </c>
      <c r="C2722" s="5" t="s">
        <v>33</v>
      </c>
      <c r="D2722" s="5">
        <v>37619</v>
      </c>
      <c r="E2722">
        <v>976</v>
      </c>
      <c r="F2722" s="2">
        <v>44</v>
      </c>
      <c r="G2722" s="2" t="str">
        <f>B2722&amp;C2722</f>
        <v>Baraka MBITHE MESHACK400mh</v>
      </c>
      <c r="H2722" s="2">
        <f>E2722</f>
        <v>976</v>
      </c>
      <c r="I2722" s="138" cm="1">
        <f t="array" ref="I2722">MAX(IF($G$3:$G$4000=$G2722,$H$3:$H$4000))</f>
        <v>976</v>
      </c>
      <c r="J2722" s="2" t="str">
        <v>RSA</v>
      </c>
      <c r="K2722" t="str">
        <v>Ruswahl SAMAAI</v>
      </c>
      <c r="L2722" s="96" t="str">
        <v>long-jump</v>
      </c>
      <c r="M2722" s="96">
        <v>33506</v>
      </c>
      <c r="N2722" s="96" t="str">
        <f t="shared" si="168"/>
        <v>Ruswahl SAMAAIlong-jump</v>
      </c>
      <c r="O2722" s="2">
        <f t="shared" si="169"/>
        <v>1173</v>
      </c>
      <c r="P2722" s="81">
        <f t="shared" si="170"/>
        <v>7</v>
      </c>
      <c r="Q2722" s="81" t="str">
        <f t="shared" si="171"/>
        <v/>
      </c>
    </row>
    <row r="2723" spans="1:17" x14ac:dyDescent="0.2">
      <c r="A2723" t="s">
        <v>1224</v>
      </c>
      <c r="B2723" t="s">
        <v>5074</v>
      </c>
      <c r="C2723" s="5" t="s">
        <v>28</v>
      </c>
      <c r="D2723" s="5"/>
      <c r="E2723">
        <v>975</v>
      </c>
      <c r="F2723" s="2">
        <v>90</v>
      </c>
      <c r="G2723" s="2" t="str">
        <f>B2723&amp;C2723</f>
        <v>Ezekiel LETAYA1500m</v>
      </c>
      <c r="H2723" s="2">
        <f>E2723</f>
        <v>975</v>
      </c>
      <c r="I2723" s="138" cm="1">
        <f t="array" ref="I2723">MAX(IF($G$3:$G$4000=$G2723,$H$3:$H$4000))</f>
        <v>975</v>
      </c>
      <c r="J2723" s="2" t="str">
        <v>RSA</v>
      </c>
      <c r="K2723" t="str">
        <v>Luxolo ADAMS</v>
      </c>
      <c r="L2723" s="96" t="str">
        <v>200m</v>
      </c>
      <c r="M2723" s="96">
        <v>35278</v>
      </c>
      <c r="N2723" s="96" t="str">
        <f t="shared" si="168"/>
        <v>Luxolo ADAMS200m</v>
      </c>
      <c r="O2723" s="2">
        <f t="shared" si="169"/>
        <v>1171</v>
      </c>
      <c r="P2723" s="81">
        <f t="shared" si="170"/>
        <v>23</v>
      </c>
      <c r="Q2723" s="81" t="str">
        <f t="shared" si="171"/>
        <v/>
      </c>
    </row>
    <row r="2724" spans="1:17" x14ac:dyDescent="0.2">
      <c r="A2724" t="s">
        <v>1224</v>
      </c>
      <c r="B2724" t="s">
        <v>3094</v>
      </c>
      <c r="C2724" t="s">
        <v>28</v>
      </c>
      <c r="D2724" s="6">
        <v>34155</v>
      </c>
      <c r="E2724">
        <v>973</v>
      </c>
      <c r="F2724" s="2">
        <v>93</v>
      </c>
      <c r="G2724" s="2" t="str">
        <f>B2724&amp;C2724</f>
        <v>Benjamin KIGEN1500m</v>
      </c>
      <c r="H2724" s="2">
        <f>E2724</f>
        <v>973</v>
      </c>
      <c r="I2724" s="138" cm="1">
        <f t="array" ref="I2724">MAX(IF($G$3:$G$4000=$G2724,$H$3:$H$4000))</f>
        <v>973</v>
      </c>
      <c r="J2724" s="2" t="str">
        <v>RSA</v>
      </c>
      <c r="K2724" t="str">
        <v>Wayde VAN NIEKERK</v>
      </c>
      <c r="L2724" s="96" t="str">
        <v>200m</v>
      </c>
      <c r="M2724" s="96">
        <v>33800</v>
      </c>
      <c r="N2724" s="96" t="str">
        <f t="shared" si="168"/>
        <v>Wayde VAN NIEKERK200m</v>
      </c>
      <c r="O2724" s="2">
        <f t="shared" si="169"/>
        <v>1169</v>
      </c>
      <c r="P2724" s="81">
        <f t="shared" si="170"/>
        <v>24</v>
      </c>
      <c r="Q2724" s="81" t="str">
        <f t="shared" si="171"/>
        <v/>
      </c>
    </row>
    <row r="2725" spans="1:17" x14ac:dyDescent="0.2">
      <c r="A2725" t="s">
        <v>1224</v>
      </c>
      <c r="B2725" t="s">
        <v>3095</v>
      </c>
      <c r="C2725" s="5" t="s">
        <v>28</v>
      </c>
      <c r="D2725" s="5"/>
      <c r="E2725">
        <v>971</v>
      </c>
      <c r="F2725" s="2">
        <v>94</v>
      </c>
      <c r="G2725" s="2" t="str">
        <f>B2725&amp;C2725</f>
        <v>Gabriel SARERI1500m</v>
      </c>
      <c r="H2725" s="2">
        <f>E2725</f>
        <v>971</v>
      </c>
      <c r="I2725" s="138" cm="1">
        <f t="array" ref="I2725">MAX(IF($G$3:$G$4000=$G2725,$H$3:$H$4000))</f>
        <v>971</v>
      </c>
      <c r="J2725" s="2" t="str">
        <v>RSA</v>
      </c>
      <c r="K2725" t="str">
        <v>Jovan VAN VUUREN</v>
      </c>
      <c r="L2725" s="96" t="str">
        <v>long-jump</v>
      </c>
      <c r="M2725" s="96">
        <v>35263</v>
      </c>
      <c r="N2725" s="96" t="str">
        <f t="shared" si="168"/>
        <v>Jovan VAN VUURENlong-jump</v>
      </c>
      <c r="O2725" s="2">
        <f t="shared" si="169"/>
        <v>1168</v>
      </c>
      <c r="P2725" s="81">
        <f t="shared" si="170"/>
        <v>10</v>
      </c>
      <c r="Q2725" s="81" t="str">
        <f t="shared" si="171"/>
        <v/>
      </c>
    </row>
    <row r="2726" spans="1:17" x14ac:dyDescent="0.2">
      <c r="A2726" t="s">
        <v>1224</v>
      </c>
      <c r="B2726" t="s">
        <v>5120</v>
      </c>
      <c r="C2726" s="5" t="s">
        <v>30</v>
      </c>
      <c r="D2726" s="5"/>
      <c r="E2726">
        <v>970</v>
      </c>
      <c r="F2726" s="2">
        <v>56</v>
      </c>
      <c r="G2726" s="2" t="str">
        <f>B2726&amp;C2726</f>
        <v>Jackson KARU10000m</v>
      </c>
      <c r="H2726" s="2">
        <f>E2726</f>
        <v>970</v>
      </c>
      <c r="I2726" s="138" cm="1">
        <f t="array" ref="I2726">MAX(IF($G$3:$G$4000=$G2726,$H$3:$H$4000))</f>
        <v>970</v>
      </c>
      <c r="J2726" s="2" t="str">
        <v>RSA</v>
      </c>
      <c r="K2726" t="str">
        <v>Francois Otieno PRINSLOO</v>
      </c>
      <c r="L2726" s="96" t="str">
        <v>discus-throw</v>
      </c>
      <c r="M2726" s="96">
        <v>37206</v>
      </c>
      <c r="N2726" s="96" t="str">
        <f t="shared" si="168"/>
        <v>Francois Otieno PRINSLOOdiscus-throw</v>
      </c>
      <c r="O2726" s="2">
        <f t="shared" si="169"/>
        <v>1168</v>
      </c>
      <c r="P2726" s="81">
        <f t="shared" si="170"/>
        <v>5</v>
      </c>
      <c r="Q2726" s="81" t="str">
        <f t="shared" si="171"/>
        <v/>
      </c>
    </row>
    <row r="2727" spans="1:17" x14ac:dyDescent="0.2">
      <c r="A2727" t="s">
        <v>1224</v>
      </c>
      <c r="B2727" t="s">
        <v>5121</v>
      </c>
      <c r="C2727" s="5" t="s">
        <v>30</v>
      </c>
      <c r="D2727" s="5">
        <v>1963</v>
      </c>
      <c r="E2727">
        <v>969</v>
      </c>
      <c r="F2727" s="2">
        <v>57</v>
      </c>
      <c r="G2727" s="2" t="str">
        <f>B2727&amp;C2727</f>
        <v>Kiprono CHEPKWONY10000m</v>
      </c>
      <c r="H2727" s="2">
        <f>E2727</f>
        <v>969</v>
      </c>
      <c r="I2727" s="138" cm="1">
        <f t="array" ref="I2727">MAX(IF($G$3:$G$4000=$G2727,$H$3:$H$4000))</f>
        <v>969</v>
      </c>
      <c r="J2727" s="2" t="str">
        <v>RSA</v>
      </c>
      <c r="K2727" t="str">
        <v>Lesiba MASHELE</v>
      </c>
      <c r="L2727" s="96" t="str">
        <v>5000m</v>
      </c>
      <c r="M2727" s="96">
        <v>33159</v>
      </c>
      <c r="N2727" s="96" t="str">
        <f t="shared" si="168"/>
        <v>Lesiba MASHELE5000m</v>
      </c>
      <c r="O2727" s="2">
        <f t="shared" si="169"/>
        <v>1167</v>
      </c>
      <c r="P2727" s="81">
        <f t="shared" si="170"/>
        <v>15</v>
      </c>
      <c r="Q2727" s="81" t="str">
        <f t="shared" si="171"/>
        <v/>
      </c>
    </row>
    <row r="2728" spans="1:17" x14ac:dyDescent="0.2">
      <c r="A2728" t="s">
        <v>1224</v>
      </c>
      <c r="B2728" t="s">
        <v>3183</v>
      </c>
      <c r="C2728" s="5" t="s">
        <v>30</v>
      </c>
      <c r="D2728" s="5"/>
      <c r="E2728">
        <v>969</v>
      </c>
      <c r="F2728" s="2">
        <v>58</v>
      </c>
      <c r="G2728" s="2" t="str">
        <f>B2728&amp;C2728</f>
        <v>Patrick KOSGEI10000m</v>
      </c>
      <c r="H2728" s="2">
        <f>E2728</f>
        <v>969</v>
      </c>
      <c r="I2728" s="138" cm="1">
        <f t="array" ref="I2728">MAX(IF($G$3:$G$4000=$G2728,$H$3:$H$4000))</f>
        <v>969</v>
      </c>
      <c r="J2728" s="2" t="str">
        <v>RSA</v>
      </c>
      <c r="K2728" t="str">
        <v>Stephen MOKOKA</v>
      </c>
      <c r="L2728" s="96" t="str">
        <v>marathon</v>
      </c>
      <c r="M2728" s="96">
        <v>31078</v>
      </c>
      <c r="N2728" s="96" t="str">
        <f t="shared" si="168"/>
        <v>Stephen MOKOKAmarathon</v>
      </c>
      <c r="O2728" s="2">
        <f t="shared" si="169"/>
        <v>1160</v>
      </c>
      <c r="P2728" s="81">
        <f t="shared" si="170"/>
        <v>86</v>
      </c>
      <c r="Q2728" s="81" t="str">
        <f t="shared" si="171"/>
        <v/>
      </c>
    </row>
    <row r="2729" spans="1:17" x14ac:dyDescent="0.2">
      <c r="A2729" t="s">
        <v>1224</v>
      </c>
      <c r="B2729" t="s">
        <v>3204</v>
      </c>
      <c r="C2729" s="5" t="s">
        <v>30</v>
      </c>
      <c r="D2729" s="5">
        <v>1983</v>
      </c>
      <c r="E2729">
        <v>969</v>
      </c>
      <c r="F2729" s="2">
        <v>59</v>
      </c>
      <c r="G2729" s="2" t="str">
        <f>B2729&amp;C2729</f>
        <v>Simon KAMAU10000m</v>
      </c>
      <c r="H2729" s="2">
        <f>E2729</f>
        <v>969</v>
      </c>
      <c r="I2729" s="138" cm="1">
        <f t="array" ref="I2729">MAX(IF($G$3:$G$4000=$G2729,$H$3:$H$4000))</f>
        <v>969</v>
      </c>
      <c r="J2729" s="2" t="str">
        <v>RSA</v>
      </c>
      <c r="K2729" t="str">
        <v>Valco VAN WYK</v>
      </c>
      <c r="L2729" s="96" t="str">
        <v>pole-vault</v>
      </c>
      <c r="M2729" s="96">
        <v>36733</v>
      </c>
      <c r="N2729" s="96" t="str">
        <f t="shared" si="168"/>
        <v>Valco VAN WYKpole-vault</v>
      </c>
      <c r="O2729" s="2">
        <f t="shared" si="169"/>
        <v>1160</v>
      </c>
      <c r="P2729" s="81">
        <f t="shared" si="170"/>
        <v>3</v>
      </c>
      <c r="Q2729" s="81" t="str">
        <f t="shared" si="171"/>
        <v/>
      </c>
    </row>
    <row r="2730" spans="1:17" x14ac:dyDescent="0.2">
      <c r="A2730" t="s">
        <v>1224</v>
      </c>
      <c r="B2730" t="s">
        <v>3184</v>
      </c>
      <c r="C2730" s="6" t="s">
        <v>30</v>
      </c>
      <c r="D2730" s="5"/>
      <c r="E2730">
        <v>968</v>
      </c>
      <c r="F2730" s="2">
        <v>60</v>
      </c>
      <c r="G2730" s="2" t="str">
        <f>B2730&amp;C2730</f>
        <v>Issac CHELUGO10000m</v>
      </c>
      <c r="H2730" s="2">
        <f>E2730</f>
        <v>968</v>
      </c>
      <c r="I2730" s="138" cm="1">
        <f t="array" ref="I2730">MAX(IF($G$3:$G$4000=$G2730,$H$3:$H$4000))</f>
        <v>968</v>
      </c>
      <c r="J2730" s="2" t="str">
        <v>RSA</v>
      </c>
      <c r="K2730" t="str">
        <v>Sinesipho DAMBILE</v>
      </c>
      <c r="L2730" s="96" t="str">
        <v>200m</v>
      </c>
      <c r="M2730" s="96">
        <v>37317</v>
      </c>
      <c r="N2730" s="96" t="str">
        <f t="shared" si="168"/>
        <v>Sinesipho DAMBILE200m</v>
      </c>
      <c r="O2730" s="2">
        <f t="shared" si="169"/>
        <v>1159</v>
      </c>
      <c r="P2730" s="81">
        <f t="shared" si="170"/>
        <v>31</v>
      </c>
      <c r="Q2730" s="81" t="str">
        <f t="shared" si="171"/>
        <v/>
      </c>
    </row>
    <row r="2731" spans="1:17" x14ac:dyDescent="0.2">
      <c r="A2731" t="s">
        <v>1224</v>
      </c>
      <c r="B2731" t="s">
        <v>3160</v>
      </c>
      <c r="C2731" s="5" t="s">
        <v>29</v>
      </c>
      <c r="D2731" s="5">
        <v>37589</v>
      </c>
      <c r="E2731">
        <v>965</v>
      </c>
      <c r="F2731" s="2">
        <v>78</v>
      </c>
      <c r="G2731" s="2" t="str">
        <f>B2731&amp;C2731</f>
        <v>Leakaey KAMINA5000m</v>
      </c>
      <c r="H2731" s="2">
        <f>E2731</f>
        <v>965</v>
      </c>
      <c r="I2731" s="138" cm="1">
        <f t="array" ref="I2731">MAX(IF($G$3:$G$4000=$G2731,$H$3:$H$4000))</f>
        <v>965</v>
      </c>
      <c r="J2731" s="2" t="str">
        <v>RSA</v>
      </c>
      <c r="K2731" t="str">
        <v>Antonie Matthys NORTJE</v>
      </c>
      <c r="L2731" s="96" t="str">
        <v>400m</v>
      </c>
      <c r="M2731" s="96">
        <v>37289</v>
      </c>
      <c r="N2731" s="96" t="str">
        <f t="shared" si="168"/>
        <v>Antonie Matthys NORTJE400m</v>
      </c>
      <c r="O2731" s="2">
        <f t="shared" si="169"/>
        <v>1158</v>
      </c>
      <c r="P2731" s="81">
        <f t="shared" si="170"/>
        <v>19</v>
      </c>
      <c r="Q2731" s="81" t="str">
        <f t="shared" si="171"/>
        <v/>
      </c>
    </row>
    <row r="2732" spans="1:17" x14ac:dyDescent="0.2">
      <c r="A2732" t="s">
        <v>1224</v>
      </c>
      <c r="B2732" t="s">
        <v>3185</v>
      </c>
      <c r="C2732" s="5" t="s">
        <v>30</v>
      </c>
      <c r="D2732" s="5"/>
      <c r="E2732">
        <v>965</v>
      </c>
      <c r="F2732" s="2">
        <v>63</v>
      </c>
      <c r="G2732" s="2" t="str">
        <f>B2732&amp;C2732</f>
        <v>Solomon GACHOKA10000m</v>
      </c>
      <c r="H2732" s="2">
        <f>E2732</f>
        <v>965</v>
      </c>
      <c r="I2732" s="138" cm="1">
        <f t="array" ref="I2732">MAX(IF($G$3:$G$4000=$G2732,$H$3:$H$4000))</f>
        <v>965</v>
      </c>
      <c r="J2732" s="2" t="str">
        <v>RSA</v>
      </c>
      <c r="K2732" t="str">
        <v>Tshepo TSHITE</v>
      </c>
      <c r="L2732" s="96" t="str">
        <v>800m</v>
      </c>
      <c r="M2732" s="96">
        <v>35435</v>
      </c>
      <c r="N2732" s="96" t="str">
        <f t="shared" si="168"/>
        <v>Tshepo TSHITE800m</v>
      </c>
      <c r="O2732" s="2">
        <f t="shared" si="169"/>
        <v>1157</v>
      </c>
      <c r="P2732" s="81">
        <f t="shared" si="170"/>
        <v>29</v>
      </c>
      <c r="Q2732" s="81" t="str">
        <f t="shared" si="171"/>
        <v/>
      </c>
    </row>
    <row r="2733" spans="1:17" x14ac:dyDescent="0.2">
      <c r="A2733" t="s">
        <v>1224</v>
      </c>
      <c r="B2733" t="s">
        <v>3585</v>
      </c>
      <c r="C2733" s="5" t="s">
        <v>82</v>
      </c>
      <c r="D2733" s="5">
        <v>1988</v>
      </c>
      <c r="E2733">
        <v>965</v>
      </c>
      <c r="F2733" s="2">
        <v>51</v>
      </c>
      <c r="G2733" s="2" t="str">
        <f>B2733&amp;C2733</f>
        <v>David KIBETmarathon</v>
      </c>
      <c r="H2733" s="2">
        <f>E2733</f>
        <v>965</v>
      </c>
      <c r="I2733" s="138" cm="1">
        <f t="array" ref="I2733">MAX(IF($G$3:$G$4000=$G2733,$H$3:$H$4000))</f>
        <v>965</v>
      </c>
      <c r="J2733" s="2" t="str">
        <v>RSA</v>
      </c>
      <c r="K2733" t="str">
        <v>Derrick MOKALENG</v>
      </c>
      <c r="L2733" s="96" t="str">
        <v>400m</v>
      </c>
      <c r="M2733" s="96">
        <v>35599</v>
      </c>
      <c r="N2733" s="96" t="str">
        <f t="shared" si="168"/>
        <v>Derrick MOKALENG400m</v>
      </c>
      <c r="O2733" s="2">
        <f t="shared" si="169"/>
        <v>1155</v>
      </c>
      <c r="P2733" s="81">
        <f t="shared" si="170"/>
        <v>21</v>
      </c>
      <c r="Q2733" s="81" t="str">
        <f t="shared" si="171"/>
        <v/>
      </c>
    </row>
    <row r="2734" spans="1:17" x14ac:dyDescent="0.2">
      <c r="A2734" t="s">
        <v>1224</v>
      </c>
      <c r="B2734" t="s">
        <v>5096</v>
      </c>
      <c r="C2734" s="5" t="s">
        <v>29</v>
      </c>
      <c r="D2734" s="5">
        <v>38367</v>
      </c>
      <c r="E2734">
        <v>964</v>
      </c>
      <c r="F2734" s="2">
        <v>79</v>
      </c>
      <c r="G2734" s="2" t="str">
        <f>B2734&amp;C2734</f>
        <v>Daniel KINYANJUI5000m</v>
      </c>
      <c r="H2734" s="2">
        <f>E2734</f>
        <v>964</v>
      </c>
      <c r="I2734" s="138" cm="1">
        <f t="array" ref="I2734">MAX(IF($G$3:$G$4000=$G2734,$H$3:$H$4000))</f>
        <v>964</v>
      </c>
      <c r="J2734" s="2" t="str">
        <v>RSA</v>
      </c>
      <c r="K2734" t="str">
        <v>Mpho LINKS</v>
      </c>
      <c r="L2734" s="96" t="str">
        <v>high-jump</v>
      </c>
      <c r="M2734" s="96">
        <v>35236</v>
      </c>
      <c r="N2734" s="96" t="str">
        <f t="shared" si="168"/>
        <v>Mpho LINKShigh-jump</v>
      </c>
      <c r="O2734" s="2">
        <f t="shared" si="169"/>
        <v>1152</v>
      </c>
      <c r="P2734" s="81">
        <f t="shared" si="170"/>
        <v>9</v>
      </c>
      <c r="Q2734" s="81" t="str">
        <f t="shared" si="171"/>
        <v/>
      </c>
    </row>
    <row r="2735" spans="1:17" x14ac:dyDescent="0.2">
      <c r="A2735" t="s">
        <v>1224</v>
      </c>
      <c r="B2735" t="s">
        <v>5097</v>
      </c>
      <c r="C2735" s="5" t="s">
        <v>29</v>
      </c>
      <c r="D2735" s="5"/>
      <c r="E2735">
        <v>963</v>
      </c>
      <c r="F2735" s="2">
        <v>80</v>
      </c>
      <c r="G2735" s="2" t="str">
        <f>B2735&amp;C2735</f>
        <v>Raymond OKECH5000m</v>
      </c>
      <c r="H2735" s="2">
        <f>E2735</f>
        <v>963</v>
      </c>
      <c r="I2735" s="138" cm="1">
        <f t="array" ref="I2735">MAX(IF($G$3:$G$4000=$G2735,$H$3:$H$4000))</f>
        <v>963</v>
      </c>
      <c r="J2735" s="2" t="str">
        <v>RSA</v>
      </c>
      <c r="K2735" t="str">
        <v>Adriaan WILDSCHUTT</v>
      </c>
      <c r="L2735" s="96" t="str">
        <v>10000m</v>
      </c>
      <c r="M2735" s="96">
        <v>35918</v>
      </c>
      <c r="N2735" s="96" t="str">
        <f t="shared" si="168"/>
        <v>Adriaan WILDSCHUTT10000m</v>
      </c>
      <c r="O2735" s="2">
        <f t="shared" si="169"/>
        <v>1149</v>
      </c>
      <c r="P2735" s="81">
        <f t="shared" si="170"/>
        <v>48</v>
      </c>
      <c r="Q2735" s="81" t="str">
        <f t="shared" si="171"/>
        <v/>
      </c>
    </row>
    <row r="2736" spans="1:17" x14ac:dyDescent="0.2">
      <c r="A2736" t="s">
        <v>1224</v>
      </c>
      <c r="B2736" t="s">
        <v>5122</v>
      </c>
      <c r="C2736" s="5" t="s">
        <v>30</v>
      </c>
      <c r="D2736" s="5"/>
      <c r="E2736">
        <v>962</v>
      </c>
      <c r="F2736" s="2">
        <v>65</v>
      </c>
      <c r="G2736" s="2" t="str">
        <f>B2736&amp;C2736</f>
        <v>Nicholas KIPCHUMBA10000m</v>
      </c>
      <c r="H2736" s="2">
        <f>E2736</f>
        <v>962</v>
      </c>
      <c r="I2736" s="138" cm="1">
        <f t="array" ref="I2736">MAX(IF($G$3:$G$4000=$G2736,$H$3:$H$4000))</f>
        <v>962</v>
      </c>
      <c r="J2736" s="2" t="str">
        <v>RSA</v>
      </c>
      <c r="K2736" t="str">
        <v>Antonio ALKANA</v>
      </c>
      <c r="L2736" s="96" t="str">
        <v>110mh</v>
      </c>
      <c r="M2736" s="96">
        <v>32975</v>
      </c>
      <c r="N2736" s="96" t="str">
        <f t="shared" si="168"/>
        <v>Antonio ALKANA110mh</v>
      </c>
      <c r="O2736" s="2">
        <f t="shared" si="169"/>
        <v>1149</v>
      </c>
      <c r="P2736" s="81">
        <f t="shared" si="170"/>
        <v>18</v>
      </c>
      <c r="Q2736" s="81" t="str">
        <f t="shared" si="171"/>
        <v/>
      </c>
    </row>
    <row r="2737" spans="1:17" x14ac:dyDescent="0.2">
      <c r="A2737" t="s">
        <v>1224</v>
      </c>
      <c r="B2737" t="s">
        <v>5123</v>
      </c>
      <c r="C2737" s="6" t="s">
        <v>30</v>
      </c>
      <c r="D2737" s="5"/>
      <c r="E2737">
        <v>962</v>
      </c>
      <c r="F2737" s="2">
        <v>66</v>
      </c>
      <c r="G2737" s="2" t="str">
        <f>B2737&amp;C2737</f>
        <v>Stanley SIROR10000m</v>
      </c>
      <c r="H2737" s="2">
        <f>E2737</f>
        <v>962</v>
      </c>
      <c r="I2737" s="138" cm="1">
        <f t="array" ref="I2737">MAX(IF($G$3:$G$4000=$G2737,$H$3:$H$4000))</f>
        <v>962</v>
      </c>
      <c r="J2737" s="2" t="str">
        <v>RSA</v>
      </c>
      <c r="K2737" t="str">
        <v>Benjamin RICHARDSON</v>
      </c>
      <c r="L2737" s="96" t="str">
        <v>100m</v>
      </c>
      <c r="M2737" s="96">
        <v>37974</v>
      </c>
      <c r="N2737" s="96" t="str">
        <f t="shared" si="168"/>
        <v>Benjamin RICHARDSON100m</v>
      </c>
      <c r="O2737" s="2">
        <f t="shared" si="169"/>
        <v>1148</v>
      </c>
      <c r="P2737" s="81">
        <f t="shared" si="170"/>
        <v>45</v>
      </c>
      <c r="Q2737" s="81" t="str">
        <f t="shared" si="171"/>
        <v/>
      </c>
    </row>
    <row r="2738" spans="1:17" x14ac:dyDescent="0.2">
      <c r="A2738" t="s">
        <v>1224</v>
      </c>
      <c r="B2738" t="s">
        <v>5080</v>
      </c>
      <c r="C2738" s="5" t="s">
        <v>34</v>
      </c>
      <c r="D2738" s="5"/>
      <c r="E2738">
        <v>962</v>
      </c>
      <c r="F2738" s="2">
        <v>33</v>
      </c>
      <c r="G2738" s="2" t="str">
        <f>B2738&amp;C2738</f>
        <v>Eliezar KIBET3000msc</v>
      </c>
      <c r="H2738" s="2">
        <f>E2738</f>
        <v>962</v>
      </c>
      <c r="I2738" s="138" cm="1">
        <f t="array" ref="I2738">MAX(IF($G$3:$G$4000=$G2738,$H$3:$H$4000))</f>
        <v>962</v>
      </c>
      <c r="J2738" s="2" t="str">
        <v>RSA</v>
      </c>
      <c r="K2738" t="str">
        <v>Le Roux HAMMAN</v>
      </c>
      <c r="L2738" s="96" t="str">
        <v>400mh</v>
      </c>
      <c r="M2738" s="96">
        <v>33609</v>
      </c>
      <c r="N2738" s="96" t="str">
        <f t="shared" si="168"/>
        <v>Le Roux HAMMAN400mh</v>
      </c>
      <c r="O2738" s="2">
        <f t="shared" si="169"/>
        <v>1148</v>
      </c>
      <c r="P2738" s="81">
        <f t="shared" si="170"/>
        <v>17</v>
      </c>
      <c r="Q2738" s="81" t="str">
        <f t="shared" si="171"/>
        <v/>
      </c>
    </row>
    <row r="2739" spans="1:17" x14ac:dyDescent="0.2">
      <c r="A2739" t="s">
        <v>1224</v>
      </c>
      <c r="B2739" t="s">
        <v>3186</v>
      </c>
      <c r="C2739" s="5" t="s">
        <v>30</v>
      </c>
      <c r="D2739" s="6"/>
      <c r="E2739">
        <v>961</v>
      </c>
      <c r="F2739" s="2">
        <v>68</v>
      </c>
      <c r="G2739" s="2" t="str">
        <f>B2739&amp;C2739</f>
        <v>Simon MWANGI10000m</v>
      </c>
      <c r="H2739" s="2">
        <f>E2739</f>
        <v>961</v>
      </c>
      <c r="I2739" s="138" cm="1">
        <f t="array" ref="I2739">MAX(IF($G$3:$G$4000=$G2739,$H$3:$H$4000))</f>
        <v>961</v>
      </c>
      <c r="J2739" s="2" t="str">
        <v>RSA</v>
      </c>
      <c r="K2739" t="str">
        <v>Divan MANUEL</v>
      </c>
      <c r="L2739" s="96" t="str">
        <v>long-jump</v>
      </c>
      <c r="M2739" s="96">
        <v>35323</v>
      </c>
      <c r="N2739" s="96" t="str">
        <f t="shared" si="168"/>
        <v>Divan MANUELlong-jump</v>
      </c>
      <c r="O2739" s="2">
        <f t="shared" si="169"/>
        <v>1146</v>
      </c>
      <c r="P2739" s="81">
        <f t="shared" si="170"/>
        <v>15</v>
      </c>
      <c r="Q2739" s="81" t="str">
        <f t="shared" si="171"/>
        <v/>
      </c>
    </row>
    <row r="2740" spans="1:17" x14ac:dyDescent="0.2">
      <c r="A2740" t="s">
        <v>1224</v>
      </c>
      <c r="B2740" t="s">
        <v>3188</v>
      </c>
      <c r="C2740" s="5" t="s">
        <v>30</v>
      </c>
      <c r="D2740" s="5"/>
      <c r="E2740">
        <v>959</v>
      </c>
      <c r="F2740" s="2">
        <v>71</v>
      </c>
      <c r="G2740" s="2" t="str">
        <f>B2740&amp;C2740</f>
        <v>Leonard BOR10000m</v>
      </c>
      <c r="H2740" s="2">
        <f>E2740</f>
        <v>959</v>
      </c>
      <c r="I2740" s="138" cm="1">
        <f t="array" ref="I2740">MAX(IF($G$3:$G$4000=$G2740,$H$3:$H$4000))</f>
        <v>959</v>
      </c>
      <c r="J2740" s="2" t="str">
        <v>RSA</v>
      </c>
      <c r="K2740" t="str">
        <v>Renier DE VILLIERS</v>
      </c>
      <c r="L2740" s="96" t="str">
        <v>800m</v>
      </c>
      <c r="M2740" s="96">
        <v>37347</v>
      </c>
      <c r="N2740" s="96" t="str">
        <f t="shared" si="168"/>
        <v>Renier DE VILLIERS800m</v>
      </c>
      <c r="O2740" s="2">
        <f t="shared" si="169"/>
        <v>1145</v>
      </c>
      <c r="P2740" s="81">
        <f t="shared" si="170"/>
        <v>39</v>
      </c>
      <c r="Q2740" s="81" t="str">
        <f t="shared" si="171"/>
        <v/>
      </c>
    </row>
    <row r="2741" spans="1:17" x14ac:dyDescent="0.2">
      <c r="A2741" t="s">
        <v>1224</v>
      </c>
      <c r="B2741" t="s">
        <v>4840</v>
      </c>
      <c r="C2741" s="5" t="s">
        <v>81</v>
      </c>
      <c r="D2741" s="5"/>
      <c r="E2741">
        <v>958</v>
      </c>
      <c r="F2741" s="2">
        <v>31</v>
      </c>
      <c r="G2741" s="2" t="str">
        <f>B2741&amp;C2741</f>
        <v>Keyborn OBATO20km-race-walking</v>
      </c>
      <c r="H2741" s="2">
        <f>E2741</f>
        <v>958</v>
      </c>
      <c r="I2741" s="138" cm="1">
        <f t="array" ref="I2741">MAX(IF($G$3:$G$4000=$G2741,$H$3:$H$4000))</f>
        <v>958</v>
      </c>
      <c r="J2741" s="2" t="str">
        <v>RSA</v>
      </c>
      <c r="K2741" t="str">
        <v>Clarence MUNYAI</v>
      </c>
      <c r="L2741" s="96" t="str">
        <v>200m</v>
      </c>
      <c r="M2741" s="96">
        <v>35846</v>
      </c>
      <c r="N2741" s="96" t="str">
        <f t="shared" si="168"/>
        <v>Clarence MUNYAI200m</v>
      </c>
      <c r="O2741" s="2">
        <f t="shared" si="169"/>
        <v>1144</v>
      </c>
      <c r="P2741" s="81">
        <f t="shared" si="170"/>
        <v>39</v>
      </c>
      <c r="Q2741" s="81" t="str">
        <f t="shared" si="171"/>
        <v/>
      </c>
    </row>
    <row r="2742" spans="1:17" x14ac:dyDescent="0.2">
      <c r="A2742" t="s">
        <v>1224</v>
      </c>
      <c r="B2742" t="s">
        <v>3128</v>
      </c>
      <c r="C2742" s="5" t="s">
        <v>34</v>
      </c>
      <c r="D2742" s="5"/>
      <c r="E2742">
        <v>958</v>
      </c>
      <c r="F2742" s="2">
        <v>34</v>
      </c>
      <c r="G2742" s="2" t="str">
        <f>B2742&amp;C2742</f>
        <v>Cosmas KOECH3000msc</v>
      </c>
      <c r="H2742" s="2">
        <f>E2742</f>
        <v>958</v>
      </c>
      <c r="I2742" s="138" cm="1">
        <f t="array" ref="I2742">MAX(IF($G$3:$G$4000=$G2742,$H$3:$H$4000))</f>
        <v>958</v>
      </c>
      <c r="J2742" s="2" t="str">
        <v>RSA</v>
      </c>
      <c r="K2742" t="str">
        <v>Lythe PILLAY</v>
      </c>
      <c r="L2742" s="96" t="str">
        <v>400m</v>
      </c>
      <c r="M2742" s="96">
        <v>37677</v>
      </c>
      <c r="N2742" s="96" t="str">
        <f t="shared" si="168"/>
        <v>Lythe PILLAY400m</v>
      </c>
      <c r="O2742" s="2">
        <f t="shared" si="169"/>
        <v>1143</v>
      </c>
      <c r="P2742" s="81">
        <f t="shared" si="170"/>
        <v>26</v>
      </c>
      <c r="Q2742" s="81" t="str">
        <f t="shared" si="171"/>
        <v/>
      </c>
    </row>
    <row r="2743" spans="1:17" x14ac:dyDescent="0.2">
      <c r="A2743" t="s">
        <v>1224</v>
      </c>
      <c r="B2743" t="s">
        <v>3117</v>
      </c>
      <c r="C2743" s="5" t="s">
        <v>34</v>
      </c>
      <c r="D2743" s="5"/>
      <c r="E2743">
        <v>955</v>
      </c>
      <c r="F2743" s="2">
        <v>36</v>
      </c>
      <c r="G2743" s="2" t="str">
        <f>B2743&amp;C2743</f>
        <v>Peter RONO3000msc</v>
      </c>
      <c r="H2743" s="2">
        <f>E2743</f>
        <v>955</v>
      </c>
      <c r="I2743" s="138" cm="1">
        <f t="array" ref="I2743">MAX(IF($G$3:$G$4000=$G2743,$H$3:$H$4000))</f>
        <v>955</v>
      </c>
      <c r="J2743" s="2" t="str">
        <v>RSA</v>
      </c>
      <c r="K2743" t="str">
        <v>Kabelo Simon MOHLOSI</v>
      </c>
      <c r="L2743" s="96" t="str">
        <v>800m</v>
      </c>
      <c r="M2743" s="96">
        <v>33989</v>
      </c>
      <c r="N2743" s="96" t="str">
        <f t="shared" si="168"/>
        <v>Kabelo Simon MOHLOSI800m</v>
      </c>
      <c r="O2743" s="2">
        <f t="shared" si="169"/>
        <v>1142</v>
      </c>
      <c r="P2743" s="81">
        <f t="shared" si="170"/>
        <v>42</v>
      </c>
      <c r="Q2743" s="81" t="str">
        <f t="shared" si="171"/>
        <v/>
      </c>
    </row>
    <row r="2744" spans="1:17" x14ac:dyDescent="0.2">
      <c r="A2744" t="s">
        <v>1224</v>
      </c>
      <c r="B2744" t="s">
        <v>5124</v>
      </c>
      <c r="C2744" s="5" t="s">
        <v>30</v>
      </c>
      <c r="D2744" s="5"/>
      <c r="E2744">
        <v>954</v>
      </c>
      <c r="F2744" s="2">
        <v>74</v>
      </c>
      <c r="G2744" s="2" t="str">
        <f>B2744&amp;C2744</f>
        <v>David MUNGAI10000m</v>
      </c>
      <c r="H2744" s="2">
        <f>E2744</f>
        <v>954</v>
      </c>
      <c r="I2744" s="138" cm="1">
        <f t="array" ref="I2744">MAX(IF($G$3:$G$4000=$G2744,$H$3:$H$4000))</f>
        <v>954</v>
      </c>
      <c r="J2744" s="2" t="str">
        <v>RSA</v>
      </c>
      <c r="K2744" t="str">
        <v>Tsebo MATSOSO</v>
      </c>
      <c r="L2744" s="96" t="str">
        <v>200m</v>
      </c>
      <c r="M2744" s="96">
        <v>36307</v>
      </c>
      <c r="N2744" s="96" t="str">
        <f t="shared" si="168"/>
        <v>Tsebo MATSOSO200m</v>
      </c>
      <c r="O2744" s="2">
        <f t="shared" si="169"/>
        <v>1142</v>
      </c>
      <c r="P2744" s="81">
        <f t="shared" si="170"/>
        <v>42</v>
      </c>
      <c r="Q2744" s="81" t="str">
        <f t="shared" si="171"/>
        <v/>
      </c>
    </row>
    <row r="2745" spans="1:17" x14ac:dyDescent="0.2">
      <c r="A2745" t="s">
        <v>1224</v>
      </c>
      <c r="B2745" t="s">
        <v>5098</v>
      </c>
      <c r="C2745" s="5" t="s">
        <v>29</v>
      </c>
      <c r="D2745" s="5">
        <v>38427</v>
      </c>
      <c r="E2745">
        <v>954</v>
      </c>
      <c r="F2745" s="2">
        <v>83</v>
      </c>
      <c r="G2745" s="2" t="str">
        <f>B2745&amp;C2745</f>
        <v>Edwin KIPSAISAK5000m</v>
      </c>
      <c r="H2745" s="2">
        <f>E2745</f>
        <v>954</v>
      </c>
      <c r="I2745" s="138" cm="1">
        <f t="array" ref="I2745">MAX(IF($G$3:$G$4000=$G2745,$H$3:$H$4000))</f>
        <v>954</v>
      </c>
      <c r="J2745" s="2" t="str">
        <v>RSA</v>
      </c>
      <c r="K2745" t="str">
        <v>Berend KOEKEMOER</v>
      </c>
      <c r="L2745" s="96" t="str">
        <v>400m</v>
      </c>
      <c r="M2745" s="96">
        <v>34862</v>
      </c>
      <c r="N2745" s="96" t="str">
        <f t="shared" si="168"/>
        <v>Berend KOEKEMOER400m</v>
      </c>
      <c r="O2745" s="2">
        <f t="shared" si="169"/>
        <v>1140</v>
      </c>
      <c r="P2745" s="81">
        <f t="shared" si="170"/>
        <v>31</v>
      </c>
      <c r="Q2745" s="81" t="str">
        <f t="shared" si="171"/>
        <v/>
      </c>
    </row>
    <row r="2746" spans="1:17" x14ac:dyDescent="0.2">
      <c r="A2746" t="s">
        <v>1224</v>
      </c>
      <c r="B2746" t="s">
        <v>3081</v>
      </c>
      <c r="C2746" s="5" t="s">
        <v>29</v>
      </c>
      <c r="D2746" s="6">
        <v>34137</v>
      </c>
      <c r="E2746">
        <v>952</v>
      </c>
      <c r="F2746" s="2">
        <v>84</v>
      </c>
      <c r="G2746" s="2" t="str">
        <f>B2746&amp;C2746</f>
        <v>Samuel Naibei KIPLIMO5000m</v>
      </c>
      <c r="H2746" s="2">
        <f>E2746</f>
        <v>952</v>
      </c>
      <c r="I2746" s="138" cm="1">
        <f t="array" ref="I2746">MAX(IF($G$3:$G$4000=$G2746,$H$3:$H$4000))</f>
        <v>952</v>
      </c>
      <c r="J2746" s="2" t="str">
        <v>RSA</v>
      </c>
      <c r="K2746" t="str">
        <v>Tiaan KLEYNHANS</v>
      </c>
      <c r="L2746" s="96" t="str">
        <v>110mh</v>
      </c>
      <c r="M2746" s="96">
        <v>35259</v>
      </c>
      <c r="N2746" s="96" t="str">
        <f t="shared" si="168"/>
        <v>Tiaan KLEYNHANS110mh</v>
      </c>
      <c r="O2746" s="2">
        <f t="shared" si="169"/>
        <v>1140</v>
      </c>
      <c r="P2746" s="81">
        <f t="shared" si="170"/>
        <v>25</v>
      </c>
      <c r="Q2746" s="81" t="str">
        <f t="shared" si="171"/>
        <v/>
      </c>
    </row>
    <row r="2747" spans="1:17" x14ac:dyDescent="0.2">
      <c r="A2747" t="s">
        <v>1224</v>
      </c>
      <c r="B2747" t="s">
        <v>3190</v>
      </c>
      <c r="C2747" s="5" t="s">
        <v>30</v>
      </c>
      <c r="D2747" s="5">
        <v>32320</v>
      </c>
      <c r="E2747">
        <v>952</v>
      </c>
      <c r="F2747" s="2">
        <v>78</v>
      </c>
      <c r="G2747" s="2" t="str">
        <f>B2747&amp;C2747</f>
        <v>Stephen Omiso ARITA10000m</v>
      </c>
      <c r="H2747" s="2">
        <f>E2747</f>
        <v>952</v>
      </c>
      <c r="I2747" s="138" cm="1">
        <f t="array" ref="I2747">MAX(IF($G$3:$G$4000=$G2747,$H$3:$H$4000))</f>
        <v>952</v>
      </c>
      <c r="J2747" s="2" t="str">
        <v>RSA</v>
      </c>
      <c r="K2747" t="str">
        <v>Thando DLODLO</v>
      </c>
      <c r="L2747" s="96" t="str">
        <v>100m</v>
      </c>
      <c r="M2747" s="96">
        <v>36272</v>
      </c>
      <c r="N2747" s="96" t="str">
        <f t="shared" si="168"/>
        <v>Thando DLODLO100m</v>
      </c>
      <c r="O2747" s="2">
        <f t="shared" si="169"/>
        <v>1139</v>
      </c>
      <c r="P2747" s="81">
        <f t="shared" si="170"/>
        <v>56</v>
      </c>
      <c r="Q2747" s="81" t="str">
        <f t="shared" si="171"/>
        <v/>
      </c>
    </row>
    <row r="2748" spans="1:17" x14ac:dyDescent="0.2">
      <c r="A2748" t="s">
        <v>1224</v>
      </c>
      <c r="B2748" t="s">
        <v>5125</v>
      </c>
      <c r="C2748" s="5" t="s">
        <v>30</v>
      </c>
      <c r="D2748" s="5"/>
      <c r="E2748">
        <v>950</v>
      </c>
      <c r="F2748" s="2">
        <v>79</v>
      </c>
      <c r="G2748" s="2" t="str">
        <f>B2748&amp;C2748</f>
        <v>Oscar OKAPEL10000m</v>
      </c>
      <c r="H2748" s="2">
        <f>E2748</f>
        <v>950</v>
      </c>
      <c r="I2748" s="138" cm="1">
        <f t="array" ref="I2748">MAX(IF($G$3:$G$4000=$G2748,$H$3:$H$4000))</f>
        <v>950</v>
      </c>
      <c r="J2748" s="2" t="str">
        <v>RSA</v>
      </c>
      <c r="K2748" t="str">
        <v>Lesiba MASHELE</v>
      </c>
      <c r="L2748" s="96" t="str">
        <v>10000m</v>
      </c>
      <c r="M2748" s="96">
        <v>33159</v>
      </c>
      <c r="N2748" s="96" t="str">
        <f t="shared" si="168"/>
        <v>Lesiba MASHELE10000m</v>
      </c>
      <c r="O2748" s="2">
        <f t="shared" si="169"/>
        <v>1138</v>
      </c>
      <c r="P2748" s="81">
        <f t="shared" si="170"/>
        <v>61</v>
      </c>
      <c r="Q2748" s="81" t="str">
        <f t="shared" si="171"/>
        <v/>
      </c>
    </row>
    <row r="2749" spans="1:17" x14ac:dyDescent="0.2">
      <c r="A2749" t="s">
        <v>1224</v>
      </c>
      <c r="B2749" t="s">
        <v>3257</v>
      </c>
      <c r="C2749" s="5" t="s">
        <v>33</v>
      </c>
      <c r="D2749" s="5"/>
      <c r="E2749">
        <v>948</v>
      </c>
      <c r="F2749" s="2">
        <v>55</v>
      </c>
      <c r="G2749" s="2" t="str">
        <f>B2749&amp;C2749</f>
        <v>Geoffrey RONO400mh</v>
      </c>
      <c r="H2749" s="2">
        <f>E2749</f>
        <v>948</v>
      </c>
      <c r="I2749" s="138" cm="1">
        <f t="array" ref="I2749">MAX(IF($G$3:$G$4000=$G2749,$H$3:$H$4000))</f>
        <v>948</v>
      </c>
      <c r="J2749" s="2" t="str">
        <v>RSA</v>
      </c>
      <c r="K2749" t="str">
        <v>Lindukuhle GORA</v>
      </c>
      <c r="L2749" s="96" t="str">
        <v>400mh</v>
      </c>
      <c r="M2749" s="96">
        <v>36922</v>
      </c>
      <c r="N2749" s="96" t="str">
        <f t="shared" si="168"/>
        <v>Lindukuhle GORA400mh</v>
      </c>
      <c r="O2749" s="2">
        <f t="shared" si="169"/>
        <v>1137</v>
      </c>
      <c r="P2749" s="81">
        <f t="shared" si="170"/>
        <v>24</v>
      </c>
      <c r="Q2749" s="81" t="str">
        <f t="shared" si="171"/>
        <v/>
      </c>
    </row>
    <row r="2750" spans="1:17" x14ac:dyDescent="0.2">
      <c r="A2750" t="s">
        <v>1224</v>
      </c>
      <c r="B2750" t="s">
        <v>3119</v>
      </c>
      <c r="C2750" s="5" t="s">
        <v>34</v>
      </c>
      <c r="D2750" s="5"/>
      <c r="E2750">
        <v>947</v>
      </c>
      <c r="F2750" s="2">
        <v>38</v>
      </c>
      <c r="G2750" s="2" t="str">
        <f>B2750&amp;C2750</f>
        <v>Erick KIPLANGAT3000msc</v>
      </c>
      <c r="H2750" s="2">
        <f>E2750</f>
        <v>947</v>
      </c>
      <c r="I2750" s="138" cm="1">
        <f t="array" ref="I2750">MAX(IF($G$3:$G$4000=$G2750,$H$3:$H$4000))</f>
        <v>947</v>
      </c>
      <c r="J2750" s="2" t="str">
        <v>RSA</v>
      </c>
      <c r="K2750" t="str">
        <v>Ruan DE VRIES</v>
      </c>
      <c r="L2750" s="96" t="str">
        <v>110mh</v>
      </c>
      <c r="M2750" s="96">
        <v>31444</v>
      </c>
      <c r="N2750" s="96" t="str">
        <f t="shared" si="168"/>
        <v>Ruan DE VRIES110mh</v>
      </c>
      <c r="O2750" s="2">
        <f t="shared" si="169"/>
        <v>1134</v>
      </c>
      <c r="P2750" s="81">
        <f t="shared" si="170"/>
        <v>27</v>
      </c>
      <c r="Q2750" s="81" t="str">
        <f t="shared" si="171"/>
        <v/>
      </c>
    </row>
    <row r="2751" spans="1:17" x14ac:dyDescent="0.2">
      <c r="A2751" t="s">
        <v>1224</v>
      </c>
      <c r="B2751" t="s">
        <v>5161</v>
      </c>
      <c r="C2751" t="s">
        <v>81</v>
      </c>
      <c r="D2751" s="5">
        <v>37133</v>
      </c>
      <c r="E2751">
        <v>946</v>
      </c>
      <c r="F2751" s="2">
        <v>14</v>
      </c>
      <c r="G2751" s="2" t="str">
        <f>B2751&amp;C2751</f>
        <v>Derrick WANJOHI20km-race-walking</v>
      </c>
      <c r="H2751" s="2">
        <f>E2751</f>
        <v>946</v>
      </c>
      <c r="I2751" s="138" cm="1">
        <f t="array" ref="I2751">MAX(IF($G$3:$G$4000=$G2751,$H$3:$H$4000))</f>
        <v>946</v>
      </c>
      <c r="J2751" s="2" t="str">
        <v>RSA</v>
      </c>
      <c r="K2751" t="str">
        <v>Jabulane NCAMANE</v>
      </c>
      <c r="L2751" s="96" t="str">
        <v>800m</v>
      </c>
      <c r="M2751" s="96">
        <v>34492</v>
      </c>
      <c r="N2751" s="96" t="str">
        <f t="shared" si="168"/>
        <v>Jabulane NCAMANE800m</v>
      </c>
      <c r="O2751" s="2">
        <f t="shared" si="169"/>
        <v>1134</v>
      </c>
      <c r="P2751" s="81">
        <f t="shared" si="170"/>
        <v>46</v>
      </c>
      <c r="Q2751" s="81" t="str">
        <f t="shared" si="171"/>
        <v/>
      </c>
    </row>
    <row r="2752" spans="1:17" x14ac:dyDescent="0.2">
      <c r="A2752" t="s">
        <v>1224</v>
      </c>
      <c r="B2752" t="s">
        <v>3533</v>
      </c>
      <c r="C2752" s="5" t="s">
        <v>41</v>
      </c>
      <c r="D2752" s="5"/>
      <c r="E2752">
        <v>946</v>
      </c>
      <c r="F2752" s="2">
        <v>87</v>
      </c>
      <c r="G2752" s="2" t="str">
        <f>B2752&amp;C2752</f>
        <v>Boniface KILONZOjavelin-throw</v>
      </c>
      <c r="H2752" s="2">
        <f>E2752</f>
        <v>946</v>
      </c>
      <c r="I2752" s="138" cm="1">
        <f t="array" ref="I2752">MAX(IF($G$3:$G$4000=$G2752,$H$3:$H$4000))</f>
        <v>946</v>
      </c>
      <c r="J2752" s="2" t="str">
        <v>RSA</v>
      </c>
      <c r="K2752" t="str">
        <v>Oscar MAVUNDLA</v>
      </c>
      <c r="L2752" s="96" t="str">
        <v>400m</v>
      </c>
      <c r="M2752" s="96">
        <v>33689</v>
      </c>
      <c r="N2752" s="96" t="str">
        <f t="shared" si="168"/>
        <v>Oscar MAVUNDLA400m</v>
      </c>
      <c r="O2752" s="2">
        <f t="shared" si="169"/>
        <v>1132</v>
      </c>
      <c r="P2752" s="81">
        <f t="shared" si="170"/>
        <v>35</v>
      </c>
      <c r="Q2752" s="81" t="str">
        <f t="shared" si="171"/>
        <v/>
      </c>
    </row>
    <row r="2753" spans="1:17" x14ac:dyDescent="0.2">
      <c r="A2753" t="s">
        <v>1224</v>
      </c>
      <c r="B2753" t="s">
        <v>4834</v>
      </c>
      <c r="C2753" s="5" t="s">
        <v>81</v>
      </c>
      <c r="D2753" s="5"/>
      <c r="E2753">
        <v>945</v>
      </c>
      <c r="F2753" s="2">
        <v>15</v>
      </c>
      <c r="G2753" s="2" t="str">
        <f>B2753&amp;C2753</f>
        <v>Stephen MUTUKU20km-race-walking</v>
      </c>
      <c r="H2753" s="2">
        <f>E2753</f>
        <v>945</v>
      </c>
      <c r="I2753" s="138" cm="1">
        <f t="array" ref="I2753">MAX(IF($G$3:$G$4000=$G2753,$H$3:$H$4000))</f>
        <v>993</v>
      </c>
      <c r="J2753" s="2" t="str">
        <v>RSA</v>
      </c>
      <c r="K2753" t="str">
        <v>Chederick VAN WYK</v>
      </c>
      <c r="L2753" s="96" t="str">
        <v>100m</v>
      </c>
      <c r="M2753" s="96">
        <v>34748</v>
      </c>
      <c r="N2753" s="96" t="str">
        <f t="shared" si="168"/>
        <v>Chederick VAN WYK100m</v>
      </c>
      <c r="O2753" s="2">
        <f t="shared" si="169"/>
        <v>1132</v>
      </c>
      <c r="P2753" s="81">
        <f t="shared" si="170"/>
        <v>67</v>
      </c>
      <c r="Q2753" s="81" t="str">
        <f t="shared" si="171"/>
        <v/>
      </c>
    </row>
    <row r="2754" spans="1:17" x14ac:dyDescent="0.2">
      <c r="A2754" t="s">
        <v>1224</v>
      </c>
      <c r="B2754" t="s">
        <v>5099</v>
      </c>
      <c r="C2754" s="5" t="s">
        <v>29</v>
      </c>
      <c r="D2754" s="5"/>
      <c r="E2754">
        <v>945</v>
      </c>
      <c r="F2754" s="2">
        <v>90</v>
      </c>
      <c r="G2754" s="2" t="str">
        <f>B2754&amp;C2754</f>
        <v>Victor SAWE5000m</v>
      </c>
      <c r="H2754" s="2">
        <f>E2754</f>
        <v>945</v>
      </c>
      <c r="I2754" s="138" cm="1">
        <f t="array" ref="I2754">MAX(IF($G$3:$G$4000=$G2754,$H$3:$H$4000))</f>
        <v>945</v>
      </c>
      <c r="J2754" s="2" t="str">
        <v>RSA</v>
      </c>
      <c r="K2754" t="str">
        <v>Victor HOGAN</v>
      </c>
      <c r="L2754" s="96" t="str">
        <v>discus-throw</v>
      </c>
      <c r="M2754" s="96">
        <v>32714</v>
      </c>
      <c r="N2754" s="96" t="str">
        <f t="shared" si="168"/>
        <v>Victor HOGANdiscus-throw</v>
      </c>
      <c r="O2754" s="2">
        <f t="shared" si="169"/>
        <v>1131</v>
      </c>
      <c r="P2754" s="81">
        <f t="shared" si="170"/>
        <v>10</v>
      </c>
      <c r="Q2754" s="81" t="str">
        <f t="shared" si="171"/>
        <v/>
      </c>
    </row>
    <row r="2755" spans="1:17" x14ac:dyDescent="0.2">
      <c r="A2755" t="s">
        <v>1224</v>
      </c>
      <c r="B2755" t="s">
        <v>3193</v>
      </c>
      <c r="C2755" t="s">
        <v>30</v>
      </c>
      <c r="D2755" s="5">
        <v>1985</v>
      </c>
      <c r="E2755">
        <v>945</v>
      </c>
      <c r="F2755" s="2">
        <v>82</v>
      </c>
      <c r="G2755" s="2" t="str">
        <f>B2755&amp;C2755</f>
        <v>Ezekiel CHEROP10000m</v>
      </c>
      <c r="H2755" s="2">
        <f>E2755</f>
        <v>945</v>
      </c>
      <c r="I2755" s="138" cm="1">
        <f t="array" ref="I2755">MAX(IF($G$3:$G$4000=$G2755,$H$3:$H$4000))</f>
        <v>945</v>
      </c>
      <c r="J2755" s="2" t="str">
        <v>RSA</v>
      </c>
      <c r="K2755" t="str">
        <v>Joel SEMENYA</v>
      </c>
      <c r="L2755" s="96" t="str">
        <v>800m</v>
      </c>
      <c r="M2755" s="96">
        <v>36351</v>
      </c>
      <c r="N2755" s="96" t="str">
        <f t="shared" si="168"/>
        <v>Joel SEMENYA800m</v>
      </c>
      <c r="O2755" s="2">
        <f t="shared" si="169"/>
        <v>1128</v>
      </c>
      <c r="P2755" s="81">
        <f t="shared" si="170"/>
        <v>53</v>
      </c>
      <c r="Q2755" s="81" t="str">
        <f t="shared" si="171"/>
        <v/>
      </c>
    </row>
    <row r="2756" spans="1:17" x14ac:dyDescent="0.2">
      <c r="A2756" t="s">
        <v>1224</v>
      </c>
      <c r="B2756" t="s">
        <v>3163</v>
      </c>
      <c r="C2756" s="6" t="s">
        <v>29</v>
      </c>
      <c r="D2756" s="5">
        <v>36282</v>
      </c>
      <c r="E2756">
        <v>944</v>
      </c>
      <c r="F2756" s="2">
        <v>91</v>
      </c>
      <c r="G2756" s="2" t="str">
        <f>B2756&amp;C2756</f>
        <v>Shadrack NGUMBAU5000m</v>
      </c>
      <c r="H2756" s="2">
        <f>E2756</f>
        <v>944</v>
      </c>
      <c r="I2756" s="138" cm="1">
        <f t="array" ref="I2756">MAX(IF($G$3:$G$4000=$G2756,$H$3:$H$4000))</f>
        <v>944</v>
      </c>
      <c r="J2756" s="2" t="str">
        <v>RSA</v>
      </c>
      <c r="K2756" t="str">
        <v>Mathanga MBULELI</v>
      </c>
      <c r="L2756" s="96" t="str">
        <v>10000m</v>
      </c>
      <c r="M2756" s="96">
        <v>34236</v>
      </c>
      <c r="N2756" s="96" t="str">
        <f t="shared" ref="N2756:N2819" si="172">K2756&amp;L2756</f>
        <v>Mathanga MBULELI10000m</v>
      </c>
      <c r="O2756" s="2">
        <f t="shared" ref="O2756:O2819" si="173">VLOOKUP(K2756&amp;L2756,$G$3:$H$3563,2,FALSE)</f>
        <v>1127</v>
      </c>
      <c r="P2756" s="81">
        <f t="shared" ref="P2756:P2819" si="174">COUNTIFS($L$3:$L$3119,L2756,$O$3:$O$3119,"&gt;"&amp;O2756)+1</f>
        <v>71</v>
      </c>
      <c r="Q2756" s="81" t="str">
        <f t="shared" ref="Q2756:Q2819" si="175">IFERROR(IF(J2756="AUS",COUNTIFS($J$3:$J$3119,"AUS",$L$3:$L$3119,L2756,$O$3:$O$3119,"&gt;"&amp;O2756)+1,""),"")</f>
        <v/>
      </c>
    </row>
    <row r="2757" spans="1:17" x14ac:dyDescent="0.2">
      <c r="A2757" t="s">
        <v>1224</v>
      </c>
      <c r="B2757" t="s">
        <v>3109</v>
      </c>
      <c r="C2757" s="5" t="s">
        <v>29</v>
      </c>
      <c r="D2757" s="5">
        <v>37610</v>
      </c>
      <c r="E2757">
        <v>944</v>
      </c>
      <c r="F2757" s="2">
        <v>92</v>
      </c>
      <c r="G2757" s="2" t="str">
        <f>B2757&amp;C2757</f>
        <v>James MWANZIA5000m</v>
      </c>
      <c r="H2757" s="2">
        <f>E2757</f>
        <v>944</v>
      </c>
      <c r="I2757" s="138" cm="1">
        <f t="array" ref="I2757">MAX(IF($G$3:$G$4000=$G2757,$H$3:$H$4000))</f>
        <v>944</v>
      </c>
      <c r="J2757" s="2" t="str">
        <v>RSA</v>
      </c>
      <c r="K2757" t="str">
        <v>Duran FARO</v>
      </c>
      <c r="L2757" s="96" t="str">
        <v>800m</v>
      </c>
      <c r="M2757" s="96">
        <v>34370</v>
      </c>
      <c r="N2757" s="96" t="str">
        <f t="shared" si="172"/>
        <v>Duran FARO800m</v>
      </c>
      <c r="O2757" s="2">
        <f t="shared" si="173"/>
        <v>1126</v>
      </c>
      <c r="P2757" s="81">
        <f t="shared" si="174"/>
        <v>57</v>
      </c>
      <c r="Q2757" s="81" t="str">
        <f t="shared" si="175"/>
        <v/>
      </c>
    </row>
    <row r="2758" spans="1:17" x14ac:dyDescent="0.2">
      <c r="A2758" t="s">
        <v>1224</v>
      </c>
      <c r="B2758" t="s">
        <v>3194</v>
      </c>
      <c r="C2758" s="5" t="s">
        <v>30</v>
      </c>
      <c r="D2758" s="5"/>
      <c r="E2758">
        <v>944</v>
      </c>
      <c r="F2758" s="2">
        <v>83</v>
      </c>
      <c r="G2758" s="2" t="str">
        <f>B2758&amp;C2758</f>
        <v>Nehemiah MAKORI10000m</v>
      </c>
      <c r="H2758" s="2">
        <f>E2758</f>
        <v>944</v>
      </c>
      <c r="I2758" s="138" cm="1">
        <f t="array" ref="I2758">MAX(IF($G$3:$G$4000=$G2758,$H$3:$H$4000))</f>
        <v>944</v>
      </c>
      <c r="J2758" s="2" t="str">
        <v>RSA</v>
      </c>
      <c r="K2758" t="str">
        <v>Galaletsang RAMORWA</v>
      </c>
      <c r="L2758" s="96" t="str">
        <v>100m</v>
      </c>
      <c r="M2758" s="96">
        <v>35652</v>
      </c>
      <c r="N2758" s="96" t="str">
        <f t="shared" si="172"/>
        <v>Galaletsang RAMORWA100m</v>
      </c>
      <c r="O2758" s="2">
        <f t="shared" si="173"/>
        <v>1125</v>
      </c>
      <c r="P2758" s="81">
        <f t="shared" si="174"/>
        <v>71</v>
      </c>
      <c r="Q2758" s="81" t="str">
        <f t="shared" si="175"/>
        <v/>
      </c>
    </row>
    <row r="2759" spans="1:17" x14ac:dyDescent="0.2">
      <c r="A2759" t="s">
        <v>1224</v>
      </c>
      <c r="B2759" t="s">
        <v>3195</v>
      </c>
      <c r="C2759" s="5" t="s">
        <v>30</v>
      </c>
      <c r="D2759" s="5">
        <v>36961</v>
      </c>
      <c r="E2759">
        <v>943</v>
      </c>
      <c r="F2759" s="2">
        <v>84</v>
      </c>
      <c r="G2759" s="2" t="str">
        <f>B2759&amp;C2759</f>
        <v>Mogeni Benuel MAGOMA10000m</v>
      </c>
      <c r="H2759" s="2">
        <f>E2759</f>
        <v>943</v>
      </c>
      <c r="I2759" s="138" cm="1">
        <f t="array" ref="I2759">MAX(IF($G$3:$G$4000=$G2759,$H$3:$H$4000))</f>
        <v>1149</v>
      </c>
      <c r="J2759" s="2" t="str">
        <v>RSA</v>
      </c>
      <c r="K2759" t="str">
        <v>Benjamin RICHARDSON</v>
      </c>
      <c r="L2759" s="96" t="str">
        <v>200m</v>
      </c>
      <c r="M2759" s="96">
        <v>37974</v>
      </c>
      <c r="N2759" s="96" t="str">
        <f t="shared" si="172"/>
        <v>Benjamin RICHARDSON200m</v>
      </c>
      <c r="O2759" s="2">
        <f t="shared" si="173"/>
        <v>1125</v>
      </c>
      <c r="P2759" s="81">
        <f t="shared" si="174"/>
        <v>52</v>
      </c>
      <c r="Q2759" s="81" t="str">
        <f t="shared" si="175"/>
        <v/>
      </c>
    </row>
    <row r="2760" spans="1:17" x14ac:dyDescent="0.2">
      <c r="A2760" t="s">
        <v>1224</v>
      </c>
      <c r="B2760" t="s">
        <v>3196</v>
      </c>
      <c r="C2760" s="5" t="s">
        <v>30</v>
      </c>
      <c r="D2760" s="5">
        <v>31794</v>
      </c>
      <c r="E2760">
        <v>943</v>
      </c>
      <c r="F2760" s="2">
        <v>85</v>
      </c>
      <c r="G2760" s="2" t="str">
        <f>B2760&amp;C2760</f>
        <v>Peter WANGARI10000m</v>
      </c>
      <c r="H2760" s="2">
        <f>E2760</f>
        <v>943</v>
      </c>
      <c r="I2760" s="138" cm="1">
        <f t="array" ref="I2760">MAX(IF($G$3:$G$4000=$G2760,$H$3:$H$4000))</f>
        <v>943</v>
      </c>
      <c r="J2760" s="2" t="str">
        <v>RSA</v>
      </c>
      <c r="K2760" t="str">
        <v>Jerry MOTSAU</v>
      </c>
      <c r="L2760" s="96" t="str">
        <v>1500m</v>
      </c>
      <c r="M2760" s="96">
        <v>32944</v>
      </c>
      <c r="N2760" s="96" t="str">
        <f t="shared" si="172"/>
        <v>Jerry MOTSAU1500m</v>
      </c>
      <c r="O2760" s="2">
        <f t="shared" si="173"/>
        <v>1124</v>
      </c>
      <c r="P2760" s="81">
        <f t="shared" si="174"/>
        <v>52</v>
      </c>
      <c r="Q2760" s="81" t="str">
        <f t="shared" si="175"/>
        <v/>
      </c>
    </row>
    <row r="2761" spans="1:17" x14ac:dyDescent="0.2">
      <c r="A2761" t="s">
        <v>1224</v>
      </c>
      <c r="B2761" t="s">
        <v>5077</v>
      </c>
      <c r="C2761" t="s">
        <v>29</v>
      </c>
      <c r="D2761" s="5"/>
      <c r="E2761">
        <v>943</v>
      </c>
      <c r="F2761" s="2">
        <v>93</v>
      </c>
      <c r="G2761" s="2" t="str">
        <f>B2761&amp;C2761</f>
        <v>Richard ETIR5000m</v>
      </c>
      <c r="H2761" s="2">
        <f>E2761</f>
        <v>943</v>
      </c>
      <c r="I2761" s="138" cm="1">
        <f t="array" ref="I2761">MAX(IF($G$3:$G$4000=$G2761,$H$3:$H$4000))</f>
        <v>943</v>
      </c>
      <c r="J2761" s="2" t="str">
        <v>RSA</v>
      </c>
      <c r="K2761" t="str">
        <v>Thapelo PHORA</v>
      </c>
      <c r="L2761" s="96" t="str">
        <v>400m</v>
      </c>
      <c r="M2761" s="96">
        <v>33563</v>
      </c>
      <c r="N2761" s="96" t="str">
        <f t="shared" si="172"/>
        <v>Thapelo PHORA400m</v>
      </c>
      <c r="O2761" s="2">
        <f t="shared" si="173"/>
        <v>1123</v>
      </c>
      <c r="P2761" s="81">
        <f t="shared" si="174"/>
        <v>49</v>
      </c>
      <c r="Q2761" s="81" t="str">
        <f t="shared" si="175"/>
        <v/>
      </c>
    </row>
    <row r="2762" spans="1:17" x14ac:dyDescent="0.2">
      <c r="A2762" t="s">
        <v>1224</v>
      </c>
      <c r="B2762" t="s">
        <v>3197</v>
      </c>
      <c r="C2762" s="5" t="s">
        <v>30</v>
      </c>
      <c r="D2762" s="5"/>
      <c r="E2762">
        <v>942</v>
      </c>
      <c r="F2762" s="2">
        <v>87</v>
      </c>
      <c r="G2762" s="2" t="str">
        <f>B2762&amp;C2762</f>
        <v>Johnathan SEMANAYO10000m</v>
      </c>
      <c r="H2762" s="2">
        <f>E2762</f>
        <v>942</v>
      </c>
      <c r="I2762" s="138" cm="1">
        <f t="array" ref="I2762">MAX(IF($G$3:$G$4000=$G2762,$H$3:$H$4000))</f>
        <v>942</v>
      </c>
      <c r="J2762" s="2" t="str">
        <v>RSA</v>
      </c>
      <c r="K2762" t="str">
        <v>Clarence MUNYAI</v>
      </c>
      <c r="L2762" s="96" t="str">
        <v>100m</v>
      </c>
      <c r="M2762" s="96">
        <v>35846</v>
      </c>
      <c r="N2762" s="96" t="str">
        <f t="shared" si="172"/>
        <v>Clarence MUNYAI100m</v>
      </c>
      <c r="O2762" s="2">
        <f t="shared" si="173"/>
        <v>1122</v>
      </c>
      <c r="P2762" s="81">
        <f t="shared" si="174"/>
        <v>73</v>
      </c>
      <c r="Q2762" s="81" t="str">
        <f t="shared" si="175"/>
        <v/>
      </c>
    </row>
    <row r="2763" spans="1:17" x14ac:dyDescent="0.2">
      <c r="A2763" t="s">
        <v>1224</v>
      </c>
      <c r="B2763" t="s">
        <v>3589</v>
      </c>
      <c r="C2763" s="6" t="s">
        <v>82</v>
      </c>
      <c r="D2763" s="5"/>
      <c r="E2763">
        <v>942</v>
      </c>
      <c r="F2763" s="2">
        <v>56</v>
      </c>
      <c r="G2763" s="2" t="str">
        <f>B2763&amp;C2763</f>
        <v>Cornelius KIBIWOTTmarathon</v>
      </c>
      <c r="H2763" s="2">
        <f>E2763</f>
        <v>942</v>
      </c>
      <c r="I2763" s="138" cm="1">
        <f t="array" ref="I2763">MAX(IF($G$3:$G$4000=$G2763,$H$3:$H$4000))</f>
        <v>942</v>
      </c>
      <c r="J2763" s="2" t="str">
        <v>RSA</v>
      </c>
      <c r="K2763" t="str">
        <v>Ranti Marvin DIKGALE</v>
      </c>
      <c r="L2763" s="96" t="str">
        <v>400m</v>
      </c>
      <c r="M2763" s="96">
        <v>31970</v>
      </c>
      <c r="N2763" s="96" t="str">
        <f t="shared" si="172"/>
        <v>Ranti Marvin DIKGALE400m</v>
      </c>
      <c r="O2763" s="2">
        <f t="shared" si="173"/>
        <v>1122</v>
      </c>
      <c r="P2763" s="81">
        <f t="shared" si="174"/>
        <v>50</v>
      </c>
      <c r="Q2763" s="81" t="str">
        <f t="shared" si="175"/>
        <v/>
      </c>
    </row>
    <row r="2764" spans="1:17" x14ac:dyDescent="0.2">
      <c r="A2764" t="s">
        <v>1224</v>
      </c>
      <c r="B2764" t="s">
        <v>5126</v>
      </c>
      <c r="C2764" s="5" t="s">
        <v>30</v>
      </c>
      <c r="D2764" s="5"/>
      <c r="E2764">
        <v>940</v>
      </c>
      <c r="F2764" s="2">
        <v>88</v>
      </c>
      <c r="G2764" s="2" t="str">
        <f>B2764&amp;C2764</f>
        <v>Kipkorir KORGOREN10000m</v>
      </c>
      <c r="H2764" s="2">
        <f>E2764</f>
        <v>940</v>
      </c>
      <c r="I2764" s="138" cm="1">
        <f t="array" ref="I2764">MAX(IF($G$3:$G$4000=$G2764,$H$3:$H$4000))</f>
        <v>940</v>
      </c>
      <c r="J2764" s="2" t="str">
        <v>RSA</v>
      </c>
      <c r="K2764" t="str">
        <v>Burger LAMBRECHTS JR.</v>
      </c>
      <c r="L2764" s="96" t="str">
        <v>shot-put</v>
      </c>
      <c r="M2764" s="96">
        <v>36013</v>
      </c>
      <c r="N2764" s="96" t="str">
        <f t="shared" si="172"/>
        <v>Burger LAMBRECHTS JR.shot-put</v>
      </c>
      <c r="O2764" s="2">
        <f t="shared" si="173"/>
        <v>1120</v>
      </c>
      <c r="P2764" s="81">
        <f t="shared" si="174"/>
        <v>14</v>
      </c>
      <c r="Q2764" s="81" t="str">
        <f t="shared" si="175"/>
        <v/>
      </c>
    </row>
    <row r="2765" spans="1:17" x14ac:dyDescent="0.2">
      <c r="A2765" t="s">
        <v>1224</v>
      </c>
      <c r="B2765" t="s">
        <v>3198</v>
      </c>
      <c r="C2765" s="6" t="s">
        <v>30</v>
      </c>
      <c r="D2765" s="5"/>
      <c r="E2765">
        <v>940</v>
      </c>
      <c r="F2765" s="2">
        <v>89</v>
      </c>
      <c r="G2765" s="2" t="str">
        <f>B2765&amp;C2765</f>
        <v>Daniel MANTHI10000m</v>
      </c>
      <c r="H2765" s="2">
        <f>E2765</f>
        <v>940</v>
      </c>
      <c r="I2765" s="138" cm="1">
        <f t="array" ref="I2765">MAX(IF($G$3:$G$4000=$G2765,$H$3:$H$4000))</f>
        <v>940</v>
      </c>
      <c r="J2765" s="2" t="str">
        <v>RSA</v>
      </c>
      <c r="K2765" t="str">
        <v>Chederick VAN WYK</v>
      </c>
      <c r="L2765" s="96" t="str">
        <v>200m</v>
      </c>
      <c r="M2765" s="96">
        <v>34748</v>
      </c>
      <c r="N2765" s="96" t="str">
        <f t="shared" si="172"/>
        <v>Chederick VAN WYK200m</v>
      </c>
      <c r="O2765" s="2">
        <f t="shared" si="173"/>
        <v>1120</v>
      </c>
      <c r="P2765" s="81">
        <f t="shared" si="174"/>
        <v>54</v>
      </c>
      <c r="Q2765" s="81" t="str">
        <f t="shared" si="175"/>
        <v/>
      </c>
    </row>
    <row r="2766" spans="1:17" x14ac:dyDescent="0.2">
      <c r="A2766" t="s">
        <v>1224</v>
      </c>
      <c r="B2766" t="s">
        <v>3261</v>
      </c>
      <c r="C2766" s="5" t="s">
        <v>33</v>
      </c>
      <c r="D2766" s="5"/>
      <c r="E2766">
        <v>939</v>
      </c>
      <c r="F2766" s="2">
        <v>59</v>
      </c>
      <c r="G2766" s="2" t="str">
        <f>B2766&amp;C2766</f>
        <v>Sammy RUGUT400mh</v>
      </c>
      <c r="H2766" s="2">
        <f>E2766</f>
        <v>939</v>
      </c>
      <c r="I2766" s="138" cm="1">
        <f t="array" ref="I2766">MAX(IF($G$3:$G$4000=$G2766,$H$3:$H$4000))</f>
        <v>939</v>
      </c>
      <c r="J2766" s="2" t="str">
        <v>RSA</v>
      </c>
      <c r="K2766" t="str">
        <v>Cheswill JOHNSON</v>
      </c>
      <c r="L2766" s="96" t="str">
        <v>100m</v>
      </c>
      <c r="M2766" s="96">
        <v>35703</v>
      </c>
      <c r="N2766" s="96" t="str">
        <f t="shared" si="172"/>
        <v>Cheswill JOHNSON100m</v>
      </c>
      <c r="O2766" s="2">
        <f t="shared" si="173"/>
        <v>1118</v>
      </c>
      <c r="P2766" s="81">
        <f t="shared" si="174"/>
        <v>80</v>
      </c>
      <c r="Q2766" s="81" t="str">
        <f t="shared" si="175"/>
        <v/>
      </c>
    </row>
    <row r="2767" spans="1:17" x14ac:dyDescent="0.2">
      <c r="A2767" t="s">
        <v>1224</v>
      </c>
      <c r="B2767" t="s">
        <v>3512</v>
      </c>
      <c r="C2767" s="5" t="s">
        <v>41</v>
      </c>
      <c r="D2767" s="5">
        <v>1996</v>
      </c>
      <c r="E2767">
        <v>938</v>
      </c>
      <c r="F2767" s="2">
        <v>44</v>
      </c>
      <c r="G2767" s="2" t="str">
        <f>B2767&amp;C2767</f>
        <v>Duncan KINYANJUIjavelin-throw</v>
      </c>
      <c r="H2767" s="2">
        <f>E2767</f>
        <v>938</v>
      </c>
      <c r="I2767" s="138" cm="1">
        <f t="array" ref="I2767">MAX(IF($G$3:$G$4000=$G2767,$H$3:$H$4000))</f>
        <v>991</v>
      </c>
      <c r="J2767" s="2" t="str">
        <v>RSA</v>
      </c>
      <c r="K2767" t="str">
        <v>Tsebo MATSOSO</v>
      </c>
      <c r="L2767" s="96" t="str">
        <v>400m</v>
      </c>
      <c r="M2767" s="96">
        <v>36307</v>
      </c>
      <c r="N2767" s="96" t="str">
        <f t="shared" si="172"/>
        <v>Tsebo MATSOSO400m</v>
      </c>
      <c r="O2767" s="2">
        <f t="shared" si="173"/>
        <v>1118</v>
      </c>
      <c r="P2767" s="81">
        <f t="shared" si="174"/>
        <v>58</v>
      </c>
      <c r="Q2767" s="81" t="str">
        <f t="shared" si="175"/>
        <v/>
      </c>
    </row>
    <row r="2768" spans="1:17" x14ac:dyDescent="0.2">
      <c r="A2768" t="s">
        <v>1224</v>
      </c>
      <c r="B2768" t="s">
        <v>3590</v>
      </c>
      <c r="C2768" s="5" t="s">
        <v>82</v>
      </c>
      <c r="D2768" s="5"/>
      <c r="E2768">
        <v>937</v>
      </c>
      <c r="F2768" s="2">
        <v>57</v>
      </c>
      <c r="G2768" s="2" t="str">
        <f>B2768&amp;C2768</f>
        <v>Solomon KOECHmarathon</v>
      </c>
      <c r="H2768" s="2">
        <f>E2768</f>
        <v>937</v>
      </c>
      <c r="I2768" s="138" cm="1">
        <f t="array" ref="I2768">MAX(IF($G$3:$G$4000=$G2768,$H$3:$H$4000))</f>
        <v>937</v>
      </c>
      <c r="J2768" s="2" t="str">
        <v>RSA</v>
      </c>
      <c r="K2768" t="str">
        <v>Breyton POOLE</v>
      </c>
      <c r="L2768" s="96" t="str">
        <v>high-jump</v>
      </c>
      <c r="M2768" s="96">
        <v>36608</v>
      </c>
      <c r="N2768" s="96" t="str">
        <f t="shared" si="172"/>
        <v>Breyton POOLEhigh-jump</v>
      </c>
      <c r="O2768" s="2">
        <f t="shared" si="173"/>
        <v>1117</v>
      </c>
      <c r="P2768" s="81">
        <f t="shared" si="174"/>
        <v>21</v>
      </c>
      <c r="Q2768" s="81" t="str">
        <f t="shared" si="175"/>
        <v/>
      </c>
    </row>
    <row r="2769" spans="1:17" x14ac:dyDescent="0.2">
      <c r="A2769" t="s">
        <v>1224</v>
      </c>
      <c r="B2769" t="s">
        <v>5127</v>
      </c>
      <c r="C2769" s="5" t="s">
        <v>30</v>
      </c>
      <c r="D2769" s="5"/>
      <c r="E2769">
        <v>933</v>
      </c>
      <c r="F2769" s="2">
        <v>93</v>
      </c>
      <c r="G2769" s="2" t="str">
        <f>B2769&amp;C2769</f>
        <v>Harison NDIRANGU10000m</v>
      </c>
      <c r="H2769" s="2">
        <f>E2769</f>
        <v>933</v>
      </c>
      <c r="I2769" s="138" cm="1">
        <f t="array" ref="I2769">MAX(IF($G$3:$G$4000=$G2769,$H$3:$H$4000))</f>
        <v>933</v>
      </c>
      <c r="J2769" s="2" t="str">
        <v>RSA</v>
      </c>
      <c r="K2769" t="str">
        <v>Christopher SWART</v>
      </c>
      <c r="L2769" s="96" t="str">
        <v>800m</v>
      </c>
      <c r="M2769" s="96">
        <v>36635</v>
      </c>
      <c r="N2769" s="96" t="str">
        <f t="shared" si="172"/>
        <v>Christopher SWART800m</v>
      </c>
      <c r="O2769" s="2">
        <f t="shared" si="173"/>
        <v>1115</v>
      </c>
      <c r="P2769" s="81">
        <f t="shared" si="174"/>
        <v>65</v>
      </c>
      <c r="Q2769" s="81" t="str">
        <f t="shared" si="175"/>
        <v/>
      </c>
    </row>
    <row r="2770" spans="1:17" x14ac:dyDescent="0.2">
      <c r="A2770" t="s">
        <v>1224</v>
      </c>
      <c r="B2770" t="s">
        <v>3124</v>
      </c>
      <c r="C2770" s="5" t="s">
        <v>34</v>
      </c>
      <c r="D2770" s="5">
        <v>1993</v>
      </c>
      <c r="E2770">
        <v>933</v>
      </c>
      <c r="F2770" s="2">
        <v>43</v>
      </c>
      <c r="G2770" s="2" t="str">
        <f>B2770&amp;C2770</f>
        <v>Philemon KOSGEI3000msc</v>
      </c>
      <c r="H2770" s="2">
        <f>E2770</f>
        <v>933</v>
      </c>
      <c r="I2770" s="138" cm="1">
        <f t="array" ref="I2770">MAX(IF($G$3:$G$4000=$G2770,$H$3:$H$4000))</f>
        <v>933</v>
      </c>
      <c r="J2770" s="2" t="str">
        <v>RSA</v>
      </c>
      <c r="K2770" t="str">
        <v>Dais Thagkatso MALEBANA</v>
      </c>
      <c r="L2770" s="96" t="str">
        <v>1500m</v>
      </c>
      <c r="M2770" s="96">
        <v>36202</v>
      </c>
      <c r="N2770" s="96" t="str">
        <f t="shared" si="172"/>
        <v>Dais Thagkatso MALEBANA1500m</v>
      </c>
      <c r="O2770" s="2">
        <f t="shared" si="173"/>
        <v>1115</v>
      </c>
      <c r="P2770" s="81">
        <f t="shared" si="174"/>
        <v>64</v>
      </c>
      <c r="Q2770" s="81" t="str">
        <f t="shared" si="175"/>
        <v/>
      </c>
    </row>
    <row r="2771" spans="1:17" x14ac:dyDescent="0.2">
      <c r="A2771" t="s">
        <v>1224</v>
      </c>
      <c r="B2771" t="s">
        <v>3539</v>
      </c>
      <c r="C2771" s="5" t="s">
        <v>41</v>
      </c>
      <c r="D2771" s="5">
        <v>1991</v>
      </c>
      <c r="E2771">
        <v>931</v>
      </c>
      <c r="F2771" s="2">
        <v>93</v>
      </c>
      <c r="G2771" s="2" t="str">
        <f>B2771&amp;C2771</f>
        <v>Methusellah KIPROPjavelin-throw</v>
      </c>
      <c r="H2771" s="2">
        <f>E2771</f>
        <v>931</v>
      </c>
      <c r="I2771" s="138" cm="1">
        <f t="array" ref="I2771">MAX(IF($G$3:$G$4000=$G2771,$H$3:$H$4000))</f>
        <v>931</v>
      </c>
      <c r="J2771" s="2" t="str">
        <v>RSA</v>
      </c>
      <c r="K2771" t="str">
        <v>Elvis MOKHONWANA</v>
      </c>
      <c r="L2771" s="96" t="str">
        <v>800m</v>
      </c>
      <c r="M2771" s="96">
        <v>35803</v>
      </c>
      <c r="N2771" s="96" t="str">
        <f t="shared" si="172"/>
        <v>Elvis MOKHONWANA800m</v>
      </c>
      <c r="O2771" s="2">
        <f t="shared" si="173"/>
        <v>1114</v>
      </c>
      <c r="P2771" s="81">
        <f t="shared" si="174"/>
        <v>68</v>
      </c>
      <c r="Q2771" s="81" t="str">
        <f t="shared" si="175"/>
        <v/>
      </c>
    </row>
    <row r="2772" spans="1:17" x14ac:dyDescent="0.2">
      <c r="A2772" t="s">
        <v>1224</v>
      </c>
      <c r="B2772" t="s">
        <v>3535</v>
      </c>
      <c r="C2772" s="5" t="s">
        <v>41</v>
      </c>
      <c r="D2772" s="5">
        <v>34083</v>
      </c>
      <c r="E2772">
        <v>930</v>
      </c>
      <c r="F2772" s="2">
        <v>95</v>
      </c>
      <c r="G2772" s="2" t="str">
        <f>B2772&amp;C2772</f>
        <v>Nelson YEGONjavelin-throw</v>
      </c>
      <c r="H2772" s="2">
        <f>E2772</f>
        <v>930</v>
      </c>
      <c r="I2772" s="138" cm="1">
        <f t="array" ref="I2772">MAX(IF($G$3:$G$4000=$G2772,$H$3:$H$4000))</f>
        <v>930</v>
      </c>
      <c r="J2772" s="2" t="str">
        <v>RSA</v>
      </c>
      <c r="K2772" t="str">
        <v>Henco UYS</v>
      </c>
      <c r="L2772" s="96" t="str">
        <v>800m</v>
      </c>
      <c r="M2772" s="96">
        <v>33759</v>
      </c>
      <c r="N2772" s="96" t="str">
        <f t="shared" si="172"/>
        <v>Henco UYS800m</v>
      </c>
      <c r="O2772" s="2">
        <f t="shared" si="173"/>
        <v>1114</v>
      </c>
      <c r="P2772" s="81">
        <f t="shared" si="174"/>
        <v>68</v>
      </c>
      <c r="Q2772" s="81" t="str">
        <f t="shared" si="175"/>
        <v/>
      </c>
    </row>
    <row r="2773" spans="1:17" x14ac:dyDescent="0.2">
      <c r="A2773" t="s">
        <v>1224</v>
      </c>
      <c r="B2773" t="s">
        <v>5081</v>
      </c>
      <c r="C2773" s="5" t="s">
        <v>34</v>
      </c>
      <c r="D2773" s="5"/>
      <c r="E2773">
        <v>930</v>
      </c>
      <c r="F2773" s="2">
        <v>44</v>
      </c>
      <c r="G2773" s="2" t="str">
        <f>B2773&amp;C2773</f>
        <v>Enock KIPRORIR3000msc</v>
      </c>
      <c r="H2773" s="2">
        <f>E2773</f>
        <v>930</v>
      </c>
      <c r="I2773" s="138" cm="1">
        <f t="array" ref="I2773">MAX(IF($G$3:$G$4000=$G2773,$H$3:$H$4000))</f>
        <v>930</v>
      </c>
      <c r="J2773" s="2" t="str">
        <v>RSA</v>
      </c>
      <c r="K2773" t="str">
        <v>Elvis MOKHONWANA</v>
      </c>
      <c r="L2773" s="96" t="str">
        <v>1500m</v>
      </c>
      <c r="M2773" s="96">
        <v>35803</v>
      </c>
      <c r="N2773" s="96" t="str">
        <f t="shared" si="172"/>
        <v>Elvis MOKHONWANA1500m</v>
      </c>
      <c r="O2773" s="2">
        <f t="shared" si="173"/>
        <v>1114</v>
      </c>
      <c r="P2773" s="81">
        <f t="shared" si="174"/>
        <v>66</v>
      </c>
      <c r="Q2773" s="81" t="str">
        <f t="shared" si="175"/>
        <v/>
      </c>
    </row>
    <row r="2774" spans="1:17" x14ac:dyDescent="0.2">
      <c r="A2774" t="s">
        <v>1224</v>
      </c>
      <c r="B2774" t="s">
        <v>5128</v>
      </c>
      <c r="C2774" s="5" t="s">
        <v>30</v>
      </c>
      <c r="D2774" s="5"/>
      <c r="E2774">
        <v>930</v>
      </c>
      <c r="F2774" s="2">
        <v>95</v>
      </c>
      <c r="G2774" s="2" t="str">
        <f>B2774&amp;C2774</f>
        <v>Timothy NZIOKA10000m</v>
      </c>
      <c r="H2774" s="2">
        <f>E2774</f>
        <v>930</v>
      </c>
      <c r="I2774" s="138" cm="1">
        <f t="array" ref="I2774">MAX(IF($G$3:$G$4000=$G2774,$H$3:$H$4000))</f>
        <v>930</v>
      </c>
      <c r="J2774" s="2" t="str">
        <v>RSA</v>
      </c>
      <c r="K2774" t="str">
        <v>Oratile SETLHABI</v>
      </c>
      <c r="L2774" s="96" t="str">
        <v>200m</v>
      </c>
      <c r="M2774" s="96">
        <v>35694</v>
      </c>
      <c r="N2774" s="96" t="str">
        <f t="shared" si="172"/>
        <v>Oratile SETLHABI200m</v>
      </c>
      <c r="O2774" s="2">
        <f t="shared" si="173"/>
        <v>1114</v>
      </c>
      <c r="P2774" s="81">
        <f t="shared" si="174"/>
        <v>60</v>
      </c>
      <c r="Q2774" s="81" t="str">
        <f t="shared" si="175"/>
        <v/>
      </c>
    </row>
    <row r="2775" spans="1:17" x14ac:dyDescent="0.2">
      <c r="A2775" t="s">
        <v>1224</v>
      </c>
      <c r="B2775" t="s">
        <v>3201</v>
      </c>
      <c r="C2775" s="5" t="s">
        <v>30</v>
      </c>
      <c r="D2775" s="5">
        <v>1987</v>
      </c>
      <c r="E2775">
        <v>924</v>
      </c>
      <c r="F2775" s="2">
        <v>96</v>
      </c>
      <c r="G2775" s="2" t="str">
        <f>B2775&amp;C2775</f>
        <v>Isaac MUKUNDI10000m</v>
      </c>
      <c r="H2775" s="2">
        <f>E2775</f>
        <v>924</v>
      </c>
      <c r="I2775" s="138" cm="1">
        <f t="array" ref="I2775">MAX(IF($G$3:$G$4000=$G2775,$H$3:$H$4000))</f>
        <v>924</v>
      </c>
      <c r="J2775" s="2" t="str">
        <v>RSA</v>
      </c>
      <c r="K2775" t="str">
        <v>Ashley SMITH</v>
      </c>
      <c r="L2775" s="96" t="str">
        <v>1500m</v>
      </c>
      <c r="M2775" s="96">
        <v>35317</v>
      </c>
      <c r="N2775" s="96" t="str">
        <f t="shared" si="172"/>
        <v>Ashley SMITH1500m</v>
      </c>
      <c r="O2775" s="2">
        <f t="shared" si="173"/>
        <v>1111</v>
      </c>
      <c r="P2775" s="81">
        <f t="shared" si="174"/>
        <v>71</v>
      </c>
      <c r="Q2775" s="81" t="str">
        <f t="shared" si="175"/>
        <v/>
      </c>
    </row>
    <row r="2776" spans="1:17" x14ac:dyDescent="0.2">
      <c r="A2776" t="s">
        <v>1224</v>
      </c>
      <c r="B2776" t="s">
        <v>3202</v>
      </c>
      <c r="C2776" s="5" t="s">
        <v>30</v>
      </c>
      <c r="D2776" s="5"/>
      <c r="E2776">
        <v>924</v>
      </c>
      <c r="F2776" s="2">
        <v>96</v>
      </c>
      <c r="G2776" s="2" t="str">
        <f>B2776&amp;C2776</f>
        <v>Shadrack KORIR10000m</v>
      </c>
      <c r="H2776" s="2">
        <f>E2776</f>
        <v>924</v>
      </c>
      <c r="I2776" s="138" cm="1">
        <f t="array" ref="I2776">MAX(IF($G$3:$G$4000=$G2776,$H$3:$H$4000))</f>
        <v>924</v>
      </c>
      <c r="J2776" s="2" t="str">
        <v>RSA</v>
      </c>
      <c r="K2776" t="str">
        <v>Gardeo ISAACS</v>
      </c>
      <c r="L2776" s="96" t="str">
        <v>200m</v>
      </c>
      <c r="M2776" s="96">
        <v>36156</v>
      </c>
      <c r="N2776" s="96" t="str">
        <f t="shared" si="172"/>
        <v>Gardeo ISAACS200m</v>
      </c>
      <c r="O2776" s="2">
        <f t="shared" si="173"/>
        <v>1111</v>
      </c>
      <c r="P2776" s="81">
        <f t="shared" si="174"/>
        <v>64</v>
      </c>
      <c r="Q2776" s="81" t="str">
        <f t="shared" si="175"/>
        <v/>
      </c>
    </row>
    <row r="2777" spans="1:17" x14ac:dyDescent="0.2">
      <c r="A2777" t="s">
        <v>1224</v>
      </c>
      <c r="B2777" t="s">
        <v>3203</v>
      </c>
      <c r="C2777" s="5" t="s">
        <v>30</v>
      </c>
      <c r="D2777" s="5"/>
      <c r="E2777">
        <v>923</v>
      </c>
      <c r="F2777" s="2">
        <v>100</v>
      </c>
      <c r="G2777" s="2" t="str">
        <f>B2777&amp;C2777</f>
        <v>Nicholas KIPKEMOI10000m</v>
      </c>
      <c r="H2777" s="2">
        <f>E2777</f>
        <v>923</v>
      </c>
      <c r="I2777" s="138" cm="1">
        <f t="array" ref="I2777">MAX(IF($G$3:$G$4000=$G2777,$H$3:$H$4000))</f>
        <v>923</v>
      </c>
      <c r="J2777" s="2" t="str">
        <v>RSA</v>
      </c>
      <c r="K2777" t="str">
        <v>Thando DLODLO</v>
      </c>
      <c r="L2777" s="96" t="str">
        <v>200m</v>
      </c>
      <c r="M2777" s="96">
        <v>36272</v>
      </c>
      <c r="N2777" s="96" t="str">
        <f t="shared" si="172"/>
        <v>Thando DLODLO200m</v>
      </c>
      <c r="O2777" s="2">
        <f t="shared" si="173"/>
        <v>1110</v>
      </c>
      <c r="P2777" s="81">
        <f t="shared" si="174"/>
        <v>67</v>
      </c>
      <c r="Q2777" s="81" t="str">
        <f t="shared" si="175"/>
        <v/>
      </c>
    </row>
    <row r="2778" spans="1:17" x14ac:dyDescent="0.2">
      <c r="A2778" t="s">
        <v>1224</v>
      </c>
      <c r="B2778" t="s">
        <v>3945</v>
      </c>
      <c r="C2778" s="5" t="s">
        <v>34</v>
      </c>
      <c r="D2778" s="5">
        <v>34862</v>
      </c>
      <c r="E2778">
        <v>922</v>
      </c>
      <c r="F2778" s="2">
        <v>48</v>
      </c>
      <c r="G2778" s="2" t="str">
        <f>B2778&amp;C2778</f>
        <v>Barnabas KIPYEGO3000msc</v>
      </c>
      <c r="H2778" s="2">
        <f>E2778</f>
        <v>922</v>
      </c>
      <c r="I2778" s="138" cm="1">
        <f t="array" ref="I2778">MAX(IF($G$3:$G$4000=$G2778,$H$3:$H$4000))</f>
        <v>1145</v>
      </c>
      <c r="J2778" s="2" t="str">
        <v>RSA</v>
      </c>
      <c r="K2778" t="str">
        <v>Lleyton DAVIDS</v>
      </c>
      <c r="L2778" s="96" t="str">
        <v>triple-jump</v>
      </c>
      <c r="M2778" s="96">
        <v>37146</v>
      </c>
      <c r="N2778" s="96" t="str">
        <f t="shared" si="172"/>
        <v>Lleyton DAVIDStriple-jump</v>
      </c>
      <c r="O2778" s="2">
        <f t="shared" si="173"/>
        <v>1109</v>
      </c>
      <c r="P2778" s="81">
        <f t="shared" si="174"/>
        <v>14</v>
      </c>
      <c r="Q2778" s="81" t="str">
        <f t="shared" si="175"/>
        <v/>
      </c>
    </row>
    <row r="2779" spans="1:17" x14ac:dyDescent="0.2">
      <c r="A2779" t="s">
        <v>1224</v>
      </c>
      <c r="B2779" t="s">
        <v>5082</v>
      </c>
      <c r="C2779" s="5" t="s">
        <v>34</v>
      </c>
      <c r="D2779" s="5"/>
      <c r="E2779">
        <v>921</v>
      </c>
      <c r="F2779" s="2">
        <v>50</v>
      </c>
      <c r="G2779" s="2" t="str">
        <f>B2779&amp;C2779</f>
        <v>Philip KORIR3000msc</v>
      </c>
      <c r="H2779" s="2">
        <f>E2779</f>
        <v>921</v>
      </c>
      <c r="I2779" s="138" cm="1">
        <f t="array" ref="I2779">MAX(IF($G$3:$G$4000=$G2779,$H$3:$H$4000))</f>
        <v>921</v>
      </c>
      <c r="J2779" s="2" t="str">
        <v>RSA</v>
      </c>
      <c r="K2779" t="str">
        <v>Oscar MAVUNDLA</v>
      </c>
      <c r="L2779" s="96" t="str">
        <v>200m</v>
      </c>
      <c r="M2779" s="96">
        <v>33689</v>
      </c>
      <c r="N2779" s="96" t="str">
        <f t="shared" si="172"/>
        <v>Oscar MAVUNDLA200m</v>
      </c>
      <c r="O2779" s="2">
        <f t="shared" si="173"/>
        <v>1109</v>
      </c>
      <c r="P2779" s="81">
        <f t="shared" si="174"/>
        <v>68</v>
      </c>
      <c r="Q2779" s="81" t="str">
        <f t="shared" si="175"/>
        <v/>
      </c>
    </row>
    <row r="2780" spans="1:17" x14ac:dyDescent="0.2">
      <c r="A2780" t="s">
        <v>1224</v>
      </c>
      <c r="B2780" t="s">
        <v>4848</v>
      </c>
      <c r="C2780" s="5" t="s">
        <v>81</v>
      </c>
      <c r="D2780" s="5"/>
      <c r="E2780">
        <v>921</v>
      </c>
      <c r="F2780" s="2">
        <v>17</v>
      </c>
      <c r="G2780" s="2" t="str">
        <f>B2780&amp;C2780</f>
        <v>Nichodemus MUSAU20km-race-walking</v>
      </c>
      <c r="H2780" s="2">
        <f>E2780</f>
        <v>921</v>
      </c>
      <c r="I2780" s="138" cm="1">
        <f t="array" ref="I2780">MAX(IF($G$3:$G$4000=$G2780,$H$3:$H$4000))</f>
        <v>921</v>
      </c>
      <c r="J2780" s="2" t="str">
        <v>RSA</v>
      </c>
      <c r="K2780" t="str">
        <v>Anaso JOBODWANA</v>
      </c>
      <c r="L2780" s="96" t="str">
        <v>200m</v>
      </c>
      <c r="M2780" s="96">
        <v>33815</v>
      </c>
      <c r="N2780" s="96" t="str">
        <f t="shared" si="172"/>
        <v>Anaso JOBODWANA200m</v>
      </c>
      <c r="O2780" s="2">
        <f t="shared" si="173"/>
        <v>1109</v>
      </c>
      <c r="P2780" s="81">
        <f t="shared" si="174"/>
        <v>68</v>
      </c>
      <c r="Q2780" s="81" t="str">
        <f t="shared" si="175"/>
        <v/>
      </c>
    </row>
    <row r="2781" spans="1:17" x14ac:dyDescent="0.2">
      <c r="A2781" t="s">
        <v>1224</v>
      </c>
      <c r="B2781" t="s">
        <v>3359</v>
      </c>
      <c r="C2781" s="5" t="s">
        <v>35</v>
      </c>
      <c r="D2781" s="5"/>
      <c r="E2781">
        <v>914</v>
      </c>
      <c r="F2781" s="2">
        <v>55</v>
      </c>
      <c r="G2781" s="2" t="str">
        <f>B2781&amp;C2781</f>
        <v>Edwin TOOhigh-jump</v>
      </c>
      <c r="H2781" s="2">
        <f>E2781</f>
        <v>914</v>
      </c>
      <c r="I2781" s="138" cm="1">
        <f t="array" ref="I2781">MAX(IF($G$3:$G$4000=$G2781,$H$3:$H$4000))</f>
        <v>914</v>
      </c>
      <c r="J2781" s="2" t="str">
        <v>RSA</v>
      </c>
      <c r="K2781" t="str">
        <v>Zakhiti NENE</v>
      </c>
      <c r="L2781" s="96" t="str">
        <v>200m</v>
      </c>
      <c r="M2781" s="96">
        <v>35887</v>
      </c>
      <c r="N2781" s="96" t="str">
        <f t="shared" si="172"/>
        <v>Zakhiti NENE200m</v>
      </c>
      <c r="O2781" s="2">
        <f t="shared" si="173"/>
        <v>1109</v>
      </c>
      <c r="P2781" s="81">
        <f t="shared" si="174"/>
        <v>68</v>
      </c>
      <c r="Q2781" s="81" t="str">
        <f t="shared" si="175"/>
        <v/>
      </c>
    </row>
    <row r="2782" spans="1:17" x14ac:dyDescent="0.2">
      <c r="A2782" t="s">
        <v>1224</v>
      </c>
      <c r="B2782" t="s">
        <v>5153</v>
      </c>
      <c r="C2782" s="5" t="s">
        <v>35</v>
      </c>
      <c r="D2782" s="5">
        <v>44612</v>
      </c>
      <c r="E2782">
        <v>914</v>
      </c>
      <c r="F2782" s="2">
        <v>55</v>
      </c>
      <c r="G2782" s="2" t="str">
        <f>B2782&amp;C2782</f>
        <v>Nickson Kipkirui SIGEIhigh-jump</v>
      </c>
      <c r="H2782" s="2">
        <f>E2782</f>
        <v>914</v>
      </c>
      <c r="I2782" s="138" cm="1">
        <f t="array" ref="I2782">MAX(IF($G$3:$G$4000=$G2782,$H$3:$H$4000))</f>
        <v>914</v>
      </c>
      <c r="J2782" s="2" t="str">
        <v>RSA</v>
      </c>
      <c r="K2782" t="str">
        <v>Luan MUNNIK</v>
      </c>
      <c r="L2782" s="96" t="str">
        <v>1500m</v>
      </c>
      <c r="M2782" s="96">
        <v>36638</v>
      </c>
      <c r="N2782" s="96" t="str">
        <f t="shared" si="172"/>
        <v>Luan MUNNIK1500m</v>
      </c>
      <c r="O2782" s="2">
        <f t="shared" si="173"/>
        <v>1109</v>
      </c>
      <c r="P2782" s="81">
        <f t="shared" si="174"/>
        <v>74</v>
      </c>
      <c r="Q2782" s="81" t="str">
        <f t="shared" si="175"/>
        <v/>
      </c>
    </row>
    <row r="2783" spans="1:17" x14ac:dyDescent="0.2">
      <c r="A2783" t="s">
        <v>1224</v>
      </c>
      <c r="B2783" t="s">
        <v>3129</v>
      </c>
      <c r="C2783" s="5" t="s">
        <v>34</v>
      </c>
      <c r="D2783" s="5"/>
      <c r="E2783">
        <v>913</v>
      </c>
      <c r="F2783" s="2">
        <v>51</v>
      </c>
      <c r="G2783" s="2" t="str">
        <f>B2783&amp;C2783</f>
        <v>Festus KORIR3000msc</v>
      </c>
      <c r="H2783" s="2">
        <f>E2783</f>
        <v>913</v>
      </c>
      <c r="I2783" s="138" cm="1">
        <f t="array" ref="I2783">MAX(IF($G$3:$G$4000=$G2783,$H$3:$H$4000))</f>
        <v>913</v>
      </c>
      <c r="J2783" s="2" t="str">
        <v>RSA</v>
      </c>
      <c r="K2783" t="str">
        <v>Constant PRETORIUS</v>
      </c>
      <c r="L2783" s="96" t="str">
        <v>400mh</v>
      </c>
      <c r="M2783" s="96">
        <v>34360</v>
      </c>
      <c r="N2783" s="96" t="str">
        <f t="shared" si="172"/>
        <v>Constant PRETORIUS400mh</v>
      </c>
      <c r="O2783" s="2">
        <f t="shared" si="173"/>
        <v>1109</v>
      </c>
      <c r="P2783" s="81">
        <f t="shared" si="174"/>
        <v>35</v>
      </c>
      <c r="Q2783" s="81" t="str">
        <f t="shared" si="175"/>
        <v/>
      </c>
    </row>
    <row r="2784" spans="1:17" x14ac:dyDescent="0.2">
      <c r="A2784" t="s">
        <v>1224</v>
      </c>
      <c r="B2784" t="s">
        <v>3230</v>
      </c>
      <c r="C2784" s="5" t="s">
        <v>31</v>
      </c>
      <c r="D2784" s="5">
        <v>34162</v>
      </c>
      <c r="E2784">
        <v>911</v>
      </c>
      <c r="F2784" s="2">
        <v>38</v>
      </c>
      <c r="G2784" s="2" t="str">
        <f>B2784&amp;C2784</f>
        <v>William Mbevi MUTUNGA110mh</v>
      </c>
      <c r="H2784" s="2">
        <f>E2784</f>
        <v>911</v>
      </c>
      <c r="I2784" s="138" cm="1">
        <f t="array" ref="I2784">MAX(IF($G$3:$G$4000=$G2784,$H$3:$H$4000))</f>
        <v>911</v>
      </c>
      <c r="J2784" s="2" t="str">
        <v>RSA</v>
      </c>
      <c r="K2784" t="str">
        <v>Neo MOSEBI</v>
      </c>
      <c r="L2784" s="96" t="str">
        <v>200m</v>
      </c>
      <c r="M2784" s="96">
        <v>38093</v>
      </c>
      <c r="N2784" s="96" t="str">
        <f t="shared" si="172"/>
        <v>Neo MOSEBI200m</v>
      </c>
      <c r="O2784" s="2">
        <f t="shared" si="173"/>
        <v>1108</v>
      </c>
      <c r="P2784" s="81">
        <f t="shared" si="174"/>
        <v>74</v>
      </c>
      <c r="Q2784" s="81" t="str">
        <f t="shared" si="175"/>
        <v/>
      </c>
    </row>
    <row r="2785" spans="1:17" x14ac:dyDescent="0.2">
      <c r="A2785" t="s">
        <v>1224</v>
      </c>
      <c r="B2785" t="s">
        <v>3596</v>
      </c>
      <c r="C2785" s="5" t="s">
        <v>82</v>
      </c>
      <c r="D2785" s="5">
        <v>33078</v>
      </c>
      <c r="E2785">
        <v>910</v>
      </c>
      <c r="F2785" s="2">
        <v>65</v>
      </c>
      <c r="G2785" s="2" t="str">
        <f>B2785&amp;C2785</f>
        <v>Hillary Kipkoech BETTmarathon</v>
      </c>
      <c r="H2785" s="2">
        <f>E2785</f>
        <v>910</v>
      </c>
      <c r="I2785" s="138" cm="1">
        <f t="array" ref="I2785">MAX(IF($G$3:$G$4000=$G2785,$H$3:$H$4000))</f>
        <v>910</v>
      </c>
      <c r="J2785" s="2" t="str">
        <v>RSA</v>
      </c>
      <c r="K2785" t="str">
        <v>Ukona KHUZWAYO</v>
      </c>
      <c r="L2785" s="96" t="str">
        <v>400m</v>
      </c>
      <c r="M2785" s="96">
        <v>35551</v>
      </c>
      <c r="N2785" s="96" t="str">
        <f t="shared" si="172"/>
        <v>Ukona KHUZWAYO400m</v>
      </c>
      <c r="O2785" s="2">
        <f t="shared" si="173"/>
        <v>1107</v>
      </c>
      <c r="P2785" s="81">
        <f t="shared" si="174"/>
        <v>68</v>
      </c>
      <c r="Q2785" s="81" t="str">
        <f t="shared" si="175"/>
        <v/>
      </c>
    </row>
    <row r="2786" spans="1:17" x14ac:dyDescent="0.2">
      <c r="A2786" t="s">
        <v>1224</v>
      </c>
      <c r="B2786" t="s">
        <v>3476</v>
      </c>
      <c r="C2786" s="5" t="s">
        <v>42</v>
      </c>
      <c r="D2786" s="5">
        <v>34189</v>
      </c>
      <c r="E2786">
        <v>910</v>
      </c>
      <c r="F2786" s="2">
        <v>20</v>
      </c>
      <c r="G2786" s="2" t="str">
        <f>B2786&amp;C2786</f>
        <v>Dominic Ongidi ABUNDAhammer-throw</v>
      </c>
      <c r="H2786" s="2">
        <f>E2786</f>
        <v>910</v>
      </c>
      <c r="I2786" s="138" cm="1">
        <f t="array" ref="I2786">MAX(IF($G$3:$G$4000=$G2786,$H$3:$H$4000))</f>
        <v>910</v>
      </c>
      <c r="J2786" s="2" t="str">
        <v>RSA</v>
      </c>
      <c r="K2786" t="str">
        <v>Adriaan WILDSCHUTT</v>
      </c>
      <c r="L2786" s="96" t="str">
        <v>5000m</v>
      </c>
      <c r="M2786" s="96">
        <v>35918</v>
      </c>
      <c r="N2786" s="96" t="str">
        <f t="shared" si="172"/>
        <v>Adriaan WILDSCHUTT5000m</v>
      </c>
      <c r="O2786" s="2">
        <f t="shared" si="173"/>
        <v>1106</v>
      </c>
      <c r="P2786" s="81">
        <f t="shared" si="174"/>
        <v>76</v>
      </c>
      <c r="Q2786" s="81" t="str">
        <f t="shared" si="175"/>
        <v/>
      </c>
    </row>
    <row r="2787" spans="1:17" x14ac:dyDescent="0.2">
      <c r="A2787" t="s">
        <v>1224</v>
      </c>
      <c r="B2787" t="s">
        <v>5083</v>
      </c>
      <c r="C2787" s="5" t="s">
        <v>34</v>
      </c>
      <c r="D2787" s="5"/>
      <c r="E2787">
        <v>909</v>
      </c>
      <c r="F2787" s="2">
        <v>53</v>
      </c>
      <c r="G2787" s="2" t="str">
        <f>B2787&amp;C2787</f>
        <v>Simon NGEERA3000msc</v>
      </c>
      <c r="H2787" s="2">
        <f>E2787</f>
        <v>909</v>
      </c>
      <c r="I2787" s="138" cm="1">
        <f t="array" ref="I2787">MAX(IF($G$3:$G$4000=$G2787,$H$3:$H$4000))</f>
        <v>909</v>
      </c>
      <c r="J2787" s="2" t="str">
        <v>RSA</v>
      </c>
      <c r="K2787" t="str">
        <v>Johan GROBLER</v>
      </c>
      <c r="L2787" s="96" t="str">
        <v>javelin-throw</v>
      </c>
      <c r="M2787" s="96">
        <v>35648</v>
      </c>
      <c r="N2787" s="96" t="str">
        <f t="shared" si="172"/>
        <v>Johan GROBLERjavelin-throw</v>
      </c>
      <c r="O2787" s="2">
        <f t="shared" si="173"/>
        <v>1106</v>
      </c>
      <c r="P2787" s="81">
        <f t="shared" si="174"/>
        <v>11</v>
      </c>
      <c r="Q2787" s="81" t="str">
        <f t="shared" si="175"/>
        <v/>
      </c>
    </row>
    <row r="2788" spans="1:17" x14ac:dyDescent="0.2">
      <c r="A2788" t="s">
        <v>1224</v>
      </c>
      <c r="B2788" t="s">
        <v>3085</v>
      </c>
      <c r="C2788" s="5" t="s">
        <v>34</v>
      </c>
      <c r="D2788" s="5"/>
      <c r="E2788">
        <v>907</v>
      </c>
      <c r="F2788" s="2">
        <v>55</v>
      </c>
      <c r="G2788" s="2" t="str">
        <f>B2788&amp;C2788</f>
        <v>Elias KIPRUTO3000msc</v>
      </c>
      <c r="H2788" s="2">
        <f>E2788</f>
        <v>907</v>
      </c>
      <c r="I2788" s="138" cm="1">
        <f t="array" ref="I2788">MAX(IF($G$3:$G$4000=$G2788,$H$3:$H$4000))</f>
        <v>907</v>
      </c>
      <c r="J2788" s="2" t="str">
        <v>RSA</v>
      </c>
      <c r="K2788" t="str">
        <v>Theodore YOUNG</v>
      </c>
      <c r="L2788" s="96" t="str">
        <v>100m</v>
      </c>
      <c r="M2788" s="96">
        <v>35251</v>
      </c>
      <c r="N2788" s="96" t="str">
        <f t="shared" si="172"/>
        <v>Theodore YOUNG100m</v>
      </c>
      <c r="O2788" s="2">
        <f t="shared" si="173"/>
        <v>1105</v>
      </c>
      <c r="P2788" s="81">
        <f t="shared" si="174"/>
        <v>100</v>
      </c>
      <c r="Q2788" s="81" t="str">
        <f t="shared" si="175"/>
        <v/>
      </c>
    </row>
    <row r="2789" spans="1:17" x14ac:dyDescent="0.2">
      <c r="A2789" t="s">
        <v>1224</v>
      </c>
      <c r="B2789" t="s">
        <v>5084</v>
      </c>
      <c r="C2789" s="5" t="s">
        <v>34</v>
      </c>
      <c r="D2789" s="5"/>
      <c r="E2789">
        <v>906</v>
      </c>
      <c r="F2789" s="2">
        <v>56</v>
      </c>
      <c r="G2789" s="2" t="str">
        <f>B2789&amp;C2789</f>
        <v>Timothy KIBET3000msc</v>
      </c>
      <c r="H2789" s="2">
        <f>E2789</f>
        <v>906</v>
      </c>
      <c r="I2789" s="138" cm="1">
        <f t="array" ref="I2789">MAX(IF($G$3:$G$4000=$G2789,$H$3:$H$4000))</f>
        <v>906</v>
      </c>
      <c r="J2789" s="2" t="str">
        <v>RSA</v>
      </c>
      <c r="K2789" t="str">
        <v>Pieter CONRADIE</v>
      </c>
      <c r="L2789" s="96" t="str">
        <v>400m</v>
      </c>
      <c r="M2789" s="96">
        <v>34627</v>
      </c>
      <c r="N2789" s="96" t="str">
        <f t="shared" si="172"/>
        <v>Pieter CONRADIE400m</v>
      </c>
      <c r="O2789" s="2">
        <f t="shared" si="173"/>
        <v>1105</v>
      </c>
      <c r="P2789" s="81">
        <f t="shared" si="174"/>
        <v>70</v>
      </c>
      <c r="Q2789" s="81" t="str">
        <f t="shared" si="175"/>
        <v/>
      </c>
    </row>
    <row r="2790" spans="1:17" x14ac:dyDescent="0.2">
      <c r="A2790" t="s">
        <v>1224</v>
      </c>
      <c r="B2790" t="s">
        <v>3275</v>
      </c>
      <c r="C2790" s="6" t="s">
        <v>33</v>
      </c>
      <c r="D2790" s="5"/>
      <c r="E2790">
        <v>904</v>
      </c>
      <c r="F2790" s="2">
        <v>78</v>
      </c>
      <c r="G2790" s="2" t="str">
        <f>B2790&amp;C2790</f>
        <v>William NYAGAKA400mh</v>
      </c>
      <c r="H2790" s="2">
        <f>E2790</f>
        <v>904</v>
      </c>
      <c r="I2790" s="138" cm="1">
        <f t="array" ref="I2790">MAX(IF($G$3:$G$4000=$G2790,$H$3:$H$4000))</f>
        <v>904</v>
      </c>
      <c r="J2790" s="2" t="str">
        <v>RSA</v>
      </c>
      <c r="K2790" t="str">
        <v>Daryll LOTTERING</v>
      </c>
      <c r="L2790" s="96" t="str">
        <v>400m</v>
      </c>
      <c r="M2790" s="96">
        <v>37174</v>
      </c>
      <c r="N2790" s="96" t="str">
        <f t="shared" si="172"/>
        <v>Daryll LOTTERING400m</v>
      </c>
      <c r="O2790" s="2">
        <f t="shared" si="173"/>
        <v>1104</v>
      </c>
      <c r="P2790" s="81">
        <f t="shared" si="174"/>
        <v>76</v>
      </c>
      <c r="Q2790" s="81" t="str">
        <f t="shared" si="175"/>
        <v/>
      </c>
    </row>
    <row r="2791" spans="1:17" x14ac:dyDescent="0.2">
      <c r="A2791" t="s">
        <v>1224</v>
      </c>
      <c r="B2791" t="s">
        <v>3452</v>
      </c>
      <c r="C2791" s="5" t="s">
        <v>39</v>
      </c>
      <c r="D2791" s="5"/>
      <c r="E2791">
        <v>903</v>
      </c>
      <c r="F2791" s="2">
        <v>100</v>
      </c>
      <c r="G2791" s="2" t="str">
        <f>B2791&amp;C2791</f>
        <v>Peter MWANGIshot-put</v>
      </c>
      <c r="H2791" s="2">
        <f>E2791</f>
        <v>903</v>
      </c>
      <c r="I2791" s="138" cm="1">
        <f t="array" ref="I2791">MAX(IF($G$3:$G$4000=$G2791,$H$3:$H$4000))</f>
        <v>903</v>
      </c>
      <c r="J2791" s="2" t="str">
        <v>RSA</v>
      </c>
      <c r="K2791" t="str">
        <v>Nicholas FERNS</v>
      </c>
      <c r="L2791" s="96" t="str">
        <v>200m</v>
      </c>
      <c r="M2791" s="96">
        <v>35444</v>
      </c>
      <c r="N2791" s="96" t="str">
        <f t="shared" si="172"/>
        <v>Nicholas FERNS200m</v>
      </c>
      <c r="O2791" s="2">
        <f t="shared" si="173"/>
        <v>1104</v>
      </c>
      <c r="P2791" s="81">
        <f t="shared" si="174"/>
        <v>80</v>
      </c>
      <c r="Q2791" s="81" t="str">
        <f t="shared" si="175"/>
        <v/>
      </c>
    </row>
    <row r="2792" spans="1:17" x14ac:dyDescent="0.2">
      <c r="A2792" t="s">
        <v>1224</v>
      </c>
      <c r="B2792" t="s">
        <v>4848</v>
      </c>
      <c r="C2792" s="5" t="s">
        <v>81</v>
      </c>
      <c r="D2792" s="5"/>
      <c r="E2792">
        <v>903</v>
      </c>
      <c r="F2792" s="2">
        <v>44</v>
      </c>
      <c r="G2792" s="2" t="str">
        <f>B2792&amp;C2792</f>
        <v>Nichodemus MUSAU20km-race-walking</v>
      </c>
      <c r="H2792" s="2">
        <f>E2792</f>
        <v>903</v>
      </c>
      <c r="I2792" s="138" cm="1">
        <f t="array" ref="I2792">MAX(IF($G$3:$G$4000=$G2792,$H$3:$H$4000))</f>
        <v>921</v>
      </c>
      <c r="J2792" s="2" t="str">
        <v>RSA</v>
      </c>
      <c r="K2792" t="str">
        <v>Ashley SMITH</v>
      </c>
      <c r="L2792" s="96" t="str">
        <v>3000msc</v>
      </c>
      <c r="M2792" s="96">
        <v>35317</v>
      </c>
      <c r="N2792" s="96" t="str">
        <f t="shared" si="172"/>
        <v>Ashley SMITH3000msc</v>
      </c>
      <c r="O2792" s="2">
        <f t="shared" si="173"/>
        <v>1103</v>
      </c>
      <c r="P2792" s="81">
        <f t="shared" si="174"/>
        <v>35</v>
      </c>
      <c r="Q2792" s="81" t="str">
        <f t="shared" si="175"/>
        <v/>
      </c>
    </row>
    <row r="2793" spans="1:17" x14ac:dyDescent="0.2">
      <c r="A2793" t="s">
        <v>1224</v>
      </c>
      <c r="B2793" t="s">
        <v>3597</v>
      </c>
      <c r="C2793" s="5" t="s">
        <v>82</v>
      </c>
      <c r="D2793" s="5">
        <v>1996</v>
      </c>
      <c r="E2793">
        <v>903</v>
      </c>
      <c r="F2793" s="2">
        <v>68</v>
      </c>
      <c r="G2793" s="2" t="str">
        <f>B2793&amp;C2793</f>
        <v>Mike CHESIREmarathon</v>
      </c>
      <c r="H2793" s="2">
        <f>E2793</f>
        <v>903</v>
      </c>
      <c r="I2793" s="138" cm="1">
        <f t="array" ref="I2793">MAX(IF($G$3:$G$4000=$G2793,$H$3:$H$4000))</f>
        <v>903</v>
      </c>
      <c r="J2793" s="2" t="str">
        <v>RSA</v>
      </c>
      <c r="K2793" t="str">
        <v>Mathanga MBULELI</v>
      </c>
      <c r="L2793" s="96" t="str">
        <v>5000m</v>
      </c>
      <c r="M2793" s="96">
        <v>34236</v>
      </c>
      <c r="N2793" s="96" t="str">
        <f t="shared" si="172"/>
        <v>Mathanga MBULELI5000m</v>
      </c>
      <c r="O2793" s="2">
        <f t="shared" si="173"/>
        <v>1103</v>
      </c>
      <c r="P2793" s="81">
        <f t="shared" si="174"/>
        <v>82</v>
      </c>
      <c r="Q2793" s="81" t="str">
        <f t="shared" si="175"/>
        <v/>
      </c>
    </row>
    <row r="2794" spans="1:17" x14ac:dyDescent="0.2">
      <c r="A2794" t="s">
        <v>1224</v>
      </c>
      <c r="B2794" t="s">
        <v>3276</v>
      </c>
      <c r="C2794" s="5" t="s">
        <v>33</v>
      </c>
      <c r="D2794" s="5">
        <v>37247</v>
      </c>
      <c r="E2794">
        <v>902</v>
      </c>
      <c r="F2794" s="2">
        <v>79</v>
      </c>
      <c r="G2794" s="2" t="str">
        <f>B2794&amp;C2794</f>
        <v>Samuel MWITA400mh</v>
      </c>
      <c r="H2794" s="2">
        <f>E2794</f>
        <v>902</v>
      </c>
      <c r="I2794" s="138" cm="1">
        <f t="array" ref="I2794">MAX(IF($G$3:$G$4000=$G2794,$H$3:$H$4000))</f>
        <v>902</v>
      </c>
      <c r="J2794" s="2" t="str">
        <v>RSA</v>
      </c>
      <c r="K2794" t="str">
        <v>Kyle RADEMEYER</v>
      </c>
      <c r="L2794" s="96" t="str">
        <v>pole-vault</v>
      </c>
      <c r="M2794" s="96">
        <v>37285</v>
      </c>
      <c r="N2794" s="96" t="str">
        <f t="shared" si="172"/>
        <v>Kyle RADEMEYERpole-vault</v>
      </c>
      <c r="O2794" s="2">
        <f t="shared" si="173"/>
        <v>1102</v>
      </c>
      <c r="P2794" s="81">
        <f t="shared" si="174"/>
        <v>5</v>
      </c>
      <c r="Q2794" s="81" t="str">
        <f t="shared" si="175"/>
        <v/>
      </c>
    </row>
    <row r="2795" spans="1:17" x14ac:dyDescent="0.2">
      <c r="A2795" t="s">
        <v>1224</v>
      </c>
      <c r="B2795" t="s">
        <v>5162</v>
      </c>
      <c r="C2795" s="5" t="s">
        <v>81</v>
      </c>
      <c r="D2795" s="5">
        <v>1984</v>
      </c>
      <c r="E2795">
        <v>898</v>
      </c>
      <c r="F2795" s="2">
        <v>19</v>
      </c>
      <c r="G2795" s="2" t="str">
        <f>B2795&amp;C2795</f>
        <v>Eric Maugo SIKUKU20km-race-walking</v>
      </c>
      <c r="H2795" s="2">
        <f>E2795</f>
        <v>898</v>
      </c>
      <c r="I2795" s="138" cm="1">
        <f t="array" ref="I2795">MAX(IF($G$3:$G$4000=$G2795,$H$3:$H$4000))</f>
        <v>898</v>
      </c>
      <c r="J2795" s="2" t="str">
        <v>RSA</v>
      </c>
      <c r="K2795" t="str">
        <v>Nikolai Hendrik VAN HUYSSTEEN</v>
      </c>
      <c r="L2795" s="96" t="str">
        <v>pole-vault</v>
      </c>
      <c r="M2795" s="96">
        <v>37475</v>
      </c>
      <c r="N2795" s="96" t="str">
        <f t="shared" si="172"/>
        <v>Nikolai Hendrik VAN HUYSSTEENpole-vault</v>
      </c>
      <c r="O2795" s="2">
        <f t="shared" si="173"/>
        <v>1102</v>
      </c>
      <c r="P2795" s="81">
        <f t="shared" si="174"/>
        <v>5</v>
      </c>
      <c r="Q2795" s="81" t="str">
        <f t="shared" si="175"/>
        <v/>
      </c>
    </row>
    <row r="2796" spans="1:17" x14ac:dyDescent="0.2">
      <c r="A2796" t="s">
        <v>1224</v>
      </c>
      <c r="B2796" t="s">
        <v>3599</v>
      </c>
      <c r="C2796" s="5" t="s">
        <v>82</v>
      </c>
      <c r="D2796" s="5"/>
      <c r="E2796">
        <v>898</v>
      </c>
      <c r="F2796" s="2">
        <v>70</v>
      </c>
      <c r="G2796" s="2" t="str">
        <f>B2796&amp;C2796</f>
        <v>Nathan KIOKOmarathon</v>
      </c>
      <c r="H2796" s="2">
        <f>E2796</f>
        <v>898</v>
      </c>
      <c r="I2796" s="138" cm="1">
        <f t="array" ref="I2796">MAX(IF($G$3:$G$4000=$G2796,$H$3:$H$4000))</f>
        <v>898</v>
      </c>
      <c r="J2796" s="2" t="str">
        <v>RSA</v>
      </c>
      <c r="K2796" t="str">
        <v>Ryan MPHAHLELE</v>
      </c>
      <c r="L2796" s="96" t="str">
        <v>1500m</v>
      </c>
      <c r="M2796" s="96">
        <v>35966</v>
      </c>
      <c r="N2796" s="96" t="str">
        <f t="shared" si="172"/>
        <v>Ryan MPHAHLELE1500m</v>
      </c>
      <c r="O2796" s="2">
        <f t="shared" si="173"/>
        <v>1099</v>
      </c>
      <c r="P2796" s="81">
        <f t="shared" si="174"/>
        <v>86</v>
      </c>
      <c r="Q2796" s="81" t="str">
        <f t="shared" si="175"/>
        <v/>
      </c>
    </row>
    <row r="2797" spans="1:17" x14ac:dyDescent="0.2">
      <c r="A2797" t="s">
        <v>1224</v>
      </c>
      <c r="B2797" t="s">
        <v>5159</v>
      </c>
      <c r="C2797" s="5" t="s">
        <v>41</v>
      </c>
      <c r="D2797" s="5"/>
      <c r="E2797">
        <v>897</v>
      </c>
      <c r="F2797" s="2">
        <v>55</v>
      </c>
      <c r="G2797" s="2" t="str">
        <f>B2797&amp;C2797</f>
        <v>Nelson MALAKWENjavelin-throw</v>
      </c>
      <c r="H2797" s="2">
        <f>E2797</f>
        <v>897</v>
      </c>
      <c r="I2797" s="138" cm="1">
        <f t="array" ref="I2797">MAX(IF($G$3:$G$4000=$G2797,$H$3:$H$4000))</f>
        <v>897</v>
      </c>
      <c r="J2797" s="2" t="str">
        <v>RSA</v>
      </c>
      <c r="K2797" t="str">
        <v>Ashley HLUNGWANI</v>
      </c>
      <c r="L2797" s="96" t="str">
        <v>400m</v>
      </c>
      <c r="M2797" s="96">
        <v>33353</v>
      </c>
      <c r="N2797" s="96" t="str">
        <f t="shared" si="172"/>
        <v>Ashley HLUNGWANI400m</v>
      </c>
      <c r="O2797" s="2">
        <f t="shared" si="173"/>
        <v>1098</v>
      </c>
      <c r="P2797" s="81">
        <f t="shared" si="174"/>
        <v>85</v>
      </c>
      <c r="Q2797" s="81" t="str">
        <f t="shared" si="175"/>
        <v/>
      </c>
    </row>
    <row r="2798" spans="1:17" x14ac:dyDescent="0.2">
      <c r="A2798" t="s">
        <v>1224</v>
      </c>
      <c r="B2798" t="s">
        <v>5163</v>
      </c>
      <c r="C2798" s="5" t="s">
        <v>81</v>
      </c>
      <c r="D2798" s="5"/>
      <c r="E2798">
        <v>897</v>
      </c>
      <c r="F2798" s="2">
        <v>20</v>
      </c>
      <c r="G2798" s="2" t="str">
        <f>B2798&amp;C2798</f>
        <v>Stephen NDANGILI20km-race-walking</v>
      </c>
      <c r="H2798" s="2">
        <f>E2798</f>
        <v>897</v>
      </c>
      <c r="I2798" s="138" cm="1">
        <f t="array" ref="I2798">MAX(IF($G$3:$G$4000=$G2798,$H$3:$H$4000))</f>
        <v>897</v>
      </c>
      <c r="J2798" s="2" t="str">
        <v>RSA</v>
      </c>
      <c r="K2798" t="str">
        <v>Themba MADIMA</v>
      </c>
      <c r="L2798" s="96" t="str">
        <v>800m</v>
      </c>
      <c r="M2798" s="96">
        <v>32602</v>
      </c>
      <c r="N2798" s="96" t="str">
        <f t="shared" si="172"/>
        <v>Themba MADIMA800m</v>
      </c>
      <c r="O2798" s="2">
        <f t="shared" si="173"/>
        <v>1098</v>
      </c>
      <c r="P2798" s="81">
        <f t="shared" si="174"/>
        <v>83</v>
      </c>
      <c r="Q2798" s="81" t="str">
        <f t="shared" si="175"/>
        <v/>
      </c>
    </row>
    <row r="2799" spans="1:17" x14ac:dyDescent="0.2">
      <c r="A2799" t="s">
        <v>1224</v>
      </c>
      <c r="B2799" t="s">
        <v>4849</v>
      </c>
      <c r="C2799" s="5" t="s">
        <v>81</v>
      </c>
      <c r="D2799" s="5">
        <v>36618</v>
      </c>
      <c r="E2799">
        <v>894</v>
      </c>
      <c r="F2799" s="2">
        <v>45</v>
      </c>
      <c r="G2799" s="2" t="str">
        <f>B2799&amp;C2799</f>
        <v>Dominic Samson NDIGITI20km-race-walking</v>
      </c>
      <c r="H2799" s="2">
        <f>E2799</f>
        <v>894</v>
      </c>
      <c r="I2799" s="138" cm="1">
        <f t="array" ref="I2799">MAX(IF($G$3:$G$4000=$G2799,$H$3:$H$4000))</f>
        <v>894</v>
      </c>
      <c r="J2799" s="2" t="str">
        <v>RSA</v>
      </c>
      <c r="K2799" t="str">
        <v>Waldo SMIT</v>
      </c>
      <c r="L2799" s="96" t="str">
        <v>javelin-throw</v>
      </c>
      <c r="M2799" s="96">
        <v>1999</v>
      </c>
      <c r="N2799" s="96" t="str">
        <f t="shared" si="172"/>
        <v>Waldo SMITjavelin-throw</v>
      </c>
      <c r="O2799" s="2">
        <f t="shared" si="173"/>
        <v>1097</v>
      </c>
      <c r="P2799" s="81">
        <f t="shared" si="174"/>
        <v>13</v>
      </c>
      <c r="Q2799" s="81" t="str">
        <f t="shared" si="175"/>
        <v/>
      </c>
    </row>
    <row r="2800" spans="1:17" x14ac:dyDescent="0.2">
      <c r="A2800" t="s">
        <v>1224</v>
      </c>
      <c r="B2800" t="s">
        <v>3476</v>
      </c>
      <c r="C2800" s="5" t="s">
        <v>42</v>
      </c>
      <c r="D2800" s="5">
        <v>34189</v>
      </c>
      <c r="E2800">
        <v>892</v>
      </c>
      <c r="F2800" s="2">
        <v>66</v>
      </c>
      <c r="G2800" s="2" t="str">
        <f>B2800&amp;C2800</f>
        <v>Dominic Ongidi ABUNDAhammer-throw</v>
      </c>
      <c r="H2800" s="2">
        <f>E2800</f>
        <v>892</v>
      </c>
      <c r="I2800" s="138" cm="1">
        <f t="array" ref="I2800">MAX(IF($G$3:$G$4000=$G2800,$H$3:$H$4000))</f>
        <v>910</v>
      </c>
      <c r="J2800" s="2" t="str">
        <v>RSA</v>
      </c>
      <c r="K2800" t="str">
        <v>Werner VISSER</v>
      </c>
      <c r="L2800" s="96" t="str">
        <v>discus-throw</v>
      </c>
      <c r="M2800" s="96">
        <v>35853</v>
      </c>
      <c r="N2800" s="96" t="str">
        <f t="shared" si="172"/>
        <v>Werner VISSERdiscus-throw</v>
      </c>
      <c r="O2800" s="2">
        <f t="shared" si="173"/>
        <v>1097</v>
      </c>
      <c r="P2800" s="81">
        <f t="shared" si="174"/>
        <v>14</v>
      </c>
      <c r="Q2800" s="81" t="str">
        <f t="shared" si="175"/>
        <v/>
      </c>
    </row>
    <row r="2801" spans="1:17" x14ac:dyDescent="0.2">
      <c r="A2801" t="s">
        <v>1224</v>
      </c>
      <c r="B2801" t="s">
        <v>3452</v>
      </c>
      <c r="C2801" t="s">
        <v>39</v>
      </c>
      <c r="D2801" s="5"/>
      <c r="E2801">
        <v>885</v>
      </c>
      <c r="F2801" s="2">
        <v>44</v>
      </c>
      <c r="G2801" s="2" t="str">
        <f>B2801&amp;C2801</f>
        <v>Peter MWANGIshot-put</v>
      </c>
      <c r="H2801" s="2">
        <f>E2801</f>
        <v>885</v>
      </c>
      <c r="I2801" s="138" cm="1">
        <f t="array" ref="I2801">MAX(IF($G$3:$G$4000=$G2801,$H$3:$H$4000))</f>
        <v>903</v>
      </c>
      <c r="J2801" s="2" t="str">
        <v>RSA</v>
      </c>
      <c r="K2801" t="str">
        <v>Tshegofatso NWAGU</v>
      </c>
      <c r="L2801" s="96" t="str">
        <v>800m</v>
      </c>
      <c r="M2801" s="96">
        <v>37135</v>
      </c>
      <c r="N2801" s="96" t="str">
        <f t="shared" si="172"/>
        <v>Tshegofatso NWAGU800m</v>
      </c>
      <c r="O2801" s="2">
        <f t="shared" si="173"/>
        <v>1096</v>
      </c>
      <c r="P2801" s="81">
        <f t="shared" si="174"/>
        <v>86</v>
      </c>
      <c r="Q2801" s="81" t="str">
        <f t="shared" si="175"/>
        <v/>
      </c>
    </row>
    <row r="2802" spans="1:17" x14ac:dyDescent="0.2">
      <c r="A2802" t="s">
        <v>1224</v>
      </c>
      <c r="B2802" t="s">
        <v>5085</v>
      </c>
      <c r="C2802" s="5" t="s">
        <v>34</v>
      </c>
      <c r="D2802" s="5">
        <v>35062</v>
      </c>
      <c r="E2802">
        <v>882</v>
      </c>
      <c r="F2802" s="2">
        <v>61</v>
      </c>
      <c r="G2802" s="2" t="str">
        <f>B2802&amp;C2802</f>
        <v>Festus KIPRONO3000msc</v>
      </c>
      <c r="H2802" s="2">
        <f>E2802</f>
        <v>882</v>
      </c>
      <c r="I2802" s="138" cm="1">
        <f t="array" ref="I2802">MAX(IF($G$3:$G$4000=$G2802,$H$3:$H$4000))</f>
        <v>882</v>
      </c>
      <c r="J2802" s="2" t="str">
        <v>RSA</v>
      </c>
      <c r="K2802" t="str">
        <v>Rivaldo ROBERTS</v>
      </c>
      <c r="L2802" s="96" t="str">
        <v>110mh</v>
      </c>
      <c r="M2802" s="96">
        <v>35182</v>
      </c>
      <c r="N2802" s="96" t="str">
        <f t="shared" si="172"/>
        <v>Rivaldo ROBERTS110mh</v>
      </c>
      <c r="O2802" s="2">
        <f t="shared" si="173"/>
        <v>1096</v>
      </c>
      <c r="P2802" s="81">
        <f t="shared" si="174"/>
        <v>37</v>
      </c>
      <c r="Q2802" s="81" t="str">
        <f t="shared" si="175"/>
        <v/>
      </c>
    </row>
    <row r="2803" spans="1:17" x14ac:dyDescent="0.2">
      <c r="A2803" t="s">
        <v>1224</v>
      </c>
      <c r="B2803" t="s">
        <v>3608</v>
      </c>
      <c r="C2803" s="5" t="s">
        <v>82</v>
      </c>
      <c r="D2803" s="5"/>
      <c r="E2803">
        <v>874</v>
      </c>
      <c r="F2803" s="2">
        <v>80</v>
      </c>
      <c r="G2803" s="2" t="str">
        <f>B2803&amp;C2803</f>
        <v>Joseph MWANGImarathon</v>
      </c>
      <c r="H2803" s="2">
        <f>E2803</f>
        <v>874</v>
      </c>
      <c r="I2803" s="138" cm="1">
        <f t="array" ref="I2803">MAX(IF($G$3:$G$4000=$G2803,$H$3:$H$4000))</f>
        <v>874</v>
      </c>
      <c r="J2803" s="2" t="str">
        <v>RSA</v>
      </c>
      <c r="K2803" t="str">
        <v>Gardeo ISAACS</v>
      </c>
      <c r="L2803" s="96" t="str">
        <v>400m</v>
      </c>
      <c r="M2803" s="96">
        <v>36156</v>
      </c>
      <c r="N2803" s="96" t="str">
        <f t="shared" si="172"/>
        <v>Gardeo ISAACS400m</v>
      </c>
      <c r="O2803" s="2">
        <f t="shared" si="173"/>
        <v>1095</v>
      </c>
      <c r="P2803" s="81">
        <f t="shared" si="174"/>
        <v>92</v>
      </c>
      <c r="Q2803" s="81" t="str">
        <f t="shared" si="175"/>
        <v/>
      </c>
    </row>
    <row r="2804" spans="1:17" x14ac:dyDescent="0.2">
      <c r="A2804" t="s">
        <v>1224</v>
      </c>
      <c r="B2804" t="s">
        <v>5092</v>
      </c>
      <c r="C2804" s="5" t="s">
        <v>40</v>
      </c>
      <c r="D2804" s="5">
        <v>1992</v>
      </c>
      <c r="E2804">
        <v>870</v>
      </c>
      <c r="F2804" s="2">
        <v>40</v>
      </c>
      <c r="G2804" s="2" t="str">
        <f>B2804&amp;C2804</f>
        <v>Leonard BETTdiscus-throw</v>
      </c>
      <c r="H2804" s="2">
        <f>E2804</f>
        <v>870</v>
      </c>
      <c r="I2804" s="138" cm="1">
        <f t="array" ref="I2804">MAX(IF($G$3:$G$4000=$G2804,$H$3:$H$4000))</f>
        <v>870</v>
      </c>
      <c r="J2804" s="2" t="str">
        <v>RSA</v>
      </c>
      <c r="K2804" t="str">
        <v>Luan MUNNIK</v>
      </c>
      <c r="L2804" s="96" t="str">
        <v>800m</v>
      </c>
      <c r="M2804" s="96">
        <v>36638</v>
      </c>
      <c r="N2804" s="96" t="str">
        <f t="shared" si="172"/>
        <v>Luan MUNNIK800m</v>
      </c>
      <c r="O2804" s="2">
        <f t="shared" si="173"/>
        <v>1095</v>
      </c>
      <c r="P2804" s="81">
        <f t="shared" si="174"/>
        <v>90</v>
      </c>
      <c r="Q2804" s="81" t="str">
        <f t="shared" si="175"/>
        <v/>
      </c>
    </row>
    <row r="2805" spans="1:17" x14ac:dyDescent="0.2">
      <c r="A2805" t="s">
        <v>1224</v>
      </c>
      <c r="B2805" t="s">
        <v>5164</v>
      </c>
      <c r="C2805" s="5" t="s">
        <v>81</v>
      </c>
      <c r="D2805" s="5"/>
      <c r="E2805">
        <v>864</v>
      </c>
      <c r="F2805" s="2">
        <v>22</v>
      </c>
      <c r="G2805" s="2" t="str">
        <f>B2805&amp;C2805</f>
        <v>David KINGORI20km-race-walking</v>
      </c>
      <c r="H2805" s="2">
        <f>E2805</f>
        <v>864</v>
      </c>
      <c r="I2805" s="138" cm="1">
        <f t="array" ref="I2805">MAX(IF($G$3:$G$4000=$G2805,$H$3:$H$4000))</f>
        <v>864</v>
      </c>
      <c r="J2805" s="2" t="str">
        <v>RSA</v>
      </c>
      <c r="K2805" t="str">
        <v>Allan CUMMING</v>
      </c>
      <c r="L2805" s="96" t="str">
        <v>hammer-throw</v>
      </c>
      <c r="M2805" s="96">
        <v>35145</v>
      </c>
      <c r="N2805" s="96" t="str">
        <f t="shared" si="172"/>
        <v>Allan CUMMINGhammer-throw</v>
      </c>
      <c r="O2805" s="2">
        <f t="shared" si="173"/>
        <v>1094</v>
      </c>
      <c r="P2805" s="81">
        <f t="shared" si="174"/>
        <v>7</v>
      </c>
      <c r="Q2805" s="81" t="str">
        <f t="shared" si="175"/>
        <v/>
      </c>
    </row>
    <row r="2806" spans="1:17" x14ac:dyDescent="0.2">
      <c r="A2806" t="s">
        <v>1224</v>
      </c>
      <c r="B2806" t="s">
        <v>4660</v>
      </c>
      <c r="C2806" s="5" t="s">
        <v>42</v>
      </c>
      <c r="D2806" s="5">
        <v>1990</v>
      </c>
      <c r="E2806">
        <v>863</v>
      </c>
      <c r="F2806" s="2">
        <v>82</v>
      </c>
      <c r="G2806" s="2" t="str">
        <f>B2806&amp;C2806</f>
        <v>Adelbert MUSEVENIhammer-throw</v>
      </c>
      <c r="H2806" s="2">
        <f>E2806</f>
        <v>863</v>
      </c>
      <c r="I2806" s="138" cm="1">
        <f t="array" ref="I2806">MAX(IF($G$3:$G$4000=$G2806,$H$3:$H$4000))</f>
        <v>863</v>
      </c>
      <c r="J2806" s="2" t="str">
        <v>RSA</v>
      </c>
      <c r="K2806" t="str">
        <v>Lindukuhle GORA</v>
      </c>
      <c r="L2806" s="96" t="str">
        <v>400m</v>
      </c>
      <c r="M2806" s="96">
        <v>36922</v>
      </c>
      <c r="N2806" s="96" t="str">
        <f t="shared" si="172"/>
        <v>Lindukuhle GORA400m</v>
      </c>
      <c r="O2806" s="2">
        <f t="shared" si="173"/>
        <v>1091</v>
      </c>
      <c r="P2806" s="81">
        <f t="shared" si="174"/>
        <v>103</v>
      </c>
      <c r="Q2806" s="81" t="str">
        <f t="shared" si="175"/>
        <v/>
      </c>
    </row>
    <row r="2807" spans="1:17" x14ac:dyDescent="0.2">
      <c r="A2807" t="s">
        <v>1224</v>
      </c>
      <c r="B2807" t="s">
        <v>3539</v>
      </c>
      <c r="C2807" s="5" t="s">
        <v>41</v>
      </c>
      <c r="D2807" s="5">
        <v>1991</v>
      </c>
      <c r="E2807">
        <v>861</v>
      </c>
      <c r="F2807" s="2">
        <v>72</v>
      </c>
      <c r="G2807" s="2" t="str">
        <f>B2807&amp;C2807</f>
        <v>Methusellah KIPROPjavelin-throw</v>
      </c>
      <c r="H2807" s="2">
        <f>E2807</f>
        <v>861</v>
      </c>
      <c r="I2807" s="138" cm="1">
        <f t="array" ref="I2807">MAX(IF($G$3:$G$4000=$G2807,$H$3:$H$4000))</f>
        <v>931</v>
      </c>
      <c r="J2807" s="2" t="str">
        <v>RSA</v>
      </c>
      <c r="K2807" t="str">
        <v>Ashwin JOOD</v>
      </c>
      <c r="L2807" s="96" t="str">
        <v>400m</v>
      </c>
      <c r="M2807" s="96">
        <v>36824</v>
      </c>
      <c r="N2807" s="96" t="str">
        <f t="shared" si="172"/>
        <v>Ashwin JOOD400m</v>
      </c>
      <c r="O2807" s="2">
        <f t="shared" si="173"/>
        <v>1091</v>
      </c>
      <c r="P2807" s="81">
        <f t="shared" si="174"/>
        <v>103</v>
      </c>
      <c r="Q2807" s="81" t="str">
        <f t="shared" si="175"/>
        <v/>
      </c>
    </row>
    <row r="2808" spans="1:17" x14ac:dyDescent="0.2">
      <c r="A2808" t="s">
        <v>1224</v>
      </c>
      <c r="B2808" t="s">
        <v>3456</v>
      </c>
      <c r="C2808" s="5" t="s">
        <v>39</v>
      </c>
      <c r="D2808" s="5">
        <v>1992</v>
      </c>
      <c r="E2808">
        <v>861</v>
      </c>
      <c r="F2808" s="2">
        <v>52</v>
      </c>
      <c r="G2808" s="2" t="str">
        <f>B2808&amp;C2808</f>
        <v>Benson MAINAshot-put</v>
      </c>
      <c r="H2808" s="2">
        <f>E2808</f>
        <v>861</v>
      </c>
      <c r="I2808" s="138" cm="1">
        <f t="array" ref="I2808">MAX(IF($G$3:$G$4000=$G2808,$H$3:$H$4000))</f>
        <v>861</v>
      </c>
      <c r="J2808" s="2" t="str">
        <v>RSA</v>
      </c>
      <c r="K2808" t="str">
        <v>Adam LIPSCHITZ</v>
      </c>
      <c r="L2808" s="96" t="str">
        <v>5000m</v>
      </c>
      <c r="M2808" s="96">
        <v>34335</v>
      </c>
      <c r="N2808" s="96" t="str">
        <f t="shared" si="172"/>
        <v>Adam LIPSCHITZ5000m</v>
      </c>
      <c r="O2808" s="2">
        <f t="shared" si="173"/>
        <v>1091</v>
      </c>
      <c r="P2808" s="81">
        <f t="shared" si="174"/>
        <v>90</v>
      </c>
      <c r="Q2808" s="81" t="str">
        <f t="shared" si="175"/>
        <v/>
      </c>
    </row>
    <row r="2809" spans="1:17" x14ac:dyDescent="0.2">
      <c r="A2809" t="s">
        <v>1224</v>
      </c>
      <c r="B2809" t="s">
        <v>3533</v>
      </c>
      <c r="C2809" s="5" t="s">
        <v>41</v>
      </c>
      <c r="D2809" s="5"/>
      <c r="E2809">
        <v>860</v>
      </c>
      <c r="F2809" s="2">
        <v>73</v>
      </c>
      <c r="G2809" s="2" t="str">
        <f>B2809&amp;C2809</f>
        <v>Boniface KILONZOjavelin-throw</v>
      </c>
      <c r="H2809" s="2">
        <f>E2809</f>
        <v>860</v>
      </c>
      <c r="I2809" s="138" cm="1">
        <f t="array" ref="I2809">MAX(IF($G$3:$G$4000=$G2809,$H$3:$H$4000))</f>
        <v>946</v>
      </c>
      <c r="J2809" s="2" t="str">
        <v>RSA</v>
      </c>
      <c r="K2809" t="str">
        <v>Edmund DU PLESSIS</v>
      </c>
      <c r="L2809" s="96" t="str">
        <v>800m</v>
      </c>
      <c r="M2809" s="96">
        <v>37351</v>
      </c>
      <c r="N2809" s="96" t="str">
        <f t="shared" si="172"/>
        <v>Edmund DU PLESSIS800m</v>
      </c>
      <c r="O2809" s="2">
        <f t="shared" si="173"/>
        <v>1091</v>
      </c>
      <c r="P2809" s="81">
        <f t="shared" si="174"/>
        <v>95</v>
      </c>
      <c r="Q2809" s="81" t="str">
        <f t="shared" si="175"/>
        <v/>
      </c>
    </row>
    <row r="2810" spans="1:17" x14ac:dyDescent="0.2">
      <c r="A2810" t="s">
        <v>1224</v>
      </c>
      <c r="B2810" t="s">
        <v>3535</v>
      </c>
      <c r="C2810" s="5" t="s">
        <v>41</v>
      </c>
      <c r="D2810" s="5">
        <v>34083</v>
      </c>
      <c r="E2810">
        <v>854</v>
      </c>
      <c r="F2810" s="2">
        <v>77</v>
      </c>
      <c r="G2810" s="2" t="str">
        <f>B2810&amp;C2810</f>
        <v>Nelson YEGONjavelin-throw</v>
      </c>
      <c r="H2810" s="2">
        <f>E2810</f>
        <v>854</v>
      </c>
      <c r="I2810" s="138" cm="1">
        <f t="array" ref="I2810">MAX(IF($G$3:$G$4000=$G2810,$H$3:$H$4000))</f>
        <v>930</v>
      </c>
      <c r="J2810" s="2" t="str">
        <v>RSA</v>
      </c>
      <c r="K2810" t="str">
        <v>Keegan FOURIE</v>
      </c>
      <c r="L2810" s="96" t="str">
        <v>high-jump</v>
      </c>
      <c r="M2810" s="96">
        <v>33488</v>
      </c>
      <c r="N2810" s="96" t="str">
        <f t="shared" si="172"/>
        <v>Keegan FOURIEhigh-jump</v>
      </c>
      <c r="O2810" s="2">
        <f t="shared" si="173"/>
        <v>1090</v>
      </c>
      <c r="P2810" s="81">
        <f t="shared" si="174"/>
        <v>28</v>
      </c>
      <c r="Q2810" s="81" t="str">
        <f t="shared" si="175"/>
        <v/>
      </c>
    </row>
    <row r="2811" spans="1:17" x14ac:dyDescent="0.2">
      <c r="A2811" t="s">
        <v>1224</v>
      </c>
      <c r="B2811" t="s">
        <v>4858</v>
      </c>
      <c r="C2811" s="5" t="s">
        <v>81</v>
      </c>
      <c r="D2811" s="5"/>
      <c r="E2811">
        <v>852</v>
      </c>
      <c r="F2811" s="2">
        <v>54</v>
      </c>
      <c r="G2811" s="2" t="str">
        <f>B2811&amp;C2811</f>
        <v>Nehemiah KIPRONO20km-race-walking</v>
      </c>
      <c r="H2811" s="2">
        <f>E2811</f>
        <v>852</v>
      </c>
      <c r="I2811" s="138" cm="1">
        <f t="array" ref="I2811">MAX(IF($G$3:$G$4000=$G2811,$H$3:$H$4000))</f>
        <v>852</v>
      </c>
      <c r="J2811" s="2" t="str">
        <v>RSA</v>
      </c>
      <c r="K2811" t="str">
        <v>Brian RAATS</v>
      </c>
      <c r="L2811" s="96" t="str">
        <v>high-jump</v>
      </c>
      <c r="M2811" s="96">
        <v>38003</v>
      </c>
      <c r="N2811" s="96" t="str">
        <f t="shared" si="172"/>
        <v>Brian RAATShigh-jump</v>
      </c>
      <c r="O2811" s="2">
        <f t="shared" si="173"/>
        <v>1090</v>
      </c>
      <c r="P2811" s="81">
        <f t="shared" si="174"/>
        <v>28</v>
      </c>
      <c r="Q2811" s="81" t="str">
        <f t="shared" si="175"/>
        <v/>
      </c>
    </row>
    <row r="2812" spans="1:17" x14ac:dyDescent="0.2">
      <c r="A2812" t="s">
        <v>1224</v>
      </c>
      <c r="B2812" t="s">
        <v>3614</v>
      </c>
      <c r="C2812" s="5" t="s">
        <v>82</v>
      </c>
      <c r="D2812" s="5">
        <v>30837</v>
      </c>
      <c r="E2812">
        <v>837</v>
      </c>
      <c r="F2812" s="2">
        <v>88</v>
      </c>
      <c r="G2812" s="2" t="str">
        <f>B2812&amp;C2812</f>
        <v>Sylvester Kimeli TEIMETmarathon</v>
      </c>
      <c r="H2812" s="2">
        <f>E2812</f>
        <v>837</v>
      </c>
      <c r="I2812" s="138" cm="1">
        <f t="array" ref="I2812">MAX(IF($G$3:$G$4000=$G2812,$H$3:$H$4000))</f>
        <v>837</v>
      </c>
      <c r="J2812" s="2" t="str">
        <v>RSA</v>
      </c>
      <c r="K2812" t="str">
        <v>Adam LIPSCHITZ</v>
      </c>
      <c r="L2812" s="96" t="str">
        <v>10000m</v>
      </c>
      <c r="M2812" s="96">
        <v>34335</v>
      </c>
      <c r="N2812" s="96" t="str">
        <f t="shared" si="172"/>
        <v>Adam LIPSCHITZ10000m</v>
      </c>
      <c r="O2812" s="2">
        <f t="shared" si="173"/>
        <v>1090</v>
      </c>
      <c r="P2812" s="81">
        <f t="shared" si="174"/>
        <v>94</v>
      </c>
      <c r="Q2812" s="81" t="str">
        <f t="shared" si="175"/>
        <v/>
      </c>
    </row>
    <row r="2813" spans="1:17" x14ac:dyDescent="0.2">
      <c r="A2813" t="s">
        <v>1224</v>
      </c>
      <c r="B2813" t="s">
        <v>5092</v>
      </c>
      <c r="C2813" s="5" t="s">
        <v>39</v>
      </c>
      <c r="D2813" s="5">
        <v>1992</v>
      </c>
      <c r="E2813">
        <v>825</v>
      </c>
      <c r="F2813" s="2">
        <v>74</v>
      </c>
      <c r="G2813" s="2" t="str">
        <f>B2813&amp;C2813</f>
        <v>Leonard BETTshot-put</v>
      </c>
      <c r="H2813" s="2">
        <f>E2813</f>
        <v>825</v>
      </c>
      <c r="I2813" s="138" cm="1">
        <f t="array" ref="I2813">MAX(IF($G$3:$G$4000=$G2813,$H$3:$H$4000))</f>
        <v>825</v>
      </c>
      <c r="J2813" s="2" t="str">
        <v>RSA</v>
      </c>
      <c r="K2813" t="str">
        <v>Dillan VAN ROOYEN</v>
      </c>
      <c r="L2813" s="96" t="str">
        <v>800m</v>
      </c>
      <c r="M2813" s="96">
        <v>35969</v>
      </c>
      <c r="N2813" s="96" t="str">
        <f t="shared" si="172"/>
        <v>Dillan VAN ROOYEN800m</v>
      </c>
      <c r="O2813" s="2">
        <f t="shared" si="173"/>
        <v>1088</v>
      </c>
      <c r="P2813" s="81">
        <f t="shared" si="174"/>
        <v>100</v>
      </c>
      <c r="Q2813" s="81" t="str">
        <f t="shared" si="175"/>
        <v/>
      </c>
    </row>
    <row r="2814" spans="1:17" x14ac:dyDescent="0.2">
      <c r="A2814" t="s">
        <v>1201</v>
      </c>
      <c r="B2814" t="s">
        <v>2980</v>
      </c>
      <c r="C2814" t="s">
        <v>26</v>
      </c>
      <c r="D2814" s="5">
        <v>37561</v>
      </c>
      <c r="E2814">
        <v>1080</v>
      </c>
      <c r="F2814" s="2">
        <v>20</v>
      </c>
      <c r="G2814" s="2" t="str">
        <f>B2814&amp;C2814</f>
        <v>Michael JOSEPH400m</v>
      </c>
      <c r="H2814" s="2">
        <f>E2814</f>
        <v>1080</v>
      </c>
      <c r="I2814" s="138" cm="1">
        <f t="array" ref="I2814">MAX(IF($G$3:$G$4000=$G2814,$H$3:$H$4000))</f>
        <v>1080</v>
      </c>
      <c r="J2814" s="2" t="str">
        <v>RSA</v>
      </c>
      <c r="K2814" t="str">
        <v>Lindsay HANEKOM</v>
      </c>
      <c r="L2814" s="96" t="str">
        <v>400mh</v>
      </c>
      <c r="M2814" s="96">
        <v>34104</v>
      </c>
      <c r="N2814" s="96" t="str">
        <f t="shared" si="172"/>
        <v>Lindsay HANEKOM400mh</v>
      </c>
      <c r="O2814" s="2">
        <f t="shared" si="173"/>
        <v>1088</v>
      </c>
      <c r="P2814" s="81">
        <f t="shared" si="174"/>
        <v>53</v>
      </c>
      <c r="Q2814" s="81" t="str">
        <f t="shared" si="175"/>
        <v/>
      </c>
    </row>
    <row r="2815" spans="1:17" x14ac:dyDescent="0.2">
      <c r="A2815" t="s">
        <v>1201</v>
      </c>
      <c r="B2815" t="s">
        <v>3020</v>
      </c>
      <c r="C2815" s="5" t="s">
        <v>26</v>
      </c>
      <c r="D2815" s="5">
        <v>36987</v>
      </c>
      <c r="E2815">
        <v>1059</v>
      </c>
      <c r="F2815" s="2">
        <v>36</v>
      </c>
      <c r="G2815" s="2" t="str">
        <f>B2815&amp;C2815</f>
        <v>Reuben NICHOLS400m</v>
      </c>
      <c r="H2815" s="2">
        <f>E2815</f>
        <v>1059</v>
      </c>
      <c r="I2815" s="138" cm="1">
        <f t="array" ref="I2815">MAX(IF($G$3:$G$4000=$G2815,$H$3:$H$4000))</f>
        <v>1059</v>
      </c>
      <c r="J2815" s="2" t="str">
        <v>RSA</v>
      </c>
      <c r="K2815" t="str">
        <v>Karabo SATEKGE</v>
      </c>
      <c r="L2815" s="96" t="str">
        <v>long-jump</v>
      </c>
      <c r="M2815" s="96">
        <v>36806</v>
      </c>
      <c r="N2815" s="96" t="str">
        <f t="shared" si="172"/>
        <v>Karabo SATEKGElong-jump</v>
      </c>
      <c r="O2815" s="2">
        <f t="shared" si="173"/>
        <v>1088</v>
      </c>
      <c r="P2815" s="81">
        <f t="shared" si="174"/>
        <v>57</v>
      </c>
      <c r="Q2815" s="81" t="str">
        <f t="shared" si="175"/>
        <v/>
      </c>
    </row>
    <row r="2816" spans="1:17" x14ac:dyDescent="0.2">
      <c r="A2816" t="s">
        <v>1201</v>
      </c>
      <c r="B2816" t="s">
        <v>2985</v>
      </c>
      <c r="C2816" s="5" t="s">
        <v>26</v>
      </c>
      <c r="D2816" s="6">
        <v>2000</v>
      </c>
      <c r="E2816">
        <v>1057</v>
      </c>
      <c r="F2816" s="2">
        <v>40</v>
      </c>
      <c r="G2816" s="2" t="str">
        <f>B2816&amp;C2816</f>
        <v>Armani MODESTE400m</v>
      </c>
      <c r="H2816" s="2">
        <f>E2816</f>
        <v>1057</v>
      </c>
      <c r="I2816" s="138" cm="1">
        <f t="array" ref="I2816">MAX(IF($G$3:$G$4000=$G2816,$H$3:$H$4000))</f>
        <v>1057</v>
      </c>
      <c r="J2816" s="2" t="str">
        <v>RSA</v>
      </c>
      <c r="K2816" t="str">
        <v>Phil-Mar VAN RENSBURG</v>
      </c>
      <c r="L2816" s="96" t="str">
        <v>javelin-throw</v>
      </c>
      <c r="M2816" s="96">
        <v>32682</v>
      </c>
      <c r="N2816" s="96" t="str">
        <f t="shared" si="172"/>
        <v>Phil-Mar VAN RENSBURGjavelin-throw</v>
      </c>
      <c r="O2816" s="2">
        <f t="shared" si="173"/>
        <v>1087</v>
      </c>
      <c r="P2816" s="81">
        <f t="shared" si="174"/>
        <v>19</v>
      </c>
      <c r="Q2816" s="81" t="str">
        <f t="shared" si="175"/>
        <v/>
      </c>
    </row>
    <row r="2817" spans="1:17" x14ac:dyDescent="0.2">
      <c r="A2817" t="s">
        <v>1201</v>
      </c>
      <c r="B2817" t="s">
        <v>2923</v>
      </c>
      <c r="C2817" s="6" t="s">
        <v>25</v>
      </c>
      <c r="D2817" s="5">
        <v>33310</v>
      </c>
      <c r="E2817">
        <v>1047</v>
      </c>
      <c r="F2817" s="2">
        <v>31</v>
      </c>
      <c r="G2817" s="2" t="str">
        <f>B2817&amp;C2817</f>
        <v>Lenyn Kish LEONCE200m</v>
      </c>
      <c r="H2817" s="2">
        <f>E2817</f>
        <v>1047</v>
      </c>
      <c r="I2817" s="138" cm="1">
        <f t="array" ref="I2817">MAX(IF($G$3:$G$4000=$G2817,$H$3:$H$4000))</f>
        <v>1047</v>
      </c>
      <c r="J2817" s="2" t="str">
        <v>RSA</v>
      </c>
      <c r="K2817" t="str">
        <v>Oratile SETLHABI</v>
      </c>
      <c r="L2817" s="96" t="str">
        <v>400m</v>
      </c>
      <c r="M2817" s="96">
        <v>35694</v>
      </c>
      <c r="N2817" s="96" t="str">
        <f t="shared" si="172"/>
        <v>Oratile SETLHABI400m</v>
      </c>
      <c r="O2817" s="2">
        <f t="shared" si="173"/>
        <v>1087</v>
      </c>
      <c r="P2817" s="81">
        <f t="shared" si="174"/>
        <v>110</v>
      </c>
      <c r="Q2817" s="81" t="str">
        <f t="shared" si="175"/>
        <v/>
      </c>
    </row>
    <row r="2818" spans="1:17" x14ac:dyDescent="0.2">
      <c r="A2818" t="s">
        <v>1201</v>
      </c>
      <c r="B2818" t="s">
        <v>3509</v>
      </c>
      <c r="C2818" s="5" t="s">
        <v>41</v>
      </c>
      <c r="D2818" s="5">
        <v>32230</v>
      </c>
      <c r="E2818">
        <v>1037</v>
      </c>
      <c r="F2818" s="2">
        <v>32</v>
      </c>
      <c r="G2818" s="2" t="str">
        <f>B2818&amp;C2818</f>
        <v>Albert REYNOLDSjavelin-throw</v>
      </c>
      <c r="H2818" s="2">
        <f>E2818</f>
        <v>1037</v>
      </c>
      <c r="I2818" s="138" cm="1">
        <f t="array" ref="I2818">MAX(IF($G$3:$G$4000=$G2818,$H$3:$H$4000))</f>
        <v>1037</v>
      </c>
      <c r="J2818" s="2" t="str">
        <v>RSA</v>
      </c>
      <c r="K2818" t="str">
        <v>Theuns EHLERS</v>
      </c>
      <c r="L2818" s="96" t="str">
        <v>800m</v>
      </c>
      <c r="M2818" s="96">
        <v>36132</v>
      </c>
      <c r="N2818" s="96" t="str">
        <f t="shared" si="172"/>
        <v>Theuns EHLERS800m</v>
      </c>
      <c r="O2818" s="2">
        <f t="shared" si="173"/>
        <v>1086</v>
      </c>
      <c r="P2818" s="81">
        <f t="shared" si="174"/>
        <v>101</v>
      </c>
      <c r="Q2818" s="81" t="str">
        <f t="shared" si="175"/>
        <v/>
      </c>
    </row>
    <row r="2819" spans="1:17" x14ac:dyDescent="0.2">
      <c r="A2819" t="s">
        <v>1201</v>
      </c>
      <c r="B2819" t="s">
        <v>2923</v>
      </c>
      <c r="C2819" s="5" t="s">
        <v>2</v>
      </c>
      <c r="D2819" s="5">
        <v>33310</v>
      </c>
      <c r="E2819">
        <v>1024</v>
      </c>
      <c r="F2819" s="2">
        <v>57</v>
      </c>
      <c r="G2819" s="2" t="str">
        <f>B2819&amp;C2819</f>
        <v>Lenyn Kish LEONCE100m</v>
      </c>
      <c r="H2819" s="2">
        <f>E2819</f>
        <v>1024</v>
      </c>
      <c r="I2819" s="138" cm="1">
        <f t="array" ref="I2819">MAX(IF($G$3:$G$4000=$G2819,$H$3:$H$4000))</f>
        <v>1024</v>
      </c>
      <c r="J2819" s="2" t="str">
        <v>RSA</v>
      </c>
      <c r="K2819" t="str">
        <v>Lebogang SHANGE</v>
      </c>
      <c r="L2819" s="96" t="str">
        <v>20km-race-walking</v>
      </c>
      <c r="M2819" s="96">
        <v>33086</v>
      </c>
      <c r="N2819" s="96" t="str">
        <f t="shared" si="172"/>
        <v>Lebogang SHANGE20km-race-walking</v>
      </c>
      <c r="O2819" s="2">
        <f t="shared" si="173"/>
        <v>1079</v>
      </c>
      <c r="P2819" s="81">
        <f t="shared" si="174"/>
        <v>9</v>
      </c>
      <c r="Q2819" s="81" t="str">
        <f t="shared" si="175"/>
        <v/>
      </c>
    </row>
    <row r="2820" spans="1:17" x14ac:dyDescent="0.2">
      <c r="A2820" t="s">
        <v>1201</v>
      </c>
      <c r="B2820" t="s">
        <v>4463</v>
      </c>
      <c r="C2820" s="5" t="s">
        <v>35</v>
      </c>
      <c r="D2820" s="6">
        <v>34959</v>
      </c>
      <c r="E2820">
        <v>1019</v>
      </c>
      <c r="F2820" s="2">
        <v>65</v>
      </c>
      <c r="G2820" s="2" t="str">
        <f>B2820&amp;C2820</f>
        <v>Mickey FERDINANDhigh-jump</v>
      </c>
      <c r="H2820" s="2">
        <f>E2820</f>
        <v>1019</v>
      </c>
      <c r="I2820" s="138" cm="1">
        <f t="array" ref="I2820">MAX(IF($G$3:$G$4000=$G2820,$H$3:$H$4000))</f>
        <v>1019</v>
      </c>
      <c r="J2820" s="2" t="str">
        <v>RSA</v>
      </c>
      <c r="K2820" t="str">
        <v>Abdud-Daiyaan WYNGAARD</v>
      </c>
      <c r="L2820" s="96" t="str">
        <v>long-jump</v>
      </c>
      <c r="M2820" s="96">
        <v>37411</v>
      </c>
      <c r="N2820" s="96" t="str">
        <f t="shared" ref="N2820:N2883" si="176">K2820&amp;L2820</f>
        <v>Abdud-Daiyaan WYNGAARDlong-jump</v>
      </c>
      <c r="O2820" s="2">
        <f t="shared" ref="O2820:O2883" si="177">VLOOKUP(K2820&amp;L2820,$G$3:$H$3563,2,FALSE)</f>
        <v>1074</v>
      </c>
      <c r="P2820" s="81">
        <f t="shared" ref="P2820:P2883" si="178">COUNTIFS($L$3:$L$3119,L2820,$O$3:$O$3119,"&gt;"&amp;O2820)+1</f>
        <v>74</v>
      </c>
      <c r="Q2820" s="81" t="str">
        <f t="shared" ref="Q2820:Q2883" si="179">IFERROR(IF(J2820="AUS",COUNTIFS($J$3:$J$3119,"AUS",$L$3:$L$3119,L2820,$O$3:$O$3119,"&gt;"&amp;O2820)+1,""),"")</f>
        <v/>
      </c>
    </row>
    <row r="2821" spans="1:17" x14ac:dyDescent="0.2">
      <c r="A2821" t="s">
        <v>1201</v>
      </c>
      <c r="B2821" t="s">
        <v>2942</v>
      </c>
      <c r="C2821" s="5" t="s">
        <v>2</v>
      </c>
      <c r="D2821" s="6"/>
      <c r="E2821">
        <v>1002</v>
      </c>
      <c r="F2821" s="2">
        <v>96</v>
      </c>
      <c r="G2821" s="2" t="str">
        <f>B2821&amp;C2821</f>
        <v>Stephan CHARLES100m</v>
      </c>
      <c r="H2821" s="2">
        <f>E2821</f>
        <v>1002</v>
      </c>
      <c r="I2821" s="138" cm="1">
        <f t="array" ref="I2821">MAX(IF($G$3:$G$4000=$G2821,$H$3:$H$4000))</f>
        <v>1002</v>
      </c>
      <c r="J2821" s="2" t="str">
        <v>RSA</v>
      </c>
      <c r="K2821" t="str">
        <v>Andre ERASMUS</v>
      </c>
      <c r="L2821" s="96" t="str">
        <v>400mh</v>
      </c>
      <c r="M2821" s="96">
        <v>37337</v>
      </c>
      <c r="N2821" s="96" t="str">
        <f t="shared" si="176"/>
        <v>Andre ERASMUS400mh</v>
      </c>
      <c r="O2821" s="2">
        <f t="shared" si="177"/>
        <v>1073</v>
      </c>
      <c r="P2821" s="81">
        <f t="shared" si="178"/>
        <v>59</v>
      </c>
      <c r="Q2821" s="81" t="str">
        <f t="shared" si="179"/>
        <v/>
      </c>
    </row>
    <row r="2822" spans="1:17" x14ac:dyDescent="0.2">
      <c r="A2822" t="s">
        <v>1201</v>
      </c>
      <c r="B2822" t="s">
        <v>2942</v>
      </c>
      <c r="C2822" s="5" t="s">
        <v>25</v>
      </c>
      <c r="D2822" s="5"/>
      <c r="E2822">
        <v>980</v>
      </c>
      <c r="F2822" s="2">
        <v>99</v>
      </c>
      <c r="G2822" s="2" t="str">
        <f>B2822&amp;C2822</f>
        <v>Stephan CHARLES200m</v>
      </c>
      <c r="H2822" s="2">
        <f>E2822</f>
        <v>980</v>
      </c>
      <c r="I2822" s="138" cm="1">
        <f t="array" ref="I2822">MAX(IF($G$3:$G$4000=$G2822,$H$3:$H$4000))</f>
        <v>980</v>
      </c>
      <c r="J2822" s="2" t="str">
        <v>RSA</v>
      </c>
      <c r="K2822" t="str">
        <v>Marcus BORNMAN</v>
      </c>
      <c r="L2822" s="96" t="str">
        <v>400mh</v>
      </c>
      <c r="M2822" s="96">
        <v>35322</v>
      </c>
      <c r="N2822" s="96" t="str">
        <f t="shared" si="176"/>
        <v>Marcus BORNMAN400mh</v>
      </c>
      <c r="O2822" s="2">
        <f t="shared" si="177"/>
        <v>1072</v>
      </c>
      <c r="P2822" s="81">
        <f t="shared" si="178"/>
        <v>60</v>
      </c>
      <c r="Q2822" s="81" t="str">
        <f t="shared" si="179"/>
        <v/>
      </c>
    </row>
    <row r="2823" spans="1:17" x14ac:dyDescent="0.2">
      <c r="A2823" t="s">
        <v>1201</v>
      </c>
      <c r="B2823" t="s">
        <v>3509</v>
      </c>
      <c r="C2823" s="5" t="s">
        <v>41</v>
      </c>
      <c r="D2823" s="5">
        <v>32230</v>
      </c>
      <c r="E2823">
        <v>952</v>
      </c>
      <c r="F2823" s="2">
        <v>38</v>
      </c>
      <c r="G2823" s="2" t="str">
        <f>B2823&amp;C2823</f>
        <v>Albert REYNOLDSjavelin-throw</v>
      </c>
      <c r="H2823" s="2">
        <f>E2823</f>
        <v>952</v>
      </c>
      <c r="I2823" s="138" cm="1">
        <f t="array" ref="I2823">MAX(IF($G$3:$G$4000=$G2823,$H$3:$H$4000))</f>
        <v>1037</v>
      </c>
      <c r="J2823" s="2" t="str">
        <v>RSA</v>
      </c>
      <c r="K2823" t="str">
        <v>Tshepang MAKHETHE</v>
      </c>
      <c r="L2823" s="96" t="str">
        <v>hammer-throw</v>
      </c>
      <c r="M2823" s="96">
        <v>35114</v>
      </c>
      <c r="N2823" s="96" t="str">
        <f t="shared" si="176"/>
        <v>Tshepang MAKHETHEhammer-throw</v>
      </c>
      <c r="O2823" s="2">
        <f t="shared" si="177"/>
        <v>1068</v>
      </c>
      <c r="P2823" s="81">
        <f t="shared" si="178"/>
        <v>11</v>
      </c>
      <c r="Q2823" s="81" t="str">
        <f t="shared" si="179"/>
        <v/>
      </c>
    </row>
    <row r="2824" spans="1:17" x14ac:dyDescent="0.2">
      <c r="A2824" t="s">
        <v>1201</v>
      </c>
      <c r="B2824" t="s">
        <v>4463</v>
      </c>
      <c r="C2824" s="5" t="s">
        <v>36</v>
      </c>
      <c r="D2824" s="5">
        <v>34959</v>
      </c>
      <c r="E2824">
        <v>916</v>
      </c>
      <c r="F2824" s="2">
        <v>79</v>
      </c>
      <c r="G2824" s="2" t="str">
        <f>B2824&amp;C2824</f>
        <v>Mickey FERDINANDpole-vault</v>
      </c>
      <c r="H2824" s="2">
        <f>E2824</f>
        <v>916</v>
      </c>
      <c r="I2824" s="138" cm="1">
        <f t="array" ref="I2824">MAX(IF($G$3:$G$4000=$G2824,$H$3:$H$4000))</f>
        <v>916</v>
      </c>
      <c r="J2824" s="2" t="str">
        <v>RSA</v>
      </c>
      <c r="K2824" t="str">
        <v>Peter MAKGATO</v>
      </c>
      <c r="L2824" s="96" t="str">
        <v>long-jump</v>
      </c>
      <c r="M2824" s="96">
        <v>35190</v>
      </c>
      <c r="N2824" s="96" t="str">
        <f t="shared" si="176"/>
        <v>Peter MAKGATOlong-jump</v>
      </c>
      <c r="O2824" s="2">
        <f t="shared" si="177"/>
        <v>1062</v>
      </c>
      <c r="P2824" s="81">
        <f t="shared" si="178"/>
        <v>83</v>
      </c>
      <c r="Q2824" s="81" t="str">
        <f t="shared" si="179"/>
        <v/>
      </c>
    </row>
    <row r="2825" spans="1:17" x14ac:dyDescent="0.2">
      <c r="A2825" t="s">
        <v>2190</v>
      </c>
      <c r="B2825" t="s">
        <v>4809</v>
      </c>
      <c r="C2825" t="s">
        <v>82</v>
      </c>
      <c r="D2825" s="5">
        <v>35351</v>
      </c>
      <c r="E2825">
        <v>1154</v>
      </c>
      <c r="F2825" s="2">
        <v>88</v>
      </c>
      <c r="G2825" s="2" t="str">
        <f>B2825&amp;C2825</f>
        <v>Tebello RAMAKONGOANAmarathon</v>
      </c>
      <c r="H2825" s="2">
        <f>E2825</f>
        <v>1154</v>
      </c>
      <c r="I2825" s="138" cm="1">
        <f t="array" ref="I2825">MAX(IF($G$3:$G$4000=$G2825,$H$3:$H$4000))</f>
        <v>1154</v>
      </c>
      <c r="J2825" s="2" t="str">
        <v>RSA</v>
      </c>
      <c r="K2825" t="str">
        <v>Carel HAASBROEK</v>
      </c>
      <c r="L2825" s="96" t="str">
        <v>hammer-throw</v>
      </c>
      <c r="M2825" s="96">
        <v>35853</v>
      </c>
      <c r="N2825" s="96" t="str">
        <f t="shared" si="176"/>
        <v>Carel HAASBROEKhammer-throw</v>
      </c>
      <c r="O2825" s="2">
        <f t="shared" si="177"/>
        <v>1062</v>
      </c>
      <c r="P2825" s="81">
        <f t="shared" si="178"/>
        <v>12</v>
      </c>
      <c r="Q2825" s="81" t="str">
        <f t="shared" si="179"/>
        <v/>
      </c>
    </row>
    <row r="2826" spans="1:17" x14ac:dyDescent="0.2">
      <c r="A2826" t="s">
        <v>2190</v>
      </c>
      <c r="B2826" t="s">
        <v>2910</v>
      </c>
      <c r="C2826" s="5" t="s">
        <v>2</v>
      </c>
      <c r="D2826" s="5">
        <v>36918</v>
      </c>
      <c r="E2826">
        <v>1130</v>
      </c>
      <c r="F2826" s="2">
        <v>66</v>
      </c>
      <c r="G2826" s="2" t="str">
        <f>B2826&amp;C2826</f>
        <v>Mojela KONESHE100m</v>
      </c>
      <c r="H2826" s="2">
        <f>E2826</f>
        <v>1130</v>
      </c>
      <c r="I2826" s="138" cm="1">
        <f t="array" ref="I2826">MAX(IF($G$3:$G$4000=$G2826,$H$3:$H$4000))</f>
        <v>1130</v>
      </c>
      <c r="J2826" s="2" t="str">
        <v>RSA</v>
      </c>
      <c r="K2826" t="str">
        <v>Wynand DU TOIT</v>
      </c>
      <c r="L2826" s="96" t="str">
        <v>400mh</v>
      </c>
      <c r="M2826" s="96">
        <v>35706</v>
      </c>
      <c r="N2826" s="96" t="str">
        <f t="shared" si="176"/>
        <v>Wynand DU TOIT400mh</v>
      </c>
      <c r="O2826" s="2">
        <f t="shared" si="177"/>
        <v>1061</v>
      </c>
      <c r="P2826" s="81">
        <f t="shared" si="178"/>
        <v>75</v>
      </c>
      <c r="Q2826" s="81" t="str">
        <f t="shared" si="179"/>
        <v/>
      </c>
    </row>
    <row r="2827" spans="1:17" x14ac:dyDescent="0.2">
      <c r="A2827" t="s">
        <v>2190</v>
      </c>
      <c r="B2827" t="s">
        <v>2910</v>
      </c>
      <c r="C2827" t="s">
        <v>2</v>
      </c>
      <c r="D2827" s="5">
        <v>36918</v>
      </c>
      <c r="E2827">
        <v>1069</v>
      </c>
      <c r="F2827" s="2">
        <v>27</v>
      </c>
      <c r="G2827" s="2" t="str">
        <f>B2827&amp;C2827</f>
        <v>Mojela KONESHE100m</v>
      </c>
      <c r="H2827" s="2">
        <f>E2827</f>
        <v>1069</v>
      </c>
      <c r="I2827" s="138" cm="1">
        <f t="array" ref="I2827">MAX(IF($G$3:$G$4000=$G2827,$H$3:$H$4000))</f>
        <v>1130</v>
      </c>
      <c r="J2827" s="2" t="str">
        <v>RSA</v>
      </c>
      <c r="K2827" t="str">
        <v>Ekhardt VAN DER WATT</v>
      </c>
      <c r="L2827" s="96" t="str">
        <v>pole-vault</v>
      </c>
      <c r="M2827" s="96">
        <v>1999</v>
      </c>
      <c r="N2827" s="96" t="str">
        <f t="shared" si="176"/>
        <v>Ekhardt VAN DER WATTpole-vault</v>
      </c>
      <c r="O2827" s="2">
        <f t="shared" si="177"/>
        <v>1061</v>
      </c>
      <c r="P2827" s="81">
        <f t="shared" si="178"/>
        <v>11</v>
      </c>
      <c r="Q2827" s="81" t="str">
        <f t="shared" si="179"/>
        <v/>
      </c>
    </row>
    <row r="2828" spans="1:17" x14ac:dyDescent="0.2">
      <c r="A2828" t="s">
        <v>2190</v>
      </c>
      <c r="B2828" t="s">
        <v>2910</v>
      </c>
      <c r="C2828" s="5" t="s">
        <v>25</v>
      </c>
      <c r="D2828" s="5">
        <v>36918</v>
      </c>
      <c r="E2828">
        <v>991</v>
      </c>
      <c r="F2828" s="2">
        <v>93</v>
      </c>
      <c r="G2828" s="2" t="str">
        <f>B2828&amp;C2828</f>
        <v>Mojela KONESHE200m</v>
      </c>
      <c r="H2828" s="2">
        <f>E2828</f>
        <v>991</v>
      </c>
      <c r="I2828" s="138" cm="1">
        <f t="array" ref="I2828">MAX(IF($G$3:$G$4000=$G2828,$H$3:$H$4000))</f>
        <v>991</v>
      </c>
      <c r="J2828" s="2" t="str">
        <v>RSA</v>
      </c>
      <c r="K2828" t="str">
        <v>Dwayne SMITH</v>
      </c>
      <c r="L2828" s="96" t="str">
        <v>200m</v>
      </c>
      <c r="M2828" s="96">
        <v>37706</v>
      </c>
      <c r="N2828" s="96" t="str">
        <f t="shared" si="176"/>
        <v>Dwayne SMITH200m</v>
      </c>
      <c r="O2828" s="2">
        <f t="shared" si="177"/>
        <v>1059</v>
      </c>
      <c r="P2828" s="81">
        <f t="shared" si="178"/>
        <v>117</v>
      </c>
      <c r="Q2828" s="81" t="str">
        <f t="shared" si="179"/>
        <v/>
      </c>
    </row>
    <row r="2829" spans="1:17" x14ac:dyDescent="0.2">
      <c r="A2829" t="s">
        <v>1215</v>
      </c>
      <c r="B2829" t="s">
        <v>4867</v>
      </c>
      <c r="C2829" s="5" t="s">
        <v>35</v>
      </c>
      <c r="D2829" s="5">
        <v>33630</v>
      </c>
      <c r="E2829">
        <v>1152</v>
      </c>
      <c r="F2829" s="2">
        <v>9</v>
      </c>
      <c r="G2829" s="2" t="str">
        <f>B2829&amp;C2829</f>
        <v>Nauraj Singh RANDHAWAhigh-jump</v>
      </c>
      <c r="H2829" s="2">
        <f>E2829</f>
        <v>1152</v>
      </c>
      <c r="I2829" s="138" cm="1">
        <f t="array" ref="I2829">MAX(IF($G$3:$G$4000=$G2829,$H$3:$H$4000))</f>
        <v>1152</v>
      </c>
      <c r="J2829" s="2" t="str">
        <v>RSA</v>
      </c>
      <c r="K2829" t="str">
        <v>Jason Donovan TITO</v>
      </c>
      <c r="L2829" s="96" t="str">
        <v>long-jump</v>
      </c>
      <c r="M2829" s="96">
        <v>37297</v>
      </c>
      <c r="N2829" s="96" t="str">
        <f t="shared" si="176"/>
        <v>Jason Donovan TITOlong-jump</v>
      </c>
      <c r="O2829" s="2">
        <f t="shared" si="177"/>
        <v>1057</v>
      </c>
      <c r="P2829" s="81">
        <f t="shared" si="178"/>
        <v>87</v>
      </c>
      <c r="Q2829" s="81" t="str">
        <f t="shared" si="179"/>
        <v/>
      </c>
    </row>
    <row r="2830" spans="1:17" x14ac:dyDescent="0.2">
      <c r="A2830" t="s">
        <v>1215</v>
      </c>
      <c r="B2830" t="s">
        <v>5134</v>
      </c>
      <c r="C2830" s="5" t="s">
        <v>38</v>
      </c>
      <c r="D2830" s="5">
        <v>36323</v>
      </c>
      <c r="E2830">
        <v>1068</v>
      </c>
      <c r="F2830" s="2">
        <v>6</v>
      </c>
      <c r="G2830" s="2" t="str">
        <f>B2830&amp;C2830</f>
        <v>Andre ANURAtriple-jump</v>
      </c>
      <c r="H2830" s="2">
        <f>E2830</f>
        <v>1068</v>
      </c>
      <c r="I2830" s="138" cm="1">
        <f t="array" ref="I2830">MAX(IF($G$3:$G$4000=$G2830,$H$3:$H$4000))</f>
        <v>1068</v>
      </c>
      <c r="J2830" s="2" t="str">
        <v>RSA</v>
      </c>
      <c r="K2830" t="str">
        <v>Ryan MPHAHLELE</v>
      </c>
      <c r="L2830" s="96" t="str">
        <v>800m</v>
      </c>
      <c r="M2830" s="96">
        <v>35966</v>
      </c>
      <c r="N2830" s="96" t="str">
        <f t="shared" si="176"/>
        <v>Ryan MPHAHLELE800m</v>
      </c>
      <c r="O2830" s="2">
        <f t="shared" si="177"/>
        <v>1053</v>
      </c>
      <c r="P2830" s="81">
        <f t="shared" si="178"/>
        <v>120</v>
      </c>
      <c r="Q2830" s="81" t="str">
        <f t="shared" si="179"/>
        <v/>
      </c>
    </row>
    <row r="2831" spans="1:17" x14ac:dyDescent="0.2">
      <c r="A2831" t="s">
        <v>1215</v>
      </c>
      <c r="B2831" t="s">
        <v>2916</v>
      </c>
      <c r="C2831" s="5" t="s">
        <v>25</v>
      </c>
      <c r="D2831" s="5">
        <v>35890</v>
      </c>
      <c r="E2831">
        <v>1065</v>
      </c>
      <c r="F2831" s="2">
        <v>21</v>
      </c>
      <c r="G2831" s="2" t="str">
        <f>B2831&amp;C2831</f>
        <v>Russel Alexander NASIR TAIB200m</v>
      </c>
      <c r="H2831" s="2">
        <f>E2831</f>
        <v>1065</v>
      </c>
      <c r="I2831" s="138" cm="1">
        <f t="array" ref="I2831">MAX(IF($G$3:$G$4000=$G2831,$H$3:$H$4000))</f>
        <v>1065</v>
      </c>
      <c r="J2831" s="2" t="str">
        <v>RSA</v>
      </c>
      <c r="K2831" t="str">
        <v>Naeem RAZAK</v>
      </c>
      <c r="L2831" s="96" t="str">
        <v>110mh</v>
      </c>
      <c r="M2831" s="96">
        <v>35325</v>
      </c>
      <c r="N2831" s="96" t="str">
        <f t="shared" si="176"/>
        <v>Naeem RAZAK110mh</v>
      </c>
      <c r="O2831" s="2">
        <f t="shared" si="177"/>
        <v>1053</v>
      </c>
      <c r="P2831" s="81">
        <f t="shared" si="178"/>
        <v>59</v>
      </c>
      <c r="Q2831" s="81" t="str">
        <f t="shared" si="179"/>
        <v/>
      </c>
    </row>
    <row r="2832" spans="1:17" x14ac:dyDescent="0.2">
      <c r="A2832" t="s">
        <v>1215</v>
      </c>
      <c r="B2832" t="s">
        <v>3400</v>
      </c>
      <c r="C2832" t="s">
        <v>40</v>
      </c>
      <c r="D2832" s="5">
        <v>34927</v>
      </c>
      <c r="E2832">
        <v>1051</v>
      </c>
      <c r="F2832" s="2">
        <v>23</v>
      </c>
      <c r="G2832" s="2" t="str">
        <f>B2832&amp;C2832</f>
        <v>Mohd IRFAN SHAMSUDDINdiscus-throw</v>
      </c>
      <c r="H2832" s="2">
        <f>E2832</f>
        <v>1051</v>
      </c>
      <c r="I2832" s="138" cm="1">
        <f t="array" ref="I2832">MAX(IF($G$3:$G$4000=$G2832,$H$3:$H$4000))</f>
        <v>1051</v>
      </c>
      <c r="J2832" s="2" t="str">
        <v>RSA</v>
      </c>
      <c r="K2832" t="str">
        <v>Tshepo LEFETE</v>
      </c>
      <c r="L2832" s="96" t="str">
        <v>110mh</v>
      </c>
      <c r="M2832" s="96">
        <v>33636</v>
      </c>
      <c r="N2832" s="96" t="str">
        <f t="shared" si="176"/>
        <v>Tshepo LEFETE110mh</v>
      </c>
      <c r="O2832" s="2">
        <f t="shared" si="177"/>
        <v>1052</v>
      </c>
      <c r="P2832" s="81">
        <f t="shared" si="178"/>
        <v>62</v>
      </c>
      <c r="Q2832" s="81" t="str">
        <f t="shared" si="179"/>
        <v/>
      </c>
    </row>
    <row r="2833" spans="1:17" x14ac:dyDescent="0.2">
      <c r="A2833" t="s">
        <v>1215</v>
      </c>
      <c r="B2833" t="s">
        <v>2913</v>
      </c>
      <c r="C2833" s="5" t="s">
        <v>2</v>
      </c>
      <c r="D2833" s="5"/>
      <c r="E2833">
        <v>1047</v>
      </c>
      <c r="F2833" s="2">
        <v>40</v>
      </c>
      <c r="G2833" s="2" t="str">
        <f>B2833&amp;C2833</f>
        <v>Muh.Arsyad MAT SAAT100m</v>
      </c>
      <c r="H2833" s="2">
        <f>E2833</f>
        <v>1047</v>
      </c>
      <c r="I2833" s="138" cm="1">
        <f t="array" ref="I2833">MAX(IF($G$3:$G$4000=$G2833,$H$3:$H$4000))</f>
        <v>1047</v>
      </c>
      <c r="J2833" s="2" t="str">
        <v>RSA</v>
      </c>
      <c r="K2833" t="str">
        <v>Bruce-Lynn DAMONS</v>
      </c>
      <c r="L2833" s="96" t="str">
        <v>800m</v>
      </c>
      <c r="M2833" s="96">
        <v>35236</v>
      </c>
      <c r="N2833" s="96" t="str">
        <f t="shared" si="176"/>
        <v>Bruce-Lynn DAMONS800m</v>
      </c>
      <c r="O2833" s="2">
        <f t="shared" si="177"/>
        <v>1051</v>
      </c>
      <c r="P2833" s="81">
        <f t="shared" si="178"/>
        <v>125</v>
      </c>
      <c r="Q2833" s="81" t="str">
        <f t="shared" si="179"/>
        <v/>
      </c>
    </row>
    <row r="2834" spans="1:17" x14ac:dyDescent="0.2">
      <c r="A2834" t="s">
        <v>1215</v>
      </c>
      <c r="B2834" t="s">
        <v>3206</v>
      </c>
      <c r="C2834" s="5" t="s">
        <v>31</v>
      </c>
      <c r="D2834" s="5">
        <v>35518</v>
      </c>
      <c r="E2834">
        <v>1046</v>
      </c>
      <c r="F2834" s="2">
        <v>9</v>
      </c>
      <c r="G2834" s="2" t="str">
        <f>B2834&amp;C2834</f>
        <v>Mohd Rizzua HAIZAD MUHAMAD110mh</v>
      </c>
      <c r="H2834" s="2">
        <f>E2834</f>
        <v>1046</v>
      </c>
      <c r="I2834" s="138" cm="1">
        <f t="array" ref="I2834">MAX(IF($G$3:$G$4000=$G2834,$H$3:$H$4000))</f>
        <v>1046</v>
      </c>
      <c r="J2834" s="2" t="str">
        <v>RSA</v>
      </c>
      <c r="K2834" t="str">
        <v>Muntingh HAMMAN</v>
      </c>
      <c r="L2834" s="96" t="str">
        <v>110mh</v>
      </c>
      <c r="M2834" s="96">
        <v>32939</v>
      </c>
      <c r="N2834" s="96" t="str">
        <f t="shared" si="176"/>
        <v>Muntingh HAMMAN110mh</v>
      </c>
      <c r="O2834" s="2">
        <f t="shared" si="177"/>
        <v>1051</v>
      </c>
      <c r="P2834" s="81">
        <f t="shared" si="178"/>
        <v>63</v>
      </c>
      <c r="Q2834" s="81" t="str">
        <f t="shared" si="179"/>
        <v/>
      </c>
    </row>
    <row r="2835" spans="1:17" x14ac:dyDescent="0.2">
      <c r="A2835" t="s">
        <v>1215</v>
      </c>
      <c r="B2835" s="5" t="s">
        <v>5134</v>
      </c>
      <c r="C2835" s="5" t="s">
        <v>37</v>
      </c>
      <c r="D2835" s="5">
        <v>36323</v>
      </c>
      <c r="E2835">
        <v>1042</v>
      </c>
      <c r="F2835" s="2">
        <v>27</v>
      </c>
      <c r="G2835" s="2" t="str">
        <f>B2835&amp;C2835</f>
        <v>Andre ANURAlong-jump</v>
      </c>
      <c r="H2835" s="2">
        <f>E2835</f>
        <v>1042</v>
      </c>
      <c r="I2835" s="138" cm="1">
        <f t="array" ref="I2835">MAX(IF($G$3:$G$4000=$G2835,$H$3:$H$4000))</f>
        <v>1042</v>
      </c>
      <c r="J2835" s="2" t="str">
        <v>RSA</v>
      </c>
      <c r="K2835" t="str">
        <v>Nthando MOTSEPE</v>
      </c>
      <c r="L2835" s="96" t="str">
        <v>100m</v>
      </c>
      <c r="M2835" s="96">
        <v>36437</v>
      </c>
      <c r="N2835" s="96" t="str">
        <f t="shared" si="176"/>
        <v>Nthando MOTSEPE100m</v>
      </c>
      <c r="O2835" s="2">
        <f t="shared" si="177"/>
        <v>1050</v>
      </c>
      <c r="P2835" s="81">
        <f t="shared" si="178"/>
        <v>129</v>
      </c>
      <c r="Q2835" s="81" t="str">
        <f t="shared" si="179"/>
        <v/>
      </c>
    </row>
    <row r="2836" spans="1:17" x14ac:dyDescent="0.2">
      <c r="A2836" t="s">
        <v>1215</v>
      </c>
      <c r="B2836" t="s">
        <v>2916</v>
      </c>
      <c r="C2836" s="5" t="s">
        <v>2</v>
      </c>
      <c r="D2836" s="5">
        <v>35890</v>
      </c>
      <c r="E2836">
        <v>1040</v>
      </c>
      <c r="F2836" s="2">
        <v>47</v>
      </c>
      <c r="G2836" s="2" t="str">
        <f>B2836&amp;C2836</f>
        <v>Russel Alexander NASIR TAIB100m</v>
      </c>
      <c r="H2836" s="2">
        <f>E2836</f>
        <v>1040</v>
      </c>
      <c r="I2836" s="138" cm="1">
        <f t="array" ref="I2836">MAX(IF($G$3:$G$4000=$G2836,$H$3:$H$4000))</f>
        <v>1040</v>
      </c>
      <c r="J2836" s="2" t="str">
        <v>RSA</v>
      </c>
      <c r="K2836" t="str">
        <v>Elmar SCHUTTE</v>
      </c>
      <c r="L2836" s="96" t="str">
        <v>pole-vault</v>
      </c>
      <c r="M2836" s="96">
        <v>36328</v>
      </c>
      <c r="N2836" s="96" t="str">
        <f t="shared" si="176"/>
        <v>Elmar SCHUTTEpole-vault</v>
      </c>
      <c r="O2836" s="2">
        <f t="shared" si="177"/>
        <v>1048</v>
      </c>
      <c r="P2836" s="81">
        <f t="shared" si="178"/>
        <v>15</v>
      </c>
      <c r="Q2836" s="81" t="str">
        <f t="shared" si="179"/>
        <v/>
      </c>
    </row>
    <row r="2837" spans="1:17" x14ac:dyDescent="0.2">
      <c r="A2837" t="s">
        <v>1215</v>
      </c>
      <c r="B2837" t="s">
        <v>3211</v>
      </c>
      <c r="C2837" s="5" t="s">
        <v>31</v>
      </c>
      <c r="D2837" s="5">
        <v>32153</v>
      </c>
      <c r="E2837">
        <v>1040</v>
      </c>
      <c r="F2837" s="2">
        <v>73</v>
      </c>
      <c r="G2837" s="2" t="str">
        <f>B2837&amp;C2837</f>
        <v>Rayzamshah WAN SOFIAN110mh</v>
      </c>
      <c r="H2837" s="2">
        <f>E2837</f>
        <v>1040</v>
      </c>
      <c r="I2837" s="138" cm="1">
        <f t="array" ref="I2837">MAX(IF($G$3:$G$4000=$G2837,$H$3:$H$4000))</f>
        <v>1040</v>
      </c>
      <c r="J2837" s="2" t="str">
        <v>RSA</v>
      </c>
      <c r="K2837" t="str">
        <v>Gift NKOSI</v>
      </c>
      <c r="L2837" s="96" t="str">
        <v>high-jump</v>
      </c>
      <c r="M2837" s="96">
        <v>36162</v>
      </c>
      <c r="N2837" s="96" t="str">
        <f t="shared" si="176"/>
        <v>Gift NKOSIhigh-jump</v>
      </c>
      <c r="O2837" s="2">
        <f t="shared" si="177"/>
        <v>1046</v>
      </c>
      <c r="P2837" s="81">
        <f t="shared" si="178"/>
        <v>49</v>
      </c>
      <c r="Q2837" s="81" t="str">
        <f t="shared" si="179"/>
        <v/>
      </c>
    </row>
    <row r="2838" spans="1:17" x14ac:dyDescent="0.2">
      <c r="A2838" t="s">
        <v>1215</v>
      </c>
      <c r="B2838" t="s">
        <v>4904</v>
      </c>
      <c r="C2838" t="s">
        <v>35</v>
      </c>
      <c r="D2838" s="5">
        <v>36408</v>
      </c>
      <c r="E2838">
        <v>1037</v>
      </c>
      <c r="F2838" s="2">
        <v>57</v>
      </c>
      <c r="G2838" s="2" t="str">
        <f>B2838&amp;C2838</f>
        <v>Moh. Eizlan DAHALANhigh-jump</v>
      </c>
      <c r="H2838" s="2">
        <f>E2838</f>
        <v>1037</v>
      </c>
      <c r="I2838" s="138" cm="1">
        <f t="array" ref="I2838">MAX(IF($G$3:$G$4000=$G2838,$H$3:$H$4000))</f>
        <v>1037</v>
      </c>
      <c r="J2838" s="2" t="str">
        <v>RSA</v>
      </c>
      <c r="K2838" t="str">
        <v>Chris MOLEYA</v>
      </c>
      <c r="L2838" s="96" t="str">
        <v>high-jump</v>
      </c>
      <c r="M2838" s="96">
        <v>35457</v>
      </c>
      <c r="N2838" s="96" t="str">
        <f t="shared" si="176"/>
        <v>Chris MOLEYAhigh-jump</v>
      </c>
      <c r="O2838" s="2">
        <f t="shared" si="177"/>
        <v>1046</v>
      </c>
      <c r="P2838" s="81">
        <f t="shared" si="178"/>
        <v>49</v>
      </c>
      <c r="Q2838" s="81" t="str">
        <f t="shared" si="179"/>
        <v/>
      </c>
    </row>
    <row r="2839" spans="1:17" x14ac:dyDescent="0.2">
      <c r="A2839" t="s">
        <v>1215</v>
      </c>
      <c r="B2839" t="s">
        <v>4905</v>
      </c>
      <c r="C2839" s="5" t="s">
        <v>35</v>
      </c>
      <c r="D2839" s="5">
        <v>44581</v>
      </c>
      <c r="E2839">
        <v>1037</v>
      </c>
      <c r="F2839" s="2">
        <v>57</v>
      </c>
      <c r="G2839" s="2" t="str">
        <f>B2839&amp;C2839</f>
        <v>Farrell Glenn FELIXhigh-jump</v>
      </c>
      <c r="H2839" s="2">
        <f>E2839</f>
        <v>1037</v>
      </c>
      <c r="I2839" s="138" cm="1">
        <f t="array" ref="I2839">MAX(IF($G$3:$G$4000=$G2839,$H$3:$H$4000))</f>
        <v>1037</v>
      </c>
      <c r="J2839" s="2" t="str">
        <v>RSA</v>
      </c>
      <c r="K2839" t="str">
        <v>Joel SEMENYA</v>
      </c>
      <c r="L2839" s="96" t="str">
        <v>400m</v>
      </c>
      <c r="M2839" s="96">
        <v>36351</v>
      </c>
      <c r="N2839" s="96" t="str">
        <f t="shared" si="176"/>
        <v>Joel SEMENYA400m</v>
      </c>
      <c r="O2839" s="2">
        <f t="shared" si="177"/>
        <v>1044</v>
      </c>
      <c r="P2839" s="81">
        <f t="shared" si="178"/>
        <v>137</v>
      </c>
      <c r="Q2839" s="81" t="str">
        <f t="shared" si="179"/>
        <v/>
      </c>
    </row>
    <row r="2840" spans="1:17" x14ac:dyDescent="0.2">
      <c r="A2840" t="s">
        <v>1215</v>
      </c>
      <c r="B2840" t="s">
        <v>3211</v>
      </c>
      <c r="C2840" t="s">
        <v>31</v>
      </c>
      <c r="D2840" s="5">
        <v>32153</v>
      </c>
      <c r="E2840">
        <v>1032</v>
      </c>
      <c r="F2840" s="2">
        <v>11</v>
      </c>
      <c r="G2840" s="2" t="str">
        <f>B2840&amp;C2840</f>
        <v>Rayzamshah WAN SOFIAN110mh</v>
      </c>
      <c r="H2840" s="2">
        <f>E2840</f>
        <v>1032</v>
      </c>
      <c r="I2840" s="138" cm="1">
        <f t="array" ref="I2840">MAX(IF($G$3:$G$4000=$G2840,$H$3:$H$4000))</f>
        <v>1040</v>
      </c>
      <c r="J2840" s="2" t="str">
        <v>RSA</v>
      </c>
      <c r="K2840" t="str">
        <v>Tshepo TSHITE</v>
      </c>
      <c r="L2840" s="96" t="str">
        <v>1500m</v>
      </c>
      <c r="M2840" s="96">
        <v>35435</v>
      </c>
      <c r="N2840" s="96" t="str">
        <f t="shared" si="176"/>
        <v>Tshepo TSHITE1500m</v>
      </c>
      <c r="O2840" s="2">
        <f t="shared" si="177"/>
        <v>1044</v>
      </c>
      <c r="P2840" s="81">
        <f t="shared" si="178"/>
        <v>118</v>
      </c>
      <c r="Q2840" s="81" t="str">
        <f t="shared" si="179"/>
        <v/>
      </c>
    </row>
    <row r="2841" spans="1:17" x14ac:dyDescent="0.2">
      <c r="A2841" t="s">
        <v>1215</v>
      </c>
      <c r="B2841" t="s">
        <v>2964</v>
      </c>
      <c r="C2841" s="5" t="s">
        <v>2</v>
      </c>
      <c r="D2841" s="5">
        <v>38106</v>
      </c>
      <c r="E2841">
        <v>1031</v>
      </c>
      <c r="F2841" s="2">
        <v>54</v>
      </c>
      <c r="G2841" s="2" t="str">
        <f>B2841&amp;C2841</f>
        <v>Muhd Azeem FAHMI100m</v>
      </c>
      <c r="H2841" s="2">
        <f>E2841</f>
        <v>1031</v>
      </c>
      <c r="I2841" s="138" cm="1">
        <f t="array" ref="I2841">MAX(IF($G$3:$G$4000=$G2841,$H$3:$H$4000))</f>
        <v>1031</v>
      </c>
      <c r="J2841" s="2" t="str">
        <v>RSA</v>
      </c>
      <c r="K2841" t="str">
        <v>Henru OLIVIER</v>
      </c>
      <c r="L2841" s="96" t="str">
        <v>100m</v>
      </c>
      <c r="M2841" s="96">
        <v>37945</v>
      </c>
      <c r="N2841" s="96" t="str">
        <f t="shared" si="176"/>
        <v>Henru OLIVIER100m</v>
      </c>
      <c r="O2841" s="2">
        <f t="shared" si="177"/>
        <v>1044</v>
      </c>
      <c r="P2841" s="81">
        <f t="shared" si="178"/>
        <v>134</v>
      </c>
      <c r="Q2841" s="81" t="str">
        <f t="shared" si="179"/>
        <v/>
      </c>
    </row>
    <row r="2842" spans="1:17" x14ac:dyDescent="0.2">
      <c r="A2842" t="s">
        <v>1215</v>
      </c>
      <c r="B2842" t="s">
        <v>3473</v>
      </c>
      <c r="C2842" s="5" t="s">
        <v>42</v>
      </c>
      <c r="D2842" s="5">
        <v>33789</v>
      </c>
      <c r="E2842">
        <v>1019</v>
      </c>
      <c r="F2842" s="2">
        <v>9</v>
      </c>
      <c r="G2842" s="2" t="str">
        <f>B2842&amp;C2842</f>
        <v>Jackie Wong SIEW CHEERhammer-throw</v>
      </c>
      <c r="H2842" s="2">
        <f>E2842</f>
        <v>1019</v>
      </c>
      <c r="I2842" s="138" cm="1">
        <f t="array" ref="I2842">MAX(IF($G$3:$G$4000=$G2842,$H$3:$H$4000))</f>
        <v>1019</v>
      </c>
      <c r="J2842" s="2" t="str">
        <v>RSA</v>
      </c>
      <c r="K2842" t="str">
        <v>Chris VAN NIEKERK</v>
      </c>
      <c r="L2842" s="96" t="str">
        <v>shot-put</v>
      </c>
      <c r="M2842" s="96">
        <v>36768</v>
      </c>
      <c r="N2842" s="96" t="str">
        <f t="shared" si="176"/>
        <v>Chris VAN NIEKERKshot-put</v>
      </c>
      <c r="O2842" s="2">
        <f t="shared" si="177"/>
        <v>1042</v>
      </c>
      <c r="P2842" s="81">
        <f t="shared" si="178"/>
        <v>25</v>
      </c>
      <c r="Q2842" s="81" t="str">
        <f t="shared" si="179"/>
        <v/>
      </c>
    </row>
    <row r="2843" spans="1:17" x14ac:dyDescent="0.2">
      <c r="A2843" t="s">
        <v>1215</v>
      </c>
      <c r="B2843" t="s">
        <v>4410</v>
      </c>
      <c r="C2843" t="s">
        <v>38</v>
      </c>
      <c r="D2843" s="5">
        <v>33336</v>
      </c>
      <c r="E2843">
        <v>1018</v>
      </c>
      <c r="F2843" s="2">
        <v>84</v>
      </c>
      <c r="G2843" s="2" t="str">
        <f>B2843&amp;C2843</f>
        <v>Muhd Hakimi ISMAILtriple-jump</v>
      </c>
      <c r="H2843" s="2">
        <f>E2843</f>
        <v>1018</v>
      </c>
      <c r="I2843" s="138" cm="1">
        <f t="array" ref="I2843">MAX(IF($G$3:$G$4000=$G2843,$H$3:$H$4000))</f>
        <v>1018</v>
      </c>
      <c r="J2843" s="2" t="str">
        <v>RSA</v>
      </c>
      <c r="K2843" t="str">
        <v>Sifiso MIYA</v>
      </c>
      <c r="L2843" s="96" t="str">
        <v>long-jump</v>
      </c>
      <c r="M2843" s="96">
        <v>37043</v>
      </c>
      <c r="N2843" s="96" t="str">
        <f t="shared" si="176"/>
        <v>Sifiso MIYAlong-jump</v>
      </c>
      <c r="O2843" s="2">
        <f t="shared" si="177"/>
        <v>1038</v>
      </c>
      <c r="P2843" s="81">
        <f t="shared" si="178"/>
        <v>110</v>
      </c>
      <c r="Q2843" s="81" t="str">
        <f t="shared" si="179"/>
        <v/>
      </c>
    </row>
    <row r="2844" spans="1:17" x14ac:dyDescent="0.2">
      <c r="A2844" t="s">
        <v>1215</v>
      </c>
      <c r="B2844" t="s">
        <v>5139</v>
      </c>
      <c r="C2844" t="s">
        <v>38</v>
      </c>
      <c r="D2844" s="5"/>
      <c r="E2844">
        <v>1018</v>
      </c>
      <c r="F2844" s="2">
        <v>13</v>
      </c>
      <c r="G2844" s="2" t="str">
        <f>B2844&amp;C2844</f>
        <v>Brendon Ting LI KINGtriple-jump</v>
      </c>
      <c r="H2844" s="2">
        <f>E2844</f>
        <v>1018</v>
      </c>
      <c r="I2844" s="138" cm="1">
        <f t="array" ref="I2844">MAX(IF($G$3:$G$4000=$G2844,$H$3:$H$4000))</f>
        <v>1018</v>
      </c>
      <c r="J2844" s="2" t="str">
        <v>RSA</v>
      </c>
      <c r="K2844" t="str">
        <v>Devoux DEYSEL</v>
      </c>
      <c r="L2844" s="96" t="str">
        <v>javelin-throw</v>
      </c>
      <c r="M2844" s="96">
        <v>36980</v>
      </c>
      <c r="N2844" s="96" t="str">
        <f t="shared" si="176"/>
        <v>Devoux DEYSELjavelin-throw</v>
      </c>
      <c r="O2844" s="2">
        <f t="shared" si="177"/>
        <v>1038</v>
      </c>
      <c r="P2844" s="81">
        <f t="shared" si="178"/>
        <v>35</v>
      </c>
      <c r="Q2844" s="81" t="str">
        <f t="shared" si="179"/>
        <v/>
      </c>
    </row>
    <row r="2845" spans="1:17" x14ac:dyDescent="0.2">
      <c r="A2845" t="s">
        <v>1215</v>
      </c>
      <c r="B2845" t="s">
        <v>2946</v>
      </c>
      <c r="C2845" s="5" t="s">
        <v>2</v>
      </c>
      <c r="D2845" s="5">
        <v>36279</v>
      </c>
      <c r="E2845">
        <v>1015</v>
      </c>
      <c r="F2845" s="2">
        <v>76</v>
      </c>
      <c r="G2845" s="2" t="str">
        <f>B2845&amp;C2845</f>
        <v>Mohd Haiqal HANAFI100m</v>
      </c>
      <c r="H2845" s="2">
        <f>E2845</f>
        <v>1015</v>
      </c>
      <c r="I2845" s="138" cm="1">
        <f t="array" ref="I2845">MAX(IF($G$3:$G$4000=$G2845,$H$3:$H$4000))</f>
        <v>1015</v>
      </c>
      <c r="J2845" s="2" t="str">
        <v>RSA</v>
      </c>
      <c r="K2845" t="str">
        <v>Marnus JONKER</v>
      </c>
      <c r="L2845" s="96" t="str">
        <v>400m</v>
      </c>
      <c r="M2845" s="96">
        <v>36269</v>
      </c>
      <c r="N2845" s="96" t="str">
        <f t="shared" si="176"/>
        <v>Marnus JONKER400m</v>
      </c>
      <c r="O2845" s="2">
        <f t="shared" si="177"/>
        <v>1035</v>
      </c>
      <c r="P2845" s="81">
        <f t="shared" si="178"/>
        <v>141</v>
      </c>
      <c r="Q2845" s="81" t="str">
        <f t="shared" si="179"/>
        <v/>
      </c>
    </row>
    <row r="2846" spans="1:17" x14ac:dyDescent="0.2">
      <c r="A2846" t="s">
        <v>1215</v>
      </c>
      <c r="B2846" t="s">
        <v>5064</v>
      </c>
      <c r="C2846" s="5" t="s">
        <v>27</v>
      </c>
      <c r="D2846" s="5"/>
      <c r="E2846">
        <v>1012</v>
      </c>
      <c r="F2846" s="2">
        <v>77</v>
      </c>
      <c r="G2846" s="2" t="str">
        <f>B2846&amp;C2846</f>
        <v>Avinesh AUSTIN800m</v>
      </c>
      <c r="H2846" s="2">
        <f>E2846</f>
        <v>1012</v>
      </c>
      <c r="I2846" s="138" cm="1">
        <f t="array" ref="I2846">MAX(IF($G$3:$G$4000=$G2846,$H$3:$H$4000))</f>
        <v>1012</v>
      </c>
      <c r="J2846" s="2" t="str">
        <v>RSA</v>
      </c>
      <c r="K2846" t="str">
        <v>Sefako MOKHOSOA</v>
      </c>
      <c r="L2846" s="96" t="str">
        <v>triple-jump</v>
      </c>
      <c r="M2846" s="96">
        <v>35137</v>
      </c>
      <c r="N2846" s="96" t="str">
        <f t="shared" si="176"/>
        <v>Sefako MOKHOSOAtriple-jump</v>
      </c>
      <c r="O2846" s="2">
        <f t="shared" si="177"/>
        <v>1034</v>
      </c>
      <c r="P2846" s="81">
        <f t="shared" si="178"/>
        <v>71</v>
      </c>
      <c r="Q2846" s="81" t="str">
        <f t="shared" si="179"/>
        <v/>
      </c>
    </row>
    <row r="2847" spans="1:17" x14ac:dyDescent="0.2">
      <c r="A2847" t="s">
        <v>1215</v>
      </c>
      <c r="B2847" t="s">
        <v>3400</v>
      </c>
      <c r="C2847" s="5" t="s">
        <v>40</v>
      </c>
      <c r="D2847" s="5">
        <v>34927</v>
      </c>
      <c r="E2847">
        <v>1008</v>
      </c>
      <c r="F2847" s="2">
        <v>13</v>
      </c>
      <c r="G2847" s="2" t="str">
        <f>B2847&amp;C2847</f>
        <v>Mohd IRFAN SHAMSUDDINdiscus-throw</v>
      </c>
      <c r="H2847" s="2">
        <f>E2847</f>
        <v>1008</v>
      </c>
      <c r="I2847" s="138" cm="1">
        <f t="array" ref="I2847">MAX(IF($G$3:$G$4000=$G2847,$H$3:$H$4000))</f>
        <v>1051</v>
      </c>
      <c r="J2847" s="2" t="str">
        <v>RSA</v>
      </c>
      <c r="K2847" t="str">
        <v>Travis KOEKEMOER</v>
      </c>
      <c r="L2847" s="96" t="str">
        <v>3000msc</v>
      </c>
      <c r="M2847" s="96">
        <v>37013</v>
      </c>
      <c r="N2847" s="96" t="str">
        <f t="shared" si="176"/>
        <v>Travis KOEKEMOER3000msc</v>
      </c>
      <c r="O2847" s="2">
        <f t="shared" si="177"/>
        <v>1033</v>
      </c>
      <c r="P2847" s="81">
        <f t="shared" si="178"/>
        <v>83</v>
      </c>
      <c r="Q2847" s="81" t="str">
        <f t="shared" si="179"/>
        <v/>
      </c>
    </row>
    <row r="2848" spans="1:17" x14ac:dyDescent="0.2">
      <c r="A2848" t="s">
        <v>1215</v>
      </c>
      <c r="B2848" t="s">
        <v>3213</v>
      </c>
      <c r="C2848" s="5" t="s">
        <v>31</v>
      </c>
      <c r="D2848" s="5">
        <v>36366</v>
      </c>
      <c r="E2848">
        <v>1007</v>
      </c>
      <c r="F2848" s="2">
        <v>18</v>
      </c>
      <c r="G2848" s="2" t="str">
        <f>B2848&amp;C2848</f>
        <v>Benedict IAN GAWOK110mh</v>
      </c>
      <c r="H2848" s="2">
        <f>E2848</f>
        <v>1007</v>
      </c>
      <c r="I2848" s="138" cm="1">
        <f t="array" ref="I2848">MAX(IF($G$3:$G$4000=$G2848,$H$3:$H$4000))</f>
        <v>1007</v>
      </c>
      <c r="J2848" s="2" t="str">
        <v>RSA</v>
      </c>
      <c r="K2848" t="str">
        <v>Sabelo DHLAMINI</v>
      </c>
      <c r="L2848" s="96" t="str">
        <v>400m</v>
      </c>
      <c r="M2848" s="96">
        <v>35437</v>
      </c>
      <c r="N2848" s="96" t="str">
        <f t="shared" si="176"/>
        <v>Sabelo DHLAMINI400m</v>
      </c>
      <c r="O2848" s="2">
        <f t="shared" si="177"/>
        <v>1031</v>
      </c>
      <c r="P2848" s="81">
        <f t="shared" si="178"/>
        <v>145</v>
      </c>
      <c r="Q2848" s="81" t="str">
        <f t="shared" si="179"/>
        <v/>
      </c>
    </row>
    <row r="2849" spans="1:17" x14ac:dyDescent="0.2">
      <c r="A2849" t="s">
        <v>1215</v>
      </c>
      <c r="B2849" t="s">
        <v>2938</v>
      </c>
      <c r="C2849" s="5" t="s">
        <v>2</v>
      </c>
      <c r="D2849" s="5">
        <v>35998</v>
      </c>
      <c r="E2849">
        <v>1005</v>
      </c>
      <c r="F2849" s="2">
        <v>90</v>
      </c>
      <c r="G2849" s="2" t="str">
        <f>B2849&amp;C2849</f>
        <v>Khairul Hafiz JANTAN100m</v>
      </c>
      <c r="H2849" s="2">
        <f>E2849</f>
        <v>1005</v>
      </c>
      <c r="I2849" s="138" cm="1">
        <f t="array" ref="I2849">MAX(IF($G$3:$G$4000=$G2849,$H$3:$H$4000))</f>
        <v>1005</v>
      </c>
      <c r="J2849" s="2" t="str">
        <v>RSA</v>
      </c>
      <c r="K2849" t="str">
        <v>Christiaan VENTER</v>
      </c>
      <c r="L2849" s="96" t="str">
        <v>400mh</v>
      </c>
      <c r="M2849" s="96">
        <v>37348</v>
      </c>
      <c r="N2849" s="96" t="str">
        <f t="shared" si="176"/>
        <v>Christiaan VENTER400mh</v>
      </c>
      <c r="O2849" s="2">
        <f t="shared" si="177"/>
        <v>1031</v>
      </c>
      <c r="P2849" s="81">
        <f t="shared" si="178"/>
        <v>104</v>
      </c>
      <c r="Q2849" s="81" t="str">
        <f t="shared" si="179"/>
        <v/>
      </c>
    </row>
    <row r="2850" spans="1:17" x14ac:dyDescent="0.2">
      <c r="A2850" t="s">
        <v>1215</v>
      </c>
      <c r="B2850" t="s">
        <v>2937</v>
      </c>
      <c r="C2850" s="5" t="s">
        <v>2</v>
      </c>
      <c r="D2850" s="5">
        <v>35150</v>
      </c>
      <c r="E2850">
        <v>1005</v>
      </c>
      <c r="F2850" s="2">
        <v>90</v>
      </c>
      <c r="G2850" s="2" t="str">
        <f>B2850&amp;C2850</f>
        <v>Jonathan NYEPA100m</v>
      </c>
      <c r="H2850" s="2">
        <f>E2850</f>
        <v>1005</v>
      </c>
      <c r="I2850" s="138" cm="1">
        <f t="array" ref="I2850">MAX(IF($G$3:$G$4000=$G2850,$H$3:$H$4000))</f>
        <v>1005</v>
      </c>
      <c r="J2850" s="2" t="str">
        <v>RSA</v>
      </c>
      <c r="K2850" t="str">
        <v>Luxolo ADAMS</v>
      </c>
      <c r="L2850" s="96" t="str">
        <v>100m</v>
      </c>
      <c r="M2850" s="96">
        <v>35278</v>
      </c>
      <c r="N2850" s="96" t="str">
        <f t="shared" si="176"/>
        <v>Luxolo ADAMS100m</v>
      </c>
      <c r="O2850" s="2">
        <f t="shared" si="177"/>
        <v>1030</v>
      </c>
      <c r="P2850" s="81">
        <f t="shared" si="178"/>
        <v>146</v>
      </c>
      <c r="Q2850" s="81" t="str">
        <f t="shared" si="179"/>
        <v/>
      </c>
    </row>
    <row r="2851" spans="1:17" x14ac:dyDescent="0.2">
      <c r="A2851" t="s">
        <v>1215</v>
      </c>
      <c r="B2851" t="s">
        <v>4904</v>
      </c>
      <c r="C2851" s="5" t="s">
        <v>35</v>
      </c>
      <c r="D2851" s="5">
        <v>36408</v>
      </c>
      <c r="E2851">
        <v>1002</v>
      </c>
      <c r="F2851" s="2">
        <v>13</v>
      </c>
      <c r="G2851" s="2" t="str">
        <f>B2851&amp;C2851</f>
        <v>Moh. Eizlan DAHALANhigh-jump</v>
      </c>
      <c r="H2851" s="2">
        <f>E2851</f>
        <v>1002</v>
      </c>
      <c r="I2851" s="138" cm="1">
        <f t="array" ref="I2851">MAX(IF($G$3:$G$4000=$G2851,$H$3:$H$4000))</f>
        <v>1037</v>
      </c>
      <c r="J2851" s="2" t="str">
        <v>RSA</v>
      </c>
      <c r="K2851" t="str">
        <v>Connor ANNANDALE</v>
      </c>
      <c r="L2851" s="96" t="str">
        <v>high-jump</v>
      </c>
      <c r="M2851" s="96">
        <v>37993</v>
      </c>
      <c r="N2851" s="96" t="str">
        <f t="shared" si="176"/>
        <v>Connor ANNANDALEhigh-jump</v>
      </c>
      <c r="O2851" s="2">
        <f t="shared" si="177"/>
        <v>1028</v>
      </c>
      <c r="P2851" s="81">
        <f t="shared" si="178"/>
        <v>61</v>
      </c>
      <c r="Q2851" s="81" t="str">
        <f t="shared" si="179"/>
        <v/>
      </c>
    </row>
    <row r="2852" spans="1:17" x14ac:dyDescent="0.2">
      <c r="A2852" t="s">
        <v>1215</v>
      </c>
      <c r="B2852" t="s">
        <v>4905</v>
      </c>
      <c r="C2852" s="5" t="s">
        <v>35</v>
      </c>
      <c r="D2852" s="5">
        <v>44581</v>
      </c>
      <c r="E2852">
        <v>1002</v>
      </c>
      <c r="F2852" s="2">
        <v>13</v>
      </c>
      <c r="G2852" s="2" t="str">
        <f>B2852&amp;C2852</f>
        <v>Farrell Glenn FELIXhigh-jump</v>
      </c>
      <c r="H2852" s="2">
        <f>E2852</f>
        <v>1002</v>
      </c>
      <c r="I2852" s="138" cm="1">
        <f t="array" ref="I2852">MAX(IF($G$3:$G$4000=$G2852,$H$3:$H$4000))</f>
        <v>1037</v>
      </c>
      <c r="J2852" s="2" t="str">
        <v>RSA</v>
      </c>
      <c r="K2852" t="str">
        <v>Ashwin JOOD</v>
      </c>
      <c r="L2852" s="96" t="str">
        <v>200m</v>
      </c>
      <c r="M2852" s="96">
        <v>36824</v>
      </c>
      <c r="N2852" s="96" t="str">
        <f t="shared" si="176"/>
        <v>Ashwin JOOD200m</v>
      </c>
      <c r="O2852" s="2">
        <f t="shared" si="177"/>
        <v>1028</v>
      </c>
      <c r="P2852" s="81">
        <f t="shared" si="178"/>
        <v>137</v>
      </c>
      <c r="Q2852" s="81" t="str">
        <f t="shared" si="179"/>
        <v/>
      </c>
    </row>
    <row r="2853" spans="1:17" x14ac:dyDescent="0.2">
      <c r="A2853" t="s">
        <v>1215</v>
      </c>
      <c r="B2853" t="s">
        <v>4922</v>
      </c>
      <c r="C2853" s="5" t="s">
        <v>35</v>
      </c>
      <c r="D2853" s="5">
        <v>31902</v>
      </c>
      <c r="E2853">
        <v>1002</v>
      </c>
      <c r="F2853" s="2">
        <v>13</v>
      </c>
      <c r="G2853" s="2" t="str">
        <f>B2853&amp;C2853</f>
        <v>Hup Wei LEEhigh-jump</v>
      </c>
      <c r="H2853" s="2">
        <f>E2853</f>
        <v>1002</v>
      </c>
      <c r="I2853" s="138" cm="1">
        <f t="array" ref="I2853">MAX(IF($G$3:$G$4000=$G2853,$H$3:$H$4000))</f>
        <v>1002</v>
      </c>
      <c r="J2853" s="2" t="str">
        <v>RSA</v>
      </c>
      <c r="K2853" t="str">
        <v>Dwayne SMITH</v>
      </c>
      <c r="L2853" s="96" t="str">
        <v>100m</v>
      </c>
      <c r="M2853" s="96">
        <v>37706</v>
      </c>
      <c r="N2853" s="96" t="str">
        <f t="shared" si="176"/>
        <v>Dwayne SMITH100m</v>
      </c>
      <c r="O2853" s="2">
        <f t="shared" si="177"/>
        <v>1028</v>
      </c>
      <c r="P2853" s="81">
        <f t="shared" si="178"/>
        <v>147</v>
      </c>
      <c r="Q2853" s="81" t="str">
        <f t="shared" si="179"/>
        <v/>
      </c>
    </row>
    <row r="2854" spans="1:17" x14ac:dyDescent="0.2">
      <c r="A2854" t="s">
        <v>1215</v>
      </c>
      <c r="B2854" t="s">
        <v>4922</v>
      </c>
      <c r="C2854" s="5" t="s">
        <v>35</v>
      </c>
      <c r="D2854" s="5">
        <v>31902</v>
      </c>
      <c r="E2854">
        <v>1002</v>
      </c>
      <c r="F2854" s="2">
        <v>79</v>
      </c>
      <c r="G2854" s="2" t="str">
        <f>B2854&amp;C2854</f>
        <v>Hup Wei LEEhigh-jump</v>
      </c>
      <c r="H2854" s="2">
        <f>E2854</f>
        <v>1002</v>
      </c>
      <c r="I2854" s="138" cm="1">
        <f t="array" ref="I2854">MAX(IF($G$3:$G$4000=$G2854,$H$3:$H$4000))</f>
        <v>1002</v>
      </c>
      <c r="J2854" s="2" t="str">
        <v>RSA</v>
      </c>
      <c r="K2854" t="str">
        <v>Renaldo FRECHOU</v>
      </c>
      <c r="L2854" s="96" t="str">
        <v>hammer-throw</v>
      </c>
      <c r="M2854" s="96">
        <v>33667</v>
      </c>
      <c r="N2854" s="96" t="str">
        <f t="shared" si="176"/>
        <v>Renaldo FRECHOUhammer-throw</v>
      </c>
      <c r="O2854" s="2">
        <f t="shared" si="177"/>
        <v>1026</v>
      </c>
      <c r="P2854" s="81">
        <f t="shared" si="178"/>
        <v>19</v>
      </c>
      <c r="Q2854" s="81" t="str">
        <f t="shared" si="179"/>
        <v/>
      </c>
    </row>
    <row r="2855" spans="1:17" x14ac:dyDescent="0.2">
      <c r="A2855" t="s">
        <v>1215</v>
      </c>
      <c r="B2855" t="s">
        <v>2937</v>
      </c>
      <c r="C2855" t="s">
        <v>25</v>
      </c>
      <c r="D2855" s="5">
        <v>35150</v>
      </c>
      <c r="E2855">
        <v>997</v>
      </c>
      <c r="F2855" s="2">
        <v>78</v>
      </c>
      <c r="G2855" s="2" t="str">
        <f>B2855&amp;C2855</f>
        <v>Jonathan NYEPA200m</v>
      </c>
      <c r="H2855" s="2">
        <f>E2855</f>
        <v>997</v>
      </c>
      <c r="I2855" s="138" cm="1">
        <f t="array" ref="I2855">MAX(IF($G$3:$G$4000=$G2855,$H$3:$H$4000))</f>
        <v>997</v>
      </c>
      <c r="J2855" s="2" t="str">
        <v>RSA</v>
      </c>
      <c r="K2855" t="str">
        <v>Tshepo Jason TYANTINI</v>
      </c>
      <c r="L2855" s="96" t="str">
        <v>100m</v>
      </c>
      <c r="M2855" s="96">
        <v>38409</v>
      </c>
      <c r="N2855" s="96" t="str">
        <f t="shared" si="176"/>
        <v>Tshepo Jason TYANTINI100m</v>
      </c>
      <c r="O2855" s="2">
        <f t="shared" si="177"/>
        <v>1024</v>
      </c>
      <c r="P2855" s="81">
        <f t="shared" si="178"/>
        <v>148</v>
      </c>
      <c r="Q2855" s="81" t="str">
        <f t="shared" si="179"/>
        <v/>
      </c>
    </row>
    <row r="2856" spans="1:17" x14ac:dyDescent="0.2">
      <c r="A2856" t="s">
        <v>1215</v>
      </c>
      <c r="B2856" t="s">
        <v>5129</v>
      </c>
      <c r="C2856" s="5" t="s">
        <v>31</v>
      </c>
      <c r="D2856" s="5"/>
      <c r="E2856">
        <v>995</v>
      </c>
      <c r="F2856" s="2">
        <v>22</v>
      </c>
      <c r="G2856" s="2" t="str">
        <f>B2856&amp;C2856</f>
        <v>Muhammad Ridzwan RIDAL110mh</v>
      </c>
      <c r="H2856" s="2">
        <f>E2856</f>
        <v>995</v>
      </c>
      <c r="I2856" s="138" cm="1">
        <f t="array" ref="I2856">MAX(IF($G$3:$G$4000=$G2856,$H$3:$H$4000))</f>
        <v>995</v>
      </c>
      <c r="J2856" s="2" t="str">
        <v>RSA</v>
      </c>
      <c r="K2856" t="str">
        <v>Hannes NAUDE</v>
      </c>
      <c r="L2856" s="96" t="str">
        <v>800m</v>
      </c>
      <c r="M2856" s="96">
        <v>32946</v>
      </c>
      <c r="N2856" s="96" t="str">
        <f t="shared" si="176"/>
        <v>Hannes NAUDE800m</v>
      </c>
      <c r="O2856" s="2">
        <f t="shared" si="177"/>
        <v>1021</v>
      </c>
      <c r="P2856" s="81">
        <f t="shared" si="178"/>
        <v>145</v>
      </c>
      <c r="Q2856" s="81" t="str">
        <f t="shared" si="179"/>
        <v/>
      </c>
    </row>
    <row r="2857" spans="1:17" x14ac:dyDescent="0.2">
      <c r="A2857" t="s">
        <v>1215</v>
      </c>
      <c r="B2857" t="s">
        <v>4443</v>
      </c>
      <c r="C2857" s="5" t="s">
        <v>36</v>
      </c>
      <c r="D2857" s="5">
        <v>34391</v>
      </c>
      <c r="E2857">
        <v>994</v>
      </c>
      <c r="F2857" s="2">
        <v>37</v>
      </c>
      <c r="G2857" s="2" t="str">
        <f>B2857&amp;C2857</f>
        <v>Mohd Iskandar ALWIpole-vault</v>
      </c>
      <c r="H2857" s="2">
        <f>E2857</f>
        <v>994</v>
      </c>
      <c r="I2857" s="138" cm="1">
        <f t="array" ref="I2857">MAX(IF($G$3:$G$4000=$G2857,$H$3:$H$4000))</f>
        <v>994</v>
      </c>
      <c r="J2857" s="2" t="str">
        <v>RSA</v>
      </c>
      <c r="K2857" t="str">
        <v>Eckhardt POTGIETER</v>
      </c>
      <c r="L2857" s="96" t="str">
        <v>100m</v>
      </c>
      <c r="M2857" s="96">
        <v>37420</v>
      </c>
      <c r="N2857" s="96" t="str">
        <f t="shared" si="176"/>
        <v>Eckhardt POTGIETER100m</v>
      </c>
      <c r="O2857" s="2">
        <f t="shared" si="177"/>
        <v>1021</v>
      </c>
      <c r="P2857" s="81">
        <f t="shared" si="178"/>
        <v>155</v>
      </c>
      <c r="Q2857" s="81" t="str">
        <f t="shared" si="179"/>
        <v/>
      </c>
    </row>
    <row r="2858" spans="1:17" x14ac:dyDescent="0.2">
      <c r="A2858" t="s">
        <v>1215</v>
      </c>
      <c r="B2858" t="s">
        <v>3473</v>
      </c>
      <c r="C2858" s="5" t="s">
        <v>42</v>
      </c>
      <c r="D2858" s="5">
        <v>33789</v>
      </c>
      <c r="E2858">
        <v>993</v>
      </c>
      <c r="F2858" s="2">
        <v>28</v>
      </c>
      <c r="G2858" s="2" t="str">
        <f>B2858&amp;C2858</f>
        <v>Jackie Wong SIEW CHEERhammer-throw</v>
      </c>
      <c r="H2858" s="2">
        <f>E2858</f>
        <v>993</v>
      </c>
      <c r="I2858" s="138" cm="1">
        <f t="array" ref="I2858">MAX(IF($G$3:$G$4000=$G2858,$H$3:$H$4000))</f>
        <v>1019</v>
      </c>
      <c r="J2858" s="2" t="str">
        <v>RSA</v>
      </c>
      <c r="K2858" t="str">
        <v>Lebogang MOSITO</v>
      </c>
      <c r="L2858" s="96" t="str">
        <v>3000msc</v>
      </c>
      <c r="M2858" s="96">
        <v>34780</v>
      </c>
      <c r="N2858" s="96" t="str">
        <f t="shared" si="176"/>
        <v>Lebogang MOSITO3000msc</v>
      </c>
      <c r="O2858" s="2">
        <f t="shared" si="177"/>
        <v>1020</v>
      </c>
      <c r="P2858" s="81">
        <f t="shared" si="178"/>
        <v>101</v>
      </c>
      <c r="Q2858" s="81" t="str">
        <f t="shared" si="179"/>
        <v/>
      </c>
    </row>
    <row r="2859" spans="1:17" x14ac:dyDescent="0.2">
      <c r="A2859" t="s">
        <v>1215</v>
      </c>
      <c r="B2859" s="5" t="s">
        <v>2964</v>
      </c>
      <c r="C2859" s="5" t="s">
        <v>25</v>
      </c>
      <c r="D2859" s="6">
        <v>38106</v>
      </c>
      <c r="E2859">
        <v>991</v>
      </c>
      <c r="F2859" s="2">
        <v>82</v>
      </c>
      <c r="G2859" s="2" t="str">
        <f>B2859&amp;C2859</f>
        <v>Muhd Azeem FAHMI200m</v>
      </c>
      <c r="H2859" s="2">
        <f>E2859</f>
        <v>991</v>
      </c>
      <c r="I2859" s="138" cm="1">
        <f t="array" ref="I2859">MAX(IF($G$3:$G$4000=$G2859,$H$3:$H$4000))</f>
        <v>991</v>
      </c>
      <c r="J2859" s="2" t="str">
        <v>RSA</v>
      </c>
      <c r="K2859" t="str">
        <v>Edric WENHOLD</v>
      </c>
      <c r="L2859" s="96" t="str">
        <v>high-jump</v>
      </c>
      <c r="M2859" s="96">
        <v>37708</v>
      </c>
      <c r="N2859" s="96" t="str">
        <f t="shared" si="176"/>
        <v>Edric WENHOLDhigh-jump</v>
      </c>
      <c r="O2859" s="2">
        <f t="shared" si="177"/>
        <v>1019</v>
      </c>
      <c r="P2859" s="81">
        <f t="shared" si="178"/>
        <v>68</v>
      </c>
      <c r="Q2859" s="81" t="str">
        <f t="shared" si="179"/>
        <v/>
      </c>
    </row>
    <row r="2860" spans="1:17" x14ac:dyDescent="0.2">
      <c r="A2860" t="s">
        <v>1215</v>
      </c>
      <c r="B2860" t="s">
        <v>5135</v>
      </c>
      <c r="C2860" s="5" t="s">
        <v>37</v>
      </c>
      <c r="D2860" s="5">
        <v>34766</v>
      </c>
      <c r="E2860">
        <v>989</v>
      </c>
      <c r="F2860" s="2">
        <v>45</v>
      </c>
      <c r="G2860" s="2" t="str">
        <f>B2860&amp;C2860</f>
        <v>Luqman Hakim RAMLANlong-jump</v>
      </c>
      <c r="H2860" s="2">
        <f>E2860</f>
        <v>989</v>
      </c>
      <c r="I2860" s="138" cm="1">
        <f t="array" ref="I2860">MAX(IF($G$3:$G$4000=$G2860,$H$3:$H$4000))</f>
        <v>989</v>
      </c>
      <c r="J2860" s="2" t="str">
        <v>RSA</v>
      </c>
      <c r="K2860" t="str">
        <v>Anaso JOBODWANA</v>
      </c>
      <c r="L2860" s="96" t="str">
        <v>100m</v>
      </c>
      <c r="M2860" s="96">
        <v>33815</v>
      </c>
      <c r="N2860" s="96" t="str">
        <f t="shared" si="176"/>
        <v>Anaso JOBODWANA100m</v>
      </c>
      <c r="O2860" s="2">
        <f t="shared" si="177"/>
        <v>1018</v>
      </c>
      <c r="P2860" s="81">
        <f t="shared" si="178"/>
        <v>160</v>
      </c>
      <c r="Q2860" s="81" t="str">
        <f t="shared" si="179"/>
        <v/>
      </c>
    </row>
    <row r="2861" spans="1:17" x14ac:dyDescent="0.2">
      <c r="A2861" t="s">
        <v>1215</v>
      </c>
      <c r="B2861" t="s">
        <v>2963</v>
      </c>
      <c r="C2861" s="5" t="s">
        <v>25</v>
      </c>
      <c r="D2861" s="5">
        <v>34813</v>
      </c>
      <c r="E2861">
        <v>987</v>
      </c>
      <c r="F2861" s="2">
        <v>87</v>
      </c>
      <c r="G2861" s="2" t="str">
        <f>B2861&amp;C2861</f>
        <v>Kar Jun KWONG200m</v>
      </c>
      <c r="H2861" s="2">
        <f>E2861</f>
        <v>987</v>
      </c>
      <c r="I2861" s="138" cm="1">
        <f t="array" ref="I2861">MAX(IF($G$3:$G$4000=$G2861,$H$3:$H$4000))</f>
        <v>987</v>
      </c>
      <c r="J2861" s="2" t="str">
        <v>RSA</v>
      </c>
      <c r="K2861" t="str">
        <v>Menzi MTHEMBU</v>
      </c>
      <c r="L2861" s="96" t="str">
        <v>triple-jump</v>
      </c>
      <c r="M2861" s="96">
        <v>34737</v>
      </c>
      <c r="N2861" s="96" t="str">
        <f t="shared" si="176"/>
        <v>Menzi MTHEMBUtriple-jump</v>
      </c>
      <c r="O2861" s="2">
        <f t="shared" si="177"/>
        <v>1013</v>
      </c>
      <c r="P2861" s="81">
        <f t="shared" si="178"/>
        <v>95</v>
      </c>
      <c r="Q2861" s="81" t="str">
        <f t="shared" si="179"/>
        <v/>
      </c>
    </row>
    <row r="2862" spans="1:17" x14ac:dyDescent="0.2">
      <c r="A2862" t="s">
        <v>1215</v>
      </c>
      <c r="B2862" t="s">
        <v>3224</v>
      </c>
      <c r="C2862" s="5" t="s">
        <v>31</v>
      </c>
      <c r="D2862" s="5"/>
      <c r="E2862">
        <v>985</v>
      </c>
      <c r="F2862" s="2">
        <v>24</v>
      </c>
      <c r="G2862" s="2" t="str">
        <f>B2862&amp;C2862</f>
        <v>Muh. Nazrul MOHD ALI110mh</v>
      </c>
      <c r="H2862" s="2">
        <f>E2862</f>
        <v>985</v>
      </c>
      <c r="I2862" s="138" cm="1">
        <f t="array" ref="I2862">MAX(IF($G$3:$G$4000=$G2862,$H$3:$H$4000))</f>
        <v>985</v>
      </c>
      <c r="J2862" s="2" t="str">
        <v>RSA</v>
      </c>
      <c r="K2862" t="str">
        <v>Junior MPEFU</v>
      </c>
      <c r="L2862" s="96" t="str">
        <v>triple-jump</v>
      </c>
      <c r="M2862" s="96">
        <v>35994</v>
      </c>
      <c r="N2862" s="96" t="str">
        <f t="shared" si="176"/>
        <v>Junior MPEFUtriple-jump</v>
      </c>
      <c r="O2862" s="2">
        <f t="shared" si="177"/>
        <v>1012</v>
      </c>
      <c r="P2862" s="81">
        <f t="shared" si="178"/>
        <v>96</v>
      </c>
      <c r="Q2862" s="81" t="str">
        <f t="shared" si="179"/>
        <v/>
      </c>
    </row>
    <row r="2863" spans="1:17" x14ac:dyDescent="0.2">
      <c r="A2863" t="s">
        <v>1215</v>
      </c>
      <c r="B2863" t="s">
        <v>3251</v>
      </c>
      <c r="C2863" s="5" t="s">
        <v>33</v>
      </c>
      <c r="D2863" s="5">
        <v>36598</v>
      </c>
      <c r="E2863">
        <v>969</v>
      </c>
      <c r="F2863" s="2">
        <v>47</v>
      </c>
      <c r="G2863" s="2" t="str">
        <f>B2863&amp;C2863</f>
        <v>Rusleen Zikry Putra ROSELI400mh</v>
      </c>
      <c r="H2863" s="2">
        <f>E2863</f>
        <v>969</v>
      </c>
      <c r="I2863" s="138" cm="1">
        <f t="array" ref="I2863">MAX(IF($G$3:$G$4000=$G2863,$H$3:$H$4000))</f>
        <v>969</v>
      </c>
      <c r="J2863" s="2" t="str">
        <v>RSA</v>
      </c>
      <c r="K2863" t="str">
        <v>Mthi MTHIMKULU</v>
      </c>
      <c r="L2863" s="96" t="str">
        <v>400m</v>
      </c>
      <c r="M2863" s="96">
        <v>0</v>
      </c>
      <c r="N2863" s="96" t="str">
        <f t="shared" si="176"/>
        <v>Mthi MTHIMKULU400m</v>
      </c>
      <c r="O2863" s="2">
        <f t="shared" si="177"/>
        <v>1011</v>
      </c>
      <c r="P2863" s="81">
        <f t="shared" si="178"/>
        <v>168</v>
      </c>
      <c r="Q2863" s="81" t="str">
        <f t="shared" si="179"/>
        <v/>
      </c>
    </row>
    <row r="2864" spans="1:17" x14ac:dyDescent="0.2">
      <c r="A2864" t="s">
        <v>1215</v>
      </c>
      <c r="B2864" t="s">
        <v>5140</v>
      </c>
      <c r="C2864" s="6" t="s">
        <v>38</v>
      </c>
      <c r="D2864" s="5"/>
      <c r="E2864">
        <v>965</v>
      </c>
      <c r="F2864" s="2">
        <v>25</v>
      </c>
      <c r="G2864" s="2" t="str">
        <f>B2864&amp;C2864</f>
        <v>Mohd Shah SHOLIKIN AZHARtriple-jump</v>
      </c>
      <c r="H2864" s="2">
        <f>E2864</f>
        <v>965</v>
      </c>
      <c r="I2864" s="138" cm="1">
        <f t="array" ref="I2864">MAX(IF($G$3:$G$4000=$G2864,$H$3:$H$4000))</f>
        <v>965</v>
      </c>
      <c r="J2864" s="2" t="str">
        <v>RSA</v>
      </c>
      <c r="K2864" t="str">
        <v>Negezi NTOKOZO</v>
      </c>
      <c r="L2864" s="96" t="str">
        <v>200m</v>
      </c>
      <c r="M2864" s="96">
        <v>35266</v>
      </c>
      <c r="N2864" s="96" t="str">
        <f t="shared" si="176"/>
        <v>Negezi NTOKOZO200m</v>
      </c>
      <c r="O2864" s="2">
        <f t="shared" si="177"/>
        <v>1011</v>
      </c>
      <c r="P2864" s="81">
        <f t="shared" si="178"/>
        <v>155</v>
      </c>
      <c r="Q2864" s="81" t="str">
        <f t="shared" si="179"/>
        <v/>
      </c>
    </row>
    <row r="2865" spans="1:17" x14ac:dyDescent="0.2">
      <c r="A2865" t="s">
        <v>1215</v>
      </c>
      <c r="B2865" t="s">
        <v>3220</v>
      </c>
      <c r="C2865" s="5" t="s">
        <v>31</v>
      </c>
      <c r="D2865" s="5">
        <v>1999</v>
      </c>
      <c r="E2865">
        <v>955</v>
      </c>
      <c r="F2865" s="2">
        <v>29</v>
      </c>
      <c r="G2865" s="2" t="str">
        <f>B2865&amp;C2865</f>
        <v>Chun Yee WONG110mh</v>
      </c>
      <c r="H2865" s="2">
        <f>E2865</f>
        <v>955</v>
      </c>
      <c r="I2865" s="138" cm="1">
        <f t="array" ref="I2865">MAX(IF($G$3:$G$4000=$G2865,$H$3:$H$4000))</f>
        <v>955</v>
      </c>
      <c r="J2865" s="2" t="str">
        <v>RSA</v>
      </c>
      <c r="K2865" t="str">
        <v>Ethan OLIVIER</v>
      </c>
      <c r="L2865" s="96" t="str">
        <v>triple-jump</v>
      </c>
      <c r="M2865" s="96">
        <v>0</v>
      </c>
      <c r="N2865" s="96" t="str">
        <f t="shared" si="176"/>
        <v>Ethan OLIVIERtriple-jump</v>
      </c>
      <c r="O2865" s="2">
        <f t="shared" si="177"/>
        <v>1010</v>
      </c>
      <c r="P2865" s="81">
        <f t="shared" si="178"/>
        <v>101</v>
      </c>
      <c r="Q2865" s="81" t="str">
        <f t="shared" si="179"/>
        <v/>
      </c>
    </row>
    <row r="2866" spans="1:17" x14ac:dyDescent="0.2">
      <c r="A2866" t="s">
        <v>1215</v>
      </c>
      <c r="B2866" t="s">
        <v>5137</v>
      </c>
      <c r="C2866" s="5" t="s">
        <v>37</v>
      </c>
      <c r="D2866" s="5"/>
      <c r="E2866">
        <v>946</v>
      </c>
      <c r="F2866" s="2">
        <v>72</v>
      </c>
      <c r="G2866" s="2" t="str">
        <f>B2866&amp;C2866</f>
        <v>Muhammad Azim Abdul KEFLIlong-jump</v>
      </c>
      <c r="H2866" s="2">
        <f>E2866</f>
        <v>946</v>
      </c>
      <c r="I2866" s="138" cm="1">
        <f t="array" ref="I2866">MAX(IF($G$3:$G$4000=$G2866,$H$3:$H$4000))</f>
        <v>946</v>
      </c>
      <c r="J2866" s="2" t="str">
        <v>RSA</v>
      </c>
      <c r="K2866" t="str">
        <v>Thato MALEMATSHA</v>
      </c>
      <c r="L2866" s="96" t="str">
        <v>long-jump</v>
      </c>
      <c r="M2866" s="96">
        <v>37017</v>
      </c>
      <c r="N2866" s="96" t="str">
        <f t="shared" si="176"/>
        <v>Thato MALEMATSHAlong-jump</v>
      </c>
      <c r="O2866" s="2">
        <f t="shared" si="177"/>
        <v>1008</v>
      </c>
      <c r="P2866" s="81">
        <f t="shared" si="178"/>
        <v>116</v>
      </c>
      <c r="Q2866" s="81" t="str">
        <f t="shared" si="179"/>
        <v/>
      </c>
    </row>
    <row r="2867" spans="1:17" x14ac:dyDescent="0.2">
      <c r="A2867" t="s">
        <v>1215</v>
      </c>
      <c r="B2867" t="s">
        <v>3450</v>
      </c>
      <c r="C2867" s="5" t="s">
        <v>39</v>
      </c>
      <c r="D2867" s="5">
        <v>36565</v>
      </c>
      <c r="E2867">
        <v>927</v>
      </c>
      <c r="F2867" s="2">
        <v>28</v>
      </c>
      <c r="G2867" s="2" t="str">
        <f>B2867&amp;C2867</f>
        <v>Farm LOONGshot-put</v>
      </c>
      <c r="H2867" s="2">
        <f>E2867</f>
        <v>927</v>
      </c>
      <c r="I2867" s="138" cm="1">
        <f t="array" ref="I2867">MAX(IF($G$3:$G$4000=$G2867,$H$3:$H$4000))</f>
        <v>927</v>
      </c>
      <c r="J2867" s="2" t="str">
        <v>RSA</v>
      </c>
      <c r="K2867" t="str">
        <v>Innocent MNYAKENI</v>
      </c>
      <c r="L2867" s="96" t="str">
        <v>800m</v>
      </c>
      <c r="M2867" s="96">
        <v>36361</v>
      </c>
      <c r="N2867" s="96" t="str">
        <f t="shared" si="176"/>
        <v>Innocent MNYAKENI800m</v>
      </c>
      <c r="O2867" s="2">
        <f t="shared" si="177"/>
        <v>1007</v>
      </c>
      <c r="P2867" s="81">
        <f t="shared" si="178"/>
        <v>155</v>
      </c>
      <c r="Q2867" s="81" t="str">
        <f t="shared" si="179"/>
        <v/>
      </c>
    </row>
    <row r="2868" spans="1:17" x14ac:dyDescent="0.2">
      <c r="A2868" t="s">
        <v>1215</v>
      </c>
      <c r="B2868" t="s">
        <v>4600</v>
      </c>
      <c r="C2868" s="5" t="s">
        <v>39</v>
      </c>
      <c r="D2868" s="5">
        <v>32947</v>
      </c>
      <c r="E2868">
        <v>911</v>
      </c>
      <c r="F2868" s="2">
        <v>91</v>
      </c>
      <c r="G2868" s="2" t="str">
        <f>B2868&amp;C2868</f>
        <v>Mohd ZIYAD ZULKIFLIshot-put</v>
      </c>
      <c r="H2868" s="2">
        <f>E2868</f>
        <v>911</v>
      </c>
      <c r="I2868" s="138" cm="1">
        <f t="array" ref="I2868">MAX(IF($G$3:$G$4000=$G2868,$H$3:$H$4000))</f>
        <v>911</v>
      </c>
      <c r="J2868" s="2" t="str">
        <v>RSA</v>
      </c>
      <c r="K2868" t="str">
        <v>Nicholas FERNS</v>
      </c>
      <c r="L2868" s="96" t="str">
        <v>110mh</v>
      </c>
      <c r="M2868" s="96">
        <v>35444</v>
      </c>
      <c r="N2868" s="96" t="str">
        <f t="shared" si="176"/>
        <v>Nicholas FERNS110mh</v>
      </c>
      <c r="O2868" s="2">
        <f t="shared" si="177"/>
        <v>1004</v>
      </c>
      <c r="P2868" s="81">
        <f t="shared" si="178"/>
        <v>96</v>
      </c>
      <c r="Q2868" s="81" t="str">
        <f t="shared" si="179"/>
        <v/>
      </c>
    </row>
    <row r="2869" spans="1:17" x14ac:dyDescent="0.2">
      <c r="A2869" t="s">
        <v>1215</v>
      </c>
      <c r="B2869" t="s">
        <v>4601</v>
      </c>
      <c r="C2869" s="5" t="s">
        <v>39</v>
      </c>
      <c r="D2869" s="5"/>
      <c r="E2869">
        <v>910</v>
      </c>
      <c r="F2869" s="2">
        <v>92</v>
      </c>
      <c r="G2869" s="2" t="str">
        <f>B2869&amp;C2869</f>
        <v>Jonah Chang ANAK RIGANshot-put</v>
      </c>
      <c r="H2869" s="2">
        <f>E2869</f>
        <v>910</v>
      </c>
      <c r="I2869" s="138" cm="1">
        <f t="array" ref="I2869">MAX(IF($G$3:$G$4000=$G2869,$H$3:$H$4000))</f>
        <v>910</v>
      </c>
      <c r="J2869" s="2" t="str">
        <v>RSA</v>
      </c>
      <c r="K2869" t="str">
        <v>Luvo NKEWU</v>
      </c>
      <c r="L2869" s="96" t="str">
        <v>high-jump</v>
      </c>
      <c r="M2869" s="96">
        <v>33555</v>
      </c>
      <c r="N2869" s="96" t="str">
        <f t="shared" si="176"/>
        <v>Luvo NKEWUhigh-jump</v>
      </c>
      <c r="O2869" s="2">
        <f t="shared" si="177"/>
        <v>1002</v>
      </c>
      <c r="P2869" s="81">
        <f t="shared" si="178"/>
        <v>83</v>
      </c>
      <c r="Q2869" s="81" t="str">
        <f t="shared" si="179"/>
        <v/>
      </c>
    </row>
    <row r="2870" spans="1:17" x14ac:dyDescent="0.2">
      <c r="A2870" t="s">
        <v>1215</v>
      </c>
      <c r="B2870" t="s">
        <v>4443</v>
      </c>
      <c r="C2870" s="5" t="s">
        <v>36</v>
      </c>
      <c r="D2870" s="5">
        <v>34391</v>
      </c>
      <c r="E2870">
        <v>900</v>
      </c>
      <c r="F2870" s="2">
        <v>42</v>
      </c>
      <c r="G2870" s="2" t="str">
        <f>B2870&amp;C2870</f>
        <v>Mohd Iskandar ALWIpole-vault</v>
      </c>
      <c r="H2870" s="2">
        <f>E2870</f>
        <v>900</v>
      </c>
      <c r="I2870" s="138" cm="1">
        <f t="array" ref="I2870">MAX(IF($G$3:$G$4000=$G2870,$H$3:$H$4000))</f>
        <v>994</v>
      </c>
      <c r="J2870" s="2" t="str">
        <v>RSA</v>
      </c>
      <c r="K2870" t="str">
        <v>Gayisa MASWANGAYI</v>
      </c>
      <c r="L2870" s="96" t="str">
        <v>high-jump</v>
      </c>
      <c r="M2870" s="96">
        <v>36971</v>
      </c>
      <c r="N2870" s="96" t="str">
        <f t="shared" si="176"/>
        <v>Gayisa MASWANGAYIhigh-jump</v>
      </c>
      <c r="O2870" s="2">
        <f t="shared" si="177"/>
        <v>1002</v>
      </c>
      <c r="P2870" s="81">
        <f t="shared" si="178"/>
        <v>83</v>
      </c>
      <c r="Q2870" s="81" t="str">
        <f t="shared" si="179"/>
        <v/>
      </c>
    </row>
    <row r="2871" spans="1:17" x14ac:dyDescent="0.2">
      <c r="A2871" t="s">
        <v>1215</v>
      </c>
      <c r="B2871" t="s">
        <v>4600</v>
      </c>
      <c r="C2871" s="5" t="s">
        <v>39</v>
      </c>
      <c r="D2871" s="5">
        <v>32947</v>
      </c>
      <c r="E2871">
        <v>899</v>
      </c>
      <c r="F2871" s="2">
        <v>39</v>
      </c>
      <c r="G2871" s="2" t="str">
        <f>B2871&amp;C2871</f>
        <v>Mohd ZIYAD ZULKIFLIshot-put</v>
      </c>
      <c r="H2871" s="2">
        <f>E2871</f>
        <v>899</v>
      </c>
      <c r="I2871" s="138" cm="1">
        <f t="array" ref="I2871">MAX(IF($G$3:$G$4000=$G2871,$H$3:$H$4000))</f>
        <v>911</v>
      </c>
      <c r="J2871" s="2" t="str">
        <v>RSA</v>
      </c>
      <c r="K2871" t="str">
        <v>Ryan STOCKHIL</v>
      </c>
      <c r="L2871" s="96" t="str">
        <v>high-jump</v>
      </c>
      <c r="M2871" s="96">
        <v>38304</v>
      </c>
      <c r="N2871" s="96" t="str">
        <f t="shared" si="176"/>
        <v>Ryan STOCKHILhigh-jump</v>
      </c>
      <c r="O2871" s="2">
        <f t="shared" si="177"/>
        <v>1002</v>
      </c>
      <c r="P2871" s="81">
        <f t="shared" si="178"/>
        <v>83</v>
      </c>
      <c r="Q2871" s="81" t="str">
        <f t="shared" si="179"/>
        <v/>
      </c>
    </row>
    <row r="2872" spans="1:17" x14ac:dyDescent="0.2">
      <c r="A2872" t="s">
        <v>1215</v>
      </c>
      <c r="B2872" t="s">
        <v>5143</v>
      </c>
      <c r="C2872" s="5" t="s">
        <v>38</v>
      </c>
      <c r="D2872" s="5">
        <v>44581</v>
      </c>
      <c r="E2872">
        <v>892</v>
      </c>
      <c r="F2872" s="2">
        <v>43</v>
      </c>
      <c r="G2872" s="2" t="str">
        <f>B2872&amp;C2872</f>
        <v>Muhd Sunik MUSLIMINtriple-jump</v>
      </c>
      <c r="H2872" s="2">
        <f>E2872</f>
        <v>892</v>
      </c>
      <c r="I2872" s="138" cm="1">
        <f t="array" ref="I2872">MAX(IF($G$3:$G$4000=$G2872,$H$3:$H$4000))</f>
        <v>892</v>
      </c>
      <c r="J2872" s="2" t="str">
        <v>RSA</v>
      </c>
      <c r="K2872" t="str">
        <v>Lukas VAN DER WATT</v>
      </c>
      <c r="L2872" s="96" t="str">
        <v>pole-vault</v>
      </c>
      <c r="M2872" s="96">
        <v>35819</v>
      </c>
      <c r="N2872" s="96" t="str">
        <f t="shared" si="176"/>
        <v>Lukas VAN DER WATTpole-vault</v>
      </c>
      <c r="O2872" s="2">
        <f t="shared" si="177"/>
        <v>994</v>
      </c>
      <c r="P2872" s="81">
        <f t="shared" si="178"/>
        <v>41</v>
      </c>
      <c r="Q2872" s="81" t="str">
        <f t="shared" si="179"/>
        <v/>
      </c>
    </row>
    <row r="2873" spans="1:17" x14ac:dyDescent="0.2">
      <c r="A2873" t="s">
        <v>1215</v>
      </c>
      <c r="B2873" t="s">
        <v>3477</v>
      </c>
      <c r="C2873" s="5" t="s">
        <v>42</v>
      </c>
      <c r="D2873" s="5">
        <v>36914</v>
      </c>
      <c r="E2873">
        <v>892</v>
      </c>
      <c r="F2873" s="2">
        <v>67</v>
      </c>
      <c r="G2873" s="2" t="str">
        <f>B2873&amp;C2873</f>
        <v>Sadat Merzuqi AJISANhammer-throw</v>
      </c>
      <c r="H2873" s="2">
        <f>E2873</f>
        <v>892</v>
      </c>
      <c r="I2873" s="138" cm="1">
        <f t="array" ref="I2873">MAX(IF($G$3:$G$4000=$G2873,$H$3:$H$4000))</f>
        <v>892</v>
      </c>
      <c r="J2873" s="2" t="str">
        <v>RSA</v>
      </c>
      <c r="K2873" t="str">
        <v>Armant VAN DER LINDEN</v>
      </c>
      <c r="L2873" s="96" t="str">
        <v>javelin-throw</v>
      </c>
      <c r="M2873" s="96">
        <v>44640</v>
      </c>
      <c r="N2873" s="96" t="str">
        <f t="shared" si="176"/>
        <v>Armant VAN DER LINDENjavelin-throw</v>
      </c>
      <c r="O2873" s="2">
        <f t="shared" si="177"/>
        <v>991</v>
      </c>
      <c r="P2873" s="81">
        <f t="shared" si="178"/>
        <v>65</v>
      </c>
      <c r="Q2873" s="81" t="str">
        <f t="shared" si="179"/>
        <v/>
      </c>
    </row>
    <row r="2874" spans="1:17" x14ac:dyDescent="0.2">
      <c r="A2874" t="s">
        <v>1215</v>
      </c>
      <c r="B2874" t="s">
        <v>5146</v>
      </c>
      <c r="C2874" s="5" t="s">
        <v>38</v>
      </c>
      <c r="D2874" s="5"/>
      <c r="E2874">
        <v>882</v>
      </c>
      <c r="F2874" s="2">
        <v>48</v>
      </c>
      <c r="G2874" s="2" t="str">
        <f>B2874&amp;C2874</f>
        <v>NG Tak SINGtriple-jump</v>
      </c>
      <c r="H2874" s="2">
        <f>E2874</f>
        <v>882</v>
      </c>
      <c r="I2874" s="138" cm="1">
        <f t="array" ref="I2874">MAX(IF($G$3:$G$4000=$G2874,$H$3:$H$4000))</f>
        <v>882</v>
      </c>
      <c r="J2874" s="2" t="str">
        <v>RSA</v>
      </c>
      <c r="K2874" t="str">
        <v>Chris VAN NIEKERK</v>
      </c>
      <c r="L2874" s="96" t="str">
        <v>discus-throw</v>
      </c>
      <c r="M2874" s="96">
        <v>36768</v>
      </c>
      <c r="N2874" s="96" t="str">
        <f t="shared" si="176"/>
        <v>Chris VAN NIEKERKdiscus-throw</v>
      </c>
      <c r="O2874" s="2">
        <f t="shared" si="177"/>
        <v>984</v>
      </c>
      <c r="P2874" s="81">
        <f t="shared" si="178"/>
        <v>44</v>
      </c>
      <c r="Q2874" s="81" t="str">
        <f t="shared" si="179"/>
        <v/>
      </c>
    </row>
    <row r="2875" spans="1:17" x14ac:dyDescent="0.2">
      <c r="A2875" t="s">
        <v>1215</v>
      </c>
      <c r="B2875" t="s">
        <v>3477</v>
      </c>
      <c r="C2875" s="5" t="s">
        <v>42</v>
      </c>
      <c r="D2875" s="5">
        <v>36914</v>
      </c>
      <c r="E2875">
        <v>877</v>
      </c>
      <c r="F2875" s="2">
        <v>21</v>
      </c>
      <c r="G2875" s="2" t="str">
        <f>B2875&amp;C2875</f>
        <v>Sadat Merzuqi AJISANhammer-throw</v>
      </c>
      <c r="H2875" s="2">
        <f>E2875</f>
        <v>877</v>
      </c>
      <c r="I2875" s="138" cm="1">
        <f t="array" ref="I2875">MAX(IF($G$3:$G$4000=$G2875,$H$3:$H$4000))</f>
        <v>892</v>
      </c>
      <c r="J2875" s="2" t="str">
        <v>RSA</v>
      </c>
      <c r="K2875" t="str">
        <v>Michael SKOSANA</v>
      </c>
      <c r="L2875" s="96" t="str">
        <v>long-jump</v>
      </c>
      <c r="M2875" s="96">
        <v>36787</v>
      </c>
      <c r="N2875" s="96" t="str">
        <f t="shared" si="176"/>
        <v>Michael SKOSANAlong-jump</v>
      </c>
      <c r="O2875" s="2">
        <f t="shared" si="177"/>
        <v>982</v>
      </c>
      <c r="P2875" s="81">
        <f t="shared" si="178"/>
        <v>123</v>
      </c>
      <c r="Q2875" s="81" t="str">
        <f t="shared" si="179"/>
        <v/>
      </c>
    </row>
    <row r="2876" spans="1:17" x14ac:dyDescent="0.2">
      <c r="A2876" t="s">
        <v>1215</v>
      </c>
      <c r="B2876" t="s">
        <v>4601</v>
      </c>
      <c r="C2876" s="6" t="s">
        <v>39</v>
      </c>
      <c r="D2876" s="6"/>
      <c r="E2876">
        <v>863</v>
      </c>
      <c r="F2876" s="2">
        <v>51</v>
      </c>
      <c r="G2876" s="2" t="str">
        <f>B2876&amp;C2876</f>
        <v>Jonah Chang ANAK RIGANshot-put</v>
      </c>
      <c r="H2876" s="2">
        <f>E2876</f>
        <v>863</v>
      </c>
      <c r="I2876" s="138" cm="1">
        <f t="array" ref="I2876">MAX(IF($G$3:$G$4000=$G2876,$H$3:$H$4000))</f>
        <v>910</v>
      </c>
      <c r="J2876" s="2" t="str">
        <v>RSA</v>
      </c>
      <c r="K2876" t="str">
        <v>Mathanga MBULELI</v>
      </c>
      <c r="L2876" s="96" t="str">
        <v>1500m</v>
      </c>
      <c r="M2876" s="96">
        <v>34236</v>
      </c>
      <c r="N2876" s="96" t="str">
        <f t="shared" si="176"/>
        <v>Mathanga MBULELI1500m</v>
      </c>
      <c r="O2876" s="2">
        <f t="shared" si="177"/>
        <v>981</v>
      </c>
      <c r="P2876" s="81">
        <f t="shared" si="178"/>
        <v>170</v>
      </c>
      <c r="Q2876" s="81" t="str">
        <f t="shared" si="179"/>
        <v/>
      </c>
    </row>
    <row r="2877" spans="1:17" x14ac:dyDescent="0.2">
      <c r="A2877" t="s">
        <v>1215</v>
      </c>
      <c r="B2877" t="s">
        <v>5157</v>
      </c>
      <c r="C2877" s="5" t="s">
        <v>39</v>
      </c>
      <c r="D2877" s="5">
        <v>37427</v>
      </c>
      <c r="E2877">
        <v>841</v>
      </c>
      <c r="F2877" s="2">
        <v>64</v>
      </c>
      <c r="G2877" s="2" t="str">
        <f>B2877&amp;C2877</f>
        <v>Chin Poh KONGshot-put</v>
      </c>
      <c r="H2877" s="2">
        <f>E2877</f>
        <v>841</v>
      </c>
      <c r="I2877" s="138" cm="1">
        <f t="array" ref="I2877">MAX(IF($G$3:$G$4000=$G2877,$H$3:$H$4000))</f>
        <v>841</v>
      </c>
      <c r="J2877" s="2" t="str">
        <v>RSA</v>
      </c>
      <c r="K2877" t="str">
        <v>Burger LAMBRECHTS JR.</v>
      </c>
      <c r="L2877" s="96" t="str">
        <v>discus-throw</v>
      </c>
      <c r="M2877" s="96">
        <v>36013</v>
      </c>
      <c r="N2877" s="96" t="str">
        <f t="shared" si="176"/>
        <v>Burger LAMBRECHTS JR.discus-throw</v>
      </c>
      <c r="O2877" s="2">
        <f t="shared" si="177"/>
        <v>981</v>
      </c>
      <c r="P2877" s="81">
        <f t="shared" si="178"/>
        <v>46</v>
      </c>
      <c r="Q2877" s="81" t="str">
        <f t="shared" si="179"/>
        <v/>
      </c>
    </row>
    <row r="2878" spans="1:17" x14ac:dyDescent="0.2">
      <c r="A2878" t="s">
        <v>1478</v>
      </c>
      <c r="B2878" s="5" t="s">
        <v>4061</v>
      </c>
      <c r="C2878" s="5" t="s">
        <v>29</v>
      </c>
      <c r="D2878" s="5">
        <v>34364</v>
      </c>
      <c r="E2878">
        <v>1105</v>
      </c>
      <c r="F2878" s="2">
        <v>74</v>
      </c>
      <c r="G2878" s="2" t="str">
        <f>B2878&amp;C2878</f>
        <v>Jordan GUSMAN5000m</v>
      </c>
      <c r="H2878" s="2">
        <f>E2878</f>
        <v>1105</v>
      </c>
      <c r="I2878" s="138" cm="1">
        <f t="array" ref="I2878">MAX(IF($G$3:$G$4000=$G2878,$H$3:$H$4000))</f>
        <v>1105</v>
      </c>
      <c r="J2878" s="2" t="str">
        <v>RSA</v>
      </c>
      <c r="K2878" t="str">
        <v>Junior MONDLANE</v>
      </c>
      <c r="L2878" s="96" t="str">
        <v>long-jump</v>
      </c>
      <c r="M2878" s="96">
        <v>37775</v>
      </c>
      <c r="N2878" s="96" t="str">
        <f t="shared" si="176"/>
        <v>Junior MONDLANElong-jump</v>
      </c>
      <c r="O2878" s="2">
        <f t="shared" si="177"/>
        <v>978</v>
      </c>
      <c r="P2878" s="81">
        <f t="shared" si="178"/>
        <v>125</v>
      </c>
      <c r="Q2878" s="81" t="str">
        <f t="shared" si="179"/>
        <v/>
      </c>
    </row>
    <row r="2879" spans="1:17" x14ac:dyDescent="0.2">
      <c r="A2879" t="s">
        <v>1478</v>
      </c>
      <c r="B2879" t="s">
        <v>3283</v>
      </c>
      <c r="C2879" s="5" t="s">
        <v>37</v>
      </c>
      <c r="D2879" s="5">
        <v>38232</v>
      </c>
      <c r="E2879">
        <v>1079</v>
      </c>
      <c r="F2879" s="2">
        <v>13</v>
      </c>
      <c r="G2879" s="2" t="str">
        <f>B2879&amp;C2879</f>
        <v>Jeremy ZAMMITlong-jump</v>
      </c>
      <c r="H2879" s="2">
        <f>E2879</f>
        <v>1079</v>
      </c>
      <c r="I2879" s="138" cm="1">
        <f t="array" ref="I2879">MAX(IF($G$3:$G$4000=$G2879,$H$3:$H$4000))</f>
        <v>1079</v>
      </c>
      <c r="J2879" s="2" t="str">
        <v>RSA</v>
      </c>
      <c r="K2879" t="str">
        <v>Kwena MATLALA</v>
      </c>
      <c r="L2879" s="96" t="str">
        <v>1500m</v>
      </c>
      <c r="M2879" s="96">
        <v>0</v>
      </c>
      <c r="N2879" s="96" t="str">
        <f t="shared" si="176"/>
        <v>Kwena MATLALA1500m</v>
      </c>
      <c r="O2879" s="2">
        <f t="shared" si="177"/>
        <v>977</v>
      </c>
      <c r="P2879" s="81">
        <f t="shared" si="178"/>
        <v>176</v>
      </c>
      <c r="Q2879" s="81" t="str">
        <f t="shared" si="179"/>
        <v/>
      </c>
    </row>
    <row r="2880" spans="1:17" x14ac:dyDescent="0.2">
      <c r="A2880" t="s">
        <v>1478</v>
      </c>
      <c r="B2880" t="s">
        <v>3283</v>
      </c>
      <c r="C2880" t="s">
        <v>37</v>
      </c>
      <c r="D2880" s="5">
        <v>38232</v>
      </c>
      <c r="E2880">
        <v>1055</v>
      </c>
      <c r="F2880" s="2">
        <v>82</v>
      </c>
      <c r="G2880" s="2" t="str">
        <f>B2880&amp;C2880</f>
        <v>Jeremy ZAMMITlong-jump</v>
      </c>
      <c r="H2880" s="2">
        <f>E2880</f>
        <v>1055</v>
      </c>
      <c r="I2880" s="138" cm="1">
        <f t="array" ref="I2880">MAX(IF($G$3:$G$4000=$G2880,$H$3:$H$4000))</f>
        <v>1079</v>
      </c>
      <c r="J2880" s="2" t="str">
        <v>RSA</v>
      </c>
      <c r="K2880" t="str">
        <v>Sibusiso KUBHEKA</v>
      </c>
      <c r="L2880" s="96" t="str">
        <v>5000m</v>
      </c>
      <c r="M2880" s="96">
        <v>35740</v>
      </c>
      <c r="N2880" s="96" t="str">
        <f t="shared" si="176"/>
        <v>Sibusiso KUBHEKA5000m</v>
      </c>
      <c r="O2880" s="2">
        <f t="shared" si="177"/>
        <v>975</v>
      </c>
      <c r="P2880" s="81">
        <f t="shared" si="178"/>
        <v>163</v>
      </c>
      <c r="Q2880" s="81" t="str">
        <f t="shared" si="179"/>
        <v/>
      </c>
    </row>
    <row r="2881" spans="1:17" x14ac:dyDescent="0.2">
      <c r="A2881" t="s">
        <v>1478</v>
      </c>
      <c r="B2881" t="s">
        <v>3041</v>
      </c>
      <c r="C2881" s="5" t="s">
        <v>27</v>
      </c>
      <c r="D2881" s="5">
        <v>36187</v>
      </c>
      <c r="E2881">
        <v>1053</v>
      </c>
      <c r="F2881" s="2">
        <v>44</v>
      </c>
      <c r="G2881" s="2" t="str">
        <f>B2881&amp;C2881</f>
        <v>Ben MICALLEF800m</v>
      </c>
      <c r="H2881" s="2">
        <f>E2881</f>
        <v>1053</v>
      </c>
      <c r="I2881" s="138" cm="1">
        <f t="array" ref="I2881">MAX(IF($G$3:$G$4000=$G2881,$H$3:$H$4000))</f>
        <v>1053</v>
      </c>
      <c r="J2881" s="2" t="str">
        <v>RSA</v>
      </c>
      <c r="K2881" t="str">
        <v>Thapelo NKUNA</v>
      </c>
      <c r="L2881" s="96" t="str">
        <v>long-jump</v>
      </c>
      <c r="M2881" s="96">
        <v>37348</v>
      </c>
      <c r="N2881" s="96" t="str">
        <f t="shared" si="176"/>
        <v>Thapelo NKUNAlong-jump</v>
      </c>
      <c r="O2881" s="2">
        <f t="shared" si="177"/>
        <v>973</v>
      </c>
      <c r="P2881" s="81">
        <f t="shared" si="178"/>
        <v>130</v>
      </c>
      <c r="Q2881" s="81" t="str">
        <f t="shared" si="179"/>
        <v/>
      </c>
    </row>
    <row r="2882" spans="1:17" x14ac:dyDescent="0.2">
      <c r="A2882" t="s">
        <v>1478</v>
      </c>
      <c r="B2882" t="s">
        <v>3417</v>
      </c>
      <c r="C2882" s="6" t="s">
        <v>40</v>
      </c>
      <c r="D2882" s="5">
        <v>35392</v>
      </c>
      <c r="E2882">
        <v>904</v>
      </c>
      <c r="F2882" s="2">
        <v>92</v>
      </c>
      <c r="G2882" s="2" t="str">
        <f>B2882&amp;C2882</f>
        <v>Luke FARRUGIAdiscus-throw</v>
      </c>
      <c r="H2882" s="2">
        <f>E2882</f>
        <v>904</v>
      </c>
      <c r="I2882" s="138" cm="1">
        <f t="array" ref="I2882">MAX(IF($G$3:$G$4000=$G2882,$H$3:$H$4000))</f>
        <v>904</v>
      </c>
      <c r="J2882" s="2" t="str">
        <v>RSA</v>
      </c>
      <c r="K2882" t="str">
        <v>Mark GAINES</v>
      </c>
      <c r="L2882" s="96" t="str">
        <v>long-jump</v>
      </c>
      <c r="M2882" s="96">
        <v>36757</v>
      </c>
      <c r="N2882" s="96" t="str">
        <f t="shared" si="176"/>
        <v>Mark GAINESlong-jump</v>
      </c>
      <c r="O2882" s="2">
        <f t="shared" si="177"/>
        <v>971</v>
      </c>
      <c r="P2882" s="81">
        <f t="shared" si="178"/>
        <v>131</v>
      </c>
      <c r="Q2882" s="81" t="str">
        <f t="shared" si="179"/>
        <v/>
      </c>
    </row>
    <row r="2883" spans="1:17" x14ac:dyDescent="0.2">
      <c r="A2883" t="s">
        <v>1478</v>
      </c>
      <c r="B2883" t="s">
        <v>3410</v>
      </c>
      <c r="C2883" s="5" t="s">
        <v>40</v>
      </c>
      <c r="D2883" s="5">
        <v>35087</v>
      </c>
      <c r="E2883">
        <v>904</v>
      </c>
      <c r="F2883" s="2">
        <v>30</v>
      </c>
      <c r="G2883" s="2" t="str">
        <f>B2883&amp;C2883</f>
        <v>Bradley MIFSUDdiscus-throw</v>
      </c>
      <c r="H2883" s="2">
        <f>E2883</f>
        <v>904</v>
      </c>
      <c r="I2883" s="138" cm="1">
        <f t="array" ref="I2883">MAX(IF($G$3:$G$4000=$G2883,$H$3:$H$4000))</f>
        <v>904</v>
      </c>
      <c r="J2883" s="2" t="str">
        <v>RSA</v>
      </c>
      <c r="K2883" t="str">
        <v>Sithembiso MQHELE</v>
      </c>
      <c r="L2883" s="96" t="str">
        <v>marathon</v>
      </c>
      <c r="M2883" s="96">
        <v>33287</v>
      </c>
      <c r="N2883" s="96" t="str">
        <f t="shared" si="176"/>
        <v>Sithembiso MQHELEmarathon</v>
      </c>
      <c r="O2883" s="2">
        <f t="shared" si="177"/>
        <v>970</v>
      </c>
      <c r="P2883" s="81">
        <f t="shared" si="178"/>
        <v>135</v>
      </c>
      <c r="Q2883" s="81" t="str">
        <f t="shared" si="179"/>
        <v/>
      </c>
    </row>
    <row r="2884" spans="1:17" x14ac:dyDescent="0.2">
      <c r="A2884" t="s">
        <v>1478</v>
      </c>
      <c r="B2884" t="s">
        <v>3417</v>
      </c>
      <c r="C2884" s="5" t="s">
        <v>40</v>
      </c>
      <c r="D2884" s="5">
        <v>35392</v>
      </c>
      <c r="E2884">
        <v>870</v>
      </c>
      <c r="F2884" s="2">
        <v>41</v>
      </c>
      <c r="G2884" s="2" t="str">
        <f>B2884&amp;C2884</f>
        <v>Luke FARRUGIAdiscus-throw</v>
      </c>
      <c r="H2884" s="2">
        <f>E2884</f>
        <v>870</v>
      </c>
      <c r="I2884" s="138" cm="1">
        <f t="array" ref="I2884">MAX(IF($G$3:$G$4000=$G2884,$H$3:$H$4000))</f>
        <v>904</v>
      </c>
      <c r="J2884" s="2" t="str">
        <v>RSA</v>
      </c>
      <c r="K2884" t="str">
        <v>Rikus VAN NIEKERK</v>
      </c>
      <c r="L2884" s="96" t="str">
        <v>10000m</v>
      </c>
      <c r="M2884" s="96">
        <v>36894</v>
      </c>
      <c r="N2884" s="96" t="str">
        <f t="shared" ref="N2884:N2947" si="180">K2884&amp;L2884</f>
        <v>Rikus VAN NIEKERK10000m</v>
      </c>
      <c r="O2884" s="2">
        <f t="shared" ref="O2884:O2947" si="181">VLOOKUP(K2884&amp;L2884,$G$3:$H$3563,2,FALSE)</f>
        <v>967</v>
      </c>
      <c r="P2884" s="81">
        <f t="shared" ref="P2884:P2947" si="182">COUNTIFS($L$3:$L$3119,L2884,$O$3:$O$3119,"&gt;"&amp;O2884)+1</f>
        <v>150</v>
      </c>
      <c r="Q2884" s="81" t="str">
        <f t="shared" ref="Q2884:Q2947" si="183">IFERROR(IF(J2884="AUS",COUNTIFS($J$3:$J$3119,"AUS",$L$3:$L$3119,L2884,$O$3:$O$3119,"&gt;"&amp;O2884)+1,""),"")</f>
        <v/>
      </c>
    </row>
    <row r="2885" spans="1:17" x14ac:dyDescent="0.2">
      <c r="A2885" t="s">
        <v>1478</v>
      </c>
      <c r="B2885" t="s">
        <v>3609</v>
      </c>
      <c r="C2885" s="5" t="s">
        <v>82</v>
      </c>
      <c r="D2885" s="5">
        <v>30297</v>
      </c>
      <c r="E2885">
        <v>867</v>
      </c>
      <c r="F2885" s="2">
        <v>82</v>
      </c>
      <c r="G2885" s="2" t="str">
        <f>B2885&amp;C2885</f>
        <v>Stefan AZZOPARDImarathon</v>
      </c>
      <c r="H2885" s="2">
        <f>E2885</f>
        <v>867</v>
      </c>
      <c r="I2885" s="138" cm="1">
        <f t="array" ref="I2885">MAX(IF($G$3:$G$4000=$G2885,$H$3:$H$4000))</f>
        <v>867</v>
      </c>
      <c r="J2885" s="2" t="str">
        <v>RSA</v>
      </c>
      <c r="K2885" t="str">
        <v>Johannes SCHLEBUSCH</v>
      </c>
      <c r="L2885" s="96" t="str">
        <v>javelin-throw</v>
      </c>
      <c r="M2885" s="96">
        <v>36764</v>
      </c>
      <c r="N2885" s="96" t="str">
        <f t="shared" si="180"/>
        <v>Johannes SCHLEBUSCHjavelin-throw</v>
      </c>
      <c r="O2885" s="2">
        <f t="shared" si="181"/>
        <v>967</v>
      </c>
      <c r="P2885" s="81">
        <f t="shared" si="182"/>
        <v>81</v>
      </c>
      <c r="Q2885" s="81" t="str">
        <f t="shared" si="183"/>
        <v/>
      </c>
    </row>
    <row r="2886" spans="1:17" x14ac:dyDescent="0.2">
      <c r="A2886" t="s">
        <v>1478</v>
      </c>
      <c r="B2886" t="s">
        <v>3410</v>
      </c>
      <c r="C2886" s="5" t="s">
        <v>41</v>
      </c>
      <c r="D2886" s="5">
        <v>35087</v>
      </c>
      <c r="E2886">
        <v>855</v>
      </c>
      <c r="F2886" s="2">
        <v>76</v>
      </c>
      <c r="G2886" s="2" t="str">
        <f>B2886&amp;C2886</f>
        <v>Bradley MIFSUDjavelin-throw</v>
      </c>
      <c r="H2886" s="2">
        <f>E2886</f>
        <v>855</v>
      </c>
      <c r="I2886" s="138" cm="1">
        <f t="array" ref="I2886">MAX(IF($G$3:$G$4000=$G2886,$H$3:$H$4000))</f>
        <v>855</v>
      </c>
      <c r="J2886" s="2" t="str">
        <v>RSA</v>
      </c>
      <c r="K2886" t="str">
        <v>Pakiso MTHEMBU</v>
      </c>
      <c r="L2886" s="96" t="str">
        <v>10000m</v>
      </c>
      <c r="M2886" s="96">
        <v>36321</v>
      </c>
      <c r="N2886" s="96" t="str">
        <f t="shared" si="180"/>
        <v>Pakiso MTHEMBU10000m</v>
      </c>
      <c r="O2886" s="2">
        <f t="shared" si="181"/>
        <v>965</v>
      </c>
      <c r="P2886" s="81">
        <f t="shared" si="182"/>
        <v>151</v>
      </c>
      <c r="Q2886" s="81" t="str">
        <f t="shared" si="183"/>
        <v/>
      </c>
    </row>
    <row r="2887" spans="1:17" x14ac:dyDescent="0.2">
      <c r="A2887" t="s">
        <v>1478</v>
      </c>
      <c r="B2887" t="s">
        <v>3487</v>
      </c>
      <c r="C2887" s="5" t="s">
        <v>42</v>
      </c>
      <c r="D2887" s="5">
        <v>36648</v>
      </c>
      <c r="E2887">
        <v>830</v>
      </c>
      <c r="F2887" s="2">
        <v>34</v>
      </c>
      <c r="G2887" s="2" t="str">
        <f>B2887&amp;C2887</f>
        <v>Luca MARTINIhammer-throw</v>
      </c>
      <c r="H2887" s="2">
        <f>E2887</f>
        <v>830</v>
      </c>
      <c r="I2887" s="138" cm="1">
        <f t="array" ref="I2887">MAX(IF($G$3:$G$4000=$G2887,$H$3:$H$4000))</f>
        <v>830</v>
      </c>
      <c r="J2887" s="2" t="str">
        <v>RSA</v>
      </c>
      <c r="K2887" t="str">
        <v>Werner BOUWER</v>
      </c>
      <c r="L2887" s="96" t="str">
        <v>javelin-throw</v>
      </c>
      <c r="M2887" s="96">
        <v>36059</v>
      </c>
      <c r="N2887" s="96" t="str">
        <f t="shared" si="180"/>
        <v>Werner BOUWERjavelin-throw</v>
      </c>
      <c r="O2887" s="2">
        <f t="shared" si="181"/>
        <v>965</v>
      </c>
      <c r="P2887" s="81">
        <f t="shared" si="182"/>
        <v>83</v>
      </c>
      <c r="Q2887" s="81" t="str">
        <f t="shared" si="183"/>
        <v/>
      </c>
    </row>
    <row r="2888" spans="1:17" x14ac:dyDescent="0.2">
      <c r="A2888" t="s">
        <v>4225</v>
      </c>
      <c r="B2888" t="s">
        <v>4226</v>
      </c>
      <c r="C2888" s="5" t="s">
        <v>33</v>
      </c>
      <c r="D2888" s="5">
        <v>35103</v>
      </c>
      <c r="E2888">
        <v>1112</v>
      </c>
      <c r="F2888" s="2">
        <v>30</v>
      </c>
      <c r="G2888" s="2" t="str">
        <f>B2888&amp;C2888</f>
        <v>Creve Armando MACHAVA400mh</v>
      </c>
      <c r="H2888" s="2">
        <f>E2888</f>
        <v>1112</v>
      </c>
      <c r="I2888" s="138" cm="1">
        <f t="array" ref="I2888">MAX(IF($G$3:$G$4000=$G2888,$H$3:$H$4000))</f>
        <v>1112</v>
      </c>
      <c r="J2888" s="2" t="str">
        <v>RSA</v>
      </c>
      <c r="K2888" t="str">
        <v>Ignatius MARAIS</v>
      </c>
      <c r="L2888" s="96" t="str">
        <v>discus-throw</v>
      </c>
      <c r="M2888" s="96">
        <v>36223</v>
      </c>
      <c r="N2888" s="96" t="str">
        <f t="shared" si="180"/>
        <v>Ignatius MARAISdiscus-throw</v>
      </c>
      <c r="O2888" s="2">
        <f t="shared" si="181"/>
        <v>963</v>
      </c>
      <c r="P2888" s="81">
        <f t="shared" si="182"/>
        <v>58</v>
      </c>
      <c r="Q2888" s="81" t="str">
        <f t="shared" si="183"/>
        <v/>
      </c>
    </row>
    <row r="2889" spans="1:17" x14ac:dyDescent="0.2">
      <c r="A2889" t="s">
        <v>4225</v>
      </c>
      <c r="B2889" t="s">
        <v>4234</v>
      </c>
      <c r="C2889" s="6" t="s">
        <v>33</v>
      </c>
      <c r="D2889" s="5">
        <v>31181</v>
      </c>
      <c r="E2889">
        <v>1092</v>
      </c>
      <c r="F2889" s="2">
        <v>41</v>
      </c>
      <c r="G2889" s="2" t="str">
        <f>B2889&amp;C2889</f>
        <v>Kurt Leone COUTO400mh</v>
      </c>
      <c r="H2889" s="2">
        <f>E2889</f>
        <v>1092</v>
      </c>
      <c r="I2889" s="138" cm="1">
        <f t="array" ref="I2889">MAX(IF($G$3:$G$4000=$G2889,$H$3:$H$4000))</f>
        <v>1092</v>
      </c>
      <c r="J2889" s="2" t="str">
        <v>RSA</v>
      </c>
      <c r="K2889" t="str">
        <v>Bonginkosi ZWANE</v>
      </c>
      <c r="L2889" s="96" t="str">
        <v>10000m</v>
      </c>
      <c r="M2889" s="96">
        <v>33478</v>
      </c>
      <c r="N2889" s="96" t="str">
        <f t="shared" si="180"/>
        <v>Bonginkosi ZWANE10000m</v>
      </c>
      <c r="O2889" s="2">
        <f t="shared" si="181"/>
        <v>963</v>
      </c>
      <c r="P2889" s="81">
        <f t="shared" si="182"/>
        <v>153</v>
      </c>
      <c r="Q2889" s="81" t="str">
        <f t="shared" si="183"/>
        <v/>
      </c>
    </row>
    <row r="2890" spans="1:17" x14ac:dyDescent="0.2">
      <c r="A2890" t="s">
        <v>4165</v>
      </c>
      <c r="B2890" t="s">
        <v>4166</v>
      </c>
      <c r="C2890" s="5" t="s">
        <v>31</v>
      </c>
      <c r="D2890" s="5">
        <v>36981</v>
      </c>
      <c r="E2890">
        <v>1061</v>
      </c>
      <c r="F2890" s="2">
        <v>50</v>
      </c>
      <c r="G2890" s="2" t="str">
        <f>B2890&amp;C2890</f>
        <v>Jeremie LARARAUDEUSE110mh</v>
      </c>
      <c r="H2890" s="2">
        <f>E2890</f>
        <v>1061</v>
      </c>
      <c r="I2890" s="138" cm="1">
        <f t="array" ref="I2890">MAX(IF($G$3:$G$4000=$G2890,$H$3:$H$4000))</f>
        <v>1061</v>
      </c>
      <c r="J2890" s="2" t="str">
        <v>RSA</v>
      </c>
      <c r="K2890" t="str">
        <v>Zander VAN DER MERWE</v>
      </c>
      <c r="L2890" s="96" t="str">
        <v>javelin-throw</v>
      </c>
      <c r="M2890" s="96">
        <v>44612</v>
      </c>
      <c r="N2890" s="96" t="str">
        <f t="shared" si="180"/>
        <v>Zander VAN DER MERWEjavelin-throw</v>
      </c>
      <c r="O2890" s="2">
        <f t="shared" si="181"/>
        <v>963</v>
      </c>
      <c r="P2890" s="81">
        <f t="shared" si="182"/>
        <v>85</v>
      </c>
      <c r="Q2890" s="81" t="str">
        <f t="shared" si="183"/>
        <v/>
      </c>
    </row>
    <row r="2891" spans="1:17" x14ac:dyDescent="0.2">
      <c r="A2891" t="s">
        <v>4165</v>
      </c>
      <c r="B2891" t="s">
        <v>4377</v>
      </c>
      <c r="C2891" s="5" t="s">
        <v>38</v>
      </c>
      <c r="D2891" s="5">
        <v>32453</v>
      </c>
      <c r="E2891">
        <v>1052</v>
      </c>
      <c r="F2891" s="2">
        <v>44</v>
      </c>
      <c r="G2891" s="2" t="str">
        <f>B2891&amp;C2891</f>
        <v>Jonathan DRACKtriple-jump</v>
      </c>
      <c r="H2891" s="2">
        <f>E2891</f>
        <v>1052</v>
      </c>
      <c r="I2891" s="138" cm="1">
        <f t="array" ref="I2891">MAX(IF($G$3:$G$4000=$G2891,$H$3:$H$4000))</f>
        <v>1052</v>
      </c>
      <c r="J2891" s="2" t="str">
        <v>RSA</v>
      </c>
      <c r="K2891" t="str">
        <v>Reynard STRAUSS</v>
      </c>
      <c r="L2891" s="96" t="str">
        <v>110mh</v>
      </c>
      <c r="M2891" s="96">
        <v>37259</v>
      </c>
      <c r="N2891" s="96" t="str">
        <f t="shared" si="180"/>
        <v>Reynard STRAUSS110mh</v>
      </c>
      <c r="O2891" s="2">
        <f t="shared" si="181"/>
        <v>962</v>
      </c>
      <c r="P2891" s="81">
        <f t="shared" si="182"/>
        <v>112</v>
      </c>
      <c r="Q2891" s="81" t="str">
        <f t="shared" si="183"/>
        <v/>
      </c>
    </row>
    <row r="2892" spans="1:17" x14ac:dyDescent="0.2">
      <c r="A2892" t="s">
        <v>4165</v>
      </c>
      <c r="B2892" t="s">
        <v>4916</v>
      </c>
      <c r="C2892" t="s">
        <v>35</v>
      </c>
      <c r="D2892" s="5">
        <v>2000</v>
      </c>
      <c r="E2892">
        <v>1002</v>
      </c>
      <c r="F2892" s="2">
        <v>79</v>
      </c>
      <c r="G2892" s="2" t="str">
        <f>B2892&amp;C2892</f>
        <v>Desjardin PROSPERhigh-jump</v>
      </c>
      <c r="H2892" s="2">
        <f>E2892</f>
        <v>1002</v>
      </c>
      <c r="I2892" s="138" cm="1">
        <f t="array" ref="I2892">MAX(IF($G$3:$G$4000=$G2892,$H$3:$H$4000))</f>
        <v>1002</v>
      </c>
      <c r="J2892" s="2" t="str">
        <v>RSA</v>
      </c>
      <c r="K2892" t="str">
        <v>Tobie HOLTZHAUSEN</v>
      </c>
      <c r="L2892" s="96" t="str">
        <v>javelin-throw</v>
      </c>
      <c r="M2892" s="96">
        <v>31922</v>
      </c>
      <c r="N2892" s="96" t="str">
        <f t="shared" si="180"/>
        <v>Tobie HOLTZHAUSENjavelin-throw</v>
      </c>
      <c r="O2892" s="2">
        <f t="shared" si="181"/>
        <v>959</v>
      </c>
      <c r="P2892" s="81">
        <f t="shared" si="182"/>
        <v>89</v>
      </c>
      <c r="Q2892" s="81" t="str">
        <f t="shared" si="183"/>
        <v/>
      </c>
    </row>
    <row r="2893" spans="1:17" x14ac:dyDescent="0.2">
      <c r="A2893" t="s">
        <v>4165</v>
      </c>
      <c r="B2893" t="s">
        <v>4566</v>
      </c>
      <c r="C2893" s="5" t="s">
        <v>39</v>
      </c>
      <c r="D2893" s="5">
        <v>32579</v>
      </c>
      <c r="E2893">
        <v>976</v>
      </c>
      <c r="F2893" s="2">
        <v>42</v>
      </c>
      <c r="G2893" s="2" t="str">
        <f>B2893&amp;C2893</f>
        <v>Henry-Bernard BAPTISTEshot-put</v>
      </c>
      <c r="H2893" s="2">
        <f>E2893</f>
        <v>976</v>
      </c>
      <c r="I2893" s="138" cm="1">
        <f t="array" ref="I2893">MAX(IF($G$3:$G$4000=$G2893,$H$3:$H$4000))</f>
        <v>976</v>
      </c>
      <c r="J2893" s="2" t="str">
        <v>RSA</v>
      </c>
      <c r="K2893" t="str">
        <v>Usaamah VALLY</v>
      </c>
      <c r="L2893" s="96" t="str">
        <v>high-jump</v>
      </c>
      <c r="M2893" s="96">
        <v>36901</v>
      </c>
      <c r="N2893" s="96" t="str">
        <f t="shared" si="180"/>
        <v>Usaamah VALLYhigh-jump</v>
      </c>
      <c r="O2893" s="2">
        <f t="shared" si="181"/>
        <v>958</v>
      </c>
      <c r="P2893" s="81">
        <f t="shared" si="182"/>
        <v>114</v>
      </c>
      <c r="Q2893" s="81" t="str">
        <f t="shared" si="183"/>
        <v/>
      </c>
    </row>
    <row r="2894" spans="1:17" x14ac:dyDescent="0.2">
      <c r="A2894" t="s">
        <v>4165</v>
      </c>
      <c r="B2894" t="s">
        <v>4517</v>
      </c>
      <c r="C2894" s="5" t="s">
        <v>40</v>
      </c>
      <c r="D2894" s="5">
        <v>33383</v>
      </c>
      <c r="E2894">
        <v>947</v>
      </c>
      <c r="F2894" s="2">
        <v>64</v>
      </c>
      <c r="G2894" s="2" t="str">
        <f>B2894&amp;C2894</f>
        <v>Christopher Jonathan SOPHIEdiscus-throw</v>
      </c>
      <c r="H2894" s="2">
        <f>E2894</f>
        <v>947</v>
      </c>
      <c r="I2894" s="138" cm="1">
        <f t="array" ref="I2894">MAX(IF($G$3:$G$4000=$G2894,$H$3:$H$4000))</f>
        <v>947</v>
      </c>
      <c r="J2894" s="2" t="str">
        <v>RSA</v>
      </c>
      <c r="K2894" t="str">
        <v>Tumisang PULE</v>
      </c>
      <c r="L2894" s="96" t="str">
        <v>20km-race-walking</v>
      </c>
      <c r="M2894" s="96">
        <v>35614</v>
      </c>
      <c r="N2894" s="96" t="str">
        <f t="shared" si="180"/>
        <v>Tumisang PULE20km-race-walking</v>
      </c>
      <c r="O2894" s="2">
        <f t="shared" si="181"/>
        <v>957</v>
      </c>
      <c r="P2894" s="81">
        <f t="shared" si="182"/>
        <v>35</v>
      </c>
      <c r="Q2894" s="81" t="str">
        <f t="shared" si="183"/>
        <v/>
      </c>
    </row>
    <row r="2895" spans="1:17" x14ac:dyDescent="0.2">
      <c r="A2895" t="s">
        <v>4165</v>
      </c>
      <c r="B2895" t="s">
        <v>4649</v>
      </c>
      <c r="C2895" s="5" t="s">
        <v>42</v>
      </c>
      <c r="D2895" s="5">
        <v>1993</v>
      </c>
      <c r="E2895">
        <v>904</v>
      </c>
      <c r="F2895" s="2">
        <v>62</v>
      </c>
      <c r="G2895" s="2" t="str">
        <f>B2895&amp;C2895</f>
        <v>Jean Ian CARREhammer-throw</v>
      </c>
      <c r="H2895" s="2">
        <f>E2895</f>
        <v>904</v>
      </c>
      <c r="I2895" s="138" cm="1">
        <f t="array" ref="I2895">MAX(IF($G$3:$G$4000=$G2895,$H$3:$H$4000))</f>
        <v>904</v>
      </c>
      <c r="J2895" s="2" t="str">
        <v>RSA</v>
      </c>
      <c r="K2895" t="str">
        <v>Arend PRETORIUS</v>
      </c>
      <c r="L2895" s="96" t="str">
        <v>pole-vault</v>
      </c>
      <c r="M2895" s="96">
        <v>0</v>
      </c>
      <c r="N2895" s="96" t="str">
        <f t="shared" si="180"/>
        <v>Arend PRETORIUSpole-vault</v>
      </c>
      <c r="O2895" s="2">
        <f t="shared" si="181"/>
        <v>953</v>
      </c>
      <c r="P2895" s="81">
        <f t="shared" si="182"/>
        <v>64</v>
      </c>
      <c r="Q2895" s="81" t="str">
        <f t="shared" si="183"/>
        <v/>
      </c>
    </row>
    <row r="2896" spans="1:17" x14ac:dyDescent="0.2">
      <c r="A2896" t="s">
        <v>4165</v>
      </c>
      <c r="B2896" t="s">
        <v>4662</v>
      </c>
      <c r="C2896" s="5" t="s">
        <v>42</v>
      </c>
      <c r="D2896" s="5">
        <v>30191</v>
      </c>
      <c r="E2896">
        <v>861</v>
      </c>
      <c r="F2896" s="2">
        <v>85</v>
      </c>
      <c r="G2896" s="2" t="str">
        <f>B2896&amp;C2896</f>
        <v>Nicolas LI YUN FONGhammer-throw</v>
      </c>
      <c r="H2896" s="2">
        <f>E2896</f>
        <v>861</v>
      </c>
      <c r="I2896" s="138" cm="1">
        <f t="array" ref="I2896">MAX(IF($G$3:$G$4000=$G2896,$H$3:$H$4000))</f>
        <v>861</v>
      </c>
      <c r="J2896" s="2" t="str">
        <v>RSA</v>
      </c>
      <c r="K2896" t="str">
        <v>Pieter-Juan VORSTMAN</v>
      </c>
      <c r="L2896" s="96" t="str">
        <v>hammer-throw</v>
      </c>
      <c r="M2896" s="96">
        <v>37482</v>
      </c>
      <c r="N2896" s="96" t="str">
        <f t="shared" si="180"/>
        <v>Pieter-Juan VORSTMANhammer-throw</v>
      </c>
      <c r="O2896" s="2">
        <f t="shared" si="181"/>
        <v>950</v>
      </c>
      <c r="P2896" s="81">
        <f t="shared" si="182"/>
        <v>45</v>
      </c>
      <c r="Q2896" s="81" t="str">
        <f t="shared" si="183"/>
        <v/>
      </c>
    </row>
    <row r="2897" spans="1:17" x14ac:dyDescent="0.2">
      <c r="A2897" t="s">
        <v>4165</v>
      </c>
      <c r="B2897" t="s">
        <v>4855</v>
      </c>
      <c r="C2897" t="s">
        <v>81</v>
      </c>
      <c r="D2897" s="5">
        <v>30334</v>
      </c>
      <c r="E2897">
        <v>860</v>
      </c>
      <c r="F2897" s="2">
        <v>51</v>
      </c>
      <c r="G2897" s="2" t="str">
        <f>B2897&amp;C2897</f>
        <v>Jerome CAPRICE20km-race-walking</v>
      </c>
      <c r="H2897" s="2">
        <f>E2897</f>
        <v>860</v>
      </c>
      <c r="I2897" s="138" cm="1">
        <f t="array" ref="I2897">MAX(IF($G$3:$G$4000=$G2897,$H$3:$H$4000))</f>
        <v>860</v>
      </c>
      <c r="J2897" s="2" t="str">
        <v>RSA</v>
      </c>
      <c r="K2897" t="str">
        <v>Kemang KHUNONYANE</v>
      </c>
      <c r="L2897" s="96" t="str">
        <v>marathon</v>
      </c>
      <c r="M2897" s="96">
        <v>33644</v>
      </c>
      <c r="N2897" s="96" t="str">
        <f t="shared" si="180"/>
        <v>Kemang KHUNONYANEmarathon</v>
      </c>
      <c r="O2897" s="2">
        <f t="shared" si="181"/>
        <v>949</v>
      </c>
      <c r="P2897" s="81">
        <f t="shared" si="182"/>
        <v>139</v>
      </c>
      <c r="Q2897" s="81" t="str">
        <f t="shared" si="183"/>
        <v/>
      </c>
    </row>
    <row r="2898" spans="1:17" x14ac:dyDescent="0.2">
      <c r="A2898" t="s">
        <v>1172</v>
      </c>
      <c r="B2898" t="s">
        <v>4808</v>
      </c>
      <c r="C2898" t="s">
        <v>82</v>
      </c>
      <c r="D2898" s="5">
        <v>33276</v>
      </c>
      <c r="E2898">
        <v>1154</v>
      </c>
      <c r="F2898" s="2">
        <v>88</v>
      </c>
      <c r="G2898" s="2" t="str">
        <f>B2898&amp;C2898</f>
        <v>Tomas Hilifa RAINHOLDmarathon</v>
      </c>
      <c r="H2898" s="2">
        <f>E2898</f>
        <v>1154</v>
      </c>
      <c r="I2898" s="138" cm="1">
        <f t="array" ref="I2898">MAX(IF($G$3:$G$4000=$G2898,$H$3:$H$4000))</f>
        <v>1154</v>
      </c>
      <c r="J2898" s="2" t="str">
        <v>RSA</v>
      </c>
      <c r="K2898" t="str">
        <v>Eric VAN DER WALT</v>
      </c>
      <c r="L2898" s="96" t="str">
        <v>110mh</v>
      </c>
      <c r="M2898" s="96">
        <v>36201</v>
      </c>
      <c r="N2898" s="96" t="str">
        <f t="shared" si="180"/>
        <v>Eric VAN DER WALT110mh</v>
      </c>
      <c r="O2898" s="2">
        <f t="shared" si="181"/>
        <v>948</v>
      </c>
      <c r="P2898" s="81">
        <f t="shared" si="182"/>
        <v>114</v>
      </c>
      <c r="Q2898" s="81" t="str">
        <f t="shared" si="183"/>
        <v/>
      </c>
    </row>
    <row r="2899" spans="1:17" x14ac:dyDescent="0.2">
      <c r="A2899" t="s">
        <v>1172</v>
      </c>
      <c r="B2899" t="s">
        <v>3703</v>
      </c>
      <c r="C2899" t="s">
        <v>25</v>
      </c>
      <c r="D2899" s="5">
        <v>33020</v>
      </c>
      <c r="E2899">
        <v>1124</v>
      </c>
      <c r="F2899" s="2">
        <v>51</v>
      </c>
      <c r="G2899" s="2" t="str">
        <f>B2899&amp;C2899</f>
        <v>Gideon Ernst NARIB200m</v>
      </c>
      <c r="H2899" s="2">
        <f>E2899</f>
        <v>1124</v>
      </c>
      <c r="I2899" s="138" cm="1">
        <f t="array" ref="I2899">MAX(IF($G$3:$G$4000=$G2899,$H$3:$H$4000))</f>
        <v>1124</v>
      </c>
      <c r="J2899" s="2" t="str">
        <v>RSA</v>
      </c>
      <c r="K2899" t="str">
        <v>Pfarelo MATHADA</v>
      </c>
      <c r="L2899" s="96" t="str">
        <v>marathon</v>
      </c>
      <c r="M2899" s="96">
        <v>32722</v>
      </c>
      <c r="N2899" s="96" t="str">
        <f t="shared" si="180"/>
        <v>Pfarelo MATHADAmarathon</v>
      </c>
      <c r="O2899" s="2">
        <f t="shared" si="181"/>
        <v>948</v>
      </c>
      <c r="P2899" s="81">
        <f t="shared" si="182"/>
        <v>140</v>
      </c>
      <c r="Q2899" s="81" t="str">
        <f t="shared" si="183"/>
        <v/>
      </c>
    </row>
    <row r="2900" spans="1:17" x14ac:dyDescent="0.2">
      <c r="A2900" t="s">
        <v>1172</v>
      </c>
      <c r="B2900" t="s">
        <v>3703</v>
      </c>
      <c r="C2900" s="5" t="s">
        <v>2</v>
      </c>
      <c r="D2900" s="5">
        <v>33020</v>
      </c>
      <c r="E2900">
        <v>1108</v>
      </c>
      <c r="F2900" s="2">
        <v>90</v>
      </c>
      <c r="G2900" s="2" t="str">
        <f>B2900&amp;C2900</f>
        <v>Gideon Ernst NARIB100m</v>
      </c>
      <c r="H2900" s="2">
        <f>E2900</f>
        <v>1108</v>
      </c>
      <c r="I2900" s="138" cm="1">
        <f t="array" ref="I2900">MAX(IF($G$3:$G$4000=$G2900,$H$3:$H$4000))</f>
        <v>1108</v>
      </c>
      <c r="J2900" s="2" t="str">
        <v>RSA</v>
      </c>
      <c r="K2900" t="str">
        <v>Werner DAMES</v>
      </c>
      <c r="L2900" s="96" t="str">
        <v>javelin-throw</v>
      </c>
      <c r="M2900" s="96">
        <v>36312</v>
      </c>
      <c r="N2900" s="96" t="str">
        <f t="shared" si="180"/>
        <v>Werner DAMESjavelin-throw</v>
      </c>
      <c r="O2900" s="2">
        <f t="shared" si="181"/>
        <v>945</v>
      </c>
      <c r="P2900" s="81">
        <f t="shared" si="182"/>
        <v>97</v>
      </c>
      <c r="Q2900" s="81" t="str">
        <f t="shared" si="183"/>
        <v/>
      </c>
    </row>
    <row r="2901" spans="1:17" x14ac:dyDescent="0.2">
      <c r="A2901" t="s">
        <v>1172</v>
      </c>
      <c r="B2901" t="s">
        <v>3799</v>
      </c>
      <c r="C2901" s="5" t="s">
        <v>26</v>
      </c>
      <c r="D2901" s="5">
        <v>34569</v>
      </c>
      <c r="E2901">
        <v>1095</v>
      </c>
      <c r="F2901" s="2">
        <v>84</v>
      </c>
      <c r="G2901" s="2" t="str">
        <f>B2901&amp;C2901</f>
        <v>Alexander Mahmad BOCK400m</v>
      </c>
      <c r="H2901" s="2">
        <f>E2901</f>
        <v>1095</v>
      </c>
      <c r="I2901" s="138" cm="1">
        <f t="array" ref="I2901">MAX(IF($G$3:$G$4000=$G2901,$H$3:$H$4000))</f>
        <v>1095</v>
      </c>
      <c r="J2901" s="2" t="str">
        <v>RSA</v>
      </c>
      <c r="K2901" t="str">
        <v>Wayne SNYMAN</v>
      </c>
      <c r="L2901" s="96" t="str">
        <v>20km-race-walking</v>
      </c>
      <c r="M2901" s="96">
        <v>31114</v>
      </c>
      <c r="N2901" s="96" t="str">
        <f t="shared" si="180"/>
        <v>Wayne SNYMAN20km-race-walking</v>
      </c>
      <c r="O2901" s="2">
        <f t="shared" si="181"/>
        <v>941</v>
      </c>
      <c r="P2901" s="81">
        <f t="shared" si="182"/>
        <v>39</v>
      </c>
      <c r="Q2901" s="81" t="str">
        <f t="shared" si="183"/>
        <v/>
      </c>
    </row>
    <row r="2902" spans="1:17" x14ac:dyDescent="0.2">
      <c r="A2902" t="s">
        <v>1172</v>
      </c>
      <c r="B2902" t="s">
        <v>4337</v>
      </c>
      <c r="C2902" s="5" t="s">
        <v>37</v>
      </c>
      <c r="D2902" s="5">
        <v>36379</v>
      </c>
      <c r="E2902">
        <v>1057</v>
      </c>
      <c r="F2902" s="2">
        <v>79</v>
      </c>
      <c r="G2902" s="2" t="str">
        <f>B2902&amp;C2902</f>
        <v>Sandro DIERGAARDTlong-jump</v>
      </c>
      <c r="H2902" s="2">
        <f>E2902</f>
        <v>1057</v>
      </c>
      <c r="I2902" s="138" cm="1">
        <f t="array" ref="I2902">MAX(IF($G$3:$G$4000=$G2902,$H$3:$H$4000))</f>
        <v>1057</v>
      </c>
      <c r="J2902" s="2" t="str">
        <v>RSA</v>
      </c>
      <c r="K2902" t="str">
        <v>Fredriech PRETORIUS</v>
      </c>
      <c r="L2902" s="96" t="str">
        <v>pole-vault</v>
      </c>
      <c r="M2902" s="96">
        <v>34915</v>
      </c>
      <c r="N2902" s="96" t="str">
        <f t="shared" si="180"/>
        <v>Fredriech PRETORIUSpole-vault</v>
      </c>
      <c r="O2902" s="2">
        <f t="shared" si="181"/>
        <v>940</v>
      </c>
      <c r="P2902" s="81">
        <f t="shared" si="182"/>
        <v>69</v>
      </c>
      <c r="Q2902" s="81" t="str">
        <f t="shared" si="183"/>
        <v/>
      </c>
    </row>
    <row r="2903" spans="1:17" x14ac:dyDescent="0.2">
      <c r="A2903" t="s">
        <v>1172</v>
      </c>
      <c r="B2903" t="s">
        <v>4382</v>
      </c>
      <c r="C2903" s="5" t="s">
        <v>38</v>
      </c>
      <c r="D2903" s="5">
        <v>30576</v>
      </c>
      <c r="E2903">
        <v>1047</v>
      </c>
      <c r="F2903" s="2">
        <v>50</v>
      </c>
      <c r="G2903" s="2" t="str">
        <f>B2903&amp;C2903</f>
        <v>Roger HAITENGItriple-jump</v>
      </c>
      <c r="H2903" s="2">
        <f>E2903</f>
        <v>1047</v>
      </c>
      <c r="I2903" s="138" cm="1">
        <f t="array" ref="I2903">MAX(IF($G$3:$G$4000=$G2903,$H$3:$H$4000))</f>
        <v>1047</v>
      </c>
      <c r="J2903" s="2" t="str">
        <v>RSA</v>
      </c>
      <c r="K2903" t="str">
        <v>Antonio FARMER</v>
      </c>
      <c r="L2903" s="96" t="str">
        <v>20km-race-walking</v>
      </c>
      <c r="M2903" s="96">
        <v>36881</v>
      </c>
      <c r="N2903" s="96" t="str">
        <f t="shared" si="180"/>
        <v>Antonio FARMER20km-race-walking</v>
      </c>
      <c r="O2903" s="2">
        <f t="shared" si="181"/>
        <v>938</v>
      </c>
      <c r="P2903" s="81">
        <f t="shared" si="182"/>
        <v>40</v>
      </c>
      <c r="Q2903" s="81" t="str">
        <f t="shared" si="183"/>
        <v/>
      </c>
    </row>
    <row r="2904" spans="1:17" x14ac:dyDescent="0.2">
      <c r="A2904" t="s">
        <v>1172</v>
      </c>
      <c r="B2904" t="s">
        <v>4349</v>
      </c>
      <c r="C2904" s="5" t="s">
        <v>37</v>
      </c>
      <c r="D2904" s="5">
        <v>35556</v>
      </c>
      <c r="E2904">
        <v>1038</v>
      </c>
      <c r="F2904" s="2">
        <v>99</v>
      </c>
      <c r="G2904" s="2" t="str">
        <f>B2904&amp;C2904</f>
        <v>Chenault Lionel COETZEElong-jump</v>
      </c>
      <c r="H2904" s="2">
        <f>E2904</f>
        <v>1038</v>
      </c>
      <c r="I2904" s="138" cm="1">
        <f t="array" ref="I2904">MAX(IF($G$3:$G$4000=$G2904,$H$3:$H$4000))</f>
        <v>1038</v>
      </c>
      <c r="J2904" s="2" t="str">
        <v>RSA</v>
      </c>
      <c r="K2904" t="str">
        <v>Damien Mornay BOTHMA</v>
      </c>
      <c r="L2904" s="96" t="str">
        <v>hammer-throw</v>
      </c>
      <c r="M2904" s="96">
        <v>36951</v>
      </c>
      <c r="N2904" s="96" t="str">
        <f t="shared" si="180"/>
        <v>Damien Mornay BOTHMAhammer-throw</v>
      </c>
      <c r="O2904" s="2">
        <f t="shared" si="181"/>
        <v>926</v>
      </c>
      <c r="P2904" s="81">
        <f t="shared" si="182"/>
        <v>55</v>
      </c>
      <c r="Q2904" s="81" t="str">
        <f t="shared" si="183"/>
        <v/>
      </c>
    </row>
    <row r="2905" spans="1:17" x14ac:dyDescent="0.2">
      <c r="A2905" t="s">
        <v>1172</v>
      </c>
      <c r="B2905" t="s">
        <v>4498</v>
      </c>
      <c r="C2905" s="5" t="s">
        <v>40</v>
      </c>
      <c r="D2905" s="5">
        <v>36611</v>
      </c>
      <c r="E2905">
        <v>997</v>
      </c>
      <c r="F2905" s="2">
        <v>38</v>
      </c>
      <c r="G2905" s="2" t="str">
        <f>B2905&amp;C2905</f>
        <v>Ryan WILLIAMSdiscus-throw</v>
      </c>
      <c r="H2905" s="2">
        <f>E2905</f>
        <v>997</v>
      </c>
      <c r="I2905" s="138" cm="1">
        <f t="array" ref="I2905">MAX(IF($G$3:$G$4000=$G2905,$H$3:$H$4000))</f>
        <v>997</v>
      </c>
      <c r="J2905" s="2" t="str">
        <v>RSA</v>
      </c>
      <c r="K2905" t="str">
        <v>DJ LIEBENBERG</v>
      </c>
      <c r="L2905" s="96" t="str">
        <v>shot-put</v>
      </c>
      <c r="M2905" s="96">
        <v>37670</v>
      </c>
      <c r="N2905" s="96" t="str">
        <f t="shared" si="180"/>
        <v>DJ LIEBENBERGshot-put</v>
      </c>
      <c r="O2905" s="2">
        <f t="shared" si="181"/>
        <v>924</v>
      </c>
      <c r="P2905" s="81">
        <f t="shared" si="182"/>
        <v>91</v>
      </c>
      <c r="Q2905" s="81" t="str">
        <f t="shared" si="183"/>
        <v/>
      </c>
    </row>
    <row r="2906" spans="1:17" x14ac:dyDescent="0.2">
      <c r="A2906" t="s">
        <v>1172</v>
      </c>
      <c r="B2906" t="s">
        <v>3152</v>
      </c>
      <c r="C2906" s="5" t="s">
        <v>29</v>
      </c>
      <c r="D2906" s="5"/>
      <c r="E2906">
        <v>984</v>
      </c>
      <c r="F2906" s="2">
        <v>63</v>
      </c>
      <c r="G2906" s="2" t="str">
        <f>B2906&amp;C2906</f>
        <v>Daniel PAULUS5000m</v>
      </c>
      <c r="H2906" s="2">
        <f>E2906</f>
        <v>984</v>
      </c>
      <c r="I2906" s="138" cm="1">
        <f t="array" ref="I2906">MAX(IF($G$3:$G$4000=$G2906,$H$3:$H$4000))</f>
        <v>984</v>
      </c>
      <c r="J2906" s="2" t="str">
        <v>RSA</v>
      </c>
      <c r="K2906" t="str">
        <v>Marco PRETORIUS</v>
      </c>
      <c r="L2906" s="96" t="str">
        <v>discus-throw</v>
      </c>
      <c r="M2906" s="96">
        <v>0</v>
      </c>
      <c r="N2906" s="96" t="str">
        <f t="shared" si="180"/>
        <v>Marco PRETORIUSdiscus-throw</v>
      </c>
      <c r="O2906" s="2">
        <f t="shared" si="181"/>
        <v>922</v>
      </c>
      <c r="P2906" s="81">
        <f t="shared" si="182"/>
        <v>76</v>
      </c>
      <c r="Q2906" s="81" t="str">
        <f t="shared" si="183"/>
        <v/>
      </c>
    </row>
    <row r="2907" spans="1:17" x14ac:dyDescent="0.2">
      <c r="A2907" t="s">
        <v>1172</v>
      </c>
      <c r="B2907" t="s">
        <v>3155</v>
      </c>
      <c r="C2907" s="5" t="s">
        <v>29</v>
      </c>
      <c r="D2907" s="5"/>
      <c r="E2907">
        <v>978</v>
      </c>
      <c r="F2907" s="2">
        <v>73</v>
      </c>
      <c r="G2907" s="2" t="str">
        <f>B2907&amp;C2907</f>
        <v>Simon PAULUS5000m</v>
      </c>
      <c r="H2907" s="2">
        <f>E2907</f>
        <v>978</v>
      </c>
      <c r="I2907" s="138" cm="1">
        <f t="array" ref="I2907">MAX(IF($G$3:$G$4000=$G2907,$H$3:$H$4000))</f>
        <v>978</v>
      </c>
      <c r="J2907" s="2" t="str">
        <v>RSA</v>
      </c>
      <c r="K2907" t="str">
        <v>Christiaan BESTER</v>
      </c>
      <c r="L2907" s="96" t="str">
        <v>20km-race-walking</v>
      </c>
      <c r="M2907" s="96">
        <v>38127</v>
      </c>
      <c r="N2907" s="96" t="str">
        <f t="shared" si="180"/>
        <v>Christiaan BESTER20km-race-walking</v>
      </c>
      <c r="O2907" s="2">
        <f t="shared" si="181"/>
        <v>919</v>
      </c>
      <c r="P2907" s="81">
        <f t="shared" si="182"/>
        <v>43</v>
      </c>
      <c r="Q2907" s="81" t="str">
        <f t="shared" si="183"/>
        <v/>
      </c>
    </row>
    <row r="2908" spans="1:17" x14ac:dyDescent="0.2">
      <c r="A2908" t="s">
        <v>1172</v>
      </c>
      <c r="B2908" t="s">
        <v>4971</v>
      </c>
      <c r="C2908" t="s">
        <v>44</v>
      </c>
      <c r="D2908">
        <v>1998</v>
      </c>
      <c r="E2908">
        <v>919</v>
      </c>
      <c r="F2908" s="2">
        <v>43</v>
      </c>
      <c r="G2908" s="2" t="str">
        <f>B2908&amp;C2908</f>
        <v>Timon DRESSELHAUSdecathlon</v>
      </c>
      <c r="H2908" s="2">
        <f>E2908</f>
        <v>919</v>
      </c>
      <c r="I2908" s="138" cm="1">
        <f t="array" ref="I2908">MAX(IF($G$3:$G$4000=$G2908,$H$3:$H$4000))</f>
        <v>919</v>
      </c>
      <c r="J2908" s="2" t="str">
        <v>RSA</v>
      </c>
      <c r="K2908" t="str">
        <v>Migail VAN HUYSSTEEN</v>
      </c>
      <c r="L2908" s="96" t="str">
        <v>pole-vault</v>
      </c>
      <c r="M2908" s="96">
        <v>38218</v>
      </c>
      <c r="N2908" s="96" t="str">
        <f t="shared" si="180"/>
        <v>Migail VAN HUYSSTEENpole-vault</v>
      </c>
      <c r="O2908" s="2">
        <f t="shared" si="181"/>
        <v>916</v>
      </c>
      <c r="P2908" s="81">
        <f t="shared" si="182"/>
        <v>86</v>
      </c>
      <c r="Q2908" s="81" t="str">
        <f t="shared" si="183"/>
        <v/>
      </c>
    </row>
    <row r="2909" spans="1:17" x14ac:dyDescent="0.2">
      <c r="A2909" t="s">
        <v>1172</v>
      </c>
      <c r="B2909" t="s">
        <v>3464</v>
      </c>
      <c r="C2909" t="s">
        <v>39</v>
      </c>
      <c r="D2909" s="5"/>
      <c r="E2909">
        <v>838</v>
      </c>
      <c r="F2909" s="2">
        <v>69</v>
      </c>
      <c r="G2909" s="2" t="str">
        <f>B2909&amp;C2909</f>
        <v>Leeorr-el BREYTENBACHshot-put</v>
      </c>
      <c r="H2909" s="2">
        <f>E2909</f>
        <v>838</v>
      </c>
      <c r="I2909" s="138" cm="1">
        <f t="array" ref="I2909">MAX(IF($G$3:$G$4000=$G2909,$H$3:$H$4000))</f>
        <v>838</v>
      </c>
      <c r="J2909" s="2" t="str">
        <v>RSA</v>
      </c>
      <c r="K2909" t="str">
        <v>Francois Otieno PRINSLOO</v>
      </c>
      <c r="L2909" s="96" t="str">
        <v>hammer-throw</v>
      </c>
      <c r="M2909" s="96">
        <v>37206</v>
      </c>
      <c r="N2909" s="96" t="str">
        <f t="shared" si="180"/>
        <v>Francois Otieno PRINSLOOhammer-throw</v>
      </c>
      <c r="O2909" s="2">
        <f t="shared" si="181"/>
        <v>916</v>
      </c>
      <c r="P2909" s="81">
        <f t="shared" si="182"/>
        <v>59</v>
      </c>
      <c r="Q2909" s="81" t="str">
        <f t="shared" si="183"/>
        <v/>
      </c>
    </row>
    <row r="2910" spans="1:17" x14ac:dyDescent="0.2">
      <c r="A2910" t="s">
        <v>1263</v>
      </c>
      <c r="B2910" t="s">
        <v>3641</v>
      </c>
      <c r="C2910" s="6" t="s">
        <v>25</v>
      </c>
      <c r="D2910" s="5">
        <v>35345</v>
      </c>
      <c r="E2910">
        <v>1239</v>
      </c>
      <c r="F2910" s="2">
        <v>2</v>
      </c>
      <c r="G2910" s="2" t="str">
        <f>B2910&amp;C2910</f>
        <v>Divine ODUDURU200m</v>
      </c>
      <c r="H2910" s="2">
        <f>E2910</f>
        <v>1239</v>
      </c>
      <c r="I2910" s="138" cm="1">
        <f t="array" ref="I2910">MAX(IF($G$3:$G$4000=$G2910,$H$3:$H$4000))</f>
        <v>1239</v>
      </c>
      <c r="J2910" s="2" t="str">
        <v>RSA</v>
      </c>
      <c r="K2910" t="str">
        <v>Xolisa TYALI</v>
      </c>
      <c r="L2910" s="96" t="str">
        <v>marathon</v>
      </c>
      <c r="M2910" s="96">
        <v>32479</v>
      </c>
      <c r="N2910" s="96" t="str">
        <f t="shared" si="180"/>
        <v>Xolisa TYALImarathon</v>
      </c>
      <c r="O2910" s="2">
        <f t="shared" si="181"/>
        <v>915</v>
      </c>
      <c r="P2910" s="81">
        <f t="shared" si="182"/>
        <v>147</v>
      </c>
      <c r="Q2910" s="81" t="str">
        <f t="shared" si="183"/>
        <v/>
      </c>
    </row>
    <row r="2911" spans="1:17" x14ac:dyDescent="0.2">
      <c r="A2911" t="s">
        <v>1263</v>
      </c>
      <c r="B2911" t="s">
        <v>3632</v>
      </c>
      <c r="C2911" s="5" t="s">
        <v>2</v>
      </c>
      <c r="D2911" s="5">
        <v>36593</v>
      </c>
      <c r="E2911">
        <v>1213</v>
      </c>
      <c r="F2911" s="2">
        <v>7</v>
      </c>
      <c r="G2911" s="2" t="str">
        <f>B2911&amp;C2911</f>
        <v>Enoch ADEGOKE100m</v>
      </c>
      <c r="H2911" s="2">
        <f>E2911</f>
        <v>1213</v>
      </c>
      <c r="I2911" s="138" cm="1">
        <f t="array" ref="I2911">MAX(IF($G$3:$G$4000=$G2911,$H$3:$H$4000))</f>
        <v>1213</v>
      </c>
      <c r="J2911" s="2" t="str">
        <v>RSA</v>
      </c>
      <c r="K2911" t="str">
        <v>Kyle BLIGNAUT</v>
      </c>
      <c r="L2911" s="96" t="str">
        <v>discus-throw</v>
      </c>
      <c r="M2911" s="96">
        <v>36473</v>
      </c>
      <c r="N2911" s="96" t="str">
        <f t="shared" si="180"/>
        <v>Kyle BLIGNAUTdiscus-throw</v>
      </c>
      <c r="O2911" s="2">
        <f t="shared" si="181"/>
        <v>912</v>
      </c>
      <c r="P2911" s="81">
        <f t="shared" si="182"/>
        <v>87</v>
      </c>
      <c r="Q2911" s="81" t="str">
        <f t="shared" si="183"/>
        <v/>
      </c>
    </row>
    <row r="2912" spans="1:17" x14ac:dyDescent="0.2">
      <c r="A2912" t="s">
        <v>1263</v>
      </c>
      <c r="B2912" t="s">
        <v>4549</v>
      </c>
      <c r="C2912" s="5" t="s">
        <v>39</v>
      </c>
      <c r="D2912" s="5">
        <v>33997</v>
      </c>
      <c r="E2912">
        <v>1212</v>
      </c>
      <c r="F2912" s="2">
        <v>3</v>
      </c>
      <c r="G2912" s="2" t="str">
        <f>B2912&amp;C2912</f>
        <v>Chukwuebuka ENEKWECHIshot-put</v>
      </c>
      <c r="H2912" s="2">
        <f>E2912</f>
        <v>1212</v>
      </c>
      <c r="I2912" s="138" cm="1">
        <f t="array" ref="I2912">MAX(IF($G$3:$G$4000=$G2912,$H$3:$H$4000))</f>
        <v>1212</v>
      </c>
      <c r="J2912" s="2" t="str">
        <v>RSA</v>
      </c>
      <c r="K2912" t="str">
        <v>Zithulele NTANZI</v>
      </c>
      <c r="L2912" s="96" t="str">
        <v>marathon</v>
      </c>
      <c r="M2912" s="96">
        <v>0</v>
      </c>
      <c r="N2912" s="96" t="str">
        <f t="shared" si="180"/>
        <v>Zithulele NTANZImarathon</v>
      </c>
      <c r="O2912" s="2">
        <f t="shared" si="181"/>
        <v>903</v>
      </c>
      <c r="P2912" s="81">
        <f t="shared" si="182"/>
        <v>152</v>
      </c>
      <c r="Q2912" s="81" t="str">
        <f t="shared" si="183"/>
        <v/>
      </c>
    </row>
    <row r="2913" spans="1:17" x14ac:dyDescent="0.2">
      <c r="A2913" t="s">
        <v>1263</v>
      </c>
      <c r="B2913" t="s">
        <v>3641</v>
      </c>
      <c r="C2913" s="5" t="s">
        <v>2</v>
      </c>
      <c r="D2913" s="6">
        <v>35345</v>
      </c>
      <c r="E2913">
        <v>1189</v>
      </c>
      <c r="F2913" s="2">
        <v>18</v>
      </c>
      <c r="G2913" s="2" t="str">
        <f>B2913&amp;C2913</f>
        <v>Divine ODUDURU100m</v>
      </c>
      <c r="H2913" s="2">
        <f>E2913</f>
        <v>1189</v>
      </c>
      <c r="I2913" s="138" cm="1">
        <f t="array" ref="I2913">MAX(IF($G$3:$G$4000=$G2913,$H$3:$H$4000))</f>
        <v>1189</v>
      </c>
      <c r="J2913" s="2" t="str">
        <v>RSA</v>
      </c>
      <c r="K2913" t="str">
        <v>Thulane MAGAULA</v>
      </c>
      <c r="L2913" s="96" t="str">
        <v>marathon</v>
      </c>
      <c r="M2913" s="96">
        <v>0</v>
      </c>
      <c r="N2913" s="96" t="str">
        <f t="shared" si="180"/>
        <v>Thulane MAGAULAmarathon</v>
      </c>
      <c r="O2913" s="2">
        <f t="shared" si="181"/>
        <v>903</v>
      </c>
      <c r="P2913" s="81">
        <f t="shared" si="182"/>
        <v>152</v>
      </c>
      <c r="Q2913" s="81" t="str">
        <f t="shared" si="183"/>
        <v/>
      </c>
    </row>
    <row r="2914" spans="1:17" x14ac:dyDescent="0.2">
      <c r="A2914" t="s">
        <v>1263</v>
      </c>
      <c r="B2914" t="s">
        <v>3683</v>
      </c>
      <c r="C2914" s="5" t="s">
        <v>25</v>
      </c>
      <c r="D2914" s="5">
        <v>37650</v>
      </c>
      <c r="E2914">
        <v>1187</v>
      </c>
      <c r="F2914" s="2">
        <v>12</v>
      </c>
      <c r="G2914" s="2" t="str">
        <f>B2914&amp;C2914</f>
        <v>Udodi Chudi ONWUZURIKE200m</v>
      </c>
      <c r="H2914" s="2">
        <f>E2914</f>
        <v>1187</v>
      </c>
      <c r="I2914" s="138" cm="1">
        <f t="array" ref="I2914">MAX(IF($G$3:$G$4000=$G2914,$H$3:$H$4000))</f>
        <v>1187</v>
      </c>
      <c r="J2914" s="2" t="str">
        <v>RSA</v>
      </c>
      <c r="K2914" t="str">
        <v>Tumisho MAGAKWE</v>
      </c>
      <c r="L2914" s="96" t="str">
        <v>marathon</v>
      </c>
      <c r="M2914" s="96">
        <v>0</v>
      </c>
      <c r="N2914" s="96" t="str">
        <f t="shared" si="180"/>
        <v>Tumisho MAGAKWEmarathon</v>
      </c>
      <c r="O2914" s="2">
        <f t="shared" si="181"/>
        <v>896</v>
      </c>
      <c r="P2914" s="81">
        <f t="shared" si="182"/>
        <v>156</v>
      </c>
      <c r="Q2914" s="81" t="str">
        <f t="shared" si="183"/>
        <v/>
      </c>
    </row>
    <row r="2915" spans="1:17" x14ac:dyDescent="0.2">
      <c r="A2915" t="s">
        <v>1263</v>
      </c>
      <c r="B2915" t="s">
        <v>3645</v>
      </c>
      <c r="C2915" t="s">
        <v>2</v>
      </c>
      <c r="D2915" s="5">
        <v>35826</v>
      </c>
      <c r="E2915">
        <v>1182</v>
      </c>
      <c r="F2915" s="2">
        <v>22</v>
      </c>
      <c r="G2915" s="2" t="str">
        <f>B2915&amp;C2915</f>
        <v>Usheoritse ITSEKIRI100m</v>
      </c>
      <c r="H2915" s="2">
        <f>E2915</f>
        <v>1182</v>
      </c>
      <c r="I2915" s="138" cm="1">
        <f t="array" ref="I2915">MAX(IF($G$3:$G$4000=$G2915,$H$3:$H$4000))</f>
        <v>1182</v>
      </c>
      <c r="J2915" s="2" t="str">
        <v>RSA</v>
      </c>
      <c r="K2915" t="str">
        <v>Chabeli NYEDIMANE</v>
      </c>
      <c r="L2915" s="96" t="str">
        <v>marathon</v>
      </c>
      <c r="M2915" s="96">
        <v>32230</v>
      </c>
      <c r="N2915" s="96" t="str">
        <f t="shared" si="180"/>
        <v>Chabeli NYEDIMANEmarathon</v>
      </c>
      <c r="O2915" s="2">
        <f t="shared" si="181"/>
        <v>883</v>
      </c>
      <c r="P2915" s="81">
        <f t="shared" si="182"/>
        <v>161</v>
      </c>
      <c r="Q2915" s="81" t="str">
        <f t="shared" si="183"/>
        <v/>
      </c>
    </row>
    <row r="2916" spans="1:17" x14ac:dyDescent="0.2">
      <c r="A2916" t="s">
        <v>1263</v>
      </c>
      <c r="B2916" t="s">
        <v>4285</v>
      </c>
      <c r="C2916" s="5" t="s">
        <v>37</v>
      </c>
      <c r="D2916" s="5">
        <v>36967</v>
      </c>
      <c r="E2916">
        <v>1173</v>
      </c>
      <c r="F2916" s="2">
        <v>6</v>
      </c>
      <c r="G2916" s="2" t="str">
        <f>B2916&amp;C2916</f>
        <v>Ineh Emmeanuel ORITSEMEYIWAlong-jump</v>
      </c>
      <c r="H2916" s="2">
        <f>E2916</f>
        <v>1173</v>
      </c>
      <c r="I2916" s="138" cm="1">
        <f t="array" ref="I2916">MAX(IF($G$3:$G$4000=$G2916,$H$3:$H$4000))</f>
        <v>1173</v>
      </c>
      <c r="J2916" s="2" t="str">
        <v>RSA</v>
      </c>
      <c r="K2916" t="str">
        <v>Rirhandeli RHANGANI</v>
      </c>
      <c r="L2916" s="96" t="str">
        <v>marathon</v>
      </c>
      <c r="M2916" s="96">
        <v>0</v>
      </c>
      <c r="N2916" s="96" t="str">
        <f t="shared" si="180"/>
        <v>Rirhandeli RHANGANImarathon</v>
      </c>
      <c r="O2916" s="2">
        <f t="shared" si="181"/>
        <v>871</v>
      </c>
      <c r="P2916" s="81">
        <f t="shared" si="182"/>
        <v>166</v>
      </c>
      <c r="Q2916" s="81" t="str">
        <f t="shared" si="183"/>
        <v/>
      </c>
    </row>
    <row r="2917" spans="1:17" x14ac:dyDescent="0.2">
      <c r="A2917" t="s">
        <v>1263</v>
      </c>
      <c r="B2917" t="s">
        <v>3647</v>
      </c>
      <c r="C2917" s="5" t="s">
        <v>2</v>
      </c>
      <c r="D2917" s="5">
        <v>33480</v>
      </c>
      <c r="E2917">
        <v>1169</v>
      </c>
      <c r="F2917" s="2">
        <v>24</v>
      </c>
      <c r="G2917" s="2" t="str">
        <f>B2917&amp;C2917</f>
        <v>Seye OGUNLEWE100m</v>
      </c>
      <c r="H2917" s="2">
        <f>E2917</f>
        <v>1169</v>
      </c>
      <c r="I2917" s="138" cm="1">
        <f t="array" ref="I2917">MAX(IF($G$3:$G$4000=$G2917,$H$3:$H$4000))</f>
        <v>1169</v>
      </c>
      <c r="J2917" s="2" t="str">
        <v>RSA</v>
      </c>
      <c r="K2917" t="str">
        <v>Ismail SADEK</v>
      </c>
      <c r="L2917" s="96" t="str">
        <v>marathon</v>
      </c>
      <c r="M2917" s="96">
        <v>0</v>
      </c>
      <c r="N2917" s="96" t="str">
        <f t="shared" si="180"/>
        <v>Ismail SADEKmarathon</v>
      </c>
      <c r="O2917" s="2">
        <f t="shared" si="181"/>
        <v>865</v>
      </c>
      <c r="P2917" s="81">
        <f t="shared" si="182"/>
        <v>168</v>
      </c>
      <c r="Q2917" s="81" t="str">
        <f t="shared" si="183"/>
        <v/>
      </c>
    </row>
    <row r="2918" spans="1:17" x14ac:dyDescent="0.2">
      <c r="A2918" t="s">
        <v>1263</v>
      </c>
      <c r="B2918" t="s">
        <v>4500</v>
      </c>
      <c r="C2918" s="5" t="s">
        <v>39</v>
      </c>
      <c r="D2918" s="5">
        <v>35119</v>
      </c>
      <c r="E2918">
        <v>1167</v>
      </c>
      <c r="F2918" s="2">
        <v>9</v>
      </c>
      <c r="G2918" s="2" t="str">
        <f>B2918&amp;C2918</f>
        <v>Dotun OGUNDEJIshot-put</v>
      </c>
      <c r="H2918" s="2">
        <f>E2918</f>
        <v>1167</v>
      </c>
      <c r="I2918" s="138" cm="1">
        <f t="array" ref="I2918">MAX(IF($G$3:$G$4000=$G2918,$H$3:$H$4000))</f>
        <v>1167</v>
      </c>
      <c r="J2918" s="2" t="str">
        <v>RSA</v>
      </c>
      <c r="K2918" t="str">
        <v>Envor RHODAS</v>
      </c>
      <c r="L2918" s="96" t="str">
        <v>20km-race-walking</v>
      </c>
      <c r="M2918" s="96">
        <v>33949</v>
      </c>
      <c r="N2918" s="96" t="str">
        <f t="shared" si="180"/>
        <v>Envor RHODAS20km-race-walking</v>
      </c>
      <c r="O2918" s="2">
        <f t="shared" si="181"/>
        <v>854</v>
      </c>
      <c r="P2918" s="81">
        <f t="shared" si="182"/>
        <v>57</v>
      </c>
      <c r="Q2918" s="81" t="str">
        <f t="shared" si="183"/>
        <v/>
      </c>
    </row>
    <row r="2919" spans="1:17" x14ac:dyDescent="0.2">
      <c r="A2919" t="s">
        <v>1263</v>
      </c>
      <c r="B2919" t="s">
        <v>3652</v>
      </c>
      <c r="C2919" s="5" t="s">
        <v>2</v>
      </c>
      <c r="D2919" s="5">
        <v>37768</v>
      </c>
      <c r="E2919">
        <v>1162</v>
      </c>
      <c r="F2919" s="2">
        <v>31</v>
      </c>
      <c r="G2919" s="2" t="str">
        <f>B2919&amp;C2919</f>
        <v>Godson Oke OGHENEBRUME100m</v>
      </c>
      <c r="H2919" s="2">
        <f>E2919</f>
        <v>1162</v>
      </c>
      <c r="I2919" s="138" cm="1">
        <f t="array" ref="I2919">MAX(IF($G$3:$G$4000=$G2919,$H$3:$H$4000))</f>
        <v>1162</v>
      </c>
      <c r="J2919" s="2" t="str">
        <v>RSA</v>
      </c>
      <c r="K2919" t="str">
        <v>Paul DU PLESSIS</v>
      </c>
      <c r="L2919" s="96" t="str">
        <v>hammer-throw</v>
      </c>
      <c r="M2919" s="96">
        <v>0</v>
      </c>
      <c r="N2919" s="96" t="str">
        <f t="shared" si="180"/>
        <v>Paul DU PLESSIShammer-throw</v>
      </c>
      <c r="O2919" s="2">
        <f t="shared" si="181"/>
        <v>851</v>
      </c>
      <c r="P2919" s="81">
        <f t="shared" si="182"/>
        <v>99</v>
      </c>
      <c r="Q2919" s="81" t="str">
        <f t="shared" si="183"/>
        <v/>
      </c>
    </row>
    <row r="2920" spans="1:17" x14ac:dyDescent="0.2">
      <c r="A2920" t="s">
        <v>1263</v>
      </c>
      <c r="B2920" t="s">
        <v>3662</v>
      </c>
      <c r="C2920" s="6" t="s">
        <v>2</v>
      </c>
      <c r="D2920" s="5">
        <v>36242</v>
      </c>
      <c r="E2920">
        <v>1152</v>
      </c>
      <c r="F2920" s="2">
        <v>37</v>
      </c>
      <c r="G2920" s="2" t="str">
        <f>B2920&amp;C2920</f>
        <v>Raymond EKEVWO100m</v>
      </c>
      <c r="H2920" s="2">
        <f>E2920</f>
        <v>1152</v>
      </c>
      <c r="I2920" s="138" cm="1">
        <f t="array" ref="I2920">MAX(IF($G$3:$G$4000=$G2920,$H$3:$H$4000))</f>
        <v>1152</v>
      </c>
      <c r="J2920" s="2" t="str">
        <v>RSA</v>
      </c>
      <c r="K2920" t="str">
        <v>James HAVINGA</v>
      </c>
      <c r="L2920" s="96" t="str">
        <v>hammer-throw</v>
      </c>
      <c r="M2920" s="96">
        <v>36796</v>
      </c>
      <c r="N2920" s="96" t="str">
        <f t="shared" si="180"/>
        <v>James HAVINGAhammer-throw</v>
      </c>
      <c r="O2920" s="2">
        <f t="shared" si="181"/>
        <v>850</v>
      </c>
      <c r="P2920" s="81">
        <f t="shared" si="182"/>
        <v>101</v>
      </c>
      <c r="Q2920" s="81" t="str">
        <f t="shared" si="183"/>
        <v/>
      </c>
    </row>
    <row r="2921" spans="1:17" x14ac:dyDescent="0.2">
      <c r="A2921" t="s">
        <v>1263</v>
      </c>
      <c r="B2921" t="s">
        <v>3665</v>
      </c>
      <c r="C2921" s="5" t="s">
        <v>2</v>
      </c>
      <c r="D2921" s="5">
        <v>37374</v>
      </c>
      <c r="E2921">
        <v>1148</v>
      </c>
      <c r="F2921" s="2">
        <v>45</v>
      </c>
      <c r="G2921" s="2" t="str">
        <f>B2921&amp;C2921</f>
        <v>Favour Oghene Tejiri ASHE100m</v>
      </c>
      <c r="H2921" s="2">
        <f>E2921</f>
        <v>1148</v>
      </c>
      <c r="I2921" s="138" cm="1">
        <f t="array" ref="I2921">MAX(IF($G$3:$G$4000=$G2921,$H$3:$H$4000))</f>
        <v>1148</v>
      </c>
      <c r="J2921" s="2" t="str">
        <v>RSA</v>
      </c>
      <c r="K2921" t="str">
        <v>Waldt DREYER</v>
      </c>
      <c r="L2921" s="96" t="str">
        <v>shot-put</v>
      </c>
      <c r="M2921" s="96">
        <v>37441</v>
      </c>
      <c r="N2921" s="96" t="str">
        <f t="shared" si="180"/>
        <v>Waldt DREYERshot-put</v>
      </c>
      <c r="O2921" s="2">
        <f t="shared" si="181"/>
        <v>841</v>
      </c>
      <c r="P2921" s="81">
        <f t="shared" si="182"/>
        <v>129</v>
      </c>
      <c r="Q2921" s="81" t="str">
        <f t="shared" si="183"/>
        <v/>
      </c>
    </row>
    <row r="2922" spans="1:17" x14ac:dyDescent="0.2">
      <c r="A2922" t="s">
        <v>1263</v>
      </c>
      <c r="B2922" t="s">
        <v>4215</v>
      </c>
      <c r="C2922" s="5" t="s">
        <v>33</v>
      </c>
      <c r="D2922" s="5">
        <v>35754</v>
      </c>
      <c r="E2922">
        <v>1145</v>
      </c>
      <c r="F2922" s="2">
        <v>17</v>
      </c>
      <c r="G2922" s="2" t="str">
        <f>B2922&amp;C2922</f>
        <v>Timothy EMEOGHENE400mh</v>
      </c>
      <c r="H2922" s="2">
        <f>E2922</f>
        <v>1145</v>
      </c>
      <c r="I2922" s="138" cm="1">
        <f t="array" ref="I2922">MAX(IF($G$3:$G$4000=$G2922,$H$3:$H$4000))</f>
        <v>1145</v>
      </c>
      <c r="J2922" s="2" t="str">
        <v>RSA</v>
      </c>
      <c r="K2922" t="str">
        <v>Thabiso MOSEKILI</v>
      </c>
      <c r="L2922" s="96" t="str">
        <v>marathon</v>
      </c>
      <c r="M2922" s="96">
        <v>0</v>
      </c>
      <c r="N2922" s="96" t="str">
        <f t="shared" si="180"/>
        <v>Thabiso MOSEKILImarathon</v>
      </c>
      <c r="O2922" s="2">
        <f t="shared" si="181"/>
        <v>841</v>
      </c>
      <c r="P2922" s="81">
        <f t="shared" si="182"/>
        <v>172</v>
      </c>
      <c r="Q2922" s="81" t="str">
        <f t="shared" si="183"/>
        <v/>
      </c>
    </row>
    <row r="2923" spans="1:17" x14ac:dyDescent="0.2">
      <c r="A2923" t="s">
        <v>1263</v>
      </c>
      <c r="B2923" t="s">
        <v>4216</v>
      </c>
      <c r="C2923" s="5" t="s">
        <v>33</v>
      </c>
      <c r="D2923" s="5">
        <v>34315</v>
      </c>
      <c r="E2923">
        <v>1141</v>
      </c>
      <c r="F2923" s="2">
        <v>18</v>
      </c>
      <c r="G2923" s="2" t="str">
        <f>B2923&amp;C2923</f>
        <v>Rilwan ALOWONLE400mh</v>
      </c>
      <c r="H2923" s="2">
        <f>E2923</f>
        <v>1141</v>
      </c>
      <c r="I2923" s="138" cm="1">
        <f t="array" ref="I2923">MAX(IF($G$3:$G$4000=$G2923,$H$3:$H$4000))</f>
        <v>1141</v>
      </c>
      <c r="J2923" s="2" t="str">
        <v>RSA</v>
      </c>
      <c r="K2923" t="str">
        <v>Volker STEYN</v>
      </c>
      <c r="L2923" s="96" t="str">
        <v>javelin-throw</v>
      </c>
      <c r="M2923" s="96">
        <v>37740</v>
      </c>
      <c r="N2923" s="96" t="str">
        <f t="shared" si="180"/>
        <v>Volker STEYNjavelin-throw</v>
      </c>
      <c r="O2923" s="2">
        <f t="shared" si="181"/>
        <v>834</v>
      </c>
      <c r="P2923" s="81">
        <f t="shared" si="182"/>
        <v>146</v>
      </c>
      <c r="Q2923" s="81" t="str">
        <f t="shared" si="183"/>
        <v/>
      </c>
    </row>
    <row r="2924" spans="1:17" x14ac:dyDescent="0.2">
      <c r="A2924" t="s">
        <v>1263</v>
      </c>
      <c r="B2924" t="s">
        <v>3700</v>
      </c>
      <c r="C2924" s="5" t="s">
        <v>25</v>
      </c>
      <c r="D2924" s="5">
        <v>37148</v>
      </c>
      <c r="E2924">
        <v>1141</v>
      </c>
      <c r="F2924" s="2">
        <v>39</v>
      </c>
      <c r="G2924" s="2" t="str">
        <f>B2924&amp;C2924</f>
        <v>Alaba Olukunle AKINTOLA200m</v>
      </c>
      <c r="H2924" s="2">
        <f>E2924</f>
        <v>1141</v>
      </c>
      <c r="I2924" s="138" cm="1">
        <f t="array" ref="I2924">MAX(IF($G$3:$G$4000=$G2924,$H$3:$H$4000))</f>
        <v>1141</v>
      </c>
      <c r="J2924" s="2" t="str">
        <v>RSA</v>
      </c>
      <c r="K2924" t="str">
        <v>Siyabonga SAKWE</v>
      </c>
      <c r="L2924" s="96" t="str">
        <v>marathon</v>
      </c>
      <c r="M2924" s="96">
        <v>0</v>
      </c>
      <c r="N2924" s="96" t="str">
        <f t="shared" si="180"/>
        <v>Siyabonga SAKWEmarathon</v>
      </c>
      <c r="O2924" s="2">
        <f t="shared" si="181"/>
        <v>829</v>
      </c>
      <c r="P2924" s="81">
        <f t="shared" si="182"/>
        <v>178</v>
      </c>
      <c r="Q2924" s="81" t="str">
        <f t="shared" si="183"/>
        <v/>
      </c>
    </row>
    <row r="2925" spans="1:17" x14ac:dyDescent="0.2">
      <c r="A2925" t="s">
        <v>1263</v>
      </c>
      <c r="B2925" t="s">
        <v>4293</v>
      </c>
      <c r="C2925" s="5" t="s">
        <v>37</v>
      </c>
      <c r="D2925" s="5">
        <v>35884</v>
      </c>
      <c r="E2925">
        <v>1140</v>
      </c>
      <c r="F2925" s="2">
        <v>19</v>
      </c>
      <c r="G2925" s="2" t="str">
        <f>B2925&amp;C2925</f>
        <v>Fabian Ime EDOKIlong-jump</v>
      </c>
      <c r="H2925" s="2">
        <f>E2925</f>
        <v>1140</v>
      </c>
      <c r="I2925" s="138" cm="1">
        <f t="array" ref="I2925">MAX(IF($G$3:$G$4000=$G2925,$H$3:$H$4000))</f>
        <v>1140</v>
      </c>
      <c r="J2925" s="2" t="str">
        <v>RWA</v>
      </c>
      <c r="K2925" t="str">
        <v>Jean Baptiste SIMUKEKA</v>
      </c>
      <c r="L2925" s="96" t="str">
        <v>marathon</v>
      </c>
      <c r="M2925" s="96">
        <v>29259</v>
      </c>
      <c r="N2925" s="96" t="str">
        <f t="shared" si="180"/>
        <v>Jean Baptiste SIMUKEKAmarathon</v>
      </c>
      <c r="O2925" s="2">
        <f t="shared" si="181"/>
        <v>994</v>
      </c>
      <c r="P2925" s="81">
        <f t="shared" si="182"/>
        <v>133</v>
      </c>
      <c r="Q2925" s="81" t="str">
        <f t="shared" si="183"/>
        <v/>
      </c>
    </row>
    <row r="2926" spans="1:17" x14ac:dyDescent="0.2">
      <c r="A2926" t="s">
        <v>1263</v>
      </c>
      <c r="B2926" t="s">
        <v>3754</v>
      </c>
      <c r="C2926" s="5" t="s">
        <v>26</v>
      </c>
      <c r="D2926" s="5">
        <v>34189</v>
      </c>
      <c r="E2926">
        <v>1138</v>
      </c>
      <c r="F2926" s="2">
        <v>32</v>
      </c>
      <c r="G2926" s="2" t="str">
        <f>B2926&amp;C2926</f>
        <v>Chidi OKEZIE400m</v>
      </c>
      <c r="H2926" s="2">
        <f>E2926</f>
        <v>1138</v>
      </c>
      <c r="I2926" s="138" cm="1">
        <f t="array" ref="I2926">MAX(IF($G$3:$G$4000=$G2926,$H$3:$H$4000))</f>
        <v>1138</v>
      </c>
      <c r="J2926" s="2" t="str">
        <v>SAM</v>
      </c>
      <c r="K2926" t="str">
        <v>Alex ROSE</v>
      </c>
      <c r="L2926" s="96" t="str">
        <v>discus-throw</v>
      </c>
      <c r="M2926" s="96">
        <v>33559</v>
      </c>
      <c r="N2926" s="96" t="str">
        <f t="shared" si="180"/>
        <v>Alex ROSEdiscus-throw</v>
      </c>
      <c r="O2926" s="2">
        <f t="shared" si="181"/>
        <v>1198</v>
      </c>
      <c r="P2926" s="81">
        <f t="shared" si="182"/>
        <v>1</v>
      </c>
      <c r="Q2926" s="81" t="str">
        <f t="shared" si="183"/>
        <v/>
      </c>
    </row>
    <row r="2927" spans="1:17" x14ac:dyDescent="0.2">
      <c r="A2927" t="s">
        <v>1263</v>
      </c>
      <c r="B2927" t="s">
        <v>4219</v>
      </c>
      <c r="C2927" s="5" t="s">
        <v>33</v>
      </c>
      <c r="D2927" s="5">
        <v>37792</v>
      </c>
      <c r="E2927">
        <v>1135</v>
      </c>
      <c r="F2927" s="2">
        <v>24</v>
      </c>
      <c r="G2927" s="2" t="str">
        <f>B2927&amp;C2927</f>
        <v>Ezekiel NATHANIEL400mh</v>
      </c>
      <c r="H2927" s="2">
        <f>E2927</f>
        <v>1135</v>
      </c>
      <c r="I2927" s="138" cm="1">
        <f t="array" ref="I2927">MAX(IF($G$3:$G$4000=$G2927,$H$3:$H$4000))</f>
        <v>1135</v>
      </c>
      <c r="J2927" s="2" t="str">
        <v>SAM</v>
      </c>
      <c r="K2927" t="str">
        <v>Nathaniel SULUPO</v>
      </c>
      <c r="L2927" s="96" t="str">
        <v>shot-put</v>
      </c>
      <c r="M2927" s="96">
        <v>35844</v>
      </c>
      <c r="N2927" s="96" t="str">
        <f t="shared" si="180"/>
        <v>Nathaniel SULUPOshot-put</v>
      </c>
      <c r="O2927" s="2">
        <f t="shared" si="181"/>
        <v>891</v>
      </c>
      <c r="P2927" s="81">
        <f t="shared" si="182"/>
        <v>114</v>
      </c>
      <c r="Q2927" s="81" t="str">
        <f t="shared" si="183"/>
        <v/>
      </c>
    </row>
    <row r="2928" spans="1:17" x14ac:dyDescent="0.2">
      <c r="A2928" t="s">
        <v>1263</v>
      </c>
      <c r="B2928" t="s">
        <v>3681</v>
      </c>
      <c r="C2928" s="5" t="s">
        <v>2</v>
      </c>
      <c r="D2928" s="5">
        <v>35937</v>
      </c>
      <c r="E2928">
        <v>1135</v>
      </c>
      <c r="F2928" s="2">
        <v>62</v>
      </c>
      <c r="G2928" s="2" t="str">
        <f>B2928&amp;C2928</f>
        <v>Jerry JAKPA100m</v>
      </c>
      <c r="H2928" s="2">
        <f>E2928</f>
        <v>1135</v>
      </c>
      <c r="I2928" s="138" cm="1">
        <f t="array" ref="I2928">MAX(IF($G$3:$G$4000=$G2928,$H$3:$H$4000))</f>
        <v>1135</v>
      </c>
      <c r="J2928" s="2" t="str">
        <v>SAM</v>
      </c>
      <c r="K2928" t="str">
        <v>Nathaniel SULUPO</v>
      </c>
      <c r="L2928" s="96" t="str">
        <v>discus-throw</v>
      </c>
      <c r="M2928" s="96">
        <v>35844</v>
      </c>
      <c r="N2928" s="96" t="str">
        <f t="shared" si="180"/>
        <v>Nathaniel SULUPOdiscus-throw</v>
      </c>
      <c r="O2928" s="2">
        <f t="shared" si="181"/>
        <v>867</v>
      </c>
      <c r="P2928" s="81">
        <f t="shared" si="182"/>
        <v>118</v>
      </c>
      <c r="Q2928" s="81" t="str">
        <f t="shared" si="183"/>
        <v/>
      </c>
    </row>
    <row r="2929" spans="1:17" x14ac:dyDescent="0.2">
      <c r="A2929" t="s">
        <v>1263</v>
      </c>
      <c r="B2929" t="s">
        <v>4553</v>
      </c>
      <c r="C2929" s="5" t="s">
        <v>39</v>
      </c>
      <c r="D2929" s="5"/>
      <c r="E2929">
        <v>1134</v>
      </c>
      <c r="F2929" s="2">
        <v>12</v>
      </c>
      <c r="G2929" s="2" t="str">
        <f>B2929&amp;C2929</f>
        <v>Issac ODUGBESANshot-put</v>
      </c>
      <c r="H2929" s="2">
        <f>E2929</f>
        <v>1134</v>
      </c>
      <c r="I2929" s="138" cm="1">
        <f t="array" ref="I2929">MAX(IF($G$3:$G$4000=$G2929,$H$3:$H$4000))</f>
        <v>1134</v>
      </c>
      <c r="J2929" s="2" t="str">
        <v>SEY</v>
      </c>
      <c r="K2929" t="str">
        <v>Ned AZEMIA</v>
      </c>
      <c r="L2929" s="96" t="str">
        <v>400mh</v>
      </c>
      <c r="M2929" s="96">
        <v>35663</v>
      </c>
      <c r="N2929" s="96" t="str">
        <f t="shared" si="180"/>
        <v>Ned AZEMIA400mh</v>
      </c>
      <c r="O2929" s="2">
        <f t="shared" si="181"/>
        <v>1058</v>
      </c>
      <c r="P2929" s="81">
        <f t="shared" si="182"/>
        <v>78</v>
      </c>
      <c r="Q2929" s="81" t="str">
        <f t="shared" si="183"/>
        <v/>
      </c>
    </row>
    <row r="2930" spans="1:17" x14ac:dyDescent="0.2">
      <c r="A2930" t="s">
        <v>1263</v>
      </c>
      <c r="B2930" s="5" t="s">
        <v>4297</v>
      </c>
      <c r="C2930" s="5" t="s">
        <v>37</v>
      </c>
      <c r="D2930" s="5">
        <v>35729</v>
      </c>
      <c r="E2930">
        <v>1131</v>
      </c>
      <c r="F2930" s="2">
        <v>23</v>
      </c>
      <c r="G2930" s="2" t="str">
        <f>B2930&amp;C2930</f>
        <v>David Oke EJUMETAlong-jump</v>
      </c>
      <c r="H2930" s="2">
        <f>E2930</f>
        <v>1131</v>
      </c>
      <c r="I2930" s="138" cm="1">
        <f t="array" ref="I2930">MAX(IF($G$3:$G$4000=$G2930,$H$3:$H$4000))</f>
        <v>1131</v>
      </c>
      <c r="J2930" s="2" t="str">
        <v>SGP</v>
      </c>
      <c r="K2930" t="str">
        <v>Chen Xiang ANG</v>
      </c>
      <c r="L2930" s="96" t="str">
        <v>110mh</v>
      </c>
      <c r="M2930" s="96">
        <v>34518</v>
      </c>
      <c r="N2930" s="96" t="str">
        <f t="shared" si="180"/>
        <v>Chen Xiang ANG110mh</v>
      </c>
      <c r="O2930" s="2">
        <f t="shared" si="181"/>
        <v>1072</v>
      </c>
      <c r="P2930" s="81">
        <f t="shared" si="182"/>
        <v>50</v>
      </c>
      <c r="Q2930" s="81" t="str">
        <f t="shared" si="183"/>
        <v/>
      </c>
    </row>
    <row r="2931" spans="1:17" x14ac:dyDescent="0.2">
      <c r="A2931" t="s">
        <v>1263</v>
      </c>
      <c r="B2931" t="s">
        <v>3842</v>
      </c>
      <c r="C2931" s="5" t="s">
        <v>27</v>
      </c>
      <c r="D2931" s="5">
        <v>34027</v>
      </c>
      <c r="E2931">
        <v>1130</v>
      </c>
      <c r="F2931" s="2">
        <v>48</v>
      </c>
      <c r="G2931" s="2" t="str">
        <f>B2931&amp;C2931</f>
        <v>Edose IBADIN800m</v>
      </c>
      <c r="H2931" s="2">
        <f>E2931</f>
        <v>1130</v>
      </c>
      <c r="I2931" s="138" cm="1">
        <f t="array" ref="I2931">MAX(IF($G$3:$G$4000=$G2931,$H$3:$H$4000))</f>
        <v>1130</v>
      </c>
      <c r="J2931" s="2" t="str">
        <v>SGP</v>
      </c>
      <c r="K2931" t="str">
        <v>Jun Jie Calvin QUEK</v>
      </c>
      <c r="L2931" s="96" t="str">
        <v>400mh</v>
      </c>
      <c r="M2931" s="96">
        <v>35121</v>
      </c>
      <c r="N2931" s="96" t="str">
        <f t="shared" si="180"/>
        <v>Jun Jie Calvin QUEK400mh</v>
      </c>
      <c r="O2931" s="2">
        <f t="shared" si="181"/>
        <v>1046</v>
      </c>
      <c r="P2931" s="81">
        <f t="shared" si="182"/>
        <v>93</v>
      </c>
      <c r="Q2931" s="81" t="str">
        <f t="shared" si="183"/>
        <v/>
      </c>
    </row>
    <row r="2932" spans="1:17" x14ac:dyDescent="0.2">
      <c r="A2932" t="s">
        <v>1263</v>
      </c>
      <c r="B2932" t="s">
        <v>3681</v>
      </c>
      <c r="C2932" s="5" t="s">
        <v>25</v>
      </c>
      <c r="D2932" s="5">
        <v>35937</v>
      </c>
      <c r="E2932">
        <v>1129</v>
      </c>
      <c r="F2932" s="2">
        <v>48</v>
      </c>
      <c r="G2932" s="2" t="str">
        <f>B2932&amp;C2932</f>
        <v>Jerry JAKPA200m</v>
      </c>
      <c r="H2932" s="2">
        <f>E2932</f>
        <v>1129</v>
      </c>
      <c r="I2932" s="138" cm="1">
        <f t="array" ref="I2932">MAX(IF($G$3:$G$4000=$G2932,$H$3:$H$4000))</f>
        <v>1129</v>
      </c>
      <c r="J2932" s="2" t="str">
        <v>SGP</v>
      </c>
      <c r="K2932" t="str">
        <v>Kampton KAM</v>
      </c>
      <c r="L2932" s="96" t="str">
        <v>high-jump</v>
      </c>
      <c r="M2932" s="96">
        <v>36956</v>
      </c>
      <c r="N2932" s="96" t="str">
        <f t="shared" si="180"/>
        <v>Kampton KAMhigh-jump</v>
      </c>
      <c r="O2932" s="2">
        <f t="shared" si="181"/>
        <v>1046</v>
      </c>
      <c r="P2932" s="81">
        <f t="shared" si="182"/>
        <v>49</v>
      </c>
      <c r="Q2932" s="81" t="str">
        <f t="shared" si="183"/>
        <v/>
      </c>
    </row>
    <row r="2933" spans="1:17" x14ac:dyDescent="0.2">
      <c r="A2933" t="s">
        <v>1263</v>
      </c>
      <c r="B2933" t="s">
        <v>4300</v>
      </c>
      <c r="C2933" s="5" t="s">
        <v>37</v>
      </c>
      <c r="D2933" s="5">
        <v>35986</v>
      </c>
      <c r="E2933">
        <v>1129</v>
      </c>
      <c r="F2933" s="2">
        <v>27</v>
      </c>
      <c r="G2933" s="2" t="str">
        <f>B2933&amp;C2933</f>
        <v>Tobechukwu NWOKOCHAlong-jump</v>
      </c>
      <c r="H2933" s="2">
        <f>E2933</f>
        <v>1129</v>
      </c>
      <c r="I2933" s="138" cm="1">
        <f t="array" ref="I2933">MAX(IF($G$3:$G$4000=$G2933,$H$3:$H$4000))</f>
        <v>1129</v>
      </c>
      <c r="J2933" s="2" t="str">
        <v>SGP</v>
      </c>
      <c r="K2933" t="str">
        <v>Marc Brian LOUIS</v>
      </c>
      <c r="L2933" s="96" t="str">
        <v>100m</v>
      </c>
      <c r="M2933" s="96">
        <v>37475</v>
      </c>
      <c r="N2933" s="96" t="str">
        <f t="shared" si="180"/>
        <v>Marc Brian LOUIS100m</v>
      </c>
      <c r="O2933" s="2">
        <f t="shared" si="181"/>
        <v>1040</v>
      </c>
      <c r="P2933" s="81">
        <f t="shared" si="182"/>
        <v>139</v>
      </c>
      <c r="Q2933" s="81" t="str">
        <f t="shared" si="183"/>
        <v/>
      </c>
    </row>
    <row r="2934" spans="1:17" x14ac:dyDescent="0.2">
      <c r="A2934" t="s">
        <v>1263</v>
      </c>
      <c r="B2934" t="s">
        <v>3683</v>
      </c>
      <c r="C2934" s="5" t="s">
        <v>2</v>
      </c>
      <c r="D2934" s="5">
        <v>37650</v>
      </c>
      <c r="E2934">
        <v>1128</v>
      </c>
      <c r="F2934" s="2">
        <v>66</v>
      </c>
      <c r="G2934" s="2" t="str">
        <f>B2934&amp;C2934</f>
        <v>Udodi Chudi ONWUZURIKE100m</v>
      </c>
      <c r="H2934" s="2">
        <f>E2934</f>
        <v>1128</v>
      </c>
      <c r="I2934" s="138" cm="1">
        <f t="array" ref="I2934">MAX(IF($G$3:$G$4000=$G2934,$H$3:$H$4000))</f>
        <v>1128</v>
      </c>
      <c r="J2934" s="2" t="str">
        <v>SGP</v>
      </c>
      <c r="K2934" t="str">
        <v>Chong Wei GUAN</v>
      </c>
      <c r="L2934" s="96" t="str">
        <v>110mh</v>
      </c>
      <c r="M2934" s="96">
        <v>36654</v>
      </c>
      <c r="N2934" s="96" t="str">
        <f t="shared" si="180"/>
        <v>Chong Wei GUAN110mh</v>
      </c>
      <c r="O2934" s="2">
        <f t="shared" si="181"/>
        <v>1013</v>
      </c>
      <c r="P2934" s="81">
        <f t="shared" si="182"/>
        <v>91</v>
      </c>
      <c r="Q2934" s="81" t="str">
        <f t="shared" si="183"/>
        <v/>
      </c>
    </row>
    <row r="2935" spans="1:17" x14ac:dyDescent="0.2">
      <c r="A2935" t="s">
        <v>1263</v>
      </c>
      <c r="B2935" t="s">
        <v>3778</v>
      </c>
      <c r="C2935" s="5" t="s">
        <v>26</v>
      </c>
      <c r="D2935" s="5">
        <v>35671</v>
      </c>
      <c r="E2935">
        <v>1124</v>
      </c>
      <c r="F2935" s="2">
        <v>45</v>
      </c>
      <c r="G2935" s="2" t="str">
        <f>B2935&amp;C2935</f>
        <v>Samson Oghenewegba NATHANIEL400m</v>
      </c>
      <c r="H2935" s="2">
        <f>E2935</f>
        <v>1124</v>
      </c>
      <c r="I2935" s="138" cm="1">
        <f t="array" ref="I2935">MAX(IF($G$3:$G$4000=$G2935,$H$3:$H$4000))</f>
        <v>1124</v>
      </c>
      <c r="J2935" s="2" t="str">
        <v>SGP</v>
      </c>
      <c r="K2935" t="str">
        <v>Joshua HAN WEI CHUA</v>
      </c>
      <c r="L2935" s="96" t="str">
        <v>100m</v>
      </c>
      <c r="M2935" s="96">
        <v>36545</v>
      </c>
      <c r="N2935" s="96" t="str">
        <f t="shared" si="180"/>
        <v>Joshua HAN WEI CHUA100m</v>
      </c>
      <c r="O2935" s="2">
        <f t="shared" si="181"/>
        <v>1011</v>
      </c>
      <c r="P2935" s="81">
        <f t="shared" si="182"/>
        <v>168</v>
      </c>
      <c r="Q2935" s="81" t="str">
        <f t="shared" si="183"/>
        <v/>
      </c>
    </row>
    <row r="2936" spans="1:17" x14ac:dyDescent="0.2">
      <c r="A2936" t="s">
        <v>1263</v>
      </c>
      <c r="B2936" t="s">
        <v>3693</v>
      </c>
      <c r="C2936" s="5" t="s">
        <v>2</v>
      </c>
      <c r="D2936" s="5">
        <v>37800</v>
      </c>
      <c r="E2936">
        <v>1118</v>
      </c>
      <c r="F2936" s="2">
        <v>78</v>
      </c>
      <c r="G2936" s="2" t="str">
        <f>B2936&amp;C2936</f>
        <v>Adekalu Nicholas FAKOREDE100m</v>
      </c>
      <c r="H2936" s="2">
        <f>E2936</f>
        <v>1118</v>
      </c>
      <c r="I2936" s="138" cm="1">
        <f t="array" ref="I2936">MAX(IF($G$3:$G$4000=$G2936,$H$3:$H$4000))</f>
        <v>1118</v>
      </c>
      <c r="J2936" s="2" t="str">
        <v>SGP</v>
      </c>
      <c r="K2936" t="str">
        <v>Abel LEE</v>
      </c>
      <c r="L2936" s="96" t="str">
        <v>high-jump</v>
      </c>
      <c r="M2936" s="96">
        <v>44671</v>
      </c>
      <c r="N2936" s="96" t="str">
        <f t="shared" si="180"/>
        <v>Abel LEEhigh-jump</v>
      </c>
      <c r="O2936" s="2">
        <f t="shared" si="181"/>
        <v>958</v>
      </c>
      <c r="P2936" s="81">
        <f t="shared" si="182"/>
        <v>114</v>
      </c>
      <c r="Q2936" s="81" t="str">
        <f t="shared" si="183"/>
        <v/>
      </c>
    </row>
    <row r="2937" spans="1:17" x14ac:dyDescent="0.2">
      <c r="A2937" t="s">
        <v>1263</v>
      </c>
      <c r="B2937" t="s">
        <v>4873</v>
      </c>
      <c r="C2937" t="s">
        <v>35</v>
      </c>
      <c r="D2937" s="5">
        <v>33065</v>
      </c>
      <c r="E2937">
        <v>1117</v>
      </c>
      <c r="F2937" s="2">
        <v>21</v>
      </c>
      <c r="G2937" s="2" t="str">
        <f>B2937&amp;C2937</f>
        <v>Mike EDWARDShigh-jump</v>
      </c>
      <c r="H2937" s="2">
        <f>E2937</f>
        <v>1117</v>
      </c>
      <c r="I2937" s="138" cm="1">
        <f t="array" ref="I2937">MAX(IF($G$3:$G$4000=$G2937,$H$3:$H$4000))</f>
        <v>1117</v>
      </c>
      <c r="J2937" s="2" t="str">
        <v>SGP</v>
      </c>
      <c r="K2937" t="str">
        <v>Devey NG</v>
      </c>
      <c r="L2937" s="96" t="str">
        <v>pole-vault</v>
      </c>
      <c r="M2937" s="96">
        <v>35409</v>
      </c>
      <c r="N2937" s="96" t="str">
        <f t="shared" si="180"/>
        <v>Devey NGpole-vault</v>
      </c>
      <c r="O2937" s="2">
        <f t="shared" si="181"/>
        <v>940</v>
      </c>
      <c r="P2937" s="81">
        <f t="shared" si="182"/>
        <v>69</v>
      </c>
      <c r="Q2937" s="81" t="str">
        <f t="shared" si="183"/>
        <v/>
      </c>
    </row>
    <row r="2938" spans="1:17" x14ac:dyDescent="0.2">
      <c r="A2938" t="s">
        <v>1263</v>
      </c>
      <c r="B2938" t="s">
        <v>3785</v>
      </c>
      <c r="C2938" s="5" t="s">
        <v>26</v>
      </c>
      <c r="D2938" s="5">
        <v>35978</v>
      </c>
      <c r="E2938">
        <v>1116</v>
      </c>
      <c r="F2938" s="2">
        <v>58</v>
      </c>
      <c r="G2938" s="2" t="str">
        <f>B2938&amp;C2938</f>
        <v>Sikiru Adewale ADEYEMI400m</v>
      </c>
      <c r="H2938" s="2">
        <f>E2938</f>
        <v>1116</v>
      </c>
      <c r="I2938" s="138" cm="1">
        <f t="array" ref="I2938">MAX(IF($G$3:$G$4000=$G2938,$H$3:$H$4000))</f>
        <v>1116</v>
      </c>
      <c r="J2938" s="2" t="str">
        <v>SGP</v>
      </c>
      <c r="K2938" t="str">
        <v>Awyong LIANG QI</v>
      </c>
      <c r="L2938" s="96" t="str">
        <v>110mh</v>
      </c>
      <c r="M2938" s="96">
        <v>34712</v>
      </c>
      <c r="N2938" s="96" t="str">
        <f t="shared" si="180"/>
        <v>Awyong LIANG QI110mh</v>
      </c>
      <c r="O2938" s="2">
        <f t="shared" si="181"/>
        <v>935</v>
      </c>
      <c r="P2938" s="81">
        <f t="shared" si="182"/>
        <v>118</v>
      </c>
      <c r="Q2938" s="81" t="str">
        <f t="shared" si="183"/>
        <v/>
      </c>
    </row>
    <row r="2939" spans="1:17" x14ac:dyDescent="0.2">
      <c r="A2939" t="s">
        <v>1263</v>
      </c>
      <c r="B2939" t="s">
        <v>3700</v>
      </c>
      <c r="C2939" s="5" t="s">
        <v>2</v>
      </c>
      <c r="D2939" s="5">
        <v>37148</v>
      </c>
      <c r="E2939">
        <v>1112</v>
      </c>
      <c r="F2939" s="2">
        <v>85</v>
      </c>
      <c r="G2939" s="2" t="str">
        <f>B2939&amp;C2939</f>
        <v>Alaba Olukunle AKINTOLA100m</v>
      </c>
      <c r="H2939" s="2">
        <f>E2939</f>
        <v>1112</v>
      </c>
      <c r="I2939" s="138" cm="1">
        <f t="array" ref="I2939">MAX(IF($G$3:$G$4000=$G2939,$H$3:$H$4000))</f>
        <v>1112</v>
      </c>
      <c r="J2939" s="2" t="str">
        <v>SKN</v>
      </c>
      <c r="K2939" t="str">
        <v>Jason ROGERS</v>
      </c>
      <c r="L2939" s="96" t="str">
        <v>100m</v>
      </c>
      <c r="M2939" s="96">
        <v>33481</v>
      </c>
      <c r="N2939" s="96" t="str">
        <f t="shared" si="180"/>
        <v>Jason ROGERS100m</v>
      </c>
      <c r="O2939" s="2">
        <f t="shared" si="181"/>
        <v>1203</v>
      </c>
      <c r="P2939" s="81">
        <f t="shared" si="182"/>
        <v>11</v>
      </c>
      <c r="Q2939" s="81" t="str">
        <f t="shared" si="183"/>
        <v/>
      </c>
    </row>
    <row r="2940" spans="1:17" x14ac:dyDescent="0.2">
      <c r="A2940" t="s">
        <v>1263</v>
      </c>
      <c r="B2940" t="s">
        <v>3743</v>
      </c>
      <c r="C2940" s="5" t="s">
        <v>26</v>
      </c>
      <c r="D2940" s="5">
        <v>36078</v>
      </c>
      <c r="E2940">
        <v>1112</v>
      </c>
      <c r="F2940" s="2">
        <v>62</v>
      </c>
      <c r="G2940" s="2" t="str">
        <f>B2940&amp;C2940</f>
        <v>Ifeanyi Emmanuel OJELI400m</v>
      </c>
      <c r="H2940" s="2">
        <f>E2940</f>
        <v>1112</v>
      </c>
      <c r="I2940" s="138" cm="1">
        <f t="array" ref="I2940">MAX(IF($G$3:$G$4000=$G2940,$H$3:$H$4000))</f>
        <v>1112</v>
      </c>
      <c r="J2940" s="2" t="str">
        <v>SKN</v>
      </c>
      <c r="K2940" t="str">
        <v>Warren HAZEL</v>
      </c>
      <c r="L2940" s="96" t="str">
        <v>400m</v>
      </c>
      <c r="M2940" s="96">
        <v>35106</v>
      </c>
      <c r="N2940" s="96" t="str">
        <f t="shared" si="180"/>
        <v>Warren HAZEL400m</v>
      </c>
      <c r="O2940" s="2">
        <f t="shared" si="181"/>
        <v>1097</v>
      </c>
      <c r="P2940" s="81">
        <f t="shared" si="182"/>
        <v>87</v>
      </c>
      <c r="Q2940" s="81" t="str">
        <f t="shared" si="183"/>
        <v/>
      </c>
    </row>
    <row r="2941" spans="1:17" x14ac:dyDescent="0.2">
      <c r="A2941" t="s">
        <v>1263</v>
      </c>
      <c r="B2941" t="s">
        <v>2977</v>
      </c>
      <c r="C2941" s="5" t="s">
        <v>26</v>
      </c>
      <c r="D2941" s="5">
        <v>37570</v>
      </c>
      <c r="E2941">
        <v>1109</v>
      </c>
      <c r="F2941" s="2">
        <v>7</v>
      </c>
      <c r="G2941" s="2" t="str">
        <f>B2941&amp;C2941</f>
        <v>Dubem AMENE400m</v>
      </c>
      <c r="H2941" s="2">
        <f>E2941</f>
        <v>1109</v>
      </c>
      <c r="I2941" s="138" cm="1">
        <f t="array" ref="I2941">MAX(IF($G$3:$G$4000=$G2941,$H$3:$H$4000))</f>
        <v>1109</v>
      </c>
      <c r="J2941" s="2" t="str">
        <v>SKN</v>
      </c>
      <c r="K2941" t="str">
        <v>Jahnaza FRANCIS</v>
      </c>
      <c r="L2941" s="96" t="str">
        <v>400mh</v>
      </c>
      <c r="M2941" s="96">
        <v>36881</v>
      </c>
      <c r="N2941" s="96" t="str">
        <f t="shared" si="180"/>
        <v>Jahnaza FRANCIS400mh</v>
      </c>
      <c r="O2941" s="2">
        <f t="shared" si="181"/>
        <v>1083</v>
      </c>
      <c r="P2941" s="81">
        <f t="shared" si="182"/>
        <v>54</v>
      </c>
      <c r="Q2941" s="81" t="str">
        <f t="shared" si="183"/>
        <v/>
      </c>
    </row>
    <row r="2942" spans="1:17" x14ac:dyDescent="0.2">
      <c r="A2942" t="s">
        <v>1263</v>
      </c>
      <c r="B2942" t="s">
        <v>3712</v>
      </c>
      <c r="C2942" s="6" t="s">
        <v>2</v>
      </c>
      <c r="D2942" s="5">
        <v>32473</v>
      </c>
      <c r="E2942">
        <v>1105</v>
      </c>
      <c r="F2942" s="2">
        <v>96</v>
      </c>
      <c r="G2942" s="2" t="str">
        <f>B2942&amp;C2942</f>
        <v>Ogho-Oghene EGWERO100m</v>
      </c>
      <c r="H2942" s="2">
        <f>E2942</f>
        <v>1105</v>
      </c>
      <c r="I2942" s="138" cm="1">
        <f t="array" ref="I2942">MAX(IF($G$3:$G$4000=$G2942,$H$3:$H$4000))</f>
        <v>1105</v>
      </c>
      <c r="J2942" s="2" t="str">
        <v>SKN</v>
      </c>
      <c r="K2942" t="str">
        <v>Aljani BRIDGEWATER</v>
      </c>
      <c r="L2942" s="96" t="str">
        <v>400mh</v>
      </c>
      <c r="M2942" s="96">
        <v>35800</v>
      </c>
      <c r="N2942" s="96" t="str">
        <f t="shared" si="180"/>
        <v>Aljani BRIDGEWATER400mh</v>
      </c>
      <c r="O2942" s="2">
        <f t="shared" si="181"/>
        <v>1050</v>
      </c>
      <c r="P2942" s="81">
        <f t="shared" si="182"/>
        <v>87</v>
      </c>
      <c r="Q2942" s="81" t="str">
        <f t="shared" si="183"/>
        <v/>
      </c>
    </row>
    <row r="2943" spans="1:17" x14ac:dyDescent="0.2">
      <c r="A2943" t="s">
        <v>1263</v>
      </c>
      <c r="B2943" t="s">
        <v>4150</v>
      </c>
      <c r="C2943" s="5" t="s">
        <v>31</v>
      </c>
      <c r="D2943" s="5">
        <v>34350</v>
      </c>
      <c r="E2943">
        <v>1104</v>
      </c>
      <c r="F2943" s="2">
        <v>34</v>
      </c>
      <c r="G2943" s="2" t="str">
        <f>B2943&amp;C2943</f>
        <v>Oyeniyi ABEJOYE110mh</v>
      </c>
      <c r="H2943" s="2">
        <f>E2943</f>
        <v>1104</v>
      </c>
      <c r="I2943" s="138" cm="1">
        <f t="array" ref="I2943">MAX(IF($G$3:$G$4000=$G2943,$H$3:$H$4000))</f>
        <v>1104</v>
      </c>
      <c r="J2943" s="2" t="str">
        <v>SKN</v>
      </c>
      <c r="K2943" t="str">
        <v>Kizan DAVID</v>
      </c>
      <c r="L2943" s="96" t="str">
        <v>long-jump</v>
      </c>
      <c r="M2943" s="96">
        <v>36018</v>
      </c>
      <c r="N2943" s="96" t="str">
        <f t="shared" si="180"/>
        <v>Kizan DAVIDlong-jump</v>
      </c>
      <c r="O2943" s="2">
        <f t="shared" si="181"/>
        <v>1045</v>
      </c>
      <c r="P2943" s="81">
        <f t="shared" si="182"/>
        <v>101</v>
      </c>
      <c r="Q2943" s="81" t="str">
        <f t="shared" si="183"/>
        <v/>
      </c>
    </row>
    <row r="2944" spans="1:17" x14ac:dyDescent="0.2">
      <c r="A2944" t="s">
        <v>1263</v>
      </c>
      <c r="B2944" t="s">
        <v>3743</v>
      </c>
      <c r="C2944" s="6" t="s">
        <v>25</v>
      </c>
      <c r="D2944" s="5">
        <v>36078</v>
      </c>
      <c r="E2944">
        <v>1100</v>
      </c>
      <c r="F2944" s="2">
        <v>78</v>
      </c>
      <c r="G2944" s="2" t="str">
        <f>B2944&amp;C2944</f>
        <v>Ifeanyi Emmanuel OJELI200m</v>
      </c>
      <c r="H2944" s="2">
        <f>E2944</f>
        <v>1100</v>
      </c>
      <c r="I2944" s="138" cm="1">
        <f t="array" ref="I2944">MAX(IF($G$3:$G$4000=$G2944,$H$3:$H$4000))</f>
        <v>1100</v>
      </c>
      <c r="J2944" s="2" t="str">
        <v>SLE</v>
      </c>
      <c r="K2944" t="str">
        <v>Ismail KAMARA</v>
      </c>
      <c r="L2944" s="96" t="str">
        <v>100m</v>
      </c>
      <c r="M2944" s="96">
        <v>35475</v>
      </c>
      <c r="N2944" s="96" t="str">
        <f t="shared" si="180"/>
        <v>Ismail KAMARA100m</v>
      </c>
      <c r="O2944" s="2">
        <f t="shared" si="181"/>
        <v>1076</v>
      </c>
      <c r="P2944" s="81">
        <f t="shared" si="182"/>
        <v>116</v>
      </c>
      <c r="Q2944" s="81" t="str">
        <f t="shared" si="183"/>
        <v/>
      </c>
    </row>
    <row r="2945" spans="1:17" x14ac:dyDescent="0.2">
      <c r="A2945" t="s">
        <v>1263</v>
      </c>
      <c r="B2945" t="s">
        <v>4361</v>
      </c>
      <c r="C2945" s="5" t="s">
        <v>38</v>
      </c>
      <c r="D2945" s="5">
        <v>36153</v>
      </c>
      <c r="E2945">
        <v>1098</v>
      </c>
      <c r="F2945" s="2">
        <v>18</v>
      </c>
      <c r="G2945" s="2" t="str">
        <f>B2945&amp;C2945</f>
        <v>Pius NZUBE THEZUAtriple-jump</v>
      </c>
      <c r="H2945" s="2">
        <f>E2945</f>
        <v>1098</v>
      </c>
      <c r="I2945" s="138" cm="1">
        <f t="array" ref="I2945">MAX(IF($G$3:$G$4000=$G2945,$H$3:$H$4000))</f>
        <v>1098</v>
      </c>
      <c r="J2945" s="2" t="str">
        <v>SRI</v>
      </c>
      <c r="K2945" t="str">
        <v>Ushan Thiwanka PERERA</v>
      </c>
      <c r="L2945" s="96" t="str">
        <v>high-jump</v>
      </c>
      <c r="M2945" s="96">
        <v>35817</v>
      </c>
      <c r="N2945" s="96" t="str">
        <f t="shared" si="180"/>
        <v>Ushan Thiwanka PERERAhigh-jump</v>
      </c>
      <c r="O2945" s="2">
        <f t="shared" si="181"/>
        <v>1179</v>
      </c>
      <c r="P2945" s="81">
        <f t="shared" si="182"/>
        <v>4</v>
      </c>
      <c r="Q2945" s="81" t="str">
        <f t="shared" si="183"/>
        <v/>
      </c>
    </row>
    <row r="2946" spans="1:17" x14ac:dyDescent="0.2">
      <c r="A2946" t="s">
        <v>1263</v>
      </c>
      <c r="B2946" t="s">
        <v>3798</v>
      </c>
      <c r="C2946" s="5" t="s">
        <v>26</v>
      </c>
      <c r="D2946" s="5">
        <v>38255</v>
      </c>
      <c r="E2946">
        <v>1095</v>
      </c>
      <c r="F2946" s="2">
        <v>84</v>
      </c>
      <c r="G2946" s="2" t="str">
        <f>B2946&amp;C2946</f>
        <v>Bamidele AJAYI400m</v>
      </c>
      <c r="H2946" s="2">
        <f>E2946</f>
        <v>1095</v>
      </c>
      <c r="I2946" s="138" cm="1">
        <f t="array" ref="I2946">MAX(IF($G$3:$G$4000=$G2946,$H$3:$H$4000))</f>
        <v>1095</v>
      </c>
      <c r="J2946" s="2" t="str">
        <v>SRI</v>
      </c>
      <c r="K2946" t="str">
        <v>Yupun Abeykoon MUDIYANSELAGE</v>
      </c>
      <c r="L2946" s="96" t="str">
        <v>100m</v>
      </c>
      <c r="M2946" s="96">
        <v>34699</v>
      </c>
      <c r="N2946" s="96" t="str">
        <f t="shared" si="180"/>
        <v>Yupun Abeykoon MUDIYANSELAGE100m</v>
      </c>
      <c r="O2946" s="2">
        <f t="shared" si="181"/>
        <v>1155</v>
      </c>
      <c r="P2946" s="81">
        <f t="shared" si="182"/>
        <v>35</v>
      </c>
      <c r="Q2946" s="81" t="str">
        <f t="shared" si="183"/>
        <v/>
      </c>
    </row>
    <row r="2947" spans="1:17" x14ac:dyDescent="0.2">
      <c r="A2947" t="s">
        <v>1263</v>
      </c>
      <c r="B2947" t="s">
        <v>4154</v>
      </c>
      <c r="C2947" s="5" t="s">
        <v>31</v>
      </c>
      <c r="D2947" s="5">
        <v>32569</v>
      </c>
      <c r="E2947">
        <v>1093</v>
      </c>
      <c r="F2947" s="2">
        <v>38</v>
      </c>
      <c r="G2947" s="2" t="str">
        <f>B2947&amp;C2947</f>
        <v>Alex AL-AMEEN110mh</v>
      </c>
      <c r="H2947" s="2">
        <f>E2947</f>
        <v>1093</v>
      </c>
      <c r="I2947" s="138" cm="1">
        <f t="array" ref="I2947">MAX(IF($G$3:$G$4000=$G2947,$H$3:$H$4000))</f>
        <v>1093</v>
      </c>
      <c r="J2947" s="2" t="str">
        <v>SRI</v>
      </c>
      <c r="K2947" t="str">
        <v>Kalinga KUMARAGE</v>
      </c>
      <c r="L2947" s="96" t="str">
        <v>400m</v>
      </c>
      <c r="M2947" s="96">
        <v>33872</v>
      </c>
      <c r="N2947" s="96" t="str">
        <f t="shared" si="180"/>
        <v>Kalinga KUMARAGE400m</v>
      </c>
      <c r="O2947" s="2">
        <f t="shared" si="181"/>
        <v>1130</v>
      </c>
      <c r="P2947" s="81">
        <f t="shared" si="182"/>
        <v>38</v>
      </c>
      <c r="Q2947" s="81" t="str">
        <f t="shared" si="183"/>
        <v/>
      </c>
    </row>
    <row r="2948" spans="1:17" x14ac:dyDescent="0.2">
      <c r="A2948" t="s">
        <v>1263</v>
      </c>
      <c r="B2948" t="s">
        <v>4157</v>
      </c>
      <c r="C2948" t="s">
        <v>31</v>
      </c>
      <c r="D2948" s="5">
        <v>35729</v>
      </c>
      <c r="E2948">
        <v>1092</v>
      </c>
      <c r="F2948" s="2">
        <v>41</v>
      </c>
      <c r="G2948" s="2" t="str">
        <f>B2948&amp;C2948</f>
        <v>Bashiru ABDILLAHI110mh</v>
      </c>
      <c r="H2948" s="2">
        <f>E2948</f>
        <v>1092</v>
      </c>
      <c r="I2948" s="138" cm="1">
        <f t="array" ref="I2948">MAX(IF($G$3:$G$4000=$G2948,$H$3:$H$4000))</f>
        <v>1092</v>
      </c>
      <c r="J2948" s="2" t="str">
        <v>SRI</v>
      </c>
      <c r="K2948" t="str">
        <v>Sumedha RANASINGHE</v>
      </c>
      <c r="L2948" s="96" t="str">
        <v>javelin-throw</v>
      </c>
      <c r="M2948" s="96">
        <v>33513</v>
      </c>
      <c r="N2948" s="96" t="str">
        <f t="shared" ref="N2948:N3011" si="184">K2948&amp;L2948</f>
        <v>Sumedha RANASINGHEjavelin-throw</v>
      </c>
      <c r="O2948" s="2">
        <f t="shared" ref="O2948:O3011" si="185">VLOOKUP(K2948&amp;L2948,$G$3:$H$3563,2,FALSE)</f>
        <v>1127</v>
      </c>
      <c r="P2948" s="81">
        <f t="shared" ref="P2948:P3011" si="186">COUNTIFS($L$3:$L$3119,L2948,$O$3:$O$3119,"&gt;"&amp;O2948)+1</f>
        <v>7</v>
      </c>
      <c r="Q2948" s="81" t="str">
        <f t="shared" ref="Q2948:Q3011" si="187">IFERROR(IF(J2948="AUS",COUNTIFS($J$3:$J$3119,"AUS",$L$3:$L$3119,L2948,$O$3:$O$3119,"&gt;"&amp;O2948)+1,""),"")</f>
        <v/>
      </c>
    </row>
    <row r="2949" spans="1:17" x14ac:dyDescent="0.2">
      <c r="A2949" t="s">
        <v>1263</v>
      </c>
      <c r="B2949" t="s">
        <v>3754</v>
      </c>
      <c r="C2949" s="5" t="s">
        <v>25</v>
      </c>
      <c r="D2949" s="5">
        <v>34189</v>
      </c>
      <c r="E2949">
        <v>1091</v>
      </c>
      <c r="F2949" s="2">
        <v>97</v>
      </c>
      <c r="G2949" s="2" t="str">
        <f>B2949&amp;C2949</f>
        <v>Chidi OKEZIE200m</v>
      </c>
      <c r="H2949" s="2">
        <f>E2949</f>
        <v>1091</v>
      </c>
      <c r="I2949" s="138" cm="1">
        <f t="array" ref="I2949">MAX(IF($G$3:$G$4000=$G2949,$H$3:$H$4000))</f>
        <v>1091</v>
      </c>
      <c r="J2949" s="2" t="str">
        <v>SRI</v>
      </c>
      <c r="K2949" t="str">
        <v>G.K.D.S. PIYARATHNA</v>
      </c>
      <c r="L2949" s="96" t="str">
        <v>long-jump</v>
      </c>
      <c r="M2949" s="96">
        <v>34439</v>
      </c>
      <c r="N2949" s="96" t="str">
        <f t="shared" si="184"/>
        <v>G.K.D.S. PIYARATHNAlong-jump</v>
      </c>
      <c r="O2949" s="2">
        <f t="shared" si="185"/>
        <v>1109</v>
      </c>
      <c r="P2949" s="81">
        <f t="shared" si="186"/>
        <v>37</v>
      </c>
      <c r="Q2949" s="81" t="str">
        <f t="shared" si="187"/>
        <v/>
      </c>
    </row>
    <row r="2950" spans="1:17" x14ac:dyDescent="0.2">
      <c r="A2950" t="s">
        <v>1263</v>
      </c>
      <c r="B2950" t="s">
        <v>4881</v>
      </c>
      <c r="C2950" s="6" t="s">
        <v>35</v>
      </c>
      <c r="D2950" s="5">
        <v>37484</v>
      </c>
      <c r="E2950">
        <v>1090</v>
      </c>
      <c r="F2950" s="2">
        <v>27</v>
      </c>
      <c r="G2950" s="2" t="str">
        <f>B2950&amp;C2950</f>
        <v>Omamuyovwi ERHIREhigh-jump</v>
      </c>
      <c r="H2950" s="2">
        <f>E2950</f>
        <v>1090</v>
      </c>
      <c r="I2950" s="138" cm="1">
        <f t="array" ref="I2950">MAX(IF($G$3:$G$4000=$G2950,$H$3:$H$4000))</f>
        <v>1090</v>
      </c>
      <c r="J2950" s="2" t="str">
        <v>SRI</v>
      </c>
      <c r="K2950" t="str">
        <v>Janaka PRASAD</v>
      </c>
      <c r="L2950" s="96" t="str">
        <v>long-jump</v>
      </c>
      <c r="M2950" s="96">
        <v>33855</v>
      </c>
      <c r="N2950" s="96" t="str">
        <f t="shared" si="184"/>
        <v>Janaka PRASADlong-jump</v>
      </c>
      <c r="O2950" s="2">
        <f t="shared" si="185"/>
        <v>1099</v>
      </c>
      <c r="P2950" s="81">
        <f t="shared" si="186"/>
        <v>46</v>
      </c>
      <c r="Q2950" s="81" t="str">
        <f t="shared" si="187"/>
        <v/>
      </c>
    </row>
    <row r="2951" spans="1:17" x14ac:dyDescent="0.2">
      <c r="A2951" t="s">
        <v>1263</v>
      </c>
      <c r="B2951" t="s">
        <v>4236</v>
      </c>
      <c r="C2951" s="5" t="s">
        <v>33</v>
      </c>
      <c r="D2951" s="5">
        <v>36836</v>
      </c>
      <c r="E2951">
        <v>1090</v>
      </c>
      <c r="F2951" s="2">
        <v>43</v>
      </c>
      <c r="G2951" s="2" t="str">
        <f>B2951&amp;C2951</f>
        <v>David Tayo OLOWOOKERE400mh</v>
      </c>
      <c r="H2951" s="2">
        <f>E2951</f>
        <v>1090</v>
      </c>
      <c r="I2951" s="138" cm="1">
        <f t="array" ref="I2951">MAX(IF($G$3:$G$4000=$G2951,$H$3:$H$4000))</f>
        <v>1090</v>
      </c>
      <c r="J2951" s="2" t="str">
        <v>SRI</v>
      </c>
      <c r="K2951" t="str">
        <v>Shreshan Dhananjaya LIYANAPEDIGE</v>
      </c>
      <c r="L2951" s="96" t="str">
        <v>long-jump</v>
      </c>
      <c r="M2951" s="96">
        <v>35588</v>
      </c>
      <c r="N2951" s="96" t="str">
        <f t="shared" si="184"/>
        <v>Shreshan Dhananjaya LIYANAPEDIGElong-jump</v>
      </c>
      <c r="O2951" s="2">
        <f t="shared" si="185"/>
        <v>1097</v>
      </c>
      <c r="P2951" s="81">
        <f t="shared" si="186"/>
        <v>49</v>
      </c>
      <c r="Q2951" s="81" t="str">
        <f t="shared" si="187"/>
        <v/>
      </c>
    </row>
    <row r="2952" spans="1:17" x14ac:dyDescent="0.2">
      <c r="A2952" t="s">
        <v>1263</v>
      </c>
      <c r="B2952" t="s">
        <v>4682</v>
      </c>
      <c r="C2952" s="5" t="s">
        <v>41</v>
      </c>
      <c r="D2952" s="5">
        <v>37449</v>
      </c>
      <c r="E2952">
        <v>1073</v>
      </c>
      <c r="F2952" s="2">
        <v>15</v>
      </c>
      <c r="G2952" s="2" t="str">
        <f>B2952&amp;C2952</f>
        <v>Chinecherem NNAMDIjavelin-throw</v>
      </c>
      <c r="H2952" s="2">
        <f>E2952</f>
        <v>1073</v>
      </c>
      <c r="I2952" s="138" cm="1">
        <f t="array" ref="I2952">MAX(IF($G$3:$G$4000=$G2952,$H$3:$H$4000))</f>
        <v>1073</v>
      </c>
      <c r="J2952" s="2" t="str">
        <v>SRI</v>
      </c>
      <c r="K2952" t="str">
        <v>A.S.M. SAFAN</v>
      </c>
      <c r="L2952" s="96" t="str">
        <v>200m</v>
      </c>
      <c r="M2952" s="96">
        <v>35832</v>
      </c>
      <c r="N2952" s="96" t="str">
        <f t="shared" si="184"/>
        <v>A.S.M. SAFAN200m</v>
      </c>
      <c r="O2952" s="2">
        <f t="shared" si="185"/>
        <v>1096</v>
      </c>
      <c r="P2952" s="81">
        <f t="shared" si="186"/>
        <v>91</v>
      </c>
      <c r="Q2952" s="81" t="str">
        <f t="shared" si="187"/>
        <v/>
      </c>
    </row>
    <row r="2953" spans="1:17" x14ac:dyDescent="0.2">
      <c r="A2953" t="s">
        <v>1263</v>
      </c>
      <c r="B2953" t="s">
        <v>4285</v>
      </c>
      <c r="C2953" s="5" t="s">
        <v>38</v>
      </c>
      <c r="D2953" s="5">
        <v>36967</v>
      </c>
      <c r="E2953">
        <v>1067</v>
      </c>
      <c r="F2953" s="2">
        <v>31</v>
      </c>
      <c r="G2953" s="2" t="str">
        <f>B2953&amp;C2953</f>
        <v>Ineh Emmeanuel ORITSEMEYIWAtriple-jump</v>
      </c>
      <c r="H2953" s="2">
        <f>E2953</f>
        <v>1067</v>
      </c>
      <c r="I2953" s="138" cm="1">
        <f t="array" ref="I2953">MAX(IF($G$3:$G$4000=$G2953,$H$3:$H$4000))</f>
        <v>1067</v>
      </c>
      <c r="J2953" s="2" t="str">
        <v>SRI</v>
      </c>
      <c r="K2953" t="str">
        <v>K.K.M.K. KARUNASEKARA</v>
      </c>
      <c r="L2953" s="96" t="str">
        <v>long-jump</v>
      </c>
      <c r="M2953" s="96">
        <v>0</v>
      </c>
      <c r="N2953" s="96" t="str">
        <f t="shared" si="184"/>
        <v>K.K.M.K. KARUNASEKARAlong-jump</v>
      </c>
      <c r="O2953" s="2">
        <f t="shared" si="185"/>
        <v>1090</v>
      </c>
      <c r="P2953" s="81">
        <f t="shared" si="186"/>
        <v>56</v>
      </c>
      <c r="Q2953" s="81" t="str">
        <f t="shared" si="187"/>
        <v/>
      </c>
    </row>
    <row r="2954" spans="1:17" x14ac:dyDescent="0.2">
      <c r="A2954" t="s">
        <v>1263</v>
      </c>
      <c r="B2954" t="s">
        <v>4369</v>
      </c>
      <c r="C2954" s="5" t="s">
        <v>38</v>
      </c>
      <c r="D2954" s="5">
        <v>44581</v>
      </c>
      <c r="E2954">
        <v>1065</v>
      </c>
      <c r="F2954" s="2">
        <v>34</v>
      </c>
      <c r="G2954" s="2" t="str">
        <f>B2954&amp;C2954</f>
        <v>Chidozie Ikenga KALUtriple-jump</v>
      </c>
      <c r="H2954" s="2">
        <f>E2954</f>
        <v>1065</v>
      </c>
      <c r="I2954" s="138" cm="1">
        <f t="array" ref="I2954">MAX(IF($G$3:$G$4000=$G2954,$H$3:$H$4000))</f>
        <v>1065</v>
      </c>
      <c r="J2954" s="2" t="str">
        <v>SRI</v>
      </c>
      <c r="K2954" t="str">
        <v>Chamal K.L. WADUGE</v>
      </c>
      <c r="L2954" s="96" t="str">
        <v>triple-jump</v>
      </c>
      <c r="M2954" s="96">
        <v>35828</v>
      </c>
      <c r="N2954" s="96" t="str">
        <f t="shared" si="184"/>
        <v>Chamal K.L. WADUGEtriple-jump</v>
      </c>
      <c r="O2954" s="2">
        <f t="shared" si="185"/>
        <v>1089</v>
      </c>
      <c r="P2954" s="81">
        <f t="shared" si="186"/>
        <v>25</v>
      </c>
      <c r="Q2954" s="81" t="str">
        <f t="shared" si="187"/>
        <v/>
      </c>
    </row>
    <row r="2955" spans="1:17" x14ac:dyDescent="0.2">
      <c r="A2955" t="s">
        <v>1263</v>
      </c>
      <c r="B2955" t="s">
        <v>4896</v>
      </c>
      <c r="C2955" s="6" t="s">
        <v>35</v>
      </c>
      <c r="D2955" s="5">
        <v>38326</v>
      </c>
      <c r="E2955">
        <v>1055</v>
      </c>
      <c r="F2955" s="2">
        <v>45</v>
      </c>
      <c r="G2955" s="2" t="str">
        <f>B2955&amp;C2955</f>
        <v>David AYAhigh-jump</v>
      </c>
      <c r="H2955" s="2">
        <f>E2955</f>
        <v>1055</v>
      </c>
      <c r="I2955" s="138" cm="1">
        <f t="array" ref="I2955">MAX(IF($G$3:$G$4000=$G2955,$H$3:$H$4000))</f>
        <v>1055</v>
      </c>
      <c r="J2955" s="2" t="str">
        <v>SRI</v>
      </c>
      <c r="K2955" t="str">
        <v>H.B.M. HERATH</v>
      </c>
      <c r="L2955" s="96" t="str">
        <v>long-jump</v>
      </c>
      <c r="M2955" s="96">
        <v>0</v>
      </c>
      <c r="N2955" s="96" t="str">
        <f t="shared" si="184"/>
        <v>H.B.M. HERATHlong-jump</v>
      </c>
      <c r="O2955" s="2">
        <f t="shared" si="185"/>
        <v>1088</v>
      </c>
      <c r="P2955" s="81">
        <f t="shared" si="186"/>
        <v>57</v>
      </c>
      <c r="Q2955" s="81" t="str">
        <f t="shared" si="187"/>
        <v/>
      </c>
    </row>
    <row r="2956" spans="1:17" x14ac:dyDescent="0.2">
      <c r="A2956" t="s">
        <v>1263</v>
      </c>
      <c r="B2956" t="s">
        <v>4264</v>
      </c>
      <c r="C2956" s="5" t="s">
        <v>33</v>
      </c>
      <c r="D2956" s="5">
        <v>31788</v>
      </c>
      <c r="E2956">
        <v>1050</v>
      </c>
      <c r="F2956" s="2">
        <v>81</v>
      </c>
      <c r="G2956" s="2" t="str">
        <f>B2956&amp;C2956</f>
        <v>Okorie HENRY400mh</v>
      </c>
      <c r="H2956" s="2">
        <f>E2956</f>
        <v>1050</v>
      </c>
      <c r="I2956" s="138" cm="1">
        <f t="array" ref="I2956">MAX(IF($G$3:$G$4000=$G2956,$H$3:$H$4000))</f>
        <v>1050</v>
      </c>
      <c r="J2956" s="2" t="str">
        <v>SRI</v>
      </c>
      <c r="K2956" t="str">
        <v>Aruna DHARSHANA</v>
      </c>
      <c r="L2956" s="96" t="str">
        <v>400m</v>
      </c>
      <c r="M2956" s="96">
        <v>36179</v>
      </c>
      <c r="N2956" s="96" t="str">
        <f t="shared" si="184"/>
        <v>Aruna DHARSHANA400m</v>
      </c>
      <c r="O2956" s="2">
        <f t="shared" si="185"/>
        <v>1087</v>
      </c>
      <c r="P2956" s="81">
        <f t="shared" si="186"/>
        <v>110</v>
      </c>
      <c r="Q2956" s="81" t="str">
        <f t="shared" si="187"/>
        <v/>
      </c>
    </row>
    <row r="2957" spans="1:17" x14ac:dyDescent="0.2">
      <c r="A2957" t="s">
        <v>1263</v>
      </c>
      <c r="B2957" t="s">
        <v>4170</v>
      </c>
      <c r="C2957" s="5" t="s">
        <v>31</v>
      </c>
      <c r="D2957" s="5">
        <v>2000</v>
      </c>
      <c r="E2957">
        <v>1048</v>
      </c>
      <c r="F2957" s="2">
        <v>61</v>
      </c>
      <c r="G2957" s="2" t="str">
        <f>B2957&amp;C2957</f>
        <v>Musa WISDOM110mh</v>
      </c>
      <c r="H2957" s="2">
        <f>E2957</f>
        <v>1048</v>
      </c>
      <c r="I2957" s="138" cm="1">
        <f t="array" ref="I2957">MAX(IF($G$3:$G$4000=$G2957,$H$3:$H$4000))</f>
        <v>1048</v>
      </c>
      <c r="J2957" s="2" t="str">
        <v>SRI</v>
      </c>
      <c r="K2957" t="str">
        <v>Roshan DAMMIKA RANATHUNGA</v>
      </c>
      <c r="L2957" s="96" t="str">
        <v>110mh</v>
      </c>
      <c r="M2957" s="96">
        <v>35925</v>
      </c>
      <c r="N2957" s="96" t="str">
        <f t="shared" si="184"/>
        <v>Roshan DAMMIKA RANATHUNGA110mh</v>
      </c>
      <c r="O2957" s="2">
        <f t="shared" si="185"/>
        <v>1086</v>
      </c>
      <c r="P2957" s="81">
        <f t="shared" si="186"/>
        <v>43</v>
      </c>
      <c r="Q2957" s="81" t="str">
        <f t="shared" si="187"/>
        <v/>
      </c>
    </row>
    <row r="2958" spans="1:17" x14ac:dyDescent="0.2">
      <c r="A2958" t="s">
        <v>1263</v>
      </c>
      <c r="B2958" t="s">
        <v>4171</v>
      </c>
      <c r="C2958" s="5" t="s">
        <v>31</v>
      </c>
      <c r="D2958" s="5">
        <v>33935</v>
      </c>
      <c r="E2958">
        <v>1046</v>
      </c>
      <c r="F2958" s="2">
        <v>62</v>
      </c>
      <c r="G2958" s="2" t="str">
        <f>B2958&amp;C2958</f>
        <v>Samuel OSADOLOR110mh</v>
      </c>
      <c r="H2958" s="2">
        <f>E2958</f>
        <v>1046</v>
      </c>
      <c r="I2958" s="138" cm="1">
        <f t="array" ref="I2958">MAX(IF($G$3:$G$4000=$G2958,$H$3:$H$4000))</f>
        <v>1046</v>
      </c>
      <c r="J2958" s="2" t="str">
        <v>SRI</v>
      </c>
      <c r="K2958" t="str">
        <v>Shreshan Dhananjaya LIYANAPEDIGE</v>
      </c>
      <c r="L2958" s="96" t="str">
        <v>triple-jump</v>
      </c>
      <c r="M2958" s="96">
        <v>35588</v>
      </c>
      <c r="N2958" s="96" t="str">
        <f t="shared" si="184"/>
        <v>Shreshan Dhananjaya LIYANAPEDIGEtriple-jump</v>
      </c>
      <c r="O2958" s="2">
        <f t="shared" si="185"/>
        <v>1074</v>
      </c>
      <c r="P2958" s="81">
        <f t="shared" si="186"/>
        <v>33</v>
      </c>
      <c r="Q2958" s="81" t="str">
        <f t="shared" si="187"/>
        <v/>
      </c>
    </row>
    <row r="2959" spans="1:17" x14ac:dyDescent="0.2">
      <c r="A2959" t="s">
        <v>1263</v>
      </c>
      <c r="B2959" t="s">
        <v>4899</v>
      </c>
      <c r="C2959" s="5" t="s">
        <v>35</v>
      </c>
      <c r="D2959" s="5">
        <v>35849</v>
      </c>
      <c r="E2959">
        <v>1046</v>
      </c>
      <c r="F2959" s="2">
        <v>49</v>
      </c>
      <c r="G2959" s="2" t="str">
        <f>B2959&amp;C2959</f>
        <v>Cyprain OYEDELEhigh-jump</v>
      </c>
      <c r="H2959" s="2">
        <f>E2959</f>
        <v>1046</v>
      </c>
      <c r="I2959" s="138" cm="1">
        <f t="array" ref="I2959">MAX(IF($G$3:$G$4000=$G2959,$H$3:$H$4000))</f>
        <v>1046</v>
      </c>
      <c r="J2959" s="2" t="str">
        <v>SRI</v>
      </c>
      <c r="K2959" t="str">
        <v>T.G.Vinod SANDARUWAN</v>
      </c>
      <c r="L2959" s="96" t="str">
        <v>triple-jump</v>
      </c>
      <c r="M2959" s="96">
        <v>0</v>
      </c>
      <c r="N2959" s="96" t="str">
        <f t="shared" si="184"/>
        <v>T.G.Vinod SANDARUWANtriple-jump</v>
      </c>
      <c r="O2959" s="2">
        <f t="shared" si="185"/>
        <v>1073</v>
      </c>
      <c r="P2959" s="81">
        <f t="shared" si="186"/>
        <v>34</v>
      </c>
      <c r="Q2959" s="81" t="str">
        <f t="shared" si="187"/>
        <v/>
      </c>
    </row>
    <row r="2960" spans="1:17" x14ac:dyDescent="0.2">
      <c r="A2960" t="s">
        <v>1263</v>
      </c>
      <c r="B2960" t="s">
        <v>4347</v>
      </c>
      <c r="C2960" s="5" t="s">
        <v>37</v>
      </c>
      <c r="D2960" s="5">
        <v>1995</v>
      </c>
      <c r="E2960">
        <v>1040</v>
      </c>
      <c r="F2960" s="2">
        <v>97</v>
      </c>
      <c r="G2960" s="2" t="str">
        <f>B2960&amp;C2960</f>
        <v>Afoke Simon OSHASHAlong-jump</v>
      </c>
      <c r="H2960" s="2">
        <f>E2960</f>
        <v>1040</v>
      </c>
      <c r="I2960" s="138" cm="1">
        <f t="array" ref="I2960">MAX(IF($G$3:$G$4000=$G2960,$H$3:$H$4000))</f>
        <v>1040</v>
      </c>
      <c r="J2960" s="2" t="str">
        <v>SRI</v>
      </c>
      <c r="K2960" t="str">
        <v>Hirusha Hashen WALIMUNI MENDIS ABESEKARA</v>
      </c>
      <c r="L2960" s="96" t="str">
        <v>long-jump</v>
      </c>
      <c r="M2960" s="96">
        <v>37705</v>
      </c>
      <c r="N2960" s="96" t="str">
        <f t="shared" si="184"/>
        <v>Hirusha Hashen WALIMUNI MENDIS ABESEKARAlong-jump</v>
      </c>
      <c r="O2960" s="2">
        <f t="shared" si="185"/>
        <v>1071</v>
      </c>
      <c r="P2960" s="81">
        <f t="shared" si="186"/>
        <v>75</v>
      </c>
      <c r="Q2960" s="81" t="str">
        <f t="shared" si="187"/>
        <v/>
      </c>
    </row>
    <row r="2961" spans="1:17" x14ac:dyDescent="0.2">
      <c r="A2961" t="s">
        <v>1263</v>
      </c>
      <c r="B2961" t="s">
        <v>4181</v>
      </c>
      <c r="C2961" s="5" t="s">
        <v>31</v>
      </c>
      <c r="D2961" s="5">
        <v>34126</v>
      </c>
      <c r="E2961">
        <v>1034</v>
      </c>
      <c r="F2961" s="2">
        <v>73</v>
      </c>
      <c r="G2961" s="2" t="str">
        <f>B2961&amp;C2961</f>
        <v>Martins Osariakhi OGIERIAKHI110mh</v>
      </c>
      <c r="H2961" s="2">
        <f>E2961</f>
        <v>1034</v>
      </c>
      <c r="I2961" s="138" cm="1">
        <f t="array" ref="I2961">MAX(IF($G$3:$G$4000=$G2961,$H$3:$H$4000))</f>
        <v>1034</v>
      </c>
      <c r="J2961" s="2" t="str">
        <v>SRI</v>
      </c>
      <c r="K2961" t="str">
        <v>M.N.Safree AHAMED</v>
      </c>
      <c r="L2961" s="96" t="str">
        <v>triple-jump</v>
      </c>
      <c r="M2961" s="96">
        <v>35588</v>
      </c>
      <c r="N2961" s="96" t="str">
        <f t="shared" si="184"/>
        <v>M.N.Safree AHAMEDtriple-jump</v>
      </c>
      <c r="O2961" s="2">
        <f t="shared" si="185"/>
        <v>1054</v>
      </c>
      <c r="P2961" s="81">
        <f t="shared" si="186"/>
        <v>45</v>
      </c>
      <c r="Q2961" s="81" t="str">
        <f t="shared" si="187"/>
        <v/>
      </c>
    </row>
    <row r="2962" spans="1:17" x14ac:dyDescent="0.2">
      <c r="A2962" t="s">
        <v>1263</v>
      </c>
      <c r="B2962" t="s">
        <v>4396</v>
      </c>
      <c r="C2962" s="6" t="s">
        <v>38</v>
      </c>
      <c r="D2962" s="5">
        <v>35474</v>
      </c>
      <c r="E2962">
        <v>1032</v>
      </c>
      <c r="F2962" s="2">
        <v>67</v>
      </c>
      <c r="G2962" s="2" t="str">
        <f>B2962&amp;C2962</f>
        <v>Blessing OLUWAYEMItriple-jump</v>
      </c>
      <c r="H2962" s="2">
        <f>E2962</f>
        <v>1032</v>
      </c>
      <c r="I2962" s="138" cm="1">
        <f t="array" ref="I2962">MAX(IF($G$3:$G$4000=$G2962,$H$3:$H$4000))</f>
        <v>1032</v>
      </c>
      <c r="J2962" s="2" t="str">
        <v>SRI</v>
      </c>
      <c r="K2962" t="str">
        <v>Pabasara NIKU</v>
      </c>
      <c r="L2962" s="96" t="str">
        <v>400m</v>
      </c>
      <c r="M2962" s="96">
        <v>36355</v>
      </c>
      <c r="N2962" s="96" t="str">
        <f t="shared" si="184"/>
        <v>Pabasara NIKU400m</v>
      </c>
      <c r="O2962" s="2">
        <f t="shared" si="185"/>
        <v>1048</v>
      </c>
      <c r="P2962" s="81">
        <f t="shared" si="186"/>
        <v>133</v>
      </c>
      <c r="Q2962" s="81" t="str">
        <f t="shared" si="187"/>
        <v/>
      </c>
    </row>
    <row r="2963" spans="1:17" x14ac:dyDescent="0.2">
      <c r="A2963" t="s">
        <v>1263</v>
      </c>
      <c r="B2963" t="s">
        <v>4278</v>
      </c>
      <c r="C2963" t="s">
        <v>33</v>
      </c>
      <c r="D2963" s="5">
        <v>35966</v>
      </c>
      <c r="E2963">
        <v>1028</v>
      </c>
      <c r="F2963" s="2">
        <v>97</v>
      </c>
      <c r="G2963" s="2" t="str">
        <f>B2963&amp;C2963</f>
        <v>Chibuzor Prior OCHONOGOR400mh</v>
      </c>
      <c r="H2963" s="2">
        <f>E2963</f>
        <v>1028</v>
      </c>
      <c r="I2963" s="138" cm="1">
        <f t="array" ref="I2963">MAX(IF($G$3:$G$4000=$G2963,$H$3:$H$4000))</f>
        <v>1028</v>
      </c>
      <c r="J2963" s="2" t="str">
        <v>SRI</v>
      </c>
      <c r="K2963" t="str">
        <v>J.H.G. SAMPATH</v>
      </c>
      <c r="L2963" s="96" t="str">
        <v>long-jump</v>
      </c>
      <c r="M2963" s="96">
        <v>0</v>
      </c>
      <c r="N2963" s="96" t="str">
        <f t="shared" si="184"/>
        <v>J.H.G. SAMPATHlong-jump</v>
      </c>
      <c r="O2963" s="2">
        <f t="shared" si="185"/>
        <v>1047</v>
      </c>
      <c r="P2963" s="81">
        <f t="shared" si="186"/>
        <v>98</v>
      </c>
      <c r="Q2963" s="81" t="str">
        <f t="shared" si="187"/>
        <v/>
      </c>
    </row>
    <row r="2964" spans="1:17" x14ac:dyDescent="0.2">
      <c r="A2964" t="s">
        <v>1263</v>
      </c>
      <c r="B2964" t="s">
        <v>4280</v>
      </c>
      <c r="C2964" s="5" t="s">
        <v>33</v>
      </c>
      <c r="D2964" s="5">
        <v>36689</v>
      </c>
      <c r="E2964">
        <v>1027</v>
      </c>
      <c r="F2964" s="2">
        <v>99</v>
      </c>
      <c r="G2964" s="2" t="str">
        <f>B2964&amp;C2964</f>
        <v>Oyedele TESLIM400mh</v>
      </c>
      <c r="H2964" s="2">
        <f>E2964</f>
        <v>1027</v>
      </c>
      <c r="I2964" s="138" cm="1">
        <f t="array" ref="I2964">MAX(IF($G$3:$G$4000=$G2964,$H$3:$H$4000))</f>
        <v>1027</v>
      </c>
      <c r="J2964" s="2" t="str">
        <v>SRI</v>
      </c>
      <c r="K2964" t="str">
        <v>Sanjaya JAYASINGHE</v>
      </c>
      <c r="L2964" s="96" t="str">
        <v>triple-jump</v>
      </c>
      <c r="M2964" s="96">
        <v>30061</v>
      </c>
      <c r="N2964" s="96" t="str">
        <f t="shared" si="184"/>
        <v>Sanjaya JAYASINGHEtriple-jump</v>
      </c>
      <c r="O2964" s="2">
        <f t="shared" si="185"/>
        <v>1046</v>
      </c>
      <c r="P2964" s="81">
        <f t="shared" si="186"/>
        <v>58</v>
      </c>
      <c r="Q2964" s="81" t="str">
        <f t="shared" si="187"/>
        <v/>
      </c>
    </row>
    <row r="2965" spans="1:17" x14ac:dyDescent="0.2">
      <c r="A2965" t="s">
        <v>1263</v>
      </c>
      <c r="B2965" t="s">
        <v>4279</v>
      </c>
      <c r="C2965" s="5" t="s">
        <v>33</v>
      </c>
      <c r="D2965" s="5">
        <v>36647</v>
      </c>
      <c r="E2965">
        <v>1027</v>
      </c>
      <c r="F2965" s="2">
        <v>98</v>
      </c>
      <c r="G2965" s="2" t="str">
        <f>B2965&amp;C2965</f>
        <v>Eloji Stephen CHIBUEZE400mh</v>
      </c>
      <c r="H2965" s="2">
        <f>E2965</f>
        <v>1027</v>
      </c>
      <c r="I2965" s="138" cm="1">
        <f t="array" ref="I2965">MAX(IF($G$3:$G$4000=$G2965,$H$3:$H$4000))</f>
        <v>1027</v>
      </c>
      <c r="J2965" s="2" t="str">
        <v>SRI</v>
      </c>
      <c r="K2965" t="str">
        <v>Dhanuka Liyana PATHIRANA</v>
      </c>
      <c r="L2965" s="96" t="str">
        <v>long-jump</v>
      </c>
      <c r="M2965" s="96">
        <v>34145</v>
      </c>
      <c r="N2965" s="96" t="str">
        <f t="shared" si="184"/>
        <v>Dhanuka Liyana PATHIRANAlong-jump</v>
      </c>
      <c r="O2965" s="2">
        <f t="shared" si="185"/>
        <v>1044</v>
      </c>
      <c r="P2965" s="81">
        <f t="shared" si="186"/>
        <v>104</v>
      </c>
      <c r="Q2965" s="81" t="str">
        <f t="shared" si="187"/>
        <v/>
      </c>
    </row>
    <row r="2966" spans="1:17" x14ac:dyDescent="0.2">
      <c r="A2966" t="s">
        <v>1263</v>
      </c>
      <c r="B2966" t="s">
        <v>4695</v>
      </c>
      <c r="C2966" t="s">
        <v>41</v>
      </c>
      <c r="D2966" s="5">
        <v>34323</v>
      </c>
      <c r="E2966">
        <v>1026</v>
      </c>
      <c r="F2966" s="2">
        <v>40</v>
      </c>
      <c r="G2966" s="2" t="str">
        <f>B2966&amp;C2966</f>
        <v>Samuel KUREjavelin-throw</v>
      </c>
      <c r="H2966" s="2">
        <f>E2966</f>
        <v>1026</v>
      </c>
      <c r="I2966" s="138" cm="1">
        <f t="array" ref="I2966">MAX(IF($G$3:$G$4000=$G2966,$H$3:$H$4000))</f>
        <v>1026</v>
      </c>
      <c r="J2966" s="2" t="str">
        <v>SRI</v>
      </c>
      <c r="K2966" t="str">
        <v>Sandun Krishantha KUMARA</v>
      </c>
      <c r="L2966" s="96" t="str">
        <v>triple-jump</v>
      </c>
      <c r="M2966" s="96">
        <v>44581</v>
      </c>
      <c r="N2966" s="96" t="str">
        <f t="shared" si="184"/>
        <v>Sandun Krishantha KUMARAtriple-jump</v>
      </c>
      <c r="O2966" s="2">
        <f t="shared" si="185"/>
        <v>1044</v>
      </c>
      <c r="P2966" s="81">
        <f t="shared" si="186"/>
        <v>60</v>
      </c>
      <c r="Q2966" s="81" t="str">
        <f t="shared" si="187"/>
        <v/>
      </c>
    </row>
    <row r="2967" spans="1:17" x14ac:dyDescent="0.2">
      <c r="A2967" t="s">
        <v>1263</v>
      </c>
      <c r="B2967" t="s">
        <v>4407</v>
      </c>
      <c r="C2967" s="6" t="s">
        <v>38</v>
      </c>
      <c r="D2967" s="5">
        <v>36254</v>
      </c>
      <c r="E2967">
        <v>1024</v>
      </c>
      <c r="F2967" s="2">
        <v>79</v>
      </c>
      <c r="G2967" s="2" t="str">
        <f>B2967&amp;C2967</f>
        <v>Monday Charles GODWINtriple-jump</v>
      </c>
      <c r="H2967" s="2">
        <f>E2967</f>
        <v>1024</v>
      </c>
      <c r="I2967" s="138" cm="1">
        <f t="array" ref="I2967">MAX(IF($G$3:$G$4000=$G2967,$H$3:$H$4000))</f>
        <v>1024</v>
      </c>
      <c r="J2967" s="2" t="str">
        <v>SRI</v>
      </c>
      <c r="K2967" t="str">
        <v>Rankoth PEDIGE W.L.D.</v>
      </c>
      <c r="L2967" s="96" t="str">
        <v>javelin-throw</v>
      </c>
      <c r="M2967" s="96">
        <v>32277</v>
      </c>
      <c r="N2967" s="96" t="str">
        <f t="shared" si="184"/>
        <v>Rankoth PEDIGE W.L.D.javelin-throw</v>
      </c>
      <c r="O2967" s="2">
        <f t="shared" si="185"/>
        <v>1043</v>
      </c>
      <c r="P2967" s="81">
        <f t="shared" si="186"/>
        <v>33</v>
      </c>
      <c r="Q2967" s="81" t="str">
        <f t="shared" si="187"/>
        <v/>
      </c>
    </row>
    <row r="2968" spans="1:17" x14ac:dyDescent="0.2">
      <c r="A2968" t="s">
        <v>1263</v>
      </c>
      <c r="B2968" t="s">
        <v>4192</v>
      </c>
      <c r="C2968" s="5" t="s">
        <v>31</v>
      </c>
      <c r="D2968" s="5">
        <v>37563</v>
      </c>
      <c r="E2968">
        <v>1014</v>
      </c>
      <c r="F2968" s="2">
        <v>86</v>
      </c>
      <c r="G2968" s="2" t="str">
        <f>B2968&amp;C2968</f>
        <v>Prosper Oghenemine EKPORORE110mh</v>
      </c>
      <c r="H2968" s="2">
        <f>E2968</f>
        <v>1014</v>
      </c>
      <c r="I2968" s="138" cm="1">
        <f t="array" ref="I2968">MAX(IF($G$3:$G$4000=$G2968,$H$3:$H$4000))</f>
        <v>1014</v>
      </c>
      <c r="J2968" s="2" t="str">
        <v>SRI</v>
      </c>
      <c r="K2968" t="str">
        <v>Indrajith Asanka RATHNASENA</v>
      </c>
      <c r="L2968" s="96" t="str">
        <v>400mh</v>
      </c>
      <c r="M2968" s="96">
        <v>33867</v>
      </c>
      <c r="N2968" s="96" t="str">
        <f t="shared" si="184"/>
        <v>Indrajith Asanka RATHNASENA400mh</v>
      </c>
      <c r="O2968" s="2">
        <f t="shared" si="185"/>
        <v>1038</v>
      </c>
      <c r="P2968" s="81">
        <f t="shared" si="186"/>
        <v>96</v>
      </c>
      <c r="Q2968" s="81" t="str">
        <f t="shared" si="187"/>
        <v/>
      </c>
    </row>
    <row r="2969" spans="1:17" x14ac:dyDescent="0.2">
      <c r="A2969" t="s">
        <v>1263</v>
      </c>
      <c r="B2969" t="s">
        <v>4527</v>
      </c>
      <c r="C2969" s="5" t="s">
        <v>39</v>
      </c>
      <c r="D2969" s="5"/>
      <c r="E2969">
        <v>1001</v>
      </c>
      <c r="F2969" s="2">
        <v>33</v>
      </c>
      <c r="G2969" s="2" t="str">
        <f>B2969&amp;C2969</f>
        <v>Chisom ENEKWECHIshot-put</v>
      </c>
      <c r="H2969" s="2">
        <f>E2969</f>
        <v>1001</v>
      </c>
      <c r="I2969" s="138" cm="1">
        <f t="array" ref="I2969">MAX(IF($G$3:$G$4000=$G2969,$H$3:$H$4000))</f>
        <v>1001</v>
      </c>
      <c r="J2969" s="2" t="str">
        <v>SRI</v>
      </c>
      <c r="K2969" t="str">
        <v>Roshan DAMMIKA RANATHUNGA</v>
      </c>
      <c r="L2969" s="96" t="str">
        <v>high-jump</v>
      </c>
      <c r="M2969" s="96">
        <v>35925</v>
      </c>
      <c r="N2969" s="96" t="str">
        <f t="shared" si="184"/>
        <v>Roshan DAMMIKA RANATHUNGAhigh-jump</v>
      </c>
      <c r="O2969" s="2">
        <f t="shared" si="185"/>
        <v>1037</v>
      </c>
      <c r="P2969" s="81">
        <f t="shared" si="186"/>
        <v>58</v>
      </c>
      <c r="Q2969" s="81" t="str">
        <f t="shared" si="187"/>
        <v/>
      </c>
    </row>
    <row r="2970" spans="1:17" x14ac:dyDescent="0.2">
      <c r="A2970" t="s">
        <v>1263</v>
      </c>
      <c r="B2970" t="s">
        <v>4500</v>
      </c>
      <c r="C2970" s="5" t="s">
        <v>40</v>
      </c>
      <c r="D2970" s="5">
        <v>35119</v>
      </c>
      <c r="E2970">
        <v>992</v>
      </c>
      <c r="F2970" s="2">
        <v>40</v>
      </c>
      <c r="G2970" s="2" t="str">
        <f>B2970&amp;C2970</f>
        <v>Dotun OGUNDEJIdiscus-throw</v>
      </c>
      <c r="H2970" s="2">
        <f>E2970</f>
        <v>992</v>
      </c>
      <c r="I2970" s="138" cm="1">
        <f t="array" ref="I2970">MAX(IF($G$3:$G$4000=$G2970,$H$3:$H$4000))</f>
        <v>992</v>
      </c>
      <c r="J2970" s="2" t="str">
        <v>SRI</v>
      </c>
      <c r="K2970" t="str">
        <v>Pragathi PRASANNA</v>
      </c>
      <c r="L2970" s="96" t="str">
        <v>javelin-throw</v>
      </c>
      <c r="M2970" s="96">
        <v>1999</v>
      </c>
      <c r="N2970" s="96" t="str">
        <f t="shared" ref="N2970:N2971" si="188">K2970&amp;L2970</f>
        <v>Pragathi PRASANNAjavelin-throw</v>
      </c>
      <c r="O2970" s="2">
        <f t="shared" si="185"/>
        <v>1034</v>
      </c>
      <c r="P2970" s="81">
        <f t="shared" si="186"/>
        <v>39</v>
      </c>
      <c r="Q2970" s="81" t="str">
        <f t="shared" si="187"/>
        <v/>
      </c>
    </row>
    <row r="2971" spans="1:17" x14ac:dyDescent="0.2">
      <c r="A2971" t="s">
        <v>1263</v>
      </c>
      <c r="B2971" t="s">
        <v>4580</v>
      </c>
      <c r="C2971" s="5" t="s">
        <v>39</v>
      </c>
      <c r="D2971" s="5">
        <v>34717</v>
      </c>
      <c r="E2971">
        <v>952</v>
      </c>
      <c r="F2971" s="2">
        <v>60</v>
      </c>
      <c r="G2971" s="2" t="str">
        <f>B2971&amp;C2971</f>
        <v>Eke KALUshot-put</v>
      </c>
      <c r="H2971" s="2">
        <f>E2971</f>
        <v>952</v>
      </c>
      <c r="I2971" s="138" cm="1">
        <f t="array" ref="I2971">MAX(IF($G$3:$G$4000=$G2971,$H$3:$H$4000))</f>
        <v>952</v>
      </c>
      <c r="J2971" s="2" t="str">
        <v>SRI</v>
      </c>
      <c r="K2971" t="str">
        <v>Mahesh KUMARA</v>
      </c>
      <c r="L2971" s="96" t="str">
        <v>long-jump</v>
      </c>
      <c r="M2971" s="96">
        <v>0</v>
      </c>
      <c r="N2971" s="96" t="str">
        <f t="shared" si="188"/>
        <v>Mahesh KUMARAlong-jump</v>
      </c>
      <c r="O2971" s="2">
        <f t="shared" si="185"/>
        <v>1034</v>
      </c>
      <c r="P2971" s="81">
        <f t="shared" si="186"/>
        <v>112</v>
      </c>
      <c r="Q2971" s="81" t="str">
        <f t="shared" si="187"/>
        <v/>
      </c>
    </row>
    <row r="2972" spans="1:17" x14ac:dyDescent="0.2">
      <c r="A2972" t="s">
        <v>1263</v>
      </c>
      <c r="B2972" t="s">
        <v>4514</v>
      </c>
      <c r="C2972" s="6" t="s">
        <v>40</v>
      </c>
      <c r="D2972" s="5">
        <v>2000</v>
      </c>
      <c r="E2972">
        <v>951</v>
      </c>
      <c r="F2972" s="2">
        <v>60</v>
      </c>
      <c r="G2972" s="2" t="str">
        <f>B2972&amp;C2972</f>
        <v>Ugwoke Vincent EBUBECHUKWUdiscus-throw</v>
      </c>
      <c r="H2972" s="2">
        <f>E2972</f>
        <v>951</v>
      </c>
      <c r="I2972" s="138" cm="1">
        <f t="array" ref="I2972">MAX(IF($G$3:$G$4000=$G2972,$H$3:$H$4000))</f>
        <v>951</v>
      </c>
      <c r="J2972" s="2" t="str">
        <v>SRI</v>
      </c>
      <c r="K2972" t="str">
        <v>S.A.Tharinda DASUN</v>
      </c>
      <c r="L2972" t="str">
        <v>high-jump</v>
      </c>
      <c r="M2972">
        <v>1999</v>
      </c>
      <c r="N2972" s="96" t="str">
        <f t="shared" si="184"/>
        <v>S.A.Tharinda DASUNhigh-jump</v>
      </c>
      <c r="O2972" s="2">
        <f t="shared" si="185"/>
        <v>1028</v>
      </c>
      <c r="P2972" s="81">
        <f t="shared" si="186"/>
        <v>61</v>
      </c>
      <c r="Q2972" s="81" t="str">
        <f t="shared" si="187"/>
        <v/>
      </c>
    </row>
    <row r="2973" spans="1:17" x14ac:dyDescent="0.2">
      <c r="A2973" t="s">
        <v>1263</v>
      </c>
      <c r="B2973" t="s">
        <v>4297</v>
      </c>
      <c r="C2973" s="5" t="s">
        <v>37</v>
      </c>
      <c r="D2973" s="5">
        <v>35729</v>
      </c>
      <c r="E2973">
        <v>946</v>
      </c>
      <c r="F2973" s="2">
        <v>72</v>
      </c>
      <c r="G2973" s="2" t="str">
        <f>B2973&amp;C2973</f>
        <v>David Oke EJUMETAlong-jump</v>
      </c>
      <c r="H2973" s="2">
        <f>E2973</f>
        <v>946</v>
      </c>
      <c r="I2973" s="138" cm="1">
        <f t="array" ref="I2973">MAX(IF($G$3:$G$4000=$G2973,$H$3:$H$4000))</f>
        <v>1131</v>
      </c>
      <c r="J2973" s="2" t="str">
        <v>SRI</v>
      </c>
      <c r="K2973" t="str">
        <v>R.P.Isuru LAKSHAN</v>
      </c>
      <c r="L2973" t="str">
        <v>200m</v>
      </c>
      <c r="M2973">
        <v>1999</v>
      </c>
      <c r="N2973" s="96" t="str">
        <f t="shared" si="184"/>
        <v>R.P.Isuru LAKSHAN200m</v>
      </c>
      <c r="O2973" s="2">
        <f t="shared" si="185"/>
        <v>1025</v>
      </c>
      <c r="P2973" s="81">
        <f t="shared" si="186"/>
        <v>140</v>
      </c>
      <c r="Q2973" s="81" t="str">
        <f t="shared" si="187"/>
        <v/>
      </c>
    </row>
    <row r="2974" spans="1:17" x14ac:dyDescent="0.2">
      <c r="A2974" t="s">
        <v>1263</v>
      </c>
      <c r="B2974" t="s">
        <v>4527</v>
      </c>
      <c r="C2974" t="s">
        <v>40</v>
      </c>
      <c r="D2974" s="5"/>
      <c r="E2974">
        <v>919</v>
      </c>
      <c r="F2974" s="2">
        <v>77</v>
      </c>
      <c r="G2974" s="2" t="str">
        <f>B2974&amp;C2974</f>
        <v>Chisom ENEKWECHIdiscus-throw</v>
      </c>
      <c r="H2974" s="2">
        <f>E2974</f>
        <v>919</v>
      </c>
      <c r="I2974" s="138" cm="1">
        <f t="array" ref="I2974">MAX(IF($G$3:$G$4000=$G2974,$H$3:$H$4000))</f>
        <v>919</v>
      </c>
      <c r="J2974" s="2" t="str">
        <v>SRI</v>
      </c>
      <c r="K2974" t="str">
        <v>R.P.Isuru LAKSHAN</v>
      </c>
      <c r="L2974" t="str">
        <v>400m</v>
      </c>
      <c r="M2974">
        <v>1999</v>
      </c>
      <c r="N2974" s="96" t="str">
        <f t="shared" si="184"/>
        <v>R.P.Isuru LAKSHAN400m</v>
      </c>
      <c r="O2974" s="2">
        <f t="shared" si="185"/>
        <v>1025</v>
      </c>
      <c r="P2974" s="81">
        <f t="shared" si="186"/>
        <v>152</v>
      </c>
      <c r="Q2974" s="81" t="str">
        <f t="shared" si="187"/>
        <v/>
      </c>
    </row>
    <row r="2975" spans="1:17" x14ac:dyDescent="0.2">
      <c r="A2975" t="s">
        <v>1263</v>
      </c>
      <c r="B2975" t="s">
        <v>4540</v>
      </c>
      <c r="C2975" t="s">
        <v>40</v>
      </c>
      <c r="D2975" s="5">
        <v>34294</v>
      </c>
      <c r="E2975">
        <v>905</v>
      </c>
      <c r="F2975" s="2">
        <v>91</v>
      </c>
      <c r="G2975" s="2" t="str">
        <f>B2975&amp;C2975</f>
        <v>Ifeanyi Augustine NWOYEdiscus-throw</v>
      </c>
      <c r="H2975" s="2">
        <f>E2975</f>
        <v>905</v>
      </c>
      <c r="I2975" s="138" cm="1">
        <f t="array" ref="I2975">MAX(IF($G$3:$G$4000=$G2975,$H$3:$H$4000))</f>
        <v>905</v>
      </c>
      <c r="J2975" s="2" t="str">
        <v>SRI</v>
      </c>
      <c r="K2975" t="str">
        <v>Pasindu Malshan KUMARAPELI ARACHCHIGE</v>
      </c>
      <c r="L2975" t="str">
        <v>triple-jump</v>
      </c>
      <c r="M2975">
        <v>37667</v>
      </c>
      <c r="N2975" s="96" t="str">
        <f t="shared" si="184"/>
        <v>Pasindu Malshan KUMARAPELI ARACHCHIGEtriple-jump</v>
      </c>
      <c r="O2975" s="2">
        <f t="shared" si="185"/>
        <v>1025</v>
      </c>
      <c r="P2975" s="81">
        <f t="shared" si="186"/>
        <v>84</v>
      </c>
      <c r="Q2975" s="81" t="str">
        <f t="shared" si="187"/>
        <v/>
      </c>
    </row>
    <row r="2976" spans="1:17" x14ac:dyDescent="0.2">
      <c r="A2976" t="s">
        <v>1263</v>
      </c>
      <c r="B2976" t="s">
        <v>3604</v>
      </c>
      <c r="C2976" s="5" t="s">
        <v>82</v>
      </c>
      <c r="D2976" s="5">
        <v>32274</v>
      </c>
      <c r="E2976">
        <v>882</v>
      </c>
      <c r="F2976" s="2">
        <v>77</v>
      </c>
      <c r="G2976" s="2" t="str">
        <f>B2976&amp;C2976</f>
        <v>Shehu MUAZUmarathon</v>
      </c>
      <c r="H2976" s="2">
        <f>E2976</f>
        <v>882</v>
      </c>
      <c r="I2976" s="138" cm="1">
        <f t="array" ref="I2976">MAX(IF($G$3:$G$4000=$G2976,$H$3:$H$4000))</f>
        <v>882</v>
      </c>
      <c r="J2976" s="2" t="str">
        <v>SRI</v>
      </c>
      <c r="K2976" t="str">
        <v>Ravindu H. HAMILLAGE</v>
      </c>
      <c r="L2976" t="str">
        <v>400m</v>
      </c>
      <c r="M2976">
        <v>38058</v>
      </c>
      <c r="N2976" s="96" t="str">
        <f t="shared" si="184"/>
        <v>Ravindu H. HAMILLAGE400m</v>
      </c>
      <c r="O2976" s="2">
        <f t="shared" si="185"/>
        <v>1024</v>
      </c>
      <c r="P2976" s="81">
        <f t="shared" si="186"/>
        <v>153</v>
      </c>
      <c r="Q2976" s="81" t="str">
        <f t="shared" si="187"/>
        <v/>
      </c>
    </row>
    <row r="2977" spans="1:17" x14ac:dyDescent="0.2">
      <c r="A2977" t="s">
        <v>1263</v>
      </c>
      <c r="B2977" t="s">
        <v>3623</v>
      </c>
      <c r="C2977" s="5" t="s">
        <v>82</v>
      </c>
      <c r="D2977" s="5"/>
      <c r="E2977">
        <v>809</v>
      </c>
      <c r="F2977" s="2">
        <v>98</v>
      </c>
      <c r="G2977" s="2" t="str">
        <f>B2977&amp;C2977</f>
        <v>Mwanta ILLIYA PAMmarathon</v>
      </c>
      <c r="H2977" s="2">
        <f>E2977</f>
        <v>809</v>
      </c>
      <c r="I2977" s="138" cm="1">
        <f t="array" ref="I2977">MAX(IF($G$3:$G$4000=$G2977,$H$3:$H$4000))</f>
        <v>809</v>
      </c>
      <c r="J2977" s="2" t="str">
        <v>SRI</v>
      </c>
      <c r="K2977" t="str">
        <v>K.M.D. DHARSHANA</v>
      </c>
      <c r="L2977" t="str">
        <v>400mh</v>
      </c>
      <c r="M2977">
        <v>0</v>
      </c>
      <c r="N2977" s="96" t="str">
        <f t="shared" si="184"/>
        <v>K.M.D. DHARSHANA400mh</v>
      </c>
      <c r="O2977" s="2">
        <f t="shared" si="185"/>
        <v>1023</v>
      </c>
      <c r="P2977" s="81">
        <f t="shared" si="186"/>
        <v>112</v>
      </c>
      <c r="Q2977" s="81" t="str">
        <f t="shared" si="187"/>
        <v/>
      </c>
    </row>
    <row r="2978" spans="1:17" x14ac:dyDescent="0.2">
      <c r="A2978" t="s">
        <v>1170</v>
      </c>
      <c r="B2978" t="s">
        <v>3427</v>
      </c>
      <c r="C2978" s="5" t="s">
        <v>39</v>
      </c>
      <c r="D2978" s="5">
        <v>33664</v>
      </c>
      <c r="E2978">
        <v>1269</v>
      </c>
      <c r="F2978" s="2">
        <v>1</v>
      </c>
      <c r="G2978" s="2" t="str">
        <f>B2978&amp;C2978</f>
        <v>Tomas WALSHshot-put</v>
      </c>
      <c r="H2978" s="2">
        <f>E2978</f>
        <v>1269</v>
      </c>
      <c r="I2978" s="138" cm="1">
        <f t="array" ref="I2978">MAX(IF($G$3:$G$4000=$G2978,$H$3:$H$4000))</f>
        <v>1269</v>
      </c>
      <c r="J2978" s="2" t="str">
        <v>SRI</v>
      </c>
      <c r="K2978" t="str">
        <v>Arunthavarasa PUVITHARAN</v>
      </c>
      <c r="L2978" t="str">
        <v>pole-vault</v>
      </c>
      <c r="M2978">
        <v>2000</v>
      </c>
      <c r="N2978" s="96" t="str">
        <f t="shared" si="184"/>
        <v>Arunthavarasa PUVITHARANpole-vault</v>
      </c>
      <c r="O2978" s="2">
        <f t="shared" si="185"/>
        <v>1021</v>
      </c>
      <c r="P2978" s="81">
        <f t="shared" si="186"/>
        <v>27</v>
      </c>
      <c r="Q2978" s="81" t="str">
        <f t="shared" si="187"/>
        <v/>
      </c>
    </row>
    <row r="2979" spans="1:17" x14ac:dyDescent="0.2">
      <c r="A2979" t="s">
        <v>1170</v>
      </c>
      <c r="B2979" t="s">
        <v>3427</v>
      </c>
      <c r="C2979" s="5" t="s">
        <v>39</v>
      </c>
      <c r="D2979" s="6">
        <v>33664</v>
      </c>
      <c r="E2979">
        <v>1214</v>
      </c>
      <c r="F2979" s="2">
        <v>1</v>
      </c>
      <c r="G2979" s="2" t="str">
        <f>B2979&amp;C2979</f>
        <v>Tomas WALSHshot-put</v>
      </c>
      <c r="H2979" s="2">
        <f>E2979</f>
        <v>1214</v>
      </c>
      <c r="I2979" s="138" cm="1">
        <f t="array" ref="I2979">MAX(IF($G$3:$G$4000=$G2979,$H$3:$H$4000))</f>
        <v>1269</v>
      </c>
      <c r="J2979" s="2" t="str">
        <v>SRI</v>
      </c>
      <c r="K2979" t="str">
        <v>N.D.K. VIDURANGA</v>
      </c>
      <c r="L2979" t="str">
        <v>400mh</v>
      </c>
      <c r="M2979">
        <v>0</v>
      </c>
      <c r="N2979" s="96" t="str">
        <f t="shared" si="184"/>
        <v>N.D.K. VIDURANGA400mh</v>
      </c>
      <c r="O2979" s="2">
        <f t="shared" si="185"/>
        <v>1020</v>
      </c>
      <c r="P2979" s="81">
        <f t="shared" si="186"/>
        <v>114</v>
      </c>
      <c r="Q2979" s="81" t="str">
        <f t="shared" si="187"/>
        <v/>
      </c>
    </row>
    <row r="2980" spans="1:17" x14ac:dyDescent="0.2">
      <c r="A2980" t="s">
        <v>1170</v>
      </c>
      <c r="B2980" t="s">
        <v>4548</v>
      </c>
      <c r="C2980" s="5" t="s">
        <v>39</v>
      </c>
      <c r="D2980" s="5">
        <v>34688</v>
      </c>
      <c r="E2980">
        <v>1214</v>
      </c>
      <c r="F2980" s="2">
        <v>2</v>
      </c>
      <c r="G2980" s="2" t="str">
        <f>B2980&amp;C2980</f>
        <v>Jacko GILLshot-put</v>
      </c>
      <c r="H2980" s="2">
        <f>E2980</f>
        <v>1214</v>
      </c>
      <c r="I2980" s="138" cm="1">
        <f t="array" ref="I2980">MAX(IF($G$3:$G$4000=$G2980,$H$3:$H$4000))</f>
        <v>1214</v>
      </c>
      <c r="J2980" s="2" t="str">
        <v>SRI</v>
      </c>
      <c r="K2980" t="str">
        <v>Janidu Induwara LAKVIJAYA</v>
      </c>
      <c r="L2980" t="str">
        <v>110mh</v>
      </c>
      <c r="M2980">
        <v>36889</v>
      </c>
      <c r="N2980" s="96" t="str">
        <f t="shared" si="184"/>
        <v>Janidu Induwara LAKVIJAYA110mh</v>
      </c>
      <c r="O2980" s="2">
        <f t="shared" si="185"/>
        <v>1018</v>
      </c>
      <c r="P2980" s="81">
        <f t="shared" si="186"/>
        <v>86</v>
      </c>
      <c r="Q2980" s="81" t="str">
        <f t="shared" si="187"/>
        <v/>
      </c>
    </row>
    <row r="2981" spans="1:17" x14ac:dyDescent="0.2">
      <c r="A2981" t="s">
        <v>1170</v>
      </c>
      <c r="B2981" t="s">
        <v>4548</v>
      </c>
      <c r="C2981" s="5" t="s">
        <v>39</v>
      </c>
      <c r="D2981" s="5">
        <v>34688</v>
      </c>
      <c r="E2981">
        <v>1193</v>
      </c>
      <c r="F2981" s="2">
        <v>2</v>
      </c>
      <c r="G2981" s="2" t="str">
        <f>B2981&amp;C2981</f>
        <v>Jacko GILLshot-put</v>
      </c>
      <c r="H2981" s="2">
        <f>E2981</f>
        <v>1193</v>
      </c>
      <c r="I2981" s="138" cm="1">
        <f t="array" ref="I2981">MAX(IF($G$3:$G$4000=$G2981,$H$3:$H$4000))</f>
        <v>1214</v>
      </c>
      <c r="J2981" s="2" t="str">
        <v>SRI</v>
      </c>
      <c r="K2981" t="str">
        <v>Y.C.M. YODASINGHE</v>
      </c>
      <c r="L2981" t="str">
        <v>100m</v>
      </c>
      <c r="M2981">
        <v>2000</v>
      </c>
      <c r="N2981" s="96" t="str">
        <f t="shared" si="184"/>
        <v>Y.C.M. YODASINGHE100m</v>
      </c>
      <c r="O2981" s="2">
        <f t="shared" si="185"/>
        <v>1018</v>
      </c>
      <c r="P2981" s="81">
        <f t="shared" si="186"/>
        <v>160</v>
      </c>
      <c r="Q2981" s="81" t="str">
        <f t="shared" si="187"/>
        <v/>
      </c>
    </row>
    <row r="2982" spans="1:17" x14ac:dyDescent="0.2">
      <c r="A2982" t="s">
        <v>1170</v>
      </c>
      <c r="B2982" t="s">
        <v>3328</v>
      </c>
      <c r="C2982" t="s">
        <v>35</v>
      </c>
      <c r="D2982" s="6">
        <v>35294</v>
      </c>
      <c r="E2982">
        <v>1188</v>
      </c>
      <c r="F2982" s="2">
        <v>3</v>
      </c>
      <c r="G2982" s="2" t="str">
        <f>B2982&amp;C2982</f>
        <v>Hamish KERRhigh-jump</v>
      </c>
      <c r="H2982" s="2">
        <f>E2982</f>
        <v>1188</v>
      </c>
      <c r="I2982" s="138" cm="1">
        <f t="array" ref="I2982">MAX(IF($G$3:$G$4000=$G2982,$H$3:$H$4000))</f>
        <v>1188</v>
      </c>
      <c r="J2982" s="2" t="str">
        <v>SRI</v>
      </c>
      <c r="K2982" t="str">
        <v>Sandaruwan KARUNARATHNA</v>
      </c>
      <c r="L2982" t="str">
        <v>400m</v>
      </c>
      <c r="M2982">
        <v>36703</v>
      </c>
      <c r="N2982" s="96" t="str">
        <f t="shared" si="184"/>
        <v>Sandaruwan KARUNARATHNA400m</v>
      </c>
      <c r="O2982" s="2">
        <f t="shared" si="185"/>
        <v>1018</v>
      </c>
      <c r="P2982" s="81">
        <f t="shared" si="186"/>
        <v>158</v>
      </c>
      <c r="Q2982" s="81" t="str">
        <f t="shared" si="187"/>
        <v/>
      </c>
    </row>
    <row r="2983" spans="1:17" x14ac:dyDescent="0.2">
      <c r="A2983" t="s">
        <v>1170</v>
      </c>
      <c r="B2983" t="s">
        <v>3328</v>
      </c>
      <c r="C2983" s="5" t="s">
        <v>35</v>
      </c>
      <c r="D2983" s="5">
        <v>35294</v>
      </c>
      <c r="E2983">
        <v>1179</v>
      </c>
      <c r="F2983" s="2">
        <v>1</v>
      </c>
      <c r="G2983" s="2" t="str">
        <f>B2983&amp;C2983</f>
        <v>Hamish KERRhigh-jump</v>
      </c>
      <c r="H2983" s="2">
        <f>E2983</f>
        <v>1179</v>
      </c>
      <c r="I2983" s="138" cm="1">
        <f t="array" ref="I2983">MAX(IF($G$3:$G$4000=$G2983,$H$3:$H$4000))</f>
        <v>1188</v>
      </c>
      <c r="J2983" s="2" t="str">
        <v>SRI</v>
      </c>
      <c r="K2983" t="str">
        <v>H.G.M. SHINAL</v>
      </c>
      <c r="L2983" t="str">
        <v>200m</v>
      </c>
      <c r="M2983">
        <v>0</v>
      </c>
      <c r="N2983" s="96" t="str">
        <f t="shared" si="184"/>
        <v>H.G.M. SHINAL200m</v>
      </c>
      <c r="O2983" s="2">
        <f t="shared" si="185"/>
        <v>1018</v>
      </c>
      <c r="P2983" s="81">
        <f t="shared" si="186"/>
        <v>148</v>
      </c>
      <c r="Q2983" s="81" t="str">
        <f t="shared" si="187"/>
        <v/>
      </c>
    </row>
    <row r="2984" spans="1:17" x14ac:dyDescent="0.2">
      <c r="A2984" t="s">
        <v>1170</v>
      </c>
      <c r="B2984" t="s">
        <v>3888</v>
      </c>
      <c r="C2984" s="5" t="s">
        <v>28</v>
      </c>
      <c r="D2984" s="5">
        <v>30431</v>
      </c>
      <c r="E2984">
        <v>1169</v>
      </c>
      <c r="F2984" s="2">
        <v>22</v>
      </c>
      <c r="G2984" s="2" t="str">
        <f>B2984&amp;C2984</f>
        <v>Nick WILLIS1500m</v>
      </c>
      <c r="H2984" s="2">
        <f>E2984</f>
        <v>1169</v>
      </c>
      <c r="I2984" s="138" cm="1">
        <f t="array" ref="I2984">MAX(IF($G$3:$G$4000=$G2984,$H$3:$H$4000))</f>
        <v>1169</v>
      </c>
      <c r="J2984" s="2" t="str">
        <v>SRI</v>
      </c>
      <c r="K2984" t="str">
        <v>D. G. Sampath RANASINGHE</v>
      </c>
      <c r="L2984" t="str">
        <v>javelin-throw</v>
      </c>
      <c r="M2984">
        <v>32387</v>
      </c>
      <c r="N2984" s="96" t="str">
        <f t="shared" si="184"/>
        <v>D. G. Sampath RANASINGHEjavelin-throw</v>
      </c>
      <c r="O2984" s="2">
        <f t="shared" si="185"/>
        <v>1015</v>
      </c>
      <c r="P2984" s="81">
        <f t="shared" si="186"/>
        <v>50</v>
      </c>
      <c r="Q2984" s="81" t="str">
        <f t="shared" si="187"/>
        <v/>
      </c>
    </row>
    <row r="2985" spans="1:17" x14ac:dyDescent="0.2">
      <c r="A2985" t="s">
        <v>1170</v>
      </c>
      <c r="B2985" t="s">
        <v>2905</v>
      </c>
      <c r="C2985" s="5" t="s">
        <v>2</v>
      </c>
      <c r="D2985" s="5">
        <v>37019</v>
      </c>
      <c r="E2985">
        <v>1165</v>
      </c>
      <c r="F2985" s="2">
        <v>26</v>
      </c>
      <c r="G2985" s="2" t="str">
        <f>B2985&amp;C2985</f>
        <v>Edward OSEI-NKETIA100m</v>
      </c>
      <c r="H2985" s="2">
        <f>E2985</f>
        <v>1165</v>
      </c>
      <c r="I2985" s="138" cm="1">
        <f t="array" ref="I2985">MAX(IF($G$3:$G$4000=$G2985,$H$3:$H$4000))</f>
        <v>1165</v>
      </c>
      <c r="J2985" s="2" t="str">
        <v>SRI</v>
      </c>
      <c r="K2985" t="str">
        <v>C.G.S.T. SENEVIRATHNE</v>
      </c>
      <c r="L2985" t="str">
        <v>triple-jump</v>
      </c>
      <c r="M2985">
        <v>33781</v>
      </c>
      <c r="N2985" s="96" t="str">
        <f t="shared" si="184"/>
        <v>C.G.S.T. SENEVIRATHNEtriple-jump</v>
      </c>
      <c r="O2985" s="2">
        <f t="shared" si="185"/>
        <v>1014</v>
      </c>
      <c r="P2985" s="81">
        <f t="shared" si="186"/>
        <v>94</v>
      </c>
      <c r="Q2985" s="81" t="str">
        <f t="shared" si="187"/>
        <v/>
      </c>
    </row>
    <row r="2986" spans="1:17" x14ac:dyDescent="0.2">
      <c r="A2986" t="s">
        <v>1170</v>
      </c>
      <c r="B2986" t="s">
        <v>3035</v>
      </c>
      <c r="C2986" s="5" t="s">
        <v>28</v>
      </c>
      <c r="D2986" s="5">
        <v>36762</v>
      </c>
      <c r="E2986">
        <v>1155</v>
      </c>
      <c r="F2986" s="2">
        <v>30</v>
      </c>
      <c r="G2986" s="2" t="str">
        <f>B2986&amp;C2986</f>
        <v>Samuel TANNER1500m</v>
      </c>
      <c r="H2986" s="2">
        <f>E2986</f>
        <v>1155</v>
      </c>
      <c r="I2986" s="138" cm="1">
        <f t="array" ref="I2986">MAX(IF($G$3:$G$4000=$G2986,$H$3:$H$4000))</f>
        <v>1155</v>
      </c>
      <c r="J2986" s="2" t="str">
        <v>SRI</v>
      </c>
      <c r="K2986" t="str">
        <v>T.G.V.S. WIJESEKARA</v>
      </c>
      <c r="L2986" t="str">
        <v>triple-jump</v>
      </c>
      <c r="M2986">
        <v>0</v>
      </c>
      <c r="N2986" s="96" t="str">
        <f t="shared" si="184"/>
        <v>T.G.V.S. WIJESEKARAtriple-jump</v>
      </c>
      <c r="O2986" s="2">
        <f t="shared" si="185"/>
        <v>1008</v>
      </c>
      <c r="P2986" s="81">
        <f t="shared" si="186"/>
        <v>103</v>
      </c>
      <c r="Q2986" s="81" t="str">
        <f t="shared" si="187"/>
        <v/>
      </c>
    </row>
    <row r="2987" spans="1:17" x14ac:dyDescent="0.2">
      <c r="A2987" t="s">
        <v>1170</v>
      </c>
      <c r="B2987" t="s">
        <v>3897</v>
      </c>
      <c r="C2987" s="5" t="s">
        <v>28</v>
      </c>
      <c r="D2987" s="5">
        <v>35362</v>
      </c>
      <c r="E2987">
        <v>1154</v>
      </c>
      <c r="F2987" s="2">
        <v>1</v>
      </c>
      <c r="G2987" s="2" t="str">
        <f>B2987&amp;C2987</f>
        <v>George BEAMISH1500m</v>
      </c>
      <c r="H2987" s="2">
        <f>E2987</f>
        <v>1154</v>
      </c>
      <c r="I2987" s="138" cm="1">
        <f t="array" ref="I2987">MAX(IF($G$3:$G$4000=$G2987,$H$3:$H$4000))</f>
        <v>1154</v>
      </c>
      <c r="J2987" s="2" t="str">
        <v>SRI</v>
      </c>
      <c r="K2987" t="str">
        <v>Atheetha N.KARUNASINGHE</v>
      </c>
      <c r="L2987" t="str">
        <v>triple-jump</v>
      </c>
      <c r="M2987">
        <v>35033</v>
      </c>
      <c r="N2987" s="96" t="str">
        <f t="shared" si="184"/>
        <v>Atheetha N.KARUNASINGHEtriple-jump</v>
      </c>
      <c r="O2987" s="2">
        <f t="shared" si="185"/>
        <v>1001</v>
      </c>
      <c r="P2987" s="81">
        <f t="shared" si="186"/>
        <v>107</v>
      </c>
      <c r="Q2987" s="81" t="str">
        <f t="shared" si="187"/>
        <v/>
      </c>
    </row>
    <row r="2988" spans="1:17" x14ac:dyDescent="0.2">
      <c r="A2988" t="s">
        <v>1170</v>
      </c>
      <c r="B2988" t="s">
        <v>3894</v>
      </c>
      <c r="C2988" t="s">
        <v>28</v>
      </c>
      <c r="D2988" s="5">
        <v>32448</v>
      </c>
      <c r="E2988">
        <v>1149</v>
      </c>
      <c r="F2988" s="2">
        <v>33</v>
      </c>
      <c r="G2988" s="2" t="str">
        <f>B2988&amp;C2988</f>
        <v>Hamish CARSON1500m</v>
      </c>
      <c r="H2988" s="2">
        <f>E2988</f>
        <v>1149</v>
      </c>
      <c r="I2988" s="138" cm="1">
        <f t="array" ref="I2988">MAX(IF($G$3:$G$4000=$G2988,$H$3:$H$4000))</f>
        <v>1149</v>
      </c>
      <c r="J2988" s="2" t="str">
        <v>SRI</v>
      </c>
      <c r="K2988" t="str">
        <v>Pasindu Malshan KUMARAPELI ARACHCHIGE</v>
      </c>
      <c r="L2988" t="str">
        <v>long-jump</v>
      </c>
      <c r="M2988">
        <v>37667</v>
      </c>
      <c r="N2988" s="96" t="str">
        <f t="shared" si="184"/>
        <v>Pasindu Malshan KUMARAPELI ARACHCHIGElong-jump</v>
      </c>
      <c r="O2988" s="2">
        <f t="shared" si="185"/>
        <v>999</v>
      </c>
      <c r="P2988" s="81">
        <f t="shared" si="186"/>
        <v>119</v>
      </c>
      <c r="Q2988" s="81" t="str">
        <f t="shared" si="187"/>
        <v/>
      </c>
    </row>
    <row r="2989" spans="1:17" x14ac:dyDescent="0.2">
      <c r="A2989" t="s">
        <v>1170</v>
      </c>
      <c r="B2989" t="s">
        <v>2904</v>
      </c>
      <c r="C2989" s="6" t="s">
        <v>2</v>
      </c>
      <c r="D2989" s="5">
        <v>36614</v>
      </c>
      <c r="E2989">
        <v>1145</v>
      </c>
      <c r="F2989" s="2">
        <v>4</v>
      </c>
      <c r="G2989" s="2" t="str">
        <f>B2989&amp;C2989</f>
        <v>Tiaan WHELPTON100m</v>
      </c>
      <c r="H2989" s="2">
        <f>E2989</f>
        <v>1145</v>
      </c>
      <c r="I2989" s="138" cm="1">
        <f t="array" ref="I2989">MAX(IF($G$3:$G$4000=$G2989,$H$3:$H$4000))</f>
        <v>1145</v>
      </c>
      <c r="J2989" s="2" t="str">
        <v>SRI</v>
      </c>
      <c r="K2989" t="str">
        <v>M.H.J. SANDARUWAN</v>
      </c>
      <c r="L2989" t="str">
        <v>pole-vault</v>
      </c>
      <c r="M2989">
        <v>34418</v>
      </c>
      <c r="N2989" s="96" t="str">
        <f t="shared" si="184"/>
        <v>M.H.J. SANDARUWANpole-vault</v>
      </c>
      <c r="O2989" s="2">
        <f t="shared" si="185"/>
        <v>994</v>
      </c>
      <c r="P2989" s="81">
        <f t="shared" si="186"/>
        <v>41</v>
      </c>
      <c r="Q2989" s="81" t="str">
        <f t="shared" si="187"/>
        <v/>
      </c>
    </row>
    <row r="2990" spans="1:17" x14ac:dyDescent="0.2">
      <c r="A2990" t="s">
        <v>1170</v>
      </c>
      <c r="B2990" t="s">
        <v>3070</v>
      </c>
      <c r="C2990" s="6" t="s">
        <v>27</v>
      </c>
      <c r="D2990" s="5">
        <v>34144</v>
      </c>
      <c r="E2990">
        <v>1143</v>
      </c>
      <c r="F2990" s="2">
        <v>40</v>
      </c>
      <c r="G2990" s="2" t="str">
        <f>B2990&amp;C2990</f>
        <v>Brad MATHAS800m</v>
      </c>
      <c r="H2990" s="2">
        <f>E2990</f>
        <v>1143</v>
      </c>
      <c r="I2990" s="138" cm="1">
        <f t="array" ref="I2990">MAX(IF($G$3:$G$4000=$G2990,$H$3:$H$4000))</f>
        <v>1143</v>
      </c>
      <c r="J2990" s="2" t="str">
        <v>SRI</v>
      </c>
      <c r="K2990" t="str">
        <v>Sachin ERANGA</v>
      </c>
      <c r="L2990" t="str">
        <v>pole-vault</v>
      </c>
      <c r="M2990">
        <v>1996</v>
      </c>
      <c r="N2990" s="96" t="str">
        <f t="shared" si="184"/>
        <v>Sachin ERANGApole-vault</v>
      </c>
      <c r="O2990" s="2">
        <f t="shared" si="185"/>
        <v>994</v>
      </c>
      <c r="P2990" s="81">
        <f t="shared" si="186"/>
        <v>41</v>
      </c>
      <c r="Q2990" s="81" t="str">
        <f t="shared" si="187"/>
        <v/>
      </c>
    </row>
    <row r="2991" spans="1:17" x14ac:dyDescent="0.2">
      <c r="A2991" t="s">
        <v>1170</v>
      </c>
      <c r="B2991" t="s">
        <v>2905</v>
      </c>
      <c r="C2991" t="s">
        <v>2</v>
      </c>
      <c r="D2991" s="5">
        <v>37019</v>
      </c>
      <c r="E2991">
        <v>1142</v>
      </c>
      <c r="F2991" s="2">
        <v>5</v>
      </c>
      <c r="G2991" s="2" t="str">
        <f>B2991&amp;C2991</f>
        <v>Edward OSEI-NKETIA100m</v>
      </c>
      <c r="H2991" s="2">
        <f>E2991</f>
        <v>1142</v>
      </c>
      <c r="I2991" s="138" cm="1">
        <f t="array" ref="I2991">MAX(IF($G$3:$G$4000=$G2991,$H$3:$H$4000))</f>
        <v>1165</v>
      </c>
      <c r="J2991" s="2" t="str">
        <v>SRI</v>
      </c>
      <c r="K2991" t="str">
        <v>P. THAYAGA</v>
      </c>
      <c r="L2991" t="str">
        <v>high-jump</v>
      </c>
      <c r="M2991">
        <v>0</v>
      </c>
      <c r="N2991" s="96" t="str">
        <f t="shared" si="184"/>
        <v>P. THAYAGAhigh-jump</v>
      </c>
      <c r="O2991" s="2">
        <f t="shared" si="185"/>
        <v>993</v>
      </c>
      <c r="P2991" s="81">
        <f t="shared" si="186"/>
        <v>103</v>
      </c>
      <c r="Q2991" s="81" t="str">
        <f t="shared" si="187"/>
        <v/>
      </c>
    </row>
    <row r="2992" spans="1:17" x14ac:dyDescent="0.2">
      <c r="A2992" t="s">
        <v>1170</v>
      </c>
      <c r="B2992" t="s">
        <v>3897</v>
      </c>
      <c r="C2992" s="5" t="s">
        <v>28</v>
      </c>
      <c r="D2992" s="5">
        <v>35362</v>
      </c>
      <c r="E2992">
        <v>1139</v>
      </c>
      <c r="F2992" s="2">
        <v>37</v>
      </c>
      <c r="G2992" s="2" t="str">
        <f>B2992&amp;C2992</f>
        <v>George BEAMISH1500m</v>
      </c>
      <c r="H2992" s="2">
        <f>E2992</f>
        <v>1139</v>
      </c>
      <c r="I2992" s="138" cm="1">
        <f t="array" ref="I2992">MAX(IF($G$3:$G$4000=$G2992,$H$3:$H$4000))</f>
        <v>1154</v>
      </c>
      <c r="J2992" s="2" t="str">
        <v>SRI</v>
      </c>
      <c r="K2992" t="str">
        <v>Indika UDAYA</v>
      </c>
      <c r="L2992" t="str">
        <v>high-jump</v>
      </c>
      <c r="M2992">
        <v>0</v>
      </c>
      <c r="N2992" s="96" t="str">
        <f t="shared" si="184"/>
        <v>Indika UDAYAhigh-jump</v>
      </c>
      <c r="O2992" s="2">
        <f t="shared" si="185"/>
        <v>993</v>
      </c>
      <c r="P2992" s="81">
        <f t="shared" si="186"/>
        <v>103</v>
      </c>
      <c r="Q2992" s="81" t="str">
        <f t="shared" si="187"/>
        <v/>
      </c>
    </row>
    <row r="2993" spans="1:17" x14ac:dyDescent="0.2">
      <c r="A2993" t="s">
        <v>1170</v>
      </c>
      <c r="B2993" t="s">
        <v>4476</v>
      </c>
      <c r="C2993" s="5" t="s">
        <v>40</v>
      </c>
      <c r="D2993" s="5">
        <v>37063</v>
      </c>
      <c r="E2993">
        <v>1139</v>
      </c>
      <c r="F2993" s="2">
        <v>8</v>
      </c>
      <c r="G2993" s="2" t="str">
        <f>B2993&amp;C2993</f>
        <v>Connor BELLdiscus-throw</v>
      </c>
      <c r="H2993" s="2">
        <f>E2993</f>
        <v>1139</v>
      </c>
      <c r="I2993" s="138" cm="1">
        <f t="array" ref="I2993">MAX(IF($G$3:$G$4000=$G2993,$H$3:$H$4000))</f>
        <v>1139</v>
      </c>
      <c r="J2993" s="2" t="str">
        <v>SRI</v>
      </c>
      <c r="K2993" t="str">
        <v>W.I.K. PIYASIRI</v>
      </c>
      <c r="L2993" t="str">
        <v>long-jump</v>
      </c>
      <c r="M2993">
        <v>0</v>
      </c>
      <c r="N2993" s="96" t="str">
        <f t="shared" si="184"/>
        <v>W.I.K. PIYASIRIlong-jump</v>
      </c>
      <c r="O2993" s="2">
        <f t="shared" si="185"/>
        <v>991</v>
      </c>
      <c r="P2993" s="81">
        <f t="shared" si="186"/>
        <v>120</v>
      </c>
      <c r="Q2993" s="81" t="str">
        <f t="shared" si="187"/>
        <v/>
      </c>
    </row>
    <row r="2994" spans="1:17" x14ac:dyDescent="0.2">
      <c r="A2994" t="s">
        <v>1170</v>
      </c>
      <c r="B2994" t="s">
        <v>3019</v>
      </c>
      <c r="C2994" s="5" t="s">
        <v>27</v>
      </c>
      <c r="D2994" s="6">
        <v>35558</v>
      </c>
      <c r="E2994">
        <v>1136</v>
      </c>
      <c r="F2994" s="2">
        <v>5</v>
      </c>
      <c r="G2994" s="2" t="str">
        <f>B2994&amp;C2994</f>
        <v>James PRESTON800m</v>
      </c>
      <c r="H2994" s="2">
        <f>E2994</f>
        <v>1136</v>
      </c>
      <c r="I2994" s="138" cm="1">
        <f t="array" ref="I2994">MAX(IF($G$3:$G$4000=$G2994,$H$3:$H$4000))</f>
        <v>1136</v>
      </c>
      <c r="J2994" s="2" t="str">
        <v>SRI</v>
      </c>
      <c r="K2994" t="str">
        <v>M.I.M. ASAN</v>
      </c>
      <c r="L2994" t="str">
        <v>long-jump</v>
      </c>
      <c r="M2994">
        <v>0</v>
      </c>
      <c r="N2994" s="96" t="str">
        <f t="shared" si="184"/>
        <v>M.I.M. ASANlong-jump</v>
      </c>
      <c r="O2994" s="2">
        <f t="shared" si="185"/>
        <v>990</v>
      </c>
      <c r="P2994" s="81">
        <f t="shared" si="186"/>
        <v>121</v>
      </c>
      <c r="Q2994" s="81" t="str">
        <f t="shared" si="187"/>
        <v/>
      </c>
    </row>
    <row r="2995" spans="1:17" x14ac:dyDescent="0.2">
      <c r="A2995" t="s">
        <v>1170</v>
      </c>
      <c r="B2995" t="s">
        <v>3068</v>
      </c>
      <c r="C2995" t="s">
        <v>29</v>
      </c>
      <c r="D2995" s="5">
        <v>33114</v>
      </c>
      <c r="E2995">
        <v>1130</v>
      </c>
      <c r="F2995" s="2">
        <v>45</v>
      </c>
      <c r="G2995" s="2" t="str">
        <f>B2995&amp;C2995</f>
        <v>Eric SPEAKMAN5000m</v>
      </c>
      <c r="H2995" s="2">
        <f>E2995</f>
        <v>1130</v>
      </c>
      <c r="I2995" s="138" cm="1">
        <f t="array" ref="I2995">MAX(IF($G$3:$G$4000=$G2995,$H$3:$H$4000))</f>
        <v>1130</v>
      </c>
      <c r="J2995" s="2" t="str">
        <v>SRI</v>
      </c>
      <c r="K2995" t="str">
        <v>Chalith Piumal FRANSICKUGE DON</v>
      </c>
      <c r="L2995" t="str">
        <v>200m</v>
      </c>
      <c r="M2995">
        <v>37286</v>
      </c>
      <c r="N2995" s="96" t="str">
        <f t="shared" si="184"/>
        <v>Chalith Piumal FRANSICKUGE DON200m</v>
      </c>
      <c r="O2995" s="2">
        <f t="shared" si="185"/>
        <v>984</v>
      </c>
      <c r="P2995" s="81">
        <f t="shared" si="186"/>
        <v>182</v>
      </c>
      <c r="Q2995" s="81" t="str">
        <f t="shared" si="187"/>
        <v/>
      </c>
    </row>
    <row r="2996" spans="1:17" x14ac:dyDescent="0.2">
      <c r="A2996" t="s">
        <v>1170</v>
      </c>
      <c r="B2996" t="s">
        <v>3019</v>
      </c>
      <c r="C2996" s="5" t="s">
        <v>27</v>
      </c>
      <c r="D2996" s="5">
        <v>35558</v>
      </c>
      <c r="E2996">
        <v>1128</v>
      </c>
      <c r="F2996" s="2">
        <v>52</v>
      </c>
      <c r="G2996" s="2" t="str">
        <f>B2996&amp;C2996</f>
        <v>James PRESTON800m</v>
      </c>
      <c r="H2996" s="2">
        <f>E2996</f>
        <v>1128</v>
      </c>
      <c r="I2996" s="138" cm="1">
        <f t="array" ref="I2996">MAX(IF($G$3:$G$4000=$G2996,$H$3:$H$4000))</f>
        <v>1136</v>
      </c>
      <c r="J2996" s="2" t="str">
        <v>SRI</v>
      </c>
      <c r="K2996" t="str">
        <v>Sandun THUSHARA</v>
      </c>
      <c r="L2996" t="str">
        <v>triple-jump</v>
      </c>
      <c r="M2996">
        <v>0</v>
      </c>
      <c r="N2996" s="96" t="str">
        <f t="shared" si="184"/>
        <v>Sandun THUSHARAtriple-jump</v>
      </c>
      <c r="O2996" s="2">
        <f t="shared" si="185"/>
        <v>978</v>
      </c>
      <c r="P2996" s="81">
        <f t="shared" si="186"/>
        <v>109</v>
      </c>
      <c r="Q2996" s="81" t="str">
        <f t="shared" si="187"/>
        <v/>
      </c>
    </row>
    <row r="2997" spans="1:17" x14ac:dyDescent="0.2">
      <c r="A2997" t="s">
        <v>1170</v>
      </c>
      <c r="B2997" t="s">
        <v>3064</v>
      </c>
      <c r="C2997" s="5" t="s">
        <v>28</v>
      </c>
      <c r="D2997" s="5">
        <v>34143</v>
      </c>
      <c r="E2997">
        <v>1122</v>
      </c>
      <c r="F2997" s="2">
        <v>53</v>
      </c>
      <c r="G2997" s="2" t="str">
        <f>B2997&amp;C2997</f>
        <v>Julian OAKLEY1500m</v>
      </c>
      <c r="H2997" s="2">
        <f>E2997</f>
        <v>1122</v>
      </c>
      <c r="I2997" s="138" cm="1">
        <f t="array" ref="I2997">MAX(IF($G$3:$G$4000=$G2997,$H$3:$H$4000))</f>
        <v>1122</v>
      </c>
      <c r="J2997" s="2" t="str">
        <v>SRI</v>
      </c>
      <c r="K2997" t="str">
        <v>S.D. LUDOWYKE</v>
      </c>
      <c r="L2997" t="str">
        <v>triple-jump</v>
      </c>
      <c r="M2997">
        <v>0</v>
      </c>
      <c r="N2997" s="96" t="str">
        <f t="shared" si="184"/>
        <v>S.D. LUDOWYKEtriple-jump</v>
      </c>
      <c r="O2997" s="2">
        <f t="shared" si="185"/>
        <v>975</v>
      </c>
      <c r="P2997" s="81">
        <f t="shared" si="186"/>
        <v>112</v>
      </c>
      <c r="Q2997" s="81" t="str">
        <f t="shared" si="187"/>
        <v/>
      </c>
    </row>
    <row r="2998" spans="1:17" x14ac:dyDescent="0.2">
      <c r="A2998" t="s">
        <v>1170</v>
      </c>
      <c r="B2998" t="s">
        <v>2904</v>
      </c>
      <c r="C2998" s="5" t="s">
        <v>2</v>
      </c>
      <c r="D2998" s="5">
        <v>36614</v>
      </c>
      <c r="E2998">
        <v>1105</v>
      </c>
      <c r="F2998" s="2">
        <v>96</v>
      </c>
      <c r="G2998" s="2" t="str">
        <f>B2998&amp;C2998</f>
        <v>Tiaan WHELPTON100m</v>
      </c>
      <c r="H2998" s="2">
        <f>E2998</f>
        <v>1105</v>
      </c>
      <c r="I2998" s="138" cm="1">
        <f t="array" ref="I2998">MAX(IF($G$3:$G$4000=$G2998,$H$3:$H$4000))</f>
        <v>1145</v>
      </c>
      <c r="J2998" s="2" t="str">
        <v>SRI</v>
      </c>
      <c r="K2998" t="str">
        <v>Asitha Tharanga RATHNAYAKE</v>
      </c>
      <c r="L2998" t="str">
        <v>400mh</v>
      </c>
      <c r="M2998">
        <v>34856</v>
      </c>
      <c r="N2998" s="96" t="str">
        <f t="shared" si="184"/>
        <v>Asitha Tharanga RATHNAYAKE400mh</v>
      </c>
      <c r="O2998" s="2">
        <f t="shared" si="185"/>
        <v>969</v>
      </c>
      <c r="P2998" s="81">
        <f t="shared" si="186"/>
        <v>131</v>
      </c>
      <c r="Q2998" s="81" t="str">
        <f t="shared" si="187"/>
        <v/>
      </c>
    </row>
    <row r="2999" spans="1:17" x14ac:dyDescent="0.2">
      <c r="A2999" t="s">
        <v>1170</v>
      </c>
      <c r="B2999" t="s">
        <v>3157</v>
      </c>
      <c r="C2999" s="5" t="s">
        <v>29</v>
      </c>
      <c r="D2999" s="5">
        <v>35674</v>
      </c>
      <c r="E2999">
        <v>1104</v>
      </c>
      <c r="F2999" s="2">
        <v>78</v>
      </c>
      <c r="G2999" s="2" t="str">
        <f>B2999&amp;C2999</f>
        <v>Hayden WILDE5000m</v>
      </c>
      <c r="H2999" s="2">
        <f>E2999</f>
        <v>1104</v>
      </c>
      <c r="I2999" s="138" cm="1">
        <f t="array" ref="I2999">MAX(IF($G$3:$G$4000=$G2999,$H$3:$H$4000))</f>
        <v>1104</v>
      </c>
      <c r="J2999" s="2" t="str">
        <v>SRI</v>
      </c>
      <c r="K2999" t="str">
        <v>Samith Madusanka FERNANDO</v>
      </c>
      <c r="L2999" t="str">
        <v>shot-put</v>
      </c>
      <c r="M2999">
        <v>35894</v>
      </c>
      <c r="N2999" s="96" t="str">
        <f t="shared" si="184"/>
        <v>Samith Madusanka FERNANDOshot-put</v>
      </c>
      <c r="O2999" s="2">
        <f t="shared" si="185"/>
        <v>964</v>
      </c>
      <c r="P2999" s="81">
        <f t="shared" si="186"/>
        <v>54</v>
      </c>
      <c r="Q2999" s="81" t="str">
        <f t="shared" si="187"/>
        <v/>
      </c>
    </row>
    <row r="3000" spans="1:17" x14ac:dyDescent="0.2">
      <c r="A3000" t="s">
        <v>1170</v>
      </c>
      <c r="B3000" t="s">
        <v>4819</v>
      </c>
      <c r="C3000" s="5" t="s">
        <v>81</v>
      </c>
      <c r="D3000" s="5">
        <v>30879</v>
      </c>
      <c r="E3000">
        <v>1103</v>
      </c>
      <c r="F3000" s="2">
        <v>4</v>
      </c>
      <c r="G3000" s="2" t="str">
        <f>B3000&amp;C3000</f>
        <v>Quentin REW20km-race-walking</v>
      </c>
      <c r="H3000" s="2">
        <f>E3000</f>
        <v>1103</v>
      </c>
      <c r="I3000" s="138" cm="1">
        <f t="array" ref="I3000">MAX(IF($G$3:$G$4000=$G3000,$H$3:$H$4000))</f>
        <v>1103</v>
      </c>
      <c r="J3000" s="2" t="str">
        <v>SRI</v>
      </c>
      <c r="K3000" t="str">
        <v>Udaya Bandara HERATH</v>
      </c>
      <c r="L3000" t="str">
        <v>3000msc</v>
      </c>
      <c r="M3000">
        <v>34941</v>
      </c>
      <c r="N3000" s="96" t="str">
        <f t="shared" si="184"/>
        <v>Udaya Bandara HERATH3000msc</v>
      </c>
      <c r="O3000" s="2">
        <f t="shared" si="185"/>
        <v>963</v>
      </c>
      <c r="P3000" s="81">
        <f t="shared" si="186"/>
        <v>114</v>
      </c>
      <c r="Q3000" s="81" t="str">
        <f t="shared" si="187"/>
        <v/>
      </c>
    </row>
    <row r="3001" spans="1:17" x14ac:dyDescent="0.2">
      <c r="A3001" t="s">
        <v>1170</v>
      </c>
      <c r="B3001" t="s">
        <v>3070</v>
      </c>
      <c r="C3001" t="s">
        <v>27</v>
      </c>
      <c r="D3001" s="5">
        <v>34144</v>
      </c>
      <c r="E3001">
        <v>1101</v>
      </c>
      <c r="F3001" s="2">
        <v>10</v>
      </c>
      <c r="G3001" s="2" t="str">
        <f>B3001&amp;C3001</f>
        <v>Brad MATHAS800m</v>
      </c>
      <c r="H3001" s="2">
        <f>E3001</f>
        <v>1101</v>
      </c>
      <c r="I3001" s="138" cm="1">
        <f t="array" ref="I3001">MAX(IF($G$3:$G$4000=$G3001,$H$3:$H$4000))</f>
        <v>1143</v>
      </c>
      <c r="J3001" s="2" t="str">
        <v>SRI</v>
      </c>
      <c r="K3001" t="str">
        <v>W.B.R.N. FERNANDO</v>
      </c>
      <c r="L3001" t="str">
        <v>javelin-throw</v>
      </c>
      <c r="M3001">
        <v>0</v>
      </c>
      <c r="N3001" s="96" t="str">
        <f t="shared" si="184"/>
        <v>W.B.R.N. FERNANDOjavelin-throw</v>
      </c>
      <c r="O3001" s="2">
        <f t="shared" si="185"/>
        <v>961</v>
      </c>
      <c r="P3001" s="81">
        <f t="shared" si="186"/>
        <v>86</v>
      </c>
      <c r="Q3001" s="81" t="str">
        <f t="shared" si="187"/>
        <v/>
      </c>
    </row>
    <row r="3002" spans="1:17" x14ac:dyDescent="0.2">
      <c r="A3002" t="s">
        <v>1170</v>
      </c>
      <c r="B3002" t="s">
        <v>4065</v>
      </c>
      <c r="C3002" t="s">
        <v>29</v>
      </c>
      <c r="D3002" s="5">
        <v>34552</v>
      </c>
      <c r="E3002">
        <v>1100</v>
      </c>
      <c r="F3002" s="2">
        <v>82</v>
      </c>
      <c r="G3002" s="2" t="str">
        <f>B3002&amp;C3002</f>
        <v>Matt BAXTER5000m</v>
      </c>
      <c r="H3002" s="2">
        <f>E3002</f>
        <v>1100</v>
      </c>
      <c r="I3002" s="138" cm="1">
        <f t="array" ref="I3002">MAX(IF($G$3:$G$4000=$G3002,$H$3:$H$4000))</f>
        <v>1100</v>
      </c>
      <c r="J3002" s="2" t="str">
        <v>SRI</v>
      </c>
      <c r="K3002" t="str">
        <v>K.V.M. YASIRU</v>
      </c>
      <c r="L3002" t="str">
        <v>triple-jump</v>
      </c>
      <c r="M3002">
        <v>0</v>
      </c>
      <c r="N3002" s="96" t="str">
        <f t="shared" si="184"/>
        <v>K.V.M. YASIRUtriple-jump</v>
      </c>
      <c r="O3002" s="2">
        <f t="shared" si="185"/>
        <v>960</v>
      </c>
      <c r="P3002" s="81">
        <f t="shared" si="186"/>
        <v>116</v>
      </c>
      <c r="Q3002" s="81" t="str">
        <f t="shared" si="187"/>
        <v/>
      </c>
    </row>
    <row r="3003" spans="1:17" x14ac:dyDescent="0.2">
      <c r="A3003" t="s">
        <v>1170</v>
      </c>
      <c r="B3003" t="s">
        <v>3287</v>
      </c>
      <c r="C3003" s="5" t="s">
        <v>37</v>
      </c>
      <c r="D3003" s="5">
        <v>36877</v>
      </c>
      <c r="E3003">
        <v>1094</v>
      </c>
      <c r="F3003" s="2">
        <v>48</v>
      </c>
      <c r="G3003" s="2" t="str">
        <f>B3003&amp;C3003</f>
        <v>Shay VEITCHlong-jump</v>
      </c>
      <c r="H3003" s="2">
        <f>E3003</f>
        <v>1094</v>
      </c>
      <c r="I3003" s="138" cm="1">
        <f t="array" ref="I3003">MAX(IF($G$3:$G$4000=$G3003,$H$3:$H$4000))</f>
        <v>1094</v>
      </c>
      <c r="J3003" s="2" t="str">
        <v>SRI</v>
      </c>
      <c r="K3003" t="str">
        <v>Roshen Dulmin SANDANAM</v>
      </c>
      <c r="L3003" t="str">
        <v>high-jump</v>
      </c>
      <c r="M3003">
        <v>44612</v>
      </c>
      <c r="N3003" s="96" t="str">
        <f t="shared" si="184"/>
        <v>Roshen Dulmin SANDANAMhigh-jump</v>
      </c>
      <c r="O3003" s="2">
        <f t="shared" si="185"/>
        <v>958</v>
      </c>
      <c r="P3003" s="81">
        <f t="shared" si="186"/>
        <v>114</v>
      </c>
      <c r="Q3003" s="81" t="str">
        <f t="shared" si="187"/>
        <v/>
      </c>
    </row>
    <row r="3004" spans="1:17" x14ac:dyDescent="0.2">
      <c r="A3004" t="s">
        <v>1170</v>
      </c>
      <c r="B3004" t="s">
        <v>4237</v>
      </c>
      <c r="C3004" s="5" t="s">
        <v>33</v>
      </c>
      <c r="D3004" s="5">
        <v>33741</v>
      </c>
      <c r="E3004">
        <v>1089</v>
      </c>
      <c r="F3004" s="2">
        <v>44</v>
      </c>
      <c r="G3004" s="2" t="str">
        <f>B3004&amp;C3004</f>
        <v>Cameron FRENCH400mh</v>
      </c>
      <c r="H3004" s="2">
        <f>E3004</f>
        <v>1089</v>
      </c>
      <c r="I3004" s="138" cm="1">
        <f t="array" ref="I3004">MAX(IF($G$3:$G$4000=$G3004,$H$3:$H$4000))</f>
        <v>1089</v>
      </c>
      <c r="J3004" s="2" t="str">
        <v>SRI</v>
      </c>
      <c r="K3004" t="str">
        <v>K. Chamod Laksamudra MENDIS</v>
      </c>
      <c r="L3004" t="str">
        <v>high-jump</v>
      </c>
      <c r="M3004">
        <v>36329</v>
      </c>
      <c r="N3004" s="96" t="str">
        <f t="shared" si="184"/>
        <v>K. Chamod Laksamudra MENDIShigh-jump</v>
      </c>
      <c r="O3004" s="2">
        <f t="shared" si="185"/>
        <v>958</v>
      </c>
      <c r="P3004" s="81">
        <f t="shared" si="186"/>
        <v>114</v>
      </c>
      <c r="Q3004" s="81" t="str">
        <f t="shared" si="187"/>
        <v/>
      </c>
    </row>
    <row r="3005" spans="1:17" x14ac:dyDescent="0.2">
      <c r="A3005" t="s">
        <v>1170</v>
      </c>
      <c r="B3005" t="s">
        <v>3035</v>
      </c>
      <c r="C3005" s="5" t="s">
        <v>28</v>
      </c>
      <c r="D3005" s="5">
        <v>36762</v>
      </c>
      <c r="E3005">
        <v>1080</v>
      </c>
      <c r="F3005" s="2">
        <v>8</v>
      </c>
      <c r="G3005" s="2" t="str">
        <f>B3005&amp;C3005</f>
        <v>Samuel TANNER1500m</v>
      </c>
      <c r="H3005" s="2">
        <f>E3005</f>
        <v>1080</v>
      </c>
      <c r="I3005" s="138" cm="1">
        <f t="array" ref="I3005">MAX(IF($G$3:$G$4000=$G3005,$H$3:$H$4000))</f>
        <v>1155</v>
      </c>
      <c r="J3005" s="2" t="str">
        <v>SRI</v>
      </c>
      <c r="K3005" t="str">
        <v>P.A. LAKMAL</v>
      </c>
      <c r="L3005" t="str">
        <v>javelin-throw</v>
      </c>
      <c r="M3005">
        <v>34470</v>
      </c>
      <c r="N3005" s="96" t="str">
        <f t="shared" si="184"/>
        <v>P.A. LAKMALjavelin-throw</v>
      </c>
      <c r="O3005" s="2">
        <f t="shared" si="185"/>
        <v>951</v>
      </c>
      <c r="P3005" s="81">
        <f t="shared" si="186"/>
        <v>93</v>
      </c>
      <c r="Q3005" s="81" t="str">
        <f t="shared" si="187"/>
        <v/>
      </c>
    </row>
    <row r="3006" spans="1:17" x14ac:dyDescent="0.2">
      <c r="A3006" t="s">
        <v>1170</v>
      </c>
      <c r="B3006" t="s">
        <v>4325</v>
      </c>
      <c r="C3006" s="5" t="s">
        <v>37</v>
      </c>
      <c r="D3006" s="5">
        <v>35992</v>
      </c>
      <c r="E3006">
        <v>1079</v>
      </c>
      <c r="F3006" s="2">
        <v>62</v>
      </c>
      <c r="G3006" s="2" t="str">
        <f>B3006&amp;C3006</f>
        <v>Christopher GOODWINlong-jump</v>
      </c>
      <c r="H3006" s="2">
        <f>E3006</f>
        <v>1079</v>
      </c>
      <c r="I3006" s="138" cm="1">
        <f t="array" ref="I3006">MAX(IF($G$3:$G$4000=$G3006,$H$3:$H$4000))</f>
        <v>1079</v>
      </c>
      <c r="J3006" s="2" t="str">
        <v>SRI</v>
      </c>
      <c r="K3006" t="str">
        <v>M.B.I.Dunith BANNEHEKA</v>
      </c>
      <c r="L3006" t="str">
        <v>400mh</v>
      </c>
      <c r="M3006">
        <v>0</v>
      </c>
      <c r="N3006" s="96" t="str">
        <f t="shared" si="184"/>
        <v>M.B.I.Dunith BANNEHEKA400mh</v>
      </c>
      <c r="O3006" s="2">
        <f t="shared" si="185"/>
        <v>941</v>
      </c>
      <c r="P3006" s="81">
        <f t="shared" si="186"/>
        <v>143</v>
      </c>
      <c r="Q3006" s="81" t="str">
        <f t="shared" si="187"/>
        <v/>
      </c>
    </row>
    <row r="3007" spans="1:17" x14ac:dyDescent="0.2">
      <c r="A3007" t="s">
        <v>1170</v>
      </c>
      <c r="B3007" t="s">
        <v>4476</v>
      </c>
      <c r="C3007" s="5" t="s">
        <v>40</v>
      </c>
      <c r="D3007" s="5">
        <v>37063</v>
      </c>
      <c r="E3007">
        <v>1075</v>
      </c>
      <c r="F3007" s="2">
        <v>5</v>
      </c>
      <c r="G3007" s="2" t="str">
        <f>B3007&amp;C3007</f>
        <v>Connor BELLdiscus-throw</v>
      </c>
      <c r="H3007" s="2">
        <f>E3007</f>
        <v>1075</v>
      </c>
      <c r="I3007" s="138" cm="1">
        <f t="array" ref="I3007">MAX(IF($G$3:$G$4000=$G3007,$H$3:$H$4000))</f>
        <v>1139</v>
      </c>
      <c r="J3007" s="2" t="str">
        <v>SRI</v>
      </c>
      <c r="K3007" t="str">
        <v>Navodya Sankalp SOBANA</v>
      </c>
      <c r="L3007" t="str">
        <v>400mh</v>
      </c>
      <c r="M3007">
        <v>36721</v>
      </c>
      <c r="N3007" s="96" t="str">
        <f t="shared" si="184"/>
        <v>Navodya Sankalp SOBANA400mh</v>
      </c>
      <c r="O3007" s="2">
        <f t="shared" si="185"/>
        <v>938</v>
      </c>
      <c r="P3007" s="81">
        <f t="shared" si="186"/>
        <v>145</v>
      </c>
      <c r="Q3007" s="81" t="str">
        <f t="shared" si="187"/>
        <v/>
      </c>
    </row>
    <row r="3008" spans="1:17" x14ac:dyDescent="0.2">
      <c r="A3008" t="s">
        <v>1170</v>
      </c>
      <c r="B3008" t="s">
        <v>3064</v>
      </c>
      <c r="C3008" t="s">
        <v>28</v>
      </c>
      <c r="D3008" s="5">
        <v>34143</v>
      </c>
      <c r="E3008">
        <v>1074</v>
      </c>
      <c r="F3008" s="2">
        <v>9</v>
      </c>
      <c r="G3008" s="2" t="str">
        <f>B3008&amp;C3008</f>
        <v>Julian OAKLEY1500m</v>
      </c>
      <c r="H3008" s="2">
        <f>E3008</f>
        <v>1074</v>
      </c>
      <c r="I3008" s="138" cm="1">
        <f t="array" ref="I3008">MAX(IF($G$3:$G$4000=$G3008,$H$3:$H$4000))</f>
        <v>1122</v>
      </c>
      <c r="J3008" s="2" t="str">
        <v>SRI</v>
      </c>
      <c r="K3008" t="str">
        <v>Rumesh Tharanga PATHIRAGE</v>
      </c>
      <c r="L3008" t="str">
        <v>javelin-throw</v>
      </c>
      <c r="M3008">
        <v>37701</v>
      </c>
      <c r="N3008" s="96" t="str">
        <f t="shared" si="184"/>
        <v>Rumesh Tharanga PATHIRAGEjavelin-throw</v>
      </c>
      <c r="O3008" s="2">
        <f t="shared" si="185"/>
        <v>935</v>
      </c>
      <c r="P3008" s="81">
        <f t="shared" si="186"/>
        <v>100</v>
      </c>
      <c r="Q3008" s="81" t="str">
        <f t="shared" si="187"/>
        <v/>
      </c>
    </row>
    <row r="3009" spans="1:17" x14ac:dyDescent="0.2">
      <c r="A3009" t="s">
        <v>1170</v>
      </c>
      <c r="B3009" t="s">
        <v>3035</v>
      </c>
      <c r="C3009" s="5" t="s">
        <v>27</v>
      </c>
      <c r="D3009" s="5">
        <v>36762</v>
      </c>
      <c r="E3009">
        <v>1074</v>
      </c>
      <c r="F3009" s="2">
        <v>30</v>
      </c>
      <c r="G3009" s="2" t="str">
        <f>B3009&amp;C3009</f>
        <v>Samuel TANNER800m</v>
      </c>
      <c r="H3009" s="2">
        <f>E3009</f>
        <v>1074</v>
      </c>
      <c r="I3009" s="138" cm="1">
        <f t="array" ref="I3009">MAX(IF($G$3:$G$4000=$G3009,$H$3:$H$4000))</f>
        <v>1074</v>
      </c>
      <c r="J3009" s="2" t="str">
        <v>SRI</v>
      </c>
      <c r="K3009" t="str">
        <v>W.P.M. SAMARAWEERA</v>
      </c>
      <c r="L3009" t="str">
        <v>3000msc</v>
      </c>
      <c r="M3009">
        <v>0</v>
      </c>
      <c r="N3009" s="96" t="str">
        <f t="shared" si="184"/>
        <v>W.P.M. SAMARAWEERA3000msc</v>
      </c>
      <c r="O3009" s="2">
        <f t="shared" si="185"/>
        <v>933</v>
      </c>
      <c r="P3009" s="81">
        <f t="shared" si="186"/>
        <v>122</v>
      </c>
      <c r="Q3009" s="81" t="str">
        <f t="shared" si="187"/>
        <v/>
      </c>
    </row>
    <row r="3010" spans="1:17" x14ac:dyDescent="0.2">
      <c r="A3010" t="s">
        <v>1170</v>
      </c>
      <c r="B3010" t="s">
        <v>4464</v>
      </c>
      <c r="C3010" t="s">
        <v>44</v>
      </c>
      <c r="D3010" s="5">
        <v>35320</v>
      </c>
      <c r="E3010">
        <v>1071</v>
      </c>
      <c r="F3010" s="2">
        <v>11</v>
      </c>
      <c r="G3010" s="2" t="str">
        <f>B3010&amp;C3010</f>
        <v>Aaron BOOTHdecathlon</v>
      </c>
      <c r="H3010" s="2">
        <f>E3010</f>
        <v>1071</v>
      </c>
      <c r="I3010" s="138" cm="1">
        <f t="array" ref="I3010">MAX(IF($G$3:$G$4000=$G3010,$H$3:$H$4000))</f>
        <v>1071</v>
      </c>
      <c r="J3010" s="2" t="str">
        <v>SRI</v>
      </c>
      <c r="K3010" t="str">
        <v>Udil TENNAKOON</v>
      </c>
      <c r="L3010" t="str">
        <v>high-jump</v>
      </c>
      <c r="M3010">
        <v>44671</v>
      </c>
      <c r="N3010" s="96" t="str">
        <f t="shared" si="184"/>
        <v>Udil TENNAKOONhigh-jump</v>
      </c>
      <c r="O3010" s="2">
        <f t="shared" si="185"/>
        <v>932</v>
      </c>
      <c r="P3010" s="81">
        <f t="shared" si="186"/>
        <v>126</v>
      </c>
      <c r="Q3010" s="81" t="str">
        <f t="shared" si="187"/>
        <v/>
      </c>
    </row>
    <row r="3011" spans="1:17" x14ac:dyDescent="0.2">
      <c r="A3011" t="s">
        <v>1170</v>
      </c>
      <c r="B3011" t="s">
        <v>3432</v>
      </c>
      <c r="C3011" s="6" t="s">
        <v>39</v>
      </c>
      <c r="D3011" s="5">
        <v>36168</v>
      </c>
      <c r="E3011">
        <v>1068</v>
      </c>
      <c r="F3011" s="2">
        <v>20</v>
      </c>
      <c r="G3011" s="2" t="str">
        <f>B3011&amp;C3011</f>
        <v>Ryan BALLANTYNEshot-put</v>
      </c>
      <c r="H3011" s="2">
        <f>E3011</f>
        <v>1068</v>
      </c>
      <c r="I3011" s="138" cm="1">
        <f t="array" ref="I3011">MAX(IF($G$3:$G$4000=$G3011,$H$3:$H$4000))</f>
        <v>1068</v>
      </c>
      <c r="J3011" s="2" t="str">
        <v>SRI</v>
      </c>
      <c r="K3011" t="str">
        <v>T.M.L.C. GUNARATHNE</v>
      </c>
      <c r="L3011" t="str">
        <v>3000msc</v>
      </c>
      <c r="M3011">
        <v>0</v>
      </c>
      <c r="N3011" s="96" t="str">
        <f t="shared" si="184"/>
        <v>T.M.L.C. GUNARATHNE3000msc</v>
      </c>
      <c r="O3011" s="2">
        <f t="shared" si="185"/>
        <v>929</v>
      </c>
      <c r="P3011" s="81">
        <f t="shared" si="186"/>
        <v>127</v>
      </c>
      <c r="Q3011" s="81" t="str">
        <f t="shared" si="187"/>
        <v/>
      </c>
    </row>
    <row r="3012" spans="1:17" x14ac:dyDescent="0.2">
      <c r="A3012" t="s">
        <v>1170</v>
      </c>
      <c r="B3012" t="s">
        <v>3431</v>
      </c>
      <c r="C3012" s="5" t="s">
        <v>39</v>
      </c>
      <c r="D3012" s="5">
        <v>36689</v>
      </c>
      <c r="E3012">
        <v>1064</v>
      </c>
      <c r="F3012" s="2">
        <v>9</v>
      </c>
      <c r="G3012" s="2" t="str">
        <f>B3012&amp;C3012</f>
        <v>Nick PALMERshot-put</v>
      </c>
      <c r="H3012" s="2">
        <f>E3012</f>
        <v>1064</v>
      </c>
      <c r="I3012" s="138" cm="1">
        <f t="array" ref="I3012">MAX(IF($G$3:$G$4000=$G3012,$H$3:$H$4000))</f>
        <v>1064</v>
      </c>
      <c r="J3012" s="2" t="str">
        <v>SRI</v>
      </c>
      <c r="K3012" t="str">
        <v>H.M.S.Karunarathna BANDA</v>
      </c>
      <c r="L3012" t="str">
        <v>3000msc</v>
      </c>
      <c r="M3012">
        <v>0</v>
      </c>
      <c r="N3012" s="96" t="str">
        <f t="shared" ref="N3012:N3075" si="189">K3012&amp;L3012</f>
        <v>H.M.S.Karunarathna BANDA3000msc</v>
      </c>
      <c r="O3012" s="2">
        <f t="shared" ref="O3012:O3075" si="190">VLOOKUP(K3012&amp;L3012,$G$3:$H$3563,2,FALSE)</f>
        <v>928</v>
      </c>
      <c r="P3012" s="81">
        <f t="shared" ref="P3012:P3075" si="191">COUNTIFS($L$3:$L$3119,L3012,$O$3:$O$3119,"&gt;"&amp;O3012)+1</f>
        <v>128</v>
      </c>
      <c r="Q3012" s="81" t="str">
        <f t="shared" ref="Q3012:Q3075" si="192">IFERROR(IF(J3012="AUS",COUNTIFS($J$3:$J$3119,"AUS",$L$3:$L$3119,L3012,$O$3:$O$3119,"&gt;"&amp;O3012)+1,""),"")</f>
        <v/>
      </c>
    </row>
    <row r="3013" spans="1:17" x14ac:dyDescent="0.2">
      <c r="A3013" t="s">
        <v>1170</v>
      </c>
      <c r="B3013" t="s">
        <v>3432</v>
      </c>
      <c r="C3013" t="s">
        <v>39</v>
      </c>
      <c r="D3013" s="5">
        <v>36168</v>
      </c>
      <c r="E3013">
        <v>1056</v>
      </c>
      <c r="F3013" s="2">
        <v>10</v>
      </c>
      <c r="G3013" s="2" t="str">
        <f>B3013&amp;C3013</f>
        <v>Ryan BALLANTYNEshot-put</v>
      </c>
      <c r="H3013" s="2">
        <f>E3013</f>
        <v>1056</v>
      </c>
      <c r="I3013" s="138" cm="1">
        <f t="array" ref="I3013">MAX(IF($G$3:$G$4000=$G3013,$H$3:$H$4000))</f>
        <v>1068</v>
      </c>
      <c r="J3013" s="2" t="str">
        <v>SRI</v>
      </c>
      <c r="K3013" t="str">
        <v>D.C. WICKRAMARATHNE</v>
      </c>
      <c r="L3013" t="str">
        <v>javelin-throw</v>
      </c>
      <c r="M3013">
        <v>0</v>
      </c>
      <c r="N3013" s="96" t="str">
        <f t="shared" si="189"/>
        <v>D.C. WICKRAMARATHNEjavelin-throw</v>
      </c>
      <c r="O3013" s="2">
        <f t="shared" si="190"/>
        <v>927</v>
      </c>
      <c r="P3013" s="81">
        <f t="shared" si="191"/>
        <v>108</v>
      </c>
      <c r="Q3013" s="81" t="str">
        <f t="shared" si="192"/>
        <v/>
      </c>
    </row>
    <row r="3014" spans="1:17" x14ac:dyDescent="0.2">
      <c r="A3014" t="s">
        <v>1170</v>
      </c>
      <c r="B3014" t="s">
        <v>5068</v>
      </c>
      <c r="C3014" s="5" t="s">
        <v>28</v>
      </c>
      <c r="D3014" s="5">
        <v>35842</v>
      </c>
      <c r="E3014">
        <v>1056</v>
      </c>
      <c r="F3014" s="2">
        <v>15</v>
      </c>
      <c r="G3014" s="2" t="str">
        <f>B3014&amp;C3014</f>
        <v>Oliver CHIGNELL1500m</v>
      </c>
      <c r="H3014" s="2">
        <f>E3014</f>
        <v>1056</v>
      </c>
      <c r="I3014" s="138" cm="1">
        <f t="array" ref="I3014">MAX(IF($G$3:$G$4000=$G3014,$H$3:$H$4000))</f>
        <v>1056</v>
      </c>
      <c r="J3014" s="2" t="str">
        <v>SRI</v>
      </c>
      <c r="K3014" t="str">
        <v>Manjula Kumara WIJESEKARA</v>
      </c>
      <c r="L3014" t="str">
        <v>high-jump</v>
      </c>
      <c r="M3014">
        <v>30711</v>
      </c>
      <c r="N3014" s="96" t="str">
        <f t="shared" si="189"/>
        <v>Manjula Kumara WIJESEKARAhigh-jump</v>
      </c>
      <c r="O3014" s="2">
        <f t="shared" si="190"/>
        <v>923</v>
      </c>
      <c r="P3014" s="81">
        <f t="shared" si="191"/>
        <v>128</v>
      </c>
      <c r="Q3014" s="81" t="str">
        <f t="shared" si="192"/>
        <v/>
      </c>
    </row>
    <row r="3015" spans="1:17" x14ac:dyDescent="0.2">
      <c r="A3015" t="s">
        <v>1170</v>
      </c>
      <c r="B3015" t="s">
        <v>3069</v>
      </c>
      <c r="C3015" s="5" t="s">
        <v>28</v>
      </c>
      <c r="D3015" s="5">
        <v>34513</v>
      </c>
      <c r="E3015">
        <v>1054</v>
      </c>
      <c r="F3015" s="2">
        <v>17</v>
      </c>
      <c r="G3015" s="2" t="str">
        <f>B3015&amp;C3015</f>
        <v>Matthew TAYLOR1500m</v>
      </c>
      <c r="H3015" s="2">
        <f>E3015</f>
        <v>1054</v>
      </c>
      <c r="I3015" s="138" cm="1">
        <f t="array" ref="I3015">MAX(IF($G$3:$G$4000=$G3015,$H$3:$H$4000))</f>
        <v>1054</v>
      </c>
      <c r="J3015" s="2" t="str">
        <v>SRI</v>
      </c>
      <c r="K3015" t="str">
        <v>D.A. KOLAMBAARACHCHI</v>
      </c>
      <c r="L3015" t="str">
        <v>javelin-throw</v>
      </c>
      <c r="M3015">
        <v>0</v>
      </c>
      <c r="N3015" s="96" t="str">
        <f t="shared" si="189"/>
        <v>D.A. KOLAMBAARACHCHIjavelin-throw</v>
      </c>
      <c r="O3015" s="2">
        <f t="shared" si="190"/>
        <v>910</v>
      </c>
      <c r="P3015" s="81">
        <f t="shared" si="191"/>
        <v>113</v>
      </c>
      <c r="Q3015" s="81" t="str">
        <f t="shared" si="192"/>
        <v/>
      </c>
    </row>
    <row r="3016" spans="1:17" x14ac:dyDescent="0.2">
      <c r="A3016" t="s">
        <v>1170</v>
      </c>
      <c r="B3016" t="s">
        <v>3071</v>
      </c>
      <c r="C3016" s="6" t="s">
        <v>28</v>
      </c>
      <c r="D3016" s="5">
        <v>37001</v>
      </c>
      <c r="E3016">
        <v>1054</v>
      </c>
      <c r="F3016" s="2">
        <v>20</v>
      </c>
      <c r="G3016" s="2" t="str">
        <f>B3016&amp;C3016</f>
        <v>Russell GREEN1500m</v>
      </c>
      <c r="H3016" s="2">
        <f>E3016</f>
        <v>1054</v>
      </c>
      <c r="I3016" s="138" cm="1">
        <f t="array" ref="I3016">MAX(IF($G$3:$G$4000=$G3016,$H$3:$H$4000))</f>
        <v>1054</v>
      </c>
      <c r="J3016" s="2" t="str">
        <v>SRI</v>
      </c>
      <c r="K3016" t="str">
        <v>K.G. YOGARAJ</v>
      </c>
      <c r="L3016" t="str">
        <v>javelin-throw</v>
      </c>
      <c r="M3016">
        <v>0</v>
      </c>
      <c r="N3016" s="96" t="str">
        <f t="shared" si="189"/>
        <v>K.G. YOGARAJjavelin-throw</v>
      </c>
      <c r="O3016" s="2">
        <f t="shared" si="190"/>
        <v>898</v>
      </c>
      <c r="P3016" s="81">
        <f t="shared" si="191"/>
        <v>115</v>
      </c>
      <c r="Q3016" s="81" t="str">
        <f t="shared" si="192"/>
        <v/>
      </c>
    </row>
    <row r="3017" spans="1:17" x14ac:dyDescent="0.2">
      <c r="A3017" t="s">
        <v>1170</v>
      </c>
      <c r="B3017" t="s">
        <v>3285</v>
      </c>
      <c r="C3017" s="6" t="s">
        <v>37</v>
      </c>
      <c r="D3017" s="6">
        <v>35915</v>
      </c>
      <c r="E3017">
        <v>1053</v>
      </c>
      <c r="F3017" s="2">
        <v>21</v>
      </c>
      <c r="G3017" s="2" t="str">
        <f>B3017&amp;C3017</f>
        <v>Felix MCDONALDlong-jump</v>
      </c>
      <c r="H3017" s="2">
        <f>E3017</f>
        <v>1053</v>
      </c>
      <c r="I3017" s="138" cm="1">
        <f t="array" ref="I3017">MAX(IF($G$3:$G$4000=$G3017,$H$3:$H$4000))</f>
        <v>1053</v>
      </c>
      <c r="J3017" s="2" t="str">
        <v>SRI</v>
      </c>
      <c r="K3017" t="str">
        <v>Salinda Randewa K.W.</v>
      </c>
      <c r="L3017" t="str">
        <v>110mh</v>
      </c>
      <c r="M3017">
        <v>31436</v>
      </c>
      <c r="N3017" s="96" t="str">
        <f t="shared" si="189"/>
        <v>Salinda Randewa K.W.110mh</v>
      </c>
      <c r="O3017" s="2">
        <f t="shared" si="190"/>
        <v>896</v>
      </c>
      <c r="P3017" s="81">
        <f t="shared" si="191"/>
        <v>123</v>
      </c>
      <c r="Q3017" s="81" t="str">
        <f t="shared" si="192"/>
        <v/>
      </c>
    </row>
    <row r="3018" spans="1:17" x14ac:dyDescent="0.2">
      <c r="A3018" t="s">
        <v>1170</v>
      </c>
      <c r="B3018" t="s">
        <v>3208</v>
      </c>
      <c r="C3018" s="5" t="s">
        <v>31</v>
      </c>
      <c r="D3018" s="5">
        <v>34374</v>
      </c>
      <c r="E3018">
        <v>1053</v>
      </c>
      <c r="F3018" s="2">
        <v>55</v>
      </c>
      <c r="G3018" s="2" t="str">
        <f>B3018&amp;C3018</f>
        <v>Joshua HAWKINS110mh</v>
      </c>
      <c r="H3018" s="2">
        <f>E3018</f>
        <v>1053</v>
      </c>
      <c r="I3018" s="138" cm="1">
        <f t="array" ref="I3018">MAX(IF($G$3:$G$4000=$G3018,$H$3:$H$4000))</f>
        <v>1053</v>
      </c>
      <c r="J3018" s="2" t="str">
        <v>SRI</v>
      </c>
      <c r="K3018" t="str">
        <v>K.D.D. ARIYARATHNE</v>
      </c>
      <c r="L3018" t="str">
        <v>110mh</v>
      </c>
      <c r="M3018">
        <v>34491</v>
      </c>
      <c r="N3018" s="96" t="str">
        <f t="shared" si="189"/>
        <v>K.D.D. ARIYARATHNE110mh</v>
      </c>
      <c r="O3018" s="2">
        <f t="shared" si="190"/>
        <v>893</v>
      </c>
      <c r="P3018" s="81">
        <f t="shared" si="191"/>
        <v>124</v>
      </c>
      <c r="Q3018" s="81" t="str">
        <f t="shared" si="192"/>
        <v/>
      </c>
    </row>
    <row r="3019" spans="1:17" x14ac:dyDescent="0.2">
      <c r="A3019" t="s">
        <v>1170</v>
      </c>
      <c r="B3019" t="s">
        <v>3088</v>
      </c>
      <c r="C3019" s="5" t="s">
        <v>28</v>
      </c>
      <c r="D3019" s="5">
        <v>37206</v>
      </c>
      <c r="E3019">
        <v>1051</v>
      </c>
      <c r="F3019" s="2">
        <v>22</v>
      </c>
      <c r="G3019" s="2" t="str">
        <f>B3019&amp;C3019</f>
        <v>Benjamin WALL1500m</v>
      </c>
      <c r="H3019" s="2">
        <f>E3019</f>
        <v>1051</v>
      </c>
      <c r="I3019" s="138" cm="1">
        <f t="array" ref="I3019">MAX(IF($G$3:$G$4000=$G3019,$H$3:$H$4000))</f>
        <v>1051</v>
      </c>
      <c r="J3019" s="2" t="str">
        <v>SRI</v>
      </c>
      <c r="K3019" t="str">
        <v>R.M.C.D.M. RATHNAYAKE</v>
      </c>
      <c r="L3019" t="str">
        <v>3000msc</v>
      </c>
      <c r="M3019">
        <v>0</v>
      </c>
      <c r="N3019" s="96" t="str">
        <f t="shared" si="189"/>
        <v>R.M.C.D.M. RATHNAYAKE3000msc</v>
      </c>
      <c r="O3019" s="2">
        <f t="shared" si="190"/>
        <v>891</v>
      </c>
      <c r="P3019" s="81">
        <f t="shared" si="191"/>
        <v>140</v>
      </c>
      <c r="Q3019" s="81" t="str">
        <f t="shared" si="192"/>
        <v/>
      </c>
    </row>
    <row r="3020" spans="1:17" x14ac:dyDescent="0.2">
      <c r="A3020" t="s">
        <v>1170</v>
      </c>
      <c r="B3020" t="s">
        <v>3368</v>
      </c>
      <c r="C3020" s="5" t="s">
        <v>36</v>
      </c>
      <c r="D3020" s="5">
        <v>34433</v>
      </c>
      <c r="E3020">
        <v>1048</v>
      </c>
      <c r="F3020" s="2">
        <v>5</v>
      </c>
      <c r="G3020" s="2" t="str">
        <f>B3020&amp;C3020</f>
        <v>Nicholas SOUTHGATEpole-vault</v>
      </c>
      <c r="H3020" s="2">
        <f>E3020</f>
        <v>1048</v>
      </c>
      <c r="I3020" s="138" cm="1">
        <f t="array" ref="I3020">MAX(IF($G$3:$G$4000=$G3020,$H$3:$H$4000))</f>
        <v>1048</v>
      </c>
      <c r="J3020" s="2" t="str">
        <v>SRI</v>
      </c>
      <c r="K3020" t="str">
        <v>R.P. MURUGAYYA</v>
      </c>
      <c r="L3020" t="str">
        <v>pole-vault</v>
      </c>
      <c r="M3020">
        <v>0</v>
      </c>
      <c r="N3020" s="96" t="str">
        <f t="shared" si="189"/>
        <v>R.P. MURUGAYYApole-vault</v>
      </c>
      <c r="O3020" s="2">
        <f t="shared" si="190"/>
        <v>886</v>
      </c>
      <c r="P3020" s="81">
        <f t="shared" si="191"/>
        <v>106</v>
      </c>
      <c r="Q3020" s="81" t="str">
        <f t="shared" si="192"/>
        <v/>
      </c>
    </row>
    <row r="3021" spans="1:17" x14ac:dyDescent="0.2">
      <c r="A3021" t="s">
        <v>1170</v>
      </c>
      <c r="B3021" t="s">
        <v>2969</v>
      </c>
      <c r="C3021" s="5" t="s">
        <v>26</v>
      </c>
      <c r="D3021" s="5">
        <v>36364</v>
      </c>
      <c r="E3021">
        <v>1048</v>
      </c>
      <c r="F3021" s="2">
        <v>54</v>
      </c>
      <c r="G3021" s="2" t="str">
        <f>B3021&amp;C3021</f>
        <v>Liam WEBB400m</v>
      </c>
      <c r="H3021" s="2">
        <f>E3021</f>
        <v>1048</v>
      </c>
      <c r="I3021" s="138" cm="1">
        <f t="array" ref="I3021">MAX(IF($G$3:$G$4000=$G3021,$H$3:$H$4000))</f>
        <v>1048</v>
      </c>
      <c r="J3021" s="2" t="str">
        <v>SRI</v>
      </c>
      <c r="K3021" t="str">
        <v>R. RATHUSAN</v>
      </c>
      <c r="L3021" t="str">
        <v>javelin-throw</v>
      </c>
      <c r="M3021">
        <v>0</v>
      </c>
      <c r="N3021" s="96" t="str">
        <f t="shared" si="189"/>
        <v>R. RATHUSANjavelin-throw</v>
      </c>
      <c r="O3021" s="2">
        <f t="shared" si="190"/>
        <v>883</v>
      </c>
      <c r="P3021" s="81">
        <f t="shared" si="191"/>
        <v>125</v>
      </c>
      <c r="Q3021" s="81" t="str">
        <f t="shared" si="192"/>
        <v/>
      </c>
    </row>
    <row r="3022" spans="1:17" x14ac:dyDescent="0.2">
      <c r="A3022" t="s">
        <v>1170</v>
      </c>
      <c r="B3022" t="s">
        <v>3046</v>
      </c>
      <c r="C3022" s="5" t="s">
        <v>27</v>
      </c>
      <c r="D3022" s="5">
        <v>37931</v>
      </c>
      <c r="E3022">
        <v>1048</v>
      </c>
      <c r="F3022" s="2">
        <v>50</v>
      </c>
      <c r="G3022" s="2" t="str">
        <f>B3022&amp;C3022</f>
        <v>James HARDING800m</v>
      </c>
      <c r="H3022" s="2">
        <f>E3022</f>
        <v>1048</v>
      </c>
      <c r="I3022" s="138" cm="1">
        <f t="array" ref="I3022">MAX(IF($G$3:$G$4000=$G3022,$H$3:$H$4000))</f>
        <v>1048</v>
      </c>
      <c r="J3022" s="2" t="str">
        <v>SRI</v>
      </c>
      <c r="K3022" t="str">
        <v>E.K.C.K. PADMASIRI</v>
      </c>
      <c r="L3022" t="str">
        <v>javelin-throw</v>
      </c>
      <c r="M3022">
        <v>1995</v>
      </c>
      <c r="N3022" s="96" t="str">
        <f t="shared" si="189"/>
        <v>E.K.C.K. PADMASIRIjavelin-throw</v>
      </c>
      <c r="O3022" s="2">
        <f t="shared" si="190"/>
        <v>880</v>
      </c>
      <c r="P3022" s="81">
        <f t="shared" si="191"/>
        <v>126</v>
      </c>
      <c r="Q3022" s="81" t="str">
        <f t="shared" si="192"/>
        <v/>
      </c>
    </row>
    <row r="3023" spans="1:17" x14ac:dyDescent="0.2">
      <c r="A3023" t="s">
        <v>1170</v>
      </c>
      <c r="B3023" t="s">
        <v>4435</v>
      </c>
      <c r="C3023" s="5" t="s">
        <v>36</v>
      </c>
      <c r="D3023" s="5">
        <v>36224</v>
      </c>
      <c r="E3023">
        <v>1048</v>
      </c>
      <c r="F3023" s="2">
        <v>5</v>
      </c>
      <c r="G3023" s="2" t="str">
        <f>B3023&amp;C3023</f>
        <v>James STEYNpole-vault</v>
      </c>
      <c r="H3023" s="2">
        <f>E3023</f>
        <v>1048</v>
      </c>
      <c r="I3023" s="138" cm="1">
        <f t="array" ref="I3023">MAX(IF($G$3:$G$4000=$G3023,$H$3:$H$4000))</f>
        <v>1048</v>
      </c>
      <c r="J3023" s="2" t="str">
        <v>SRI</v>
      </c>
      <c r="K3023" t="str">
        <v>Chamara SENARATHNE</v>
      </c>
      <c r="L3023" t="str">
        <v>pole-vault</v>
      </c>
      <c r="M3023">
        <v>30989</v>
      </c>
      <c r="N3023" s="96" t="str">
        <f t="shared" si="189"/>
        <v>Chamara SENARATHNEpole-vault</v>
      </c>
      <c r="O3023" s="2">
        <f t="shared" si="190"/>
        <v>859</v>
      </c>
      <c r="P3023" s="81">
        <f t="shared" si="191"/>
        <v>115</v>
      </c>
      <c r="Q3023" s="81" t="str">
        <f t="shared" si="192"/>
        <v/>
      </c>
    </row>
    <row r="3024" spans="1:17" x14ac:dyDescent="0.2">
      <c r="A3024" t="s">
        <v>1170</v>
      </c>
      <c r="B3024" t="s">
        <v>3157</v>
      </c>
      <c r="C3024" s="5" t="s">
        <v>29</v>
      </c>
      <c r="D3024" s="5">
        <v>35674</v>
      </c>
      <c r="E3024">
        <v>1045</v>
      </c>
      <c r="F3024" s="2">
        <v>25</v>
      </c>
      <c r="G3024" s="2" t="str">
        <f>B3024&amp;C3024</f>
        <v>Hayden WILDE5000m</v>
      </c>
      <c r="H3024" s="2">
        <f>E3024</f>
        <v>1045</v>
      </c>
      <c r="I3024" s="138" cm="1">
        <f t="array" ref="I3024">MAX(IF($G$3:$G$4000=$G3024,$H$3:$H$4000))</f>
        <v>1104</v>
      </c>
      <c r="J3024" s="2" t="str">
        <v>SRI</v>
      </c>
      <c r="K3024" t="str">
        <v>Sivarajan MUTHUSAMY</v>
      </c>
      <c r="L3024" t="str">
        <v>marathon</v>
      </c>
      <c r="M3024">
        <v>0</v>
      </c>
      <c r="N3024" s="96" t="str">
        <f t="shared" si="189"/>
        <v>Sivarajan MUTHUSAMYmarathon</v>
      </c>
      <c r="O3024" s="2">
        <f t="shared" si="190"/>
        <v>855</v>
      </c>
      <c r="P3024" s="81">
        <f t="shared" si="191"/>
        <v>169</v>
      </c>
      <c r="Q3024" s="81" t="str">
        <f t="shared" si="192"/>
        <v/>
      </c>
    </row>
    <row r="3025" spans="1:17" x14ac:dyDescent="0.2">
      <c r="A3025" t="s">
        <v>1170</v>
      </c>
      <c r="B3025" t="s">
        <v>3431</v>
      </c>
      <c r="C3025" s="6" t="s">
        <v>39</v>
      </c>
      <c r="D3025" s="6">
        <v>36689</v>
      </c>
      <c r="E3025">
        <v>1044</v>
      </c>
      <c r="F3025" s="2">
        <v>24</v>
      </c>
      <c r="G3025" s="2" t="str">
        <f>B3025&amp;C3025</f>
        <v>Nick PALMERshot-put</v>
      </c>
      <c r="H3025" s="2">
        <f>E3025</f>
        <v>1044</v>
      </c>
      <c r="I3025" s="138" cm="1">
        <f t="array" ref="I3025">MAX(IF($G$3:$G$4000=$G3025,$H$3:$H$4000))</f>
        <v>1064</v>
      </c>
      <c r="J3025" s="2" t="str">
        <v>SRI</v>
      </c>
      <c r="K3025" t="str">
        <v>Kelum Sampath GANEHI</v>
      </c>
      <c r="L3025" t="str">
        <v>marathon</v>
      </c>
      <c r="M3025">
        <v>29396</v>
      </c>
      <c r="N3025" s="96" t="str">
        <f t="shared" si="189"/>
        <v>Kelum Sampath GANEHImarathon</v>
      </c>
      <c r="O3025" s="2">
        <f t="shared" si="190"/>
        <v>831</v>
      </c>
      <c r="P3025" s="81">
        <f t="shared" si="191"/>
        <v>176</v>
      </c>
      <c r="Q3025" s="81" t="str">
        <f t="shared" si="192"/>
        <v/>
      </c>
    </row>
    <row r="3026" spans="1:17" x14ac:dyDescent="0.2">
      <c r="A3026" t="s">
        <v>1170</v>
      </c>
      <c r="B3026" t="s">
        <v>5069</v>
      </c>
      <c r="C3026" s="5" t="s">
        <v>28</v>
      </c>
      <c r="D3026" s="6">
        <v>37439</v>
      </c>
      <c r="E3026">
        <v>1042</v>
      </c>
      <c r="F3026" s="2">
        <v>26</v>
      </c>
      <c r="G3026" s="2" t="str">
        <f>B3026&amp;C3026</f>
        <v>Chanel MUIR1500m</v>
      </c>
      <c r="H3026" s="2">
        <f>E3026</f>
        <v>1042</v>
      </c>
      <c r="I3026" s="138" cm="1">
        <f t="array" ref="I3026">MAX(IF($G$3:$G$4000=$G3026,$H$3:$H$4000))</f>
        <v>1042</v>
      </c>
      <c r="J3026" s="2" t="str">
        <v>SRI</v>
      </c>
      <c r="K3026" t="str">
        <v>D.D. FERNANDO</v>
      </c>
      <c r="L3026" t="str">
        <v>javelin-throw</v>
      </c>
      <c r="M3026">
        <v>0</v>
      </c>
      <c r="N3026" s="96" t="str">
        <f t="shared" si="189"/>
        <v>D.D. FERNANDOjavelin-throw</v>
      </c>
      <c r="O3026" s="2">
        <f t="shared" si="190"/>
        <v>820</v>
      </c>
      <c r="P3026" s="81">
        <f t="shared" si="191"/>
        <v>151</v>
      </c>
      <c r="Q3026" s="81" t="str">
        <f t="shared" si="192"/>
        <v/>
      </c>
    </row>
    <row r="3027" spans="1:17" x14ac:dyDescent="0.2">
      <c r="A3027" t="s">
        <v>1170</v>
      </c>
      <c r="B3027" t="s">
        <v>3285</v>
      </c>
      <c r="C3027" s="5" t="s">
        <v>37</v>
      </c>
      <c r="D3027" s="5">
        <v>35915</v>
      </c>
      <c r="E3027">
        <v>1041</v>
      </c>
      <c r="F3027" s="2">
        <v>97</v>
      </c>
      <c r="G3027" s="2" t="str">
        <f>B3027&amp;C3027</f>
        <v>Felix MCDONALDlong-jump</v>
      </c>
      <c r="H3027" s="2">
        <f>E3027</f>
        <v>1041</v>
      </c>
      <c r="I3027" s="138" cm="1">
        <f t="array" ref="I3027">MAX(IF($G$3:$G$4000=$G3027,$H$3:$H$4000))</f>
        <v>1053</v>
      </c>
      <c r="J3027" s="2" t="str">
        <v>SWZ</v>
      </c>
      <c r="K3027" t="str">
        <v>Sibusiso MATSENJWA</v>
      </c>
      <c r="L3027" t="str">
        <v>200m</v>
      </c>
      <c r="M3027">
        <v>32265</v>
      </c>
      <c r="N3027" s="96" t="str">
        <f t="shared" si="189"/>
        <v>Sibusiso MATSENJWA200m</v>
      </c>
      <c r="O3027" s="2">
        <f t="shared" si="190"/>
        <v>1186</v>
      </c>
      <c r="P3027" s="81">
        <f t="shared" si="191"/>
        <v>14</v>
      </c>
      <c r="Q3027" s="81" t="str">
        <f t="shared" si="192"/>
        <v/>
      </c>
    </row>
    <row r="3028" spans="1:17" x14ac:dyDescent="0.2">
      <c r="A3028" t="s">
        <v>1170</v>
      </c>
      <c r="B3028" t="s">
        <v>4387</v>
      </c>
      <c r="C3028" s="5" t="s">
        <v>38</v>
      </c>
      <c r="D3028" s="6">
        <v>37564</v>
      </c>
      <c r="E3028">
        <v>1041</v>
      </c>
      <c r="F3028" s="2">
        <v>57</v>
      </c>
      <c r="G3028" s="2" t="str">
        <f>B3028&amp;C3028</f>
        <v>Welr√® OLIVIERtriple-jump</v>
      </c>
      <c r="H3028" s="2">
        <f>E3028</f>
        <v>1041</v>
      </c>
      <c r="I3028" s="138" cm="1">
        <f t="array" ref="I3028">MAX(IF($G$3:$G$4000=$G3028,$H$3:$H$4000))</f>
        <v>1041</v>
      </c>
      <c r="J3028" s="2" t="str">
        <v>SWZ</v>
      </c>
      <c r="K3028" t="str">
        <v>Sibusiso MATSENJWA</v>
      </c>
      <c r="L3028" t="str">
        <v>100m</v>
      </c>
      <c r="M3028">
        <v>32265</v>
      </c>
      <c r="N3028" s="96" t="str">
        <f t="shared" si="189"/>
        <v>Sibusiso MATSENJWA100m</v>
      </c>
      <c r="O3028" s="2">
        <f t="shared" si="190"/>
        <v>1043</v>
      </c>
      <c r="P3028" s="81">
        <f t="shared" si="191"/>
        <v>135</v>
      </c>
      <c r="Q3028" s="81" t="str">
        <f t="shared" si="192"/>
        <v/>
      </c>
    </row>
    <row r="3029" spans="1:17" x14ac:dyDescent="0.2">
      <c r="A3029" t="s">
        <v>1170</v>
      </c>
      <c r="B3029" t="s">
        <v>4489</v>
      </c>
      <c r="C3029" s="5" t="s">
        <v>40</v>
      </c>
      <c r="D3029" s="5">
        <v>34585</v>
      </c>
      <c r="E3029">
        <v>1041</v>
      </c>
      <c r="F3029" s="2">
        <v>27</v>
      </c>
      <c r="G3029" s="2" t="str">
        <f>B3029&amp;C3029</f>
        <v>Alexander PARKINSONdiscus-throw</v>
      </c>
      <c r="H3029" s="2">
        <f>E3029</f>
        <v>1041</v>
      </c>
      <c r="I3029" s="138" cm="1">
        <f t="array" ref="I3029">MAX(IF($G$3:$G$4000=$G3029,$H$3:$H$4000))</f>
        <v>1041</v>
      </c>
      <c r="J3029" s="2" t="str">
        <v>TAN</v>
      </c>
      <c r="K3029" t="str">
        <v>Gabriel Gerald GEAY</v>
      </c>
      <c r="L3029" t="str">
        <v>marathon</v>
      </c>
      <c r="M3029">
        <v>35318</v>
      </c>
      <c r="N3029" s="96" t="str">
        <f t="shared" si="189"/>
        <v>Gabriel Gerald GEAYmarathon</v>
      </c>
      <c r="O3029" s="2">
        <f t="shared" si="190"/>
        <v>1246</v>
      </c>
      <c r="P3029" s="81">
        <f t="shared" si="191"/>
        <v>13</v>
      </c>
      <c r="Q3029" s="81" t="str">
        <f t="shared" si="192"/>
        <v/>
      </c>
    </row>
    <row r="3030" spans="1:17" x14ac:dyDescent="0.2">
      <c r="A3030" t="s">
        <v>1170</v>
      </c>
      <c r="B3030" t="s">
        <v>2905</v>
      </c>
      <c r="C3030" s="6" t="s">
        <v>25</v>
      </c>
      <c r="D3030" s="5">
        <v>37019</v>
      </c>
      <c r="E3030">
        <v>1039</v>
      </c>
      <c r="F3030" s="2">
        <v>44</v>
      </c>
      <c r="G3030" s="2" t="str">
        <f>B3030&amp;C3030</f>
        <v>Edward OSEI-NKETIA200m</v>
      </c>
      <c r="H3030" s="2">
        <f>E3030</f>
        <v>1039</v>
      </c>
      <c r="I3030" s="138" cm="1">
        <f t="array" ref="I3030">MAX(IF($G$3:$G$4000=$G3030,$H$3:$H$4000))</f>
        <v>1039</v>
      </c>
      <c r="J3030" s="2" t="str">
        <v>TAN</v>
      </c>
      <c r="K3030" t="str">
        <v>Alphonce Felix SIMBU</v>
      </c>
      <c r="L3030" t="str">
        <v>marathon</v>
      </c>
      <c r="M3030">
        <v>33648</v>
      </c>
      <c r="N3030" s="96" t="str">
        <f t="shared" si="189"/>
        <v>Alphonce Felix SIMBUmarathon</v>
      </c>
      <c r="O3030" s="2">
        <f t="shared" si="190"/>
        <v>1196</v>
      </c>
      <c r="P3030" s="81">
        <f t="shared" si="191"/>
        <v>46</v>
      </c>
      <c r="Q3030" s="81" t="str">
        <f t="shared" si="192"/>
        <v/>
      </c>
    </row>
    <row r="3031" spans="1:17" x14ac:dyDescent="0.2">
      <c r="A3031" t="s">
        <v>1170</v>
      </c>
      <c r="B3031" t="s">
        <v>3287</v>
      </c>
      <c r="C3031" s="5" t="s">
        <v>37</v>
      </c>
      <c r="D3031" s="5">
        <v>36877</v>
      </c>
      <c r="E3031">
        <v>1038</v>
      </c>
      <c r="F3031" s="2">
        <v>29</v>
      </c>
      <c r="G3031" s="2" t="str">
        <f>B3031&amp;C3031</f>
        <v>Shay VEITCHlong-jump</v>
      </c>
      <c r="H3031" s="2">
        <f>E3031</f>
        <v>1038</v>
      </c>
      <c r="I3031" s="138" cm="1">
        <f t="array" ref="I3031">MAX(IF($G$3:$G$4000=$G3031,$H$3:$H$4000))</f>
        <v>1094</v>
      </c>
      <c r="J3031" s="2" t="str">
        <v>TKS</v>
      </c>
      <c r="K3031" t="str">
        <v>Ifeanyichukwu OTUONYE</v>
      </c>
      <c r="L3031" t="str">
        <v>long-jump</v>
      </c>
      <c r="M3031">
        <v>34512</v>
      </c>
      <c r="N3031" s="96" t="str">
        <f t="shared" si="189"/>
        <v>Ifeanyichukwu OTUONYElong-jump</v>
      </c>
      <c r="O3031" s="2">
        <f t="shared" si="190"/>
        <v>1088</v>
      </c>
      <c r="P3031" s="81">
        <f t="shared" si="191"/>
        <v>57</v>
      </c>
      <c r="Q3031" s="81" t="str">
        <f t="shared" si="192"/>
        <v/>
      </c>
    </row>
    <row r="3032" spans="1:17" x14ac:dyDescent="0.2">
      <c r="A3032" t="s">
        <v>1170</v>
      </c>
      <c r="B3032" t="s">
        <v>3068</v>
      </c>
      <c r="C3032" s="5" t="s">
        <v>28</v>
      </c>
      <c r="D3032" s="5">
        <v>33114</v>
      </c>
      <c r="E3032">
        <v>1038</v>
      </c>
      <c r="F3032" s="2">
        <v>28</v>
      </c>
      <c r="G3032" s="2" t="str">
        <f>B3032&amp;C3032</f>
        <v>Eric SPEAKMAN1500m</v>
      </c>
      <c r="H3032" s="2">
        <f>E3032</f>
        <v>1038</v>
      </c>
      <c r="I3032" s="138" cm="1">
        <f t="array" ref="I3032">MAX(IF($G$3:$G$4000=$G3032,$H$3:$H$4000))</f>
        <v>1038</v>
      </c>
      <c r="J3032" s="2" t="str">
        <v>TTO</v>
      </c>
      <c r="K3032" t="str">
        <v>Keshorn WALCOTT</v>
      </c>
      <c r="L3032" t="str">
        <v>javelin-throw</v>
      </c>
      <c r="M3032">
        <v>34061</v>
      </c>
      <c r="N3032" s="96" t="str">
        <f t="shared" si="189"/>
        <v>Keshorn WALCOTTjavelin-throw</v>
      </c>
      <c r="O3032" s="2">
        <f t="shared" si="190"/>
        <v>1231</v>
      </c>
      <c r="P3032" s="81">
        <f t="shared" si="191"/>
        <v>1</v>
      </c>
      <c r="Q3032" s="81" t="str">
        <f t="shared" si="192"/>
        <v/>
      </c>
    </row>
    <row r="3033" spans="1:17" x14ac:dyDescent="0.2">
      <c r="A3033" t="s">
        <v>1170</v>
      </c>
      <c r="B3033" s="5" t="s">
        <v>4435</v>
      </c>
      <c r="C3033" s="5" t="s">
        <v>36</v>
      </c>
      <c r="D3033" s="5">
        <v>36224</v>
      </c>
      <c r="E3033">
        <v>1034</v>
      </c>
      <c r="F3033" s="2">
        <v>19</v>
      </c>
      <c r="G3033" s="2" t="str">
        <f>B3033&amp;C3033</f>
        <v>James STEYNpole-vault</v>
      </c>
      <c r="H3033" s="2">
        <f>E3033</f>
        <v>1034</v>
      </c>
      <c r="I3033" s="138" cm="1">
        <f t="array" ref="I3033">MAX(IF($G$3:$G$4000=$G3033,$H$3:$H$4000))</f>
        <v>1048</v>
      </c>
      <c r="J3033" s="2" t="str">
        <v>TTO</v>
      </c>
      <c r="K3033" t="str">
        <v>Jereem RICHARDS</v>
      </c>
      <c r="L3033" t="str">
        <v>200m</v>
      </c>
      <c r="M3033">
        <v>34347</v>
      </c>
      <c r="N3033" s="96" t="str">
        <f t="shared" si="189"/>
        <v>Jereem RICHARDS200m</v>
      </c>
      <c r="O3033" s="2">
        <f t="shared" si="190"/>
        <v>1204</v>
      </c>
      <c r="P3033" s="81">
        <f t="shared" si="191"/>
        <v>6</v>
      </c>
      <c r="Q3033" s="81" t="str">
        <f t="shared" si="192"/>
        <v/>
      </c>
    </row>
    <row r="3034" spans="1:17" x14ac:dyDescent="0.2">
      <c r="A3034" t="s">
        <v>1170</v>
      </c>
      <c r="B3034" t="s">
        <v>3046</v>
      </c>
      <c r="C3034" s="6" t="s">
        <v>28</v>
      </c>
      <c r="D3034" s="5">
        <v>37931</v>
      </c>
      <c r="E3034">
        <v>1034</v>
      </c>
      <c r="F3034" s="2">
        <v>32</v>
      </c>
      <c r="G3034" s="2" t="str">
        <f>B3034&amp;C3034</f>
        <v>James HARDING1500m</v>
      </c>
      <c r="H3034" s="2">
        <f>E3034</f>
        <v>1034</v>
      </c>
      <c r="I3034" s="138" cm="1">
        <f t="array" ref="I3034">MAX(IF($G$3:$G$4000=$G3034,$H$3:$H$4000))</f>
        <v>1034</v>
      </c>
      <c r="J3034" s="2" t="str">
        <v>TTO</v>
      </c>
      <c r="K3034" t="str">
        <v>Deon LENDORE</v>
      </c>
      <c r="L3034" t="str">
        <v>400m</v>
      </c>
      <c r="M3034">
        <v>33905</v>
      </c>
      <c r="N3034" s="96" t="str">
        <f t="shared" si="189"/>
        <v>Deon LENDORE400m</v>
      </c>
      <c r="O3034" s="2">
        <f t="shared" si="190"/>
        <v>1199</v>
      </c>
      <c r="P3034" s="81">
        <f t="shared" si="191"/>
        <v>6</v>
      </c>
      <c r="Q3034" s="81" t="str">
        <f t="shared" si="192"/>
        <v/>
      </c>
    </row>
    <row r="3035" spans="1:17" x14ac:dyDescent="0.2">
      <c r="A3035" t="s">
        <v>1170</v>
      </c>
      <c r="B3035" t="s">
        <v>3070</v>
      </c>
      <c r="C3035" s="5" t="s">
        <v>28</v>
      </c>
      <c r="D3035" s="5">
        <v>34144</v>
      </c>
      <c r="E3035">
        <v>1026</v>
      </c>
      <c r="F3035" s="2">
        <v>36</v>
      </c>
      <c r="G3035" s="2" t="str">
        <f>B3035&amp;C3035</f>
        <v>Brad MATHAS1500m</v>
      </c>
      <c r="H3035" s="2">
        <f>E3035</f>
        <v>1026</v>
      </c>
      <c r="I3035" s="138" cm="1">
        <f t="array" ref="I3035">MAX(IF($G$3:$G$4000=$G3035,$H$3:$H$4000))</f>
        <v>1026</v>
      </c>
      <c r="J3035" s="2" t="str">
        <v>TTO</v>
      </c>
      <c r="K3035" t="str">
        <v>Dwight ST. HILLAIRE</v>
      </c>
      <c r="L3035" t="str">
        <v>400m</v>
      </c>
      <c r="M3035">
        <v>35769</v>
      </c>
      <c r="N3035" s="96" t="str">
        <f t="shared" si="189"/>
        <v>Dwight ST. HILLAIRE400m</v>
      </c>
      <c r="O3035" s="2">
        <f t="shared" si="190"/>
        <v>1198</v>
      </c>
      <c r="P3035" s="81">
        <f t="shared" si="191"/>
        <v>7</v>
      </c>
      <c r="Q3035" s="81" t="str">
        <f t="shared" si="192"/>
        <v/>
      </c>
    </row>
    <row r="3036" spans="1:17" x14ac:dyDescent="0.2">
      <c r="A3036" t="s">
        <v>1170</v>
      </c>
      <c r="B3036" t="s">
        <v>4464</v>
      </c>
      <c r="C3036" s="5" t="s">
        <v>44</v>
      </c>
      <c r="D3036" s="5">
        <v>35320</v>
      </c>
      <c r="E3036">
        <v>1024</v>
      </c>
      <c r="F3036" s="2">
        <v>3</v>
      </c>
      <c r="G3036" s="2" t="str">
        <f>B3036&amp;C3036</f>
        <v>Aaron BOOTHdecathlon</v>
      </c>
      <c r="H3036" s="2">
        <f>E3036</f>
        <v>1024</v>
      </c>
      <c r="I3036" s="138" cm="1">
        <f t="array" ref="I3036">MAX(IF($G$3:$G$4000=$G3036,$H$3:$H$4000))</f>
        <v>1071</v>
      </c>
      <c r="J3036" s="2" t="str">
        <v>TTO</v>
      </c>
      <c r="K3036" t="str">
        <v>Dwight ST. HILLAIRE</v>
      </c>
      <c r="L3036" t="str">
        <v>200m</v>
      </c>
      <c r="M3036">
        <v>35769</v>
      </c>
      <c r="N3036" s="96" t="str">
        <f t="shared" si="189"/>
        <v>Dwight ST. HILLAIRE200m</v>
      </c>
      <c r="O3036" s="2">
        <f t="shared" si="190"/>
        <v>1181</v>
      </c>
      <c r="P3036" s="81">
        <f t="shared" si="191"/>
        <v>17</v>
      </c>
      <c r="Q3036" s="81" t="str">
        <f t="shared" si="192"/>
        <v/>
      </c>
    </row>
    <row r="3037" spans="1:17" x14ac:dyDescent="0.2">
      <c r="A3037" t="s">
        <v>1170</v>
      </c>
      <c r="B3037" t="s">
        <v>4005</v>
      </c>
      <c r="C3037" t="s">
        <v>34</v>
      </c>
      <c r="D3037" s="5">
        <v>35561</v>
      </c>
      <c r="E3037">
        <v>1021</v>
      </c>
      <c r="F3037" s="2">
        <v>93</v>
      </c>
      <c r="G3037" s="2" t="str">
        <f>B3037&amp;C3037</f>
        <v>Jack BEAUMONT3000msc</v>
      </c>
      <c r="H3037" s="2">
        <f>E3037</f>
        <v>1021</v>
      </c>
      <c r="I3037" s="138" cm="1">
        <f t="array" ref="I3037">MAX(IF($G$3:$G$4000=$G3037,$H$3:$H$4000))</f>
        <v>1021</v>
      </c>
      <c r="J3037" s="2" t="str">
        <v>TTO</v>
      </c>
      <c r="K3037" t="str">
        <v>Ruebin WALTERS</v>
      </c>
      <c r="L3037" t="str">
        <v>110mh</v>
      </c>
      <c r="M3037">
        <v>34791</v>
      </c>
      <c r="N3037" s="96" t="str">
        <f t="shared" si="189"/>
        <v>Ruebin WALTERS110mh</v>
      </c>
      <c r="O3037" s="2">
        <f t="shared" si="190"/>
        <v>1158</v>
      </c>
      <c r="P3037" s="81">
        <f t="shared" si="191"/>
        <v>15</v>
      </c>
      <c r="Q3037" s="81" t="str">
        <f t="shared" si="192"/>
        <v/>
      </c>
    </row>
    <row r="3038" spans="1:17" x14ac:dyDescent="0.2">
      <c r="A3038" t="s">
        <v>1170</v>
      </c>
      <c r="B3038" t="s">
        <v>3208</v>
      </c>
      <c r="C3038" s="5" t="s">
        <v>31</v>
      </c>
      <c r="D3038" s="5">
        <v>34374</v>
      </c>
      <c r="E3038">
        <v>1018</v>
      </c>
      <c r="F3038" s="2">
        <v>14</v>
      </c>
      <c r="G3038" s="2" t="str">
        <f>B3038&amp;C3038</f>
        <v>Joshua HAWKINS110mh</v>
      </c>
      <c r="H3038" s="2">
        <f>E3038</f>
        <v>1018</v>
      </c>
      <c r="I3038" s="138" cm="1">
        <f t="array" ref="I3038">MAX(IF($G$3:$G$4000=$G3038,$H$3:$H$4000))</f>
        <v>1053</v>
      </c>
      <c r="J3038" s="2" t="str">
        <v>TTO</v>
      </c>
      <c r="K3038" t="str">
        <v>Machel CEDENIO</v>
      </c>
      <c r="L3038" t="str">
        <v>400m</v>
      </c>
      <c r="M3038">
        <v>34954</v>
      </c>
      <c r="N3038" s="96" t="str">
        <f t="shared" si="189"/>
        <v>Machel CEDENIO400m</v>
      </c>
      <c r="O3038" s="2">
        <f t="shared" si="190"/>
        <v>1156</v>
      </c>
      <c r="P3038" s="81">
        <f t="shared" si="191"/>
        <v>20</v>
      </c>
      <c r="Q3038" s="81" t="str">
        <f t="shared" si="192"/>
        <v/>
      </c>
    </row>
    <row r="3039" spans="1:17" x14ac:dyDescent="0.2">
      <c r="A3039" t="s">
        <v>1170</v>
      </c>
      <c r="B3039" t="s">
        <v>3089</v>
      </c>
      <c r="C3039" s="5" t="s">
        <v>28</v>
      </c>
      <c r="D3039" s="6">
        <v>35085</v>
      </c>
      <c r="E3039">
        <v>1017</v>
      </c>
      <c r="F3039" s="2">
        <v>41</v>
      </c>
      <c r="G3039" s="2" t="str">
        <f>B3039&amp;C3039</f>
        <v>David LEE1500m</v>
      </c>
      <c r="H3039" s="2">
        <f>E3039</f>
        <v>1017</v>
      </c>
      <c r="I3039" s="138" cm="1">
        <f t="array" ref="I3039">MAX(IF($G$3:$G$4000=$G3039,$H$3:$H$4000))</f>
        <v>1017</v>
      </c>
      <c r="J3039" s="2" t="str">
        <v>TTO</v>
      </c>
      <c r="K3039" t="str">
        <v>Eric HARRISON JR.</v>
      </c>
      <c r="L3039" t="str">
        <v>100m</v>
      </c>
      <c r="M3039">
        <v>36209</v>
      </c>
      <c r="N3039" s="96" t="str">
        <f t="shared" si="189"/>
        <v>Eric HARRISON JR.100m</v>
      </c>
      <c r="O3039" s="2">
        <f t="shared" si="190"/>
        <v>1152</v>
      </c>
      <c r="P3039" s="81">
        <f t="shared" si="191"/>
        <v>37</v>
      </c>
      <c r="Q3039" s="81" t="str">
        <f t="shared" si="192"/>
        <v/>
      </c>
    </row>
    <row r="3040" spans="1:17" x14ac:dyDescent="0.2">
      <c r="A3040" t="s">
        <v>1170</v>
      </c>
      <c r="B3040" t="s">
        <v>3049</v>
      </c>
      <c r="C3040" s="5" t="s">
        <v>27</v>
      </c>
      <c r="D3040" s="5">
        <v>35978</v>
      </c>
      <c r="E3040">
        <v>1017</v>
      </c>
      <c r="F3040" s="2">
        <v>73</v>
      </c>
      <c r="G3040" s="2" t="str">
        <f>B3040&amp;C3040</f>
        <v>Dominic DEVLIN800m</v>
      </c>
      <c r="H3040" s="2">
        <f>E3040</f>
        <v>1017</v>
      </c>
      <c r="I3040" s="138" cm="1">
        <f t="array" ref="I3040">MAX(IF($G$3:$G$4000=$G3040,$H$3:$H$4000))</f>
        <v>1017</v>
      </c>
      <c r="J3040" s="2" t="str">
        <v>TTO</v>
      </c>
      <c r="K3040" t="str">
        <v>Deon LENDORE</v>
      </c>
      <c r="L3040" t="str">
        <v>200m</v>
      </c>
      <c r="M3040">
        <v>33905</v>
      </c>
      <c r="N3040" s="96" t="str">
        <f t="shared" si="189"/>
        <v>Deon LENDORE200m</v>
      </c>
      <c r="O3040" s="2">
        <f t="shared" si="190"/>
        <v>1144</v>
      </c>
      <c r="P3040" s="81">
        <f t="shared" si="191"/>
        <v>39</v>
      </c>
      <c r="Q3040" s="81" t="str">
        <f t="shared" si="192"/>
        <v/>
      </c>
    </row>
    <row r="3041" spans="1:17" x14ac:dyDescent="0.2">
      <c r="A3041" t="s">
        <v>1170</v>
      </c>
      <c r="B3041" t="s">
        <v>3100</v>
      </c>
      <c r="C3041" s="5" t="s">
        <v>28</v>
      </c>
      <c r="D3041" s="5">
        <v>37139</v>
      </c>
      <c r="E3041">
        <v>1015</v>
      </c>
      <c r="F3041" s="2">
        <v>43</v>
      </c>
      <c r="G3041" s="2" t="str">
        <f>B3041&amp;C3041</f>
        <v>Noah MACDERMID1500m</v>
      </c>
      <c r="H3041" s="2">
        <f>E3041</f>
        <v>1015</v>
      </c>
      <c r="I3041" s="138" cm="1">
        <f t="array" ref="I3041">MAX(IF($G$3:$G$4000=$G3041,$H$3:$H$4000))</f>
        <v>1015</v>
      </c>
      <c r="J3041" s="2" t="str">
        <v>TTO</v>
      </c>
      <c r="K3041" t="str">
        <v>Eric HARRISON JR.</v>
      </c>
      <c r="L3041" t="str">
        <v>200m</v>
      </c>
      <c r="M3041">
        <v>36209</v>
      </c>
      <c r="N3041" s="96" t="str">
        <f t="shared" si="189"/>
        <v>Eric HARRISON JR.200m</v>
      </c>
      <c r="O3041" s="2">
        <f t="shared" si="190"/>
        <v>1139</v>
      </c>
      <c r="P3041" s="81">
        <f t="shared" si="191"/>
        <v>44</v>
      </c>
      <c r="Q3041" s="81" t="str">
        <f t="shared" si="192"/>
        <v/>
      </c>
    </row>
    <row r="3042" spans="1:17" x14ac:dyDescent="0.2">
      <c r="A3042" t="s">
        <v>1170</v>
      </c>
      <c r="B3042" s="5" t="s">
        <v>3011</v>
      </c>
      <c r="C3042" s="5" t="s">
        <v>26</v>
      </c>
      <c r="D3042" s="5">
        <v>38042</v>
      </c>
      <c r="E3042">
        <v>1013</v>
      </c>
      <c r="F3042" s="2">
        <v>95</v>
      </c>
      <c r="G3042" s="2" t="str">
        <f>B3042&amp;C3042</f>
        <v>Lex REVELL-LEWIS400m</v>
      </c>
      <c r="H3042" s="2">
        <f>E3042</f>
        <v>1013</v>
      </c>
      <c r="I3042" s="138" cm="1">
        <f t="array" ref="I3042">MAX(IF($G$3:$G$4000=$G3042,$H$3:$H$4000))</f>
        <v>1013</v>
      </c>
      <c r="J3042" s="2" t="str">
        <v>TTO</v>
      </c>
      <c r="K3042" t="str">
        <v>Mikel THOMAS</v>
      </c>
      <c r="L3042" t="str">
        <v>110mh</v>
      </c>
      <c r="M3042">
        <v>32104</v>
      </c>
      <c r="N3042" s="96" t="str">
        <f t="shared" si="189"/>
        <v>Mikel THOMAS110mh</v>
      </c>
      <c r="O3042" s="2">
        <f t="shared" si="190"/>
        <v>1138</v>
      </c>
      <c r="P3042" s="81">
        <f t="shared" si="191"/>
        <v>26</v>
      </c>
      <c r="Q3042" s="81" t="str">
        <f t="shared" si="192"/>
        <v/>
      </c>
    </row>
    <row r="3043" spans="1:17" x14ac:dyDescent="0.2">
      <c r="A3043" t="s">
        <v>1170</v>
      </c>
      <c r="B3043" t="s">
        <v>2934</v>
      </c>
      <c r="C3043" s="5" t="s">
        <v>2</v>
      </c>
      <c r="D3043" s="5">
        <v>36851</v>
      </c>
      <c r="E3043">
        <v>1008</v>
      </c>
      <c r="F3043" s="2">
        <v>85</v>
      </c>
      <c r="G3043" s="2" t="str">
        <f>B3043&amp;C3043</f>
        <v>Cody WILSON100m</v>
      </c>
      <c r="H3043" s="2">
        <f>E3043</f>
        <v>1008</v>
      </c>
      <c r="I3043" s="138" cm="1">
        <f t="array" ref="I3043">MAX(IF($G$3:$G$4000=$G3043,$H$3:$H$4000))</f>
        <v>1008</v>
      </c>
      <c r="J3043" s="2" t="str">
        <v>TTO</v>
      </c>
      <c r="K3043" t="str">
        <v>Kion BENJAMIN</v>
      </c>
      <c r="L3043" t="str">
        <v>100m</v>
      </c>
      <c r="M3043">
        <v>36843</v>
      </c>
      <c r="N3043" s="96" t="str">
        <f t="shared" si="189"/>
        <v>Kion BENJAMIN100m</v>
      </c>
      <c r="O3043" s="2">
        <f t="shared" si="190"/>
        <v>1122</v>
      </c>
      <c r="P3043" s="81">
        <f t="shared" si="191"/>
        <v>73</v>
      </c>
      <c r="Q3043" s="81" t="str">
        <f t="shared" si="192"/>
        <v/>
      </c>
    </row>
    <row r="3044" spans="1:17" x14ac:dyDescent="0.2">
      <c r="A3044" t="s">
        <v>1170</v>
      </c>
      <c r="B3044" t="s">
        <v>3579</v>
      </c>
      <c r="C3044" s="5" t="s">
        <v>82</v>
      </c>
      <c r="D3044" s="5">
        <v>33142</v>
      </c>
      <c r="E3044">
        <v>1000</v>
      </c>
      <c r="F3044" s="2">
        <v>45</v>
      </c>
      <c r="G3044" s="2" t="str">
        <f>B3044&amp;C3044</f>
        <v>Daniel JONESmarathon</v>
      </c>
      <c r="H3044" s="2">
        <f>E3044</f>
        <v>1000</v>
      </c>
      <c r="I3044" s="138" cm="1">
        <f t="array" ref="I3044">MAX(IF($G$3:$G$4000=$G3044,$H$3:$H$4000))</f>
        <v>1000</v>
      </c>
      <c r="J3044" s="2" t="str">
        <v>TTO</v>
      </c>
      <c r="K3044" t="str">
        <v>Kelsey DANIEL</v>
      </c>
      <c r="L3044" t="str">
        <v>long-jump</v>
      </c>
      <c r="M3044">
        <v>36998</v>
      </c>
      <c r="N3044" s="96" t="str">
        <f t="shared" si="189"/>
        <v>Kelsey DANIELlong-jump</v>
      </c>
      <c r="O3044" s="2">
        <f t="shared" si="190"/>
        <v>1116</v>
      </c>
      <c r="P3044" s="81">
        <f t="shared" si="191"/>
        <v>32</v>
      </c>
      <c r="Q3044" s="81" t="str">
        <f t="shared" si="192"/>
        <v/>
      </c>
    </row>
    <row r="3045" spans="1:17" x14ac:dyDescent="0.2">
      <c r="A3045" t="s">
        <v>1170</v>
      </c>
      <c r="B3045" t="s">
        <v>3391</v>
      </c>
      <c r="C3045" t="s">
        <v>44</v>
      </c>
      <c r="D3045" s="5">
        <v>35322</v>
      </c>
      <c r="E3045">
        <v>997</v>
      </c>
      <c r="F3045" s="2">
        <v>22</v>
      </c>
      <c r="G3045" s="2" t="str">
        <f>B3045&amp;C3045</f>
        <v>Max ATTWELLdecathlon</v>
      </c>
      <c r="H3045" s="2">
        <f>E3045</f>
        <v>997</v>
      </c>
      <c r="I3045" s="138" cm="1">
        <f t="array" ref="I3045">MAX(IF($G$3:$G$4000=$G3045,$H$3:$H$4000))</f>
        <v>997</v>
      </c>
      <c r="J3045" s="2" t="str">
        <v>TTO</v>
      </c>
      <c r="K3045" t="str">
        <v>Akanni HISLOP</v>
      </c>
      <c r="L3045" t="str">
        <v>100m</v>
      </c>
      <c r="M3045">
        <v>35801</v>
      </c>
      <c r="N3045" s="96" t="str">
        <f t="shared" si="189"/>
        <v>Akanni HISLOP100m</v>
      </c>
      <c r="O3045" s="2">
        <f t="shared" si="190"/>
        <v>1115</v>
      </c>
      <c r="P3045" s="81">
        <f t="shared" si="191"/>
        <v>84</v>
      </c>
      <c r="Q3045" s="81" t="str">
        <f t="shared" si="192"/>
        <v/>
      </c>
    </row>
    <row r="3046" spans="1:17" x14ac:dyDescent="0.2">
      <c r="A3046" t="s">
        <v>1170</v>
      </c>
      <c r="B3046" t="s">
        <v>3102</v>
      </c>
      <c r="C3046" s="5" t="s">
        <v>28</v>
      </c>
      <c r="D3046" s="5">
        <v>35240</v>
      </c>
      <c r="E3046">
        <v>997</v>
      </c>
      <c r="F3046" s="2">
        <v>57</v>
      </c>
      <c r="G3046" s="2" t="str">
        <f>B3046&amp;C3046</f>
        <v>Jared MONK1500m</v>
      </c>
      <c r="H3046" s="2">
        <f>E3046</f>
        <v>997</v>
      </c>
      <c r="I3046" s="138" cm="1">
        <f t="array" ref="I3046">MAX(IF($G$3:$G$4000=$G3046,$H$3:$H$4000))</f>
        <v>997</v>
      </c>
      <c r="J3046" s="2" t="str">
        <v>TTO</v>
      </c>
      <c r="K3046" t="str">
        <v>Kyle GREAUX</v>
      </c>
      <c r="L3046" t="str">
        <v>200m</v>
      </c>
      <c r="M3046">
        <v>32259</v>
      </c>
      <c r="N3046" s="96" t="str">
        <f t="shared" si="189"/>
        <v>Kyle GREAUX200m</v>
      </c>
      <c r="O3046" s="2">
        <f t="shared" si="190"/>
        <v>1112</v>
      </c>
      <c r="P3046" s="81">
        <f t="shared" si="191"/>
        <v>62</v>
      </c>
      <c r="Q3046" s="81" t="str">
        <f t="shared" si="192"/>
        <v/>
      </c>
    </row>
    <row r="3047" spans="1:17" x14ac:dyDescent="0.2">
      <c r="A3047" t="s">
        <v>1170</v>
      </c>
      <c r="B3047" t="s">
        <v>4957</v>
      </c>
      <c r="C3047" t="s">
        <v>44</v>
      </c>
      <c r="D3047" s="5">
        <v>35907</v>
      </c>
      <c r="E3047">
        <v>997</v>
      </c>
      <c r="F3047" s="2">
        <v>22</v>
      </c>
      <c r="G3047" s="2" t="str">
        <f>B3047&amp;C3047</f>
        <v>Ben COLLERTONdecathlon</v>
      </c>
      <c r="H3047" s="2">
        <f>E3047</f>
        <v>997</v>
      </c>
      <c r="I3047" s="138" cm="1">
        <f t="array" ref="I3047">MAX(IF($G$3:$G$4000=$G3047,$H$3:$H$4000))</f>
        <v>997</v>
      </c>
      <c r="J3047" s="2" t="str">
        <v>TTO</v>
      </c>
      <c r="K3047" t="str">
        <v>Asa GUEVARA</v>
      </c>
      <c r="L3047" t="str">
        <v>400m</v>
      </c>
      <c r="M3047">
        <v>35053</v>
      </c>
      <c r="N3047" s="96" t="str">
        <f t="shared" si="189"/>
        <v>Asa GUEVARA400m</v>
      </c>
      <c r="O3047" s="2">
        <f t="shared" si="190"/>
        <v>1105</v>
      </c>
      <c r="P3047" s="81">
        <f t="shared" si="191"/>
        <v>70</v>
      </c>
      <c r="Q3047" s="81" t="str">
        <f t="shared" si="192"/>
        <v/>
      </c>
    </row>
    <row r="3048" spans="1:17" x14ac:dyDescent="0.2">
      <c r="A3048" t="s">
        <v>1170</v>
      </c>
      <c r="B3048" t="s">
        <v>3471</v>
      </c>
      <c r="C3048" s="5" t="s">
        <v>42</v>
      </c>
      <c r="D3048" s="5">
        <v>36278</v>
      </c>
      <c r="E3048">
        <v>997</v>
      </c>
      <c r="F3048" s="2">
        <v>10</v>
      </c>
      <c r="G3048" s="2" t="str">
        <f>B3048&amp;C3048</f>
        <v>Anthony NOBILOhammer-throw</v>
      </c>
      <c r="H3048" s="2">
        <f>E3048</f>
        <v>997</v>
      </c>
      <c r="I3048" s="138" cm="1">
        <f t="array" ref="I3048">MAX(IF($G$3:$G$4000=$G3048,$H$3:$H$4000))</f>
        <v>997</v>
      </c>
      <c r="J3048" s="2" t="str">
        <v>TTO</v>
      </c>
      <c r="K3048" t="str">
        <v>Shakiel WAITHE</v>
      </c>
      <c r="L3048" t="str">
        <v>javelin-throw</v>
      </c>
      <c r="M3048">
        <v>34860</v>
      </c>
      <c r="N3048" s="96" t="str">
        <f t="shared" si="189"/>
        <v>Shakiel WAITHEjavelin-throw</v>
      </c>
      <c r="O3048" s="2">
        <f t="shared" si="190"/>
        <v>1097</v>
      </c>
      <c r="P3048" s="81">
        <f t="shared" si="191"/>
        <v>13</v>
      </c>
      <c r="Q3048" s="81" t="str">
        <f t="shared" si="192"/>
        <v/>
      </c>
    </row>
    <row r="3049" spans="1:17" x14ac:dyDescent="0.2">
      <c r="A3049" t="s">
        <v>1170</v>
      </c>
      <c r="B3049" t="s">
        <v>3471</v>
      </c>
      <c r="C3049" t="s">
        <v>42</v>
      </c>
      <c r="D3049" s="5">
        <v>36278</v>
      </c>
      <c r="E3049">
        <v>995</v>
      </c>
      <c r="F3049" s="2">
        <v>27</v>
      </c>
      <c r="G3049" s="2" t="str">
        <f>B3049&amp;C3049</f>
        <v>Anthony NOBILOhammer-throw</v>
      </c>
      <c r="H3049" s="2">
        <f>E3049</f>
        <v>995</v>
      </c>
      <c r="I3049" s="138" cm="1">
        <f t="array" ref="I3049">MAX(IF($G$3:$G$4000=$G3049,$H$3:$H$4000))</f>
        <v>997</v>
      </c>
      <c r="J3049" s="2" t="str">
        <v>TTO</v>
      </c>
      <c r="K3049" t="str">
        <v>Jalen PURCELL</v>
      </c>
      <c r="L3049" t="str">
        <v>200m</v>
      </c>
      <c r="M3049">
        <v>36028</v>
      </c>
      <c r="N3049" s="96" t="str">
        <f t="shared" si="189"/>
        <v>Jalen PURCELL200m</v>
      </c>
      <c r="O3049" s="2">
        <f t="shared" si="190"/>
        <v>1094</v>
      </c>
      <c r="P3049" s="81">
        <f t="shared" si="191"/>
        <v>94</v>
      </c>
      <c r="Q3049" s="81" t="str">
        <f t="shared" si="192"/>
        <v/>
      </c>
    </row>
    <row r="3050" spans="1:17" x14ac:dyDescent="0.2">
      <c r="A3050" t="s">
        <v>1170</v>
      </c>
      <c r="B3050" t="s">
        <v>3368</v>
      </c>
      <c r="C3050" s="5" t="s">
        <v>36</v>
      </c>
      <c r="D3050" s="5">
        <v>34433</v>
      </c>
      <c r="E3050">
        <v>994</v>
      </c>
      <c r="F3050" s="2">
        <v>37</v>
      </c>
      <c r="G3050" s="2" t="str">
        <f>B3050&amp;C3050</f>
        <v>Nicholas SOUTHGATEpole-vault</v>
      </c>
      <c r="H3050" s="2">
        <f>E3050</f>
        <v>994</v>
      </c>
      <c r="I3050" s="138" cm="1">
        <f t="array" ref="I3050">MAX(IF($G$3:$G$4000=$G3050,$H$3:$H$4000))</f>
        <v>1048</v>
      </c>
      <c r="J3050" s="2" t="str">
        <v>TTO</v>
      </c>
      <c r="K3050" t="str">
        <v>Asa GUEVARA</v>
      </c>
      <c r="L3050" t="str">
        <v>200m</v>
      </c>
      <c r="M3050">
        <v>35053</v>
      </c>
      <c r="N3050" s="96" t="str">
        <f t="shared" si="189"/>
        <v>Asa GUEVARA200m</v>
      </c>
      <c r="O3050" s="2">
        <f t="shared" si="190"/>
        <v>1094</v>
      </c>
      <c r="P3050" s="81">
        <f t="shared" si="191"/>
        <v>94</v>
      </c>
      <c r="Q3050" s="81" t="str">
        <f t="shared" si="192"/>
        <v/>
      </c>
    </row>
    <row r="3051" spans="1:17" x14ac:dyDescent="0.2">
      <c r="A3051" t="s">
        <v>1170</v>
      </c>
      <c r="B3051" t="s">
        <v>3059</v>
      </c>
      <c r="C3051" s="5" t="s">
        <v>27</v>
      </c>
      <c r="D3051" s="5">
        <v>35448</v>
      </c>
      <c r="E3051">
        <v>990</v>
      </c>
      <c r="F3051" s="2">
        <v>96</v>
      </c>
      <c r="G3051" s="2" t="str">
        <f>B3051&amp;C3051</f>
        <v>Michael DAWSON800m</v>
      </c>
      <c r="H3051" s="2">
        <f>E3051</f>
        <v>990</v>
      </c>
      <c r="I3051" s="138" cm="1">
        <f t="array" ref="I3051">MAX(IF($G$3:$G$4000=$G3051,$H$3:$H$4000))</f>
        <v>990</v>
      </c>
      <c r="J3051" s="2" t="str">
        <v>TTO</v>
      </c>
      <c r="K3051" t="str">
        <v>Machel CEDENIO</v>
      </c>
      <c r="L3051" t="str">
        <v>200m</v>
      </c>
      <c r="M3051">
        <v>34954</v>
      </c>
      <c r="N3051" s="96" t="str">
        <f t="shared" si="189"/>
        <v>Machel CEDENIO200m</v>
      </c>
      <c r="O3051" s="2">
        <f t="shared" si="190"/>
        <v>1091</v>
      </c>
      <c r="P3051" s="81">
        <f t="shared" si="191"/>
        <v>102</v>
      </c>
      <c r="Q3051" s="81" t="str">
        <f t="shared" si="192"/>
        <v/>
      </c>
    </row>
    <row r="3052" spans="1:17" x14ac:dyDescent="0.2">
      <c r="A3052" t="s">
        <v>1170</v>
      </c>
      <c r="B3052" t="s">
        <v>4705</v>
      </c>
      <c r="C3052" s="5" t="s">
        <v>41</v>
      </c>
      <c r="D3052" s="5">
        <v>33884</v>
      </c>
      <c r="E3052">
        <v>990</v>
      </c>
      <c r="F3052" s="2">
        <v>59</v>
      </c>
      <c r="G3052" s="2" t="str">
        <f>B3052&amp;C3052</f>
        <v>Ben LANGTON-BURNELLjavelin-throw</v>
      </c>
      <c r="H3052" s="2">
        <f>E3052</f>
        <v>990</v>
      </c>
      <c r="I3052" s="138" cm="1">
        <f t="array" ref="I3052">MAX(IF($G$3:$G$4000=$G3052,$H$3:$H$4000))</f>
        <v>990</v>
      </c>
      <c r="J3052" s="2" t="str">
        <v>TTO</v>
      </c>
      <c r="K3052" t="str">
        <v>Justin GUY</v>
      </c>
      <c r="L3052" t="str">
        <v>110mh</v>
      </c>
      <c r="M3052">
        <v>37545</v>
      </c>
      <c r="N3052" s="96" t="str">
        <f t="shared" si="189"/>
        <v>Justin GUY110mh</v>
      </c>
      <c r="O3052" s="2">
        <f t="shared" si="190"/>
        <v>1061</v>
      </c>
      <c r="P3052" s="81">
        <f t="shared" si="191"/>
        <v>54</v>
      </c>
      <c r="Q3052" s="81" t="str">
        <f t="shared" si="192"/>
        <v/>
      </c>
    </row>
    <row r="3053" spans="1:17" x14ac:dyDescent="0.2">
      <c r="A3053" t="s">
        <v>1170</v>
      </c>
      <c r="B3053" t="s">
        <v>3064</v>
      </c>
      <c r="C3053" s="5" t="s">
        <v>29</v>
      </c>
      <c r="D3053" s="5">
        <v>34143</v>
      </c>
      <c r="E3053">
        <v>989</v>
      </c>
      <c r="F3053" s="2">
        <v>58</v>
      </c>
      <c r="G3053" s="2" t="str">
        <f>B3053&amp;C3053</f>
        <v>Julian OAKLEY5000m</v>
      </c>
      <c r="H3053" s="2">
        <f>E3053</f>
        <v>989</v>
      </c>
      <c r="I3053" s="138" cm="1">
        <f t="array" ref="I3053">MAX(IF($G$3:$G$4000=$G3053,$H$3:$H$4000))</f>
        <v>989</v>
      </c>
      <c r="J3053" s="2" t="str">
        <v>TTO</v>
      </c>
      <c r="K3053" t="str">
        <v>Tyriq HORSFORD</v>
      </c>
      <c r="L3053" t="str">
        <v>javelin-throw</v>
      </c>
      <c r="M3053">
        <v>36542</v>
      </c>
      <c r="N3053" s="96" t="str">
        <f t="shared" si="189"/>
        <v>Tyriq HORSFORDjavelin-throw</v>
      </c>
      <c r="O3053" s="2">
        <f t="shared" si="190"/>
        <v>1044</v>
      </c>
      <c r="P3053" s="81">
        <f t="shared" si="191"/>
        <v>32</v>
      </c>
      <c r="Q3053" s="81" t="str">
        <f t="shared" si="192"/>
        <v/>
      </c>
    </row>
    <row r="3054" spans="1:17" x14ac:dyDescent="0.2">
      <c r="A3054" t="s">
        <v>1170</v>
      </c>
      <c r="B3054" t="s">
        <v>3338</v>
      </c>
      <c r="C3054" s="5" t="s">
        <v>35</v>
      </c>
      <c r="D3054" s="5">
        <v>34818</v>
      </c>
      <c r="E3054">
        <v>984</v>
      </c>
      <c r="F3054" s="2">
        <v>27</v>
      </c>
      <c r="G3054" s="2" t="str">
        <f>B3054&amp;C3054</f>
        <v>Marcus WOLTONhigh-jump</v>
      </c>
      <c r="H3054" s="2">
        <f>E3054</f>
        <v>984</v>
      </c>
      <c r="I3054" s="138" cm="1">
        <f t="array" ref="I3054">MAX(IF($G$3:$G$4000=$G3054,$H$3:$H$4000))</f>
        <v>984</v>
      </c>
      <c r="J3054" s="2" t="str">
        <v>TTO</v>
      </c>
      <c r="K3054" t="str">
        <v>Revell WEBSTER</v>
      </c>
      <c r="L3054" t="str">
        <v>100m</v>
      </c>
      <c r="M3054">
        <v>44671</v>
      </c>
      <c r="N3054" s="96" t="str">
        <f t="shared" si="189"/>
        <v>Revell WEBSTER100m</v>
      </c>
      <c r="O3054" s="2">
        <f t="shared" si="190"/>
        <v>1034</v>
      </c>
      <c r="P3054" s="81">
        <f t="shared" si="191"/>
        <v>142</v>
      </c>
      <c r="Q3054" s="81" t="str">
        <f t="shared" si="192"/>
        <v/>
      </c>
    </row>
    <row r="3055" spans="1:17" x14ac:dyDescent="0.2">
      <c r="A3055" t="s">
        <v>1170</v>
      </c>
      <c r="B3055" t="s">
        <v>3091</v>
      </c>
      <c r="C3055" s="5" t="s">
        <v>28</v>
      </c>
      <c r="D3055" s="5">
        <v>35673</v>
      </c>
      <c r="E3055">
        <v>984</v>
      </c>
      <c r="F3055" s="2">
        <v>75</v>
      </c>
      <c r="G3055" s="2" t="str">
        <f>B3055&amp;C3055</f>
        <v>Harry EWING1500m</v>
      </c>
      <c r="H3055" s="2">
        <f>E3055</f>
        <v>984</v>
      </c>
      <c r="I3055" s="138" cm="1">
        <f t="array" ref="I3055">MAX(IF($G$3:$G$4000=$G3055,$H$3:$H$4000))</f>
        <v>984</v>
      </c>
      <c r="J3055" s="2" t="str">
        <v>TTO</v>
      </c>
      <c r="K3055" t="str">
        <v>Dillon LEACOCK</v>
      </c>
      <c r="L3055" t="str">
        <v>400mh</v>
      </c>
      <c r="M3055">
        <v>37724</v>
      </c>
      <c r="N3055" s="96" t="str">
        <f t="shared" si="189"/>
        <v>Dillon LEACOCK400mh</v>
      </c>
      <c r="O3055" s="2">
        <f t="shared" si="190"/>
        <v>1031</v>
      </c>
      <c r="P3055" s="81">
        <f t="shared" si="191"/>
        <v>104</v>
      </c>
      <c r="Q3055" s="81" t="str">
        <f t="shared" si="192"/>
        <v/>
      </c>
    </row>
    <row r="3056" spans="1:17" x14ac:dyDescent="0.2">
      <c r="A3056" t="s">
        <v>1170</v>
      </c>
      <c r="B3056" t="s">
        <v>5075</v>
      </c>
      <c r="C3056" s="6" t="s">
        <v>28</v>
      </c>
      <c r="D3056" s="5">
        <v>37146</v>
      </c>
      <c r="E3056">
        <v>970</v>
      </c>
      <c r="F3056" s="2">
        <v>96</v>
      </c>
      <c r="G3056" s="2" t="str">
        <f>B3056&amp;C3056</f>
        <v>Jack PAINE1500m</v>
      </c>
      <c r="H3056" s="2">
        <f>E3056</f>
        <v>970</v>
      </c>
      <c r="I3056" s="138" cm="1">
        <f t="array" ref="I3056">MAX(IF($G$3:$G$4000=$G3056,$H$3:$H$4000))</f>
        <v>970</v>
      </c>
      <c r="J3056" s="2" t="str">
        <v>TTO</v>
      </c>
      <c r="K3056" t="str">
        <v>Aaron LEWIS</v>
      </c>
      <c r="L3056" t="str">
        <v>110mh</v>
      </c>
      <c r="M3056">
        <v>35087</v>
      </c>
      <c r="N3056" s="96" t="str">
        <f t="shared" si="189"/>
        <v>Aaron LEWIS110mh</v>
      </c>
      <c r="O3056" s="2">
        <f t="shared" si="190"/>
        <v>1021</v>
      </c>
      <c r="P3056" s="81">
        <f t="shared" si="191"/>
        <v>82</v>
      </c>
      <c r="Q3056" s="81" t="str">
        <f t="shared" si="192"/>
        <v/>
      </c>
    </row>
    <row r="3057" spans="1:17" x14ac:dyDescent="0.2">
      <c r="A3057" t="s">
        <v>1170</v>
      </c>
      <c r="B3057" t="s">
        <v>3098</v>
      </c>
      <c r="C3057" s="5" t="s">
        <v>28</v>
      </c>
      <c r="D3057" s="5">
        <v>36330</v>
      </c>
      <c r="E3057">
        <v>970</v>
      </c>
      <c r="F3057" s="2">
        <v>97</v>
      </c>
      <c r="G3057" s="2" t="str">
        <f>B3057&amp;C3057</f>
        <v>Connor MELTON1500m</v>
      </c>
      <c r="H3057" s="2">
        <f>E3057</f>
        <v>970</v>
      </c>
      <c r="I3057" s="138" cm="1">
        <f t="array" ref="I3057">MAX(IF($G$3:$G$4000=$G3057,$H$3:$H$4000))</f>
        <v>970</v>
      </c>
      <c r="J3057" s="2" t="str">
        <v>TTO</v>
      </c>
      <c r="K3057" t="str">
        <v>Akeem STEWART</v>
      </c>
      <c r="L3057" t="str">
        <v>shot-put</v>
      </c>
      <c r="M3057">
        <v>33789</v>
      </c>
      <c r="N3057" s="96" t="str">
        <f t="shared" si="189"/>
        <v>Akeem STEWARTshot-put</v>
      </c>
      <c r="O3057" s="2">
        <f t="shared" si="190"/>
        <v>1015</v>
      </c>
      <c r="P3057" s="81">
        <f t="shared" si="191"/>
        <v>30</v>
      </c>
      <c r="Q3057" s="81" t="str">
        <f t="shared" si="192"/>
        <v/>
      </c>
    </row>
    <row r="3058" spans="1:17" x14ac:dyDescent="0.2">
      <c r="A3058" t="s">
        <v>1170</v>
      </c>
      <c r="B3058" t="s">
        <v>5147</v>
      </c>
      <c r="C3058" s="6" t="s">
        <v>35</v>
      </c>
      <c r="D3058" s="5">
        <v>37640</v>
      </c>
      <c r="E3058">
        <v>958</v>
      </c>
      <c r="F3058" s="2">
        <v>34</v>
      </c>
      <c r="G3058" s="2" t="str">
        <f>B3058&amp;C3058</f>
        <v>Adam STACKhigh-jump</v>
      </c>
      <c r="H3058" s="2">
        <f>E3058</f>
        <v>958</v>
      </c>
      <c r="I3058" s="138" cm="1">
        <f t="array" ref="I3058">MAX(IF($G$3:$G$4000=$G3058,$H$3:$H$4000))</f>
        <v>958</v>
      </c>
      <c r="J3058" s="2" t="str">
        <v>TTO</v>
      </c>
      <c r="K3058" t="str">
        <v>Shakeem MCKAY</v>
      </c>
      <c r="L3058" t="str">
        <v>200m</v>
      </c>
      <c r="M3058">
        <v>37706</v>
      </c>
      <c r="N3058" s="96" t="str">
        <f t="shared" si="189"/>
        <v>Shakeem MCKAY200m</v>
      </c>
      <c r="O3058" s="2">
        <f t="shared" si="190"/>
        <v>1012</v>
      </c>
      <c r="P3058" s="81">
        <f t="shared" si="191"/>
        <v>154</v>
      </c>
      <c r="Q3058" s="81" t="str">
        <f t="shared" si="192"/>
        <v/>
      </c>
    </row>
    <row r="3059" spans="1:17" x14ac:dyDescent="0.2">
      <c r="A3059" t="s">
        <v>1170</v>
      </c>
      <c r="B3059" t="s">
        <v>4819</v>
      </c>
      <c r="C3059" s="5" t="s">
        <v>81</v>
      </c>
      <c r="D3059" s="5">
        <v>30879</v>
      </c>
      <c r="E3059">
        <v>956</v>
      </c>
      <c r="F3059" s="2">
        <v>34</v>
      </c>
      <c r="G3059" s="2" t="str">
        <f>B3059&amp;C3059</f>
        <v>Quentin REW20km-race-walking</v>
      </c>
      <c r="H3059" s="2">
        <f>E3059</f>
        <v>956</v>
      </c>
      <c r="I3059" s="138" cm="1">
        <f t="array" ref="I3059">MAX(IF($G$3:$G$4000=$G3059,$H$3:$H$4000))</f>
        <v>1103</v>
      </c>
      <c r="J3059" s="2" t="str">
        <v>TTO</v>
      </c>
      <c r="K3059" t="str">
        <v>Kadesh ROBERTS</v>
      </c>
      <c r="L3059" t="str">
        <v>400mh</v>
      </c>
      <c r="M3059">
        <v>34209</v>
      </c>
      <c r="N3059" s="96" t="str">
        <f t="shared" si="189"/>
        <v>Kadesh ROBERTS400mh</v>
      </c>
      <c r="O3059" s="2">
        <f t="shared" si="190"/>
        <v>1002</v>
      </c>
      <c r="P3059" s="81">
        <f t="shared" si="191"/>
        <v>120</v>
      </c>
      <c r="Q3059" s="81" t="str">
        <f t="shared" si="192"/>
        <v/>
      </c>
    </row>
    <row r="3060" spans="1:17" x14ac:dyDescent="0.2">
      <c r="A3060" t="s">
        <v>1170</v>
      </c>
      <c r="B3060" t="s">
        <v>3298</v>
      </c>
      <c r="C3060" s="5" t="s">
        <v>37</v>
      </c>
      <c r="D3060" s="5">
        <v>36423</v>
      </c>
      <c r="E3060">
        <v>954</v>
      </c>
      <c r="F3060" s="2">
        <v>65</v>
      </c>
      <c r="G3060" s="2" t="str">
        <f>B3060&amp;C3060</f>
        <v>Lewis ARTHURlong-jump</v>
      </c>
      <c r="H3060" s="2">
        <f>E3060</f>
        <v>954</v>
      </c>
      <c r="I3060" s="138" cm="1">
        <f t="array" ref="I3060">MAX(IF($G$3:$G$4000=$G3060,$H$3:$H$4000))</f>
        <v>954</v>
      </c>
      <c r="J3060" s="2" t="str">
        <v>TTO</v>
      </c>
      <c r="K3060" t="str">
        <v>Aaron ANTOINE</v>
      </c>
      <c r="L3060" t="str">
        <v>high-jump</v>
      </c>
      <c r="M3060">
        <v>44671</v>
      </c>
      <c r="N3060" s="96" t="str">
        <f t="shared" si="189"/>
        <v>Aaron ANTOINEhigh-jump</v>
      </c>
      <c r="O3060" s="2">
        <f t="shared" si="190"/>
        <v>1002</v>
      </c>
      <c r="P3060" s="81">
        <f t="shared" si="191"/>
        <v>83</v>
      </c>
      <c r="Q3060" s="81" t="str">
        <f t="shared" si="192"/>
        <v/>
      </c>
    </row>
    <row r="3061" spans="1:17" x14ac:dyDescent="0.2">
      <c r="A3061" t="s">
        <v>1170</v>
      </c>
      <c r="B3061" t="s">
        <v>4464</v>
      </c>
      <c r="C3061" s="5" t="s">
        <v>37</v>
      </c>
      <c r="D3061" s="5">
        <v>35320</v>
      </c>
      <c r="E3061">
        <v>953</v>
      </c>
      <c r="F3061" s="2">
        <v>68</v>
      </c>
      <c r="G3061" s="2" t="str">
        <f>B3061&amp;C3061</f>
        <v>Aaron BOOTHlong-jump</v>
      </c>
      <c r="H3061" s="2">
        <f>E3061</f>
        <v>953</v>
      </c>
      <c r="I3061" s="138" cm="1">
        <f t="array" ref="I3061">MAX(IF($G$3:$G$4000=$G3061,$H$3:$H$4000))</f>
        <v>953</v>
      </c>
      <c r="J3061" s="2" t="str">
        <v>TTO</v>
      </c>
      <c r="K3061" t="str">
        <v>Hezekiel ROMEO</v>
      </c>
      <c r="L3061" t="str">
        <v>shot-put</v>
      </c>
      <c r="M3061">
        <v>34451</v>
      </c>
      <c r="N3061" s="96" t="str">
        <f t="shared" si="189"/>
        <v>Hezekiel ROMEOshot-put</v>
      </c>
      <c r="O3061" s="2">
        <f t="shared" si="190"/>
        <v>999</v>
      </c>
      <c r="P3061" s="81">
        <f t="shared" si="191"/>
        <v>37</v>
      </c>
      <c r="Q3061" s="81" t="str">
        <f t="shared" si="192"/>
        <v/>
      </c>
    </row>
    <row r="3062" spans="1:17" x14ac:dyDescent="0.2">
      <c r="A3062" t="s">
        <v>1170</v>
      </c>
      <c r="B3062" t="s">
        <v>3301</v>
      </c>
      <c r="C3062" s="5" t="s">
        <v>37</v>
      </c>
      <c r="D3062" s="5">
        <v>38099</v>
      </c>
      <c r="E3062">
        <v>951</v>
      </c>
      <c r="F3062" s="2">
        <v>75</v>
      </c>
      <c r="G3062" s="2" t="str">
        <f>B3062&amp;C3062</f>
        <v>Angus LYVERlong-jump</v>
      </c>
      <c r="H3062" s="2">
        <f>E3062</f>
        <v>951</v>
      </c>
      <c r="I3062" s="138" cm="1">
        <f t="array" ref="I3062">MAX(IF($G$3:$G$4000=$G3062,$H$3:$H$4000))</f>
        <v>951</v>
      </c>
      <c r="J3062" s="2" t="str">
        <v>TTO</v>
      </c>
      <c r="K3062" t="str">
        <v>Aaron ANTOINE</v>
      </c>
      <c r="L3062" t="str">
        <v>long-jump</v>
      </c>
      <c r="M3062">
        <v>44671</v>
      </c>
      <c r="N3062" s="96" t="str">
        <f t="shared" si="189"/>
        <v>Aaron ANTOINElong-jump</v>
      </c>
      <c r="O3062" s="2">
        <f t="shared" si="190"/>
        <v>960</v>
      </c>
      <c r="P3062" s="81">
        <f t="shared" si="191"/>
        <v>136</v>
      </c>
      <c r="Q3062" s="81" t="str">
        <f t="shared" si="192"/>
        <v/>
      </c>
    </row>
    <row r="3063" spans="1:17" x14ac:dyDescent="0.2">
      <c r="A3063" t="s">
        <v>1170</v>
      </c>
      <c r="B3063" t="s">
        <v>3218</v>
      </c>
      <c r="C3063" s="5" t="s">
        <v>31</v>
      </c>
      <c r="D3063" s="5">
        <v>34415</v>
      </c>
      <c r="E3063">
        <v>942</v>
      </c>
      <c r="F3063" s="2">
        <v>32</v>
      </c>
      <c r="G3063" s="2" t="str">
        <f>B3063&amp;C3063</f>
        <v>Jack HENRY110mh</v>
      </c>
      <c r="H3063" s="2">
        <f>E3063</f>
        <v>942</v>
      </c>
      <c r="I3063" s="138" cm="1">
        <f t="array" ref="I3063">MAX(IF($G$3:$G$4000=$G3063,$H$3:$H$4000))</f>
        <v>942</v>
      </c>
      <c r="J3063" s="2" t="str">
        <v>TTO</v>
      </c>
      <c r="K3063" t="str">
        <v>Lorenzo LUCES</v>
      </c>
      <c r="L3063" t="str">
        <v>triple-jump</v>
      </c>
      <c r="M3063">
        <v>44612</v>
      </c>
      <c r="N3063" s="96" t="str">
        <f t="shared" si="189"/>
        <v>Lorenzo LUCEStriple-jump</v>
      </c>
      <c r="O3063" s="2">
        <f t="shared" si="190"/>
        <v>948</v>
      </c>
      <c r="P3063" s="81">
        <f t="shared" si="191"/>
        <v>117</v>
      </c>
      <c r="Q3063" s="81" t="str">
        <f t="shared" si="192"/>
        <v/>
      </c>
    </row>
    <row r="3064" spans="1:17" x14ac:dyDescent="0.2">
      <c r="A3064" t="s">
        <v>1170</v>
      </c>
      <c r="B3064" t="s">
        <v>3346</v>
      </c>
      <c r="C3064" t="s">
        <v>35</v>
      </c>
      <c r="D3064" s="5">
        <v>37651</v>
      </c>
      <c r="E3064">
        <v>940</v>
      </c>
      <c r="F3064" s="2">
        <v>44</v>
      </c>
      <c r="G3064" s="2" t="str">
        <f>B3064&amp;C3064</f>
        <v>Jayden WILLIAMSONhigh-jump</v>
      </c>
      <c r="H3064" s="2">
        <f>E3064</f>
        <v>940</v>
      </c>
      <c r="I3064" s="138" cm="1">
        <f t="array" ref="I3064">MAX(IF($G$3:$G$4000=$G3064,$H$3:$H$4000))</f>
        <v>940</v>
      </c>
      <c r="J3064" s="2" t="str">
        <v>TTO</v>
      </c>
      <c r="K3064" t="str">
        <v>Christopher CRAWFORD</v>
      </c>
      <c r="L3064" t="str">
        <v>discus-throw</v>
      </c>
      <c r="M3064">
        <v>44581</v>
      </c>
      <c r="N3064" s="96" t="str">
        <f t="shared" si="189"/>
        <v>Christopher CRAWFORDdiscus-throw</v>
      </c>
      <c r="O3064" s="2">
        <f t="shared" si="190"/>
        <v>922</v>
      </c>
      <c r="P3064" s="81">
        <f t="shared" si="191"/>
        <v>76</v>
      </c>
      <c r="Q3064" s="81" t="str">
        <f t="shared" si="192"/>
        <v/>
      </c>
    </row>
    <row r="3065" spans="1:17" x14ac:dyDescent="0.2">
      <c r="A3065" t="s">
        <v>1170</v>
      </c>
      <c r="B3065" t="s">
        <v>3122</v>
      </c>
      <c r="C3065" s="5" t="s">
        <v>34</v>
      </c>
      <c r="D3065" s="5">
        <v>37061</v>
      </c>
      <c r="E3065">
        <v>933</v>
      </c>
      <c r="F3065" s="2">
        <v>41</v>
      </c>
      <c r="G3065" s="2" t="str">
        <f>B3065&amp;C3065</f>
        <v>George GUERIN3000msc</v>
      </c>
      <c r="H3065" s="2">
        <f>E3065</f>
        <v>933</v>
      </c>
      <c r="I3065" s="138" cm="1">
        <f t="array" ref="I3065">MAX(IF($G$3:$G$4000=$G3065,$H$3:$H$4000))</f>
        <v>933</v>
      </c>
      <c r="J3065" s="2" t="str">
        <v>TTO</v>
      </c>
      <c r="K3065" t="str">
        <v>Shaquille SINGUINEAU</v>
      </c>
      <c r="L3065" t="str">
        <v>shot-put</v>
      </c>
      <c r="M3065">
        <v>1996</v>
      </c>
      <c r="N3065" s="96" t="str">
        <f t="shared" si="189"/>
        <v>Shaquille SINGUINEAUshot-put</v>
      </c>
      <c r="O3065" s="2">
        <f t="shared" si="190"/>
        <v>907</v>
      </c>
      <c r="P3065" s="81">
        <f t="shared" si="191"/>
        <v>105</v>
      </c>
      <c r="Q3065" s="81" t="str">
        <f t="shared" si="192"/>
        <v/>
      </c>
    </row>
    <row r="3066" spans="1:17" x14ac:dyDescent="0.2">
      <c r="A3066" t="s">
        <v>1170</v>
      </c>
      <c r="B3066" t="s">
        <v>3350</v>
      </c>
      <c r="C3066" s="5" t="s">
        <v>35</v>
      </c>
      <c r="D3066" s="6"/>
      <c r="E3066">
        <v>923</v>
      </c>
      <c r="F3066" s="2">
        <v>48</v>
      </c>
      <c r="G3066" s="2" t="str">
        <f>B3066&amp;C3066</f>
        <v>Mate PODUJEhigh-jump</v>
      </c>
      <c r="H3066" s="2">
        <f>E3066</f>
        <v>923</v>
      </c>
      <c r="I3066" s="138" cm="1">
        <f t="array" ref="I3066">MAX(IF($G$3:$G$4000=$G3066,$H$3:$H$4000))</f>
        <v>923</v>
      </c>
      <c r="J3066" s="2" t="str">
        <v>TTO</v>
      </c>
      <c r="K3066" t="str">
        <v>Christopher CRAWFORD</v>
      </c>
      <c r="L3066" t="str">
        <v>shot-put</v>
      </c>
      <c r="M3066">
        <v>44581</v>
      </c>
      <c r="N3066" s="96" t="str">
        <f t="shared" si="189"/>
        <v>Christopher CRAWFORDshot-put</v>
      </c>
      <c r="O3066" s="2">
        <f t="shared" si="190"/>
        <v>901</v>
      </c>
      <c r="P3066" s="81">
        <f t="shared" si="191"/>
        <v>110</v>
      </c>
      <c r="Q3066" s="81" t="str">
        <f t="shared" si="192"/>
        <v/>
      </c>
    </row>
    <row r="3067" spans="1:17" x14ac:dyDescent="0.2">
      <c r="A3067" t="s">
        <v>1170</v>
      </c>
      <c r="B3067" t="s">
        <v>5149</v>
      </c>
      <c r="C3067" s="5" t="s">
        <v>35</v>
      </c>
      <c r="D3067" s="5">
        <v>37737</v>
      </c>
      <c r="E3067">
        <v>923</v>
      </c>
      <c r="F3067" s="2">
        <v>48</v>
      </c>
      <c r="G3067" s="2" t="str">
        <f>B3067&amp;C3067</f>
        <v>Rafe COIUILLAULThigh-jump</v>
      </c>
      <c r="H3067" s="2">
        <f>E3067</f>
        <v>923</v>
      </c>
      <c r="I3067" s="138" cm="1">
        <f t="array" ref="I3067">MAX(IF($G$3:$G$4000=$G3067,$H$3:$H$4000))</f>
        <v>923</v>
      </c>
      <c r="J3067" s="2" t="str">
        <v>TTO</v>
      </c>
      <c r="K3067" t="str">
        <v>Jean-Jon MATTHEWS</v>
      </c>
      <c r="L3067" t="str">
        <v>triple-jump</v>
      </c>
      <c r="M3067">
        <v>44612</v>
      </c>
      <c r="N3067" s="96" t="str">
        <f t="shared" si="189"/>
        <v>Jean-Jon MATTHEWStriple-jump</v>
      </c>
      <c r="O3067" s="2">
        <f t="shared" si="190"/>
        <v>883</v>
      </c>
      <c r="P3067" s="81">
        <f t="shared" si="191"/>
        <v>138</v>
      </c>
      <c r="Q3067" s="81" t="str">
        <f t="shared" si="192"/>
        <v/>
      </c>
    </row>
    <row r="3068" spans="1:17" x14ac:dyDescent="0.2">
      <c r="A3068" t="s">
        <v>1170</v>
      </c>
      <c r="B3068" t="s">
        <v>5150</v>
      </c>
      <c r="C3068" s="5" t="s">
        <v>35</v>
      </c>
      <c r="D3068" s="5">
        <v>38515</v>
      </c>
      <c r="E3068">
        <v>923</v>
      </c>
      <c r="F3068" s="2">
        <v>48</v>
      </c>
      <c r="G3068" s="2" t="str">
        <f>B3068&amp;C3068</f>
        <v>Ethan BONEhigh-jump</v>
      </c>
      <c r="H3068" s="2">
        <f>E3068</f>
        <v>923</v>
      </c>
      <c r="I3068" s="138" cm="1">
        <f t="array" ref="I3068">MAX(IF($G$3:$G$4000=$G3068,$H$3:$H$4000))</f>
        <v>923</v>
      </c>
      <c r="J3068" s="2" t="str">
        <v>TTO</v>
      </c>
      <c r="K3068" t="str">
        <v>Kristopher LA TOUCHE</v>
      </c>
      <c r="L3068" t="str">
        <v>triple-jump</v>
      </c>
      <c r="M3068">
        <v>1998</v>
      </c>
      <c r="N3068" s="96" t="str">
        <f t="shared" si="189"/>
        <v>Kristopher LA TOUCHEtriple-jump</v>
      </c>
      <c r="O3068" s="2">
        <f t="shared" si="190"/>
        <v>875</v>
      </c>
      <c r="P3068" s="81">
        <f t="shared" si="191"/>
        <v>143</v>
      </c>
      <c r="Q3068" s="81" t="str">
        <f t="shared" si="192"/>
        <v/>
      </c>
    </row>
    <row r="3069" spans="1:17" x14ac:dyDescent="0.2">
      <c r="A3069" t="s">
        <v>1170</v>
      </c>
      <c r="B3069" t="s">
        <v>3127</v>
      </c>
      <c r="C3069" s="5" t="s">
        <v>34</v>
      </c>
      <c r="D3069" s="5">
        <v>35289</v>
      </c>
      <c r="E3069">
        <v>921</v>
      </c>
      <c r="F3069" s="2">
        <v>49</v>
      </c>
      <c r="G3069" s="2" t="str">
        <f>B3069&amp;C3069</f>
        <v>Ieuan VAN DER PEET3000msc</v>
      </c>
      <c r="H3069" s="2">
        <f>E3069</f>
        <v>921</v>
      </c>
      <c r="I3069" s="138" cm="1">
        <f t="array" ref="I3069">MAX(IF($G$3:$G$4000=$G3069,$H$3:$H$4000))</f>
        <v>921</v>
      </c>
      <c r="J3069" s="2" t="str">
        <v>TTO</v>
      </c>
      <c r="K3069" t="str">
        <v>Umar SANDY</v>
      </c>
      <c r="L3069" t="str">
        <v>discus-throw</v>
      </c>
      <c r="M3069">
        <v>44612</v>
      </c>
      <c r="N3069" s="96" t="str">
        <f t="shared" si="189"/>
        <v>Umar SANDYdiscus-throw</v>
      </c>
      <c r="O3069" s="2">
        <f t="shared" si="190"/>
        <v>845</v>
      </c>
      <c r="P3069" s="81">
        <f t="shared" si="191"/>
        <v>124</v>
      </c>
      <c r="Q3069" s="81" t="str">
        <f t="shared" si="192"/>
        <v/>
      </c>
    </row>
    <row r="3070" spans="1:17" x14ac:dyDescent="0.2">
      <c r="A3070" t="s">
        <v>1170</v>
      </c>
      <c r="B3070" t="s">
        <v>4461</v>
      </c>
      <c r="C3070" s="5" t="s">
        <v>36</v>
      </c>
      <c r="D3070" s="5">
        <v>33133</v>
      </c>
      <c r="E3070">
        <v>916</v>
      </c>
      <c r="F3070" s="2">
        <v>79</v>
      </c>
      <c r="G3070" s="2" t="str">
        <f>B3070&amp;C3070</f>
        <v>Ettiene DU PREEZpole-vault</v>
      </c>
      <c r="H3070" s="2">
        <f>E3070</f>
        <v>916</v>
      </c>
      <c r="I3070" s="138" cm="1">
        <f t="array" ref="I3070">MAX(IF($G$3:$G$4000=$G3070,$H$3:$H$4000))</f>
        <v>916</v>
      </c>
      <c r="J3070" s="2" t="str">
        <v>UGA</v>
      </c>
      <c r="K3070" t="str">
        <v>Jacob KIPLIMO</v>
      </c>
      <c r="L3070" t="str">
        <v>10000m</v>
      </c>
      <c r="M3070">
        <v>36844</v>
      </c>
      <c r="N3070" s="96" t="str">
        <f t="shared" si="189"/>
        <v>Jacob KIPLIMO10000m</v>
      </c>
      <c r="O3070" s="2">
        <f t="shared" si="190"/>
        <v>1268</v>
      </c>
      <c r="P3070" s="81">
        <f t="shared" si="191"/>
        <v>1</v>
      </c>
      <c r="Q3070" s="81" t="str">
        <f t="shared" si="192"/>
        <v/>
      </c>
    </row>
    <row r="3071" spans="1:17" x14ac:dyDescent="0.2">
      <c r="A3071" t="s">
        <v>1170</v>
      </c>
      <c r="B3071" t="s">
        <v>4464</v>
      </c>
      <c r="C3071" s="5" t="s">
        <v>36</v>
      </c>
      <c r="D3071" s="5">
        <v>35320</v>
      </c>
      <c r="E3071">
        <v>916</v>
      </c>
      <c r="F3071" s="2">
        <v>79</v>
      </c>
      <c r="G3071" s="2" t="str">
        <f>B3071&amp;C3071</f>
        <v>Aaron BOOTHpole-vault</v>
      </c>
      <c r="H3071" s="2">
        <f>E3071</f>
        <v>916</v>
      </c>
      <c r="I3071" s="138" cm="1">
        <f t="array" ref="I3071">MAX(IF($G$3:$G$4000=$G3071,$H$3:$H$4000))</f>
        <v>916</v>
      </c>
      <c r="J3071" s="2" t="str">
        <v>UGA</v>
      </c>
      <c r="K3071" t="str">
        <v>Joshua CHEPTEGEI</v>
      </c>
      <c r="L3071" t="str">
        <v>5000m</v>
      </c>
      <c r="M3071">
        <v>35320</v>
      </c>
      <c r="N3071" s="96" t="str">
        <f t="shared" si="189"/>
        <v>Joshua CHEPTEGEI5000m</v>
      </c>
      <c r="O3071" s="2">
        <f t="shared" si="190"/>
        <v>1229</v>
      </c>
      <c r="P3071" s="81">
        <f t="shared" si="191"/>
        <v>3</v>
      </c>
      <c r="Q3071" s="81" t="str">
        <f t="shared" si="192"/>
        <v/>
      </c>
    </row>
    <row r="3072" spans="1:17" x14ac:dyDescent="0.2">
      <c r="A3072" t="s">
        <v>1170</v>
      </c>
      <c r="B3072" t="s">
        <v>3391</v>
      </c>
      <c r="C3072" s="5" t="s">
        <v>36</v>
      </c>
      <c r="D3072" s="5">
        <v>35322</v>
      </c>
      <c r="E3072">
        <v>913</v>
      </c>
      <c r="F3072" s="2">
        <v>83</v>
      </c>
      <c r="G3072" s="2" t="str">
        <f>B3072&amp;C3072</f>
        <v>Max ATTWELLpole-vault</v>
      </c>
      <c r="H3072" s="2">
        <f>E3072</f>
        <v>913</v>
      </c>
      <c r="I3072" s="138" cm="1">
        <f t="array" ref="I3072">MAX(IF($G$3:$G$4000=$G3072,$H$3:$H$4000))</f>
        <v>913</v>
      </c>
      <c r="J3072" s="2" t="str">
        <v>UGA</v>
      </c>
      <c r="K3072" t="str">
        <v>Jacob KIPLIMO</v>
      </c>
      <c r="L3072" t="str">
        <v>5000m</v>
      </c>
      <c r="M3072">
        <v>36844</v>
      </c>
      <c r="N3072" s="96" t="str">
        <f t="shared" si="189"/>
        <v>Jacob KIPLIMO5000m</v>
      </c>
      <c r="O3072" s="2">
        <f t="shared" si="190"/>
        <v>1226</v>
      </c>
      <c r="P3072" s="81">
        <f t="shared" si="191"/>
        <v>4</v>
      </c>
      <c r="Q3072" s="81" t="str">
        <f t="shared" si="192"/>
        <v/>
      </c>
    </row>
    <row r="3073" spans="1:17" x14ac:dyDescent="0.2">
      <c r="A3073" t="s">
        <v>1170</v>
      </c>
      <c r="B3073" t="s">
        <v>3318</v>
      </c>
      <c r="C3073" s="5" t="s">
        <v>38</v>
      </c>
      <c r="D3073" s="5">
        <v>34038</v>
      </c>
      <c r="E3073">
        <v>903</v>
      </c>
      <c r="F3073" s="2">
        <v>39</v>
      </c>
      <c r="G3073" s="2" t="str">
        <f>B3073&amp;C3073</f>
        <v>Ebuka OKPALAtriple-jump</v>
      </c>
      <c r="H3073" s="2">
        <f>E3073</f>
        <v>903</v>
      </c>
      <c r="I3073" s="138" cm="1">
        <f t="array" ref="I3073">MAX(IF($G$3:$G$4000=$G3073,$H$3:$H$4000))</f>
        <v>903</v>
      </c>
      <c r="J3073" s="2" t="str">
        <v>UGA</v>
      </c>
      <c r="K3073" t="str">
        <v>Filex CHEMONGES</v>
      </c>
      <c r="L3073" t="str">
        <v>marathon</v>
      </c>
      <c r="M3073">
        <v>34200</v>
      </c>
      <c r="N3073" s="96" t="str">
        <f t="shared" si="189"/>
        <v>Filex CHEMONGESmarathon</v>
      </c>
      <c r="O3073" s="2">
        <f t="shared" si="190"/>
        <v>1205</v>
      </c>
      <c r="P3073" s="81">
        <f t="shared" si="191"/>
        <v>38</v>
      </c>
      <c r="Q3073" s="81" t="str">
        <f t="shared" si="192"/>
        <v/>
      </c>
    </row>
    <row r="3074" spans="1:17" x14ac:dyDescent="0.2">
      <c r="A3074" t="s">
        <v>1170</v>
      </c>
      <c r="B3074" t="s">
        <v>3412</v>
      </c>
      <c r="C3074" s="5" t="s">
        <v>40</v>
      </c>
      <c r="D3074" s="5">
        <v>32740</v>
      </c>
      <c r="E3074">
        <v>891</v>
      </c>
      <c r="F3074" s="2">
        <v>32</v>
      </c>
      <c r="G3074" s="2" t="str">
        <f>B3074&amp;C3074</f>
        <v>Kieran FOWLERdiscus-throw</v>
      </c>
      <c r="H3074" s="2">
        <f>E3074</f>
        <v>891</v>
      </c>
      <c r="I3074" s="138" cm="1">
        <f t="array" ref="I3074">MAX(IF($G$3:$G$4000=$G3074,$H$3:$H$4000))</f>
        <v>891</v>
      </c>
      <c r="J3074" s="2" t="str">
        <v>UGA</v>
      </c>
      <c r="K3074" t="str">
        <v>Ronald MUSAGALA</v>
      </c>
      <c r="L3074" t="str">
        <v>1500m</v>
      </c>
      <c r="M3074">
        <v>33954</v>
      </c>
      <c r="N3074" s="96" t="str">
        <f t="shared" si="189"/>
        <v>Ronald MUSAGALA1500m</v>
      </c>
      <c r="O3074" s="2">
        <f t="shared" si="190"/>
        <v>1189</v>
      </c>
      <c r="P3074" s="81">
        <f t="shared" si="191"/>
        <v>16</v>
      </c>
      <c r="Q3074" s="81" t="str">
        <f t="shared" si="192"/>
        <v/>
      </c>
    </row>
    <row r="3075" spans="1:17" x14ac:dyDescent="0.2">
      <c r="A3075" t="s">
        <v>1170</v>
      </c>
      <c r="B3075" t="s">
        <v>3413</v>
      </c>
      <c r="C3075" s="5" t="s">
        <v>40</v>
      </c>
      <c r="D3075" s="5">
        <v>36488</v>
      </c>
      <c r="E3075">
        <v>889</v>
      </c>
      <c r="F3075" s="2">
        <v>33</v>
      </c>
      <c r="G3075" s="2" t="str">
        <f>B3075&amp;C3075</f>
        <v>Jade ZAIAdiscus-throw</v>
      </c>
      <c r="H3075" s="2">
        <f>E3075</f>
        <v>889</v>
      </c>
      <c r="I3075" s="138" cm="1">
        <f t="array" ref="I3075">MAX(IF($G$3:$G$4000=$G3075,$H$3:$H$4000))</f>
        <v>889</v>
      </c>
      <c r="J3075" s="2" t="str">
        <v>UGA</v>
      </c>
      <c r="K3075" t="str">
        <v>Fred MUSOBO</v>
      </c>
      <c r="L3075" t="str">
        <v>marathon</v>
      </c>
      <c r="M3075">
        <v>35289</v>
      </c>
      <c r="N3075" s="96" t="str">
        <f t="shared" si="189"/>
        <v>Fred MUSOBOmarathon</v>
      </c>
      <c r="O3075" s="2">
        <f t="shared" si="190"/>
        <v>1187</v>
      </c>
      <c r="P3075" s="81">
        <f t="shared" si="191"/>
        <v>52</v>
      </c>
      <c r="Q3075" s="81" t="str">
        <f t="shared" si="192"/>
        <v/>
      </c>
    </row>
    <row r="3076" spans="1:17" x14ac:dyDescent="0.2">
      <c r="A3076" t="s">
        <v>1170</v>
      </c>
      <c r="B3076" t="s">
        <v>3603</v>
      </c>
      <c r="C3076" s="5" t="s">
        <v>82</v>
      </c>
      <c r="D3076" s="5">
        <v>33635</v>
      </c>
      <c r="E3076">
        <v>885</v>
      </c>
      <c r="F3076" s="2">
        <v>75</v>
      </c>
      <c r="G3076" s="2" t="str">
        <f>B3076&amp;C3076</f>
        <v>Cameron GRAVESmarathon</v>
      </c>
      <c r="H3076" s="2">
        <f>E3076</f>
        <v>885</v>
      </c>
      <c r="I3076" s="138" cm="1">
        <f t="array" ref="I3076">MAX(IF($G$3:$G$4000=$G3076,$H$3:$H$4000))</f>
        <v>885</v>
      </c>
      <c r="J3076" s="2" t="str">
        <v>UGA</v>
      </c>
      <c r="K3076" t="str">
        <v>Jackson KIPROP</v>
      </c>
      <c r="L3076" t="str">
        <v>marathon</v>
      </c>
      <c r="M3076">
        <v>31705</v>
      </c>
      <c r="N3076" s="96" t="str">
        <f t="shared" ref="N3076:N3139" si="193">K3076&amp;L3076</f>
        <v>Jackson KIPROPmarathon</v>
      </c>
      <c r="O3076" s="2">
        <f t="shared" ref="O3076:O3139" si="194">VLOOKUP(K3076&amp;L3076,$G$3:$H$3563,2,FALSE)</f>
        <v>1186</v>
      </c>
      <c r="P3076" s="81">
        <f t="shared" ref="P3076:P3139" si="195">COUNTIFS($L$3:$L$3119,L3076,$O$3:$O$3119,"&gt;"&amp;O3076)+1</f>
        <v>56</v>
      </c>
      <c r="Q3076" s="81" t="str">
        <f t="shared" ref="Q3076:Q3139" si="196">IFERROR(IF(J3076="AUS",COUNTIFS($J$3:$J$3119,"AUS",$L$3:$L$3119,L3076,$O$3:$O$3119,"&gt;"&amp;O3076)+1,""),"")</f>
        <v/>
      </c>
    </row>
    <row r="3077" spans="1:17" x14ac:dyDescent="0.2">
      <c r="A3077" t="s">
        <v>1170</v>
      </c>
      <c r="B3077" t="s">
        <v>5145</v>
      </c>
      <c r="C3077" s="5" t="s">
        <v>38</v>
      </c>
      <c r="D3077" s="5">
        <v>33777</v>
      </c>
      <c r="E3077">
        <v>882</v>
      </c>
      <c r="F3077" s="2">
        <v>48</v>
      </c>
      <c r="G3077" s="2" t="str">
        <f>B3077&amp;C3077</f>
        <v>Scott THOMSONtriple-jump</v>
      </c>
      <c r="H3077" s="2">
        <f>E3077</f>
        <v>882</v>
      </c>
      <c r="I3077" s="138" cm="1">
        <f t="array" ref="I3077">MAX(IF($G$3:$G$4000=$G3077,$H$3:$H$4000))</f>
        <v>882</v>
      </c>
      <c r="J3077" s="2" t="str">
        <v>UGA</v>
      </c>
      <c r="K3077" t="str">
        <v>Oscar CHELIMO</v>
      </c>
      <c r="L3077" t="str">
        <v>5000m</v>
      </c>
      <c r="M3077">
        <v>37237</v>
      </c>
      <c r="N3077" s="96" t="str">
        <f t="shared" si="193"/>
        <v>Oscar CHELIMO5000m</v>
      </c>
      <c r="O3077" s="2">
        <f t="shared" si="194"/>
        <v>1185</v>
      </c>
      <c r="P3077" s="81">
        <f t="shared" si="195"/>
        <v>11</v>
      </c>
      <c r="Q3077" s="81" t="str">
        <f t="shared" si="196"/>
        <v/>
      </c>
    </row>
    <row r="3078" spans="1:17" x14ac:dyDescent="0.2">
      <c r="A3078" t="s">
        <v>1170</v>
      </c>
      <c r="B3078" t="s">
        <v>5086</v>
      </c>
      <c r="C3078" s="5" t="s">
        <v>34</v>
      </c>
      <c r="D3078" s="5">
        <v>44671</v>
      </c>
      <c r="E3078">
        <v>881</v>
      </c>
      <c r="F3078" s="2">
        <v>62</v>
      </c>
      <c r="G3078" s="2" t="str">
        <f>B3078&amp;C3078</f>
        <v>Luke CLEMENTS3000msc</v>
      </c>
      <c r="H3078" s="2">
        <f>E3078</f>
        <v>881</v>
      </c>
      <c r="I3078" s="138" cm="1">
        <f t="array" ref="I3078">MAX(IF($G$3:$G$4000=$G3078,$H$3:$H$4000))</f>
        <v>881</v>
      </c>
      <c r="J3078" s="2" t="str">
        <v>UGA</v>
      </c>
      <c r="K3078" t="str">
        <v>Stephen KISSA</v>
      </c>
      <c r="L3078" t="str">
        <v>10000m</v>
      </c>
      <c r="M3078">
        <v>35034</v>
      </c>
      <c r="N3078" s="96" t="str">
        <f t="shared" si="193"/>
        <v>Stephen KISSA10000m</v>
      </c>
      <c r="O3078" s="2">
        <f t="shared" si="194"/>
        <v>1184</v>
      </c>
      <c r="P3078" s="81">
        <f t="shared" si="195"/>
        <v>22</v>
      </c>
      <c r="Q3078" s="81" t="str">
        <f t="shared" si="196"/>
        <v/>
      </c>
    </row>
    <row r="3079" spans="1:17" x14ac:dyDescent="0.2">
      <c r="A3079" t="s">
        <v>1170</v>
      </c>
      <c r="B3079" t="s">
        <v>4654</v>
      </c>
      <c r="C3079" s="5" t="s">
        <v>42</v>
      </c>
      <c r="D3079" s="5">
        <v>37873</v>
      </c>
      <c r="E3079">
        <v>880</v>
      </c>
      <c r="F3079" s="2">
        <v>72</v>
      </c>
      <c r="G3079" s="2" t="str">
        <f>B3079&amp;C3079</f>
        <v>Kaleb SOLAhammer-throw</v>
      </c>
      <c r="H3079" s="2">
        <f>E3079</f>
        <v>880</v>
      </c>
      <c r="I3079" s="138" cm="1">
        <f t="array" ref="I3079">MAX(IF($G$3:$G$4000=$G3079,$H$3:$H$4000))</f>
        <v>880</v>
      </c>
      <c r="J3079" s="2" t="str">
        <v>UGA</v>
      </c>
      <c r="K3079" t="str">
        <v>Stephen KIPROTICH</v>
      </c>
      <c r="L3079" t="str">
        <v>marathon</v>
      </c>
      <c r="M3079">
        <v>32566</v>
      </c>
      <c r="N3079" s="96" t="str">
        <f t="shared" si="193"/>
        <v>Stephen KIPROTICHmarathon</v>
      </c>
      <c r="O3079" s="2">
        <f t="shared" si="194"/>
        <v>1176</v>
      </c>
      <c r="P3079" s="81">
        <f t="shared" si="195"/>
        <v>67</v>
      </c>
      <c r="Q3079" s="81" t="str">
        <f t="shared" si="196"/>
        <v/>
      </c>
    </row>
    <row r="3080" spans="1:17" x14ac:dyDescent="0.2">
      <c r="A3080" t="s">
        <v>1170</v>
      </c>
      <c r="B3080" t="s">
        <v>3479</v>
      </c>
      <c r="C3080" s="5" t="s">
        <v>42</v>
      </c>
      <c r="D3080" s="5">
        <v>32315</v>
      </c>
      <c r="E3080">
        <v>871</v>
      </c>
      <c r="F3080" s="2">
        <v>75</v>
      </c>
      <c r="G3080" s="2" t="str">
        <f>B3080&amp;C3080</f>
        <v>Warren BUTTONhammer-throw</v>
      </c>
      <c r="H3080" s="2">
        <f>E3080</f>
        <v>871</v>
      </c>
      <c r="I3080" s="138" cm="1">
        <f t="array" ref="I3080">MAX(IF($G$3:$G$4000=$G3080,$H$3:$H$4000))</f>
        <v>871</v>
      </c>
      <c r="J3080" s="2" t="str">
        <v>UGA</v>
      </c>
      <c r="K3080" t="str">
        <v>Tarsis OROGOT</v>
      </c>
      <c r="L3080" t="str">
        <v>200m</v>
      </c>
      <c r="M3080">
        <v>37584</v>
      </c>
      <c r="N3080" s="96" t="str">
        <f t="shared" si="193"/>
        <v>Tarsis OROGOT200m</v>
      </c>
      <c r="O3080" s="2">
        <f t="shared" si="194"/>
        <v>1162</v>
      </c>
      <c r="P3080" s="81">
        <f t="shared" si="195"/>
        <v>29</v>
      </c>
      <c r="Q3080" s="81" t="str">
        <f t="shared" si="196"/>
        <v/>
      </c>
    </row>
    <row r="3081" spans="1:17" x14ac:dyDescent="0.2">
      <c r="A3081" t="s">
        <v>1170</v>
      </c>
      <c r="B3081" t="s">
        <v>3479</v>
      </c>
      <c r="C3081" s="5" t="s">
        <v>42</v>
      </c>
      <c r="D3081" s="5">
        <v>32315</v>
      </c>
      <c r="E3081">
        <v>864</v>
      </c>
      <c r="F3081" s="2">
        <v>23</v>
      </c>
      <c r="G3081" s="2" t="str">
        <f>B3081&amp;C3081</f>
        <v>Warren BUTTONhammer-throw</v>
      </c>
      <c r="H3081" s="2">
        <f>E3081</f>
        <v>864</v>
      </c>
      <c r="I3081" s="138" cm="1">
        <f t="array" ref="I3081">MAX(IF($G$3:$G$4000=$G3081,$H$3:$H$4000))</f>
        <v>871</v>
      </c>
      <c r="J3081" s="2" t="str">
        <v>UGA</v>
      </c>
      <c r="K3081" t="str">
        <v>Geofrey KUSURO</v>
      </c>
      <c r="L3081" t="str">
        <v>marathon</v>
      </c>
      <c r="M3081">
        <v>32551</v>
      </c>
      <c r="N3081" s="96" t="str">
        <f t="shared" si="193"/>
        <v>Geofrey KUSUROmarathon</v>
      </c>
      <c r="O3081" s="2">
        <f t="shared" si="194"/>
        <v>1162</v>
      </c>
      <c r="P3081" s="81">
        <f t="shared" si="195"/>
        <v>81</v>
      </c>
      <c r="Q3081" s="81" t="str">
        <f t="shared" si="196"/>
        <v/>
      </c>
    </row>
    <row r="3082" spans="1:17" x14ac:dyDescent="0.2">
      <c r="A3082" t="s">
        <v>1170</v>
      </c>
      <c r="B3082" t="s">
        <v>3325</v>
      </c>
      <c r="C3082" s="5" t="s">
        <v>38</v>
      </c>
      <c r="D3082" s="5"/>
      <c r="E3082">
        <v>860</v>
      </c>
      <c r="F3082" s="2">
        <v>60</v>
      </c>
      <c r="G3082" s="2" t="str">
        <f>B3082&amp;C3082</f>
        <v>Ethan GOWtriple-jump</v>
      </c>
      <c r="H3082" s="2">
        <f>E3082</f>
        <v>860</v>
      </c>
      <c r="I3082" s="138" cm="1">
        <f t="array" ref="I3082">MAX(IF($G$3:$G$4000=$G3082,$H$3:$H$4000))</f>
        <v>860</v>
      </c>
      <c r="J3082" s="2" t="str">
        <v>UGA</v>
      </c>
      <c r="K3082" t="str">
        <v>Joshua CHEPTEGEI</v>
      </c>
      <c r="L3082" t="str">
        <v>10000m</v>
      </c>
      <c r="M3082">
        <v>35320</v>
      </c>
      <c r="N3082" s="96" t="str">
        <f t="shared" si="193"/>
        <v>Joshua CHEPTEGEI10000m</v>
      </c>
      <c r="O3082" s="2">
        <f t="shared" si="194"/>
        <v>1157</v>
      </c>
      <c r="P3082" s="81">
        <f t="shared" si="195"/>
        <v>36</v>
      </c>
      <c r="Q3082" s="81" t="str">
        <f t="shared" si="196"/>
        <v/>
      </c>
    </row>
    <row r="3083" spans="1:17" x14ac:dyDescent="0.2">
      <c r="A3083" t="s">
        <v>1170</v>
      </c>
      <c r="B3083" t="s">
        <v>4461</v>
      </c>
      <c r="C3083" s="5" t="s">
        <v>36</v>
      </c>
      <c r="D3083" s="5">
        <v>33133</v>
      </c>
      <c r="E3083">
        <v>859</v>
      </c>
      <c r="F3083" s="2">
        <v>51</v>
      </c>
      <c r="G3083" s="2" t="str">
        <f>B3083&amp;C3083</f>
        <v>Ettiene DU PREEZpole-vault</v>
      </c>
      <c r="H3083" s="2">
        <f>E3083</f>
        <v>859</v>
      </c>
      <c r="I3083" s="138" cm="1">
        <f t="array" ref="I3083">MAX(IF($G$3:$G$4000=$G3083,$H$3:$H$4000))</f>
        <v>916</v>
      </c>
      <c r="J3083" s="2" t="str">
        <v>UGA</v>
      </c>
      <c r="K3083" t="str">
        <v>Martin MUSAU</v>
      </c>
      <c r="L3083" t="str">
        <v>marathon</v>
      </c>
      <c r="M3083">
        <v>36073</v>
      </c>
      <c r="N3083" s="96" t="str">
        <f t="shared" si="193"/>
        <v>Martin MUSAUmarathon</v>
      </c>
      <c r="O3083" s="2">
        <f t="shared" si="194"/>
        <v>1156</v>
      </c>
      <c r="P3083" s="81">
        <f t="shared" si="195"/>
        <v>89</v>
      </c>
      <c r="Q3083" s="81" t="str">
        <f t="shared" si="196"/>
        <v/>
      </c>
    </row>
    <row r="3084" spans="1:17" x14ac:dyDescent="0.2">
      <c r="A3084" t="s">
        <v>1170</v>
      </c>
      <c r="B3084" s="5" t="s">
        <v>3391</v>
      </c>
      <c r="C3084" s="5" t="s">
        <v>36</v>
      </c>
      <c r="D3084" s="5">
        <v>35322</v>
      </c>
      <c r="E3084">
        <v>859</v>
      </c>
      <c r="F3084" s="2">
        <v>51</v>
      </c>
      <c r="G3084" s="2" t="str">
        <f>B3084&amp;C3084</f>
        <v>Max ATTWELLpole-vault</v>
      </c>
      <c r="H3084" s="2">
        <f>E3084</f>
        <v>859</v>
      </c>
      <c r="I3084" s="138" cm="1">
        <f t="array" ref="I3084">MAX(IF($G$3:$G$4000=$G3084,$H$3:$H$4000))</f>
        <v>913</v>
      </c>
      <c r="J3084" s="2" t="str">
        <v>UGA</v>
      </c>
      <c r="K3084" t="str">
        <v>Victor KIPLANGAT</v>
      </c>
      <c r="L3084" t="str">
        <v>marathon</v>
      </c>
      <c r="M3084">
        <v>36474</v>
      </c>
      <c r="N3084" s="96" t="str">
        <f t="shared" si="193"/>
        <v>Victor KIPLANGATmarathon</v>
      </c>
      <c r="O3084" s="2">
        <f t="shared" si="194"/>
        <v>1155</v>
      </c>
      <c r="P3084" s="81">
        <f t="shared" si="195"/>
        <v>93</v>
      </c>
      <c r="Q3084" s="81" t="str">
        <f t="shared" si="196"/>
        <v/>
      </c>
    </row>
    <row r="3085" spans="1:17" x14ac:dyDescent="0.2">
      <c r="A3085" t="s">
        <v>1170</v>
      </c>
      <c r="B3085" t="s">
        <v>4464</v>
      </c>
      <c r="C3085" t="s">
        <v>36</v>
      </c>
      <c r="D3085" s="5">
        <v>35320</v>
      </c>
      <c r="E3085">
        <v>859</v>
      </c>
      <c r="F3085" s="2">
        <v>51</v>
      </c>
      <c r="G3085" s="2" t="str">
        <f>B3085&amp;C3085</f>
        <v>Aaron BOOTHpole-vault</v>
      </c>
      <c r="H3085" s="2">
        <f>E3085</f>
        <v>859</v>
      </c>
      <c r="I3085" s="138" cm="1">
        <f t="array" ref="I3085">MAX(IF($G$3:$G$4000=$G3085,$H$3:$H$4000))</f>
        <v>916</v>
      </c>
      <c r="J3085" s="2" t="str">
        <v>UGA</v>
      </c>
      <c r="K3085" t="str">
        <v>Solomon MUTAI</v>
      </c>
      <c r="L3085" t="str">
        <v>marathon</v>
      </c>
      <c r="M3085">
        <v>33899</v>
      </c>
      <c r="N3085" s="96" t="str">
        <f t="shared" si="193"/>
        <v>Solomon MUTAImarathon</v>
      </c>
      <c r="O3085" s="2">
        <f t="shared" si="194"/>
        <v>1153</v>
      </c>
      <c r="P3085" s="81">
        <f t="shared" si="195"/>
        <v>97</v>
      </c>
      <c r="Q3085" s="81" t="str">
        <f t="shared" si="196"/>
        <v/>
      </c>
    </row>
    <row r="3086" spans="1:17" x14ac:dyDescent="0.2">
      <c r="A3086" t="s">
        <v>1170</v>
      </c>
      <c r="B3086" t="s">
        <v>3481</v>
      </c>
      <c r="C3086" s="5" t="s">
        <v>42</v>
      </c>
      <c r="D3086" s="6">
        <v>34667</v>
      </c>
      <c r="E3086">
        <v>857</v>
      </c>
      <c r="F3086" s="2">
        <v>26</v>
      </c>
      <c r="G3086" s="2" t="str">
        <f>B3086&amp;C3086</f>
        <v>Todd BATEShammer-throw</v>
      </c>
      <c r="H3086" s="2">
        <f>E3086</f>
        <v>857</v>
      </c>
      <c r="I3086" s="138" cm="1">
        <f t="array" ref="I3086">MAX(IF($G$3:$G$4000=$G3086,$H$3:$H$4000))</f>
        <v>857</v>
      </c>
      <c r="J3086" s="2" t="str">
        <v>UGA</v>
      </c>
      <c r="K3086" t="str">
        <v>Albert CHEMUTAI</v>
      </c>
      <c r="L3086" t="str">
        <v>3000msc</v>
      </c>
      <c r="M3086">
        <v>36489</v>
      </c>
      <c r="N3086" s="96" t="str">
        <f t="shared" si="193"/>
        <v>Albert CHEMUTAI3000msc</v>
      </c>
      <c r="O3086" s="2">
        <f t="shared" si="194"/>
        <v>1150</v>
      </c>
      <c r="P3086" s="81">
        <f t="shared" si="195"/>
        <v>16</v>
      </c>
      <c r="Q3086" s="81" t="str">
        <f t="shared" si="196"/>
        <v/>
      </c>
    </row>
    <row r="3087" spans="1:17" x14ac:dyDescent="0.2">
      <c r="A3087" t="s">
        <v>1170</v>
      </c>
      <c r="B3087" t="s">
        <v>3481</v>
      </c>
      <c r="C3087" s="5" t="s">
        <v>42</v>
      </c>
      <c r="D3087" s="5">
        <v>34667</v>
      </c>
      <c r="E3087">
        <v>845</v>
      </c>
      <c r="F3087" s="2">
        <v>99</v>
      </c>
      <c r="G3087" s="2" t="str">
        <f>B3087&amp;C3087</f>
        <v>Todd BATEShammer-throw</v>
      </c>
      <c r="H3087" s="2">
        <f>E3087</f>
        <v>845</v>
      </c>
      <c r="I3087" s="138" cm="1">
        <f t="array" ref="I3087">MAX(IF($G$3:$G$4000=$G3087,$H$3:$H$4000))</f>
        <v>857</v>
      </c>
      <c r="J3087" s="2" t="str">
        <v>UGA</v>
      </c>
      <c r="K3087" t="str">
        <v>Stephen KISSA</v>
      </c>
      <c r="L3087" t="str">
        <v>5000m</v>
      </c>
      <c r="M3087">
        <v>35034</v>
      </c>
      <c r="N3087" s="96" t="str">
        <f t="shared" si="193"/>
        <v>Stephen KISSA5000m</v>
      </c>
      <c r="O3087" s="2">
        <f t="shared" si="194"/>
        <v>1144</v>
      </c>
      <c r="P3087" s="81">
        <f t="shared" si="195"/>
        <v>25</v>
      </c>
      <c r="Q3087" s="81" t="str">
        <f t="shared" si="196"/>
        <v/>
      </c>
    </row>
    <row r="3088" spans="1:17" x14ac:dyDescent="0.2">
      <c r="A3088" t="s">
        <v>1170</v>
      </c>
      <c r="B3088" t="s">
        <v>3460</v>
      </c>
      <c r="C3088" s="5" t="s">
        <v>39</v>
      </c>
      <c r="D3088" s="5">
        <v>37799</v>
      </c>
      <c r="E3088">
        <v>845</v>
      </c>
      <c r="F3088" s="2">
        <v>60</v>
      </c>
      <c r="G3088" s="2" t="str">
        <f>B3088&amp;C3088</f>
        <v>Liam NGCHOK-WULFshot-put</v>
      </c>
      <c r="H3088" s="2">
        <f>E3088</f>
        <v>845</v>
      </c>
      <c r="I3088" s="138" cm="1">
        <f t="array" ref="I3088">MAX(IF($G$3:$G$4000=$G3088,$H$3:$H$4000))</f>
        <v>845</v>
      </c>
      <c r="J3088" s="2" t="str">
        <v>UGA</v>
      </c>
      <c r="K3088" t="str">
        <v>Joshua CHEPTEGEI</v>
      </c>
      <c r="L3088" t="str">
        <v>1500m</v>
      </c>
      <c r="M3088">
        <v>35320</v>
      </c>
      <c r="N3088" s="96" t="str">
        <f t="shared" si="193"/>
        <v>Joshua CHEPTEGEI1500m</v>
      </c>
      <c r="O3088" s="2">
        <f t="shared" si="194"/>
        <v>1142</v>
      </c>
      <c r="P3088" s="81">
        <f t="shared" si="195"/>
        <v>36</v>
      </c>
      <c r="Q3088" s="81" t="str">
        <f t="shared" si="196"/>
        <v/>
      </c>
    </row>
    <row r="3089" spans="1:17" x14ac:dyDescent="0.2">
      <c r="A3089" t="s">
        <v>1170</v>
      </c>
      <c r="B3089" t="s">
        <v>3540</v>
      </c>
      <c r="C3089" s="5" t="s">
        <v>41</v>
      </c>
      <c r="D3089" s="5">
        <v>36570</v>
      </c>
      <c r="E3089">
        <v>844</v>
      </c>
      <c r="F3089" s="2">
        <v>84</v>
      </c>
      <c r="G3089" s="2" t="str">
        <f>B3089&amp;C3089</f>
        <v>Jared NEIGHBOURSjavelin-throw</v>
      </c>
      <c r="H3089" s="2">
        <f>E3089</f>
        <v>844</v>
      </c>
      <c r="I3089" s="138" cm="1">
        <f t="array" ref="I3089">MAX(IF($G$3:$G$4000=$G3089,$H$3:$H$4000))</f>
        <v>844</v>
      </c>
      <c r="J3089" s="2" t="str">
        <v>UGA</v>
      </c>
      <c r="K3089" t="str">
        <v>Boniface Abel SIKOWO</v>
      </c>
      <c r="L3089" t="str">
        <v>3000msc</v>
      </c>
      <c r="M3089">
        <v>36368</v>
      </c>
      <c r="N3089" s="96" t="str">
        <f t="shared" si="193"/>
        <v>Boniface Abel SIKOWO3000msc</v>
      </c>
      <c r="O3089" s="2">
        <f t="shared" si="194"/>
        <v>1127</v>
      </c>
      <c r="P3089" s="81">
        <f t="shared" si="195"/>
        <v>25</v>
      </c>
      <c r="Q3089" s="81" t="str">
        <f t="shared" si="196"/>
        <v/>
      </c>
    </row>
    <row r="3090" spans="1:17" x14ac:dyDescent="0.2">
      <c r="A3090" t="s">
        <v>1170</v>
      </c>
      <c r="B3090" t="s">
        <v>3615</v>
      </c>
      <c r="C3090" t="s">
        <v>82</v>
      </c>
      <c r="D3090" s="5">
        <v>32196</v>
      </c>
      <c r="E3090">
        <v>836</v>
      </c>
      <c r="F3090" s="2">
        <v>89</v>
      </c>
      <c r="G3090" s="2" t="str">
        <f>B3090&amp;C3090</f>
        <v>Ciaran FAHERTYmarathon</v>
      </c>
      <c r="H3090" s="2">
        <f>E3090</f>
        <v>836</v>
      </c>
      <c r="I3090" s="138" cm="1">
        <f t="array" ref="I3090">MAX(IF($G$3:$G$4000=$G3090,$H$3:$H$4000))</f>
        <v>836</v>
      </c>
      <c r="J3090" s="2" t="str">
        <v>UGA</v>
      </c>
      <c r="K3090" t="str">
        <v>Emmanuel OSUJE</v>
      </c>
      <c r="L3090" t="str">
        <v>800m</v>
      </c>
      <c r="M3090">
        <v>37250</v>
      </c>
      <c r="N3090" s="96" t="str">
        <f t="shared" si="193"/>
        <v>Emmanuel OSUJE800m</v>
      </c>
      <c r="O3090" s="2">
        <f t="shared" si="194"/>
        <v>1106</v>
      </c>
      <c r="P3090" s="81">
        <f t="shared" si="195"/>
        <v>77</v>
      </c>
      <c r="Q3090" s="81" t="str">
        <f t="shared" si="196"/>
        <v/>
      </c>
    </row>
    <row r="3091" spans="1:17" x14ac:dyDescent="0.2">
      <c r="A3091" t="s">
        <v>1170</v>
      </c>
      <c r="B3091" t="s">
        <v>3619</v>
      </c>
      <c r="C3091" s="5" t="s">
        <v>82</v>
      </c>
      <c r="D3091" s="5">
        <v>35020</v>
      </c>
      <c r="E3091">
        <v>821</v>
      </c>
      <c r="F3091" s="2">
        <v>94</v>
      </c>
      <c r="G3091" s="2" t="str">
        <f>B3091&amp;C3091</f>
        <v>Nathan TSEmarathon</v>
      </c>
      <c r="H3091" s="2">
        <f>E3091</f>
        <v>821</v>
      </c>
      <c r="I3091" s="138" cm="1">
        <f t="array" ref="I3091">MAX(IF($G$3:$G$4000=$G3091,$H$3:$H$4000))</f>
        <v>821</v>
      </c>
      <c r="J3091" s="2" t="str">
        <v>UGA</v>
      </c>
      <c r="K3091" t="str">
        <v>Peter MARU</v>
      </c>
      <c r="L3091" t="str">
        <v>1500m</v>
      </c>
      <c r="M3091">
        <v>37714</v>
      </c>
      <c r="N3091" s="96" t="str">
        <f t="shared" si="193"/>
        <v>Peter MARU1500m</v>
      </c>
      <c r="O3091" s="2">
        <f t="shared" si="194"/>
        <v>1105</v>
      </c>
      <c r="P3091" s="81">
        <f t="shared" si="195"/>
        <v>80</v>
      </c>
      <c r="Q3091" s="81" t="str">
        <f t="shared" si="196"/>
        <v/>
      </c>
    </row>
    <row r="3092" spans="1:17" x14ac:dyDescent="0.2">
      <c r="A3092" t="s">
        <v>4675</v>
      </c>
      <c r="B3092" t="s">
        <v>4676</v>
      </c>
      <c r="C3092" s="5" t="s">
        <v>41</v>
      </c>
      <c r="D3092" s="5">
        <v>35432</v>
      </c>
      <c r="E3092">
        <v>1192</v>
      </c>
      <c r="F3092" s="2">
        <v>3</v>
      </c>
      <c r="G3092" s="2" t="str">
        <f>B3092&amp;C3092</f>
        <v>Arshad NADEEMjavelin-throw</v>
      </c>
      <c r="H3092" s="2">
        <f>E3092</f>
        <v>1192</v>
      </c>
      <c r="I3092" s="138" cm="1">
        <f t="array" ref="I3092">MAX(IF($G$3:$G$4000=$G3092,$H$3:$H$4000))</f>
        <v>1192</v>
      </c>
      <c r="J3092" s="2" t="str">
        <v>UGA</v>
      </c>
      <c r="K3092" t="str">
        <v>Abdallah Kibet MANDE</v>
      </c>
      <c r="L3092" t="str">
        <v>10000m</v>
      </c>
      <c r="M3092">
        <v>34829</v>
      </c>
      <c r="N3092" s="96" t="str">
        <f t="shared" si="193"/>
        <v>Abdallah Kibet MANDE10000m</v>
      </c>
      <c r="O3092" s="2">
        <f t="shared" si="194"/>
        <v>1100</v>
      </c>
      <c r="P3092" s="81">
        <f t="shared" si="195"/>
        <v>87</v>
      </c>
      <c r="Q3092" s="81" t="str">
        <f t="shared" si="196"/>
        <v/>
      </c>
    </row>
    <row r="3093" spans="1:17" x14ac:dyDescent="0.2">
      <c r="A3093" t="s">
        <v>2362</v>
      </c>
      <c r="B3093" t="s">
        <v>4411</v>
      </c>
      <c r="C3093" t="s">
        <v>38</v>
      </c>
      <c r="D3093" s="5">
        <v>34499</v>
      </c>
      <c r="E3093">
        <v>1015</v>
      </c>
      <c r="F3093" s="2">
        <v>86</v>
      </c>
      <c r="G3093" s="2" t="str">
        <f>B3093&amp;C3093</f>
        <v>Peniel RICHARDtriple-jump</v>
      </c>
      <c r="H3093" s="2">
        <f>E3093</f>
        <v>1015</v>
      </c>
      <c r="I3093" s="138" cm="1">
        <f t="array" ref="I3093">MAX(IF($G$3:$G$4000=$G3093,$H$3:$H$4000))</f>
        <v>1015</v>
      </c>
      <c r="J3093" s="2" t="str">
        <v>UGA</v>
      </c>
      <c r="K3093" t="str">
        <v>Farid WABUTWA</v>
      </c>
      <c r="L3093" t="str">
        <v>1500m</v>
      </c>
      <c r="M3093">
        <v>33852</v>
      </c>
      <c r="N3093" s="96" t="str">
        <f t="shared" si="193"/>
        <v>Farid WABUTWA1500m</v>
      </c>
      <c r="O3093" s="2">
        <f t="shared" si="194"/>
        <v>1098</v>
      </c>
      <c r="P3093" s="81">
        <f t="shared" si="195"/>
        <v>89</v>
      </c>
      <c r="Q3093" s="81" t="str">
        <f t="shared" si="196"/>
        <v/>
      </c>
    </row>
    <row r="3094" spans="1:17" x14ac:dyDescent="0.2">
      <c r="A3094" t="s">
        <v>1253</v>
      </c>
      <c r="B3094" t="s">
        <v>3627</v>
      </c>
      <c r="C3094" s="5" t="s">
        <v>2</v>
      </c>
      <c r="D3094" s="5">
        <v>34233</v>
      </c>
      <c r="E3094">
        <v>1262</v>
      </c>
      <c r="F3094" s="2">
        <v>2</v>
      </c>
      <c r="G3094" s="2" t="str">
        <f>B3094&amp;C3094</f>
        <v>Akani SIMBINE100m</v>
      </c>
      <c r="H3094" s="2">
        <f>E3094</f>
        <v>1262</v>
      </c>
      <c r="I3094" s="138" cm="1">
        <f t="array" ref="I3094">MAX(IF($G$3:$G$4000=$G3094,$H$3:$H$4000))</f>
        <v>1262</v>
      </c>
      <c r="J3094" s="2" t="str">
        <v>UGA</v>
      </c>
      <c r="K3094" t="str">
        <v>Abu MAYANJA</v>
      </c>
      <c r="L3094" t="str">
        <v>800m</v>
      </c>
      <c r="M3094">
        <v>34981</v>
      </c>
      <c r="N3094" s="96" t="str">
        <f t="shared" si="193"/>
        <v>Abu MAYANJA800m</v>
      </c>
      <c r="O3094" s="2">
        <f t="shared" si="194"/>
        <v>1091</v>
      </c>
      <c r="P3094" s="81">
        <f t="shared" si="195"/>
        <v>95</v>
      </c>
      <c r="Q3094" s="81" t="str">
        <f t="shared" si="196"/>
        <v/>
      </c>
    </row>
    <row r="3095" spans="1:17" x14ac:dyDescent="0.2">
      <c r="A3095" t="s">
        <v>1253</v>
      </c>
      <c r="B3095" t="s">
        <v>3629</v>
      </c>
      <c r="C3095" s="5" t="s">
        <v>2</v>
      </c>
      <c r="D3095" s="5">
        <v>35927</v>
      </c>
      <c r="E3095">
        <v>1227</v>
      </c>
      <c r="F3095" s="2">
        <v>4</v>
      </c>
      <c r="G3095" s="2" t="str">
        <f>B3095&amp;C3095</f>
        <v>Gift LEOTLELA100m</v>
      </c>
      <c r="H3095" s="2">
        <f>E3095</f>
        <v>1227</v>
      </c>
      <c r="I3095" s="138" cm="1">
        <f t="array" ref="I3095">MAX(IF($G$3:$G$4000=$G3095,$H$3:$H$4000))</f>
        <v>1227</v>
      </c>
      <c r="J3095" s="2" t="str">
        <v>UGA</v>
      </c>
      <c r="K3095" t="str">
        <v>Ezekiel MUTAI</v>
      </c>
      <c r="L3095" t="str">
        <v>3000msc</v>
      </c>
      <c r="M3095">
        <v>36947</v>
      </c>
      <c r="N3095" s="96" t="str">
        <f t="shared" si="193"/>
        <v>Ezekiel MUTAI3000msc</v>
      </c>
      <c r="O3095" s="2">
        <f t="shared" si="194"/>
        <v>1091</v>
      </c>
      <c r="P3095" s="81">
        <f t="shared" si="195"/>
        <v>43</v>
      </c>
      <c r="Q3095" s="81" t="str">
        <f t="shared" si="196"/>
        <v/>
      </c>
    </row>
    <row r="3096" spans="1:17" x14ac:dyDescent="0.2">
      <c r="A3096" t="s">
        <v>1253</v>
      </c>
      <c r="B3096" t="s">
        <v>3721</v>
      </c>
      <c r="C3096" s="5" t="s">
        <v>26</v>
      </c>
      <c r="D3096" s="5">
        <v>33800</v>
      </c>
      <c r="E3096">
        <v>1211</v>
      </c>
      <c r="F3096" s="2">
        <v>4</v>
      </c>
      <c r="G3096" s="2" t="str">
        <f>B3096&amp;C3096</f>
        <v>Wayde VAN NIEKERK400m</v>
      </c>
      <c r="H3096" s="2">
        <f>E3096</f>
        <v>1211</v>
      </c>
      <c r="I3096" s="138" cm="1">
        <f t="array" ref="I3096">MAX(IF($G$3:$G$4000=$G3096,$H$3:$H$4000))</f>
        <v>1211</v>
      </c>
      <c r="J3096" s="2" t="str">
        <v>UGA</v>
      </c>
      <c r="K3096" t="str">
        <v>Benson OKOT</v>
      </c>
      <c r="L3096" t="str">
        <v>100m</v>
      </c>
      <c r="M3096">
        <v>35430</v>
      </c>
      <c r="N3096" s="96" t="str">
        <f t="shared" si="193"/>
        <v>Benson OKOT100m</v>
      </c>
      <c r="O3096" s="2">
        <f t="shared" si="194"/>
        <v>1079</v>
      </c>
      <c r="P3096" s="81">
        <f t="shared" si="195"/>
        <v>114</v>
      </c>
      <c r="Q3096" s="81" t="str">
        <f t="shared" si="196"/>
        <v/>
      </c>
    </row>
    <row r="3097" spans="1:17" x14ac:dyDescent="0.2">
      <c r="A3097" t="s">
        <v>1253</v>
      </c>
      <c r="B3097" t="s">
        <v>3640</v>
      </c>
      <c r="C3097" s="5" t="s">
        <v>25</v>
      </c>
      <c r="D3097" s="5">
        <v>36923</v>
      </c>
      <c r="E3097">
        <v>1206</v>
      </c>
      <c r="F3097" s="2">
        <v>5</v>
      </c>
      <c r="G3097" s="2" t="str">
        <f>B3097&amp;C3097</f>
        <v>Shaun MASWANGANYI200m</v>
      </c>
      <c r="H3097" s="2">
        <f>E3097</f>
        <v>1206</v>
      </c>
      <c r="I3097" s="138" cm="1">
        <f t="array" ref="I3097">MAX(IF($G$3:$G$4000=$G3097,$H$3:$H$4000))</f>
        <v>1206</v>
      </c>
      <c r="J3097" s="2" t="str">
        <v>UGA</v>
      </c>
      <c r="K3097" t="str">
        <v>Leonard CHEMUTAI</v>
      </c>
      <c r="L3097" t="str">
        <v>3000msc</v>
      </c>
      <c r="M3097">
        <v>37746</v>
      </c>
      <c r="N3097" s="96" t="str">
        <f t="shared" si="193"/>
        <v>Leonard CHEMUTAI3000msc</v>
      </c>
      <c r="O3097" s="2">
        <f t="shared" si="194"/>
        <v>1075</v>
      </c>
      <c r="P3097" s="81">
        <f t="shared" si="195"/>
        <v>52</v>
      </c>
      <c r="Q3097" s="81" t="str">
        <f t="shared" si="196"/>
        <v/>
      </c>
    </row>
    <row r="3098" spans="1:17" x14ac:dyDescent="0.2">
      <c r="A3098" t="s">
        <v>1253</v>
      </c>
      <c r="B3098" t="s">
        <v>3691</v>
      </c>
      <c r="C3098" s="5" t="s">
        <v>37</v>
      </c>
      <c r="D3098" s="5">
        <v>35703</v>
      </c>
      <c r="E3098">
        <v>1194</v>
      </c>
      <c r="F3098" s="2">
        <v>4</v>
      </c>
      <c r="G3098" s="2" t="str">
        <f>B3098&amp;C3098</f>
        <v>Cheswill JOHNSONlong-jump</v>
      </c>
      <c r="H3098" s="2">
        <f>E3098</f>
        <v>1194</v>
      </c>
      <c r="I3098" s="138" cm="1">
        <f t="array" ref="I3098">MAX(IF($G$3:$G$4000=$G3098,$H$3:$H$4000))</f>
        <v>1194</v>
      </c>
      <c r="J3098" s="2" t="str">
        <v>UGA</v>
      </c>
      <c r="K3098" t="str">
        <v>Denis CHEROTICH</v>
      </c>
      <c r="L3098" t="str">
        <v>3000msc</v>
      </c>
      <c r="M3098">
        <v>36791</v>
      </c>
      <c r="N3098" s="96" t="str">
        <f t="shared" si="193"/>
        <v>Denis CHEROTICH3000msc</v>
      </c>
      <c r="O3098" s="2">
        <f t="shared" si="194"/>
        <v>1064</v>
      </c>
      <c r="P3098" s="81">
        <f t="shared" si="195"/>
        <v>58</v>
      </c>
      <c r="Q3098" s="81" t="str">
        <f t="shared" si="196"/>
        <v/>
      </c>
    </row>
    <row r="3099" spans="1:17" x14ac:dyDescent="0.2">
      <c r="A3099" t="s">
        <v>1253</v>
      </c>
      <c r="B3099" t="s">
        <v>3640</v>
      </c>
      <c r="C3099" s="5" t="s">
        <v>2</v>
      </c>
      <c r="D3099" s="5">
        <v>36923</v>
      </c>
      <c r="E3099">
        <v>1193</v>
      </c>
      <c r="F3099" s="2">
        <v>15</v>
      </c>
      <c r="G3099" s="2" t="str">
        <f>B3099&amp;C3099</f>
        <v>Shaun MASWANGANYI100m</v>
      </c>
      <c r="H3099" s="2">
        <f>E3099</f>
        <v>1193</v>
      </c>
      <c r="I3099" s="138" cm="1">
        <f t="array" ref="I3099">MAX(IF($G$3:$G$4000=$G3099,$H$3:$H$4000))</f>
        <v>1193</v>
      </c>
      <c r="J3099" s="2" t="str">
        <v>UGA</v>
      </c>
      <c r="K3099" t="str">
        <v>Nelson WAKANA</v>
      </c>
      <c r="L3099" t="str">
        <v>3000msc</v>
      </c>
      <c r="M3099">
        <v>32753</v>
      </c>
      <c r="N3099" s="96" t="str">
        <f t="shared" si="193"/>
        <v>Nelson WAKANA3000msc</v>
      </c>
      <c r="O3099" s="2">
        <f t="shared" si="194"/>
        <v>1048</v>
      </c>
      <c r="P3099" s="81">
        <f t="shared" si="195"/>
        <v>62</v>
      </c>
      <c r="Q3099" s="81" t="str">
        <f t="shared" si="196"/>
        <v/>
      </c>
    </row>
    <row r="3100" spans="1:17" x14ac:dyDescent="0.2">
      <c r="A3100" t="s">
        <v>1253</v>
      </c>
      <c r="B3100" t="s">
        <v>4533</v>
      </c>
      <c r="C3100" s="6" t="s">
        <v>39</v>
      </c>
      <c r="D3100" s="5">
        <v>36473</v>
      </c>
      <c r="E3100">
        <v>1193</v>
      </c>
      <c r="F3100" s="2">
        <v>6</v>
      </c>
      <c r="G3100" s="2" t="str">
        <f>B3100&amp;C3100</f>
        <v>Kyle BLIGNAUTshot-put</v>
      </c>
      <c r="H3100" s="2">
        <f>E3100</f>
        <v>1193</v>
      </c>
      <c r="I3100" s="138" cm="1">
        <f t="array" ref="I3100">MAX(IF($G$3:$G$4000=$G3100,$H$3:$H$4000))</f>
        <v>1193</v>
      </c>
      <c r="J3100" s="2" t="str">
        <v>UGA</v>
      </c>
      <c r="K3100" t="str">
        <v>Emmanuel RWOTOMIYA</v>
      </c>
      <c r="L3100" t="str">
        <v>400m</v>
      </c>
      <c r="M3100">
        <v>37874</v>
      </c>
      <c r="N3100" s="96" t="str">
        <f t="shared" si="193"/>
        <v>Emmanuel RWOTOMIYA400m</v>
      </c>
      <c r="O3100" s="2">
        <f t="shared" si="194"/>
        <v>1019</v>
      </c>
      <c r="P3100" s="81">
        <f t="shared" si="195"/>
        <v>157</v>
      </c>
      <c r="Q3100" s="81" t="str">
        <f t="shared" si="196"/>
        <v/>
      </c>
    </row>
    <row r="3101" spans="1:17" x14ac:dyDescent="0.2">
      <c r="A3101" t="s">
        <v>1253</v>
      </c>
      <c r="B3101" t="s">
        <v>4551</v>
      </c>
      <c r="C3101" s="5" t="s">
        <v>39</v>
      </c>
      <c r="D3101" s="5">
        <v>35465</v>
      </c>
      <c r="E3101">
        <v>1189</v>
      </c>
      <c r="F3101" s="2">
        <v>7</v>
      </c>
      <c r="G3101" s="2" t="str">
        <f>B3101&amp;C3101</f>
        <v>Jason VAN ROOYENshot-put</v>
      </c>
      <c r="H3101" s="2">
        <f>E3101</f>
        <v>1189</v>
      </c>
      <c r="I3101" s="138" cm="1">
        <f t="array" ref="I3101">MAX(IF($G$3:$G$4000=$G3101,$H$3:$H$4000))</f>
        <v>1189</v>
      </c>
      <c r="J3101" s="2" t="str">
        <v>UGA</v>
      </c>
      <c r="K3101" t="str">
        <v>Elphas Toroitich NDIWA</v>
      </c>
      <c r="L3101" t="str">
        <v>3000msc</v>
      </c>
      <c r="M3101">
        <v>37871</v>
      </c>
      <c r="N3101" s="96" t="str">
        <f t="shared" si="193"/>
        <v>Elphas Toroitich NDIWA3000msc</v>
      </c>
      <c r="O3101" s="2">
        <f t="shared" si="194"/>
        <v>1016</v>
      </c>
      <c r="P3101" s="81">
        <f t="shared" si="195"/>
        <v>105</v>
      </c>
      <c r="Q3101" s="81" t="str">
        <f t="shared" si="196"/>
        <v/>
      </c>
    </row>
    <row r="3102" spans="1:17" x14ac:dyDescent="0.2">
      <c r="A3102" t="s">
        <v>1253</v>
      </c>
      <c r="B3102" t="s">
        <v>3627</v>
      </c>
      <c r="C3102" s="5" t="s">
        <v>25</v>
      </c>
      <c r="D3102" s="5">
        <v>34233</v>
      </c>
      <c r="E3102">
        <v>1187</v>
      </c>
      <c r="F3102" s="2">
        <v>16</v>
      </c>
      <c r="G3102" s="2" t="str">
        <f>B3102&amp;C3102</f>
        <v>Akani SIMBINE200m</v>
      </c>
      <c r="H3102" s="2">
        <f>E3102</f>
        <v>1187</v>
      </c>
      <c r="I3102" s="138" cm="1">
        <f t="array" ref="I3102">MAX(IF($G$3:$G$4000=$G3102,$H$3:$H$4000))</f>
        <v>1187</v>
      </c>
      <c r="J3102" s="2" t="str">
        <v>UGA</v>
      </c>
      <c r="K3102" t="str">
        <v>Daniel KIPROP</v>
      </c>
      <c r="L3102" t="str">
        <v>1500m</v>
      </c>
      <c r="M3102">
        <v>36890</v>
      </c>
      <c r="N3102" s="96" t="str">
        <f t="shared" si="193"/>
        <v>Daniel KIPROP1500m</v>
      </c>
      <c r="O3102" s="2">
        <f t="shared" si="194"/>
        <v>971</v>
      </c>
      <c r="P3102" s="81">
        <f t="shared" si="195"/>
        <v>184</v>
      </c>
      <c r="Q3102" s="81" t="str">
        <f t="shared" si="196"/>
        <v/>
      </c>
    </row>
    <row r="3103" spans="1:17" x14ac:dyDescent="0.2">
      <c r="A3103" t="s">
        <v>1253</v>
      </c>
      <c r="B3103" t="s">
        <v>4678</v>
      </c>
      <c r="C3103" s="5" t="s">
        <v>41</v>
      </c>
      <c r="D3103" s="5">
        <v>33961</v>
      </c>
      <c r="E3103">
        <v>1186</v>
      </c>
      <c r="F3103" s="2">
        <v>5</v>
      </c>
      <c r="G3103" s="2" t="str">
        <f>B3103&amp;C3103</f>
        <v>Rocco VAN ROOYENjavelin-throw</v>
      </c>
      <c r="H3103" s="2">
        <f>E3103</f>
        <v>1186</v>
      </c>
      <c r="I3103" s="138" cm="1">
        <f t="array" ref="I3103">MAX(IF($G$3:$G$4000=$G3103,$H$3:$H$4000))</f>
        <v>1186</v>
      </c>
      <c r="J3103" s="2" t="str">
        <v>UGA</v>
      </c>
      <c r="K3103" t="str">
        <v>Brian KIRUI</v>
      </c>
      <c r="L3103" t="str">
        <v>5000m</v>
      </c>
      <c r="M3103">
        <v>0</v>
      </c>
      <c r="N3103" s="96" t="str">
        <f t="shared" si="193"/>
        <v>Brian KIRUI5000m</v>
      </c>
      <c r="O3103" s="2">
        <f t="shared" si="194"/>
        <v>939</v>
      </c>
      <c r="P3103" s="81">
        <f t="shared" si="195"/>
        <v>185</v>
      </c>
      <c r="Q3103" s="81" t="str">
        <f t="shared" si="196"/>
        <v/>
      </c>
    </row>
    <row r="3104" spans="1:17" x14ac:dyDescent="0.2">
      <c r="A3104" t="s">
        <v>1253</v>
      </c>
      <c r="B3104" t="s">
        <v>4208</v>
      </c>
      <c r="C3104" s="5" t="s">
        <v>33</v>
      </c>
      <c r="D3104" s="5">
        <v>36548</v>
      </c>
      <c r="E3104">
        <v>1181</v>
      </c>
      <c r="F3104" s="2">
        <v>7</v>
      </c>
      <c r="G3104" s="2" t="str">
        <f>B3104&amp;C3104</f>
        <v>Sokwakhana ZAZINI400mh</v>
      </c>
      <c r="H3104" s="2">
        <f>E3104</f>
        <v>1181</v>
      </c>
      <c r="I3104" s="138" cm="1">
        <f t="array" ref="I3104">MAX(IF($G$3:$G$4000=$G3104,$H$3:$H$4000))</f>
        <v>1181</v>
      </c>
      <c r="J3104" s="2" t="str">
        <v>VIN</v>
      </c>
      <c r="K3104" t="str">
        <v>Akani SLATER</v>
      </c>
      <c r="L3104" t="str">
        <v>400m</v>
      </c>
      <c r="M3104">
        <v>35788</v>
      </c>
      <c r="N3104" s="96" t="str">
        <f t="shared" si="193"/>
        <v>Akani SLATER400m</v>
      </c>
      <c r="O3104" s="2">
        <f t="shared" si="194"/>
        <v>1101</v>
      </c>
      <c r="P3104" s="81">
        <f t="shared" si="195"/>
        <v>81</v>
      </c>
      <c r="Q3104" s="81" t="str">
        <f t="shared" si="196"/>
        <v/>
      </c>
    </row>
    <row r="3105" spans="1:17" x14ac:dyDescent="0.2">
      <c r="A3105" t="s">
        <v>1253</v>
      </c>
      <c r="B3105" t="s">
        <v>2950</v>
      </c>
      <c r="C3105" s="5" t="s">
        <v>26</v>
      </c>
      <c r="D3105" s="5">
        <v>35887</v>
      </c>
      <c r="E3105">
        <v>1178</v>
      </c>
      <c r="F3105" s="2">
        <v>10</v>
      </c>
      <c r="G3105" s="2" t="str">
        <f>B3105&amp;C3105</f>
        <v>Zakhiti NENE400m</v>
      </c>
      <c r="H3105" s="2">
        <f>E3105</f>
        <v>1178</v>
      </c>
      <c r="I3105" s="138" cm="1">
        <f t="array" ref="I3105">MAX(IF($G$3:$G$4000=$G3105,$H$3:$H$4000))</f>
        <v>1178</v>
      </c>
      <c r="J3105" s="2" t="str">
        <v>VIN</v>
      </c>
      <c r="K3105" t="str">
        <v>Uroy RYAN</v>
      </c>
      <c r="L3105" t="str">
        <v>long-jump</v>
      </c>
      <c r="M3105">
        <v>38068</v>
      </c>
      <c r="N3105" s="96" t="str">
        <f t="shared" si="193"/>
        <v>Uroy RYANlong-jump</v>
      </c>
      <c r="O3105" s="2">
        <f t="shared" si="194"/>
        <v>1049</v>
      </c>
      <c r="P3105" s="81">
        <f t="shared" si="195"/>
        <v>95</v>
      </c>
      <c r="Q3105" s="81" t="str">
        <f t="shared" si="196"/>
        <v/>
      </c>
    </row>
    <row r="3106" spans="1:17" x14ac:dyDescent="0.2">
      <c r="A3106" t="s">
        <v>1253</v>
      </c>
      <c r="B3106" t="s">
        <v>4284</v>
      </c>
      <c r="C3106" s="5" t="s">
        <v>37</v>
      </c>
      <c r="D3106" s="6">
        <v>33506</v>
      </c>
      <c r="E3106">
        <v>1173</v>
      </c>
      <c r="F3106" s="2">
        <v>6</v>
      </c>
      <c r="G3106" s="2" t="str">
        <f>B3106&amp;C3106</f>
        <v>Ruswahl SAMAAIlong-jump</v>
      </c>
      <c r="H3106" s="2">
        <f>E3106</f>
        <v>1173</v>
      </c>
      <c r="I3106" s="138" cm="1">
        <f t="array" ref="I3106">MAX(IF($G$3:$G$4000=$G3106,$H$3:$H$4000))</f>
        <v>1173</v>
      </c>
      <c r="J3106" s="2" t="str">
        <v>VIN</v>
      </c>
      <c r="K3106" t="str">
        <v>Handal ROBAN</v>
      </c>
      <c r="L3106" t="str">
        <v>800m</v>
      </c>
      <c r="M3106">
        <v>37504</v>
      </c>
      <c r="N3106" s="96" t="str">
        <f t="shared" si="193"/>
        <v>Handal ROBAN800m</v>
      </c>
      <c r="O3106" s="2">
        <f t="shared" si="194"/>
        <v>1039</v>
      </c>
      <c r="P3106" s="81">
        <f t="shared" si="195"/>
        <v>133</v>
      </c>
      <c r="Q3106" s="81" t="str">
        <f t="shared" si="196"/>
        <v/>
      </c>
    </row>
    <row r="3107" spans="1:17" x14ac:dyDescent="0.2">
      <c r="A3107" t="s">
        <v>1253</v>
      </c>
      <c r="B3107" t="s">
        <v>3718</v>
      </c>
      <c r="C3107" s="5" t="s">
        <v>25</v>
      </c>
      <c r="D3107" s="5">
        <v>35278</v>
      </c>
      <c r="E3107">
        <v>1171</v>
      </c>
      <c r="F3107" s="2">
        <v>23</v>
      </c>
      <c r="G3107" s="2" t="str">
        <f>B3107&amp;C3107</f>
        <v>Luxolo ADAMS200m</v>
      </c>
      <c r="H3107" s="2">
        <f>E3107</f>
        <v>1171</v>
      </c>
      <c r="I3107" s="138" cm="1">
        <f t="array" ref="I3107">MAX(IF($G$3:$G$4000=$G3107,$H$3:$H$4000))</f>
        <v>1171</v>
      </c>
      <c r="J3107" s="2" t="str">
        <v>VIN</v>
      </c>
      <c r="K3107" t="str">
        <v>Amal GLASGOW</v>
      </c>
      <c r="L3107" t="str">
        <v>400m</v>
      </c>
      <c r="M3107">
        <v>44671</v>
      </c>
      <c r="N3107" s="96" t="str">
        <f t="shared" si="193"/>
        <v>Amal GLASGOW400m</v>
      </c>
      <c r="O3107" s="2">
        <f t="shared" si="194"/>
        <v>1020</v>
      </c>
      <c r="P3107" s="81">
        <f t="shared" si="195"/>
        <v>154</v>
      </c>
      <c r="Q3107" s="81" t="str">
        <f t="shared" si="196"/>
        <v/>
      </c>
    </row>
    <row r="3108" spans="1:17" x14ac:dyDescent="0.2">
      <c r="A3108" t="s">
        <v>1253</v>
      </c>
      <c r="B3108" t="s">
        <v>3721</v>
      </c>
      <c r="C3108" s="5" t="s">
        <v>25</v>
      </c>
      <c r="D3108" s="5">
        <v>33800</v>
      </c>
      <c r="E3108">
        <v>1169</v>
      </c>
      <c r="F3108" s="2">
        <v>28</v>
      </c>
      <c r="G3108" s="2" t="str">
        <f>B3108&amp;C3108</f>
        <v>Wayde VAN NIEKERK200m</v>
      </c>
      <c r="H3108" s="2">
        <f>E3108</f>
        <v>1169</v>
      </c>
      <c r="I3108" s="138" cm="1">
        <f t="array" ref="I3108">MAX(IF($G$3:$G$4000=$G3108,$H$3:$H$4000))</f>
        <v>1169</v>
      </c>
      <c r="J3108" s="2" t="str">
        <v>VIN</v>
      </c>
      <c r="K3108" t="str">
        <v>Akani SLATER</v>
      </c>
      <c r="L3108" t="str">
        <v>200m</v>
      </c>
      <c r="M3108">
        <v>35788</v>
      </c>
      <c r="N3108" s="96" t="str">
        <f t="shared" si="193"/>
        <v>Akani SLATER200m</v>
      </c>
      <c r="O3108" s="2">
        <f t="shared" si="194"/>
        <v>989</v>
      </c>
      <c r="P3108" s="81">
        <f t="shared" si="195"/>
        <v>175</v>
      </c>
      <c r="Q3108" s="81" t="str">
        <f t="shared" si="196"/>
        <v/>
      </c>
    </row>
    <row r="3109" spans="1:17" x14ac:dyDescent="0.2">
      <c r="A3109" t="s">
        <v>1253</v>
      </c>
      <c r="B3109" t="s">
        <v>4291</v>
      </c>
      <c r="C3109" s="5" t="s">
        <v>37</v>
      </c>
      <c r="D3109" s="6">
        <v>35263</v>
      </c>
      <c r="E3109">
        <v>1168</v>
      </c>
      <c r="F3109" s="2">
        <v>2</v>
      </c>
      <c r="G3109" s="2" t="str">
        <f>B3109&amp;C3109</f>
        <v>Jovan VAN VUURENlong-jump</v>
      </c>
      <c r="H3109" s="2">
        <f>E3109</f>
        <v>1168</v>
      </c>
      <c r="I3109" s="138" cm="1">
        <f t="array" ref="I3109">MAX(IF($G$3:$G$4000=$G3109,$H$3:$H$4000))</f>
        <v>1168</v>
      </c>
      <c r="J3109" s="2" t="str">
        <v>ZAM</v>
      </c>
      <c r="K3109" t="str">
        <v>Kennedy LUCHEMBE</v>
      </c>
      <c r="L3109" t="str">
        <v>400m</v>
      </c>
      <c r="M3109">
        <v>37080</v>
      </c>
      <c r="N3109" s="96" t="str">
        <f t="shared" si="193"/>
        <v>Kennedy LUCHEMBE400m</v>
      </c>
      <c r="O3109" s="2">
        <f t="shared" si="194"/>
        <v>1145</v>
      </c>
      <c r="P3109" s="81">
        <f t="shared" si="195"/>
        <v>22</v>
      </c>
      <c r="Q3109" s="81" t="str">
        <f t="shared" si="196"/>
        <v/>
      </c>
    </row>
    <row r="3110" spans="1:17" x14ac:dyDescent="0.2">
      <c r="A3110" t="s">
        <v>1253</v>
      </c>
      <c r="B3110" t="s">
        <v>4474</v>
      </c>
      <c r="C3110" s="5" t="s">
        <v>40</v>
      </c>
      <c r="D3110" s="5">
        <v>37206</v>
      </c>
      <c r="E3110">
        <v>1168</v>
      </c>
      <c r="F3110" s="2">
        <v>5</v>
      </c>
      <c r="G3110" s="2" t="str">
        <f>B3110&amp;C3110</f>
        <v>Francois Otieno PRINSLOOdiscus-throw</v>
      </c>
      <c r="H3110" s="2">
        <f>E3110</f>
        <v>1168</v>
      </c>
      <c r="I3110" s="138" cm="1">
        <f t="array" ref="I3110">MAX(IF($G$3:$G$4000=$G3110,$H$3:$H$4000))</f>
        <v>1168</v>
      </c>
      <c r="J3110" s="2" t="str">
        <v>ZAM</v>
      </c>
      <c r="K3110" t="str">
        <v>Sydney SIAME</v>
      </c>
      <c r="L3110" t="str">
        <v>200m</v>
      </c>
      <c r="M3110">
        <v>35710</v>
      </c>
      <c r="N3110" s="96" t="str">
        <f t="shared" si="193"/>
        <v>Sydney SIAME200m</v>
      </c>
      <c r="O3110" s="2">
        <f t="shared" si="194"/>
        <v>1132</v>
      </c>
      <c r="P3110" s="81">
        <f t="shared" si="195"/>
        <v>49</v>
      </c>
      <c r="Q3110" s="81" t="str">
        <f t="shared" si="196"/>
        <v/>
      </c>
    </row>
    <row r="3111" spans="1:17" x14ac:dyDescent="0.2">
      <c r="A3111" t="s">
        <v>1253</v>
      </c>
      <c r="B3111" t="s">
        <v>4021</v>
      </c>
      <c r="C3111" s="5" t="s">
        <v>29</v>
      </c>
      <c r="D3111" s="5">
        <v>33159</v>
      </c>
      <c r="E3111">
        <v>1167</v>
      </c>
      <c r="F3111" s="2">
        <v>15</v>
      </c>
      <c r="G3111" s="2" t="str">
        <f>B3111&amp;C3111</f>
        <v>Lesiba MASHELE5000m</v>
      </c>
      <c r="H3111" s="2">
        <f>E3111</f>
        <v>1167</v>
      </c>
      <c r="I3111" s="138" cm="1">
        <f t="array" ref="I3111">MAX(IF($G$3:$G$4000=$G3111,$H$3:$H$4000))</f>
        <v>1167</v>
      </c>
      <c r="J3111" s="2" t="str">
        <v>ZAM</v>
      </c>
      <c r="K3111" t="str">
        <v>Muzala SAMUKONGA</v>
      </c>
      <c r="L3111" t="str">
        <v>400m</v>
      </c>
      <c r="M3111">
        <v>37599</v>
      </c>
      <c r="N3111" s="96" t="str">
        <f t="shared" si="193"/>
        <v>Muzala SAMUKONGA400m</v>
      </c>
      <c r="O3111" s="2">
        <f t="shared" si="194"/>
        <v>1129</v>
      </c>
      <c r="P3111" s="81">
        <f t="shared" si="195"/>
        <v>41</v>
      </c>
      <c r="Q3111" s="81" t="str">
        <f t="shared" si="196"/>
        <v/>
      </c>
    </row>
    <row r="3112" spans="1:17" x14ac:dyDescent="0.2">
      <c r="A3112" t="s">
        <v>1253</v>
      </c>
      <c r="B3112" t="s">
        <v>4800</v>
      </c>
      <c r="C3112" t="s">
        <v>82</v>
      </c>
      <c r="D3112" s="5">
        <v>31078</v>
      </c>
      <c r="E3112">
        <v>1160</v>
      </c>
      <c r="F3112" s="2">
        <v>80</v>
      </c>
      <c r="G3112" s="2" t="str">
        <f>B3112&amp;C3112</f>
        <v>Stephen MOKOKAmarathon</v>
      </c>
      <c r="H3112" s="2">
        <f>E3112</f>
        <v>1160</v>
      </c>
      <c r="I3112" s="138" cm="1">
        <f t="array" ref="I3112">MAX(IF($G$3:$G$4000=$G3112,$H$3:$H$4000))</f>
        <v>1160</v>
      </c>
      <c r="J3112" s="2" t="str">
        <v>ZAM</v>
      </c>
      <c r="K3112" t="str">
        <v>David MULENGA</v>
      </c>
      <c r="L3112" t="str">
        <v>400m</v>
      </c>
      <c r="M3112">
        <v>37476</v>
      </c>
      <c r="N3112" s="96" t="str">
        <f t="shared" si="193"/>
        <v>David MULENGA400m</v>
      </c>
      <c r="O3112" s="2">
        <f t="shared" si="194"/>
        <v>1102</v>
      </c>
      <c r="P3112" s="81">
        <f t="shared" si="195"/>
        <v>79</v>
      </c>
      <c r="Q3112" s="81" t="str">
        <f t="shared" si="196"/>
        <v/>
      </c>
    </row>
    <row r="3113" spans="1:17" x14ac:dyDescent="0.2">
      <c r="A3113" t="s">
        <v>1253</v>
      </c>
      <c r="B3113" t="s">
        <v>4423</v>
      </c>
      <c r="C3113" s="5" t="s">
        <v>36</v>
      </c>
      <c r="D3113" s="5">
        <v>36733</v>
      </c>
      <c r="E3113">
        <v>1160</v>
      </c>
      <c r="F3113" s="2">
        <v>3</v>
      </c>
      <c r="G3113" s="2" t="str">
        <f>B3113&amp;C3113</f>
        <v>Valco VAN WYKpole-vault</v>
      </c>
      <c r="H3113" s="2">
        <f>E3113</f>
        <v>1160</v>
      </c>
      <c r="I3113" s="138" cm="1">
        <f t="array" ref="I3113">MAX(IF($G$3:$G$4000=$G3113,$H$3:$H$4000))</f>
        <v>1160</v>
      </c>
      <c r="J3113" s="2" t="str">
        <v>ZAM</v>
      </c>
      <c r="K3113" t="str">
        <v>Nyambe PATRICK</v>
      </c>
      <c r="L3113" t="str">
        <v>400m</v>
      </c>
      <c r="M3113">
        <v>37552</v>
      </c>
      <c r="N3113" s="96" t="str">
        <f t="shared" si="193"/>
        <v>Nyambe PATRICK400m</v>
      </c>
      <c r="O3113" s="2">
        <f t="shared" si="194"/>
        <v>1100</v>
      </c>
      <c r="P3113" s="81">
        <f t="shared" si="195"/>
        <v>82</v>
      </c>
      <c r="Q3113" s="81" t="str">
        <f t="shared" si="196"/>
        <v/>
      </c>
    </row>
    <row r="3114" spans="1:17" x14ac:dyDescent="0.2">
      <c r="A3114" t="s">
        <v>1253</v>
      </c>
      <c r="B3114" t="s">
        <v>4551</v>
      </c>
      <c r="C3114" s="5" t="s">
        <v>39</v>
      </c>
      <c r="D3114" s="5">
        <v>35465</v>
      </c>
      <c r="E3114">
        <v>1159</v>
      </c>
      <c r="F3114" s="2">
        <v>3</v>
      </c>
      <c r="G3114" s="2" t="str">
        <f>B3114&amp;C3114</f>
        <v>Jason VAN ROOYENshot-put</v>
      </c>
      <c r="H3114" s="2">
        <f>E3114</f>
        <v>1159</v>
      </c>
      <c r="I3114" s="138" cm="1">
        <f t="array" ref="I3114">MAX(IF($G$3:$G$4000=$G3114,$H$3:$H$4000))</f>
        <v>1189</v>
      </c>
      <c r="J3114" s="2" t="str">
        <v>ZAM</v>
      </c>
      <c r="K3114" t="str">
        <v>Luyando MUDENDA</v>
      </c>
      <c r="L3114" t="str">
        <v>400m</v>
      </c>
      <c r="M3114">
        <v>1994</v>
      </c>
      <c r="N3114" s="96" t="str">
        <f t="shared" si="193"/>
        <v>Luyando MUDENDA400m</v>
      </c>
      <c r="O3114" s="2">
        <f t="shared" si="194"/>
        <v>1059</v>
      </c>
      <c r="P3114" s="81">
        <f t="shared" si="195"/>
        <v>120</v>
      </c>
      <c r="Q3114" s="81" t="str">
        <f t="shared" si="196"/>
        <v/>
      </c>
    </row>
    <row r="3115" spans="1:17" x14ac:dyDescent="0.2">
      <c r="A3115" t="s">
        <v>1253</v>
      </c>
      <c r="B3115" t="s">
        <v>3722</v>
      </c>
      <c r="C3115" t="s">
        <v>25</v>
      </c>
      <c r="D3115" s="5">
        <v>37317</v>
      </c>
      <c r="E3115">
        <v>1159</v>
      </c>
      <c r="F3115" s="2">
        <v>29</v>
      </c>
      <c r="G3115" s="2" t="str">
        <f>B3115&amp;C3115</f>
        <v>Sinesipho DAMBILE200m</v>
      </c>
      <c r="H3115" s="2">
        <f>E3115</f>
        <v>1159</v>
      </c>
      <c r="I3115" s="138" cm="1">
        <f t="array" ref="I3115">MAX(IF($G$3:$G$4000=$G3115,$H$3:$H$4000))</f>
        <v>1159</v>
      </c>
      <c r="J3115" s="2" t="str">
        <v>ZAM</v>
      </c>
      <c r="K3115" t="str">
        <v>Daniel MBEWE</v>
      </c>
      <c r="L3115" t="str">
        <v>400m</v>
      </c>
      <c r="M3115">
        <v>36159</v>
      </c>
      <c r="N3115" s="96" t="str">
        <f t="shared" si="193"/>
        <v>Daniel MBEWE400m</v>
      </c>
      <c r="O3115" s="2">
        <f t="shared" si="194"/>
        <v>1057</v>
      </c>
      <c r="P3115" s="81">
        <f t="shared" si="195"/>
        <v>123</v>
      </c>
      <c r="Q3115" s="81" t="str">
        <f t="shared" si="196"/>
        <v/>
      </c>
    </row>
    <row r="3116" spans="1:17" x14ac:dyDescent="0.2">
      <c r="A3116" t="s">
        <v>1253</v>
      </c>
      <c r="B3116" t="s">
        <v>3762</v>
      </c>
      <c r="C3116" s="6" t="s">
        <v>26</v>
      </c>
      <c r="D3116" s="5">
        <v>37289</v>
      </c>
      <c r="E3116">
        <v>1158</v>
      </c>
      <c r="F3116" s="2">
        <v>18</v>
      </c>
      <c r="G3116" s="2" t="str">
        <f>B3116&amp;C3116</f>
        <v>Antonie Matthys NORTJE400m</v>
      </c>
      <c r="H3116" s="2">
        <f>E3116</f>
        <v>1158</v>
      </c>
      <c r="I3116" s="138" cm="1">
        <f t="array" ref="I3116">MAX(IF($G$3:$G$4000=$G3116,$H$3:$H$4000))</f>
        <v>1158</v>
      </c>
      <c r="J3116" s="2" t="str">
        <v>ZAM</v>
      </c>
      <c r="K3116" t="str">
        <v>Kakene SITALI</v>
      </c>
      <c r="L3116" t="str">
        <v>200m</v>
      </c>
      <c r="M3116">
        <v>44640</v>
      </c>
      <c r="N3116" s="96" t="str">
        <f t="shared" si="193"/>
        <v>Kakene SITALI200m</v>
      </c>
      <c r="O3116" s="2">
        <f t="shared" si="194"/>
        <v>1031</v>
      </c>
      <c r="P3116" s="81">
        <f t="shared" si="195"/>
        <v>134</v>
      </c>
      <c r="Q3116" s="81" t="str">
        <f t="shared" si="196"/>
        <v/>
      </c>
    </row>
    <row r="3117" spans="1:17" x14ac:dyDescent="0.2">
      <c r="A3117" t="s">
        <v>1253</v>
      </c>
      <c r="B3117" t="s">
        <v>3067</v>
      </c>
      <c r="C3117" t="s">
        <v>27</v>
      </c>
      <c r="D3117" s="5">
        <v>35435</v>
      </c>
      <c r="E3117">
        <v>1157</v>
      </c>
      <c r="F3117" s="2">
        <v>30</v>
      </c>
      <c r="G3117" s="2" t="str">
        <f>B3117&amp;C3117</f>
        <v>Tshepo TSHITE800m</v>
      </c>
      <c r="H3117" s="2">
        <f>E3117</f>
        <v>1157</v>
      </c>
      <c r="I3117" s="138" cm="1">
        <f t="array" ref="I3117">MAX(IF($G$3:$G$4000=$G3117,$H$3:$H$4000))</f>
        <v>1157</v>
      </c>
      <c r="J3117" s="2" t="str">
        <v>ZAM</v>
      </c>
      <c r="K3117" t="str">
        <v>Kakene SITALI</v>
      </c>
      <c r="L3117" t="str">
        <v>100m</v>
      </c>
      <c r="M3117">
        <v>44640</v>
      </c>
      <c r="N3117" s="96" t="str">
        <f t="shared" si="193"/>
        <v>Kakene SITALI100m</v>
      </c>
      <c r="O3117" s="2">
        <f t="shared" si="194"/>
        <v>1011</v>
      </c>
      <c r="P3117" s="81">
        <f t="shared" si="195"/>
        <v>168</v>
      </c>
      <c r="Q3117" s="81" t="str">
        <f t="shared" si="196"/>
        <v/>
      </c>
    </row>
    <row r="3118" spans="1:17" x14ac:dyDescent="0.2">
      <c r="A3118" t="s">
        <v>1253</v>
      </c>
      <c r="B3118" t="s">
        <v>3763</v>
      </c>
      <c r="C3118" s="5" t="s">
        <v>26</v>
      </c>
      <c r="D3118" s="5">
        <v>35599</v>
      </c>
      <c r="E3118">
        <v>1155</v>
      </c>
      <c r="F3118" s="2">
        <v>20</v>
      </c>
      <c r="G3118" s="2" t="str">
        <f>B3118&amp;C3118</f>
        <v>Derrick MOKALENG400m</v>
      </c>
      <c r="H3118" s="2">
        <f>E3118</f>
        <v>1155</v>
      </c>
      <c r="I3118" s="138" cm="1">
        <f t="array" ref="I3118">MAX(IF($G$3:$G$4000=$G3118,$H$3:$H$4000))</f>
        <v>1155</v>
      </c>
      <c r="J3118" s="2" t="str">
        <v>ZAM</v>
      </c>
      <c r="K3118" t="str">
        <v>Mweemba MWIINGA</v>
      </c>
      <c r="L3118" t="str">
        <v>200m</v>
      </c>
      <c r="M3118">
        <v>1998</v>
      </c>
      <c r="N3118" s="96" t="str">
        <f t="shared" si="193"/>
        <v>Mweemba MWIINGA200m</v>
      </c>
      <c r="O3118" s="2">
        <f t="shared" si="194"/>
        <v>988</v>
      </c>
      <c r="P3118" s="81">
        <f t="shared" si="195"/>
        <v>176</v>
      </c>
      <c r="Q3118" s="81" t="str">
        <f t="shared" si="196"/>
        <v/>
      </c>
    </row>
    <row r="3119" spans="1:17" x14ac:dyDescent="0.2">
      <c r="A3119" t="s">
        <v>1253</v>
      </c>
      <c r="B3119" t="s">
        <v>4866</v>
      </c>
      <c r="C3119" s="5" t="s">
        <v>35</v>
      </c>
      <c r="D3119" s="5">
        <v>35236</v>
      </c>
      <c r="E3119">
        <v>1152</v>
      </c>
      <c r="F3119" s="2">
        <v>9</v>
      </c>
      <c r="G3119" s="2" t="str">
        <f>B3119&amp;C3119</f>
        <v>Mpho LINKShigh-jump</v>
      </c>
      <c r="H3119" s="2">
        <f>E3119</f>
        <v>1152</v>
      </c>
      <c r="I3119" s="138" cm="1">
        <f t="array" ref="I3119">MAX(IF($G$3:$G$4000=$G3119,$H$3:$H$4000))</f>
        <v>1152</v>
      </c>
      <c r="J3119" s="2" t="str">
        <v>ZAM</v>
      </c>
      <c r="K3119" t="str">
        <v>Bernard KALALE</v>
      </c>
      <c r="L3119" t="str">
        <v>long-jump</v>
      </c>
      <c r="M3119">
        <v>44612</v>
      </c>
      <c r="N3119" s="96" t="str">
        <f t="shared" si="193"/>
        <v>Bernard KALALElong-jump</v>
      </c>
      <c r="O3119" s="2">
        <f t="shared" si="194"/>
        <v>922</v>
      </c>
      <c r="P3119" s="81">
        <f t="shared" si="195"/>
        <v>152</v>
      </c>
      <c r="Q3119" s="81" t="str">
        <f t="shared" si="196"/>
        <v/>
      </c>
    </row>
    <row r="3120" spans="1:17" x14ac:dyDescent="0.2">
      <c r="A3120" t="s">
        <v>1253</v>
      </c>
      <c r="B3120" t="s">
        <v>4060</v>
      </c>
      <c r="C3120" s="5" t="s">
        <v>30</v>
      </c>
      <c r="D3120" s="5">
        <v>35918</v>
      </c>
      <c r="E3120">
        <v>1149</v>
      </c>
      <c r="F3120" s="2">
        <v>46</v>
      </c>
      <c r="G3120" s="2" t="str">
        <f>B3120&amp;C3120</f>
        <v>Adriaan WILDSCHUTT10000m</v>
      </c>
      <c r="H3120" s="2">
        <f>E3120</f>
        <v>1149</v>
      </c>
      <c r="I3120" s="138" cm="1">
        <f t="array" ref="I3120">MAX(IF($G$3:$G$4000=$G3120,$H$3:$H$4000))</f>
        <v>1149</v>
      </c>
      <c r="N3120" s="96" t="str">
        <f t="shared" si="193"/>
        <v/>
      </c>
      <c r="O3120" s="2" t="e">
        <f t="shared" si="194"/>
        <v>#N/A</v>
      </c>
      <c r="P3120" s="81">
        <f t="shared" si="195"/>
        <v>1</v>
      </c>
      <c r="Q3120" s="81" t="str">
        <f t="shared" si="196"/>
        <v/>
      </c>
    </row>
    <row r="3121" spans="1:17" x14ac:dyDescent="0.2">
      <c r="A3121" t="s">
        <v>1253</v>
      </c>
      <c r="B3121" t="s">
        <v>4136</v>
      </c>
      <c r="C3121" s="5" t="s">
        <v>31</v>
      </c>
      <c r="D3121" s="5">
        <v>32975</v>
      </c>
      <c r="E3121">
        <v>1149</v>
      </c>
      <c r="F3121" s="2">
        <v>18</v>
      </c>
      <c r="G3121" s="2" t="str">
        <f>B3121&amp;C3121</f>
        <v>Antonio ALKANA110mh</v>
      </c>
      <c r="H3121" s="2">
        <f>E3121</f>
        <v>1149</v>
      </c>
      <c r="I3121" s="138" cm="1">
        <f t="array" ref="I3121">MAX(IF($G$3:$G$4000=$G3121,$H$3:$H$4000))</f>
        <v>1149</v>
      </c>
      <c r="N3121" s="96" t="str">
        <f t="shared" si="193"/>
        <v/>
      </c>
      <c r="O3121" s="2" t="e">
        <f t="shared" si="194"/>
        <v>#N/A</v>
      </c>
      <c r="P3121" s="81">
        <f t="shared" si="195"/>
        <v>1</v>
      </c>
      <c r="Q3121" s="81" t="str">
        <f t="shared" si="196"/>
        <v/>
      </c>
    </row>
    <row r="3122" spans="1:17" x14ac:dyDescent="0.2">
      <c r="A3122" t="s">
        <v>1253</v>
      </c>
      <c r="B3122" t="s">
        <v>3668</v>
      </c>
      <c r="C3122" s="5" t="s">
        <v>2</v>
      </c>
      <c r="D3122" s="6">
        <v>37974</v>
      </c>
      <c r="E3122">
        <v>1148</v>
      </c>
      <c r="F3122" s="2">
        <v>45</v>
      </c>
      <c r="G3122" s="2" t="str">
        <f>B3122&amp;C3122</f>
        <v>Benjamin RICHARDSON100m</v>
      </c>
      <c r="H3122" s="2">
        <f>E3122</f>
        <v>1148</v>
      </c>
      <c r="I3122" s="138" cm="1">
        <f t="array" ref="I3122">MAX(IF($G$3:$G$4000=$G3122,$H$3:$H$4000))</f>
        <v>1148</v>
      </c>
      <c r="N3122" s="96" t="str">
        <f t="shared" si="193"/>
        <v/>
      </c>
      <c r="O3122" s="2" t="e">
        <f t="shared" si="194"/>
        <v>#N/A</v>
      </c>
      <c r="P3122" s="81">
        <f t="shared" si="195"/>
        <v>1</v>
      </c>
      <c r="Q3122" s="81" t="str">
        <f t="shared" si="196"/>
        <v/>
      </c>
    </row>
    <row r="3123" spans="1:17" x14ac:dyDescent="0.2">
      <c r="A3123" t="s">
        <v>1253</v>
      </c>
      <c r="B3123" t="s">
        <v>4214</v>
      </c>
      <c r="C3123" s="5" t="s">
        <v>33</v>
      </c>
      <c r="D3123" s="5">
        <v>33609</v>
      </c>
      <c r="E3123">
        <v>1148</v>
      </c>
      <c r="F3123" s="2">
        <v>16</v>
      </c>
      <c r="G3123" s="2" t="str">
        <f>B3123&amp;C3123</f>
        <v>Le Roux HAMMAN400mh</v>
      </c>
      <c r="H3123" s="2">
        <f>E3123</f>
        <v>1148</v>
      </c>
      <c r="I3123" s="138" cm="1">
        <f t="array" ref="I3123">MAX(IF($G$3:$G$4000=$G3123,$H$3:$H$4000))</f>
        <v>1148</v>
      </c>
      <c r="N3123" s="96" t="str">
        <f t="shared" si="193"/>
        <v/>
      </c>
      <c r="O3123" s="2" t="e">
        <f t="shared" si="194"/>
        <v>#N/A</v>
      </c>
      <c r="P3123" s="81">
        <f t="shared" si="195"/>
        <v>1</v>
      </c>
      <c r="Q3123" s="81" t="str">
        <f t="shared" si="196"/>
        <v/>
      </c>
    </row>
    <row r="3124" spans="1:17" x14ac:dyDescent="0.2">
      <c r="A3124" t="s">
        <v>1253</v>
      </c>
      <c r="B3124" t="s">
        <v>4533</v>
      </c>
      <c r="C3124" s="5" t="s">
        <v>39</v>
      </c>
      <c r="D3124" s="5">
        <v>36473</v>
      </c>
      <c r="E3124">
        <v>1147</v>
      </c>
      <c r="F3124" s="2">
        <v>4</v>
      </c>
      <c r="G3124" s="2" t="str">
        <f>B3124&amp;C3124</f>
        <v>Kyle BLIGNAUTshot-put</v>
      </c>
      <c r="H3124" s="2">
        <f>E3124</f>
        <v>1147</v>
      </c>
      <c r="I3124" s="138" cm="1">
        <f t="array" ref="I3124">MAX(IF($G$3:$G$4000=$G3124,$H$3:$H$4000))</f>
        <v>1193</v>
      </c>
      <c r="N3124" s="96" t="str">
        <f t="shared" si="193"/>
        <v/>
      </c>
      <c r="O3124" s="2" t="e">
        <f t="shared" si="194"/>
        <v>#N/A</v>
      </c>
      <c r="P3124" s="81">
        <f t="shared" si="195"/>
        <v>1</v>
      </c>
      <c r="Q3124" s="81" t="str">
        <f t="shared" si="196"/>
        <v/>
      </c>
    </row>
    <row r="3125" spans="1:17" x14ac:dyDescent="0.2">
      <c r="A3125" t="s">
        <v>1253</v>
      </c>
      <c r="B3125" t="s">
        <v>4289</v>
      </c>
      <c r="C3125" s="5" t="s">
        <v>37</v>
      </c>
      <c r="D3125" s="5">
        <v>35323</v>
      </c>
      <c r="E3125">
        <v>1146</v>
      </c>
      <c r="F3125" s="2">
        <v>12</v>
      </c>
      <c r="G3125" s="2" t="str">
        <f>B3125&amp;C3125</f>
        <v>Divan MANUELlong-jump</v>
      </c>
      <c r="H3125" s="2">
        <f>E3125</f>
        <v>1146</v>
      </c>
      <c r="I3125" s="138" cm="1">
        <f t="array" ref="I3125">MAX(IF($G$3:$G$4000=$G3125,$H$3:$H$4000))</f>
        <v>1146</v>
      </c>
      <c r="N3125" s="96" t="str">
        <f t="shared" si="193"/>
        <v/>
      </c>
      <c r="O3125" s="2" t="e">
        <f t="shared" si="194"/>
        <v>#N/A</v>
      </c>
      <c r="P3125" s="81">
        <f t="shared" si="195"/>
        <v>1</v>
      </c>
      <c r="Q3125" s="81" t="str">
        <f t="shared" si="196"/>
        <v/>
      </c>
    </row>
    <row r="3126" spans="1:17" x14ac:dyDescent="0.2">
      <c r="A3126" t="s">
        <v>1253</v>
      </c>
      <c r="B3126" t="s">
        <v>3835</v>
      </c>
      <c r="C3126" s="5" t="s">
        <v>27</v>
      </c>
      <c r="D3126" s="6">
        <v>37347</v>
      </c>
      <c r="E3126">
        <v>1145</v>
      </c>
      <c r="F3126" s="2">
        <v>38</v>
      </c>
      <c r="G3126" s="2" t="str">
        <f>B3126&amp;C3126</f>
        <v>Renier DE VILLIERS800m</v>
      </c>
      <c r="H3126" s="2">
        <f>E3126</f>
        <v>1145</v>
      </c>
      <c r="I3126" s="138" cm="1">
        <f t="array" ref="I3126">MAX(IF($G$3:$G$4000=$G3126,$H$3:$H$4000))</f>
        <v>1145</v>
      </c>
      <c r="N3126" s="96" t="str">
        <f t="shared" si="193"/>
        <v/>
      </c>
      <c r="O3126" s="2" t="e">
        <f t="shared" si="194"/>
        <v>#N/A</v>
      </c>
      <c r="P3126" s="81">
        <f t="shared" si="195"/>
        <v>1</v>
      </c>
      <c r="Q3126" s="81" t="str">
        <f t="shared" si="196"/>
        <v/>
      </c>
    </row>
    <row r="3127" spans="1:17" x14ac:dyDescent="0.2">
      <c r="A3127" t="s">
        <v>1253</v>
      </c>
      <c r="B3127" t="s">
        <v>4291</v>
      </c>
      <c r="C3127" s="5" t="s">
        <v>37</v>
      </c>
      <c r="D3127" s="5">
        <v>35263</v>
      </c>
      <c r="E3127">
        <v>1144</v>
      </c>
      <c r="F3127" s="2">
        <v>16</v>
      </c>
      <c r="G3127" s="2" t="str">
        <f>B3127&amp;C3127</f>
        <v>Jovan VAN VUURENlong-jump</v>
      </c>
      <c r="H3127" s="2">
        <f>E3127</f>
        <v>1144</v>
      </c>
      <c r="I3127" s="138" cm="1">
        <f t="array" ref="I3127">MAX(IF($G$3:$G$4000=$G3127,$H$3:$H$4000))</f>
        <v>1168</v>
      </c>
      <c r="N3127" s="96" t="str">
        <f t="shared" si="193"/>
        <v/>
      </c>
      <c r="O3127" s="2" t="e">
        <f t="shared" si="194"/>
        <v>#N/A</v>
      </c>
      <c r="P3127" s="81">
        <f t="shared" si="195"/>
        <v>1</v>
      </c>
      <c r="Q3127" s="81" t="str">
        <f t="shared" si="196"/>
        <v/>
      </c>
    </row>
    <row r="3128" spans="1:17" x14ac:dyDescent="0.2">
      <c r="A3128" t="s">
        <v>1253</v>
      </c>
      <c r="B3128" t="s">
        <v>3687</v>
      </c>
      <c r="C3128" s="6" t="s">
        <v>25</v>
      </c>
      <c r="D3128" s="6">
        <v>35846</v>
      </c>
      <c r="E3128">
        <v>1144</v>
      </c>
      <c r="F3128" s="2">
        <v>35</v>
      </c>
      <c r="G3128" s="2" t="str">
        <f>B3128&amp;C3128</f>
        <v>Clarence MUNYAI200m</v>
      </c>
      <c r="H3128" s="2">
        <f>E3128</f>
        <v>1144</v>
      </c>
      <c r="I3128" s="138" cm="1">
        <f t="array" ref="I3128">MAX(IF($G$3:$G$4000=$G3128,$H$3:$H$4000))</f>
        <v>1144</v>
      </c>
      <c r="N3128" s="96" t="str">
        <f t="shared" si="193"/>
        <v/>
      </c>
      <c r="O3128" s="2" t="e">
        <f t="shared" si="194"/>
        <v>#N/A</v>
      </c>
      <c r="P3128" s="81">
        <f t="shared" si="195"/>
        <v>1</v>
      </c>
      <c r="Q3128" s="81" t="str">
        <f t="shared" si="196"/>
        <v/>
      </c>
    </row>
    <row r="3129" spans="1:17" x14ac:dyDescent="0.2">
      <c r="A3129" t="s">
        <v>1253</v>
      </c>
      <c r="B3129" t="s">
        <v>3767</v>
      </c>
      <c r="C3129" s="6" t="s">
        <v>26</v>
      </c>
      <c r="D3129" s="6">
        <v>37677</v>
      </c>
      <c r="E3129">
        <v>1143</v>
      </c>
      <c r="F3129" s="2">
        <v>26</v>
      </c>
      <c r="G3129" s="2" t="str">
        <f>B3129&amp;C3129</f>
        <v>Lythe PILLAY400m</v>
      </c>
      <c r="H3129" s="2">
        <f>E3129</f>
        <v>1143</v>
      </c>
      <c r="I3129" s="138" cm="1">
        <f t="array" ref="I3129">MAX(IF($G$3:$G$4000=$G3129,$H$3:$H$4000))</f>
        <v>1143</v>
      </c>
      <c r="N3129" s="96" t="str">
        <f t="shared" si="193"/>
        <v/>
      </c>
      <c r="O3129" s="2" t="e">
        <f t="shared" si="194"/>
        <v>#N/A</v>
      </c>
      <c r="P3129" s="81">
        <f t="shared" si="195"/>
        <v>1</v>
      </c>
      <c r="Q3129" s="81" t="str">
        <f t="shared" si="196"/>
        <v/>
      </c>
    </row>
    <row r="3130" spans="1:17" x14ac:dyDescent="0.2">
      <c r="A3130" t="s">
        <v>1253</v>
      </c>
      <c r="B3130" t="s">
        <v>3837</v>
      </c>
      <c r="C3130" s="5" t="s">
        <v>27</v>
      </c>
      <c r="D3130" s="5">
        <v>33989</v>
      </c>
      <c r="E3130">
        <v>1142</v>
      </c>
      <c r="F3130" s="2">
        <v>41</v>
      </c>
      <c r="G3130" s="2" t="str">
        <f>B3130&amp;C3130</f>
        <v>Kabelo Simon MOHLOSI800m</v>
      </c>
      <c r="H3130" s="2">
        <f>E3130</f>
        <v>1142</v>
      </c>
      <c r="I3130" s="138" cm="1">
        <f t="array" ref="I3130">MAX(IF($G$3:$G$4000=$G3130,$H$3:$H$4000))</f>
        <v>1142</v>
      </c>
      <c r="N3130" s="96" t="str">
        <f t="shared" si="193"/>
        <v/>
      </c>
      <c r="O3130" s="2" t="e">
        <f t="shared" si="194"/>
        <v>#N/A</v>
      </c>
      <c r="P3130" s="81">
        <f t="shared" si="195"/>
        <v>1</v>
      </c>
      <c r="Q3130" s="81" t="str">
        <f t="shared" si="196"/>
        <v/>
      </c>
    </row>
    <row r="3131" spans="1:17" x14ac:dyDescent="0.2">
      <c r="A3131" t="s">
        <v>1253</v>
      </c>
      <c r="B3131" t="s">
        <v>3727</v>
      </c>
      <c r="C3131" s="5" t="s">
        <v>25</v>
      </c>
      <c r="D3131" s="5">
        <v>36307</v>
      </c>
      <c r="E3131">
        <v>1142</v>
      </c>
      <c r="F3131" s="2">
        <v>41</v>
      </c>
      <c r="G3131" s="2" t="str">
        <f>B3131&amp;C3131</f>
        <v>Tsebo MATSOSO200m</v>
      </c>
      <c r="H3131" s="2">
        <f>E3131</f>
        <v>1142</v>
      </c>
      <c r="I3131" s="138" cm="1">
        <f t="array" ref="I3131">MAX(IF($G$3:$G$4000=$G3131,$H$3:$H$4000))</f>
        <v>1142</v>
      </c>
      <c r="N3131" s="96" t="str">
        <f t="shared" si="193"/>
        <v/>
      </c>
      <c r="O3131" s="2" t="e">
        <f t="shared" si="194"/>
        <v>#N/A</v>
      </c>
      <c r="P3131" s="81">
        <f t="shared" si="195"/>
        <v>1</v>
      </c>
      <c r="Q3131" s="81" t="str">
        <f t="shared" si="196"/>
        <v/>
      </c>
    </row>
    <row r="3132" spans="1:17" x14ac:dyDescent="0.2">
      <c r="A3132" t="s">
        <v>1253</v>
      </c>
      <c r="B3132" t="s">
        <v>3771</v>
      </c>
      <c r="C3132" s="5" t="s">
        <v>26</v>
      </c>
      <c r="D3132" s="5">
        <v>34862</v>
      </c>
      <c r="E3132">
        <v>1140</v>
      </c>
      <c r="F3132" s="2">
        <v>31</v>
      </c>
      <c r="G3132" s="2" t="str">
        <f>B3132&amp;C3132</f>
        <v>Berend KOEKEMOER400m</v>
      </c>
      <c r="H3132" s="2">
        <f>E3132</f>
        <v>1140</v>
      </c>
      <c r="I3132" s="138" cm="1">
        <f t="array" ref="I3132">MAX(IF($G$3:$G$4000=$G3132,$H$3:$H$4000))</f>
        <v>1140</v>
      </c>
      <c r="N3132" s="96" t="str">
        <f t="shared" si="193"/>
        <v/>
      </c>
      <c r="O3132" s="2" t="e">
        <f t="shared" si="194"/>
        <v>#N/A</v>
      </c>
      <c r="P3132" s="81">
        <f t="shared" si="195"/>
        <v>1</v>
      </c>
      <c r="Q3132" s="81" t="str">
        <f t="shared" si="196"/>
        <v/>
      </c>
    </row>
    <row r="3133" spans="1:17" x14ac:dyDescent="0.2">
      <c r="A3133" t="s">
        <v>1253</v>
      </c>
      <c r="B3133" t="s">
        <v>4141</v>
      </c>
      <c r="C3133" s="5" t="s">
        <v>31</v>
      </c>
      <c r="D3133" s="5">
        <v>35259</v>
      </c>
      <c r="E3133">
        <v>1140</v>
      </c>
      <c r="F3133" s="2">
        <v>25</v>
      </c>
      <c r="G3133" s="2" t="str">
        <f>B3133&amp;C3133</f>
        <v>Tiaan KLEYNHANS110mh</v>
      </c>
      <c r="H3133" s="2">
        <f>E3133</f>
        <v>1140</v>
      </c>
      <c r="I3133" s="138" cm="1">
        <f t="array" ref="I3133">MAX(IF($G$3:$G$4000=$G3133,$H$3:$H$4000))</f>
        <v>1140</v>
      </c>
      <c r="N3133" s="96" t="str">
        <f t="shared" si="193"/>
        <v/>
      </c>
      <c r="O3133" s="2" t="e">
        <f t="shared" si="194"/>
        <v>#N/A</v>
      </c>
      <c r="P3133" s="81">
        <f t="shared" si="195"/>
        <v>1</v>
      </c>
      <c r="Q3133" s="81" t="str">
        <f t="shared" si="196"/>
        <v/>
      </c>
    </row>
    <row r="3134" spans="1:17" x14ac:dyDescent="0.2">
      <c r="A3134" t="s">
        <v>1253</v>
      </c>
      <c r="B3134" t="s">
        <v>3678</v>
      </c>
      <c r="C3134" s="5" t="s">
        <v>2</v>
      </c>
      <c r="D3134" s="5">
        <v>36272</v>
      </c>
      <c r="E3134">
        <v>1139</v>
      </c>
      <c r="F3134" s="2">
        <v>55</v>
      </c>
      <c r="G3134" s="2" t="str">
        <f>B3134&amp;C3134</f>
        <v>Thando DLODLO100m</v>
      </c>
      <c r="H3134" s="2">
        <f>E3134</f>
        <v>1139</v>
      </c>
      <c r="I3134" s="138" cm="1">
        <f t="array" ref="I3134">MAX(IF($G$3:$G$4000=$G3134,$H$3:$H$4000))</f>
        <v>1139</v>
      </c>
      <c r="N3134" s="96" t="str">
        <f t="shared" si="193"/>
        <v/>
      </c>
      <c r="O3134" s="2" t="e">
        <f t="shared" si="194"/>
        <v>#N/A</v>
      </c>
      <c r="P3134" s="81">
        <f t="shared" si="195"/>
        <v>1</v>
      </c>
      <c r="Q3134" s="81" t="str">
        <f t="shared" si="196"/>
        <v/>
      </c>
    </row>
    <row r="3135" spans="1:17" x14ac:dyDescent="0.2">
      <c r="A3135" t="s">
        <v>1253</v>
      </c>
      <c r="B3135" t="s">
        <v>4021</v>
      </c>
      <c r="C3135" s="5" t="s">
        <v>30</v>
      </c>
      <c r="D3135" s="5">
        <v>33159</v>
      </c>
      <c r="E3135">
        <v>1138</v>
      </c>
      <c r="F3135" s="2">
        <v>58</v>
      </c>
      <c r="G3135" s="2" t="str">
        <f>B3135&amp;C3135</f>
        <v>Lesiba MASHELE10000m</v>
      </c>
      <c r="H3135" s="2">
        <f>E3135</f>
        <v>1138</v>
      </c>
      <c r="I3135" s="138" cm="1">
        <f t="array" ref="I3135">MAX(IF($G$3:$G$4000=$G3135,$H$3:$H$4000))</f>
        <v>1138</v>
      </c>
      <c r="N3135" s="96" t="str">
        <f t="shared" si="193"/>
        <v/>
      </c>
      <c r="O3135" s="2" t="e">
        <f t="shared" si="194"/>
        <v>#N/A</v>
      </c>
      <c r="P3135" s="81">
        <f t="shared" si="195"/>
        <v>1</v>
      </c>
      <c r="Q3135" s="81" t="str">
        <f t="shared" si="196"/>
        <v/>
      </c>
    </row>
    <row r="3136" spans="1:17" x14ac:dyDescent="0.2">
      <c r="A3136" t="s">
        <v>1253</v>
      </c>
      <c r="B3136" t="s">
        <v>3803</v>
      </c>
      <c r="C3136" s="6" t="s">
        <v>33</v>
      </c>
      <c r="D3136" s="5">
        <v>36922</v>
      </c>
      <c r="E3136">
        <v>1137</v>
      </c>
      <c r="F3136" s="2">
        <v>22</v>
      </c>
      <c r="G3136" s="2" t="str">
        <f>B3136&amp;C3136</f>
        <v>Lindukuhle GORA400mh</v>
      </c>
      <c r="H3136" s="2">
        <f>E3136</f>
        <v>1137</v>
      </c>
      <c r="I3136" s="138" cm="1">
        <f t="array" ref="I3136">MAX(IF($G$3:$G$4000=$G3136,$H$3:$H$4000))</f>
        <v>1137</v>
      </c>
      <c r="N3136" s="96" t="str">
        <f t="shared" si="193"/>
        <v/>
      </c>
      <c r="O3136" s="2" t="e">
        <f t="shared" si="194"/>
        <v>#N/A</v>
      </c>
      <c r="P3136" s="81">
        <f t="shared" si="195"/>
        <v>1</v>
      </c>
      <c r="Q3136" s="81" t="str">
        <f t="shared" si="196"/>
        <v/>
      </c>
    </row>
    <row r="3137" spans="1:17" x14ac:dyDescent="0.2">
      <c r="A3137" t="s">
        <v>1253</v>
      </c>
      <c r="B3137" t="s">
        <v>4143</v>
      </c>
      <c r="C3137" s="5" t="s">
        <v>31</v>
      </c>
      <c r="D3137" s="5">
        <v>31444</v>
      </c>
      <c r="E3137">
        <v>1134</v>
      </c>
      <c r="F3137" s="2">
        <v>27</v>
      </c>
      <c r="G3137" s="2" t="str">
        <f>B3137&amp;C3137</f>
        <v>Ruan DE VRIES110mh</v>
      </c>
      <c r="H3137" s="2">
        <f>E3137</f>
        <v>1134</v>
      </c>
      <c r="I3137" s="138" cm="1">
        <f t="array" ref="I3137">MAX(IF($G$3:$G$4000=$G3137,$H$3:$H$4000))</f>
        <v>1134</v>
      </c>
      <c r="N3137" s="96" t="str">
        <f t="shared" si="193"/>
        <v/>
      </c>
      <c r="O3137" s="2" t="e">
        <f t="shared" si="194"/>
        <v>#N/A</v>
      </c>
      <c r="P3137" s="81">
        <f t="shared" si="195"/>
        <v>1</v>
      </c>
      <c r="Q3137" s="81" t="str">
        <f t="shared" si="196"/>
        <v/>
      </c>
    </row>
    <row r="3138" spans="1:17" x14ac:dyDescent="0.2">
      <c r="A3138" t="s">
        <v>1253</v>
      </c>
      <c r="B3138" t="s">
        <v>3872</v>
      </c>
      <c r="C3138" s="5" t="s">
        <v>27</v>
      </c>
      <c r="D3138" s="5">
        <v>34492</v>
      </c>
      <c r="E3138">
        <v>1134</v>
      </c>
      <c r="F3138" s="2">
        <v>6</v>
      </c>
      <c r="G3138" s="2" t="str">
        <f>B3138&amp;C3138</f>
        <v>Jabulane NCAMANE800m</v>
      </c>
      <c r="H3138" s="2">
        <f>E3138</f>
        <v>1134</v>
      </c>
      <c r="I3138" s="138" cm="1">
        <f t="array" ref="I3138">MAX(IF($G$3:$G$4000=$G3138,$H$3:$H$4000))</f>
        <v>1134</v>
      </c>
      <c r="N3138" s="96" t="str">
        <f t="shared" si="193"/>
        <v/>
      </c>
      <c r="O3138" s="2" t="e">
        <f t="shared" si="194"/>
        <v>#N/A</v>
      </c>
      <c r="P3138" s="81">
        <f t="shared" si="195"/>
        <v>1</v>
      </c>
      <c r="Q3138" s="81" t="str">
        <f t="shared" si="196"/>
        <v/>
      </c>
    </row>
    <row r="3139" spans="1:17" x14ac:dyDescent="0.2">
      <c r="A3139" t="s">
        <v>1253</v>
      </c>
      <c r="B3139" t="s">
        <v>3737</v>
      </c>
      <c r="C3139" s="5" t="s">
        <v>26</v>
      </c>
      <c r="D3139" s="5">
        <v>33689</v>
      </c>
      <c r="E3139">
        <v>1132</v>
      </c>
      <c r="F3139" s="2">
        <v>35</v>
      </c>
      <c r="G3139" s="2" t="str">
        <f>B3139&amp;C3139</f>
        <v>Oscar MAVUNDLA400m</v>
      </c>
      <c r="H3139" s="2">
        <f>E3139</f>
        <v>1132</v>
      </c>
      <c r="I3139" s="138" cm="1">
        <f t="array" ref="I3139">MAX(IF($G$3:$G$4000=$G3139,$H$3:$H$4000))</f>
        <v>1132</v>
      </c>
      <c r="N3139" s="96" t="str">
        <f t="shared" si="193"/>
        <v/>
      </c>
      <c r="O3139" s="2" t="e">
        <f t="shared" si="194"/>
        <v>#N/A</v>
      </c>
      <c r="P3139" s="81">
        <f t="shared" si="195"/>
        <v>1</v>
      </c>
      <c r="Q3139" s="81" t="str">
        <f t="shared" si="196"/>
        <v/>
      </c>
    </row>
    <row r="3140" spans="1:17" x14ac:dyDescent="0.2">
      <c r="A3140" t="s">
        <v>1253</v>
      </c>
      <c r="B3140" t="s">
        <v>3682</v>
      </c>
      <c r="C3140" s="5" t="s">
        <v>2</v>
      </c>
      <c r="D3140" s="5">
        <v>34748</v>
      </c>
      <c r="E3140">
        <v>1132</v>
      </c>
      <c r="F3140" s="2">
        <v>65</v>
      </c>
      <c r="G3140" s="2" t="str">
        <f>B3140&amp;C3140</f>
        <v>Chederick VAN WYK100m</v>
      </c>
      <c r="H3140" s="2">
        <f>E3140</f>
        <v>1132</v>
      </c>
      <c r="I3140" s="138" cm="1">
        <f t="array" ref="I3140">MAX(IF($G$3:$G$4000=$G3140,$H$3:$H$4000))</f>
        <v>1132</v>
      </c>
      <c r="N3140" s="96" t="str">
        <f t="shared" ref="N3140:N3203" si="197">K3140&amp;L3140</f>
        <v/>
      </c>
      <c r="O3140" s="2" t="e">
        <f t="shared" ref="O3140:O3203" si="198">VLOOKUP(K3140&amp;L3140,$G$3:$H$3563,2,FALSE)</f>
        <v>#N/A</v>
      </c>
      <c r="P3140" s="81">
        <f t="shared" ref="P3140:P3203" si="199">COUNTIFS($L$3:$L$3119,L3140,$O$3:$O$3119,"&gt;"&amp;O3140)+1</f>
        <v>1</v>
      </c>
      <c r="Q3140" s="81" t="str">
        <f t="shared" ref="Q3140:Q3203" si="200">IFERROR(IF(J3140="AUS",COUNTIFS($J$3:$J$3119,"AUS",$L$3:$L$3119,L3140,$O$3:$O$3119,"&gt;"&amp;O3140)+1,""),"")</f>
        <v/>
      </c>
    </row>
    <row r="3141" spans="1:17" x14ac:dyDescent="0.2">
      <c r="A3141" t="s">
        <v>1253</v>
      </c>
      <c r="B3141" t="s">
        <v>4477</v>
      </c>
      <c r="C3141" t="s">
        <v>40</v>
      </c>
      <c r="D3141" s="5">
        <v>32714</v>
      </c>
      <c r="E3141">
        <v>1131</v>
      </c>
      <c r="F3141" s="2">
        <v>9</v>
      </c>
      <c r="G3141" s="2" t="str">
        <f>B3141&amp;C3141</f>
        <v>Victor HOGANdiscus-throw</v>
      </c>
      <c r="H3141" s="2">
        <f>E3141</f>
        <v>1131</v>
      </c>
      <c r="I3141" s="138" cm="1">
        <f t="array" ref="I3141">MAX(IF($G$3:$G$4000=$G3141,$H$3:$H$4000))</f>
        <v>1131</v>
      </c>
      <c r="N3141" s="96" t="str">
        <f t="shared" si="197"/>
        <v/>
      </c>
      <c r="O3141" s="2" t="e">
        <f t="shared" si="198"/>
        <v>#N/A</v>
      </c>
      <c r="P3141" s="81">
        <f t="shared" si="199"/>
        <v>1</v>
      </c>
      <c r="Q3141" s="81" t="str">
        <f t="shared" si="200"/>
        <v/>
      </c>
    </row>
    <row r="3142" spans="1:17" x14ac:dyDescent="0.2">
      <c r="A3142" t="s">
        <v>1253</v>
      </c>
      <c r="B3142" t="s">
        <v>2997</v>
      </c>
      <c r="C3142" t="s">
        <v>27</v>
      </c>
      <c r="D3142" s="5">
        <v>36351</v>
      </c>
      <c r="E3142">
        <v>1128</v>
      </c>
      <c r="F3142" s="2">
        <v>50</v>
      </c>
      <c r="G3142" s="2" t="str">
        <f>B3142&amp;C3142</f>
        <v>Joel SEMENYA800m</v>
      </c>
      <c r="H3142" s="2">
        <f>E3142</f>
        <v>1128</v>
      </c>
      <c r="I3142" s="138" cm="1">
        <f t="array" ref="I3142">MAX(IF($G$3:$G$4000=$G3142,$H$3:$H$4000))</f>
        <v>1128</v>
      </c>
      <c r="N3142" s="96" t="str">
        <f t="shared" si="197"/>
        <v/>
      </c>
      <c r="O3142" s="2" t="e">
        <f t="shared" si="198"/>
        <v>#N/A</v>
      </c>
      <c r="P3142" s="81">
        <f t="shared" si="199"/>
        <v>1</v>
      </c>
      <c r="Q3142" s="81" t="str">
        <f t="shared" si="200"/>
        <v/>
      </c>
    </row>
    <row r="3143" spans="1:17" x14ac:dyDescent="0.2">
      <c r="A3143" t="s">
        <v>1253</v>
      </c>
      <c r="B3143" t="s">
        <v>3090</v>
      </c>
      <c r="C3143" s="5" t="s">
        <v>30</v>
      </c>
      <c r="D3143" s="5">
        <v>34236</v>
      </c>
      <c r="E3143">
        <v>1127</v>
      </c>
      <c r="F3143" s="2">
        <v>67</v>
      </c>
      <c r="G3143" s="2" t="str">
        <f>B3143&amp;C3143</f>
        <v>Mathanga MBULELI10000m</v>
      </c>
      <c r="H3143" s="2">
        <f>E3143</f>
        <v>1127</v>
      </c>
      <c r="I3143" s="138" cm="1">
        <f t="array" ref="I3143">MAX(IF($G$3:$G$4000=$G3143,$H$3:$H$4000))</f>
        <v>1127</v>
      </c>
      <c r="N3143" s="96" t="str">
        <f t="shared" si="197"/>
        <v/>
      </c>
      <c r="O3143" s="2" t="e">
        <f t="shared" si="198"/>
        <v>#N/A</v>
      </c>
      <c r="P3143" s="81">
        <f t="shared" si="199"/>
        <v>1</v>
      </c>
      <c r="Q3143" s="81" t="str">
        <f t="shared" si="200"/>
        <v/>
      </c>
    </row>
    <row r="3144" spans="1:17" x14ac:dyDescent="0.2">
      <c r="A3144" t="s">
        <v>1253</v>
      </c>
      <c r="B3144" t="s">
        <v>3846</v>
      </c>
      <c r="C3144" s="5" t="s">
        <v>27</v>
      </c>
      <c r="D3144" s="5">
        <v>34370</v>
      </c>
      <c r="E3144">
        <v>1126</v>
      </c>
      <c r="F3144" s="2">
        <v>55</v>
      </c>
      <c r="G3144" s="2" t="str">
        <f>B3144&amp;C3144</f>
        <v>Duran FARO800m</v>
      </c>
      <c r="H3144" s="2">
        <f>E3144</f>
        <v>1126</v>
      </c>
      <c r="I3144" s="138" cm="1">
        <f t="array" ref="I3144">MAX(IF($G$3:$G$4000=$G3144,$H$3:$H$4000))</f>
        <v>1126</v>
      </c>
      <c r="N3144" s="96" t="str">
        <f t="shared" si="197"/>
        <v/>
      </c>
      <c r="O3144" s="2" t="e">
        <f t="shared" si="198"/>
        <v>#N/A</v>
      </c>
      <c r="P3144" s="81">
        <f t="shared" si="199"/>
        <v>1</v>
      </c>
      <c r="Q3144" s="81" t="str">
        <f t="shared" si="200"/>
        <v/>
      </c>
    </row>
    <row r="3145" spans="1:17" x14ac:dyDescent="0.2">
      <c r="A3145" t="s">
        <v>1253</v>
      </c>
      <c r="B3145" t="s">
        <v>3684</v>
      </c>
      <c r="C3145" s="5" t="s">
        <v>2</v>
      </c>
      <c r="D3145" s="5">
        <v>35652</v>
      </c>
      <c r="E3145">
        <v>1125</v>
      </c>
      <c r="F3145" s="2">
        <v>69</v>
      </c>
      <c r="G3145" s="2" t="str">
        <f>B3145&amp;C3145</f>
        <v>Galaletsang RAMORWA100m</v>
      </c>
      <c r="H3145" s="2">
        <f>E3145</f>
        <v>1125</v>
      </c>
      <c r="I3145" s="138" cm="1">
        <f t="array" ref="I3145">MAX(IF($G$3:$G$4000=$G3145,$H$3:$H$4000))</f>
        <v>1125</v>
      </c>
      <c r="N3145" s="96" t="str">
        <f t="shared" si="197"/>
        <v/>
      </c>
      <c r="O3145" s="2" t="e">
        <f t="shared" si="198"/>
        <v>#N/A</v>
      </c>
      <c r="P3145" s="81">
        <f t="shared" si="199"/>
        <v>1</v>
      </c>
      <c r="Q3145" s="81" t="str">
        <f t="shared" si="200"/>
        <v/>
      </c>
    </row>
    <row r="3146" spans="1:17" x14ac:dyDescent="0.2">
      <c r="A3146" t="s">
        <v>1253</v>
      </c>
      <c r="B3146" t="s">
        <v>3668</v>
      </c>
      <c r="C3146" s="5" t="s">
        <v>25</v>
      </c>
      <c r="D3146" s="5">
        <v>37974</v>
      </c>
      <c r="E3146">
        <v>1125</v>
      </c>
      <c r="F3146" s="2">
        <v>52</v>
      </c>
      <c r="G3146" s="2" t="str">
        <f>B3146&amp;C3146</f>
        <v>Benjamin RICHARDSON200m</v>
      </c>
      <c r="H3146" s="2">
        <f>E3146</f>
        <v>1125</v>
      </c>
      <c r="I3146" s="138" cm="1">
        <f t="array" ref="I3146">MAX(IF($G$3:$G$4000=$G3146,$H$3:$H$4000))</f>
        <v>1125</v>
      </c>
      <c r="N3146" s="96" t="str">
        <f t="shared" si="197"/>
        <v/>
      </c>
      <c r="O3146" s="2" t="e">
        <f t="shared" si="198"/>
        <v>#N/A</v>
      </c>
      <c r="P3146" s="81">
        <f t="shared" si="199"/>
        <v>1</v>
      </c>
      <c r="Q3146" s="81" t="str">
        <f t="shared" si="200"/>
        <v/>
      </c>
    </row>
    <row r="3147" spans="1:17" x14ac:dyDescent="0.2">
      <c r="A3147" t="s">
        <v>1253</v>
      </c>
      <c r="B3147" t="s">
        <v>3904</v>
      </c>
      <c r="C3147" s="5" t="s">
        <v>28</v>
      </c>
      <c r="D3147" s="5">
        <v>32944</v>
      </c>
      <c r="E3147">
        <v>1124</v>
      </c>
      <c r="F3147" s="2">
        <v>50</v>
      </c>
      <c r="G3147" s="2" t="str">
        <f>B3147&amp;C3147</f>
        <v>Jerry MOTSAU1500m</v>
      </c>
      <c r="H3147" s="2">
        <f>E3147</f>
        <v>1124</v>
      </c>
      <c r="I3147" s="138" cm="1">
        <f t="array" ref="I3147">MAX(IF($G$3:$G$4000=$G3147,$H$3:$H$4000))</f>
        <v>1124</v>
      </c>
      <c r="N3147" s="96" t="str">
        <f t="shared" si="197"/>
        <v/>
      </c>
      <c r="O3147" s="2" t="e">
        <f t="shared" si="198"/>
        <v>#N/A</v>
      </c>
      <c r="P3147" s="81">
        <f t="shared" si="199"/>
        <v>1</v>
      </c>
      <c r="Q3147" s="81" t="str">
        <f t="shared" si="200"/>
        <v/>
      </c>
    </row>
    <row r="3148" spans="1:17" x14ac:dyDescent="0.2">
      <c r="A3148" t="s">
        <v>1253</v>
      </c>
      <c r="B3148" t="s">
        <v>3779</v>
      </c>
      <c r="C3148" s="5" t="s">
        <v>26</v>
      </c>
      <c r="D3148" s="5">
        <v>33563</v>
      </c>
      <c r="E3148">
        <v>1123</v>
      </c>
      <c r="F3148" s="2">
        <v>47</v>
      </c>
      <c r="G3148" s="2" t="str">
        <f>B3148&amp;C3148</f>
        <v>Thapelo PHORA400m</v>
      </c>
      <c r="H3148" s="2">
        <f>E3148</f>
        <v>1123</v>
      </c>
      <c r="I3148" s="138" cm="1">
        <f t="array" ref="I3148">MAX(IF($G$3:$G$4000=$G3148,$H$3:$H$4000))</f>
        <v>1123</v>
      </c>
      <c r="N3148" s="96" t="str">
        <f t="shared" si="197"/>
        <v/>
      </c>
      <c r="O3148" s="2" t="e">
        <f t="shared" si="198"/>
        <v>#N/A</v>
      </c>
      <c r="P3148" s="81">
        <f t="shared" si="199"/>
        <v>1</v>
      </c>
      <c r="Q3148" s="81" t="str">
        <f t="shared" si="200"/>
        <v/>
      </c>
    </row>
    <row r="3149" spans="1:17" x14ac:dyDescent="0.2">
      <c r="A3149" t="s">
        <v>1253</v>
      </c>
      <c r="B3149" t="s">
        <v>3687</v>
      </c>
      <c r="C3149" s="5" t="s">
        <v>2</v>
      </c>
      <c r="D3149" s="5">
        <v>35846</v>
      </c>
      <c r="E3149">
        <v>1122</v>
      </c>
      <c r="F3149" s="2">
        <v>71</v>
      </c>
      <c r="G3149" s="2" t="str">
        <f>B3149&amp;C3149</f>
        <v>Clarence MUNYAI100m</v>
      </c>
      <c r="H3149" s="2">
        <f>E3149</f>
        <v>1122</v>
      </c>
      <c r="I3149" s="138" cm="1">
        <f t="array" ref="I3149">MAX(IF($G$3:$G$4000=$G3149,$H$3:$H$4000))</f>
        <v>1122</v>
      </c>
      <c r="N3149" s="96" t="str">
        <f t="shared" si="197"/>
        <v/>
      </c>
      <c r="O3149" s="2" t="e">
        <f t="shared" si="198"/>
        <v>#N/A</v>
      </c>
      <c r="P3149" s="81">
        <f t="shared" si="199"/>
        <v>1</v>
      </c>
      <c r="Q3149" s="81" t="str">
        <f t="shared" si="200"/>
        <v/>
      </c>
    </row>
    <row r="3150" spans="1:17" x14ac:dyDescent="0.2">
      <c r="A3150" t="s">
        <v>1253</v>
      </c>
      <c r="B3150" t="s">
        <v>3780</v>
      </c>
      <c r="C3150" t="s">
        <v>26</v>
      </c>
      <c r="D3150" s="5">
        <v>31970</v>
      </c>
      <c r="E3150">
        <v>1122</v>
      </c>
      <c r="F3150" s="2">
        <v>48</v>
      </c>
      <c r="G3150" s="2" t="str">
        <f>B3150&amp;C3150</f>
        <v>Ranti Marvin DIKGALE400m</v>
      </c>
      <c r="H3150" s="2">
        <f>E3150</f>
        <v>1122</v>
      </c>
      <c r="I3150" s="138" cm="1">
        <f t="array" ref="I3150">MAX(IF($G$3:$G$4000=$G3150,$H$3:$H$4000))</f>
        <v>1122</v>
      </c>
      <c r="N3150" s="96" t="str">
        <f t="shared" si="197"/>
        <v/>
      </c>
      <c r="O3150" s="2" t="e">
        <f t="shared" si="198"/>
        <v>#N/A</v>
      </c>
      <c r="P3150" s="81">
        <f t="shared" si="199"/>
        <v>1</v>
      </c>
      <c r="Q3150" s="81" t="str">
        <f t="shared" si="200"/>
        <v/>
      </c>
    </row>
    <row r="3151" spans="1:17" x14ac:dyDescent="0.2">
      <c r="A3151" t="s">
        <v>1253</v>
      </c>
      <c r="B3151" t="s">
        <v>4503</v>
      </c>
      <c r="C3151" s="5" t="s">
        <v>39</v>
      </c>
      <c r="D3151" s="5">
        <v>36013</v>
      </c>
      <c r="E3151">
        <v>1120</v>
      </c>
      <c r="F3151" s="2">
        <v>14</v>
      </c>
      <c r="G3151" s="2" t="str">
        <f>B3151&amp;C3151</f>
        <v>Burger LAMBRECHTS JR.shot-put</v>
      </c>
      <c r="H3151" s="2">
        <f>E3151</f>
        <v>1120</v>
      </c>
      <c r="I3151" s="138" cm="1">
        <f t="array" ref="I3151">MAX(IF($G$3:$G$4000=$G3151,$H$3:$H$4000))</f>
        <v>1120</v>
      </c>
      <c r="N3151" s="96" t="str">
        <f t="shared" si="197"/>
        <v/>
      </c>
      <c r="O3151" s="2" t="e">
        <f t="shared" si="198"/>
        <v>#N/A</v>
      </c>
      <c r="P3151" s="81">
        <f t="shared" si="199"/>
        <v>1</v>
      </c>
      <c r="Q3151" s="81" t="str">
        <f t="shared" si="200"/>
        <v/>
      </c>
    </row>
    <row r="3152" spans="1:17" x14ac:dyDescent="0.2">
      <c r="A3152" t="s">
        <v>1253</v>
      </c>
      <c r="B3152" t="s">
        <v>3682</v>
      </c>
      <c r="C3152" s="5" t="s">
        <v>25</v>
      </c>
      <c r="D3152" s="5">
        <v>34748</v>
      </c>
      <c r="E3152">
        <v>1120</v>
      </c>
      <c r="F3152" s="2">
        <v>54</v>
      </c>
      <c r="G3152" s="2" t="str">
        <f>B3152&amp;C3152</f>
        <v>Chederick VAN WYK200m</v>
      </c>
      <c r="H3152" s="2">
        <f>E3152</f>
        <v>1120</v>
      </c>
      <c r="I3152" s="138" cm="1">
        <f t="array" ref="I3152">MAX(IF($G$3:$G$4000=$G3152,$H$3:$H$4000))</f>
        <v>1120</v>
      </c>
      <c r="N3152" s="96" t="str">
        <f t="shared" si="197"/>
        <v/>
      </c>
      <c r="O3152" s="2" t="e">
        <f t="shared" si="198"/>
        <v>#N/A</v>
      </c>
      <c r="P3152" s="81">
        <f t="shared" si="199"/>
        <v>1</v>
      </c>
      <c r="Q3152" s="81" t="str">
        <f t="shared" si="200"/>
        <v/>
      </c>
    </row>
    <row r="3153" spans="1:17" x14ac:dyDescent="0.2">
      <c r="A3153" t="s">
        <v>1253</v>
      </c>
      <c r="B3153" t="s">
        <v>3691</v>
      </c>
      <c r="C3153" s="5" t="s">
        <v>2</v>
      </c>
      <c r="D3153" s="5">
        <v>35703</v>
      </c>
      <c r="E3153">
        <v>1118</v>
      </c>
      <c r="F3153" s="2">
        <v>78</v>
      </c>
      <c r="G3153" s="2" t="str">
        <f>B3153&amp;C3153</f>
        <v>Cheswill JOHNSON100m</v>
      </c>
      <c r="H3153" s="2">
        <f>E3153</f>
        <v>1118</v>
      </c>
      <c r="I3153" s="138" cm="1">
        <f t="array" ref="I3153">MAX(IF($G$3:$G$4000=$G3153,$H$3:$H$4000))</f>
        <v>1118</v>
      </c>
      <c r="N3153" s="96" t="str">
        <f t="shared" si="197"/>
        <v/>
      </c>
      <c r="O3153" s="2" t="e">
        <f t="shared" si="198"/>
        <v>#N/A</v>
      </c>
      <c r="P3153" s="81">
        <f t="shared" si="199"/>
        <v>1</v>
      </c>
      <c r="Q3153" s="81" t="str">
        <f t="shared" si="200"/>
        <v/>
      </c>
    </row>
    <row r="3154" spans="1:17" x14ac:dyDescent="0.2">
      <c r="A3154" t="s">
        <v>1253</v>
      </c>
      <c r="B3154" t="s">
        <v>3727</v>
      </c>
      <c r="C3154" s="5" t="s">
        <v>26</v>
      </c>
      <c r="D3154" s="5">
        <v>36307</v>
      </c>
      <c r="E3154">
        <v>1118</v>
      </c>
      <c r="F3154" s="2">
        <v>57</v>
      </c>
      <c r="G3154" s="2" t="str">
        <f>B3154&amp;C3154</f>
        <v>Tsebo MATSOSO400m</v>
      </c>
      <c r="H3154" s="2">
        <f>E3154</f>
        <v>1118</v>
      </c>
      <c r="I3154" s="138" cm="1">
        <f t="array" ref="I3154">MAX(IF($G$3:$G$4000=$G3154,$H$3:$H$4000))</f>
        <v>1118</v>
      </c>
      <c r="N3154" s="96" t="str">
        <f t="shared" si="197"/>
        <v/>
      </c>
      <c r="O3154" s="2" t="e">
        <f t="shared" si="198"/>
        <v>#N/A</v>
      </c>
      <c r="P3154" s="81">
        <f t="shared" si="199"/>
        <v>1</v>
      </c>
      <c r="Q3154" s="81" t="str">
        <f t="shared" si="200"/>
        <v/>
      </c>
    </row>
    <row r="3155" spans="1:17" x14ac:dyDescent="0.2">
      <c r="A3155" t="s">
        <v>1253</v>
      </c>
      <c r="B3155" t="s">
        <v>4874</v>
      </c>
      <c r="C3155" s="5" t="s">
        <v>35</v>
      </c>
      <c r="D3155" s="5">
        <v>36608</v>
      </c>
      <c r="E3155">
        <v>1117</v>
      </c>
      <c r="F3155" s="2">
        <v>21</v>
      </c>
      <c r="G3155" s="2" t="str">
        <f>B3155&amp;C3155</f>
        <v>Breyton POOLEhigh-jump</v>
      </c>
      <c r="H3155" s="2">
        <f>E3155</f>
        <v>1117</v>
      </c>
      <c r="I3155" s="138" cm="1">
        <f t="array" ref="I3155">MAX(IF($G$3:$G$4000=$G3155,$H$3:$H$4000))</f>
        <v>1117</v>
      </c>
      <c r="N3155" s="96" t="str">
        <f t="shared" si="197"/>
        <v/>
      </c>
      <c r="O3155" s="2" t="e">
        <f t="shared" si="198"/>
        <v>#N/A</v>
      </c>
      <c r="P3155" s="81">
        <f t="shared" si="199"/>
        <v>1</v>
      </c>
      <c r="Q3155" s="81" t="str">
        <f t="shared" si="200"/>
        <v/>
      </c>
    </row>
    <row r="3156" spans="1:17" x14ac:dyDescent="0.2">
      <c r="A3156" t="s">
        <v>1253</v>
      </c>
      <c r="B3156" t="s">
        <v>3853</v>
      </c>
      <c r="C3156" s="5" t="s">
        <v>27</v>
      </c>
      <c r="D3156" s="5">
        <v>36635</v>
      </c>
      <c r="E3156">
        <v>1115</v>
      </c>
      <c r="F3156" s="2">
        <v>63</v>
      </c>
      <c r="G3156" s="2" t="str">
        <f>B3156&amp;C3156</f>
        <v>Christopher SWART800m</v>
      </c>
      <c r="H3156" s="2">
        <f>E3156</f>
        <v>1115</v>
      </c>
      <c r="I3156" s="138" cm="1">
        <f t="array" ref="I3156">MAX(IF($G$3:$G$4000=$G3156,$H$3:$H$4000))</f>
        <v>1115</v>
      </c>
      <c r="N3156" s="96" t="str">
        <f t="shared" si="197"/>
        <v/>
      </c>
      <c r="O3156" s="2" t="e">
        <f t="shared" si="198"/>
        <v>#N/A</v>
      </c>
      <c r="P3156" s="81">
        <f t="shared" si="199"/>
        <v>1</v>
      </c>
      <c r="Q3156" s="81" t="str">
        <f t="shared" si="200"/>
        <v/>
      </c>
    </row>
    <row r="3157" spans="1:17" x14ac:dyDescent="0.2">
      <c r="A3157" t="s">
        <v>1253</v>
      </c>
      <c r="B3157" t="s">
        <v>3909</v>
      </c>
      <c r="C3157" s="5" t="s">
        <v>28</v>
      </c>
      <c r="D3157" s="5">
        <v>36202</v>
      </c>
      <c r="E3157">
        <v>1115</v>
      </c>
      <c r="F3157" s="2">
        <v>62</v>
      </c>
      <c r="G3157" s="2" t="str">
        <f>B3157&amp;C3157</f>
        <v>Dais Thagkatso MALEBANA1500m</v>
      </c>
      <c r="H3157" s="2">
        <f>E3157</f>
        <v>1115</v>
      </c>
      <c r="I3157" s="138" cm="1">
        <f t="array" ref="I3157">MAX(IF($G$3:$G$4000=$G3157,$H$3:$H$4000))</f>
        <v>1115</v>
      </c>
      <c r="N3157" s="96" t="str">
        <f t="shared" si="197"/>
        <v/>
      </c>
      <c r="O3157" s="2" t="e">
        <f t="shared" si="198"/>
        <v>#N/A</v>
      </c>
      <c r="P3157" s="81">
        <f t="shared" si="199"/>
        <v>1</v>
      </c>
      <c r="Q3157" s="81" t="str">
        <f t="shared" si="200"/>
        <v/>
      </c>
    </row>
    <row r="3158" spans="1:17" x14ac:dyDescent="0.2">
      <c r="A3158" t="s">
        <v>1253</v>
      </c>
      <c r="B3158" t="s">
        <v>3072</v>
      </c>
      <c r="C3158" s="5" t="s">
        <v>27</v>
      </c>
      <c r="D3158" s="5">
        <v>35803</v>
      </c>
      <c r="E3158">
        <v>1114</v>
      </c>
      <c r="F3158" s="2">
        <v>66</v>
      </c>
      <c r="G3158" s="2" t="str">
        <f>B3158&amp;C3158</f>
        <v>Elvis MOKHONWANA800m</v>
      </c>
      <c r="H3158" s="2">
        <f>E3158</f>
        <v>1114</v>
      </c>
      <c r="I3158" s="138" cm="1">
        <f t="array" ref="I3158">MAX(IF($G$3:$G$4000=$G3158,$H$3:$H$4000))</f>
        <v>1114</v>
      </c>
      <c r="N3158" s="96" t="str">
        <f t="shared" si="197"/>
        <v/>
      </c>
      <c r="O3158" s="2" t="e">
        <f t="shared" si="198"/>
        <v>#N/A</v>
      </c>
      <c r="P3158" s="81">
        <f t="shared" si="199"/>
        <v>1</v>
      </c>
      <c r="Q3158" s="81" t="str">
        <f t="shared" si="200"/>
        <v/>
      </c>
    </row>
    <row r="3159" spans="1:17" x14ac:dyDescent="0.2">
      <c r="A3159" t="s">
        <v>1253</v>
      </c>
      <c r="B3159" t="s">
        <v>3855</v>
      </c>
      <c r="C3159" s="5" t="s">
        <v>27</v>
      </c>
      <c r="D3159" s="6">
        <v>33759</v>
      </c>
      <c r="E3159">
        <v>1114</v>
      </c>
      <c r="F3159" s="2">
        <v>67</v>
      </c>
      <c r="G3159" s="2" t="str">
        <f>B3159&amp;C3159</f>
        <v>Henco UYS800m</v>
      </c>
      <c r="H3159" s="2">
        <f>E3159</f>
        <v>1114</v>
      </c>
      <c r="I3159" s="138" cm="1">
        <f t="array" ref="I3159">MAX(IF($G$3:$G$4000=$G3159,$H$3:$H$4000))</f>
        <v>1114</v>
      </c>
      <c r="N3159" s="96" t="str">
        <f t="shared" si="197"/>
        <v/>
      </c>
      <c r="O3159" s="2" t="e">
        <f t="shared" si="198"/>
        <v>#N/A</v>
      </c>
      <c r="P3159" s="81">
        <f t="shared" si="199"/>
        <v>1</v>
      </c>
      <c r="Q3159" s="81" t="str">
        <f t="shared" si="200"/>
        <v/>
      </c>
    </row>
    <row r="3160" spans="1:17" x14ac:dyDescent="0.2">
      <c r="A3160" t="s">
        <v>1253</v>
      </c>
      <c r="B3160" t="s">
        <v>3072</v>
      </c>
      <c r="C3160" s="5" t="s">
        <v>28</v>
      </c>
      <c r="D3160" s="5">
        <v>35803</v>
      </c>
      <c r="E3160">
        <v>1114</v>
      </c>
      <c r="F3160" s="2">
        <v>65</v>
      </c>
      <c r="G3160" s="2" t="str">
        <f>B3160&amp;C3160</f>
        <v>Elvis MOKHONWANA1500m</v>
      </c>
      <c r="H3160" s="2">
        <f>E3160</f>
        <v>1114</v>
      </c>
      <c r="I3160" s="138" cm="1">
        <f t="array" ref="I3160">MAX(IF($G$3:$G$4000=$G3160,$H$3:$H$4000))</f>
        <v>1114</v>
      </c>
      <c r="N3160" s="96" t="str">
        <f t="shared" si="197"/>
        <v/>
      </c>
      <c r="O3160" s="2" t="e">
        <f t="shared" si="198"/>
        <v>#N/A</v>
      </c>
      <c r="P3160" s="81">
        <f t="shared" si="199"/>
        <v>1</v>
      </c>
      <c r="Q3160" s="81" t="str">
        <f t="shared" si="200"/>
        <v/>
      </c>
    </row>
    <row r="3161" spans="1:17" x14ac:dyDescent="0.2">
      <c r="A3161" t="s">
        <v>1253</v>
      </c>
      <c r="B3161" t="s">
        <v>3735</v>
      </c>
      <c r="C3161" s="6" t="s">
        <v>25</v>
      </c>
      <c r="D3161" s="5">
        <v>35694</v>
      </c>
      <c r="E3161">
        <v>1114</v>
      </c>
      <c r="F3161" s="2">
        <v>61</v>
      </c>
      <c r="G3161" s="2" t="str">
        <f>B3161&amp;C3161</f>
        <v>Oratile SETLHABI200m</v>
      </c>
      <c r="H3161" s="2">
        <f>E3161</f>
        <v>1114</v>
      </c>
      <c r="I3161" s="138" cm="1">
        <f t="array" ref="I3161">MAX(IF($G$3:$G$4000=$G3161,$H$3:$H$4000))</f>
        <v>1114</v>
      </c>
      <c r="N3161" s="96" t="str">
        <f t="shared" si="197"/>
        <v/>
      </c>
      <c r="O3161" s="2" t="e">
        <f t="shared" si="198"/>
        <v>#N/A</v>
      </c>
      <c r="P3161" s="81">
        <f t="shared" si="199"/>
        <v>1</v>
      </c>
      <c r="Q3161" s="81" t="str">
        <f t="shared" si="200"/>
        <v/>
      </c>
    </row>
    <row r="3162" spans="1:17" x14ac:dyDescent="0.2">
      <c r="A3162" t="s">
        <v>1253</v>
      </c>
      <c r="B3162" t="s">
        <v>3912</v>
      </c>
      <c r="C3162" s="5" t="s">
        <v>28</v>
      </c>
      <c r="D3162" s="5">
        <v>35317</v>
      </c>
      <c r="E3162">
        <v>1111</v>
      </c>
      <c r="F3162" s="2">
        <v>69</v>
      </c>
      <c r="G3162" s="2" t="str">
        <f>B3162&amp;C3162</f>
        <v>Ashley SMITH1500m</v>
      </c>
      <c r="H3162" s="2">
        <f>E3162</f>
        <v>1111</v>
      </c>
      <c r="I3162" s="138" cm="1">
        <f t="array" ref="I3162">MAX(IF($G$3:$G$4000=$G3162,$H$3:$H$4000))</f>
        <v>1111</v>
      </c>
      <c r="N3162" s="96" t="str">
        <f t="shared" si="197"/>
        <v/>
      </c>
      <c r="O3162" s="2" t="e">
        <f t="shared" si="198"/>
        <v>#N/A</v>
      </c>
      <c r="P3162" s="81">
        <f t="shared" si="199"/>
        <v>1</v>
      </c>
      <c r="Q3162" s="81" t="str">
        <f t="shared" si="200"/>
        <v/>
      </c>
    </row>
    <row r="3163" spans="1:17" x14ac:dyDescent="0.2">
      <c r="A3163" t="s">
        <v>1253</v>
      </c>
      <c r="B3163" t="s">
        <v>3740</v>
      </c>
      <c r="C3163" s="5" t="s">
        <v>25</v>
      </c>
      <c r="D3163" s="5">
        <v>36156</v>
      </c>
      <c r="E3163">
        <v>1111</v>
      </c>
      <c r="F3163" s="2">
        <v>69</v>
      </c>
      <c r="G3163" s="2" t="str">
        <f>B3163&amp;C3163</f>
        <v>Gardeo ISAACS200m</v>
      </c>
      <c r="H3163" s="2">
        <f>E3163</f>
        <v>1111</v>
      </c>
      <c r="I3163" s="138" cm="1">
        <f t="array" ref="I3163">MAX(IF($G$3:$G$4000=$G3163,$H$3:$H$4000))</f>
        <v>1111</v>
      </c>
      <c r="N3163" s="96" t="str">
        <f t="shared" si="197"/>
        <v/>
      </c>
      <c r="O3163" s="2" t="e">
        <f t="shared" si="198"/>
        <v>#N/A</v>
      </c>
      <c r="P3163" s="81">
        <f t="shared" si="199"/>
        <v>1</v>
      </c>
      <c r="Q3163" s="81" t="str">
        <f t="shared" si="200"/>
        <v/>
      </c>
    </row>
    <row r="3164" spans="1:17" x14ac:dyDescent="0.2">
      <c r="A3164" t="s">
        <v>1253</v>
      </c>
      <c r="B3164" t="s">
        <v>3678</v>
      </c>
      <c r="C3164" s="5" t="s">
        <v>25</v>
      </c>
      <c r="D3164" s="5">
        <v>36272</v>
      </c>
      <c r="E3164">
        <v>1110</v>
      </c>
      <c r="F3164" s="2">
        <v>72</v>
      </c>
      <c r="G3164" s="2" t="str">
        <f>B3164&amp;C3164</f>
        <v>Thando DLODLO200m</v>
      </c>
      <c r="H3164" s="2">
        <f>E3164</f>
        <v>1110</v>
      </c>
      <c r="I3164" s="138" cm="1">
        <f t="array" ref="I3164">MAX(IF($G$3:$G$4000=$G3164,$H$3:$H$4000))</f>
        <v>1110</v>
      </c>
      <c r="N3164" s="96" t="str">
        <f t="shared" si="197"/>
        <v/>
      </c>
      <c r="O3164" s="2" t="e">
        <f t="shared" si="198"/>
        <v>#N/A</v>
      </c>
      <c r="P3164" s="81">
        <f t="shared" si="199"/>
        <v>1</v>
      </c>
      <c r="Q3164" s="81" t="str">
        <f t="shared" si="200"/>
        <v/>
      </c>
    </row>
    <row r="3165" spans="1:17" x14ac:dyDescent="0.2">
      <c r="A3165" t="s">
        <v>1253</v>
      </c>
      <c r="B3165" t="s">
        <v>4357</v>
      </c>
      <c r="C3165" s="5" t="s">
        <v>38</v>
      </c>
      <c r="D3165" s="5">
        <v>37146</v>
      </c>
      <c r="E3165">
        <v>1109</v>
      </c>
      <c r="F3165" s="2">
        <v>11</v>
      </c>
      <c r="G3165" s="2" t="str">
        <f>B3165&amp;C3165</f>
        <v>Lleyton DAVIDStriple-jump</v>
      </c>
      <c r="H3165" s="2">
        <f>E3165</f>
        <v>1109</v>
      </c>
      <c r="I3165" s="138" cm="1">
        <f t="array" ref="I3165">MAX(IF($G$3:$G$4000=$G3165,$H$3:$H$4000))</f>
        <v>1109</v>
      </c>
      <c r="N3165" s="96" t="str">
        <f t="shared" si="197"/>
        <v/>
      </c>
      <c r="O3165" s="2" t="e">
        <f t="shared" si="198"/>
        <v>#N/A</v>
      </c>
      <c r="P3165" s="81">
        <f t="shared" si="199"/>
        <v>1</v>
      </c>
      <c r="Q3165" s="81" t="str">
        <f t="shared" si="200"/>
        <v/>
      </c>
    </row>
    <row r="3166" spans="1:17" x14ac:dyDescent="0.2">
      <c r="A3166" t="s">
        <v>1253</v>
      </c>
      <c r="B3166" t="s">
        <v>3737</v>
      </c>
      <c r="C3166" s="5" t="s">
        <v>25</v>
      </c>
      <c r="D3166" s="5">
        <v>33689</v>
      </c>
      <c r="E3166">
        <v>1109</v>
      </c>
      <c r="F3166" s="2">
        <v>64</v>
      </c>
      <c r="G3166" s="2" t="str">
        <f>B3166&amp;C3166</f>
        <v>Oscar MAVUNDLA200m</v>
      </c>
      <c r="H3166" s="2">
        <f>E3166</f>
        <v>1109</v>
      </c>
      <c r="I3166" s="138" cm="1">
        <f t="array" ref="I3166">MAX(IF($G$3:$G$4000=$G3166,$H$3:$H$4000))</f>
        <v>1109</v>
      </c>
      <c r="N3166" s="96" t="str">
        <f t="shared" si="197"/>
        <v/>
      </c>
      <c r="O3166" s="2" t="e">
        <f t="shared" si="198"/>
        <v>#N/A</v>
      </c>
      <c r="P3166" s="81">
        <f t="shared" si="199"/>
        <v>1</v>
      </c>
      <c r="Q3166" s="81" t="str">
        <f t="shared" si="200"/>
        <v/>
      </c>
    </row>
    <row r="3167" spans="1:17" x14ac:dyDescent="0.2">
      <c r="A3167" t="s">
        <v>1253</v>
      </c>
      <c r="B3167" t="s">
        <v>2930</v>
      </c>
      <c r="C3167" s="5" t="s">
        <v>25</v>
      </c>
      <c r="D3167" s="5">
        <v>33815</v>
      </c>
      <c r="E3167">
        <v>1109</v>
      </c>
      <c r="F3167" s="2">
        <v>64</v>
      </c>
      <c r="G3167" s="2" t="str">
        <f>B3167&amp;C3167</f>
        <v>Anaso JOBODWANA200m</v>
      </c>
      <c r="H3167" s="2">
        <f>E3167</f>
        <v>1109</v>
      </c>
      <c r="I3167" s="138" cm="1">
        <f t="array" ref="I3167">MAX(IF($G$3:$G$4000=$G3167,$H$3:$H$4000))</f>
        <v>1109</v>
      </c>
      <c r="N3167" s="96" t="str">
        <f t="shared" si="197"/>
        <v/>
      </c>
      <c r="O3167" s="2" t="e">
        <f t="shared" si="198"/>
        <v>#N/A</v>
      </c>
      <c r="P3167" s="81">
        <f t="shared" si="199"/>
        <v>1</v>
      </c>
      <c r="Q3167" s="81" t="str">
        <f t="shared" si="200"/>
        <v/>
      </c>
    </row>
    <row r="3168" spans="1:17" x14ac:dyDescent="0.2">
      <c r="A3168" t="s">
        <v>1253</v>
      </c>
      <c r="B3168" t="s">
        <v>2950</v>
      </c>
      <c r="C3168" s="5" t="s">
        <v>25</v>
      </c>
      <c r="D3168" s="5">
        <v>35887</v>
      </c>
      <c r="E3168">
        <v>1109</v>
      </c>
      <c r="F3168" s="2">
        <v>64</v>
      </c>
      <c r="G3168" s="2" t="str">
        <f>B3168&amp;C3168</f>
        <v>Zakhiti NENE200m</v>
      </c>
      <c r="H3168" s="2">
        <f>E3168</f>
        <v>1109</v>
      </c>
      <c r="I3168" s="138" cm="1">
        <f t="array" ref="I3168">MAX(IF($G$3:$G$4000=$G3168,$H$3:$H$4000))</f>
        <v>1109</v>
      </c>
      <c r="N3168" s="96" t="str">
        <f t="shared" si="197"/>
        <v/>
      </c>
      <c r="O3168" s="2" t="e">
        <f t="shared" si="198"/>
        <v>#N/A</v>
      </c>
      <c r="P3168" s="81">
        <f t="shared" si="199"/>
        <v>1</v>
      </c>
      <c r="Q3168" s="81" t="str">
        <f t="shared" si="200"/>
        <v/>
      </c>
    </row>
    <row r="3169" spans="1:17" x14ac:dyDescent="0.2">
      <c r="A3169" t="s">
        <v>1253</v>
      </c>
      <c r="B3169" t="s">
        <v>3870</v>
      </c>
      <c r="C3169" s="5" t="s">
        <v>28</v>
      </c>
      <c r="D3169" s="5">
        <v>36638</v>
      </c>
      <c r="E3169">
        <v>1109</v>
      </c>
      <c r="F3169" s="2">
        <v>72</v>
      </c>
      <c r="G3169" s="2" t="str">
        <f>B3169&amp;C3169</f>
        <v>Luan MUNNIK1500m</v>
      </c>
      <c r="H3169" s="2">
        <f>E3169</f>
        <v>1109</v>
      </c>
      <c r="I3169" s="138" cm="1">
        <f t="array" ref="I3169">MAX(IF($G$3:$G$4000=$G3169,$H$3:$H$4000))</f>
        <v>1109</v>
      </c>
      <c r="N3169" s="96" t="str">
        <f t="shared" si="197"/>
        <v/>
      </c>
      <c r="O3169" s="2" t="e">
        <f t="shared" si="198"/>
        <v>#N/A</v>
      </c>
      <c r="P3169" s="81">
        <f t="shared" si="199"/>
        <v>1</v>
      </c>
      <c r="Q3169" s="81" t="str">
        <f t="shared" si="200"/>
        <v/>
      </c>
    </row>
    <row r="3170" spans="1:17" x14ac:dyDescent="0.2">
      <c r="A3170" t="s">
        <v>1253</v>
      </c>
      <c r="B3170" t="s">
        <v>4227</v>
      </c>
      <c r="C3170" s="5" t="s">
        <v>33</v>
      </c>
      <c r="D3170" s="5">
        <v>34360</v>
      </c>
      <c r="E3170">
        <v>1109</v>
      </c>
      <c r="F3170" s="2">
        <v>31</v>
      </c>
      <c r="G3170" s="2" t="str">
        <f>B3170&amp;C3170</f>
        <v>Constant PRETORIUS400mh</v>
      </c>
      <c r="H3170" s="2">
        <f>E3170</f>
        <v>1109</v>
      </c>
      <c r="I3170" s="138" cm="1">
        <f t="array" ref="I3170">MAX(IF($G$3:$G$4000=$G3170,$H$3:$H$4000))</f>
        <v>1109</v>
      </c>
      <c r="N3170" s="96" t="str">
        <f t="shared" si="197"/>
        <v/>
      </c>
      <c r="O3170" s="2" t="e">
        <f t="shared" si="198"/>
        <v>#N/A</v>
      </c>
      <c r="P3170" s="81">
        <f t="shared" si="199"/>
        <v>1</v>
      </c>
      <c r="Q3170" s="81" t="str">
        <f t="shared" si="200"/>
        <v/>
      </c>
    </row>
    <row r="3171" spans="1:17" x14ac:dyDescent="0.2">
      <c r="A3171" t="s">
        <v>1253</v>
      </c>
      <c r="B3171" t="s">
        <v>2948</v>
      </c>
      <c r="C3171" s="5" t="s">
        <v>25</v>
      </c>
      <c r="D3171" s="5">
        <v>38093</v>
      </c>
      <c r="E3171">
        <v>1108</v>
      </c>
      <c r="F3171" s="2">
        <v>5</v>
      </c>
      <c r="G3171" s="2" t="str">
        <f>B3171&amp;C3171</f>
        <v>Neo MOSEBI200m</v>
      </c>
      <c r="H3171" s="2">
        <f>E3171</f>
        <v>1108</v>
      </c>
      <c r="I3171" s="138" cm="1">
        <f t="array" ref="I3171">MAX(IF($G$3:$G$4000=$G3171,$H$3:$H$4000))</f>
        <v>1108</v>
      </c>
      <c r="N3171" s="96" t="str">
        <f t="shared" si="197"/>
        <v/>
      </c>
      <c r="O3171" s="2" t="e">
        <f t="shared" si="198"/>
        <v>#N/A</v>
      </c>
      <c r="P3171" s="81">
        <f t="shared" si="199"/>
        <v>1</v>
      </c>
      <c r="Q3171" s="81" t="str">
        <f t="shared" si="200"/>
        <v/>
      </c>
    </row>
    <row r="3172" spans="1:17" x14ac:dyDescent="0.2">
      <c r="A3172" t="s">
        <v>1253</v>
      </c>
      <c r="B3172" t="s">
        <v>4136</v>
      </c>
      <c r="C3172" s="5" t="s">
        <v>31</v>
      </c>
      <c r="D3172" s="5">
        <v>32975</v>
      </c>
      <c r="E3172">
        <v>1107</v>
      </c>
      <c r="F3172" s="2">
        <v>2</v>
      </c>
      <c r="G3172" s="2" t="str">
        <f>B3172&amp;C3172</f>
        <v>Antonio ALKANA110mh</v>
      </c>
      <c r="H3172" s="2">
        <f>E3172</f>
        <v>1107</v>
      </c>
      <c r="I3172" s="138" cm="1">
        <f t="array" ref="I3172">MAX(IF($G$3:$G$4000=$G3172,$H$3:$H$4000))</f>
        <v>1149</v>
      </c>
      <c r="N3172" s="96" t="str">
        <f t="shared" si="197"/>
        <v/>
      </c>
      <c r="O3172" s="2" t="e">
        <f t="shared" si="198"/>
        <v>#N/A</v>
      </c>
      <c r="P3172" s="81">
        <f t="shared" si="199"/>
        <v>1</v>
      </c>
      <c r="Q3172" s="81" t="str">
        <f t="shared" si="200"/>
        <v/>
      </c>
    </row>
    <row r="3173" spans="1:17" x14ac:dyDescent="0.2">
      <c r="A3173" t="s">
        <v>1253</v>
      </c>
      <c r="B3173" t="s">
        <v>2972</v>
      </c>
      <c r="C3173" s="5" t="s">
        <v>26</v>
      </c>
      <c r="D3173" s="5">
        <v>35551</v>
      </c>
      <c r="E3173">
        <v>1107</v>
      </c>
      <c r="F3173" s="2">
        <v>65</v>
      </c>
      <c r="G3173" s="2" t="str">
        <f>B3173&amp;C3173</f>
        <v>Ukona KHUZWAYO400m</v>
      </c>
      <c r="H3173" s="2">
        <f>E3173</f>
        <v>1107</v>
      </c>
      <c r="I3173" s="138" cm="1">
        <f t="array" ref="I3173">MAX(IF($G$3:$G$4000=$G3173,$H$3:$H$4000))</f>
        <v>1107</v>
      </c>
      <c r="N3173" s="96" t="str">
        <f t="shared" si="197"/>
        <v/>
      </c>
      <c r="O3173" s="2" t="e">
        <f t="shared" si="198"/>
        <v>#N/A</v>
      </c>
      <c r="P3173" s="81">
        <f t="shared" si="199"/>
        <v>1</v>
      </c>
      <c r="Q3173" s="81" t="str">
        <f t="shared" si="200"/>
        <v/>
      </c>
    </row>
    <row r="3174" spans="1:17" x14ac:dyDescent="0.2">
      <c r="A3174" t="s">
        <v>1253</v>
      </c>
      <c r="B3174" t="s">
        <v>4060</v>
      </c>
      <c r="C3174" s="5" t="s">
        <v>29</v>
      </c>
      <c r="D3174" s="5">
        <v>35918</v>
      </c>
      <c r="E3174">
        <v>1106</v>
      </c>
      <c r="F3174" s="2">
        <v>73</v>
      </c>
      <c r="G3174" s="2" t="str">
        <f>B3174&amp;C3174</f>
        <v>Adriaan WILDSCHUTT5000m</v>
      </c>
      <c r="H3174" s="2">
        <f>E3174</f>
        <v>1106</v>
      </c>
      <c r="I3174" s="138" cm="1">
        <f t="array" ref="I3174">MAX(IF($G$3:$G$4000=$G3174,$H$3:$H$4000))</f>
        <v>1106</v>
      </c>
      <c r="N3174" s="96" t="str">
        <f t="shared" si="197"/>
        <v/>
      </c>
      <c r="O3174" s="2" t="e">
        <f t="shared" si="198"/>
        <v>#N/A</v>
      </c>
      <c r="P3174" s="81">
        <f t="shared" si="199"/>
        <v>1</v>
      </c>
      <c r="Q3174" s="81" t="str">
        <f t="shared" si="200"/>
        <v/>
      </c>
    </row>
    <row r="3175" spans="1:17" x14ac:dyDescent="0.2">
      <c r="A3175" t="s">
        <v>1253</v>
      </c>
      <c r="B3175" t="s">
        <v>3497</v>
      </c>
      <c r="C3175" s="5" t="s">
        <v>41</v>
      </c>
      <c r="D3175" s="5">
        <v>35648</v>
      </c>
      <c r="E3175">
        <v>1106</v>
      </c>
      <c r="F3175" s="2">
        <v>9</v>
      </c>
      <c r="G3175" s="2" t="str">
        <f>B3175&amp;C3175</f>
        <v>Johan GROBLERjavelin-throw</v>
      </c>
      <c r="H3175" s="2">
        <f>E3175</f>
        <v>1106</v>
      </c>
      <c r="I3175" s="138" cm="1">
        <f t="array" ref="I3175">MAX(IF($G$3:$G$4000=$G3175,$H$3:$H$4000))</f>
        <v>1106</v>
      </c>
      <c r="N3175" s="96" t="str">
        <f t="shared" si="197"/>
        <v/>
      </c>
      <c r="O3175" s="2" t="e">
        <f t="shared" si="198"/>
        <v>#N/A</v>
      </c>
      <c r="P3175" s="81">
        <f t="shared" si="199"/>
        <v>1</v>
      </c>
      <c r="Q3175" s="81" t="str">
        <f t="shared" si="200"/>
        <v/>
      </c>
    </row>
    <row r="3176" spans="1:17" x14ac:dyDescent="0.2">
      <c r="A3176" t="s">
        <v>1253</v>
      </c>
      <c r="B3176" t="s">
        <v>2906</v>
      </c>
      <c r="C3176" s="5" t="s">
        <v>2</v>
      </c>
      <c r="D3176" s="5">
        <v>35251</v>
      </c>
      <c r="E3176">
        <v>1105</v>
      </c>
      <c r="F3176" s="2">
        <v>9</v>
      </c>
      <c r="G3176" s="2" t="str">
        <f>B3176&amp;C3176</f>
        <v>Theodore YOUNG100m</v>
      </c>
      <c r="H3176" s="2">
        <f>E3176</f>
        <v>1105</v>
      </c>
      <c r="I3176" s="138" cm="1">
        <f t="array" ref="I3176">MAX(IF($G$3:$G$4000=$G3176,$H$3:$H$4000))</f>
        <v>1105</v>
      </c>
      <c r="N3176" s="96" t="str">
        <f t="shared" si="197"/>
        <v/>
      </c>
      <c r="O3176" s="2" t="e">
        <f t="shared" si="198"/>
        <v>#N/A</v>
      </c>
      <c r="P3176" s="81">
        <f t="shared" si="199"/>
        <v>1</v>
      </c>
      <c r="Q3176" s="81" t="str">
        <f t="shared" si="200"/>
        <v/>
      </c>
    </row>
    <row r="3177" spans="1:17" x14ac:dyDescent="0.2">
      <c r="A3177" t="s">
        <v>1253</v>
      </c>
      <c r="B3177" t="s">
        <v>3792</v>
      </c>
      <c r="C3177" s="5" t="s">
        <v>26</v>
      </c>
      <c r="D3177" s="5">
        <v>34627</v>
      </c>
      <c r="E3177">
        <v>1105</v>
      </c>
      <c r="F3177" s="2">
        <v>68</v>
      </c>
      <c r="G3177" s="2" t="str">
        <f>B3177&amp;C3177</f>
        <v>Pieter CONRADIE400m</v>
      </c>
      <c r="H3177" s="2">
        <f>E3177</f>
        <v>1105</v>
      </c>
      <c r="I3177" s="138" cm="1">
        <f t="array" ref="I3177">MAX(IF($G$3:$G$4000=$G3177,$H$3:$H$4000))</f>
        <v>1105</v>
      </c>
      <c r="N3177" s="96" t="str">
        <f t="shared" si="197"/>
        <v/>
      </c>
      <c r="O3177" s="2" t="e">
        <f t="shared" si="198"/>
        <v>#N/A</v>
      </c>
      <c r="P3177" s="81">
        <f t="shared" si="199"/>
        <v>1</v>
      </c>
      <c r="Q3177" s="81" t="str">
        <f t="shared" si="200"/>
        <v/>
      </c>
    </row>
    <row r="3178" spans="1:17" x14ac:dyDescent="0.2">
      <c r="A3178" t="s">
        <v>1253</v>
      </c>
      <c r="B3178" t="s">
        <v>3794</v>
      </c>
      <c r="C3178" t="s">
        <v>26</v>
      </c>
      <c r="D3178" s="5">
        <v>37174</v>
      </c>
      <c r="E3178">
        <v>1104</v>
      </c>
      <c r="F3178" s="2">
        <v>70</v>
      </c>
      <c r="G3178" s="2" t="str">
        <f>B3178&amp;C3178</f>
        <v>Daryll LOTTERING400m</v>
      </c>
      <c r="H3178" s="2">
        <f>E3178</f>
        <v>1104</v>
      </c>
      <c r="I3178" s="138" cm="1">
        <f t="array" ref="I3178">MAX(IF($G$3:$G$4000=$G3178,$H$3:$H$4000))</f>
        <v>1104</v>
      </c>
      <c r="N3178" s="96" t="str">
        <f t="shared" si="197"/>
        <v/>
      </c>
      <c r="O3178" s="2" t="e">
        <f t="shared" si="198"/>
        <v>#N/A</v>
      </c>
      <c r="P3178" s="81">
        <f t="shared" si="199"/>
        <v>1</v>
      </c>
      <c r="Q3178" s="81" t="str">
        <f t="shared" si="200"/>
        <v/>
      </c>
    </row>
    <row r="3179" spans="1:17" x14ac:dyDescent="0.2">
      <c r="A3179" t="s">
        <v>1253</v>
      </c>
      <c r="B3179" t="s">
        <v>3749</v>
      </c>
      <c r="C3179" s="5" t="s">
        <v>25</v>
      </c>
      <c r="D3179" s="5">
        <v>35444</v>
      </c>
      <c r="E3179">
        <v>1104</v>
      </c>
      <c r="F3179" s="2">
        <v>88</v>
      </c>
      <c r="G3179" s="2" t="str">
        <f>B3179&amp;C3179</f>
        <v>Nicholas FERNS200m</v>
      </c>
      <c r="H3179" s="2">
        <f>E3179</f>
        <v>1104</v>
      </c>
      <c r="I3179" s="138" cm="1">
        <f t="array" ref="I3179">MAX(IF($G$3:$G$4000=$G3179,$H$3:$H$4000))</f>
        <v>1104</v>
      </c>
      <c r="N3179" s="96" t="str">
        <f t="shared" si="197"/>
        <v/>
      </c>
      <c r="O3179" s="2" t="e">
        <f t="shared" si="198"/>
        <v>#N/A</v>
      </c>
      <c r="P3179" s="81">
        <f t="shared" si="199"/>
        <v>1</v>
      </c>
      <c r="Q3179" s="81" t="str">
        <f t="shared" si="200"/>
        <v/>
      </c>
    </row>
    <row r="3180" spans="1:17" x14ac:dyDescent="0.2">
      <c r="A3180" t="s">
        <v>1253</v>
      </c>
      <c r="B3180" t="s">
        <v>3912</v>
      </c>
      <c r="C3180" s="5" t="s">
        <v>34</v>
      </c>
      <c r="D3180" s="5">
        <v>35317</v>
      </c>
      <c r="E3180">
        <v>1103</v>
      </c>
      <c r="F3180" s="2">
        <v>37</v>
      </c>
      <c r="G3180" s="2" t="str">
        <f>B3180&amp;C3180</f>
        <v>Ashley SMITH3000msc</v>
      </c>
      <c r="H3180" s="2">
        <f>E3180</f>
        <v>1103</v>
      </c>
      <c r="I3180" s="138" cm="1">
        <f t="array" ref="I3180">MAX(IF($G$3:$G$4000=$G3180,$H$3:$H$4000))</f>
        <v>1103</v>
      </c>
      <c r="N3180" s="96" t="str">
        <f t="shared" si="197"/>
        <v/>
      </c>
      <c r="O3180" s="2" t="e">
        <f t="shared" si="198"/>
        <v>#N/A</v>
      </c>
      <c r="P3180" s="81">
        <f t="shared" si="199"/>
        <v>1</v>
      </c>
      <c r="Q3180" s="81" t="str">
        <f t="shared" si="200"/>
        <v/>
      </c>
    </row>
    <row r="3181" spans="1:17" x14ac:dyDescent="0.2">
      <c r="A3181" t="s">
        <v>1253</v>
      </c>
      <c r="B3181" t="s">
        <v>3090</v>
      </c>
      <c r="C3181" s="5" t="s">
        <v>29</v>
      </c>
      <c r="D3181" s="5">
        <v>34236</v>
      </c>
      <c r="E3181">
        <v>1103</v>
      </c>
      <c r="F3181" s="2">
        <v>79</v>
      </c>
      <c r="G3181" s="2" t="str">
        <f>B3181&amp;C3181</f>
        <v>Mathanga MBULELI5000m</v>
      </c>
      <c r="H3181" s="2">
        <f>E3181</f>
        <v>1103</v>
      </c>
      <c r="I3181" s="138" cm="1">
        <f t="array" ref="I3181">MAX(IF($G$3:$G$4000=$G3181,$H$3:$H$4000))</f>
        <v>1103</v>
      </c>
      <c r="N3181" s="96" t="str">
        <f t="shared" si="197"/>
        <v/>
      </c>
      <c r="O3181" s="2" t="e">
        <f t="shared" si="198"/>
        <v>#N/A</v>
      </c>
      <c r="P3181" s="81">
        <f t="shared" si="199"/>
        <v>1</v>
      </c>
      <c r="Q3181" s="81" t="str">
        <f t="shared" si="200"/>
        <v/>
      </c>
    </row>
    <row r="3182" spans="1:17" x14ac:dyDescent="0.2">
      <c r="A3182" t="s">
        <v>1253</v>
      </c>
      <c r="B3182" t="s">
        <v>4424</v>
      </c>
      <c r="C3182" s="5" t="s">
        <v>36</v>
      </c>
      <c r="D3182" s="5">
        <v>37285</v>
      </c>
      <c r="E3182">
        <v>1102</v>
      </c>
      <c r="F3182" s="2">
        <v>5</v>
      </c>
      <c r="G3182" s="2" t="str">
        <f>B3182&amp;C3182</f>
        <v>Kyle RADEMEYERpole-vault</v>
      </c>
      <c r="H3182" s="2">
        <f>E3182</f>
        <v>1102</v>
      </c>
      <c r="I3182" s="138" cm="1">
        <f t="array" ref="I3182">MAX(IF($G$3:$G$4000=$G3182,$H$3:$H$4000))</f>
        <v>1102</v>
      </c>
      <c r="N3182" s="96" t="str">
        <f t="shared" si="197"/>
        <v/>
      </c>
      <c r="O3182" s="2" t="e">
        <f t="shared" si="198"/>
        <v>#N/A</v>
      </c>
      <c r="P3182" s="81">
        <f t="shared" si="199"/>
        <v>1</v>
      </c>
      <c r="Q3182" s="81" t="str">
        <f t="shared" si="200"/>
        <v/>
      </c>
    </row>
    <row r="3183" spans="1:17" x14ac:dyDescent="0.2">
      <c r="A3183" t="s">
        <v>1253</v>
      </c>
      <c r="B3183" t="s">
        <v>4425</v>
      </c>
      <c r="C3183" s="5" t="s">
        <v>36</v>
      </c>
      <c r="D3183" s="5">
        <v>37475</v>
      </c>
      <c r="E3183">
        <v>1102</v>
      </c>
      <c r="F3183" s="2">
        <v>5</v>
      </c>
      <c r="G3183" s="2" t="str">
        <f>B3183&amp;C3183</f>
        <v>Nikolai Hendrik VAN HUYSSTEENpole-vault</v>
      </c>
      <c r="H3183" s="2">
        <f>E3183</f>
        <v>1102</v>
      </c>
      <c r="I3183" s="138" cm="1">
        <f t="array" ref="I3183">MAX(IF($G$3:$G$4000=$G3183,$H$3:$H$4000))</f>
        <v>1102</v>
      </c>
      <c r="N3183" s="96" t="str">
        <f t="shared" si="197"/>
        <v/>
      </c>
      <c r="O3183" s="2" t="e">
        <f t="shared" si="198"/>
        <v>#N/A</v>
      </c>
      <c r="P3183" s="81">
        <f t="shared" si="199"/>
        <v>1</v>
      </c>
      <c r="Q3183" s="81" t="str">
        <f t="shared" si="200"/>
        <v/>
      </c>
    </row>
    <row r="3184" spans="1:17" x14ac:dyDescent="0.2">
      <c r="A3184" t="s">
        <v>1253</v>
      </c>
      <c r="B3184" t="s">
        <v>3921</v>
      </c>
      <c r="C3184" s="5" t="s">
        <v>28</v>
      </c>
      <c r="D3184" s="5">
        <v>35966</v>
      </c>
      <c r="E3184">
        <v>1099</v>
      </c>
      <c r="F3184" s="2">
        <v>86</v>
      </c>
      <c r="G3184" s="2" t="str">
        <f>B3184&amp;C3184</f>
        <v>Ryan MPHAHLELE1500m</v>
      </c>
      <c r="H3184" s="2">
        <f>E3184</f>
        <v>1099</v>
      </c>
      <c r="I3184" s="138" cm="1">
        <f t="array" ref="I3184">MAX(IF($G$3:$G$4000=$G3184,$H$3:$H$4000))</f>
        <v>1099</v>
      </c>
      <c r="N3184" s="96" t="str">
        <f t="shared" si="197"/>
        <v/>
      </c>
      <c r="O3184" s="2" t="e">
        <f t="shared" si="198"/>
        <v>#N/A</v>
      </c>
      <c r="P3184" s="81">
        <f t="shared" si="199"/>
        <v>1</v>
      </c>
      <c r="Q3184" s="81" t="str">
        <f t="shared" si="200"/>
        <v/>
      </c>
    </row>
    <row r="3185" spans="1:17" x14ac:dyDescent="0.2">
      <c r="A3185" t="s">
        <v>1253</v>
      </c>
      <c r="B3185" t="s">
        <v>2997</v>
      </c>
      <c r="C3185" s="5" t="s">
        <v>27</v>
      </c>
      <c r="D3185" s="5">
        <v>36351</v>
      </c>
      <c r="E3185">
        <v>1098</v>
      </c>
      <c r="F3185" s="2">
        <v>13</v>
      </c>
      <c r="G3185" s="2" t="str">
        <f>B3185&amp;C3185</f>
        <v>Joel SEMENYA800m</v>
      </c>
      <c r="H3185" s="2">
        <f>E3185</f>
        <v>1098</v>
      </c>
      <c r="I3185" s="138" cm="1">
        <f t="array" ref="I3185">MAX(IF($G$3:$G$4000=$G3185,$H$3:$H$4000))</f>
        <v>1128</v>
      </c>
      <c r="N3185" s="96" t="str">
        <f t="shared" si="197"/>
        <v/>
      </c>
      <c r="O3185" s="2" t="e">
        <f t="shared" si="198"/>
        <v>#N/A</v>
      </c>
      <c r="P3185" s="81">
        <f t="shared" si="199"/>
        <v>1</v>
      </c>
      <c r="Q3185" s="81" t="str">
        <f t="shared" si="200"/>
        <v/>
      </c>
    </row>
    <row r="3186" spans="1:17" x14ac:dyDescent="0.2">
      <c r="A3186" t="s">
        <v>1253</v>
      </c>
      <c r="B3186" t="s">
        <v>3018</v>
      </c>
      <c r="C3186" s="5" t="s">
        <v>26</v>
      </c>
      <c r="D3186" s="5">
        <v>33353</v>
      </c>
      <c r="E3186">
        <v>1098</v>
      </c>
      <c r="F3186" s="2">
        <v>78</v>
      </c>
      <c r="G3186" s="2" t="str">
        <f>B3186&amp;C3186</f>
        <v>Ashley HLUNGWANI400m</v>
      </c>
      <c r="H3186" s="2">
        <f>E3186</f>
        <v>1098</v>
      </c>
      <c r="I3186" s="138" cm="1">
        <f t="array" ref="I3186">MAX(IF($G$3:$G$4000=$G3186,$H$3:$H$4000))</f>
        <v>1098</v>
      </c>
      <c r="N3186" s="96" t="str">
        <f t="shared" si="197"/>
        <v/>
      </c>
      <c r="O3186" s="2" t="e">
        <f t="shared" si="198"/>
        <v>#N/A</v>
      </c>
      <c r="P3186" s="81">
        <f t="shared" si="199"/>
        <v>1</v>
      </c>
      <c r="Q3186" s="81" t="str">
        <f t="shared" si="200"/>
        <v/>
      </c>
    </row>
    <row r="3187" spans="1:17" x14ac:dyDescent="0.2">
      <c r="A3187" t="s">
        <v>1253</v>
      </c>
      <c r="B3187" t="s">
        <v>3865</v>
      </c>
      <c r="C3187" t="s">
        <v>27</v>
      </c>
      <c r="D3187" s="5">
        <v>32602</v>
      </c>
      <c r="E3187">
        <v>1098</v>
      </c>
      <c r="F3187" s="2">
        <v>80</v>
      </c>
      <c r="G3187" s="2" t="str">
        <f>B3187&amp;C3187</f>
        <v>Themba MADIMA800m</v>
      </c>
      <c r="H3187" s="2">
        <f>E3187</f>
        <v>1098</v>
      </c>
      <c r="I3187" s="138" cm="1">
        <f t="array" ref="I3187">MAX(IF($G$3:$G$4000=$G3187,$H$3:$H$4000))</f>
        <v>1098</v>
      </c>
      <c r="N3187" s="96" t="str">
        <f t="shared" si="197"/>
        <v/>
      </c>
      <c r="O3187" s="2" t="e">
        <f t="shared" si="198"/>
        <v>#N/A</v>
      </c>
      <c r="P3187" s="81">
        <f t="shared" si="199"/>
        <v>1</v>
      </c>
      <c r="Q3187" s="81" t="str">
        <f t="shared" si="200"/>
        <v/>
      </c>
    </row>
    <row r="3188" spans="1:17" x14ac:dyDescent="0.2">
      <c r="A3188" t="s">
        <v>1253</v>
      </c>
      <c r="B3188" t="s">
        <v>3491</v>
      </c>
      <c r="C3188" s="5" t="s">
        <v>41</v>
      </c>
      <c r="D3188" s="5">
        <v>1999</v>
      </c>
      <c r="E3188">
        <v>1097</v>
      </c>
      <c r="F3188" s="2">
        <v>5</v>
      </c>
      <c r="G3188" s="2" t="str">
        <f>B3188&amp;C3188</f>
        <v>Waldo SMITjavelin-throw</v>
      </c>
      <c r="H3188" s="2">
        <f>E3188</f>
        <v>1097</v>
      </c>
      <c r="I3188" s="138" cm="1">
        <f t="array" ref="I3188">MAX(IF($G$3:$G$4000=$G3188,$H$3:$H$4000))</f>
        <v>1097</v>
      </c>
      <c r="N3188" s="96" t="str">
        <f t="shared" si="197"/>
        <v/>
      </c>
      <c r="O3188" s="2" t="e">
        <f t="shared" si="198"/>
        <v>#N/A</v>
      </c>
      <c r="P3188" s="81">
        <f t="shared" si="199"/>
        <v>1</v>
      </c>
      <c r="Q3188" s="81" t="str">
        <f t="shared" si="200"/>
        <v/>
      </c>
    </row>
    <row r="3189" spans="1:17" x14ac:dyDescent="0.2">
      <c r="A3189" t="s">
        <v>1253</v>
      </c>
      <c r="B3189" t="s">
        <v>4479</v>
      </c>
      <c r="C3189" s="5" t="s">
        <v>40</v>
      </c>
      <c r="D3189" s="5">
        <v>35853</v>
      </c>
      <c r="E3189">
        <v>1097</v>
      </c>
      <c r="F3189" s="2">
        <v>14</v>
      </c>
      <c r="G3189" s="2" t="str">
        <f>B3189&amp;C3189</f>
        <v>Werner VISSERdiscus-throw</v>
      </c>
      <c r="H3189" s="2">
        <f>E3189</f>
        <v>1097</v>
      </c>
      <c r="I3189" s="138" cm="1">
        <f t="array" ref="I3189">MAX(IF($G$3:$G$4000=$G3189,$H$3:$H$4000))</f>
        <v>1097</v>
      </c>
      <c r="N3189" s="96" t="str">
        <f t="shared" si="197"/>
        <v/>
      </c>
      <c r="O3189" s="2" t="e">
        <f t="shared" si="198"/>
        <v>#N/A</v>
      </c>
      <c r="P3189" s="81">
        <f t="shared" si="199"/>
        <v>1</v>
      </c>
      <c r="Q3189" s="81" t="str">
        <f t="shared" si="200"/>
        <v/>
      </c>
    </row>
    <row r="3190" spans="1:17" x14ac:dyDescent="0.2">
      <c r="A3190" t="s">
        <v>1253</v>
      </c>
      <c r="B3190" t="s">
        <v>4143</v>
      </c>
      <c r="C3190" t="s">
        <v>31</v>
      </c>
      <c r="D3190" s="5">
        <v>31444</v>
      </c>
      <c r="E3190">
        <v>1096</v>
      </c>
      <c r="F3190" s="2">
        <v>3</v>
      </c>
      <c r="G3190" s="2" t="str">
        <f>B3190&amp;C3190</f>
        <v>Ruan DE VRIES110mh</v>
      </c>
      <c r="H3190" s="2">
        <f>E3190</f>
        <v>1096</v>
      </c>
      <c r="I3190" s="138" cm="1">
        <f t="array" ref="I3190">MAX(IF($G$3:$G$4000=$G3190,$H$3:$H$4000))</f>
        <v>1134</v>
      </c>
      <c r="N3190" s="96" t="str">
        <f t="shared" si="197"/>
        <v/>
      </c>
      <c r="O3190" s="2" t="e">
        <f t="shared" si="198"/>
        <v>#N/A</v>
      </c>
      <c r="P3190" s="81">
        <f t="shared" si="199"/>
        <v>1</v>
      </c>
      <c r="Q3190" s="81" t="str">
        <f t="shared" si="200"/>
        <v/>
      </c>
    </row>
    <row r="3191" spans="1:17" x14ac:dyDescent="0.2">
      <c r="A3191" t="s">
        <v>1253</v>
      </c>
      <c r="B3191" t="s">
        <v>3868</v>
      </c>
      <c r="C3191" s="5" t="s">
        <v>27</v>
      </c>
      <c r="D3191" s="5">
        <v>37135</v>
      </c>
      <c r="E3191">
        <v>1096</v>
      </c>
      <c r="F3191" s="2">
        <v>83</v>
      </c>
      <c r="G3191" s="2" t="str">
        <f>B3191&amp;C3191</f>
        <v>Tshegofatso NWAGU800m</v>
      </c>
      <c r="H3191" s="2">
        <f>E3191</f>
        <v>1096</v>
      </c>
      <c r="I3191" s="138" cm="1">
        <f t="array" ref="I3191">MAX(IF($G$3:$G$4000=$G3191,$H$3:$H$4000))</f>
        <v>1096</v>
      </c>
      <c r="N3191" s="96" t="str">
        <f t="shared" si="197"/>
        <v/>
      </c>
      <c r="O3191" s="2" t="e">
        <f t="shared" si="198"/>
        <v>#N/A</v>
      </c>
      <c r="P3191" s="81">
        <f t="shared" si="199"/>
        <v>1</v>
      </c>
      <c r="Q3191" s="81" t="str">
        <f t="shared" si="200"/>
        <v/>
      </c>
    </row>
    <row r="3192" spans="1:17" x14ac:dyDescent="0.2">
      <c r="A3192" t="s">
        <v>1253</v>
      </c>
      <c r="B3192" t="s">
        <v>4156</v>
      </c>
      <c r="C3192" s="5" t="s">
        <v>31</v>
      </c>
      <c r="D3192" s="5">
        <v>35182</v>
      </c>
      <c r="E3192">
        <v>1096</v>
      </c>
      <c r="F3192" s="2">
        <v>41</v>
      </c>
      <c r="G3192" s="2" t="str">
        <f>B3192&amp;C3192</f>
        <v>Rivaldo ROBERTS110mh</v>
      </c>
      <c r="H3192" s="2">
        <f>E3192</f>
        <v>1096</v>
      </c>
      <c r="I3192" s="138" cm="1">
        <f t="array" ref="I3192">MAX(IF($G$3:$G$4000=$G3192,$H$3:$H$4000))</f>
        <v>1096</v>
      </c>
      <c r="N3192" s="96" t="str">
        <f t="shared" si="197"/>
        <v/>
      </c>
      <c r="O3192" s="2" t="e">
        <f t="shared" si="198"/>
        <v>#N/A</v>
      </c>
      <c r="P3192" s="81">
        <f t="shared" si="199"/>
        <v>1</v>
      </c>
      <c r="Q3192" s="81" t="str">
        <f t="shared" si="200"/>
        <v/>
      </c>
    </row>
    <row r="3193" spans="1:17" x14ac:dyDescent="0.2">
      <c r="A3193" t="s">
        <v>1253</v>
      </c>
      <c r="B3193" t="s">
        <v>3740</v>
      </c>
      <c r="C3193" s="5" t="s">
        <v>26</v>
      </c>
      <c r="D3193" s="5">
        <v>36156</v>
      </c>
      <c r="E3193">
        <v>1095</v>
      </c>
      <c r="F3193" s="2">
        <v>84</v>
      </c>
      <c r="G3193" s="2" t="str">
        <f>B3193&amp;C3193</f>
        <v>Gardeo ISAACS400m</v>
      </c>
      <c r="H3193" s="2">
        <f>E3193</f>
        <v>1095</v>
      </c>
      <c r="I3193" s="138" cm="1">
        <f t="array" ref="I3193">MAX(IF($G$3:$G$4000=$G3193,$H$3:$H$4000))</f>
        <v>1095</v>
      </c>
      <c r="N3193" s="96" t="str">
        <f t="shared" si="197"/>
        <v/>
      </c>
      <c r="O3193" s="2" t="e">
        <f t="shared" si="198"/>
        <v>#N/A</v>
      </c>
      <c r="P3193" s="81">
        <f t="shared" si="199"/>
        <v>1</v>
      </c>
      <c r="Q3193" s="81" t="str">
        <f t="shared" si="200"/>
        <v/>
      </c>
    </row>
    <row r="3194" spans="1:17" x14ac:dyDescent="0.2">
      <c r="A3194" t="s">
        <v>1253</v>
      </c>
      <c r="B3194" t="s">
        <v>3870</v>
      </c>
      <c r="C3194" s="5" t="s">
        <v>27</v>
      </c>
      <c r="D3194" s="5">
        <v>36638</v>
      </c>
      <c r="E3194">
        <v>1095</v>
      </c>
      <c r="F3194" s="2">
        <v>85</v>
      </c>
      <c r="G3194" s="2" t="str">
        <f>B3194&amp;C3194</f>
        <v>Luan MUNNIK800m</v>
      </c>
      <c r="H3194" s="2">
        <f>E3194</f>
        <v>1095</v>
      </c>
      <c r="I3194" s="138" cm="1">
        <f t="array" ref="I3194">MAX(IF($G$3:$G$4000=$G3194,$H$3:$H$4000))</f>
        <v>1095</v>
      </c>
      <c r="N3194" s="96" t="str">
        <f t="shared" si="197"/>
        <v/>
      </c>
      <c r="O3194" s="2" t="e">
        <f t="shared" si="198"/>
        <v>#N/A</v>
      </c>
      <c r="P3194" s="81">
        <f t="shared" si="199"/>
        <v>1</v>
      </c>
      <c r="Q3194" s="81" t="str">
        <f t="shared" si="200"/>
        <v/>
      </c>
    </row>
    <row r="3195" spans="1:17" x14ac:dyDescent="0.2">
      <c r="A3195" t="s">
        <v>1253</v>
      </c>
      <c r="B3195" t="s">
        <v>4610</v>
      </c>
      <c r="C3195" s="5" t="s">
        <v>42</v>
      </c>
      <c r="D3195" s="5">
        <v>35145</v>
      </c>
      <c r="E3195">
        <v>1094</v>
      </c>
      <c r="F3195" s="2">
        <v>7</v>
      </c>
      <c r="G3195" s="2" t="str">
        <f>B3195&amp;C3195</f>
        <v>Allan CUMMINGhammer-throw</v>
      </c>
      <c r="H3195" s="2">
        <f>E3195</f>
        <v>1094</v>
      </c>
      <c r="I3195" s="138" cm="1">
        <f t="array" ref="I3195">MAX(IF($G$3:$G$4000=$G3195,$H$3:$H$4000))</f>
        <v>1094</v>
      </c>
      <c r="N3195" s="96" t="str">
        <f t="shared" si="197"/>
        <v/>
      </c>
      <c r="O3195" s="2" t="e">
        <f t="shared" si="198"/>
        <v>#N/A</v>
      </c>
      <c r="P3195" s="81">
        <f t="shared" si="199"/>
        <v>1</v>
      </c>
      <c r="Q3195" s="81" t="str">
        <f t="shared" si="200"/>
        <v/>
      </c>
    </row>
    <row r="3196" spans="1:17" x14ac:dyDescent="0.2">
      <c r="A3196" t="s">
        <v>1253</v>
      </c>
      <c r="B3196" t="s">
        <v>3872</v>
      </c>
      <c r="C3196" s="5" t="s">
        <v>27</v>
      </c>
      <c r="D3196" s="5">
        <v>34492</v>
      </c>
      <c r="E3196">
        <v>1091</v>
      </c>
      <c r="F3196" s="2">
        <v>89</v>
      </c>
      <c r="G3196" s="2" t="str">
        <f>B3196&amp;C3196</f>
        <v>Jabulane NCAMANE800m</v>
      </c>
      <c r="H3196" s="2">
        <f>E3196</f>
        <v>1091</v>
      </c>
      <c r="I3196" s="138" cm="1">
        <f t="array" ref="I3196">MAX(IF($G$3:$G$4000=$G3196,$H$3:$H$4000))</f>
        <v>1134</v>
      </c>
      <c r="N3196" s="96" t="str">
        <f t="shared" si="197"/>
        <v/>
      </c>
      <c r="O3196" s="2" t="e">
        <f t="shared" si="198"/>
        <v>#N/A</v>
      </c>
      <c r="P3196" s="81">
        <f t="shared" si="199"/>
        <v>1</v>
      </c>
      <c r="Q3196" s="81" t="str">
        <f t="shared" si="200"/>
        <v/>
      </c>
    </row>
    <row r="3197" spans="1:17" x14ac:dyDescent="0.2">
      <c r="A3197" t="s">
        <v>1253</v>
      </c>
      <c r="B3197" t="s">
        <v>3803</v>
      </c>
      <c r="C3197" s="5" t="s">
        <v>26</v>
      </c>
      <c r="D3197" s="5">
        <v>36922</v>
      </c>
      <c r="E3197">
        <v>1091</v>
      </c>
      <c r="F3197" s="2">
        <v>96</v>
      </c>
      <c r="G3197" s="2" t="str">
        <f>B3197&amp;C3197</f>
        <v>Lindukuhle GORA400m</v>
      </c>
      <c r="H3197" s="2">
        <f>E3197</f>
        <v>1091</v>
      </c>
      <c r="I3197" s="138" cm="1">
        <f t="array" ref="I3197">MAX(IF($G$3:$G$4000=$G3197,$H$3:$H$4000))</f>
        <v>1091</v>
      </c>
      <c r="N3197" s="96" t="str">
        <f t="shared" si="197"/>
        <v/>
      </c>
      <c r="O3197" s="2" t="e">
        <f t="shared" si="198"/>
        <v>#N/A</v>
      </c>
      <c r="P3197" s="81">
        <f t="shared" si="199"/>
        <v>1</v>
      </c>
      <c r="Q3197" s="81" t="str">
        <f t="shared" si="200"/>
        <v/>
      </c>
    </row>
    <row r="3198" spans="1:17" x14ac:dyDescent="0.2">
      <c r="A3198" t="s">
        <v>1253</v>
      </c>
      <c r="B3198" t="s">
        <v>2954</v>
      </c>
      <c r="C3198" s="5" t="s">
        <v>26</v>
      </c>
      <c r="D3198" s="5">
        <v>36824</v>
      </c>
      <c r="E3198">
        <v>1091</v>
      </c>
      <c r="F3198" s="2">
        <v>98</v>
      </c>
      <c r="G3198" s="2" t="str">
        <f>B3198&amp;C3198</f>
        <v>Ashwin JOOD400m</v>
      </c>
      <c r="H3198" s="2">
        <f>E3198</f>
        <v>1091</v>
      </c>
      <c r="I3198" s="138" cm="1">
        <f t="array" ref="I3198">MAX(IF($G$3:$G$4000=$G3198,$H$3:$H$4000))</f>
        <v>1091</v>
      </c>
      <c r="N3198" s="96" t="str">
        <f t="shared" si="197"/>
        <v/>
      </c>
      <c r="O3198" s="2" t="e">
        <f t="shared" si="198"/>
        <v>#N/A</v>
      </c>
      <c r="P3198" s="81">
        <f t="shared" si="199"/>
        <v>1</v>
      </c>
      <c r="Q3198" s="81" t="str">
        <f t="shared" si="200"/>
        <v/>
      </c>
    </row>
    <row r="3199" spans="1:17" x14ac:dyDescent="0.2">
      <c r="A3199" t="s">
        <v>1253</v>
      </c>
      <c r="B3199" t="s">
        <v>4068</v>
      </c>
      <c r="C3199" s="6" t="s">
        <v>29</v>
      </c>
      <c r="D3199" s="5">
        <v>34335</v>
      </c>
      <c r="E3199">
        <v>1091</v>
      </c>
      <c r="F3199" s="2">
        <v>87</v>
      </c>
      <c r="G3199" s="2" t="str">
        <f>B3199&amp;C3199</f>
        <v>Adam LIPSCHITZ5000m</v>
      </c>
      <c r="H3199" s="2">
        <f>E3199</f>
        <v>1091</v>
      </c>
      <c r="I3199" s="138" cm="1">
        <f t="array" ref="I3199">MAX(IF($G$3:$G$4000=$G3199,$H$3:$H$4000))</f>
        <v>1091</v>
      </c>
      <c r="N3199" s="96" t="str">
        <f t="shared" si="197"/>
        <v/>
      </c>
      <c r="O3199" s="2" t="e">
        <f t="shared" si="198"/>
        <v>#N/A</v>
      </c>
      <c r="P3199" s="81">
        <f t="shared" si="199"/>
        <v>1</v>
      </c>
      <c r="Q3199" s="81" t="str">
        <f t="shared" si="200"/>
        <v/>
      </c>
    </row>
    <row r="3200" spans="1:17" x14ac:dyDescent="0.2">
      <c r="A3200" t="s">
        <v>1253</v>
      </c>
      <c r="B3200" t="s">
        <v>5311</v>
      </c>
      <c r="C3200" s="5" t="s">
        <v>27</v>
      </c>
      <c r="D3200" s="5">
        <v>37351</v>
      </c>
      <c r="E3200">
        <v>1091</v>
      </c>
      <c r="F3200" s="2">
        <v>20</v>
      </c>
      <c r="G3200" s="2" t="str">
        <f>B3200&amp;C3200</f>
        <v>Edmund DU PLESSIS800m</v>
      </c>
      <c r="H3200" s="2">
        <f>E3200</f>
        <v>1091</v>
      </c>
      <c r="I3200" s="138" cm="1">
        <f t="array" ref="I3200">MAX(IF($G$3:$G$4000=$G3200,$H$3:$H$4000))</f>
        <v>1091</v>
      </c>
      <c r="N3200" s="96" t="str">
        <f t="shared" si="197"/>
        <v/>
      </c>
      <c r="O3200" s="2" t="e">
        <f t="shared" si="198"/>
        <v>#N/A</v>
      </c>
      <c r="P3200" s="81">
        <f t="shared" si="199"/>
        <v>1</v>
      </c>
      <c r="Q3200" s="81" t="str">
        <f t="shared" si="200"/>
        <v/>
      </c>
    </row>
    <row r="3201" spans="1:17" x14ac:dyDescent="0.2">
      <c r="A3201" t="s">
        <v>1253</v>
      </c>
      <c r="B3201" t="s">
        <v>4880</v>
      </c>
      <c r="C3201" s="5" t="s">
        <v>35</v>
      </c>
      <c r="D3201" s="5">
        <v>33488</v>
      </c>
      <c r="E3201">
        <v>1090</v>
      </c>
      <c r="F3201" s="2">
        <v>27</v>
      </c>
      <c r="G3201" s="2" t="str">
        <f>B3201&amp;C3201</f>
        <v>Keegan FOURIEhigh-jump</v>
      </c>
      <c r="H3201" s="2">
        <f>E3201</f>
        <v>1090</v>
      </c>
      <c r="I3201" s="138" cm="1">
        <f t="array" ref="I3201">MAX(IF($G$3:$G$4000=$G3201,$H$3:$H$4000))</f>
        <v>1090</v>
      </c>
      <c r="N3201" s="96" t="str">
        <f t="shared" si="197"/>
        <v/>
      </c>
      <c r="O3201" s="2" t="e">
        <f t="shared" si="198"/>
        <v>#N/A</v>
      </c>
      <c r="P3201" s="81">
        <f t="shared" si="199"/>
        <v>1</v>
      </c>
      <c r="Q3201" s="81" t="str">
        <f t="shared" si="200"/>
        <v/>
      </c>
    </row>
    <row r="3202" spans="1:17" x14ac:dyDescent="0.2">
      <c r="A3202" t="s">
        <v>1253</v>
      </c>
      <c r="B3202" t="s">
        <v>4882</v>
      </c>
      <c r="C3202" s="5" t="s">
        <v>35</v>
      </c>
      <c r="D3202" s="5">
        <v>38003</v>
      </c>
      <c r="E3202">
        <v>1090</v>
      </c>
      <c r="F3202" s="2">
        <v>27</v>
      </c>
      <c r="G3202" s="2" t="str">
        <f>B3202&amp;C3202</f>
        <v>Brian RAATShigh-jump</v>
      </c>
      <c r="H3202" s="2">
        <f>E3202</f>
        <v>1090</v>
      </c>
      <c r="I3202" s="138" cm="1">
        <f t="array" ref="I3202">MAX(IF($G$3:$G$4000=$G3202,$H$3:$H$4000))</f>
        <v>1090</v>
      </c>
      <c r="N3202" s="96" t="str">
        <f t="shared" si="197"/>
        <v/>
      </c>
      <c r="O3202" s="2" t="e">
        <f t="shared" si="198"/>
        <v>#N/A</v>
      </c>
      <c r="P3202" s="81">
        <f t="shared" si="199"/>
        <v>1</v>
      </c>
      <c r="Q3202" s="81" t="str">
        <f t="shared" si="200"/>
        <v/>
      </c>
    </row>
    <row r="3203" spans="1:17" x14ac:dyDescent="0.2">
      <c r="A3203" t="s">
        <v>1253</v>
      </c>
      <c r="B3203" t="s">
        <v>4068</v>
      </c>
      <c r="C3203" s="5" t="s">
        <v>30</v>
      </c>
      <c r="D3203" s="5">
        <v>34335</v>
      </c>
      <c r="E3203">
        <v>1090</v>
      </c>
      <c r="F3203" s="2">
        <v>89</v>
      </c>
      <c r="G3203" s="2" t="str">
        <f>B3203&amp;C3203</f>
        <v>Adam LIPSCHITZ10000m</v>
      </c>
      <c r="H3203" s="2">
        <f>E3203</f>
        <v>1090</v>
      </c>
      <c r="I3203" s="138" cm="1">
        <f t="array" ref="I3203">MAX(IF($G$3:$G$4000=$G3203,$H$3:$H$4000))</f>
        <v>1090</v>
      </c>
      <c r="N3203" s="96" t="str">
        <f t="shared" si="197"/>
        <v/>
      </c>
      <c r="O3203" s="2" t="e">
        <f t="shared" si="198"/>
        <v>#N/A</v>
      </c>
      <c r="P3203" s="81">
        <f t="shared" si="199"/>
        <v>1</v>
      </c>
      <c r="Q3203" s="81" t="str">
        <f t="shared" si="200"/>
        <v/>
      </c>
    </row>
    <row r="3204" spans="1:17" x14ac:dyDescent="0.2">
      <c r="A3204" t="s">
        <v>1253</v>
      </c>
      <c r="B3204" t="s">
        <v>3876</v>
      </c>
      <c r="C3204" s="5" t="s">
        <v>27</v>
      </c>
      <c r="D3204" s="5">
        <v>35969</v>
      </c>
      <c r="E3204">
        <v>1088</v>
      </c>
      <c r="F3204" s="2">
        <v>94</v>
      </c>
      <c r="G3204" s="2" t="str">
        <f>B3204&amp;C3204</f>
        <v>Dillan VAN ROOYEN800m</v>
      </c>
      <c r="H3204" s="2">
        <f>E3204</f>
        <v>1088</v>
      </c>
      <c r="I3204" s="138" cm="1">
        <f t="array" ref="I3204">MAX(IF($G$3:$G$4000=$G3204,$H$3:$H$4000))</f>
        <v>1088</v>
      </c>
      <c r="N3204" s="96" t="str">
        <f t="shared" ref="N3204:N3267" si="201">K3204&amp;L3204</f>
        <v/>
      </c>
      <c r="O3204" s="2" t="e">
        <f t="shared" ref="O3204:O3267" si="202">VLOOKUP(K3204&amp;L3204,$G$3:$H$3563,2,FALSE)</f>
        <v>#N/A</v>
      </c>
      <c r="P3204" s="81">
        <f t="shared" ref="P3204:P3267" si="203">COUNTIFS($L$3:$L$3119,L3204,$O$3:$O$3119,"&gt;"&amp;O3204)+1</f>
        <v>1</v>
      </c>
      <c r="Q3204" s="81" t="str">
        <f t="shared" ref="Q3204:Q3267" si="204">IFERROR(IF(J3204="AUS",COUNTIFS($J$3:$J$3119,"AUS",$L$3:$L$3119,L3204,$O$3:$O$3119,"&gt;"&amp;O3204)+1,""),"")</f>
        <v/>
      </c>
    </row>
    <row r="3205" spans="1:17" x14ac:dyDescent="0.2">
      <c r="A3205" t="s">
        <v>1253</v>
      </c>
      <c r="B3205" t="s">
        <v>4240</v>
      </c>
      <c r="C3205" s="5" t="s">
        <v>33</v>
      </c>
      <c r="D3205" s="5">
        <v>34104</v>
      </c>
      <c r="E3205">
        <v>1088</v>
      </c>
      <c r="F3205" s="2">
        <v>47</v>
      </c>
      <c r="G3205" s="2" t="str">
        <f>B3205&amp;C3205</f>
        <v>Lindsay HANEKOM400mh</v>
      </c>
      <c r="H3205" s="2">
        <f>E3205</f>
        <v>1088</v>
      </c>
      <c r="I3205" s="138" cm="1">
        <f t="array" ref="I3205">MAX(IF($G$3:$G$4000=$G3205,$H$3:$H$4000))</f>
        <v>1088</v>
      </c>
      <c r="N3205" s="96" t="str">
        <f t="shared" si="201"/>
        <v/>
      </c>
      <c r="O3205" s="2" t="e">
        <f t="shared" si="202"/>
        <v>#N/A</v>
      </c>
      <c r="P3205" s="81">
        <f t="shared" si="203"/>
        <v>1</v>
      </c>
      <c r="Q3205" s="81" t="str">
        <f t="shared" si="204"/>
        <v/>
      </c>
    </row>
    <row r="3206" spans="1:17" x14ac:dyDescent="0.2">
      <c r="A3206" t="s">
        <v>1253</v>
      </c>
      <c r="B3206" t="s">
        <v>4339</v>
      </c>
      <c r="C3206" s="5" t="s">
        <v>37</v>
      </c>
      <c r="D3206" s="5">
        <v>36806</v>
      </c>
      <c r="E3206">
        <v>1088</v>
      </c>
      <c r="F3206" s="2">
        <v>10</v>
      </c>
      <c r="G3206" s="2" t="str">
        <f>B3206&amp;C3206</f>
        <v>Karabo SATEKGElong-jump</v>
      </c>
      <c r="H3206" s="2">
        <f>E3206</f>
        <v>1088</v>
      </c>
      <c r="I3206" s="138" cm="1">
        <f t="array" ref="I3206">MAX(IF($G$3:$G$4000=$G3206,$H$3:$H$4000))</f>
        <v>1088</v>
      </c>
      <c r="N3206" s="96" t="str">
        <f t="shared" si="201"/>
        <v/>
      </c>
      <c r="O3206" s="2" t="e">
        <f t="shared" si="202"/>
        <v>#N/A</v>
      </c>
      <c r="P3206" s="81">
        <f t="shared" si="203"/>
        <v>1</v>
      </c>
      <c r="Q3206" s="81" t="str">
        <f t="shared" si="204"/>
        <v/>
      </c>
    </row>
    <row r="3207" spans="1:17" x14ac:dyDescent="0.2">
      <c r="A3207" t="s">
        <v>1253</v>
      </c>
      <c r="B3207" t="s">
        <v>4681</v>
      </c>
      <c r="C3207" s="5" t="s">
        <v>41</v>
      </c>
      <c r="D3207" s="5">
        <v>32682</v>
      </c>
      <c r="E3207">
        <v>1087</v>
      </c>
      <c r="F3207" s="2">
        <v>13</v>
      </c>
      <c r="G3207" s="2" t="str">
        <f>B3207&amp;C3207</f>
        <v>Phil-Mar VAN RENSBURGjavelin-throw</v>
      </c>
      <c r="H3207" s="2">
        <f>E3207</f>
        <v>1087</v>
      </c>
      <c r="I3207" s="138" cm="1">
        <f t="array" ref="I3207">MAX(IF($G$3:$G$4000=$G3207,$H$3:$H$4000))</f>
        <v>1087</v>
      </c>
      <c r="N3207" s="96" t="str">
        <f t="shared" si="201"/>
        <v/>
      </c>
      <c r="O3207" s="2" t="e">
        <f t="shared" si="202"/>
        <v>#N/A</v>
      </c>
      <c r="P3207" s="81">
        <f t="shared" si="203"/>
        <v>1</v>
      </c>
      <c r="Q3207" s="81" t="str">
        <f t="shared" si="204"/>
        <v/>
      </c>
    </row>
    <row r="3208" spans="1:17" x14ac:dyDescent="0.2">
      <c r="A3208" t="s">
        <v>1253</v>
      </c>
      <c r="B3208" t="s">
        <v>3735</v>
      </c>
      <c r="C3208" s="5" t="s">
        <v>26</v>
      </c>
      <c r="D3208" s="5">
        <v>35694</v>
      </c>
      <c r="E3208">
        <v>1087</v>
      </c>
      <c r="F3208" s="2">
        <v>17</v>
      </c>
      <c r="G3208" s="2" t="str">
        <f>B3208&amp;C3208</f>
        <v>Oratile SETLHABI400m</v>
      </c>
      <c r="H3208" s="2">
        <f>E3208</f>
        <v>1087</v>
      </c>
      <c r="I3208" s="138" cm="1">
        <f t="array" ref="I3208">MAX(IF($G$3:$G$4000=$G3208,$H$3:$H$4000))</f>
        <v>1087</v>
      </c>
      <c r="N3208" s="96" t="str">
        <f t="shared" si="201"/>
        <v/>
      </c>
      <c r="O3208" s="2" t="e">
        <f t="shared" si="202"/>
        <v>#N/A</v>
      </c>
      <c r="P3208" s="81">
        <f t="shared" si="203"/>
        <v>1</v>
      </c>
      <c r="Q3208" s="81" t="str">
        <f t="shared" si="204"/>
        <v/>
      </c>
    </row>
    <row r="3209" spans="1:17" x14ac:dyDescent="0.2">
      <c r="A3209" t="s">
        <v>1253</v>
      </c>
      <c r="B3209" t="s">
        <v>3877</v>
      </c>
      <c r="C3209" s="5" t="s">
        <v>27</v>
      </c>
      <c r="D3209" s="5">
        <v>36132</v>
      </c>
      <c r="E3209">
        <v>1086</v>
      </c>
      <c r="F3209" s="2">
        <v>95</v>
      </c>
      <c r="G3209" s="2" t="str">
        <f>B3209&amp;C3209</f>
        <v>Theuns EHLERS800m</v>
      </c>
      <c r="H3209" s="2">
        <f>E3209</f>
        <v>1086</v>
      </c>
      <c r="I3209" s="138" cm="1">
        <f t="array" ref="I3209">MAX(IF($G$3:$G$4000=$G3209,$H$3:$H$4000))</f>
        <v>1086</v>
      </c>
      <c r="N3209" s="96" t="str">
        <f t="shared" si="201"/>
        <v/>
      </c>
      <c r="O3209" s="2" t="e">
        <f t="shared" si="202"/>
        <v>#N/A</v>
      </c>
      <c r="P3209" s="81">
        <f t="shared" si="203"/>
        <v>1</v>
      </c>
      <c r="Q3209" s="81" t="str">
        <f t="shared" si="204"/>
        <v/>
      </c>
    </row>
    <row r="3210" spans="1:17" x14ac:dyDescent="0.2">
      <c r="A3210" t="s">
        <v>1253</v>
      </c>
      <c r="B3210" t="s">
        <v>2950</v>
      </c>
      <c r="C3210" s="5" t="s">
        <v>25</v>
      </c>
      <c r="D3210" s="5">
        <v>35887</v>
      </c>
      <c r="E3210">
        <v>1085</v>
      </c>
      <c r="F3210" s="2">
        <v>13</v>
      </c>
      <c r="G3210" s="2" t="str">
        <f>B3210&amp;C3210</f>
        <v>Zakhiti NENE200m</v>
      </c>
      <c r="H3210" s="2">
        <f>E3210</f>
        <v>1085</v>
      </c>
      <c r="I3210" s="138" cm="1">
        <f t="array" ref="I3210">MAX(IF($G$3:$G$4000=$G3210,$H$3:$H$4000))</f>
        <v>1109</v>
      </c>
      <c r="N3210" s="96" t="str">
        <f t="shared" si="201"/>
        <v/>
      </c>
      <c r="O3210" s="2" t="e">
        <f t="shared" si="202"/>
        <v>#N/A</v>
      </c>
      <c r="P3210" s="81">
        <f t="shared" si="203"/>
        <v>1</v>
      </c>
      <c r="Q3210" s="81" t="str">
        <f t="shared" si="204"/>
        <v/>
      </c>
    </row>
    <row r="3211" spans="1:17" x14ac:dyDescent="0.2">
      <c r="A3211" t="s">
        <v>1253</v>
      </c>
      <c r="B3211" t="s">
        <v>4825</v>
      </c>
      <c r="C3211" s="5" t="s">
        <v>81</v>
      </c>
      <c r="D3211" s="5">
        <v>33086</v>
      </c>
      <c r="E3211">
        <v>1079</v>
      </c>
      <c r="F3211" s="2">
        <v>8</v>
      </c>
      <c r="G3211" s="2" t="str">
        <f>B3211&amp;C3211</f>
        <v>Lebogang SHANGE20km-race-walking</v>
      </c>
      <c r="H3211" s="2">
        <f>E3211</f>
        <v>1079</v>
      </c>
      <c r="I3211" s="138" cm="1">
        <f t="array" ref="I3211">MAX(IF($G$3:$G$4000=$G3211,$H$3:$H$4000))</f>
        <v>1079</v>
      </c>
      <c r="N3211" s="96" t="str">
        <f t="shared" si="201"/>
        <v/>
      </c>
      <c r="O3211" s="2" t="e">
        <f t="shared" si="202"/>
        <v>#N/A</v>
      </c>
      <c r="P3211" s="81">
        <f t="shared" si="203"/>
        <v>1</v>
      </c>
      <c r="Q3211" s="81" t="str">
        <f t="shared" si="204"/>
        <v/>
      </c>
    </row>
    <row r="3212" spans="1:17" x14ac:dyDescent="0.2">
      <c r="A3212" t="s">
        <v>1253</v>
      </c>
      <c r="B3212" t="s">
        <v>4332</v>
      </c>
      <c r="C3212" s="5" t="s">
        <v>37</v>
      </c>
      <c r="D3212" s="5">
        <v>37411</v>
      </c>
      <c r="E3212">
        <v>1074</v>
      </c>
      <c r="F3212" s="2">
        <v>72</v>
      </c>
      <c r="G3212" s="2" t="str">
        <f>B3212&amp;C3212</f>
        <v>Abdud-Daiyaan WYNGAARDlong-jump</v>
      </c>
      <c r="H3212" s="2">
        <f>E3212</f>
        <v>1074</v>
      </c>
      <c r="I3212" s="138" cm="1">
        <f t="array" ref="I3212">MAX(IF($G$3:$G$4000=$G3212,$H$3:$H$4000))</f>
        <v>1074</v>
      </c>
      <c r="N3212" s="96" t="str">
        <f t="shared" si="201"/>
        <v/>
      </c>
      <c r="O3212" s="2" t="e">
        <f t="shared" si="202"/>
        <v>#N/A</v>
      </c>
      <c r="P3212" s="81">
        <f t="shared" si="203"/>
        <v>1</v>
      </c>
      <c r="Q3212" s="81" t="str">
        <f t="shared" si="204"/>
        <v/>
      </c>
    </row>
    <row r="3213" spans="1:17" x14ac:dyDescent="0.2">
      <c r="A3213" t="s">
        <v>1253</v>
      </c>
      <c r="B3213" t="s">
        <v>2950</v>
      </c>
      <c r="C3213" s="5" t="s">
        <v>26</v>
      </c>
      <c r="D3213" s="5">
        <v>35887</v>
      </c>
      <c r="E3213">
        <v>1073</v>
      </c>
      <c r="F3213" s="2">
        <v>27</v>
      </c>
      <c r="G3213" s="2" t="str">
        <f>B3213&amp;C3213</f>
        <v>Zakhiti NENE400m</v>
      </c>
      <c r="H3213" s="2">
        <f>E3213</f>
        <v>1073</v>
      </c>
      <c r="I3213" s="138" cm="1">
        <f t="array" ref="I3213">MAX(IF($G$3:$G$4000=$G3213,$H$3:$H$4000))</f>
        <v>1178</v>
      </c>
      <c r="N3213" s="96" t="str">
        <f t="shared" si="201"/>
        <v/>
      </c>
      <c r="O3213" s="2" t="e">
        <f t="shared" si="202"/>
        <v>#N/A</v>
      </c>
      <c r="P3213" s="81">
        <f t="shared" si="203"/>
        <v>1</v>
      </c>
      <c r="Q3213" s="81" t="str">
        <f t="shared" si="204"/>
        <v/>
      </c>
    </row>
    <row r="3214" spans="1:17" x14ac:dyDescent="0.2">
      <c r="A3214" t="s">
        <v>1253</v>
      </c>
      <c r="B3214" t="s">
        <v>4244</v>
      </c>
      <c r="C3214" s="5" t="s">
        <v>33</v>
      </c>
      <c r="D3214" s="5">
        <v>37337</v>
      </c>
      <c r="E3214">
        <v>1073</v>
      </c>
      <c r="F3214" s="2">
        <v>53</v>
      </c>
      <c r="G3214" s="2" t="str">
        <f>B3214&amp;C3214</f>
        <v>Andre ERASMUS400mh</v>
      </c>
      <c r="H3214" s="2">
        <f>E3214</f>
        <v>1073</v>
      </c>
      <c r="I3214" s="138" cm="1">
        <f t="array" ref="I3214">MAX(IF($G$3:$G$4000=$G3214,$H$3:$H$4000))</f>
        <v>1073</v>
      </c>
      <c r="N3214" s="96" t="str">
        <f t="shared" si="201"/>
        <v/>
      </c>
      <c r="O3214" s="2" t="e">
        <f t="shared" si="202"/>
        <v>#N/A</v>
      </c>
      <c r="P3214" s="81">
        <f t="shared" si="203"/>
        <v>1</v>
      </c>
      <c r="Q3214" s="81" t="str">
        <f t="shared" si="204"/>
        <v/>
      </c>
    </row>
    <row r="3215" spans="1:17" x14ac:dyDescent="0.2">
      <c r="A3215" t="s">
        <v>1253</v>
      </c>
      <c r="B3215" t="s">
        <v>3090</v>
      </c>
      <c r="C3215" s="5" t="s">
        <v>30</v>
      </c>
      <c r="D3215" s="5">
        <v>34236</v>
      </c>
      <c r="E3215">
        <v>1072</v>
      </c>
      <c r="F3215" s="2">
        <v>15</v>
      </c>
      <c r="G3215" s="2" t="str">
        <f>B3215&amp;C3215</f>
        <v>Mathanga MBULELI10000m</v>
      </c>
      <c r="H3215" s="2">
        <f>E3215</f>
        <v>1072</v>
      </c>
      <c r="I3215" s="138" cm="1">
        <f t="array" ref="I3215">MAX(IF($G$3:$G$4000=$G3215,$H$3:$H$4000))</f>
        <v>1127</v>
      </c>
      <c r="N3215" s="96" t="str">
        <f t="shared" si="201"/>
        <v/>
      </c>
      <c r="O3215" s="2" t="e">
        <f t="shared" si="202"/>
        <v>#N/A</v>
      </c>
      <c r="P3215" s="81">
        <f t="shared" si="203"/>
        <v>1</v>
      </c>
      <c r="Q3215" s="81" t="str">
        <f t="shared" si="204"/>
        <v/>
      </c>
    </row>
    <row r="3216" spans="1:17" x14ac:dyDescent="0.2">
      <c r="A3216" t="s">
        <v>1253</v>
      </c>
      <c r="B3216" t="s">
        <v>4610</v>
      </c>
      <c r="C3216" s="5" t="s">
        <v>42</v>
      </c>
      <c r="D3216" s="5">
        <v>35145</v>
      </c>
      <c r="E3216">
        <v>1072</v>
      </c>
      <c r="F3216" s="2">
        <v>2</v>
      </c>
      <c r="G3216" s="2" t="str">
        <f>B3216&amp;C3216</f>
        <v>Allan CUMMINGhammer-throw</v>
      </c>
      <c r="H3216" s="2">
        <f>E3216</f>
        <v>1072</v>
      </c>
      <c r="I3216" s="138" cm="1">
        <f t="array" ref="I3216">MAX(IF($G$3:$G$4000=$G3216,$H$3:$H$4000))</f>
        <v>1094</v>
      </c>
      <c r="N3216" s="96" t="str">
        <f t="shared" si="201"/>
        <v/>
      </c>
      <c r="O3216" s="2" t="e">
        <f t="shared" si="202"/>
        <v>#N/A</v>
      </c>
      <c r="P3216" s="81">
        <f t="shared" si="203"/>
        <v>1</v>
      </c>
      <c r="Q3216" s="81" t="str">
        <f t="shared" si="204"/>
        <v/>
      </c>
    </row>
    <row r="3217" spans="1:17" x14ac:dyDescent="0.2">
      <c r="A3217" t="s">
        <v>1253</v>
      </c>
      <c r="B3217" t="s">
        <v>4246</v>
      </c>
      <c r="C3217" s="6" t="s">
        <v>33</v>
      </c>
      <c r="D3217" s="6">
        <v>35322</v>
      </c>
      <c r="E3217">
        <v>1072</v>
      </c>
      <c r="F3217" s="2">
        <v>54</v>
      </c>
      <c r="G3217" s="2" t="str">
        <f>B3217&amp;C3217</f>
        <v>Marcus BORNMAN400mh</v>
      </c>
      <c r="H3217" s="2">
        <f>E3217</f>
        <v>1072</v>
      </c>
      <c r="I3217" s="138" cm="1">
        <f t="array" ref="I3217">MAX(IF($G$3:$G$4000=$G3217,$H$3:$H$4000))</f>
        <v>1072</v>
      </c>
      <c r="N3217" s="96" t="str">
        <f t="shared" si="201"/>
        <v/>
      </c>
      <c r="O3217" s="2" t="e">
        <f t="shared" si="202"/>
        <v>#N/A</v>
      </c>
      <c r="P3217" s="81">
        <f t="shared" si="203"/>
        <v>1</v>
      </c>
      <c r="Q3217" s="81" t="str">
        <f t="shared" si="204"/>
        <v/>
      </c>
    </row>
    <row r="3218" spans="1:17" x14ac:dyDescent="0.2">
      <c r="A3218" t="s">
        <v>1253</v>
      </c>
      <c r="B3218" t="s">
        <v>3740</v>
      </c>
      <c r="C3218" s="5" t="s">
        <v>26</v>
      </c>
      <c r="D3218" s="5">
        <v>36156</v>
      </c>
      <c r="E3218">
        <v>1070</v>
      </c>
      <c r="F3218" s="2">
        <v>30</v>
      </c>
      <c r="G3218" s="2" t="str">
        <f>B3218&amp;C3218</f>
        <v>Gardeo ISAACS400m</v>
      </c>
      <c r="H3218" s="2">
        <f>E3218</f>
        <v>1070</v>
      </c>
      <c r="I3218" s="138" cm="1">
        <f t="array" ref="I3218">MAX(IF($G$3:$G$4000=$G3218,$H$3:$H$4000))</f>
        <v>1095</v>
      </c>
      <c r="N3218" s="96" t="str">
        <f t="shared" si="201"/>
        <v/>
      </c>
      <c r="O3218" s="2" t="e">
        <f t="shared" si="202"/>
        <v>#N/A</v>
      </c>
      <c r="P3218" s="81">
        <f t="shared" si="203"/>
        <v>1</v>
      </c>
      <c r="Q3218" s="81" t="str">
        <f t="shared" si="204"/>
        <v/>
      </c>
    </row>
    <row r="3219" spans="1:17" x14ac:dyDescent="0.2">
      <c r="A3219" t="s">
        <v>1253</v>
      </c>
      <c r="B3219" t="s">
        <v>3868</v>
      </c>
      <c r="C3219" s="5" t="s">
        <v>27</v>
      </c>
      <c r="D3219" s="5">
        <v>37135</v>
      </c>
      <c r="E3219">
        <v>1069</v>
      </c>
      <c r="F3219" s="2">
        <v>34</v>
      </c>
      <c r="G3219" s="2" t="str">
        <f>B3219&amp;C3219</f>
        <v>Tshegofatso NWAGU800m</v>
      </c>
      <c r="H3219" s="2">
        <f>E3219</f>
        <v>1069</v>
      </c>
      <c r="I3219" s="138" cm="1">
        <f t="array" ref="I3219">MAX(IF($G$3:$G$4000=$G3219,$H$3:$H$4000))</f>
        <v>1096</v>
      </c>
      <c r="N3219" s="96" t="str">
        <f t="shared" si="201"/>
        <v/>
      </c>
      <c r="O3219" s="2" t="e">
        <f t="shared" si="202"/>
        <v>#N/A</v>
      </c>
      <c r="P3219" s="81">
        <f t="shared" si="203"/>
        <v>1</v>
      </c>
      <c r="Q3219" s="81" t="str">
        <f t="shared" si="204"/>
        <v/>
      </c>
    </row>
    <row r="3220" spans="1:17" x14ac:dyDescent="0.2">
      <c r="A3220" t="s">
        <v>1253</v>
      </c>
      <c r="B3220" t="s">
        <v>4613</v>
      </c>
      <c r="C3220" s="5" t="s">
        <v>42</v>
      </c>
      <c r="D3220" s="5">
        <v>35114</v>
      </c>
      <c r="E3220">
        <v>1068</v>
      </c>
      <c r="F3220" s="2">
        <v>11</v>
      </c>
      <c r="G3220" s="2" t="str">
        <f>B3220&amp;C3220</f>
        <v>Tshepang MAKHETHEhammer-throw</v>
      </c>
      <c r="H3220" s="2">
        <f>E3220</f>
        <v>1068</v>
      </c>
      <c r="I3220" s="138" cm="1">
        <f t="array" ref="I3220">MAX(IF($G$3:$G$4000=$G3220,$H$3:$H$4000))</f>
        <v>1068</v>
      </c>
      <c r="N3220" s="96" t="str">
        <f t="shared" si="201"/>
        <v/>
      </c>
      <c r="O3220" s="2" t="e">
        <f t="shared" si="202"/>
        <v>#N/A</v>
      </c>
      <c r="P3220" s="81">
        <f t="shared" si="203"/>
        <v>1</v>
      </c>
      <c r="Q3220" s="81" t="str">
        <f t="shared" si="204"/>
        <v/>
      </c>
    </row>
    <row r="3221" spans="1:17" x14ac:dyDescent="0.2">
      <c r="A3221" t="s">
        <v>1253</v>
      </c>
      <c r="B3221" t="s">
        <v>4474</v>
      </c>
      <c r="C3221" s="5" t="s">
        <v>40</v>
      </c>
      <c r="D3221" s="5">
        <v>37206</v>
      </c>
      <c r="E3221">
        <v>1067</v>
      </c>
      <c r="F3221" s="2">
        <v>6</v>
      </c>
      <c r="G3221" s="2" t="str">
        <f>B3221&amp;C3221</f>
        <v>Francois Otieno PRINSLOOdiscus-throw</v>
      </c>
      <c r="H3221" s="2">
        <f>E3221</f>
        <v>1067</v>
      </c>
      <c r="I3221" s="138" cm="1">
        <f t="array" ref="I3221">MAX(IF($G$3:$G$4000=$G3221,$H$3:$H$4000))</f>
        <v>1168</v>
      </c>
      <c r="N3221" s="96" t="str">
        <f t="shared" si="201"/>
        <v/>
      </c>
      <c r="O3221" s="2" t="e">
        <f t="shared" si="202"/>
        <v>#N/A</v>
      </c>
      <c r="P3221" s="81">
        <f t="shared" si="203"/>
        <v>1</v>
      </c>
      <c r="Q3221" s="81" t="str">
        <f t="shared" si="204"/>
        <v/>
      </c>
    </row>
    <row r="3222" spans="1:17" x14ac:dyDescent="0.2">
      <c r="A3222" t="s">
        <v>1253</v>
      </c>
      <c r="B3222" t="s">
        <v>5337</v>
      </c>
      <c r="C3222" s="5" t="s">
        <v>37</v>
      </c>
      <c r="D3222" s="5">
        <v>35190</v>
      </c>
      <c r="E3222">
        <v>1062</v>
      </c>
      <c r="F3222" s="2">
        <v>19</v>
      </c>
      <c r="G3222" s="2" t="str">
        <f>B3222&amp;C3222</f>
        <v>Peter MAKGATOlong-jump</v>
      </c>
      <c r="H3222" s="2">
        <f>E3222</f>
        <v>1062</v>
      </c>
      <c r="I3222" s="138" cm="1">
        <f t="array" ref="I3222">MAX(IF($G$3:$G$4000=$G3222,$H$3:$H$4000))</f>
        <v>1062</v>
      </c>
      <c r="N3222" s="96" t="str">
        <f t="shared" si="201"/>
        <v/>
      </c>
      <c r="O3222" s="2" t="e">
        <f t="shared" si="202"/>
        <v>#N/A</v>
      </c>
      <c r="P3222" s="81">
        <f t="shared" si="203"/>
        <v>1</v>
      </c>
      <c r="Q3222" s="81" t="str">
        <f t="shared" si="204"/>
        <v/>
      </c>
    </row>
    <row r="3223" spans="1:17" x14ac:dyDescent="0.2">
      <c r="A3223" t="s">
        <v>1253</v>
      </c>
      <c r="B3223" t="s">
        <v>4614</v>
      </c>
      <c r="C3223" s="5" t="s">
        <v>42</v>
      </c>
      <c r="D3223" s="5">
        <v>35853</v>
      </c>
      <c r="E3223">
        <v>1062</v>
      </c>
      <c r="F3223" s="2">
        <v>12</v>
      </c>
      <c r="G3223" s="2" t="str">
        <f>B3223&amp;C3223</f>
        <v>Carel HAASBROEKhammer-throw</v>
      </c>
      <c r="H3223" s="2">
        <f>E3223</f>
        <v>1062</v>
      </c>
      <c r="I3223" s="138" cm="1">
        <f t="array" ref="I3223">MAX(IF($G$3:$G$4000=$G3223,$H$3:$H$4000))</f>
        <v>1062</v>
      </c>
      <c r="N3223" s="96" t="str">
        <f t="shared" si="201"/>
        <v/>
      </c>
      <c r="O3223" s="2" t="e">
        <f t="shared" si="202"/>
        <v>#N/A</v>
      </c>
      <c r="P3223" s="81">
        <f t="shared" si="203"/>
        <v>1</v>
      </c>
      <c r="Q3223" s="81" t="str">
        <f t="shared" si="204"/>
        <v/>
      </c>
    </row>
    <row r="3224" spans="1:17" x14ac:dyDescent="0.2">
      <c r="A3224" t="s">
        <v>1253</v>
      </c>
      <c r="B3224" t="s">
        <v>4253</v>
      </c>
      <c r="C3224" s="5" t="s">
        <v>33</v>
      </c>
      <c r="D3224" s="5">
        <v>35706</v>
      </c>
      <c r="E3224">
        <v>1061</v>
      </c>
      <c r="F3224" s="2">
        <v>67</v>
      </c>
      <c r="G3224" s="2" t="str">
        <f>B3224&amp;C3224</f>
        <v>Wynand DU TOIT400mh</v>
      </c>
      <c r="H3224" s="2">
        <f>E3224</f>
        <v>1061</v>
      </c>
      <c r="I3224" s="138" cm="1">
        <f t="array" ref="I3224">MAX(IF($G$3:$G$4000=$G3224,$H$3:$H$4000))</f>
        <v>1061</v>
      </c>
      <c r="N3224" s="96" t="str">
        <f t="shared" si="201"/>
        <v/>
      </c>
      <c r="O3224" s="2" t="e">
        <f t="shared" si="202"/>
        <v>#N/A</v>
      </c>
      <c r="P3224" s="81">
        <f t="shared" si="203"/>
        <v>1</v>
      </c>
      <c r="Q3224" s="81" t="str">
        <f t="shared" si="204"/>
        <v/>
      </c>
    </row>
    <row r="3225" spans="1:17" x14ac:dyDescent="0.2">
      <c r="A3225" t="s">
        <v>1253</v>
      </c>
      <c r="B3225" t="s">
        <v>4428</v>
      </c>
      <c r="C3225" s="5" t="s">
        <v>36</v>
      </c>
      <c r="D3225" s="5">
        <v>1999</v>
      </c>
      <c r="E3225">
        <v>1061</v>
      </c>
      <c r="F3225" s="2">
        <v>10</v>
      </c>
      <c r="G3225" s="2" t="str">
        <f>B3225&amp;C3225</f>
        <v>Ekhardt VAN DER WATTpole-vault</v>
      </c>
      <c r="H3225" s="2">
        <f>E3225</f>
        <v>1061</v>
      </c>
      <c r="I3225" s="138" cm="1">
        <f t="array" ref="I3225">MAX(IF($G$3:$G$4000=$G3225,$H$3:$H$4000))</f>
        <v>1061</v>
      </c>
      <c r="N3225" s="96" t="str">
        <f t="shared" si="201"/>
        <v/>
      </c>
      <c r="O3225" s="2" t="e">
        <f t="shared" si="202"/>
        <v>#N/A</v>
      </c>
      <c r="P3225" s="81">
        <f t="shared" si="203"/>
        <v>1</v>
      </c>
      <c r="Q3225" s="81" t="str">
        <f t="shared" si="204"/>
        <v/>
      </c>
    </row>
    <row r="3226" spans="1:17" x14ac:dyDescent="0.2">
      <c r="A3226" t="s">
        <v>1253</v>
      </c>
      <c r="B3226" t="s">
        <v>2929</v>
      </c>
      <c r="C3226" s="5" t="s">
        <v>25</v>
      </c>
      <c r="D3226" s="5">
        <v>37706</v>
      </c>
      <c r="E3226">
        <v>1059</v>
      </c>
      <c r="F3226" s="2">
        <v>26</v>
      </c>
      <c r="G3226" s="2" t="str">
        <f>B3226&amp;C3226</f>
        <v>Dwayne SMITH200m</v>
      </c>
      <c r="H3226" s="2">
        <f>E3226</f>
        <v>1059</v>
      </c>
      <c r="I3226" s="138" cm="1">
        <f t="array" ref="I3226">MAX(IF($G$3:$G$4000=$G3226,$H$3:$H$4000))</f>
        <v>1059</v>
      </c>
      <c r="N3226" s="96" t="str">
        <f t="shared" si="201"/>
        <v/>
      </c>
      <c r="O3226" s="2" t="e">
        <f t="shared" si="202"/>
        <v>#N/A</v>
      </c>
      <c r="P3226" s="81">
        <f t="shared" si="203"/>
        <v>1</v>
      </c>
      <c r="Q3226" s="81" t="str">
        <f t="shared" si="204"/>
        <v/>
      </c>
    </row>
    <row r="3227" spans="1:17" x14ac:dyDescent="0.2">
      <c r="A3227" t="s">
        <v>1253</v>
      </c>
      <c r="B3227" t="s">
        <v>4336</v>
      </c>
      <c r="C3227" s="5" t="s">
        <v>37</v>
      </c>
      <c r="D3227" s="5">
        <v>37297</v>
      </c>
      <c r="E3227">
        <v>1057</v>
      </c>
      <c r="F3227" s="2">
        <v>79</v>
      </c>
      <c r="G3227" s="2" t="str">
        <f>B3227&amp;C3227</f>
        <v>Jason Donovan TITOlong-jump</v>
      </c>
      <c r="H3227" s="2">
        <f>E3227</f>
        <v>1057</v>
      </c>
      <c r="I3227" s="138" cm="1">
        <f t="array" ref="I3227">MAX(IF($G$3:$G$4000=$G3227,$H$3:$H$4000))</f>
        <v>1057</v>
      </c>
      <c r="N3227" s="96" t="str">
        <f t="shared" si="201"/>
        <v/>
      </c>
      <c r="O3227" s="2" t="e">
        <f t="shared" si="202"/>
        <v>#N/A</v>
      </c>
      <c r="P3227" s="81">
        <f t="shared" si="203"/>
        <v>1</v>
      </c>
      <c r="Q3227" s="81" t="str">
        <f t="shared" si="204"/>
        <v/>
      </c>
    </row>
    <row r="3228" spans="1:17" x14ac:dyDescent="0.2">
      <c r="A3228" t="s">
        <v>1253</v>
      </c>
      <c r="B3228" t="s">
        <v>4339</v>
      </c>
      <c r="C3228" s="6" t="s">
        <v>37</v>
      </c>
      <c r="D3228" s="5">
        <v>36806</v>
      </c>
      <c r="E3228">
        <v>1055</v>
      </c>
      <c r="F3228" s="2">
        <v>82</v>
      </c>
      <c r="G3228" s="2" t="str">
        <f>B3228&amp;C3228</f>
        <v>Karabo SATEKGElong-jump</v>
      </c>
      <c r="H3228" s="2">
        <f>E3228</f>
        <v>1055</v>
      </c>
      <c r="I3228" s="138" cm="1">
        <f t="array" ref="I3228">MAX(IF($G$3:$G$4000=$G3228,$H$3:$H$4000))</f>
        <v>1088</v>
      </c>
      <c r="N3228" s="96" t="str">
        <f t="shared" si="201"/>
        <v/>
      </c>
      <c r="O3228" s="2" t="e">
        <f t="shared" si="202"/>
        <v>#N/A</v>
      </c>
      <c r="P3228" s="81">
        <f t="shared" si="203"/>
        <v>1</v>
      </c>
      <c r="Q3228" s="81" t="str">
        <f t="shared" si="204"/>
        <v/>
      </c>
    </row>
    <row r="3229" spans="1:17" x14ac:dyDescent="0.2">
      <c r="A3229" t="s">
        <v>1253</v>
      </c>
      <c r="B3229" t="s">
        <v>3921</v>
      </c>
      <c r="C3229" s="5" t="s">
        <v>27</v>
      </c>
      <c r="D3229" s="5">
        <v>35966</v>
      </c>
      <c r="E3229">
        <v>1053</v>
      </c>
      <c r="F3229" s="2">
        <v>43</v>
      </c>
      <c r="G3229" s="2" t="str">
        <f>B3229&amp;C3229</f>
        <v>Ryan MPHAHLELE800m</v>
      </c>
      <c r="H3229" s="2">
        <f>E3229</f>
        <v>1053</v>
      </c>
      <c r="I3229" s="138" cm="1">
        <f t="array" ref="I3229">MAX(IF($G$3:$G$4000=$G3229,$H$3:$H$4000))</f>
        <v>1053</v>
      </c>
      <c r="N3229" s="96" t="str">
        <f t="shared" si="201"/>
        <v/>
      </c>
      <c r="O3229" s="2" t="e">
        <f t="shared" si="202"/>
        <v>#N/A</v>
      </c>
      <c r="P3229" s="81">
        <f t="shared" si="203"/>
        <v>1</v>
      </c>
      <c r="Q3229" s="81" t="str">
        <f t="shared" si="204"/>
        <v/>
      </c>
    </row>
    <row r="3230" spans="1:17" x14ac:dyDescent="0.2">
      <c r="A3230" t="s">
        <v>1253</v>
      </c>
      <c r="B3230" t="s">
        <v>4167</v>
      </c>
      <c r="C3230" s="5" t="s">
        <v>31</v>
      </c>
      <c r="D3230" s="5">
        <v>35325</v>
      </c>
      <c r="E3230">
        <v>1053</v>
      </c>
      <c r="F3230" s="2">
        <v>55</v>
      </c>
      <c r="G3230" s="2" t="str">
        <f>B3230&amp;C3230</f>
        <v>Naeem RAZAK110mh</v>
      </c>
      <c r="H3230" s="2">
        <f>E3230</f>
        <v>1053</v>
      </c>
      <c r="I3230" s="138" cm="1">
        <f t="array" ref="I3230">MAX(IF($G$3:$G$4000=$G3230,$H$3:$H$4000))</f>
        <v>1053</v>
      </c>
      <c r="N3230" s="96" t="str">
        <f t="shared" si="201"/>
        <v/>
      </c>
      <c r="O3230" s="2" t="e">
        <f t="shared" si="202"/>
        <v>#N/A</v>
      </c>
      <c r="P3230" s="81">
        <f t="shared" si="203"/>
        <v>1</v>
      </c>
      <c r="Q3230" s="81" t="str">
        <f t="shared" si="204"/>
        <v/>
      </c>
    </row>
    <row r="3231" spans="1:17" x14ac:dyDescent="0.2">
      <c r="A3231" t="s">
        <v>1253</v>
      </c>
      <c r="B3231" t="s">
        <v>4613</v>
      </c>
      <c r="C3231" s="5" t="s">
        <v>42</v>
      </c>
      <c r="D3231" s="5">
        <v>35114</v>
      </c>
      <c r="E3231">
        <v>1052</v>
      </c>
      <c r="F3231" s="2">
        <v>5</v>
      </c>
      <c r="G3231" s="2" t="str">
        <f>B3231&amp;C3231</f>
        <v>Tshepang MAKHETHEhammer-throw</v>
      </c>
      <c r="H3231" s="2">
        <f>E3231</f>
        <v>1052</v>
      </c>
      <c r="I3231" s="138" cm="1">
        <f t="array" ref="I3231">MAX(IF($G$3:$G$4000=$G3231,$H$3:$H$4000))</f>
        <v>1068</v>
      </c>
      <c r="N3231" s="96" t="str">
        <f t="shared" si="201"/>
        <v/>
      </c>
      <c r="O3231" s="2" t="e">
        <f t="shared" si="202"/>
        <v>#N/A</v>
      </c>
      <c r="P3231" s="81">
        <f t="shared" si="203"/>
        <v>1</v>
      </c>
      <c r="Q3231" s="81" t="str">
        <f t="shared" si="204"/>
        <v/>
      </c>
    </row>
    <row r="3232" spans="1:17" x14ac:dyDescent="0.2">
      <c r="A3232" t="s">
        <v>1253</v>
      </c>
      <c r="B3232" t="s">
        <v>4168</v>
      </c>
      <c r="C3232" s="5" t="s">
        <v>31</v>
      </c>
      <c r="D3232" s="5">
        <v>33636</v>
      </c>
      <c r="E3232">
        <v>1052</v>
      </c>
      <c r="F3232" s="2">
        <v>57</v>
      </c>
      <c r="G3232" s="2" t="str">
        <f>B3232&amp;C3232</f>
        <v>Tshepo LEFETE110mh</v>
      </c>
      <c r="H3232" s="2">
        <f>E3232</f>
        <v>1052</v>
      </c>
      <c r="I3232" s="138" cm="1">
        <f t="array" ref="I3232">MAX(IF($G$3:$G$4000=$G3232,$H$3:$H$4000))</f>
        <v>1052</v>
      </c>
      <c r="N3232" s="96" t="str">
        <f t="shared" si="201"/>
        <v/>
      </c>
      <c r="O3232" s="2" t="e">
        <f t="shared" si="202"/>
        <v>#N/A</v>
      </c>
      <c r="P3232" s="81">
        <f t="shared" si="203"/>
        <v>1</v>
      </c>
      <c r="Q3232" s="81" t="str">
        <f t="shared" si="204"/>
        <v/>
      </c>
    </row>
    <row r="3233" spans="1:17" x14ac:dyDescent="0.2">
      <c r="A3233" t="s">
        <v>1253</v>
      </c>
      <c r="B3233" t="s">
        <v>3853</v>
      </c>
      <c r="C3233" s="5" t="s">
        <v>27</v>
      </c>
      <c r="D3233" s="5">
        <v>36635</v>
      </c>
      <c r="E3233">
        <v>1051</v>
      </c>
      <c r="F3233" s="2">
        <v>48</v>
      </c>
      <c r="G3233" s="2" t="str">
        <f>B3233&amp;C3233</f>
        <v>Christopher SWART800m</v>
      </c>
      <c r="H3233" s="2">
        <f>E3233</f>
        <v>1051</v>
      </c>
      <c r="I3233" s="138" cm="1">
        <f t="array" ref="I3233">MAX(IF($G$3:$G$4000=$G3233,$H$3:$H$4000))</f>
        <v>1115</v>
      </c>
      <c r="N3233" s="96" t="str">
        <f t="shared" si="201"/>
        <v/>
      </c>
      <c r="O3233" s="2" t="e">
        <f t="shared" si="202"/>
        <v>#N/A</v>
      </c>
      <c r="P3233" s="81">
        <f t="shared" si="203"/>
        <v>1</v>
      </c>
      <c r="Q3233" s="81" t="str">
        <f t="shared" si="204"/>
        <v/>
      </c>
    </row>
    <row r="3234" spans="1:17" x14ac:dyDescent="0.2">
      <c r="A3234" t="s">
        <v>1253</v>
      </c>
      <c r="B3234" t="s">
        <v>5312</v>
      </c>
      <c r="C3234" s="5" t="s">
        <v>27</v>
      </c>
      <c r="D3234" s="5">
        <v>35236</v>
      </c>
      <c r="E3234">
        <v>1051</v>
      </c>
      <c r="F3234" s="2">
        <v>49</v>
      </c>
      <c r="G3234" s="2" t="str">
        <f>B3234&amp;C3234</f>
        <v>Bruce-Lynn DAMONS800m</v>
      </c>
      <c r="H3234" s="2">
        <f>E3234</f>
        <v>1051</v>
      </c>
      <c r="I3234" s="138" cm="1">
        <f t="array" ref="I3234">MAX(IF($G$3:$G$4000=$G3234,$H$3:$H$4000))</f>
        <v>1051</v>
      </c>
      <c r="N3234" s="96" t="str">
        <f t="shared" si="201"/>
        <v/>
      </c>
      <c r="O3234" s="2" t="e">
        <f t="shared" si="202"/>
        <v>#N/A</v>
      </c>
      <c r="P3234" s="81">
        <f t="shared" si="203"/>
        <v>1</v>
      </c>
      <c r="Q3234" s="81" t="str">
        <f t="shared" si="204"/>
        <v/>
      </c>
    </row>
    <row r="3235" spans="1:17" x14ac:dyDescent="0.2">
      <c r="A3235" t="s">
        <v>1253</v>
      </c>
      <c r="B3235" t="s">
        <v>4174</v>
      </c>
      <c r="C3235" s="5" t="s">
        <v>31</v>
      </c>
      <c r="D3235" s="5">
        <v>32939</v>
      </c>
      <c r="E3235">
        <v>1051</v>
      </c>
      <c r="F3235" s="2">
        <v>65</v>
      </c>
      <c r="G3235" s="2" t="str">
        <f>B3235&amp;C3235</f>
        <v>Muntingh HAMMAN110mh</v>
      </c>
      <c r="H3235" s="2">
        <f>E3235</f>
        <v>1051</v>
      </c>
      <c r="I3235" s="138" cm="1">
        <f t="array" ref="I3235">MAX(IF($G$3:$G$4000=$G3235,$H$3:$H$4000))</f>
        <v>1051</v>
      </c>
      <c r="N3235" s="96" t="str">
        <f t="shared" si="201"/>
        <v/>
      </c>
      <c r="O3235" s="2" t="e">
        <f t="shared" si="202"/>
        <v>#N/A</v>
      </c>
      <c r="P3235" s="81">
        <f t="shared" si="203"/>
        <v>1</v>
      </c>
      <c r="Q3235" s="81" t="str">
        <f t="shared" si="204"/>
        <v/>
      </c>
    </row>
    <row r="3236" spans="1:17" x14ac:dyDescent="0.2">
      <c r="A3236" t="s">
        <v>1253</v>
      </c>
      <c r="B3236" t="s">
        <v>2912</v>
      </c>
      <c r="C3236" s="5" t="s">
        <v>2</v>
      </c>
      <c r="D3236" s="5">
        <v>36437</v>
      </c>
      <c r="E3236">
        <v>1050</v>
      </c>
      <c r="F3236" s="2">
        <v>37</v>
      </c>
      <c r="G3236" s="2" t="str">
        <f>B3236&amp;C3236</f>
        <v>Nthando MOTSEPE100m</v>
      </c>
      <c r="H3236" s="2">
        <f>E3236</f>
        <v>1050</v>
      </c>
      <c r="I3236" s="138" cm="1">
        <f t="array" ref="I3236">MAX(IF($G$3:$G$4000=$G3236,$H$3:$H$4000))</f>
        <v>1050</v>
      </c>
      <c r="N3236" s="96" t="str">
        <f t="shared" si="201"/>
        <v/>
      </c>
      <c r="O3236" s="2" t="e">
        <f t="shared" si="202"/>
        <v>#N/A</v>
      </c>
      <c r="P3236" s="81">
        <f t="shared" si="203"/>
        <v>1</v>
      </c>
      <c r="Q3236" s="81" t="str">
        <f t="shared" si="204"/>
        <v/>
      </c>
    </row>
    <row r="3237" spans="1:17" x14ac:dyDescent="0.2">
      <c r="A3237" t="s">
        <v>1253</v>
      </c>
      <c r="B3237" t="s">
        <v>4430</v>
      </c>
      <c r="C3237" s="5" t="s">
        <v>36</v>
      </c>
      <c r="D3237" s="5">
        <v>36328</v>
      </c>
      <c r="E3237">
        <v>1048</v>
      </c>
      <c r="F3237" s="2">
        <v>13</v>
      </c>
      <c r="G3237" s="2" t="str">
        <f>B3237&amp;C3237</f>
        <v>Elmar SCHUTTEpole-vault</v>
      </c>
      <c r="H3237" s="2">
        <f>E3237</f>
        <v>1048</v>
      </c>
      <c r="I3237" s="138" cm="1">
        <f t="array" ref="I3237">MAX(IF($G$3:$G$4000=$G3237,$H$3:$H$4000))</f>
        <v>1048</v>
      </c>
      <c r="N3237" s="96" t="str">
        <f t="shared" si="201"/>
        <v/>
      </c>
      <c r="O3237" s="2" t="e">
        <f t="shared" si="202"/>
        <v>#N/A</v>
      </c>
      <c r="P3237" s="81">
        <f t="shared" si="203"/>
        <v>1</v>
      </c>
      <c r="Q3237" s="81" t="str">
        <f t="shared" si="204"/>
        <v/>
      </c>
    </row>
    <row r="3238" spans="1:17" x14ac:dyDescent="0.2">
      <c r="A3238" t="s">
        <v>1253</v>
      </c>
      <c r="B3238" t="s">
        <v>3803</v>
      </c>
      <c r="C3238" s="5" t="s">
        <v>26</v>
      </c>
      <c r="D3238" s="5">
        <v>36922</v>
      </c>
      <c r="E3238">
        <v>1046</v>
      </c>
      <c r="F3238" s="2">
        <v>57</v>
      </c>
      <c r="G3238" s="2" t="str">
        <f>B3238&amp;C3238</f>
        <v>Lindukuhle GORA400m</v>
      </c>
      <c r="H3238" s="2">
        <f>E3238</f>
        <v>1046</v>
      </c>
      <c r="I3238" s="138" cm="1">
        <f t="array" ref="I3238">MAX(IF($G$3:$G$4000=$G3238,$H$3:$H$4000))</f>
        <v>1091</v>
      </c>
      <c r="N3238" s="96" t="str">
        <f t="shared" si="201"/>
        <v/>
      </c>
      <c r="O3238" s="2" t="e">
        <f t="shared" si="202"/>
        <v>#N/A</v>
      </c>
      <c r="P3238" s="81">
        <f t="shared" si="203"/>
        <v>1</v>
      </c>
      <c r="Q3238" s="81" t="str">
        <f t="shared" si="204"/>
        <v/>
      </c>
    </row>
    <row r="3239" spans="1:17" x14ac:dyDescent="0.2">
      <c r="A3239" t="s">
        <v>1253</v>
      </c>
      <c r="B3239" t="s">
        <v>4897</v>
      </c>
      <c r="C3239" s="5" t="s">
        <v>35</v>
      </c>
      <c r="D3239" s="5">
        <v>36162</v>
      </c>
      <c r="E3239">
        <v>1046</v>
      </c>
      <c r="F3239" s="2">
        <v>49</v>
      </c>
      <c r="G3239" s="2" t="str">
        <f>B3239&amp;C3239</f>
        <v>Gift NKOSIhigh-jump</v>
      </c>
      <c r="H3239" s="2">
        <f>E3239</f>
        <v>1046</v>
      </c>
      <c r="I3239" s="138" cm="1">
        <f t="array" ref="I3239">MAX(IF($G$3:$G$4000=$G3239,$H$3:$H$4000))</f>
        <v>1046</v>
      </c>
      <c r="N3239" s="96" t="str">
        <f t="shared" si="201"/>
        <v/>
      </c>
      <c r="O3239" s="2" t="e">
        <f t="shared" si="202"/>
        <v>#N/A</v>
      </c>
      <c r="P3239" s="81">
        <f t="shared" si="203"/>
        <v>1</v>
      </c>
      <c r="Q3239" s="81" t="str">
        <f t="shared" si="204"/>
        <v/>
      </c>
    </row>
    <row r="3240" spans="1:17" x14ac:dyDescent="0.2">
      <c r="A3240" t="s">
        <v>1253</v>
      </c>
      <c r="B3240" t="s">
        <v>4901</v>
      </c>
      <c r="C3240" s="5" t="s">
        <v>35</v>
      </c>
      <c r="D3240" s="5">
        <v>35457</v>
      </c>
      <c r="E3240">
        <v>1046</v>
      </c>
      <c r="F3240" s="2">
        <v>49</v>
      </c>
      <c r="G3240" s="2" t="str">
        <f>B3240&amp;C3240</f>
        <v>Chris MOLEYAhigh-jump</v>
      </c>
      <c r="H3240" s="2">
        <f>E3240</f>
        <v>1046</v>
      </c>
      <c r="I3240" s="138" cm="1">
        <f t="array" ref="I3240">MAX(IF($G$3:$G$4000=$G3240,$H$3:$H$4000))</f>
        <v>1046</v>
      </c>
      <c r="N3240" s="96" t="str">
        <f t="shared" si="201"/>
        <v/>
      </c>
      <c r="O3240" s="2" t="e">
        <f t="shared" si="202"/>
        <v>#N/A</v>
      </c>
      <c r="P3240" s="81">
        <f t="shared" si="203"/>
        <v>1</v>
      </c>
      <c r="Q3240" s="81" t="str">
        <f t="shared" si="204"/>
        <v/>
      </c>
    </row>
    <row r="3241" spans="1:17" x14ac:dyDescent="0.2">
      <c r="A3241" t="s">
        <v>1253</v>
      </c>
      <c r="B3241" t="s">
        <v>2997</v>
      </c>
      <c r="C3241" s="5" t="s">
        <v>26</v>
      </c>
      <c r="D3241" s="5">
        <v>36351</v>
      </c>
      <c r="E3241">
        <v>1044</v>
      </c>
      <c r="F3241" s="2">
        <v>61</v>
      </c>
      <c r="G3241" s="2" t="str">
        <f>B3241&amp;C3241</f>
        <v>Joel SEMENYA400m</v>
      </c>
      <c r="H3241" s="2">
        <f>E3241</f>
        <v>1044</v>
      </c>
      <c r="I3241" s="138" cm="1">
        <f t="array" ref="I3241">MAX(IF($G$3:$G$4000=$G3241,$H$3:$H$4000))</f>
        <v>1044</v>
      </c>
      <c r="N3241" s="96" t="str">
        <f t="shared" si="201"/>
        <v/>
      </c>
      <c r="O3241" s="2" t="e">
        <f t="shared" si="202"/>
        <v>#N/A</v>
      </c>
      <c r="P3241" s="81">
        <f t="shared" si="203"/>
        <v>1</v>
      </c>
      <c r="Q3241" s="81" t="str">
        <f t="shared" si="204"/>
        <v/>
      </c>
    </row>
    <row r="3242" spans="1:17" x14ac:dyDescent="0.2">
      <c r="A3242" t="s">
        <v>1253</v>
      </c>
      <c r="B3242" t="s">
        <v>3067</v>
      </c>
      <c r="C3242" s="5" t="s">
        <v>28</v>
      </c>
      <c r="D3242" s="5">
        <v>35435</v>
      </c>
      <c r="E3242">
        <v>1044</v>
      </c>
      <c r="F3242" s="2">
        <v>25</v>
      </c>
      <c r="G3242" s="2" t="str">
        <f>B3242&amp;C3242</f>
        <v>Tshepo TSHITE1500m</v>
      </c>
      <c r="H3242" s="2">
        <f>E3242</f>
        <v>1044</v>
      </c>
      <c r="I3242" s="138" cm="1">
        <f t="array" ref="I3242">MAX(IF($G$3:$G$4000=$G3242,$H$3:$H$4000))</f>
        <v>1044</v>
      </c>
      <c r="N3242" s="96" t="str">
        <f t="shared" si="201"/>
        <v/>
      </c>
      <c r="O3242" s="2" t="e">
        <f t="shared" si="202"/>
        <v>#N/A</v>
      </c>
      <c r="P3242" s="81">
        <f t="shared" si="203"/>
        <v>1</v>
      </c>
      <c r="Q3242" s="81" t="str">
        <f t="shared" si="204"/>
        <v/>
      </c>
    </row>
    <row r="3243" spans="1:17" x14ac:dyDescent="0.2">
      <c r="A3243" t="s">
        <v>1253</v>
      </c>
      <c r="B3243" t="s">
        <v>2918</v>
      </c>
      <c r="C3243" s="5" t="s">
        <v>2</v>
      </c>
      <c r="D3243" s="5">
        <v>37945</v>
      </c>
      <c r="E3243">
        <v>1044</v>
      </c>
      <c r="F3243" s="2">
        <v>50</v>
      </c>
      <c r="G3243" s="2" t="str">
        <f>B3243&amp;C3243</f>
        <v>Henru OLIVIER100m</v>
      </c>
      <c r="H3243" s="2">
        <f>E3243</f>
        <v>1044</v>
      </c>
      <c r="I3243" s="138" cm="1">
        <f t="array" ref="I3243">MAX(IF($G$3:$G$4000=$G3243,$H$3:$H$4000))</f>
        <v>1044</v>
      </c>
      <c r="N3243" s="96" t="str">
        <f t="shared" si="201"/>
        <v/>
      </c>
      <c r="O3243" s="2" t="e">
        <f t="shared" si="202"/>
        <v>#N/A</v>
      </c>
      <c r="P3243" s="81">
        <f t="shared" si="203"/>
        <v>1</v>
      </c>
      <c r="Q3243" s="81" t="str">
        <f t="shared" si="204"/>
        <v/>
      </c>
    </row>
    <row r="3244" spans="1:17" x14ac:dyDescent="0.2">
      <c r="A3244" t="s">
        <v>1253</v>
      </c>
      <c r="B3244" t="s">
        <v>4501</v>
      </c>
      <c r="C3244" s="5" t="s">
        <v>39</v>
      </c>
      <c r="D3244" s="5">
        <v>36768</v>
      </c>
      <c r="E3244">
        <v>1042</v>
      </c>
      <c r="F3244" s="2">
        <v>25</v>
      </c>
      <c r="G3244" s="2" t="str">
        <f>B3244&amp;C3244</f>
        <v>Chris VAN NIEKERKshot-put</v>
      </c>
      <c r="H3244" s="2">
        <f>E3244</f>
        <v>1042</v>
      </c>
      <c r="I3244" s="138" cm="1">
        <f t="array" ref="I3244">MAX(IF($G$3:$G$4000=$G3244,$H$3:$H$4000))</f>
        <v>1042</v>
      </c>
      <c r="N3244" s="96" t="str">
        <f t="shared" si="201"/>
        <v/>
      </c>
      <c r="O3244" s="2" t="e">
        <f t="shared" si="202"/>
        <v>#N/A</v>
      </c>
      <c r="P3244" s="81">
        <f t="shared" si="203"/>
        <v>1</v>
      </c>
      <c r="Q3244" s="81" t="str">
        <f t="shared" si="204"/>
        <v/>
      </c>
    </row>
    <row r="3245" spans="1:17" x14ac:dyDescent="0.2">
      <c r="A3245" t="s">
        <v>1253</v>
      </c>
      <c r="B3245" t="s">
        <v>3491</v>
      </c>
      <c r="C3245" s="5" t="s">
        <v>41</v>
      </c>
      <c r="D3245" s="5">
        <v>1999</v>
      </c>
      <c r="E3245">
        <v>1041</v>
      </c>
      <c r="F3245" s="2">
        <v>30</v>
      </c>
      <c r="G3245" s="2" t="str">
        <f>B3245&amp;C3245</f>
        <v>Waldo SMITjavelin-throw</v>
      </c>
      <c r="H3245" s="2">
        <f>E3245</f>
        <v>1041</v>
      </c>
      <c r="I3245" s="138" cm="1">
        <f t="array" ref="I3245">MAX(IF($G$3:$G$4000=$G3245,$H$3:$H$4000))</f>
        <v>1097</v>
      </c>
      <c r="N3245" s="96" t="str">
        <f t="shared" si="201"/>
        <v/>
      </c>
      <c r="O3245" s="2" t="e">
        <f t="shared" si="202"/>
        <v>#N/A</v>
      </c>
      <c r="P3245" s="81">
        <f t="shared" si="203"/>
        <v>1</v>
      </c>
      <c r="Q3245" s="81" t="str">
        <f t="shared" si="204"/>
        <v/>
      </c>
    </row>
    <row r="3246" spans="1:17" x14ac:dyDescent="0.2">
      <c r="A3246" t="s">
        <v>1253</v>
      </c>
      <c r="B3246" t="s">
        <v>3497</v>
      </c>
      <c r="C3246" s="5" t="s">
        <v>41</v>
      </c>
      <c r="D3246" s="5">
        <v>35648</v>
      </c>
      <c r="E3246">
        <v>1038</v>
      </c>
      <c r="F3246" s="2">
        <v>14</v>
      </c>
      <c r="G3246" s="2" t="str">
        <f>B3246&amp;C3246</f>
        <v>Johan GROBLERjavelin-throw</v>
      </c>
      <c r="H3246" s="2">
        <f>E3246</f>
        <v>1038</v>
      </c>
      <c r="I3246" s="138" cm="1">
        <f t="array" ref="I3246">MAX(IF($G$3:$G$4000=$G3246,$H$3:$H$4000))</f>
        <v>1106</v>
      </c>
      <c r="N3246" s="96" t="str">
        <f t="shared" si="201"/>
        <v/>
      </c>
      <c r="O3246" s="2" t="e">
        <f t="shared" si="202"/>
        <v>#N/A</v>
      </c>
      <c r="P3246" s="81">
        <f t="shared" si="203"/>
        <v>1</v>
      </c>
      <c r="Q3246" s="81" t="str">
        <f t="shared" si="204"/>
        <v/>
      </c>
    </row>
    <row r="3247" spans="1:17" x14ac:dyDescent="0.2">
      <c r="A3247" t="s">
        <v>1253</v>
      </c>
      <c r="B3247" t="s">
        <v>4348</v>
      </c>
      <c r="C3247" s="5" t="s">
        <v>37</v>
      </c>
      <c r="D3247" s="5">
        <v>37043</v>
      </c>
      <c r="E3247">
        <v>1038</v>
      </c>
      <c r="F3247" s="2">
        <v>99</v>
      </c>
      <c r="G3247" s="2" t="str">
        <f>B3247&amp;C3247</f>
        <v>Sifiso MIYAlong-jump</v>
      </c>
      <c r="H3247" s="2">
        <f>E3247</f>
        <v>1038</v>
      </c>
      <c r="I3247" s="138" cm="1">
        <f t="array" ref="I3247">MAX(IF($G$3:$G$4000=$G3247,$H$3:$H$4000))</f>
        <v>1038</v>
      </c>
      <c r="N3247" s="96" t="str">
        <f t="shared" si="201"/>
        <v/>
      </c>
      <c r="O3247" s="2" t="e">
        <f t="shared" si="202"/>
        <v>#N/A</v>
      </c>
      <c r="P3247" s="81">
        <f t="shared" si="203"/>
        <v>1</v>
      </c>
      <c r="Q3247" s="81" t="str">
        <f t="shared" si="204"/>
        <v/>
      </c>
    </row>
    <row r="3248" spans="1:17" x14ac:dyDescent="0.2">
      <c r="A3248" t="s">
        <v>1253</v>
      </c>
      <c r="B3248" t="s">
        <v>4692</v>
      </c>
      <c r="C3248" t="s">
        <v>41</v>
      </c>
      <c r="D3248" s="5">
        <v>36980</v>
      </c>
      <c r="E3248">
        <v>1038</v>
      </c>
      <c r="F3248" s="2">
        <v>31</v>
      </c>
      <c r="G3248" s="2" t="str">
        <f>B3248&amp;C3248</f>
        <v>Devoux DEYSELjavelin-throw</v>
      </c>
      <c r="H3248" s="2">
        <f>E3248</f>
        <v>1038</v>
      </c>
      <c r="I3248" s="138" cm="1">
        <f t="array" ref="I3248">MAX(IF($G$3:$G$4000=$G3248,$H$3:$H$4000))</f>
        <v>1038</v>
      </c>
      <c r="N3248" s="96" t="str">
        <f t="shared" si="201"/>
        <v/>
      </c>
      <c r="O3248" s="2" t="e">
        <f t="shared" si="202"/>
        <v>#N/A</v>
      </c>
      <c r="P3248" s="81">
        <f t="shared" si="203"/>
        <v>1</v>
      </c>
      <c r="Q3248" s="81" t="str">
        <f t="shared" si="204"/>
        <v/>
      </c>
    </row>
    <row r="3249" spans="1:17" x14ac:dyDescent="0.2">
      <c r="A3249" t="s">
        <v>1253</v>
      </c>
      <c r="B3249" t="s">
        <v>2930</v>
      </c>
      <c r="C3249" s="5" t="s">
        <v>25</v>
      </c>
      <c r="D3249" s="5">
        <v>33815</v>
      </c>
      <c r="E3249">
        <v>1037</v>
      </c>
      <c r="F3249" s="2">
        <v>41</v>
      </c>
      <c r="G3249" s="2" t="str">
        <f>B3249&amp;C3249</f>
        <v>Anaso JOBODWANA200m</v>
      </c>
      <c r="H3249" s="2">
        <f>E3249</f>
        <v>1037</v>
      </c>
      <c r="I3249" s="138" cm="1">
        <f t="array" ref="I3249">MAX(IF($G$3:$G$4000=$G3249,$H$3:$H$4000))</f>
        <v>1109</v>
      </c>
      <c r="N3249" s="96" t="str">
        <f t="shared" si="201"/>
        <v/>
      </c>
      <c r="O3249" s="2" t="e">
        <f t="shared" si="202"/>
        <v>#N/A</v>
      </c>
      <c r="P3249" s="81">
        <f t="shared" si="203"/>
        <v>1</v>
      </c>
      <c r="Q3249" s="81" t="str">
        <f t="shared" si="204"/>
        <v/>
      </c>
    </row>
    <row r="3250" spans="1:17" x14ac:dyDescent="0.2">
      <c r="A3250" t="s">
        <v>1253</v>
      </c>
      <c r="B3250" t="s">
        <v>3001</v>
      </c>
      <c r="C3250" s="5" t="s">
        <v>26</v>
      </c>
      <c r="D3250" s="5">
        <v>36269</v>
      </c>
      <c r="E3250">
        <v>1035</v>
      </c>
      <c r="F3250" s="2">
        <v>68</v>
      </c>
      <c r="G3250" s="2" t="str">
        <f>B3250&amp;C3250</f>
        <v>Marnus JONKER400m</v>
      </c>
      <c r="H3250" s="2">
        <f>E3250</f>
        <v>1035</v>
      </c>
      <c r="I3250" s="138" cm="1">
        <f t="array" ref="I3250">MAX(IF($G$3:$G$4000=$G3250,$H$3:$H$4000))</f>
        <v>1035</v>
      </c>
      <c r="N3250" s="96" t="str">
        <f t="shared" si="201"/>
        <v/>
      </c>
      <c r="O3250" s="2" t="e">
        <f t="shared" si="202"/>
        <v>#N/A</v>
      </c>
      <c r="P3250" s="81">
        <f t="shared" si="203"/>
        <v>1</v>
      </c>
      <c r="Q3250" s="81" t="str">
        <f t="shared" si="204"/>
        <v/>
      </c>
    </row>
    <row r="3251" spans="1:17" x14ac:dyDescent="0.2">
      <c r="A3251" t="s">
        <v>1253</v>
      </c>
      <c r="B3251" t="s">
        <v>4414</v>
      </c>
      <c r="C3251" s="5" t="s">
        <v>38</v>
      </c>
      <c r="D3251" s="5">
        <v>35137</v>
      </c>
      <c r="E3251">
        <v>1034</v>
      </c>
      <c r="F3251" s="2">
        <v>89</v>
      </c>
      <c r="G3251" s="2" t="str">
        <f>B3251&amp;C3251</f>
        <v>Sefako MOKHOSOAtriple-jump</v>
      </c>
      <c r="H3251" s="2">
        <f>E3251</f>
        <v>1034</v>
      </c>
      <c r="I3251" s="138" cm="1">
        <f t="array" ref="I3251">MAX(IF($G$3:$G$4000=$G3251,$H$3:$H$4000))</f>
        <v>1034</v>
      </c>
      <c r="N3251" s="96" t="str">
        <f t="shared" si="201"/>
        <v/>
      </c>
      <c r="O3251" s="2" t="e">
        <f t="shared" si="202"/>
        <v>#N/A</v>
      </c>
      <c r="P3251" s="81">
        <f t="shared" si="203"/>
        <v>1</v>
      </c>
      <c r="Q3251" s="81" t="str">
        <f t="shared" si="204"/>
        <v/>
      </c>
    </row>
    <row r="3252" spans="1:17" x14ac:dyDescent="0.2">
      <c r="A3252" t="s">
        <v>1253</v>
      </c>
      <c r="B3252" t="s">
        <v>3993</v>
      </c>
      <c r="C3252" t="s">
        <v>34</v>
      </c>
      <c r="D3252" s="5">
        <v>37013</v>
      </c>
      <c r="E3252">
        <v>1033</v>
      </c>
      <c r="F3252" s="2">
        <v>79</v>
      </c>
      <c r="G3252" s="2" t="str">
        <f>B3252&amp;C3252</f>
        <v>Travis KOEKEMOER3000msc</v>
      </c>
      <c r="H3252" s="2">
        <f>E3252</f>
        <v>1033</v>
      </c>
      <c r="I3252" s="138" cm="1">
        <f t="array" ref="I3252">MAX(IF($G$3:$G$4000=$G3252,$H$3:$H$4000))</f>
        <v>1033</v>
      </c>
      <c r="N3252" s="96" t="str">
        <f t="shared" si="201"/>
        <v/>
      </c>
      <c r="O3252" s="2" t="e">
        <f t="shared" si="202"/>
        <v>#N/A</v>
      </c>
      <c r="P3252" s="81">
        <f t="shared" si="203"/>
        <v>1</v>
      </c>
      <c r="Q3252" s="81" t="str">
        <f t="shared" si="204"/>
        <v/>
      </c>
    </row>
    <row r="3253" spans="1:17" x14ac:dyDescent="0.2">
      <c r="A3253" t="s">
        <v>1253</v>
      </c>
      <c r="B3253" t="s">
        <v>3727</v>
      </c>
      <c r="C3253" s="6" t="s">
        <v>26</v>
      </c>
      <c r="D3253" s="6">
        <v>36307</v>
      </c>
      <c r="E3253">
        <v>1031</v>
      </c>
      <c r="F3253" s="2">
        <v>72</v>
      </c>
      <c r="G3253" s="2" t="str">
        <f>B3253&amp;C3253</f>
        <v>Tsebo MATSOSO400m</v>
      </c>
      <c r="H3253" s="2">
        <f>E3253</f>
        <v>1031</v>
      </c>
      <c r="I3253" s="138" cm="1">
        <f t="array" ref="I3253">MAX(IF($G$3:$G$4000=$G3253,$H$3:$H$4000))</f>
        <v>1118</v>
      </c>
      <c r="N3253" s="96" t="str">
        <f t="shared" si="201"/>
        <v/>
      </c>
      <c r="O3253" s="2" t="e">
        <f t="shared" si="202"/>
        <v>#N/A</v>
      </c>
      <c r="P3253" s="81">
        <f t="shared" si="203"/>
        <v>1</v>
      </c>
      <c r="Q3253" s="81" t="str">
        <f t="shared" si="204"/>
        <v/>
      </c>
    </row>
    <row r="3254" spans="1:17" x14ac:dyDescent="0.2">
      <c r="A3254" t="s">
        <v>1253</v>
      </c>
      <c r="B3254" t="s">
        <v>5305</v>
      </c>
      <c r="C3254" s="5" t="s">
        <v>26</v>
      </c>
      <c r="D3254" s="6">
        <v>35437</v>
      </c>
      <c r="E3254">
        <v>1031</v>
      </c>
      <c r="F3254" s="2">
        <v>72</v>
      </c>
      <c r="G3254" s="2" t="str">
        <f>B3254&amp;C3254</f>
        <v>Sabelo DHLAMINI400m</v>
      </c>
      <c r="H3254" s="2">
        <f>E3254</f>
        <v>1031</v>
      </c>
      <c r="I3254" s="138" cm="1">
        <f t="array" ref="I3254">MAX(IF($G$3:$G$4000=$G3254,$H$3:$H$4000))</f>
        <v>1031</v>
      </c>
      <c r="N3254" s="96" t="str">
        <f t="shared" si="201"/>
        <v/>
      </c>
      <c r="O3254" s="2" t="e">
        <f t="shared" si="202"/>
        <v>#N/A</v>
      </c>
      <c r="P3254" s="81">
        <f t="shared" si="203"/>
        <v>1</v>
      </c>
      <c r="Q3254" s="81" t="str">
        <f t="shared" si="204"/>
        <v/>
      </c>
    </row>
    <row r="3255" spans="1:17" x14ac:dyDescent="0.2">
      <c r="A3255" t="s">
        <v>1253</v>
      </c>
      <c r="B3255" t="s">
        <v>4276</v>
      </c>
      <c r="C3255" s="5" t="s">
        <v>33</v>
      </c>
      <c r="D3255" s="5">
        <v>37348</v>
      </c>
      <c r="E3255">
        <v>1031</v>
      </c>
      <c r="F3255" s="2">
        <v>94</v>
      </c>
      <c r="G3255" s="2" t="str">
        <f>B3255&amp;C3255</f>
        <v>Christiaan VENTER400mh</v>
      </c>
      <c r="H3255" s="2">
        <f>E3255</f>
        <v>1031</v>
      </c>
      <c r="I3255" s="138" cm="1">
        <f t="array" ref="I3255">MAX(IF($G$3:$G$4000=$G3255,$H$3:$H$4000))</f>
        <v>1031</v>
      </c>
      <c r="N3255" s="96" t="str">
        <f t="shared" si="201"/>
        <v/>
      </c>
      <c r="O3255" s="2" t="e">
        <f t="shared" si="202"/>
        <v>#N/A</v>
      </c>
      <c r="P3255" s="81">
        <f t="shared" si="203"/>
        <v>1</v>
      </c>
      <c r="Q3255" s="81" t="str">
        <f t="shared" si="204"/>
        <v/>
      </c>
    </row>
    <row r="3256" spans="1:17" x14ac:dyDescent="0.2">
      <c r="A3256" t="s">
        <v>1253</v>
      </c>
      <c r="B3256" t="s">
        <v>3718</v>
      </c>
      <c r="C3256" s="5" t="s">
        <v>2</v>
      </c>
      <c r="D3256" s="5">
        <v>35278</v>
      </c>
      <c r="E3256">
        <v>1030</v>
      </c>
      <c r="F3256" s="2">
        <v>56</v>
      </c>
      <c r="G3256" s="2" t="str">
        <f>B3256&amp;C3256</f>
        <v>Luxolo ADAMS100m</v>
      </c>
      <c r="H3256" s="2">
        <f>E3256</f>
        <v>1030</v>
      </c>
      <c r="I3256" s="138" cm="1">
        <f t="array" ref="I3256">MAX(IF($G$3:$G$4000=$G3256,$H$3:$H$4000))</f>
        <v>1030</v>
      </c>
      <c r="N3256" s="96" t="str">
        <f t="shared" si="201"/>
        <v/>
      </c>
      <c r="O3256" s="2" t="e">
        <f t="shared" si="202"/>
        <v>#N/A</v>
      </c>
      <c r="P3256" s="81">
        <f t="shared" si="203"/>
        <v>1</v>
      </c>
      <c r="Q3256" s="81" t="str">
        <f t="shared" si="204"/>
        <v/>
      </c>
    </row>
    <row r="3257" spans="1:17" x14ac:dyDescent="0.2">
      <c r="A3257" t="s">
        <v>1253</v>
      </c>
      <c r="B3257" t="s">
        <v>4156</v>
      </c>
      <c r="C3257" t="s">
        <v>31</v>
      </c>
      <c r="D3257" s="5">
        <v>35182</v>
      </c>
      <c r="E3257">
        <v>1029</v>
      </c>
      <c r="F3257" s="2">
        <v>13</v>
      </c>
      <c r="G3257" s="2" t="str">
        <f>B3257&amp;C3257</f>
        <v>Rivaldo ROBERTS110mh</v>
      </c>
      <c r="H3257" s="2">
        <f>E3257</f>
        <v>1029</v>
      </c>
      <c r="I3257" s="138" cm="1">
        <f t="array" ref="I3257">MAX(IF($G$3:$G$4000=$G3257,$H$3:$H$4000))</f>
        <v>1096</v>
      </c>
      <c r="N3257" s="96" t="str">
        <f t="shared" si="201"/>
        <v/>
      </c>
      <c r="O3257" s="2" t="e">
        <f t="shared" si="202"/>
        <v>#N/A</v>
      </c>
      <c r="P3257" s="81">
        <f t="shared" si="203"/>
        <v>1</v>
      </c>
      <c r="Q3257" s="81" t="str">
        <f t="shared" si="204"/>
        <v/>
      </c>
    </row>
    <row r="3258" spans="1:17" x14ac:dyDescent="0.2">
      <c r="A3258" t="s">
        <v>1253</v>
      </c>
      <c r="B3258" t="s">
        <v>4906</v>
      </c>
      <c r="C3258" s="5" t="s">
        <v>35</v>
      </c>
      <c r="D3258" s="5">
        <v>37993</v>
      </c>
      <c r="E3258">
        <v>1028</v>
      </c>
      <c r="F3258" s="2">
        <v>60</v>
      </c>
      <c r="G3258" s="2" t="str">
        <f>B3258&amp;C3258</f>
        <v>Connor ANNANDALEhigh-jump</v>
      </c>
      <c r="H3258" s="2">
        <f>E3258</f>
        <v>1028</v>
      </c>
      <c r="I3258" s="138" cm="1">
        <f t="array" ref="I3258">MAX(IF($G$3:$G$4000=$G3258,$H$3:$H$4000))</f>
        <v>1028</v>
      </c>
      <c r="N3258" s="96" t="str">
        <f t="shared" si="201"/>
        <v/>
      </c>
      <c r="O3258" s="2" t="e">
        <f t="shared" si="202"/>
        <v>#N/A</v>
      </c>
      <c r="P3258" s="81">
        <f t="shared" si="203"/>
        <v>1</v>
      </c>
      <c r="Q3258" s="81" t="str">
        <f t="shared" si="204"/>
        <v/>
      </c>
    </row>
    <row r="3259" spans="1:17" x14ac:dyDescent="0.2">
      <c r="A3259" t="s">
        <v>1253</v>
      </c>
      <c r="B3259" t="s">
        <v>2954</v>
      </c>
      <c r="C3259" s="5" t="s">
        <v>25</v>
      </c>
      <c r="D3259" s="5">
        <v>36824</v>
      </c>
      <c r="E3259">
        <v>1028</v>
      </c>
      <c r="F3259" s="2">
        <v>48</v>
      </c>
      <c r="G3259" s="2" t="str">
        <f>B3259&amp;C3259</f>
        <v>Ashwin JOOD200m</v>
      </c>
      <c r="H3259" s="2">
        <f>E3259</f>
        <v>1028</v>
      </c>
      <c r="I3259" s="138" cm="1">
        <f t="array" ref="I3259">MAX(IF($G$3:$G$4000=$G3259,$H$3:$H$4000))</f>
        <v>1028</v>
      </c>
      <c r="N3259" s="96" t="str">
        <f t="shared" si="201"/>
        <v/>
      </c>
      <c r="O3259" s="2" t="e">
        <f t="shared" si="202"/>
        <v>#N/A</v>
      </c>
      <c r="P3259" s="81">
        <f t="shared" si="203"/>
        <v>1</v>
      </c>
      <c r="Q3259" s="81" t="str">
        <f t="shared" si="204"/>
        <v/>
      </c>
    </row>
    <row r="3260" spans="1:17" x14ac:dyDescent="0.2">
      <c r="A3260" t="s">
        <v>1253</v>
      </c>
      <c r="B3260" t="s">
        <v>2929</v>
      </c>
      <c r="C3260" s="5" t="s">
        <v>2</v>
      </c>
      <c r="D3260" s="5">
        <v>37706</v>
      </c>
      <c r="E3260">
        <v>1028</v>
      </c>
      <c r="F3260" s="2">
        <v>60</v>
      </c>
      <c r="G3260" s="2" t="str">
        <f>B3260&amp;C3260</f>
        <v>Dwayne SMITH100m</v>
      </c>
      <c r="H3260" s="2">
        <f>E3260</f>
        <v>1028</v>
      </c>
      <c r="I3260" s="138" cm="1">
        <f t="array" ref="I3260">MAX(IF($G$3:$G$4000=$G3260,$H$3:$H$4000))</f>
        <v>1028</v>
      </c>
      <c r="N3260" s="96" t="str">
        <f t="shared" si="201"/>
        <v/>
      </c>
      <c r="O3260" s="2" t="e">
        <f t="shared" si="202"/>
        <v>#N/A</v>
      </c>
      <c r="P3260" s="81">
        <f t="shared" si="203"/>
        <v>1</v>
      </c>
      <c r="Q3260" s="81" t="str">
        <f t="shared" si="204"/>
        <v/>
      </c>
    </row>
    <row r="3261" spans="1:17" x14ac:dyDescent="0.2">
      <c r="A3261" t="s">
        <v>1253</v>
      </c>
      <c r="B3261" t="s">
        <v>3090</v>
      </c>
      <c r="C3261" s="5" t="s">
        <v>29</v>
      </c>
      <c r="D3261" s="5">
        <v>34236</v>
      </c>
      <c r="E3261">
        <v>1027</v>
      </c>
      <c r="F3261" s="2">
        <v>34</v>
      </c>
      <c r="G3261" s="2" t="str">
        <f>B3261&amp;C3261</f>
        <v>Mathanga MBULELI5000m</v>
      </c>
      <c r="H3261" s="2">
        <f>E3261</f>
        <v>1027</v>
      </c>
      <c r="I3261" s="138" cm="1">
        <f t="array" ref="I3261">MAX(IF($G$3:$G$4000=$G3261,$H$3:$H$4000))</f>
        <v>1103</v>
      </c>
      <c r="N3261" s="96" t="str">
        <f t="shared" si="201"/>
        <v/>
      </c>
      <c r="O3261" s="2" t="e">
        <f t="shared" si="202"/>
        <v>#N/A</v>
      </c>
      <c r="P3261" s="81">
        <f t="shared" si="203"/>
        <v>1</v>
      </c>
      <c r="Q3261" s="81" t="str">
        <f t="shared" si="204"/>
        <v/>
      </c>
    </row>
    <row r="3262" spans="1:17" x14ac:dyDescent="0.2">
      <c r="A3262" t="s">
        <v>1253</v>
      </c>
      <c r="B3262" t="s">
        <v>4618</v>
      </c>
      <c r="C3262" t="s">
        <v>42</v>
      </c>
      <c r="D3262" s="5">
        <v>33667</v>
      </c>
      <c r="E3262">
        <v>1026</v>
      </c>
      <c r="F3262" s="2">
        <v>17</v>
      </c>
      <c r="G3262" s="2" t="str">
        <f>B3262&amp;C3262</f>
        <v>Renaldo FRECHOUhammer-throw</v>
      </c>
      <c r="H3262" s="2">
        <f>E3262</f>
        <v>1026</v>
      </c>
      <c r="I3262" s="138" cm="1">
        <f t="array" ref="I3262">MAX(IF($G$3:$G$4000=$G3262,$H$3:$H$4000))</f>
        <v>1026</v>
      </c>
      <c r="N3262" s="96" t="str">
        <f t="shared" si="201"/>
        <v/>
      </c>
      <c r="O3262" s="2" t="e">
        <f t="shared" si="202"/>
        <v>#N/A</v>
      </c>
      <c r="P3262" s="81">
        <f t="shared" si="203"/>
        <v>1</v>
      </c>
      <c r="Q3262" s="81" t="str">
        <f t="shared" si="204"/>
        <v/>
      </c>
    </row>
    <row r="3263" spans="1:17" x14ac:dyDescent="0.2">
      <c r="A3263" t="s">
        <v>1253</v>
      </c>
      <c r="B3263" t="s">
        <v>3072</v>
      </c>
      <c r="C3263" s="5" t="s">
        <v>28</v>
      </c>
      <c r="D3263" s="5">
        <v>35803</v>
      </c>
      <c r="E3263">
        <v>1025</v>
      </c>
      <c r="F3263" s="2">
        <v>37</v>
      </c>
      <c r="G3263" s="2" t="str">
        <f>B3263&amp;C3263</f>
        <v>Elvis MOKHONWANA1500m</v>
      </c>
      <c r="H3263" s="2">
        <f>E3263</f>
        <v>1025</v>
      </c>
      <c r="I3263" s="138" cm="1">
        <f t="array" ref="I3263">MAX(IF($G$3:$G$4000=$G3263,$H$3:$H$4000))</f>
        <v>1114</v>
      </c>
      <c r="N3263" s="96" t="str">
        <f t="shared" si="201"/>
        <v/>
      </c>
      <c r="O3263" s="2" t="e">
        <f t="shared" si="202"/>
        <v>#N/A</v>
      </c>
      <c r="P3263" s="81">
        <f t="shared" si="203"/>
        <v>1</v>
      </c>
      <c r="Q3263" s="81" t="str">
        <f t="shared" si="204"/>
        <v/>
      </c>
    </row>
    <row r="3264" spans="1:17" x14ac:dyDescent="0.2">
      <c r="A3264" t="s">
        <v>1253</v>
      </c>
      <c r="B3264" t="s">
        <v>2928</v>
      </c>
      <c r="C3264" t="s">
        <v>2</v>
      </c>
      <c r="D3264" s="5">
        <v>38409</v>
      </c>
      <c r="E3264">
        <v>1024</v>
      </c>
      <c r="F3264" s="2">
        <v>60</v>
      </c>
      <c r="G3264" s="2" t="str">
        <f>B3264&amp;C3264</f>
        <v>Tshepo Jason TYANTINI100m</v>
      </c>
      <c r="H3264" s="2">
        <f>E3264</f>
        <v>1024</v>
      </c>
      <c r="I3264" s="138" cm="1">
        <f t="array" ref="I3264">MAX(IF($G$3:$G$4000=$G3264,$H$3:$H$4000))</f>
        <v>1024</v>
      </c>
      <c r="N3264" s="96" t="str">
        <f t="shared" si="201"/>
        <v/>
      </c>
      <c r="O3264" s="2" t="e">
        <f t="shared" si="202"/>
        <v>#N/A</v>
      </c>
      <c r="P3264" s="81">
        <f t="shared" si="203"/>
        <v>1</v>
      </c>
      <c r="Q3264" s="81" t="str">
        <f t="shared" si="204"/>
        <v/>
      </c>
    </row>
    <row r="3265" spans="1:17" x14ac:dyDescent="0.2">
      <c r="A3265" t="s">
        <v>1253</v>
      </c>
      <c r="B3265" t="s">
        <v>5314</v>
      </c>
      <c r="C3265" s="5" t="s">
        <v>27</v>
      </c>
      <c r="D3265" s="5">
        <v>32946</v>
      </c>
      <c r="E3265">
        <v>1021</v>
      </c>
      <c r="F3265" s="2">
        <v>71</v>
      </c>
      <c r="G3265" s="2" t="str">
        <f>B3265&amp;C3265</f>
        <v>Hannes NAUDE800m</v>
      </c>
      <c r="H3265" s="2">
        <f>E3265</f>
        <v>1021</v>
      </c>
      <c r="I3265" s="138" cm="1">
        <f t="array" ref="I3265">MAX(IF($G$3:$G$4000=$G3265,$H$3:$H$4000))</f>
        <v>1021</v>
      </c>
      <c r="N3265" s="96" t="str">
        <f t="shared" si="201"/>
        <v/>
      </c>
      <c r="O3265" s="2" t="e">
        <f t="shared" si="202"/>
        <v>#N/A</v>
      </c>
      <c r="P3265" s="81">
        <f t="shared" si="203"/>
        <v>1</v>
      </c>
      <c r="Q3265" s="81" t="str">
        <f t="shared" si="204"/>
        <v/>
      </c>
    </row>
    <row r="3266" spans="1:17" x14ac:dyDescent="0.2">
      <c r="A3266" t="s">
        <v>1253</v>
      </c>
      <c r="B3266" s="5" t="s">
        <v>5288</v>
      </c>
      <c r="C3266" s="5" t="s">
        <v>2</v>
      </c>
      <c r="D3266" s="6">
        <v>37420</v>
      </c>
      <c r="E3266">
        <v>1021</v>
      </c>
      <c r="F3266" s="2">
        <v>69</v>
      </c>
      <c r="G3266" s="2" t="str">
        <f>B3266&amp;C3266</f>
        <v>Eckhardt POTGIETER100m</v>
      </c>
      <c r="H3266" s="2">
        <f>E3266</f>
        <v>1021</v>
      </c>
      <c r="I3266" s="138" cm="1">
        <f t="array" ref="I3266">MAX(IF($G$3:$G$4000=$G3266,$H$3:$H$4000))</f>
        <v>1021</v>
      </c>
      <c r="N3266" s="96" t="str">
        <f t="shared" si="201"/>
        <v/>
      </c>
      <c r="O3266" s="2" t="e">
        <f t="shared" si="202"/>
        <v>#N/A</v>
      </c>
      <c r="P3266" s="81">
        <f t="shared" si="203"/>
        <v>1</v>
      </c>
      <c r="Q3266" s="81" t="str">
        <f t="shared" si="204"/>
        <v/>
      </c>
    </row>
    <row r="3267" spans="1:17" x14ac:dyDescent="0.2">
      <c r="A3267" t="s">
        <v>1253</v>
      </c>
      <c r="B3267" t="s">
        <v>4007</v>
      </c>
      <c r="C3267" s="6" t="s">
        <v>34</v>
      </c>
      <c r="D3267" s="5">
        <v>34780</v>
      </c>
      <c r="E3267">
        <v>1020</v>
      </c>
      <c r="F3267" s="2">
        <v>95</v>
      </c>
      <c r="G3267" s="2" t="str">
        <f>B3267&amp;C3267</f>
        <v>Lebogang MOSITO3000msc</v>
      </c>
      <c r="H3267" s="2">
        <f>E3267</f>
        <v>1020</v>
      </c>
      <c r="I3267" s="138" cm="1">
        <f t="array" ref="I3267">MAX(IF($G$3:$G$4000=$G3267,$H$3:$H$4000))</f>
        <v>1020</v>
      </c>
      <c r="N3267" s="96" t="str">
        <f t="shared" si="201"/>
        <v/>
      </c>
      <c r="O3267" s="2" t="e">
        <f t="shared" si="202"/>
        <v>#N/A</v>
      </c>
      <c r="P3267" s="81">
        <f t="shared" si="203"/>
        <v>1</v>
      </c>
      <c r="Q3267" s="81" t="str">
        <f t="shared" si="204"/>
        <v/>
      </c>
    </row>
    <row r="3268" spans="1:17" x14ac:dyDescent="0.2">
      <c r="A3268" t="s">
        <v>1253</v>
      </c>
      <c r="B3268" t="s">
        <v>4911</v>
      </c>
      <c r="C3268" s="5" t="s">
        <v>35</v>
      </c>
      <c r="D3268" s="5">
        <v>37708</v>
      </c>
      <c r="E3268">
        <v>1019</v>
      </c>
      <c r="F3268" s="2">
        <v>65</v>
      </c>
      <c r="G3268" s="2" t="str">
        <f>B3268&amp;C3268</f>
        <v>Edric WENHOLDhigh-jump</v>
      </c>
      <c r="H3268" s="2">
        <f>E3268</f>
        <v>1019</v>
      </c>
      <c r="I3268" s="138" cm="1">
        <f t="array" ref="I3268">MAX(IF($G$3:$G$4000=$G3268,$H$3:$H$4000))</f>
        <v>1019</v>
      </c>
      <c r="N3268" s="96" t="str">
        <f t="shared" ref="N3268:N3331" si="205">K3268&amp;L3268</f>
        <v/>
      </c>
      <c r="O3268" s="2" t="e">
        <f t="shared" ref="O3268:O3331" si="206">VLOOKUP(K3268&amp;L3268,$G$3:$H$3563,2,FALSE)</f>
        <v>#N/A</v>
      </c>
      <c r="P3268" s="81">
        <f t="shared" ref="P3268:P3331" si="207">COUNTIFS($L$3:$L$3119,L3268,$O$3:$O$3119,"&gt;"&amp;O3268)+1</f>
        <v>1</v>
      </c>
      <c r="Q3268" s="81" t="str">
        <f t="shared" ref="Q3268:Q3331" si="208">IFERROR(IF(J3268="AUS",COUNTIFS($J$3:$J$3119,"AUS",$L$3:$L$3119,L3268,$O$3:$O$3119,"&gt;"&amp;O3268)+1,""),"")</f>
        <v/>
      </c>
    </row>
    <row r="3269" spans="1:17" x14ac:dyDescent="0.2">
      <c r="A3269" t="s">
        <v>1253</v>
      </c>
      <c r="B3269" t="s">
        <v>2930</v>
      </c>
      <c r="C3269" s="5" t="s">
        <v>2</v>
      </c>
      <c r="D3269" s="5">
        <v>33815</v>
      </c>
      <c r="E3269">
        <v>1018</v>
      </c>
      <c r="F3269" s="2">
        <v>69</v>
      </c>
      <c r="G3269" s="2" t="str">
        <f>B3269&amp;C3269</f>
        <v>Anaso JOBODWANA100m</v>
      </c>
      <c r="H3269" s="2">
        <f>E3269</f>
        <v>1018</v>
      </c>
      <c r="I3269" s="138" cm="1">
        <f t="array" ref="I3269">MAX(IF($G$3:$G$4000=$G3269,$H$3:$H$4000))</f>
        <v>1018</v>
      </c>
      <c r="N3269" s="96" t="str">
        <f t="shared" si="205"/>
        <v/>
      </c>
      <c r="O3269" s="2" t="e">
        <f t="shared" si="206"/>
        <v>#N/A</v>
      </c>
      <c r="P3269" s="81">
        <f t="shared" si="207"/>
        <v>1</v>
      </c>
      <c r="Q3269" s="81" t="str">
        <f t="shared" si="208"/>
        <v/>
      </c>
    </row>
    <row r="3270" spans="1:17" x14ac:dyDescent="0.2">
      <c r="A3270" t="s">
        <v>1253</v>
      </c>
      <c r="B3270" t="s">
        <v>2954</v>
      </c>
      <c r="C3270" s="6" t="s">
        <v>26</v>
      </c>
      <c r="D3270" s="5">
        <v>36824</v>
      </c>
      <c r="E3270">
        <v>1013</v>
      </c>
      <c r="F3270" s="2">
        <v>97</v>
      </c>
      <c r="G3270" s="2" t="str">
        <f>B3270&amp;C3270</f>
        <v>Ashwin JOOD400m</v>
      </c>
      <c r="H3270" s="2">
        <f>E3270</f>
        <v>1013</v>
      </c>
      <c r="I3270" s="138" cm="1">
        <f t="array" ref="I3270">MAX(IF($G$3:$G$4000=$G3270,$H$3:$H$4000))</f>
        <v>1091</v>
      </c>
      <c r="N3270" s="96" t="str">
        <f t="shared" si="205"/>
        <v/>
      </c>
      <c r="O3270" s="2" t="e">
        <f t="shared" si="206"/>
        <v>#N/A</v>
      </c>
      <c r="P3270" s="81">
        <f t="shared" si="207"/>
        <v>1</v>
      </c>
      <c r="Q3270" s="81" t="str">
        <f t="shared" si="208"/>
        <v/>
      </c>
    </row>
    <row r="3271" spans="1:17" x14ac:dyDescent="0.2">
      <c r="A3271" t="s">
        <v>1253</v>
      </c>
      <c r="B3271" t="s">
        <v>4413</v>
      </c>
      <c r="C3271" s="5" t="s">
        <v>38</v>
      </c>
      <c r="D3271" s="5">
        <v>34737</v>
      </c>
      <c r="E3271">
        <v>1013</v>
      </c>
      <c r="F3271" s="2">
        <v>89</v>
      </c>
      <c r="G3271" s="2" t="str">
        <f>B3271&amp;C3271</f>
        <v>Menzi MTHEMBUtriple-jump</v>
      </c>
      <c r="H3271" s="2">
        <f>E3271</f>
        <v>1013</v>
      </c>
      <c r="I3271" s="138" cm="1">
        <f t="array" ref="I3271">MAX(IF($G$3:$G$4000=$G3271,$H$3:$H$4000))</f>
        <v>1013</v>
      </c>
      <c r="N3271" s="96" t="str">
        <f t="shared" si="205"/>
        <v/>
      </c>
      <c r="O3271" s="2" t="e">
        <f t="shared" si="206"/>
        <v>#N/A</v>
      </c>
      <c r="P3271" s="81">
        <f t="shared" si="207"/>
        <v>1</v>
      </c>
      <c r="Q3271" s="81" t="str">
        <f t="shared" si="208"/>
        <v/>
      </c>
    </row>
    <row r="3272" spans="1:17" x14ac:dyDescent="0.2">
      <c r="A3272" t="s">
        <v>1253</v>
      </c>
      <c r="B3272" t="s">
        <v>4415</v>
      </c>
      <c r="C3272" s="5" t="s">
        <v>38</v>
      </c>
      <c r="D3272" s="5">
        <v>35994</v>
      </c>
      <c r="E3272">
        <v>1012</v>
      </c>
      <c r="F3272" s="2">
        <v>91</v>
      </c>
      <c r="G3272" s="2" t="str">
        <f>B3272&amp;C3272</f>
        <v>Junior MPEFUtriple-jump</v>
      </c>
      <c r="H3272" s="2">
        <f>E3272</f>
        <v>1012</v>
      </c>
      <c r="I3272" s="138" cm="1">
        <f t="array" ref="I3272">MAX(IF($G$3:$G$4000=$G3272,$H$3:$H$4000))</f>
        <v>1012</v>
      </c>
      <c r="N3272" s="96" t="str">
        <f t="shared" si="205"/>
        <v/>
      </c>
      <c r="O3272" s="2" t="e">
        <f t="shared" si="206"/>
        <v>#N/A</v>
      </c>
      <c r="P3272" s="81">
        <f t="shared" si="207"/>
        <v>1</v>
      </c>
      <c r="Q3272" s="81" t="str">
        <f t="shared" si="208"/>
        <v/>
      </c>
    </row>
    <row r="3273" spans="1:17" x14ac:dyDescent="0.2">
      <c r="A3273" t="s">
        <v>1253</v>
      </c>
      <c r="B3273" t="s">
        <v>5310</v>
      </c>
      <c r="C3273" s="5" t="s">
        <v>26</v>
      </c>
      <c r="D3273" s="5"/>
      <c r="E3273">
        <v>1011</v>
      </c>
      <c r="F3273" s="2">
        <v>100</v>
      </c>
      <c r="G3273" s="2" t="str">
        <f>B3273&amp;C3273</f>
        <v>Mthi MTHIMKULU400m</v>
      </c>
      <c r="H3273" s="2">
        <f>E3273</f>
        <v>1011</v>
      </c>
      <c r="I3273" s="138" cm="1">
        <f t="array" ref="I3273">MAX(IF($G$3:$G$4000=$G3273,$H$3:$H$4000))</f>
        <v>1011</v>
      </c>
      <c r="N3273" s="96" t="str">
        <f t="shared" si="205"/>
        <v/>
      </c>
      <c r="O3273" s="2" t="e">
        <f t="shared" si="206"/>
        <v>#N/A</v>
      </c>
      <c r="P3273" s="81">
        <f t="shared" si="207"/>
        <v>1</v>
      </c>
      <c r="Q3273" s="81" t="str">
        <f t="shared" si="208"/>
        <v/>
      </c>
    </row>
    <row r="3274" spans="1:17" x14ac:dyDescent="0.2">
      <c r="A3274" t="s">
        <v>1253</v>
      </c>
      <c r="B3274" t="s">
        <v>5295</v>
      </c>
      <c r="C3274" s="5" t="s">
        <v>25</v>
      </c>
      <c r="D3274" s="6">
        <v>35266</v>
      </c>
      <c r="E3274">
        <v>1011</v>
      </c>
      <c r="F3274" s="2">
        <v>68</v>
      </c>
      <c r="G3274" s="2" t="str">
        <f>B3274&amp;C3274</f>
        <v>Negezi NTOKOZO200m</v>
      </c>
      <c r="H3274" s="2">
        <f>E3274</f>
        <v>1011</v>
      </c>
      <c r="I3274" s="138" cm="1">
        <f t="array" ref="I3274">MAX(IF($G$3:$G$4000=$G3274,$H$3:$H$4000))</f>
        <v>1011</v>
      </c>
      <c r="N3274" s="96" t="str">
        <f t="shared" si="205"/>
        <v/>
      </c>
      <c r="O3274" s="2" t="e">
        <f t="shared" si="206"/>
        <v>#N/A</v>
      </c>
      <c r="P3274" s="81">
        <f t="shared" si="207"/>
        <v>1</v>
      </c>
      <c r="Q3274" s="81" t="str">
        <f t="shared" si="208"/>
        <v/>
      </c>
    </row>
    <row r="3275" spans="1:17" x14ac:dyDescent="0.2">
      <c r="A3275" t="s">
        <v>1253</v>
      </c>
      <c r="B3275" t="s">
        <v>4418</v>
      </c>
      <c r="C3275" t="s">
        <v>38</v>
      </c>
      <c r="D3275" s="5"/>
      <c r="E3275">
        <v>1010</v>
      </c>
      <c r="F3275" s="2">
        <v>96</v>
      </c>
      <c r="G3275" s="2" t="str">
        <f>B3275&amp;C3275</f>
        <v>Ethan OLIVIERtriple-jump</v>
      </c>
      <c r="H3275" s="2">
        <f>E3275</f>
        <v>1010</v>
      </c>
      <c r="I3275" s="138" cm="1">
        <f t="array" ref="I3275">MAX(IF($G$3:$G$4000=$G3275,$H$3:$H$4000))</f>
        <v>1010</v>
      </c>
      <c r="N3275" s="96" t="str">
        <f t="shared" si="205"/>
        <v/>
      </c>
      <c r="O3275" s="2" t="e">
        <f t="shared" si="206"/>
        <v>#N/A</v>
      </c>
      <c r="P3275" s="81">
        <f t="shared" si="207"/>
        <v>1</v>
      </c>
      <c r="Q3275" s="81" t="str">
        <f t="shared" si="208"/>
        <v/>
      </c>
    </row>
    <row r="3276" spans="1:17" x14ac:dyDescent="0.2">
      <c r="A3276" t="s">
        <v>1253</v>
      </c>
      <c r="B3276" t="s">
        <v>4167</v>
      </c>
      <c r="C3276" s="5" t="s">
        <v>31</v>
      </c>
      <c r="D3276" s="5">
        <v>35325</v>
      </c>
      <c r="E3276">
        <v>1008</v>
      </c>
      <c r="F3276" s="2">
        <v>18</v>
      </c>
      <c r="G3276" s="2" t="str">
        <f>B3276&amp;C3276</f>
        <v>Naeem RAZAK110mh</v>
      </c>
      <c r="H3276" s="2">
        <f>E3276</f>
        <v>1008</v>
      </c>
      <c r="I3276" s="138" cm="1">
        <f t="array" ref="I3276">MAX(IF($G$3:$G$4000=$G3276,$H$3:$H$4000))</f>
        <v>1053</v>
      </c>
      <c r="N3276" s="96" t="str">
        <f t="shared" si="205"/>
        <v/>
      </c>
      <c r="O3276" s="2" t="e">
        <f t="shared" si="206"/>
        <v>#N/A</v>
      </c>
      <c r="P3276" s="81">
        <f t="shared" si="207"/>
        <v>1</v>
      </c>
      <c r="Q3276" s="81" t="str">
        <f t="shared" si="208"/>
        <v/>
      </c>
    </row>
    <row r="3277" spans="1:17" x14ac:dyDescent="0.2">
      <c r="A3277" t="s">
        <v>1253</v>
      </c>
      <c r="B3277" t="s">
        <v>5339</v>
      </c>
      <c r="C3277" s="5" t="s">
        <v>37</v>
      </c>
      <c r="D3277" s="5">
        <v>37017</v>
      </c>
      <c r="E3277">
        <v>1008</v>
      </c>
      <c r="F3277" s="2">
        <v>38</v>
      </c>
      <c r="G3277" s="2" t="str">
        <f>B3277&amp;C3277</f>
        <v>Thato MALEMATSHAlong-jump</v>
      </c>
      <c r="H3277" s="2">
        <f>E3277</f>
        <v>1008</v>
      </c>
      <c r="I3277" s="138" cm="1">
        <f t="array" ref="I3277">MAX(IF($G$3:$G$4000=$G3277,$H$3:$H$4000))</f>
        <v>1008</v>
      </c>
      <c r="N3277" s="96" t="str">
        <f t="shared" si="205"/>
        <v/>
      </c>
      <c r="O3277" s="2" t="e">
        <f t="shared" si="206"/>
        <v>#N/A</v>
      </c>
      <c r="P3277" s="81">
        <f t="shared" si="207"/>
        <v>1</v>
      </c>
      <c r="Q3277" s="81" t="str">
        <f t="shared" si="208"/>
        <v/>
      </c>
    </row>
    <row r="3278" spans="1:17" x14ac:dyDescent="0.2">
      <c r="A3278" t="s">
        <v>1253</v>
      </c>
      <c r="B3278" t="s">
        <v>5316</v>
      </c>
      <c r="C3278" s="5" t="s">
        <v>27</v>
      </c>
      <c r="D3278" s="5">
        <v>36361</v>
      </c>
      <c r="E3278">
        <v>1007</v>
      </c>
      <c r="F3278" s="2">
        <v>83</v>
      </c>
      <c r="G3278" s="2" t="str">
        <f>B3278&amp;C3278</f>
        <v>Innocent MNYAKENI800m</v>
      </c>
      <c r="H3278" s="2">
        <f>E3278</f>
        <v>1007</v>
      </c>
      <c r="I3278" s="138" cm="1">
        <f t="array" ref="I3278">MAX(IF($G$3:$G$4000=$G3278,$H$3:$H$4000))</f>
        <v>1007</v>
      </c>
      <c r="N3278" s="96" t="str">
        <f t="shared" si="205"/>
        <v/>
      </c>
      <c r="O3278" s="2" t="e">
        <f t="shared" si="206"/>
        <v>#N/A</v>
      </c>
      <c r="P3278" s="81">
        <f t="shared" si="207"/>
        <v>1</v>
      </c>
      <c r="Q3278" s="81" t="str">
        <f t="shared" si="208"/>
        <v/>
      </c>
    </row>
    <row r="3279" spans="1:17" x14ac:dyDescent="0.2">
      <c r="A3279" t="s">
        <v>1253</v>
      </c>
      <c r="B3279" t="s">
        <v>4168</v>
      </c>
      <c r="C3279" s="5" t="s">
        <v>31</v>
      </c>
      <c r="D3279" s="5">
        <v>33636</v>
      </c>
      <c r="E3279">
        <v>1005</v>
      </c>
      <c r="F3279" s="2">
        <v>20</v>
      </c>
      <c r="G3279" s="2" t="str">
        <f>B3279&amp;C3279</f>
        <v>Tshepo LEFETE110mh</v>
      </c>
      <c r="H3279" s="2">
        <f>E3279</f>
        <v>1005</v>
      </c>
      <c r="I3279" s="138" cm="1">
        <f t="array" ref="I3279">MAX(IF($G$3:$G$4000=$G3279,$H$3:$H$4000))</f>
        <v>1052</v>
      </c>
      <c r="N3279" s="96" t="str">
        <f t="shared" si="205"/>
        <v/>
      </c>
      <c r="O3279" s="2" t="e">
        <f t="shared" si="206"/>
        <v>#N/A</v>
      </c>
      <c r="P3279" s="81">
        <f t="shared" si="207"/>
        <v>1</v>
      </c>
      <c r="Q3279" s="81" t="str">
        <f t="shared" si="208"/>
        <v/>
      </c>
    </row>
    <row r="3280" spans="1:17" x14ac:dyDescent="0.2">
      <c r="A3280" t="s">
        <v>1253</v>
      </c>
      <c r="B3280" t="s">
        <v>3749</v>
      </c>
      <c r="C3280" t="s">
        <v>31</v>
      </c>
      <c r="D3280" s="5">
        <v>35444</v>
      </c>
      <c r="E3280">
        <v>1004</v>
      </c>
      <c r="F3280" s="2">
        <v>91</v>
      </c>
      <c r="G3280" s="2" t="str">
        <f>B3280&amp;C3280</f>
        <v>Nicholas FERNS110mh</v>
      </c>
      <c r="H3280" s="2">
        <f>E3280</f>
        <v>1004</v>
      </c>
      <c r="I3280" s="138" cm="1">
        <f t="array" ref="I3280">MAX(IF($G$3:$G$4000=$G3280,$H$3:$H$4000))</f>
        <v>1004</v>
      </c>
      <c r="N3280" s="96" t="str">
        <f t="shared" si="205"/>
        <v/>
      </c>
      <c r="O3280" s="2" t="e">
        <f t="shared" si="206"/>
        <v>#N/A</v>
      </c>
      <c r="P3280" s="81">
        <f t="shared" si="207"/>
        <v>1</v>
      </c>
      <c r="Q3280" s="81" t="str">
        <f t="shared" si="208"/>
        <v/>
      </c>
    </row>
    <row r="3281" spans="1:17" x14ac:dyDescent="0.2">
      <c r="A3281" t="s">
        <v>1253</v>
      </c>
      <c r="B3281" t="s">
        <v>4917</v>
      </c>
      <c r="C3281" s="5" t="s">
        <v>35</v>
      </c>
      <c r="D3281" s="5">
        <v>33555</v>
      </c>
      <c r="E3281">
        <v>1002</v>
      </c>
      <c r="F3281" s="2">
        <v>79</v>
      </c>
      <c r="G3281" s="2" t="str">
        <f>B3281&amp;C3281</f>
        <v>Luvo NKEWUhigh-jump</v>
      </c>
      <c r="H3281" s="2">
        <f>E3281</f>
        <v>1002</v>
      </c>
      <c r="I3281" s="138" cm="1">
        <f t="array" ref="I3281">MAX(IF($G$3:$G$4000=$G3281,$H$3:$H$4000))</f>
        <v>1002</v>
      </c>
      <c r="N3281" s="96" t="str">
        <f t="shared" si="205"/>
        <v/>
      </c>
      <c r="O3281" s="2" t="e">
        <f t="shared" si="206"/>
        <v>#N/A</v>
      </c>
      <c r="P3281" s="81">
        <f t="shared" si="207"/>
        <v>1</v>
      </c>
      <c r="Q3281" s="81" t="str">
        <f t="shared" si="208"/>
        <v/>
      </c>
    </row>
    <row r="3282" spans="1:17" x14ac:dyDescent="0.2">
      <c r="A3282" t="s">
        <v>1253</v>
      </c>
      <c r="B3282" t="s">
        <v>4919</v>
      </c>
      <c r="C3282" s="5" t="s">
        <v>35</v>
      </c>
      <c r="D3282" s="5">
        <v>36971</v>
      </c>
      <c r="E3282">
        <v>1002</v>
      </c>
      <c r="F3282" s="2">
        <v>79</v>
      </c>
      <c r="G3282" s="2" t="str">
        <f>B3282&amp;C3282</f>
        <v>Gayisa MASWANGAYIhigh-jump</v>
      </c>
      <c r="H3282" s="2">
        <f>E3282</f>
        <v>1002</v>
      </c>
      <c r="I3282" s="138" cm="1">
        <f t="array" ref="I3282">MAX(IF($G$3:$G$4000=$G3282,$H$3:$H$4000))</f>
        <v>1002</v>
      </c>
      <c r="N3282" s="96" t="str">
        <f t="shared" si="205"/>
        <v/>
      </c>
      <c r="O3282" s="2" t="e">
        <f t="shared" si="206"/>
        <v>#N/A</v>
      </c>
      <c r="P3282" s="81">
        <f t="shared" si="207"/>
        <v>1</v>
      </c>
      <c r="Q3282" s="81" t="str">
        <f t="shared" si="208"/>
        <v/>
      </c>
    </row>
    <row r="3283" spans="1:17" x14ac:dyDescent="0.2">
      <c r="A3283" t="s">
        <v>1253</v>
      </c>
      <c r="B3283" t="s">
        <v>3360</v>
      </c>
      <c r="C3283" s="5" t="s">
        <v>35</v>
      </c>
      <c r="D3283" s="5">
        <v>38304</v>
      </c>
      <c r="E3283">
        <v>1002</v>
      </c>
      <c r="F3283" s="2">
        <v>79</v>
      </c>
      <c r="G3283" s="2" t="str">
        <f>B3283&amp;C3283</f>
        <v>Ryan STOCKHILhigh-jump</v>
      </c>
      <c r="H3283" s="2">
        <f>E3283</f>
        <v>1002</v>
      </c>
      <c r="I3283" s="138" cm="1">
        <f t="array" ref="I3283">MAX(IF($G$3:$G$4000=$G3283,$H$3:$H$4000))</f>
        <v>1002</v>
      </c>
      <c r="N3283" s="96" t="str">
        <f t="shared" si="205"/>
        <v/>
      </c>
      <c r="O3283" s="2" t="e">
        <f t="shared" si="206"/>
        <v>#N/A</v>
      </c>
      <c r="P3283" s="81">
        <f t="shared" si="207"/>
        <v>1</v>
      </c>
      <c r="Q3283" s="81" t="str">
        <f t="shared" si="208"/>
        <v/>
      </c>
    </row>
    <row r="3284" spans="1:17" x14ac:dyDescent="0.2">
      <c r="A3284" t="s">
        <v>1253</v>
      </c>
      <c r="B3284" t="s">
        <v>4439</v>
      </c>
      <c r="C3284" s="5" t="s">
        <v>36</v>
      </c>
      <c r="D3284" s="5">
        <v>35819</v>
      </c>
      <c r="E3284">
        <v>994</v>
      </c>
      <c r="F3284" s="2">
        <v>37</v>
      </c>
      <c r="G3284" s="2" t="str">
        <f>B3284&amp;C3284</f>
        <v>Lukas VAN DER WATTpole-vault</v>
      </c>
      <c r="H3284" s="2">
        <f>E3284</f>
        <v>994</v>
      </c>
      <c r="I3284" s="138" cm="1">
        <f t="array" ref="I3284">MAX(IF($G$3:$G$4000=$G3284,$H$3:$H$4000))</f>
        <v>994</v>
      </c>
      <c r="N3284" s="96" t="str">
        <f t="shared" si="205"/>
        <v/>
      </c>
      <c r="O3284" s="2" t="e">
        <f t="shared" si="206"/>
        <v>#N/A</v>
      </c>
      <c r="P3284" s="81">
        <f t="shared" si="207"/>
        <v>1</v>
      </c>
      <c r="Q3284" s="81" t="str">
        <f t="shared" si="208"/>
        <v/>
      </c>
    </row>
    <row r="3285" spans="1:17" x14ac:dyDescent="0.2">
      <c r="A3285" t="s">
        <v>1253</v>
      </c>
      <c r="B3285" t="s">
        <v>4704</v>
      </c>
      <c r="C3285" s="5" t="s">
        <v>41</v>
      </c>
      <c r="D3285" s="5">
        <v>44640</v>
      </c>
      <c r="E3285">
        <v>991</v>
      </c>
      <c r="F3285" s="2">
        <v>57</v>
      </c>
      <c r="G3285" s="2" t="str">
        <f>B3285&amp;C3285</f>
        <v>Armant VAN DER LINDENjavelin-throw</v>
      </c>
      <c r="H3285" s="2">
        <f>E3285</f>
        <v>991</v>
      </c>
      <c r="I3285" s="138" cm="1">
        <f t="array" ref="I3285">MAX(IF($G$3:$G$4000=$G3285,$H$3:$H$4000))</f>
        <v>991</v>
      </c>
      <c r="N3285" s="96" t="str">
        <f t="shared" si="205"/>
        <v/>
      </c>
      <c r="O3285" s="2" t="e">
        <f t="shared" si="206"/>
        <v>#N/A</v>
      </c>
      <c r="P3285" s="81">
        <f t="shared" si="207"/>
        <v>1</v>
      </c>
      <c r="Q3285" s="81" t="str">
        <f t="shared" si="208"/>
        <v/>
      </c>
    </row>
    <row r="3286" spans="1:17" x14ac:dyDescent="0.2">
      <c r="A3286" t="s">
        <v>1253</v>
      </c>
      <c r="B3286" t="s">
        <v>4501</v>
      </c>
      <c r="C3286" s="5" t="s">
        <v>40</v>
      </c>
      <c r="D3286" s="5">
        <v>36768</v>
      </c>
      <c r="E3286">
        <v>984</v>
      </c>
      <c r="F3286" s="2">
        <v>44</v>
      </c>
      <c r="G3286" s="2" t="str">
        <f>B3286&amp;C3286</f>
        <v>Chris VAN NIEKERKdiscus-throw</v>
      </c>
      <c r="H3286" s="2">
        <f>E3286</f>
        <v>984</v>
      </c>
      <c r="I3286" s="138" cm="1">
        <f t="array" ref="I3286">MAX(IF($G$3:$G$4000=$G3286,$H$3:$H$4000))</f>
        <v>984</v>
      </c>
      <c r="N3286" s="96" t="str">
        <f t="shared" si="205"/>
        <v/>
      </c>
      <c r="O3286" s="2" t="e">
        <f t="shared" si="206"/>
        <v>#N/A</v>
      </c>
      <c r="P3286" s="81">
        <f t="shared" si="207"/>
        <v>1</v>
      </c>
      <c r="Q3286" s="81" t="str">
        <f t="shared" si="208"/>
        <v/>
      </c>
    </row>
    <row r="3287" spans="1:17" x14ac:dyDescent="0.2">
      <c r="A3287" t="s">
        <v>1253</v>
      </c>
      <c r="B3287" t="s">
        <v>5341</v>
      </c>
      <c r="C3287" s="5" t="s">
        <v>37</v>
      </c>
      <c r="D3287" s="5">
        <v>36787</v>
      </c>
      <c r="E3287">
        <v>982</v>
      </c>
      <c r="F3287" s="2">
        <v>47</v>
      </c>
      <c r="G3287" s="2" t="str">
        <f>B3287&amp;C3287</f>
        <v>Michael SKOSANAlong-jump</v>
      </c>
      <c r="H3287" s="2">
        <f>E3287</f>
        <v>982</v>
      </c>
      <c r="I3287" s="138" cm="1">
        <f t="array" ref="I3287">MAX(IF($G$3:$G$4000=$G3287,$H$3:$H$4000))</f>
        <v>982</v>
      </c>
      <c r="N3287" s="96" t="str">
        <f t="shared" si="205"/>
        <v/>
      </c>
      <c r="O3287" s="2" t="e">
        <f t="shared" si="206"/>
        <v>#N/A</v>
      </c>
      <c r="P3287" s="81">
        <f t="shared" si="207"/>
        <v>1</v>
      </c>
      <c r="Q3287" s="81" t="str">
        <f t="shared" si="208"/>
        <v/>
      </c>
    </row>
    <row r="3288" spans="1:17" x14ac:dyDescent="0.2">
      <c r="A3288" t="s">
        <v>1253</v>
      </c>
      <c r="B3288" t="s">
        <v>3090</v>
      </c>
      <c r="C3288" s="5" t="s">
        <v>28</v>
      </c>
      <c r="D3288" s="5">
        <v>34236</v>
      </c>
      <c r="E3288">
        <v>981</v>
      </c>
      <c r="F3288" s="2">
        <v>80</v>
      </c>
      <c r="G3288" s="2" t="str">
        <f>B3288&amp;C3288</f>
        <v>Mathanga MBULELI1500m</v>
      </c>
      <c r="H3288" s="2">
        <f>E3288</f>
        <v>981</v>
      </c>
      <c r="I3288" s="138" cm="1">
        <f t="array" ref="I3288">MAX(IF($G$3:$G$4000=$G3288,$H$3:$H$4000))</f>
        <v>981</v>
      </c>
      <c r="N3288" s="96" t="str">
        <f t="shared" si="205"/>
        <v/>
      </c>
      <c r="O3288" s="2" t="e">
        <f t="shared" si="206"/>
        <v>#N/A</v>
      </c>
      <c r="P3288" s="81">
        <f t="shared" si="207"/>
        <v>1</v>
      </c>
      <c r="Q3288" s="81" t="str">
        <f t="shared" si="208"/>
        <v/>
      </c>
    </row>
    <row r="3289" spans="1:17" x14ac:dyDescent="0.2">
      <c r="A3289" t="s">
        <v>1253</v>
      </c>
      <c r="B3289" t="s">
        <v>4503</v>
      </c>
      <c r="C3289" s="5" t="s">
        <v>40</v>
      </c>
      <c r="D3289" s="5">
        <v>36013</v>
      </c>
      <c r="E3289">
        <v>981</v>
      </c>
      <c r="F3289" s="2">
        <v>46</v>
      </c>
      <c r="G3289" s="2" t="str">
        <f>B3289&amp;C3289</f>
        <v>Burger LAMBRECHTS JR.discus-throw</v>
      </c>
      <c r="H3289" s="2">
        <f>E3289</f>
        <v>981</v>
      </c>
      <c r="I3289" s="138" cm="1">
        <f t="array" ref="I3289">MAX(IF($G$3:$G$4000=$G3289,$H$3:$H$4000))</f>
        <v>981</v>
      </c>
      <c r="N3289" s="96" t="str">
        <f t="shared" si="205"/>
        <v/>
      </c>
      <c r="O3289" s="2" t="e">
        <f t="shared" si="206"/>
        <v>#N/A</v>
      </c>
      <c r="P3289" s="81">
        <f t="shared" si="207"/>
        <v>1</v>
      </c>
      <c r="Q3289" s="81" t="str">
        <f t="shared" si="208"/>
        <v/>
      </c>
    </row>
    <row r="3290" spans="1:17" x14ac:dyDescent="0.2">
      <c r="A3290" t="s">
        <v>1253</v>
      </c>
      <c r="B3290" t="s">
        <v>5342</v>
      </c>
      <c r="C3290" s="5" t="s">
        <v>37</v>
      </c>
      <c r="D3290" s="5">
        <v>37775</v>
      </c>
      <c r="E3290">
        <v>978</v>
      </c>
      <c r="F3290" s="2">
        <v>49</v>
      </c>
      <c r="G3290" s="2" t="str">
        <f>B3290&amp;C3290</f>
        <v>Junior MONDLANElong-jump</v>
      </c>
      <c r="H3290" s="2">
        <f>E3290</f>
        <v>978</v>
      </c>
      <c r="I3290" s="138" cm="1">
        <f t="array" ref="I3290">MAX(IF($G$3:$G$4000=$G3290,$H$3:$H$4000))</f>
        <v>978</v>
      </c>
      <c r="N3290" s="96" t="str">
        <f t="shared" si="205"/>
        <v/>
      </c>
      <c r="O3290" s="2" t="e">
        <f t="shared" si="206"/>
        <v>#N/A</v>
      </c>
      <c r="P3290" s="81">
        <f t="shared" si="207"/>
        <v>1</v>
      </c>
      <c r="Q3290" s="81" t="str">
        <f t="shared" si="208"/>
        <v/>
      </c>
    </row>
    <row r="3291" spans="1:17" x14ac:dyDescent="0.2">
      <c r="A3291" t="s">
        <v>1253</v>
      </c>
      <c r="B3291" t="s">
        <v>3093</v>
      </c>
      <c r="C3291" s="5" t="s">
        <v>28</v>
      </c>
      <c r="D3291" s="5"/>
      <c r="E3291">
        <v>977</v>
      </c>
      <c r="F3291" s="2">
        <v>85</v>
      </c>
      <c r="G3291" s="2" t="str">
        <f>B3291&amp;C3291</f>
        <v>Kwena MATLALA1500m</v>
      </c>
      <c r="H3291" s="2">
        <f>E3291</f>
        <v>977</v>
      </c>
      <c r="I3291" s="138" cm="1">
        <f t="array" ref="I3291">MAX(IF($G$3:$G$4000=$G3291,$H$3:$H$4000))</f>
        <v>977</v>
      </c>
      <c r="N3291" s="96" t="str">
        <f t="shared" si="205"/>
        <v/>
      </c>
      <c r="O3291" s="2" t="e">
        <f t="shared" si="206"/>
        <v>#N/A</v>
      </c>
      <c r="P3291" s="81">
        <f t="shared" si="207"/>
        <v>1</v>
      </c>
      <c r="Q3291" s="81" t="str">
        <f t="shared" si="208"/>
        <v/>
      </c>
    </row>
    <row r="3292" spans="1:17" x14ac:dyDescent="0.2">
      <c r="A3292" t="s">
        <v>1253</v>
      </c>
      <c r="B3292" t="s">
        <v>3166</v>
      </c>
      <c r="C3292" s="5" t="s">
        <v>29</v>
      </c>
      <c r="D3292" s="5">
        <v>35740</v>
      </c>
      <c r="E3292">
        <v>975</v>
      </c>
      <c r="F3292" s="2">
        <v>76</v>
      </c>
      <c r="G3292" s="2" t="str">
        <f>B3292&amp;C3292</f>
        <v>Sibusiso KUBHEKA5000m</v>
      </c>
      <c r="H3292" s="2">
        <f>E3292</f>
        <v>975</v>
      </c>
      <c r="I3292" s="138" cm="1">
        <f t="array" ref="I3292">MAX(IF($G$3:$G$4000=$G3292,$H$3:$H$4000))</f>
        <v>975</v>
      </c>
      <c r="N3292" s="96" t="str">
        <f t="shared" si="205"/>
        <v/>
      </c>
      <c r="O3292" s="2" t="e">
        <f t="shared" si="206"/>
        <v>#N/A</v>
      </c>
      <c r="P3292" s="81">
        <f t="shared" si="207"/>
        <v>1</v>
      </c>
      <c r="Q3292" s="81" t="str">
        <f t="shared" si="208"/>
        <v/>
      </c>
    </row>
    <row r="3293" spans="1:17" x14ac:dyDescent="0.2">
      <c r="A3293" t="s">
        <v>1253</v>
      </c>
      <c r="B3293" t="s">
        <v>5343</v>
      </c>
      <c r="C3293" s="5" t="s">
        <v>37</v>
      </c>
      <c r="D3293" s="5">
        <v>37348</v>
      </c>
      <c r="E3293">
        <v>973</v>
      </c>
      <c r="F3293" s="2">
        <v>53</v>
      </c>
      <c r="G3293" s="2" t="str">
        <f>B3293&amp;C3293</f>
        <v>Thapelo NKUNAlong-jump</v>
      </c>
      <c r="H3293" s="2">
        <f>E3293</f>
        <v>973</v>
      </c>
      <c r="I3293" s="138" cm="1">
        <f t="array" ref="I3293">MAX(IF($G$3:$G$4000=$G3293,$H$3:$H$4000))</f>
        <v>973</v>
      </c>
      <c r="N3293" s="96" t="str">
        <f t="shared" si="205"/>
        <v/>
      </c>
      <c r="O3293" s="2" t="e">
        <f t="shared" si="206"/>
        <v>#N/A</v>
      </c>
      <c r="P3293" s="81">
        <f t="shared" si="207"/>
        <v>1</v>
      </c>
      <c r="Q3293" s="81" t="str">
        <f t="shared" si="208"/>
        <v/>
      </c>
    </row>
    <row r="3294" spans="1:17" x14ac:dyDescent="0.2">
      <c r="A3294" t="s">
        <v>1253</v>
      </c>
      <c r="B3294" t="s">
        <v>5344</v>
      </c>
      <c r="C3294" s="5" t="s">
        <v>37</v>
      </c>
      <c r="D3294" s="5">
        <v>36757</v>
      </c>
      <c r="E3294">
        <v>971</v>
      </c>
      <c r="F3294" s="2">
        <v>59</v>
      </c>
      <c r="G3294" s="2" t="str">
        <f>B3294&amp;C3294</f>
        <v>Mark GAINESlong-jump</v>
      </c>
      <c r="H3294" s="2">
        <f>E3294</f>
        <v>971</v>
      </c>
      <c r="I3294" s="138" cm="1">
        <f t="array" ref="I3294">MAX(IF($G$3:$G$4000=$G3294,$H$3:$H$4000))</f>
        <v>971</v>
      </c>
      <c r="N3294" s="96" t="str">
        <f t="shared" si="205"/>
        <v/>
      </c>
      <c r="O3294" s="2" t="e">
        <f t="shared" si="206"/>
        <v>#N/A</v>
      </c>
      <c r="P3294" s="81">
        <f t="shared" si="207"/>
        <v>1</v>
      </c>
      <c r="Q3294" s="81" t="str">
        <f t="shared" si="208"/>
        <v/>
      </c>
    </row>
    <row r="3295" spans="1:17" x14ac:dyDescent="0.2">
      <c r="A3295" t="s">
        <v>1253</v>
      </c>
      <c r="B3295" t="s">
        <v>3584</v>
      </c>
      <c r="C3295" s="5" t="s">
        <v>82</v>
      </c>
      <c r="D3295" s="5">
        <v>33287</v>
      </c>
      <c r="E3295">
        <v>970</v>
      </c>
      <c r="F3295" s="2">
        <v>50</v>
      </c>
      <c r="G3295" s="2" t="str">
        <f>B3295&amp;C3295</f>
        <v>Sithembiso MQHELEmarathon</v>
      </c>
      <c r="H3295" s="2">
        <f>E3295</f>
        <v>970</v>
      </c>
      <c r="I3295" s="138" cm="1">
        <f t="array" ref="I3295">MAX(IF($G$3:$G$4000=$G3295,$H$3:$H$4000))</f>
        <v>970</v>
      </c>
      <c r="N3295" s="96" t="str">
        <f t="shared" si="205"/>
        <v/>
      </c>
      <c r="O3295" s="2" t="e">
        <f t="shared" si="206"/>
        <v>#N/A</v>
      </c>
      <c r="P3295" s="81">
        <f t="shared" si="207"/>
        <v>1</v>
      </c>
      <c r="Q3295" s="81" t="str">
        <f t="shared" si="208"/>
        <v/>
      </c>
    </row>
    <row r="3296" spans="1:17" x14ac:dyDescent="0.2">
      <c r="A3296" t="s">
        <v>1253</v>
      </c>
      <c r="B3296" t="s">
        <v>5330</v>
      </c>
      <c r="C3296" s="5" t="s">
        <v>30</v>
      </c>
      <c r="D3296" s="5">
        <v>36894</v>
      </c>
      <c r="E3296">
        <v>967</v>
      </c>
      <c r="F3296" s="2">
        <v>61</v>
      </c>
      <c r="G3296" s="2" t="str">
        <f>B3296&amp;C3296</f>
        <v>Rikus VAN NIEKERK10000m</v>
      </c>
      <c r="H3296" s="2">
        <f>E3296</f>
        <v>967</v>
      </c>
      <c r="I3296" s="138" cm="1">
        <f t="array" ref="I3296">MAX(IF($G$3:$G$4000=$G3296,$H$3:$H$4000))</f>
        <v>967</v>
      </c>
      <c r="N3296" s="96" t="str">
        <f t="shared" si="205"/>
        <v/>
      </c>
      <c r="O3296" s="2" t="e">
        <f t="shared" si="206"/>
        <v>#N/A</v>
      </c>
      <c r="P3296" s="81">
        <f t="shared" si="207"/>
        <v>1</v>
      </c>
      <c r="Q3296" s="81" t="str">
        <f t="shared" si="208"/>
        <v/>
      </c>
    </row>
    <row r="3297" spans="1:17" x14ac:dyDescent="0.2">
      <c r="A3297" t="s">
        <v>1253</v>
      </c>
      <c r="B3297" t="s">
        <v>4714</v>
      </c>
      <c r="C3297" s="5" t="s">
        <v>41</v>
      </c>
      <c r="D3297" s="5">
        <v>36764</v>
      </c>
      <c r="E3297">
        <v>967</v>
      </c>
      <c r="F3297" s="2">
        <v>72</v>
      </c>
      <c r="G3297" s="2" t="str">
        <f>B3297&amp;C3297</f>
        <v>Johannes SCHLEBUSCHjavelin-throw</v>
      </c>
      <c r="H3297" s="2">
        <f>E3297</f>
        <v>967</v>
      </c>
      <c r="I3297" s="138" cm="1">
        <f t="array" ref="I3297">MAX(IF($G$3:$G$4000=$G3297,$H$3:$H$4000))</f>
        <v>967</v>
      </c>
      <c r="N3297" s="96" t="str">
        <f t="shared" si="205"/>
        <v/>
      </c>
      <c r="O3297" s="2" t="e">
        <f t="shared" si="206"/>
        <v>#N/A</v>
      </c>
      <c r="P3297" s="81">
        <f t="shared" si="207"/>
        <v>1</v>
      </c>
      <c r="Q3297" s="81" t="str">
        <f t="shared" si="208"/>
        <v/>
      </c>
    </row>
    <row r="3298" spans="1:17" x14ac:dyDescent="0.2">
      <c r="A3298" t="s">
        <v>1253</v>
      </c>
      <c r="B3298" t="s">
        <v>3167</v>
      </c>
      <c r="C3298" s="5" t="s">
        <v>30</v>
      </c>
      <c r="D3298" s="5">
        <v>36321</v>
      </c>
      <c r="E3298">
        <v>965</v>
      </c>
      <c r="F3298" s="2">
        <v>62</v>
      </c>
      <c r="G3298" s="2" t="str">
        <f>B3298&amp;C3298</f>
        <v>Pakiso MTHEMBU10000m</v>
      </c>
      <c r="H3298" s="2">
        <f>E3298</f>
        <v>965</v>
      </c>
      <c r="I3298" s="138" cm="1">
        <f t="array" ref="I3298">MAX(IF($G$3:$G$4000=$G3298,$H$3:$H$4000))</f>
        <v>965</v>
      </c>
      <c r="N3298" s="96" t="str">
        <f t="shared" si="205"/>
        <v/>
      </c>
      <c r="O3298" s="2" t="e">
        <f t="shared" si="206"/>
        <v>#N/A</v>
      </c>
      <c r="P3298" s="81">
        <f t="shared" si="207"/>
        <v>1</v>
      </c>
      <c r="Q3298" s="81" t="str">
        <f t="shared" si="208"/>
        <v/>
      </c>
    </row>
    <row r="3299" spans="1:17" x14ac:dyDescent="0.2">
      <c r="A3299" t="s">
        <v>1253</v>
      </c>
      <c r="B3299" t="s">
        <v>4715</v>
      </c>
      <c r="C3299" s="5" t="s">
        <v>41</v>
      </c>
      <c r="D3299" s="5">
        <v>36059</v>
      </c>
      <c r="E3299">
        <v>965</v>
      </c>
      <c r="F3299" s="2">
        <v>73</v>
      </c>
      <c r="G3299" s="2" t="str">
        <f>B3299&amp;C3299</f>
        <v>Werner BOUWERjavelin-throw</v>
      </c>
      <c r="H3299" s="2">
        <f>E3299</f>
        <v>965</v>
      </c>
      <c r="I3299" s="138" cm="1">
        <f t="array" ref="I3299">MAX(IF($G$3:$G$4000=$G3299,$H$3:$H$4000))</f>
        <v>965</v>
      </c>
      <c r="N3299" s="96" t="str">
        <f t="shared" si="205"/>
        <v/>
      </c>
      <c r="O3299" s="2" t="e">
        <f t="shared" si="206"/>
        <v>#N/A</v>
      </c>
      <c r="P3299" s="81">
        <f t="shared" si="207"/>
        <v>1</v>
      </c>
      <c r="Q3299" s="81" t="str">
        <f t="shared" si="208"/>
        <v/>
      </c>
    </row>
    <row r="3300" spans="1:17" x14ac:dyDescent="0.2">
      <c r="A3300" t="s">
        <v>1253</v>
      </c>
      <c r="B3300" s="5" t="s">
        <v>4510</v>
      </c>
      <c r="C3300" s="5" t="s">
        <v>40</v>
      </c>
      <c r="D3300" s="5">
        <v>36223</v>
      </c>
      <c r="E3300">
        <v>963</v>
      </c>
      <c r="F3300" s="2">
        <v>55</v>
      </c>
      <c r="G3300" s="2" t="str">
        <f>B3300&amp;C3300</f>
        <v>Ignatius MARAISdiscus-throw</v>
      </c>
      <c r="H3300" s="2">
        <f>E3300</f>
        <v>963</v>
      </c>
      <c r="I3300" s="138" cm="1">
        <f t="array" ref="I3300">MAX(IF($G$3:$G$4000=$G3300,$H$3:$H$4000))</f>
        <v>963</v>
      </c>
      <c r="N3300" s="96" t="str">
        <f t="shared" si="205"/>
        <v/>
      </c>
      <c r="O3300" s="2" t="e">
        <f t="shared" si="206"/>
        <v>#N/A</v>
      </c>
      <c r="P3300" s="81">
        <f t="shared" si="207"/>
        <v>1</v>
      </c>
      <c r="Q3300" s="81" t="str">
        <f t="shared" si="208"/>
        <v/>
      </c>
    </row>
    <row r="3301" spans="1:17" x14ac:dyDescent="0.2">
      <c r="A3301" t="s">
        <v>1253</v>
      </c>
      <c r="B3301" t="s">
        <v>5331</v>
      </c>
      <c r="C3301" s="5" t="s">
        <v>30</v>
      </c>
      <c r="D3301" s="5">
        <v>33478</v>
      </c>
      <c r="E3301">
        <v>963</v>
      </c>
      <c r="F3301" s="2">
        <v>64</v>
      </c>
      <c r="G3301" s="2" t="str">
        <f>B3301&amp;C3301</f>
        <v>Bonginkosi ZWANE10000m</v>
      </c>
      <c r="H3301" s="2">
        <f>E3301</f>
        <v>963</v>
      </c>
      <c r="I3301" s="138" cm="1">
        <f t="array" ref="I3301">MAX(IF($G$3:$G$4000=$G3301,$H$3:$H$4000))</f>
        <v>963</v>
      </c>
      <c r="N3301" s="96" t="str">
        <f t="shared" si="205"/>
        <v/>
      </c>
      <c r="O3301" s="2" t="e">
        <f t="shared" si="206"/>
        <v>#N/A</v>
      </c>
      <c r="P3301" s="81">
        <f t="shared" si="207"/>
        <v>1</v>
      </c>
      <c r="Q3301" s="81" t="str">
        <f t="shared" si="208"/>
        <v/>
      </c>
    </row>
    <row r="3302" spans="1:17" x14ac:dyDescent="0.2">
      <c r="A3302" t="s">
        <v>1253</v>
      </c>
      <c r="B3302" t="s">
        <v>4716</v>
      </c>
      <c r="C3302" s="5" t="s">
        <v>41</v>
      </c>
      <c r="D3302" s="6">
        <v>44612</v>
      </c>
      <c r="E3302">
        <v>963</v>
      </c>
      <c r="F3302" s="2">
        <v>75</v>
      </c>
      <c r="G3302" s="2" t="str">
        <f>B3302&amp;C3302</f>
        <v>Zander VAN DER MERWEjavelin-throw</v>
      </c>
      <c r="H3302" s="2">
        <f>E3302</f>
        <v>963</v>
      </c>
      <c r="I3302" s="138" cm="1">
        <f t="array" ref="I3302">MAX(IF($G$3:$G$4000=$G3302,$H$3:$H$4000))</f>
        <v>963</v>
      </c>
      <c r="N3302" s="96" t="str">
        <f t="shared" si="205"/>
        <v/>
      </c>
      <c r="O3302" s="2" t="e">
        <f t="shared" si="206"/>
        <v>#N/A</v>
      </c>
      <c r="P3302" s="81">
        <f t="shared" si="207"/>
        <v>1</v>
      </c>
      <c r="Q3302" s="81" t="str">
        <f t="shared" si="208"/>
        <v/>
      </c>
    </row>
    <row r="3303" spans="1:17" x14ac:dyDescent="0.2">
      <c r="A3303" t="s">
        <v>1253</v>
      </c>
      <c r="B3303" t="s">
        <v>3216</v>
      </c>
      <c r="C3303" s="5" t="s">
        <v>31</v>
      </c>
      <c r="D3303" s="5">
        <v>37259</v>
      </c>
      <c r="E3303">
        <v>962</v>
      </c>
      <c r="F3303" s="2">
        <v>28</v>
      </c>
      <c r="G3303" s="2" t="str">
        <f>B3303&amp;C3303</f>
        <v>Reynard STRAUSS110mh</v>
      </c>
      <c r="H3303" s="2">
        <f>E3303</f>
        <v>962</v>
      </c>
      <c r="I3303" s="138" cm="1">
        <f t="array" ref="I3303">MAX(IF($G$3:$G$4000=$G3303,$H$3:$H$4000))</f>
        <v>962</v>
      </c>
      <c r="N3303" s="96" t="str">
        <f t="shared" si="205"/>
        <v/>
      </c>
      <c r="O3303" s="2" t="e">
        <f t="shared" si="206"/>
        <v>#N/A</v>
      </c>
      <c r="P3303" s="81">
        <f t="shared" si="207"/>
        <v>1</v>
      </c>
      <c r="Q3303" s="81" t="str">
        <f t="shared" si="208"/>
        <v/>
      </c>
    </row>
    <row r="3304" spans="1:17" x14ac:dyDescent="0.2">
      <c r="A3304" t="s">
        <v>1253</v>
      </c>
      <c r="B3304" t="s">
        <v>4719</v>
      </c>
      <c r="C3304" s="5" t="s">
        <v>41</v>
      </c>
      <c r="D3304" s="6">
        <v>31922</v>
      </c>
      <c r="E3304">
        <v>959</v>
      </c>
      <c r="F3304" s="2">
        <v>79</v>
      </c>
      <c r="G3304" s="2" t="str">
        <f>B3304&amp;C3304</f>
        <v>Tobie HOLTZHAUSENjavelin-throw</v>
      </c>
      <c r="H3304" s="2">
        <f>E3304</f>
        <v>959</v>
      </c>
      <c r="I3304" s="138" cm="1">
        <f t="array" ref="I3304">MAX(IF($G$3:$G$4000=$G3304,$H$3:$H$4000))</f>
        <v>959</v>
      </c>
      <c r="N3304" s="96" t="str">
        <f t="shared" si="205"/>
        <v/>
      </c>
      <c r="O3304" s="2" t="e">
        <f t="shared" si="206"/>
        <v>#N/A</v>
      </c>
      <c r="P3304" s="81">
        <f t="shared" si="207"/>
        <v>1</v>
      </c>
      <c r="Q3304" s="81" t="str">
        <f t="shared" si="208"/>
        <v/>
      </c>
    </row>
    <row r="3305" spans="1:17" x14ac:dyDescent="0.2">
      <c r="A3305" t="s">
        <v>1253</v>
      </c>
      <c r="B3305" t="s">
        <v>3342</v>
      </c>
      <c r="C3305" s="5" t="s">
        <v>35</v>
      </c>
      <c r="D3305" s="5">
        <v>36901</v>
      </c>
      <c r="E3305">
        <v>958</v>
      </c>
      <c r="F3305" s="2">
        <v>34</v>
      </c>
      <c r="G3305" s="2" t="str">
        <f>B3305&amp;C3305</f>
        <v>Usaamah VALLYhigh-jump</v>
      </c>
      <c r="H3305" s="2">
        <f>E3305</f>
        <v>958</v>
      </c>
      <c r="I3305" s="138" cm="1">
        <f t="array" ref="I3305">MAX(IF($G$3:$G$4000=$G3305,$H$3:$H$4000))</f>
        <v>958</v>
      </c>
      <c r="N3305" s="96" t="str">
        <f t="shared" si="205"/>
        <v/>
      </c>
      <c r="O3305" s="2" t="e">
        <f t="shared" si="206"/>
        <v>#N/A</v>
      </c>
      <c r="P3305" s="81">
        <f t="shared" si="207"/>
        <v>1</v>
      </c>
      <c r="Q3305" s="81" t="str">
        <f t="shared" si="208"/>
        <v/>
      </c>
    </row>
    <row r="3306" spans="1:17" x14ac:dyDescent="0.2">
      <c r="A3306" t="s">
        <v>1253</v>
      </c>
      <c r="B3306" t="s">
        <v>4842</v>
      </c>
      <c r="C3306" t="s">
        <v>81</v>
      </c>
      <c r="D3306" s="5">
        <v>35614</v>
      </c>
      <c r="E3306">
        <v>957</v>
      </c>
      <c r="F3306" s="2">
        <v>33</v>
      </c>
      <c r="G3306" s="2" t="str">
        <f>B3306&amp;C3306</f>
        <v>Tumisang PULE20km-race-walking</v>
      </c>
      <c r="H3306" s="2">
        <f>E3306</f>
        <v>957</v>
      </c>
      <c r="I3306" s="138" cm="1">
        <f t="array" ref="I3306">MAX(IF($G$3:$G$4000=$G3306,$H$3:$H$4000))</f>
        <v>957</v>
      </c>
      <c r="N3306" s="96" t="str">
        <f t="shared" si="205"/>
        <v/>
      </c>
      <c r="O3306" s="2" t="e">
        <f t="shared" si="206"/>
        <v>#N/A</v>
      </c>
      <c r="P3306" s="81">
        <f t="shared" si="207"/>
        <v>1</v>
      </c>
      <c r="Q3306" s="81" t="str">
        <f t="shared" si="208"/>
        <v/>
      </c>
    </row>
    <row r="3307" spans="1:17" x14ac:dyDescent="0.2">
      <c r="A3307" t="s">
        <v>1253</v>
      </c>
      <c r="B3307" t="s">
        <v>3377</v>
      </c>
      <c r="C3307" s="5" t="s">
        <v>36</v>
      </c>
      <c r="D3307" s="5"/>
      <c r="E3307">
        <v>953</v>
      </c>
      <c r="F3307" s="2">
        <v>28</v>
      </c>
      <c r="G3307" s="2" t="str">
        <f>B3307&amp;C3307</f>
        <v>Arend PRETORIUSpole-vault</v>
      </c>
      <c r="H3307" s="2">
        <f>E3307</f>
        <v>953</v>
      </c>
      <c r="I3307" s="138" cm="1">
        <f t="array" ref="I3307">MAX(IF($G$3:$G$4000=$G3307,$H$3:$H$4000))</f>
        <v>953</v>
      </c>
      <c r="N3307" s="96" t="str">
        <f t="shared" si="205"/>
        <v/>
      </c>
      <c r="O3307" s="2" t="e">
        <f t="shared" si="206"/>
        <v>#N/A</v>
      </c>
      <c r="P3307" s="81">
        <f t="shared" si="207"/>
        <v>1</v>
      </c>
      <c r="Q3307" s="81" t="str">
        <f t="shared" si="208"/>
        <v/>
      </c>
    </row>
    <row r="3308" spans="1:17" x14ac:dyDescent="0.2">
      <c r="A3308" t="s">
        <v>1253</v>
      </c>
      <c r="B3308" t="s">
        <v>4650</v>
      </c>
      <c r="C3308" s="5" t="s">
        <v>42</v>
      </c>
      <c r="D3308" s="5">
        <v>37482</v>
      </c>
      <c r="E3308">
        <v>950</v>
      </c>
      <c r="F3308" s="2">
        <v>16</v>
      </c>
      <c r="G3308" s="2" t="str">
        <f>B3308&amp;C3308</f>
        <v>Pieter-Juan VORSTMANhammer-throw</v>
      </c>
      <c r="H3308" s="2">
        <f>E3308</f>
        <v>950</v>
      </c>
      <c r="I3308" s="138" cm="1">
        <f t="array" ref="I3308">MAX(IF($G$3:$G$4000=$G3308,$H$3:$H$4000))</f>
        <v>950</v>
      </c>
      <c r="N3308" s="96" t="str">
        <f t="shared" si="205"/>
        <v/>
      </c>
      <c r="O3308" s="2" t="e">
        <f t="shared" si="206"/>
        <v>#N/A</v>
      </c>
      <c r="P3308" s="81">
        <f t="shared" si="207"/>
        <v>1</v>
      </c>
      <c r="Q3308" s="81" t="str">
        <f t="shared" si="208"/>
        <v/>
      </c>
    </row>
    <row r="3309" spans="1:17" x14ac:dyDescent="0.2">
      <c r="A3309" t="s">
        <v>1253</v>
      </c>
      <c r="B3309" t="s">
        <v>5370</v>
      </c>
      <c r="C3309" s="5" t="s">
        <v>82</v>
      </c>
      <c r="D3309" s="5">
        <v>33644</v>
      </c>
      <c r="E3309">
        <v>949</v>
      </c>
      <c r="F3309" s="2">
        <v>54</v>
      </c>
      <c r="G3309" s="2" t="str">
        <f>B3309&amp;C3309</f>
        <v>Kemang KHUNONYANEmarathon</v>
      </c>
      <c r="H3309" s="2">
        <f>E3309</f>
        <v>949</v>
      </c>
      <c r="I3309" s="138" cm="1">
        <f t="array" ref="I3309">MAX(IF($G$3:$G$4000=$G3309,$H$3:$H$4000))</f>
        <v>949</v>
      </c>
      <c r="N3309" s="96" t="str">
        <f t="shared" si="205"/>
        <v/>
      </c>
      <c r="O3309" s="2" t="e">
        <f t="shared" si="206"/>
        <v>#N/A</v>
      </c>
      <c r="P3309" s="81">
        <f t="shared" si="207"/>
        <v>1</v>
      </c>
      <c r="Q3309" s="81" t="str">
        <f t="shared" si="208"/>
        <v/>
      </c>
    </row>
    <row r="3310" spans="1:17" x14ac:dyDescent="0.2">
      <c r="A3310" t="s">
        <v>1253</v>
      </c>
      <c r="B3310" t="s">
        <v>5333</v>
      </c>
      <c r="C3310" s="5" t="s">
        <v>31</v>
      </c>
      <c r="D3310" s="5">
        <v>36201</v>
      </c>
      <c r="E3310">
        <v>948</v>
      </c>
      <c r="F3310" s="2">
        <v>30</v>
      </c>
      <c r="G3310" s="2" t="str">
        <f>B3310&amp;C3310</f>
        <v>Eric VAN DER WALT110mh</v>
      </c>
      <c r="H3310" s="2">
        <f>E3310</f>
        <v>948</v>
      </c>
      <c r="I3310" s="138" cm="1">
        <f t="array" ref="I3310">MAX(IF($G$3:$G$4000=$G3310,$H$3:$H$4000))</f>
        <v>948</v>
      </c>
      <c r="N3310" s="96" t="str">
        <f t="shared" si="205"/>
        <v/>
      </c>
      <c r="O3310" s="2" t="e">
        <f t="shared" si="206"/>
        <v>#N/A</v>
      </c>
      <c r="P3310" s="81">
        <f t="shared" si="207"/>
        <v>1</v>
      </c>
      <c r="Q3310" s="81" t="str">
        <f t="shared" si="208"/>
        <v/>
      </c>
    </row>
    <row r="3311" spans="1:17" x14ac:dyDescent="0.2">
      <c r="A3311" t="s">
        <v>1253</v>
      </c>
      <c r="B3311" t="s">
        <v>3588</v>
      </c>
      <c r="C3311" s="5" t="s">
        <v>82</v>
      </c>
      <c r="D3311" s="5">
        <v>32722</v>
      </c>
      <c r="E3311">
        <v>948</v>
      </c>
      <c r="F3311" s="2">
        <v>55</v>
      </c>
      <c r="G3311" s="2" t="str">
        <f>B3311&amp;C3311</f>
        <v>Pfarelo MATHADAmarathon</v>
      </c>
      <c r="H3311" s="2">
        <f>E3311</f>
        <v>948</v>
      </c>
      <c r="I3311" s="138" cm="1">
        <f t="array" ref="I3311">MAX(IF($G$3:$G$4000=$G3311,$H$3:$H$4000))</f>
        <v>948</v>
      </c>
      <c r="N3311" s="96" t="str">
        <f t="shared" si="205"/>
        <v/>
      </c>
      <c r="O3311" s="2" t="e">
        <f t="shared" si="206"/>
        <v>#N/A</v>
      </c>
      <c r="P3311" s="81">
        <f t="shared" si="207"/>
        <v>1</v>
      </c>
      <c r="Q3311" s="81" t="str">
        <f t="shared" si="208"/>
        <v/>
      </c>
    </row>
    <row r="3312" spans="1:17" x14ac:dyDescent="0.2">
      <c r="A3312" t="s">
        <v>1253</v>
      </c>
      <c r="B3312" t="s">
        <v>4725</v>
      </c>
      <c r="C3312" s="6" t="s">
        <v>41</v>
      </c>
      <c r="D3312" s="5">
        <v>36312</v>
      </c>
      <c r="E3312">
        <v>945</v>
      </c>
      <c r="F3312" s="2">
        <v>88</v>
      </c>
      <c r="G3312" s="2" t="str">
        <f>B3312&amp;C3312</f>
        <v>Werner DAMESjavelin-throw</v>
      </c>
      <c r="H3312" s="2">
        <f>E3312</f>
        <v>945</v>
      </c>
      <c r="I3312" s="138" cm="1">
        <f t="array" ref="I3312">MAX(IF($G$3:$G$4000=$G3312,$H$3:$H$4000))</f>
        <v>945</v>
      </c>
      <c r="N3312" s="96" t="str">
        <f t="shared" si="205"/>
        <v/>
      </c>
      <c r="O3312" s="2" t="e">
        <f t="shared" si="206"/>
        <v>#N/A</v>
      </c>
      <c r="P3312" s="81">
        <f t="shared" si="207"/>
        <v>1</v>
      </c>
      <c r="Q3312" s="81" t="str">
        <f t="shared" si="208"/>
        <v/>
      </c>
    </row>
    <row r="3313" spans="1:17" x14ac:dyDescent="0.2">
      <c r="A3313" t="s">
        <v>1253</v>
      </c>
      <c r="B3313" t="s">
        <v>4843</v>
      </c>
      <c r="C3313" s="5" t="s">
        <v>81</v>
      </c>
      <c r="D3313" s="5">
        <v>31114</v>
      </c>
      <c r="E3313">
        <v>941</v>
      </c>
      <c r="F3313" s="2">
        <v>36</v>
      </c>
      <c r="G3313" s="2" t="str">
        <f>B3313&amp;C3313</f>
        <v>Wayne SNYMAN20km-race-walking</v>
      </c>
      <c r="H3313" s="2">
        <f>E3313</f>
        <v>941</v>
      </c>
      <c r="I3313" s="138" cm="1">
        <f t="array" ref="I3313">MAX(IF($G$3:$G$4000=$G3313,$H$3:$H$4000))</f>
        <v>941</v>
      </c>
      <c r="N3313" s="96" t="str">
        <f t="shared" si="205"/>
        <v/>
      </c>
      <c r="O3313" s="2" t="e">
        <f t="shared" si="206"/>
        <v>#N/A</v>
      </c>
      <c r="P3313" s="81">
        <f t="shared" si="207"/>
        <v>1</v>
      </c>
      <c r="Q3313" s="81" t="str">
        <f t="shared" si="208"/>
        <v/>
      </c>
    </row>
    <row r="3314" spans="1:17" x14ac:dyDescent="0.2">
      <c r="A3314" t="s">
        <v>1253</v>
      </c>
      <c r="B3314" s="5" t="s">
        <v>3377</v>
      </c>
      <c r="C3314" s="5" t="s">
        <v>36</v>
      </c>
      <c r="D3314" s="5"/>
      <c r="E3314">
        <v>940</v>
      </c>
      <c r="F3314" s="2">
        <v>62</v>
      </c>
      <c r="G3314" s="2" t="str">
        <f>B3314&amp;C3314</f>
        <v>Arend PRETORIUSpole-vault</v>
      </c>
      <c r="H3314" s="2">
        <f>E3314</f>
        <v>940</v>
      </c>
      <c r="I3314" s="138" cm="1">
        <f t="array" ref="I3314">MAX(IF($G$3:$G$4000=$G3314,$H$3:$H$4000))</f>
        <v>953</v>
      </c>
      <c r="N3314" s="96" t="str">
        <f t="shared" si="205"/>
        <v/>
      </c>
      <c r="O3314" s="2" t="e">
        <f t="shared" si="206"/>
        <v>#N/A</v>
      </c>
      <c r="P3314" s="81">
        <f t="shared" si="207"/>
        <v>1</v>
      </c>
      <c r="Q3314" s="81" t="str">
        <f t="shared" si="208"/>
        <v/>
      </c>
    </row>
    <row r="3315" spans="1:17" x14ac:dyDescent="0.2">
      <c r="A3315" t="s">
        <v>1253</v>
      </c>
      <c r="B3315" t="s">
        <v>4453</v>
      </c>
      <c r="C3315" s="5" t="s">
        <v>36</v>
      </c>
      <c r="D3315" s="5">
        <v>34915</v>
      </c>
      <c r="E3315">
        <v>940</v>
      </c>
      <c r="F3315" s="2">
        <v>62</v>
      </c>
      <c r="G3315" s="2" t="str">
        <f>B3315&amp;C3315</f>
        <v>Fredriech PRETORIUSpole-vault</v>
      </c>
      <c r="H3315" s="2">
        <f>E3315</f>
        <v>940</v>
      </c>
      <c r="I3315" s="138" cm="1">
        <f t="array" ref="I3315">MAX(IF($G$3:$G$4000=$G3315,$H$3:$H$4000))</f>
        <v>940</v>
      </c>
      <c r="N3315" s="96" t="str">
        <f t="shared" si="205"/>
        <v/>
      </c>
      <c r="O3315" s="2" t="e">
        <f t="shared" si="206"/>
        <v>#N/A</v>
      </c>
      <c r="P3315" s="81">
        <f t="shared" si="207"/>
        <v>1</v>
      </c>
      <c r="Q3315" s="81" t="str">
        <f t="shared" si="208"/>
        <v/>
      </c>
    </row>
    <row r="3316" spans="1:17" x14ac:dyDescent="0.2">
      <c r="A3316" t="s">
        <v>1253</v>
      </c>
      <c r="B3316" t="s">
        <v>4844</v>
      </c>
      <c r="C3316" s="5" t="s">
        <v>81</v>
      </c>
      <c r="D3316" s="5">
        <v>36881</v>
      </c>
      <c r="E3316">
        <v>938</v>
      </c>
      <c r="F3316" s="2">
        <v>37</v>
      </c>
      <c r="G3316" s="2" t="str">
        <f>B3316&amp;C3316</f>
        <v>Antonio FARMER20km-race-walking</v>
      </c>
      <c r="H3316" s="2">
        <f>E3316</f>
        <v>938</v>
      </c>
      <c r="I3316" s="138" cm="1">
        <f t="array" ref="I3316">MAX(IF($G$3:$G$4000=$G3316,$H$3:$H$4000))</f>
        <v>938</v>
      </c>
      <c r="N3316" s="96" t="str">
        <f t="shared" si="205"/>
        <v/>
      </c>
      <c r="O3316" s="2" t="e">
        <f t="shared" si="206"/>
        <v>#N/A</v>
      </c>
      <c r="P3316" s="81">
        <f t="shared" si="207"/>
        <v>1</v>
      </c>
      <c r="Q3316" s="81" t="str">
        <f t="shared" si="208"/>
        <v/>
      </c>
    </row>
    <row r="3317" spans="1:17" x14ac:dyDescent="0.2">
      <c r="A3317" t="s">
        <v>1253</v>
      </c>
      <c r="B3317" t="s">
        <v>4640</v>
      </c>
      <c r="C3317" t="s">
        <v>42</v>
      </c>
      <c r="D3317" s="6">
        <v>36951</v>
      </c>
      <c r="E3317">
        <v>926</v>
      </c>
      <c r="F3317" s="2">
        <v>52</v>
      </c>
      <c r="G3317" s="2" t="str">
        <f>B3317&amp;C3317</f>
        <v>Damien Mornay BOTHMAhammer-throw</v>
      </c>
      <c r="H3317" s="2">
        <f>E3317</f>
        <v>926</v>
      </c>
      <c r="I3317" s="138" cm="1">
        <f t="array" ref="I3317">MAX(IF($G$3:$G$4000=$G3317,$H$3:$H$4000))</f>
        <v>926</v>
      </c>
      <c r="N3317" s="96" t="str">
        <f t="shared" si="205"/>
        <v/>
      </c>
      <c r="O3317" s="2" t="e">
        <f t="shared" si="206"/>
        <v>#N/A</v>
      </c>
      <c r="P3317" s="81">
        <f t="shared" si="207"/>
        <v>1</v>
      </c>
      <c r="Q3317" s="81" t="str">
        <f t="shared" si="208"/>
        <v/>
      </c>
    </row>
    <row r="3318" spans="1:17" x14ac:dyDescent="0.2">
      <c r="A3318" t="s">
        <v>1253</v>
      </c>
      <c r="B3318" t="s">
        <v>5362</v>
      </c>
      <c r="C3318" s="5" t="s">
        <v>39</v>
      </c>
      <c r="D3318" s="5">
        <v>37670</v>
      </c>
      <c r="E3318">
        <v>924</v>
      </c>
      <c r="F3318" s="2">
        <v>29</v>
      </c>
      <c r="G3318" s="2" t="str">
        <f>B3318&amp;C3318</f>
        <v>DJ LIEBENBERGshot-put</v>
      </c>
      <c r="H3318" s="2">
        <f>E3318</f>
        <v>924</v>
      </c>
      <c r="I3318" s="138" cm="1">
        <f t="array" ref="I3318">MAX(IF($G$3:$G$4000=$G3318,$H$3:$H$4000))</f>
        <v>924</v>
      </c>
      <c r="N3318" s="96" t="str">
        <f t="shared" si="205"/>
        <v/>
      </c>
      <c r="O3318" s="2" t="e">
        <f t="shared" si="206"/>
        <v>#N/A</v>
      </c>
      <c r="P3318" s="81">
        <f t="shared" si="207"/>
        <v>1</v>
      </c>
      <c r="Q3318" s="81" t="str">
        <f t="shared" si="208"/>
        <v/>
      </c>
    </row>
    <row r="3319" spans="1:17" x14ac:dyDescent="0.2">
      <c r="A3319" t="s">
        <v>1253</v>
      </c>
      <c r="B3319" t="s">
        <v>3406</v>
      </c>
      <c r="C3319" s="5" t="s">
        <v>40</v>
      </c>
      <c r="D3319" s="5"/>
      <c r="E3319">
        <v>922</v>
      </c>
      <c r="F3319" s="2">
        <v>24</v>
      </c>
      <c r="G3319" s="2" t="str">
        <f>B3319&amp;C3319</f>
        <v>Marco PRETORIUSdiscus-throw</v>
      </c>
      <c r="H3319" s="2">
        <f>E3319</f>
        <v>922</v>
      </c>
      <c r="I3319" s="138" cm="1">
        <f t="array" ref="I3319">MAX(IF($G$3:$G$4000=$G3319,$H$3:$H$4000))</f>
        <v>922</v>
      </c>
      <c r="N3319" s="96" t="str">
        <f t="shared" si="205"/>
        <v/>
      </c>
      <c r="O3319" s="2" t="e">
        <f t="shared" si="206"/>
        <v>#N/A</v>
      </c>
      <c r="P3319" s="81">
        <f t="shared" si="207"/>
        <v>1</v>
      </c>
      <c r="Q3319" s="81" t="str">
        <f t="shared" si="208"/>
        <v/>
      </c>
    </row>
    <row r="3320" spans="1:17" x14ac:dyDescent="0.2">
      <c r="A3320" t="s">
        <v>1253</v>
      </c>
      <c r="B3320" t="s">
        <v>4846</v>
      </c>
      <c r="C3320" s="5" t="s">
        <v>81</v>
      </c>
      <c r="D3320" s="5">
        <v>38127</v>
      </c>
      <c r="E3320">
        <v>919</v>
      </c>
      <c r="F3320" s="2">
        <v>40</v>
      </c>
      <c r="G3320" s="2" t="str">
        <f>B3320&amp;C3320</f>
        <v>Christiaan BESTER20km-race-walking</v>
      </c>
      <c r="H3320" s="2">
        <f>E3320</f>
        <v>919</v>
      </c>
      <c r="I3320" s="138" cm="1">
        <f t="array" ref="I3320">MAX(IF($G$3:$G$4000=$G3320,$H$3:$H$4000))</f>
        <v>919</v>
      </c>
      <c r="N3320" s="96" t="str">
        <f t="shared" si="205"/>
        <v/>
      </c>
      <c r="O3320" s="2" t="e">
        <f t="shared" si="206"/>
        <v>#N/A</v>
      </c>
      <c r="P3320" s="81">
        <f t="shared" si="207"/>
        <v>1</v>
      </c>
      <c r="Q3320" s="81" t="str">
        <f t="shared" si="208"/>
        <v/>
      </c>
    </row>
    <row r="3321" spans="1:17" x14ac:dyDescent="0.2">
      <c r="A3321" t="s">
        <v>1253</v>
      </c>
      <c r="B3321" t="s">
        <v>4462</v>
      </c>
      <c r="C3321" s="5" t="s">
        <v>36</v>
      </c>
      <c r="D3321" s="5">
        <v>38218</v>
      </c>
      <c r="E3321">
        <v>916</v>
      </c>
      <c r="F3321" s="2">
        <v>79</v>
      </c>
      <c r="G3321" s="2" t="str">
        <f>B3321&amp;C3321</f>
        <v>Migail VAN HUYSSTEENpole-vault</v>
      </c>
      <c r="H3321" s="2">
        <f>E3321</f>
        <v>916</v>
      </c>
      <c r="I3321" s="138" cm="1">
        <f t="array" ref="I3321">MAX(IF($G$3:$G$4000=$G3321,$H$3:$H$4000))</f>
        <v>916</v>
      </c>
      <c r="N3321" s="96" t="str">
        <f t="shared" si="205"/>
        <v/>
      </c>
      <c r="O3321" s="2" t="e">
        <f t="shared" si="206"/>
        <v>#N/A</v>
      </c>
      <c r="P3321" s="81">
        <f t="shared" si="207"/>
        <v>1</v>
      </c>
      <c r="Q3321" s="81" t="str">
        <f t="shared" si="208"/>
        <v/>
      </c>
    </row>
    <row r="3322" spans="1:17" x14ac:dyDescent="0.2">
      <c r="A3322" t="s">
        <v>1253</v>
      </c>
      <c r="B3322" t="s">
        <v>4474</v>
      </c>
      <c r="C3322" t="s">
        <v>42</v>
      </c>
      <c r="D3322" s="5">
        <v>37206</v>
      </c>
      <c r="E3322">
        <v>916</v>
      </c>
      <c r="F3322" s="2">
        <v>19</v>
      </c>
      <c r="G3322" s="2" t="str">
        <f>B3322&amp;C3322</f>
        <v>Francois Otieno PRINSLOOhammer-throw</v>
      </c>
      <c r="H3322" s="2">
        <f>E3322</f>
        <v>916</v>
      </c>
      <c r="I3322" s="138" cm="1">
        <f t="array" ref="I3322">MAX(IF($G$3:$G$4000=$G3322,$H$3:$H$4000))</f>
        <v>916</v>
      </c>
      <c r="N3322" s="96" t="str">
        <f t="shared" si="205"/>
        <v/>
      </c>
      <c r="O3322" s="2" t="e">
        <f t="shared" si="206"/>
        <v>#N/A</v>
      </c>
      <c r="P3322" s="81">
        <f t="shared" si="207"/>
        <v>1</v>
      </c>
      <c r="Q3322" s="81" t="str">
        <f t="shared" si="208"/>
        <v/>
      </c>
    </row>
    <row r="3323" spans="1:17" x14ac:dyDescent="0.2">
      <c r="A3323" t="s">
        <v>1253</v>
      </c>
      <c r="B3323" t="s">
        <v>5371</v>
      </c>
      <c r="C3323" s="5" t="s">
        <v>82</v>
      </c>
      <c r="D3323" s="5">
        <v>32479</v>
      </c>
      <c r="E3323">
        <v>915</v>
      </c>
      <c r="F3323" s="2">
        <v>62</v>
      </c>
      <c r="G3323" s="2" t="str">
        <f>B3323&amp;C3323</f>
        <v>Xolisa TYALImarathon</v>
      </c>
      <c r="H3323" s="2">
        <f>E3323</f>
        <v>915</v>
      </c>
      <c r="I3323" s="138" cm="1">
        <f t="array" ref="I3323">MAX(IF($G$3:$G$4000=$G3323,$H$3:$H$4000))</f>
        <v>915</v>
      </c>
      <c r="N3323" s="96" t="str">
        <f t="shared" si="205"/>
        <v/>
      </c>
      <c r="O3323" s="2" t="e">
        <f t="shared" si="206"/>
        <v>#N/A</v>
      </c>
      <c r="P3323" s="81">
        <f t="shared" si="207"/>
        <v>1</v>
      </c>
      <c r="Q3323" s="81" t="str">
        <f t="shared" si="208"/>
        <v/>
      </c>
    </row>
    <row r="3324" spans="1:17" x14ac:dyDescent="0.2">
      <c r="A3324" t="s">
        <v>1253</v>
      </c>
      <c r="B3324" t="s">
        <v>3360</v>
      </c>
      <c r="C3324" s="5" t="s">
        <v>35</v>
      </c>
      <c r="D3324" s="5">
        <v>38304</v>
      </c>
      <c r="E3324">
        <v>914</v>
      </c>
      <c r="F3324" s="2">
        <v>55</v>
      </c>
      <c r="G3324" s="2" t="str">
        <f>B3324&amp;C3324</f>
        <v>Ryan STOCKHILhigh-jump</v>
      </c>
      <c r="H3324" s="2">
        <f>E3324</f>
        <v>914</v>
      </c>
      <c r="I3324" s="138" cm="1">
        <f t="array" ref="I3324">MAX(IF($G$3:$G$4000=$G3324,$H$3:$H$4000))</f>
        <v>1002</v>
      </c>
      <c r="N3324" s="96" t="str">
        <f t="shared" si="205"/>
        <v/>
      </c>
      <c r="O3324" s="2" t="e">
        <f t="shared" si="206"/>
        <v>#N/A</v>
      </c>
      <c r="P3324" s="81">
        <f t="shared" si="207"/>
        <v>1</v>
      </c>
      <c r="Q3324" s="81" t="str">
        <f t="shared" si="208"/>
        <v/>
      </c>
    </row>
    <row r="3325" spans="1:17" x14ac:dyDescent="0.2">
      <c r="A3325" t="s">
        <v>1253</v>
      </c>
      <c r="B3325" t="s">
        <v>4533</v>
      </c>
      <c r="C3325" s="5" t="s">
        <v>40</v>
      </c>
      <c r="D3325" s="5">
        <v>36473</v>
      </c>
      <c r="E3325">
        <v>912</v>
      </c>
      <c r="F3325" s="2">
        <v>84</v>
      </c>
      <c r="G3325" s="2" t="str">
        <f>B3325&amp;C3325</f>
        <v>Kyle BLIGNAUTdiscus-throw</v>
      </c>
      <c r="H3325" s="2">
        <f>E3325</f>
        <v>912</v>
      </c>
      <c r="I3325" s="138" cm="1">
        <f t="array" ref="I3325">MAX(IF($G$3:$G$4000=$G3325,$H$3:$H$4000))</f>
        <v>912</v>
      </c>
      <c r="N3325" s="96" t="str">
        <f t="shared" si="205"/>
        <v/>
      </c>
      <c r="O3325" s="2" t="e">
        <f t="shared" si="206"/>
        <v>#N/A</v>
      </c>
      <c r="P3325" s="81">
        <f t="shared" si="207"/>
        <v>1</v>
      </c>
      <c r="Q3325" s="81" t="str">
        <f t="shared" si="208"/>
        <v/>
      </c>
    </row>
    <row r="3326" spans="1:17" x14ac:dyDescent="0.2">
      <c r="A3326" t="s">
        <v>1253</v>
      </c>
      <c r="B3326" t="s">
        <v>5372</v>
      </c>
      <c r="C3326" s="5" t="s">
        <v>82</v>
      </c>
      <c r="D3326" s="5"/>
      <c r="E3326">
        <v>903</v>
      </c>
      <c r="F3326" s="2">
        <v>67</v>
      </c>
      <c r="G3326" s="2" t="str">
        <f>B3326&amp;C3326</f>
        <v>Zithulele NTANZImarathon</v>
      </c>
      <c r="H3326" s="2">
        <f>E3326</f>
        <v>903</v>
      </c>
      <c r="I3326" s="138" cm="1">
        <f t="array" ref="I3326">MAX(IF($G$3:$G$4000=$G3326,$H$3:$H$4000))</f>
        <v>903</v>
      </c>
      <c r="N3326" s="96" t="str">
        <f t="shared" si="205"/>
        <v/>
      </c>
      <c r="O3326" s="2" t="e">
        <f t="shared" si="206"/>
        <v>#N/A</v>
      </c>
      <c r="P3326" s="81">
        <f t="shared" si="207"/>
        <v>1</v>
      </c>
      <c r="Q3326" s="81" t="str">
        <f t="shared" si="208"/>
        <v/>
      </c>
    </row>
    <row r="3327" spans="1:17" x14ac:dyDescent="0.2">
      <c r="A3327" t="s">
        <v>1253</v>
      </c>
      <c r="B3327" t="s">
        <v>3598</v>
      </c>
      <c r="C3327" s="6" t="s">
        <v>82</v>
      </c>
      <c r="D3327" s="5"/>
      <c r="E3327">
        <v>903</v>
      </c>
      <c r="F3327" s="2">
        <v>69</v>
      </c>
      <c r="G3327" s="2" t="str">
        <f>B3327&amp;C3327</f>
        <v>Thulane MAGAULAmarathon</v>
      </c>
      <c r="H3327" s="2">
        <f>E3327</f>
        <v>903</v>
      </c>
      <c r="I3327" s="138" cm="1">
        <f t="array" ref="I3327">MAX(IF($G$3:$G$4000=$G3327,$H$3:$H$4000))</f>
        <v>903</v>
      </c>
      <c r="N3327" s="96" t="str">
        <f t="shared" si="205"/>
        <v/>
      </c>
      <c r="O3327" s="2" t="e">
        <f t="shared" si="206"/>
        <v>#N/A</v>
      </c>
      <c r="P3327" s="81">
        <f t="shared" si="207"/>
        <v>1</v>
      </c>
      <c r="Q3327" s="81" t="str">
        <f t="shared" si="208"/>
        <v/>
      </c>
    </row>
    <row r="3328" spans="1:17" x14ac:dyDescent="0.2">
      <c r="A3328" t="s">
        <v>1253</v>
      </c>
      <c r="B3328" t="s">
        <v>4650</v>
      </c>
      <c r="C3328" t="s">
        <v>42</v>
      </c>
      <c r="D3328" s="5">
        <v>37482</v>
      </c>
      <c r="E3328">
        <v>902</v>
      </c>
      <c r="F3328" s="2">
        <v>63</v>
      </c>
      <c r="G3328" s="2" t="str">
        <f>B3328&amp;C3328</f>
        <v>Pieter-Juan VORSTMANhammer-throw</v>
      </c>
      <c r="H3328" s="2">
        <f>E3328</f>
        <v>902</v>
      </c>
      <c r="I3328" s="138" cm="1">
        <f t="array" ref="I3328">MAX(IF($G$3:$G$4000=$G3328,$H$3:$H$4000))</f>
        <v>950</v>
      </c>
      <c r="N3328" s="96" t="str">
        <f t="shared" si="205"/>
        <v/>
      </c>
      <c r="O3328" s="2" t="e">
        <f t="shared" si="206"/>
        <v>#N/A</v>
      </c>
      <c r="P3328" s="81">
        <f t="shared" si="207"/>
        <v>1</v>
      </c>
      <c r="Q3328" s="81" t="str">
        <f t="shared" si="208"/>
        <v/>
      </c>
    </row>
    <row r="3329" spans="1:17" x14ac:dyDescent="0.2">
      <c r="A3329" t="s">
        <v>1253</v>
      </c>
      <c r="B3329" t="s">
        <v>5373</v>
      </c>
      <c r="C3329" s="5" t="s">
        <v>82</v>
      </c>
      <c r="D3329" s="5"/>
      <c r="E3329">
        <v>896</v>
      </c>
      <c r="F3329" s="2">
        <v>71</v>
      </c>
      <c r="G3329" s="2" t="str">
        <f>B3329&amp;C3329</f>
        <v>Tumisho MAGAKWEmarathon</v>
      </c>
      <c r="H3329" s="2">
        <f>E3329</f>
        <v>896</v>
      </c>
      <c r="I3329" s="138" cm="1">
        <f t="array" ref="I3329">MAX(IF($G$3:$G$4000=$G3329,$H$3:$H$4000))</f>
        <v>896</v>
      </c>
      <c r="N3329" s="96" t="str">
        <f t="shared" si="205"/>
        <v/>
      </c>
      <c r="O3329" s="2" t="e">
        <f t="shared" si="206"/>
        <v>#N/A</v>
      </c>
      <c r="P3329" s="81">
        <f t="shared" si="207"/>
        <v>1</v>
      </c>
      <c r="Q3329" s="81" t="str">
        <f t="shared" si="208"/>
        <v/>
      </c>
    </row>
    <row r="3330" spans="1:17" x14ac:dyDescent="0.2">
      <c r="A3330" t="s">
        <v>1253</v>
      </c>
      <c r="B3330" t="s">
        <v>5374</v>
      </c>
      <c r="C3330" s="5" t="s">
        <v>82</v>
      </c>
      <c r="D3330" s="5">
        <v>32230</v>
      </c>
      <c r="E3330">
        <v>883</v>
      </c>
      <c r="F3330" s="2">
        <v>76</v>
      </c>
      <c r="G3330" s="2" t="str">
        <f>B3330&amp;C3330</f>
        <v>Chabeli NYEDIMANEmarathon</v>
      </c>
      <c r="H3330" s="2">
        <f>E3330</f>
        <v>883</v>
      </c>
      <c r="I3330" s="138" cm="1">
        <f t="array" ref="I3330">MAX(IF($G$3:$G$4000=$G3330,$H$3:$H$4000))</f>
        <v>883</v>
      </c>
      <c r="N3330" s="96" t="str">
        <f t="shared" si="205"/>
        <v/>
      </c>
      <c r="O3330" s="2" t="e">
        <f t="shared" si="206"/>
        <v>#N/A</v>
      </c>
      <c r="P3330" s="81">
        <f t="shared" si="207"/>
        <v>1</v>
      </c>
      <c r="Q3330" s="81" t="str">
        <f t="shared" si="208"/>
        <v/>
      </c>
    </row>
    <row r="3331" spans="1:17" x14ac:dyDescent="0.2">
      <c r="A3331" t="s">
        <v>1253</v>
      </c>
      <c r="B3331" t="s">
        <v>4474</v>
      </c>
      <c r="C3331" s="5" t="s">
        <v>42</v>
      </c>
      <c r="D3331" s="5">
        <v>37206</v>
      </c>
      <c r="E3331">
        <v>874</v>
      </c>
      <c r="F3331" s="2">
        <v>74</v>
      </c>
      <c r="G3331" s="2" t="str">
        <f>B3331&amp;C3331</f>
        <v>Francois Otieno PRINSLOOhammer-throw</v>
      </c>
      <c r="H3331" s="2">
        <f>E3331</f>
        <v>874</v>
      </c>
      <c r="I3331" s="138" cm="1">
        <f t="array" ref="I3331">MAX(IF($G$3:$G$4000=$G3331,$H$3:$H$4000))</f>
        <v>916</v>
      </c>
      <c r="N3331" s="96" t="str">
        <f t="shared" si="205"/>
        <v/>
      </c>
      <c r="O3331" s="2" t="e">
        <f t="shared" si="206"/>
        <v>#N/A</v>
      </c>
      <c r="P3331" s="81">
        <f t="shared" si="207"/>
        <v>1</v>
      </c>
      <c r="Q3331" s="81" t="str">
        <f t="shared" si="208"/>
        <v/>
      </c>
    </row>
    <row r="3332" spans="1:17" x14ac:dyDescent="0.2">
      <c r="A3332" t="s">
        <v>1253</v>
      </c>
      <c r="B3332" t="s">
        <v>5375</v>
      </c>
      <c r="C3332" t="s">
        <v>82</v>
      </c>
      <c r="D3332" s="5"/>
      <c r="E3332">
        <v>871</v>
      </c>
      <c r="F3332" s="2">
        <v>81</v>
      </c>
      <c r="G3332" s="2" t="str">
        <f>B3332&amp;C3332</f>
        <v>Rirhandeli RHANGANImarathon</v>
      </c>
      <c r="H3332" s="2">
        <f>E3332</f>
        <v>871</v>
      </c>
      <c r="I3332" s="138" cm="1">
        <f t="array" ref="I3332">MAX(IF($G$3:$G$4000=$G3332,$H$3:$H$4000))</f>
        <v>871</v>
      </c>
      <c r="N3332" s="96" t="str">
        <f t="shared" ref="N3332:N3333" si="209">K3332&amp;L3332</f>
        <v/>
      </c>
      <c r="O3332" s="2" t="e">
        <f t="shared" ref="O3332:O3395" si="210">VLOOKUP(K3332&amp;L3332,$G$3:$H$3563,2,FALSE)</f>
        <v>#N/A</v>
      </c>
      <c r="P3332" s="81">
        <f t="shared" ref="P3332:P3395" si="211">COUNTIFS($L$3:$L$3119,L3332,$O$3:$O$3119,"&gt;"&amp;O3332)+1</f>
        <v>1</v>
      </c>
      <c r="Q3332" s="81" t="str">
        <f t="shared" ref="Q3332:Q3395" si="212">IFERROR(IF(J3332="AUS",COUNTIFS($J$3:$J$3119,"AUS",$L$3:$L$3119,L3332,$O$3:$O$3119,"&gt;"&amp;O3332)+1,""),"")</f>
        <v/>
      </c>
    </row>
    <row r="3333" spans="1:17" x14ac:dyDescent="0.2">
      <c r="A3333" t="s">
        <v>1253</v>
      </c>
      <c r="B3333" t="s">
        <v>3610</v>
      </c>
      <c r="C3333" s="5" t="s">
        <v>82</v>
      </c>
      <c r="D3333" s="5"/>
      <c r="E3333">
        <v>865</v>
      </c>
      <c r="F3333" s="2">
        <v>83</v>
      </c>
      <c r="G3333" s="2" t="str">
        <f>B3333&amp;C3333</f>
        <v>Ismail SADEKmarathon</v>
      </c>
      <c r="H3333" s="2">
        <f>E3333</f>
        <v>865</v>
      </c>
      <c r="I3333" s="138" cm="1">
        <f t="array" ref="I3333">MAX(IF($G$3:$G$4000=$G3333,$H$3:$H$4000))</f>
        <v>865</v>
      </c>
      <c r="N3333" s="96" t="str">
        <f t="shared" si="209"/>
        <v/>
      </c>
      <c r="O3333" s="2" t="e">
        <f t="shared" si="210"/>
        <v>#N/A</v>
      </c>
      <c r="P3333" s="81">
        <f t="shared" si="211"/>
        <v>1</v>
      </c>
      <c r="Q3333" s="81" t="str">
        <f t="shared" si="212"/>
        <v/>
      </c>
    </row>
    <row r="3334" spans="1:17" x14ac:dyDescent="0.2">
      <c r="A3334" t="s">
        <v>1253</v>
      </c>
      <c r="B3334" t="s">
        <v>4856</v>
      </c>
      <c r="C3334" s="5" t="s">
        <v>81</v>
      </c>
      <c r="D3334" s="5">
        <v>33949</v>
      </c>
      <c r="E3334">
        <v>854</v>
      </c>
      <c r="F3334" s="2">
        <v>52</v>
      </c>
      <c r="G3334" s="2" t="str">
        <f>B3334&amp;C3334</f>
        <v>Envor RHODAS20km-race-walking</v>
      </c>
      <c r="H3334" s="2">
        <f>E3334</f>
        <v>854</v>
      </c>
      <c r="I3334" s="138" cm="1">
        <f t="array" ref="I3334">MAX(IF($G$3:$G$4000=$G3334,$H$3:$H$4000))</f>
        <v>854</v>
      </c>
      <c r="O3334" s="2" t="e">
        <f t="shared" si="210"/>
        <v>#N/A</v>
      </c>
      <c r="P3334" s="81">
        <f t="shared" si="211"/>
        <v>1</v>
      </c>
      <c r="Q3334" s="81" t="str">
        <f t="shared" si="212"/>
        <v/>
      </c>
    </row>
    <row r="3335" spans="1:17" x14ac:dyDescent="0.2">
      <c r="A3335" t="s">
        <v>1253</v>
      </c>
      <c r="B3335" t="s">
        <v>4670</v>
      </c>
      <c r="C3335" s="5" t="s">
        <v>42</v>
      </c>
      <c r="D3335" s="5"/>
      <c r="E3335">
        <v>851</v>
      </c>
      <c r="F3335" s="2">
        <v>95</v>
      </c>
      <c r="G3335" s="2" t="str">
        <f>B3335&amp;C3335</f>
        <v>Paul DU PLESSIShammer-throw</v>
      </c>
      <c r="H3335" s="2">
        <f>E3335</f>
        <v>851</v>
      </c>
      <c r="I3335" s="138" cm="1">
        <f t="array" ref="I3335">MAX(IF($G$3:$G$4000=$G3335,$H$3:$H$4000))</f>
        <v>851</v>
      </c>
      <c r="O3335" s="2" t="e">
        <f t="shared" si="210"/>
        <v>#N/A</v>
      </c>
      <c r="P3335" s="81">
        <f t="shared" si="211"/>
        <v>1</v>
      </c>
      <c r="Q3335" s="81" t="str">
        <f t="shared" si="212"/>
        <v/>
      </c>
    </row>
    <row r="3336" spans="1:17" x14ac:dyDescent="0.2">
      <c r="A3336" t="s">
        <v>1253</v>
      </c>
      <c r="B3336" t="s">
        <v>5363</v>
      </c>
      <c r="C3336" s="5" t="s">
        <v>42</v>
      </c>
      <c r="D3336" s="5">
        <v>36796</v>
      </c>
      <c r="E3336">
        <v>850</v>
      </c>
      <c r="F3336" s="2">
        <v>29</v>
      </c>
      <c r="G3336" s="2" t="str">
        <f>B3336&amp;C3336</f>
        <v>James HAVINGAhammer-throw</v>
      </c>
      <c r="H3336" s="2">
        <f>E3336</f>
        <v>850</v>
      </c>
      <c r="I3336" s="138" cm="1">
        <f t="array" ref="I3336">MAX(IF($G$3:$G$4000=$G3336,$H$3:$H$4000))</f>
        <v>850</v>
      </c>
      <c r="O3336" s="2" t="e">
        <f t="shared" si="210"/>
        <v>#N/A</v>
      </c>
      <c r="P3336" s="81">
        <f t="shared" si="211"/>
        <v>1</v>
      </c>
      <c r="Q3336" s="81" t="str">
        <f t="shared" si="212"/>
        <v/>
      </c>
    </row>
    <row r="3337" spans="1:17" x14ac:dyDescent="0.2">
      <c r="A3337" t="s">
        <v>1253</v>
      </c>
      <c r="B3337" t="s">
        <v>3465</v>
      </c>
      <c r="C3337" s="5" t="s">
        <v>39</v>
      </c>
      <c r="D3337" s="5">
        <v>37441</v>
      </c>
      <c r="E3337">
        <v>841</v>
      </c>
      <c r="F3337" s="2">
        <v>64</v>
      </c>
      <c r="G3337" s="2" t="str">
        <f>B3337&amp;C3337</f>
        <v>Waldt DREYERshot-put</v>
      </c>
      <c r="H3337" s="2">
        <f>E3337</f>
        <v>841</v>
      </c>
      <c r="I3337" s="138" cm="1">
        <f t="array" ref="I3337">MAX(IF($G$3:$G$4000=$G3337,$H$3:$H$4000))</f>
        <v>841</v>
      </c>
      <c r="O3337" s="2" t="e">
        <f t="shared" si="210"/>
        <v>#N/A</v>
      </c>
      <c r="P3337" s="81">
        <f t="shared" si="211"/>
        <v>1</v>
      </c>
      <c r="Q3337" s="81" t="str">
        <f t="shared" si="212"/>
        <v/>
      </c>
    </row>
    <row r="3338" spans="1:17" x14ac:dyDescent="0.2">
      <c r="A3338" t="s">
        <v>1253</v>
      </c>
      <c r="B3338" t="s">
        <v>5376</v>
      </c>
      <c r="C3338" s="5" t="s">
        <v>82</v>
      </c>
      <c r="D3338" s="6"/>
      <c r="E3338">
        <v>841</v>
      </c>
      <c r="F3338" s="2">
        <v>87</v>
      </c>
      <c r="G3338" s="2" t="str">
        <f>B3338&amp;C3338</f>
        <v>Thabiso MOSEKILImarathon</v>
      </c>
      <c r="H3338" s="2">
        <f>E3338</f>
        <v>841</v>
      </c>
      <c r="I3338" s="138" cm="1">
        <f t="array" ref="I3338">MAX(IF($G$3:$G$4000=$G3338,$H$3:$H$4000))</f>
        <v>841</v>
      </c>
      <c r="O3338" s="2" t="e">
        <f t="shared" si="210"/>
        <v>#N/A</v>
      </c>
      <c r="P3338" s="81">
        <f t="shared" si="211"/>
        <v>1</v>
      </c>
      <c r="Q3338" s="81" t="str">
        <f t="shared" si="212"/>
        <v/>
      </c>
    </row>
    <row r="3339" spans="1:17" x14ac:dyDescent="0.2">
      <c r="A3339" t="s">
        <v>1253</v>
      </c>
      <c r="B3339" s="5" t="s">
        <v>3546</v>
      </c>
      <c r="C3339" s="5" t="s">
        <v>41</v>
      </c>
      <c r="D3339" s="5">
        <v>37740</v>
      </c>
      <c r="E3339">
        <v>834</v>
      </c>
      <c r="F3339" s="2">
        <v>92</v>
      </c>
      <c r="G3339" s="2" t="str">
        <f>B3339&amp;C3339</f>
        <v>Volker STEYNjavelin-throw</v>
      </c>
      <c r="H3339" s="2">
        <f>E3339</f>
        <v>834</v>
      </c>
      <c r="I3339" s="138" cm="1">
        <f t="array" ref="I3339">MAX(IF($G$3:$G$4000=$G3339,$H$3:$H$4000))</f>
        <v>834</v>
      </c>
      <c r="O3339" s="2" t="e">
        <f t="shared" si="210"/>
        <v>#N/A</v>
      </c>
      <c r="P3339" s="81">
        <f t="shared" si="211"/>
        <v>1</v>
      </c>
      <c r="Q3339" s="81" t="str">
        <f t="shared" si="212"/>
        <v/>
      </c>
    </row>
    <row r="3340" spans="1:17" x14ac:dyDescent="0.2">
      <c r="A3340" t="s">
        <v>1253</v>
      </c>
      <c r="B3340" t="s">
        <v>3618</v>
      </c>
      <c r="C3340" s="6" t="s">
        <v>82</v>
      </c>
      <c r="D3340" s="5"/>
      <c r="E3340">
        <v>829</v>
      </c>
      <c r="F3340" s="2">
        <v>93</v>
      </c>
      <c r="G3340" s="2" t="str">
        <f>B3340&amp;C3340</f>
        <v>Siyabonga SAKWEmarathon</v>
      </c>
      <c r="H3340" s="2">
        <f>E3340</f>
        <v>829</v>
      </c>
      <c r="I3340" s="138" cm="1">
        <f t="array" ref="I3340">MAX(IF($G$3:$G$4000=$G3340,$H$3:$H$4000))</f>
        <v>829</v>
      </c>
      <c r="O3340" s="2" t="e">
        <f t="shared" si="210"/>
        <v>#N/A</v>
      </c>
      <c r="P3340" s="81">
        <f t="shared" si="211"/>
        <v>1</v>
      </c>
      <c r="Q3340" s="81" t="str">
        <f t="shared" si="212"/>
        <v/>
      </c>
    </row>
    <row r="3341" spans="1:17" x14ac:dyDescent="0.2">
      <c r="A3341" t="s">
        <v>1734</v>
      </c>
      <c r="B3341" t="s">
        <v>3582</v>
      </c>
      <c r="C3341" s="5" t="s">
        <v>82</v>
      </c>
      <c r="D3341" s="5">
        <v>29259</v>
      </c>
      <c r="E3341">
        <v>994</v>
      </c>
      <c r="F3341" s="2">
        <v>48</v>
      </c>
      <c r="G3341" s="2" t="str">
        <f>B3341&amp;C3341</f>
        <v>Jean Baptiste SIMUKEKAmarathon</v>
      </c>
      <c r="H3341" s="2">
        <f>E3341</f>
        <v>994</v>
      </c>
      <c r="I3341" s="138" cm="1">
        <f t="array" ref="I3341">MAX(IF($G$3:$G$4000=$G3341,$H$3:$H$4000))</f>
        <v>994</v>
      </c>
      <c r="O3341" s="2" t="e">
        <f t="shared" si="210"/>
        <v>#N/A</v>
      </c>
      <c r="P3341" s="81">
        <f t="shared" si="211"/>
        <v>1</v>
      </c>
      <c r="Q3341" s="81" t="str">
        <f t="shared" si="212"/>
        <v/>
      </c>
    </row>
    <row r="3342" spans="1:17" x14ac:dyDescent="0.2">
      <c r="A3342" t="s">
        <v>3420</v>
      </c>
      <c r="B3342" t="s">
        <v>4472</v>
      </c>
      <c r="C3342" s="5" t="s">
        <v>40</v>
      </c>
      <c r="D3342" s="5">
        <v>33559</v>
      </c>
      <c r="E3342">
        <v>1198</v>
      </c>
      <c r="F3342" s="2">
        <v>1</v>
      </c>
      <c r="G3342" s="2" t="str">
        <f>B3342&amp;C3342</f>
        <v>Alex ROSEdiscus-throw</v>
      </c>
      <c r="H3342" s="2">
        <f>E3342</f>
        <v>1198</v>
      </c>
      <c r="I3342" s="138" cm="1">
        <f t="array" ref="I3342">MAX(IF($G$3:$G$4000=$G3342,$H$3:$H$4000))</f>
        <v>1198</v>
      </c>
      <c r="O3342" s="2" t="e">
        <f t="shared" si="210"/>
        <v>#N/A</v>
      </c>
      <c r="P3342" s="81">
        <f t="shared" si="211"/>
        <v>1</v>
      </c>
      <c r="Q3342" s="81" t="str">
        <f t="shared" si="212"/>
        <v/>
      </c>
    </row>
    <row r="3343" spans="1:17" x14ac:dyDescent="0.2">
      <c r="A3343" t="s">
        <v>3420</v>
      </c>
      <c r="B3343" t="s">
        <v>3421</v>
      </c>
      <c r="C3343" s="5" t="s">
        <v>39</v>
      </c>
      <c r="D3343" s="5">
        <v>35844</v>
      </c>
      <c r="E3343">
        <v>891</v>
      </c>
      <c r="F3343" s="2">
        <v>43</v>
      </c>
      <c r="G3343" s="2" t="str">
        <f>B3343&amp;C3343</f>
        <v>Nathaniel SULUPOshot-put</v>
      </c>
      <c r="H3343" s="2">
        <f>E3343</f>
        <v>891</v>
      </c>
      <c r="I3343" s="138" cm="1">
        <f t="array" ref="I3343">MAX(IF($G$3:$G$4000=$G3343,$H$3:$H$4000))</f>
        <v>891</v>
      </c>
      <c r="O3343" s="2" t="e">
        <f t="shared" si="210"/>
        <v>#N/A</v>
      </c>
      <c r="P3343" s="81">
        <f t="shared" si="211"/>
        <v>1</v>
      </c>
      <c r="Q3343" s="81" t="str">
        <f t="shared" si="212"/>
        <v/>
      </c>
    </row>
    <row r="3344" spans="1:17" x14ac:dyDescent="0.2">
      <c r="A3344" t="s">
        <v>3420</v>
      </c>
      <c r="B3344" t="s">
        <v>3421</v>
      </c>
      <c r="C3344" s="5" t="s">
        <v>40</v>
      </c>
      <c r="D3344" s="5">
        <v>35844</v>
      </c>
      <c r="E3344">
        <v>867</v>
      </c>
      <c r="F3344" s="2">
        <v>45</v>
      </c>
      <c r="G3344" s="2" t="str">
        <f>B3344&amp;C3344</f>
        <v>Nathaniel SULUPOdiscus-throw</v>
      </c>
      <c r="H3344" s="2">
        <f>E3344</f>
        <v>867</v>
      </c>
      <c r="I3344" s="138" cm="1">
        <f t="array" ref="I3344">MAX(IF($G$3:$G$4000=$G3344,$H$3:$H$4000))</f>
        <v>867</v>
      </c>
      <c r="O3344" s="2" t="e">
        <f t="shared" si="210"/>
        <v>#N/A</v>
      </c>
      <c r="P3344" s="81">
        <f t="shared" si="211"/>
        <v>1</v>
      </c>
      <c r="Q3344" s="81" t="str">
        <f t="shared" si="212"/>
        <v/>
      </c>
    </row>
    <row r="3345" spans="1:17" x14ac:dyDescent="0.2">
      <c r="A3345" t="s">
        <v>4255</v>
      </c>
      <c r="B3345" t="s">
        <v>4256</v>
      </c>
      <c r="C3345" s="5" t="s">
        <v>33</v>
      </c>
      <c r="D3345" s="5">
        <v>35663</v>
      </c>
      <c r="E3345">
        <v>1058</v>
      </c>
      <c r="F3345" s="2">
        <v>71</v>
      </c>
      <c r="G3345" s="2" t="str">
        <f>B3345&amp;C3345</f>
        <v>Ned AZEMIA400mh</v>
      </c>
      <c r="H3345" s="2">
        <f>E3345</f>
        <v>1058</v>
      </c>
      <c r="I3345" s="138" cm="1">
        <f t="array" ref="I3345">MAX(IF($G$3:$G$4000=$G3345,$H$3:$H$4000))</f>
        <v>1058</v>
      </c>
      <c r="O3345" s="2" t="e">
        <f t="shared" si="210"/>
        <v>#N/A</v>
      </c>
      <c r="P3345" s="81">
        <f t="shared" si="211"/>
        <v>1</v>
      </c>
      <c r="Q3345" s="81" t="str">
        <f t="shared" si="212"/>
        <v/>
      </c>
    </row>
    <row r="3346" spans="1:17" x14ac:dyDescent="0.2">
      <c r="A3346" t="s">
        <v>1223</v>
      </c>
      <c r="B3346" t="s">
        <v>3205</v>
      </c>
      <c r="C3346" t="s">
        <v>31</v>
      </c>
      <c r="D3346" s="5">
        <v>34518</v>
      </c>
      <c r="E3346">
        <v>1072</v>
      </c>
      <c r="F3346" s="2">
        <v>7</v>
      </c>
      <c r="G3346" s="2" t="str">
        <f>B3346&amp;C3346</f>
        <v>Chen Xiang ANG110mh</v>
      </c>
      <c r="H3346" s="2">
        <f>E3346</f>
        <v>1072</v>
      </c>
      <c r="I3346" s="138" cm="1">
        <f t="array" ref="I3346">MAX(IF($G$3:$G$4000=$G3346,$H$3:$H$4000))</f>
        <v>1072</v>
      </c>
      <c r="O3346" s="2" t="e">
        <f t="shared" si="210"/>
        <v>#N/A</v>
      </c>
      <c r="P3346" s="81">
        <f t="shared" si="211"/>
        <v>1</v>
      </c>
      <c r="Q3346" s="81" t="str">
        <f t="shared" si="212"/>
        <v/>
      </c>
    </row>
    <row r="3347" spans="1:17" x14ac:dyDescent="0.2">
      <c r="A3347" t="s">
        <v>1223</v>
      </c>
      <c r="B3347" t="s">
        <v>3228</v>
      </c>
      <c r="C3347" s="5" t="s">
        <v>33</v>
      </c>
      <c r="D3347" s="5">
        <v>35121</v>
      </c>
      <c r="E3347">
        <v>1046</v>
      </c>
      <c r="F3347" s="2">
        <v>14</v>
      </c>
      <c r="G3347" s="2" t="str">
        <f>B3347&amp;C3347</f>
        <v>Jun Jie Calvin QUEK400mh</v>
      </c>
      <c r="H3347" s="2">
        <f>E3347</f>
        <v>1046</v>
      </c>
      <c r="I3347" s="138" cm="1">
        <f t="array" ref="I3347">MAX(IF($G$3:$G$4000=$G3347,$H$3:$H$4000))</f>
        <v>1046</v>
      </c>
      <c r="O3347" s="2" t="e">
        <f t="shared" si="210"/>
        <v>#N/A</v>
      </c>
      <c r="P3347" s="81">
        <f t="shared" si="211"/>
        <v>1</v>
      </c>
      <c r="Q3347" s="81" t="str">
        <f t="shared" si="212"/>
        <v/>
      </c>
    </row>
    <row r="3348" spans="1:17" x14ac:dyDescent="0.2">
      <c r="A3348" t="s">
        <v>1223</v>
      </c>
      <c r="B3348" t="s">
        <v>3329</v>
      </c>
      <c r="C3348" s="6" t="s">
        <v>35</v>
      </c>
      <c r="D3348" s="5">
        <v>36956</v>
      </c>
      <c r="E3348">
        <v>1046</v>
      </c>
      <c r="F3348" s="2">
        <v>6</v>
      </c>
      <c r="G3348" s="2" t="str">
        <f>B3348&amp;C3348</f>
        <v>Kampton KAMhigh-jump</v>
      </c>
      <c r="H3348" s="2">
        <f>E3348</f>
        <v>1046</v>
      </c>
      <c r="I3348" s="138" cm="1">
        <f t="array" ref="I3348">MAX(IF($G$3:$G$4000=$G3348,$H$3:$H$4000))</f>
        <v>1046</v>
      </c>
      <c r="O3348" s="2" t="e">
        <f t="shared" si="210"/>
        <v>#N/A</v>
      </c>
      <c r="P3348" s="81">
        <f t="shared" si="211"/>
        <v>1</v>
      </c>
      <c r="Q3348" s="81" t="str">
        <f t="shared" si="212"/>
        <v/>
      </c>
    </row>
    <row r="3349" spans="1:17" x14ac:dyDescent="0.2">
      <c r="A3349" t="s">
        <v>1223</v>
      </c>
      <c r="B3349" t="s">
        <v>2917</v>
      </c>
      <c r="C3349" s="5" t="s">
        <v>2</v>
      </c>
      <c r="D3349" s="5">
        <v>37475</v>
      </c>
      <c r="E3349">
        <v>1040</v>
      </c>
      <c r="F3349" s="2">
        <v>47</v>
      </c>
      <c r="G3349" s="2" t="str">
        <f>B3349&amp;C3349</f>
        <v>Marc Brian LOUIS100m</v>
      </c>
      <c r="H3349" s="2">
        <f>E3349</f>
        <v>1040</v>
      </c>
      <c r="I3349" s="138" cm="1">
        <f t="array" ref="I3349">MAX(IF($G$3:$G$4000=$G3349,$H$3:$H$4000))</f>
        <v>1040</v>
      </c>
      <c r="O3349" s="2" t="e">
        <f t="shared" si="210"/>
        <v>#N/A</v>
      </c>
      <c r="P3349" s="81">
        <f t="shared" si="211"/>
        <v>1</v>
      </c>
      <c r="Q3349" s="81" t="str">
        <f t="shared" si="212"/>
        <v/>
      </c>
    </row>
    <row r="3350" spans="1:17" x14ac:dyDescent="0.2">
      <c r="A3350" t="s">
        <v>1223</v>
      </c>
      <c r="B3350" t="s">
        <v>3209</v>
      </c>
      <c r="C3350" s="6" t="s">
        <v>31</v>
      </c>
      <c r="D3350" s="5">
        <v>36654</v>
      </c>
      <c r="E3350">
        <v>1013</v>
      </c>
      <c r="F3350" s="2">
        <v>16</v>
      </c>
      <c r="G3350" s="2" t="str">
        <f>B3350&amp;C3350</f>
        <v>Chong Wei GUAN110mh</v>
      </c>
      <c r="H3350" s="2">
        <f>E3350</f>
        <v>1013</v>
      </c>
      <c r="I3350" s="138" cm="1">
        <f t="array" ref="I3350">MAX(IF($G$3:$G$4000=$G3350,$H$3:$H$4000))</f>
        <v>1013</v>
      </c>
      <c r="O3350" s="2" t="e">
        <f t="shared" si="210"/>
        <v>#N/A</v>
      </c>
      <c r="P3350" s="81">
        <f t="shared" si="211"/>
        <v>1</v>
      </c>
      <c r="Q3350" s="81" t="str">
        <f t="shared" si="212"/>
        <v/>
      </c>
    </row>
    <row r="3351" spans="1:17" x14ac:dyDescent="0.2">
      <c r="A3351" t="s">
        <v>1223</v>
      </c>
      <c r="B3351" t="s">
        <v>5289</v>
      </c>
      <c r="C3351" s="5" t="s">
        <v>2</v>
      </c>
      <c r="D3351" s="5">
        <v>36545</v>
      </c>
      <c r="E3351">
        <v>1011</v>
      </c>
      <c r="F3351" s="2">
        <v>77</v>
      </c>
      <c r="G3351" s="2" t="str">
        <f>B3351&amp;C3351</f>
        <v>Joshua HAN WEI CHUA100m</v>
      </c>
      <c r="H3351" s="2">
        <f>E3351</f>
        <v>1011</v>
      </c>
      <c r="I3351" s="138" cm="1">
        <f t="array" ref="I3351">MAX(IF($G$3:$G$4000=$G3351,$H$3:$H$4000))</f>
        <v>1011</v>
      </c>
      <c r="O3351" s="2" t="e">
        <f t="shared" si="210"/>
        <v>#N/A</v>
      </c>
      <c r="P3351" s="81">
        <f t="shared" si="211"/>
        <v>1</v>
      </c>
      <c r="Q3351" s="81" t="str">
        <f t="shared" si="212"/>
        <v/>
      </c>
    </row>
    <row r="3352" spans="1:17" x14ac:dyDescent="0.2">
      <c r="A3352" t="s">
        <v>1223</v>
      </c>
      <c r="B3352" t="s">
        <v>3343</v>
      </c>
      <c r="C3352" s="5" t="s">
        <v>35</v>
      </c>
      <c r="D3352" s="5">
        <v>44671</v>
      </c>
      <c r="E3352">
        <v>958</v>
      </c>
      <c r="F3352" s="2">
        <v>34</v>
      </c>
      <c r="G3352" s="2" t="str">
        <f>B3352&amp;C3352</f>
        <v>Abel LEEhigh-jump</v>
      </c>
      <c r="H3352" s="2">
        <f>E3352</f>
        <v>958</v>
      </c>
      <c r="I3352" s="138" cm="1">
        <f t="array" ref="I3352">MAX(IF($G$3:$G$4000=$G3352,$H$3:$H$4000))</f>
        <v>958</v>
      </c>
      <c r="O3352" s="2" t="e">
        <f t="shared" si="210"/>
        <v>#N/A</v>
      </c>
      <c r="P3352" s="81">
        <f t="shared" si="211"/>
        <v>1</v>
      </c>
      <c r="Q3352" s="81" t="str">
        <f t="shared" si="212"/>
        <v/>
      </c>
    </row>
    <row r="3353" spans="1:17" x14ac:dyDescent="0.2">
      <c r="A3353" t="s">
        <v>1223</v>
      </c>
      <c r="B3353" t="s">
        <v>3386</v>
      </c>
      <c r="C3353" s="5" t="s">
        <v>36</v>
      </c>
      <c r="D3353" s="5">
        <v>35409</v>
      </c>
      <c r="E3353">
        <v>940</v>
      </c>
      <c r="F3353" s="2">
        <v>62</v>
      </c>
      <c r="G3353" s="2" t="str">
        <f>B3353&amp;C3353</f>
        <v>Devey NGpole-vault</v>
      </c>
      <c r="H3353" s="2">
        <f>E3353</f>
        <v>940</v>
      </c>
      <c r="I3353" s="138" cm="1">
        <f t="array" ref="I3353">MAX(IF($G$3:$G$4000=$G3353,$H$3:$H$4000))</f>
        <v>940</v>
      </c>
      <c r="O3353" s="2" t="e">
        <f t="shared" si="210"/>
        <v>#N/A</v>
      </c>
      <c r="P3353" s="81">
        <f t="shared" si="211"/>
        <v>1</v>
      </c>
      <c r="Q3353" s="81" t="str">
        <f t="shared" si="212"/>
        <v/>
      </c>
    </row>
    <row r="3354" spans="1:17" x14ac:dyDescent="0.2">
      <c r="A3354" t="s">
        <v>1223</v>
      </c>
      <c r="B3354" t="s">
        <v>3221</v>
      </c>
      <c r="C3354" s="5" t="s">
        <v>31</v>
      </c>
      <c r="D3354" s="5">
        <v>34712</v>
      </c>
      <c r="E3354">
        <v>935</v>
      </c>
      <c r="F3354" s="2">
        <v>34</v>
      </c>
      <c r="G3354" s="2" t="str">
        <f>B3354&amp;C3354</f>
        <v>Awyong LIANG QI110mh</v>
      </c>
      <c r="H3354" s="2">
        <f>E3354</f>
        <v>935</v>
      </c>
      <c r="I3354" s="138" cm="1">
        <f t="array" ref="I3354">MAX(IF($G$3:$G$4000=$G3354,$H$3:$H$4000))</f>
        <v>935</v>
      </c>
      <c r="O3354" s="2" t="e">
        <f t="shared" si="210"/>
        <v>#N/A</v>
      </c>
      <c r="P3354" s="81">
        <f t="shared" si="211"/>
        <v>1</v>
      </c>
      <c r="Q3354" s="81" t="str">
        <f t="shared" si="212"/>
        <v/>
      </c>
    </row>
    <row r="3355" spans="1:17" x14ac:dyDescent="0.2">
      <c r="A3355" t="s">
        <v>1223</v>
      </c>
      <c r="B3355" t="s">
        <v>3386</v>
      </c>
      <c r="C3355" s="5" t="s">
        <v>36</v>
      </c>
      <c r="D3355" s="5">
        <v>35409</v>
      </c>
      <c r="E3355">
        <v>891</v>
      </c>
      <c r="F3355" s="2">
        <v>43</v>
      </c>
      <c r="G3355" s="2" t="str">
        <f>B3355&amp;C3355</f>
        <v>Devey NGpole-vault</v>
      </c>
      <c r="H3355" s="2">
        <f>E3355</f>
        <v>891</v>
      </c>
      <c r="I3355" s="138" cm="1">
        <f t="array" ref="I3355">MAX(IF($G$3:$G$4000=$G3355,$H$3:$H$4000))</f>
        <v>940</v>
      </c>
      <c r="O3355" s="2" t="e">
        <f t="shared" si="210"/>
        <v>#N/A</v>
      </c>
      <c r="P3355" s="81">
        <f t="shared" si="211"/>
        <v>1</v>
      </c>
      <c r="Q3355" s="81" t="str">
        <f t="shared" si="212"/>
        <v/>
      </c>
    </row>
    <row r="3356" spans="1:17" x14ac:dyDescent="0.2">
      <c r="A3356" t="s">
        <v>1313</v>
      </c>
      <c r="B3356" t="s">
        <v>3636</v>
      </c>
      <c r="C3356" t="s">
        <v>2</v>
      </c>
      <c r="D3356" s="5">
        <v>33481</v>
      </c>
      <c r="E3356">
        <v>1203</v>
      </c>
      <c r="F3356" s="2">
        <v>11</v>
      </c>
      <c r="G3356" s="2" t="str">
        <f>B3356&amp;C3356</f>
        <v>Jason ROGERS100m</v>
      </c>
      <c r="H3356" s="2">
        <f>E3356</f>
        <v>1203</v>
      </c>
      <c r="I3356" s="138" cm="1">
        <f t="array" ref="I3356">MAX(IF($G$3:$G$4000=$G3356,$H$3:$H$4000))</f>
        <v>1203</v>
      </c>
      <c r="O3356" s="2" t="e">
        <f t="shared" si="210"/>
        <v>#N/A</v>
      </c>
      <c r="P3356" s="81">
        <f t="shared" si="211"/>
        <v>1</v>
      </c>
      <c r="Q3356" s="81" t="str">
        <f t="shared" si="212"/>
        <v/>
      </c>
    </row>
    <row r="3357" spans="1:17" x14ac:dyDescent="0.2">
      <c r="A3357" t="s">
        <v>1313</v>
      </c>
      <c r="B3357" t="s">
        <v>3796</v>
      </c>
      <c r="C3357" s="5" t="s">
        <v>26</v>
      </c>
      <c r="D3357" s="5">
        <v>35106</v>
      </c>
      <c r="E3357">
        <v>1097</v>
      </c>
      <c r="F3357" s="2">
        <v>80</v>
      </c>
      <c r="G3357" s="2" t="str">
        <f>B3357&amp;C3357</f>
        <v>Warren HAZEL400m</v>
      </c>
      <c r="H3357" s="2">
        <f>E3357</f>
        <v>1097</v>
      </c>
      <c r="I3357" s="138" cm="1">
        <f t="array" ref="I3357">MAX(IF($G$3:$G$4000=$G3357,$H$3:$H$4000))</f>
        <v>1097</v>
      </c>
      <c r="O3357" s="2" t="e">
        <f t="shared" si="210"/>
        <v>#N/A</v>
      </c>
      <c r="P3357" s="81">
        <f t="shared" si="211"/>
        <v>1</v>
      </c>
      <c r="Q3357" s="81" t="str">
        <f t="shared" si="212"/>
        <v/>
      </c>
    </row>
    <row r="3358" spans="1:17" x14ac:dyDescent="0.2">
      <c r="A3358" t="s">
        <v>1313</v>
      </c>
      <c r="B3358" t="s">
        <v>4241</v>
      </c>
      <c r="C3358" s="5" t="s">
        <v>33</v>
      </c>
      <c r="D3358" s="6">
        <v>36881</v>
      </c>
      <c r="E3358">
        <v>1083</v>
      </c>
      <c r="F3358" s="2">
        <v>49</v>
      </c>
      <c r="G3358" s="2" t="str">
        <f>B3358&amp;C3358</f>
        <v>Jahnaza FRANCIS400mh</v>
      </c>
      <c r="H3358" s="2">
        <f>E3358</f>
        <v>1083</v>
      </c>
      <c r="I3358" s="138" cm="1">
        <f t="array" ref="I3358">MAX(IF($G$3:$G$4000=$G3358,$H$3:$H$4000))</f>
        <v>1083</v>
      </c>
      <c r="O3358" s="2" t="e">
        <f t="shared" si="210"/>
        <v>#N/A</v>
      </c>
      <c r="P3358" s="81">
        <f t="shared" si="211"/>
        <v>1</v>
      </c>
      <c r="Q3358" s="81" t="str">
        <f t="shared" si="212"/>
        <v/>
      </c>
    </row>
    <row r="3359" spans="1:17" x14ac:dyDescent="0.2">
      <c r="A3359" t="s">
        <v>1313</v>
      </c>
      <c r="B3359" t="s">
        <v>4263</v>
      </c>
      <c r="C3359" s="5" t="s">
        <v>33</v>
      </c>
      <c r="D3359" s="5">
        <v>35800</v>
      </c>
      <c r="E3359">
        <v>1050</v>
      </c>
      <c r="F3359" s="2">
        <v>80</v>
      </c>
      <c r="G3359" s="2" t="str">
        <f>B3359&amp;C3359</f>
        <v>Aljani BRIDGEWATER400mh</v>
      </c>
      <c r="H3359" s="2">
        <f>E3359</f>
        <v>1050</v>
      </c>
      <c r="I3359" s="138" cm="1">
        <f t="array" ref="I3359">MAX(IF($G$3:$G$4000=$G3359,$H$3:$H$4000))</f>
        <v>1050</v>
      </c>
      <c r="O3359" s="2" t="e">
        <f t="shared" si="210"/>
        <v>#N/A</v>
      </c>
      <c r="P3359" s="81">
        <f t="shared" si="211"/>
        <v>1</v>
      </c>
      <c r="Q3359" s="81" t="str">
        <f t="shared" si="212"/>
        <v/>
      </c>
    </row>
    <row r="3360" spans="1:17" x14ac:dyDescent="0.2">
      <c r="A3360" t="s">
        <v>1313</v>
      </c>
      <c r="B3360" t="s">
        <v>4343</v>
      </c>
      <c r="C3360" s="5" t="s">
        <v>37</v>
      </c>
      <c r="D3360" s="5">
        <v>36018</v>
      </c>
      <c r="E3360">
        <v>1045</v>
      </c>
      <c r="F3360" s="2">
        <v>90</v>
      </c>
      <c r="G3360" s="2" t="str">
        <f>B3360&amp;C3360</f>
        <v>Kizan DAVIDlong-jump</v>
      </c>
      <c r="H3360" s="2">
        <f>E3360</f>
        <v>1045</v>
      </c>
      <c r="I3360" s="138" cm="1">
        <f t="array" ref="I3360">MAX(IF($G$3:$G$4000=$G3360,$H$3:$H$4000))</f>
        <v>1045</v>
      </c>
      <c r="O3360" s="2" t="e">
        <f t="shared" si="210"/>
        <v>#N/A</v>
      </c>
      <c r="P3360" s="81">
        <f t="shared" si="211"/>
        <v>1</v>
      </c>
      <c r="Q3360" s="81" t="str">
        <f t="shared" si="212"/>
        <v/>
      </c>
    </row>
    <row r="3361" spans="1:17" x14ac:dyDescent="0.2">
      <c r="A3361" t="s">
        <v>1826</v>
      </c>
      <c r="B3361" t="s">
        <v>2909</v>
      </c>
      <c r="C3361" s="5" t="s">
        <v>2</v>
      </c>
      <c r="D3361" s="5">
        <v>35475</v>
      </c>
      <c r="E3361">
        <v>1076</v>
      </c>
      <c r="F3361" s="2">
        <v>24</v>
      </c>
      <c r="G3361" s="2" t="str">
        <f>B3361&amp;C3361</f>
        <v>Ismail KAMARA100m</v>
      </c>
      <c r="H3361" s="2">
        <f>E3361</f>
        <v>1076</v>
      </c>
      <c r="I3361" s="138" cm="1">
        <f t="array" ref="I3361">MAX(IF($G$3:$G$4000=$G3361,$H$3:$H$4000))</f>
        <v>1076</v>
      </c>
      <c r="O3361" s="2" t="e">
        <f t="shared" si="210"/>
        <v>#N/A</v>
      </c>
      <c r="P3361" s="81">
        <f t="shared" si="211"/>
        <v>1</v>
      </c>
      <c r="Q3361" s="81" t="str">
        <f t="shared" si="212"/>
        <v/>
      </c>
    </row>
    <row r="3362" spans="1:17" x14ac:dyDescent="0.2">
      <c r="A3362" t="s">
        <v>1188</v>
      </c>
      <c r="B3362" t="s">
        <v>4862</v>
      </c>
      <c r="C3362" s="5" t="s">
        <v>35</v>
      </c>
      <c r="D3362" s="5">
        <v>35817</v>
      </c>
      <c r="E3362">
        <v>1179</v>
      </c>
      <c r="F3362" s="2">
        <v>4</v>
      </c>
      <c r="G3362" s="2" t="str">
        <f>B3362&amp;C3362</f>
        <v>Ushan Thiwanka PERERAhigh-jump</v>
      </c>
      <c r="H3362" s="2">
        <f>E3362</f>
        <v>1179</v>
      </c>
      <c r="I3362" s="138" cm="1">
        <f t="array" ref="I3362">MAX(IF($G$3:$G$4000=$G3362,$H$3:$H$4000))</f>
        <v>1179</v>
      </c>
      <c r="O3362" s="2" t="e">
        <f t="shared" si="210"/>
        <v>#N/A</v>
      </c>
      <c r="P3362" s="81">
        <f t="shared" si="211"/>
        <v>1</v>
      </c>
      <c r="Q3362" s="81" t="str">
        <f t="shared" si="212"/>
        <v/>
      </c>
    </row>
    <row r="3363" spans="1:17" x14ac:dyDescent="0.2">
      <c r="A3363" t="s">
        <v>1188</v>
      </c>
      <c r="B3363" t="s">
        <v>3655</v>
      </c>
      <c r="C3363" s="5" t="s">
        <v>2</v>
      </c>
      <c r="D3363" s="5">
        <v>34699</v>
      </c>
      <c r="E3363">
        <v>1155</v>
      </c>
      <c r="F3363" s="2">
        <v>35</v>
      </c>
      <c r="G3363" s="2" t="str">
        <f>B3363&amp;C3363</f>
        <v>Yupun Abeykoon MUDIYANSELAGE100m</v>
      </c>
      <c r="H3363" s="2">
        <f>E3363</f>
        <v>1155</v>
      </c>
      <c r="I3363" s="138" cm="1">
        <f t="array" ref="I3363">MAX(IF($G$3:$G$4000=$G3363,$H$3:$H$4000))</f>
        <v>1155</v>
      </c>
      <c r="O3363" s="2" t="e">
        <f t="shared" si="210"/>
        <v>#N/A</v>
      </c>
      <c r="P3363" s="81">
        <f t="shared" si="211"/>
        <v>1</v>
      </c>
      <c r="Q3363" s="81" t="str">
        <f t="shared" si="212"/>
        <v/>
      </c>
    </row>
    <row r="3364" spans="1:17" x14ac:dyDescent="0.2">
      <c r="A3364" t="s">
        <v>1188</v>
      </c>
      <c r="B3364" t="s">
        <v>2995</v>
      </c>
      <c r="C3364" t="s">
        <v>26</v>
      </c>
      <c r="D3364" s="5">
        <v>33872</v>
      </c>
      <c r="E3364">
        <v>1130</v>
      </c>
      <c r="F3364" s="2">
        <v>39</v>
      </c>
      <c r="G3364" s="2" t="str">
        <f>B3364&amp;C3364</f>
        <v>Kalinga KUMARAGE400m</v>
      </c>
      <c r="H3364" s="2">
        <f>E3364</f>
        <v>1130</v>
      </c>
      <c r="I3364" s="138" cm="1">
        <f t="array" ref="I3364">MAX(IF($G$3:$G$4000=$G3364,$H$3:$H$4000))</f>
        <v>1130</v>
      </c>
      <c r="O3364" s="2" t="e">
        <f t="shared" si="210"/>
        <v>#N/A</v>
      </c>
      <c r="P3364" s="81">
        <f t="shared" si="211"/>
        <v>1</v>
      </c>
      <c r="Q3364" s="81" t="str">
        <f t="shared" si="212"/>
        <v/>
      </c>
    </row>
    <row r="3365" spans="1:17" x14ac:dyDescent="0.2">
      <c r="A3365" t="s">
        <v>1188</v>
      </c>
      <c r="B3365" t="s">
        <v>3492</v>
      </c>
      <c r="C3365" s="5" t="s">
        <v>41</v>
      </c>
      <c r="D3365" s="5">
        <v>33513</v>
      </c>
      <c r="E3365">
        <v>1127</v>
      </c>
      <c r="F3365" s="2">
        <v>2</v>
      </c>
      <c r="G3365" s="2" t="str">
        <f>B3365&amp;C3365</f>
        <v>Sumedha RANASINGHEjavelin-throw</v>
      </c>
      <c r="H3365" s="2">
        <f>E3365</f>
        <v>1127</v>
      </c>
      <c r="I3365" s="138" cm="1">
        <f t="array" ref="I3365">MAX(IF($G$3:$G$4000=$G3365,$H$3:$H$4000))</f>
        <v>1127</v>
      </c>
      <c r="O3365" s="2" t="e">
        <f t="shared" si="210"/>
        <v>#N/A</v>
      </c>
      <c r="P3365" s="81">
        <f t="shared" si="211"/>
        <v>1</v>
      </c>
      <c r="Q3365" s="81" t="str">
        <f t="shared" si="212"/>
        <v/>
      </c>
    </row>
    <row r="3366" spans="1:17" x14ac:dyDescent="0.2">
      <c r="A3366" t="s">
        <v>1188</v>
      </c>
      <c r="B3366" t="s">
        <v>4315</v>
      </c>
      <c r="C3366" t="s">
        <v>37</v>
      </c>
      <c r="D3366" s="5">
        <v>34439</v>
      </c>
      <c r="E3366">
        <v>1109</v>
      </c>
      <c r="F3366" s="2">
        <v>5</v>
      </c>
      <c r="G3366" s="2" t="str">
        <f>B3366&amp;C3366</f>
        <v>G.K.D.S. PIYARATHNAlong-jump</v>
      </c>
      <c r="H3366" s="2">
        <f>E3366</f>
        <v>1109</v>
      </c>
      <c r="I3366" s="138" cm="1">
        <f t="array" ref="I3366">MAX(IF($G$3:$G$4000=$G3366,$H$3:$H$4000))</f>
        <v>1109</v>
      </c>
      <c r="O3366" s="2" t="e">
        <f t="shared" si="210"/>
        <v>#N/A</v>
      </c>
      <c r="P3366" s="81">
        <f t="shared" si="211"/>
        <v>1</v>
      </c>
      <c r="Q3366" s="81" t="str">
        <f t="shared" si="212"/>
        <v/>
      </c>
    </row>
    <row r="3367" spans="1:17" x14ac:dyDescent="0.2">
      <c r="A3367" t="s">
        <v>1188</v>
      </c>
      <c r="B3367" t="s">
        <v>3282</v>
      </c>
      <c r="C3367" s="6" t="s">
        <v>37</v>
      </c>
      <c r="D3367" s="6">
        <v>33855</v>
      </c>
      <c r="E3367">
        <v>1099</v>
      </c>
      <c r="F3367" s="2">
        <v>9</v>
      </c>
      <c r="G3367" s="2" t="str">
        <f>B3367&amp;C3367</f>
        <v>Janaka PRASADlong-jump</v>
      </c>
      <c r="H3367" s="2">
        <f>E3367</f>
        <v>1099</v>
      </c>
      <c r="I3367" s="138" cm="1">
        <f t="array" ref="I3367">MAX(IF($G$3:$G$4000=$G3367,$H$3:$H$4000))</f>
        <v>1099</v>
      </c>
      <c r="O3367" s="2" t="e">
        <f t="shared" si="210"/>
        <v>#N/A</v>
      </c>
      <c r="P3367" s="81">
        <f t="shared" si="211"/>
        <v>1</v>
      </c>
      <c r="Q3367" s="81" t="str">
        <f t="shared" si="212"/>
        <v/>
      </c>
    </row>
    <row r="3368" spans="1:17" x14ac:dyDescent="0.2">
      <c r="A3368" t="s">
        <v>1188</v>
      </c>
      <c r="B3368" t="s">
        <v>3286</v>
      </c>
      <c r="C3368" s="5" t="s">
        <v>37</v>
      </c>
      <c r="D3368" s="5">
        <v>35588</v>
      </c>
      <c r="E3368">
        <v>1097</v>
      </c>
      <c r="F3368" s="2">
        <v>53</v>
      </c>
      <c r="G3368" s="2" t="str">
        <f>B3368&amp;C3368</f>
        <v>Shreshan Dhananjaya LIYANAPEDIGElong-jump</v>
      </c>
      <c r="H3368" s="2">
        <f>E3368</f>
        <v>1097</v>
      </c>
      <c r="I3368" s="138" cm="1">
        <f t="array" ref="I3368">MAX(IF($G$3:$G$4000=$G3368,$H$3:$H$4000))</f>
        <v>1097</v>
      </c>
      <c r="O3368" s="2" t="e">
        <f t="shared" si="210"/>
        <v>#N/A</v>
      </c>
      <c r="P3368" s="81">
        <f t="shared" si="211"/>
        <v>1</v>
      </c>
      <c r="Q3368" s="81" t="str">
        <f t="shared" si="212"/>
        <v/>
      </c>
    </row>
    <row r="3369" spans="1:17" x14ac:dyDescent="0.2">
      <c r="A3369" t="s">
        <v>1188</v>
      </c>
      <c r="B3369" t="s">
        <v>4315</v>
      </c>
      <c r="C3369" t="s">
        <v>37</v>
      </c>
      <c r="D3369" s="5">
        <v>34439</v>
      </c>
      <c r="E3369">
        <v>1096</v>
      </c>
      <c r="F3369" s="2">
        <v>45</v>
      </c>
      <c r="G3369" s="2" t="str">
        <f>B3369&amp;C3369</f>
        <v>G.K.D.S. PIYARATHNAlong-jump</v>
      </c>
      <c r="H3369" s="2">
        <f>E3369</f>
        <v>1096</v>
      </c>
      <c r="I3369" s="138" cm="1">
        <f t="array" ref="I3369">MAX(IF($G$3:$G$4000=$G3369,$H$3:$H$4000))</f>
        <v>1109</v>
      </c>
      <c r="O3369" s="2" t="e">
        <f t="shared" si="210"/>
        <v>#N/A</v>
      </c>
      <c r="P3369" s="81">
        <f t="shared" si="211"/>
        <v>1</v>
      </c>
      <c r="Q3369" s="81" t="str">
        <f t="shared" si="212"/>
        <v/>
      </c>
    </row>
    <row r="3370" spans="1:17" x14ac:dyDescent="0.2">
      <c r="A3370" t="s">
        <v>1188</v>
      </c>
      <c r="B3370" t="s">
        <v>2959</v>
      </c>
      <c r="C3370" t="s">
        <v>25</v>
      </c>
      <c r="D3370" s="5">
        <v>35832</v>
      </c>
      <c r="E3370">
        <v>1096</v>
      </c>
      <c r="F3370" s="2">
        <v>85</v>
      </c>
      <c r="G3370" s="2" t="str">
        <f>B3370&amp;C3370</f>
        <v>A.S.M. SAFAN200m</v>
      </c>
      <c r="H3370" s="2">
        <f>E3370</f>
        <v>1096</v>
      </c>
      <c r="I3370" s="138" cm="1">
        <f t="array" ref="I3370">MAX(IF($G$3:$G$4000=$G3370,$H$3:$H$4000))</f>
        <v>1096</v>
      </c>
      <c r="O3370" s="2" t="e">
        <f t="shared" si="210"/>
        <v>#N/A</v>
      </c>
      <c r="P3370" s="81">
        <f t="shared" si="211"/>
        <v>1</v>
      </c>
      <c r="Q3370" s="81" t="str">
        <f t="shared" si="212"/>
        <v/>
      </c>
    </row>
    <row r="3371" spans="1:17" x14ac:dyDescent="0.2">
      <c r="A3371" t="s">
        <v>1188</v>
      </c>
      <c r="B3371" t="s">
        <v>3282</v>
      </c>
      <c r="C3371" s="5" t="s">
        <v>37</v>
      </c>
      <c r="D3371" s="5">
        <v>33855</v>
      </c>
      <c r="E3371">
        <v>1094</v>
      </c>
      <c r="F3371" s="2">
        <v>48</v>
      </c>
      <c r="G3371" s="2" t="str">
        <f>B3371&amp;C3371</f>
        <v>Janaka PRASADlong-jump</v>
      </c>
      <c r="H3371" s="2">
        <f>E3371</f>
        <v>1094</v>
      </c>
      <c r="I3371" s="138" cm="1">
        <f t="array" ref="I3371">MAX(IF($G$3:$G$4000=$G3371,$H$3:$H$4000))</f>
        <v>1099</v>
      </c>
      <c r="O3371" s="2" t="e">
        <f t="shared" si="210"/>
        <v>#N/A</v>
      </c>
      <c r="P3371" s="81">
        <f t="shared" si="211"/>
        <v>1</v>
      </c>
      <c r="Q3371" s="81" t="str">
        <f t="shared" si="212"/>
        <v/>
      </c>
    </row>
    <row r="3372" spans="1:17" x14ac:dyDescent="0.2">
      <c r="A3372" t="s">
        <v>1188</v>
      </c>
      <c r="B3372" t="s">
        <v>4319</v>
      </c>
      <c r="C3372" s="5" t="s">
        <v>37</v>
      </c>
      <c r="D3372" s="5"/>
      <c r="E3372">
        <v>1090</v>
      </c>
      <c r="F3372" s="2">
        <v>53</v>
      </c>
      <c r="G3372" s="2" t="str">
        <f>B3372&amp;C3372</f>
        <v>K.K.M.K. KARUNASEKARAlong-jump</v>
      </c>
      <c r="H3372" s="2">
        <f>E3372</f>
        <v>1090</v>
      </c>
      <c r="I3372" s="138" cm="1">
        <f t="array" ref="I3372">MAX(IF($G$3:$G$4000=$G3372,$H$3:$H$4000))</f>
        <v>1090</v>
      </c>
      <c r="O3372" s="2" t="e">
        <f t="shared" si="210"/>
        <v>#N/A</v>
      </c>
      <c r="P3372" s="81">
        <f t="shared" si="211"/>
        <v>1</v>
      </c>
      <c r="Q3372" s="81" t="str">
        <f t="shared" si="212"/>
        <v/>
      </c>
    </row>
    <row r="3373" spans="1:17" x14ac:dyDescent="0.2">
      <c r="A3373" t="s">
        <v>1188</v>
      </c>
      <c r="B3373" t="s">
        <v>3304</v>
      </c>
      <c r="C3373" s="5" t="s">
        <v>38</v>
      </c>
      <c r="D3373" s="5">
        <v>35828</v>
      </c>
      <c r="E3373">
        <v>1089</v>
      </c>
      <c r="F3373" s="2">
        <v>2</v>
      </c>
      <c r="G3373" s="2" t="str">
        <f>B3373&amp;C3373</f>
        <v>Chamal K.L. WADUGEtriple-jump</v>
      </c>
      <c r="H3373" s="2">
        <f>E3373</f>
        <v>1089</v>
      </c>
      <c r="I3373" s="138" cm="1">
        <f t="array" ref="I3373">MAX(IF($G$3:$G$4000=$G3373,$H$3:$H$4000))</f>
        <v>1089</v>
      </c>
      <c r="O3373" s="2" t="e">
        <f t="shared" si="210"/>
        <v>#N/A</v>
      </c>
      <c r="P3373" s="81">
        <f t="shared" si="211"/>
        <v>1</v>
      </c>
      <c r="Q3373" s="81" t="str">
        <f t="shared" si="212"/>
        <v/>
      </c>
    </row>
    <row r="3374" spans="1:17" x14ac:dyDescent="0.2">
      <c r="A3374" t="s">
        <v>1188</v>
      </c>
      <c r="B3374" t="s">
        <v>3291</v>
      </c>
      <c r="C3374" s="5" t="s">
        <v>37</v>
      </c>
      <c r="D3374" s="5"/>
      <c r="E3374">
        <v>1088</v>
      </c>
      <c r="F3374" s="2">
        <v>55</v>
      </c>
      <c r="G3374" s="2" t="str">
        <f>B3374&amp;C3374</f>
        <v>H.B.M. HERATHlong-jump</v>
      </c>
      <c r="H3374" s="2">
        <f>E3374</f>
        <v>1088</v>
      </c>
      <c r="I3374" s="138" cm="1">
        <f t="array" ref="I3374">MAX(IF($G$3:$G$4000=$G3374,$H$3:$H$4000))</f>
        <v>1088</v>
      </c>
      <c r="O3374" s="2" t="e">
        <f t="shared" si="210"/>
        <v>#N/A</v>
      </c>
      <c r="P3374" s="81">
        <f t="shared" si="211"/>
        <v>1</v>
      </c>
      <c r="Q3374" s="81" t="str">
        <f t="shared" si="212"/>
        <v/>
      </c>
    </row>
    <row r="3375" spans="1:17" x14ac:dyDescent="0.2">
      <c r="A3375" t="s">
        <v>1188</v>
      </c>
      <c r="B3375" t="s">
        <v>5301</v>
      </c>
      <c r="C3375" s="5" t="s">
        <v>26</v>
      </c>
      <c r="D3375" s="5">
        <v>36179</v>
      </c>
      <c r="E3375">
        <v>1087</v>
      </c>
      <c r="F3375" s="2">
        <v>17</v>
      </c>
      <c r="G3375" s="2" t="str">
        <f>B3375&amp;C3375</f>
        <v>Aruna DHARSHANA400m</v>
      </c>
      <c r="H3375" s="2">
        <f>E3375</f>
        <v>1087</v>
      </c>
      <c r="I3375" s="138" cm="1">
        <f t="array" ref="I3375">MAX(IF($G$3:$G$4000=$G3375,$H$3:$H$4000))</f>
        <v>1087</v>
      </c>
      <c r="O3375" s="2" t="e">
        <f t="shared" si="210"/>
        <v>#N/A</v>
      </c>
      <c r="P3375" s="81">
        <f t="shared" si="211"/>
        <v>1</v>
      </c>
      <c r="Q3375" s="81" t="str">
        <f t="shared" si="212"/>
        <v/>
      </c>
    </row>
    <row r="3376" spans="1:17" x14ac:dyDescent="0.2">
      <c r="A3376" t="s">
        <v>1188</v>
      </c>
      <c r="B3376" t="s">
        <v>3207</v>
      </c>
      <c r="C3376" s="6" t="s">
        <v>31</v>
      </c>
      <c r="D3376" s="5">
        <v>35925</v>
      </c>
      <c r="E3376">
        <v>1086</v>
      </c>
      <c r="F3376" s="2">
        <v>43</v>
      </c>
      <c r="G3376" s="2" t="str">
        <f>B3376&amp;C3376</f>
        <v>Roshan DAMMIKA RANATHUNGA110mh</v>
      </c>
      <c r="H3376" s="2">
        <f>E3376</f>
        <v>1086</v>
      </c>
      <c r="I3376" s="138" cm="1">
        <f t="array" ref="I3376">MAX(IF($G$3:$G$4000=$G3376,$H$3:$H$4000))</f>
        <v>1086</v>
      </c>
      <c r="O3376" s="2" t="e">
        <f t="shared" si="210"/>
        <v>#N/A</v>
      </c>
      <c r="P3376" s="81">
        <f t="shared" si="211"/>
        <v>1</v>
      </c>
      <c r="Q3376" s="81" t="str">
        <f t="shared" si="212"/>
        <v/>
      </c>
    </row>
    <row r="3377" spans="1:17" x14ac:dyDescent="0.2">
      <c r="A3377" t="s">
        <v>1188</v>
      </c>
      <c r="B3377" t="s">
        <v>3286</v>
      </c>
      <c r="C3377" s="5" t="s">
        <v>38</v>
      </c>
      <c r="D3377" s="5">
        <v>35588</v>
      </c>
      <c r="E3377">
        <v>1074</v>
      </c>
      <c r="F3377" s="2">
        <v>4</v>
      </c>
      <c r="G3377" s="2" t="str">
        <f>B3377&amp;C3377</f>
        <v>Shreshan Dhananjaya LIYANAPEDIGEtriple-jump</v>
      </c>
      <c r="H3377" s="2">
        <f>E3377</f>
        <v>1074</v>
      </c>
      <c r="I3377" s="138" cm="1">
        <f t="array" ref="I3377">MAX(IF($G$3:$G$4000=$G3377,$H$3:$H$4000))</f>
        <v>1074</v>
      </c>
      <c r="O3377" s="2" t="e">
        <f t="shared" si="210"/>
        <v>#N/A</v>
      </c>
      <c r="P3377" s="81">
        <f t="shared" si="211"/>
        <v>1</v>
      </c>
      <c r="Q3377" s="81" t="str">
        <f t="shared" si="212"/>
        <v/>
      </c>
    </row>
    <row r="3378" spans="1:17" x14ac:dyDescent="0.2">
      <c r="A3378" t="s">
        <v>1188</v>
      </c>
      <c r="B3378" t="s">
        <v>4367</v>
      </c>
      <c r="C3378" s="5" t="s">
        <v>38</v>
      </c>
      <c r="D3378" s="5"/>
      <c r="E3378">
        <v>1073</v>
      </c>
      <c r="F3378" s="2">
        <v>31</v>
      </c>
      <c r="G3378" s="2" t="str">
        <f>B3378&amp;C3378</f>
        <v>T.G.Vinod SANDARUWANtriple-jump</v>
      </c>
      <c r="H3378" s="2">
        <f>E3378</f>
        <v>1073</v>
      </c>
      <c r="I3378" s="138" cm="1">
        <f t="array" ref="I3378">MAX(IF($G$3:$G$4000=$G3378,$H$3:$H$4000))</f>
        <v>1073</v>
      </c>
      <c r="O3378" s="2" t="e">
        <f t="shared" si="210"/>
        <v>#N/A</v>
      </c>
      <c r="P3378" s="81">
        <f t="shared" si="211"/>
        <v>1</v>
      </c>
      <c r="Q3378" s="81" t="str">
        <f t="shared" si="212"/>
        <v/>
      </c>
    </row>
    <row r="3379" spans="1:17" x14ac:dyDescent="0.2">
      <c r="A3379" t="s">
        <v>1188</v>
      </c>
      <c r="B3379" t="s">
        <v>3284</v>
      </c>
      <c r="C3379" s="5" t="s">
        <v>37</v>
      </c>
      <c r="D3379" s="5">
        <v>37705</v>
      </c>
      <c r="E3379">
        <v>1071</v>
      </c>
      <c r="F3379" s="2">
        <v>18</v>
      </c>
      <c r="G3379" s="2" t="str">
        <f>B3379&amp;C3379</f>
        <v>Hirusha Hashen WALIMUNI MENDIS ABESEKARAlong-jump</v>
      </c>
      <c r="H3379" s="2">
        <f>E3379</f>
        <v>1071</v>
      </c>
      <c r="I3379" s="138" cm="1">
        <f t="array" ref="I3379">MAX(IF($G$3:$G$4000=$G3379,$H$3:$H$4000))</f>
        <v>1071</v>
      </c>
      <c r="O3379" s="2" t="e">
        <f t="shared" si="210"/>
        <v>#N/A</v>
      </c>
      <c r="P3379" s="81">
        <f t="shared" si="211"/>
        <v>1</v>
      </c>
      <c r="Q3379" s="81" t="str">
        <f t="shared" si="212"/>
        <v/>
      </c>
    </row>
    <row r="3380" spans="1:17" x14ac:dyDescent="0.2">
      <c r="A3380" t="s">
        <v>1188</v>
      </c>
      <c r="B3380" t="s">
        <v>3492</v>
      </c>
      <c r="C3380" s="5" t="s">
        <v>41</v>
      </c>
      <c r="D3380" s="5">
        <v>33513</v>
      </c>
      <c r="E3380">
        <v>1063</v>
      </c>
      <c r="F3380" s="2">
        <v>17</v>
      </c>
      <c r="G3380" s="2" t="str">
        <f>B3380&amp;C3380</f>
        <v>Sumedha RANASINGHEjavelin-throw</v>
      </c>
      <c r="H3380" s="2">
        <f>E3380</f>
        <v>1063</v>
      </c>
      <c r="I3380" s="138" cm="1">
        <f t="array" ref="I3380">MAX(IF($G$3:$G$4000=$G3380,$H$3:$H$4000))</f>
        <v>1127</v>
      </c>
      <c r="O3380" s="2" t="e">
        <f t="shared" si="210"/>
        <v>#N/A</v>
      </c>
      <c r="P3380" s="81">
        <f t="shared" si="211"/>
        <v>1</v>
      </c>
      <c r="Q3380" s="81" t="str">
        <f t="shared" si="212"/>
        <v/>
      </c>
    </row>
    <row r="3381" spans="1:17" x14ac:dyDescent="0.2">
      <c r="A3381" t="s">
        <v>1188</v>
      </c>
      <c r="B3381" t="s">
        <v>3286</v>
      </c>
      <c r="C3381" s="5" t="s">
        <v>37</v>
      </c>
      <c r="D3381" s="5">
        <v>35588</v>
      </c>
      <c r="E3381">
        <v>1059</v>
      </c>
      <c r="F3381" s="2">
        <v>23</v>
      </c>
      <c r="G3381" s="2" t="str">
        <f>B3381&amp;C3381</f>
        <v>Shreshan Dhananjaya LIYANAPEDIGElong-jump</v>
      </c>
      <c r="H3381" s="2">
        <f>E3381</f>
        <v>1059</v>
      </c>
      <c r="I3381" s="138" cm="1">
        <f t="array" ref="I3381">MAX(IF($G$3:$G$4000=$G3381,$H$3:$H$4000))</f>
        <v>1097</v>
      </c>
      <c r="O3381" s="2" t="e">
        <f t="shared" si="210"/>
        <v>#N/A</v>
      </c>
      <c r="P3381" s="81">
        <f t="shared" si="211"/>
        <v>1</v>
      </c>
      <c r="Q3381" s="81" t="str">
        <f t="shared" si="212"/>
        <v/>
      </c>
    </row>
    <row r="3382" spans="1:17" x14ac:dyDescent="0.2">
      <c r="A3382" t="s">
        <v>1188</v>
      </c>
      <c r="B3382" t="s">
        <v>3286</v>
      </c>
      <c r="C3382" s="5" t="s">
        <v>38</v>
      </c>
      <c r="D3382" s="5">
        <v>35588</v>
      </c>
      <c r="E3382">
        <v>1057</v>
      </c>
      <c r="F3382" s="2">
        <v>42</v>
      </c>
      <c r="G3382" s="2" t="str">
        <f>B3382&amp;C3382</f>
        <v>Shreshan Dhananjaya LIYANAPEDIGEtriple-jump</v>
      </c>
      <c r="H3382" s="2">
        <f>E3382</f>
        <v>1057</v>
      </c>
      <c r="I3382" s="138" cm="1">
        <f t="array" ref="I3382">MAX(IF($G$3:$G$4000=$G3382,$H$3:$H$4000))</f>
        <v>1074</v>
      </c>
      <c r="O3382" s="2" t="e">
        <f t="shared" si="210"/>
        <v>#N/A</v>
      </c>
      <c r="P3382" s="81">
        <f t="shared" si="211"/>
        <v>1</v>
      </c>
      <c r="Q3382" s="81" t="str">
        <f t="shared" si="212"/>
        <v/>
      </c>
    </row>
    <row r="3383" spans="1:17" x14ac:dyDescent="0.2">
      <c r="A3383" t="s">
        <v>1188</v>
      </c>
      <c r="B3383" t="s">
        <v>4385</v>
      </c>
      <c r="C3383" s="5" t="s">
        <v>38</v>
      </c>
      <c r="D3383" s="5">
        <v>35588</v>
      </c>
      <c r="E3383">
        <v>1054</v>
      </c>
      <c r="F3383" s="2">
        <v>54</v>
      </c>
      <c r="G3383" s="2" t="str">
        <f>B3383&amp;C3383</f>
        <v>M.N.Safree AHAMEDtriple-jump</v>
      </c>
      <c r="H3383" s="2">
        <f>E3383</f>
        <v>1054</v>
      </c>
      <c r="I3383" s="138" cm="1">
        <f t="array" ref="I3383">MAX(IF($G$3:$G$4000=$G3383,$H$3:$H$4000))</f>
        <v>1054</v>
      </c>
      <c r="O3383" s="2" t="e">
        <f t="shared" si="210"/>
        <v>#N/A</v>
      </c>
      <c r="P3383" s="81">
        <f t="shared" si="211"/>
        <v>1</v>
      </c>
      <c r="Q3383" s="81" t="str">
        <f t="shared" si="212"/>
        <v/>
      </c>
    </row>
    <row r="3384" spans="1:17" x14ac:dyDescent="0.2">
      <c r="A3384" t="s">
        <v>1188</v>
      </c>
      <c r="B3384" t="s">
        <v>2993</v>
      </c>
      <c r="C3384" s="5" t="s">
        <v>26</v>
      </c>
      <c r="D3384" s="5">
        <v>36355</v>
      </c>
      <c r="E3384">
        <v>1048</v>
      </c>
      <c r="F3384" s="2">
        <v>53</v>
      </c>
      <c r="G3384" s="2" t="str">
        <f>B3384&amp;C3384</f>
        <v>Pabasara NIKU400m</v>
      </c>
      <c r="H3384" s="2">
        <f>E3384</f>
        <v>1048</v>
      </c>
      <c r="I3384" s="138" cm="1">
        <f t="array" ref="I3384">MAX(IF($G$3:$G$4000=$G3384,$H$3:$H$4000))</f>
        <v>1048</v>
      </c>
      <c r="O3384" s="2" t="e">
        <f t="shared" si="210"/>
        <v>#N/A</v>
      </c>
      <c r="P3384" s="81">
        <f t="shared" si="211"/>
        <v>1</v>
      </c>
      <c r="Q3384" s="81" t="str">
        <f t="shared" si="212"/>
        <v/>
      </c>
    </row>
    <row r="3385" spans="1:17" x14ac:dyDescent="0.2">
      <c r="A3385" t="s">
        <v>1188</v>
      </c>
      <c r="B3385" t="s">
        <v>4342</v>
      </c>
      <c r="C3385" s="5" t="s">
        <v>37</v>
      </c>
      <c r="D3385" s="5"/>
      <c r="E3385">
        <v>1047</v>
      </c>
      <c r="F3385" s="2">
        <v>89</v>
      </c>
      <c r="G3385" s="2" t="str">
        <f>B3385&amp;C3385</f>
        <v>J.H.G. SAMPATHlong-jump</v>
      </c>
      <c r="H3385" s="2">
        <f>E3385</f>
        <v>1047</v>
      </c>
      <c r="I3385" s="138" cm="1">
        <f t="array" ref="I3385">MAX(IF($G$3:$G$4000=$G3385,$H$3:$H$4000))</f>
        <v>1047</v>
      </c>
      <c r="O3385" s="2" t="e">
        <f t="shared" si="210"/>
        <v>#N/A</v>
      </c>
      <c r="P3385" s="81">
        <f t="shared" si="211"/>
        <v>1</v>
      </c>
      <c r="Q3385" s="81" t="str">
        <f t="shared" si="212"/>
        <v/>
      </c>
    </row>
    <row r="3386" spans="1:17" x14ac:dyDescent="0.2">
      <c r="A3386" t="s">
        <v>1188</v>
      </c>
      <c r="B3386" t="s">
        <v>3306</v>
      </c>
      <c r="C3386" s="5" t="s">
        <v>38</v>
      </c>
      <c r="D3386" s="5">
        <v>30061</v>
      </c>
      <c r="E3386">
        <v>1046</v>
      </c>
      <c r="F3386" s="2">
        <v>64</v>
      </c>
      <c r="G3386" s="2" t="str">
        <f>B3386&amp;C3386</f>
        <v>Sanjaya JAYASINGHEtriple-jump</v>
      </c>
      <c r="H3386" s="2">
        <f>E3386</f>
        <v>1046</v>
      </c>
      <c r="I3386" s="138" cm="1">
        <f t="array" ref="I3386">MAX(IF($G$3:$G$4000=$G3386,$H$3:$H$4000))</f>
        <v>1046</v>
      </c>
      <c r="O3386" s="2" t="e">
        <f t="shared" si="210"/>
        <v>#N/A</v>
      </c>
      <c r="P3386" s="81">
        <f t="shared" si="211"/>
        <v>1</v>
      </c>
      <c r="Q3386" s="81" t="str">
        <f t="shared" si="212"/>
        <v/>
      </c>
    </row>
    <row r="3387" spans="1:17" x14ac:dyDescent="0.2">
      <c r="A3387" t="s">
        <v>1188</v>
      </c>
      <c r="B3387" t="s">
        <v>2995</v>
      </c>
      <c r="C3387" s="6" t="s">
        <v>26</v>
      </c>
      <c r="D3387" s="5">
        <v>33872</v>
      </c>
      <c r="E3387">
        <v>1045</v>
      </c>
      <c r="F3387" s="2">
        <v>59</v>
      </c>
      <c r="G3387" s="2" t="str">
        <f>B3387&amp;C3387</f>
        <v>Kalinga KUMARAGE400m</v>
      </c>
      <c r="H3387" s="2">
        <f>E3387</f>
        <v>1045</v>
      </c>
      <c r="I3387" s="138" cm="1">
        <f t="array" ref="I3387">MAX(IF($G$3:$G$4000=$G3387,$H$3:$H$4000))</f>
        <v>1130</v>
      </c>
      <c r="O3387" s="2" t="e">
        <f t="shared" si="210"/>
        <v>#N/A</v>
      </c>
      <c r="P3387" s="81">
        <f t="shared" si="211"/>
        <v>1</v>
      </c>
      <c r="Q3387" s="81" t="str">
        <f t="shared" si="212"/>
        <v/>
      </c>
    </row>
    <row r="3388" spans="1:17" x14ac:dyDescent="0.2">
      <c r="A3388" t="s">
        <v>1188</v>
      </c>
      <c r="B3388" t="s">
        <v>3288</v>
      </c>
      <c r="C3388" s="5" t="s">
        <v>37</v>
      </c>
      <c r="D3388" s="5">
        <v>34145</v>
      </c>
      <c r="E3388">
        <v>1044</v>
      </c>
      <c r="F3388" s="2">
        <v>30</v>
      </c>
      <c r="G3388" s="2" t="str">
        <f>B3388&amp;C3388</f>
        <v>Dhanuka Liyana PATHIRANAlong-jump</v>
      </c>
      <c r="H3388" s="2">
        <f>E3388</f>
        <v>1044</v>
      </c>
      <c r="I3388" s="138" cm="1">
        <f t="array" ref="I3388">MAX(IF($G$3:$G$4000=$G3388,$H$3:$H$4000))</f>
        <v>1044</v>
      </c>
      <c r="O3388" s="2" t="e">
        <f t="shared" si="210"/>
        <v>#N/A</v>
      </c>
      <c r="P3388" s="81">
        <f t="shared" si="211"/>
        <v>1</v>
      </c>
      <c r="Q3388" s="81" t="str">
        <f t="shared" si="212"/>
        <v/>
      </c>
    </row>
    <row r="3389" spans="1:17" x14ac:dyDescent="0.2">
      <c r="A3389" t="s">
        <v>1188</v>
      </c>
      <c r="B3389" t="s">
        <v>5347</v>
      </c>
      <c r="C3389" s="5" t="s">
        <v>38</v>
      </c>
      <c r="D3389" s="5">
        <v>44581</v>
      </c>
      <c r="E3389">
        <v>1044</v>
      </c>
      <c r="F3389" s="2">
        <v>7</v>
      </c>
      <c r="G3389" s="2" t="str">
        <f>B3389&amp;C3389</f>
        <v>Sandun Krishantha KUMARAtriple-jump</v>
      </c>
      <c r="H3389" s="2">
        <f>E3389</f>
        <v>1044</v>
      </c>
      <c r="I3389" s="138" cm="1">
        <f t="array" ref="I3389">MAX(IF($G$3:$G$4000=$G3389,$H$3:$H$4000))</f>
        <v>1044</v>
      </c>
      <c r="O3389" s="2" t="e">
        <f t="shared" si="210"/>
        <v>#N/A</v>
      </c>
      <c r="P3389" s="81">
        <f t="shared" si="211"/>
        <v>1</v>
      </c>
      <c r="Q3389" s="81" t="str">
        <f t="shared" si="212"/>
        <v/>
      </c>
    </row>
    <row r="3390" spans="1:17" x14ac:dyDescent="0.2">
      <c r="A3390" t="s">
        <v>1188</v>
      </c>
      <c r="B3390" t="s">
        <v>3207</v>
      </c>
      <c r="C3390" s="6" t="s">
        <v>31</v>
      </c>
      <c r="D3390" s="5">
        <v>35925</v>
      </c>
      <c r="E3390">
        <v>1043</v>
      </c>
      <c r="F3390" s="2">
        <v>10</v>
      </c>
      <c r="G3390" s="2" t="str">
        <f>B3390&amp;C3390</f>
        <v>Roshan DAMMIKA RANATHUNGA110mh</v>
      </c>
      <c r="H3390" s="2">
        <f>E3390</f>
        <v>1043</v>
      </c>
      <c r="I3390" s="138" cm="1">
        <f t="array" ref="I3390">MAX(IF($G$3:$G$4000=$G3390,$H$3:$H$4000))</f>
        <v>1086</v>
      </c>
      <c r="O3390" s="2" t="e">
        <f t="shared" si="210"/>
        <v>#N/A</v>
      </c>
      <c r="P3390" s="81">
        <f t="shared" si="211"/>
        <v>1</v>
      </c>
      <c r="Q3390" s="81" t="str">
        <f t="shared" si="212"/>
        <v/>
      </c>
    </row>
    <row r="3391" spans="1:17" x14ac:dyDescent="0.2">
      <c r="A3391" t="s">
        <v>1188</v>
      </c>
      <c r="B3391" t="s">
        <v>3501</v>
      </c>
      <c r="C3391" s="5" t="s">
        <v>41</v>
      </c>
      <c r="D3391" s="5">
        <v>32277</v>
      </c>
      <c r="E3391">
        <v>1043</v>
      </c>
      <c r="F3391" s="2">
        <v>29</v>
      </c>
      <c r="G3391" s="2" t="str">
        <f>B3391&amp;C3391</f>
        <v>Rankoth PEDIGE W.L.D.javelin-throw</v>
      </c>
      <c r="H3391" s="2">
        <f>E3391</f>
        <v>1043</v>
      </c>
      <c r="I3391" s="138" cm="1">
        <f t="array" ref="I3391">MAX(IF($G$3:$G$4000=$G3391,$H$3:$H$4000))</f>
        <v>1043</v>
      </c>
      <c r="O3391" s="2" t="e">
        <f t="shared" si="210"/>
        <v>#N/A</v>
      </c>
      <c r="P3391" s="81">
        <f t="shared" si="211"/>
        <v>1</v>
      </c>
      <c r="Q3391" s="81" t="str">
        <f t="shared" si="212"/>
        <v/>
      </c>
    </row>
    <row r="3392" spans="1:17" x14ac:dyDescent="0.2">
      <c r="A3392" t="s">
        <v>1188</v>
      </c>
      <c r="B3392" t="s">
        <v>2959</v>
      </c>
      <c r="C3392" s="5" t="s">
        <v>25</v>
      </c>
      <c r="D3392" s="5">
        <v>35832</v>
      </c>
      <c r="E3392">
        <v>1040</v>
      </c>
      <c r="F3392" s="2">
        <v>36</v>
      </c>
      <c r="G3392" s="2" t="str">
        <f>B3392&amp;C3392</f>
        <v>A.S.M. SAFAN200m</v>
      </c>
      <c r="H3392" s="2">
        <f>E3392</f>
        <v>1040</v>
      </c>
      <c r="I3392" s="138" cm="1">
        <f t="array" ref="I3392">MAX(IF($G$3:$G$4000=$G3392,$H$3:$H$4000))</f>
        <v>1096</v>
      </c>
      <c r="O3392" s="2" t="e">
        <f t="shared" si="210"/>
        <v>#N/A</v>
      </c>
      <c r="P3392" s="81">
        <f t="shared" si="211"/>
        <v>1</v>
      </c>
      <c r="Q3392" s="81" t="str">
        <f t="shared" si="212"/>
        <v/>
      </c>
    </row>
    <row r="3393" spans="1:17" x14ac:dyDescent="0.2">
      <c r="A3393" t="s">
        <v>1188</v>
      </c>
      <c r="B3393" t="s">
        <v>4271</v>
      </c>
      <c r="C3393" s="5" t="s">
        <v>33</v>
      </c>
      <c r="D3393" s="5">
        <v>33867</v>
      </c>
      <c r="E3393">
        <v>1038</v>
      </c>
      <c r="F3393" s="2">
        <v>88</v>
      </c>
      <c r="G3393" s="2" t="str">
        <f>B3393&amp;C3393</f>
        <v>Indrajith Asanka RATHNASENA400mh</v>
      </c>
      <c r="H3393" s="2">
        <f>E3393</f>
        <v>1038</v>
      </c>
      <c r="I3393" s="138" cm="1">
        <f t="array" ref="I3393">MAX(IF($G$3:$G$4000=$G3393,$H$3:$H$4000))</f>
        <v>1038</v>
      </c>
      <c r="O3393" s="2" t="e">
        <f t="shared" si="210"/>
        <v>#N/A</v>
      </c>
      <c r="P3393" s="81">
        <f t="shared" si="211"/>
        <v>1</v>
      </c>
      <c r="Q3393" s="81" t="str">
        <f t="shared" si="212"/>
        <v/>
      </c>
    </row>
    <row r="3394" spans="1:17" x14ac:dyDescent="0.2">
      <c r="A3394" t="s">
        <v>1188</v>
      </c>
      <c r="B3394" t="s">
        <v>3207</v>
      </c>
      <c r="C3394" s="5" t="s">
        <v>35</v>
      </c>
      <c r="D3394" s="5">
        <v>35925</v>
      </c>
      <c r="E3394">
        <v>1037</v>
      </c>
      <c r="F3394" s="2">
        <v>57</v>
      </c>
      <c r="G3394" s="2" t="str">
        <f>B3394&amp;C3394</f>
        <v>Roshan DAMMIKA RANATHUNGAhigh-jump</v>
      </c>
      <c r="H3394" s="2">
        <f>E3394</f>
        <v>1037</v>
      </c>
      <c r="I3394" s="138" cm="1">
        <f t="array" ref="I3394">MAX(IF($G$3:$G$4000=$G3394,$H$3:$H$4000))</f>
        <v>1037</v>
      </c>
      <c r="O3394" s="2" t="e">
        <f t="shared" si="210"/>
        <v>#N/A</v>
      </c>
      <c r="P3394" s="81">
        <f t="shared" si="211"/>
        <v>1</v>
      </c>
      <c r="Q3394" s="81" t="str">
        <f t="shared" si="212"/>
        <v/>
      </c>
    </row>
    <row r="3395" spans="1:17" x14ac:dyDescent="0.2">
      <c r="A3395" t="s">
        <v>1188</v>
      </c>
      <c r="B3395" t="s">
        <v>3519</v>
      </c>
      <c r="C3395" s="5" t="s">
        <v>41</v>
      </c>
      <c r="D3395" s="5">
        <v>1999</v>
      </c>
      <c r="E3395">
        <v>1034</v>
      </c>
      <c r="F3395" s="2">
        <v>34</v>
      </c>
      <c r="G3395" s="2" t="str">
        <f>B3395&amp;C3395</f>
        <v>Pragathi PRASANNAjavelin-throw</v>
      </c>
      <c r="H3395" s="2">
        <f>E3395</f>
        <v>1034</v>
      </c>
      <c r="I3395" s="138" cm="1">
        <f t="array" ref="I3395">MAX(IF($G$3:$G$4000=$G3395,$H$3:$H$4000))</f>
        <v>1034</v>
      </c>
      <c r="O3395" s="2" t="e">
        <f t="shared" si="210"/>
        <v>#N/A</v>
      </c>
      <c r="P3395" s="81">
        <f t="shared" si="211"/>
        <v>1</v>
      </c>
      <c r="Q3395" s="81" t="str">
        <f t="shared" si="212"/>
        <v/>
      </c>
    </row>
    <row r="3396" spans="1:17" x14ac:dyDescent="0.2">
      <c r="A3396" t="s">
        <v>1188</v>
      </c>
      <c r="B3396" t="s">
        <v>3289</v>
      </c>
      <c r="C3396" s="5" t="s">
        <v>37</v>
      </c>
      <c r="D3396" s="5"/>
      <c r="E3396">
        <v>1034</v>
      </c>
      <c r="F3396" s="2">
        <v>31</v>
      </c>
      <c r="G3396" s="2" t="str">
        <f>B3396&amp;C3396</f>
        <v>Mahesh KUMARAlong-jump</v>
      </c>
      <c r="H3396" s="2">
        <f>E3396</f>
        <v>1034</v>
      </c>
      <c r="I3396" s="138" cm="1">
        <f t="array" ref="I3396">MAX(IF($G$3:$G$4000=$G3396,$H$3:$H$4000))</f>
        <v>1034</v>
      </c>
      <c r="O3396" s="2" t="e">
        <f t="shared" ref="O3396:O3459" si="213">VLOOKUP(K3396&amp;L3396,$G$3:$H$3563,2,FALSE)</f>
        <v>#N/A</v>
      </c>
      <c r="P3396" s="81">
        <f t="shared" ref="P3396:P3459" si="214">COUNTIFS($L$3:$L$3119,L3396,$O$3:$O$3119,"&gt;"&amp;O3396)+1</f>
        <v>1</v>
      </c>
      <c r="Q3396" s="81" t="str">
        <f t="shared" ref="Q3396:Q3459" si="215">IFERROR(IF(J3396="AUS",COUNTIFS($J$3:$J$3119,"AUS",$L$3:$L$3119,L3396,$O$3:$O$3119,"&gt;"&amp;O3396)+1,""),"")</f>
        <v/>
      </c>
    </row>
    <row r="3397" spans="1:17" x14ac:dyDescent="0.2">
      <c r="A3397" t="s">
        <v>1188</v>
      </c>
      <c r="B3397" t="s">
        <v>3339</v>
      </c>
      <c r="C3397" s="5" t="s">
        <v>35</v>
      </c>
      <c r="D3397" s="5">
        <v>1999</v>
      </c>
      <c r="E3397">
        <v>1028</v>
      </c>
      <c r="F3397" s="2">
        <v>8</v>
      </c>
      <c r="G3397" s="2" t="str">
        <f>B3397&amp;C3397</f>
        <v>S.A.Tharinda DASUNhigh-jump</v>
      </c>
      <c r="H3397" s="2">
        <f>E3397</f>
        <v>1028</v>
      </c>
      <c r="I3397" s="138" cm="1">
        <f t="array" ref="I3397">MAX(IF($G$3:$G$4000=$G3397,$H$3:$H$4000))</f>
        <v>1028</v>
      </c>
      <c r="O3397" s="2" t="e">
        <f t="shared" si="213"/>
        <v>#N/A</v>
      </c>
      <c r="P3397" s="81">
        <f t="shared" si="214"/>
        <v>1</v>
      </c>
      <c r="Q3397" s="81" t="str">
        <f t="shared" si="215"/>
        <v/>
      </c>
    </row>
    <row r="3398" spans="1:17" x14ac:dyDescent="0.2">
      <c r="A3398" t="s">
        <v>1188</v>
      </c>
      <c r="B3398" t="s">
        <v>3291</v>
      </c>
      <c r="C3398" s="5" t="s">
        <v>37</v>
      </c>
      <c r="D3398" s="5"/>
      <c r="E3398">
        <v>1025</v>
      </c>
      <c r="F3398" s="2">
        <v>35</v>
      </c>
      <c r="G3398" s="2" t="str">
        <f>B3398&amp;C3398</f>
        <v>H.B.M. HERATHlong-jump</v>
      </c>
      <c r="H3398" s="2">
        <f>E3398</f>
        <v>1025</v>
      </c>
      <c r="I3398" s="138" cm="1">
        <f t="array" ref="I3398">MAX(IF($G$3:$G$4000=$G3398,$H$3:$H$4000))</f>
        <v>1088</v>
      </c>
      <c r="O3398" s="2" t="e">
        <f t="shared" si="213"/>
        <v>#N/A</v>
      </c>
      <c r="P3398" s="81">
        <f t="shared" si="214"/>
        <v>1</v>
      </c>
      <c r="Q3398" s="81" t="str">
        <f t="shared" si="215"/>
        <v/>
      </c>
    </row>
    <row r="3399" spans="1:17" x14ac:dyDescent="0.2">
      <c r="A3399" t="s">
        <v>1188</v>
      </c>
      <c r="B3399" t="s">
        <v>3005</v>
      </c>
      <c r="C3399" s="5" t="s">
        <v>25</v>
      </c>
      <c r="D3399" s="5">
        <v>1999</v>
      </c>
      <c r="E3399">
        <v>1025</v>
      </c>
      <c r="F3399" s="2">
        <v>48</v>
      </c>
      <c r="G3399" s="2" t="str">
        <f>B3399&amp;C3399</f>
        <v>R.P.Isuru LAKSHAN200m</v>
      </c>
      <c r="H3399" s="2">
        <f>E3399</f>
        <v>1025</v>
      </c>
      <c r="I3399" s="138" cm="1">
        <f t="array" ref="I3399">MAX(IF($G$3:$G$4000=$G3399,$H$3:$H$4000))</f>
        <v>1025</v>
      </c>
      <c r="O3399" s="2" t="e">
        <f t="shared" si="213"/>
        <v>#N/A</v>
      </c>
      <c r="P3399" s="81">
        <f t="shared" si="214"/>
        <v>1</v>
      </c>
      <c r="Q3399" s="81" t="str">
        <f t="shared" si="215"/>
        <v/>
      </c>
    </row>
    <row r="3400" spans="1:17" x14ac:dyDescent="0.2">
      <c r="A3400" t="s">
        <v>1188</v>
      </c>
      <c r="B3400" t="s">
        <v>3005</v>
      </c>
      <c r="C3400" s="5" t="s">
        <v>26</v>
      </c>
      <c r="D3400" s="5">
        <v>1999</v>
      </c>
      <c r="E3400">
        <v>1025</v>
      </c>
      <c r="F3400" s="2">
        <v>81</v>
      </c>
      <c r="G3400" s="2" t="str">
        <f>B3400&amp;C3400</f>
        <v>R.P.Isuru LAKSHAN400m</v>
      </c>
      <c r="H3400" s="2">
        <f>E3400</f>
        <v>1025</v>
      </c>
      <c r="I3400" s="138" cm="1">
        <f t="array" ref="I3400">MAX(IF($G$3:$G$4000=$G3400,$H$3:$H$4000))</f>
        <v>1025</v>
      </c>
      <c r="O3400" s="2" t="e">
        <f t="shared" si="213"/>
        <v>#N/A</v>
      </c>
      <c r="P3400" s="81">
        <f t="shared" si="214"/>
        <v>1</v>
      </c>
      <c r="Q3400" s="81" t="str">
        <f t="shared" si="215"/>
        <v/>
      </c>
    </row>
    <row r="3401" spans="1:17" x14ac:dyDescent="0.2">
      <c r="A3401" t="s">
        <v>1188</v>
      </c>
      <c r="B3401" t="s">
        <v>3292</v>
      </c>
      <c r="C3401" s="5" t="s">
        <v>38</v>
      </c>
      <c r="D3401" s="5">
        <v>37667</v>
      </c>
      <c r="E3401">
        <v>1025</v>
      </c>
      <c r="F3401" s="2">
        <v>11</v>
      </c>
      <c r="G3401" s="2" t="str">
        <f>B3401&amp;C3401</f>
        <v>Pasindu Malshan KUMARAPELI ARACHCHIGEtriple-jump</v>
      </c>
      <c r="H3401" s="2">
        <f>E3401</f>
        <v>1025</v>
      </c>
      <c r="I3401" s="138" cm="1">
        <f t="array" ref="I3401">MAX(IF($G$3:$G$4000=$G3401,$H$3:$H$4000))</f>
        <v>1025</v>
      </c>
      <c r="O3401" s="2" t="e">
        <f t="shared" si="213"/>
        <v>#N/A</v>
      </c>
      <c r="P3401" s="81">
        <f t="shared" si="214"/>
        <v>1</v>
      </c>
      <c r="Q3401" s="81" t="str">
        <f t="shared" si="215"/>
        <v/>
      </c>
    </row>
    <row r="3402" spans="1:17" x14ac:dyDescent="0.2">
      <c r="A3402" t="s">
        <v>1188</v>
      </c>
      <c r="B3402" t="s">
        <v>5307</v>
      </c>
      <c r="C3402" s="5" t="s">
        <v>26</v>
      </c>
      <c r="D3402" s="5">
        <v>38058</v>
      </c>
      <c r="E3402">
        <v>1024</v>
      </c>
      <c r="F3402" s="2">
        <v>82</v>
      </c>
      <c r="G3402" s="2" t="str">
        <f>B3402&amp;C3402</f>
        <v>Ravindu H. HAMILLAGE400m</v>
      </c>
      <c r="H3402" s="2">
        <f>E3402</f>
        <v>1024</v>
      </c>
      <c r="I3402" s="138" cm="1">
        <f t="array" ref="I3402">MAX(IF($G$3:$G$4000=$G3402,$H$3:$H$4000))</f>
        <v>1024</v>
      </c>
      <c r="O3402" s="2" t="e">
        <f t="shared" si="213"/>
        <v>#N/A</v>
      </c>
      <c r="P3402" s="81">
        <f t="shared" si="214"/>
        <v>1</v>
      </c>
      <c r="Q3402" s="81" t="str">
        <f t="shared" si="215"/>
        <v/>
      </c>
    </row>
    <row r="3403" spans="1:17" x14ac:dyDescent="0.2">
      <c r="A3403" t="s">
        <v>1188</v>
      </c>
      <c r="B3403" t="s">
        <v>3234</v>
      </c>
      <c r="C3403" t="s">
        <v>33</v>
      </c>
      <c r="D3403" s="5"/>
      <c r="E3403">
        <v>1023</v>
      </c>
      <c r="F3403" s="2">
        <v>21</v>
      </c>
      <c r="G3403" s="2" t="str">
        <f>B3403&amp;C3403</f>
        <v>K.M.D. DHARSHANA400mh</v>
      </c>
      <c r="H3403" s="2">
        <f>E3403</f>
        <v>1023</v>
      </c>
      <c r="I3403" s="138" cm="1">
        <f t="array" ref="I3403">MAX(IF($G$3:$G$4000=$G3403,$H$3:$H$4000))</f>
        <v>1023</v>
      </c>
      <c r="O3403" s="2" t="e">
        <f t="shared" si="213"/>
        <v>#N/A</v>
      </c>
      <c r="P3403" s="81">
        <f t="shared" si="214"/>
        <v>1</v>
      </c>
      <c r="Q3403" s="81" t="str">
        <f t="shared" si="215"/>
        <v/>
      </c>
    </row>
    <row r="3404" spans="1:17" x14ac:dyDescent="0.2">
      <c r="A3404" t="s">
        <v>1188</v>
      </c>
      <c r="B3404" t="s">
        <v>3306</v>
      </c>
      <c r="C3404" s="5" t="s">
        <v>38</v>
      </c>
      <c r="D3404" s="5">
        <v>30061</v>
      </c>
      <c r="E3404">
        <v>1021</v>
      </c>
      <c r="F3404" s="2">
        <v>12</v>
      </c>
      <c r="G3404" s="2" t="str">
        <f>B3404&amp;C3404</f>
        <v>Sanjaya JAYASINGHEtriple-jump</v>
      </c>
      <c r="H3404" s="2">
        <f>E3404</f>
        <v>1021</v>
      </c>
      <c r="I3404" s="138" cm="1">
        <f t="array" ref="I3404">MAX(IF($G$3:$G$4000=$G3404,$H$3:$H$4000))</f>
        <v>1046</v>
      </c>
      <c r="O3404" s="2" t="e">
        <f t="shared" si="213"/>
        <v>#N/A</v>
      </c>
      <c r="P3404" s="81">
        <f t="shared" si="214"/>
        <v>1</v>
      </c>
      <c r="Q3404" s="81" t="str">
        <f t="shared" si="215"/>
        <v/>
      </c>
    </row>
    <row r="3405" spans="1:17" x14ac:dyDescent="0.2">
      <c r="A3405" t="s">
        <v>1188</v>
      </c>
      <c r="B3405" t="s">
        <v>4442</v>
      </c>
      <c r="C3405" s="5" t="s">
        <v>36</v>
      </c>
      <c r="D3405" s="5">
        <v>2000</v>
      </c>
      <c r="E3405">
        <v>1021</v>
      </c>
      <c r="F3405" s="2">
        <v>8</v>
      </c>
      <c r="G3405" s="2" t="str">
        <f>B3405&amp;C3405</f>
        <v>Arunthavarasa PUVITHARANpole-vault</v>
      </c>
      <c r="H3405" s="2">
        <f>E3405</f>
        <v>1021</v>
      </c>
      <c r="I3405" s="138" cm="1">
        <f t="array" ref="I3405">MAX(IF($G$3:$G$4000=$G3405,$H$3:$H$4000))</f>
        <v>1021</v>
      </c>
      <c r="O3405" s="2" t="e">
        <f t="shared" si="213"/>
        <v>#N/A</v>
      </c>
      <c r="P3405" s="81">
        <f t="shared" si="214"/>
        <v>1</v>
      </c>
      <c r="Q3405" s="81" t="str">
        <f t="shared" si="215"/>
        <v/>
      </c>
    </row>
    <row r="3406" spans="1:17" x14ac:dyDescent="0.2">
      <c r="A3406" t="s">
        <v>1188</v>
      </c>
      <c r="B3406" t="s">
        <v>3242</v>
      </c>
      <c r="C3406" s="5" t="s">
        <v>33</v>
      </c>
      <c r="D3406" s="5"/>
      <c r="E3406">
        <v>1020</v>
      </c>
      <c r="F3406" s="2">
        <v>24</v>
      </c>
      <c r="G3406" s="2" t="str">
        <f>B3406&amp;C3406</f>
        <v>N.D.K. VIDURANGA400mh</v>
      </c>
      <c r="H3406" s="2">
        <f>E3406</f>
        <v>1020</v>
      </c>
      <c r="I3406" s="138" cm="1">
        <f t="array" ref="I3406">MAX(IF($G$3:$G$4000=$G3406,$H$3:$H$4000))</f>
        <v>1020</v>
      </c>
      <c r="O3406" s="2" t="e">
        <f t="shared" si="213"/>
        <v>#N/A</v>
      </c>
      <c r="P3406" s="81">
        <f t="shared" si="214"/>
        <v>1</v>
      </c>
      <c r="Q3406" s="81" t="str">
        <f t="shared" si="215"/>
        <v/>
      </c>
    </row>
    <row r="3407" spans="1:17" x14ac:dyDescent="0.2">
      <c r="A3407" t="s">
        <v>1188</v>
      </c>
      <c r="B3407" t="s">
        <v>4188</v>
      </c>
      <c r="C3407" t="s">
        <v>31</v>
      </c>
      <c r="D3407" s="5">
        <v>36889</v>
      </c>
      <c r="E3407">
        <v>1018</v>
      </c>
      <c r="F3407" s="2">
        <v>83</v>
      </c>
      <c r="G3407" s="2" t="str">
        <f>B3407&amp;C3407</f>
        <v>Janidu Induwara LAKVIJAYA110mh</v>
      </c>
      <c r="H3407" s="2">
        <f>E3407</f>
        <v>1018</v>
      </c>
      <c r="I3407" s="138" cm="1">
        <f t="array" ref="I3407">MAX(IF($G$3:$G$4000=$G3407,$H$3:$H$4000))</f>
        <v>1018</v>
      </c>
      <c r="O3407" s="2" t="e">
        <f t="shared" si="213"/>
        <v>#N/A</v>
      </c>
      <c r="P3407" s="81">
        <f t="shared" si="214"/>
        <v>1</v>
      </c>
      <c r="Q3407" s="81" t="str">
        <f t="shared" si="215"/>
        <v/>
      </c>
    </row>
    <row r="3408" spans="1:17" x14ac:dyDescent="0.2">
      <c r="A3408" t="s">
        <v>1188</v>
      </c>
      <c r="B3408" t="s">
        <v>5285</v>
      </c>
      <c r="C3408" s="5" t="s">
        <v>2</v>
      </c>
      <c r="D3408" s="6">
        <v>2000</v>
      </c>
      <c r="E3408">
        <v>1018</v>
      </c>
      <c r="F3408" s="2">
        <v>69</v>
      </c>
      <c r="G3408" s="2" t="str">
        <f>B3408&amp;C3408</f>
        <v>Y.C.M. YODASINGHE100m</v>
      </c>
      <c r="H3408" s="2">
        <f>E3408</f>
        <v>1018</v>
      </c>
      <c r="I3408" s="138" cm="1">
        <f t="array" ref="I3408">MAX(IF($G$3:$G$4000=$G3408,$H$3:$H$4000))</f>
        <v>1018</v>
      </c>
      <c r="O3408" s="2" t="e">
        <f t="shared" si="213"/>
        <v>#N/A</v>
      </c>
      <c r="P3408" s="81">
        <f t="shared" si="214"/>
        <v>1</v>
      </c>
      <c r="Q3408" s="81" t="str">
        <f t="shared" si="215"/>
        <v/>
      </c>
    </row>
    <row r="3409" spans="1:17" x14ac:dyDescent="0.2">
      <c r="A3409" t="s">
        <v>1188</v>
      </c>
      <c r="B3409" t="s">
        <v>3007</v>
      </c>
      <c r="C3409" s="5" t="s">
        <v>26</v>
      </c>
      <c r="D3409" s="5">
        <v>36703</v>
      </c>
      <c r="E3409">
        <v>1018</v>
      </c>
      <c r="F3409" s="2">
        <v>89</v>
      </c>
      <c r="G3409" s="2" t="str">
        <f>B3409&amp;C3409</f>
        <v>Sandaruwan KARUNARATHNA400m</v>
      </c>
      <c r="H3409" s="2">
        <f>E3409</f>
        <v>1018</v>
      </c>
      <c r="I3409" s="138" cm="1">
        <f t="array" ref="I3409">MAX(IF($G$3:$G$4000=$G3409,$H$3:$H$4000))</f>
        <v>1018</v>
      </c>
      <c r="O3409" s="2" t="e">
        <f t="shared" si="213"/>
        <v>#N/A</v>
      </c>
      <c r="P3409" s="81">
        <f t="shared" si="214"/>
        <v>1</v>
      </c>
      <c r="Q3409" s="81" t="str">
        <f t="shared" si="215"/>
        <v/>
      </c>
    </row>
    <row r="3410" spans="1:17" x14ac:dyDescent="0.2">
      <c r="A3410" t="s">
        <v>1188</v>
      </c>
      <c r="B3410" t="s">
        <v>5293</v>
      </c>
      <c r="C3410" s="5" t="s">
        <v>25</v>
      </c>
      <c r="D3410" s="5"/>
      <c r="E3410">
        <v>1018</v>
      </c>
      <c r="F3410" s="2">
        <v>56</v>
      </c>
      <c r="G3410" s="2" t="str">
        <f>B3410&amp;C3410</f>
        <v>H.G.M. SHINAL200m</v>
      </c>
      <c r="H3410" s="2">
        <f>E3410</f>
        <v>1018</v>
      </c>
      <c r="I3410" s="138" cm="1">
        <f t="array" ref="I3410">MAX(IF($G$3:$G$4000=$G3410,$H$3:$H$4000))</f>
        <v>1018</v>
      </c>
      <c r="O3410" s="2" t="e">
        <f t="shared" si="213"/>
        <v>#N/A</v>
      </c>
      <c r="P3410" s="81">
        <f t="shared" si="214"/>
        <v>1</v>
      </c>
      <c r="Q3410" s="81" t="str">
        <f t="shared" si="215"/>
        <v/>
      </c>
    </row>
    <row r="3411" spans="1:17" x14ac:dyDescent="0.2">
      <c r="A3411" t="s">
        <v>1188</v>
      </c>
      <c r="B3411" t="s">
        <v>3304</v>
      </c>
      <c r="C3411" s="5" t="s">
        <v>38</v>
      </c>
      <c r="D3411" s="5">
        <v>35828</v>
      </c>
      <c r="E3411">
        <v>1015</v>
      </c>
      <c r="F3411" s="2">
        <v>86</v>
      </c>
      <c r="G3411" s="2" t="str">
        <f>B3411&amp;C3411</f>
        <v>Chamal K.L. WADUGEtriple-jump</v>
      </c>
      <c r="H3411" s="2">
        <f>E3411</f>
        <v>1015</v>
      </c>
      <c r="I3411" s="138" cm="1">
        <f t="array" ref="I3411">MAX(IF($G$3:$G$4000=$G3411,$H$3:$H$4000))</f>
        <v>1089</v>
      </c>
      <c r="O3411" s="2" t="e">
        <f t="shared" si="213"/>
        <v>#N/A</v>
      </c>
      <c r="P3411" s="81">
        <f t="shared" si="214"/>
        <v>1</v>
      </c>
      <c r="Q3411" s="81" t="str">
        <f t="shared" si="215"/>
        <v/>
      </c>
    </row>
    <row r="3412" spans="1:17" x14ac:dyDescent="0.2">
      <c r="A3412" t="s">
        <v>1188</v>
      </c>
      <c r="B3412" t="s">
        <v>3507</v>
      </c>
      <c r="C3412" s="5" t="s">
        <v>41</v>
      </c>
      <c r="D3412" s="5">
        <v>32387</v>
      </c>
      <c r="E3412">
        <v>1015</v>
      </c>
      <c r="F3412" s="2">
        <v>20</v>
      </c>
      <c r="G3412" s="2" t="str">
        <f>B3412&amp;C3412</f>
        <v>D. G. Sampath RANASINGHEjavelin-throw</v>
      </c>
      <c r="H3412" s="2">
        <f>E3412</f>
        <v>1015</v>
      </c>
      <c r="I3412" s="138" cm="1">
        <f t="array" ref="I3412">MAX(IF($G$3:$G$4000=$G3412,$H$3:$H$4000))</f>
        <v>1015</v>
      </c>
      <c r="O3412" s="2" t="e">
        <f t="shared" si="213"/>
        <v>#N/A</v>
      </c>
      <c r="P3412" s="81">
        <f t="shared" si="214"/>
        <v>1</v>
      </c>
      <c r="Q3412" s="81" t="str">
        <f t="shared" si="215"/>
        <v/>
      </c>
    </row>
    <row r="3413" spans="1:17" x14ac:dyDescent="0.2">
      <c r="A3413" t="s">
        <v>1188</v>
      </c>
      <c r="B3413" t="s">
        <v>5348</v>
      </c>
      <c r="C3413" s="6" t="s">
        <v>38</v>
      </c>
      <c r="D3413" s="6">
        <v>33781</v>
      </c>
      <c r="E3413">
        <v>1014</v>
      </c>
      <c r="F3413" s="2">
        <v>14</v>
      </c>
      <c r="G3413" s="2" t="str">
        <f>B3413&amp;C3413</f>
        <v>C.G.S.T. SENEVIRATHNEtriple-jump</v>
      </c>
      <c r="H3413" s="2">
        <f>E3413</f>
        <v>1014</v>
      </c>
      <c r="I3413" s="138" cm="1">
        <f t="array" ref="I3413">MAX(IF($G$3:$G$4000=$G3413,$H$3:$H$4000))</f>
        <v>1014</v>
      </c>
      <c r="O3413" s="2" t="e">
        <f t="shared" si="213"/>
        <v>#N/A</v>
      </c>
      <c r="P3413" s="81">
        <f t="shared" si="214"/>
        <v>1</v>
      </c>
      <c r="Q3413" s="81" t="str">
        <f t="shared" si="215"/>
        <v/>
      </c>
    </row>
    <row r="3414" spans="1:17" x14ac:dyDescent="0.2">
      <c r="A3414" t="s">
        <v>1188</v>
      </c>
      <c r="B3414" s="5" t="s">
        <v>3339</v>
      </c>
      <c r="C3414" s="5" t="s">
        <v>35</v>
      </c>
      <c r="D3414" s="5">
        <v>1999</v>
      </c>
      <c r="E3414">
        <v>1011</v>
      </c>
      <c r="F3414" s="2">
        <v>73</v>
      </c>
      <c r="G3414" s="2" t="str">
        <f>B3414&amp;C3414</f>
        <v>S.A.Tharinda DASUNhigh-jump</v>
      </c>
      <c r="H3414" s="2">
        <f>E3414</f>
        <v>1011</v>
      </c>
      <c r="I3414" s="138" cm="1">
        <f t="array" ref="I3414">MAX(IF($G$3:$G$4000=$G3414,$H$3:$H$4000))</f>
        <v>1028</v>
      </c>
      <c r="O3414" s="2" t="e">
        <f t="shared" si="213"/>
        <v>#N/A</v>
      </c>
      <c r="P3414" s="81">
        <f t="shared" si="214"/>
        <v>1</v>
      </c>
      <c r="Q3414" s="81" t="str">
        <f t="shared" si="215"/>
        <v/>
      </c>
    </row>
    <row r="3415" spans="1:17" x14ac:dyDescent="0.2">
      <c r="A3415" t="s">
        <v>1188</v>
      </c>
      <c r="B3415" t="s">
        <v>3501</v>
      </c>
      <c r="C3415" t="s">
        <v>41</v>
      </c>
      <c r="D3415" s="5">
        <v>32277</v>
      </c>
      <c r="E3415">
        <v>1008</v>
      </c>
      <c r="F3415" s="2">
        <v>24</v>
      </c>
      <c r="G3415" s="2" t="str">
        <f>B3415&amp;C3415</f>
        <v>Rankoth PEDIGE W.L.D.javelin-throw</v>
      </c>
      <c r="H3415" s="2">
        <f>E3415</f>
        <v>1008</v>
      </c>
      <c r="I3415" s="138" cm="1">
        <f t="array" ref="I3415">MAX(IF($G$3:$G$4000=$G3415,$H$3:$H$4000))</f>
        <v>1043</v>
      </c>
      <c r="O3415" s="2" t="e">
        <f t="shared" si="213"/>
        <v>#N/A</v>
      </c>
      <c r="P3415" s="81">
        <f t="shared" si="214"/>
        <v>1</v>
      </c>
      <c r="Q3415" s="81" t="str">
        <f t="shared" si="215"/>
        <v/>
      </c>
    </row>
    <row r="3416" spans="1:17" x14ac:dyDescent="0.2">
      <c r="A3416" t="s">
        <v>1188</v>
      </c>
      <c r="B3416" t="s">
        <v>3307</v>
      </c>
      <c r="C3416" t="s">
        <v>38</v>
      </c>
      <c r="D3416" s="5"/>
      <c r="E3416">
        <v>1008</v>
      </c>
      <c r="F3416" s="2">
        <v>15</v>
      </c>
      <c r="G3416" s="2" t="str">
        <f>B3416&amp;C3416</f>
        <v>T.G.V.S. WIJESEKARAtriple-jump</v>
      </c>
      <c r="H3416" s="2">
        <f>E3416</f>
        <v>1008</v>
      </c>
      <c r="I3416" s="138" cm="1">
        <f t="array" ref="I3416">MAX(IF($G$3:$G$4000=$G3416,$H$3:$H$4000))</f>
        <v>1008</v>
      </c>
      <c r="O3416" s="2" t="e">
        <f t="shared" si="213"/>
        <v>#N/A</v>
      </c>
      <c r="P3416" s="81">
        <f t="shared" si="214"/>
        <v>1</v>
      </c>
      <c r="Q3416" s="81" t="str">
        <f t="shared" si="215"/>
        <v/>
      </c>
    </row>
    <row r="3417" spans="1:17" x14ac:dyDescent="0.2">
      <c r="A3417" t="s">
        <v>1188</v>
      </c>
      <c r="B3417" t="s">
        <v>3507</v>
      </c>
      <c r="C3417" s="5" t="s">
        <v>41</v>
      </c>
      <c r="D3417" s="5">
        <v>32387</v>
      </c>
      <c r="E3417">
        <v>1005</v>
      </c>
      <c r="F3417" s="2">
        <v>48</v>
      </c>
      <c r="G3417" s="2" t="str">
        <f>B3417&amp;C3417</f>
        <v>D. G. Sampath RANASINGHEjavelin-throw</v>
      </c>
      <c r="H3417" s="2">
        <f>E3417</f>
        <v>1005</v>
      </c>
      <c r="I3417" s="138" cm="1">
        <f t="array" ref="I3417">MAX(IF($G$3:$G$4000=$G3417,$H$3:$H$4000))</f>
        <v>1015</v>
      </c>
      <c r="O3417" s="2" t="e">
        <f t="shared" si="213"/>
        <v>#N/A</v>
      </c>
      <c r="P3417" s="81">
        <f t="shared" si="214"/>
        <v>1</v>
      </c>
      <c r="Q3417" s="81" t="str">
        <f t="shared" si="215"/>
        <v/>
      </c>
    </row>
    <row r="3418" spans="1:17" x14ac:dyDescent="0.2">
      <c r="A3418" t="s">
        <v>1188</v>
      </c>
      <c r="B3418" t="s">
        <v>3308</v>
      </c>
      <c r="C3418" s="5" t="s">
        <v>38</v>
      </c>
      <c r="D3418" s="5">
        <v>35033</v>
      </c>
      <c r="E3418">
        <v>1001</v>
      </c>
      <c r="F3418" s="2">
        <v>18</v>
      </c>
      <c r="G3418" s="2" t="str">
        <f>B3418&amp;C3418</f>
        <v>Atheetha N.KARUNASINGHEtriple-jump</v>
      </c>
      <c r="H3418" s="2">
        <f>E3418</f>
        <v>1001</v>
      </c>
      <c r="I3418" s="138" cm="1">
        <f t="array" ref="I3418">MAX(IF($G$3:$G$4000=$G3418,$H$3:$H$4000))</f>
        <v>1001</v>
      </c>
      <c r="O3418" s="2" t="e">
        <f t="shared" si="213"/>
        <v>#N/A</v>
      </c>
      <c r="P3418" s="81">
        <f t="shared" si="214"/>
        <v>1</v>
      </c>
      <c r="Q3418" s="81" t="str">
        <f t="shared" si="215"/>
        <v/>
      </c>
    </row>
    <row r="3419" spans="1:17" x14ac:dyDescent="0.2">
      <c r="A3419" t="s">
        <v>1188</v>
      </c>
      <c r="B3419" t="s">
        <v>3292</v>
      </c>
      <c r="C3419" s="5" t="s">
        <v>37</v>
      </c>
      <c r="D3419" s="5">
        <v>37667</v>
      </c>
      <c r="E3419">
        <v>999</v>
      </c>
      <c r="F3419" s="2">
        <v>41</v>
      </c>
      <c r="G3419" s="2" t="str">
        <f>B3419&amp;C3419</f>
        <v>Pasindu Malshan KUMARAPELI ARACHCHIGElong-jump</v>
      </c>
      <c r="H3419" s="2">
        <f>E3419</f>
        <v>999</v>
      </c>
      <c r="I3419" s="138" cm="1">
        <f t="array" ref="I3419">MAX(IF($G$3:$G$4000=$G3419,$H$3:$H$4000))</f>
        <v>999</v>
      </c>
      <c r="O3419" s="2" t="e">
        <f t="shared" si="213"/>
        <v>#N/A</v>
      </c>
      <c r="P3419" s="81">
        <f t="shared" si="214"/>
        <v>1</v>
      </c>
      <c r="Q3419" s="81" t="str">
        <f t="shared" si="215"/>
        <v/>
      </c>
    </row>
    <row r="3420" spans="1:17" x14ac:dyDescent="0.2">
      <c r="A3420" t="s">
        <v>1188</v>
      </c>
      <c r="B3420" t="s">
        <v>4442</v>
      </c>
      <c r="C3420" s="5" t="s">
        <v>36</v>
      </c>
      <c r="D3420" s="5">
        <v>2000</v>
      </c>
      <c r="E3420">
        <v>994</v>
      </c>
      <c r="F3420" s="2">
        <v>37</v>
      </c>
      <c r="G3420" s="2" t="str">
        <f>B3420&amp;C3420</f>
        <v>Arunthavarasa PUVITHARANpole-vault</v>
      </c>
      <c r="H3420" s="2">
        <f>E3420</f>
        <v>994</v>
      </c>
      <c r="I3420" s="138" cm="1">
        <f t="array" ref="I3420">MAX(IF($G$3:$G$4000=$G3420,$H$3:$H$4000))</f>
        <v>1021</v>
      </c>
      <c r="O3420" s="2" t="e">
        <f t="shared" si="213"/>
        <v>#N/A</v>
      </c>
      <c r="P3420" s="81">
        <f t="shared" si="214"/>
        <v>1</v>
      </c>
      <c r="Q3420" s="81" t="str">
        <f t="shared" si="215"/>
        <v/>
      </c>
    </row>
    <row r="3421" spans="1:17" x14ac:dyDescent="0.2">
      <c r="A3421" t="s">
        <v>1188</v>
      </c>
      <c r="B3421" t="s">
        <v>3372</v>
      </c>
      <c r="C3421" s="5" t="s">
        <v>36</v>
      </c>
      <c r="D3421" s="6">
        <v>34418</v>
      </c>
      <c r="E3421">
        <v>994</v>
      </c>
      <c r="F3421" s="2">
        <v>17</v>
      </c>
      <c r="G3421" s="2" t="str">
        <f>B3421&amp;C3421</f>
        <v>M.H.J. SANDARUWANpole-vault</v>
      </c>
      <c r="H3421" s="2">
        <f>E3421</f>
        <v>994</v>
      </c>
      <c r="I3421" s="138" cm="1">
        <f t="array" ref="I3421">MAX(IF($G$3:$G$4000=$G3421,$H$3:$H$4000))</f>
        <v>994</v>
      </c>
      <c r="O3421" s="2" t="e">
        <f t="shared" si="213"/>
        <v>#N/A</v>
      </c>
      <c r="P3421" s="81">
        <f t="shared" si="214"/>
        <v>1</v>
      </c>
      <c r="Q3421" s="81" t="str">
        <f t="shared" si="215"/>
        <v/>
      </c>
    </row>
    <row r="3422" spans="1:17" x14ac:dyDescent="0.2">
      <c r="A3422" t="s">
        <v>1188</v>
      </c>
      <c r="B3422" t="s">
        <v>3372</v>
      </c>
      <c r="C3422" s="5" t="s">
        <v>36</v>
      </c>
      <c r="D3422" s="5">
        <v>34418</v>
      </c>
      <c r="E3422">
        <v>994</v>
      </c>
      <c r="F3422" s="2">
        <v>37</v>
      </c>
      <c r="G3422" s="2" t="str">
        <f>B3422&amp;C3422</f>
        <v>M.H.J. SANDARUWANpole-vault</v>
      </c>
      <c r="H3422" s="2">
        <f>E3422</f>
        <v>994</v>
      </c>
      <c r="I3422" s="138" cm="1">
        <f t="array" ref="I3422">MAX(IF($G$3:$G$4000=$G3422,$H$3:$H$4000))</f>
        <v>994</v>
      </c>
      <c r="O3422" s="2" t="e">
        <f t="shared" si="213"/>
        <v>#N/A</v>
      </c>
      <c r="P3422" s="81">
        <f t="shared" si="214"/>
        <v>1</v>
      </c>
      <c r="Q3422" s="81" t="str">
        <f t="shared" si="215"/>
        <v/>
      </c>
    </row>
    <row r="3423" spans="1:17" x14ac:dyDescent="0.2">
      <c r="A3423" t="s">
        <v>1188</v>
      </c>
      <c r="B3423" t="s">
        <v>3381</v>
      </c>
      <c r="C3423" s="5" t="s">
        <v>36</v>
      </c>
      <c r="D3423" s="5">
        <v>1996</v>
      </c>
      <c r="E3423">
        <v>994</v>
      </c>
      <c r="F3423" s="2">
        <v>37</v>
      </c>
      <c r="G3423" s="2" t="str">
        <f>B3423&amp;C3423</f>
        <v>Sachin ERANGApole-vault</v>
      </c>
      <c r="H3423" s="2">
        <f>E3423</f>
        <v>994</v>
      </c>
      <c r="I3423" s="138" cm="1">
        <f t="array" ref="I3423">MAX(IF($G$3:$G$4000=$G3423,$H$3:$H$4000))</f>
        <v>994</v>
      </c>
      <c r="O3423" s="2" t="e">
        <f t="shared" si="213"/>
        <v>#N/A</v>
      </c>
      <c r="P3423" s="81">
        <f t="shared" si="214"/>
        <v>1</v>
      </c>
      <c r="Q3423" s="81" t="str">
        <f t="shared" si="215"/>
        <v/>
      </c>
    </row>
    <row r="3424" spans="1:17" x14ac:dyDescent="0.2">
      <c r="A3424" t="s">
        <v>1188</v>
      </c>
      <c r="B3424" t="s">
        <v>5355</v>
      </c>
      <c r="C3424" s="5" t="s">
        <v>35</v>
      </c>
      <c r="D3424" s="5"/>
      <c r="E3424">
        <v>993</v>
      </c>
      <c r="F3424" s="2">
        <v>22</v>
      </c>
      <c r="G3424" s="2" t="str">
        <f>B3424&amp;C3424</f>
        <v>P. THAYAGAhigh-jump</v>
      </c>
      <c r="H3424" s="2">
        <f>E3424</f>
        <v>993</v>
      </c>
      <c r="I3424" s="138" cm="1">
        <f t="array" ref="I3424">MAX(IF($G$3:$G$4000=$G3424,$H$3:$H$4000))</f>
        <v>993</v>
      </c>
      <c r="O3424" s="2" t="e">
        <f t="shared" si="213"/>
        <v>#N/A</v>
      </c>
      <c r="P3424" s="81">
        <f t="shared" si="214"/>
        <v>1</v>
      </c>
      <c r="Q3424" s="81" t="str">
        <f t="shared" si="215"/>
        <v/>
      </c>
    </row>
    <row r="3425" spans="1:17" x14ac:dyDescent="0.2">
      <c r="A3425" t="s">
        <v>1188</v>
      </c>
      <c r="B3425" t="s">
        <v>3345</v>
      </c>
      <c r="C3425" s="5" t="s">
        <v>35</v>
      </c>
      <c r="D3425" s="5"/>
      <c r="E3425">
        <v>993</v>
      </c>
      <c r="F3425" s="2">
        <v>22</v>
      </c>
      <c r="G3425" s="2" t="str">
        <f>B3425&amp;C3425</f>
        <v>Indika UDAYAhigh-jump</v>
      </c>
      <c r="H3425" s="2">
        <f>E3425</f>
        <v>993</v>
      </c>
      <c r="I3425" s="138" cm="1">
        <f t="array" ref="I3425">MAX(IF($G$3:$G$4000=$G3425,$H$3:$H$4000))</f>
        <v>993</v>
      </c>
      <c r="O3425" s="2" t="e">
        <f t="shared" si="213"/>
        <v>#N/A</v>
      </c>
      <c r="P3425" s="81">
        <f t="shared" si="214"/>
        <v>1</v>
      </c>
      <c r="Q3425" s="81" t="str">
        <f t="shared" si="215"/>
        <v/>
      </c>
    </row>
    <row r="3426" spans="1:17" x14ac:dyDescent="0.2">
      <c r="A3426" t="s">
        <v>1188</v>
      </c>
      <c r="B3426" t="s">
        <v>3295</v>
      </c>
      <c r="C3426" s="5" t="s">
        <v>37</v>
      </c>
      <c r="D3426" s="5"/>
      <c r="E3426">
        <v>991</v>
      </c>
      <c r="F3426" s="2">
        <v>42</v>
      </c>
      <c r="G3426" s="2" t="str">
        <f>B3426&amp;C3426</f>
        <v>W.I.K. PIYASIRIlong-jump</v>
      </c>
      <c r="H3426" s="2">
        <f>E3426</f>
        <v>991</v>
      </c>
      <c r="I3426" s="138" cm="1">
        <f t="array" ref="I3426">MAX(IF($G$3:$G$4000=$G3426,$H$3:$H$4000))</f>
        <v>991</v>
      </c>
      <c r="O3426" s="2" t="e">
        <f t="shared" si="213"/>
        <v>#N/A</v>
      </c>
      <c r="P3426" s="81">
        <f t="shared" si="214"/>
        <v>1</v>
      </c>
      <c r="Q3426" s="81" t="str">
        <f t="shared" si="215"/>
        <v/>
      </c>
    </row>
    <row r="3427" spans="1:17" x14ac:dyDescent="0.2">
      <c r="A3427" t="s">
        <v>1188</v>
      </c>
      <c r="B3427" t="s">
        <v>5340</v>
      </c>
      <c r="C3427" s="6" t="s">
        <v>37</v>
      </c>
      <c r="D3427" s="6"/>
      <c r="E3427">
        <v>990</v>
      </c>
      <c r="F3427" s="2">
        <v>46</v>
      </c>
      <c r="G3427" s="2" t="str">
        <f>B3427&amp;C3427</f>
        <v>M.I.M. ASANlong-jump</v>
      </c>
      <c r="H3427" s="2">
        <f>E3427</f>
        <v>990</v>
      </c>
      <c r="I3427" s="138" cm="1">
        <f t="array" ref="I3427">MAX(IF($G$3:$G$4000=$G3427,$H$3:$H$4000))</f>
        <v>990</v>
      </c>
      <c r="O3427" s="2" t="e">
        <f t="shared" si="213"/>
        <v>#N/A</v>
      </c>
      <c r="P3427" s="81">
        <f t="shared" si="214"/>
        <v>1</v>
      </c>
      <c r="Q3427" s="81" t="str">
        <f t="shared" si="215"/>
        <v/>
      </c>
    </row>
    <row r="3428" spans="1:17" x14ac:dyDescent="0.2">
      <c r="A3428" t="s">
        <v>1188</v>
      </c>
      <c r="B3428" t="s">
        <v>2966</v>
      </c>
      <c r="C3428" s="5" t="s">
        <v>25</v>
      </c>
      <c r="D3428" s="5">
        <v>37286</v>
      </c>
      <c r="E3428">
        <v>984</v>
      </c>
      <c r="F3428" s="2">
        <v>90</v>
      </c>
      <c r="G3428" s="2" t="str">
        <f>B3428&amp;C3428</f>
        <v>Chalith Piumal FRANSICKUGE DON200m</v>
      </c>
      <c r="H3428" s="2">
        <f>E3428</f>
        <v>984</v>
      </c>
      <c r="I3428" s="138" cm="1">
        <f t="array" ref="I3428">MAX(IF($G$3:$G$4000=$G3428,$H$3:$H$4000))</f>
        <v>984</v>
      </c>
      <c r="O3428" s="2" t="e">
        <f t="shared" si="213"/>
        <v>#N/A</v>
      </c>
      <c r="P3428" s="81">
        <f t="shared" si="214"/>
        <v>1</v>
      </c>
      <c r="Q3428" s="81" t="str">
        <f t="shared" si="215"/>
        <v/>
      </c>
    </row>
    <row r="3429" spans="1:17" x14ac:dyDescent="0.2">
      <c r="A3429" t="s">
        <v>1188</v>
      </c>
      <c r="B3429" t="s">
        <v>3309</v>
      </c>
      <c r="C3429" s="5" t="s">
        <v>38</v>
      </c>
      <c r="D3429" s="5"/>
      <c r="E3429">
        <v>978</v>
      </c>
      <c r="F3429" s="2">
        <v>19</v>
      </c>
      <c r="G3429" s="2" t="str">
        <f>B3429&amp;C3429</f>
        <v>Sandun THUSHARAtriple-jump</v>
      </c>
      <c r="H3429" s="2">
        <f>E3429</f>
        <v>978</v>
      </c>
      <c r="I3429" s="138" cm="1">
        <f t="array" ref="I3429">MAX(IF($G$3:$G$4000=$G3429,$H$3:$H$4000))</f>
        <v>978</v>
      </c>
      <c r="O3429" s="2" t="e">
        <f t="shared" si="213"/>
        <v>#N/A</v>
      </c>
      <c r="P3429" s="81">
        <f t="shared" si="214"/>
        <v>1</v>
      </c>
      <c r="Q3429" s="81" t="str">
        <f t="shared" si="215"/>
        <v/>
      </c>
    </row>
    <row r="3430" spans="1:17" x14ac:dyDescent="0.2">
      <c r="A3430" t="s">
        <v>1188</v>
      </c>
      <c r="B3430" t="s">
        <v>3310</v>
      </c>
      <c r="C3430" s="5" t="s">
        <v>38</v>
      </c>
      <c r="D3430" s="5"/>
      <c r="E3430">
        <v>975</v>
      </c>
      <c r="F3430" s="2">
        <v>21</v>
      </c>
      <c r="G3430" s="2" t="str">
        <f>B3430&amp;C3430</f>
        <v>S.D. LUDOWYKEtriple-jump</v>
      </c>
      <c r="H3430" s="2">
        <f>E3430</f>
        <v>975</v>
      </c>
      <c r="I3430" s="138" cm="1">
        <f t="array" ref="I3430">MAX(IF($G$3:$G$4000=$G3430,$H$3:$H$4000))</f>
        <v>975</v>
      </c>
      <c r="O3430" s="2" t="e">
        <f t="shared" si="213"/>
        <v>#N/A</v>
      </c>
      <c r="P3430" s="81">
        <f t="shared" si="214"/>
        <v>1</v>
      </c>
      <c r="Q3430" s="81" t="str">
        <f t="shared" si="215"/>
        <v/>
      </c>
    </row>
    <row r="3431" spans="1:17" x14ac:dyDescent="0.2">
      <c r="A3431" t="s">
        <v>1188</v>
      </c>
      <c r="B3431" t="s">
        <v>4342</v>
      </c>
      <c r="C3431" s="5" t="s">
        <v>37</v>
      </c>
      <c r="D3431" s="5"/>
      <c r="E3431">
        <v>971</v>
      </c>
      <c r="F3431" s="2">
        <v>54</v>
      </c>
      <c r="G3431" s="2" t="str">
        <f>B3431&amp;C3431</f>
        <v>J.H.G. SAMPATHlong-jump</v>
      </c>
      <c r="H3431" s="2">
        <f>E3431</f>
        <v>971</v>
      </c>
      <c r="I3431" s="138" cm="1">
        <f t="array" ref="I3431">MAX(IF($G$3:$G$4000=$G3431,$H$3:$H$4000))</f>
        <v>1047</v>
      </c>
      <c r="O3431" s="2" t="e">
        <f t="shared" si="213"/>
        <v>#N/A</v>
      </c>
      <c r="P3431" s="81">
        <f t="shared" si="214"/>
        <v>1</v>
      </c>
      <c r="Q3431" s="81" t="str">
        <f t="shared" si="215"/>
        <v/>
      </c>
    </row>
    <row r="3432" spans="1:17" x14ac:dyDescent="0.2">
      <c r="A3432" t="s">
        <v>1188</v>
      </c>
      <c r="B3432" t="s">
        <v>5335</v>
      </c>
      <c r="C3432" s="5" t="s">
        <v>33</v>
      </c>
      <c r="D3432" s="5">
        <v>34856</v>
      </c>
      <c r="E3432">
        <v>969</v>
      </c>
      <c r="F3432" s="2">
        <v>46</v>
      </c>
      <c r="G3432" s="2" t="str">
        <f>B3432&amp;C3432</f>
        <v>Asitha Tharanga RATHNAYAKE400mh</v>
      </c>
      <c r="H3432" s="2">
        <f>E3432</f>
        <v>969</v>
      </c>
      <c r="I3432" s="138" cm="1">
        <f t="array" ref="I3432">MAX(IF($G$3:$G$4000=$G3432,$H$3:$H$4000))</f>
        <v>969</v>
      </c>
      <c r="O3432" s="2" t="e">
        <f t="shared" si="213"/>
        <v>#N/A</v>
      </c>
      <c r="P3432" s="81">
        <f t="shared" si="214"/>
        <v>1</v>
      </c>
      <c r="Q3432" s="81" t="str">
        <f t="shared" si="215"/>
        <v/>
      </c>
    </row>
    <row r="3433" spans="1:17" x14ac:dyDescent="0.2">
      <c r="A3433" t="s">
        <v>1188</v>
      </c>
      <c r="B3433" t="s">
        <v>3381</v>
      </c>
      <c r="C3433" s="5" t="s">
        <v>36</v>
      </c>
      <c r="D3433" s="5">
        <v>1996</v>
      </c>
      <c r="E3433">
        <v>967</v>
      </c>
      <c r="F3433" s="2">
        <v>24</v>
      </c>
      <c r="G3433" s="2" t="str">
        <f>B3433&amp;C3433</f>
        <v>Sachin ERANGApole-vault</v>
      </c>
      <c r="H3433" s="2">
        <f>E3433</f>
        <v>967</v>
      </c>
      <c r="I3433" s="138" cm="1">
        <f t="array" ref="I3433">MAX(IF($G$3:$G$4000=$G3433,$H$3:$H$4000))</f>
        <v>994</v>
      </c>
      <c r="O3433" s="2" t="e">
        <f t="shared" si="213"/>
        <v>#N/A</v>
      </c>
      <c r="P3433" s="81">
        <f t="shared" si="214"/>
        <v>1</v>
      </c>
      <c r="Q3433" s="81" t="str">
        <f t="shared" si="215"/>
        <v/>
      </c>
    </row>
    <row r="3434" spans="1:17" x14ac:dyDescent="0.2">
      <c r="A3434" t="s">
        <v>1188</v>
      </c>
      <c r="B3434" t="s">
        <v>3439</v>
      </c>
      <c r="C3434" s="5" t="s">
        <v>39</v>
      </c>
      <c r="D3434" s="5">
        <v>35894</v>
      </c>
      <c r="E3434">
        <v>964</v>
      </c>
      <c r="F3434" s="2">
        <v>51</v>
      </c>
      <c r="G3434" s="2" t="str">
        <f>B3434&amp;C3434</f>
        <v>Samith Madusanka FERNANDOshot-put</v>
      </c>
      <c r="H3434" s="2">
        <f>E3434</f>
        <v>964</v>
      </c>
      <c r="I3434" s="138" cm="1">
        <f t="array" ref="I3434">MAX(IF($G$3:$G$4000=$G3434,$H$3:$H$4000))</f>
        <v>964</v>
      </c>
      <c r="O3434" s="2" t="e">
        <f t="shared" si="213"/>
        <v>#N/A</v>
      </c>
      <c r="P3434" s="81">
        <f t="shared" si="214"/>
        <v>1</v>
      </c>
      <c r="Q3434" s="81" t="str">
        <f t="shared" si="215"/>
        <v/>
      </c>
    </row>
    <row r="3435" spans="1:17" x14ac:dyDescent="0.2">
      <c r="A3435" t="s">
        <v>1188</v>
      </c>
      <c r="B3435" t="s">
        <v>3118</v>
      </c>
      <c r="C3435" s="5" t="s">
        <v>34</v>
      </c>
      <c r="D3435" s="5">
        <v>34941</v>
      </c>
      <c r="E3435">
        <v>963</v>
      </c>
      <c r="F3435" s="2">
        <v>32</v>
      </c>
      <c r="G3435" s="2" t="str">
        <f>B3435&amp;C3435</f>
        <v>Udaya Bandara HERATH3000msc</v>
      </c>
      <c r="H3435" s="2">
        <f>E3435</f>
        <v>963</v>
      </c>
      <c r="I3435" s="138" cm="1">
        <f t="array" ref="I3435">MAX(IF($G$3:$G$4000=$G3435,$H$3:$H$4000))</f>
        <v>963</v>
      </c>
      <c r="O3435" s="2" t="e">
        <f t="shared" si="213"/>
        <v>#N/A</v>
      </c>
      <c r="P3435" s="81">
        <f t="shared" si="214"/>
        <v>1</v>
      </c>
      <c r="Q3435" s="81" t="str">
        <f t="shared" si="215"/>
        <v/>
      </c>
    </row>
    <row r="3436" spans="1:17" x14ac:dyDescent="0.2">
      <c r="A3436" t="s">
        <v>1188</v>
      </c>
      <c r="B3436" t="s">
        <v>3524</v>
      </c>
      <c r="C3436" s="5" t="s">
        <v>41</v>
      </c>
      <c r="D3436" s="5"/>
      <c r="E3436">
        <v>961</v>
      </c>
      <c r="F3436" s="2">
        <v>36</v>
      </c>
      <c r="G3436" s="2" t="str">
        <f>B3436&amp;C3436</f>
        <v>W.B.R.N. FERNANDOjavelin-throw</v>
      </c>
      <c r="H3436" s="2">
        <f>E3436</f>
        <v>961</v>
      </c>
      <c r="I3436" s="138" cm="1">
        <f t="array" ref="I3436">MAX(IF($G$3:$G$4000=$G3436,$H$3:$H$4000))</f>
        <v>961</v>
      </c>
      <c r="O3436" s="2" t="e">
        <f t="shared" si="213"/>
        <v>#N/A</v>
      </c>
      <c r="P3436" s="81">
        <f t="shared" si="214"/>
        <v>1</v>
      </c>
      <c r="Q3436" s="81" t="str">
        <f t="shared" si="215"/>
        <v/>
      </c>
    </row>
    <row r="3437" spans="1:17" x14ac:dyDescent="0.2">
      <c r="A3437" t="s">
        <v>1188</v>
      </c>
      <c r="B3437" t="s">
        <v>3313</v>
      </c>
      <c r="C3437" s="5" t="s">
        <v>38</v>
      </c>
      <c r="D3437" s="5"/>
      <c r="E3437">
        <v>960</v>
      </c>
      <c r="F3437" s="2">
        <v>27</v>
      </c>
      <c r="G3437" s="2" t="str">
        <f>B3437&amp;C3437</f>
        <v>K.V.M. YASIRUtriple-jump</v>
      </c>
      <c r="H3437" s="2">
        <f>E3437</f>
        <v>960</v>
      </c>
      <c r="I3437" s="138" cm="1">
        <f t="array" ref="I3437">MAX(IF($G$3:$G$4000=$G3437,$H$3:$H$4000))</f>
        <v>960</v>
      </c>
      <c r="O3437" s="2" t="e">
        <f t="shared" si="213"/>
        <v>#N/A</v>
      </c>
      <c r="P3437" s="81">
        <f t="shared" si="214"/>
        <v>1</v>
      </c>
      <c r="Q3437" s="81" t="str">
        <f t="shared" si="215"/>
        <v/>
      </c>
    </row>
    <row r="3438" spans="1:17" x14ac:dyDescent="0.2">
      <c r="A3438" t="s">
        <v>1188</v>
      </c>
      <c r="B3438" t="s">
        <v>5356</v>
      </c>
      <c r="C3438" s="5" t="s">
        <v>35</v>
      </c>
      <c r="D3438" s="5">
        <v>44612</v>
      </c>
      <c r="E3438">
        <v>958</v>
      </c>
      <c r="F3438" s="2">
        <v>34</v>
      </c>
      <c r="G3438" s="2" t="str">
        <f>B3438&amp;C3438</f>
        <v>Roshen Dulmin SANDANAMhigh-jump</v>
      </c>
      <c r="H3438" s="2">
        <f>E3438</f>
        <v>958</v>
      </c>
      <c r="I3438" s="138" cm="1">
        <f t="array" ref="I3438">MAX(IF($G$3:$G$4000=$G3438,$H$3:$H$4000))</f>
        <v>958</v>
      </c>
      <c r="O3438" s="2" t="e">
        <f t="shared" si="213"/>
        <v>#N/A</v>
      </c>
      <c r="P3438" s="81">
        <f t="shared" si="214"/>
        <v>1</v>
      </c>
      <c r="Q3438" s="81" t="str">
        <f t="shared" si="215"/>
        <v/>
      </c>
    </row>
    <row r="3439" spans="1:17" x14ac:dyDescent="0.2">
      <c r="A3439" t="s">
        <v>1188</v>
      </c>
      <c r="B3439" t="s">
        <v>5357</v>
      </c>
      <c r="C3439" s="5" t="s">
        <v>35</v>
      </c>
      <c r="D3439" s="5">
        <v>36329</v>
      </c>
      <c r="E3439">
        <v>958</v>
      </c>
      <c r="F3439" s="2">
        <v>34</v>
      </c>
      <c r="G3439" s="2" t="str">
        <f>B3439&amp;C3439</f>
        <v>K. Chamod Laksamudra MENDIShigh-jump</v>
      </c>
      <c r="H3439" s="2">
        <f>E3439</f>
        <v>958</v>
      </c>
      <c r="I3439" s="138" cm="1">
        <f t="array" ref="I3439">MAX(IF($G$3:$G$4000=$G3439,$H$3:$H$4000))</f>
        <v>958</v>
      </c>
      <c r="O3439" s="2" t="e">
        <f t="shared" si="213"/>
        <v>#N/A</v>
      </c>
      <c r="P3439" s="81">
        <f t="shared" si="214"/>
        <v>1</v>
      </c>
      <c r="Q3439" s="81" t="str">
        <f t="shared" si="215"/>
        <v/>
      </c>
    </row>
    <row r="3440" spans="1:17" x14ac:dyDescent="0.2">
      <c r="A3440" t="s">
        <v>1188</v>
      </c>
      <c r="B3440" t="s">
        <v>4722</v>
      </c>
      <c r="C3440" s="5" t="s">
        <v>41</v>
      </c>
      <c r="D3440" s="5">
        <v>34470</v>
      </c>
      <c r="E3440">
        <v>951</v>
      </c>
      <c r="F3440" s="2">
        <v>83</v>
      </c>
      <c r="G3440" s="2" t="str">
        <f>B3440&amp;C3440</f>
        <v>P.A. LAKMALjavelin-throw</v>
      </c>
      <c r="H3440" s="2">
        <f>E3440</f>
        <v>951</v>
      </c>
      <c r="I3440" s="138" cm="1">
        <f t="array" ref="I3440">MAX(IF($G$3:$G$4000=$G3440,$H$3:$H$4000))</f>
        <v>951</v>
      </c>
      <c r="O3440" s="2" t="e">
        <f t="shared" si="213"/>
        <v>#N/A</v>
      </c>
      <c r="P3440" s="81">
        <f t="shared" si="214"/>
        <v>1</v>
      </c>
      <c r="Q3440" s="81" t="str">
        <f t="shared" si="215"/>
        <v/>
      </c>
    </row>
    <row r="3441" spans="1:17" x14ac:dyDescent="0.2">
      <c r="A3441" t="s">
        <v>1188</v>
      </c>
      <c r="B3441" t="s">
        <v>3260</v>
      </c>
      <c r="C3441" s="5" t="s">
        <v>33</v>
      </c>
      <c r="D3441" s="5"/>
      <c r="E3441">
        <v>941</v>
      </c>
      <c r="F3441" s="2">
        <v>58</v>
      </c>
      <c r="G3441" s="2" t="str">
        <f>B3441&amp;C3441</f>
        <v>M.B.I.Dunith BANNEHEKA400mh</v>
      </c>
      <c r="H3441" s="2">
        <f>E3441</f>
        <v>941</v>
      </c>
      <c r="I3441" s="138" cm="1">
        <f t="array" ref="I3441">MAX(IF($G$3:$G$4000=$G3441,$H$3:$H$4000))</f>
        <v>941</v>
      </c>
      <c r="O3441" s="2" t="e">
        <f t="shared" si="213"/>
        <v>#N/A</v>
      </c>
      <c r="P3441" s="81">
        <f t="shared" si="214"/>
        <v>1</v>
      </c>
      <c r="Q3441" s="81" t="str">
        <f t="shared" si="215"/>
        <v/>
      </c>
    </row>
    <row r="3442" spans="1:17" x14ac:dyDescent="0.2">
      <c r="A3442" t="s">
        <v>1188</v>
      </c>
      <c r="B3442" t="s">
        <v>3439</v>
      </c>
      <c r="C3442" t="s">
        <v>39</v>
      </c>
      <c r="D3442" s="5">
        <v>35894</v>
      </c>
      <c r="E3442">
        <v>939</v>
      </c>
      <c r="F3442" s="2">
        <v>20</v>
      </c>
      <c r="G3442" s="2" t="str">
        <f>B3442&amp;C3442</f>
        <v>Samith Madusanka FERNANDOshot-put</v>
      </c>
      <c r="H3442" s="2">
        <f>E3442</f>
        <v>939</v>
      </c>
      <c r="I3442" s="138" cm="1">
        <f t="array" ref="I3442">MAX(IF($G$3:$G$4000=$G3442,$H$3:$H$4000))</f>
        <v>964</v>
      </c>
      <c r="O3442" s="2" t="e">
        <f t="shared" si="213"/>
        <v>#N/A</v>
      </c>
      <c r="P3442" s="81">
        <f t="shared" si="214"/>
        <v>1</v>
      </c>
      <c r="Q3442" s="81" t="str">
        <f t="shared" si="215"/>
        <v/>
      </c>
    </row>
    <row r="3443" spans="1:17" x14ac:dyDescent="0.2">
      <c r="A3443" t="s">
        <v>1188</v>
      </c>
      <c r="B3443" t="s">
        <v>3264</v>
      </c>
      <c r="C3443" s="5" t="s">
        <v>33</v>
      </c>
      <c r="D3443" s="5">
        <v>36721</v>
      </c>
      <c r="E3443">
        <v>938</v>
      </c>
      <c r="F3443" s="2">
        <v>62</v>
      </c>
      <c r="G3443" s="2" t="str">
        <f>B3443&amp;C3443</f>
        <v>Navodya Sankalp SOBANA400mh</v>
      </c>
      <c r="H3443" s="2">
        <f>E3443</f>
        <v>938</v>
      </c>
      <c r="I3443" s="138" cm="1">
        <f t="array" ref="I3443">MAX(IF($G$3:$G$4000=$G3443,$H$3:$H$4000))</f>
        <v>938</v>
      </c>
      <c r="O3443" s="2" t="e">
        <f t="shared" si="213"/>
        <v>#N/A</v>
      </c>
      <c r="P3443" s="81">
        <f t="shared" si="214"/>
        <v>1</v>
      </c>
      <c r="Q3443" s="81" t="str">
        <f t="shared" si="215"/>
        <v/>
      </c>
    </row>
    <row r="3444" spans="1:17" x14ac:dyDescent="0.2">
      <c r="A3444" t="s">
        <v>1188</v>
      </c>
      <c r="B3444" t="s">
        <v>3524</v>
      </c>
      <c r="C3444" t="s">
        <v>41</v>
      </c>
      <c r="D3444" s="5"/>
      <c r="E3444">
        <v>935</v>
      </c>
      <c r="F3444" s="2">
        <v>91</v>
      </c>
      <c r="G3444" s="2" t="str">
        <f>B3444&amp;C3444</f>
        <v>W.B.R.N. FERNANDOjavelin-throw</v>
      </c>
      <c r="H3444" s="2">
        <f>E3444</f>
        <v>935</v>
      </c>
      <c r="I3444" s="138" cm="1">
        <f t="array" ref="I3444">MAX(IF($G$3:$G$4000=$G3444,$H$3:$H$4000))</f>
        <v>961</v>
      </c>
      <c r="O3444" s="2" t="e">
        <f t="shared" si="213"/>
        <v>#N/A</v>
      </c>
      <c r="P3444" s="81">
        <f t="shared" si="214"/>
        <v>1</v>
      </c>
      <c r="Q3444" s="81" t="str">
        <f t="shared" si="215"/>
        <v/>
      </c>
    </row>
    <row r="3445" spans="1:17" x14ac:dyDescent="0.2">
      <c r="A3445" t="s">
        <v>1188</v>
      </c>
      <c r="B3445" t="s">
        <v>3515</v>
      </c>
      <c r="C3445" s="6" t="s">
        <v>41</v>
      </c>
      <c r="D3445" s="5">
        <v>37701</v>
      </c>
      <c r="E3445">
        <v>935</v>
      </c>
      <c r="F3445" s="2">
        <v>91</v>
      </c>
      <c r="G3445" s="2" t="str">
        <f>B3445&amp;C3445</f>
        <v>Rumesh Tharanga PATHIRAGEjavelin-throw</v>
      </c>
      <c r="H3445" s="2">
        <f>E3445</f>
        <v>935</v>
      </c>
      <c r="I3445" s="138" cm="1">
        <f t="array" ref="I3445">MAX(IF($G$3:$G$4000=$G3445,$H$3:$H$4000))</f>
        <v>935</v>
      </c>
      <c r="O3445" s="2" t="e">
        <f t="shared" si="213"/>
        <v>#N/A</v>
      </c>
      <c r="P3445" s="81">
        <f t="shared" si="214"/>
        <v>1</v>
      </c>
      <c r="Q3445" s="81" t="str">
        <f t="shared" si="215"/>
        <v/>
      </c>
    </row>
    <row r="3446" spans="1:17" x14ac:dyDescent="0.2">
      <c r="A3446" t="s">
        <v>1188</v>
      </c>
      <c r="B3446" t="s">
        <v>3123</v>
      </c>
      <c r="C3446" s="5" t="s">
        <v>34</v>
      </c>
      <c r="D3446" s="5"/>
      <c r="E3446">
        <v>933</v>
      </c>
      <c r="F3446" s="2">
        <v>42</v>
      </c>
      <c r="G3446" s="2" t="str">
        <f>B3446&amp;C3446</f>
        <v>W.P.M. SAMARAWEERA3000msc</v>
      </c>
      <c r="H3446" s="2">
        <f>E3446</f>
        <v>933</v>
      </c>
      <c r="I3446" s="138" cm="1">
        <f t="array" ref="I3446">MAX(IF($G$3:$G$4000=$G3446,$H$3:$H$4000))</f>
        <v>933</v>
      </c>
      <c r="O3446" s="2" t="e">
        <f t="shared" si="213"/>
        <v>#N/A</v>
      </c>
      <c r="P3446" s="81">
        <f t="shared" si="214"/>
        <v>1</v>
      </c>
      <c r="Q3446" s="81" t="str">
        <f t="shared" si="215"/>
        <v/>
      </c>
    </row>
    <row r="3447" spans="1:17" x14ac:dyDescent="0.2">
      <c r="A3447" t="s">
        <v>1188</v>
      </c>
      <c r="B3447" t="s">
        <v>3348</v>
      </c>
      <c r="C3447" s="6" t="s">
        <v>35</v>
      </c>
      <c r="D3447" s="5">
        <v>44671</v>
      </c>
      <c r="E3447">
        <v>932</v>
      </c>
      <c r="F3447" s="2">
        <v>46</v>
      </c>
      <c r="G3447" s="2" t="str">
        <f>B3447&amp;C3447</f>
        <v>Udil TENNAKOONhigh-jump</v>
      </c>
      <c r="H3447" s="2">
        <f>E3447</f>
        <v>932</v>
      </c>
      <c r="I3447" s="138" cm="1">
        <f t="array" ref="I3447">MAX(IF($G$3:$G$4000=$G3447,$H$3:$H$4000))</f>
        <v>932</v>
      </c>
      <c r="O3447" s="2" t="e">
        <f t="shared" si="213"/>
        <v>#N/A</v>
      </c>
      <c r="P3447" s="81">
        <f t="shared" si="214"/>
        <v>1</v>
      </c>
      <c r="Q3447" s="81" t="str">
        <f t="shared" si="215"/>
        <v/>
      </c>
    </row>
    <row r="3448" spans="1:17" x14ac:dyDescent="0.2">
      <c r="A3448" t="s">
        <v>1188</v>
      </c>
      <c r="B3448" t="s">
        <v>3125</v>
      </c>
      <c r="C3448" s="5" t="s">
        <v>34</v>
      </c>
      <c r="D3448" s="5"/>
      <c r="E3448">
        <v>929</v>
      </c>
      <c r="F3448" s="2">
        <v>45</v>
      </c>
      <c r="G3448" s="2" t="str">
        <f>B3448&amp;C3448</f>
        <v>T.M.L.C. GUNARATHNE3000msc</v>
      </c>
      <c r="H3448" s="2">
        <f>E3448</f>
        <v>929</v>
      </c>
      <c r="I3448" s="138" cm="1">
        <f t="array" ref="I3448">MAX(IF($G$3:$G$4000=$G3448,$H$3:$H$4000))</f>
        <v>929</v>
      </c>
      <c r="O3448" s="2" t="e">
        <f t="shared" si="213"/>
        <v>#N/A</v>
      </c>
      <c r="P3448" s="81">
        <f t="shared" si="214"/>
        <v>1</v>
      </c>
      <c r="Q3448" s="81" t="str">
        <f t="shared" si="215"/>
        <v/>
      </c>
    </row>
    <row r="3449" spans="1:17" x14ac:dyDescent="0.2">
      <c r="A3449" t="s">
        <v>1188</v>
      </c>
      <c r="B3449" t="s">
        <v>3126</v>
      </c>
      <c r="C3449" s="5" t="s">
        <v>34</v>
      </c>
      <c r="D3449" s="5"/>
      <c r="E3449">
        <v>928</v>
      </c>
      <c r="F3449" s="2">
        <v>46</v>
      </c>
      <c r="G3449" s="2" t="str">
        <f>B3449&amp;C3449</f>
        <v>H.M.S.Karunarathna BANDA3000msc</v>
      </c>
      <c r="H3449" s="2">
        <f>E3449</f>
        <v>928</v>
      </c>
      <c r="I3449" s="138" cm="1">
        <f t="array" ref="I3449">MAX(IF($G$3:$G$4000=$G3449,$H$3:$H$4000))</f>
        <v>928</v>
      </c>
      <c r="O3449" s="2" t="e">
        <f t="shared" si="213"/>
        <v>#N/A</v>
      </c>
      <c r="P3449" s="81">
        <f t="shared" si="214"/>
        <v>1</v>
      </c>
      <c r="Q3449" s="81" t="str">
        <f t="shared" si="215"/>
        <v/>
      </c>
    </row>
    <row r="3450" spans="1:17" x14ac:dyDescent="0.2">
      <c r="A3450" t="s">
        <v>1188</v>
      </c>
      <c r="B3450" t="s">
        <v>5366</v>
      </c>
      <c r="C3450" s="6" t="s">
        <v>41</v>
      </c>
      <c r="D3450" s="5"/>
      <c r="E3450">
        <v>927</v>
      </c>
      <c r="F3450" s="2">
        <v>46</v>
      </c>
      <c r="G3450" s="2" t="str">
        <f>B3450&amp;C3450</f>
        <v>D.C. WICKRAMARATHNEjavelin-throw</v>
      </c>
      <c r="H3450" s="2">
        <f>E3450</f>
        <v>927</v>
      </c>
      <c r="I3450" s="138" cm="1">
        <f t="array" ref="I3450">MAX(IF($G$3:$G$4000=$G3450,$H$3:$H$4000))</f>
        <v>927</v>
      </c>
      <c r="O3450" s="2" t="e">
        <f t="shared" si="213"/>
        <v>#N/A</v>
      </c>
      <c r="P3450" s="81">
        <f t="shared" si="214"/>
        <v>1</v>
      </c>
      <c r="Q3450" s="81" t="str">
        <f t="shared" si="215"/>
        <v/>
      </c>
    </row>
    <row r="3451" spans="1:17" x14ac:dyDescent="0.2">
      <c r="A3451" t="s">
        <v>1188</v>
      </c>
      <c r="B3451" t="s">
        <v>3349</v>
      </c>
      <c r="C3451" s="5" t="s">
        <v>35</v>
      </c>
      <c r="D3451" s="5">
        <v>30711</v>
      </c>
      <c r="E3451">
        <v>923</v>
      </c>
      <c r="F3451" s="2">
        <v>48</v>
      </c>
      <c r="G3451" s="2" t="str">
        <f>B3451&amp;C3451</f>
        <v>Manjula Kumara WIJESEKARAhigh-jump</v>
      </c>
      <c r="H3451" s="2">
        <f>E3451</f>
        <v>923</v>
      </c>
      <c r="I3451" s="138" cm="1">
        <f t="array" ref="I3451">MAX(IF($G$3:$G$4000=$G3451,$H$3:$H$4000))</f>
        <v>923</v>
      </c>
      <c r="O3451" s="2" t="e">
        <f t="shared" si="213"/>
        <v>#N/A</v>
      </c>
      <c r="P3451" s="81">
        <f t="shared" si="214"/>
        <v>1</v>
      </c>
      <c r="Q3451" s="81" t="str">
        <f t="shared" si="215"/>
        <v/>
      </c>
    </row>
    <row r="3452" spans="1:17" x14ac:dyDescent="0.2">
      <c r="A3452" t="s">
        <v>1188</v>
      </c>
      <c r="B3452" t="s">
        <v>3515</v>
      </c>
      <c r="C3452" s="5" t="s">
        <v>41</v>
      </c>
      <c r="D3452" s="5">
        <v>37701</v>
      </c>
      <c r="E3452">
        <v>914</v>
      </c>
      <c r="F3452" s="2">
        <v>49</v>
      </c>
      <c r="G3452" s="2" t="str">
        <f>B3452&amp;C3452</f>
        <v>Rumesh Tharanga PATHIRAGEjavelin-throw</v>
      </c>
      <c r="H3452" s="2">
        <f>E3452</f>
        <v>914</v>
      </c>
      <c r="I3452" s="138" cm="1">
        <f t="array" ref="I3452">MAX(IF($G$3:$G$4000=$G3452,$H$3:$H$4000))</f>
        <v>935</v>
      </c>
      <c r="O3452" s="2" t="e">
        <f t="shared" si="213"/>
        <v>#N/A</v>
      </c>
      <c r="P3452" s="81">
        <f t="shared" si="214"/>
        <v>1</v>
      </c>
      <c r="Q3452" s="81" t="str">
        <f t="shared" si="215"/>
        <v/>
      </c>
    </row>
    <row r="3453" spans="1:17" x14ac:dyDescent="0.2">
      <c r="A3453" t="s">
        <v>1188</v>
      </c>
      <c r="B3453" t="s">
        <v>3518</v>
      </c>
      <c r="C3453" s="5" t="s">
        <v>41</v>
      </c>
      <c r="D3453" s="5"/>
      <c r="E3453">
        <v>910</v>
      </c>
      <c r="F3453" s="2">
        <v>51</v>
      </c>
      <c r="G3453" s="2" t="str">
        <f>B3453&amp;C3453</f>
        <v>D.A. KOLAMBAARACHCHIjavelin-throw</v>
      </c>
      <c r="H3453" s="2">
        <f>E3453</f>
        <v>910</v>
      </c>
      <c r="I3453" s="138" cm="1">
        <f t="array" ref="I3453">MAX(IF($G$3:$G$4000=$G3453,$H$3:$H$4000))</f>
        <v>910</v>
      </c>
      <c r="O3453" s="2" t="e">
        <f t="shared" si="213"/>
        <v>#N/A</v>
      </c>
      <c r="P3453" s="81">
        <f t="shared" si="214"/>
        <v>1</v>
      </c>
      <c r="Q3453" s="81" t="str">
        <f t="shared" si="215"/>
        <v/>
      </c>
    </row>
    <row r="3454" spans="1:17" x14ac:dyDescent="0.2">
      <c r="A3454" t="s">
        <v>1188</v>
      </c>
      <c r="B3454" t="s">
        <v>3519</v>
      </c>
      <c r="C3454" t="s">
        <v>41</v>
      </c>
      <c r="D3454" s="5">
        <v>1999</v>
      </c>
      <c r="E3454">
        <v>905</v>
      </c>
      <c r="F3454" s="2">
        <v>53</v>
      </c>
      <c r="G3454" s="2" t="str">
        <f>B3454&amp;C3454</f>
        <v>Pragathi PRASANNAjavelin-throw</v>
      </c>
      <c r="H3454" s="2">
        <f>E3454</f>
        <v>905</v>
      </c>
      <c r="I3454" s="138" cm="1">
        <f t="array" ref="I3454">MAX(IF($G$3:$G$4000=$G3454,$H$3:$H$4000))</f>
        <v>1034</v>
      </c>
      <c r="O3454" s="2" t="e">
        <f t="shared" si="213"/>
        <v>#N/A</v>
      </c>
      <c r="P3454" s="81">
        <f t="shared" si="214"/>
        <v>1</v>
      </c>
      <c r="Q3454" s="81" t="str">
        <f t="shared" si="215"/>
        <v/>
      </c>
    </row>
    <row r="3455" spans="1:17" x14ac:dyDescent="0.2">
      <c r="A3455" t="s">
        <v>1188</v>
      </c>
      <c r="B3455" t="s">
        <v>3521</v>
      </c>
      <c r="C3455" s="5" t="s">
        <v>41</v>
      </c>
      <c r="D3455" s="5"/>
      <c r="E3455">
        <v>898</v>
      </c>
      <c r="F3455" s="2">
        <v>54</v>
      </c>
      <c r="G3455" s="2" t="str">
        <f>B3455&amp;C3455</f>
        <v>K.G. YOGARAJjavelin-throw</v>
      </c>
      <c r="H3455" s="2">
        <f>E3455</f>
        <v>898</v>
      </c>
      <c r="I3455" s="138" cm="1">
        <f t="array" ref="I3455">MAX(IF($G$3:$G$4000=$G3455,$H$3:$H$4000))</f>
        <v>898</v>
      </c>
      <c r="O3455" s="2" t="e">
        <f t="shared" si="213"/>
        <v>#N/A</v>
      </c>
      <c r="P3455" s="81">
        <f t="shared" si="214"/>
        <v>1</v>
      </c>
      <c r="Q3455" s="81" t="str">
        <f t="shared" si="215"/>
        <v/>
      </c>
    </row>
    <row r="3456" spans="1:17" x14ac:dyDescent="0.2">
      <c r="A3456" t="s">
        <v>1188</v>
      </c>
      <c r="B3456" t="s">
        <v>5334</v>
      </c>
      <c r="C3456" s="5" t="s">
        <v>31</v>
      </c>
      <c r="D3456" s="5">
        <v>31436</v>
      </c>
      <c r="E3456">
        <v>896</v>
      </c>
      <c r="F3456" s="2">
        <v>39</v>
      </c>
      <c r="G3456" s="2" t="str">
        <f>B3456&amp;C3456</f>
        <v>Salinda Randewa K.W.110mh</v>
      </c>
      <c r="H3456" s="2">
        <f>E3456</f>
        <v>896</v>
      </c>
      <c r="I3456" s="138" cm="1">
        <f t="array" ref="I3456">MAX(IF($G$3:$G$4000=$G3456,$H$3:$H$4000))</f>
        <v>896</v>
      </c>
      <c r="O3456" s="2" t="e">
        <f t="shared" si="213"/>
        <v>#N/A</v>
      </c>
      <c r="P3456" s="81">
        <f t="shared" si="214"/>
        <v>1</v>
      </c>
      <c r="Q3456" s="81" t="str">
        <f t="shared" si="215"/>
        <v/>
      </c>
    </row>
    <row r="3457" spans="1:17" x14ac:dyDescent="0.2">
      <c r="A3457" t="s">
        <v>1188</v>
      </c>
      <c r="B3457" t="s">
        <v>3223</v>
      </c>
      <c r="C3457" s="5" t="s">
        <v>31</v>
      </c>
      <c r="D3457" s="5">
        <v>34491</v>
      </c>
      <c r="E3457">
        <v>893</v>
      </c>
      <c r="F3457" s="2">
        <v>40</v>
      </c>
      <c r="G3457" s="2" t="str">
        <f>B3457&amp;C3457</f>
        <v>K.D.D. ARIYARATHNE110mh</v>
      </c>
      <c r="H3457" s="2">
        <f>E3457</f>
        <v>893</v>
      </c>
      <c r="I3457" s="138" cm="1">
        <f t="array" ref="I3457">MAX(IF($G$3:$G$4000=$G3457,$H$3:$H$4000))</f>
        <v>893</v>
      </c>
      <c r="O3457" s="2" t="e">
        <f t="shared" si="213"/>
        <v>#N/A</v>
      </c>
      <c r="P3457" s="81">
        <f t="shared" si="214"/>
        <v>1</v>
      </c>
      <c r="Q3457" s="81" t="str">
        <f t="shared" si="215"/>
        <v/>
      </c>
    </row>
    <row r="3458" spans="1:17" x14ac:dyDescent="0.2">
      <c r="A3458" t="s">
        <v>1188</v>
      </c>
      <c r="B3458" t="s">
        <v>5322</v>
      </c>
      <c r="C3458" s="5" t="s">
        <v>34</v>
      </c>
      <c r="D3458" s="5"/>
      <c r="E3458">
        <v>891</v>
      </c>
      <c r="F3458" s="2">
        <v>59</v>
      </c>
      <c r="G3458" s="2" t="str">
        <f>B3458&amp;C3458</f>
        <v>R.M.C.D.M. RATHNAYAKE3000msc</v>
      </c>
      <c r="H3458" s="2">
        <f>E3458</f>
        <v>891</v>
      </c>
      <c r="I3458" s="138" cm="1">
        <f t="array" ref="I3458">MAX(IF($G$3:$G$4000=$G3458,$H$3:$H$4000))</f>
        <v>891</v>
      </c>
      <c r="O3458" s="2" t="e">
        <f t="shared" si="213"/>
        <v>#N/A</v>
      </c>
      <c r="P3458" s="81">
        <f t="shared" si="214"/>
        <v>1</v>
      </c>
      <c r="Q3458" s="81" t="str">
        <f t="shared" si="215"/>
        <v/>
      </c>
    </row>
    <row r="3459" spans="1:17" x14ac:dyDescent="0.2">
      <c r="A3459" t="s">
        <v>1188</v>
      </c>
      <c r="B3459" t="s">
        <v>3389</v>
      </c>
      <c r="C3459" s="5" t="s">
        <v>36</v>
      </c>
      <c r="D3459" s="5"/>
      <c r="E3459">
        <v>886</v>
      </c>
      <c r="F3459" s="2">
        <v>46</v>
      </c>
      <c r="G3459" s="2" t="str">
        <f>B3459&amp;C3459</f>
        <v>R.P. MURUGAYYApole-vault</v>
      </c>
      <c r="H3459" s="2">
        <f>E3459</f>
        <v>886</v>
      </c>
      <c r="I3459" s="138" cm="1">
        <f t="array" ref="I3459">MAX(IF($G$3:$G$4000=$G3459,$H$3:$H$4000))</f>
        <v>886</v>
      </c>
      <c r="O3459" s="2" t="e">
        <f t="shared" si="213"/>
        <v>#N/A</v>
      </c>
      <c r="P3459" s="81">
        <f t="shared" si="214"/>
        <v>1</v>
      </c>
      <c r="Q3459" s="81" t="str">
        <f t="shared" si="215"/>
        <v/>
      </c>
    </row>
    <row r="3460" spans="1:17" x14ac:dyDescent="0.2">
      <c r="A3460" t="s">
        <v>1188</v>
      </c>
      <c r="B3460" t="s">
        <v>5368</v>
      </c>
      <c r="C3460" s="5" t="s">
        <v>41</v>
      </c>
      <c r="D3460" s="5"/>
      <c r="E3460">
        <v>883</v>
      </c>
      <c r="F3460" s="2">
        <v>64</v>
      </c>
      <c r="G3460" s="2" t="str">
        <f>B3460&amp;C3460</f>
        <v>R. RATHUSANjavelin-throw</v>
      </c>
      <c r="H3460" s="2">
        <f>E3460</f>
        <v>883</v>
      </c>
      <c r="I3460" s="138" cm="1">
        <f t="array" ref="I3460">MAX(IF($G$3:$G$4000=$G3460,$H$3:$H$4000))</f>
        <v>883</v>
      </c>
      <c r="O3460" s="2" t="e">
        <f t="shared" ref="O3460:O3487" si="216">VLOOKUP(K3460&amp;L3460,$G$3:$H$3563,2,FALSE)</f>
        <v>#N/A</v>
      </c>
      <c r="P3460" s="81">
        <f t="shared" ref="P3460:P3487" si="217">COUNTIFS($L$3:$L$3119,L3460,$O$3:$O$3119,"&gt;"&amp;O3460)+1</f>
        <v>1</v>
      </c>
      <c r="Q3460" s="81" t="str">
        <f t="shared" ref="Q3460:Q3487" si="218">IFERROR(IF(J3460="AUS",COUNTIFS($J$3:$J$3119,"AUS",$L$3:$L$3119,L3460,$O$3:$O$3119,"&gt;"&amp;O3460)+1,""),"")</f>
        <v/>
      </c>
    </row>
    <row r="3461" spans="1:17" x14ac:dyDescent="0.2">
      <c r="A3461" t="s">
        <v>1188</v>
      </c>
      <c r="B3461" t="s">
        <v>5369</v>
      </c>
      <c r="C3461" s="5" t="s">
        <v>41</v>
      </c>
      <c r="D3461" s="5">
        <v>1995</v>
      </c>
      <c r="E3461">
        <v>880</v>
      </c>
      <c r="F3461" s="2">
        <v>67</v>
      </c>
      <c r="G3461" s="2" t="str">
        <f>B3461&amp;C3461</f>
        <v>E.K.C.K. PADMASIRIjavelin-throw</v>
      </c>
      <c r="H3461" s="2">
        <f>E3461</f>
        <v>880</v>
      </c>
      <c r="I3461" s="138" cm="1">
        <f t="array" ref="I3461">MAX(IF($G$3:$G$4000=$G3461,$H$3:$H$4000))</f>
        <v>880</v>
      </c>
      <c r="O3461" s="2" t="e">
        <f t="shared" si="216"/>
        <v>#N/A</v>
      </c>
      <c r="P3461" s="81">
        <f t="shared" si="217"/>
        <v>1</v>
      </c>
      <c r="Q3461" s="81" t="str">
        <f t="shared" si="218"/>
        <v/>
      </c>
    </row>
    <row r="3462" spans="1:17" x14ac:dyDescent="0.2">
      <c r="A3462" t="s">
        <v>1188</v>
      </c>
      <c r="B3462" t="s">
        <v>3390</v>
      </c>
      <c r="C3462" s="5" t="s">
        <v>36</v>
      </c>
      <c r="D3462" s="5">
        <v>30989</v>
      </c>
      <c r="E3462">
        <v>859</v>
      </c>
      <c r="F3462" s="2">
        <v>51</v>
      </c>
      <c r="G3462" s="2" t="str">
        <f>B3462&amp;C3462</f>
        <v>Chamara SENARATHNEpole-vault</v>
      </c>
      <c r="H3462" s="2">
        <f>E3462</f>
        <v>859</v>
      </c>
      <c r="I3462" s="138" cm="1">
        <f t="array" ref="I3462">MAX(IF($G$3:$G$4000=$G3462,$H$3:$H$4000))</f>
        <v>859</v>
      </c>
      <c r="O3462" s="2" t="e">
        <f t="shared" si="216"/>
        <v>#N/A</v>
      </c>
      <c r="P3462" s="81">
        <f t="shared" si="217"/>
        <v>1</v>
      </c>
      <c r="Q3462" s="81" t="str">
        <f t="shared" si="218"/>
        <v/>
      </c>
    </row>
    <row r="3463" spans="1:17" x14ac:dyDescent="0.2">
      <c r="A3463" t="s">
        <v>1188</v>
      </c>
      <c r="B3463" t="s">
        <v>3611</v>
      </c>
      <c r="C3463" s="5" t="s">
        <v>82</v>
      </c>
      <c r="D3463" s="5"/>
      <c r="E3463">
        <v>855</v>
      </c>
      <c r="F3463" s="2">
        <v>84</v>
      </c>
      <c r="G3463" s="2" t="str">
        <f>B3463&amp;C3463</f>
        <v>Sivarajan MUTHUSAMYmarathon</v>
      </c>
      <c r="H3463" s="2">
        <f>E3463</f>
        <v>855</v>
      </c>
      <c r="I3463" s="138" cm="1">
        <f t="array" ref="I3463">MAX(IF($G$3:$G$4000=$G3463,$H$3:$H$4000))</f>
        <v>855</v>
      </c>
      <c r="O3463" s="2" t="e">
        <f t="shared" si="216"/>
        <v>#N/A</v>
      </c>
      <c r="P3463" s="81">
        <f t="shared" si="217"/>
        <v>1</v>
      </c>
      <c r="Q3463" s="81" t="str">
        <f t="shared" si="218"/>
        <v/>
      </c>
    </row>
    <row r="3464" spans="1:17" x14ac:dyDescent="0.2">
      <c r="A3464" t="s">
        <v>1188</v>
      </c>
      <c r="B3464" t="s">
        <v>3616</v>
      </c>
      <c r="C3464" s="5" t="s">
        <v>82</v>
      </c>
      <c r="D3464" s="5">
        <v>29396</v>
      </c>
      <c r="E3464">
        <v>831</v>
      </c>
      <c r="F3464" s="2">
        <v>91</v>
      </c>
      <c r="G3464" s="2" t="str">
        <f>B3464&amp;C3464</f>
        <v>Kelum Sampath GANEHImarathon</v>
      </c>
      <c r="H3464" s="2">
        <f>E3464</f>
        <v>831</v>
      </c>
      <c r="I3464" s="138" cm="1">
        <f t="array" ref="I3464">MAX(IF($G$3:$G$4000=$G3464,$H$3:$H$4000))</f>
        <v>831</v>
      </c>
      <c r="O3464" s="2" t="e">
        <f t="shared" si="216"/>
        <v>#N/A</v>
      </c>
      <c r="P3464" s="81">
        <f t="shared" si="217"/>
        <v>1</v>
      </c>
      <c r="Q3464" s="81" t="str">
        <f t="shared" si="218"/>
        <v/>
      </c>
    </row>
    <row r="3465" spans="1:17" x14ac:dyDescent="0.2">
      <c r="A3465" t="s">
        <v>1188</v>
      </c>
      <c r="B3465" t="s">
        <v>3548</v>
      </c>
      <c r="C3465" s="5" t="s">
        <v>41</v>
      </c>
      <c r="D3465" s="5"/>
      <c r="E3465">
        <v>820</v>
      </c>
      <c r="F3465" s="2">
        <v>98</v>
      </c>
      <c r="G3465" s="2" t="str">
        <f>B3465&amp;C3465</f>
        <v>D.D. FERNANDOjavelin-throw</v>
      </c>
      <c r="H3465" s="2">
        <f>E3465</f>
        <v>820</v>
      </c>
      <c r="I3465" s="138" cm="1">
        <f t="array" ref="I3465">MAX(IF($G$3:$G$4000=$G3465,$H$3:$H$4000))</f>
        <v>820</v>
      </c>
      <c r="O3465" s="2" t="e">
        <f t="shared" si="216"/>
        <v>#N/A</v>
      </c>
      <c r="P3465" s="81">
        <f t="shared" si="217"/>
        <v>1</v>
      </c>
      <c r="Q3465" s="81" t="str">
        <f t="shared" si="218"/>
        <v/>
      </c>
    </row>
    <row r="3466" spans="1:17" x14ac:dyDescent="0.2">
      <c r="A3466" t="s">
        <v>3713</v>
      </c>
      <c r="B3466" t="s">
        <v>3714</v>
      </c>
      <c r="C3466" s="5" t="s">
        <v>25</v>
      </c>
      <c r="D3466" s="5">
        <v>32265</v>
      </c>
      <c r="E3466">
        <v>1186</v>
      </c>
      <c r="F3466" s="2">
        <v>13</v>
      </c>
      <c r="G3466" s="2" t="str">
        <f>B3466&amp;C3466</f>
        <v>Sibusiso MATSENJWA200m</v>
      </c>
      <c r="H3466" s="2">
        <f>E3466</f>
        <v>1186</v>
      </c>
      <c r="I3466" s="138" cm="1">
        <f t="array" ref="I3466">MAX(IF($G$3:$G$4000=$G3466,$H$3:$H$4000))</f>
        <v>1186</v>
      </c>
      <c r="O3466" s="2" t="e">
        <f t="shared" si="216"/>
        <v>#N/A</v>
      </c>
      <c r="P3466" s="81">
        <f t="shared" si="217"/>
        <v>1</v>
      </c>
      <c r="Q3466" s="81" t="str">
        <f t="shared" si="218"/>
        <v/>
      </c>
    </row>
    <row r="3467" spans="1:17" x14ac:dyDescent="0.2">
      <c r="A3467" t="s">
        <v>3713</v>
      </c>
      <c r="B3467" t="s">
        <v>3714</v>
      </c>
      <c r="C3467" s="5" t="s">
        <v>2</v>
      </c>
      <c r="D3467" s="5">
        <v>32265</v>
      </c>
      <c r="E3467">
        <v>1043</v>
      </c>
      <c r="F3467" s="2">
        <v>47</v>
      </c>
      <c r="G3467" s="2" t="str">
        <f>B3467&amp;C3467</f>
        <v>Sibusiso MATSENJWA100m</v>
      </c>
      <c r="H3467" s="2">
        <f>E3467</f>
        <v>1043</v>
      </c>
      <c r="I3467" s="138" cm="1">
        <f t="array" ref="I3467">MAX(IF($G$3:$G$4000=$G3467,$H$3:$H$4000))</f>
        <v>1043</v>
      </c>
      <c r="O3467" s="2" t="e">
        <f t="shared" si="216"/>
        <v>#N/A</v>
      </c>
      <c r="P3467" s="81">
        <f t="shared" si="217"/>
        <v>1</v>
      </c>
      <c r="Q3467" s="81" t="str">
        <f t="shared" si="218"/>
        <v/>
      </c>
    </row>
    <row r="3468" spans="1:17" x14ac:dyDescent="0.2">
      <c r="A3468" t="s">
        <v>2872</v>
      </c>
      <c r="B3468" t="s">
        <v>4741</v>
      </c>
      <c r="C3468" s="5" t="s">
        <v>82</v>
      </c>
      <c r="D3468" s="5">
        <v>35318</v>
      </c>
      <c r="E3468">
        <v>1246</v>
      </c>
      <c r="F3468" s="2">
        <v>12</v>
      </c>
      <c r="G3468" s="2" t="str">
        <f>B3468&amp;C3468</f>
        <v>Gabriel Gerald GEAYmarathon</v>
      </c>
      <c r="H3468" s="2">
        <f>E3468</f>
        <v>1246</v>
      </c>
      <c r="I3468" s="138" cm="1">
        <f t="array" ref="I3468">MAX(IF($G$3:$G$4000=$G3468,$H$3:$H$4000))</f>
        <v>1246</v>
      </c>
      <c r="O3468" s="2" t="e">
        <f t="shared" si="216"/>
        <v>#N/A</v>
      </c>
      <c r="P3468" s="81">
        <f t="shared" si="217"/>
        <v>1</v>
      </c>
      <c r="Q3468" s="81" t="str">
        <f t="shared" si="218"/>
        <v/>
      </c>
    </row>
    <row r="3469" spans="1:17" x14ac:dyDescent="0.2">
      <c r="A3469" t="s">
        <v>2872</v>
      </c>
      <c r="B3469" t="s">
        <v>4770</v>
      </c>
      <c r="C3469" s="5" t="s">
        <v>82</v>
      </c>
      <c r="D3469" s="5">
        <v>33648</v>
      </c>
      <c r="E3469">
        <v>1196</v>
      </c>
      <c r="F3469" s="2">
        <v>44</v>
      </c>
      <c r="G3469" s="2" t="str">
        <f>B3469&amp;C3469</f>
        <v>Alphonce Felix SIMBUmarathon</v>
      </c>
      <c r="H3469" s="2">
        <f>E3469</f>
        <v>1196</v>
      </c>
      <c r="I3469" s="138" cm="1">
        <f t="array" ref="I3469">MAX(IF($G$3:$G$4000=$G3469,$H$3:$H$4000))</f>
        <v>1196</v>
      </c>
      <c r="O3469" s="2" t="e">
        <f t="shared" si="216"/>
        <v>#N/A</v>
      </c>
      <c r="P3469" s="81">
        <f t="shared" si="217"/>
        <v>1</v>
      </c>
      <c r="Q3469" s="81" t="str">
        <f t="shared" si="218"/>
        <v/>
      </c>
    </row>
    <row r="3470" spans="1:17" x14ac:dyDescent="0.2">
      <c r="A3470" t="s">
        <v>1902</v>
      </c>
      <c r="B3470" t="s">
        <v>4320</v>
      </c>
      <c r="C3470" s="5" t="s">
        <v>37</v>
      </c>
      <c r="D3470" s="5">
        <v>34512</v>
      </c>
      <c r="E3470">
        <v>1088</v>
      </c>
      <c r="F3470" s="2">
        <v>55</v>
      </c>
      <c r="G3470" s="2" t="str">
        <f>B3470&amp;C3470</f>
        <v>Ifeanyichukwu OTUONYElong-jump</v>
      </c>
      <c r="H3470" s="2">
        <f>E3470</f>
        <v>1088</v>
      </c>
      <c r="I3470" s="138" cm="1">
        <f t="array" ref="I3470">MAX(IF($G$3:$G$4000=$G3470,$H$3:$H$4000))</f>
        <v>1088</v>
      </c>
      <c r="O3470" s="2" t="e">
        <f t="shared" si="216"/>
        <v>#N/A</v>
      </c>
      <c r="P3470" s="81">
        <f t="shared" si="217"/>
        <v>1</v>
      </c>
      <c r="Q3470" s="81" t="str">
        <f t="shared" si="218"/>
        <v/>
      </c>
    </row>
    <row r="3471" spans="1:17" x14ac:dyDescent="0.2">
      <c r="A3471" t="s">
        <v>1184</v>
      </c>
      <c r="B3471" t="s">
        <v>4673</v>
      </c>
      <c r="C3471" s="5" t="s">
        <v>41</v>
      </c>
      <c r="D3471" s="6">
        <v>34061</v>
      </c>
      <c r="E3471">
        <v>1231</v>
      </c>
      <c r="F3471" s="2">
        <v>1</v>
      </c>
      <c r="G3471" s="2" t="str">
        <f>B3471&amp;C3471</f>
        <v>Keshorn WALCOTTjavelin-throw</v>
      </c>
      <c r="H3471" s="2">
        <f>E3471</f>
        <v>1231</v>
      </c>
      <c r="I3471" s="138" cm="1">
        <f t="array" ref="I3471">MAX(IF($G$3:$G$4000=$G3471,$H$3:$H$4000))</f>
        <v>1231</v>
      </c>
      <c r="O3471" s="2" t="e">
        <f t="shared" si="216"/>
        <v>#N/A</v>
      </c>
      <c r="P3471" s="81">
        <f t="shared" si="217"/>
        <v>1</v>
      </c>
      <c r="Q3471" s="81" t="str">
        <f t="shared" si="218"/>
        <v/>
      </c>
    </row>
    <row r="3472" spans="1:17" x14ac:dyDescent="0.2">
      <c r="A3472" t="s">
        <v>1184</v>
      </c>
      <c r="B3472" t="s">
        <v>4950</v>
      </c>
      <c r="C3472" s="5" t="s">
        <v>25</v>
      </c>
      <c r="D3472" s="5">
        <v>34347</v>
      </c>
      <c r="E3472">
        <v>1204</v>
      </c>
      <c r="F3472" s="2">
        <v>5</v>
      </c>
      <c r="G3472" s="2" t="str">
        <f>B3472&amp;C3472</f>
        <v>Jereem RICHARDS200m</v>
      </c>
      <c r="H3472" s="2">
        <f>E3472</f>
        <v>1204</v>
      </c>
      <c r="I3472" s="138" cm="1">
        <f t="array" ref="I3472">MAX(IF($G$3:$G$4000=$G3472,$H$3:$H$4000))</f>
        <v>1204</v>
      </c>
      <c r="O3472" s="2" t="e">
        <f t="shared" si="216"/>
        <v>#N/A</v>
      </c>
      <c r="P3472" s="81">
        <f t="shared" si="217"/>
        <v>1</v>
      </c>
      <c r="Q3472" s="81" t="str">
        <f t="shared" si="218"/>
        <v/>
      </c>
    </row>
    <row r="3473" spans="1:17" x14ac:dyDescent="0.2">
      <c r="A3473" t="s">
        <v>1184</v>
      </c>
      <c r="B3473" t="s">
        <v>3725</v>
      </c>
      <c r="C3473" s="5" t="s">
        <v>26</v>
      </c>
      <c r="D3473" s="5">
        <v>33905</v>
      </c>
      <c r="E3473">
        <v>1199</v>
      </c>
      <c r="F3473" s="2">
        <v>6</v>
      </c>
      <c r="G3473" s="2" t="str">
        <f>B3473&amp;C3473</f>
        <v>Deon LENDORE400m</v>
      </c>
      <c r="H3473" s="2">
        <f>E3473</f>
        <v>1199</v>
      </c>
      <c r="I3473" s="138" cm="1">
        <f t="array" ref="I3473">MAX(IF($G$3:$G$4000=$G3473,$H$3:$H$4000))</f>
        <v>1199</v>
      </c>
      <c r="O3473" s="2" t="e">
        <f t="shared" si="216"/>
        <v>#N/A</v>
      </c>
      <c r="P3473" s="81">
        <f t="shared" si="217"/>
        <v>1</v>
      </c>
      <c r="Q3473" s="81" t="str">
        <f t="shared" si="218"/>
        <v/>
      </c>
    </row>
    <row r="3474" spans="1:17" x14ac:dyDescent="0.2">
      <c r="A3474" t="s">
        <v>1184</v>
      </c>
      <c r="B3474" t="s">
        <v>3716</v>
      </c>
      <c r="C3474" s="5" t="s">
        <v>26</v>
      </c>
      <c r="D3474" s="5">
        <v>35769</v>
      </c>
      <c r="E3474">
        <v>1198</v>
      </c>
      <c r="F3474" s="2">
        <v>7</v>
      </c>
      <c r="G3474" s="2" t="str">
        <f>B3474&amp;C3474</f>
        <v>Dwight ST. HILLAIRE400m</v>
      </c>
      <c r="H3474" s="2">
        <f>E3474</f>
        <v>1198</v>
      </c>
      <c r="I3474" s="138" cm="1">
        <f t="array" ref="I3474">MAX(IF($G$3:$G$4000=$G3474,$H$3:$H$4000))</f>
        <v>1198</v>
      </c>
      <c r="O3474" s="2" t="e">
        <f t="shared" si="216"/>
        <v>#N/A</v>
      </c>
      <c r="P3474" s="81">
        <f t="shared" si="217"/>
        <v>1</v>
      </c>
      <c r="Q3474" s="81" t="str">
        <f t="shared" si="218"/>
        <v/>
      </c>
    </row>
    <row r="3475" spans="1:17" x14ac:dyDescent="0.2">
      <c r="A3475" t="s">
        <v>1184</v>
      </c>
      <c r="B3475" t="s">
        <v>3716</v>
      </c>
      <c r="C3475" t="s">
        <v>25</v>
      </c>
      <c r="D3475" s="5">
        <v>35769</v>
      </c>
      <c r="E3475">
        <v>1181</v>
      </c>
      <c r="F3475" s="2">
        <v>16</v>
      </c>
      <c r="G3475" s="2" t="str">
        <f>B3475&amp;C3475</f>
        <v>Dwight ST. HILLAIRE200m</v>
      </c>
      <c r="H3475" s="2">
        <f>E3475</f>
        <v>1181</v>
      </c>
      <c r="I3475" s="138" cm="1">
        <f t="array" ref="I3475">MAX(IF($G$3:$G$4000=$G3475,$H$3:$H$4000))</f>
        <v>1181</v>
      </c>
      <c r="O3475" s="2" t="e">
        <f t="shared" si="216"/>
        <v>#N/A</v>
      </c>
      <c r="P3475" s="81">
        <f t="shared" si="217"/>
        <v>1</v>
      </c>
      <c r="Q3475" s="81" t="str">
        <f t="shared" si="218"/>
        <v/>
      </c>
    </row>
    <row r="3476" spans="1:17" x14ac:dyDescent="0.2">
      <c r="A3476" t="s">
        <v>1184</v>
      </c>
      <c r="B3476" t="s">
        <v>4133</v>
      </c>
      <c r="C3476" s="5" t="s">
        <v>31</v>
      </c>
      <c r="D3476" s="5">
        <v>34791</v>
      </c>
      <c r="E3476">
        <v>1158</v>
      </c>
      <c r="F3476" s="2">
        <v>15</v>
      </c>
      <c r="G3476" s="2" t="str">
        <f>B3476&amp;C3476</f>
        <v>Ruebin WALTERS110mh</v>
      </c>
      <c r="H3476" s="2">
        <f>E3476</f>
        <v>1158</v>
      </c>
      <c r="I3476" s="138" cm="1">
        <f t="array" ref="I3476">MAX(IF($G$3:$G$4000=$G3476,$H$3:$H$4000))</f>
        <v>1158</v>
      </c>
      <c r="O3476" s="2" t="e">
        <f t="shared" si="216"/>
        <v>#N/A</v>
      </c>
      <c r="P3476" s="81">
        <f t="shared" si="217"/>
        <v>1</v>
      </c>
      <c r="Q3476" s="81" t="str">
        <f t="shared" si="218"/>
        <v/>
      </c>
    </row>
    <row r="3477" spans="1:17" x14ac:dyDescent="0.2">
      <c r="A3477" t="s">
        <v>1184</v>
      </c>
      <c r="B3477" t="s">
        <v>2952</v>
      </c>
      <c r="C3477" s="5" t="s">
        <v>26</v>
      </c>
      <c r="D3477" s="5">
        <v>34954</v>
      </c>
      <c r="E3477">
        <v>1156</v>
      </c>
      <c r="F3477" s="2">
        <v>19</v>
      </c>
      <c r="G3477" s="2" t="str">
        <f>B3477&amp;C3477</f>
        <v>Machel CEDENIO400m</v>
      </c>
      <c r="H3477" s="2">
        <f>E3477</f>
        <v>1156</v>
      </c>
      <c r="I3477" s="138" cm="1">
        <f t="array" ref="I3477">MAX(IF($G$3:$G$4000=$G3477,$H$3:$H$4000))</f>
        <v>1156</v>
      </c>
      <c r="O3477" s="2" t="e">
        <f t="shared" si="216"/>
        <v>#N/A</v>
      </c>
      <c r="P3477" s="81">
        <f t="shared" si="217"/>
        <v>1</v>
      </c>
      <c r="Q3477" s="81" t="str">
        <f t="shared" si="218"/>
        <v/>
      </c>
    </row>
    <row r="3478" spans="1:17" x14ac:dyDescent="0.2">
      <c r="A3478" t="s">
        <v>1184</v>
      </c>
      <c r="B3478" t="s">
        <v>3659</v>
      </c>
      <c r="C3478" s="5" t="s">
        <v>2</v>
      </c>
      <c r="D3478" s="5">
        <v>36209</v>
      </c>
      <c r="E3478">
        <v>1152</v>
      </c>
      <c r="F3478" s="2">
        <v>37</v>
      </c>
      <c r="G3478" s="2" t="str">
        <f>B3478&amp;C3478</f>
        <v>Eric HARRISON JR.100m</v>
      </c>
      <c r="H3478" s="2">
        <f>E3478</f>
        <v>1152</v>
      </c>
      <c r="I3478" s="138" cm="1">
        <f t="array" ref="I3478">MAX(IF($G$3:$G$4000=$G3478,$H$3:$H$4000))</f>
        <v>1152</v>
      </c>
      <c r="O3478" s="2" t="e">
        <f t="shared" si="216"/>
        <v>#N/A</v>
      </c>
      <c r="P3478" s="81">
        <f t="shared" si="217"/>
        <v>1</v>
      </c>
      <c r="Q3478" s="81" t="str">
        <f t="shared" si="218"/>
        <v/>
      </c>
    </row>
    <row r="3479" spans="1:17" x14ac:dyDescent="0.2">
      <c r="A3479" t="s">
        <v>1184</v>
      </c>
      <c r="B3479" t="s">
        <v>3725</v>
      </c>
      <c r="C3479" s="5" t="s">
        <v>25</v>
      </c>
      <c r="D3479" s="5">
        <v>33905</v>
      </c>
      <c r="E3479">
        <v>1144</v>
      </c>
      <c r="F3479" s="2">
        <v>35</v>
      </c>
      <c r="G3479" s="2" t="str">
        <f>B3479&amp;C3479</f>
        <v>Deon LENDORE200m</v>
      </c>
      <c r="H3479" s="2">
        <f>E3479</f>
        <v>1144</v>
      </c>
      <c r="I3479" s="138" cm="1">
        <f t="array" ref="I3479">MAX(IF($G$3:$G$4000=$G3479,$H$3:$H$4000))</f>
        <v>1144</v>
      </c>
      <c r="O3479" s="2" t="e">
        <f t="shared" si="216"/>
        <v>#N/A</v>
      </c>
      <c r="P3479" s="81">
        <f t="shared" si="217"/>
        <v>1</v>
      </c>
      <c r="Q3479" s="81" t="str">
        <f t="shared" si="218"/>
        <v/>
      </c>
    </row>
    <row r="3480" spans="1:17" x14ac:dyDescent="0.2">
      <c r="A3480" t="s">
        <v>1184</v>
      </c>
      <c r="B3480" t="s">
        <v>3659</v>
      </c>
      <c r="C3480" s="5" t="s">
        <v>25</v>
      </c>
      <c r="D3480" s="5">
        <v>36209</v>
      </c>
      <c r="E3480">
        <v>1139</v>
      </c>
      <c r="F3480" s="2">
        <v>41</v>
      </c>
      <c r="G3480" s="2" t="str">
        <f>B3480&amp;C3480</f>
        <v>Eric HARRISON JR.200m</v>
      </c>
      <c r="H3480" s="2">
        <f>E3480</f>
        <v>1139</v>
      </c>
      <c r="I3480" s="138" cm="1">
        <f t="array" ref="I3480">MAX(IF($G$3:$G$4000=$G3480,$H$3:$H$4000))</f>
        <v>1139</v>
      </c>
      <c r="O3480" s="2" t="e">
        <f t="shared" si="216"/>
        <v>#N/A</v>
      </c>
      <c r="P3480" s="81">
        <f t="shared" si="217"/>
        <v>1</v>
      </c>
      <c r="Q3480" s="81" t="str">
        <f t="shared" si="218"/>
        <v/>
      </c>
    </row>
    <row r="3481" spans="1:17" x14ac:dyDescent="0.2">
      <c r="A3481" t="s">
        <v>1184</v>
      </c>
      <c r="B3481" t="s">
        <v>4142</v>
      </c>
      <c r="C3481" s="5" t="s">
        <v>31</v>
      </c>
      <c r="D3481" s="5">
        <v>32104</v>
      </c>
      <c r="E3481">
        <v>1138</v>
      </c>
      <c r="F3481" s="2">
        <v>26</v>
      </c>
      <c r="G3481" s="2" t="str">
        <f>B3481&amp;C3481</f>
        <v>Mikel THOMAS110mh</v>
      </c>
      <c r="H3481" s="2">
        <f>E3481</f>
        <v>1138</v>
      </c>
      <c r="I3481" s="138" cm="1">
        <f t="array" ref="I3481">MAX(IF($G$3:$G$4000=$G3481,$H$3:$H$4000))</f>
        <v>1138</v>
      </c>
      <c r="O3481" s="2" t="e">
        <f t="shared" si="216"/>
        <v>#N/A</v>
      </c>
      <c r="P3481" s="81">
        <f t="shared" si="217"/>
        <v>1</v>
      </c>
      <c r="Q3481" s="81" t="str">
        <f t="shared" si="218"/>
        <v/>
      </c>
    </row>
    <row r="3482" spans="1:17" x14ac:dyDescent="0.2">
      <c r="A3482" t="s">
        <v>1184</v>
      </c>
      <c r="B3482" t="s">
        <v>3686</v>
      </c>
      <c r="C3482" s="5" t="s">
        <v>2</v>
      </c>
      <c r="D3482" s="5">
        <v>36843</v>
      </c>
      <c r="E3482">
        <v>1122</v>
      </c>
      <c r="F3482" s="2">
        <v>71</v>
      </c>
      <c r="G3482" s="2" t="str">
        <f>B3482&amp;C3482</f>
        <v>Kion BENJAMIN100m</v>
      </c>
      <c r="H3482" s="2">
        <f>E3482</f>
        <v>1122</v>
      </c>
      <c r="I3482" s="138" cm="1">
        <f t="array" ref="I3482">MAX(IF($G$3:$G$4000=$G3482,$H$3:$H$4000))</f>
        <v>1122</v>
      </c>
      <c r="O3482" s="2" t="e">
        <f t="shared" si="216"/>
        <v>#N/A</v>
      </c>
      <c r="P3482" s="81">
        <f t="shared" si="217"/>
        <v>1</v>
      </c>
      <c r="Q3482" s="81" t="str">
        <f t="shared" si="218"/>
        <v/>
      </c>
    </row>
    <row r="3483" spans="1:17" x14ac:dyDescent="0.2">
      <c r="A3483" t="s">
        <v>1184</v>
      </c>
      <c r="B3483" t="s">
        <v>4303</v>
      </c>
      <c r="C3483" s="5" t="s">
        <v>37</v>
      </c>
      <c r="D3483" s="5">
        <v>36998</v>
      </c>
      <c r="E3483">
        <v>1116</v>
      </c>
      <c r="F3483" s="2">
        <v>31</v>
      </c>
      <c r="G3483" s="2" t="str">
        <f>B3483&amp;C3483</f>
        <v>Kelsey DANIELlong-jump</v>
      </c>
      <c r="H3483" s="2">
        <f>E3483</f>
        <v>1116</v>
      </c>
      <c r="I3483" s="138" cm="1">
        <f t="array" ref="I3483">MAX(IF($G$3:$G$4000=$G3483,$H$3:$H$4000))</f>
        <v>1116</v>
      </c>
      <c r="O3483" s="2" t="e">
        <f t="shared" si="216"/>
        <v>#N/A</v>
      </c>
      <c r="P3483" s="81">
        <f t="shared" si="217"/>
        <v>1</v>
      </c>
      <c r="Q3483" s="81" t="str">
        <f t="shared" si="218"/>
        <v/>
      </c>
    </row>
    <row r="3484" spans="1:17" x14ac:dyDescent="0.2">
      <c r="A3484" t="s">
        <v>1184</v>
      </c>
      <c r="B3484" t="s">
        <v>3696</v>
      </c>
      <c r="C3484" s="5" t="s">
        <v>2</v>
      </c>
      <c r="D3484" s="5">
        <v>35801</v>
      </c>
      <c r="E3484">
        <v>1115</v>
      </c>
      <c r="F3484" s="2">
        <v>82</v>
      </c>
      <c r="G3484" s="2" t="str">
        <f>B3484&amp;C3484</f>
        <v>Akanni HISLOP100m</v>
      </c>
      <c r="H3484" s="2">
        <f>E3484</f>
        <v>1115</v>
      </c>
      <c r="I3484" s="138" cm="1">
        <f t="array" ref="I3484">MAX(IF($G$3:$G$4000=$G3484,$H$3:$H$4000))</f>
        <v>1115</v>
      </c>
      <c r="O3484" s="2" t="e">
        <f t="shared" si="216"/>
        <v>#N/A</v>
      </c>
      <c r="P3484" s="81">
        <f t="shared" si="217"/>
        <v>1</v>
      </c>
      <c r="Q3484" s="81" t="str">
        <f t="shared" si="218"/>
        <v/>
      </c>
    </row>
    <row r="3485" spans="1:17" x14ac:dyDescent="0.2">
      <c r="A3485" t="s">
        <v>1184</v>
      </c>
      <c r="B3485" t="s">
        <v>3734</v>
      </c>
      <c r="C3485" t="s">
        <v>25</v>
      </c>
      <c r="D3485" s="5">
        <v>32259</v>
      </c>
      <c r="E3485">
        <v>1112</v>
      </c>
      <c r="F3485" s="2">
        <v>58</v>
      </c>
      <c r="G3485" s="2" t="str">
        <f>B3485&amp;C3485</f>
        <v>Kyle GREAUX200m</v>
      </c>
      <c r="H3485" s="2">
        <f>E3485</f>
        <v>1112</v>
      </c>
      <c r="I3485" s="138" cm="1">
        <f t="array" ref="I3485">MAX(IF($G$3:$G$4000=$G3485,$H$3:$H$4000))</f>
        <v>1112</v>
      </c>
      <c r="O3485" s="2" t="e">
        <f t="shared" si="216"/>
        <v>#N/A</v>
      </c>
      <c r="P3485" s="81">
        <f t="shared" si="217"/>
        <v>1</v>
      </c>
      <c r="Q3485" s="81" t="str">
        <f t="shared" si="218"/>
        <v/>
      </c>
    </row>
    <row r="3486" spans="1:17" x14ac:dyDescent="0.2">
      <c r="A3486" t="s">
        <v>1184</v>
      </c>
      <c r="B3486" t="s">
        <v>3750</v>
      </c>
      <c r="C3486" s="5" t="s">
        <v>26</v>
      </c>
      <c r="D3486" s="5">
        <v>35053</v>
      </c>
      <c r="E3486">
        <v>1105</v>
      </c>
      <c r="F3486" s="2">
        <v>66</v>
      </c>
      <c r="G3486" s="2" t="str">
        <f>B3486&amp;C3486</f>
        <v>Asa GUEVARA400m</v>
      </c>
      <c r="H3486" s="2">
        <f>E3486</f>
        <v>1105</v>
      </c>
      <c r="I3486" s="138" cm="1">
        <f t="array" ref="I3486">MAX(IF($G$3:$G$4000=$G3486,$H$3:$H$4000))</f>
        <v>1105</v>
      </c>
      <c r="O3486" s="2" t="e">
        <f t="shared" si="216"/>
        <v>#N/A</v>
      </c>
      <c r="P3486" s="81">
        <f t="shared" si="217"/>
        <v>1</v>
      </c>
      <c r="Q3486" s="81" t="str">
        <f t="shared" si="218"/>
        <v/>
      </c>
    </row>
    <row r="3487" spans="1:17" x14ac:dyDescent="0.2">
      <c r="A3487" t="s">
        <v>1184</v>
      </c>
      <c r="B3487" t="s">
        <v>4680</v>
      </c>
      <c r="C3487" t="s">
        <v>41</v>
      </c>
      <c r="D3487" s="5">
        <v>34860</v>
      </c>
      <c r="E3487">
        <v>1097</v>
      </c>
      <c r="F3487" s="2">
        <v>10</v>
      </c>
      <c r="G3487" s="2" t="str">
        <f>B3487&amp;C3487</f>
        <v>Shakiel WAITHEjavelin-throw</v>
      </c>
      <c r="H3487" s="2">
        <f>E3487</f>
        <v>1097</v>
      </c>
      <c r="I3487" s="138" cm="1">
        <f t="array" ref="I3487">MAX(IF($G$3:$G$4000=$G3487,$H$3:$H$4000))</f>
        <v>1097</v>
      </c>
      <c r="O3487" s="2" t="e">
        <f t="shared" si="216"/>
        <v>#N/A</v>
      </c>
      <c r="P3487" s="81">
        <f t="shared" si="217"/>
        <v>1</v>
      </c>
      <c r="Q3487" s="81" t="str">
        <f t="shared" si="218"/>
        <v/>
      </c>
    </row>
    <row r="3488" spans="1:17" x14ac:dyDescent="0.2">
      <c r="A3488" t="s">
        <v>1184</v>
      </c>
      <c r="B3488" t="s">
        <v>3748</v>
      </c>
      <c r="C3488" t="s">
        <v>25</v>
      </c>
      <c r="D3488" s="5">
        <v>36028</v>
      </c>
      <c r="E3488">
        <v>1094</v>
      </c>
      <c r="F3488" s="2">
        <v>88</v>
      </c>
      <c r="G3488" s="2" t="str">
        <f>B3488&amp;C3488</f>
        <v>Jalen PURCELL200m</v>
      </c>
      <c r="H3488" s="2">
        <f>E3488</f>
        <v>1094</v>
      </c>
      <c r="I3488" s="138" cm="1">
        <f t="array" ref="I3488">MAX(IF($G$3:$G$4000=$G3488,$H$3:$H$4000))</f>
        <v>1094</v>
      </c>
    </row>
    <row r="3489" spans="1:9" x14ac:dyDescent="0.2">
      <c r="A3489" t="s">
        <v>1184</v>
      </c>
      <c r="B3489" t="s">
        <v>3750</v>
      </c>
      <c r="C3489" s="5" t="s">
        <v>25</v>
      </c>
      <c r="D3489" s="5">
        <v>35053</v>
      </c>
      <c r="E3489">
        <v>1094</v>
      </c>
      <c r="F3489" s="2">
        <v>88</v>
      </c>
      <c r="G3489" s="2" t="str">
        <f>B3489&amp;C3489</f>
        <v>Asa GUEVARA200m</v>
      </c>
      <c r="H3489" s="2">
        <f>E3489</f>
        <v>1094</v>
      </c>
      <c r="I3489" s="138" cm="1">
        <f t="array" ref="I3489">MAX(IF($G$3:$G$4000=$G3489,$H$3:$H$4000))</f>
        <v>1094</v>
      </c>
    </row>
    <row r="3490" spans="1:9" x14ac:dyDescent="0.2">
      <c r="A3490" t="s">
        <v>1184</v>
      </c>
      <c r="B3490" t="s">
        <v>2952</v>
      </c>
      <c r="C3490" s="5" t="s">
        <v>25</v>
      </c>
      <c r="D3490" s="5">
        <v>34954</v>
      </c>
      <c r="E3490">
        <v>1091</v>
      </c>
      <c r="F3490" s="2">
        <v>97</v>
      </c>
      <c r="G3490" s="2" t="str">
        <f>B3490&amp;C3490</f>
        <v>Machel CEDENIO200m</v>
      </c>
      <c r="H3490" s="2">
        <f>E3490</f>
        <v>1091</v>
      </c>
      <c r="I3490" s="138" cm="1">
        <f t="array" ref="I3490">MAX(IF($G$3:$G$4000=$G3490,$H$3:$H$4000))</f>
        <v>1091</v>
      </c>
    </row>
    <row r="3491" spans="1:9" x14ac:dyDescent="0.2">
      <c r="A3491" t="s">
        <v>1184</v>
      </c>
      <c r="B3491" s="5" t="s">
        <v>4164</v>
      </c>
      <c r="C3491" s="5" t="s">
        <v>31</v>
      </c>
      <c r="D3491" s="5">
        <v>37545</v>
      </c>
      <c r="E3491">
        <v>1061</v>
      </c>
      <c r="F3491" s="2">
        <v>50</v>
      </c>
      <c r="G3491" s="2" t="str">
        <f>B3491&amp;C3491</f>
        <v>Justin GUY110mh</v>
      </c>
      <c r="H3491" s="2">
        <f>E3491</f>
        <v>1061</v>
      </c>
      <c r="I3491" s="138" cm="1">
        <f t="array" ref="I3491">MAX(IF($G$3:$G$4000=$G3491,$H$3:$H$4000))</f>
        <v>1061</v>
      </c>
    </row>
    <row r="3492" spans="1:9" x14ac:dyDescent="0.2">
      <c r="A3492" t="s">
        <v>1184</v>
      </c>
      <c r="B3492" t="s">
        <v>4690</v>
      </c>
      <c r="C3492" s="5" t="s">
        <v>41</v>
      </c>
      <c r="D3492" s="5">
        <v>36542</v>
      </c>
      <c r="E3492">
        <v>1044</v>
      </c>
      <c r="F3492" s="2">
        <v>27</v>
      </c>
      <c r="G3492" s="2" t="str">
        <f>B3492&amp;C3492</f>
        <v>Tyriq HORSFORDjavelin-throw</v>
      </c>
      <c r="H3492" s="2">
        <f>E3492</f>
        <v>1044</v>
      </c>
      <c r="I3492" s="138" cm="1">
        <f t="array" ref="I3492">MAX(IF($G$3:$G$4000=$G3492,$H$3:$H$4000))</f>
        <v>1044</v>
      </c>
    </row>
    <row r="3493" spans="1:9" x14ac:dyDescent="0.2">
      <c r="A3493" t="s">
        <v>1184</v>
      </c>
      <c r="B3493" t="s">
        <v>2952</v>
      </c>
      <c r="C3493" s="5" t="s">
        <v>25</v>
      </c>
      <c r="D3493" s="5">
        <v>34954</v>
      </c>
      <c r="E3493">
        <v>1038</v>
      </c>
      <c r="F3493" s="2">
        <v>41</v>
      </c>
      <c r="G3493" s="2" t="str">
        <f>B3493&amp;C3493</f>
        <v>Machel CEDENIO200m</v>
      </c>
      <c r="H3493" s="2">
        <f>E3493</f>
        <v>1038</v>
      </c>
      <c r="I3493" s="138" cm="1">
        <f t="array" ref="I3493">MAX(IF($G$3:$G$4000=$G3493,$H$3:$H$4000))</f>
        <v>1091</v>
      </c>
    </row>
    <row r="3494" spans="1:9" x14ac:dyDescent="0.2">
      <c r="A3494" t="s">
        <v>1184</v>
      </c>
      <c r="B3494" t="s">
        <v>5284</v>
      </c>
      <c r="C3494" s="5" t="s">
        <v>2</v>
      </c>
      <c r="D3494" s="5">
        <v>44671</v>
      </c>
      <c r="E3494">
        <v>1034</v>
      </c>
      <c r="F3494" s="2">
        <v>51</v>
      </c>
      <c r="G3494" s="2" t="str">
        <f>B3494&amp;C3494</f>
        <v>Revell WEBSTER100m</v>
      </c>
      <c r="H3494" s="2">
        <f>E3494</f>
        <v>1034</v>
      </c>
      <c r="I3494" s="138" cm="1">
        <f t="array" ref="I3494">MAX(IF($G$3:$G$4000=$G3494,$H$3:$H$4000))</f>
        <v>1034</v>
      </c>
    </row>
    <row r="3495" spans="1:9" x14ac:dyDescent="0.2">
      <c r="A3495" t="s">
        <v>1184</v>
      </c>
      <c r="B3495" t="s">
        <v>4277</v>
      </c>
      <c r="C3495" s="5" t="s">
        <v>33</v>
      </c>
      <c r="D3495" s="5">
        <v>37724</v>
      </c>
      <c r="E3495">
        <v>1031</v>
      </c>
      <c r="F3495" s="2">
        <v>95</v>
      </c>
      <c r="G3495" s="2" t="str">
        <f>B3495&amp;C3495</f>
        <v>Dillon LEACOCK400mh</v>
      </c>
      <c r="H3495" s="2">
        <f>E3495</f>
        <v>1031</v>
      </c>
      <c r="I3495" s="138" cm="1">
        <f t="array" ref="I3495">MAX(IF($G$3:$G$4000=$G3495,$H$3:$H$4000))</f>
        <v>1031</v>
      </c>
    </row>
    <row r="3496" spans="1:9" x14ac:dyDescent="0.2">
      <c r="A3496" t="s">
        <v>1184</v>
      </c>
      <c r="B3496" t="s">
        <v>4189</v>
      </c>
      <c r="C3496" s="5" t="s">
        <v>31</v>
      </c>
      <c r="D3496" s="5">
        <v>35087</v>
      </c>
      <c r="E3496">
        <v>1021</v>
      </c>
      <c r="F3496" s="2">
        <v>83</v>
      </c>
      <c r="G3496" s="2" t="str">
        <f>B3496&amp;C3496</f>
        <v>Aaron LEWIS110mh</v>
      </c>
      <c r="H3496" s="2">
        <f>E3496</f>
        <v>1021</v>
      </c>
      <c r="I3496" s="138" cm="1">
        <f t="array" ref="I3496">MAX(IF($G$3:$G$4000=$G3496,$H$3:$H$4000))</f>
        <v>1021</v>
      </c>
    </row>
    <row r="3497" spans="1:9" x14ac:dyDescent="0.2">
      <c r="A3497" t="s">
        <v>1184</v>
      </c>
      <c r="B3497" t="s">
        <v>4558</v>
      </c>
      <c r="C3497" s="5" t="s">
        <v>39</v>
      </c>
      <c r="D3497" s="5">
        <v>33789</v>
      </c>
      <c r="E3497">
        <v>1015</v>
      </c>
      <c r="F3497" s="2">
        <v>30</v>
      </c>
      <c r="G3497" s="2" t="str">
        <f>B3497&amp;C3497</f>
        <v>Akeem STEWARTshot-put</v>
      </c>
      <c r="H3497" s="2">
        <f>E3497</f>
        <v>1015</v>
      </c>
      <c r="I3497" s="138" cm="1">
        <f t="array" ref="I3497">MAX(IF($G$3:$G$4000=$G3497,$H$3:$H$4000))</f>
        <v>1015</v>
      </c>
    </row>
    <row r="3498" spans="1:9" x14ac:dyDescent="0.2">
      <c r="A3498" t="s">
        <v>1184</v>
      </c>
      <c r="B3498" t="s">
        <v>2965</v>
      </c>
      <c r="C3498" s="5" t="s">
        <v>25</v>
      </c>
      <c r="D3498" s="5">
        <v>37706</v>
      </c>
      <c r="E3498">
        <v>1012</v>
      </c>
      <c r="F3498" s="2">
        <v>64</v>
      </c>
      <c r="G3498" s="2" t="str">
        <f>B3498&amp;C3498</f>
        <v>Shakeem MCKAY200m</v>
      </c>
      <c r="H3498" s="2">
        <f>E3498</f>
        <v>1012</v>
      </c>
      <c r="I3498" s="138" cm="1">
        <f t="array" ref="I3498">MAX(IF($G$3:$G$4000=$G3498,$H$3:$H$4000))</f>
        <v>1012</v>
      </c>
    </row>
    <row r="3499" spans="1:9" x14ac:dyDescent="0.2">
      <c r="A3499" t="s">
        <v>1184</v>
      </c>
      <c r="B3499" t="s">
        <v>3241</v>
      </c>
      <c r="C3499" t="s">
        <v>33</v>
      </c>
      <c r="D3499" s="5">
        <v>34209</v>
      </c>
      <c r="E3499">
        <v>1002</v>
      </c>
      <c r="F3499" s="2">
        <v>31</v>
      </c>
      <c r="G3499" s="2" t="str">
        <f>B3499&amp;C3499</f>
        <v>Kadesh ROBERTS400mh</v>
      </c>
      <c r="H3499" s="2">
        <f>E3499</f>
        <v>1002</v>
      </c>
      <c r="I3499" s="138" cm="1">
        <f t="array" ref="I3499">MAX(IF($G$3:$G$4000=$G3499,$H$3:$H$4000))</f>
        <v>1002</v>
      </c>
    </row>
    <row r="3500" spans="1:9" x14ac:dyDescent="0.2">
      <c r="A3500" t="s">
        <v>1184</v>
      </c>
      <c r="B3500" t="s">
        <v>3299</v>
      </c>
      <c r="C3500" t="s">
        <v>35</v>
      </c>
      <c r="D3500" s="5">
        <v>44671</v>
      </c>
      <c r="E3500">
        <v>1002</v>
      </c>
      <c r="F3500" s="2">
        <v>13</v>
      </c>
      <c r="G3500" s="2" t="str">
        <f>B3500&amp;C3500</f>
        <v>Aaron ANTOINEhigh-jump</v>
      </c>
      <c r="H3500" s="2">
        <f>E3500</f>
        <v>1002</v>
      </c>
      <c r="I3500" s="138" cm="1">
        <f t="array" ref="I3500">MAX(IF($G$3:$G$4000=$G3500,$H$3:$H$4000))</f>
        <v>1002</v>
      </c>
    </row>
    <row r="3501" spans="1:9" x14ac:dyDescent="0.2">
      <c r="A3501" t="s">
        <v>1184</v>
      </c>
      <c r="B3501" t="s">
        <v>4562</v>
      </c>
      <c r="C3501" s="5" t="s">
        <v>39</v>
      </c>
      <c r="D3501" s="5">
        <v>34451</v>
      </c>
      <c r="E3501">
        <v>999</v>
      </c>
      <c r="F3501" s="2">
        <v>35</v>
      </c>
      <c r="G3501" s="2" t="str">
        <f>B3501&amp;C3501</f>
        <v>Hezekiel ROMEOshot-put</v>
      </c>
      <c r="H3501" s="2">
        <f>E3501</f>
        <v>999</v>
      </c>
      <c r="I3501" s="138" cm="1">
        <f t="array" ref="I3501">MAX(IF($G$3:$G$4000=$G3501,$H$3:$H$4000))</f>
        <v>999</v>
      </c>
    </row>
    <row r="3502" spans="1:9" x14ac:dyDescent="0.2">
      <c r="A3502" t="s">
        <v>1184</v>
      </c>
      <c r="B3502" t="s">
        <v>3299</v>
      </c>
      <c r="C3502" s="5" t="s">
        <v>37</v>
      </c>
      <c r="D3502" s="5">
        <v>44671</v>
      </c>
      <c r="E3502">
        <v>960</v>
      </c>
      <c r="F3502" s="2">
        <v>65</v>
      </c>
      <c r="G3502" s="2" t="str">
        <f>B3502&amp;C3502</f>
        <v>Aaron ANTOINElong-jump</v>
      </c>
      <c r="H3502" s="2">
        <f>E3502</f>
        <v>960</v>
      </c>
      <c r="I3502" s="138" cm="1">
        <f t="array" ref="I3502">MAX(IF($G$3:$G$4000=$G3502,$H$3:$H$4000))</f>
        <v>960</v>
      </c>
    </row>
    <row r="3503" spans="1:9" x14ac:dyDescent="0.2">
      <c r="A3503" t="s">
        <v>1184</v>
      </c>
      <c r="B3503" t="s">
        <v>3315</v>
      </c>
      <c r="C3503" s="5" t="s">
        <v>38</v>
      </c>
      <c r="D3503" s="5">
        <v>44612</v>
      </c>
      <c r="E3503">
        <v>948</v>
      </c>
      <c r="F3503" s="2">
        <v>29</v>
      </c>
      <c r="G3503" s="2" t="str">
        <f>B3503&amp;C3503</f>
        <v>Lorenzo LUCEStriple-jump</v>
      </c>
      <c r="H3503" s="2">
        <f>E3503</f>
        <v>948</v>
      </c>
      <c r="I3503" s="138" cm="1">
        <f t="array" ref="I3503">MAX(IF($G$3:$G$4000=$G3503,$H$3:$H$4000))</f>
        <v>948</v>
      </c>
    </row>
    <row r="3504" spans="1:9" x14ac:dyDescent="0.2">
      <c r="A3504" t="s">
        <v>1184</v>
      </c>
      <c r="B3504" t="s">
        <v>3407</v>
      </c>
      <c r="C3504" s="5" t="s">
        <v>40</v>
      </c>
      <c r="D3504" s="5">
        <v>44581</v>
      </c>
      <c r="E3504">
        <v>922</v>
      </c>
      <c r="F3504" s="2">
        <v>25</v>
      </c>
      <c r="G3504" s="2" t="str">
        <f>B3504&amp;C3504</f>
        <v>Christopher CRAWFORDdiscus-throw</v>
      </c>
      <c r="H3504" s="2">
        <f>E3504</f>
        <v>922</v>
      </c>
      <c r="I3504" s="138" cm="1">
        <f t="array" ref="I3504">MAX(IF($G$3:$G$4000=$G3504,$H$3:$H$4000))</f>
        <v>922</v>
      </c>
    </row>
    <row r="3505" spans="1:9" x14ac:dyDescent="0.2">
      <c r="A3505" t="s">
        <v>1184</v>
      </c>
      <c r="B3505" t="s">
        <v>4605</v>
      </c>
      <c r="C3505" t="s">
        <v>39</v>
      </c>
      <c r="D3505" s="5">
        <v>1996</v>
      </c>
      <c r="E3505">
        <v>907</v>
      </c>
      <c r="F3505" s="2">
        <v>97</v>
      </c>
      <c r="G3505" s="2" t="str">
        <f>B3505&amp;C3505</f>
        <v>Shaquille SINGUINEAUshot-put</v>
      </c>
      <c r="H3505" s="2">
        <f>E3505</f>
        <v>907</v>
      </c>
      <c r="I3505" s="138" cm="1">
        <f t="array" ref="I3505">MAX(IF($G$3:$G$4000=$G3505,$H$3:$H$4000))</f>
        <v>907</v>
      </c>
    </row>
    <row r="3506" spans="1:9" x14ac:dyDescent="0.2">
      <c r="A3506" t="s">
        <v>1184</v>
      </c>
      <c r="B3506" t="s">
        <v>3407</v>
      </c>
      <c r="C3506" s="5" t="s">
        <v>39</v>
      </c>
      <c r="D3506" s="5">
        <v>44581</v>
      </c>
      <c r="E3506">
        <v>901</v>
      </c>
      <c r="F3506" s="2">
        <v>38</v>
      </c>
      <c r="G3506" s="2" t="str">
        <f>B3506&amp;C3506</f>
        <v>Christopher CRAWFORDshot-put</v>
      </c>
      <c r="H3506" s="2">
        <f>E3506</f>
        <v>901</v>
      </c>
      <c r="I3506" s="138" cm="1">
        <f t="array" ref="I3506">MAX(IF($G$3:$G$4000=$G3506,$H$3:$H$4000))</f>
        <v>901</v>
      </c>
    </row>
    <row r="3507" spans="1:9" x14ac:dyDescent="0.2">
      <c r="A3507" t="s">
        <v>1184</v>
      </c>
      <c r="B3507" t="s">
        <v>3321</v>
      </c>
      <c r="C3507" s="6" t="s">
        <v>38</v>
      </c>
      <c r="D3507" s="5">
        <v>44612</v>
      </c>
      <c r="E3507">
        <v>883</v>
      </c>
      <c r="F3507" s="2">
        <v>52</v>
      </c>
      <c r="G3507" s="2" t="str">
        <f>B3507&amp;C3507</f>
        <v>Jean-Jon MATTHEWStriple-jump</v>
      </c>
      <c r="H3507" s="2">
        <f>E3507</f>
        <v>883</v>
      </c>
      <c r="I3507" s="138" cm="1">
        <f t="array" ref="I3507">MAX(IF($G$3:$G$4000=$G3507,$H$3:$H$4000))</f>
        <v>883</v>
      </c>
    </row>
    <row r="3508" spans="1:9" x14ac:dyDescent="0.2">
      <c r="A3508" t="s">
        <v>1184</v>
      </c>
      <c r="B3508" t="s">
        <v>3322</v>
      </c>
      <c r="C3508" s="5" t="s">
        <v>38</v>
      </c>
      <c r="D3508" s="5">
        <v>1998</v>
      </c>
      <c r="E3508">
        <v>875</v>
      </c>
      <c r="F3508" s="2">
        <v>53</v>
      </c>
      <c r="G3508" s="2" t="str">
        <f>B3508&amp;C3508</f>
        <v>Kristopher LA TOUCHEtriple-jump</v>
      </c>
      <c r="H3508" s="2">
        <f>E3508</f>
        <v>875</v>
      </c>
      <c r="I3508" s="138" cm="1">
        <f t="array" ref="I3508">MAX(IF($G$3:$G$4000=$G3508,$H$3:$H$4000))</f>
        <v>875</v>
      </c>
    </row>
    <row r="3509" spans="1:9" x14ac:dyDescent="0.2">
      <c r="A3509" t="s">
        <v>1184</v>
      </c>
      <c r="B3509" t="s">
        <v>3426</v>
      </c>
      <c r="C3509" s="5" t="s">
        <v>40</v>
      </c>
      <c r="D3509" s="5">
        <v>44612</v>
      </c>
      <c r="E3509">
        <v>845</v>
      </c>
      <c r="F3509" s="2">
        <v>53</v>
      </c>
      <c r="G3509" s="2" t="str">
        <f>B3509&amp;C3509</f>
        <v>Umar SANDYdiscus-throw</v>
      </c>
      <c r="H3509" s="2">
        <f>E3509</f>
        <v>845</v>
      </c>
      <c r="I3509" s="138" cm="1">
        <f t="array" ref="I3509">MAX(IF($G$3:$G$4000=$G3509,$H$3:$H$4000))</f>
        <v>845</v>
      </c>
    </row>
    <row r="3510" spans="1:9" x14ac:dyDescent="0.2">
      <c r="A3510" t="s">
        <v>1888</v>
      </c>
      <c r="B3510" t="s">
        <v>4012</v>
      </c>
      <c r="C3510" t="s">
        <v>30</v>
      </c>
      <c r="D3510" s="5">
        <v>36844</v>
      </c>
      <c r="E3510">
        <v>1268</v>
      </c>
      <c r="F3510" s="2">
        <v>1</v>
      </c>
      <c r="G3510" s="2" t="str">
        <f>B3510&amp;C3510</f>
        <v>Jacob KIPLIMO10000m</v>
      </c>
      <c r="H3510" s="2">
        <f>E3510</f>
        <v>1268</v>
      </c>
      <c r="I3510" s="138" cm="1">
        <f t="array" ref="I3510">MAX(IF($G$3:$G$4000=$G3510,$H$3:$H$4000))</f>
        <v>1268</v>
      </c>
    </row>
    <row r="3511" spans="1:9" x14ac:dyDescent="0.2">
      <c r="A3511" t="s">
        <v>1888</v>
      </c>
      <c r="B3511" t="s">
        <v>3896</v>
      </c>
      <c r="C3511" t="s">
        <v>29</v>
      </c>
      <c r="D3511" s="5">
        <v>35320</v>
      </c>
      <c r="E3511">
        <v>1229</v>
      </c>
      <c r="F3511" s="2">
        <v>3</v>
      </c>
      <c r="G3511" s="2" t="str">
        <f>B3511&amp;C3511</f>
        <v>Joshua CHEPTEGEI5000m</v>
      </c>
      <c r="H3511" s="2">
        <f>E3511</f>
        <v>1229</v>
      </c>
      <c r="I3511" s="138" cm="1">
        <f t="array" ref="I3511">MAX(IF($G$3:$G$4000=$G3511,$H$3:$H$4000))</f>
        <v>1229</v>
      </c>
    </row>
    <row r="3512" spans="1:9" x14ac:dyDescent="0.2">
      <c r="A3512" t="s">
        <v>1888</v>
      </c>
      <c r="B3512" t="s">
        <v>4012</v>
      </c>
      <c r="C3512" t="s">
        <v>29</v>
      </c>
      <c r="D3512" s="5">
        <v>36844</v>
      </c>
      <c r="E3512">
        <v>1226</v>
      </c>
      <c r="F3512" s="2">
        <v>4</v>
      </c>
      <c r="G3512" s="2" t="str">
        <f>B3512&amp;C3512</f>
        <v>Jacob KIPLIMO5000m</v>
      </c>
      <c r="H3512" s="2">
        <f>E3512</f>
        <v>1226</v>
      </c>
      <c r="I3512" s="138" cm="1">
        <f t="array" ref="I3512">MAX(IF($G$3:$G$4000=$G3512,$H$3:$H$4000))</f>
        <v>1226</v>
      </c>
    </row>
    <row r="3513" spans="1:9" x14ac:dyDescent="0.2">
      <c r="A3513" t="s">
        <v>1888</v>
      </c>
      <c r="B3513" t="s">
        <v>4765</v>
      </c>
      <c r="C3513" s="5" t="s">
        <v>82</v>
      </c>
      <c r="D3513" s="5">
        <v>34200</v>
      </c>
      <c r="E3513">
        <v>1205</v>
      </c>
      <c r="F3513" s="2">
        <v>39</v>
      </c>
      <c r="G3513" s="2" t="str">
        <f>B3513&amp;C3513</f>
        <v>Filex CHEMONGESmarathon</v>
      </c>
      <c r="H3513" s="2">
        <f>E3513</f>
        <v>1205</v>
      </c>
      <c r="I3513" s="138" cm="1">
        <f t="array" ref="I3513">MAX(IF($G$3:$G$4000=$G3513,$H$3:$H$4000))</f>
        <v>1205</v>
      </c>
    </row>
    <row r="3514" spans="1:9" x14ac:dyDescent="0.2">
      <c r="A3514" t="s">
        <v>1888</v>
      </c>
      <c r="B3514" t="s">
        <v>3886</v>
      </c>
      <c r="C3514" s="5" t="s">
        <v>28</v>
      </c>
      <c r="D3514" s="5">
        <v>33954</v>
      </c>
      <c r="E3514">
        <v>1189</v>
      </c>
      <c r="F3514" s="2">
        <v>16</v>
      </c>
      <c r="G3514" s="2" t="str">
        <f>B3514&amp;C3514</f>
        <v>Ronald MUSAGALA1500m</v>
      </c>
      <c r="H3514" s="2">
        <f>E3514</f>
        <v>1189</v>
      </c>
      <c r="I3514" s="138" cm="1">
        <f t="array" ref="I3514">MAX(IF($G$3:$G$4000=$G3514,$H$3:$H$4000))</f>
        <v>1189</v>
      </c>
    </row>
    <row r="3515" spans="1:9" x14ac:dyDescent="0.2">
      <c r="A3515" t="s">
        <v>1888</v>
      </c>
      <c r="B3515" t="s">
        <v>4779</v>
      </c>
      <c r="C3515" s="5" t="s">
        <v>82</v>
      </c>
      <c r="D3515" s="5">
        <v>35289</v>
      </c>
      <c r="E3515">
        <v>1187</v>
      </c>
      <c r="F3515" s="2">
        <v>53</v>
      </c>
      <c r="G3515" s="2" t="str">
        <f>B3515&amp;C3515</f>
        <v>Fred MUSOBOmarathon</v>
      </c>
      <c r="H3515" s="2">
        <f>E3515</f>
        <v>1187</v>
      </c>
      <c r="I3515" s="138" cm="1">
        <f t="array" ref="I3515">MAX(IF($G$3:$G$4000=$G3515,$H$3:$H$4000))</f>
        <v>1187</v>
      </c>
    </row>
    <row r="3516" spans="1:9" x14ac:dyDescent="0.2">
      <c r="A3516" t="s">
        <v>1888</v>
      </c>
      <c r="B3516" t="s">
        <v>4781</v>
      </c>
      <c r="C3516" s="5" t="s">
        <v>82</v>
      </c>
      <c r="D3516" s="5">
        <v>31705</v>
      </c>
      <c r="E3516">
        <v>1186</v>
      </c>
      <c r="F3516" s="2">
        <v>55</v>
      </c>
      <c r="G3516" s="2" t="str">
        <f>B3516&amp;C3516</f>
        <v>Jackson KIPROPmarathon</v>
      </c>
      <c r="H3516" s="2">
        <f>E3516</f>
        <v>1186</v>
      </c>
      <c r="I3516" s="138" cm="1">
        <f t="array" ref="I3516">MAX(IF($G$3:$G$4000=$G3516,$H$3:$H$4000))</f>
        <v>1186</v>
      </c>
    </row>
    <row r="3517" spans="1:9" x14ac:dyDescent="0.2">
      <c r="A3517" t="s">
        <v>1888</v>
      </c>
      <c r="B3517" t="s">
        <v>4017</v>
      </c>
      <c r="C3517" t="s">
        <v>29</v>
      </c>
      <c r="D3517" s="5">
        <v>37237</v>
      </c>
      <c r="E3517">
        <v>1185</v>
      </c>
      <c r="F3517" s="2">
        <v>11</v>
      </c>
      <c r="G3517" s="2" t="str">
        <f>B3517&amp;C3517</f>
        <v>Oscar CHELIMO5000m</v>
      </c>
      <c r="H3517" s="2">
        <f>E3517</f>
        <v>1185</v>
      </c>
      <c r="I3517" s="138" cm="1">
        <f t="array" ref="I3517">MAX(IF($G$3:$G$4000=$G3517,$H$3:$H$4000))</f>
        <v>1185</v>
      </c>
    </row>
    <row r="3518" spans="1:9" x14ac:dyDescent="0.2">
      <c r="A3518" t="s">
        <v>1888</v>
      </c>
      <c r="B3518" t="s">
        <v>4026</v>
      </c>
      <c r="C3518" s="5" t="s">
        <v>30</v>
      </c>
      <c r="D3518" s="5">
        <v>35034</v>
      </c>
      <c r="E3518">
        <v>1184</v>
      </c>
      <c r="F3518" s="2">
        <v>19</v>
      </c>
      <c r="G3518" s="2" t="str">
        <f>B3518&amp;C3518</f>
        <v>Stephen KISSA10000m</v>
      </c>
      <c r="H3518" s="2">
        <f>E3518</f>
        <v>1184</v>
      </c>
      <c r="I3518" s="138" cm="1">
        <f t="array" ref="I3518">MAX(IF($G$3:$G$4000=$G3518,$H$3:$H$4000))</f>
        <v>1184</v>
      </c>
    </row>
    <row r="3519" spans="1:9" x14ac:dyDescent="0.2">
      <c r="A3519" t="s">
        <v>1888</v>
      </c>
      <c r="B3519" t="s">
        <v>4788</v>
      </c>
      <c r="C3519" s="5" t="s">
        <v>82</v>
      </c>
      <c r="D3519" s="5">
        <v>32566</v>
      </c>
      <c r="E3519">
        <v>1176</v>
      </c>
      <c r="F3519" s="2">
        <v>66</v>
      </c>
      <c r="G3519" s="2" t="str">
        <f>B3519&amp;C3519</f>
        <v>Stephen KIPROTICHmarathon</v>
      </c>
      <c r="H3519" s="2">
        <f>E3519</f>
        <v>1176</v>
      </c>
      <c r="I3519" s="138" cm="1">
        <f t="array" ref="I3519">MAX(IF($G$3:$G$4000=$G3519,$H$3:$H$4000))</f>
        <v>1176</v>
      </c>
    </row>
    <row r="3520" spans="1:9" x14ac:dyDescent="0.2">
      <c r="A3520" t="s">
        <v>1888</v>
      </c>
      <c r="B3520" t="s">
        <v>3720</v>
      </c>
      <c r="C3520" s="5" t="s">
        <v>25</v>
      </c>
      <c r="D3520" s="6">
        <v>37584</v>
      </c>
      <c r="E3520">
        <v>1162</v>
      </c>
      <c r="F3520" s="2">
        <v>27</v>
      </c>
      <c r="G3520" s="2" t="str">
        <f>B3520&amp;C3520</f>
        <v>Tarsis OROGOT200m</v>
      </c>
      <c r="H3520" s="2">
        <f>E3520</f>
        <v>1162</v>
      </c>
      <c r="I3520" s="138" cm="1">
        <f t="array" ref="I3520">MAX(IF($G$3:$G$4000=$G3520,$H$3:$H$4000))</f>
        <v>1162</v>
      </c>
    </row>
    <row r="3521" spans="1:9" x14ac:dyDescent="0.2">
      <c r="A3521" t="s">
        <v>1888</v>
      </c>
      <c r="B3521" t="s">
        <v>4795</v>
      </c>
      <c r="C3521" t="s">
        <v>82</v>
      </c>
      <c r="D3521" s="5">
        <v>32551</v>
      </c>
      <c r="E3521">
        <v>1162</v>
      </c>
      <c r="F3521" s="2">
        <v>75</v>
      </c>
      <c r="G3521" s="2" t="str">
        <f>B3521&amp;C3521</f>
        <v>Geofrey KUSUROmarathon</v>
      </c>
      <c r="H3521" s="2">
        <f>E3521</f>
        <v>1162</v>
      </c>
      <c r="I3521" s="138" cm="1">
        <f t="array" ref="I3521">MAX(IF($G$3:$G$4000=$G3521,$H$3:$H$4000))</f>
        <v>1162</v>
      </c>
    </row>
    <row r="3522" spans="1:9" x14ac:dyDescent="0.2">
      <c r="A3522" t="s">
        <v>1888</v>
      </c>
      <c r="B3522" t="s">
        <v>3896</v>
      </c>
      <c r="C3522" s="5" t="s">
        <v>30</v>
      </c>
      <c r="D3522" s="5">
        <v>35320</v>
      </c>
      <c r="E3522">
        <v>1157</v>
      </c>
      <c r="F3522" s="2">
        <v>34</v>
      </c>
      <c r="G3522" s="2" t="str">
        <f>B3522&amp;C3522</f>
        <v>Joshua CHEPTEGEI10000m</v>
      </c>
      <c r="H3522" s="2">
        <f>E3522</f>
        <v>1157</v>
      </c>
      <c r="I3522" s="138" cm="1">
        <f t="array" ref="I3522">MAX(IF($G$3:$G$4000=$G3522,$H$3:$H$4000))</f>
        <v>1157</v>
      </c>
    </row>
    <row r="3523" spans="1:9" x14ac:dyDescent="0.2">
      <c r="A3523" t="s">
        <v>1888</v>
      </c>
      <c r="B3523" t="s">
        <v>4803</v>
      </c>
      <c r="C3523" t="s">
        <v>82</v>
      </c>
      <c r="D3523" s="5">
        <v>36073</v>
      </c>
      <c r="E3523">
        <v>1156</v>
      </c>
      <c r="F3523" s="2">
        <v>83</v>
      </c>
      <c r="G3523" s="2" t="str">
        <f>B3523&amp;C3523</f>
        <v>Martin MUSAUmarathon</v>
      </c>
      <c r="H3523" s="2">
        <f>E3523</f>
        <v>1156</v>
      </c>
      <c r="I3523" s="138" cm="1">
        <f t="array" ref="I3523">MAX(IF($G$3:$G$4000=$G3523,$H$3:$H$4000))</f>
        <v>1156</v>
      </c>
    </row>
    <row r="3524" spans="1:9" x14ac:dyDescent="0.2">
      <c r="A3524" t="s">
        <v>1888</v>
      </c>
      <c r="B3524" t="s">
        <v>4806</v>
      </c>
      <c r="C3524" t="s">
        <v>82</v>
      </c>
      <c r="D3524" s="5">
        <v>36474</v>
      </c>
      <c r="E3524">
        <v>1155</v>
      </c>
      <c r="F3524" s="2">
        <v>86</v>
      </c>
      <c r="G3524" s="2" t="str">
        <f>B3524&amp;C3524</f>
        <v>Victor KIPLANGATmarathon</v>
      </c>
      <c r="H3524" s="2">
        <f>E3524</f>
        <v>1155</v>
      </c>
      <c r="I3524" s="138" cm="1">
        <f t="array" ref="I3524">MAX(IF($G$3:$G$4000=$G3524,$H$3:$H$4000))</f>
        <v>1155</v>
      </c>
    </row>
    <row r="3525" spans="1:9" x14ac:dyDescent="0.2">
      <c r="A3525" t="s">
        <v>1888</v>
      </c>
      <c r="B3525" t="s">
        <v>4810</v>
      </c>
      <c r="C3525" t="s">
        <v>82</v>
      </c>
      <c r="D3525" s="5">
        <v>33899</v>
      </c>
      <c r="E3525">
        <v>1153</v>
      </c>
      <c r="F3525" s="2">
        <v>90</v>
      </c>
      <c r="G3525" s="2" t="str">
        <f>B3525&amp;C3525</f>
        <v>Solomon MUTAImarathon</v>
      </c>
      <c r="H3525" s="2">
        <f>E3525</f>
        <v>1153</v>
      </c>
      <c r="I3525" s="138" cm="1">
        <f t="array" ref="I3525">MAX(IF($G$3:$G$4000=$G3525,$H$3:$H$4000))</f>
        <v>1153</v>
      </c>
    </row>
    <row r="3526" spans="1:9" x14ac:dyDescent="0.2">
      <c r="A3526" t="s">
        <v>1888</v>
      </c>
      <c r="B3526" t="s">
        <v>3942</v>
      </c>
      <c r="C3526" t="s">
        <v>34</v>
      </c>
      <c r="D3526" s="5">
        <v>36489</v>
      </c>
      <c r="E3526">
        <v>1150</v>
      </c>
      <c r="F3526" s="2">
        <v>16</v>
      </c>
      <c r="G3526" s="2" t="str">
        <f>B3526&amp;C3526</f>
        <v>Albert CHEMUTAI3000msc</v>
      </c>
      <c r="H3526" s="2">
        <f>E3526</f>
        <v>1150</v>
      </c>
      <c r="I3526" s="138" cm="1">
        <f t="array" ref="I3526">MAX(IF($G$3:$G$4000=$G3526,$H$3:$H$4000))</f>
        <v>1150</v>
      </c>
    </row>
    <row r="3527" spans="1:9" x14ac:dyDescent="0.2">
      <c r="A3527" t="s">
        <v>1888</v>
      </c>
      <c r="B3527" t="s">
        <v>4026</v>
      </c>
      <c r="C3527" t="s">
        <v>29</v>
      </c>
      <c r="D3527" s="5">
        <v>35034</v>
      </c>
      <c r="E3527">
        <v>1144</v>
      </c>
      <c r="F3527" s="2">
        <v>25</v>
      </c>
      <c r="G3527" s="2" t="str">
        <f>B3527&amp;C3527</f>
        <v>Stephen KISSA5000m</v>
      </c>
      <c r="H3527" s="2">
        <f>E3527</f>
        <v>1144</v>
      </c>
      <c r="I3527" s="138" cm="1">
        <f t="array" ref="I3527">MAX(IF($G$3:$G$4000=$G3527,$H$3:$H$4000))</f>
        <v>1144</v>
      </c>
    </row>
    <row r="3528" spans="1:9" x14ac:dyDescent="0.2">
      <c r="A3528" t="s">
        <v>1888</v>
      </c>
      <c r="B3528" t="s">
        <v>3896</v>
      </c>
      <c r="C3528" s="5" t="s">
        <v>28</v>
      </c>
      <c r="D3528" s="5">
        <v>35320</v>
      </c>
      <c r="E3528">
        <v>1142</v>
      </c>
      <c r="F3528" s="2">
        <v>35</v>
      </c>
      <c r="G3528" s="2" t="str">
        <f>B3528&amp;C3528</f>
        <v>Joshua CHEPTEGEI1500m</v>
      </c>
      <c r="H3528" s="2">
        <f>E3528</f>
        <v>1142</v>
      </c>
      <c r="I3528" s="138" cm="1">
        <f t="array" ref="I3528">MAX(IF($G$3:$G$4000=$G3528,$H$3:$H$4000))</f>
        <v>1142</v>
      </c>
    </row>
    <row r="3529" spans="1:9" x14ac:dyDescent="0.2">
      <c r="A3529" t="s">
        <v>1888</v>
      </c>
      <c r="B3529" t="s">
        <v>3949</v>
      </c>
      <c r="C3529" s="5" t="s">
        <v>34</v>
      </c>
      <c r="D3529" s="5">
        <v>36368</v>
      </c>
      <c r="E3529">
        <v>1127</v>
      </c>
      <c r="F3529" s="2">
        <v>25</v>
      </c>
      <c r="G3529" s="2" t="str">
        <f>B3529&amp;C3529</f>
        <v>Boniface Abel SIKOWO3000msc</v>
      </c>
      <c r="H3529" s="2">
        <f>E3529</f>
        <v>1127</v>
      </c>
      <c r="I3529" s="138" cm="1">
        <f t="array" ref="I3529">MAX(IF($G$3:$G$4000=$G3529,$H$3:$H$4000))</f>
        <v>1127</v>
      </c>
    </row>
    <row r="3530" spans="1:9" x14ac:dyDescent="0.2">
      <c r="A3530" t="s">
        <v>1888</v>
      </c>
      <c r="B3530" t="s">
        <v>3860</v>
      </c>
      <c r="C3530" s="5" t="s">
        <v>27</v>
      </c>
      <c r="D3530" s="5">
        <v>37250</v>
      </c>
      <c r="E3530">
        <v>1106</v>
      </c>
      <c r="F3530" s="2">
        <v>76</v>
      </c>
      <c r="G3530" s="2" t="str">
        <f>B3530&amp;C3530</f>
        <v>Emmanuel OSUJE800m</v>
      </c>
      <c r="H3530" s="2">
        <f>E3530</f>
        <v>1106</v>
      </c>
      <c r="I3530" s="138" cm="1">
        <f t="array" ref="I3530">MAX(IF($G$3:$G$4000=$G3530,$H$3:$H$4000))</f>
        <v>1106</v>
      </c>
    </row>
    <row r="3531" spans="1:9" x14ac:dyDescent="0.2">
      <c r="A3531" t="s">
        <v>1888</v>
      </c>
      <c r="B3531" t="s">
        <v>3916</v>
      </c>
      <c r="C3531" s="5" t="s">
        <v>28</v>
      </c>
      <c r="D3531" s="6">
        <v>37714</v>
      </c>
      <c r="E3531">
        <v>1105</v>
      </c>
      <c r="F3531" s="2">
        <v>78</v>
      </c>
      <c r="G3531" s="2" t="str">
        <f>B3531&amp;C3531</f>
        <v>Peter MARU1500m</v>
      </c>
      <c r="H3531" s="2">
        <f>E3531</f>
        <v>1105</v>
      </c>
      <c r="I3531" s="138" cm="1">
        <f t="array" ref="I3531">MAX(IF($G$3:$G$4000=$G3531,$H$3:$H$4000))</f>
        <v>1105</v>
      </c>
    </row>
    <row r="3532" spans="1:9" x14ac:dyDescent="0.2">
      <c r="A3532" t="s">
        <v>1888</v>
      </c>
      <c r="B3532" t="s">
        <v>4109</v>
      </c>
      <c r="C3532" s="5" t="s">
        <v>30</v>
      </c>
      <c r="D3532" s="5">
        <v>34829</v>
      </c>
      <c r="E3532">
        <v>1100</v>
      </c>
      <c r="F3532" s="2">
        <v>83</v>
      </c>
      <c r="G3532" s="2" t="str">
        <f>B3532&amp;C3532</f>
        <v>Abdallah Kibet MANDE10000m</v>
      </c>
      <c r="H3532" s="2">
        <f>E3532</f>
        <v>1100</v>
      </c>
      <c r="I3532" s="138" cm="1">
        <f t="array" ref="I3532">MAX(IF($G$3:$G$4000=$G3532,$H$3:$H$4000))</f>
        <v>1100</v>
      </c>
    </row>
    <row r="3533" spans="1:9" x14ac:dyDescent="0.2">
      <c r="A3533" t="s">
        <v>1888</v>
      </c>
      <c r="B3533" t="s">
        <v>3922</v>
      </c>
      <c r="C3533" s="5" t="s">
        <v>28</v>
      </c>
      <c r="D3533" s="5">
        <v>33852</v>
      </c>
      <c r="E3533">
        <v>1098</v>
      </c>
      <c r="F3533" s="2">
        <v>87</v>
      </c>
      <c r="G3533" s="2" t="str">
        <f>B3533&amp;C3533</f>
        <v>Farid WABUTWA1500m</v>
      </c>
      <c r="H3533" s="2">
        <f>E3533</f>
        <v>1098</v>
      </c>
      <c r="I3533" s="138" cm="1">
        <f t="array" ref="I3533">MAX(IF($G$3:$G$4000=$G3533,$H$3:$H$4000))</f>
        <v>1098</v>
      </c>
    </row>
    <row r="3534" spans="1:9" x14ac:dyDescent="0.2">
      <c r="A3534" t="s">
        <v>1888</v>
      </c>
      <c r="B3534" t="s">
        <v>3871</v>
      </c>
      <c r="C3534" t="s">
        <v>27</v>
      </c>
      <c r="D3534" s="5">
        <v>34981</v>
      </c>
      <c r="E3534">
        <v>1091</v>
      </c>
      <c r="F3534" s="2">
        <v>88</v>
      </c>
      <c r="G3534" s="2" t="str">
        <f>B3534&amp;C3534</f>
        <v>Abu MAYANJA800m</v>
      </c>
      <c r="H3534" s="2">
        <f>E3534</f>
        <v>1091</v>
      </c>
      <c r="I3534" s="138" cm="1">
        <f t="array" ref="I3534">MAX(IF($G$3:$G$4000=$G3534,$H$3:$H$4000))</f>
        <v>1091</v>
      </c>
    </row>
    <row r="3535" spans="1:9" x14ac:dyDescent="0.2">
      <c r="A3535" t="s">
        <v>1888</v>
      </c>
      <c r="B3535" t="s">
        <v>3962</v>
      </c>
      <c r="C3535" s="5" t="s">
        <v>34</v>
      </c>
      <c r="D3535" s="6">
        <v>36947</v>
      </c>
      <c r="E3535">
        <v>1091</v>
      </c>
      <c r="F3535" s="2">
        <v>43</v>
      </c>
      <c r="G3535" s="2" t="str">
        <f>B3535&amp;C3535</f>
        <v>Ezekiel MUTAI3000msc</v>
      </c>
      <c r="H3535" s="2">
        <f>E3535</f>
        <v>1091</v>
      </c>
      <c r="I3535" s="138" cm="1">
        <f t="array" ref="I3535">MAX(IF($G$3:$G$4000=$G3535,$H$3:$H$4000))</f>
        <v>1091</v>
      </c>
    </row>
    <row r="3536" spans="1:9" x14ac:dyDescent="0.2">
      <c r="A3536" t="s">
        <v>1888</v>
      </c>
      <c r="B3536" t="s">
        <v>2907</v>
      </c>
      <c r="C3536" s="5" t="s">
        <v>2</v>
      </c>
      <c r="D3536" s="5">
        <v>35430</v>
      </c>
      <c r="E3536">
        <v>1079</v>
      </c>
      <c r="F3536" s="2">
        <v>22</v>
      </c>
      <c r="G3536" s="2" t="str">
        <f>B3536&amp;C3536</f>
        <v>Benson OKOT100m</v>
      </c>
      <c r="H3536" s="2">
        <f>E3536</f>
        <v>1079</v>
      </c>
      <c r="I3536" s="138" cm="1">
        <f t="array" ref="I3536">MAX(IF($G$3:$G$4000=$G3536,$H$3:$H$4000))</f>
        <v>1079</v>
      </c>
    </row>
    <row r="3537" spans="1:9" x14ac:dyDescent="0.2">
      <c r="A3537" t="s">
        <v>1888</v>
      </c>
      <c r="B3537" t="s">
        <v>3970</v>
      </c>
      <c r="C3537" s="5" t="s">
        <v>34</v>
      </c>
      <c r="D3537" s="5">
        <v>37746</v>
      </c>
      <c r="E3537">
        <v>1075</v>
      </c>
      <c r="F3537" s="2">
        <v>52</v>
      </c>
      <c r="G3537" s="2" t="str">
        <f>B3537&amp;C3537</f>
        <v>Leonard CHEMUTAI3000msc</v>
      </c>
      <c r="H3537" s="2">
        <f>E3537</f>
        <v>1075</v>
      </c>
      <c r="I3537" s="138" cm="1">
        <f t="array" ref="I3537">MAX(IF($G$3:$G$4000=$G3537,$H$3:$H$4000))</f>
        <v>1075</v>
      </c>
    </row>
    <row r="3538" spans="1:9" x14ac:dyDescent="0.2">
      <c r="A3538" t="s">
        <v>1888</v>
      </c>
      <c r="B3538" t="s">
        <v>3975</v>
      </c>
      <c r="C3538" t="s">
        <v>34</v>
      </c>
      <c r="D3538" s="5">
        <v>36791</v>
      </c>
      <c r="E3538">
        <v>1064</v>
      </c>
      <c r="F3538" s="2">
        <v>58</v>
      </c>
      <c r="G3538" s="2" t="str">
        <f>B3538&amp;C3538</f>
        <v>Denis CHEROTICH3000msc</v>
      </c>
      <c r="H3538" s="2">
        <f>E3538</f>
        <v>1064</v>
      </c>
      <c r="I3538" s="138" cm="1">
        <f t="array" ref="I3538">MAX(IF($G$3:$G$4000=$G3538,$H$3:$H$4000))</f>
        <v>1064</v>
      </c>
    </row>
    <row r="3539" spans="1:9" x14ac:dyDescent="0.2">
      <c r="A3539" t="s">
        <v>1888</v>
      </c>
      <c r="B3539" t="s">
        <v>3976</v>
      </c>
      <c r="C3539" t="s">
        <v>34</v>
      </c>
      <c r="D3539" s="5">
        <v>32753</v>
      </c>
      <c r="E3539">
        <v>1048</v>
      </c>
      <c r="F3539" s="2">
        <v>60</v>
      </c>
      <c r="G3539" s="2" t="str">
        <f>B3539&amp;C3539</f>
        <v>Nelson WAKANA3000msc</v>
      </c>
      <c r="H3539" s="2">
        <f>E3539</f>
        <v>1048</v>
      </c>
      <c r="I3539" s="138" cm="1">
        <f t="array" ref="I3539">MAX(IF($G$3:$G$4000=$G3539,$H$3:$H$4000))</f>
        <v>1048</v>
      </c>
    </row>
    <row r="3540" spans="1:9" x14ac:dyDescent="0.2">
      <c r="A3540" t="s">
        <v>1888</v>
      </c>
      <c r="B3540" t="s">
        <v>3012</v>
      </c>
      <c r="C3540" s="5" t="s">
        <v>26</v>
      </c>
      <c r="D3540" s="5">
        <v>37874</v>
      </c>
      <c r="E3540">
        <v>1019</v>
      </c>
      <c r="F3540" s="2">
        <v>88</v>
      </c>
      <c r="G3540" s="2" t="str">
        <f>B3540&amp;C3540</f>
        <v>Emmanuel RWOTOMIYA400m</v>
      </c>
      <c r="H3540" s="2">
        <f>E3540</f>
        <v>1019</v>
      </c>
      <c r="I3540" s="138" cm="1">
        <f t="array" ref="I3540">MAX(IF($G$3:$G$4000=$G3540,$H$3:$H$4000))</f>
        <v>1019</v>
      </c>
    </row>
    <row r="3541" spans="1:9" x14ac:dyDescent="0.2">
      <c r="A3541" t="s">
        <v>1888</v>
      </c>
      <c r="B3541" t="s">
        <v>4010</v>
      </c>
      <c r="C3541" t="s">
        <v>34</v>
      </c>
      <c r="D3541" s="5">
        <v>37871</v>
      </c>
      <c r="E3541">
        <v>1016</v>
      </c>
      <c r="F3541" s="2">
        <v>99</v>
      </c>
      <c r="G3541" s="2" t="str">
        <f>B3541&amp;C3541</f>
        <v>Elphas Toroitich NDIWA3000msc</v>
      </c>
      <c r="H3541" s="2">
        <f>E3541</f>
        <v>1016</v>
      </c>
      <c r="I3541" s="138" cm="1">
        <f t="array" ref="I3541">MAX(IF($G$3:$G$4000=$G3541,$H$3:$H$4000))</f>
        <v>1016</v>
      </c>
    </row>
    <row r="3542" spans="1:9" x14ac:dyDescent="0.2">
      <c r="A3542" t="s">
        <v>1888</v>
      </c>
      <c r="B3542" t="s">
        <v>3096</v>
      </c>
      <c r="C3542" s="5" t="s">
        <v>28</v>
      </c>
      <c r="D3542" s="5">
        <v>36890</v>
      </c>
      <c r="E3542">
        <v>971</v>
      </c>
      <c r="F3542" s="2">
        <v>95</v>
      </c>
      <c r="G3542" s="2" t="str">
        <f>B3542&amp;C3542</f>
        <v>Daniel KIPROP1500m</v>
      </c>
      <c r="H3542" s="2">
        <f>E3542</f>
        <v>971</v>
      </c>
      <c r="I3542" s="138" cm="1">
        <f t="array" ref="I3542">MAX(IF($G$3:$G$4000=$G3542,$H$3:$H$4000))</f>
        <v>971</v>
      </c>
    </row>
    <row r="3543" spans="1:9" x14ac:dyDescent="0.2">
      <c r="A3543" t="s">
        <v>1888</v>
      </c>
      <c r="B3543" t="s">
        <v>3169</v>
      </c>
      <c r="C3543" s="5" t="s">
        <v>29</v>
      </c>
      <c r="D3543" s="5"/>
      <c r="E3543">
        <v>939</v>
      </c>
      <c r="F3543" s="2">
        <v>99</v>
      </c>
      <c r="G3543" s="2" t="str">
        <f>B3543&amp;C3543</f>
        <v>Brian KIRUI5000m</v>
      </c>
      <c r="H3543" s="2">
        <f>E3543</f>
        <v>939</v>
      </c>
      <c r="I3543" s="138" cm="1">
        <f t="array" ref="I3543">MAX(IF($G$3:$G$4000=$G3543,$H$3:$H$4000))</f>
        <v>939</v>
      </c>
    </row>
    <row r="3544" spans="1:9" x14ac:dyDescent="0.2">
      <c r="A3544" t="s">
        <v>1301</v>
      </c>
      <c r="B3544" t="s">
        <v>2962</v>
      </c>
      <c r="C3544" s="5" t="s">
        <v>26</v>
      </c>
      <c r="D3544" s="5">
        <v>35788</v>
      </c>
      <c r="E3544">
        <v>1101</v>
      </c>
      <c r="F3544" s="2">
        <v>76</v>
      </c>
      <c r="G3544" s="2" t="str">
        <f>B3544&amp;C3544</f>
        <v>Akani SLATER400m</v>
      </c>
      <c r="H3544" s="2">
        <f>E3544</f>
        <v>1101</v>
      </c>
      <c r="I3544" s="138" cm="1">
        <f t="array" ref="I3544">MAX(IF($G$3:$G$4000=$G3544,$H$3:$H$4000))</f>
        <v>1101</v>
      </c>
    </row>
    <row r="3545" spans="1:9" x14ac:dyDescent="0.2">
      <c r="A3545" t="s">
        <v>1301</v>
      </c>
      <c r="B3545" t="s">
        <v>2962</v>
      </c>
      <c r="C3545" s="5" t="s">
        <v>26</v>
      </c>
      <c r="D3545" s="5">
        <v>35788</v>
      </c>
      <c r="E3545">
        <v>1079</v>
      </c>
      <c r="F3545" s="2">
        <v>21</v>
      </c>
      <c r="G3545" s="2" t="str">
        <f>B3545&amp;C3545</f>
        <v>Akani SLATER400m</v>
      </c>
      <c r="H3545" s="2">
        <f>E3545</f>
        <v>1079</v>
      </c>
      <c r="I3545" s="138" cm="1">
        <f t="array" ref="I3545">MAX(IF($G$3:$G$4000=$G3545,$H$3:$H$4000))</f>
        <v>1101</v>
      </c>
    </row>
    <row r="3546" spans="1:9" x14ac:dyDescent="0.2">
      <c r="A3546" t="s">
        <v>1301</v>
      </c>
      <c r="B3546" t="s">
        <v>3296</v>
      </c>
      <c r="C3546" s="6" t="s">
        <v>37</v>
      </c>
      <c r="D3546" s="5">
        <v>38068</v>
      </c>
      <c r="E3546">
        <v>1049</v>
      </c>
      <c r="F3546" s="2">
        <v>23</v>
      </c>
      <c r="G3546" s="2" t="str">
        <f>B3546&amp;C3546</f>
        <v>Uroy RYANlong-jump</v>
      </c>
      <c r="H3546" s="2">
        <f>E3546</f>
        <v>1049</v>
      </c>
      <c r="I3546" s="138" cm="1">
        <f t="array" ref="I3546">MAX(IF($G$3:$G$4000=$G3546,$H$3:$H$4000))</f>
        <v>1049</v>
      </c>
    </row>
    <row r="3547" spans="1:9" x14ac:dyDescent="0.2">
      <c r="A3547" t="s">
        <v>1301</v>
      </c>
      <c r="B3547" t="s">
        <v>3061</v>
      </c>
      <c r="C3547" s="5" t="s">
        <v>27</v>
      </c>
      <c r="D3547" s="5">
        <v>37504</v>
      </c>
      <c r="E3547">
        <v>1039</v>
      </c>
      <c r="F3547" s="2">
        <v>57</v>
      </c>
      <c r="G3547" s="2" t="str">
        <f>B3547&amp;C3547</f>
        <v>Handal ROBAN800m</v>
      </c>
      <c r="H3547" s="2">
        <f>E3547</f>
        <v>1039</v>
      </c>
      <c r="I3547" s="138" cm="1">
        <f t="array" ref="I3547">MAX(IF($G$3:$G$4000=$G3547,$H$3:$H$4000))</f>
        <v>1039</v>
      </c>
    </row>
    <row r="3548" spans="1:9" x14ac:dyDescent="0.2">
      <c r="A3548" t="s">
        <v>1301</v>
      </c>
      <c r="B3548" t="s">
        <v>5056</v>
      </c>
      <c r="C3548" t="s">
        <v>26</v>
      </c>
      <c r="D3548" s="5">
        <v>44671</v>
      </c>
      <c r="E3548">
        <v>1020</v>
      </c>
      <c r="F3548" s="2">
        <v>84</v>
      </c>
      <c r="G3548" s="2" t="str">
        <f>B3548&amp;C3548</f>
        <v>Amal GLASGOW400m</v>
      </c>
      <c r="H3548" s="2">
        <f>E3548</f>
        <v>1020</v>
      </c>
      <c r="I3548" s="138" cm="1">
        <f t="array" ref="I3548">MAX(IF($G$3:$G$4000=$G3548,$H$3:$H$4000))</f>
        <v>1020</v>
      </c>
    </row>
    <row r="3549" spans="1:9" x14ac:dyDescent="0.2">
      <c r="A3549" t="s">
        <v>1301</v>
      </c>
      <c r="B3549" t="s">
        <v>2962</v>
      </c>
      <c r="C3549" s="5" t="s">
        <v>25</v>
      </c>
      <c r="D3549" s="5">
        <v>35788</v>
      </c>
      <c r="E3549">
        <v>989</v>
      </c>
      <c r="F3549" s="2">
        <v>84</v>
      </c>
      <c r="G3549" s="2" t="str">
        <f>B3549&amp;C3549</f>
        <v>Akani SLATER200m</v>
      </c>
      <c r="H3549" s="2">
        <f>E3549</f>
        <v>989</v>
      </c>
      <c r="I3549" s="138" cm="1">
        <f t="array" ref="I3549">MAX(IF($G$3:$G$4000=$G3549,$H$3:$H$4000))</f>
        <v>989</v>
      </c>
    </row>
    <row r="3550" spans="1:9" x14ac:dyDescent="0.2">
      <c r="A3550" t="s">
        <v>1205</v>
      </c>
      <c r="B3550" t="s">
        <v>3016</v>
      </c>
      <c r="C3550" s="5" t="s">
        <v>26</v>
      </c>
      <c r="D3550" s="5">
        <v>37080</v>
      </c>
      <c r="E3550">
        <v>1145</v>
      </c>
      <c r="F3550" s="2">
        <v>22</v>
      </c>
      <c r="G3550" s="2" t="str">
        <f>B3550&amp;C3550</f>
        <v>Kennedy LUCHEMBE400m</v>
      </c>
      <c r="H3550" s="2">
        <f>E3550</f>
        <v>1145</v>
      </c>
      <c r="I3550" s="138" cm="1">
        <f t="array" ref="I3550">MAX(IF($G$3:$G$4000=$G3550,$H$3:$H$4000))</f>
        <v>1145</v>
      </c>
    </row>
    <row r="3551" spans="1:9" x14ac:dyDescent="0.2">
      <c r="A3551" t="s">
        <v>1205</v>
      </c>
      <c r="B3551" t="s">
        <v>2953</v>
      </c>
      <c r="C3551" s="5" t="s">
        <v>25</v>
      </c>
      <c r="D3551" s="6">
        <v>35710</v>
      </c>
      <c r="E3551">
        <v>1132</v>
      </c>
      <c r="F3551" s="2">
        <v>47</v>
      </c>
      <c r="G3551" s="2" t="str">
        <f>B3551&amp;C3551</f>
        <v>Sydney SIAME200m</v>
      </c>
      <c r="H3551" s="2">
        <f>E3551</f>
        <v>1132</v>
      </c>
      <c r="I3551" s="138" cm="1">
        <f t="array" ref="I3551">MAX(IF($G$3:$G$4000=$G3551,$H$3:$H$4000))</f>
        <v>1132</v>
      </c>
    </row>
    <row r="3552" spans="1:9" x14ac:dyDescent="0.2">
      <c r="A3552" t="s">
        <v>1205</v>
      </c>
      <c r="B3552" s="5" t="s">
        <v>2975</v>
      </c>
      <c r="C3552" s="5" t="s">
        <v>26</v>
      </c>
      <c r="D3552" s="5">
        <v>37599</v>
      </c>
      <c r="E3552">
        <v>1129</v>
      </c>
      <c r="F3552" s="2">
        <v>4</v>
      </c>
      <c r="G3552" s="2" t="str">
        <f>B3552&amp;C3552</f>
        <v>Muzala SAMUKONGA400m</v>
      </c>
      <c r="H3552" s="2">
        <f>E3552</f>
        <v>1129</v>
      </c>
      <c r="I3552" s="138" cm="1">
        <f t="array" ref="I3552">MAX(IF($G$3:$G$4000=$G3552,$H$3:$H$4000))</f>
        <v>1129</v>
      </c>
    </row>
    <row r="3553" spans="1:9" x14ac:dyDescent="0.2">
      <c r="A3553" t="s">
        <v>1205</v>
      </c>
      <c r="B3553" t="s">
        <v>2975</v>
      </c>
      <c r="C3553" s="5" t="s">
        <v>26</v>
      </c>
      <c r="D3553" s="5">
        <v>37599</v>
      </c>
      <c r="E3553">
        <v>1119</v>
      </c>
      <c r="F3553" s="2">
        <v>54</v>
      </c>
      <c r="G3553" s="2" t="str">
        <f>B3553&amp;C3553</f>
        <v>Muzala SAMUKONGA400m</v>
      </c>
      <c r="H3553" s="2">
        <f>E3553</f>
        <v>1119</v>
      </c>
      <c r="I3553" s="138" cm="1">
        <f t="array" ref="I3553">MAX(IF($G$3:$G$4000=$G3553,$H$3:$H$4000))</f>
        <v>1129</v>
      </c>
    </row>
    <row r="3554" spans="1:9" x14ac:dyDescent="0.2">
      <c r="A3554" t="s">
        <v>1205</v>
      </c>
      <c r="B3554" t="s">
        <v>2983</v>
      </c>
      <c r="C3554" t="s">
        <v>26</v>
      </c>
      <c r="D3554" s="5">
        <v>37476</v>
      </c>
      <c r="E3554">
        <v>1102</v>
      </c>
      <c r="F3554" s="2">
        <v>73</v>
      </c>
      <c r="G3554" s="2" t="str">
        <f>B3554&amp;C3554</f>
        <v>David MULENGA400m</v>
      </c>
      <c r="H3554" s="2">
        <f>E3554</f>
        <v>1102</v>
      </c>
      <c r="I3554" s="138" cm="1">
        <f t="array" ref="I3554">MAX(IF($G$3:$G$4000=$G3554,$H$3:$H$4000))</f>
        <v>1102</v>
      </c>
    </row>
    <row r="3555" spans="1:9" x14ac:dyDescent="0.2">
      <c r="A3555" t="s">
        <v>1205</v>
      </c>
      <c r="B3555" t="s">
        <v>2968</v>
      </c>
      <c r="C3555" s="5" t="s">
        <v>26</v>
      </c>
      <c r="D3555" s="5">
        <v>37552</v>
      </c>
      <c r="E3555">
        <v>1100</v>
      </c>
      <c r="F3555" s="2">
        <v>11</v>
      </c>
      <c r="G3555" s="2" t="str">
        <f>B3555&amp;C3555</f>
        <v>Nyambe PATRICK400m</v>
      </c>
      <c r="H3555" s="2">
        <f>E3555</f>
        <v>1100</v>
      </c>
      <c r="I3555" s="138" cm="1">
        <f t="array" ref="I3555">MAX(IF($G$3:$G$4000=$G3555,$H$3:$H$4000))</f>
        <v>1100</v>
      </c>
    </row>
    <row r="3556" spans="1:9" x14ac:dyDescent="0.2">
      <c r="A3556" t="s">
        <v>1205</v>
      </c>
      <c r="B3556" t="s">
        <v>2983</v>
      </c>
      <c r="C3556" s="5" t="s">
        <v>26</v>
      </c>
      <c r="D3556" s="5">
        <v>37476</v>
      </c>
      <c r="E3556">
        <v>1069</v>
      </c>
      <c r="F3556" s="2">
        <v>31</v>
      </c>
      <c r="G3556" s="2" t="str">
        <f>B3556&amp;C3556</f>
        <v>David MULENGA400m</v>
      </c>
      <c r="H3556" s="2">
        <f>E3556</f>
        <v>1069</v>
      </c>
      <c r="I3556" s="138" cm="1">
        <f t="array" ref="I3556">MAX(IF($G$3:$G$4000=$G3556,$H$3:$H$4000))</f>
        <v>1102</v>
      </c>
    </row>
    <row r="3557" spans="1:9" x14ac:dyDescent="0.2">
      <c r="A3557" t="s">
        <v>1205</v>
      </c>
      <c r="B3557" t="s">
        <v>2971</v>
      </c>
      <c r="C3557" s="6" t="s">
        <v>26</v>
      </c>
      <c r="D3557" s="5">
        <v>1994</v>
      </c>
      <c r="E3557">
        <v>1059</v>
      </c>
      <c r="F3557" s="2">
        <v>36</v>
      </c>
      <c r="G3557" s="2" t="str">
        <f>B3557&amp;C3557</f>
        <v>Luyando MUDENDA400m</v>
      </c>
      <c r="H3557" s="2">
        <f>E3557</f>
        <v>1059</v>
      </c>
      <c r="I3557" s="138" cm="1">
        <f t="array" ref="I3557">MAX(IF($G$3:$G$4000=$G3557,$H$3:$H$4000))</f>
        <v>1059</v>
      </c>
    </row>
    <row r="3558" spans="1:9" x14ac:dyDescent="0.2">
      <c r="A3558" t="s">
        <v>1205</v>
      </c>
      <c r="B3558" t="s">
        <v>2986</v>
      </c>
      <c r="C3558" s="5" t="s">
        <v>26</v>
      </c>
      <c r="D3558" s="5">
        <v>36159</v>
      </c>
      <c r="E3558">
        <v>1057</v>
      </c>
      <c r="F3558" s="2">
        <v>41</v>
      </c>
      <c r="G3558" s="2" t="str">
        <f>B3558&amp;C3558</f>
        <v>Daniel MBEWE400m</v>
      </c>
      <c r="H3558" s="2">
        <f>E3558</f>
        <v>1057</v>
      </c>
      <c r="I3558" s="138" cm="1">
        <f t="array" ref="I3558">MAX(IF($G$3:$G$4000=$G3558,$H$3:$H$4000))</f>
        <v>1057</v>
      </c>
    </row>
    <row r="3559" spans="1:9" x14ac:dyDescent="0.2">
      <c r="A3559" t="s">
        <v>1205</v>
      </c>
      <c r="B3559" t="s">
        <v>2953</v>
      </c>
      <c r="C3559" s="5" t="s">
        <v>25</v>
      </c>
      <c r="D3559" s="5">
        <v>35710</v>
      </c>
      <c r="E3559">
        <v>1036</v>
      </c>
      <c r="F3559" s="2">
        <v>43</v>
      </c>
      <c r="G3559" s="2" t="str">
        <f>B3559&amp;C3559</f>
        <v>Sydney SIAME200m</v>
      </c>
      <c r="H3559" s="2">
        <f>E3559</f>
        <v>1036</v>
      </c>
      <c r="I3559" s="138" cm="1">
        <f t="array" ref="I3559">MAX(IF($G$3:$G$4000=$G3559,$H$3:$H$4000))</f>
        <v>1132</v>
      </c>
    </row>
    <row r="3560" spans="1:9" x14ac:dyDescent="0.2">
      <c r="A3560" t="s">
        <v>1205</v>
      </c>
      <c r="B3560" t="s">
        <v>2932</v>
      </c>
      <c r="C3560" s="5" t="s">
        <v>25</v>
      </c>
      <c r="D3560" s="5">
        <v>44640</v>
      </c>
      <c r="E3560">
        <v>1031</v>
      </c>
      <c r="F3560" s="2">
        <v>46</v>
      </c>
      <c r="G3560" s="2" t="str">
        <f>B3560&amp;C3560</f>
        <v>Kakene SITALI200m</v>
      </c>
      <c r="H3560" s="2">
        <f>E3560</f>
        <v>1031</v>
      </c>
      <c r="I3560" s="138" cm="1">
        <f t="array" ref="I3560">MAX(IF($G$3:$G$4000=$G3560,$H$3:$H$4000))</f>
        <v>1031</v>
      </c>
    </row>
    <row r="3561" spans="1:9" x14ac:dyDescent="0.2">
      <c r="A3561" t="s">
        <v>1205</v>
      </c>
      <c r="B3561" t="s">
        <v>2932</v>
      </c>
      <c r="C3561" s="5" t="s">
        <v>2</v>
      </c>
      <c r="D3561" s="5">
        <v>44640</v>
      </c>
      <c r="E3561">
        <v>1011</v>
      </c>
      <c r="F3561" s="2">
        <v>77</v>
      </c>
      <c r="G3561" s="2" t="str">
        <f>B3561&amp;C3561</f>
        <v>Kakene SITALI100m</v>
      </c>
      <c r="H3561" s="2">
        <f>E3561</f>
        <v>1011</v>
      </c>
      <c r="I3561" s="138" cm="1">
        <f t="array" ref="I3561">MAX(IF($G$3:$G$4000=$G3561,$H$3:$H$4000))</f>
        <v>1011</v>
      </c>
    </row>
    <row r="3562" spans="1:9" x14ac:dyDescent="0.2">
      <c r="A3562" t="s">
        <v>1205</v>
      </c>
      <c r="B3562" t="s">
        <v>2945</v>
      </c>
      <c r="C3562" s="5" t="s">
        <v>25</v>
      </c>
      <c r="D3562" s="6">
        <v>1998</v>
      </c>
      <c r="E3562">
        <v>988</v>
      </c>
      <c r="F3562" s="2">
        <v>87</v>
      </c>
      <c r="G3562" s="2" t="str">
        <f>B3562&amp;C3562</f>
        <v>Mweemba MWIINGA200m</v>
      </c>
      <c r="H3562" s="2">
        <f>E3562</f>
        <v>988</v>
      </c>
      <c r="I3562" s="138" cm="1">
        <f t="array" ref="I3562">MAX(IF($G$3:$G$4000=$G3562,$H$3:$H$4000))</f>
        <v>988</v>
      </c>
    </row>
    <row r="3563" spans="1:9" x14ac:dyDescent="0.2">
      <c r="A3563" t="s">
        <v>1205</v>
      </c>
      <c r="B3563" t="s">
        <v>3303</v>
      </c>
      <c r="C3563" s="5" t="s">
        <v>37</v>
      </c>
      <c r="D3563" s="5">
        <v>44612</v>
      </c>
      <c r="E3563">
        <v>922</v>
      </c>
      <c r="F3563" s="2">
        <v>81</v>
      </c>
      <c r="G3563" s="2" t="str">
        <f>B3563&amp;C3563</f>
        <v>Bernard KALALElong-jump</v>
      </c>
      <c r="H3563" s="2">
        <f>E3563</f>
        <v>922</v>
      </c>
      <c r="I3563" s="138" cm="1">
        <f t="array" ref="I3563">MAX(IF($G$3:$G$4000=$G3563,$H$3:$H$4000))</f>
        <v>922</v>
      </c>
    </row>
  </sheetData>
  <sortState xmlns:xlrd2="http://schemas.microsoft.com/office/spreadsheetml/2017/richdata2" ref="A3:I3563">
    <sortCondition ref="A3:A3563"/>
    <sortCondition descending="1" ref="H3:H3563"/>
  </sortState>
  <mergeCells count="2">
    <mergeCell ref="J2:M2"/>
    <mergeCell ref="A1:F1"/>
  </mergeCells>
  <conditionalFormatting sqref="B3 G3:H3">
    <cfRule type="containsText" dxfId="21" priority="3" operator="containsText" text="marathon">
      <formula>NOT(ISERROR(SEARCH("marathon",B3)))</formula>
    </cfRule>
    <cfRule type="containsText" dxfId="20" priority="4" operator="containsText" text="race-walking">
      <formula>NOT(ISERROR(SEARCH("race-walking",B3)))</formula>
    </cfRule>
  </conditionalFormatting>
  <conditionalFormatting sqref="B2 G2:H2">
    <cfRule type="containsText" dxfId="19" priority="1" operator="containsText" text="marathon">
      <formula>NOT(ISERROR(SEARCH("marathon",B2)))</formula>
    </cfRule>
    <cfRule type="containsText" dxfId="18" priority="2" operator="containsText" text="race-walking">
      <formula>NOT(ISERROR(SEARCH("race-walking",B2)))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18573-94B3-8949-9AD9-866CAE997642}">
  <sheetPr>
    <tabColor theme="7" tint="0.59999389629810485"/>
  </sheetPr>
  <dimension ref="A1:S3442"/>
  <sheetViews>
    <sheetView topLeftCell="A2" workbookViewId="0">
      <selection activeCell="L24" sqref="L24"/>
    </sheetView>
  </sheetViews>
  <sheetFormatPr baseColWidth="10" defaultRowHeight="16" x14ac:dyDescent="0.2"/>
  <cols>
    <col min="1" max="1" width="5.83203125" customWidth="1"/>
    <col min="2" max="2" width="46.83203125" bestFit="1" customWidth="1"/>
    <col min="3" max="3" width="13.6640625" bestFit="1" customWidth="1"/>
    <col min="4" max="4" width="10" bestFit="1" customWidth="1"/>
    <col min="5" max="5" width="5.1640625" style="2" bestFit="1" customWidth="1"/>
    <col min="6" max="6" width="4.1640625" style="2" bestFit="1" customWidth="1"/>
    <col min="7" max="7" width="10.1640625" customWidth="1"/>
    <col min="8" max="8" width="10.83203125" style="2"/>
    <col min="9" max="9" width="12" customWidth="1"/>
    <col min="10" max="10" width="9" style="2" bestFit="1" customWidth="1"/>
    <col min="11" max="11" width="16.83203125" style="21" customWidth="1"/>
    <col min="12" max="12" width="11.5" style="21" customWidth="1"/>
    <col min="13" max="13" width="10.83203125" style="97"/>
    <col min="14" max="14" width="7.5" style="97" customWidth="1"/>
  </cols>
  <sheetData>
    <row r="1" spans="1:19" ht="21" x14ac:dyDescent="0.25">
      <c r="A1" s="172" t="s">
        <v>4938</v>
      </c>
      <c r="B1" s="173"/>
      <c r="C1" s="173"/>
      <c r="D1" s="173"/>
      <c r="E1" s="173"/>
      <c r="F1" s="174"/>
      <c r="G1" s="2"/>
      <c r="I1" s="2"/>
      <c r="J1" s="99" t="s">
        <v>4939</v>
      </c>
      <c r="K1" s="100"/>
      <c r="L1" s="100"/>
      <c r="M1" s="101"/>
      <c r="N1" s="101"/>
      <c r="O1" s="98"/>
      <c r="P1" s="98"/>
      <c r="Q1" s="98"/>
    </row>
    <row r="2" spans="1:19" ht="50" customHeight="1" x14ac:dyDescent="0.2">
      <c r="A2" s="92" t="s">
        <v>2899</v>
      </c>
      <c r="B2" s="93" t="s">
        <v>2900</v>
      </c>
      <c r="C2" s="93" t="s">
        <v>6</v>
      </c>
      <c r="D2" s="94" t="s">
        <v>0</v>
      </c>
      <c r="E2" s="94" t="s">
        <v>1017</v>
      </c>
      <c r="F2" s="95" t="s">
        <v>4934</v>
      </c>
      <c r="G2" s="89" t="s">
        <v>840</v>
      </c>
      <c r="H2" s="90" t="s">
        <v>1017</v>
      </c>
      <c r="I2" s="91" t="s">
        <v>4932</v>
      </c>
      <c r="J2" s="169" t="s">
        <v>4937</v>
      </c>
      <c r="K2" s="170"/>
      <c r="L2" s="170"/>
      <c r="M2" s="171"/>
      <c r="N2" s="88" t="s">
        <v>4944</v>
      </c>
      <c r="O2" s="78" t="s">
        <v>4933</v>
      </c>
      <c r="P2" s="78" t="s">
        <v>4940</v>
      </c>
      <c r="Q2" s="78" t="s">
        <v>4931</v>
      </c>
    </row>
    <row r="3" spans="1:19" x14ac:dyDescent="0.2">
      <c r="A3" t="s">
        <v>1789</v>
      </c>
      <c r="B3" t="s">
        <v>1790</v>
      </c>
      <c r="C3" t="s">
        <v>2</v>
      </c>
      <c r="D3" s="5">
        <v>37358</v>
      </c>
      <c r="E3" s="2">
        <v>1159</v>
      </c>
      <c r="F3" s="2">
        <v>30</v>
      </c>
      <c r="G3" t="str">
        <f>B3&amp;C3</f>
        <v>Joella LLOYD100m</v>
      </c>
      <c r="H3" s="2">
        <f>E3</f>
        <v>1159</v>
      </c>
      <c r="I3" s="2" cm="1">
        <f t="array" ref="I3">MAX(IF($G$3:$G$4000=$G3,$H$3:$H$4000))</f>
        <v>1159</v>
      </c>
      <c r="J3" s="2" t="str" cm="1">
        <f t="array" ref="J3:M3026">_xlfn.UNIQUE(A3:D3442,FALSE,FALSE)</f>
        <v>ANT</v>
      </c>
      <c r="K3" s="21" t="str">
        <v>Joella LLOYD</v>
      </c>
      <c r="L3" s="47" t="str">
        <v>100m</v>
      </c>
      <c r="M3" s="97">
        <v>37358</v>
      </c>
      <c r="N3" s="96" t="str">
        <f>K3&amp;L3</f>
        <v>Joella LLOYD100m</v>
      </c>
      <c r="O3" s="2">
        <f>VLOOKUP(K3&amp;L3,$G$3:$H$3442,2,FALSE)</f>
        <v>1159</v>
      </c>
      <c r="P3" s="2">
        <f>COUNTIFS($L$3:$L$3026,L3,$O$3:$O$3026,"&gt;"&amp;O3)+1</f>
        <v>33</v>
      </c>
      <c r="Q3" s="81" t="str">
        <f>IFERROR(IF(J3="AUS",COUNTIFS($J$3:$J$3026,"AUS",$L$3:$L$3026,L3,$O$3:$O$3026,"&gt;"&amp;O3)+1,""),"")</f>
        <v/>
      </c>
    </row>
    <row r="4" spans="1:19" x14ac:dyDescent="0.2">
      <c r="A4" t="s">
        <v>1789</v>
      </c>
      <c r="B4" t="s">
        <v>1790</v>
      </c>
      <c r="C4" t="s">
        <v>25</v>
      </c>
      <c r="D4" s="5">
        <v>37358</v>
      </c>
      <c r="E4" s="2">
        <v>1088</v>
      </c>
      <c r="F4" s="2">
        <v>86</v>
      </c>
      <c r="G4" t="str">
        <f>B4&amp;C4</f>
        <v>Joella LLOYD200m</v>
      </c>
      <c r="H4" s="2">
        <f>E4</f>
        <v>1088</v>
      </c>
      <c r="I4" s="2" cm="1">
        <f t="array" ref="I4">MAX(IF($G$3:$G$4000=$G4,$H$3:$H$4000))</f>
        <v>1088</v>
      </c>
      <c r="J4" s="2" t="str">
        <v>ANT</v>
      </c>
      <c r="K4" s="21" t="str">
        <v>Joella LLOYD</v>
      </c>
      <c r="L4" s="47" t="str">
        <v>200m</v>
      </c>
      <c r="M4" s="97">
        <v>37358</v>
      </c>
      <c r="N4" s="96" t="str">
        <f t="shared" ref="N4:N67" si="0">K4&amp;L4</f>
        <v>Joella LLOYD200m</v>
      </c>
      <c r="O4" s="2">
        <f t="shared" ref="O4:O67" si="1">VLOOKUP(K4&amp;L4,$G$3:$H$3442,2,FALSE)</f>
        <v>1088</v>
      </c>
      <c r="P4" s="2">
        <f t="shared" ref="P4:P67" si="2">COUNTIFS($L$3:$L$3026,L4,$O$3:$O$3026,"&gt;"&amp;O4)+1</f>
        <v>89</v>
      </c>
      <c r="Q4" s="81" t="str">
        <f t="shared" ref="Q4:Q67" si="3">IFERROR(IF(J4="AUS",COUNTIFS($J$3:$J$3026,"AUS",$L$3:$L$3026,L4,$O$3:$O$3026,"&gt;"&amp;O4)+1,""),"")</f>
        <v/>
      </c>
    </row>
    <row r="5" spans="1:19" x14ac:dyDescent="0.2">
      <c r="A5" t="s">
        <v>1789</v>
      </c>
      <c r="B5" t="s">
        <v>2469</v>
      </c>
      <c r="C5" t="s">
        <v>35</v>
      </c>
      <c r="D5" s="5">
        <v>32553</v>
      </c>
      <c r="E5" s="2">
        <v>1072</v>
      </c>
      <c r="F5" s="2">
        <v>15</v>
      </c>
      <c r="G5" t="str">
        <f>B5&amp;C5</f>
        <v>Priscilla FREDERICKhigh-jump</v>
      </c>
      <c r="H5" s="2">
        <f>E5</f>
        <v>1072</v>
      </c>
      <c r="I5" s="2" cm="1">
        <f t="array" ref="I5">MAX(IF($G$3:$G$4000=$G5,$H$3:$H$4000))</f>
        <v>1072</v>
      </c>
      <c r="J5" s="2" t="str">
        <v>ANT</v>
      </c>
      <c r="K5" s="21" t="str">
        <v>Priscilla FREDERICK</v>
      </c>
      <c r="L5" s="47" t="str">
        <v>high-jump</v>
      </c>
      <c r="M5" s="97">
        <v>32553</v>
      </c>
      <c r="N5" s="96" t="str">
        <f t="shared" si="0"/>
        <v>Priscilla FREDERICKhigh-jump</v>
      </c>
      <c r="O5" s="2">
        <f t="shared" si="1"/>
        <v>1072</v>
      </c>
      <c r="P5" s="2">
        <f t="shared" si="2"/>
        <v>17</v>
      </c>
      <c r="Q5" s="81" t="str">
        <f t="shared" si="3"/>
        <v/>
      </c>
    </row>
    <row r="6" spans="1:19" x14ac:dyDescent="0.2">
      <c r="A6" t="s">
        <v>1789</v>
      </c>
      <c r="B6" t="s">
        <v>2662</v>
      </c>
      <c r="C6" t="s">
        <v>39</v>
      </c>
      <c r="D6" s="5">
        <v>35046</v>
      </c>
      <c r="E6" s="2">
        <v>865</v>
      </c>
      <c r="F6" s="2">
        <v>65</v>
      </c>
      <c r="G6" t="str">
        <f>B6&amp;C6</f>
        <v>Jess ST. JOHNshot-put</v>
      </c>
      <c r="H6" s="2">
        <f>E6</f>
        <v>865</v>
      </c>
      <c r="I6" s="2" cm="1">
        <f t="array" ref="I6">MAX(IF($G$3:$G$4000=$G6,$H$3:$H$4000))</f>
        <v>865</v>
      </c>
      <c r="J6" s="2" t="str">
        <v>ANT</v>
      </c>
      <c r="K6" s="21" t="str">
        <v>Jess ST. JOHN</v>
      </c>
      <c r="L6" s="47" t="str">
        <v>shot-put</v>
      </c>
      <c r="M6" s="97">
        <v>35046</v>
      </c>
      <c r="N6" s="96" t="str">
        <f t="shared" si="0"/>
        <v>Jess ST. JOHNshot-put</v>
      </c>
      <c r="O6" s="2">
        <f t="shared" si="1"/>
        <v>865</v>
      </c>
      <c r="P6" s="2">
        <f t="shared" si="2"/>
        <v>70</v>
      </c>
      <c r="Q6" s="81" t="str">
        <f t="shared" si="3"/>
        <v/>
      </c>
    </row>
    <row r="7" spans="1:19" x14ac:dyDescent="0.2">
      <c r="A7" t="s">
        <v>1174</v>
      </c>
      <c r="B7" t="s">
        <v>410</v>
      </c>
      <c r="C7" t="s">
        <v>35</v>
      </c>
      <c r="D7" s="5">
        <v>35427</v>
      </c>
      <c r="E7" s="2">
        <v>1239</v>
      </c>
      <c r="F7" s="2">
        <v>1</v>
      </c>
      <c r="G7" t="str">
        <f>B7&amp;C7</f>
        <v>Nicola MCDERMOTThigh-jump</v>
      </c>
      <c r="H7" s="2">
        <f>E7</f>
        <v>1239</v>
      </c>
      <c r="I7" s="2" cm="1">
        <f t="array" ref="I7">MAX(IF($G$3:$G$4000=$G7,$H$3:$H$4000))</f>
        <v>1239</v>
      </c>
      <c r="J7" s="2" t="str">
        <v>AUS</v>
      </c>
      <c r="K7" s="21" t="str">
        <v>Nicola MCDERMOTT</v>
      </c>
      <c r="L7" s="47" t="str">
        <v>high-jump</v>
      </c>
      <c r="M7" s="97">
        <v>35427</v>
      </c>
      <c r="N7" s="96" t="str">
        <f t="shared" si="0"/>
        <v>Nicola MCDERMOTThigh-jump</v>
      </c>
      <c r="O7" s="2">
        <f t="shared" si="1"/>
        <v>1239</v>
      </c>
      <c r="P7" s="2">
        <f t="shared" si="2"/>
        <v>1</v>
      </c>
      <c r="Q7" s="81">
        <f t="shared" si="3"/>
        <v>1</v>
      </c>
    </row>
    <row r="8" spans="1:19" x14ac:dyDescent="0.2">
      <c r="A8" t="s">
        <v>1174</v>
      </c>
      <c r="B8" s="5" t="s">
        <v>270</v>
      </c>
      <c r="C8" s="5" t="s">
        <v>28</v>
      </c>
      <c r="D8" s="5">
        <v>35360</v>
      </c>
      <c r="E8" s="2">
        <v>1215</v>
      </c>
      <c r="F8" s="2">
        <v>4</v>
      </c>
      <c r="G8" t="str">
        <f>B8&amp;C8</f>
        <v>Jessica HULL1500m</v>
      </c>
      <c r="H8" s="2">
        <f>E8</f>
        <v>1215</v>
      </c>
      <c r="I8" s="2" cm="1">
        <f t="array" ref="I8">MAX(IF($G$3:$G$4000=$G8,$H$3:$H$4000))</f>
        <v>1215</v>
      </c>
      <c r="J8" s="2" t="str">
        <v>AUS</v>
      </c>
      <c r="K8" s="21" t="str">
        <v>Jessica HULL</v>
      </c>
      <c r="L8" s="47" t="str">
        <v>1500m</v>
      </c>
      <c r="M8" s="97">
        <v>35360</v>
      </c>
      <c r="N8" s="96" t="str">
        <f t="shared" si="0"/>
        <v>Jessica HULL1500m</v>
      </c>
      <c r="O8" s="2">
        <f t="shared" si="1"/>
        <v>1215</v>
      </c>
      <c r="P8" s="2">
        <f t="shared" si="2"/>
        <v>4</v>
      </c>
      <c r="Q8" s="81">
        <f t="shared" si="3"/>
        <v>1</v>
      </c>
    </row>
    <row r="9" spans="1:19" x14ac:dyDescent="0.2">
      <c r="A9" t="s">
        <v>1174</v>
      </c>
      <c r="B9" t="s">
        <v>428</v>
      </c>
      <c r="C9" t="s">
        <v>36</v>
      </c>
      <c r="D9" s="5">
        <v>35525</v>
      </c>
      <c r="E9" s="2">
        <v>1214</v>
      </c>
      <c r="F9" s="2">
        <v>2</v>
      </c>
      <c r="G9" t="str">
        <f>B9&amp;C9</f>
        <v>Nina KENNEDYpole-vault</v>
      </c>
      <c r="H9" s="2">
        <f>E9</f>
        <v>1214</v>
      </c>
      <c r="I9" s="2" cm="1">
        <f t="array" ref="I9">MAX(IF($G$3:$G$4000=$G9,$H$3:$H$4000))</f>
        <v>1214</v>
      </c>
      <c r="J9" s="2" t="str">
        <v>AUS</v>
      </c>
      <c r="K9" s="21" t="str">
        <v>Nina KENNEDY</v>
      </c>
      <c r="L9" s="47" t="str">
        <v>pole-vault</v>
      </c>
      <c r="M9" s="97">
        <v>35525</v>
      </c>
      <c r="N9" s="96" t="str">
        <f t="shared" si="0"/>
        <v>Nina KENNEDYpole-vault</v>
      </c>
      <c r="O9" s="2">
        <f t="shared" si="1"/>
        <v>1214</v>
      </c>
      <c r="P9" s="2">
        <f t="shared" si="2"/>
        <v>2</v>
      </c>
      <c r="Q9" s="81">
        <f t="shared" si="3"/>
        <v>1</v>
      </c>
      <c r="S9" s="7" t="s">
        <v>4941</v>
      </c>
    </row>
    <row r="10" spans="1:19" x14ac:dyDescent="0.2">
      <c r="A10" t="s">
        <v>1174</v>
      </c>
      <c r="B10" t="s">
        <v>235</v>
      </c>
      <c r="C10" t="s">
        <v>28</v>
      </c>
      <c r="D10" s="5">
        <v>33409</v>
      </c>
      <c r="E10" s="2">
        <v>1213</v>
      </c>
      <c r="F10" s="2">
        <v>5</v>
      </c>
      <c r="G10" t="str">
        <f>B10&amp;C10</f>
        <v>Linden HALL1500m</v>
      </c>
      <c r="H10" s="2">
        <f>E10</f>
        <v>1213</v>
      </c>
      <c r="I10" s="2" cm="1">
        <f t="array" ref="I10">MAX(IF($G$3:$G$4000=$G10,$H$3:$H$4000))</f>
        <v>1213</v>
      </c>
      <c r="J10" s="2" t="str">
        <v>AUS</v>
      </c>
      <c r="K10" s="21" t="str">
        <v>Linden HALL</v>
      </c>
      <c r="L10" s="47" t="str">
        <v>1500m</v>
      </c>
      <c r="M10" s="97">
        <v>33409</v>
      </c>
      <c r="N10" s="96" t="str">
        <f t="shared" si="0"/>
        <v>Linden HALL1500m</v>
      </c>
      <c r="O10" s="2">
        <f t="shared" si="1"/>
        <v>1213</v>
      </c>
      <c r="P10" s="2">
        <f t="shared" si="2"/>
        <v>5</v>
      </c>
      <c r="Q10" s="81">
        <f t="shared" si="3"/>
        <v>2</v>
      </c>
    </row>
    <row r="11" spans="1:19" x14ac:dyDescent="0.2">
      <c r="A11" t="s">
        <v>1174</v>
      </c>
      <c r="B11" t="s">
        <v>292</v>
      </c>
      <c r="C11" t="s">
        <v>34</v>
      </c>
      <c r="D11" s="6">
        <v>32724</v>
      </c>
      <c r="E11" s="2">
        <v>1199</v>
      </c>
      <c r="F11" s="2">
        <v>7</v>
      </c>
      <c r="G11" t="str">
        <f>B11&amp;C11</f>
        <v>Genevieve GREGSON3000msc</v>
      </c>
      <c r="H11" s="2">
        <f>E11</f>
        <v>1199</v>
      </c>
      <c r="I11" s="2" cm="1">
        <f t="array" ref="I11">MAX(IF($G$3:$G$4000=$G11,$H$3:$H$4000))</f>
        <v>1199</v>
      </c>
      <c r="J11" s="2" t="str">
        <v>AUS</v>
      </c>
      <c r="K11" s="21" t="str">
        <v>Genevieve GREGSON</v>
      </c>
      <c r="L11" s="47" t="str">
        <v>3000msc</v>
      </c>
      <c r="M11" s="97">
        <v>32724</v>
      </c>
      <c r="N11" s="96" t="str">
        <f t="shared" si="0"/>
        <v>Genevieve GREGSON3000msc</v>
      </c>
      <c r="O11" s="2">
        <f t="shared" si="1"/>
        <v>1199</v>
      </c>
      <c r="P11" s="2">
        <f t="shared" si="2"/>
        <v>7</v>
      </c>
      <c r="Q11" s="81">
        <f t="shared" si="3"/>
        <v>1</v>
      </c>
    </row>
    <row r="12" spans="1:19" x14ac:dyDescent="0.2">
      <c r="A12" t="s">
        <v>1174</v>
      </c>
      <c r="B12" t="s">
        <v>210</v>
      </c>
      <c r="C12" t="s">
        <v>27</v>
      </c>
      <c r="D12" s="5">
        <v>34394</v>
      </c>
      <c r="E12" s="2">
        <v>1197</v>
      </c>
      <c r="F12" s="2">
        <v>7</v>
      </c>
      <c r="G12" t="str">
        <f>B12&amp;C12</f>
        <v>Catriona BISSET800m</v>
      </c>
      <c r="H12" s="2">
        <f>E12</f>
        <v>1197</v>
      </c>
      <c r="I12" s="2" cm="1">
        <f t="array" ref="I12">MAX(IF($G$3:$G$4000=$G12,$H$3:$H$4000))</f>
        <v>1197</v>
      </c>
      <c r="J12" s="2" t="str">
        <v>AUS</v>
      </c>
      <c r="K12" s="21" t="str">
        <v>Catriona BISSET</v>
      </c>
      <c r="L12" s="47" t="str">
        <v>800m</v>
      </c>
      <c r="M12" s="97">
        <v>34394</v>
      </c>
      <c r="N12" s="96" t="str">
        <f t="shared" si="0"/>
        <v>Catriona BISSET800m</v>
      </c>
      <c r="O12" s="2">
        <f t="shared" si="1"/>
        <v>1197</v>
      </c>
      <c r="P12" s="2">
        <f t="shared" si="2"/>
        <v>7</v>
      </c>
      <c r="Q12" s="81">
        <f t="shared" si="3"/>
        <v>1</v>
      </c>
    </row>
    <row r="13" spans="1:19" x14ac:dyDescent="0.2">
      <c r="A13" t="s">
        <v>1174</v>
      </c>
      <c r="B13" t="s">
        <v>336</v>
      </c>
      <c r="C13" t="s">
        <v>32</v>
      </c>
      <c r="D13" s="5">
        <v>34828</v>
      </c>
      <c r="E13" s="2">
        <v>1189</v>
      </c>
      <c r="F13" s="2">
        <v>8</v>
      </c>
      <c r="G13" t="str">
        <f>B13&amp;C13</f>
        <v>Liz CLAY100mh</v>
      </c>
      <c r="H13" s="2">
        <f>E13</f>
        <v>1189</v>
      </c>
      <c r="I13" s="2" cm="1">
        <f t="array" ref="I13">MAX(IF($G$3:$G$4000=$G13,$H$3:$H$4000))</f>
        <v>1189</v>
      </c>
      <c r="J13" s="2" t="str">
        <v>AUS</v>
      </c>
      <c r="K13" s="21" t="str">
        <v>Liz CLAY</v>
      </c>
      <c r="L13" s="47" t="str">
        <v>100mh</v>
      </c>
      <c r="M13" s="97">
        <v>34828</v>
      </c>
      <c r="N13" s="96" t="str">
        <f t="shared" si="0"/>
        <v>Liz CLAY100mh</v>
      </c>
      <c r="O13" s="2">
        <f t="shared" si="1"/>
        <v>1189</v>
      </c>
      <c r="P13" s="2">
        <f t="shared" si="2"/>
        <v>8</v>
      </c>
      <c r="Q13" s="81">
        <f t="shared" si="3"/>
        <v>1</v>
      </c>
    </row>
    <row r="14" spans="1:19" x14ac:dyDescent="0.2">
      <c r="A14" t="s">
        <v>1174</v>
      </c>
      <c r="B14" t="s">
        <v>366</v>
      </c>
      <c r="C14" t="s">
        <v>37</v>
      </c>
      <c r="D14" s="5">
        <v>34162</v>
      </c>
      <c r="E14" s="2">
        <v>1183</v>
      </c>
      <c r="F14" s="2">
        <v>6</v>
      </c>
      <c r="G14" t="str">
        <f>B14&amp;C14</f>
        <v>Brooke STRATTONlong-jump</v>
      </c>
      <c r="H14" s="2">
        <f>E14</f>
        <v>1183</v>
      </c>
      <c r="I14" s="2" cm="1">
        <f t="array" ref="I14">MAX(IF($G$3:$G$4000=$G14,$H$3:$H$4000))</f>
        <v>1183</v>
      </c>
      <c r="J14" s="2" t="str">
        <v>AUS</v>
      </c>
      <c r="K14" s="21" t="str">
        <v>Brooke STRATTON</v>
      </c>
      <c r="L14" s="47" t="str">
        <v>long-jump</v>
      </c>
      <c r="M14" s="97">
        <v>34162</v>
      </c>
      <c r="N14" s="96" t="str">
        <f t="shared" si="0"/>
        <v>Brooke STRATTONlong-jump</v>
      </c>
      <c r="O14" s="2">
        <f t="shared" si="1"/>
        <v>1183</v>
      </c>
      <c r="P14" s="2">
        <f t="shared" si="2"/>
        <v>6</v>
      </c>
      <c r="Q14" s="81">
        <f t="shared" si="3"/>
        <v>1</v>
      </c>
    </row>
    <row r="15" spans="1:19" x14ac:dyDescent="0.2">
      <c r="A15" t="s">
        <v>1174</v>
      </c>
      <c r="B15" t="s">
        <v>311</v>
      </c>
      <c r="C15" t="s">
        <v>82</v>
      </c>
      <c r="D15" s="5">
        <v>30264</v>
      </c>
      <c r="E15" s="2">
        <v>1181</v>
      </c>
      <c r="F15" s="2">
        <v>5</v>
      </c>
      <c r="G15" t="str">
        <f>B15&amp;C15</f>
        <v>Eloise WELLINGSmarathon</v>
      </c>
      <c r="H15" s="2">
        <f>E15</f>
        <v>1181</v>
      </c>
      <c r="I15" s="2" cm="1">
        <f t="array" ref="I15">MAX(IF($G$3:$G$4000=$G15,$H$3:$H$4000))</f>
        <v>1181</v>
      </c>
      <c r="J15" s="2" t="str">
        <v>AUS</v>
      </c>
      <c r="K15" s="21" t="str">
        <v>Eloise WELLINGS</v>
      </c>
      <c r="L15" s="47" t="str">
        <v>marathon</v>
      </c>
      <c r="M15" s="97">
        <v>30264</v>
      </c>
      <c r="N15" s="96" t="str">
        <f t="shared" si="0"/>
        <v>Eloise WELLINGSmarathon</v>
      </c>
      <c r="O15" s="2">
        <f t="shared" si="1"/>
        <v>1181</v>
      </c>
      <c r="P15" s="2">
        <f t="shared" si="2"/>
        <v>28</v>
      </c>
      <c r="Q15" s="81">
        <f t="shared" si="3"/>
        <v>1</v>
      </c>
    </row>
    <row r="16" spans="1:19" x14ac:dyDescent="0.2">
      <c r="A16" t="s">
        <v>1174</v>
      </c>
      <c r="B16" t="s">
        <v>411</v>
      </c>
      <c r="C16" t="s">
        <v>35</v>
      </c>
      <c r="D16" s="5">
        <v>35207</v>
      </c>
      <c r="E16" s="2">
        <v>1180</v>
      </c>
      <c r="F16" s="2">
        <v>2</v>
      </c>
      <c r="G16" t="str">
        <f>B16&amp;C16</f>
        <v>Eleanor PATTERSONhigh-jump</v>
      </c>
      <c r="H16" s="2">
        <f>E16</f>
        <v>1180</v>
      </c>
      <c r="I16" s="2" cm="1">
        <f t="array" ref="I16">MAX(IF($G$3:$G$4000=$G16,$H$3:$H$4000))</f>
        <v>1180</v>
      </c>
      <c r="J16" s="2" t="str">
        <v>AUS</v>
      </c>
      <c r="K16" s="21" t="str">
        <v>Eleanor PATTERSON</v>
      </c>
      <c r="L16" s="47" t="str">
        <v>high-jump</v>
      </c>
      <c r="M16" s="97">
        <v>35207</v>
      </c>
      <c r="N16" s="96" t="str">
        <f t="shared" si="0"/>
        <v>Eleanor PATTERSONhigh-jump</v>
      </c>
      <c r="O16" s="2">
        <f t="shared" si="1"/>
        <v>1180</v>
      </c>
      <c r="P16" s="2">
        <f t="shared" si="2"/>
        <v>2</v>
      </c>
      <c r="Q16" s="81">
        <f t="shared" si="3"/>
        <v>2</v>
      </c>
    </row>
    <row r="17" spans="1:17" x14ac:dyDescent="0.2">
      <c r="A17" t="s">
        <v>1174</v>
      </c>
      <c r="B17" t="s">
        <v>499</v>
      </c>
      <c r="C17" t="s">
        <v>82</v>
      </c>
      <c r="D17" s="5">
        <v>32004</v>
      </c>
      <c r="E17" s="2">
        <v>1180</v>
      </c>
      <c r="F17" s="2">
        <v>27</v>
      </c>
      <c r="G17" t="str">
        <f>B17&amp;C17</f>
        <v>Jessica STENSONmarathon</v>
      </c>
      <c r="H17" s="2">
        <f>E17</f>
        <v>1180</v>
      </c>
      <c r="I17" s="2" cm="1">
        <f t="array" ref="I17">MAX(IF($G$3:$G$4000=$G17,$H$3:$H$4000))</f>
        <v>1180</v>
      </c>
      <c r="J17" s="2" t="str">
        <v>AUS</v>
      </c>
      <c r="K17" s="21" t="str">
        <v>Jessica STENSON</v>
      </c>
      <c r="L17" s="47" t="str">
        <v>marathon</v>
      </c>
      <c r="M17" s="97">
        <v>32004</v>
      </c>
      <c r="N17" s="96" t="str">
        <f t="shared" si="0"/>
        <v>Jessica STENSONmarathon</v>
      </c>
      <c r="O17" s="2">
        <f t="shared" si="1"/>
        <v>1180</v>
      </c>
      <c r="P17" s="2">
        <f t="shared" si="2"/>
        <v>29</v>
      </c>
      <c r="Q17" s="81">
        <f t="shared" si="3"/>
        <v>2</v>
      </c>
    </row>
    <row r="18" spans="1:17" x14ac:dyDescent="0.2">
      <c r="A18" t="s">
        <v>1174</v>
      </c>
      <c r="B18" t="s">
        <v>184</v>
      </c>
      <c r="C18" t="s">
        <v>25</v>
      </c>
      <c r="D18" s="5">
        <v>36615</v>
      </c>
      <c r="E18" s="2">
        <v>1179</v>
      </c>
      <c r="F18" s="2">
        <v>11</v>
      </c>
      <c r="G18" t="str">
        <f>B18&amp;C18</f>
        <v>Riley DAY200m</v>
      </c>
      <c r="H18" s="2">
        <f>E18</f>
        <v>1179</v>
      </c>
      <c r="I18" s="2" cm="1">
        <f t="array" ref="I18">MAX(IF($G$3:$G$4000=$G18,$H$3:$H$4000))</f>
        <v>1179</v>
      </c>
      <c r="J18" s="2" t="str">
        <v>AUS</v>
      </c>
      <c r="K18" s="21" t="str">
        <v>Riley DAY</v>
      </c>
      <c r="L18" s="47" t="str">
        <v>200m</v>
      </c>
      <c r="M18" s="97">
        <v>36615</v>
      </c>
      <c r="N18" s="96" t="str">
        <f t="shared" si="0"/>
        <v>Riley DAY200m</v>
      </c>
      <c r="O18" s="2">
        <f t="shared" si="1"/>
        <v>1179</v>
      </c>
      <c r="P18" s="2">
        <f t="shared" si="2"/>
        <v>12</v>
      </c>
      <c r="Q18" s="81">
        <f t="shared" si="3"/>
        <v>1</v>
      </c>
    </row>
    <row r="19" spans="1:17" x14ac:dyDescent="0.2">
      <c r="A19" t="s">
        <v>1174</v>
      </c>
      <c r="B19" t="s">
        <v>428</v>
      </c>
      <c r="C19" t="s">
        <v>36</v>
      </c>
      <c r="D19" s="5">
        <v>35525</v>
      </c>
      <c r="E19" s="2">
        <v>1177</v>
      </c>
      <c r="F19" s="2">
        <v>1</v>
      </c>
      <c r="G19" t="str">
        <f>B19&amp;C19</f>
        <v>Nina KENNEDYpole-vault</v>
      </c>
      <c r="H19" s="2">
        <f>E19</f>
        <v>1177</v>
      </c>
      <c r="I19" s="2" cm="1">
        <f t="array" ref="I19">MAX(IF($G$3:$G$4000=$G19,$H$3:$H$4000))</f>
        <v>1214</v>
      </c>
      <c r="J19" s="2" t="str">
        <v>AUS</v>
      </c>
      <c r="K19" s="21" t="str">
        <v>Linden HALL</v>
      </c>
      <c r="L19" s="47" t="str">
        <v>800m</v>
      </c>
      <c r="M19" s="97">
        <v>33409</v>
      </c>
      <c r="N19" s="96" t="str">
        <f t="shared" si="0"/>
        <v>Linden HALL800m</v>
      </c>
      <c r="O19" s="2">
        <f t="shared" si="1"/>
        <v>1176</v>
      </c>
      <c r="P19" s="2">
        <f t="shared" si="2"/>
        <v>12</v>
      </c>
      <c r="Q19" s="81">
        <f t="shared" si="3"/>
        <v>2</v>
      </c>
    </row>
    <row r="20" spans="1:17" x14ac:dyDescent="0.2">
      <c r="A20" t="s">
        <v>1174</v>
      </c>
      <c r="B20" t="s">
        <v>235</v>
      </c>
      <c r="C20" t="s">
        <v>27</v>
      </c>
      <c r="D20" s="5">
        <v>33409</v>
      </c>
      <c r="E20" s="2">
        <v>1176</v>
      </c>
      <c r="F20" s="2">
        <v>12</v>
      </c>
      <c r="G20" t="str">
        <f>B20&amp;C20</f>
        <v>Linden HALL800m</v>
      </c>
      <c r="H20" s="2">
        <f>E20</f>
        <v>1176</v>
      </c>
      <c r="I20" s="2" cm="1">
        <f t="array" ref="I20">MAX(IF($G$3:$G$4000=$G20,$H$3:$H$4000))</f>
        <v>1176</v>
      </c>
      <c r="J20" s="2" t="str">
        <v>AUS</v>
      </c>
      <c r="K20" s="21" t="str">
        <v>Amy CASHIN</v>
      </c>
      <c r="L20" s="47" t="str">
        <v>3000msc</v>
      </c>
      <c r="M20" s="97">
        <v>34543</v>
      </c>
      <c r="N20" s="96" t="str">
        <f t="shared" si="0"/>
        <v>Amy CASHIN3000msc</v>
      </c>
      <c r="O20" s="2">
        <f t="shared" si="1"/>
        <v>1172</v>
      </c>
      <c r="P20" s="2">
        <f t="shared" si="2"/>
        <v>15</v>
      </c>
      <c r="Q20" s="81">
        <f t="shared" si="3"/>
        <v>2</v>
      </c>
    </row>
    <row r="21" spans="1:17" x14ac:dyDescent="0.2">
      <c r="A21" t="s">
        <v>1174</v>
      </c>
      <c r="B21" t="s">
        <v>295</v>
      </c>
      <c r="C21" t="s">
        <v>34</v>
      </c>
      <c r="D21" s="5">
        <v>34543</v>
      </c>
      <c r="E21" s="2">
        <v>1172</v>
      </c>
      <c r="F21" s="2">
        <v>15</v>
      </c>
      <c r="G21" t="str">
        <f>B21&amp;C21</f>
        <v>Amy CASHIN3000msc</v>
      </c>
      <c r="H21" s="2">
        <f>E21</f>
        <v>1172</v>
      </c>
      <c r="I21" s="2" cm="1">
        <f t="array" ref="I21">MAX(IF($G$3:$G$4000=$G21,$H$3:$H$4000))</f>
        <v>1172</v>
      </c>
      <c r="J21" s="2" t="str">
        <v>AUS</v>
      </c>
      <c r="K21" s="21" t="str">
        <v>Jemima MONTAG</v>
      </c>
      <c r="L21" s="47" t="str">
        <v>race-walking</v>
      </c>
      <c r="M21" s="97">
        <v>35841</v>
      </c>
      <c r="N21" s="96" t="str">
        <f t="shared" si="0"/>
        <v>Jemima MONTAGrace-walking</v>
      </c>
      <c r="O21" s="2">
        <f t="shared" si="1"/>
        <v>1172</v>
      </c>
      <c r="P21" s="2">
        <f t="shared" si="2"/>
        <v>1</v>
      </c>
      <c r="Q21" s="81">
        <f t="shared" si="3"/>
        <v>1</v>
      </c>
    </row>
    <row r="22" spans="1:17" x14ac:dyDescent="0.2">
      <c r="A22" t="s">
        <v>1174</v>
      </c>
      <c r="B22" t="s">
        <v>495</v>
      </c>
      <c r="C22" t="s">
        <v>85</v>
      </c>
      <c r="D22" s="5">
        <v>35841</v>
      </c>
      <c r="E22" s="2">
        <v>1172</v>
      </c>
      <c r="F22" s="2">
        <v>1</v>
      </c>
      <c r="G22" t="str">
        <f>B22&amp;C22</f>
        <v>Jemima MONTAGrace-walking</v>
      </c>
      <c r="H22" s="2">
        <f>E22</f>
        <v>1172</v>
      </c>
      <c r="I22" s="2" cm="1">
        <f t="array" ref="I22">MAX(IF($G$3:$G$4000=$G22,$H$3:$H$4000))</f>
        <v>1172</v>
      </c>
      <c r="J22" s="2" t="str">
        <v>AUS</v>
      </c>
      <c r="K22" s="21" t="str">
        <v>Jessica HULL</v>
      </c>
      <c r="L22" s="47" t="str">
        <v>5000m</v>
      </c>
      <c r="M22" s="97">
        <v>35360</v>
      </c>
      <c r="N22" s="96" t="str">
        <f t="shared" si="0"/>
        <v>Jessica HULL5000m</v>
      </c>
      <c r="O22" s="2">
        <f t="shared" si="1"/>
        <v>1169</v>
      </c>
      <c r="P22" s="2">
        <f t="shared" si="2"/>
        <v>17</v>
      </c>
      <c r="Q22" s="81">
        <f t="shared" si="3"/>
        <v>1</v>
      </c>
    </row>
    <row r="23" spans="1:17" x14ac:dyDescent="0.2">
      <c r="A23" t="s">
        <v>1174</v>
      </c>
      <c r="B23" t="s">
        <v>495</v>
      </c>
      <c r="C23" s="6" t="s">
        <v>85</v>
      </c>
      <c r="D23" s="5">
        <v>35841</v>
      </c>
      <c r="E23" s="2">
        <v>1170</v>
      </c>
      <c r="F23" s="2">
        <v>1</v>
      </c>
      <c r="G23" t="str">
        <f>B23&amp;C23</f>
        <v>Jemima MONTAGrace-walking</v>
      </c>
      <c r="H23" s="2">
        <f>E23</f>
        <v>1170</v>
      </c>
      <c r="I23" s="2" cm="1">
        <f t="array" ref="I23">MAX(IF($G$3:$G$4000=$G23,$H$3:$H$4000))</f>
        <v>1172</v>
      </c>
      <c r="J23" s="2" t="str">
        <v>AUS</v>
      </c>
      <c r="K23" s="21" t="str">
        <v>Abbey CALDWELL</v>
      </c>
      <c r="L23" s="47" t="str">
        <v>1500m</v>
      </c>
      <c r="M23" s="97">
        <v>37075</v>
      </c>
      <c r="N23" s="96" t="str">
        <f t="shared" si="0"/>
        <v>Abbey CALDWELL1500m</v>
      </c>
      <c r="O23" s="2">
        <f t="shared" si="1"/>
        <v>1167</v>
      </c>
      <c r="P23" s="2">
        <f t="shared" si="2"/>
        <v>15</v>
      </c>
      <c r="Q23" s="81">
        <f t="shared" si="3"/>
        <v>3</v>
      </c>
    </row>
    <row r="24" spans="1:17" x14ac:dyDescent="0.2">
      <c r="A24" t="s">
        <v>1174</v>
      </c>
      <c r="B24" t="s">
        <v>270</v>
      </c>
      <c r="C24" t="s">
        <v>29</v>
      </c>
      <c r="D24" s="5">
        <v>35360</v>
      </c>
      <c r="E24" s="2">
        <v>1169</v>
      </c>
      <c r="F24" s="2">
        <v>17</v>
      </c>
      <c r="G24" t="str">
        <f>B24&amp;C24</f>
        <v>Jessica HULL5000m</v>
      </c>
      <c r="H24" s="2">
        <f>E24</f>
        <v>1169</v>
      </c>
      <c r="I24" s="2" cm="1">
        <f t="array" ref="I24">MAX(IF($G$3:$G$4000=$G24,$H$3:$H$4000))</f>
        <v>1169</v>
      </c>
      <c r="J24" s="2" t="str">
        <v>AUS</v>
      </c>
      <c r="K24" s="21" t="str">
        <v>Hana BASIC</v>
      </c>
      <c r="L24" s="47" t="str">
        <v>100m</v>
      </c>
      <c r="M24" s="97">
        <v>35086</v>
      </c>
      <c r="N24" s="96" t="str">
        <f t="shared" si="0"/>
        <v>Hana BASIC100m</v>
      </c>
      <c r="O24" s="2">
        <f t="shared" si="1"/>
        <v>1165</v>
      </c>
      <c r="P24" s="2">
        <f t="shared" si="2"/>
        <v>27</v>
      </c>
      <c r="Q24" s="81">
        <f t="shared" si="3"/>
        <v>1</v>
      </c>
    </row>
    <row r="25" spans="1:17" x14ac:dyDescent="0.2">
      <c r="A25" t="s">
        <v>1174</v>
      </c>
      <c r="B25" t="s">
        <v>271</v>
      </c>
      <c r="C25" s="5" t="s">
        <v>28</v>
      </c>
      <c r="D25" s="5">
        <v>37075</v>
      </c>
      <c r="E25" s="2">
        <v>1167</v>
      </c>
      <c r="F25" s="2">
        <v>1</v>
      </c>
      <c r="G25" t="str">
        <f>B25&amp;C25</f>
        <v>Abbey CALDWELL1500m</v>
      </c>
      <c r="H25" s="2">
        <f>E25</f>
        <v>1167</v>
      </c>
      <c r="I25" s="2" cm="1">
        <f t="array" ref="I25">MAX(IF($G$3:$G$4000=$G25,$H$3:$H$4000))</f>
        <v>1167</v>
      </c>
      <c r="J25" s="2" t="str">
        <v>AUS</v>
      </c>
      <c r="K25" s="21" t="str">
        <v>Kelsey-Lee BARBER</v>
      </c>
      <c r="L25" s="47" t="str">
        <v>javelin-throw</v>
      </c>
      <c r="M25" s="97">
        <v>33501</v>
      </c>
      <c r="N25" s="96" t="str">
        <f t="shared" si="0"/>
        <v>Kelsey-Lee BARBERjavelin-throw</v>
      </c>
      <c r="O25" s="2">
        <f t="shared" si="1"/>
        <v>1163</v>
      </c>
      <c r="P25" s="2">
        <f t="shared" si="2"/>
        <v>1</v>
      </c>
      <c r="Q25" s="81">
        <f t="shared" si="3"/>
        <v>1</v>
      </c>
    </row>
    <row r="26" spans="1:17" x14ac:dyDescent="0.2">
      <c r="A26" t="s">
        <v>1174</v>
      </c>
      <c r="B26" t="s">
        <v>101</v>
      </c>
      <c r="C26" t="s">
        <v>2</v>
      </c>
      <c r="D26" s="5">
        <v>35086</v>
      </c>
      <c r="E26" s="2">
        <v>1165</v>
      </c>
      <c r="F26" s="2">
        <v>24</v>
      </c>
      <c r="G26" t="str">
        <f>B26&amp;C26</f>
        <v>Hana BASIC100m</v>
      </c>
      <c r="H26" s="2">
        <f>E26</f>
        <v>1165</v>
      </c>
      <c r="I26" s="2" cm="1">
        <f t="array" ref="I26">MAX(IF($G$3:$G$4000=$G26,$H$3:$H$4000))</f>
        <v>1165</v>
      </c>
      <c r="J26" s="2" t="str">
        <v>AUS</v>
      </c>
      <c r="K26" s="21" t="str">
        <v>Milly CLARK</v>
      </c>
      <c r="L26" s="47" t="str">
        <v>marathon</v>
      </c>
      <c r="M26" s="97">
        <v>32568</v>
      </c>
      <c r="N26" s="96" t="str">
        <f t="shared" si="0"/>
        <v>Milly CLARKmarathon</v>
      </c>
      <c r="O26" s="2">
        <f t="shared" si="1"/>
        <v>1163</v>
      </c>
      <c r="P26" s="2">
        <f t="shared" si="2"/>
        <v>39</v>
      </c>
      <c r="Q26" s="81">
        <f t="shared" si="3"/>
        <v>3</v>
      </c>
    </row>
    <row r="27" spans="1:17" x14ac:dyDescent="0.2">
      <c r="A27" t="s">
        <v>1174</v>
      </c>
      <c r="B27" t="s">
        <v>481</v>
      </c>
      <c r="C27" s="6" t="s">
        <v>41</v>
      </c>
      <c r="D27" s="5">
        <v>33501</v>
      </c>
      <c r="E27" s="2">
        <v>1163</v>
      </c>
      <c r="F27" s="2">
        <v>1</v>
      </c>
      <c r="G27" t="str">
        <f>B27&amp;C27</f>
        <v>Kelsey-Lee BARBERjavelin-throw</v>
      </c>
      <c r="H27" s="2">
        <f>E27</f>
        <v>1163</v>
      </c>
      <c r="I27" s="2" cm="1">
        <f t="array" ref="I27">MAX(IF($G$3:$G$4000=$G27,$H$3:$H$4000))</f>
        <v>1163</v>
      </c>
      <c r="J27" s="2" t="str">
        <v>AUS</v>
      </c>
      <c r="K27" s="21" t="str">
        <v>Hannah JONES</v>
      </c>
      <c r="L27" s="47" t="str">
        <v>100mh</v>
      </c>
      <c r="M27" s="97">
        <v>34977</v>
      </c>
      <c r="N27" s="96" t="str">
        <f t="shared" si="0"/>
        <v>Hannah JONES100mh</v>
      </c>
      <c r="O27" s="2">
        <f t="shared" si="1"/>
        <v>1162</v>
      </c>
      <c r="P27" s="2">
        <f t="shared" si="2"/>
        <v>15</v>
      </c>
      <c r="Q27" s="81">
        <f t="shared" si="3"/>
        <v>2</v>
      </c>
    </row>
    <row r="28" spans="1:17" x14ac:dyDescent="0.2">
      <c r="A28" t="s">
        <v>1174</v>
      </c>
      <c r="B28" t="s">
        <v>500</v>
      </c>
      <c r="C28" s="6" t="s">
        <v>82</v>
      </c>
      <c r="D28" s="5">
        <v>32568</v>
      </c>
      <c r="E28" s="2">
        <v>1163</v>
      </c>
      <c r="F28" s="2">
        <v>37</v>
      </c>
      <c r="G28" t="str">
        <f>B28&amp;C28</f>
        <v>Milly CLARKmarathon</v>
      </c>
      <c r="H28" s="2">
        <f>E28</f>
        <v>1163</v>
      </c>
      <c r="I28" s="2" cm="1">
        <f t="array" ref="I28">MAX(IF($G$3:$G$4000=$G28,$H$3:$H$4000))</f>
        <v>1163</v>
      </c>
      <c r="J28" s="2" t="str">
        <v>AUS</v>
      </c>
      <c r="K28" s="21" t="str">
        <v>Sinead DIVER</v>
      </c>
      <c r="L28" s="47" t="str">
        <v>marathon</v>
      </c>
      <c r="M28" s="97">
        <v>28173</v>
      </c>
      <c r="N28" s="96" t="str">
        <f t="shared" si="0"/>
        <v>Sinead DIVERmarathon</v>
      </c>
      <c r="O28" s="2">
        <f t="shared" si="1"/>
        <v>1160</v>
      </c>
      <c r="P28" s="2">
        <f t="shared" si="2"/>
        <v>41</v>
      </c>
      <c r="Q28" s="81">
        <f t="shared" si="3"/>
        <v>4</v>
      </c>
    </row>
    <row r="29" spans="1:17" x14ac:dyDescent="0.2">
      <c r="A29" t="s">
        <v>1174</v>
      </c>
      <c r="B29" t="s">
        <v>336</v>
      </c>
      <c r="C29" t="s">
        <v>32</v>
      </c>
      <c r="D29" s="5">
        <v>34828</v>
      </c>
      <c r="E29" s="2">
        <v>1162</v>
      </c>
      <c r="F29" s="2">
        <v>1</v>
      </c>
      <c r="G29" t="str">
        <f>B29&amp;C29</f>
        <v>Liz CLAY100mh</v>
      </c>
      <c r="H29" s="2">
        <f>E29</f>
        <v>1162</v>
      </c>
      <c r="I29" s="2" cm="1">
        <f t="array" ref="I29">MAX(IF($G$3:$G$4000=$G29,$H$3:$H$4000))</f>
        <v>1189</v>
      </c>
      <c r="J29" s="2" t="str">
        <v>AUS</v>
      </c>
      <c r="K29" s="21" t="str">
        <v>Rose DAVIES</v>
      </c>
      <c r="L29" s="47" t="str">
        <v>10000m</v>
      </c>
      <c r="M29" s="97">
        <v>36515</v>
      </c>
      <c r="N29" s="96" t="str">
        <f t="shared" si="0"/>
        <v>Rose DAVIES10000m</v>
      </c>
      <c r="O29" s="2">
        <f t="shared" si="1"/>
        <v>1157</v>
      </c>
      <c r="P29" s="2">
        <f t="shared" si="2"/>
        <v>22</v>
      </c>
      <c r="Q29" s="81">
        <f t="shared" si="3"/>
        <v>1</v>
      </c>
    </row>
    <row r="30" spans="1:17" x14ac:dyDescent="0.2">
      <c r="A30" t="s">
        <v>1174</v>
      </c>
      <c r="B30" t="s">
        <v>337</v>
      </c>
      <c r="C30" t="s">
        <v>32</v>
      </c>
      <c r="D30" s="5">
        <v>34977</v>
      </c>
      <c r="E30" s="2">
        <v>1162</v>
      </c>
      <c r="F30" s="2">
        <v>14</v>
      </c>
      <c r="G30" t="str">
        <f>B30&amp;C30</f>
        <v>Hannah JONES100mh</v>
      </c>
      <c r="H30" s="2">
        <f>E30</f>
        <v>1162</v>
      </c>
      <c r="I30" s="2" cm="1">
        <f t="array" ref="I30">MAX(IF($G$3:$G$4000=$G30,$H$3:$H$4000))</f>
        <v>1162</v>
      </c>
      <c r="J30" s="2" t="str">
        <v>AUS</v>
      </c>
      <c r="K30" s="21" t="str">
        <v>Isobel BATT-DOYLE</v>
      </c>
      <c r="L30" s="47" t="str">
        <v>5000m</v>
      </c>
      <c r="M30" s="97">
        <v>34956</v>
      </c>
      <c r="N30" s="96" t="str">
        <f t="shared" si="0"/>
        <v>Isobel BATT-DOYLE5000m</v>
      </c>
      <c r="O30" s="2">
        <f t="shared" si="1"/>
        <v>1155</v>
      </c>
      <c r="P30" s="2">
        <f t="shared" si="2"/>
        <v>28</v>
      </c>
      <c r="Q30" s="81">
        <f t="shared" si="3"/>
        <v>2</v>
      </c>
    </row>
    <row r="31" spans="1:17" x14ac:dyDescent="0.2">
      <c r="A31" t="s">
        <v>1174</v>
      </c>
      <c r="B31" t="s">
        <v>321</v>
      </c>
      <c r="C31" t="s">
        <v>82</v>
      </c>
      <c r="D31" s="5">
        <v>28173</v>
      </c>
      <c r="E31" s="2">
        <v>1160</v>
      </c>
      <c r="F31" s="2">
        <v>39</v>
      </c>
      <c r="G31" t="str">
        <f>B31&amp;C31</f>
        <v>Sinead DIVERmarathon</v>
      </c>
      <c r="H31" s="2">
        <f>E31</f>
        <v>1160</v>
      </c>
      <c r="I31" s="2" cm="1">
        <f t="array" ref="I31">MAX(IF($G$3:$G$4000=$G31,$H$3:$H$4000))</f>
        <v>1160</v>
      </c>
      <c r="J31" s="2" t="str">
        <v>AUS</v>
      </c>
      <c r="K31" s="21" t="str">
        <v>Isobel BATT-DOYLE</v>
      </c>
      <c r="L31" s="47" t="str">
        <v>10000m</v>
      </c>
      <c r="M31" s="97">
        <v>34956</v>
      </c>
      <c r="N31" s="96" t="str">
        <f t="shared" si="0"/>
        <v>Isobel BATT-DOYLE10000m</v>
      </c>
      <c r="O31" s="2">
        <f t="shared" si="1"/>
        <v>1154</v>
      </c>
      <c r="P31" s="2">
        <f t="shared" si="2"/>
        <v>23</v>
      </c>
      <c r="Q31" s="81">
        <f t="shared" si="3"/>
        <v>2</v>
      </c>
    </row>
    <row r="32" spans="1:17" x14ac:dyDescent="0.2">
      <c r="A32" t="s">
        <v>1174</v>
      </c>
      <c r="B32" t="s">
        <v>210</v>
      </c>
      <c r="C32" s="5" t="s">
        <v>27</v>
      </c>
      <c r="D32" s="5">
        <v>34394</v>
      </c>
      <c r="E32" s="2">
        <v>1159</v>
      </c>
      <c r="F32" s="2">
        <v>1</v>
      </c>
      <c r="G32" t="str">
        <f>B32&amp;C32</f>
        <v>Catriona BISSET800m</v>
      </c>
      <c r="H32" s="2">
        <f>E32</f>
        <v>1159</v>
      </c>
      <c r="I32" s="2" cm="1">
        <f t="array" ref="I32">MAX(IF($G$3:$G$4000=$G32,$H$3:$H$4000))</f>
        <v>1197</v>
      </c>
      <c r="J32" s="2" t="str">
        <v>AUS</v>
      </c>
      <c r="K32" s="21" t="str">
        <v>Cara FEAIN-RYAN</v>
      </c>
      <c r="L32" s="47" t="str">
        <v>3000msc</v>
      </c>
      <c r="M32" s="97">
        <v>36196</v>
      </c>
      <c r="N32" s="96" t="str">
        <f t="shared" si="0"/>
        <v>Cara FEAIN-RYAN3000msc</v>
      </c>
      <c r="O32" s="2">
        <f t="shared" si="1"/>
        <v>1153</v>
      </c>
      <c r="P32" s="2">
        <f t="shared" si="2"/>
        <v>22</v>
      </c>
      <c r="Q32" s="81">
        <f t="shared" si="3"/>
        <v>3</v>
      </c>
    </row>
    <row r="33" spans="1:17" x14ac:dyDescent="0.2">
      <c r="A33" t="s">
        <v>1174</v>
      </c>
      <c r="B33" t="s">
        <v>309</v>
      </c>
      <c r="C33" s="5" t="s">
        <v>30</v>
      </c>
      <c r="D33" s="5">
        <v>36515</v>
      </c>
      <c r="E33" s="2">
        <v>1157</v>
      </c>
      <c r="F33" s="2">
        <v>22</v>
      </c>
      <c r="G33" t="str">
        <f>B33&amp;C33</f>
        <v>Rose DAVIES10000m</v>
      </c>
      <c r="H33" s="2">
        <f>E33</f>
        <v>1157</v>
      </c>
      <c r="I33" s="2" cm="1">
        <f t="array" ref="I33">MAX(IF($G$3:$G$4000=$G33,$H$3:$H$4000))</f>
        <v>1157</v>
      </c>
      <c r="J33" s="2" t="str">
        <v>AUS</v>
      </c>
      <c r="K33" s="21" t="str">
        <v>Samantha DALE</v>
      </c>
      <c r="L33" s="47" t="str">
        <v>long-jump</v>
      </c>
      <c r="M33" s="97">
        <v>37072</v>
      </c>
      <c r="N33" s="96" t="str">
        <f t="shared" si="0"/>
        <v>Samantha DALElong-jump</v>
      </c>
      <c r="O33" s="2">
        <f t="shared" si="1"/>
        <v>1152</v>
      </c>
      <c r="P33" s="2">
        <f t="shared" si="2"/>
        <v>14</v>
      </c>
      <c r="Q33" s="81">
        <f t="shared" si="3"/>
        <v>2</v>
      </c>
    </row>
    <row r="34" spans="1:17" x14ac:dyDescent="0.2">
      <c r="A34" t="s">
        <v>1174</v>
      </c>
      <c r="B34" t="s">
        <v>307</v>
      </c>
      <c r="C34" s="5" t="s">
        <v>29</v>
      </c>
      <c r="D34" s="5">
        <v>34956</v>
      </c>
      <c r="E34" s="2">
        <v>1155</v>
      </c>
      <c r="F34" s="2">
        <v>28</v>
      </c>
      <c r="G34" t="str">
        <f>B34&amp;C34</f>
        <v>Isobel BATT-DOYLE5000m</v>
      </c>
      <c r="H34" s="2">
        <f>E34</f>
        <v>1155</v>
      </c>
      <c r="I34" s="2" cm="1">
        <f t="array" ref="I34">MAX(IF($G$3:$G$4000=$G34,$H$3:$H$4000))</f>
        <v>1155</v>
      </c>
      <c r="J34" s="2" t="str">
        <v>AUS</v>
      </c>
      <c r="K34" s="21" t="str">
        <v>Celeste MUCCI</v>
      </c>
      <c r="L34" s="47" t="str">
        <v>100mh</v>
      </c>
      <c r="M34" s="97">
        <v>36383</v>
      </c>
      <c r="N34" s="96" t="str">
        <f t="shared" si="0"/>
        <v>Celeste MUCCI100mh</v>
      </c>
      <c r="O34" s="2">
        <f t="shared" si="1"/>
        <v>1152</v>
      </c>
      <c r="P34" s="2">
        <f t="shared" si="2"/>
        <v>16</v>
      </c>
      <c r="Q34" s="81">
        <f t="shared" si="3"/>
        <v>3</v>
      </c>
    </row>
    <row r="35" spans="1:17" x14ac:dyDescent="0.2">
      <c r="A35" t="s">
        <v>1174</v>
      </c>
      <c r="B35" t="s">
        <v>307</v>
      </c>
      <c r="C35" s="5" t="s">
        <v>30</v>
      </c>
      <c r="D35" s="5">
        <v>34956</v>
      </c>
      <c r="E35" s="2">
        <v>1154</v>
      </c>
      <c r="F35" s="2">
        <v>24</v>
      </c>
      <c r="G35" t="str">
        <f>B35&amp;C35</f>
        <v>Isobel BATT-DOYLE10000m</v>
      </c>
      <c r="H35" s="2">
        <f>E35</f>
        <v>1154</v>
      </c>
      <c r="I35" s="2" cm="1">
        <f t="array" ref="I35">MAX(IF($G$3:$G$4000=$G35,$H$3:$H$4000))</f>
        <v>1154</v>
      </c>
      <c r="J35" s="2" t="str">
        <v>AUS</v>
      </c>
      <c r="K35" s="21" t="str">
        <v>Ella CONNOLLY</v>
      </c>
      <c r="L35" s="47" t="str">
        <v>100m</v>
      </c>
      <c r="M35" s="97">
        <v>36720</v>
      </c>
      <c r="N35" s="96" t="str">
        <f t="shared" si="0"/>
        <v>Ella CONNOLLY100m</v>
      </c>
      <c r="O35" s="2">
        <f t="shared" si="1"/>
        <v>1149</v>
      </c>
      <c r="P35" s="2">
        <f t="shared" si="2"/>
        <v>40</v>
      </c>
      <c r="Q35" s="81">
        <f t="shared" si="3"/>
        <v>2</v>
      </c>
    </row>
    <row r="36" spans="1:17" x14ac:dyDescent="0.2">
      <c r="A36" t="s">
        <v>1174</v>
      </c>
      <c r="B36" t="s">
        <v>294</v>
      </c>
      <c r="C36" t="s">
        <v>34</v>
      </c>
      <c r="D36" s="5">
        <v>36196</v>
      </c>
      <c r="E36" s="2">
        <v>1153</v>
      </c>
      <c r="F36" s="2">
        <v>22</v>
      </c>
      <c r="G36" t="str">
        <f>B36&amp;C36</f>
        <v>Cara FEAIN-RYAN3000msc</v>
      </c>
      <c r="H36" s="2">
        <f>E36</f>
        <v>1153</v>
      </c>
      <c r="I36" s="2" cm="1">
        <f t="array" ref="I36">MAX(IF($G$3:$G$4000=$G36,$H$3:$H$4000))</f>
        <v>1153</v>
      </c>
      <c r="J36" s="2" t="str">
        <v>AUS</v>
      </c>
      <c r="K36" s="21" t="str">
        <v>Abbie TADDEO</v>
      </c>
      <c r="L36" s="47" t="str">
        <v>100mh</v>
      </c>
      <c r="M36" s="97">
        <v>34373</v>
      </c>
      <c r="N36" s="96" t="str">
        <f t="shared" si="0"/>
        <v>Abbie TADDEO100mh</v>
      </c>
      <c r="O36" s="2">
        <f t="shared" si="1"/>
        <v>1147</v>
      </c>
      <c r="P36" s="2">
        <f t="shared" si="2"/>
        <v>19</v>
      </c>
      <c r="Q36" s="81">
        <f t="shared" si="3"/>
        <v>4</v>
      </c>
    </row>
    <row r="37" spans="1:17" x14ac:dyDescent="0.2">
      <c r="A37" t="s">
        <v>1174</v>
      </c>
      <c r="B37" t="s">
        <v>368</v>
      </c>
      <c r="C37" t="s">
        <v>37</v>
      </c>
      <c r="D37" s="5">
        <v>37072</v>
      </c>
      <c r="E37" s="2">
        <v>1152</v>
      </c>
      <c r="F37" s="2">
        <v>1</v>
      </c>
      <c r="G37" t="str">
        <f>B37&amp;C37</f>
        <v>Samantha DALElong-jump</v>
      </c>
      <c r="H37" s="2">
        <f>E37</f>
        <v>1152</v>
      </c>
      <c r="I37" s="2" cm="1">
        <f t="array" ref="I37">MAX(IF($G$3:$G$4000=$G37,$H$3:$H$4000))</f>
        <v>1152</v>
      </c>
      <c r="J37" s="2" t="str">
        <v>AUS</v>
      </c>
      <c r="K37" s="21" t="str">
        <v>Rose DAVIES</v>
      </c>
      <c r="L37" s="47" t="str">
        <v>5000m</v>
      </c>
      <c r="M37" s="97">
        <v>36515</v>
      </c>
      <c r="N37" s="96" t="str">
        <f t="shared" si="0"/>
        <v>Rose DAVIES5000m</v>
      </c>
      <c r="O37" s="2">
        <f t="shared" si="1"/>
        <v>1147</v>
      </c>
      <c r="P37" s="2">
        <f t="shared" si="2"/>
        <v>36</v>
      </c>
      <c r="Q37" s="81">
        <f t="shared" si="3"/>
        <v>3</v>
      </c>
    </row>
    <row r="38" spans="1:17" x14ac:dyDescent="0.2">
      <c r="A38" t="s">
        <v>1174</v>
      </c>
      <c r="B38" t="s">
        <v>110</v>
      </c>
      <c r="C38" t="s">
        <v>32</v>
      </c>
      <c r="D38" s="6">
        <v>36383</v>
      </c>
      <c r="E38" s="2">
        <v>1152</v>
      </c>
      <c r="F38" s="2">
        <v>16</v>
      </c>
      <c r="G38" t="str">
        <f>B38&amp;C38</f>
        <v>Celeste MUCCI100mh</v>
      </c>
      <c r="H38" s="2">
        <f>E38</f>
        <v>1152</v>
      </c>
      <c r="I38" s="2" cm="1">
        <f t="array" ref="I38">MAX(IF($G$3:$G$4000=$G38,$H$3:$H$4000))</f>
        <v>1152</v>
      </c>
      <c r="J38" s="2" t="str">
        <v>AUS</v>
      </c>
      <c r="K38" s="21" t="str">
        <v>Georgia WINKCUP</v>
      </c>
      <c r="L38" s="47" t="str">
        <v>3000msc</v>
      </c>
      <c r="M38" s="97">
        <v>35559</v>
      </c>
      <c r="N38" s="96" t="str">
        <f t="shared" si="0"/>
        <v>Georgia WINKCUP3000msc</v>
      </c>
      <c r="O38" s="2">
        <f t="shared" si="1"/>
        <v>1146</v>
      </c>
      <c r="P38" s="2">
        <f t="shared" si="2"/>
        <v>26</v>
      </c>
      <c r="Q38" s="81">
        <f t="shared" si="3"/>
        <v>4</v>
      </c>
    </row>
    <row r="39" spans="1:17" x14ac:dyDescent="0.2">
      <c r="A39" t="s">
        <v>1174</v>
      </c>
      <c r="B39" t="s">
        <v>110</v>
      </c>
      <c r="C39" s="5" t="s">
        <v>32</v>
      </c>
      <c r="D39" s="6">
        <v>36383</v>
      </c>
      <c r="E39" s="2">
        <v>1151</v>
      </c>
      <c r="F39" s="2">
        <v>2</v>
      </c>
      <c r="G39" t="str">
        <f>B39&amp;C39</f>
        <v>Celeste MUCCI100mh</v>
      </c>
      <c r="H39" s="2">
        <f>E39</f>
        <v>1151</v>
      </c>
      <c r="I39" s="2" cm="1">
        <f t="array" ref="I39">MAX(IF($G$3:$G$4000=$G39,$H$3:$H$4000))</f>
        <v>1152</v>
      </c>
      <c r="J39" s="2" t="str">
        <v>AUS</v>
      </c>
      <c r="K39" s="21" t="str">
        <v>Jenny BLUNDELL</v>
      </c>
      <c r="L39" s="47" t="str">
        <v>1500m</v>
      </c>
      <c r="M39" s="97">
        <v>34463</v>
      </c>
      <c r="N39" s="96" t="str">
        <f t="shared" si="0"/>
        <v>Jenny BLUNDELL1500m</v>
      </c>
      <c r="O39" s="2">
        <f t="shared" si="1"/>
        <v>1144</v>
      </c>
      <c r="P39" s="2">
        <f t="shared" si="2"/>
        <v>31</v>
      </c>
      <c r="Q39" s="81">
        <f t="shared" si="3"/>
        <v>4</v>
      </c>
    </row>
    <row r="40" spans="1:17" x14ac:dyDescent="0.2">
      <c r="A40" t="s">
        <v>1174</v>
      </c>
      <c r="B40" t="s">
        <v>870</v>
      </c>
      <c r="C40" s="5" t="s">
        <v>2</v>
      </c>
      <c r="D40" s="5">
        <v>36720</v>
      </c>
      <c r="E40" s="2">
        <v>1149</v>
      </c>
      <c r="F40" s="2">
        <v>5</v>
      </c>
      <c r="G40" t="str">
        <f>B40&amp;C40</f>
        <v>Ella CONNOLLY100m</v>
      </c>
      <c r="H40" s="2">
        <f>E40</f>
        <v>1149</v>
      </c>
      <c r="I40" s="2" cm="1">
        <f t="array" ref="I40">MAX(IF($G$3:$G$4000=$G40,$H$3:$H$4000))</f>
        <v>1149</v>
      </c>
      <c r="J40" s="2" t="str">
        <v>AUS</v>
      </c>
      <c r="K40" s="21" t="str">
        <v>Keely SMALL</v>
      </c>
      <c r="L40" s="47" t="str">
        <v>1500m</v>
      </c>
      <c r="M40" s="97">
        <v>37051</v>
      </c>
      <c r="N40" s="96" t="str">
        <f t="shared" si="0"/>
        <v>Keely SMALL1500m</v>
      </c>
      <c r="O40" s="2">
        <f t="shared" si="1"/>
        <v>1143</v>
      </c>
      <c r="P40" s="2">
        <f t="shared" si="2"/>
        <v>32</v>
      </c>
      <c r="Q40" s="81">
        <f t="shared" si="3"/>
        <v>5</v>
      </c>
    </row>
    <row r="41" spans="1:17" x14ac:dyDescent="0.2">
      <c r="A41" t="s">
        <v>1174</v>
      </c>
      <c r="B41" t="s">
        <v>339</v>
      </c>
      <c r="C41" s="5" t="s">
        <v>32</v>
      </c>
      <c r="D41" s="5">
        <v>34373</v>
      </c>
      <c r="E41" s="2">
        <v>1147</v>
      </c>
      <c r="F41" s="2">
        <v>3</v>
      </c>
      <c r="G41" t="str">
        <f>B41&amp;C41</f>
        <v>Abbie TADDEO100mh</v>
      </c>
      <c r="H41" s="2">
        <f>E41</f>
        <v>1147</v>
      </c>
      <c r="I41" s="2" cm="1">
        <f t="array" ref="I41">MAX(IF($G$3:$G$4000=$G41,$H$3:$H$4000))</f>
        <v>1147</v>
      </c>
      <c r="J41" s="2" t="str">
        <v>AUS</v>
      </c>
      <c r="K41" s="21" t="str">
        <v>Jenny BLUNDELL</v>
      </c>
      <c r="L41" s="47" t="str">
        <v>5000m</v>
      </c>
      <c r="M41" s="97">
        <v>34463</v>
      </c>
      <c r="N41" s="96" t="str">
        <f t="shared" si="0"/>
        <v>Jenny BLUNDELL5000m</v>
      </c>
      <c r="O41" s="2">
        <f t="shared" si="1"/>
        <v>1143</v>
      </c>
      <c r="P41" s="2">
        <f t="shared" si="2"/>
        <v>38</v>
      </c>
      <c r="Q41" s="81">
        <f t="shared" si="3"/>
        <v>4</v>
      </c>
    </row>
    <row r="42" spans="1:17" x14ac:dyDescent="0.2">
      <c r="A42" t="s">
        <v>1174</v>
      </c>
      <c r="B42" t="s">
        <v>309</v>
      </c>
      <c r="C42" t="s">
        <v>29</v>
      </c>
      <c r="D42" s="5">
        <v>36515</v>
      </c>
      <c r="E42" s="2">
        <v>1147</v>
      </c>
      <c r="F42" s="2">
        <v>36</v>
      </c>
      <c r="G42" t="str">
        <f>B42&amp;C42</f>
        <v>Rose DAVIES5000m</v>
      </c>
      <c r="H42" s="2">
        <f>E42</f>
        <v>1147</v>
      </c>
      <c r="I42" s="2" cm="1">
        <f t="array" ref="I42">MAX(IF($G$3:$G$4000=$G42,$H$3:$H$4000))</f>
        <v>1147</v>
      </c>
      <c r="J42" s="2" t="str">
        <v>AUS</v>
      </c>
      <c r="K42" s="21" t="str">
        <v>Kathryn MITCHELL</v>
      </c>
      <c r="L42" s="47" t="str">
        <v>javelin-throw</v>
      </c>
      <c r="M42" s="97">
        <v>30142</v>
      </c>
      <c r="N42" s="96" t="str">
        <f t="shared" si="0"/>
        <v>Kathryn MITCHELLjavelin-throw</v>
      </c>
      <c r="O42" s="2">
        <f t="shared" si="1"/>
        <v>1143</v>
      </c>
      <c r="P42" s="2">
        <f t="shared" si="2"/>
        <v>2</v>
      </c>
      <c r="Q42" s="81">
        <f t="shared" si="3"/>
        <v>2</v>
      </c>
    </row>
    <row r="43" spans="1:17" x14ac:dyDescent="0.2">
      <c r="A43" t="s">
        <v>1174</v>
      </c>
      <c r="B43" t="s">
        <v>870</v>
      </c>
      <c r="C43" t="s">
        <v>2</v>
      </c>
      <c r="D43" s="5">
        <v>36720</v>
      </c>
      <c r="E43" s="2">
        <v>1146</v>
      </c>
      <c r="F43" s="2">
        <v>39</v>
      </c>
      <c r="G43" t="str">
        <f>B43&amp;C43</f>
        <v>Ella CONNOLLY100m</v>
      </c>
      <c r="H43" s="2">
        <f>E43</f>
        <v>1146</v>
      </c>
      <c r="I43" s="2" cm="1">
        <f t="array" ref="I43">MAX(IF($G$3:$G$4000=$G43,$H$3:$H$4000))</f>
        <v>1149</v>
      </c>
      <c r="J43" s="2" t="str">
        <v>AUS</v>
      </c>
      <c r="K43" s="21" t="str">
        <v>Bendere OBOYA</v>
      </c>
      <c r="L43" s="47" t="str">
        <v>400m</v>
      </c>
      <c r="M43" s="97">
        <v>36633</v>
      </c>
      <c r="N43" s="96" t="str">
        <f t="shared" si="0"/>
        <v>Bendere OBOYA400m</v>
      </c>
      <c r="O43" s="2">
        <f t="shared" si="1"/>
        <v>1142</v>
      </c>
      <c r="P43" s="2">
        <f t="shared" si="2"/>
        <v>27</v>
      </c>
      <c r="Q43" s="81">
        <f t="shared" si="3"/>
        <v>1</v>
      </c>
    </row>
    <row r="44" spans="1:17" x14ac:dyDescent="0.2">
      <c r="A44" t="s">
        <v>1174</v>
      </c>
      <c r="B44" t="s">
        <v>293</v>
      </c>
      <c r="C44" s="5" t="s">
        <v>34</v>
      </c>
      <c r="D44" s="5">
        <v>35559</v>
      </c>
      <c r="E44" s="2">
        <v>1146</v>
      </c>
      <c r="F44" s="2">
        <v>26</v>
      </c>
      <c r="G44" t="str">
        <f>B44&amp;C44</f>
        <v>Georgia WINKCUP3000msc</v>
      </c>
      <c r="H44" s="2">
        <f>E44</f>
        <v>1146</v>
      </c>
      <c r="I44" s="2" cm="1">
        <f t="array" ref="I44">MAX(IF($G$3:$G$4000=$G44,$H$3:$H$4000))</f>
        <v>1146</v>
      </c>
      <c r="J44" s="2" t="str">
        <v>AUS</v>
      </c>
      <c r="K44" s="21" t="str">
        <v>Brielle ERBACHER</v>
      </c>
      <c r="L44" s="47" t="str">
        <v>3000msc</v>
      </c>
      <c r="M44" s="97">
        <v>36219</v>
      </c>
      <c r="N44" s="96" t="str">
        <f t="shared" si="0"/>
        <v>Brielle ERBACHER3000msc</v>
      </c>
      <c r="O44" s="2">
        <f t="shared" si="1"/>
        <v>1142</v>
      </c>
      <c r="P44" s="2">
        <f t="shared" si="2"/>
        <v>28</v>
      </c>
      <c r="Q44" s="81">
        <f t="shared" si="3"/>
        <v>5</v>
      </c>
    </row>
    <row r="45" spans="1:17" x14ac:dyDescent="0.2">
      <c r="A45" t="s">
        <v>1174</v>
      </c>
      <c r="B45" t="s">
        <v>271</v>
      </c>
      <c r="C45" t="s">
        <v>28</v>
      </c>
      <c r="D45" s="6">
        <v>37075</v>
      </c>
      <c r="E45" s="2">
        <v>1144</v>
      </c>
      <c r="F45" s="2">
        <v>30</v>
      </c>
      <c r="G45" t="str">
        <f>B45&amp;C45</f>
        <v>Abbey CALDWELL1500m</v>
      </c>
      <c r="H45" s="2">
        <f>E45</f>
        <v>1144</v>
      </c>
      <c r="I45" s="2" cm="1">
        <f t="array" ref="I45">MAX(IF($G$3:$G$4000=$G45,$H$3:$H$4000))</f>
        <v>1167</v>
      </c>
      <c r="J45" s="2" t="str">
        <v>AUS</v>
      </c>
      <c r="K45" s="21" t="str">
        <v>Ella CONNOLLY</v>
      </c>
      <c r="L45" s="47" t="str">
        <v>200m</v>
      </c>
      <c r="M45" s="97">
        <v>36720</v>
      </c>
      <c r="N45" s="96" t="str">
        <f t="shared" si="0"/>
        <v>Ella CONNOLLY200m</v>
      </c>
      <c r="O45" s="2">
        <f t="shared" si="1"/>
        <v>1140</v>
      </c>
      <c r="P45" s="2">
        <f t="shared" si="2"/>
        <v>28</v>
      </c>
      <c r="Q45" s="81">
        <f t="shared" si="3"/>
        <v>2</v>
      </c>
    </row>
    <row r="46" spans="1:17" x14ac:dyDescent="0.2">
      <c r="A46" t="s">
        <v>1174</v>
      </c>
      <c r="B46" t="s">
        <v>308</v>
      </c>
      <c r="C46" t="s">
        <v>28</v>
      </c>
      <c r="D46" s="5">
        <v>34463</v>
      </c>
      <c r="E46" s="2">
        <v>1144</v>
      </c>
      <c r="F46" s="2">
        <v>31</v>
      </c>
      <c r="G46" t="str">
        <f>B46&amp;C46</f>
        <v>Jenny BLUNDELL1500m</v>
      </c>
      <c r="H46" s="2">
        <f>E46</f>
        <v>1144</v>
      </c>
      <c r="I46" s="2" cm="1">
        <f t="array" ref="I46">MAX(IF($G$3:$G$4000=$G46,$H$3:$H$4000))</f>
        <v>1144</v>
      </c>
      <c r="J46" s="2" t="str">
        <v>AUS</v>
      </c>
      <c r="K46" s="21" t="str">
        <v>Heidi SEE</v>
      </c>
      <c r="L46" s="47" t="str">
        <v>1500m</v>
      </c>
      <c r="M46" s="97">
        <v>32729</v>
      </c>
      <c r="N46" s="96" t="str">
        <f t="shared" si="0"/>
        <v>Heidi SEE1500m</v>
      </c>
      <c r="O46" s="2">
        <f t="shared" si="1"/>
        <v>1138</v>
      </c>
      <c r="P46" s="2">
        <f t="shared" si="2"/>
        <v>36</v>
      </c>
      <c r="Q46" s="81">
        <f t="shared" si="3"/>
        <v>6</v>
      </c>
    </row>
    <row r="47" spans="1:17" x14ac:dyDescent="0.2">
      <c r="A47" t="s">
        <v>1174</v>
      </c>
      <c r="B47" t="s">
        <v>1018</v>
      </c>
      <c r="C47" t="s">
        <v>28</v>
      </c>
      <c r="D47" s="5">
        <v>37051</v>
      </c>
      <c r="E47" s="2">
        <v>1143</v>
      </c>
      <c r="F47" s="2">
        <v>32</v>
      </c>
      <c r="G47" t="str">
        <f>B47&amp;C47</f>
        <v>Keely SMALL1500m</v>
      </c>
      <c r="H47" s="2">
        <f>E47</f>
        <v>1143</v>
      </c>
      <c r="I47" s="2" cm="1">
        <f t="array" ref="I47">MAX(IF($G$3:$G$4000=$G47,$H$3:$H$4000))</f>
        <v>1143</v>
      </c>
      <c r="J47" s="2" t="str">
        <v>AUS</v>
      </c>
      <c r="K47" s="21" t="str">
        <v>Brianna BEAHAN</v>
      </c>
      <c r="L47" s="47" t="str">
        <v>100mh</v>
      </c>
      <c r="M47" s="97">
        <v>33543</v>
      </c>
      <c r="N47" s="96" t="str">
        <f t="shared" si="0"/>
        <v>Brianna BEAHAN100mh</v>
      </c>
      <c r="O47" s="2">
        <f t="shared" si="1"/>
        <v>1136</v>
      </c>
      <c r="P47" s="2">
        <f t="shared" si="2"/>
        <v>23</v>
      </c>
      <c r="Q47" s="81">
        <f t="shared" si="3"/>
        <v>5</v>
      </c>
    </row>
    <row r="48" spans="1:17" x14ac:dyDescent="0.2">
      <c r="A48" t="s">
        <v>1174</v>
      </c>
      <c r="B48" t="s">
        <v>308</v>
      </c>
      <c r="C48" t="s">
        <v>29</v>
      </c>
      <c r="D48" s="5">
        <v>34463</v>
      </c>
      <c r="E48" s="2">
        <v>1143</v>
      </c>
      <c r="F48" s="2">
        <v>38</v>
      </c>
      <c r="G48" t="str">
        <f>B48&amp;C48</f>
        <v>Jenny BLUNDELL5000m</v>
      </c>
      <c r="H48" s="2">
        <f>E48</f>
        <v>1143</v>
      </c>
      <c r="I48" s="2" cm="1">
        <f t="array" ref="I48">MAX(IF($G$3:$G$4000=$G48,$H$3:$H$4000))</f>
        <v>1143</v>
      </c>
      <c r="J48" s="2" t="str">
        <v>AUS</v>
      </c>
      <c r="K48" s="21" t="str">
        <v>Lauren BODEN</v>
      </c>
      <c r="L48" s="47" t="str">
        <v>400mh</v>
      </c>
      <c r="M48" s="97">
        <v>32358</v>
      </c>
      <c r="N48" s="96" t="str">
        <f t="shared" si="0"/>
        <v>Lauren BODEN400mh</v>
      </c>
      <c r="O48" s="2">
        <f t="shared" si="1"/>
        <v>1135</v>
      </c>
      <c r="P48" s="2">
        <f t="shared" si="2"/>
        <v>22</v>
      </c>
      <c r="Q48" s="81">
        <f t="shared" si="3"/>
        <v>1</v>
      </c>
    </row>
    <row r="49" spans="1:17" x14ac:dyDescent="0.2">
      <c r="A49" t="s">
        <v>1174</v>
      </c>
      <c r="B49" t="s">
        <v>339</v>
      </c>
      <c r="C49" t="s">
        <v>32</v>
      </c>
      <c r="D49" s="5">
        <v>34373</v>
      </c>
      <c r="E49" s="2">
        <v>1143</v>
      </c>
      <c r="F49" s="2">
        <v>19</v>
      </c>
      <c r="G49" t="str">
        <f>B49&amp;C49</f>
        <v>Abbie TADDEO100mh</v>
      </c>
      <c r="H49" s="2">
        <f>E49</f>
        <v>1143</v>
      </c>
      <c r="I49" s="2" cm="1">
        <f t="array" ref="I49">MAX(IF($G$3:$G$4000=$G49,$H$3:$H$4000))</f>
        <v>1147</v>
      </c>
      <c r="J49" s="2" t="str">
        <v>AUS</v>
      </c>
      <c r="K49" s="21" t="str">
        <v>Claudia HOLLINGSWORTH</v>
      </c>
      <c r="L49" s="47" t="str">
        <v>800m</v>
      </c>
      <c r="M49" s="97">
        <v>38454</v>
      </c>
      <c r="N49" s="96" t="str">
        <f t="shared" si="0"/>
        <v>Claudia HOLLINGSWORTH800m</v>
      </c>
      <c r="O49" s="2">
        <f t="shared" si="1"/>
        <v>1134</v>
      </c>
      <c r="P49" s="2">
        <f t="shared" si="2"/>
        <v>27</v>
      </c>
      <c r="Q49" s="81">
        <f t="shared" si="3"/>
        <v>3</v>
      </c>
    </row>
    <row r="50" spans="1:17" x14ac:dyDescent="0.2">
      <c r="A50" t="s">
        <v>1174</v>
      </c>
      <c r="B50" t="s">
        <v>482</v>
      </c>
      <c r="C50" t="s">
        <v>41</v>
      </c>
      <c r="D50" s="5">
        <v>30142</v>
      </c>
      <c r="E50" s="2">
        <v>1143</v>
      </c>
      <c r="F50" s="2">
        <v>2</v>
      </c>
      <c r="G50" t="str">
        <f>B50&amp;C50</f>
        <v>Kathryn MITCHELLjavelin-throw</v>
      </c>
      <c r="H50" s="2">
        <f>E50</f>
        <v>1143</v>
      </c>
      <c r="I50" s="2" cm="1">
        <f t="array" ref="I50">MAX(IF($G$3:$G$4000=$G50,$H$3:$H$4000))</f>
        <v>1143</v>
      </c>
      <c r="J50" s="2" t="str">
        <v>AUS</v>
      </c>
      <c r="K50" s="21" t="str">
        <v>Paige CAMPBELL</v>
      </c>
      <c r="L50" s="47" t="str">
        <v>3000msc</v>
      </c>
      <c r="M50" s="97">
        <v>35243</v>
      </c>
      <c r="N50" s="96" t="str">
        <f t="shared" si="0"/>
        <v>Paige CAMPBELL3000msc</v>
      </c>
      <c r="O50" s="2">
        <f t="shared" si="1"/>
        <v>1134</v>
      </c>
      <c r="P50" s="2">
        <f t="shared" si="2"/>
        <v>31</v>
      </c>
      <c r="Q50" s="81">
        <f t="shared" si="3"/>
        <v>6</v>
      </c>
    </row>
    <row r="51" spans="1:17" x14ac:dyDescent="0.2">
      <c r="A51" t="s">
        <v>1174</v>
      </c>
      <c r="B51" t="s">
        <v>205</v>
      </c>
      <c r="C51" t="s">
        <v>26</v>
      </c>
      <c r="D51" s="5">
        <v>36633</v>
      </c>
      <c r="E51" s="2">
        <v>1142</v>
      </c>
      <c r="F51" s="2">
        <v>27</v>
      </c>
      <c r="G51" t="str">
        <f>B51&amp;C51</f>
        <v>Bendere OBOYA400m</v>
      </c>
      <c r="H51" s="2">
        <f>E51</f>
        <v>1142</v>
      </c>
      <c r="I51" s="2" cm="1">
        <f t="array" ref="I51">MAX(IF($G$3:$G$4000=$G51,$H$3:$H$4000))</f>
        <v>1142</v>
      </c>
      <c r="J51" s="2" t="str">
        <v>AUS</v>
      </c>
      <c r="K51" s="21" t="str">
        <v>Sarah CARLI</v>
      </c>
      <c r="L51" s="47" t="str">
        <v>400mh</v>
      </c>
      <c r="M51" s="97">
        <v>34582</v>
      </c>
      <c r="N51" s="96" t="str">
        <f t="shared" si="0"/>
        <v>Sarah CARLI400mh</v>
      </c>
      <c r="O51" s="2">
        <f t="shared" si="1"/>
        <v>1133</v>
      </c>
      <c r="P51" s="2">
        <f t="shared" si="2"/>
        <v>23</v>
      </c>
      <c r="Q51" s="81">
        <f t="shared" si="3"/>
        <v>2</v>
      </c>
    </row>
    <row r="52" spans="1:17" x14ac:dyDescent="0.2">
      <c r="A52" t="s">
        <v>1174</v>
      </c>
      <c r="B52" t="s">
        <v>278</v>
      </c>
      <c r="C52" s="5" t="s">
        <v>34</v>
      </c>
      <c r="D52" s="5">
        <v>36219</v>
      </c>
      <c r="E52" s="2">
        <v>1142</v>
      </c>
      <c r="F52" s="2">
        <v>29</v>
      </c>
      <c r="G52" t="str">
        <f>B52&amp;C52</f>
        <v>Brielle ERBACHER3000msc</v>
      </c>
      <c r="H52" s="2">
        <f>E52</f>
        <v>1142</v>
      </c>
      <c r="I52" s="2" cm="1">
        <f t="array" ref="I52">MAX(IF($G$3:$G$4000=$G52,$H$3:$H$4000))</f>
        <v>1142</v>
      </c>
      <c r="J52" s="2" t="str">
        <v>AUS</v>
      </c>
      <c r="K52" s="21" t="str">
        <v>Riley DAY</v>
      </c>
      <c r="L52" s="47" t="str">
        <v>100m</v>
      </c>
      <c r="M52" s="97">
        <v>36615</v>
      </c>
      <c r="N52" s="96" t="str">
        <f t="shared" si="0"/>
        <v>Riley DAY100m</v>
      </c>
      <c r="O52" s="2">
        <f t="shared" si="1"/>
        <v>1133</v>
      </c>
      <c r="P52" s="2">
        <f t="shared" si="2"/>
        <v>51</v>
      </c>
      <c r="Q52" s="81">
        <f t="shared" si="3"/>
        <v>3</v>
      </c>
    </row>
    <row r="53" spans="1:17" x14ac:dyDescent="0.2">
      <c r="A53" t="s">
        <v>1174</v>
      </c>
      <c r="B53" t="s">
        <v>870</v>
      </c>
      <c r="C53" s="5" t="s">
        <v>25</v>
      </c>
      <c r="D53" s="5">
        <v>36720</v>
      </c>
      <c r="E53" s="2">
        <v>1140</v>
      </c>
      <c r="F53" s="2">
        <v>2</v>
      </c>
      <c r="G53" t="str">
        <f>B53&amp;C53</f>
        <v>Ella CONNOLLY200m</v>
      </c>
      <c r="H53" s="2">
        <f>E53</f>
        <v>1140</v>
      </c>
      <c r="I53" s="2" cm="1">
        <f t="array" ref="I53">MAX(IF($G$3:$G$4000=$G53,$H$3:$H$4000))</f>
        <v>1140</v>
      </c>
      <c r="J53" s="2" t="str">
        <v>AUS</v>
      </c>
      <c r="K53" s="21" t="str">
        <v>Genevieve GREGSON</v>
      </c>
      <c r="L53" s="47" t="str">
        <v>10000m</v>
      </c>
      <c r="M53" s="97">
        <v>32724</v>
      </c>
      <c r="N53" s="96" t="str">
        <f t="shared" si="0"/>
        <v>Genevieve GREGSON10000m</v>
      </c>
      <c r="O53" s="2">
        <f t="shared" si="1"/>
        <v>1133</v>
      </c>
      <c r="P53" s="2">
        <f t="shared" si="2"/>
        <v>37</v>
      </c>
      <c r="Q53" s="81">
        <f t="shared" si="3"/>
        <v>3</v>
      </c>
    </row>
    <row r="54" spans="1:17" x14ac:dyDescent="0.2">
      <c r="A54" t="s">
        <v>1174</v>
      </c>
      <c r="B54" t="s">
        <v>870</v>
      </c>
      <c r="C54" t="s">
        <v>25</v>
      </c>
      <c r="D54" s="5">
        <v>36720</v>
      </c>
      <c r="E54" s="2">
        <v>1139</v>
      </c>
      <c r="F54" s="2">
        <v>27</v>
      </c>
      <c r="G54" t="str">
        <f>B54&amp;C54</f>
        <v>Ella CONNOLLY200m</v>
      </c>
      <c r="H54" s="2">
        <f>E54</f>
        <v>1139</v>
      </c>
      <c r="I54" s="2" cm="1">
        <f t="array" ref="I54">MAX(IF($G$3:$G$4000=$G54,$H$3:$H$4000))</f>
        <v>1140</v>
      </c>
      <c r="J54" s="2" t="str">
        <v>AUS</v>
      </c>
      <c r="K54" s="21" t="str">
        <v>Dani STEVENS</v>
      </c>
      <c r="L54" s="47" t="str">
        <v>discus-throw</v>
      </c>
      <c r="M54" s="97">
        <v>32289</v>
      </c>
      <c r="N54" s="96" t="str">
        <f t="shared" si="0"/>
        <v>Dani STEVENSdiscus-throw</v>
      </c>
      <c r="O54" s="2">
        <f t="shared" si="1"/>
        <v>1133</v>
      </c>
      <c r="P54" s="2">
        <f t="shared" si="2"/>
        <v>4</v>
      </c>
      <c r="Q54" s="81">
        <f t="shared" si="3"/>
        <v>1</v>
      </c>
    </row>
    <row r="55" spans="1:17" x14ac:dyDescent="0.2">
      <c r="A55" t="s">
        <v>1174</v>
      </c>
      <c r="B55" t="s">
        <v>311</v>
      </c>
      <c r="C55" t="s">
        <v>82</v>
      </c>
      <c r="D55" s="5">
        <v>30264</v>
      </c>
      <c r="E55" s="2">
        <v>1139</v>
      </c>
      <c r="F55" s="2">
        <v>57</v>
      </c>
      <c r="G55" t="str">
        <f>B55&amp;C55</f>
        <v>Eloise WELLINGSmarathon</v>
      </c>
      <c r="H55" s="2">
        <f>E55</f>
        <v>1139</v>
      </c>
      <c r="I55" s="2" cm="1">
        <f t="array" ref="I55">MAX(IF($G$3:$G$4000=$G55,$H$3:$H$4000))</f>
        <v>1181</v>
      </c>
      <c r="J55" s="2" t="str">
        <v>AUS</v>
      </c>
      <c r="K55" s="21" t="str">
        <v>Annabelle EASTMAN</v>
      </c>
      <c r="L55" s="47" t="str">
        <v>3000msc</v>
      </c>
      <c r="M55" s="97">
        <v>36546</v>
      </c>
      <c r="N55" s="96" t="str">
        <f t="shared" si="0"/>
        <v>Annabelle EASTMAN3000msc</v>
      </c>
      <c r="O55" s="2">
        <f t="shared" si="1"/>
        <v>1131</v>
      </c>
      <c r="P55" s="2">
        <f t="shared" si="2"/>
        <v>32</v>
      </c>
      <c r="Q55" s="81">
        <f t="shared" si="3"/>
        <v>7</v>
      </c>
    </row>
    <row r="56" spans="1:17" x14ac:dyDescent="0.2">
      <c r="A56" t="s">
        <v>1174</v>
      </c>
      <c r="B56" t="s">
        <v>1020</v>
      </c>
      <c r="C56" t="s">
        <v>28</v>
      </c>
      <c r="D56" s="5">
        <v>32729</v>
      </c>
      <c r="E56" s="2">
        <v>1138</v>
      </c>
      <c r="F56" s="2">
        <v>36</v>
      </c>
      <c r="G56" t="str">
        <f>B56&amp;C56</f>
        <v>Heidi SEE1500m</v>
      </c>
      <c r="H56" s="2">
        <f>E56</f>
        <v>1138</v>
      </c>
      <c r="I56" s="2" cm="1">
        <f t="array" ref="I56">MAX(IF($G$3:$G$4000=$G56,$H$3:$H$4000))</f>
        <v>1138</v>
      </c>
      <c r="J56" s="2" t="str">
        <v>AUS</v>
      </c>
      <c r="K56" s="21" t="str">
        <v>Elizaveta PARNOVA</v>
      </c>
      <c r="L56" s="47" t="str">
        <v>pole-vault</v>
      </c>
      <c r="M56" s="97">
        <v>34463</v>
      </c>
      <c r="N56" s="96" t="str">
        <f t="shared" si="0"/>
        <v>Elizaveta PARNOVApole-vault</v>
      </c>
      <c r="O56" s="2">
        <f t="shared" si="1"/>
        <v>1130</v>
      </c>
      <c r="P56" s="2">
        <f t="shared" si="2"/>
        <v>5</v>
      </c>
      <c r="Q56" s="81">
        <f t="shared" si="3"/>
        <v>2</v>
      </c>
    </row>
    <row r="57" spans="1:17" x14ac:dyDescent="0.2">
      <c r="A57" t="s">
        <v>1174</v>
      </c>
      <c r="B57" t="s">
        <v>307</v>
      </c>
      <c r="C57" t="s">
        <v>29</v>
      </c>
      <c r="D57" s="5">
        <v>34956</v>
      </c>
      <c r="E57" s="2">
        <v>1137</v>
      </c>
      <c r="F57" s="2">
        <v>1</v>
      </c>
      <c r="G57" t="str">
        <f>B57&amp;C57</f>
        <v>Isobel BATT-DOYLE5000m</v>
      </c>
      <c r="H57" s="2">
        <f>E57</f>
        <v>1137</v>
      </c>
      <c r="I57" s="2" cm="1">
        <f t="array" ref="I57">MAX(IF($G$3:$G$4000=$G57,$H$3:$H$4000))</f>
        <v>1155</v>
      </c>
      <c r="J57" s="2" t="str">
        <v>AUS</v>
      </c>
      <c r="K57" s="21" t="str">
        <v>Torrie LEWIS</v>
      </c>
      <c r="L57" s="47" t="str">
        <v>100m</v>
      </c>
      <c r="M57" s="97">
        <v>38360</v>
      </c>
      <c r="N57" s="96" t="str">
        <f t="shared" si="0"/>
        <v>Torrie LEWIS100m</v>
      </c>
      <c r="O57" s="2">
        <f t="shared" si="1"/>
        <v>1129</v>
      </c>
      <c r="P57" s="2">
        <f t="shared" si="2"/>
        <v>55</v>
      </c>
      <c r="Q57" s="81">
        <f t="shared" si="3"/>
        <v>4</v>
      </c>
    </row>
    <row r="58" spans="1:17" x14ac:dyDescent="0.2">
      <c r="A58" t="s">
        <v>1174</v>
      </c>
      <c r="B58" t="s">
        <v>184</v>
      </c>
      <c r="C58" s="5" t="s">
        <v>25</v>
      </c>
      <c r="D58" s="5">
        <v>36615</v>
      </c>
      <c r="E58" s="2">
        <v>1136</v>
      </c>
      <c r="F58" s="2">
        <v>3</v>
      </c>
      <c r="G58" t="str">
        <f>B58&amp;C58</f>
        <v>Riley DAY200m</v>
      </c>
      <c r="H58" s="2">
        <f>E58</f>
        <v>1136</v>
      </c>
      <c r="I58" s="2" cm="1">
        <f t="array" ref="I58">MAX(IF($G$3:$G$4000=$G58,$H$3:$H$4000))</f>
        <v>1179</v>
      </c>
      <c r="J58" s="2" t="str">
        <v>AUS</v>
      </c>
      <c r="K58" s="21" t="str">
        <v>Katie HAYWARD</v>
      </c>
      <c r="L58" s="47" t="str">
        <v>race-walking</v>
      </c>
      <c r="M58" s="97">
        <v>36730</v>
      </c>
      <c r="N58" s="96" t="str">
        <f t="shared" si="0"/>
        <v>Katie HAYWARDrace-walking</v>
      </c>
      <c r="O58" s="2">
        <f t="shared" si="1"/>
        <v>1129</v>
      </c>
      <c r="P58" s="2">
        <f t="shared" si="2"/>
        <v>2</v>
      </c>
      <c r="Q58" s="81">
        <f t="shared" si="3"/>
        <v>2</v>
      </c>
    </row>
    <row r="59" spans="1:17" x14ac:dyDescent="0.2">
      <c r="A59" t="s">
        <v>1174</v>
      </c>
      <c r="B59" t="s">
        <v>338</v>
      </c>
      <c r="C59" t="s">
        <v>32</v>
      </c>
      <c r="D59" s="5">
        <v>33543</v>
      </c>
      <c r="E59" s="2">
        <v>1136</v>
      </c>
      <c r="F59" s="2">
        <v>22</v>
      </c>
      <c r="G59" t="str">
        <f>B59&amp;C59</f>
        <v>Brianna BEAHAN100mh</v>
      </c>
      <c r="H59" s="2">
        <f>E59</f>
        <v>1136</v>
      </c>
      <c r="I59" s="2" cm="1">
        <f t="array" ref="I59">MAX(IF($G$3:$G$4000=$G59,$H$3:$H$4000))</f>
        <v>1136</v>
      </c>
      <c r="J59" s="2" t="str">
        <v>AUS</v>
      </c>
      <c r="K59" s="21" t="str">
        <v>Bendere OBOYA</v>
      </c>
      <c r="L59" s="47" t="str">
        <v>800m</v>
      </c>
      <c r="M59" s="97">
        <v>36633</v>
      </c>
      <c r="N59" s="96" t="str">
        <f t="shared" si="0"/>
        <v>Bendere OBOYA800m</v>
      </c>
      <c r="O59" s="2">
        <f t="shared" si="1"/>
        <v>1128</v>
      </c>
      <c r="P59" s="2">
        <f t="shared" si="2"/>
        <v>35</v>
      </c>
      <c r="Q59" s="81">
        <f t="shared" si="3"/>
        <v>4</v>
      </c>
    </row>
    <row r="60" spans="1:17" x14ac:dyDescent="0.2">
      <c r="A60" t="s">
        <v>1174</v>
      </c>
      <c r="B60" t="s">
        <v>352</v>
      </c>
      <c r="C60" t="s">
        <v>33</v>
      </c>
      <c r="D60" s="5">
        <v>32358</v>
      </c>
      <c r="E60" s="2">
        <v>1135</v>
      </c>
      <c r="F60" s="2">
        <v>22</v>
      </c>
      <c r="G60" t="str">
        <f>B60&amp;C60</f>
        <v>Lauren BODEN400mh</v>
      </c>
      <c r="H60" s="2">
        <f>E60</f>
        <v>1135</v>
      </c>
      <c r="I60" s="2" cm="1">
        <f t="array" ref="I60">MAX(IF($G$3:$G$4000=$G60,$H$3:$H$4000))</f>
        <v>1135</v>
      </c>
      <c r="J60" s="2" t="str">
        <v>AUS</v>
      </c>
      <c r="K60" s="21" t="str">
        <v>Maudie SKYRING</v>
      </c>
      <c r="L60" s="47" t="str">
        <v>1500m</v>
      </c>
      <c r="M60" s="97">
        <v>35529</v>
      </c>
      <c r="N60" s="96" t="str">
        <f t="shared" si="0"/>
        <v>Maudie SKYRING1500m</v>
      </c>
      <c r="O60" s="2">
        <f t="shared" si="1"/>
        <v>1128</v>
      </c>
      <c r="P60" s="2">
        <f t="shared" si="2"/>
        <v>45</v>
      </c>
      <c r="Q60" s="81">
        <f t="shared" si="3"/>
        <v>7</v>
      </c>
    </row>
    <row r="61" spans="1:17" x14ac:dyDescent="0.2">
      <c r="A61" t="s">
        <v>1174</v>
      </c>
      <c r="B61" t="s">
        <v>236</v>
      </c>
      <c r="C61" s="5" t="s">
        <v>27</v>
      </c>
      <c r="D61" s="6">
        <v>38454</v>
      </c>
      <c r="E61" s="2">
        <v>1134</v>
      </c>
      <c r="F61" s="2">
        <v>28</v>
      </c>
      <c r="G61" t="str">
        <f>B61&amp;C61</f>
        <v>Claudia HOLLINGSWORTH800m</v>
      </c>
      <c r="H61" s="2">
        <f>E61</f>
        <v>1134</v>
      </c>
      <c r="I61" s="2" cm="1">
        <f t="array" ref="I61">MAX(IF($G$3:$G$4000=$G61,$H$3:$H$4000))</f>
        <v>1134</v>
      </c>
      <c r="J61" s="2" t="str">
        <v>AUS</v>
      </c>
      <c r="K61" s="21" t="str">
        <v>Heidi SEE</v>
      </c>
      <c r="L61" s="47" t="str">
        <v>5000m</v>
      </c>
      <c r="M61" s="97">
        <v>32729</v>
      </c>
      <c r="N61" s="96" t="str">
        <f t="shared" si="0"/>
        <v>Heidi SEE5000m</v>
      </c>
      <c r="O61" s="2">
        <f t="shared" si="1"/>
        <v>1128</v>
      </c>
      <c r="P61" s="2">
        <f t="shared" si="2"/>
        <v>45</v>
      </c>
      <c r="Q61" s="81">
        <f t="shared" si="3"/>
        <v>5</v>
      </c>
    </row>
    <row r="62" spans="1:17" x14ac:dyDescent="0.2">
      <c r="A62" t="s">
        <v>1174</v>
      </c>
      <c r="B62" t="s">
        <v>195</v>
      </c>
      <c r="C62" t="s">
        <v>34</v>
      </c>
      <c r="D62" s="5">
        <v>35243</v>
      </c>
      <c r="E62" s="2">
        <v>1134</v>
      </c>
      <c r="F62" s="2">
        <v>31</v>
      </c>
      <c r="G62" t="str">
        <f>B62&amp;C62</f>
        <v>Paige CAMPBELL3000msc</v>
      </c>
      <c r="H62" s="2">
        <f>E62</f>
        <v>1134</v>
      </c>
      <c r="I62" s="2" cm="1">
        <f t="array" ref="I62">MAX(IF($G$3:$G$4000=$G62,$H$3:$H$4000))</f>
        <v>1134</v>
      </c>
      <c r="J62" s="2" t="str">
        <v>AUS</v>
      </c>
      <c r="K62" s="21" t="str">
        <v>Michelle JENNEKE</v>
      </c>
      <c r="L62" s="47" t="str">
        <v>100mh</v>
      </c>
      <c r="M62" s="97">
        <v>34143</v>
      </c>
      <c r="N62" s="96" t="str">
        <f t="shared" si="0"/>
        <v>Michelle JENNEKE100mh</v>
      </c>
      <c r="O62" s="2">
        <f t="shared" si="1"/>
        <v>1128</v>
      </c>
      <c r="P62" s="2">
        <f t="shared" si="2"/>
        <v>28</v>
      </c>
      <c r="Q62" s="81">
        <f t="shared" si="3"/>
        <v>6</v>
      </c>
    </row>
    <row r="63" spans="1:17" x14ac:dyDescent="0.2">
      <c r="A63" t="s">
        <v>1174</v>
      </c>
      <c r="B63" t="s">
        <v>354</v>
      </c>
      <c r="C63" t="s">
        <v>33</v>
      </c>
      <c r="D63" s="5">
        <v>34582</v>
      </c>
      <c r="E63" s="2">
        <v>1133</v>
      </c>
      <c r="F63" s="2">
        <v>2</v>
      </c>
      <c r="G63" t="str">
        <f>B63&amp;C63</f>
        <v>Sarah CARLI400mh</v>
      </c>
      <c r="H63" s="2">
        <f>E63</f>
        <v>1133</v>
      </c>
      <c r="I63" s="2" cm="1">
        <f t="array" ref="I63">MAX(IF($G$3:$G$4000=$G63,$H$3:$H$4000))</f>
        <v>1133</v>
      </c>
      <c r="J63" s="2" t="str">
        <v>AUS</v>
      </c>
      <c r="K63" s="21" t="str">
        <v>Keely SMALL</v>
      </c>
      <c r="L63" s="47" t="str">
        <v>800m</v>
      </c>
      <c r="M63" s="97">
        <v>37051</v>
      </c>
      <c r="N63" s="96" t="str">
        <f t="shared" si="0"/>
        <v>Keely SMALL800m</v>
      </c>
      <c r="O63" s="2">
        <f t="shared" si="1"/>
        <v>1127</v>
      </c>
      <c r="P63" s="2">
        <f t="shared" si="2"/>
        <v>37</v>
      </c>
      <c r="Q63" s="81">
        <f t="shared" si="3"/>
        <v>5</v>
      </c>
    </row>
    <row r="64" spans="1:17" x14ac:dyDescent="0.2">
      <c r="A64" t="s">
        <v>1174</v>
      </c>
      <c r="B64" t="s">
        <v>184</v>
      </c>
      <c r="C64" s="5" t="s">
        <v>2</v>
      </c>
      <c r="D64" s="5">
        <v>36615</v>
      </c>
      <c r="E64" s="2">
        <v>1133</v>
      </c>
      <c r="F64" s="2">
        <v>48</v>
      </c>
      <c r="G64" t="str">
        <f>B64&amp;C64</f>
        <v>Riley DAY100m</v>
      </c>
      <c r="H64" s="2">
        <f>E64</f>
        <v>1133</v>
      </c>
      <c r="I64" s="2" cm="1">
        <f t="array" ref="I64">MAX(IF($G$3:$G$4000=$G64,$H$3:$H$4000))</f>
        <v>1133</v>
      </c>
      <c r="J64" s="2" t="str">
        <v>AUS</v>
      </c>
      <c r="K64" s="21" t="str">
        <v>Genevieve GREGSON</v>
      </c>
      <c r="L64" s="47" t="str">
        <v>1500m</v>
      </c>
      <c r="M64" s="97">
        <v>32724</v>
      </c>
      <c r="N64" s="96" t="str">
        <f t="shared" si="0"/>
        <v>Genevieve GREGSON1500m</v>
      </c>
      <c r="O64" s="2">
        <f t="shared" si="1"/>
        <v>1126</v>
      </c>
      <c r="P64" s="2">
        <f t="shared" si="2"/>
        <v>46</v>
      </c>
      <c r="Q64" s="81">
        <f t="shared" si="3"/>
        <v>8</v>
      </c>
    </row>
    <row r="65" spans="1:17" x14ac:dyDescent="0.2">
      <c r="A65" t="s">
        <v>1174</v>
      </c>
      <c r="B65" t="s">
        <v>292</v>
      </c>
      <c r="C65" s="5" t="s">
        <v>30</v>
      </c>
      <c r="D65" s="5">
        <v>32724</v>
      </c>
      <c r="E65" s="2">
        <v>1133</v>
      </c>
      <c r="F65" s="2">
        <v>37</v>
      </c>
      <c r="G65" t="str">
        <f>B65&amp;C65</f>
        <v>Genevieve GREGSON10000m</v>
      </c>
      <c r="H65" s="2">
        <f>E65</f>
        <v>1133</v>
      </c>
      <c r="I65" s="2" cm="1">
        <f t="array" ref="I65">MAX(IF($G$3:$G$4000=$G65,$H$3:$H$4000))</f>
        <v>1133</v>
      </c>
      <c r="J65" s="2" t="str">
        <v>AUS</v>
      </c>
      <c r="K65" s="21" t="str">
        <v>Brittany KAAN</v>
      </c>
      <c r="L65" s="47" t="str">
        <v>800m</v>
      </c>
      <c r="M65" s="97">
        <v>33352</v>
      </c>
      <c r="N65" s="96" t="str">
        <f t="shared" si="0"/>
        <v>Brittany KAAN800m</v>
      </c>
      <c r="O65" s="2">
        <f t="shared" si="1"/>
        <v>1125</v>
      </c>
      <c r="P65" s="2">
        <f t="shared" si="2"/>
        <v>38</v>
      </c>
      <c r="Q65" s="81">
        <f t="shared" si="3"/>
        <v>6</v>
      </c>
    </row>
    <row r="66" spans="1:17" x14ac:dyDescent="0.2">
      <c r="A66" t="s">
        <v>1174</v>
      </c>
      <c r="B66" t="s">
        <v>447</v>
      </c>
      <c r="C66" t="s">
        <v>40</v>
      </c>
      <c r="D66" s="5">
        <v>32289</v>
      </c>
      <c r="E66" s="2">
        <v>1133</v>
      </c>
      <c r="F66" s="2">
        <v>4</v>
      </c>
      <c r="G66" t="str">
        <f>B66&amp;C66</f>
        <v>Dani STEVENSdiscus-throw</v>
      </c>
      <c r="H66" s="2">
        <f>E66</f>
        <v>1133</v>
      </c>
      <c r="I66" s="2" cm="1">
        <f t="array" ref="I66">MAX(IF($G$3:$G$4000=$G66,$H$3:$H$4000))</f>
        <v>1133</v>
      </c>
      <c r="J66" s="2" t="str">
        <v>AUS</v>
      </c>
      <c r="K66" s="21" t="str">
        <v>Lauren RYAN</v>
      </c>
      <c r="L66" s="47" t="str">
        <v>10000m</v>
      </c>
      <c r="M66" s="97">
        <v>35869</v>
      </c>
      <c r="N66" s="96" t="str">
        <f t="shared" si="0"/>
        <v>Lauren RYAN10000m</v>
      </c>
      <c r="O66" s="2">
        <f t="shared" si="1"/>
        <v>1125</v>
      </c>
      <c r="P66" s="2">
        <f t="shared" si="2"/>
        <v>43</v>
      </c>
      <c r="Q66" s="81">
        <f t="shared" si="3"/>
        <v>4</v>
      </c>
    </row>
    <row r="67" spans="1:17" x14ac:dyDescent="0.2">
      <c r="A67" t="s">
        <v>1174</v>
      </c>
      <c r="B67" t="s">
        <v>294</v>
      </c>
      <c r="C67" s="5" t="s">
        <v>34</v>
      </c>
      <c r="D67" s="5">
        <v>36196</v>
      </c>
      <c r="E67" s="2">
        <v>1131</v>
      </c>
      <c r="F67" s="2">
        <v>2</v>
      </c>
      <c r="G67" t="str">
        <f>B67&amp;C67</f>
        <v>Cara FEAIN-RYAN3000msc</v>
      </c>
      <c r="H67" s="2">
        <f>E67</f>
        <v>1131</v>
      </c>
      <c r="I67" s="2" cm="1">
        <f t="array" ref="I67">MAX(IF($G$3:$G$4000=$G67,$H$3:$H$4000))</f>
        <v>1153</v>
      </c>
      <c r="J67" s="2" t="str">
        <v>AUS</v>
      </c>
      <c r="K67" s="21" t="str">
        <v>Bree MASTERS</v>
      </c>
      <c r="L67" s="47" t="str">
        <v>100m</v>
      </c>
      <c r="M67" s="97">
        <v>34874</v>
      </c>
      <c r="N67" s="96" t="str">
        <f t="shared" si="0"/>
        <v>Bree MASTERS100m</v>
      </c>
      <c r="O67" s="2">
        <f t="shared" si="1"/>
        <v>1123</v>
      </c>
      <c r="P67" s="2">
        <f t="shared" si="2"/>
        <v>63</v>
      </c>
      <c r="Q67" s="81">
        <f t="shared" si="3"/>
        <v>5</v>
      </c>
    </row>
    <row r="68" spans="1:17" x14ac:dyDescent="0.2">
      <c r="A68" t="s">
        <v>1174</v>
      </c>
      <c r="B68" t="s">
        <v>297</v>
      </c>
      <c r="C68" s="6" t="s">
        <v>34</v>
      </c>
      <c r="D68" s="5">
        <v>36546</v>
      </c>
      <c r="E68" s="2">
        <v>1131</v>
      </c>
      <c r="F68" s="2">
        <v>32</v>
      </c>
      <c r="G68" t="str">
        <f>B68&amp;C68</f>
        <v>Annabelle EASTMAN3000msc</v>
      </c>
      <c r="H68" s="2">
        <f>E68</f>
        <v>1131</v>
      </c>
      <c r="I68" s="2" cm="1">
        <f t="array" ref="I68">MAX(IF($G$3:$G$4000=$G68,$H$3:$H$4000))</f>
        <v>1131</v>
      </c>
      <c r="J68" s="2" t="str">
        <v>AUS</v>
      </c>
      <c r="K68" s="21" t="str">
        <v>Kristie EDWARDS</v>
      </c>
      <c r="L68" s="47" t="str">
        <v>200m</v>
      </c>
      <c r="M68" s="97">
        <v>36580</v>
      </c>
      <c r="N68" s="96" t="str">
        <f t="shared" ref="N68:N131" si="4">K68&amp;L68</f>
        <v>Kristie EDWARDS200m</v>
      </c>
      <c r="O68" s="2">
        <f t="shared" ref="O68:O131" si="5">VLOOKUP(K68&amp;L68,$G$3:$H$3442,2,FALSE)</f>
        <v>1123</v>
      </c>
      <c r="P68" s="2">
        <f t="shared" ref="P68:P131" si="6">COUNTIFS($L$3:$L$3026,L68,$O$3:$O$3026,"&gt;"&amp;O68)+1</f>
        <v>42</v>
      </c>
      <c r="Q68" s="81">
        <f t="shared" ref="Q68:Q131" si="7">IFERROR(IF(J68="AUS",COUNTIFS($J$3:$J$3026,"AUS",$L$3:$L$3026,L68,$O$3:$O$3026,"&gt;"&amp;O68)+1,""),"")</f>
        <v>3</v>
      </c>
    </row>
    <row r="69" spans="1:17" x14ac:dyDescent="0.2">
      <c r="A69" t="s">
        <v>1174</v>
      </c>
      <c r="B69" t="s">
        <v>429</v>
      </c>
      <c r="C69" t="s">
        <v>36</v>
      </c>
      <c r="D69" s="5">
        <v>34463</v>
      </c>
      <c r="E69" s="2">
        <v>1130</v>
      </c>
      <c r="F69" s="2">
        <v>4</v>
      </c>
      <c r="G69" t="str">
        <f>B69&amp;C69</f>
        <v>Elizaveta PARNOVApole-vault</v>
      </c>
      <c r="H69" s="2">
        <f>E69</f>
        <v>1130</v>
      </c>
      <c r="I69" s="2" cm="1">
        <f t="array" ref="I69">MAX(IF($G$3:$G$4000=$G69,$H$3:$H$4000))</f>
        <v>1130</v>
      </c>
      <c r="J69" s="2" t="str">
        <v>AUS</v>
      </c>
      <c r="K69" s="21" t="str">
        <v>Melissa DUNCAN</v>
      </c>
      <c r="L69" s="47" t="str">
        <v>1500m</v>
      </c>
      <c r="M69" s="97">
        <v>32903</v>
      </c>
      <c r="N69" s="96" t="str">
        <f t="shared" si="4"/>
        <v>Melissa DUNCAN1500m</v>
      </c>
      <c r="O69" s="2">
        <f t="shared" si="5"/>
        <v>1123</v>
      </c>
      <c r="P69" s="2">
        <f t="shared" si="6"/>
        <v>47</v>
      </c>
      <c r="Q69" s="81">
        <f t="shared" si="7"/>
        <v>9</v>
      </c>
    </row>
    <row r="70" spans="1:17" x14ac:dyDescent="0.2">
      <c r="A70" t="s">
        <v>1174</v>
      </c>
      <c r="B70" t="s">
        <v>104</v>
      </c>
      <c r="C70" t="s">
        <v>2</v>
      </c>
      <c r="D70" s="5">
        <v>38360</v>
      </c>
      <c r="E70" s="2">
        <v>1129</v>
      </c>
      <c r="F70" s="2">
        <v>51</v>
      </c>
      <c r="G70" t="str">
        <f>B70&amp;C70</f>
        <v>Torrie LEWIS100m</v>
      </c>
      <c r="H70" s="2">
        <f>E70</f>
        <v>1129</v>
      </c>
      <c r="I70" s="2" cm="1">
        <f t="array" ref="I70">MAX(IF($G$3:$G$4000=$G70,$H$3:$H$4000))</f>
        <v>1129</v>
      </c>
      <c r="J70" s="2" t="str">
        <v>AUS</v>
      </c>
      <c r="K70" s="21" t="str">
        <v>Mackenzie LITTLE</v>
      </c>
      <c r="L70" s="47" t="str">
        <v>javelin-throw</v>
      </c>
      <c r="M70" s="97">
        <v>35421</v>
      </c>
      <c r="N70" s="96" t="str">
        <f t="shared" si="4"/>
        <v>Mackenzie LITTLEjavelin-throw</v>
      </c>
      <c r="O70" s="2">
        <f t="shared" si="5"/>
        <v>1122</v>
      </c>
      <c r="P70" s="2">
        <f t="shared" si="6"/>
        <v>5</v>
      </c>
      <c r="Q70" s="81">
        <f t="shared" si="7"/>
        <v>3</v>
      </c>
    </row>
    <row r="71" spans="1:17" x14ac:dyDescent="0.2">
      <c r="A71" t="s">
        <v>1174</v>
      </c>
      <c r="B71" t="s">
        <v>496</v>
      </c>
      <c r="C71" t="s">
        <v>85</v>
      </c>
      <c r="D71" s="5">
        <v>36730</v>
      </c>
      <c r="E71" s="2">
        <v>1129</v>
      </c>
      <c r="F71" s="2">
        <v>2</v>
      </c>
      <c r="G71" t="str">
        <f>B71&amp;C71</f>
        <v>Katie HAYWARDrace-walking</v>
      </c>
      <c r="H71" s="2">
        <f>E71</f>
        <v>1129</v>
      </c>
      <c r="I71" s="2" cm="1">
        <f t="array" ref="I71">MAX(IF($G$3:$G$4000=$G71,$H$3:$H$4000))</f>
        <v>1129</v>
      </c>
      <c r="J71" s="2" t="str">
        <v>AUS</v>
      </c>
      <c r="K71" s="21" t="str">
        <v>Torrie LEWIS</v>
      </c>
      <c r="L71" s="47" t="str">
        <v>200m</v>
      </c>
      <c r="M71" s="97">
        <v>38360</v>
      </c>
      <c r="N71" s="96" t="str">
        <f t="shared" si="4"/>
        <v>Torrie LEWIS200m</v>
      </c>
      <c r="O71" s="2">
        <f t="shared" si="5"/>
        <v>1121</v>
      </c>
      <c r="P71" s="2">
        <f t="shared" si="6"/>
        <v>43</v>
      </c>
      <c r="Q71" s="81">
        <f t="shared" si="7"/>
        <v>4</v>
      </c>
    </row>
    <row r="72" spans="1:17" x14ac:dyDescent="0.2">
      <c r="A72" t="s">
        <v>1174</v>
      </c>
      <c r="B72" t="s">
        <v>104</v>
      </c>
      <c r="C72" t="s">
        <v>2</v>
      </c>
      <c r="D72" s="5">
        <v>38360</v>
      </c>
      <c r="E72" s="2">
        <v>1128</v>
      </c>
      <c r="F72" s="2">
        <v>7</v>
      </c>
      <c r="G72" t="str">
        <f>B72&amp;C72</f>
        <v>Torrie LEWIS100m</v>
      </c>
      <c r="H72" s="2">
        <f>E72</f>
        <v>1128</v>
      </c>
      <c r="I72" s="2" cm="1">
        <f t="array" ref="I72">MAX(IF($G$3:$G$4000=$G72,$H$3:$H$4000))</f>
        <v>1129</v>
      </c>
      <c r="J72" s="2" t="str">
        <v>AUS</v>
      </c>
      <c r="K72" s="21" t="str">
        <v>Lauren RYAN</v>
      </c>
      <c r="L72" s="47" t="str">
        <v>5000m</v>
      </c>
      <c r="M72" s="97">
        <v>35869</v>
      </c>
      <c r="N72" s="96" t="str">
        <f t="shared" si="4"/>
        <v>Lauren RYAN5000m</v>
      </c>
      <c r="O72" s="2">
        <f t="shared" si="5"/>
        <v>1120</v>
      </c>
      <c r="P72" s="2">
        <f t="shared" si="6"/>
        <v>48</v>
      </c>
      <c r="Q72" s="81">
        <f t="shared" si="7"/>
        <v>6</v>
      </c>
    </row>
    <row r="73" spans="1:17" x14ac:dyDescent="0.2">
      <c r="A73" t="s">
        <v>1174</v>
      </c>
      <c r="B73" t="s">
        <v>205</v>
      </c>
      <c r="C73" s="5" t="s">
        <v>27</v>
      </c>
      <c r="D73" s="5">
        <v>36633</v>
      </c>
      <c r="E73" s="2">
        <v>1128</v>
      </c>
      <c r="F73" s="2">
        <v>5</v>
      </c>
      <c r="G73" t="str">
        <f>B73&amp;C73</f>
        <v>Bendere OBOYA800m</v>
      </c>
      <c r="H73" s="2">
        <f>E73</f>
        <v>1128</v>
      </c>
      <c r="I73" s="2" cm="1">
        <f t="array" ref="I73">MAX(IF($G$3:$G$4000=$G73,$H$3:$H$4000))</f>
        <v>1128</v>
      </c>
      <c r="J73" s="2" t="str">
        <v>AUS</v>
      </c>
      <c r="K73" s="21" t="str">
        <v>Ella CONNOLLY</v>
      </c>
      <c r="L73" s="47" t="str">
        <v>400m</v>
      </c>
      <c r="M73" s="97">
        <v>36720</v>
      </c>
      <c r="N73" s="96" t="str">
        <f t="shared" si="4"/>
        <v>Ella CONNOLLY400m</v>
      </c>
      <c r="O73" s="2">
        <f t="shared" si="5"/>
        <v>1118</v>
      </c>
      <c r="P73" s="2">
        <f t="shared" si="6"/>
        <v>45</v>
      </c>
      <c r="Q73" s="81">
        <f t="shared" si="7"/>
        <v>2</v>
      </c>
    </row>
    <row r="74" spans="1:17" x14ac:dyDescent="0.2">
      <c r="A74" t="s">
        <v>1174</v>
      </c>
      <c r="B74" t="s">
        <v>272</v>
      </c>
      <c r="C74" s="5" t="s">
        <v>28</v>
      </c>
      <c r="D74" s="5">
        <v>35529</v>
      </c>
      <c r="E74" s="2">
        <v>1128</v>
      </c>
      <c r="F74" s="2">
        <v>45</v>
      </c>
      <c r="G74" t="str">
        <f>B74&amp;C74</f>
        <v>Maudie SKYRING1500m</v>
      </c>
      <c r="H74" s="2">
        <f>E74</f>
        <v>1128</v>
      </c>
      <c r="I74" s="2" cm="1">
        <f t="array" ref="I74">MAX(IF($G$3:$G$4000=$G74,$H$3:$H$4000))</f>
        <v>1128</v>
      </c>
      <c r="J74" s="2" t="str">
        <v>AUS</v>
      </c>
      <c r="K74" s="21" t="str">
        <v>Bree MASTERS</v>
      </c>
      <c r="L74" s="47" t="str">
        <v>200m</v>
      </c>
      <c r="M74" s="97">
        <v>34874</v>
      </c>
      <c r="N74" s="96" t="str">
        <f t="shared" si="4"/>
        <v>Bree MASTERS200m</v>
      </c>
      <c r="O74" s="2">
        <f t="shared" si="5"/>
        <v>1117</v>
      </c>
      <c r="P74" s="2">
        <f t="shared" si="6"/>
        <v>49</v>
      </c>
      <c r="Q74" s="81">
        <f t="shared" si="7"/>
        <v>5</v>
      </c>
    </row>
    <row r="75" spans="1:17" x14ac:dyDescent="0.2">
      <c r="A75" t="s">
        <v>1174</v>
      </c>
      <c r="B75" t="s">
        <v>1020</v>
      </c>
      <c r="C75" s="5" t="s">
        <v>29</v>
      </c>
      <c r="D75" s="5">
        <v>32729</v>
      </c>
      <c r="E75" s="2">
        <v>1128</v>
      </c>
      <c r="F75" s="2">
        <v>45</v>
      </c>
      <c r="G75" t="str">
        <f>B75&amp;C75</f>
        <v>Heidi SEE5000m</v>
      </c>
      <c r="H75" s="2">
        <f>E75</f>
        <v>1128</v>
      </c>
      <c r="I75" s="2" cm="1">
        <f t="array" ref="I75">MAX(IF($G$3:$G$4000=$G75,$H$3:$H$4000))</f>
        <v>1128</v>
      </c>
      <c r="J75" s="2" t="str">
        <v>AUS</v>
      </c>
      <c r="K75" s="21" t="str">
        <v>Georgia GRIFFITH</v>
      </c>
      <c r="L75" s="47" t="str">
        <v>800m</v>
      </c>
      <c r="M75" s="97">
        <v>35404</v>
      </c>
      <c r="N75" s="96" t="str">
        <f t="shared" si="4"/>
        <v>Georgia GRIFFITH800m</v>
      </c>
      <c r="O75" s="2">
        <f t="shared" si="5"/>
        <v>1117</v>
      </c>
      <c r="P75" s="2">
        <f t="shared" si="6"/>
        <v>42</v>
      </c>
      <c r="Q75" s="81">
        <f t="shared" si="7"/>
        <v>7</v>
      </c>
    </row>
    <row r="76" spans="1:17" x14ac:dyDescent="0.2">
      <c r="A76" t="s">
        <v>1174</v>
      </c>
      <c r="B76" t="s">
        <v>340</v>
      </c>
      <c r="C76" t="s">
        <v>32</v>
      </c>
      <c r="D76" s="5">
        <v>34143</v>
      </c>
      <c r="E76" s="2">
        <v>1128</v>
      </c>
      <c r="F76" s="2">
        <v>25</v>
      </c>
      <c r="G76" t="str">
        <f>B76&amp;C76</f>
        <v>Michelle JENNEKE100mh</v>
      </c>
      <c r="H76" s="2">
        <f>E76</f>
        <v>1128</v>
      </c>
      <c r="I76" s="2" cm="1">
        <f t="array" ref="I76">MAX(IF($G$3:$G$4000=$G76,$H$3:$H$4000))</f>
        <v>1128</v>
      </c>
      <c r="J76" s="2" t="str">
        <v>AUS</v>
      </c>
      <c r="K76" s="21" t="str">
        <v>Mia GROSS</v>
      </c>
      <c r="L76" s="47" t="str">
        <v>100m</v>
      </c>
      <c r="M76" s="97">
        <v>36999</v>
      </c>
      <c r="N76" s="96" t="str">
        <f t="shared" si="4"/>
        <v>Mia GROSS100m</v>
      </c>
      <c r="O76" s="2">
        <f t="shared" si="5"/>
        <v>1116</v>
      </c>
      <c r="P76" s="2">
        <f t="shared" si="6"/>
        <v>70</v>
      </c>
      <c r="Q76" s="81">
        <f t="shared" si="7"/>
        <v>6</v>
      </c>
    </row>
    <row r="77" spans="1:17" x14ac:dyDescent="0.2">
      <c r="A77" t="s">
        <v>1174</v>
      </c>
      <c r="B77" t="s">
        <v>1018</v>
      </c>
      <c r="C77" t="s">
        <v>27</v>
      </c>
      <c r="D77" s="5">
        <v>37051</v>
      </c>
      <c r="E77" s="2">
        <v>1127</v>
      </c>
      <c r="F77" s="2">
        <v>33</v>
      </c>
      <c r="G77" t="str">
        <f>B77&amp;C77</f>
        <v>Keely SMALL800m</v>
      </c>
      <c r="H77" s="2">
        <f>E77</f>
        <v>1127</v>
      </c>
      <c r="I77" s="2" cm="1">
        <f t="array" ref="I77">MAX(IF($G$3:$G$4000=$G77,$H$3:$H$4000))</f>
        <v>1127</v>
      </c>
      <c r="J77" s="2" t="str">
        <v>AUS</v>
      </c>
      <c r="K77" s="21" t="str">
        <v>Ebony LANE</v>
      </c>
      <c r="L77" s="47" t="str">
        <v>100m</v>
      </c>
      <c r="M77" s="97">
        <v>36107</v>
      </c>
      <c r="N77" s="96" t="str">
        <f t="shared" si="4"/>
        <v>Ebony LANE100m</v>
      </c>
      <c r="O77" s="2">
        <f t="shared" si="5"/>
        <v>1116</v>
      </c>
      <c r="P77" s="2">
        <f t="shared" si="6"/>
        <v>70</v>
      </c>
      <c r="Q77" s="81">
        <f t="shared" si="7"/>
        <v>6</v>
      </c>
    </row>
    <row r="78" spans="1:17" x14ac:dyDescent="0.2">
      <c r="A78" t="s">
        <v>1174</v>
      </c>
      <c r="B78" t="s">
        <v>292</v>
      </c>
      <c r="C78" t="s">
        <v>28</v>
      </c>
      <c r="D78" s="5">
        <v>32724</v>
      </c>
      <c r="E78" s="2">
        <v>1126</v>
      </c>
      <c r="F78" s="2">
        <v>46</v>
      </c>
      <c r="G78" t="str">
        <f>B78&amp;C78</f>
        <v>Genevieve GREGSON1500m</v>
      </c>
      <c r="H78" s="2">
        <f>E78</f>
        <v>1126</v>
      </c>
      <c r="I78" s="2" cm="1">
        <f t="array" ref="I78">MAX(IF($G$3:$G$4000=$G78,$H$3:$H$4000))</f>
        <v>1126</v>
      </c>
      <c r="J78" s="2" t="str">
        <v>AUS</v>
      </c>
      <c r="K78" s="21" t="str">
        <v>Georgia HANSEN</v>
      </c>
      <c r="L78" s="47" t="str">
        <v>1500m</v>
      </c>
      <c r="M78" s="97">
        <v>36149</v>
      </c>
      <c r="N78" s="96" t="str">
        <f t="shared" si="4"/>
        <v>Georgia HANSEN1500m</v>
      </c>
      <c r="O78" s="2">
        <f t="shared" si="5"/>
        <v>1116</v>
      </c>
      <c r="P78" s="2">
        <f t="shared" si="6"/>
        <v>51</v>
      </c>
      <c r="Q78" s="81">
        <f t="shared" si="7"/>
        <v>10</v>
      </c>
    </row>
    <row r="79" spans="1:17" x14ac:dyDescent="0.2">
      <c r="A79" t="s">
        <v>1174</v>
      </c>
      <c r="B79" t="s">
        <v>1019</v>
      </c>
      <c r="C79" t="s">
        <v>27</v>
      </c>
      <c r="D79" s="5">
        <v>33352</v>
      </c>
      <c r="E79" s="2">
        <v>1125</v>
      </c>
      <c r="F79" s="2">
        <v>35</v>
      </c>
      <c r="G79" t="str">
        <f>B79&amp;C79</f>
        <v>Brittany KAAN800m</v>
      </c>
      <c r="H79" s="2">
        <f>E79</f>
        <v>1125</v>
      </c>
      <c r="I79" s="2" cm="1">
        <f t="array" ref="I79">MAX(IF($G$3:$G$4000=$G79,$H$3:$H$4000))</f>
        <v>1125</v>
      </c>
      <c r="J79" s="2" t="str">
        <v>AUS</v>
      </c>
      <c r="K79" s="21" t="str">
        <v>Rose DAVIES</v>
      </c>
      <c r="L79" s="47" t="str">
        <v>1500m</v>
      </c>
      <c r="M79" s="97">
        <v>36515</v>
      </c>
      <c r="N79" s="96" t="str">
        <f t="shared" si="4"/>
        <v>Rose DAVIES1500m</v>
      </c>
      <c r="O79" s="2">
        <f t="shared" si="5"/>
        <v>1116</v>
      </c>
      <c r="P79" s="2">
        <f t="shared" si="6"/>
        <v>51</v>
      </c>
      <c r="Q79" s="81">
        <f t="shared" si="7"/>
        <v>10</v>
      </c>
    </row>
    <row r="80" spans="1:17" x14ac:dyDescent="0.2">
      <c r="A80" t="s">
        <v>1174</v>
      </c>
      <c r="B80" t="s">
        <v>273</v>
      </c>
      <c r="C80" t="s">
        <v>30</v>
      </c>
      <c r="D80" s="5">
        <v>35869</v>
      </c>
      <c r="E80" s="2">
        <v>1125</v>
      </c>
      <c r="F80" s="2">
        <v>43</v>
      </c>
      <c r="G80" t="str">
        <f>B80&amp;C80</f>
        <v>Lauren RYAN10000m</v>
      </c>
      <c r="H80" s="2">
        <f>E80</f>
        <v>1125</v>
      </c>
      <c r="I80" s="2" cm="1">
        <f t="array" ref="I80">MAX(IF($G$3:$G$4000=$G80,$H$3:$H$4000))</f>
        <v>1125</v>
      </c>
      <c r="J80" s="2" t="str">
        <v>AUS</v>
      </c>
      <c r="K80" s="21" t="str">
        <v>Tess KIRSOPP-COLE</v>
      </c>
      <c r="L80" s="47" t="str">
        <v>800m</v>
      </c>
      <c r="M80" s="97">
        <v>36496</v>
      </c>
      <c r="N80" s="96" t="str">
        <f t="shared" si="4"/>
        <v>Tess KIRSOPP-COLE800m</v>
      </c>
      <c r="O80" s="2">
        <f t="shared" si="5"/>
        <v>1115</v>
      </c>
      <c r="P80" s="2">
        <f t="shared" si="6"/>
        <v>47</v>
      </c>
      <c r="Q80" s="81">
        <f t="shared" si="7"/>
        <v>8</v>
      </c>
    </row>
    <row r="81" spans="1:17" x14ac:dyDescent="0.2">
      <c r="A81" t="s">
        <v>1174</v>
      </c>
      <c r="B81" t="s">
        <v>278</v>
      </c>
      <c r="C81" s="5" t="s">
        <v>34</v>
      </c>
      <c r="D81" s="5">
        <v>36219</v>
      </c>
      <c r="E81" s="2">
        <v>1124</v>
      </c>
      <c r="F81" s="2">
        <v>4</v>
      </c>
      <c r="G81" t="str">
        <f>B81&amp;C81</f>
        <v>Brielle ERBACHER3000msc</v>
      </c>
      <c r="H81" s="2">
        <f>E81</f>
        <v>1124</v>
      </c>
      <c r="I81" s="2" cm="1">
        <f t="array" ref="I81">MAX(IF($G$3:$G$4000=$G81,$H$3:$H$4000))</f>
        <v>1142</v>
      </c>
      <c r="J81" s="2" t="str">
        <v>AUS</v>
      </c>
      <c r="K81" s="21" t="str">
        <v>Stella RADFORD</v>
      </c>
      <c r="L81" s="47" t="str">
        <v>3000msc</v>
      </c>
      <c r="M81" s="97">
        <v>34875</v>
      </c>
      <c r="N81" s="96" t="str">
        <f t="shared" si="4"/>
        <v>Stella RADFORD3000msc</v>
      </c>
      <c r="O81" s="2">
        <f t="shared" si="5"/>
        <v>1115</v>
      </c>
      <c r="P81" s="2">
        <f t="shared" si="6"/>
        <v>41</v>
      </c>
      <c r="Q81" s="81">
        <f t="shared" si="7"/>
        <v>8</v>
      </c>
    </row>
    <row r="82" spans="1:17" x14ac:dyDescent="0.2">
      <c r="A82" t="s">
        <v>1174</v>
      </c>
      <c r="B82" t="s">
        <v>102</v>
      </c>
      <c r="C82" s="5" t="s">
        <v>2</v>
      </c>
      <c r="D82" s="5">
        <v>34874</v>
      </c>
      <c r="E82" s="2">
        <v>1123</v>
      </c>
      <c r="F82" s="2">
        <v>9</v>
      </c>
      <c r="G82" t="str">
        <f>B82&amp;C82</f>
        <v>Bree MASTERS100m</v>
      </c>
      <c r="H82" s="2">
        <f>E82</f>
        <v>1123</v>
      </c>
      <c r="I82" s="2" cm="1">
        <f t="array" ref="I82">MAX(IF($G$3:$G$4000=$G82,$H$3:$H$4000))</f>
        <v>1123</v>
      </c>
      <c r="J82" s="2" t="str">
        <v>AUS</v>
      </c>
      <c r="K82" s="21" t="str">
        <v>Monique QUIRK</v>
      </c>
      <c r="L82" s="47" t="str">
        <v>200m</v>
      </c>
      <c r="M82" s="97">
        <v>37030</v>
      </c>
      <c r="N82" s="96" t="str">
        <f t="shared" si="4"/>
        <v>Monique QUIRK200m</v>
      </c>
      <c r="O82" s="2">
        <f t="shared" si="5"/>
        <v>1114</v>
      </c>
      <c r="P82" s="2">
        <f t="shared" si="6"/>
        <v>54</v>
      </c>
      <c r="Q82" s="81">
        <f t="shared" si="7"/>
        <v>6</v>
      </c>
    </row>
    <row r="83" spans="1:17" x14ac:dyDescent="0.2">
      <c r="A83" t="s">
        <v>1174</v>
      </c>
      <c r="B83" t="s">
        <v>109</v>
      </c>
      <c r="C83" t="s">
        <v>25</v>
      </c>
      <c r="D83" s="5">
        <v>36580</v>
      </c>
      <c r="E83" s="2">
        <v>1123</v>
      </c>
      <c r="F83" s="2">
        <v>45</v>
      </c>
      <c r="G83" t="str">
        <f>B83&amp;C83</f>
        <v>Kristie EDWARDS200m</v>
      </c>
      <c r="H83" s="2">
        <f>E83</f>
        <v>1123</v>
      </c>
      <c r="I83" s="2" cm="1">
        <f t="array" ref="I83">MAX(IF($G$3:$G$4000=$G83,$H$3:$H$4000))</f>
        <v>1123</v>
      </c>
      <c r="J83" s="2" t="str">
        <v>AUS</v>
      </c>
      <c r="K83" s="21" t="str">
        <v>Jaylah HANCOCK-CAMERON</v>
      </c>
      <c r="L83" s="47" t="str">
        <v>1500m</v>
      </c>
      <c r="M83" s="97">
        <v>37404</v>
      </c>
      <c r="N83" s="96" t="str">
        <f t="shared" si="4"/>
        <v>Jaylah HANCOCK-CAMERON1500m</v>
      </c>
      <c r="O83" s="2">
        <f t="shared" si="5"/>
        <v>1111</v>
      </c>
      <c r="P83" s="2">
        <f t="shared" si="6"/>
        <v>59</v>
      </c>
      <c r="Q83" s="81">
        <f t="shared" si="7"/>
        <v>12</v>
      </c>
    </row>
    <row r="84" spans="1:17" x14ac:dyDescent="0.2">
      <c r="A84" t="s">
        <v>1174</v>
      </c>
      <c r="B84" t="s">
        <v>274</v>
      </c>
      <c r="C84" s="5" t="s">
        <v>28</v>
      </c>
      <c r="D84" s="5">
        <v>32903</v>
      </c>
      <c r="E84" s="2">
        <v>1123</v>
      </c>
      <c r="F84" s="2">
        <v>48</v>
      </c>
      <c r="G84" t="str">
        <f>B84&amp;C84</f>
        <v>Melissa DUNCAN1500m</v>
      </c>
      <c r="H84" s="2">
        <f>E84</f>
        <v>1123</v>
      </c>
      <c r="I84" s="2" cm="1">
        <f t="array" ref="I84">MAX(IF($G$3:$G$4000=$G84,$H$3:$H$4000))</f>
        <v>1123</v>
      </c>
      <c r="J84" s="2" t="str">
        <v>AUS</v>
      </c>
      <c r="K84" s="21" t="str">
        <v>Isobel BATT-DOYLE</v>
      </c>
      <c r="L84" s="47" t="str">
        <v>1500m</v>
      </c>
      <c r="M84" s="97">
        <v>34956</v>
      </c>
      <c r="N84" s="96" t="str">
        <f t="shared" si="4"/>
        <v>Isobel BATT-DOYLE1500m</v>
      </c>
      <c r="O84" s="2">
        <f t="shared" si="5"/>
        <v>1111</v>
      </c>
      <c r="P84" s="2">
        <f t="shared" si="6"/>
        <v>59</v>
      </c>
      <c r="Q84" s="81">
        <f t="shared" si="7"/>
        <v>12</v>
      </c>
    </row>
    <row r="85" spans="1:17" x14ac:dyDescent="0.2">
      <c r="A85" t="s">
        <v>1174</v>
      </c>
      <c r="B85" t="s">
        <v>483</v>
      </c>
      <c r="C85" t="s">
        <v>41</v>
      </c>
      <c r="D85" s="5">
        <v>35421</v>
      </c>
      <c r="E85" s="2">
        <v>1122</v>
      </c>
      <c r="F85" s="2">
        <v>5</v>
      </c>
      <c r="G85" t="str">
        <f>B85&amp;C85</f>
        <v>Mackenzie LITTLEjavelin-throw</v>
      </c>
      <c r="H85" s="2">
        <f>E85</f>
        <v>1122</v>
      </c>
      <c r="I85" s="2" cm="1">
        <f t="array" ref="I85">MAX(IF($G$3:$G$4000=$G85,$H$3:$H$4000))</f>
        <v>1122</v>
      </c>
      <c r="J85" s="2" t="str">
        <v>AUS</v>
      </c>
      <c r="K85" s="21" t="str">
        <v>Alanah YUKICH</v>
      </c>
      <c r="L85" s="47" t="str">
        <v>400mh</v>
      </c>
      <c r="M85" s="97">
        <v>35822</v>
      </c>
      <c r="N85" s="96" t="str">
        <f t="shared" si="4"/>
        <v>Alanah YUKICH400mh</v>
      </c>
      <c r="O85" s="2">
        <f t="shared" si="5"/>
        <v>1111</v>
      </c>
      <c r="P85" s="2">
        <f t="shared" si="6"/>
        <v>27</v>
      </c>
      <c r="Q85" s="81">
        <f t="shared" si="7"/>
        <v>3</v>
      </c>
    </row>
    <row r="86" spans="1:17" x14ac:dyDescent="0.2">
      <c r="A86" t="s">
        <v>1174</v>
      </c>
      <c r="B86" t="s">
        <v>104</v>
      </c>
      <c r="C86" t="s">
        <v>25</v>
      </c>
      <c r="D86" s="5">
        <v>38360</v>
      </c>
      <c r="E86" s="2">
        <v>1121</v>
      </c>
      <c r="F86" s="2">
        <v>5</v>
      </c>
      <c r="G86" t="str">
        <f>B86&amp;C86</f>
        <v>Torrie LEWIS200m</v>
      </c>
      <c r="H86" s="2">
        <f>E86</f>
        <v>1121</v>
      </c>
      <c r="I86" s="2" cm="1">
        <f t="array" ref="I86">MAX(IF($G$3:$G$4000=$G86,$H$3:$H$4000))</f>
        <v>1121</v>
      </c>
      <c r="J86" s="2" t="str">
        <v>AUS</v>
      </c>
      <c r="K86" s="21" t="str">
        <v>Claudia HOLLINGSWORTH</v>
      </c>
      <c r="L86" s="47" t="str">
        <v>1500m</v>
      </c>
      <c r="M86" s="97">
        <v>38454</v>
      </c>
      <c r="N86" s="96" t="str">
        <f t="shared" si="4"/>
        <v>Claudia HOLLINGSWORTH1500m</v>
      </c>
      <c r="O86" s="2">
        <f t="shared" si="5"/>
        <v>1110</v>
      </c>
      <c r="P86" s="2">
        <f t="shared" si="6"/>
        <v>62</v>
      </c>
      <c r="Q86" s="81">
        <f t="shared" si="7"/>
        <v>14</v>
      </c>
    </row>
    <row r="87" spans="1:17" x14ac:dyDescent="0.2">
      <c r="A87" t="s">
        <v>1174</v>
      </c>
      <c r="B87" t="s">
        <v>236</v>
      </c>
      <c r="C87" t="s">
        <v>27</v>
      </c>
      <c r="D87" s="5">
        <v>38454</v>
      </c>
      <c r="E87" s="2">
        <v>1121</v>
      </c>
      <c r="F87" s="2">
        <v>7</v>
      </c>
      <c r="G87" t="str">
        <f>B87&amp;C87</f>
        <v>Claudia HOLLINGSWORTH800m</v>
      </c>
      <c r="H87" s="2">
        <f>E87</f>
        <v>1121</v>
      </c>
      <c r="I87" s="2" cm="1">
        <f t="array" ref="I87">MAX(IF($G$3:$G$4000=$G87,$H$3:$H$4000))</f>
        <v>1134</v>
      </c>
      <c r="J87" s="2" t="str">
        <v>AUS</v>
      </c>
      <c r="K87" s="21" t="str">
        <v>Lauren RYAN</v>
      </c>
      <c r="L87" s="47" t="str">
        <v>1500m</v>
      </c>
      <c r="M87" s="97">
        <v>35869</v>
      </c>
      <c r="N87" s="96" t="str">
        <f t="shared" si="4"/>
        <v>Lauren RYAN1500m</v>
      </c>
      <c r="O87" s="2">
        <f t="shared" si="5"/>
        <v>1110</v>
      </c>
      <c r="P87" s="2">
        <f t="shared" si="6"/>
        <v>62</v>
      </c>
      <c r="Q87" s="81">
        <f t="shared" si="7"/>
        <v>14</v>
      </c>
    </row>
    <row r="88" spans="1:17" x14ac:dyDescent="0.2">
      <c r="A88" t="s">
        <v>1174</v>
      </c>
      <c r="B88" t="s">
        <v>273</v>
      </c>
      <c r="C88" t="s">
        <v>29</v>
      </c>
      <c r="D88" s="5">
        <v>35869</v>
      </c>
      <c r="E88" s="2">
        <v>1120</v>
      </c>
      <c r="F88" s="2">
        <v>49</v>
      </c>
      <c r="G88" t="str">
        <f>B88&amp;C88</f>
        <v>Lauren RYAN5000m</v>
      </c>
      <c r="H88" s="2">
        <f>E88</f>
        <v>1120</v>
      </c>
      <c r="I88" s="2" cm="1">
        <f t="array" ref="I88">MAX(IF($G$3:$G$4000=$G88,$H$3:$H$4000))</f>
        <v>1120</v>
      </c>
      <c r="J88" s="2" t="str">
        <v>AUS</v>
      </c>
      <c r="K88" s="21" t="str">
        <v>Genevieve GREGSON</v>
      </c>
      <c r="L88" s="47" t="str">
        <v>5000m</v>
      </c>
      <c r="M88" s="97">
        <v>32724</v>
      </c>
      <c r="N88" s="96" t="str">
        <f t="shared" si="4"/>
        <v>Genevieve GREGSON5000m</v>
      </c>
      <c r="O88" s="2">
        <f t="shared" si="5"/>
        <v>1110</v>
      </c>
      <c r="P88" s="2">
        <f t="shared" si="6"/>
        <v>58</v>
      </c>
      <c r="Q88" s="81">
        <f t="shared" si="7"/>
        <v>7</v>
      </c>
    </row>
    <row r="89" spans="1:17" x14ac:dyDescent="0.2">
      <c r="A89" t="s">
        <v>1174</v>
      </c>
      <c r="B89" t="s">
        <v>309</v>
      </c>
      <c r="C89" t="s">
        <v>29</v>
      </c>
      <c r="D89" s="5">
        <v>36515</v>
      </c>
      <c r="E89" s="2">
        <v>1119</v>
      </c>
      <c r="F89" s="2">
        <v>2</v>
      </c>
      <c r="G89" t="str">
        <f>B89&amp;C89</f>
        <v>Rose DAVIES5000m</v>
      </c>
      <c r="H89" s="2">
        <f>E89</f>
        <v>1119</v>
      </c>
      <c r="I89" s="2" cm="1">
        <f t="array" ref="I89">MAX(IF($G$3:$G$4000=$G89,$H$3:$H$4000))</f>
        <v>1147</v>
      </c>
      <c r="J89" s="2" t="str">
        <v>AUS</v>
      </c>
      <c r="K89" s="21" t="str">
        <v>Sara KLEIN</v>
      </c>
      <c r="L89" s="47" t="str">
        <v>400mh</v>
      </c>
      <c r="M89" s="97">
        <v>34473</v>
      </c>
      <c r="N89" s="96" t="str">
        <f t="shared" si="4"/>
        <v>Sara KLEIN400mh</v>
      </c>
      <c r="O89" s="2">
        <f t="shared" si="5"/>
        <v>1110</v>
      </c>
      <c r="P89" s="2">
        <f t="shared" si="6"/>
        <v>30</v>
      </c>
      <c r="Q89" s="81">
        <f t="shared" si="7"/>
        <v>4</v>
      </c>
    </row>
    <row r="90" spans="1:17" x14ac:dyDescent="0.2">
      <c r="A90" t="s">
        <v>1174</v>
      </c>
      <c r="B90" t="s">
        <v>870</v>
      </c>
      <c r="C90" t="s">
        <v>26</v>
      </c>
      <c r="D90" s="5">
        <v>36720</v>
      </c>
      <c r="E90" s="2">
        <v>1118</v>
      </c>
      <c r="F90" s="2">
        <v>6</v>
      </c>
      <c r="G90" t="str">
        <f>B90&amp;C90</f>
        <v>Ella CONNOLLY400m</v>
      </c>
      <c r="H90" s="2">
        <f>E90</f>
        <v>1118</v>
      </c>
      <c r="I90" s="2" cm="1">
        <f t="array" ref="I90">MAX(IF($G$3:$G$4000=$G90,$H$3:$H$4000))</f>
        <v>1118</v>
      </c>
      <c r="J90" s="2" t="str">
        <v>AUS</v>
      </c>
      <c r="K90" s="21" t="str">
        <v>Ellie SANFORD</v>
      </c>
      <c r="L90" s="47" t="str">
        <v>800m</v>
      </c>
      <c r="M90" s="97">
        <v>35747</v>
      </c>
      <c r="N90" s="96" t="str">
        <f t="shared" si="4"/>
        <v>Ellie SANFORD800m</v>
      </c>
      <c r="O90" s="2">
        <f t="shared" si="5"/>
        <v>1108</v>
      </c>
      <c r="P90" s="2">
        <f t="shared" si="6"/>
        <v>57</v>
      </c>
      <c r="Q90" s="81">
        <f t="shared" si="7"/>
        <v>9</v>
      </c>
    </row>
    <row r="91" spans="1:17" x14ac:dyDescent="0.2">
      <c r="A91" t="s">
        <v>1174</v>
      </c>
      <c r="B91" t="s">
        <v>102</v>
      </c>
      <c r="C91" s="6" t="s">
        <v>25</v>
      </c>
      <c r="D91" s="5">
        <v>34874</v>
      </c>
      <c r="E91" s="2">
        <v>1117</v>
      </c>
      <c r="F91" s="2">
        <v>6</v>
      </c>
      <c r="G91" t="str">
        <f>B91&amp;C91</f>
        <v>Bree MASTERS200m</v>
      </c>
      <c r="H91" s="2">
        <f>E91</f>
        <v>1117</v>
      </c>
      <c r="I91" s="2" cm="1">
        <f t="array" ref="I91">MAX(IF($G$3:$G$4000=$G91,$H$3:$H$4000))</f>
        <v>1117</v>
      </c>
      <c r="J91" s="2" t="str">
        <v>AUS</v>
      </c>
      <c r="K91" s="21" t="str">
        <v>Caitlin ADAMS</v>
      </c>
      <c r="L91" s="47" t="str">
        <v>5000m</v>
      </c>
      <c r="M91" s="97">
        <v>35618</v>
      </c>
      <c r="N91" s="96" t="str">
        <f t="shared" si="4"/>
        <v>Caitlin ADAMS5000m</v>
      </c>
      <c r="O91" s="2">
        <f t="shared" si="5"/>
        <v>1107</v>
      </c>
      <c r="P91" s="2">
        <f t="shared" si="6"/>
        <v>59</v>
      </c>
      <c r="Q91" s="81">
        <f t="shared" si="7"/>
        <v>8</v>
      </c>
    </row>
    <row r="92" spans="1:17" x14ac:dyDescent="0.2">
      <c r="A92" t="s">
        <v>1174</v>
      </c>
      <c r="B92" t="s">
        <v>914</v>
      </c>
      <c r="C92" t="s">
        <v>27</v>
      </c>
      <c r="D92" s="5">
        <v>35404</v>
      </c>
      <c r="E92" s="2">
        <v>1117</v>
      </c>
      <c r="F92" s="2">
        <v>41</v>
      </c>
      <c r="G92" t="str">
        <f>B92&amp;C92</f>
        <v>Georgia GRIFFITH800m</v>
      </c>
      <c r="H92" s="2">
        <f>E92</f>
        <v>1117</v>
      </c>
      <c r="I92" s="2" cm="1">
        <f t="array" ref="I92">MAX(IF($G$3:$G$4000=$G92,$H$3:$H$4000))</f>
        <v>1117</v>
      </c>
      <c r="J92" s="2" t="str">
        <v>AUS</v>
      </c>
      <c r="K92" s="21" t="str">
        <v>Sinead DIVER</v>
      </c>
      <c r="L92" s="47" t="str">
        <v>10000m</v>
      </c>
      <c r="M92" s="97">
        <v>28173</v>
      </c>
      <c r="N92" s="96" t="str">
        <f t="shared" si="4"/>
        <v>Sinead DIVER10000m</v>
      </c>
      <c r="O92" s="2">
        <f t="shared" si="5"/>
        <v>1107</v>
      </c>
      <c r="P92" s="2">
        <f t="shared" si="6"/>
        <v>52</v>
      </c>
      <c r="Q92" s="81">
        <f t="shared" si="7"/>
        <v>5</v>
      </c>
    </row>
    <row r="93" spans="1:17" x14ac:dyDescent="0.2">
      <c r="A93" t="s">
        <v>1174</v>
      </c>
      <c r="B93" t="s">
        <v>114</v>
      </c>
      <c r="C93" t="s">
        <v>2</v>
      </c>
      <c r="D93" s="5">
        <v>36999</v>
      </c>
      <c r="E93" s="2">
        <v>1116</v>
      </c>
      <c r="F93" s="2">
        <v>11</v>
      </c>
      <c r="G93" t="str">
        <f>B93&amp;C93</f>
        <v>Mia GROSS100m</v>
      </c>
      <c r="H93" s="2">
        <f>E93</f>
        <v>1116</v>
      </c>
      <c r="I93" s="2" cm="1">
        <f t="array" ref="I93">MAX(IF($G$3:$G$4000=$G93,$H$3:$H$4000))</f>
        <v>1116</v>
      </c>
      <c r="J93" s="2" t="str">
        <v>AUS</v>
      </c>
      <c r="K93" s="21" t="str">
        <v>Clare O'BRIEN</v>
      </c>
      <c r="L93" s="47" t="str">
        <v>10000m</v>
      </c>
      <c r="M93" s="97">
        <v>36173</v>
      </c>
      <c r="N93" s="96" t="str">
        <f t="shared" si="4"/>
        <v>Clare O'BRIEN10000m</v>
      </c>
      <c r="O93" s="2">
        <f t="shared" si="5"/>
        <v>1107</v>
      </c>
      <c r="P93" s="2">
        <f t="shared" si="6"/>
        <v>52</v>
      </c>
      <c r="Q93" s="81">
        <f t="shared" si="7"/>
        <v>5</v>
      </c>
    </row>
    <row r="94" spans="1:17" x14ac:dyDescent="0.2">
      <c r="A94" t="s">
        <v>1174</v>
      </c>
      <c r="B94" t="s">
        <v>105</v>
      </c>
      <c r="C94" s="5" t="s">
        <v>2</v>
      </c>
      <c r="D94" s="5">
        <v>36107</v>
      </c>
      <c r="E94" s="2">
        <v>1116</v>
      </c>
      <c r="F94" s="2">
        <v>64</v>
      </c>
      <c r="G94" t="str">
        <f>B94&amp;C94</f>
        <v>Ebony LANE100m</v>
      </c>
      <c r="H94" s="2">
        <f>E94</f>
        <v>1116</v>
      </c>
      <c r="I94" s="2" cm="1">
        <f t="array" ref="I94">MAX(IF($G$3:$G$4000=$G94,$H$3:$H$4000))</f>
        <v>1116</v>
      </c>
      <c r="J94" s="2" t="str">
        <v>AUS</v>
      </c>
      <c r="K94" s="21" t="str">
        <v>Jacinta BEECHER</v>
      </c>
      <c r="L94" s="47" t="str">
        <v>100m</v>
      </c>
      <c r="M94" s="97">
        <v>35826</v>
      </c>
      <c r="N94" s="96" t="str">
        <f t="shared" si="4"/>
        <v>Jacinta BEECHER100m</v>
      </c>
      <c r="O94" s="2">
        <f t="shared" si="5"/>
        <v>1106</v>
      </c>
      <c r="P94" s="2">
        <f t="shared" si="6"/>
        <v>82</v>
      </c>
      <c r="Q94" s="81">
        <f t="shared" si="7"/>
        <v>8</v>
      </c>
    </row>
    <row r="95" spans="1:17" x14ac:dyDescent="0.2">
      <c r="A95" t="s">
        <v>1174</v>
      </c>
      <c r="B95" t="s">
        <v>870</v>
      </c>
      <c r="C95" s="5" t="s">
        <v>26</v>
      </c>
      <c r="D95" s="5">
        <v>36720</v>
      </c>
      <c r="E95" s="2">
        <v>1116</v>
      </c>
      <c r="F95" s="2">
        <v>49</v>
      </c>
      <c r="G95" t="str">
        <f>B95&amp;C95</f>
        <v>Ella CONNOLLY400m</v>
      </c>
      <c r="H95" s="2">
        <f>E95</f>
        <v>1116</v>
      </c>
      <c r="I95" s="2" cm="1">
        <f t="array" ref="I95">MAX(IF($G$3:$G$4000=$G95,$H$3:$H$4000))</f>
        <v>1118</v>
      </c>
      <c r="J95" s="2" t="str">
        <v>AUS</v>
      </c>
      <c r="K95" s="21" t="str">
        <v>Tomysha CLARK</v>
      </c>
      <c r="L95" s="47" t="str">
        <v>long-jump</v>
      </c>
      <c r="M95" s="97">
        <v>37572</v>
      </c>
      <c r="N95" s="96" t="str">
        <f t="shared" si="4"/>
        <v>Tomysha CLARKlong-jump</v>
      </c>
      <c r="O95" s="2">
        <f t="shared" si="5"/>
        <v>1106</v>
      </c>
      <c r="P95" s="2">
        <f t="shared" si="6"/>
        <v>27</v>
      </c>
      <c r="Q95" s="81">
        <f t="shared" si="7"/>
        <v>3</v>
      </c>
    </row>
    <row r="96" spans="1:17" x14ac:dyDescent="0.2">
      <c r="A96" t="s">
        <v>1174</v>
      </c>
      <c r="B96" t="s">
        <v>1021</v>
      </c>
      <c r="C96" t="s">
        <v>28</v>
      </c>
      <c r="D96" s="5">
        <v>36149</v>
      </c>
      <c r="E96" s="2">
        <v>1116</v>
      </c>
      <c r="F96" s="2">
        <v>51</v>
      </c>
      <c r="G96" t="str">
        <f>B96&amp;C96</f>
        <v>Georgia HANSEN1500m</v>
      </c>
      <c r="H96" s="2">
        <f>E96</f>
        <v>1116</v>
      </c>
      <c r="I96" s="2" cm="1">
        <f t="array" ref="I96">MAX(IF($G$3:$G$4000=$G96,$H$3:$H$4000))</f>
        <v>1116</v>
      </c>
      <c r="J96" s="2" t="str">
        <v>AUS</v>
      </c>
      <c r="K96" s="21" t="str">
        <v>Imogen BARRETT</v>
      </c>
      <c r="L96" s="47" t="str">
        <v>800m</v>
      </c>
      <c r="M96" s="97">
        <v>36472</v>
      </c>
      <c r="N96" s="96" t="str">
        <f t="shared" si="4"/>
        <v>Imogen BARRETT800m</v>
      </c>
      <c r="O96" s="2">
        <f t="shared" si="5"/>
        <v>1105</v>
      </c>
      <c r="P96" s="2">
        <f t="shared" si="6"/>
        <v>60</v>
      </c>
      <c r="Q96" s="81">
        <f t="shared" si="7"/>
        <v>10</v>
      </c>
    </row>
    <row r="97" spans="1:17" x14ac:dyDescent="0.2">
      <c r="A97" t="s">
        <v>1174</v>
      </c>
      <c r="B97" t="s">
        <v>309</v>
      </c>
      <c r="C97" t="s">
        <v>28</v>
      </c>
      <c r="D97" s="5">
        <v>36515</v>
      </c>
      <c r="E97" s="2">
        <v>1116</v>
      </c>
      <c r="F97" s="2">
        <v>52</v>
      </c>
      <c r="G97" t="str">
        <f>B97&amp;C97</f>
        <v>Rose DAVIES1500m</v>
      </c>
      <c r="H97" s="2">
        <f>E97</f>
        <v>1116</v>
      </c>
      <c r="I97" s="2" cm="1">
        <f t="array" ref="I97">MAX(IF($G$3:$G$4000=$G97,$H$3:$H$4000))</f>
        <v>1116</v>
      </c>
      <c r="J97" s="2" t="str">
        <v>AUS</v>
      </c>
      <c r="K97" s="21" t="str">
        <v>Sarah BILLINGS</v>
      </c>
      <c r="L97" s="47" t="str">
        <v>800m</v>
      </c>
      <c r="M97" s="97">
        <v>35861</v>
      </c>
      <c r="N97" s="96" t="str">
        <f t="shared" si="4"/>
        <v>Sarah BILLINGS800m</v>
      </c>
      <c r="O97" s="2">
        <f t="shared" si="5"/>
        <v>1104</v>
      </c>
      <c r="P97" s="2">
        <f t="shared" si="6"/>
        <v>62</v>
      </c>
      <c r="Q97" s="81">
        <f t="shared" si="7"/>
        <v>11</v>
      </c>
    </row>
    <row r="98" spans="1:17" x14ac:dyDescent="0.2">
      <c r="A98" t="s">
        <v>1174</v>
      </c>
      <c r="B98" t="s">
        <v>213</v>
      </c>
      <c r="C98" t="s">
        <v>27</v>
      </c>
      <c r="D98" s="5">
        <v>36496</v>
      </c>
      <c r="E98" s="2">
        <v>1115</v>
      </c>
      <c r="F98" s="2">
        <v>8</v>
      </c>
      <c r="G98" t="str">
        <f>B98&amp;C98</f>
        <v>Tess KIRSOPP-COLE800m</v>
      </c>
      <c r="H98" s="2">
        <f>E98</f>
        <v>1115</v>
      </c>
      <c r="I98" s="2" cm="1">
        <f t="array" ref="I98">MAX(IF($G$3:$G$4000=$G98,$H$3:$H$4000))</f>
        <v>1115</v>
      </c>
      <c r="J98" s="2" t="str">
        <v>AUS</v>
      </c>
      <c r="K98" s="21" t="str">
        <v>Isabella THORNTON-BOTT</v>
      </c>
      <c r="L98" s="47" t="str">
        <v>800m</v>
      </c>
      <c r="M98" s="97">
        <v>35868</v>
      </c>
      <c r="N98" s="96" t="str">
        <f t="shared" si="4"/>
        <v>Isabella THORNTON-BOTT800m</v>
      </c>
      <c r="O98" s="2">
        <f t="shared" si="5"/>
        <v>1104</v>
      </c>
      <c r="P98" s="2">
        <f t="shared" si="6"/>
        <v>62</v>
      </c>
      <c r="Q98" s="81">
        <f t="shared" si="7"/>
        <v>11</v>
      </c>
    </row>
    <row r="99" spans="1:17" x14ac:dyDescent="0.2">
      <c r="A99" t="s">
        <v>1174</v>
      </c>
      <c r="B99" t="s">
        <v>296</v>
      </c>
      <c r="C99" t="s">
        <v>34</v>
      </c>
      <c r="D99" s="5">
        <v>34875</v>
      </c>
      <c r="E99" s="2">
        <v>1115</v>
      </c>
      <c r="F99" s="2">
        <v>41</v>
      </c>
      <c r="G99" t="str">
        <f>B99&amp;C99</f>
        <v>Stella RADFORD3000msc</v>
      </c>
      <c r="H99" s="2">
        <f>E99</f>
        <v>1115</v>
      </c>
      <c r="I99" s="2" cm="1">
        <f t="array" ref="I99">MAX(IF($G$3:$G$4000=$G99,$H$3:$H$4000))</f>
        <v>1115</v>
      </c>
      <c r="J99" s="2" t="str">
        <v>AUS</v>
      </c>
      <c r="K99" s="21" t="str">
        <v>Mackenzie ANDREWS</v>
      </c>
      <c r="L99" s="47" t="str">
        <v>1500m</v>
      </c>
      <c r="M99" s="97">
        <v>35633</v>
      </c>
      <c r="N99" s="96" t="str">
        <f t="shared" si="4"/>
        <v>Mackenzie ANDREWS1500m</v>
      </c>
      <c r="O99" s="2">
        <f t="shared" si="5"/>
        <v>1104</v>
      </c>
      <c r="P99" s="2">
        <f t="shared" si="6"/>
        <v>70</v>
      </c>
      <c r="Q99" s="81">
        <f t="shared" si="7"/>
        <v>16</v>
      </c>
    </row>
    <row r="100" spans="1:17" x14ac:dyDescent="0.2">
      <c r="A100" t="s">
        <v>1174</v>
      </c>
      <c r="B100" t="s">
        <v>101</v>
      </c>
      <c r="C100" t="s">
        <v>2</v>
      </c>
      <c r="D100" s="5">
        <v>35086</v>
      </c>
      <c r="E100" s="2">
        <v>1114</v>
      </c>
      <c r="F100" s="2">
        <v>13</v>
      </c>
      <c r="G100" t="str">
        <f>B100&amp;C100</f>
        <v>Hana BASIC100m</v>
      </c>
      <c r="H100" s="2">
        <f>E100</f>
        <v>1114</v>
      </c>
      <c r="I100" s="2" cm="1">
        <f t="array" ref="I100">MAX(IF($G$3:$G$4000=$G100,$H$3:$H$4000))</f>
        <v>1165</v>
      </c>
      <c r="J100" s="2" t="str">
        <v>AUS</v>
      </c>
      <c r="K100" s="21" t="str">
        <v>Imogen BRESLIN</v>
      </c>
      <c r="L100" s="47" t="str">
        <v>100mh</v>
      </c>
      <c r="M100" s="97">
        <v>37062</v>
      </c>
      <c r="N100" s="96" t="str">
        <f t="shared" si="4"/>
        <v>Imogen BRESLIN100mh</v>
      </c>
      <c r="O100" s="2">
        <f t="shared" si="5"/>
        <v>1104</v>
      </c>
      <c r="P100" s="2">
        <f t="shared" si="6"/>
        <v>46</v>
      </c>
      <c r="Q100" s="81">
        <f t="shared" si="7"/>
        <v>7</v>
      </c>
    </row>
    <row r="101" spans="1:17" x14ac:dyDescent="0.2">
      <c r="A101" t="s">
        <v>1174</v>
      </c>
      <c r="B101" t="s">
        <v>184</v>
      </c>
      <c r="C101" s="5" t="s">
        <v>2</v>
      </c>
      <c r="D101" s="5">
        <v>36615</v>
      </c>
      <c r="E101" s="2">
        <v>1114</v>
      </c>
      <c r="F101" s="2">
        <v>13</v>
      </c>
      <c r="G101" t="str">
        <f>B101&amp;C101</f>
        <v>Riley DAY100m</v>
      </c>
      <c r="H101" s="2">
        <f>E101</f>
        <v>1114</v>
      </c>
      <c r="I101" s="2" cm="1">
        <f t="array" ref="I101">MAX(IF($G$3:$G$4000=$G101,$H$3:$H$4000))</f>
        <v>1133</v>
      </c>
      <c r="J101" s="2" t="str">
        <v>AUS</v>
      </c>
      <c r="K101" s="21" t="str">
        <v>Jacinta BEECHER</v>
      </c>
      <c r="L101" s="47" t="str">
        <v>200m</v>
      </c>
      <c r="M101" s="97">
        <v>35826</v>
      </c>
      <c r="N101" s="96" t="str">
        <f t="shared" si="4"/>
        <v>Jacinta BEECHER200m</v>
      </c>
      <c r="O101" s="2">
        <f t="shared" si="5"/>
        <v>1103</v>
      </c>
      <c r="P101" s="2">
        <f t="shared" si="6"/>
        <v>67</v>
      </c>
      <c r="Q101" s="81">
        <f t="shared" si="7"/>
        <v>7</v>
      </c>
    </row>
    <row r="102" spans="1:17" x14ac:dyDescent="0.2">
      <c r="A102" t="s">
        <v>1174</v>
      </c>
      <c r="B102" t="s">
        <v>107</v>
      </c>
      <c r="C102" t="s">
        <v>25</v>
      </c>
      <c r="D102" s="5">
        <v>37030</v>
      </c>
      <c r="E102" s="2">
        <v>1114</v>
      </c>
      <c r="F102" s="2">
        <v>51</v>
      </c>
      <c r="G102" t="str">
        <f>B102&amp;C102</f>
        <v>Monique QUIRK200m</v>
      </c>
      <c r="H102" s="2">
        <f>E102</f>
        <v>1114</v>
      </c>
      <c r="I102" s="2" cm="1">
        <f t="array" ref="I102">MAX(IF($G$3:$G$4000=$G102,$H$3:$H$4000))</f>
        <v>1114</v>
      </c>
      <c r="J102" s="2" t="str">
        <v>AUS</v>
      </c>
      <c r="K102" s="21" t="str">
        <v>Ellie BEER</v>
      </c>
      <c r="L102" s="47" t="str">
        <v>400m</v>
      </c>
      <c r="M102" s="97">
        <v>37624</v>
      </c>
      <c r="N102" s="96" t="str">
        <f t="shared" si="4"/>
        <v>Ellie BEER400m</v>
      </c>
      <c r="O102" s="2">
        <f t="shared" si="5"/>
        <v>1102</v>
      </c>
      <c r="P102" s="2">
        <f t="shared" si="6"/>
        <v>69</v>
      </c>
      <c r="Q102" s="81">
        <f t="shared" si="7"/>
        <v>3</v>
      </c>
    </row>
    <row r="103" spans="1:17" x14ac:dyDescent="0.2">
      <c r="A103" t="s">
        <v>1174</v>
      </c>
      <c r="B103" t="s">
        <v>354</v>
      </c>
      <c r="C103" t="s">
        <v>33</v>
      </c>
      <c r="D103" s="5">
        <v>34582</v>
      </c>
      <c r="E103" s="2">
        <v>1113</v>
      </c>
      <c r="F103" s="2">
        <v>24</v>
      </c>
      <c r="G103" t="str">
        <f>B103&amp;C103</f>
        <v>Sarah CARLI400mh</v>
      </c>
      <c r="H103" s="2">
        <f>E103</f>
        <v>1113</v>
      </c>
      <c r="I103" s="2" cm="1">
        <f t="array" ref="I103">MAX(IF($G$3:$G$4000=$G103,$H$3:$H$4000))</f>
        <v>1133</v>
      </c>
      <c r="J103" s="2" t="str">
        <v>AUS</v>
      </c>
      <c r="K103" s="21" t="str">
        <v>Abbey CALDWELL</v>
      </c>
      <c r="L103" s="47" t="str">
        <v>800m</v>
      </c>
      <c r="M103" s="97">
        <v>37075</v>
      </c>
      <c r="N103" s="96" t="str">
        <f t="shared" si="4"/>
        <v>Abbey CALDWELL800m</v>
      </c>
      <c r="O103" s="2">
        <f t="shared" si="5"/>
        <v>1100</v>
      </c>
      <c r="P103" s="2">
        <f t="shared" si="6"/>
        <v>72</v>
      </c>
      <c r="Q103" s="81">
        <f t="shared" si="7"/>
        <v>13</v>
      </c>
    </row>
    <row r="104" spans="1:17" x14ac:dyDescent="0.2">
      <c r="A104" t="s">
        <v>1174</v>
      </c>
      <c r="B104" t="s">
        <v>241</v>
      </c>
      <c r="C104" s="5" t="s">
        <v>28</v>
      </c>
      <c r="D104" s="5">
        <v>37404</v>
      </c>
      <c r="E104" s="2">
        <v>1111</v>
      </c>
      <c r="F104" s="2">
        <v>56</v>
      </c>
      <c r="G104" t="str">
        <f>B104&amp;C104</f>
        <v>Jaylah HANCOCK-CAMERON1500m</v>
      </c>
      <c r="H104" s="2">
        <f>E104</f>
        <v>1111</v>
      </c>
      <c r="I104" s="2" cm="1">
        <f t="array" ref="I104">MAX(IF($G$3:$G$4000=$G104,$H$3:$H$4000))</f>
        <v>1111</v>
      </c>
      <c r="J104" s="2" t="str">
        <v>AUS</v>
      </c>
      <c r="K104" s="21" t="str">
        <v>Lauren REID</v>
      </c>
      <c r="L104" s="47" t="str">
        <v>5000m</v>
      </c>
      <c r="M104" s="97">
        <v>31249</v>
      </c>
      <c r="N104" s="96" t="str">
        <f t="shared" si="4"/>
        <v>Lauren REID5000m</v>
      </c>
      <c r="O104" s="2">
        <f t="shared" si="5"/>
        <v>1100</v>
      </c>
      <c r="P104" s="2">
        <f t="shared" si="6"/>
        <v>65</v>
      </c>
      <c r="Q104" s="81">
        <f t="shared" si="7"/>
        <v>9</v>
      </c>
    </row>
    <row r="105" spans="1:17" x14ac:dyDescent="0.2">
      <c r="A105" t="s">
        <v>1174</v>
      </c>
      <c r="B105" t="s">
        <v>307</v>
      </c>
      <c r="C105" t="s">
        <v>28</v>
      </c>
      <c r="D105" s="5">
        <v>34956</v>
      </c>
      <c r="E105" s="2">
        <v>1111</v>
      </c>
      <c r="F105" s="2">
        <v>58</v>
      </c>
      <c r="G105" t="str">
        <f>B105&amp;C105</f>
        <v>Isobel BATT-DOYLE1500m</v>
      </c>
      <c r="H105" s="2">
        <f>E105</f>
        <v>1111</v>
      </c>
      <c r="I105" s="2" cm="1">
        <f t="array" ref="I105">MAX(IF($G$3:$G$4000=$G105,$H$3:$H$4000))</f>
        <v>1111</v>
      </c>
      <c r="J105" s="2" t="str">
        <v>AUS</v>
      </c>
      <c r="K105" s="21" t="str">
        <v>Celeste MUCCI</v>
      </c>
      <c r="L105" s="47" t="str">
        <v>100m</v>
      </c>
      <c r="M105" s="97">
        <v>36383</v>
      </c>
      <c r="N105" s="96" t="str">
        <f t="shared" si="4"/>
        <v>Celeste MUCCI100m</v>
      </c>
      <c r="O105" s="2">
        <f t="shared" si="5"/>
        <v>1099</v>
      </c>
      <c r="P105" s="2">
        <f t="shared" si="6"/>
        <v>94</v>
      </c>
      <c r="Q105" s="81">
        <f t="shared" si="7"/>
        <v>9</v>
      </c>
    </row>
    <row r="106" spans="1:17" x14ac:dyDescent="0.2">
      <c r="A106" t="s">
        <v>1174</v>
      </c>
      <c r="B106" t="s">
        <v>344</v>
      </c>
      <c r="C106" t="s">
        <v>33</v>
      </c>
      <c r="D106" s="5">
        <v>35822</v>
      </c>
      <c r="E106" s="2">
        <v>1111</v>
      </c>
      <c r="F106" s="2">
        <v>27</v>
      </c>
      <c r="G106" t="str">
        <f>B106&amp;C106</f>
        <v>Alanah YUKICH400mh</v>
      </c>
      <c r="H106" s="2">
        <f>E106</f>
        <v>1111</v>
      </c>
      <c r="I106" s="2" cm="1">
        <f t="array" ref="I106">MAX(IF($G$3:$G$4000=$G106,$H$3:$H$4000))</f>
        <v>1111</v>
      </c>
      <c r="J106" s="2" t="str">
        <v>AUS</v>
      </c>
      <c r="K106" s="21" t="str">
        <v>Brianna BEAHAN</v>
      </c>
      <c r="L106" s="47" t="str">
        <v>100m</v>
      </c>
      <c r="M106" s="97">
        <v>33543</v>
      </c>
      <c r="N106" s="96" t="str">
        <f t="shared" si="4"/>
        <v>Brianna BEAHAN100m</v>
      </c>
      <c r="O106" s="2">
        <f t="shared" si="5"/>
        <v>1097</v>
      </c>
      <c r="P106" s="2">
        <f t="shared" si="6"/>
        <v>97</v>
      </c>
      <c r="Q106" s="81">
        <f t="shared" si="7"/>
        <v>10</v>
      </c>
    </row>
    <row r="107" spans="1:17" x14ac:dyDescent="0.2">
      <c r="A107" t="s">
        <v>1174</v>
      </c>
      <c r="B107" t="s">
        <v>236</v>
      </c>
      <c r="C107" t="s">
        <v>28</v>
      </c>
      <c r="D107" s="5">
        <v>38454</v>
      </c>
      <c r="E107" s="2">
        <v>1110</v>
      </c>
      <c r="F107" s="2">
        <v>8</v>
      </c>
      <c r="G107" t="str">
        <f>B107&amp;C107</f>
        <v>Claudia HOLLINGSWORTH1500m</v>
      </c>
      <c r="H107" s="2">
        <f>E107</f>
        <v>1110</v>
      </c>
      <c r="I107" s="2" cm="1">
        <f t="array" ref="I107">MAX(IF($G$3:$G$4000=$G107,$H$3:$H$4000))</f>
        <v>1110</v>
      </c>
      <c r="J107" s="2" t="str">
        <v>AUS</v>
      </c>
      <c r="K107" s="21" t="str">
        <v>Eloise WELLINGS</v>
      </c>
      <c r="L107" s="47" t="str">
        <v>5000m</v>
      </c>
      <c r="M107" s="97">
        <v>30264</v>
      </c>
      <c r="N107" s="96" t="str">
        <f t="shared" si="4"/>
        <v>Eloise WELLINGS5000m</v>
      </c>
      <c r="O107" s="2">
        <f t="shared" si="5"/>
        <v>1097</v>
      </c>
      <c r="P107" s="2">
        <f t="shared" si="6"/>
        <v>68</v>
      </c>
      <c r="Q107" s="81">
        <f t="shared" si="7"/>
        <v>10</v>
      </c>
    </row>
    <row r="108" spans="1:17" x14ac:dyDescent="0.2">
      <c r="A108" t="s">
        <v>1174</v>
      </c>
      <c r="B108" t="s">
        <v>273</v>
      </c>
      <c r="C108" t="s">
        <v>28</v>
      </c>
      <c r="D108" s="5">
        <v>35869</v>
      </c>
      <c r="E108" s="2">
        <v>1110</v>
      </c>
      <c r="F108" s="2">
        <v>59</v>
      </c>
      <c r="G108" t="str">
        <f>B108&amp;C108</f>
        <v>Lauren RYAN1500m</v>
      </c>
      <c r="H108" s="2">
        <f>E108</f>
        <v>1110</v>
      </c>
      <c r="I108" s="2" cm="1">
        <f t="array" ref="I108">MAX(IF($G$3:$G$4000=$G108,$H$3:$H$4000))</f>
        <v>1110</v>
      </c>
      <c r="J108" s="2" t="str">
        <v>AUS</v>
      </c>
      <c r="K108" s="21" t="str">
        <v>Holly CAMPBELL</v>
      </c>
      <c r="L108" s="47" t="str">
        <v>1500m</v>
      </c>
      <c r="M108" s="97">
        <v>35243</v>
      </c>
      <c r="N108" s="96" t="str">
        <f t="shared" si="4"/>
        <v>Holly CAMPBELL1500m</v>
      </c>
      <c r="O108" s="2">
        <f t="shared" si="5"/>
        <v>1096</v>
      </c>
      <c r="P108" s="2">
        <f t="shared" si="6"/>
        <v>77</v>
      </c>
      <c r="Q108" s="81">
        <f t="shared" si="7"/>
        <v>17</v>
      </c>
    </row>
    <row r="109" spans="1:17" x14ac:dyDescent="0.2">
      <c r="A109" t="s">
        <v>1174</v>
      </c>
      <c r="B109" t="s">
        <v>292</v>
      </c>
      <c r="C109" t="s">
        <v>29</v>
      </c>
      <c r="D109" s="5">
        <v>32724</v>
      </c>
      <c r="E109" s="2">
        <v>1110</v>
      </c>
      <c r="F109" s="2">
        <v>57</v>
      </c>
      <c r="G109" t="str">
        <f>B109&amp;C109</f>
        <v>Genevieve GREGSON5000m</v>
      </c>
      <c r="H109" s="2">
        <f>E109</f>
        <v>1110</v>
      </c>
      <c r="I109" s="2" cm="1">
        <f t="array" ref="I109">MAX(IF($G$3:$G$4000=$G109,$H$3:$H$4000))</f>
        <v>1110</v>
      </c>
      <c r="J109" s="2" t="str">
        <v>AUS</v>
      </c>
      <c r="K109" s="21" t="str">
        <v>Rosie DONEGAN</v>
      </c>
      <c r="L109" s="47" t="str">
        <v>3000msc</v>
      </c>
      <c r="M109" s="97">
        <v>34151</v>
      </c>
      <c r="N109" s="96" t="str">
        <f t="shared" si="4"/>
        <v>Rosie DONEGAN3000msc</v>
      </c>
      <c r="O109" s="2">
        <f t="shared" si="5"/>
        <v>1095</v>
      </c>
      <c r="P109" s="2">
        <f t="shared" si="6"/>
        <v>45</v>
      </c>
      <c r="Q109" s="81">
        <f t="shared" si="7"/>
        <v>9</v>
      </c>
    </row>
    <row r="110" spans="1:17" x14ac:dyDescent="0.2">
      <c r="A110" t="s">
        <v>1174</v>
      </c>
      <c r="B110" t="s">
        <v>353</v>
      </c>
      <c r="C110" t="s">
        <v>33</v>
      </c>
      <c r="D110" s="5">
        <v>34473</v>
      </c>
      <c r="E110" s="2">
        <v>1110</v>
      </c>
      <c r="F110" s="2">
        <v>30</v>
      </c>
      <c r="G110" t="str">
        <f>B110&amp;C110</f>
        <v>Sara KLEIN400mh</v>
      </c>
      <c r="H110" s="2">
        <f>E110</f>
        <v>1110</v>
      </c>
      <c r="I110" s="2" cm="1">
        <f t="array" ref="I110">MAX(IF($G$3:$G$4000=$G110,$H$3:$H$4000))</f>
        <v>1110</v>
      </c>
      <c r="J110" s="2" t="str">
        <v>AUS</v>
      </c>
      <c r="K110" s="21" t="str">
        <v>Taylah CRUTTENDEN</v>
      </c>
      <c r="L110" s="47" t="str">
        <v>100m</v>
      </c>
      <c r="M110" s="97">
        <v>37913</v>
      </c>
      <c r="N110" s="96" t="str">
        <f t="shared" si="4"/>
        <v>Taylah CRUTTENDEN100m</v>
      </c>
      <c r="O110" s="2">
        <f t="shared" si="5"/>
        <v>1095</v>
      </c>
      <c r="P110" s="2">
        <f t="shared" si="6"/>
        <v>100</v>
      </c>
      <c r="Q110" s="81">
        <f t="shared" si="7"/>
        <v>11</v>
      </c>
    </row>
    <row r="111" spans="1:17" x14ac:dyDescent="0.2">
      <c r="A111" t="s">
        <v>1174</v>
      </c>
      <c r="B111" t="s">
        <v>340</v>
      </c>
      <c r="C111" t="s">
        <v>32</v>
      </c>
      <c r="D111" s="5">
        <v>34143</v>
      </c>
      <c r="E111" s="2">
        <v>1109</v>
      </c>
      <c r="F111" s="2">
        <v>9</v>
      </c>
      <c r="G111" t="str">
        <f>B111&amp;C111</f>
        <v>Michelle JENNEKE100mh</v>
      </c>
      <c r="H111" s="2">
        <f>E111</f>
        <v>1109</v>
      </c>
      <c r="I111" s="2" cm="1">
        <f t="array" ref="I111">MAX(IF($G$3:$G$4000=$G111,$H$3:$H$4000))</f>
        <v>1128</v>
      </c>
      <c r="J111" s="2" t="str">
        <v>AUS</v>
      </c>
      <c r="K111" s="21" t="str">
        <v>Morgan MITCHELL</v>
      </c>
      <c r="L111" s="47" t="str">
        <v>800m</v>
      </c>
      <c r="M111" s="97">
        <v>34610</v>
      </c>
      <c r="N111" s="96" t="str">
        <f t="shared" si="4"/>
        <v>Morgan MITCHELL800m</v>
      </c>
      <c r="O111" s="2">
        <f t="shared" si="5"/>
        <v>1095</v>
      </c>
      <c r="P111" s="2">
        <f t="shared" si="6"/>
        <v>79</v>
      </c>
      <c r="Q111" s="81">
        <f t="shared" si="7"/>
        <v>14</v>
      </c>
    </row>
    <row r="112" spans="1:17" x14ac:dyDescent="0.2">
      <c r="A112" t="s">
        <v>1174</v>
      </c>
      <c r="B112" t="s">
        <v>213</v>
      </c>
      <c r="C112" t="s">
        <v>27</v>
      </c>
      <c r="D112" s="5">
        <v>36496</v>
      </c>
      <c r="E112" s="2">
        <v>1109</v>
      </c>
      <c r="F112" s="2">
        <v>54</v>
      </c>
      <c r="G112" t="str">
        <f>B112&amp;C112</f>
        <v>Tess KIRSOPP-COLE800m</v>
      </c>
      <c r="H112" s="2">
        <f>E112</f>
        <v>1109</v>
      </c>
      <c r="I112" s="2" cm="1">
        <f t="array" ref="I112">MAX(IF($G$3:$G$4000=$G112,$H$3:$H$4000))</f>
        <v>1115</v>
      </c>
      <c r="J112" s="2" t="str">
        <v>AUS</v>
      </c>
      <c r="K112" s="21" t="str">
        <v>Amy ROBINSON</v>
      </c>
      <c r="L112" s="47" t="str">
        <v>1500m</v>
      </c>
      <c r="M112" s="97">
        <v>34494</v>
      </c>
      <c r="N112" s="96" t="str">
        <f t="shared" si="4"/>
        <v>Amy ROBINSON1500m</v>
      </c>
      <c r="O112" s="2">
        <f t="shared" si="5"/>
        <v>1095</v>
      </c>
      <c r="P112" s="2">
        <f t="shared" si="6"/>
        <v>78</v>
      </c>
      <c r="Q112" s="81">
        <f t="shared" si="7"/>
        <v>18</v>
      </c>
    </row>
    <row r="113" spans="1:17" x14ac:dyDescent="0.2">
      <c r="A113" t="s">
        <v>1174</v>
      </c>
      <c r="B113" t="s">
        <v>237</v>
      </c>
      <c r="C113" t="s">
        <v>27</v>
      </c>
      <c r="D113" s="5">
        <v>35747</v>
      </c>
      <c r="E113" s="2">
        <v>1108</v>
      </c>
      <c r="F113" s="2">
        <v>10</v>
      </c>
      <c r="G113" t="str">
        <f>B113&amp;C113</f>
        <v>Ellie SANFORD800m</v>
      </c>
      <c r="H113" s="2">
        <f>E113</f>
        <v>1108</v>
      </c>
      <c r="I113" s="2" cm="1">
        <f t="array" ref="I113">MAX(IF($G$3:$G$4000=$G113,$H$3:$H$4000))</f>
        <v>1108</v>
      </c>
      <c r="J113" s="2" t="str">
        <v>AUS</v>
      </c>
      <c r="K113" s="21" t="str">
        <v>Hayley KITCHING</v>
      </c>
      <c r="L113" s="47" t="str">
        <v>800m</v>
      </c>
      <c r="M113" s="97">
        <v>38256</v>
      </c>
      <c r="N113" s="96" t="str">
        <f t="shared" si="4"/>
        <v>Hayley KITCHING800m</v>
      </c>
      <c r="O113" s="2">
        <f t="shared" si="5"/>
        <v>1094</v>
      </c>
      <c r="P113" s="2">
        <f t="shared" si="6"/>
        <v>82</v>
      </c>
      <c r="Q113" s="81">
        <f t="shared" si="7"/>
        <v>15</v>
      </c>
    </row>
    <row r="114" spans="1:17" x14ac:dyDescent="0.2">
      <c r="A114" t="s">
        <v>1174</v>
      </c>
      <c r="B114" t="s">
        <v>237</v>
      </c>
      <c r="C114" t="s">
        <v>27</v>
      </c>
      <c r="D114" s="5">
        <v>35747</v>
      </c>
      <c r="E114" s="2">
        <v>1108</v>
      </c>
      <c r="F114" s="2">
        <v>55</v>
      </c>
      <c r="G114" t="str">
        <f>B114&amp;C114</f>
        <v>Ellie SANFORD800m</v>
      </c>
      <c r="H114" s="2">
        <f>E114</f>
        <v>1108</v>
      </c>
      <c r="I114" s="2" cm="1">
        <f t="array" ref="I114">MAX(IF($G$3:$G$4000=$G114,$H$3:$H$4000))</f>
        <v>1108</v>
      </c>
      <c r="J114" s="2" t="str">
        <v>AUS</v>
      </c>
      <c r="K114" s="21" t="str">
        <v>Ruby SMEE</v>
      </c>
      <c r="L114" s="47" t="str">
        <v>5000m</v>
      </c>
      <c r="M114" s="97">
        <v>36865</v>
      </c>
      <c r="N114" s="96" t="str">
        <f t="shared" si="4"/>
        <v>Ruby SMEE5000m</v>
      </c>
      <c r="O114" s="2">
        <f t="shared" si="5"/>
        <v>1094</v>
      </c>
      <c r="P114" s="2">
        <f t="shared" si="6"/>
        <v>73</v>
      </c>
      <c r="Q114" s="81">
        <f t="shared" si="7"/>
        <v>11</v>
      </c>
    </row>
    <row r="115" spans="1:17" x14ac:dyDescent="0.2">
      <c r="A115" t="s">
        <v>1174</v>
      </c>
      <c r="B115" t="s">
        <v>310</v>
      </c>
      <c r="C115" t="s">
        <v>29</v>
      </c>
      <c r="D115" s="5">
        <v>35618</v>
      </c>
      <c r="E115" s="2">
        <v>1107</v>
      </c>
      <c r="F115" s="2">
        <v>58</v>
      </c>
      <c r="G115" t="str">
        <f>B115&amp;C115</f>
        <v>Caitlin ADAMS5000m</v>
      </c>
      <c r="H115" s="2">
        <f>E115</f>
        <v>1107</v>
      </c>
      <c r="I115" s="2" cm="1">
        <f t="array" ref="I115">MAX(IF($G$3:$G$4000=$G115,$H$3:$H$4000))</f>
        <v>1107</v>
      </c>
      <c r="J115" s="2" t="str">
        <v>AUS</v>
      </c>
      <c r="K115" s="21" t="str">
        <v>Ellie PASHLEY</v>
      </c>
      <c r="L115" s="47" t="str">
        <v>10000m</v>
      </c>
      <c r="M115" s="97">
        <v>32487</v>
      </c>
      <c r="N115" s="96" t="str">
        <f t="shared" si="4"/>
        <v>Ellie PASHLEY10000m</v>
      </c>
      <c r="O115" s="2">
        <f t="shared" si="5"/>
        <v>1094</v>
      </c>
      <c r="P115" s="2">
        <f t="shared" si="6"/>
        <v>64</v>
      </c>
      <c r="Q115" s="81">
        <f t="shared" si="7"/>
        <v>7</v>
      </c>
    </row>
    <row r="116" spans="1:17" x14ac:dyDescent="0.2">
      <c r="A116" t="s">
        <v>1174</v>
      </c>
      <c r="B116" t="s">
        <v>321</v>
      </c>
      <c r="C116" s="5" t="s">
        <v>30</v>
      </c>
      <c r="D116" s="5">
        <v>28173</v>
      </c>
      <c r="E116" s="2">
        <v>1107</v>
      </c>
      <c r="F116" s="2">
        <v>51</v>
      </c>
      <c r="G116" t="str">
        <f>B116&amp;C116</f>
        <v>Sinead DIVER10000m</v>
      </c>
      <c r="H116" s="2">
        <f>E116</f>
        <v>1107</v>
      </c>
      <c r="I116" s="2" cm="1">
        <f t="array" ref="I116">MAX(IF($G$3:$G$4000=$G116,$H$3:$H$4000))</f>
        <v>1107</v>
      </c>
      <c r="J116" s="2" t="str">
        <v>AUS</v>
      </c>
      <c r="K116" s="21" t="str">
        <v>Anneliese RUBIE-RENSHAW</v>
      </c>
      <c r="L116" s="47" t="str">
        <v>400m</v>
      </c>
      <c r="M116" s="97">
        <v>33716</v>
      </c>
      <c r="N116" s="96" t="str">
        <f t="shared" si="4"/>
        <v>Anneliese RUBIE-RENSHAW400m</v>
      </c>
      <c r="O116" s="2">
        <f t="shared" si="5"/>
        <v>1093</v>
      </c>
      <c r="P116" s="2">
        <f t="shared" si="6"/>
        <v>81</v>
      </c>
      <c r="Q116" s="81">
        <f t="shared" si="7"/>
        <v>4</v>
      </c>
    </row>
    <row r="117" spans="1:17" x14ac:dyDescent="0.2">
      <c r="A117" t="s">
        <v>1174</v>
      </c>
      <c r="B117" t="s">
        <v>312</v>
      </c>
      <c r="C117" s="5" t="s">
        <v>30</v>
      </c>
      <c r="D117" s="5">
        <v>36173</v>
      </c>
      <c r="E117" s="2">
        <v>1107</v>
      </c>
      <c r="F117" s="2">
        <v>52</v>
      </c>
      <c r="G117" t="str">
        <f>B117&amp;C117</f>
        <v>Clare O'BRIEN10000m</v>
      </c>
      <c r="H117" s="2">
        <f>E117</f>
        <v>1107</v>
      </c>
      <c r="I117" s="2" cm="1">
        <f t="array" ref="I117">MAX(IF($G$3:$G$4000=$G117,$H$3:$H$4000))</f>
        <v>1107</v>
      </c>
      <c r="J117" s="2" t="str">
        <v>AUS</v>
      </c>
      <c r="K117" s="21" t="str">
        <v>Georgia GRIFFITH</v>
      </c>
      <c r="L117" s="47" t="str">
        <v>1500m</v>
      </c>
      <c r="M117" s="97">
        <v>35404</v>
      </c>
      <c r="N117" s="96" t="str">
        <f t="shared" si="4"/>
        <v>Georgia GRIFFITH1500m</v>
      </c>
      <c r="O117" s="2">
        <f t="shared" si="5"/>
        <v>1092</v>
      </c>
      <c r="P117" s="2">
        <f t="shared" si="6"/>
        <v>90</v>
      </c>
      <c r="Q117" s="81">
        <f t="shared" si="7"/>
        <v>19</v>
      </c>
    </row>
    <row r="118" spans="1:17" x14ac:dyDescent="0.2">
      <c r="A118" t="s">
        <v>1174</v>
      </c>
      <c r="B118" t="s">
        <v>185</v>
      </c>
      <c r="C118" t="s">
        <v>2</v>
      </c>
      <c r="D118" s="5">
        <v>35826</v>
      </c>
      <c r="E118" s="2">
        <v>1106</v>
      </c>
      <c r="F118" s="2">
        <v>75</v>
      </c>
      <c r="G118" t="str">
        <f>B118&amp;C118</f>
        <v>Jacinta BEECHER100m</v>
      </c>
      <c r="H118" s="2">
        <f>E118</f>
        <v>1106</v>
      </c>
      <c r="I118" s="2" cm="1">
        <f t="array" ref="I118">MAX(IF($G$3:$G$4000=$G118,$H$3:$H$4000))</f>
        <v>1106</v>
      </c>
      <c r="J118" s="2" t="str">
        <v>AUS</v>
      </c>
      <c r="K118" s="21" t="str">
        <v>Amelia MAZZA-DOWNIE</v>
      </c>
      <c r="L118" s="47" t="str">
        <v>5000m</v>
      </c>
      <c r="M118" s="97">
        <v>36406</v>
      </c>
      <c r="N118" s="96" t="str">
        <f t="shared" si="4"/>
        <v>Amelia MAZZA-DOWNIE5000m</v>
      </c>
      <c r="O118" s="2">
        <f t="shared" si="5"/>
        <v>1092</v>
      </c>
      <c r="P118" s="2">
        <f t="shared" si="6"/>
        <v>76</v>
      </c>
      <c r="Q118" s="81">
        <f t="shared" si="7"/>
        <v>12</v>
      </c>
    </row>
    <row r="119" spans="1:17" x14ac:dyDescent="0.2">
      <c r="A119" t="s">
        <v>1174</v>
      </c>
      <c r="B119" t="s">
        <v>370</v>
      </c>
      <c r="C119" s="6" t="s">
        <v>37</v>
      </c>
      <c r="D119" s="5">
        <v>37572</v>
      </c>
      <c r="E119" s="2">
        <v>1106</v>
      </c>
      <c r="F119" s="2">
        <v>23</v>
      </c>
      <c r="G119" t="str">
        <f>B119&amp;C119</f>
        <v>Tomysha CLARKlong-jump</v>
      </c>
      <c r="H119" s="2">
        <f>E119</f>
        <v>1106</v>
      </c>
      <c r="I119" s="2" cm="1">
        <f t="array" ref="I119">MAX(IF($G$3:$G$4000=$G119,$H$3:$H$4000))</f>
        <v>1106</v>
      </c>
      <c r="J119" s="2" t="str">
        <v>AUS</v>
      </c>
      <c r="K119" s="21" t="str">
        <v>Lauren REID</v>
      </c>
      <c r="L119" s="47" t="str">
        <v>1500m</v>
      </c>
      <c r="M119" s="97">
        <v>31249</v>
      </c>
      <c r="N119" s="96" t="str">
        <f t="shared" si="4"/>
        <v>Lauren REID1500m</v>
      </c>
      <c r="O119" s="2">
        <f t="shared" si="5"/>
        <v>1091</v>
      </c>
      <c r="P119" s="2">
        <f t="shared" si="6"/>
        <v>93</v>
      </c>
      <c r="Q119" s="81">
        <f t="shared" si="7"/>
        <v>20</v>
      </c>
    </row>
    <row r="120" spans="1:17" x14ac:dyDescent="0.2">
      <c r="A120" t="s">
        <v>1174</v>
      </c>
      <c r="B120" t="s">
        <v>239</v>
      </c>
      <c r="C120" t="s">
        <v>27</v>
      </c>
      <c r="D120" s="5">
        <v>36472</v>
      </c>
      <c r="E120" s="2">
        <v>1105</v>
      </c>
      <c r="F120" s="2">
        <v>58</v>
      </c>
      <c r="G120" t="str">
        <f>B120&amp;C120</f>
        <v>Imogen BARRETT800m</v>
      </c>
      <c r="H120" s="2">
        <f>E120</f>
        <v>1105</v>
      </c>
      <c r="I120" s="2" cm="1">
        <f t="array" ref="I120">MAX(IF($G$3:$G$4000=$G120,$H$3:$H$4000))</f>
        <v>1105</v>
      </c>
      <c r="J120" s="2" t="str">
        <v>AUS</v>
      </c>
      <c r="K120" s="21" t="str">
        <v>Amy BUNNAGE</v>
      </c>
      <c r="L120" s="47" t="str">
        <v>1500m</v>
      </c>
      <c r="M120" s="97">
        <v>38433</v>
      </c>
      <c r="N120" s="96" t="str">
        <f t="shared" si="4"/>
        <v>Amy BUNNAGE1500m</v>
      </c>
      <c r="O120" s="2">
        <f t="shared" si="5"/>
        <v>1091</v>
      </c>
      <c r="P120" s="2">
        <f t="shared" si="6"/>
        <v>93</v>
      </c>
      <c r="Q120" s="81">
        <f t="shared" si="7"/>
        <v>20</v>
      </c>
    </row>
    <row r="121" spans="1:17" x14ac:dyDescent="0.2">
      <c r="A121" t="s">
        <v>1174</v>
      </c>
      <c r="B121" t="s">
        <v>914</v>
      </c>
      <c r="C121" s="5" t="s">
        <v>27</v>
      </c>
      <c r="D121" s="5">
        <v>35404</v>
      </c>
      <c r="E121" s="2">
        <v>1104</v>
      </c>
      <c r="F121" s="2">
        <v>11</v>
      </c>
      <c r="G121" t="str">
        <f>B121&amp;C121</f>
        <v>Georgia GRIFFITH800m</v>
      </c>
      <c r="H121" s="2">
        <f>E121</f>
        <v>1104</v>
      </c>
      <c r="I121" s="2" cm="1">
        <f t="array" ref="I121">MAX(IF($G$3:$G$4000=$G121,$H$3:$H$4000))</f>
        <v>1117</v>
      </c>
      <c r="J121" s="2" t="str">
        <v>AUS</v>
      </c>
      <c r="K121" s="21" t="str">
        <v>Clare O'BRIEN</v>
      </c>
      <c r="L121" s="47" t="str">
        <v>5000m</v>
      </c>
      <c r="M121" s="97">
        <v>36173</v>
      </c>
      <c r="N121" s="96" t="str">
        <f t="shared" si="4"/>
        <v>Clare O'BRIEN5000m</v>
      </c>
      <c r="O121" s="2">
        <f t="shared" si="5"/>
        <v>1091</v>
      </c>
      <c r="P121" s="2">
        <f t="shared" si="6"/>
        <v>77</v>
      </c>
      <c r="Q121" s="81">
        <f t="shared" si="7"/>
        <v>13</v>
      </c>
    </row>
    <row r="122" spans="1:17" x14ac:dyDescent="0.2">
      <c r="A122" t="s">
        <v>1174</v>
      </c>
      <c r="B122" t="s">
        <v>915</v>
      </c>
      <c r="C122" t="s">
        <v>27</v>
      </c>
      <c r="D122" s="5">
        <v>35861</v>
      </c>
      <c r="E122" s="2">
        <v>1104</v>
      </c>
      <c r="F122" s="2">
        <v>12</v>
      </c>
      <c r="G122" t="str">
        <f>B122&amp;C122</f>
        <v>Sarah BILLINGS800m</v>
      </c>
      <c r="H122" s="2">
        <f>E122</f>
        <v>1104</v>
      </c>
      <c r="I122" s="2" cm="1">
        <f t="array" ref="I122">MAX(IF($G$3:$G$4000=$G122,$H$3:$H$4000))</f>
        <v>1104</v>
      </c>
      <c r="J122" s="2" t="str">
        <v>AUS</v>
      </c>
      <c r="K122" s="21" t="str">
        <v>Leanne POMPEANI</v>
      </c>
      <c r="L122" s="47" t="str">
        <v>10000m</v>
      </c>
      <c r="M122" s="97">
        <v>35241</v>
      </c>
      <c r="N122" s="96" t="str">
        <f t="shared" si="4"/>
        <v>Leanne POMPEANI10000m</v>
      </c>
      <c r="O122" s="2">
        <f t="shared" si="5"/>
        <v>1091</v>
      </c>
      <c r="P122" s="2">
        <f t="shared" si="6"/>
        <v>67</v>
      </c>
      <c r="Q122" s="81">
        <f t="shared" si="7"/>
        <v>8</v>
      </c>
    </row>
    <row r="123" spans="1:17" x14ac:dyDescent="0.2">
      <c r="A123" t="s">
        <v>1174</v>
      </c>
      <c r="B123" t="s">
        <v>275</v>
      </c>
      <c r="C123" t="s">
        <v>27</v>
      </c>
      <c r="D123" s="5">
        <v>35868</v>
      </c>
      <c r="E123" s="2">
        <v>1104</v>
      </c>
      <c r="F123" s="2">
        <v>61</v>
      </c>
      <c r="G123" t="str">
        <f>B123&amp;C123</f>
        <v>Isabella THORNTON-BOTT800m</v>
      </c>
      <c r="H123" s="2">
        <f>E123</f>
        <v>1104</v>
      </c>
      <c r="I123" s="2" cm="1">
        <f t="array" ref="I123">MAX(IF($G$3:$G$4000=$G123,$H$3:$H$4000))</f>
        <v>1104</v>
      </c>
      <c r="J123" s="2" t="str">
        <v>AUS</v>
      </c>
      <c r="K123" s="21" t="str">
        <v>Taryn GOLLSHEWSKY</v>
      </c>
      <c r="L123" s="47" t="str">
        <v>discus-throw</v>
      </c>
      <c r="M123" s="97">
        <v>34107</v>
      </c>
      <c r="N123" s="96" t="str">
        <f t="shared" si="4"/>
        <v>Taryn GOLLSHEWSKYdiscus-throw</v>
      </c>
      <c r="O123" s="2">
        <f t="shared" si="5"/>
        <v>1091</v>
      </c>
      <c r="P123" s="2">
        <f t="shared" si="6"/>
        <v>9</v>
      </c>
      <c r="Q123" s="81">
        <f t="shared" si="7"/>
        <v>2</v>
      </c>
    </row>
    <row r="124" spans="1:17" x14ac:dyDescent="0.2">
      <c r="A124" t="s">
        <v>1174</v>
      </c>
      <c r="B124" t="s">
        <v>298</v>
      </c>
      <c r="C124" s="5" t="s">
        <v>28</v>
      </c>
      <c r="D124" s="5">
        <v>35633</v>
      </c>
      <c r="E124" s="2">
        <v>1104</v>
      </c>
      <c r="F124" s="2">
        <v>65</v>
      </c>
      <c r="G124" t="str">
        <f>B124&amp;C124</f>
        <v>Mackenzie ANDREWS1500m</v>
      </c>
      <c r="H124" s="2">
        <f>E124</f>
        <v>1104</v>
      </c>
      <c r="I124" s="2" cm="1">
        <f t="array" ref="I124">MAX(IF($G$3:$G$4000=$G124,$H$3:$H$4000))</f>
        <v>1104</v>
      </c>
      <c r="J124" s="2" t="str">
        <v>AUS</v>
      </c>
      <c r="K124" s="21" t="str">
        <v>Danielle SHAW</v>
      </c>
      <c r="L124" s="47" t="str">
        <v>100mh</v>
      </c>
      <c r="M124" s="97">
        <v>36013</v>
      </c>
      <c r="N124" s="96" t="str">
        <f t="shared" si="4"/>
        <v>Danielle SHAW100mh</v>
      </c>
      <c r="O124" s="2">
        <f t="shared" si="5"/>
        <v>1090</v>
      </c>
      <c r="P124" s="2">
        <f t="shared" si="6"/>
        <v>53</v>
      </c>
      <c r="Q124" s="81">
        <f t="shared" si="7"/>
        <v>8</v>
      </c>
    </row>
    <row r="125" spans="1:17" x14ac:dyDescent="0.2">
      <c r="A125" t="s">
        <v>1174</v>
      </c>
      <c r="B125" t="s">
        <v>341</v>
      </c>
      <c r="C125" t="s">
        <v>32</v>
      </c>
      <c r="D125" s="5">
        <v>37062</v>
      </c>
      <c r="E125" s="2">
        <v>1104</v>
      </c>
      <c r="F125" s="2">
        <v>42</v>
      </c>
      <c r="G125" t="str">
        <f>B125&amp;C125</f>
        <v>Imogen BRESLIN100mh</v>
      </c>
      <c r="H125" s="2">
        <f>E125</f>
        <v>1104</v>
      </c>
      <c r="I125" s="2" cm="1">
        <f t="array" ref="I125">MAX(IF($G$3:$G$4000=$G125,$H$3:$H$4000))</f>
        <v>1104</v>
      </c>
      <c r="J125" s="2" t="str">
        <v>AUS</v>
      </c>
      <c r="K125" s="21" t="str">
        <v>Tara PALM</v>
      </c>
      <c r="L125" s="47" t="str">
        <v>10000m</v>
      </c>
      <c r="M125" s="97">
        <v>31256</v>
      </c>
      <c r="N125" s="96" t="str">
        <f t="shared" si="4"/>
        <v>Tara PALM10000m</v>
      </c>
      <c r="O125" s="2">
        <f t="shared" si="5"/>
        <v>1090</v>
      </c>
      <c r="P125" s="2">
        <f t="shared" si="6"/>
        <v>69</v>
      </c>
      <c r="Q125" s="81">
        <f t="shared" si="7"/>
        <v>9</v>
      </c>
    </row>
    <row r="126" spans="1:17" x14ac:dyDescent="0.2">
      <c r="A126" t="s">
        <v>1174</v>
      </c>
      <c r="B126" t="s">
        <v>185</v>
      </c>
      <c r="C126" t="s">
        <v>25</v>
      </c>
      <c r="D126" s="5">
        <v>35826</v>
      </c>
      <c r="E126" s="2">
        <v>1103</v>
      </c>
      <c r="F126" s="2">
        <v>63</v>
      </c>
      <c r="G126" t="str">
        <f>B126&amp;C126</f>
        <v>Jacinta BEECHER200m</v>
      </c>
      <c r="H126" s="2">
        <f>E126</f>
        <v>1103</v>
      </c>
      <c r="I126" s="2" cm="1">
        <f t="array" ref="I126">MAX(IF($G$3:$G$4000=$G126,$H$3:$H$4000))</f>
        <v>1103</v>
      </c>
      <c r="J126" s="2" t="str">
        <v>AUS</v>
      </c>
      <c r="K126" s="21" t="str">
        <v>Annie MCGUIRE</v>
      </c>
      <c r="L126" s="47" t="str">
        <v>long-jump</v>
      </c>
      <c r="M126" s="97">
        <v>37055</v>
      </c>
      <c r="N126" s="96" t="str">
        <f t="shared" si="4"/>
        <v>Annie MCGUIRElong-jump</v>
      </c>
      <c r="O126" s="2">
        <f t="shared" si="5"/>
        <v>1090</v>
      </c>
      <c r="P126" s="2">
        <f t="shared" si="6"/>
        <v>34</v>
      </c>
      <c r="Q126" s="81">
        <f t="shared" si="7"/>
        <v>4</v>
      </c>
    </row>
    <row r="127" spans="1:17" x14ac:dyDescent="0.2">
      <c r="A127" t="s">
        <v>1174</v>
      </c>
      <c r="B127" t="s">
        <v>206</v>
      </c>
      <c r="C127" t="s">
        <v>26</v>
      </c>
      <c r="D127" s="5">
        <v>37624</v>
      </c>
      <c r="E127" s="2">
        <v>1102</v>
      </c>
      <c r="F127" s="2">
        <v>68</v>
      </c>
      <c r="G127" t="str">
        <f>B127&amp;C127</f>
        <v>Ellie BEER400m</v>
      </c>
      <c r="H127" s="2">
        <f>E127</f>
        <v>1102</v>
      </c>
      <c r="I127" s="2" cm="1">
        <f t="array" ref="I127">MAX(IF($G$3:$G$4000=$G127,$H$3:$H$4000))</f>
        <v>1102</v>
      </c>
      <c r="J127" s="2" t="str">
        <v>AUS</v>
      </c>
      <c r="K127" s="21" t="str">
        <v>Mackenzie ANDREWS</v>
      </c>
      <c r="L127" s="47" t="str">
        <v>3000msc</v>
      </c>
      <c r="M127" s="97">
        <v>35633</v>
      </c>
      <c r="N127" s="96" t="str">
        <f t="shared" si="4"/>
        <v>Mackenzie ANDREWS3000msc</v>
      </c>
      <c r="O127" s="2">
        <f t="shared" si="5"/>
        <v>1089</v>
      </c>
      <c r="P127" s="2">
        <f t="shared" si="6"/>
        <v>49</v>
      </c>
      <c r="Q127" s="81">
        <f t="shared" si="7"/>
        <v>10</v>
      </c>
    </row>
    <row r="128" spans="1:17" x14ac:dyDescent="0.2">
      <c r="A128" t="s">
        <v>1174</v>
      </c>
      <c r="B128" t="s">
        <v>271</v>
      </c>
      <c r="C128" t="s">
        <v>27</v>
      </c>
      <c r="D128" s="5">
        <v>37075</v>
      </c>
      <c r="E128" s="2">
        <v>1100</v>
      </c>
      <c r="F128" s="2">
        <v>15</v>
      </c>
      <c r="G128" t="str">
        <f>B128&amp;C128</f>
        <v>Abbey CALDWELL800m</v>
      </c>
      <c r="H128" s="2">
        <f>E128</f>
        <v>1100</v>
      </c>
      <c r="I128" s="2" cm="1">
        <f t="array" ref="I128">MAX(IF($G$3:$G$4000=$G128,$H$3:$H$4000))</f>
        <v>1100</v>
      </c>
      <c r="J128" s="2" t="str">
        <v>AUS</v>
      </c>
      <c r="K128" s="21" t="str">
        <v>Taneille CRASE</v>
      </c>
      <c r="L128" s="47" t="str">
        <v>100mh</v>
      </c>
      <c r="M128" s="97">
        <v>34623</v>
      </c>
      <c r="N128" s="96" t="str">
        <f t="shared" si="4"/>
        <v>Taneille CRASE100mh</v>
      </c>
      <c r="O128" s="2">
        <f t="shared" si="5"/>
        <v>1088</v>
      </c>
      <c r="P128" s="2">
        <f t="shared" si="6"/>
        <v>56</v>
      </c>
      <c r="Q128" s="81">
        <f t="shared" si="7"/>
        <v>9</v>
      </c>
    </row>
    <row r="129" spans="1:17" x14ac:dyDescent="0.2">
      <c r="A129" t="s">
        <v>1174</v>
      </c>
      <c r="B129" t="s">
        <v>1022</v>
      </c>
      <c r="C129" t="s">
        <v>29</v>
      </c>
      <c r="D129" s="5">
        <v>31249</v>
      </c>
      <c r="E129" s="2">
        <v>1100</v>
      </c>
      <c r="F129" s="2">
        <v>64</v>
      </c>
      <c r="G129" t="str">
        <f>B129&amp;C129</f>
        <v>Lauren REID5000m</v>
      </c>
      <c r="H129" s="2">
        <f>E129</f>
        <v>1100</v>
      </c>
      <c r="I129" s="2" cm="1">
        <f t="array" ref="I129">MAX(IF($G$3:$G$4000=$G129,$H$3:$H$4000))</f>
        <v>1100</v>
      </c>
      <c r="J129" s="2" t="str">
        <v>AUS</v>
      </c>
      <c r="K129" s="21" t="str">
        <v>Emma PHILIPPE</v>
      </c>
      <c r="L129" s="47" t="str">
        <v>800m</v>
      </c>
      <c r="M129" s="97">
        <v>35582</v>
      </c>
      <c r="N129" s="96" t="str">
        <f t="shared" si="4"/>
        <v>Emma PHILIPPE800m</v>
      </c>
      <c r="O129" s="2">
        <f t="shared" si="5"/>
        <v>1086</v>
      </c>
      <c r="P129" s="2">
        <f t="shared" si="6"/>
        <v>92</v>
      </c>
      <c r="Q129" s="81">
        <f t="shared" si="7"/>
        <v>16</v>
      </c>
    </row>
    <row r="130" spans="1:17" x14ac:dyDescent="0.2">
      <c r="A130" t="s">
        <v>1174</v>
      </c>
      <c r="B130" s="5" t="s">
        <v>109</v>
      </c>
      <c r="C130" s="5" t="s">
        <v>25</v>
      </c>
      <c r="D130" s="5">
        <v>36580</v>
      </c>
      <c r="E130" s="2">
        <v>1099</v>
      </c>
      <c r="F130" s="2">
        <v>9</v>
      </c>
      <c r="G130" t="str">
        <f>B130&amp;C130</f>
        <v>Kristie EDWARDS200m</v>
      </c>
      <c r="H130" s="2">
        <f>E130</f>
        <v>1099</v>
      </c>
      <c r="I130" s="2" cm="1">
        <f t="array" ref="I130">MAX(IF($G$3:$G$4000=$G130,$H$3:$H$4000))</f>
        <v>1123</v>
      </c>
      <c r="J130" s="2" t="str">
        <v>AUS</v>
      </c>
      <c r="K130" s="21" t="str">
        <v>Eloise WELLINGS</v>
      </c>
      <c r="L130" s="47" t="str">
        <v>10000m</v>
      </c>
      <c r="M130" s="97">
        <v>30264</v>
      </c>
      <c r="N130" s="96" t="str">
        <f t="shared" si="4"/>
        <v>Eloise WELLINGS10000m</v>
      </c>
      <c r="O130" s="2">
        <f t="shared" si="5"/>
        <v>1086</v>
      </c>
      <c r="P130" s="2">
        <f t="shared" si="6"/>
        <v>71</v>
      </c>
      <c r="Q130" s="81">
        <f t="shared" si="7"/>
        <v>10</v>
      </c>
    </row>
    <row r="131" spans="1:17" x14ac:dyDescent="0.2">
      <c r="A131" t="s">
        <v>1174</v>
      </c>
      <c r="B131" t="s">
        <v>110</v>
      </c>
      <c r="C131" t="s">
        <v>2</v>
      </c>
      <c r="D131" s="5">
        <v>36383</v>
      </c>
      <c r="E131" s="2">
        <v>1099</v>
      </c>
      <c r="F131" s="2">
        <v>87</v>
      </c>
      <c r="G131" t="str">
        <f>B131&amp;C131</f>
        <v>Celeste MUCCI100m</v>
      </c>
      <c r="H131" s="2">
        <f>E131</f>
        <v>1099</v>
      </c>
      <c r="I131" s="2" cm="1">
        <f t="array" ref="I131">MAX(IF($G$3:$G$4000=$G131,$H$3:$H$4000))</f>
        <v>1099</v>
      </c>
      <c r="J131" s="2" t="str">
        <v>AUS</v>
      </c>
      <c r="K131" s="21" t="str">
        <v>Mietta RUSSELL</v>
      </c>
      <c r="L131" s="47" t="str">
        <v>long-jump</v>
      </c>
      <c r="M131" s="97">
        <v>37295</v>
      </c>
      <c r="N131" s="96" t="str">
        <f t="shared" si="4"/>
        <v>Mietta RUSSELLlong-jump</v>
      </c>
      <c r="O131" s="2">
        <f t="shared" si="5"/>
        <v>1086</v>
      </c>
      <c r="P131" s="2">
        <f t="shared" si="6"/>
        <v>37</v>
      </c>
      <c r="Q131" s="81">
        <f t="shared" si="7"/>
        <v>5</v>
      </c>
    </row>
    <row r="132" spans="1:17" x14ac:dyDescent="0.2">
      <c r="A132" t="s">
        <v>1174</v>
      </c>
      <c r="B132" t="s">
        <v>102</v>
      </c>
      <c r="C132" t="s">
        <v>2</v>
      </c>
      <c r="D132" s="5">
        <v>34874</v>
      </c>
      <c r="E132" s="2">
        <v>1099</v>
      </c>
      <c r="F132" s="2">
        <v>87</v>
      </c>
      <c r="G132" t="str">
        <f>B132&amp;C132</f>
        <v>Bree MASTERS100m</v>
      </c>
      <c r="H132" s="2">
        <f>E132</f>
        <v>1099</v>
      </c>
      <c r="I132" s="2" cm="1">
        <f t="array" ref="I132">MAX(IF($G$3:$G$4000=$G132,$H$3:$H$4000))</f>
        <v>1123</v>
      </c>
      <c r="J132" s="2" t="str">
        <v>AUS</v>
      </c>
      <c r="K132" s="21" t="str">
        <v>Jessie HARPER</v>
      </c>
      <c r="L132" s="47" t="str">
        <v>long-jump</v>
      </c>
      <c r="M132" s="97">
        <v>35173</v>
      </c>
      <c r="N132" s="96" t="str">
        <f t="shared" ref="N132:N195" si="8">K132&amp;L132</f>
        <v>Jessie HARPERlong-jump</v>
      </c>
      <c r="O132" s="2">
        <f t="shared" ref="O132:O195" si="9">VLOOKUP(K132&amp;L132,$G$3:$H$3442,2,FALSE)</f>
        <v>1084</v>
      </c>
      <c r="P132" s="2">
        <f t="shared" ref="P132:P195" si="10">COUNTIFS($L$3:$L$3026,L132,$O$3:$O$3026,"&gt;"&amp;O132)+1</f>
        <v>39</v>
      </c>
      <c r="Q132" s="81">
        <f t="shared" ref="Q132:Q195" si="11">IFERROR(IF(J132="AUS",COUNTIFS($J$3:$J$3026,"AUS",$L$3:$L$3026,L132,$O$3:$O$3026,"&gt;"&amp;O132)+1,""),"")</f>
        <v>6</v>
      </c>
    </row>
    <row r="133" spans="1:17" x14ac:dyDescent="0.2">
      <c r="A133" t="s">
        <v>1174</v>
      </c>
      <c r="B133" t="s">
        <v>338</v>
      </c>
      <c r="C133" s="6" t="s">
        <v>2</v>
      </c>
      <c r="D133" s="5">
        <v>33543</v>
      </c>
      <c r="E133" s="2">
        <v>1097</v>
      </c>
      <c r="F133" s="2">
        <v>91</v>
      </c>
      <c r="G133" t="str">
        <f>B133&amp;C133</f>
        <v>Brianna BEAHAN100m</v>
      </c>
      <c r="H133" s="2">
        <f>E133</f>
        <v>1097</v>
      </c>
      <c r="I133" s="2" cm="1">
        <f t="array" ref="I133">MAX(IF($G$3:$G$4000=$G133,$H$3:$H$4000))</f>
        <v>1097</v>
      </c>
      <c r="J133" s="2" t="str">
        <v>AUS</v>
      </c>
      <c r="K133" s="21" t="str">
        <v>Imogen BARRETT</v>
      </c>
      <c r="L133" s="47" t="str">
        <v>1500m</v>
      </c>
      <c r="M133" s="97">
        <v>36472</v>
      </c>
      <c r="N133" s="96" t="str">
        <f t="shared" si="8"/>
        <v>Imogen BARRETT1500m</v>
      </c>
      <c r="O133" s="2">
        <f t="shared" si="9"/>
        <v>1083</v>
      </c>
      <c r="P133" s="2">
        <f t="shared" si="10"/>
        <v>108</v>
      </c>
      <c r="Q133" s="81">
        <f t="shared" si="11"/>
        <v>22</v>
      </c>
    </row>
    <row r="134" spans="1:17" x14ac:dyDescent="0.2">
      <c r="A134" t="s">
        <v>1174</v>
      </c>
      <c r="B134" t="s">
        <v>311</v>
      </c>
      <c r="C134" t="s">
        <v>29</v>
      </c>
      <c r="D134" s="5">
        <v>30264</v>
      </c>
      <c r="E134" s="2">
        <v>1097</v>
      </c>
      <c r="F134" s="2">
        <v>66</v>
      </c>
      <c r="G134" t="str">
        <f>B134&amp;C134</f>
        <v>Eloise WELLINGS5000m</v>
      </c>
      <c r="H134" s="2">
        <f>E134</f>
        <v>1097</v>
      </c>
      <c r="I134" s="2" cm="1">
        <f t="array" ref="I134">MAX(IF($G$3:$G$4000=$G134,$H$3:$H$4000))</f>
        <v>1097</v>
      </c>
      <c r="J134" s="2" t="str">
        <v>AUS</v>
      </c>
      <c r="K134" s="21" t="str">
        <v>Amelia MAZZA-DOWNIE</v>
      </c>
      <c r="L134" s="47" t="str">
        <v>10000m</v>
      </c>
      <c r="M134" s="97">
        <v>36406</v>
      </c>
      <c r="N134" s="96" t="str">
        <f t="shared" si="8"/>
        <v>Amelia MAZZA-DOWNIE10000m</v>
      </c>
      <c r="O134" s="2">
        <f t="shared" si="9"/>
        <v>1082</v>
      </c>
      <c r="P134" s="2">
        <f t="shared" si="10"/>
        <v>76</v>
      </c>
      <c r="Q134" s="81">
        <f t="shared" si="11"/>
        <v>11</v>
      </c>
    </row>
    <row r="135" spans="1:17" x14ac:dyDescent="0.2">
      <c r="A135" t="s">
        <v>1174</v>
      </c>
      <c r="B135" t="s">
        <v>107</v>
      </c>
      <c r="C135" t="s">
        <v>25</v>
      </c>
      <c r="D135" s="5">
        <v>37030</v>
      </c>
      <c r="E135" s="2">
        <v>1096</v>
      </c>
      <c r="F135" s="2">
        <v>10</v>
      </c>
      <c r="G135" t="str">
        <f>B135&amp;C135</f>
        <v>Monique QUIRK200m</v>
      </c>
      <c r="H135" s="2">
        <f>E135</f>
        <v>1096</v>
      </c>
      <c r="I135" s="2" cm="1">
        <f t="array" ref="I135">MAX(IF($G$3:$G$4000=$G135,$H$3:$H$4000))</f>
        <v>1114</v>
      </c>
      <c r="J135" s="2" t="str">
        <v>AUS</v>
      </c>
      <c r="K135" s="21" t="str">
        <v>Rose PITTMAN</v>
      </c>
      <c r="L135" s="47" t="str">
        <v>800m</v>
      </c>
      <c r="M135" s="97">
        <v>37172</v>
      </c>
      <c r="N135" s="96" t="str">
        <f t="shared" si="8"/>
        <v>Rose PITTMAN800m</v>
      </c>
      <c r="O135" s="2">
        <f t="shared" si="9"/>
        <v>1081</v>
      </c>
      <c r="P135" s="2">
        <f t="shared" si="10"/>
        <v>97</v>
      </c>
      <c r="Q135" s="81">
        <f t="shared" si="11"/>
        <v>17</v>
      </c>
    </row>
    <row r="136" spans="1:17" x14ac:dyDescent="0.2">
      <c r="A136" t="s">
        <v>1174</v>
      </c>
      <c r="B136" t="s">
        <v>205</v>
      </c>
      <c r="C136" t="s">
        <v>26</v>
      </c>
      <c r="D136" s="5">
        <v>36633</v>
      </c>
      <c r="E136" s="2">
        <v>1096</v>
      </c>
      <c r="F136" s="2">
        <v>14</v>
      </c>
      <c r="G136" t="str">
        <f>B136&amp;C136</f>
        <v>Bendere OBOYA400m</v>
      </c>
      <c r="H136" s="2">
        <f>E136</f>
        <v>1096</v>
      </c>
      <c r="I136" s="2" cm="1">
        <f t="array" ref="I136">MAX(IF($G$3:$G$4000=$G136,$H$3:$H$4000))</f>
        <v>1142</v>
      </c>
      <c r="J136" s="2" t="str">
        <v>AUS</v>
      </c>
      <c r="K136" s="21" t="str">
        <v>Montana MONK</v>
      </c>
      <c r="L136" s="47" t="str">
        <v>800m</v>
      </c>
      <c r="M136" s="97">
        <v>38037</v>
      </c>
      <c r="N136" s="96" t="str">
        <f t="shared" si="8"/>
        <v>Montana MONK800m</v>
      </c>
      <c r="O136" s="2">
        <f t="shared" si="9"/>
        <v>1080</v>
      </c>
      <c r="P136" s="2">
        <f t="shared" si="10"/>
        <v>101</v>
      </c>
      <c r="Q136" s="81">
        <f t="shared" si="11"/>
        <v>18</v>
      </c>
    </row>
    <row r="137" spans="1:17" x14ac:dyDescent="0.2">
      <c r="A137" t="s">
        <v>1174</v>
      </c>
      <c r="B137" t="s">
        <v>276</v>
      </c>
      <c r="C137" s="5" t="s">
        <v>28</v>
      </c>
      <c r="D137" s="5">
        <v>35243</v>
      </c>
      <c r="E137" s="2">
        <v>1096</v>
      </c>
      <c r="F137" s="2">
        <v>11</v>
      </c>
      <c r="G137" t="str">
        <f>B137&amp;C137</f>
        <v>Holly CAMPBELL1500m</v>
      </c>
      <c r="H137" s="2">
        <f>E137</f>
        <v>1096</v>
      </c>
      <c r="I137" s="2" cm="1">
        <f t="array" ref="I137">MAX(IF($G$3:$G$4000=$G137,$H$3:$H$4000))</f>
        <v>1096</v>
      </c>
      <c r="J137" s="2" t="str">
        <v>AUS</v>
      </c>
      <c r="K137" s="21" t="str">
        <v>Charlotte WILSON</v>
      </c>
      <c r="L137" s="47" t="str">
        <v>3000msc</v>
      </c>
      <c r="M137" s="97">
        <v>33879</v>
      </c>
      <c r="N137" s="96" t="str">
        <f t="shared" si="8"/>
        <v>Charlotte WILSON3000msc</v>
      </c>
      <c r="O137" s="2">
        <f t="shared" si="9"/>
        <v>1080</v>
      </c>
      <c r="P137" s="2">
        <f t="shared" si="10"/>
        <v>52</v>
      </c>
      <c r="Q137" s="81">
        <f t="shared" si="11"/>
        <v>11</v>
      </c>
    </row>
    <row r="138" spans="1:17" x14ac:dyDescent="0.2">
      <c r="A138" t="s">
        <v>1174</v>
      </c>
      <c r="B138" t="s">
        <v>104</v>
      </c>
      <c r="C138" t="s">
        <v>25</v>
      </c>
      <c r="D138" s="5">
        <v>38360</v>
      </c>
      <c r="E138" s="2">
        <v>1096</v>
      </c>
      <c r="F138" s="2">
        <v>69</v>
      </c>
      <c r="G138" t="str">
        <f>B138&amp;C138</f>
        <v>Torrie LEWIS200m</v>
      </c>
      <c r="H138" s="2">
        <f>E138</f>
        <v>1096</v>
      </c>
      <c r="I138" s="2" cm="1">
        <f t="array" ref="I138">MAX(IF($G$3:$G$4000=$G138,$H$3:$H$4000))</f>
        <v>1121</v>
      </c>
      <c r="J138" s="2" t="str">
        <v>AUS</v>
      </c>
      <c r="K138" s="21" t="str">
        <v>Sophia FIGHERA</v>
      </c>
      <c r="L138" s="47" t="str">
        <v>200m</v>
      </c>
      <c r="M138" s="97">
        <v>35895</v>
      </c>
      <c r="N138" s="96" t="str">
        <f t="shared" si="8"/>
        <v>Sophia FIGHERA200m</v>
      </c>
      <c r="O138" s="2">
        <f t="shared" si="9"/>
        <v>1079</v>
      </c>
      <c r="P138" s="2">
        <f t="shared" si="10"/>
        <v>102</v>
      </c>
      <c r="Q138" s="81">
        <f t="shared" si="11"/>
        <v>8</v>
      </c>
    </row>
    <row r="139" spans="1:17" x14ac:dyDescent="0.2">
      <c r="A139" t="s">
        <v>1174</v>
      </c>
      <c r="B139" t="s">
        <v>925</v>
      </c>
      <c r="C139" t="s">
        <v>34</v>
      </c>
      <c r="D139" s="6">
        <v>34151</v>
      </c>
      <c r="E139" s="2">
        <v>1095</v>
      </c>
      <c r="F139" s="2">
        <v>5</v>
      </c>
      <c r="G139" t="str">
        <f>B139&amp;C139</f>
        <v>Rosie DONEGAN3000msc</v>
      </c>
      <c r="H139" s="2">
        <f>E139</f>
        <v>1095</v>
      </c>
      <c r="I139" s="2" cm="1">
        <f t="array" ref="I139">MAX(IF($G$3:$G$4000=$G139,$H$3:$H$4000))</f>
        <v>1095</v>
      </c>
      <c r="J139" s="2" t="str">
        <v>AUS</v>
      </c>
      <c r="K139" s="21" t="str">
        <v>Kendra HUBBARD</v>
      </c>
      <c r="L139" s="47" t="str">
        <v>400m</v>
      </c>
      <c r="M139" s="97">
        <v>32780</v>
      </c>
      <c r="N139" s="96" t="str">
        <f t="shared" si="8"/>
        <v>Kendra HUBBARD400m</v>
      </c>
      <c r="O139" s="2">
        <f t="shared" si="9"/>
        <v>1079</v>
      </c>
      <c r="P139" s="2">
        <f t="shared" si="10"/>
        <v>99</v>
      </c>
      <c r="Q139" s="81">
        <f t="shared" si="11"/>
        <v>5</v>
      </c>
    </row>
    <row r="140" spans="1:17" x14ac:dyDescent="0.2">
      <c r="A140" t="s">
        <v>1174</v>
      </c>
      <c r="B140" t="s">
        <v>106</v>
      </c>
      <c r="C140" t="s">
        <v>2</v>
      </c>
      <c r="D140" s="5">
        <v>37913</v>
      </c>
      <c r="E140" s="2">
        <v>1095</v>
      </c>
      <c r="F140" s="2">
        <v>94</v>
      </c>
      <c r="G140" t="str">
        <f>B140&amp;C140</f>
        <v>Taylah CRUTTENDEN100m</v>
      </c>
      <c r="H140" s="2">
        <f>E140</f>
        <v>1095</v>
      </c>
      <c r="I140" s="2" cm="1">
        <f t="array" ref="I140">MAX(IF($G$3:$G$4000=$G140,$H$3:$H$4000))</f>
        <v>1095</v>
      </c>
      <c r="J140" s="2" t="str">
        <v>AUS</v>
      </c>
      <c r="K140" s="21" t="str">
        <v>Alexandra HULLEY</v>
      </c>
      <c r="L140" s="47" t="str">
        <v>hammer-throw</v>
      </c>
      <c r="M140" s="97">
        <v>35635</v>
      </c>
      <c r="N140" s="96" t="str">
        <f t="shared" si="8"/>
        <v>Alexandra HULLEYhammer-throw</v>
      </c>
      <c r="O140" s="2">
        <f t="shared" si="9"/>
        <v>1079</v>
      </c>
      <c r="P140" s="2">
        <f t="shared" si="10"/>
        <v>10</v>
      </c>
      <c r="Q140" s="81">
        <f t="shared" si="11"/>
        <v>1</v>
      </c>
    </row>
    <row r="141" spans="1:17" x14ac:dyDescent="0.2">
      <c r="A141" t="s">
        <v>1174</v>
      </c>
      <c r="B141" t="s">
        <v>238</v>
      </c>
      <c r="C141" t="s">
        <v>27</v>
      </c>
      <c r="D141" s="5">
        <v>34610</v>
      </c>
      <c r="E141" s="2">
        <v>1095</v>
      </c>
      <c r="F141" s="2">
        <v>73</v>
      </c>
      <c r="G141" t="str">
        <f>B141&amp;C141</f>
        <v>Morgan MITCHELL800m</v>
      </c>
      <c r="H141" s="2">
        <f>E141</f>
        <v>1095</v>
      </c>
      <c r="I141" s="2" cm="1">
        <f t="array" ref="I141">MAX(IF($G$3:$G$4000=$G141,$H$3:$H$4000))</f>
        <v>1095</v>
      </c>
      <c r="J141" s="2" t="str">
        <v>AUS</v>
      </c>
      <c r="K141" s="21" t="str">
        <v>Naa ANANG</v>
      </c>
      <c r="L141" s="47" t="str">
        <v>100m</v>
      </c>
      <c r="M141" s="97">
        <v>34768</v>
      </c>
      <c r="N141" s="96" t="str">
        <f t="shared" si="8"/>
        <v>Naa ANANG100m</v>
      </c>
      <c r="O141" s="2">
        <f t="shared" si="9"/>
        <v>1078</v>
      </c>
      <c r="P141" s="2">
        <f t="shared" si="10"/>
        <v>109</v>
      </c>
      <c r="Q141" s="81">
        <f t="shared" si="11"/>
        <v>12</v>
      </c>
    </row>
    <row r="142" spans="1:17" x14ac:dyDescent="0.2">
      <c r="A142" t="s">
        <v>1174</v>
      </c>
      <c r="B142" t="s">
        <v>242</v>
      </c>
      <c r="C142" t="s">
        <v>28</v>
      </c>
      <c r="D142" s="5">
        <v>34494</v>
      </c>
      <c r="E142" s="2">
        <v>1095</v>
      </c>
      <c r="F142" s="2">
        <v>74</v>
      </c>
      <c r="G142" t="str">
        <f>B142&amp;C142</f>
        <v>Amy ROBINSON1500m</v>
      </c>
      <c r="H142" s="2">
        <f>E142</f>
        <v>1095</v>
      </c>
      <c r="I142" s="2" cm="1">
        <f t="array" ref="I142">MAX(IF($G$3:$G$4000=$G142,$H$3:$H$4000))</f>
        <v>1095</v>
      </c>
      <c r="J142" s="2" t="str">
        <v>AUS</v>
      </c>
      <c r="K142" s="21" t="str">
        <v>Marnie PONTON</v>
      </c>
      <c r="L142" s="47" t="str">
        <v>5000m</v>
      </c>
      <c r="M142" s="97">
        <v>30757</v>
      </c>
      <c r="N142" s="96" t="str">
        <f t="shared" si="8"/>
        <v>Marnie PONTON5000m</v>
      </c>
      <c r="O142" s="2">
        <f t="shared" si="9"/>
        <v>1078</v>
      </c>
      <c r="P142" s="2">
        <f t="shared" si="10"/>
        <v>92</v>
      </c>
      <c r="Q142" s="81">
        <f t="shared" si="11"/>
        <v>14</v>
      </c>
    </row>
    <row r="143" spans="1:17" x14ac:dyDescent="0.2">
      <c r="A143" t="s">
        <v>1174</v>
      </c>
      <c r="B143" t="s">
        <v>247</v>
      </c>
      <c r="C143" s="6" t="s">
        <v>27</v>
      </c>
      <c r="D143" s="5">
        <v>38256</v>
      </c>
      <c r="E143" s="2">
        <v>1094</v>
      </c>
      <c r="F143" s="2">
        <v>19</v>
      </c>
      <c r="G143" t="str">
        <f>B143&amp;C143</f>
        <v>Hayley KITCHING800m</v>
      </c>
      <c r="H143" s="2">
        <f>E143</f>
        <v>1094</v>
      </c>
      <c r="I143" s="2" cm="1">
        <f t="array" ref="I143">MAX(IF($G$3:$G$4000=$G143,$H$3:$H$4000))</f>
        <v>1094</v>
      </c>
      <c r="J143" s="2" t="str">
        <v>AUS</v>
      </c>
      <c r="K143" s="21" t="str">
        <v>Gigi MACCAGNINI</v>
      </c>
      <c r="L143" s="47" t="str">
        <v>800m</v>
      </c>
      <c r="M143" s="97">
        <v>37260</v>
      </c>
      <c r="N143" s="96" t="str">
        <f t="shared" si="8"/>
        <v>Gigi MACCAGNINI800m</v>
      </c>
      <c r="O143" s="2">
        <f t="shared" si="9"/>
        <v>1078</v>
      </c>
      <c r="P143" s="2">
        <f t="shared" si="10"/>
        <v>103</v>
      </c>
      <c r="Q143" s="81">
        <f t="shared" si="11"/>
        <v>19</v>
      </c>
    </row>
    <row r="144" spans="1:17" x14ac:dyDescent="0.2">
      <c r="A144" t="s">
        <v>1174</v>
      </c>
      <c r="B144" t="s">
        <v>315</v>
      </c>
      <c r="C144" t="s">
        <v>29</v>
      </c>
      <c r="D144" s="5">
        <v>36865</v>
      </c>
      <c r="E144" s="2">
        <v>1094</v>
      </c>
      <c r="F144" s="2">
        <v>11</v>
      </c>
      <c r="G144" t="str">
        <f>B144&amp;C144</f>
        <v>Ruby SMEE5000m</v>
      </c>
      <c r="H144" s="2">
        <f>E144</f>
        <v>1094</v>
      </c>
      <c r="I144" s="2" cm="1">
        <f t="array" ref="I144">MAX(IF($G$3:$G$4000=$G144,$H$3:$H$4000))</f>
        <v>1094</v>
      </c>
      <c r="J144" s="2" t="str">
        <v>AUS</v>
      </c>
      <c r="K144" s="21" t="str">
        <v>Rebecca HENDERSON</v>
      </c>
      <c r="L144" s="47" t="str">
        <v>race-walking</v>
      </c>
      <c r="M144" s="97">
        <v>37076</v>
      </c>
      <c r="N144" s="96" t="str">
        <f t="shared" si="8"/>
        <v>Rebecca HENDERSONrace-walking</v>
      </c>
      <c r="O144" s="2">
        <f t="shared" si="9"/>
        <v>1078</v>
      </c>
      <c r="P144" s="2">
        <f t="shared" si="10"/>
        <v>3</v>
      </c>
      <c r="Q144" s="81">
        <f t="shared" si="11"/>
        <v>3</v>
      </c>
    </row>
    <row r="145" spans="1:17" x14ac:dyDescent="0.2">
      <c r="A145" t="s">
        <v>1174</v>
      </c>
      <c r="B145" t="s">
        <v>310</v>
      </c>
      <c r="C145" s="5" t="s">
        <v>29</v>
      </c>
      <c r="D145" s="6">
        <v>35618</v>
      </c>
      <c r="E145" s="2">
        <v>1094</v>
      </c>
      <c r="F145" s="2">
        <v>12</v>
      </c>
      <c r="G145" t="str">
        <f>B145&amp;C145</f>
        <v>Caitlin ADAMS5000m</v>
      </c>
      <c r="H145" s="2">
        <f>E145</f>
        <v>1094</v>
      </c>
      <c r="I145" s="2" cm="1">
        <f t="array" ref="I145">MAX(IF($G$3:$G$4000=$G145,$H$3:$H$4000))</f>
        <v>1107</v>
      </c>
      <c r="J145" s="2" t="str">
        <v>AUS</v>
      </c>
      <c r="K145" s="21" t="str">
        <v>Helen PRETORIUS</v>
      </c>
      <c r="L145" s="47" t="str">
        <v>400m</v>
      </c>
      <c r="M145" s="97">
        <v>36241</v>
      </c>
      <c r="N145" s="96" t="str">
        <f t="shared" si="8"/>
        <v>Helen PRETORIUS400m</v>
      </c>
      <c r="O145" s="2">
        <f t="shared" si="9"/>
        <v>1077</v>
      </c>
      <c r="P145" s="2">
        <f t="shared" si="10"/>
        <v>103</v>
      </c>
      <c r="Q145" s="81">
        <f t="shared" si="11"/>
        <v>6</v>
      </c>
    </row>
    <row r="146" spans="1:17" x14ac:dyDescent="0.2">
      <c r="A146" t="s">
        <v>1174</v>
      </c>
      <c r="B146" t="s">
        <v>322</v>
      </c>
      <c r="C146" t="s">
        <v>30</v>
      </c>
      <c r="D146" s="5">
        <v>32487</v>
      </c>
      <c r="E146" s="2">
        <v>1094</v>
      </c>
      <c r="F146" s="2">
        <v>63</v>
      </c>
      <c r="G146" t="str">
        <f>B146&amp;C146</f>
        <v>Ellie PASHLEY10000m</v>
      </c>
      <c r="H146" s="2">
        <f>E146</f>
        <v>1094</v>
      </c>
      <c r="I146" s="2" cm="1">
        <f t="array" ref="I146">MAX(IF($G$3:$G$4000=$G146,$H$3:$H$4000))</f>
        <v>1094</v>
      </c>
      <c r="J146" s="2" t="str">
        <v>AUS</v>
      </c>
      <c r="K146" s="21" t="str">
        <v>Melissa DUNCAN</v>
      </c>
      <c r="L146" s="47" t="str">
        <v>5000m</v>
      </c>
      <c r="M146" s="97">
        <v>32903</v>
      </c>
      <c r="N146" s="96" t="str">
        <f t="shared" si="8"/>
        <v>Melissa DUNCAN5000m</v>
      </c>
      <c r="O146" s="2">
        <f t="shared" si="9"/>
        <v>1077</v>
      </c>
      <c r="P146" s="2">
        <f t="shared" si="10"/>
        <v>93</v>
      </c>
      <c r="Q146" s="81">
        <f t="shared" si="11"/>
        <v>15</v>
      </c>
    </row>
    <row r="147" spans="1:17" x14ac:dyDescent="0.2">
      <c r="A147" t="s">
        <v>1174</v>
      </c>
      <c r="B147" t="s">
        <v>207</v>
      </c>
      <c r="C147" t="s">
        <v>26</v>
      </c>
      <c r="D147" s="5">
        <v>33716</v>
      </c>
      <c r="E147" s="2">
        <v>1093</v>
      </c>
      <c r="F147" s="2">
        <v>77</v>
      </c>
      <c r="G147" t="str">
        <f>B147&amp;C147</f>
        <v>Anneliese RUBIE-RENSHAW400m</v>
      </c>
      <c r="H147" s="2">
        <f>E147</f>
        <v>1093</v>
      </c>
      <c r="I147" s="2" cm="1">
        <f t="array" ref="I147">MAX(IF($G$3:$G$4000=$G147,$H$3:$H$4000))</f>
        <v>1093</v>
      </c>
      <c r="J147" s="2" t="str">
        <v>AUS</v>
      </c>
      <c r="K147" s="21" t="str">
        <v>Sarah CARLI</v>
      </c>
      <c r="L147" s="47" t="str">
        <v>400m</v>
      </c>
      <c r="M147" s="97">
        <v>34582</v>
      </c>
      <c r="N147" s="96" t="str">
        <f t="shared" si="8"/>
        <v>Sarah CARLI400m</v>
      </c>
      <c r="O147" s="2">
        <f t="shared" si="9"/>
        <v>1076</v>
      </c>
      <c r="P147" s="2">
        <f t="shared" si="10"/>
        <v>104</v>
      </c>
      <c r="Q147" s="81">
        <f t="shared" si="11"/>
        <v>7</v>
      </c>
    </row>
    <row r="148" spans="1:17" x14ac:dyDescent="0.2">
      <c r="A148" t="s">
        <v>1174</v>
      </c>
      <c r="B148" t="s">
        <v>914</v>
      </c>
      <c r="C148" s="5" t="s">
        <v>28</v>
      </c>
      <c r="D148" s="5">
        <v>35404</v>
      </c>
      <c r="E148" s="2">
        <v>1092</v>
      </c>
      <c r="F148" s="2">
        <v>82</v>
      </c>
      <c r="G148" t="str">
        <f>B148&amp;C148</f>
        <v>Georgia GRIFFITH1500m</v>
      </c>
      <c r="H148" s="2">
        <f>E148</f>
        <v>1092</v>
      </c>
      <c r="I148" s="2" cm="1">
        <f t="array" ref="I148">MAX(IF($G$3:$G$4000=$G148,$H$3:$H$4000))</f>
        <v>1092</v>
      </c>
      <c r="J148" s="2" t="str">
        <v>AUS</v>
      </c>
      <c r="K148" s="21" t="str">
        <v>Amy ROBINSON</v>
      </c>
      <c r="L148" s="47" t="str">
        <v>800m</v>
      </c>
      <c r="M148" s="97">
        <v>34494</v>
      </c>
      <c r="N148" s="96" t="str">
        <f t="shared" si="8"/>
        <v>Amy ROBINSON800m</v>
      </c>
      <c r="O148" s="2">
        <f t="shared" si="9"/>
        <v>1076</v>
      </c>
      <c r="P148" s="2">
        <f t="shared" si="10"/>
        <v>105</v>
      </c>
      <c r="Q148" s="81">
        <f t="shared" si="11"/>
        <v>20</v>
      </c>
    </row>
    <row r="149" spans="1:17" x14ac:dyDescent="0.2">
      <c r="A149" t="s">
        <v>1174</v>
      </c>
      <c r="B149" t="s">
        <v>313</v>
      </c>
      <c r="C149" t="s">
        <v>29</v>
      </c>
      <c r="D149" s="5">
        <v>36406</v>
      </c>
      <c r="E149" s="2">
        <v>1092</v>
      </c>
      <c r="F149" s="2">
        <v>73</v>
      </c>
      <c r="G149" t="str">
        <f>B149&amp;C149</f>
        <v>Amelia MAZZA-DOWNIE5000m</v>
      </c>
      <c r="H149" s="2">
        <f>E149</f>
        <v>1092</v>
      </c>
      <c r="I149" s="2" cm="1">
        <f t="array" ref="I149">MAX(IF($G$3:$G$4000=$G149,$H$3:$H$4000))</f>
        <v>1092</v>
      </c>
      <c r="J149" s="2" t="str">
        <v>AUS</v>
      </c>
      <c r="K149" s="21" t="str">
        <v>Natalie RULE</v>
      </c>
      <c r="L149" s="47" t="str">
        <v>3000msc</v>
      </c>
      <c r="M149" s="97">
        <v>35285</v>
      </c>
      <c r="N149" s="96" t="str">
        <f t="shared" si="8"/>
        <v>Natalie RULE3000msc</v>
      </c>
      <c r="O149" s="2">
        <f t="shared" si="9"/>
        <v>1076</v>
      </c>
      <c r="P149" s="2">
        <f t="shared" si="10"/>
        <v>54</v>
      </c>
      <c r="Q149" s="81">
        <f t="shared" si="11"/>
        <v>12</v>
      </c>
    </row>
    <row r="150" spans="1:17" x14ac:dyDescent="0.2">
      <c r="A150" t="s">
        <v>1174</v>
      </c>
      <c r="B150" t="s">
        <v>235</v>
      </c>
      <c r="C150" t="s">
        <v>27</v>
      </c>
      <c r="D150" s="5">
        <v>33409</v>
      </c>
      <c r="E150" s="2">
        <v>1091</v>
      </c>
      <c r="F150" s="2">
        <v>21</v>
      </c>
      <c r="G150" t="str">
        <f>B150&amp;C150</f>
        <v>Linden HALL800m</v>
      </c>
      <c r="H150" s="2">
        <f>E150</f>
        <v>1091</v>
      </c>
      <c r="I150" s="2" cm="1">
        <f t="array" ref="I150">MAX(IF($G$3:$G$4000=$G150,$H$3:$H$4000))</f>
        <v>1176</v>
      </c>
      <c r="J150" s="2" t="str">
        <v>AUS</v>
      </c>
      <c r="K150" s="21" t="str">
        <v>Hayley REYNOLDS</v>
      </c>
      <c r="L150" s="47" t="str">
        <v>100m</v>
      </c>
      <c r="M150" s="97">
        <v>37754</v>
      </c>
      <c r="N150" s="96" t="str">
        <f t="shared" si="8"/>
        <v>Hayley REYNOLDS100m</v>
      </c>
      <c r="O150" s="2">
        <f t="shared" si="9"/>
        <v>1075</v>
      </c>
      <c r="P150" s="2">
        <f t="shared" si="10"/>
        <v>111</v>
      </c>
      <c r="Q150" s="81">
        <f t="shared" si="11"/>
        <v>13</v>
      </c>
    </row>
    <row r="151" spans="1:17" x14ac:dyDescent="0.2">
      <c r="A151" t="s">
        <v>1174</v>
      </c>
      <c r="B151" t="s">
        <v>1022</v>
      </c>
      <c r="C151" t="s">
        <v>28</v>
      </c>
      <c r="D151" s="5">
        <v>31249</v>
      </c>
      <c r="E151" s="2">
        <v>1091</v>
      </c>
      <c r="F151" s="2">
        <v>84</v>
      </c>
      <c r="G151" t="str">
        <f>B151&amp;C151</f>
        <v>Lauren REID1500m</v>
      </c>
      <c r="H151" s="2">
        <f>E151</f>
        <v>1091</v>
      </c>
      <c r="I151" s="2" cm="1">
        <f t="array" ref="I151">MAX(IF($G$3:$G$4000=$G151,$H$3:$H$4000))</f>
        <v>1091</v>
      </c>
      <c r="J151" s="2" t="str">
        <v>AUS</v>
      </c>
      <c r="K151" s="21" t="str">
        <v>Bronte CARROLL</v>
      </c>
      <c r="L151" s="47" t="str">
        <v>200m</v>
      </c>
      <c r="M151" s="97">
        <v>36346</v>
      </c>
      <c r="N151" s="96" t="str">
        <f t="shared" si="8"/>
        <v>Bronte CARROLL200m</v>
      </c>
      <c r="O151" s="2">
        <f t="shared" si="9"/>
        <v>1075</v>
      </c>
      <c r="P151" s="2">
        <f t="shared" si="10"/>
        <v>103</v>
      </c>
      <c r="Q151" s="81">
        <f t="shared" si="11"/>
        <v>9</v>
      </c>
    </row>
    <row r="152" spans="1:17" x14ac:dyDescent="0.2">
      <c r="A152" t="s">
        <v>1174</v>
      </c>
      <c r="B152" t="s">
        <v>279</v>
      </c>
      <c r="C152" t="s">
        <v>28</v>
      </c>
      <c r="D152" s="5">
        <v>38433</v>
      </c>
      <c r="E152" s="2">
        <v>1091</v>
      </c>
      <c r="F152" s="2">
        <v>86</v>
      </c>
      <c r="G152" t="str">
        <f>B152&amp;C152</f>
        <v>Amy BUNNAGE1500m</v>
      </c>
      <c r="H152" s="2">
        <f>E152</f>
        <v>1091</v>
      </c>
      <c r="I152" s="2" cm="1">
        <f t="array" ref="I152">MAX(IF($G$3:$G$4000=$G152,$H$3:$H$4000))</f>
        <v>1091</v>
      </c>
      <c r="J152" s="2" t="str">
        <v>AUS</v>
      </c>
      <c r="K152" s="21" t="str">
        <v>Maudie SKYRING</v>
      </c>
      <c r="L152" s="47" t="str">
        <v>800m</v>
      </c>
      <c r="M152" s="97">
        <v>35529</v>
      </c>
      <c r="N152" s="96" t="str">
        <f t="shared" si="8"/>
        <v>Maudie SKYRING800m</v>
      </c>
      <c r="O152" s="2">
        <f t="shared" si="9"/>
        <v>1074</v>
      </c>
      <c r="P152" s="2">
        <f t="shared" si="10"/>
        <v>109</v>
      </c>
      <c r="Q152" s="81">
        <f t="shared" si="11"/>
        <v>21</v>
      </c>
    </row>
    <row r="153" spans="1:17" x14ac:dyDescent="0.2">
      <c r="A153" t="s">
        <v>1174</v>
      </c>
      <c r="B153" t="s">
        <v>312</v>
      </c>
      <c r="C153" t="s">
        <v>29</v>
      </c>
      <c r="D153" s="5">
        <v>36173</v>
      </c>
      <c r="E153" s="2">
        <v>1091</v>
      </c>
      <c r="F153" s="2">
        <v>75</v>
      </c>
      <c r="G153" t="str">
        <f>B153&amp;C153</f>
        <v>Clare O'BRIEN5000m</v>
      </c>
      <c r="H153" s="2">
        <f>E153</f>
        <v>1091</v>
      </c>
      <c r="I153" s="2" cm="1">
        <f t="array" ref="I153">MAX(IF($G$3:$G$4000=$G153,$H$3:$H$4000))</f>
        <v>1091</v>
      </c>
      <c r="J153" s="2" t="str">
        <v>AUS</v>
      </c>
      <c r="K153" s="21" t="str">
        <v>Paige CAMPBELL</v>
      </c>
      <c r="L153" s="47" t="str">
        <v>5000m</v>
      </c>
      <c r="M153" s="97">
        <v>35243</v>
      </c>
      <c r="N153" s="96" t="str">
        <f t="shared" si="8"/>
        <v>Paige CAMPBELL5000m</v>
      </c>
      <c r="O153" s="2">
        <f t="shared" si="9"/>
        <v>1074</v>
      </c>
      <c r="P153" s="2">
        <f t="shared" si="10"/>
        <v>97</v>
      </c>
      <c r="Q153" s="81">
        <f t="shared" si="11"/>
        <v>16</v>
      </c>
    </row>
    <row r="154" spans="1:17" x14ac:dyDescent="0.2">
      <c r="A154" t="s">
        <v>1174</v>
      </c>
      <c r="B154" t="s">
        <v>314</v>
      </c>
      <c r="C154" t="s">
        <v>30</v>
      </c>
      <c r="D154" s="6">
        <v>35241</v>
      </c>
      <c r="E154" s="2">
        <v>1091</v>
      </c>
      <c r="F154" s="2">
        <v>67</v>
      </c>
      <c r="G154" t="str">
        <f>B154&amp;C154</f>
        <v>Leanne POMPEANI10000m</v>
      </c>
      <c r="H154" s="2">
        <f>E154</f>
        <v>1091</v>
      </c>
      <c r="I154" s="2" cm="1">
        <f t="array" ref="I154">MAX(IF($G$3:$G$4000=$G154,$H$3:$H$4000))</f>
        <v>1091</v>
      </c>
      <c r="J154" s="2" t="str">
        <v>AUS</v>
      </c>
      <c r="K154" s="21" t="str">
        <v>Genevieve COWIE</v>
      </c>
      <c r="L154" s="47" t="str">
        <v>400mh</v>
      </c>
      <c r="M154" s="97">
        <v>34815</v>
      </c>
      <c r="N154" s="96" t="str">
        <f t="shared" si="8"/>
        <v>Genevieve COWIE400mh</v>
      </c>
      <c r="O154" s="2">
        <f t="shared" si="9"/>
        <v>1074</v>
      </c>
      <c r="P154" s="2">
        <f t="shared" si="10"/>
        <v>47</v>
      </c>
      <c r="Q154" s="81">
        <f t="shared" si="11"/>
        <v>5</v>
      </c>
    </row>
    <row r="155" spans="1:17" x14ac:dyDescent="0.2">
      <c r="A155" t="s">
        <v>1174</v>
      </c>
      <c r="B155" s="5" t="s">
        <v>448</v>
      </c>
      <c r="C155" s="5" t="s">
        <v>40</v>
      </c>
      <c r="D155" s="5">
        <v>34107</v>
      </c>
      <c r="E155" s="2">
        <v>1091</v>
      </c>
      <c r="F155" s="2">
        <v>8</v>
      </c>
      <c r="G155" t="str">
        <f>B155&amp;C155</f>
        <v>Taryn GOLLSHEWSKYdiscus-throw</v>
      </c>
      <c r="H155" s="2">
        <f>E155</f>
        <v>1091</v>
      </c>
      <c r="I155" s="2" cm="1">
        <f t="array" ref="I155">MAX(IF($G$3:$G$4000=$G155,$H$3:$H$4000))</f>
        <v>1091</v>
      </c>
      <c r="J155" s="2" t="str">
        <v>AUS</v>
      </c>
      <c r="K155" s="21" t="str">
        <v>Matilda RYAN</v>
      </c>
      <c r="L155" s="47" t="str">
        <v>800m</v>
      </c>
      <c r="M155" s="97">
        <v>37449</v>
      </c>
      <c r="N155" s="96" t="str">
        <f t="shared" si="8"/>
        <v>Matilda RYAN800m</v>
      </c>
      <c r="O155" s="2">
        <f t="shared" si="9"/>
        <v>1073</v>
      </c>
      <c r="P155" s="2">
        <f t="shared" si="10"/>
        <v>111</v>
      </c>
      <c r="Q155" s="81">
        <f t="shared" si="11"/>
        <v>22</v>
      </c>
    </row>
    <row r="156" spans="1:17" x14ac:dyDescent="0.2">
      <c r="A156" t="s">
        <v>1174</v>
      </c>
      <c r="B156" t="s">
        <v>127</v>
      </c>
      <c r="C156" t="s">
        <v>32</v>
      </c>
      <c r="D156" s="5">
        <v>36013</v>
      </c>
      <c r="E156" s="2">
        <v>1090</v>
      </c>
      <c r="F156" s="2">
        <v>10</v>
      </c>
      <c r="G156" t="str">
        <f>B156&amp;C156</f>
        <v>Danielle SHAW100mh</v>
      </c>
      <c r="H156" s="2">
        <f>E156</f>
        <v>1090</v>
      </c>
      <c r="I156" s="2" cm="1">
        <f t="array" ref="I156">MAX(IF($G$3:$G$4000=$G156,$H$3:$H$4000))</f>
        <v>1090</v>
      </c>
      <c r="J156" s="2" t="str">
        <v>AUS</v>
      </c>
      <c r="K156" s="21" t="str">
        <v>Olivia SANDERY</v>
      </c>
      <c r="L156" s="47" t="str">
        <v>race-walking</v>
      </c>
      <c r="M156" s="97">
        <v>37643</v>
      </c>
      <c r="N156" s="96" t="str">
        <f t="shared" si="8"/>
        <v>Olivia SANDERYrace-walking</v>
      </c>
      <c r="O156" s="2">
        <f t="shared" si="9"/>
        <v>1072</v>
      </c>
      <c r="P156" s="2">
        <f t="shared" si="10"/>
        <v>5</v>
      </c>
      <c r="Q156" s="81">
        <f t="shared" si="11"/>
        <v>4</v>
      </c>
    </row>
    <row r="157" spans="1:17" x14ac:dyDescent="0.2">
      <c r="A157" t="s">
        <v>1174</v>
      </c>
      <c r="B157" t="s">
        <v>323</v>
      </c>
      <c r="C157" s="5" t="s">
        <v>30</v>
      </c>
      <c r="D157" s="5">
        <v>31256</v>
      </c>
      <c r="E157" s="2">
        <v>1090</v>
      </c>
      <c r="F157" s="2">
        <v>68</v>
      </c>
      <c r="G157" t="str">
        <f>B157&amp;C157</f>
        <v>Tara PALM10000m</v>
      </c>
      <c r="H157" s="2">
        <f>E157</f>
        <v>1090</v>
      </c>
      <c r="I157" s="2" cm="1">
        <f t="array" ref="I157">MAX(IF($G$3:$G$4000=$G157,$H$3:$H$4000))</f>
        <v>1090</v>
      </c>
      <c r="J157" s="2" t="str">
        <v>AUS</v>
      </c>
      <c r="K157" s="21" t="str">
        <v>Emily WHELAN</v>
      </c>
      <c r="L157" s="47" t="str">
        <v>high-jump</v>
      </c>
      <c r="M157" s="97">
        <v>36535</v>
      </c>
      <c r="N157" s="96" t="str">
        <f t="shared" si="8"/>
        <v>Emily WHELANhigh-jump</v>
      </c>
      <c r="O157" s="2">
        <f t="shared" si="9"/>
        <v>1072</v>
      </c>
      <c r="P157" s="2">
        <f t="shared" si="10"/>
        <v>17</v>
      </c>
      <c r="Q157" s="81">
        <f t="shared" si="11"/>
        <v>3</v>
      </c>
    </row>
    <row r="158" spans="1:17" x14ac:dyDescent="0.2">
      <c r="A158" t="s">
        <v>1174</v>
      </c>
      <c r="B158" t="s">
        <v>367</v>
      </c>
      <c r="C158" t="s">
        <v>37</v>
      </c>
      <c r="D158" s="5">
        <v>37055</v>
      </c>
      <c r="E158" s="2">
        <v>1090</v>
      </c>
      <c r="F158" s="2">
        <v>30</v>
      </c>
      <c r="G158" t="str">
        <f>B158&amp;C158</f>
        <v>Annie MCGUIRElong-jump</v>
      </c>
      <c r="H158" s="2">
        <f>E158</f>
        <v>1090</v>
      </c>
      <c r="I158" s="2" cm="1">
        <f t="array" ref="I158">MAX(IF($G$3:$G$4000=$G158,$H$3:$H$4000))</f>
        <v>1090</v>
      </c>
      <c r="J158" s="2" t="str">
        <v>AUS</v>
      </c>
      <c r="K158" s="21" t="str">
        <v>Catriona BISSET</v>
      </c>
      <c r="L158" s="47" t="str">
        <v>400m</v>
      </c>
      <c r="M158" s="97">
        <v>34394</v>
      </c>
      <c r="N158" s="96" t="str">
        <f t="shared" si="8"/>
        <v>Catriona BISSET400m</v>
      </c>
      <c r="O158" s="2">
        <f t="shared" si="9"/>
        <v>1070</v>
      </c>
      <c r="P158" s="2">
        <f t="shared" si="10"/>
        <v>109</v>
      </c>
      <c r="Q158" s="81">
        <f t="shared" si="11"/>
        <v>8</v>
      </c>
    </row>
    <row r="159" spans="1:17" x14ac:dyDescent="0.2">
      <c r="A159" t="s">
        <v>1174</v>
      </c>
      <c r="B159" t="s">
        <v>298</v>
      </c>
      <c r="C159" t="s">
        <v>34</v>
      </c>
      <c r="D159" s="5">
        <v>35633</v>
      </c>
      <c r="E159" s="2">
        <v>1089</v>
      </c>
      <c r="F159" s="2">
        <v>48</v>
      </c>
      <c r="G159" t="str">
        <f>B159&amp;C159</f>
        <v>Mackenzie ANDREWS3000msc</v>
      </c>
      <c r="H159" s="2">
        <f>E159</f>
        <v>1089</v>
      </c>
      <c r="I159" s="2" cm="1">
        <f t="array" ref="I159">MAX(IF($G$3:$G$4000=$G159,$H$3:$H$4000))</f>
        <v>1089</v>
      </c>
      <c r="J159" s="2" t="str">
        <v>AUS</v>
      </c>
      <c r="K159" s="21" t="str">
        <v>Jessie ANDREW</v>
      </c>
      <c r="L159" s="47" t="str">
        <v>200m</v>
      </c>
      <c r="M159" s="97">
        <v>36571</v>
      </c>
      <c r="N159" s="96" t="str">
        <f t="shared" si="8"/>
        <v>Jessie ANDREW200m</v>
      </c>
      <c r="O159" s="2">
        <f t="shared" si="9"/>
        <v>1069</v>
      </c>
      <c r="P159" s="2">
        <f t="shared" si="10"/>
        <v>105</v>
      </c>
      <c r="Q159" s="81">
        <f t="shared" si="11"/>
        <v>10</v>
      </c>
    </row>
    <row r="160" spans="1:17" x14ac:dyDescent="0.2">
      <c r="A160" t="s">
        <v>1174</v>
      </c>
      <c r="B160" t="s">
        <v>309</v>
      </c>
      <c r="C160" t="s">
        <v>30</v>
      </c>
      <c r="D160" s="5">
        <v>36515</v>
      </c>
      <c r="E160" s="2">
        <v>1088</v>
      </c>
      <c r="F160" s="2">
        <v>4</v>
      </c>
      <c r="G160" t="str">
        <f>B160&amp;C160</f>
        <v>Rose DAVIES10000m</v>
      </c>
      <c r="H160" s="2">
        <f>E160</f>
        <v>1088</v>
      </c>
      <c r="I160" s="2" cm="1">
        <f t="array" ref="I160">MAX(IF($G$3:$G$4000=$G160,$H$3:$H$4000))</f>
        <v>1157</v>
      </c>
      <c r="J160" s="2" t="str">
        <v>AUS</v>
      </c>
      <c r="K160" s="21" t="str">
        <v>Victoria MITCHELL</v>
      </c>
      <c r="L160" s="47" t="str">
        <v>3000msc</v>
      </c>
      <c r="M160" s="97">
        <v>30066</v>
      </c>
      <c r="N160" s="96" t="str">
        <f t="shared" si="8"/>
        <v>Victoria MITCHELL3000msc</v>
      </c>
      <c r="O160" s="2">
        <f t="shared" si="9"/>
        <v>1069</v>
      </c>
      <c r="P160" s="2">
        <f t="shared" si="10"/>
        <v>57</v>
      </c>
      <c r="Q160" s="81">
        <f t="shared" si="11"/>
        <v>13</v>
      </c>
    </row>
    <row r="161" spans="1:17" x14ac:dyDescent="0.2">
      <c r="A161" t="s">
        <v>1174</v>
      </c>
      <c r="B161" t="s">
        <v>342</v>
      </c>
      <c r="C161" t="s">
        <v>32</v>
      </c>
      <c r="D161" s="5">
        <v>34623</v>
      </c>
      <c r="E161" s="2">
        <v>1088</v>
      </c>
      <c r="F161" s="2">
        <v>11</v>
      </c>
      <c r="G161" t="str">
        <f>B161&amp;C161</f>
        <v>Taneille CRASE100mh</v>
      </c>
      <c r="H161" s="2">
        <f>E161</f>
        <v>1088</v>
      </c>
      <c r="I161" s="2" cm="1">
        <f t="array" ref="I161">MAX(IF($G$3:$G$4000=$G161,$H$3:$H$4000))</f>
        <v>1088</v>
      </c>
      <c r="J161" s="2" t="str">
        <v>AUS</v>
      </c>
      <c r="K161" s="21" t="str">
        <v>Kristie EDWARDS</v>
      </c>
      <c r="L161" s="47" t="str">
        <v>100m</v>
      </c>
      <c r="M161" s="97">
        <v>36580</v>
      </c>
      <c r="N161" s="96" t="str">
        <f t="shared" si="8"/>
        <v>Kristie EDWARDS100m</v>
      </c>
      <c r="O161" s="2">
        <f t="shared" si="9"/>
        <v>1068</v>
      </c>
      <c r="P161" s="2">
        <f t="shared" si="10"/>
        <v>114</v>
      </c>
      <c r="Q161" s="81">
        <f t="shared" si="11"/>
        <v>14</v>
      </c>
    </row>
    <row r="162" spans="1:17" x14ac:dyDescent="0.2">
      <c r="A162" t="s">
        <v>1174</v>
      </c>
      <c r="B162" t="s">
        <v>110</v>
      </c>
      <c r="C162" t="s">
        <v>2</v>
      </c>
      <c r="D162" s="5">
        <v>36383</v>
      </c>
      <c r="E162" s="2">
        <v>1087</v>
      </c>
      <c r="F162" s="2">
        <v>19</v>
      </c>
      <c r="G162" t="str">
        <f>B162&amp;C162</f>
        <v>Celeste MUCCI100m</v>
      </c>
      <c r="H162" s="2">
        <f>E162</f>
        <v>1087</v>
      </c>
      <c r="I162" s="2" cm="1">
        <f t="array" ref="I162">MAX(IF($G$3:$G$4000=$G162,$H$3:$H$4000))</f>
        <v>1099</v>
      </c>
      <c r="J162" s="2" t="str">
        <v>AUS</v>
      </c>
      <c r="K162" s="21" t="str">
        <v>Nana Adoma OWUSU-AFRIYIE</v>
      </c>
      <c r="L162" s="47" t="str">
        <v>200m</v>
      </c>
      <c r="M162" s="97">
        <v>36241</v>
      </c>
      <c r="N162" s="96" t="str">
        <f t="shared" si="8"/>
        <v>Nana Adoma OWUSU-AFRIYIE200m</v>
      </c>
      <c r="O162" s="2">
        <f t="shared" si="9"/>
        <v>1068</v>
      </c>
      <c r="P162" s="2">
        <f t="shared" si="10"/>
        <v>107</v>
      </c>
      <c r="Q162" s="81">
        <f t="shared" si="11"/>
        <v>11</v>
      </c>
    </row>
    <row r="163" spans="1:17" x14ac:dyDescent="0.2">
      <c r="A163" t="s">
        <v>1174</v>
      </c>
      <c r="B163" t="s">
        <v>913</v>
      </c>
      <c r="C163" t="s">
        <v>27</v>
      </c>
      <c r="D163" s="5">
        <v>35582</v>
      </c>
      <c r="E163" s="2">
        <v>1086</v>
      </c>
      <c r="F163" s="2">
        <v>22</v>
      </c>
      <c r="G163" t="str">
        <f>B163&amp;C163</f>
        <v>Emma PHILIPPE800m</v>
      </c>
      <c r="H163" s="2">
        <f>E163</f>
        <v>1086</v>
      </c>
      <c r="I163" s="2" cm="1">
        <f t="array" ref="I163">MAX(IF($G$3:$G$4000=$G163,$H$3:$H$4000))</f>
        <v>1086</v>
      </c>
      <c r="J163" s="2" t="str">
        <v>AUS</v>
      </c>
      <c r="K163" s="21" t="str">
        <v>Carley THOMAS</v>
      </c>
      <c r="L163" s="47" t="str">
        <v>800m</v>
      </c>
      <c r="M163" s="97">
        <v>36886</v>
      </c>
      <c r="N163" s="96" t="str">
        <f t="shared" si="8"/>
        <v>Carley THOMAS800m</v>
      </c>
      <c r="O163" s="2">
        <f t="shared" si="9"/>
        <v>1068</v>
      </c>
      <c r="P163" s="2">
        <f t="shared" si="10"/>
        <v>116</v>
      </c>
      <c r="Q163" s="81">
        <f t="shared" si="11"/>
        <v>23</v>
      </c>
    </row>
    <row r="164" spans="1:17" x14ac:dyDescent="0.2">
      <c r="A164" t="s">
        <v>1174</v>
      </c>
      <c r="B164" s="5" t="s">
        <v>293</v>
      </c>
      <c r="C164" s="5" t="s">
        <v>34</v>
      </c>
      <c r="D164" s="5">
        <v>35559</v>
      </c>
      <c r="E164" s="2">
        <v>1086</v>
      </c>
      <c r="F164" s="2">
        <v>7</v>
      </c>
      <c r="G164" t="str">
        <f>B164&amp;C164</f>
        <v>Georgia WINKCUP3000msc</v>
      </c>
      <c r="H164" s="2">
        <f>E164</f>
        <v>1086</v>
      </c>
      <c r="I164" s="2" cm="1">
        <f t="array" ref="I164">MAX(IF($G$3:$G$4000=$G164,$H$3:$H$4000))</f>
        <v>1146</v>
      </c>
      <c r="J164" s="2" t="str">
        <v>AUS</v>
      </c>
      <c r="K164" s="21" t="str">
        <v>Isabella GUTHRIE</v>
      </c>
      <c r="L164" s="47" t="str">
        <v>400mh</v>
      </c>
      <c r="M164" s="97">
        <v>37885</v>
      </c>
      <c r="N164" s="96" t="str">
        <f t="shared" si="8"/>
        <v>Isabella GUTHRIE400mh</v>
      </c>
      <c r="O164" s="2">
        <f t="shared" si="9"/>
        <v>1068</v>
      </c>
      <c r="P164" s="2">
        <f t="shared" si="10"/>
        <v>50</v>
      </c>
      <c r="Q164" s="81">
        <f t="shared" si="11"/>
        <v>6</v>
      </c>
    </row>
    <row r="165" spans="1:17" x14ac:dyDescent="0.2">
      <c r="A165" t="s">
        <v>1174</v>
      </c>
      <c r="B165" t="s">
        <v>311</v>
      </c>
      <c r="C165" t="s">
        <v>30</v>
      </c>
      <c r="D165" s="5">
        <v>30264</v>
      </c>
      <c r="E165" s="2">
        <v>1086</v>
      </c>
      <c r="F165" s="2">
        <v>5</v>
      </c>
      <c r="G165" t="str">
        <f>B165&amp;C165</f>
        <v>Eloise WELLINGS10000m</v>
      </c>
      <c r="H165" s="2">
        <f>E165</f>
        <v>1086</v>
      </c>
      <c r="I165" s="2" cm="1">
        <f t="array" ref="I165">MAX(IF($G$3:$G$4000=$G165,$H$3:$H$4000))</f>
        <v>1086</v>
      </c>
      <c r="J165" s="2" t="str">
        <v>AUS</v>
      </c>
      <c r="K165" s="21" t="str">
        <v>Georgia WINKCUP</v>
      </c>
      <c r="L165" s="47" t="str">
        <v>1500m</v>
      </c>
      <c r="M165" s="97">
        <v>35559</v>
      </c>
      <c r="N165" s="96" t="str">
        <f t="shared" si="8"/>
        <v>Georgia WINKCUP1500m</v>
      </c>
      <c r="O165" s="2">
        <f t="shared" si="9"/>
        <v>1066</v>
      </c>
      <c r="P165" s="2">
        <f t="shared" si="10"/>
        <v>113</v>
      </c>
      <c r="Q165" s="81">
        <f t="shared" si="11"/>
        <v>23</v>
      </c>
    </row>
    <row r="166" spans="1:17" x14ac:dyDescent="0.2">
      <c r="A166" t="s">
        <v>1174</v>
      </c>
      <c r="B166" t="s">
        <v>135</v>
      </c>
      <c r="C166" s="5" t="s">
        <v>37</v>
      </c>
      <c r="D166" s="5">
        <v>37295</v>
      </c>
      <c r="E166" s="2">
        <v>1086</v>
      </c>
      <c r="F166" s="2">
        <v>34</v>
      </c>
      <c r="G166" t="str">
        <f>B166&amp;C166</f>
        <v>Mietta RUSSELLlong-jump</v>
      </c>
      <c r="H166" s="2">
        <f>E166</f>
        <v>1086</v>
      </c>
      <c r="I166" s="2" cm="1">
        <f t="array" ref="I166">MAX(IF($G$3:$G$4000=$G166,$H$3:$H$4000))</f>
        <v>1086</v>
      </c>
      <c r="J166" s="2" t="str">
        <v>AUS</v>
      </c>
      <c r="K166" s="21" t="str">
        <v>Monique QUIRK</v>
      </c>
      <c r="L166" s="47" t="str">
        <v>100m</v>
      </c>
      <c r="M166" s="97">
        <v>37030</v>
      </c>
      <c r="N166" s="96" t="str">
        <f t="shared" si="8"/>
        <v>Monique QUIRK100m</v>
      </c>
      <c r="O166" s="2">
        <f t="shared" si="9"/>
        <v>1065</v>
      </c>
      <c r="P166" s="2">
        <f t="shared" si="10"/>
        <v>116</v>
      </c>
      <c r="Q166" s="81">
        <f t="shared" si="11"/>
        <v>15</v>
      </c>
    </row>
    <row r="167" spans="1:17" x14ac:dyDescent="0.2">
      <c r="A167" t="s">
        <v>1174</v>
      </c>
      <c r="B167" t="s">
        <v>239</v>
      </c>
      <c r="C167" t="s">
        <v>27</v>
      </c>
      <c r="D167" s="5">
        <v>36472</v>
      </c>
      <c r="E167" s="2">
        <v>1084</v>
      </c>
      <c r="F167" s="2">
        <v>24</v>
      </c>
      <c r="G167" t="str">
        <f>B167&amp;C167</f>
        <v>Imogen BARRETT800m</v>
      </c>
      <c r="H167" s="2">
        <f>E167</f>
        <v>1084</v>
      </c>
      <c r="I167" s="2" cm="1">
        <f t="array" ref="I167">MAX(IF($G$3:$G$4000=$G167,$H$3:$H$4000))</f>
        <v>1105</v>
      </c>
      <c r="J167" s="2" t="str">
        <v>AUS</v>
      </c>
      <c r="K167" s="21" t="str">
        <v>Clara SMITH</v>
      </c>
      <c r="L167" s="47" t="str">
        <v>race-walking</v>
      </c>
      <c r="M167" s="97">
        <v>35863</v>
      </c>
      <c r="N167" s="96" t="str">
        <f t="shared" si="8"/>
        <v>Clara SMITHrace-walking</v>
      </c>
      <c r="O167" s="2">
        <f t="shared" si="9"/>
        <v>1065</v>
      </c>
      <c r="P167" s="2">
        <f t="shared" si="10"/>
        <v>6</v>
      </c>
      <c r="Q167" s="81">
        <f t="shared" si="11"/>
        <v>5</v>
      </c>
    </row>
    <row r="168" spans="1:17" x14ac:dyDescent="0.2">
      <c r="A168" t="s">
        <v>1174</v>
      </c>
      <c r="B168" t="s">
        <v>369</v>
      </c>
      <c r="C168" t="s">
        <v>37</v>
      </c>
      <c r="D168" s="6">
        <v>35173</v>
      </c>
      <c r="E168" s="2">
        <v>1084</v>
      </c>
      <c r="F168" s="2">
        <v>36</v>
      </c>
      <c r="G168" t="str">
        <f>B168&amp;C168</f>
        <v>Jessie HARPERlong-jump</v>
      </c>
      <c r="H168" s="2">
        <f>E168</f>
        <v>1084</v>
      </c>
      <c r="I168" s="2" cm="1">
        <f t="array" ref="I168">MAX(IF($G$3:$G$4000=$G168,$H$3:$H$4000))</f>
        <v>1084</v>
      </c>
      <c r="J168" s="2" t="str">
        <v>AUS</v>
      </c>
      <c r="K168" s="21" t="str">
        <v>Cara WOOLNOUGH</v>
      </c>
      <c r="L168" s="47" t="str">
        <v>5000m</v>
      </c>
      <c r="M168" s="97">
        <v>36150</v>
      </c>
      <c r="N168" s="96" t="str">
        <f t="shared" si="8"/>
        <v>Cara WOOLNOUGH5000m</v>
      </c>
      <c r="O168" s="2">
        <f t="shared" si="9"/>
        <v>1064</v>
      </c>
      <c r="P168" s="2">
        <f t="shared" si="10"/>
        <v>109</v>
      </c>
      <c r="Q168" s="81">
        <f t="shared" si="11"/>
        <v>17</v>
      </c>
    </row>
    <row r="169" spans="1:17" x14ac:dyDescent="0.2">
      <c r="A169" t="s">
        <v>1174</v>
      </c>
      <c r="B169" t="s">
        <v>307</v>
      </c>
      <c r="C169" t="s">
        <v>30</v>
      </c>
      <c r="D169" s="5">
        <v>34956</v>
      </c>
      <c r="E169" s="2">
        <v>1083</v>
      </c>
      <c r="F169" s="2">
        <v>6</v>
      </c>
      <c r="G169" t="str">
        <f>B169&amp;C169</f>
        <v>Isobel BATT-DOYLE10000m</v>
      </c>
      <c r="H169" s="2">
        <f>E169</f>
        <v>1083</v>
      </c>
      <c r="I169" s="2" cm="1">
        <f t="array" ref="I169">MAX(IF($G$3:$G$4000=$G169,$H$3:$H$4000))</f>
        <v>1154</v>
      </c>
      <c r="J169" s="2" t="str">
        <v>AUS</v>
      </c>
      <c r="K169" s="21" t="str">
        <v>Clio OZANNE-JAQUES</v>
      </c>
      <c r="L169" s="47" t="str">
        <v>10000m</v>
      </c>
      <c r="M169" s="97">
        <v>36358</v>
      </c>
      <c r="N169" s="96" t="str">
        <f t="shared" si="8"/>
        <v>Clio OZANNE-JAQUES10000m</v>
      </c>
      <c r="O169" s="2">
        <f t="shared" si="9"/>
        <v>1064</v>
      </c>
      <c r="P169" s="2">
        <f t="shared" si="10"/>
        <v>86</v>
      </c>
      <c r="Q169" s="81">
        <f t="shared" si="11"/>
        <v>12</v>
      </c>
    </row>
    <row r="170" spans="1:17" x14ac:dyDescent="0.2">
      <c r="A170" t="s">
        <v>1174</v>
      </c>
      <c r="B170" t="s">
        <v>239</v>
      </c>
      <c r="C170" t="s">
        <v>28</v>
      </c>
      <c r="D170" s="5">
        <v>36472</v>
      </c>
      <c r="E170" s="2">
        <v>1083</v>
      </c>
      <c r="F170" s="2">
        <v>97</v>
      </c>
      <c r="G170" t="str">
        <f>B170&amp;C170</f>
        <v>Imogen BARRETT1500m</v>
      </c>
      <c r="H170" s="2">
        <f>E170</f>
        <v>1083</v>
      </c>
      <c r="I170" s="2" cm="1">
        <f t="array" ref="I170">MAX(IF($G$3:$G$4000=$G170,$H$3:$H$4000))</f>
        <v>1083</v>
      </c>
      <c r="J170" s="2" t="str">
        <v>AUS</v>
      </c>
      <c r="K170" s="21" t="str">
        <v>Mia GROSS</v>
      </c>
      <c r="L170" s="47" t="str">
        <v>200m</v>
      </c>
      <c r="M170" s="97">
        <v>36999</v>
      </c>
      <c r="N170" s="96" t="str">
        <f t="shared" si="8"/>
        <v>Mia GROSS200m</v>
      </c>
      <c r="O170" s="2">
        <f t="shared" si="9"/>
        <v>1063</v>
      </c>
      <c r="P170" s="2">
        <f t="shared" si="10"/>
        <v>111</v>
      </c>
      <c r="Q170" s="81">
        <f t="shared" si="11"/>
        <v>12</v>
      </c>
    </row>
    <row r="171" spans="1:17" x14ac:dyDescent="0.2">
      <c r="A171" t="s">
        <v>1174</v>
      </c>
      <c r="B171" t="s">
        <v>102</v>
      </c>
      <c r="C171" t="s">
        <v>25</v>
      </c>
      <c r="D171" s="5">
        <v>34874</v>
      </c>
      <c r="E171" s="2">
        <v>1082</v>
      </c>
      <c r="F171" s="2">
        <v>99</v>
      </c>
      <c r="G171" t="str">
        <f>B171&amp;C171</f>
        <v>Bree MASTERS200m</v>
      </c>
      <c r="H171" s="2">
        <f>E171</f>
        <v>1082</v>
      </c>
      <c r="I171" s="2" cm="1">
        <f t="array" ref="I171">MAX(IF($G$3:$G$4000=$G171,$H$3:$H$4000))</f>
        <v>1117</v>
      </c>
      <c r="J171" s="2" t="str">
        <v>AUS</v>
      </c>
      <c r="K171" s="21" t="str">
        <v>Nicola HOGG</v>
      </c>
      <c r="L171" s="47" t="str">
        <v>1500m</v>
      </c>
      <c r="M171" s="97">
        <v>37944</v>
      </c>
      <c r="N171" s="96" t="str">
        <f t="shared" si="8"/>
        <v>Nicola HOGG1500m</v>
      </c>
      <c r="O171" s="2">
        <f t="shared" si="9"/>
        <v>1062</v>
      </c>
      <c r="P171" s="2">
        <f t="shared" si="10"/>
        <v>115</v>
      </c>
      <c r="Q171" s="81">
        <f t="shared" si="11"/>
        <v>24</v>
      </c>
    </row>
    <row r="172" spans="1:17" x14ac:dyDescent="0.2">
      <c r="A172" t="s">
        <v>1174</v>
      </c>
      <c r="B172" t="s">
        <v>313</v>
      </c>
      <c r="C172" t="s">
        <v>30</v>
      </c>
      <c r="D172" s="5">
        <v>36406</v>
      </c>
      <c r="E172" s="2">
        <v>1082</v>
      </c>
      <c r="F172" s="2">
        <v>74</v>
      </c>
      <c r="G172" t="str">
        <f>B172&amp;C172</f>
        <v>Amelia MAZZA-DOWNIE10000m</v>
      </c>
      <c r="H172" s="2">
        <f>E172</f>
        <v>1082</v>
      </c>
      <c r="I172" s="2" cm="1">
        <f t="array" ref="I172">MAX(IF($G$3:$G$4000=$G172,$H$3:$H$4000))</f>
        <v>1082</v>
      </c>
      <c r="J172" s="2" t="str">
        <v>AUS</v>
      </c>
      <c r="K172" s="21" t="str">
        <v>Erin SHAW</v>
      </c>
      <c r="L172" s="47" t="str">
        <v>high-jump</v>
      </c>
      <c r="M172" s="97">
        <v>38237</v>
      </c>
      <c r="N172" s="96" t="str">
        <f t="shared" si="8"/>
        <v>Erin SHAWhigh-jump</v>
      </c>
      <c r="O172" s="2">
        <f t="shared" si="9"/>
        <v>1062</v>
      </c>
      <c r="P172" s="2">
        <f t="shared" si="10"/>
        <v>21</v>
      </c>
      <c r="Q172" s="81">
        <f t="shared" si="11"/>
        <v>4</v>
      </c>
    </row>
    <row r="173" spans="1:17" x14ac:dyDescent="0.2">
      <c r="A173" t="s">
        <v>1174</v>
      </c>
      <c r="B173" t="s">
        <v>916</v>
      </c>
      <c r="C173" t="s">
        <v>27</v>
      </c>
      <c r="D173" s="5">
        <v>37172</v>
      </c>
      <c r="E173" s="2">
        <v>1081</v>
      </c>
      <c r="F173" s="2">
        <v>86</v>
      </c>
      <c r="G173" t="str">
        <f>B173&amp;C173</f>
        <v>Rose PITTMAN800m</v>
      </c>
      <c r="H173" s="2">
        <f>E173</f>
        <v>1081</v>
      </c>
      <c r="I173" s="2" cm="1">
        <f t="array" ref="I173">MAX(IF($G$3:$G$4000=$G173,$H$3:$H$4000))</f>
        <v>1081</v>
      </c>
      <c r="J173" s="2" t="str">
        <v>AUS</v>
      </c>
      <c r="K173" s="21" t="str">
        <v>Morgan GAFFNEY</v>
      </c>
      <c r="L173" s="47" t="str">
        <v>100m</v>
      </c>
      <c r="M173" s="97">
        <v>33924</v>
      </c>
      <c r="N173" s="96" t="str">
        <f t="shared" si="8"/>
        <v>Morgan GAFFNEY100m</v>
      </c>
      <c r="O173" s="2">
        <f t="shared" si="9"/>
        <v>1060</v>
      </c>
      <c r="P173" s="2">
        <f t="shared" si="10"/>
        <v>117</v>
      </c>
      <c r="Q173" s="81">
        <f t="shared" si="11"/>
        <v>16</v>
      </c>
    </row>
    <row r="174" spans="1:17" x14ac:dyDescent="0.2">
      <c r="A174" t="s">
        <v>1174</v>
      </c>
      <c r="B174" t="s">
        <v>246</v>
      </c>
      <c r="C174" t="s">
        <v>27</v>
      </c>
      <c r="D174" s="5">
        <v>38037</v>
      </c>
      <c r="E174" s="2">
        <v>1080</v>
      </c>
      <c r="F174" s="2">
        <v>25</v>
      </c>
      <c r="G174" t="str">
        <f>B174&amp;C174</f>
        <v>Montana MONK800m</v>
      </c>
      <c r="H174" s="2">
        <f>E174</f>
        <v>1080</v>
      </c>
      <c r="I174" s="2" cm="1">
        <f t="array" ref="I174">MAX(IF($G$3:$G$4000=$G174,$H$3:$H$4000))</f>
        <v>1080</v>
      </c>
      <c r="J174" s="2" t="str">
        <v>AUS</v>
      </c>
      <c r="K174" s="21" t="str">
        <v>Olivia MATZER</v>
      </c>
      <c r="L174" s="47" t="str">
        <v>100m</v>
      </c>
      <c r="M174" s="97">
        <v>37673</v>
      </c>
      <c r="N174" s="96" t="str">
        <f t="shared" si="8"/>
        <v>Olivia MATZER100m</v>
      </c>
      <c r="O174" s="2">
        <f t="shared" si="9"/>
        <v>1060</v>
      </c>
      <c r="P174" s="2">
        <f t="shared" si="10"/>
        <v>117</v>
      </c>
      <c r="Q174" s="81">
        <f t="shared" si="11"/>
        <v>16</v>
      </c>
    </row>
    <row r="175" spans="1:17" x14ac:dyDescent="0.2">
      <c r="A175" t="s">
        <v>1174</v>
      </c>
      <c r="B175" t="s">
        <v>318</v>
      </c>
      <c r="C175" t="s">
        <v>34</v>
      </c>
      <c r="D175" s="5">
        <v>33879</v>
      </c>
      <c r="E175" s="2">
        <v>1080</v>
      </c>
      <c r="F175" s="2">
        <v>51</v>
      </c>
      <c r="G175" t="str">
        <f>B175&amp;C175</f>
        <v>Charlotte WILSON3000msc</v>
      </c>
      <c r="H175" s="2">
        <f>E175</f>
        <v>1080</v>
      </c>
      <c r="I175" s="2" cm="1">
        <f t="array" ref="I175">MAX(IF($G$3:$G$4000=$G175,$H$3:$H$4000))</f>
        <v>1080</v>
      </c>
      <c r="J175" s="2" t="str">
        <v>AUS</v>
      </c>
      <c r="K175" s="21" t="str">
        <v>Sophia FIGHERA</v>
      </c>
      <c r="L175" s="47" t="str">
        <v>100m</v>
      </c>
      <c r="M175" s="97">
        <v>35895</v>
      </c>
      <c r="N175" s="96" t="str">
        <f t="shared" si="8"/>
        <v>Sophia FIGHERA100m</v>
      </c>
      <c r="O175" s="2">
        <f t="shared" si="9"/>
        <v>1058</v>
      </c>
      <c r="P175" s="2">
        <f t="shared" si="10"/>
        <v>120</v>
      </c>
      <c r="Q175" s="81">
        <f t="shared" si="11"/>
        <v>18</v>
      </c>
    </row>
    <row r="176" spans="1:17" x14ac:dyDescent="0.2">
      <c r="A176" t="s">
        <v>1174</v>
      </c>
      <c r="B176" t="s">
        <v>108</v>
      </c>
      <c r="C176" s="5" t="s">
        <v>25</v>
      </c>
      <c r="D176" s="5">
        <v>35895</v>
      </c>
      <c r="E176" s="2">
        <v>1079</v>
      </c>
      <c r="F176" s="2">
        <v>13</v>
      </c>
      <c r="G176" t="str">
        <f>B176&amp;C176</f>
        <v>Sophia FIGHERA200m</v>
      </c>
      <c r="H176" s="2">
        <f>E176</f>
        <v>1079</v>
      </c>
      <c r="I176" s="2" cm="1">
        <f t="array" ref="I176">MAX(IF($G$3:$G$4000=$G176,$H$3:$H$4000))</f>
        <v>1079</v>
      </c>
      <c r="J176" s="2" t="str">
        <v>AUS</v>
      </c>
      <c r="K176" s="21" t="str">
        <v>Jessica THORNTON</v>
      </c>
      <c r="L176" s="47" t="str">
        <v>400m</v>
      </c>
      <c r="M176" s="97">
        <v>35897</v>
      </c>
      <c r="N176" s="96" t="str">
        <f t="shared" si="8"/>
        <v>Jessica THORNTON400m</v>
      </c>
      <c r="O176" s="2">
        <f t="shared" si="9"/>
        <v>1058</v>
      </c>
      <c r="P176" s="2">
        <f t="shared" si="10"/>
        <v>116</v>
      </c>
      <c r="Q176" s="81">
        <f t="shared" si="11"/>
        <v>9</v>
      </c>
    </row>
    <row r="177" spans="1:17" x14ac:dyDescent="0.2">
      <c r="A177" t="s">
        <v>1174</v>
      </c>
      <c r="B177" t="s">
        <v>194</v>
      </c>
      <c r="C177" t="s">
        <v>26</v>
      </c>
      <c r="D177" s="5">
        <v>32780</v>
      </c>
      <c r="E177" s="2">
        <v>1079</v>
      </c>
      <c r="F177" s="2">
        <v>94</v>
      </c>
      <c r="G177" t="str">
        <f>B177&amp;C177</f>
        <v>Kendra HUBBARD400m</v>
      </c>
      <c r="H177" s="2">
        <f>E177</f>
        <v>1079</v>
      </c>
      <c r="I177" s="2" cm="1">
        <f t="array" ref="I177">MAX(IF($G$3:$G$4000=$G177,$H$3:$H$4000))</f>
        <v>1079</v>
      </c>
      <c r="J177" s="2" t="str">
        <v>AUS</v>
      </c>
      <c r="K177" s="21" t="str">
        <v>Kate SPENCER</v>
      </c>
      <c r="L177" s="47" t="str">
        <v>1500m</v>
      </c>
      <c r="M177" s="97">
        <v>34873</v>
      </c>
      <c r="N177" s="96" t="str">
        <f t="shared" si="8"/>
        <v>Kate SPENCER1500m</v>
      </c>
      <c r="O177" s="2">
        <f t="shared" si="9"/>
        <v>1057</v>
      </c>
      <c r="P177" s="2">
        <f t="shared" si="10"/>
        <v>116</v>
      </c>
      <c r="Q177" s="81">
        <f t="shared" si="11"/>
        <v>25</v>
      </c>
    </row>
    <row r="178" spans="1:17" x14ac:dyDescent="0.2">
      <c r="A178" t="s">
        <v>1174</v>
      </c>
      <c r="B178" t="s">
        <v>474</v>
      </c>
      <c r="C178" s="5" t="s">
        <v>42</v>
      </c>
      <c r="D178" s="5">
        <v>35635</v>
      </c>
      <c r="E178" s="2">
        <v>1079</v>
      </c>
      <c r="F178" s="2">
        <v>9</v>
      </c>
      <c r="G178" t="str">
        <f>B178&amp;C178</f>
        <v>Alexandra HULLEYhammer-throw</v>
      </c>
      <c r="H178" s="2">
        <f>E178</f>
        <v>1079</v>
      </c>
      <c r="I178" s="2" cm="1">
        <f t="array" ref="I178">MAX(IF($G$3:$G$4000=$G178,$H$3:$H$4000))</f>
        <v>1079</v>
      </c>
      <c r="J178" s="2" t="str">
        <v>AUS</v>
      </c>
      <c r="K178" s="21" t="str">
        <v>Katherine DOWIE</v>
      </c>
      <c r="L178" s="47" t="str">
        <v>3000msc</v>
      </c>
      <c r="M178" s="97">
        <v>36253</v>
      </c>
      <c r="N178" s="96" t="str">
        <f t="shared" si="8"/>
        <v>Katherine DOWIE3000msc</v>
      </c>
      <c r="O178" s="2">
        <f t="shared" si="9"/>
        <v>1057</v>
      </c>
      <c r="P178" s="2">
        <f t="shared" si="10"/>
        <v>62</v>
      </c>
      <c r="Q178" s="81">
        <f t="shared" si="11"/>
        <v>14</v>
      </c>
    </row>
    <row r="179" spans="1:17" x14ac:dyDescent="0.2">
      <c r="A179" t="s">
        <v>1174</v>
      </c>
      <c r="B179" t="s">
        <v>103</v>
      </c>
      <c r="C179" t="s">
        <v>2</v>
      </c>
      <c r="D179" s="5">
        <v>34768</v>
      </c>
      <c r="E179" s="2">
        <v>1078</v>
      </c>
      <c r="F179" s="2">
        <v>22</v>
      </c>
      <c r="G179" t="str">
        <f>B179&amp;C179</f>
        <v>Naa ANANG100m</v>
      </c>
      <c r="H179" s="2">
        <f>E179</f>
        <v>1078</v>
      </c>
      <c r="I179" s="2" cm="1">
        <f t="array" ref="I179">MAX(IF($G$3:$G$4000=$G179,$H$3:$H$4000))</f>
        <v>1078</v>
      </c>
      <c r="J179" s="2" t="str">
        <v>AUS</v>
      </c>
      <c r="K179" s="21" t="str">
        <v>Jasmin GUTHRIE</v>
      </c>
      <c r="L179" s="47" t="str">
        <v>400m</v>
      </c>
      <c r="M179" s="97">
        <v>37885</v>
      </c>
      <c r="N179" s="96" t="str">
        <f t="shared" si="8"/>
        <v>Jasmin GUTHRIE400m</v>
      </c>
      <c r="O179" s="2">
        <f t="shared" si="9"/>
        <v>1056</v>
      </c>
      <c r="P179" s="2">
        <f t="shared" si="10"/>
        <v>118</v>
      </c>
      <c r="Q179" s="81">
        <f t="shared" si="11"/>
        <v>10</v>
      </c>
    </row>
    <row r="180" spans="1:17" x14ac:dyDescent="0.2">
      <c r="A180" t="s">
        <v>1174</v>
      </c>
      <c r="B180" t="s">
        <v>946</v>
      </c>
      <c r="C180" s="6" t="s">
        <v>29</v>
      </c>
      <c r="D180" s="6">
        <v>30757</v>
      </c>
      <c r="E180" s="2">
        <v>1078</v>
      </c>
      <c r="F180" s="2">
        <v>17</v>
      </c>
      <c r="G180" t="str">
        <f>B180&amp;C180</f>
        <v>Marnie PONTON5000m</v>
      </c>
      <c r="H180" s="2">
        <f>E180</f>
        <v>1078</v>
      </c>
      <c r="I180" s="2" cm="1">
        <f t="array" ref="I180">MAX(IF($G$3:$G$4000=$G180,$H$3:$H$4000))</f>
        <v>1078</v>
      </c>
      <c r="J180" s="2" t="str">
        <v>AUS</v>
      </c>
      <c r="K180" s="21" t="str">
        <v>Kysha PRACIAK</v>
      </c>
      <c r="L180" s="47" t="str">
        <v>200m</v>
      </c>
      <c r="M180" s="97">
        <v>36331</v>
      </c>
      <c r="N180" s="96" t="str">
        <f t="shared" si="8"/>
        <v>Kysha PRACIAK200m</v>
      </c>
      <c r="O180" s="2">
        <f t="shared" si="9"/>
        <v>1055</v>
      </c>
      <c r="P180" s="2">
        <f t="shared" si="10"/>
        <v>113</v>
      </c>
      <c r="Q180" s="81">
        <f t="shared" si="11"/>
        <v>13</v>
      </c>
    </row>
    <row r="181" spans="1:17" x14ac:dyDescent="0.2">
      <c r="A181" t="s">
        <v>1174</v>
      </c>
      <c r="B181" t="s">
        <v>243</v>
      </c>
      <c r="C181" t="s">
        <v>27</v>
      </c>
      <c r="D181" s="5">
        <v>37260</v>
      </c>
      <c r="E181" s="2">
        <v>1078</v>
      </c>
      <c r="F181" s="2">
        <v>89</v>
      </c>
      <c r="G181" t="str">
        <f>B181&amp;C181</f>
        <v>Gigi MACCAGNINI800m</v>
      </c>
      <c r="H181" s="2">
        <f>E181</f>
        <v>1078</v>
      </c>
      <c r="I181" s="2" cm="1">
        <f t="array" ref="I181">MAX(IF($G$3:$G$4000=$G181,$H$3:$H$4000))</f>
        <v>1078</v>
      </c>
      <c r="J181" s="2" t="str">
        <v>AUS</v>
      </c>
      <c r="K181" s="21" t="str">
        <v>Tay-Leiha CLARK</v>
      </c>
      <c r="L181" s="47" t="str">
        <v>long-jump</v>
      </c>
      <c r="M181" s="97">
        <v>35834</v>
      </c>
      <c r="N181" s="96" t="str">
        <f t="shared" si="8"/>
        <v>Tay-Leiha CLARKlong-jump</v>
      </c>
      <c r="O181" s="2">
        <f t="shared" si="9"/>
        <v>1055</v>
      </c>
      <c r="P181" s="2">
        <f t="shared" si="10"/>
        <v>58</v>
      </c>
      <c r="Q181" s="81">
        <f t="shared" si="11"/>
        <v>7</v>
      </c>
    </row>
    <row r="182" spans="1:17" x14ac:dyDescent="0.2">
      <c r="A182" t="s">
        <v>1174</v>
      </c>
      <c r="B182" t="s">
        <v>497</v>
      </c>
      <c r="C182" t="s">
        <v>85</v>
      </c>
      <c r="D182" s="5">
        <v>37076</v>
      </c>
      <c r="E182" s="2">
        <v>1078</v>
      </c>
      <c r="F182" s="2">
        <v>3</v>
      </c>
      <c r="G182" t="str">
        <f>B182&amp;C182</f>
        <v>Rebecca HENDERSONrace-walking</v>
      </c>
      <c r="H182" s="2">
        <f>E182</f>
        <v>1078</v>
      </c>
      <c r="I182" s="2" cm="1">
        <f t="array" ref="I182">MAX(IF($G$3:$G$4000=$G182,$H$3:$H$4000))</f>
        <v>1078</v>
      </c>
      <c r="J182" s="2" t="str">
        <v>AUS</v>
      </c>
      <c r="K182" s="21" t="str">
        <v>Caitlin ADAMS</v>
      </c>
      <c r="L182" s="47" t="str">
        <v>3000msc</v>
      </c>
      <c r="M182" s="97">
        <v>35618</v>
      </c>
      <c r="N182" s="96" t="str">
        <f t="shared" si="8"/>
        <v>Caitlin ADAMS3000msc</v>
      </c>
      <c r="O182" s="2">
        <f t="shared" si="9"/>
        <v>1054</v>
      </c>
      <c r="P182" s="2">
        <f t="shared" si="10"/>
        <v>67</v>
      </c>
      <c r="Q182" s="81">
        <f t="shared" si="11"/>
        <v>15</v>
      </c>
    </row>
    <row r="183" spans="1:17" x14ac:dyDescent="0.2">
      <c r="A183" t="s">
        <v>1174</v>
      </c>
      <c r="B183" t="s">
        <v>119</v>
      </c>
      <c r="C183" t="s">
        <v>26</v>
      </c>
      <c r="D183" s="5">
        <v>36241</v>
      </c>
      <c r="E183" s="2">
        <v>1077</v>
      </c>
      <c r="F183" s="2">
        <v>19</v>
      </c>
      <c r="G183" t="str">
        <f>B183&amp;C183</f>
        <v>Helen PRETORIUS400m</v>
      </c>
      <c r="H183" s="2">
        <f>E183</f>
        <v>1077</v>
      </c>
      <c r="I183" s="2" cm="1">
        <f t="array" ref="I183">MAX(IF($G$3:$G$4000=$G183,$H$3:$H$4000))</f>
        <v>1077</v>
      </c>
      <c r="J183" s="2" t="str">
        <v>AUS</v>
      </c>
      <c r="K183" s="21" t="str">
        <v>Nana Adoma OWUSU-AFRIYIE</v>
      </c>
      <c r="L183" s="47" t="str">
        <v>100m</v>
      </c>
      <c r="M183" s="97">
        <v>36241</v>
      </c>
      <c r="N183" s="96" t="str">
        <f t="shared" si="8"/>
        <v>Nana Adoma OWUSU-AFRIYIE100m</v>
      </c>
      <c r="O183" s="2">
        <f t="shared" si="9"/>
        <v>1053</v>
      </c>
      <c r="P183" s="2">
        <f t="shared" si="10"/>
        <v>122</v>
      </c>
      <c r="Q183" s="81">
        <f t="shared" si="11"/>
        <v>19</v>
      </c>
    </row>
    <row r="184" spans="1:17" x14ac:dyDescent="0.2">
      <c r="A184" t="s">
        <v>1174</v>
      </c>
      <c r="B184" t="s">
        <v>274</v>
      </c>
      <c r="C184" t="s">
        <v>29</v>
      </c>
      <c r="D184" s="5">
        <v>32903</v>
      </c>
      <c r="E184" s="2">
        <v>1077</v>
      </c>
      <c r="F184" s="2">
        <v>88</v>
      </c>
      <c r="G184" t="str">
        <f>B184&amp;C184</f>
        <v>Melissa DUNCAN5000m</v>
      </c>
      <c r="H184" s="2">
        <f>E184</f>
        <v>1077</v>
      </c>
      <c r="I184" s="2" cm="1">
        <f t="array" ref="I184">MAX(IF($G$3:$G$4000=$G184,$H$3:$H$4000))</f>
        <v>1077</v>
      </c>
      <c r="J184" s="2" t="str">
        <v>AUS</v>
      </c>
      <c r="K184" s="21" t="str">
        <v>Annamaria LESZCZYNSKA</v>
      </c>
      <c r="L184" s="47" t="str">
        <v>400mh</v>
      </c>
      <c r="M184" s="97">
        <v>36574</v>
      </c>
      <c r="N184" s="96" t="str">
        <f t="shared" si="8"/>
        <v>Annamaria LESZCZYNSKA400mh</v>
      </c>
      <c r="O184" s="2">
        <f t="shared" si="9"/>
        <v>1053</v>
      </c>
      <c r="P184" s="2">
        <f t="shared" si="10"/>
        <v>61</v>
      </c>
      <c r="Q184" s="81">
        <f t="shared" si="11"/>
        <v>7</v>
      </c>
    </row>
    <row r="185" spans="1:17" x14ac:dyDescent="0.2">
      <c r="A185" t="s">
        <v>1174</v>
      </c>
      <c r="B185" t="s">
        <v>474</v>
      </c>
      <c r="C185" t="s">
        <v>42</v>
      </c>
      <c r="D185" s="5">
        <v>35635</v>
      </c>
      <c r="E185" s="2">
        <v>1076</v>
      </c>
      <c r="F185" s="2">
        <v>4</v>
      </c>
      <c r="G185" t="str">
        <f>B185&amp;C185</f>
        <v>Alexandra HULLEYhammer-throw</v>
      </c>
      <c r="H185" s="2">
        <f>E185</f>
        <v>1076</v>
      </c>
      <c r="I185" s="2" cm="1">
        <f t="array" ref="I185">MAX(IF($G$3:$G$4000=$G185,$H$3:$H$4000))</f>
        <v>1079</v>
      </c>
      <c r="J185" s="2" t="str">
        <v>AUS</v>
      </c>
      <c r="K185" s="21" t="str">
        <v>Delta AMIDZOVSKI</v>
      </c>
      <c r="L185" s="47" t="str">
        <v>long-jump</v>
      </c>
      <c r="M185" s="97">
        <v>38952</v>
      </c>
      <c r="N185" s="96" t="str">
        <f t="shared" si="8"/>
        <v>Delta AMIDZOVSKIlong-jump</v>
      </c>
      <c r="O185" s="2">
        <f t="shared" si="9"/>
        <v>1053</v>
      </c>
      <c r="P185" s="2">
        <f t="shared" si="10"/>
        <v>60</v>
      </c>
      <c r="Q185" s="81">
        <f t="shared" si="11"/>
        <v>8</v>
      </c>
    </row>
    <row r="186" spans="1:17" x14ac:dyDescent="0.2">
      <c r="A186" t="s">
        <v>1174</v>
      </c>
      <c r="B186" t="s">
        <v>354</v>
      </c>
      <c r="C186" s="5" t="s">
        <v>26</v>
      </c>
      <c r="D186" s="5">
        <v>34582</v>
      </c>
      <c r="E186" s="2">
        <v>1076</v>
      </c>
      <c r="F186" s="2">
        <v>99</v>
      </c>
      <c r="G186" t="str">
        <f>B186&amp;C186</f>
        <v>Sarah CARLI400m</v>
      </c>
      <c r="H186" s="2">
        <f>E186</f>
        <v>1076</v>
      </c>
      <c r="I186" s="2" cm="1">
        <f t="array" ref="I186">MAX(IF($G$3:$G$4000=$G186,$H$3:$H$4000))</f>
        <v>1076</v>
      </c>
      <c r="J186" s="2" t="str">
        <v>AUS</v>
      </c>
      <c r="K186" s="21" t="str">
        <v>Olivia Rose INKSTER</v>
      </c>
      <c r="L186" s="47" t="str">
        <v>100m</v>
      </c>
      <c r="M186" s="97">
        <v>38395</v>
      </c>
      <c r="N186" s="96" t="str">
        <f t="shared" si="8"/>
        <v>Olivia Rose INKSTER100m</v>
      </c>
      <c r="O186" s="2">
        <f t="shared" si="9"/>
        <v>1052</v>
      </c>
      <c r="P186" s="2">
        <f t="shared" si="10"/>
        <v>124</v>
      </c>
      <c r="Q186" s="81">
        <f t="shared" si="11"/>
        <v>20</v>
      </c>
    </row>
    <row r="187" spans="1:17" x14ac:dyDescent="0.2">
      <c r="A187" t="s">
        <v>1174</v>
      </c>
      <c r="B187" t="s">
        <v>242</v>
      </c>
      <c r="C187" t="s">
        <v>27</v>
      </c>
      <c r="D187" s="5">
        <v>34494</v>
      </c>
      <c r="E187" s="2">
        <v>1076</v>
      </c>
      <c r="F187" s="2">
        <v>93</v>
      </c>
      <c r="G187" t="str">
        <f>B187&amp;C187</f>
        <v>Amy ROBINSON800m</v>
      </c>
      <c r="H187" s="2">
        <f>E187</f>
        <v>1076</v>
      </c>
      <c r="I187" s="2" cm="1">
        <f t="array" ref="I187">MAX(IF($G$3:$G$4000=$G187,$H$3:$H$4000))</f>
        <v>1076</v>
      </c>
      <c r="J187" s="2" t="str">
        <v>AUS</v>
      </c>
      <c r="K187" s="21" t="str">
        <v>Sinead NOONAN</v>
      </c>
      <c r="L187" s="47" t="str">
        <v>10000m</v>
      </c>
      <c r="M187" s="97">
        <v>1992</v>
      </c>
      <c r="N187" s="96" t="str">
        <f t="shared" si="8"/>
        <v>Sinead NOONAN10000m</v>
      </c>
      <c r="O187" s="2">
        <f t="shared" si="9"/>
        <v>1052</v>
      </c>
      <c r="P187" s="2">
        <f t="shared" si="10"/>
        <v>91</v>
      </c>
      <c r="Q187" s="81">
        <f t="shared" si="11"/>
        <v>13</v>
      </c>
    </row>
    <row r="188" spans="1:17" x14ac:dyDescent="0.2">
      <c r="A188" t="s">
        <v>1174</v>
      </c>
      <c r="B188" t="s">
        <v>1023</v>
      </c>
      <c r="C188" t="s">
        <v>34</v>
      </c>
      <c r="D188" s="5">
        <v>35285</v>
      </c>
      <c r="E188" s="2">
        <v>1076</v>
      </c>
      <c r="F188" s="2">
        <v>52</v>
      </c>
      <c r="G188" t="str">
        <f>B188&amp;C188</f>
        <v>Natalie RULE3000msc</v>
      </c>
      <c r="H188" s="2">
        <f>E188</f>
        <v>1076</v>
      </c>
      <c r="I188" s="2" cm="1">
        <f t="array" ref="I188">MAX(IF($G$3:$G$4000=$G188,$H$3:$H$4000))</f>
        <v>1076</v>
      </c>
      <c r="J188" s="2" t="str">
        <v>AUS</v>
      </c>
      <c r="K188" s="21" t="str">
        <v>Courtney SMALLACOMBE</v>
      </c>
      <c r="L188" s="47" t="str">
        <v>pole-vault</v>
      </c>
      <c r="M188" s="97">
        <v>33256</v>
      </c>
      <c r="N188" s="96" t="str">
        <f t="shared" si="8"/>
        <v>Courtney SMALLACOMBEpole-vault</v>
      </c>
      <c r="O188" s="2">
        <f t="shared" si="9"/>
        <v>1052</v>
      </c>
      <c r="P188" s="2">
        <f t="shared" si="10"/>
        <v>11</v>
      </c>
      <c r="Q188" s="81">
        <f t="shared" si="11"/>
        <v>3</v>
      </c>
    </row>
    <row r="189" spans="1:17" x14ac:dyDescent="0.2">
      <c r="A189" t="s">
        <v>1174</v>
      </c>
      <c r="B189" t="s">
        <v>112</v>
      </c>
      <c r="C189" t="s">
        <v>2</v>
      </c>
      <c r="D189" s="5">
        <v>37754</v>
      </c>
      <c r="E189" s="2">
        <v>1075</v>
      </c>
      <c r="F189" s="2">
        <v>26</v>
      </c>
      <c r="G189" t="str">
        <f>B189&amp;C189</f>
        <v>Hayley REYNOLDS100m</v>
      </c>
      <c r="H189" s="2">
        <f>E189</f>
        <v>1075</v>
      </c>
      <c r="I189" s="2" cm="1">
        <f t="array" ref="I189">MAX(IF($G$3:$G$4000=$G189,$H$3:$H$4000))</f>
        <v>1075</v>
      </c>
      <c r="J189" s="2" t="str">
        <v>AUS</v>
      </c>
      <c r="K189" s="21" t="str">
        <v>Brittany CARROLL</v>
      </c>
      <c r="L189" s="47" t="str">
        <v>long-jump</v>
      </c>
      <c r="M189" s="97">
        <v>36860</v>
      </c>
      <c r="N189" s="96" t="str">
        <f t="shared" si="8"/>
        <v>Brittany CARROLLlong-jump</v>
      </c>
      <c r="O189" s="2">
        <f t="shared" si="9"/>
        <v>1051</v>
      </c>
      <c r="P189" s="2">
        <f t="shared" si="10"/>
        <v>61</v>
      </c>
      <c r="Q189" s="81">
        <f t="shared" si="11"/>
        <v>9</v>
      </c>
    </row>
    <row r="190" spans="1:17" x14ac:dyDescent="0.2">
      <c r="A190" t="s">
        <v>1174</v>
      </c>
      <c r="B190" t="s">
        <v>120</v>
      </c>
      <c r="C190" t="s">
        <v>25</v>
      </c>
      <c r="D190" s="5">
        <v>36346</v>
      </c>
      <c r="E190" s="2">
        <v>1075</v>
      </c>
      <c r="F190" s="2">
        <v>14</v>
      </c>
      <c r="G190" t="str">
        <f>B190&amp;C190</f>
        <v>Bronte CARROLL200m</v>
      </c>
      <c r="H190" s="2">
        <f>E190</f>
        <v>1075</v>
      </c>
      <c r="I190" s="2" cm="1">
        <f t="array" ref="I190">MAX(IF($G$3:$G$4000=$G190,$H$3:$H$4000))</f>
        <v>1075</v>
      </c>
      <c r="J190" s="2" t="str">
        <v>AUS</v>
      </c>
      <c r="K190" s="21" t="str">
        <v>Hayley KITCHING</v>
      </c>
      <c r="L190" s="47" t="str">
        <v>1500m</v>
      </c>
      <c r="M190" s="97">
        <v>38256</v>
      </c>
      <c r="N190" s="96" t="str">
        <f t="shared" si="8"/>
        <v>Hayley KITCHING1500m</v>
      </c>
      <c r="O190" s="2">
        <f t="shared" si="9"/>
        <v>1050</v>
      </c>
      <c r="P190" s="2">
        <f t="shared" si="10"/>
        <v>119</v>
      </c>
      <c r="Q190" s="81">
        <f t="shared" si="11"/>
        <v>26</v>
      </c>
    </row>
    <row r="191" spans="1:17" x14ac:dyDescent="0.2">
      <c r="A191" t="s">
        <v>1174</v>
      </c>
      <c r="B191" t="s">
        <v>272</v>
      </c>
      <c r="C191" t="s">
        <v>27</v>
      </c>
      <c r="D191" s="5">
        <v>35529</v>
      </c>
      <c r="E191" s="2">
        <v>1074</v>
      </c>
      <c r="F191" s="2">
        <v>96</v>
      </c>
      <c r="G191" t="str">
        <f>B191&amp;C191</f>
        <v>Maudie SKYRING800m</v>
      </c>
      <c r="H191" s="2">
        <f>E191</f>
        <v>1074</v>
      </c>
      <c r="I191" s="2" cm="1">
        <f t="array" ref="I191">MAX(IF($G$3:$G$4000=$G191,$H$3:$H$4000))</f>
        <v>1074</v>
      </c>
      <c r="J191" s="2" t="str">
        <v>AUS</v>
      </c>
      <c r="K191" s="21" t="str">
        <v>Tess KIRSOPP-COLE</v>
      </c>
      <c r="L191" s="47" t="str">
        <v>400m</v>
      </c>
      <c r="M191" s="97">
        <v>36496</v>
      </c>
      <c r="N191" s="96" t="str">
        <f t="shared" si="8"/>
        <v>Tess KIRSOPP-COLE400m</v>
      </c>
      <c r="O191" s="2">
        <f t="shared" si="9"/>
        <v>1049</v>
      </c>
      <c r="P191" s="2">
        <f t="shared" si="10"/>
        <v>125</v>
      </c>
      <c r="Q191" s="81">
        <f t="shared" si="11"/>
        <v>11</v>
      </c>
    </row>
    <row r="192" spans="1:17" x14ac:dyDescent="0.2">
      <c r="A192" t="s">
        <v>1174</v>
      </c>
      <c r="B192" t="s">
        <v>195</v>
      </c>
      <c r="C192" s="5" t="s">
        <v>29</v>
      </c>
      <c r="D192" s="5">
        <v>35243</v>
      </c>
      <c r="E192" s="2">
        <v>1074</v>
      </c>
      <c r="F192" s="2">
        <v>93</v>
      </c>
      <c r="G192" t="str">
        <f>B192&amp;C192</f>
        <v>Paige CAMPBELL5000m</v>
      </c>
      <c r="H192" s="2">
        <f>E192</f>
        <v>1074</v>
      </c>
      <c r="I192" s="2" cm="1">
        <f t="array" ref="I192">MAX(IF($G$3:$G$4000=$G192,$H$3:$H$4000))</f>
        <v>1074</v>
      </c>
      <c r="J192" s="2" t="str">
        <v>AUS</v>
      </c>
      <c r="K192" s="21" t="str">
        <v>Katie SMEE</v>
      </c>
      <c r="L192" s="47" t="str">
        <v>200m</v>
      </c>
      <c r="M192" s="97">
        <v>35755</v>
      </c>
      <c r="N192" s="96" t="str">
        <f t="shared" si="8"/>
        <v>Katie SMEE200m</v>
      </c>
      <c r="O192" s="2">
        <f t="shared" si="9"/>
        <v>1047</v>
      </c>
      <c r="P192" s="2">
        <f t="shared" si="10"/>
        <v>118</v>
      </c>
      <c r="Q192" s="81">
        <f t="shared" si="11"/>
        <v>14</v>
      </c>
    </row>
    <row r="193" spans="1:17" x14ac:dyDescent="0.2">
      <c r="A193" t="s">
        <v>1174</v>
      </c>
      <c r="B193" t="s">
        <v>355</v>
      </c>
      <c r="C193" s="5" t="s">
        <v>33</v>
      </c>
      <c r="D193" s="5">
        <v>34815</v>
      </c>
      <c r="E193" s="2">
        <v>1074</v>
      </c>
      <c r="F193" s="2">
        <v>46</v>
      </c>
      <c r="G193" t="str">
        <f>B193&amp;C193</f>
        <v>Genevieve COWIE400mh</v>
      </c>
      <c r="H193" s="2">
        <f>E193</f>
        <v>1074</v>
      </c>
      <c r="I193" s="2" cm="1">
        <f t="array" ref="I193">MAX(IF($G$3:$G$4000=$G193,$H$3:$H$4000))</f>
        <v>1074</v>
      </c>
      <c r="J193" s="2" t="str">
        <v>AUS</v>
      </c>
      <c r="K193" s="21" t="str">
        <v>Aleksandra STOILOVA</v>
      </c>
      <c r="L193" s="47" t="str">
        <v>100m</v>
      </c>
      <c r="M193" s="97">
        <v>38462</v>
      </c>
      <c r="N193" s="96" t="str">
        <f t="shared" si="8"/>
        <v>Aleksandra STOILOVA100m</v>
      </c>
      <c r="O193" s="2">
        <f t="shared" si="9"/>
        <v>1046</v>
      </c>
      <c r="P193" s="2">
        <f t="shared" si="10"/>
        <v>128</v>
      </c>
      <c r="Q193" s="81">
        <f t="shared" si="11"/>
        <v>21</v>
      </c>
    </row>
    <row r="194" spans="1:17" x14ac:dyDescent="0.2">
      <c r="A194" t="s">
        <v>1174</v>
      </c>
      <c r="B194" t="s">
        <v>497</v>
      </c>
      <c r="C194" t="s">
        <v>85</v>
      </c>
      <c r="D194" s="5">
        <v>37076</v>
      </c>
      <c r="E194" s="2">
        <v>1073</v>
      </c>
      <c r="F194" s="2">
        <v>2</v>
      </c>
      <c r="G194" t="str">
        <f>B194&amp;C194</f>
        <v>Rebecca HENDERSONrace-walking</v>
      </c>
      <c r="H194" s="2">
        <f>E194</f>
        <v>1073</v>
      </c>
      <c r="I194" s="2" cm="1">
        <f t="array" ref="I194">MAX(IF($G$3:$G$4000=$G194,$H$3:$H$4000))</f>
        <v>1078</v>
      </c>
      <c r="J194" s="2" t="str">
        <v>AUS</v>
      </c>
      <c r="K194" s="21" t="str">
        <v>Brodee MATE</v>
      </c>
      <c r="L194" s="47" t="str">
        <v>400mh</v>
      </c>
      <c r="M194" s="97">
        <v>35899</v>
      </c>
      <c r="N194" s="96" t="str">
        <f t="shared" si="8"/>
        <v>Brodee MATE400mh</v>
      </c>
      <c r="O194" s="2">
        <f t="shared" si="9"/>
        <v>1046</v>
      </c>
      <c r="P194" s="2">
        <f t="shared" si="10"/>
        <v>68</v>
      </c>
      <c r="Q194" s="81">
        <f t="shared" si="11"/>
        <v>8</v>
      </c>
    </row>
    <row r="195" spans="1:17" x14ac:dyDescent="0.2">
      <c r="A195" t="s">
        <v>1174</v>
      </c>
      <c r="B195" t="s">
        <v>240</v>
      </c>
      <c r="C195" s="6" t="s">
        <v>27</v>
      </c>
      <c r="D195" s="5">
        <v>37449</v>
      </c>
      <c r="E195" s="2">
        <v>1073</v>
      </c>
      <c r="F195" s="2">
        <v>99</v>
      </c>
      <c r="G195" t="str">
        <f>B195&amp;C195</f>
        <v>Matilda RYAN800m</v>
      </c>
      <c r="H195" s="2">
        <f>E195</f>
        <v>1073</v>
      </c>
      <c r="I195" s="2" cm="1">
        <f t="array" ref="I195">MAX(IF($G$3:$G$4000=$G195,$H$3:$H$4000))</f>
        <v>1073</v>
      </c>
      <c r="J195" s="2" t="str">
        <v>AUS</v>
      </c>
      <c r="K195" s="21" t="str">
        <v>Stephanie POWER</v>
      </c>
      <c r="L195" s="47" t="str">
        <v>200m</v>
      </c>
      <c r="M195" s="97">
        <v>34243</v>
      </c>
      <c r="N195" s="96" t="str">
        <f t="shared" si="8"/>
        <v>Stephanie POWER200m</v>
      </c>
      <c r="O195" s="2">
        <f t="shared" si="9"/>
        <v>1045</v>
      </c>
      <c r="P195" s="2">
        <f t="shared" si="10"/>
        <v>119</v>
      </c>
      <c r="Q195" s="81">
        <f t="shared" si="11"/>
        <v>15</v>
      </c>
    </row>
    <row r="196" spans="1:17" x14ac:dyDescent="0.2">
      <c r="A196" t="s">
        <v>1174</v>
      </c>
      <c r="B196" t="s">
        <v>411</v>
      </c>
      <c r="C196" s="5" t="s">
        <v>35</v>
      </c>
      <c r="D196" s="5">
        <v>35207</v>
      </c>
      <c r="E196" s="2">
        <v>1072</v>
      </c>
      <c r="F196" s="2">
        <v>3</v>
      </c>
      <c r="G196" t="str">
        <f>B196&amp;C196</f>
        <v>Eleanor PATTERSONhigh-jump</v>
      </c>
      <c r="H196" s="2">
        <f>E196</f>
        <v>1072</v>
      </c>
      <c r="I196" s="2" cm="1">
        <f t="array" ref="I196">MAX(IF($G$3:$G$4000=$G196,$H$3:$H$4000))</f>
        <v>1180</v>
      </c>
      <c r="J196" s="2" t="str">
        <v>AUS</v>
      </c>
      <c r="K196" s="21" t="str">
        <v>Caitlin ADAMS</v>
      </c>
      <c r="L196" s="47" t="str">
        <v>10000m</v>
      </c>
      <c r="M196" s="97">
        <v>35618</v>
      </c>
      <c r="N196" s="96" t="str">
        <f t="shared" ref="N196:N259" si="12">K196&amp;L196</f>
        <v>Caitlin ADAMS10000m</v>
      </c>
      <c r="O196" s="2">
        <f t="shared" ref="O196:O259" si="13">VLOOKUP(K196&amp;L196,$G$3:$H$3442,2,FALSE)</f>
        <v>1045</v>
      </c>
      <c r="P196" s="2">
        <f t="shared" ref="P196:P259" si="14">COUNTIFS($L$3:$L$3026,L196,$O$3:$O$3026,"&gt;"&amp;O196)+1</f>
        <v>97</v>
      </c>
      <c r="Q196" s="81">
        <f t="shared" ref="Q196:Q259" si="15">IFERROR(IF(J196="AUS",COUNTIFS($J$3:$J$3026,"AUS",$L$3:$L$3026,L196,$O$3:$O$3026,"&gt;"&amp;O196)+1,""),"")</f>
        <v>14</v>
      </c>
    </row>
    <row r="197" spans="1:17" x14ac:dyDescent="0.2">
      <c r="A197" t="s">
        <v>1174</v>
      </c>
      <c r="B197" t="s">
        <v>1008</v>
      </c>
      <c r="C197" s="5" t="s">
        <v>85</v>
      </c>
      <c r="D197" s="5">
        <v>37643</v>
      </c>
      <c r="E197" s="2">
        <v>1072</v>
      </c>
      <c r="F197" s="2">
        <v>3</v>
      </c>
      <c r="G197" t="str">
        <f>B197&amp;C197</f>
        <v>Olivia SANDERYrace-walking</v>
      </c>
      <c r="H197" s="2">
        <f>E197</f>
        <v>1072</v>
      </c>
      <c r="I197" s="2" cm="1">
        <f t="array" ref="I197">MAX(IF($G$3:$G$4000=$G197,$H$3:$H$4000))</f>
        <v>1072</v>
      </c>
      <c r="J197" s="2" t="str">
        <v>AUS</v>
      </c>
      <c r="K197" s="21" t="str">
        <v>Lateisha WILLIS</v>
      </c>
      <c r="L197" s="47" t="str">
        <v>100mh</v>
      </c>
      <c r="M197" s="97">
        <v>36567</v>
      </c>
      <c r="N197" s="96" t="str">
        <f t="shared" si="12"/>
        <v>Lateisha WILLIS100mh</v>
      </c>
      <c r="O197" s="2">
        <f t="shared" si="13"/>
        <v>1045</v>
      </c>
      <c r="P197" s="2">
        <f t="shared" si="14"/>
        <v>103</v>
      </c>
      <c r="Q197" s="81">
        <f t="shared" si="15"/>
        <v>10</v>
      </c>
    </row>
    <row r="198" spans="1:17" x14ac:dyDescent="0.2">
      <c r="A198" t="s">
        <v>1174</v>
      </c>
      <c r="B198" t="s">
        <v>414</v>
      </c>
      <c r="C198" s="5" t="s">
        <v>35</v>
      </c>
      <c r="D198" s="5">
        <v>36535</v>
      </c>
      <c r="E198" s="2">
        <v>1072</v>
      </c>
      <c r="F198" s="2">
        <v>15</v>
      </c>
      <c r="G198" t="str">
        <f>B198&amp;C198</f>
        <v>Emily WHELANhigh-jump</v>
      </c>
      <c r="H198" s="2">
        <f>E198</f>
        <v>1072</v>
      </c>
      <c r="I198" s="2" cm="1">
        <f t="array" ref="I198">MAX(IF($G$3:$G$4000=$G198,$H$3:$H$4000))</f>
        <v>1072</v>
      </c>
      <c r="J198" s="2" t="str">
        <v>AUS</v>
      </c>
      <c r="K198" s="21" t="str">
        <v>Katie GUNN</v>
      </c>
      <c r="L198" s="47" t="str">
        <v>long-jump</v>
      </c>
      <c r="M198" s="97">
        <v>37623</v>
      </c>
      <c r="N198" s="96" t="str">
        <f t="shared" si="12"/>
        <v>Katie GUNNlong-jump</v>
      </c>
      <c r="O198" s="2">
        <f t="shared" si="13"/>
        <v>1044</v>
      </c>
      <c r="P198" s="2">
        <f t="shared" si="14"/>
        <v>65</v>
      </c>
      <c r="Q198" s="81">
        <f t="shared" si="15"/>
        <v>10</v>
      </c>
    </row>
    <row r="199" spans="1:17" x14ac:dyDescent="0.2">
      <c r="A199" t="s">
        <v>1174</v>
      </c>
      <c r="B199" t="s">
        <v>210</v>
      </c>
      <c r="C199" s="5" t="s">
        <v>26</v>
      </c>
      <c r="D199" s="5">
        <v>34394</v>
      </c>
      <c r="E199" s="2">
        <v>1070</v>
      </c>
      <c r="F199" s="2">
        <v>27</v>
      </c>
      <c r="G199" t="str">
        <f>B199&amp;C199</f>
        <v>Catriona BISSET400m</v>
      </c>
      <c r="H199" s="2">
        <f>E199</f>
        <v>1070</v>
      </c>
      <c r="I199" s="2" cm="1">
        <f t="array" ref="I199">MAX(IF($G$3:$G$4000=$G199,$H$3:$H$4000))</f>
        <v>1070</v>
      </c>
      <c r="J199" s="2" t="str">
        <v>AUS</v>
      </c>
      <c r="K199" s="21" t="str">
        <v>Marli WILKINSON</v>
      </c>
      <c r="L199" s="47" t="str">
        <v>400mh</v>
      </c>
      <c r="M199" s="97">
        <v>36706</v>
      </c>
      <c r="N199" s="96" t="str">
        <f t="shared" si="12"/>
        <v>Marli WILKINSON400mh</v>
      </c>
      <c r="O199" s="2">
        <f t="shared" si="13"/>
        <v>1043</v>
      </c>
      <c r="P199" s="2">
        <f t="shared" si="14"/>
        <v>70</v>
      </c>
      <c r="Q199" s="81">
        <f t="shared" si="15"/>
        <v>9</v>
      </c>
    </row>
    <row r="200" spans="1:17" x14ac:dyDescent="0.2">
      <c r="A200" t="s">
        <v>1174</v>
      </c>
      <c r="B200" t="s">
        <v>134</v>
      </c>
      <c r="C200" t="s">
        <v>25</v>
      </c>
      <c r="D200" s="5">
        <v>36571</v>
      </c>
      <c r="E200" s="2">
        <v>1069</v>
      </c>
      <c r="F200" s="2">
        <v>16</v>
      </c>
      <c r="G200" t="str">
        <f>B200&amp;C200</f>
        <v>Jessie ANDREW200m</v>
      </c>
      <c r="H200" s="2">
        <f>E200</f>
        <v>1069</v>
      </c>
      <c r="I200" s="2" cm="1">
        <f t="array" ref="I200">MAX(IF($G$3:$G$4000=$G200,$H$3:$H$4000))</f>
        <v>1069</v>
      </c>
      <c r="J200" s="2" t="str">
        <v>AUS</v>
      </c>
      <c r="K200" s="21" t="str">
        <v>Aliyah PARKER</v>
      </c>
      <c r="L200" s="47" t="str">
        <v>triple-jump</v>
      </c>
      <c r="M200" s="97">
        <v>35415</v>
      </c>
      <c r="N200" s="96" t="str">
        <f t="shared" si="12"/>
        <v>Aliyah PARKERtriple-jump</v>
      </c>
      <c r="O200" s="2">
        <f t="shared" si="13"/>
        <v>1043</v>
      </c>
      <c r="P200" s="2">
        <f t="shared" si="14"/>
        <v>24</v>
      </c>
      <c r="Q200" s="81">
        <f t="shared" si="15"/>
        <v>1</v>
      </c>
    </row>
    <row r="201" spans="1:17" x14ac:dyDescent="0.2">
      <c r="A201" t="s">
        <v>1174</v>
      </c>
      <c r="B201" t="s">
        <v>206</v>
      </c>
      <c r="C201" t="s">
        <v>26</v>
      </c>
      <c r="D201" s="5">
        <v>37624</v>
      </c>
      <c r="E201" s="2">
        <v>1069</v>
      </c>
      <c r="F201" s="2">
        <v>30</v>
      </c>
      <c r="G201" t="str">
        <f>B201&amp;C201</f>
        <v>Ellie BEER400m</v>
      </c>
      <c r="H201" s="2">
        <f>E201</f>
        <v>1069</v>
      </c>
      <c r="I201" s="2" cm="1">
        <f t="array" ref="I201">MAX(IF($G$3:$G$4000=$G201,$H$3:$H$4000))</f>
        <v>1102</v>
      </c>
      <c r="J201" s="2" t="str">
        <v>AUS</v>
      </c>
      <c r="K201" s="21" t="str">
        <v>Rosie TOZER</v>
      </c>
      <c r="L201" s="47" t="str">
        <v>high-jump</v>
      </c>
      <c r="M201" s="97">
        <v>37383</v>
      </c>
      <c r="N201" s="96" t="str">
        <f t="shared" si="12"/>
        <v>Rosie TOZERhigh-jump</v>
      </c>
      <c r="O201" s="2">
        <f t="shared" si="13"/>
        <v>1043</v>
      </c>
      <c r="P201" s="2">
        <f t="shared" si="14"/>
        <v>29</v>
      </c>
      <c r="Q201" s="81">
        <f t="shared" si="15"/>
        <v>5</v>
      </c>
    </row>
    <row r="202" spans="1:17" x14ac:dyDescent="0.2">
      <c r="A202" t="s">
        <v>1174</v>
      </c>
      <c r="B202" t="s">
        <v>354</v>
      </c>
      <c r="C202" s="5" t="s">
        <v>26</v>
      </c>
      <c r="D202" s="5">
        <v>34582</v>
      </c>
      <c r="E202" s="2">
        <v>1069</v>
      </c>
      <c r="F202" s="2">
        <v>32</v>
      </c>
      <c r="G202" t="str">
        <f>B202&amp;C202</f>
        <v>Sarah CARLI400m</v>
      </c>
      <c r="H202" s="2">
        <f>E202</f>
        <v>1069</v>
      </c>
      <c r="I202" s="2" cm="1">
        <f t="array" ref="I202">MAX(IF($G$3:$G$4000=$G202,$H$3:$H$4000))</f>
        <v>1076</v>
      </c>
      <c r="J202" s="2" t="str">
        <v>AUS</v>
      </c>
      <c r="K202" s="21" t="str">
        <v>Toby STOLBERG</v>
      </c>
      <c r="L202" s="47" t="str">
        <v>high-jump</v>
      </c>
      <c r="M202" s="97">
        <v>44732</v>
      </c>
      <c r="N202" s="96" t="str">
        <f t="shared" si="12"/>
        <v>Toby STOLBERGhigh-jump</v>
      </c>
      <c r="O202" s="2">
        <f t="shared" si="13"/>
        <v>1043</v>
      </c>
      <c r="P202" s="2">
        <f t="shared" si="14"/>
        <v>29</v>
      </c>
      <c r="Q202" s="81">
        <f t="shared" si="15"/>
        <v>5</v>
      </c>
    </row>
    <row r="203" spans="1:17" x14ac:dyDescent="0.2">
      <c r="A203" t="s">
        <v>1174</v>
      </c>
      <c r="B203" t="s">
        <v>241</v>
      </c>
      <c r="C203" t="s">
        <v>28</v>
      </c>
      <c r="D203" s="5">
        <v>37404</v>
      </c>
      <c r="E203" s="2">
        <v>1069</v>
      </c>
      <c r="F203" s="2">
        <v>18</v>
      </c>
      <c r="G203" t="str">
        <f>B203&amp;C203</f>
        <v>Jaylah HANCOCK-CAMERON1500m</v>
      </c>
      <c r="H203" s="2">
        <f>E203</f>
        <v>1069</v>
      </c>
      <c r="I203" s="2" cm="1">
        <f t="array" ref="I203">MAX(IF($G$3:$G$4000=$G203,$H$3:$H$4000))</f>
        <v>1111</v>
      </c>
      <c r="J203" s="2" t="str">
        <v>AUS</v>
      </c>
      <c r="K203" s="21" t="str">
        <v>Lora ROFF</v>
      </c>
      <c r="L203" s="47" t="str">
        <v>800m</v>
      </c>
      <c r="M203" s="97">
        <v>32800</v>
      </c>
      <c r="N203" s="96" t="str">
        <f t="shared" si="12"/>
        <v>Lora ROFF800m</v>
      </c>
      <c r="O203" s="2">
        <f t="shared" si="13"/>
        <v>1042</v>
      </c>
      <c r="P203" s="2">
        <f t="shared" si="14"/>
        <v>124</v>
      </c>
      <c r="Q203" s="81">
        <f t="shared" si="15"/>
        <v>24</v>
      </c>
    </row>
    <row r="204" spans="1:17" x14ac:dyDescent="0.2">
      <c r="A204" t="s">
        <v>1174</v>
      </c>
      <c r="B204" t="s">
        <v>318</v>
      </c>
      <c r="C204" t="s">
        <v>34</v>
      </c>
      <c r="D204" s="5">
        <v>33879</v>
      </c>
      <c r="E204" s="2">
        <v>1069</v>
      </c>
      <c r="F204" s="2">
        <v>11</v>
      </c>
      <c r="G204" t="str">
        <f>B204&amp;C204</f>
        <v>Charlotte WILSON3000msc</v>
      </c>
      <c r="H204" s="2">
        <f>E204</f>
        <v>1069</v>
      </c>
      <c r="I204" s="2" cm="1">
        <f t="array" ref="I204">MAX(IF($G$3:$G$4000=$G204,$H$3:$H$4000))</f>
        <v>1080</v>
      </c>
      <c r="J204" s="2" t="str">
        <v>AUS</v>
      </c>
      <c r="K204" s="21" t="str">
        <v>Klara DESS</v>
      </c>
      <c r="L204" s="47" t="str">
        <v>1500m</v>
      </c>
      <c r="M204" s="97">
        <v>36601</v>
      </c>
      <c r="N204" s="96" t="str">
        <f t="shared" si="12"/>
        <v>Klara DESS1500m</v>
      </c>
      <c r="O204" s="2">
        <f t="shared" si="13"/>
        <v>1042</v>
      </c>
      <c r="P204" s="2">
        <f t="shared" si="14"/>
        <v>122</v>
      </c>
      <c r="Q204" s="81">
        <f t="shared" si="15"/>
        <v>27</v>
      </c>
    </row>
    <row r="205" spans="1:17" x14ac:dyDescent="0.2">
      <c r="A205" t="s">
        <v>1174</v>
      </c>
      <c r="B205" t="s">
        <v>937</v>
      </c>
      <c r="C205" t="s">
        <v>34</v>
      </c>
      <c r="D205" s="6">
        <v>30066</v>
      </c>
      <c r="E205" s="2">
        <v>1069</v>
      </c>
      <c r="F205" s="2">
        <v>55</v>
      </c>
      <c r="G205" t="str">
        <f>B205&amp;C205</f>
        <v>Victoria MITCHELL3000msc</v>
      </c>
      <c r="H205" s="2">
        <f>E205</f>
        <v>1069</v>
      </c>
      <c r="I205" s="2" cm="1">
        <f t="array" ref="I205">MAX(IF($G$3:$G$4000=$G205,$H$3:$H$4000))</f>
        <v>1069</v>
      </c>
      <c r="J205" s="2" t="str">
        <v>AUS</v>
      </c>
      <c r="K205" s="21" t="str">
        <v>Georgia HARRIS</v>
      </c>
      <c r="L205" s="47" t="str">
        <v>100m</v>
      </c>
      <c r="M205" s="97">
        <v>44671</v>
      </c>
      <c r="N205" s="96" t="str">
        <f t="shared" si="12"/>
        <v>Georgia HARRIS100m</v>
      </c>
      <c r="O205" s="2">
        <f t="shared" si="13"/>
        <v>1041</v>
      </c>
      <c r="P205" s="2">
        <f t="shared" si="14"/>
        <v>131</v>
      </c>
      <c r="Q205" s="81">
        <f t="shared" si="15"/>
        <v>22</v>
      </c>
    </row>
    <row r="206" spans="1:17" x14ac:dyDescent="0.2">
      <c r="A206" t="s">
        <v>1174</v>
      </c>
      <c r="B206" t="s">
        <v>109</v>
      </c>
      <c r="C206" t="s">
        <v>2</v>
      </c>
      <c r="D206" s="5">
        <v>36580</v>
      </c>
      <c r="E206" s="2">
        <v>1068</v>
      </c>
      <c r="F206" s="2">
        <v>25</v>
      </c>
      <c r="G206" t="str">
        <f>B206&amp;C206</f>
        <v>Kristie EDWARDS100m</v>
      </c>
      <c r="H206" s="2">
        <f>E206</f>
        <v>1068</v>
      </c>
      <c r="I206" s="2" cm="1">
        <f t="array" ref="I206">MAX(IF($G$3:$G$4000=$G206,$H$3:$H$4000))</f>
        <v>1068</v>
      </c>
      <c r="J206" s="2" t="str">
        <v>AUS</v>
      </c>
      <c r="K206" s="21" t="str">
        <v>Emma PHILIPPE</v>
      </c>
      <c r="L206" s="47" t="str">
        <v>400m</v>
      </c>
      <c r="M206" s="97">
        <v>35582</v>
      </c>
      <c r="N206" s="96" t="str">
        <f t="shared" si="12"/>
        <v>Emma PHILIPPE400m</v>
      </c>
      <c r="O206" s="2">
        <f t="shared" si="13"/>
        <v>1040</v>
      </c>
      <c r="P206" s="2">
        <f t="shared" si="14"/>
        <v>131</v>
      </c>
      <c r="Q206" s="81">
        <f t="shared" si="15"/>
        <v>12</v>
      </c>
    </row>
    <row r="207" spans="1:17" x14ac:dyDescent="0.2">
      <c r="A207" t="s">
        <v>1174</v>
      </c>
      <c r="B207" t="s">
        <v>118</v>
      </c>
      <c r="C207" t="s">
        <v>25</v>
      </c>
      <c r="D207" s="5">
        <v>36241</v>
      </c>
      <c r="E207" s="2">
        <v>1068</v>
      </c>
      <c r="F207" s="2">
        <v>18</v>
      </c>
      <c r="G207" t="str">
        <f>B207&amp;C207</f>
        <v>Nana Adoma OWUSU-AFRIYIE200m</v>
      </c>
      <c r="H207" s="2">
        <f>E207</f>
        <v>1068</v>
      </c>
      <c r="I207" s="2" cm="1">
        <f t="array" ref="I207">MAX(IF($G$3:$G$4000=$G207,$H$3:$H$4000))</f>
        <v>1068</v>
      </c>
      <c r="J207" s="2" t="str">
        <v>AUS</v>
      </c>
      <c r="K207" s="21" t="str">
        <v>Brielle ERBACHER</v>
      </c>
      <c r="L207" s="47" t="str">
        <v>1500m</v>
      </c>
      <c r="M207" s="97">
        <v>36219</v>
      </c>
      <c r="N207" s="96" t="str">
        <f t="shared" si="12"/>
        <v>Brielle ERBACHER1500m</v>
      </c>
      <c r="O207" s="2">
        <f t="shared" si="13"/>
        <v>1040</v>
      </c>
      <c r="P207" s="2">
        <f t="shared" si="14"/>
        <v>123</v>
      </c>
      <c r="Q207" s="81">
        <f t="shared" si="15"/>
        <v>28</v>
      </c>
    </row>
    <row r="208" spans="1:17" x14ac:dyDescent="0.2">
      <c r="A208" t="s">
        <v>1174</v>
      </c>
      <c r="B208" t="s">
        <v>242</v>
      </c>
      <c r="C208" t="s">
        <v>27</v>
      </c>
      <c r="D208" s="5">
        <v>34494</v>
      </c>
      <c r="E208" s="2">
        <v>1068</v>
      </c>
      <c r="F208" s="2">
        <v>30</v>
      </c>
      <c r="G208" t="str">
        <f>B208&amp;C208</f>
        <v>Amy ROBINSON800m</v>
      </c>
      <c r="H208" s="2">
        <f>E208</f>
        <v>1068</v>
      </c>
      <c r="I208" s="2" cm="1">
        <f t="array" ref="I208">MAX(IF($G$3:$G$4000=$G208,$H$3:$H$4000))</f>
        <v>1076</v>
      </c>
      <c r="J208" s="2" t="str">
        <v>AUS</v>
      </c>
      <c r="K208" s="21" t="str">
        <v>Elyssia KENSHOLE</v>
      </c>
      <c r="L208" s="47" t="str">
        <v>pole-vault</v>
      </c>
      <c r="M208" s="97">
        <v>37845</v>
      </c>
      <c r="N208" s="96" t="str">
        <f t="shared" si="12"/>
        <v>Elyssia KENSHOLEpole-vault</v>
      </c>
      <c r="O208" s="2">
        <f t="shared" si="13"/>
        <v>1040</v>
      </c>
      <c r="P208" s="2">
        <f t="shared" si="14"/>
        <v>13</v>
      </c>
      <c r="Q208" s="81">
        <f t="shared" si="15"/>
        <v>4</v>
      </c>
    </row>
    <row r="209" spans="1:17" x14ac:dyDescent="0.2">
      <c r="A209" t="s">
        <v>1174</v>
      </c>
      <c r="B209" t="s">
        <v>244</v>
      </c>
      <c r="C209" t="s">
        <v>27</v>
      </c>
      <c r="D209" s="5">
        <v>36886</v>
      </c>
      <c r="E209" s="2">
        <v>1068</v>
      </c>
      <c r="F209" s="2">
        <v>31</v>
      </c>
      <c r="G209" t="str">
        <f>B209&amp;C209</f>
        <v>Carley THOMAS800m</v>
      </c>
      <c r="H209" s="2">
        <f>E209</f>
        <v>1068</v>
      </c>
      <c r="I209" s="2" cm="1">
        <f t="array" ref="I209">MAX(IF($G$3:$G$4000=$G209,$H$3:$H$4000))</f>
        <v>1068</v>
      </c>
      <c r="J209" s="2" t="str">
        <v>AUS</v>
      </c>
      <c r="K209" s="21" t="str">
        <v>Emily RYAN</v>
      </c>
      <c r="L209" s="47" t="str">
        <v>5000m</v>
      </c>
      <c r="M209" s="97">
        <v>34621</v>
      </c>
      <c r="N209" s="96" t="str">
        <f t="shared" si="12"/>
        <v>Emily RYAN5000m</v>
      </c>
      <c r="O209" s="2">
        <f t="shared" si="13"/>
        <v>1039</v>
      </c>
      <c r="P209" s="2">
        <f t="shared" si="14"/>
        <v>115</v>
      </c>
      <c r="Q209" s="81">
        <f t="shared" si="15"/>
        <v>18</v>
      </c>
    </row>
    <row r="210" spans="1:17" x14ac:dyDescent="0.2">
      <c r="A210" t="s">
        <v>1174</v>
      </c>
      <c r="B210" t="s">
        <v>313</v>
      </c>
      <c r="C210" s="5" t="s">
        <v>29</v>
      </c>
      <c r="D210" s="6">
        <v>36406</v>
      </c>
      <c r="E210" s="2">
        <v>1068</v>
      </c>
      <c r="F210" s="2">
        <v>20</v>
      </c>
      <c r="G210" t="str">
        <f>B210&amp;C210</f>
        <v>Amelia MAZZA-DOWNIE5000m</v>
      </c>
      <c r="H210" s="2">
        <f>E210</f>
        <v>1068</v>
      </c>
      <c r="I210" s="2" cm="1">
        <f t="array" ref="I210">MAX(IF($G$3:$G$4000=$G210,$H$3:$H$4000))</f>
        <v>1092</v>
      </c>
      <c r="J210" s="2" t="str">
        <v>AUS</v>
      </c>
      <c r="K210" s="21" t="str">
        <v>Paige CAMPBELL</v>
      </c>
      <c r="L210" s="47" t="str">
        <v>400m</v>
      </c>
      <c r="M210" s="97">
        <v>38439</v>
      </c>
      <c r="N210" s="96" t="str">
        <f t="shared" si="12"/>
        <v>Paige CAMPBELL400m</v>
      </c>
      <c r="O210" s="2">
        <f t="shared" si="13"/>
        <v>1037</v>
      </c>
      <c r="P210" s="2">
        <f t="shared" si="14"/>
        <v>135</v>
      </c>
      <c r="Q210" s="81">
        <f t="shared" si="15"/>
        <v>13</v>
      </c>
    </row>
    <row r="211" spans="1:17" x14ac:dyDescent="0.2">
      <c r="A211" t="s">
        <v>1174</v>
      </c>
      <c r="B211" t="s">
        <v>357</v>
      </c>
      <c r="C211" t="s">
        <v>33</v>
      </c>
      <c r="D211" s="5">
        <v>37885</v>
      </c>
      <c r="E211" s="2">
        <v>1068</v>
      </c>
      <c r="F211" s="2">
        <v>5</v>
      </c>
      <c r="G211" t="str">
        <f>B211&amp;C211</f>
        <v>Isabella GUTHRIE400mh</v>
      </c>
      <c r="H211" s="2">
        <f>E211</f>
        <v>1068</v>
      </c>
      <c r="I211" s="2" cm="1">
        <f t="array" ref="I211">MAX(IF($G$3:$G$4000=$G211,$H$3:$H$4000))</f>
        <v>1068</v>
      </c>
      <c r="J211" s="2" t="str">
        <v>AUS</v>
      </c>
      <c r="K211" s="21" t="str">
        <v>Ivy BOOTHROYD</v>
      </c>
      <c r="L211" s="47" t="str">
        <v>800m</v>
      </c>
      <c r="M211" s="97">
        <v>44762</v>
      </c>
      <c r="N211" s="96" t="str">
        <f t="shared" si="12"/>
        <v>Ivy BOOTHROYD800m</v>
      </c>
      <c r="O211" s="2">
        <f t="shared" si="13"/>
        <v>1037</v>
      </c>
      <c r="P211" s="2">
        <f t="shared" si="14"/>
        <v>127</v>
      </c>
      <c r="Q211" s="81">
        <f t="shared" si="15"/>
        <v>25</v>
      </c>
    </row>
    <row r="212" spans="1:17" x14ac:dyDescent="0.2">
      <c r="A212" t="s">
        <v>1174</v>
      </c>
      <c r="B212" t="s">
        <v>368</v>
      </c>
      <c r="C212" t="s">
        <v>37</v>
      </c>
      <c r="D212" s="5">
        <v>37072</v>
      </c>
      <c r="E212" s="2">
        <v>1068</v>
      </c>
      <c r="F212" s="2">
        <v>42</v>
      </c>
      <c r="G212" t="str">
        <f>B212&amp;C212</f>
        <v>Samantha DALElong-jump</v>
      </c>
      <c r="H212" s="2">
        <f>E212</f>
        <v>1068</v>
      </c>
      <c r="I212" s="2" cm="1">
        <f t="array" ref="I212">MAX(IF($G$3:$G$4000=$G212,$H$3:$H$4000))</f>
        <v>1152</v>
      </c>
      <c r="J212" s="2" t="str">
        <v>AUS</v>
      </c>
      <c r="K212" s="21" t="str">
        <v>Olivia DODDS</v>
      </c>
      <c r="L212" s="47" t="str">
        <v>100m</v>
      </c>
      <c r="M212" s="97">
        <v>38870</v>
      </c>
      <c r="N212" s="96" t="str">
        <f t="shared" si="12"/>
        <v>Olivia DODDS100m</v>
      </c>
      <c r="O212" s="2">
        <f t="shared" si="13"/>
        <v>1036</v>
      </c>
      <c r="P212" s="2">
        <f t="shared" si="14"/>
        <v>137</v>
      </c>
      <c r="Q212" s="81">
        <f t="shared" si="15"/>
        <v>23</v>
      </c>
    </row>
    <row r="213" spans="1:17" x14ac:dyDescent="0.2">
      <c r="A213" t="s">
        <v>1174</v>
      </c>
      <c r="B213" t="s">
        <v>127</v>
      </c>
      <c r="C213" t="s">
        <v>32</v>
      </c>
      <c r="D213" s="5">
        <v>36013</v>
      </c>
      <c r="E213" s="2">
        <v>1067</v>
      </c>
      <c r="F213" s="2">
        <v>76</v>
      </c>
      <c r="G213" t="str">
        <f>B213&amp;C213</f>
        <v>Danielle SHAW100mh</v>
      </c>
      <c r="H213" s="2">
        <f>E213</f>
        <v>1067</v>
      </c>
      <c r="I213" s="2" cm="1">
        <f t="array" ref="I213">MAX(IF($G$3:$G$4000=$G213,$H$3:$H$4000))</f>
        <v>1090</v>
      </c>
      <c r="J213" s="2" t="str">
        <v>AUS</v>
      </c>
      <c r="K213" s="21" t="str">
        <v>Katie SMEE</v>
      </c>
      <c r="L213" s="47" t="str">
        <v>100m</v>
      </c>
      <c r="M213" s="97">
        <v>35755</v>
      </c>
      <c r="N213" s="96" t="str">
        <f t="shared" si="12"/>
        <v>Katie SMEE100m</v>
      </c>
      <c r="O213" s="2">
        <f t="shared" si="13"/>
        <v>1036</v>
      </c>
      <c r="P213" s="2">
        <f t="shared" si="14"/>
        <v>137</v>
      </c>
      <c r="Q213" s="81">
        <f t="shared" si="15"/>
        <v>23</v>
      </c>
    </row>
    <row r="214" spans="1:17" x14ac:dyDescent="0.2">
      <c r="A214" t="s">
        <v>1174</v>
      </c>
      <c r="B214" t="s">
        <v>293</v>
      </c>
      <c r="C214" t="s">
        <v>28</v>
      </c>
      <c r="D214" s="5">
        <v>35559</v>
      </c>
      <c r="E214" s="2">
        <v>1066</v>
      </c>
      <c r="F214" s="2">
        <v>19</v>
      </c>
      <c r="G214" t="str">
        <f>B214&amp;C214</f>
        <v>Georgia WINKCUP1500m</v>
      </c>
      <c r="H214" s="2">
        <f>E214</f>
        <v>1066</v>
      </c>
      <c r="I214" s="2" cm="1">
        <f t="array" ref="I214">MAX(IF($G$3:$G$4000=$G214,$H$3:$H$4000))</f>
        <v>1066</v>
      </c>
      <c r="J214" s="2" t="str">
        <v>AUS</v>
      </c>
      <c r="K214" s="21" t="str">
        <v>Klara DESS</v>
      </c>
      <c r="L214" s="47" t="str">
        <v>800m</v>
      </c>
      <c r="M214" s="97">
        <v>36601</v>
      </c>
      <c r="N214" s="96" t="str">
        <f t="shared" si="12"/>
        <v>Klara DESS800m</v>
      </c>
      <c r="O214" s="2">
        <f t="shared" si="13"/>
        <v>1036</v>
      </c>
      <c r="P214" s="2">
        <f t="shared" si="14"/>
        <v>128</v>
      </c>
      <c r="Q214" s="81">
        <f t="shared" si="15"/>
        <v>26</v>
      </c>
    </row>
    <row r="215" spans="1:17" x14ac:dyDescent="0.2">
      <c r="A215" t="s">
        <v>1174</v>
      </c>
      <c r="B215" t="s">
        <v>107</v>
      </c>
      <c r="C215" t="s">
        <v>2</v>
      </c>
      <c r="D215" s="5">
        <v>37030</v>
      </c>
      <c r="E215" s="2">
        <v>1065</v>
      </c>
      <c r="F215" s="2">
        <v>27</v>
      </c>
      <c r="G215" t="str">
        <f>B215&amp;C215</f>
        <v>Monique QUIRK100m</v>
      </c>
      <c r="H215" s="2">
        <f>E215</f>
        <v>1065</v>
      </c>
      <c r="I215" s="2" cm="1">
        <f t="array" ref="I215">MAX(IF($G$3:$G$4000=$G215,$H$3:$H$4000))</f>
        <v>1065</v>
      </c>
      <c r="J215" s="2" t="str">
        <v>AUS</v>
      </c>
      <c r="K215" s="21" t="str">
        <v>Jaylah HANCOCK-CAMERON</v>
      </c>
      <c r="L215" s="47" t="str">
        <v>800m</v>
      </c>
      <c r="M215" s="97">
        <v>37404</v>
      </c>
      <c r="N215" s="96" t="str">
        <f t="shared" si="12"/>
        <v>Jaylah HANCOCK-CAMERON800m</v>
      </c>
      <c r="O215" s="2">
        <f t="shared" si="13"/>
        <v>1035</v>
      </c>
      <c r="P215" s="2">
        <f t="shared" si="14"/>
        <v>130</v>
      </c>
      <c r="Q215" s="81">
        <f t="shared" si="15"/>
        <v>27</v>
      </c>
    </row>
    <row r="216" spans="1:17" x14ac:dyDescent="0.2">
      <c r="A216" t="s">
        <v>1174</v>
      </c>
      <c r="B216" t="s">
        <v>1009</v>
      </c>
      <c r="C216" t="s">
        <v>85</v>
      </c>
      <c r="D216" s="5">
        <v>35863</v>
      </c>
      <c r="E216" s="2">
        <v>1065</v>
      </c>
      <c r="F216" s="2">
        <v>4</v>
      </c>
      <c r="G216" t="str">
        <f>B216&amp;C216</f>
        <v>Clara SMITHrace-walking</v>
      </c>
      <c r="H216" s="2">
        <f>E216</f>
        <v>1065</v>
      </c>
      <c r="I216" s="2" cm="1">
        <f t="array" ref="I216">MAX(IF($G$3:$G$4000=$G216,$H$3:$H$4000))</f>
        <v>1065</v>
      </c>
      <c r="J216" s="2" t="str">
        <v>AUS</v>
      </c>
      <c r="K216" s="21" t="str">
        <v>Alexandra ROBERTS</v>
      </c>
      <c r="L216" s="47" t="str">
        <v>javelin-throw</v>
      </c>
      <c r="M216" s="97">
        <v>36990</v>
      </c>
      <c r="N216" s="96" t="str">
        <f t="shared" si="12"/>
        <v>Alexandra ROBERTSjavelin-throw</v>
      </c>
      <c r="O216" s="2">
        <f t="shared" si="13"/>
        <v>1035</v>
      </c>
      <c r="P216" s="2">
        <f t="shared" si="14"/>
        <v>9</v>
      </c>
      <c r="Q216" s="81">
        <f t="shared" si="15"/>
        <v>4</v>
      </c>
    </row>
    <row r="217" spans="1:17" x14ac:dyDescent="0.2">
      <c r="A217" t="s">
        <v>1174</v>
      </c>
      <c r="B217" t="s">
        <v>274</v>
      </c>
      <c r="C217" t="s">
        <v>28</v>
      </c>
      <c r="D217" s="5">
        <v>32903</v>
      </c>
      <c r="E217" s="2">
        <v>1064</v>
      </c>
      <c r="F217" s="2">
        <v>21</v>
      </c>
      <c r="G217" t="str">
        <f>B217&amp;C217</f>
        <v>Melissa DUNCAN1500m</v>
      </c>
      <c r="H217" s="2">
        <f>E217</f>
        <v>1064</v>
      </c>
      <c r="I217" s="2" cm="1">
        <f t="array" ref="I217">MAX(IF($G$3:$G$4000=$G217,$H$3:$H$4000))</f>
        <v>1123</v>
      </c>
      <c r="J217" s="2" t="str">
        <v>AUS</v>
      </c>
      <c r="K217" s="21" t="str">
        <v>Desleigh OWUSU</v>
      </c>
      <c r="L217" s="47" t="str">
        <v>triple-jump</v>
      </c>
      <c r="M217" s="97">
        <v>37154</v>
      </c>
      <c r="N217" s="96" t="str">
        <f t="shared" si="12"/>
        <v>Desleigh OWUSUtriple-jump</v>
      </c>
      <c r="O217" s="2">
        <f t="shared" si="13"/>
        <v>1034</v>
      </c>
      <c r="P217" s="2">
        <f t="shared" si="14"/>
        <v>30</v>
      </c>
      <c r="Q217" s="81">
        <f t="shared" si="15"/>
        <v>2</v>
      </c>
    </row>
    <row r="218" spans="1:17" x14ac:dyDescent="0.2">
      <c r="A218" t="s">
        <v>1174</v>
      </c>
      <c r="B218" t="s">
        <v>947</v>
      </c>
      <c r="C218" s="5" t="s">
        <v>29</v>
      </c>
      <c r="D218" s="5">
        <v>36150</v>
      </c>
      <c r="E218" s="2">
        <v>1064</v>
      </c>
      <c r="F218" s="2">
        <v>22</v>
      </c>
      <c r="G218" t="str">
        <f>B218&amp;C218</f>
        <v>Cara WOOLNOUGH5000m</v>
      </c>
      <c r="H218" s="2">
        <f>E218</f>
        <v>1064</v>
      </c>
      <c r="I218" s="2" cm="1">
        <f t="array" ref="I218">MAX(IF($G$3:$G$4000=$G218,$H$3:$H$4000))</f>
        <v>1064</v>
      </c>
      <c r="J218" s="2" t="str">
        <v>AUS</v>
      </c>
      <c r="K218" s="21" t="str">
        <v>Samantha LENTON</v>
      </c>
      <c r="L218" s="47" t="str">
        <v>discus-throw</v>
      </c>
      <c r="M218" s="97">
        <v>36322</v>
      </c>
      <c r="N218" s="96" t="str">
        <f t="shared" si="12"/>
        <v>Samantha LENTONdiscus-throw</v>
      </c>
      <c r="O218" s="2">
        <f t="shared" si="13"/>
        <v>1034</v>
      </c>
      <c r="P218" s="2">
        <f t="shared" si="14"/>
        <v>16</v>
      </c>
      <c r="Q218" s="81">
        <f t="shared" si="15"/>
        <v>3</v>
      </c>
    </row>
    <row r="219" spans="1:17" x14ac:dyDescent="0.2">
      <c r="A219" t="s">
        <v>1174</v>
      </c>
      <c r="B219" t="s">
        <v>353</v>
      </c>
      <c r="C219" t="s">
        <v>33</v>
      </c>
      <c r="D219" s="5">
        <v>34473</v>
      </c>
      <c r="E219" s="2">
        <v>1064</v>
      </c>
      <c r="F219" s="2">
        <v>6</v>
      </c>
      <c r="G219" t="str">
        <f>B219&amp;C219</f>
        <v>Sara KLEIN400mh</v>
      </c>
      <c r="H219" s="2">
        <f>E219</f>
        <v>1064</v>
      </c>
      <c r="I219" s="2" cm="1">
        <f t="array" ref="I219">MAX(IF($G$3:$G$4000=$G219,$H$3:$H$4000))</f>
        <v>1110</v>
      </c>
      <c r="J219" s="2" t="str">
        <v>AUS</v>
      </c>
      <c r="K219" s="21" t="str">
        <v>Tamara HOTTEN</v>
      </c>
      <c r="L219" s="47" t="str">
        <v>100m</v>
      </c>
      <c r="M219" s="97">
        <v>36685</v>
      </c>
      <c r="N219" s="96" t="str">
        <f t="shared" si="12"/>
        <v>Tamara HOTTEN100m</v>
      </c>
      <c r="O219" s="2">
        <f t="shared" si="13"/>
        <v>1032</v>
      </c>
      <c r="P219" s="2">
        <f t="shared" si="14"/>
        <v>139</v>
      </c>
      <c r="Q219" s="81">
        <f t="shared" si="15"/>
        <v>25</v>
      </c>
    </row>
    <row r="220" spans="1:17" x14ac:dyDescent="0.2">
      <c r="A220" t="s">
        <v>1174</v>
      </c>
      <c r="B220" t="s">
        <v>324</v>
      </c>
      <c r="C220" t="s">
        <v>30</v>
      </c>
      <c r="D220" s="5">
        <v>36358</v>
      </c>
      <c r="E220" s="2">
        <v>1064</v>
      </c>
      <c r="F220" s="2">
        <v>84</v>
      </c>
      <c r="G220" t="str">
        <f>B220&amp;C220</f>
        <v>Clio OZANNE-JAQUES10000m</v>
      </c>
      <c r="H220" s="2">
        <f>E220</f>
        <v>1064</v>
      </c>
      <c r="I220" s="2" cm="1">
        <f t="array" ref="I220">MAX(IF($G$3:$G$4000=$G220,$H$3:$H$4000))</f>
        <v>1064</v>
      </c>
      <c r="J220" s="2" t="str">
        <v>AUS</v>
      </c>
      <c r="K220" s="21" t="str">
        <v>Samantha GEDDES</v>
      </c>
      <c r="L220" s="47" t="str">
        <v>100m</v>
      </c>
      <c r="M220" s="97">
        <v>35585</v>
      </c>
      <c r="N220" s="96" t="str">
        <f t="shared" si="12"/>
        <v>Samantha GEDDES100m</v>
      </c>
      <c r="O220" s="2">
        <f t="shared" si="13"/>
        <v>1032</v>
      </c>
      <c r="P220" s="2">
        <f t="shared" si="14"/>
        <v>139</v>
      </c>
      <c r="Q220" s="81">
        <f t="shared" si="15"/>
        <v>25</v>
      </c>
    </row>
    <row r="221" spans="1:17" x14ac:dyDescent="0.2">
      <c r="A221" t="s">
        <v>1174</v>
      </c>
      <c r="B221" t="s">
        <v>114</v>
      </c>
      <c r="C221" s="5" t="s">
        <v>25</v>
      </c>
      <c r="D221" s="5">
        <v>36999</v>
      </c>
      <c r="E221" s="2">
        <v>1063</v>
      </c>
      <c r="F221" s="2">
        <v>21</v>
      </c>
      <c r="G221" t="str">
        <f>B221&amp;C221</f>
        <v>Mia GROSS200m</v>
      </c>
      <c r="H221" s="2">
        <f>E221</f>
        <v>1063</v>
      </c>
      <c r="I221" s="2" cm="1">
        <f t="array" ref="I221">MAX(IF($G$3:$G$4000=$G221,$H$3:$H$4000))</f>
        <v>1063</v>
      </c>
      <c r="J221" s="2" t="str">
        <v>AUS</v>
      </c>
      <c r="K221" s="21" t="str">
        <v>Morgan GAFFNEY</v>
      </c>
      <c r="L221" s="47" t="str">
        <v>200m</v>
      </c>
      <c r="M221" s="97">
        <v>33924</v>
      </c>
      <c r="N221" s="96" t="str">
        <f t="shared" si="12"/>
        <v>Morgan GAFFNEY200m</v>
      </c>
      <c r="O221" s="2">
        <f t="shared" si="13"/>
        <v>1032</v>
      </c>
      <c r="P221" s="2">
        <f t="shared" si="14"/>
        <v>123</v>
      </c>
      <c r="Q221" s="81">
        <f t="shared" si="15"/>
        <v>16</v>
      </c>
    </row>
    <row r="222" spans="1:17" x14ac:dyDescent="0.2">
      <c r="A222" t="s">
        <v>1174</v>
      </c>
      <c r="B222" t="s">
        <v>249</v>
      </c>
      <c r="C222" s="5" t="s">
        <v>28</v>
      </c>
      <c r="D222" s="5">
        <v>37944</v>
      </c>
      <c r="E222" s="2">
        <v>1062</v>
      </c>
      <c r="F222" s="2">
        <v>22</v>
      </c>
      <c r="G222" t="str">
        <f>B222&amp;C222</f>
        <v>Nicola HOGG1500m</v>
      </c>
      <c r="H222" s="2">
        <f>E222</f>
        <v>1062</v>
      </c>
      <c r="I222" s="2" cm="1">
        <f t="array" ref="I222">MAX(IF($G$3:$G$4000=$G222,$H$3:$H$4000))</f>
        <v>1062</v>
      </c>
      <c r="J222" s="2" t="str">
        <v>AUS</v>
      </c>
      <c r="K222" s="21" t="str">
        <v>Chloe GRENADE</v>
      </c>
      <c r="L222" s="47" t="str">
        <v>long-jump</v>
      </c>
      <c r="M222" s="97">
        <v>36509</v>
      </c>
      <c r="N222" s="96" t="str">
        <f t="shared" si="12"/>
        <v>Chloe GRENADElong-jump</v>
      </c>
      <c r="O222" s="2">
        <f t="shared" si="13"/>
        <v>1031</v>
      </c>
      <c r="P222" s="2">
        <f t="shared" si="14"/>
        <v>76</v>
      </c>
      <c r="Q222" s="81">
        <f t="shared" si="15"/>
        <v>11</v>
      </c>
    </row>
    <row r="223" spans="1:17" x14ac:dyDescent="0.2">
      <c r="A223" t="s">
        <v>1174</v>
      </c>
      <c r="B223" t="s">
        <v>355</v>
      </c>
      <c r="C223" t="s">
        <v>33</v>
      </c>
      <c r="D223" s="5">
        <v>34815</v>
      </c>
      <c r="E223" s="2">
        <v>1062</v>
      </c>
      <c r="F223" s="2">
        <v>7</v>
      </c>
      <c r="G223" t="str">
        <f>B223&amp;C223</f>
        <v>Genevieve COWIE400mh</v>
      </c>
      <c r="H223" s="2">
        <f>E223</f>
        <v>1062</v>
      </c>
      <c r="I223" s="2" cm="1">
        <f t="array" ref="I223">MAX(IF($G$3:$G$4000=$G223,$H$3:$H$4000))</f>
        <v>1074</v>
      </c>
      <c r="J223" s="2" t="str">
        <v>AUS</v>
      </c>
      <c r="K223" s="21" t="str">
        <v>Olivia DODDS</v>
      </c>
      <c r="L223" s="47" t="str">
        <v>200m</v>
      </c>
      <c r="M223" s="97">
        <v>38870</v>
      </c>
      <c r="N223" s="96" t="str">
        <f t="shared" si="12"/>
        <v>Olivia DODDS200m</v>
      </c>
      <c r="O223" s="2">
        <f t="shared" si="13"/>
        <v>1030</v>
      </c>
      <c r="P223" s="2">
        <f t="shared" si="14"/>
        <v>125</v>
      </c>
      <c r="Q223" s="81">
        <f t="shared" si="15"/>
        <v>17</v>
      </c>
    </row>
    <row r="224" spans="1:17" x14ac:dyDescent="0.2">
      <c r="A224" t="s">
        <v>1174</v>
      </c>
      <c r="B224" t="s">
        <v>413</v>
      </c>
      <c r="C224" t="s">
        <v>35</v>
      </c>
      <c r="D224" s="5">
        <v>38237</v>
      </c>
      <c r="E224" s="2">
        <v>1062</v>
      </c>
      <c r="F224" s="2">
        <v>19</v>
      </c>
      <c r="G224" t="str">
        <f>B224&amp;C224</f>
        <v>Erin SHAWhigh-jump</v>
      </c>
      <c r="H224" s="2">
        <f>E224</f>
        <v>1062</v>
      </c>
      <c r="I224" s="2" cm="1">
        <f t="array" ref="I224">MAX(IF($G$3:$G$4000=$G224,$H$3:$H$4000))</f>
        <v>1062</v>
      </c>
      <c r="J224" s="2" t="str">
        <v>AUS</v>
      </c>
      <c r="K224" s="21" t="str">
        <v>Ilana GRANDINE</v>
      </c>
      <c r="L224" s="47" t="str">
        <v>400m</v>
      </c>
      <c r="M224" s="97">
        <v>33463</v>
      </c>
      <c r="N224" s="96" t="str">
        <f t="shared" si="12"/>
        <v>Ilana GRANDINE400m</v>
      </c>
      <c r="O224" s="2">
        <f t="shared" si="13"/>
        <v>1030</v>
      </c>
      <c r="P224" s="2">
        <f t="shared" si="14"/>
        <v>139</v>
      </c>
      <c r="Q224" s="81">
        <f t="shared" si="15"/>
        <v>14</v>
      </c>
    </row>
    <row r="225" spans="1:17" x14ac:dyDescent="0.2">
      <c r="A225" t="s">
        <v>1174</v>
      </c>
      <c r="B225" t="s">
        <v>116</v>
      </c>
      <c r="C225" s="5" t="s">
        <v>2</v>
      </c>
      <c r="D225" s="5">
        <v>33924</v>
      </c>
      <c r="E225" s="2">
        <v>1060</v>
      </c>
      <c r="F225" s="2">
        <v>29</v>
      </c>
      <c r="G225" t="str">
        <f>B225&amp;C225</f>
        <v>Morgan GAFFNEY100m</v>
      </c>
      <c r="H225" s="2">
        <f>E225</f>
        <v>1060</v>
      </c>
      <c r="I225" s="2" cm="1">
        <f t="array" ref="I225">MAX(IF($G$3:$G$4000=$G225,$H$3:$H$4000))</f>
        <v>1060</v>
      </c>
      <c r="J225" s="2" t="str">
        <v>AUS</v>
      </c>
      <c r="K225" s="21" t="str">
        <v>Taneille CRASE</v>
      </c>
      <c r="L225" s="47" t="str">
        <v>heptathlon</v>
      </c>
      <c r="M225" s="97">
        <v>34623</v>
      </c>
      <c r="N225" s="96" t="str">
        <f t="shared" si="12"/>
        <v>Taneille CRASEheptathlon</v>
      </c>
      <c r="O225" s="2">
        <f t="shared" si="13"/>
        <v>1030</v>
      </c>
      <c r="P225" s="2">
        <f t="shared" si="14"/>
        <v>8</v>
      </c>
      <c r="Q225" s="81">
        <f t="shared" si="15"/>
        <v>1</v>
      </c>
    </row>
    <row r="226" spans="1:17" x14ac:dyDescent="0.2">
      <c r="A226" t="s">
        <v>1174</v>
      </c>
      <c r="B226" t="s">
        <v>115</v>
      </c>
      <c r="C226" t="s">
        <v>2</v>
      </c>
      <c r="D226" s="5">
        <v>37673</v>
      </c>
      <c r="E226" s="2">
        <v>1060</v>
      </c>
      <c r="F226" s="2">
        <v>29</v>
      </c>
      <c r="G226" t="str">
        <f>B226&amp;C226</f>
        <v>Olivia MATZER100m</v>
      </c>
      <c r="H226" s="2">
        <f>E226</f>
        <v>1060</v>
      </c>
      <c r="I226" s="2" cm="1">
        <f t="array" ref="I226">MAX(IF($G$3:$G$4000=$G226,$H$3:$H$4000))</f>
        <v>1060</v>
      </c>
      <c r="J226" s="2" t="str">
        <v>AUS</v>
      </c>
      <c r="K226" s="21" t="str">
        <v>Sarah KLEIN</v>
      </c>
      <c r="L226" s="47" t="str">
        <v>5000m</v>
      </c>
      <c r="M226" s="97">
        <v>31156</v>
      </c>
      <c r="N226" s="96" t="str">
        <f t="shared" si="12"/>
        <v>Sarah KLEIN5000m</v>
      </c>
      <c r="O226" s="2">
        <f t="shared" si="13"/>
        <v>1027</v>
      </c>
      <c r="P226" s="2">
        <f t="shared" si="14"/>
        <v>119</v>
      </c>
      <c r="Q226" s="81">
        <f t="shared" si="15"/>
        <v>19</v>
      </c>
    </row>
    <row r="227" spans="1:17" x14ac:dyDescent="0.2">
      <c r="A227" t="s">
        <v>1174</v>
      </c>
      <c r="B227" t="s">
        <v>108</v>
      </c>
      <c r="C227" t="s">
        <v>2</v>
      </c>
      <c r="D227" s="5">
        <v>35895</v>
      </c>
      <c r="E227" s="2">
        <v>1058</v>
      </c>
      <c r="F227" s="2">
        <v>32</v>
      </c>
      <c r="G227" t="str">
        <f>B227&amp;C227</f>
        <v>Sophia FIGHERA100m</v>
      </c>
      <c r="H227" s="2">
        <f>E227</f>
        <v>1058</v>
      </c>
      <c r="I227" s="2" cm="1">
        <f t="array" ref="I227">MAX(IF($G$3:$G$4000=$G227,$H$3:$H$4000))</f>
        <v>1058</v>
      </c>
      <c r="J227" s="2" t="str">
        <v>AUS</v>
      </c>
      <c r="K227" s="21" t="str">
        <v>Stella RADFORD</v>
      </c>
      <c r="L227" s="47" t="str">
        <v>5000m</v>
      </c>
      <c r="M227" s="97">
        <v>34875</v>
      </c>
      <c r="N227" s="96" t="str">
        <f t="shared" si="12"/>
        <v>Stella RADFORD5000m</v>
      </c>
      <c r="O227" s="2">
        <f t="shared" si="13"/>
        <v>1027</v>
      </c>
      <c r="P227" s="2">
        <f t="shared" si="14"/>
        <v>119</v>
      </c>
      <c r="Q227" s="81">
        <f t="shared" si="15"/>
        <v>19</v>
      </c>
    </row>
    <row r="228" spans="1:17" x14ac:dyDescent="0.2">
      <c r="A228" t="s">
        <v>1174</v>
      </c>
      <c r="B228" t="s">
        <v>209</v>
      </c>
      <c r="C228" t="s">
        <v>26</v>
      </c>
      <c r="D228" s="5">
        <v>35897</v>
      </c>
      <c r="E228" s="2">
        <v>1058</v>
      </c>
      <c r="F228" s="2">
        <v>38</v>
      </c>
      <c r="G228" t="str">
        <f>B228&amp;C228</f>
        <v>Jessica THORNTON400m</v>
      </c>
      <c r="H228" s="2">
        <f>E228</f>
        <v>1058</v>
      </c>
      <c r="I228" s="2" cm="1">
        <f t="array" ref="I228">MAX(IF($G$3:$G$4000=$G228,$H$3:$H$4000))</f>
        <v>1058</v>
      </c>
      <c r="J228" s="2" t="str">
        <v>AUS</v>
      </c>
      <c r="K228" s="21" t="str">
        <v>Delta AMIDZOVSKI</v>
      </c>
      <c r="L228" s="47" t="str">
        <v>100mh</v>
      </c>
      <c r="M228" s="97">
        <v>38952</v>
      </c>
      <c r="N228" s="96" t="str">
        <f t="shared" si="12"/>
        <v>Delta AMIDZOVSKI100mh</v>
      </c>
      <c r="O228" s="2">
        <f t="shared" si="13"/>
        <v>1027</v>
      </c>
      <c r="P228" s="2">
        <f t="shared" si="14"/>
        <v>105</v>
      </c>
      <c r="Q228" s="81">
        <f t="shared" si="15"/>
        <v>11</v>
      </c>
    </row>
    <row r="229" spans="1:17" x14ac:dyDescent="0.2">
      <c r="A229" t="s">
        <v>1174</v>
      </c>
      <c r="B229" t="s">
        <v>277</v>
      </c>
      <c r="C229" t="s">
        <v>28</v>
      </c>
      <c r="D229" s="5">
        <v>34873</v>
      </c>
      <c r="E229" s="2">
        <v>1057</v>
      </c>
      <c r="F229" s="2">
        <v>24</v>
      </c>
      <c r="G229" t="str">
        <f>B229&amp;C229</f>
        <v>Kate SPENCER1500m</v>
      </c>
      <c r="H229" s="2">
        <f>E229</f>
        <v>1057</v>
      </c>
      <c r="I229" s="2" cm="1">
        <f t="array" ref="I229">MAX(IF($G$3:$G$4000=$G229,$H$3:$H$4000))</f>
        <v>1057</v>
      </c>
      <c r="J229" s="2" t="str">
        <v>AUS</v>
      </c>
      <c r="K229" s="21" t="str">
        <v>Chloe GRENADE</v>
      </c>
      <c r="L229" s="47" t="str">
        <v>triple-jump</v>
      </c>
      <c r="M229" s="97">
        <v>36509</v>
      </c>
      <c r="N229" s="96" t="str">
        <f t="shared" si="12"/>
        <v>Chloe GRENADEtriple-jump</v>
      </c>
      <c r="O229" s="2">
        <f t="shared" si="13"/>
        <v>1027</v>
      </c>
      <c r="P229" s="2">
        <f t="shared" si="14"/>
        <v>36</v>
      </c>
      <c r="Q229" s="81">
        <f t="shared" si="15"/>
        <v>3</v>
      </c>
    </row>
    <row r="230" spans="1:17" x14ac:dyDescent="0.2">
      <c r="A230" t="s">
        <v>1174</v>
      </c>
      <c r="B230" t="s">
        <v>195</v>
      </c>
      <c r="C230" s="5" t="s">
        <v>29</v>
      </c>
      <c r="D230" s="5">
        <v>35243</v>
      </c>
      <c r="E230" s="2">
        <v>1057</v>
      </c>
      <c r="F230" s="2">
        <v>23</v>
      </c>
      <c r="G230" t="str">
        <f>B230&amp;C230</f>
        <v>Paige CAMPBELL5000m</v>
      </c>
      <c r="H230" s="2">
        <f>E230</f>
        <v>1057</v>
      </c>
      <c r="I230" s="2" cm="1">
        <f t="array" ref="I230">MAX(IF($G$3:$G$4000=$G230,$H$3:$H$4000))</f>
        <v>1074</v>
      </c>
      <c r="J230" s="2" t="str">
        <v>AUS</v>
      </c>
      <c r="K230" s="21" t="str">
        <v>Bronte CARROLL</v>
      </c>
      <c r="L230" s="47" t="str">
        <v>100m</v>
      </c>
      <c r="M230" s="97">
        <v>36346</v>
      </c>
      <c r="N230" s="96" t="str">
        <f t="shared" si="12"/>
        <v>Bronte CARROLL100m</v>
      </c>
      <c r="O230" s="2">
        <f t="shared" si="13"/>
        <v>1026</v>
      </c>
      <c r="P230" s="2">
        <f t="shared" si="14"/>
        <v>149</v>
      </c>
      <c r="Q230" s="81">
        <f t="shared" si="15"/>
        <v>27</v>
      </c>
    </row>
    <row r="231" spans="1:17" x14ac:dyDescent="0.2">
      <c r="A231" t="s">
        <v>1174</v>
      </c>
      <c r="B231" t="s">
        <v>299</v>
      </c>
      <c r="C231" t="s">
        <v>34</v>
      </c>
      <c r="D231" s="5">
        <v>36253</v>
      </c>
      <c r="E231" s="2">
        <v>1057</v>
      </c>
      <c r="F231" s="2">
        <v>60</v>
      </c>
      <c r="G231" t="str">
        <f>B231&amp;C231</f>
        <v>Katherine DOWIE3000msc</v>
      </c>
      <c r="H231" s="2">
        <f>E231</f>
        <v>1057</v>
      </c>
      <c r="I231" s="2" cm="1">
        <f t="array" ref="I231">MAX(IF($G$3:$G$4000=$G231,$H$3:$H$4000))</f>
        <v>1057</v>
      </c>
      <c r="J231" s="2" t="str">
        <v>AUS</v>
      </c>
      <c r="K231" s="21" t="str">
        <v>Ilana GRANDINE</v>
      </c>
      <c r="L231" s="47" t="str">
        <v>100m</v>
      </c>
      <c r="M231" s="97">
        <v>33463</v>
      </c>
      <c r="N231" s="96" t="str">
        <f t="shared" si="12"/>
        <v>Ilana GRANDINE100m</v>
      </c>
      <c r="O231" s="2">
        <f t="shared" si="13"/>
        <v>1026</v>
      </c>
      <c r="P231" s="2">
        <f t="shared" si="14"/>
        <v>149</v>
      </c>
      <c r="Q231" s="81">
        <f t="shared" si="15"/>
        <v>27</v>
      </c>
    </row>
    <row r="232" spans="1:17" x14ac:dyDescent="0.2">
      <c r="A232" t="s">
        <v>1174</v>
      </c>
      <c r="B232" t="s">
        <v>211</v>
      </c>
      <c r="C232" t="s">
        <v>26</v>
      </c>
      <c r="D232" s="5">
        <v>37885</v>
      </c>
      <c r="E232" s="2">
        <v>1056</v>
      </c>
      <c r="F232" s="2">
        <v>40</v>
      </c>
      <c r="G232" t="str">
        <f>B232&amp;C232</f>
        <v>Jasmin GUTHRIE400m</v>
      </c>
      <c r="H232" s="2">
        <f>E232</f>
        <v>1056</v>
      </c>
      <c r="I232" s="2" cm="1">
        <f t="array" ref="I232">MAX(IF($G$3:$G$4000=$G232,$H$3:$H$4000))</f>
        <v>1056</v>
      </c>
      <c r="J232" s="2" t="str">
        <v>AUS</v>
      </c>
      <c r="K232" s="21" t="str">
        <v>Davina SMITH</v>
      </c>
      <c r="L232" s="47" t="str">
        <v>800m</v>
      </c>
      <c r="M232" s="97">
        <v>33563</v>
      </c>
      <c r="N232" s="96" t="str">
        <f t="shared" si="12"/>
        <v>Davina SMITH800m</v>
      </c>
      <c r="O232" s="2">
        <f t="shared" si="13"/>
        <v>1026</v>
      </c>
      <c r="P232" s="2">
        <f t="shared" si="14"/>
        <v>133</v>
      </c>
      <c r="Q232" s="81">
        <f t="shared" si="15"/>
        <v>28</v>
      </c>
    </row>
    <row r="233" spans="1:17" x14ac:dyDescent="0.2">
      <c r="A233" t="s">
        <v>1174</v>
      </c>
      <c r="B233" t="s">
        <v>912</v>
      </c>
      <c r="C233" t="s">
        <v>25</v>
      </c>
      <c r="D233" s="5">
        <v>36331</v>
      </c>
      <c r="E233" s="2">
        <v>1055</v>
      </c>
      <c r="F233" s="2">
        <v>25</v>
      </c>
      <c r="G233" t="str">
        <f>B233&amp;C233</f>
        <v>Kysha PRACIAK200m</v>
      </c>
      <c r="H233" s="2">
        <f>E233</f>
        <v>1055</v>
      </c>
      <c r="I233" s="2" cm="1">
        <f t="array" ref="I233">MAX(IF($G$3:$G$4000=$G233,$H$3:$H$4000))</f>
        <v>1055</v>
      </c>
      <c r="J233" s="2" t="str">
        <v>AUS</v>
      </c>
      <c r="K233" s="21" t="str">
        <v>Caitlin ADAMS</v>
      </c>
      <c r="L233" s="47" t="str">
        <v>1500m</v>
      </c>
      <c r="M233" s="97">
        <v>35618</v>
      </c>
      <c r="N233" s="96" t="str">
        <f t="shared" si="12"/>
        <v>Caitlin ADAMS1500m</v>
      </c>
      <c r="O233" s="2">
        <f t="shared" si="13"/>
        <v>1026</v>
      </c>
      <c r="P233" s="2">
        <f t="shared" si="14"/>
        <v>127</v>
      </c>
      <c r="Q233" s="81">
        <f t="shared" si="15"/>
        <v>29</v>
      </c>
    </row>
    <row r="234" spans="1:17" x14ac:dyDescent="0.2">
      <c r="A234" t="s">
        <v>1174</v>
      </c>
      <c r="B234" t="s">
        <v>377</v>
      </c>
      <c r="C234" s="5" t="s">
        <v>37</v>
      </c>
      <c r="D234" s="5">
        <v>35834</v>
      </c>
      <c r="E234" s="2">
        <v>1055</v>
      </c>
      <c r="F234" s="2">
        <v>53</v>
      </c>
      <c r="G234" t="str">
        <f>B234&amp;C234</f>
        <v>Tay-Leiha CLARKlong-jump</v>
      </c>
      <c r="H234" s="2">
        <f>E234</f>
        <v>1055</v>
      </c>
      <c r="I234" s="2" cm="1">
        <f t="array" ref="I234">MAX(IF($G$3:$G$4000=$G234,$H$3:$H$4000))</f>
        <v>1055</v>
      </c>
      <c r="J234" s="2" t="str">
        <v>AUS</v>
      </c>
      <c r="K234" s="21" t="str">
        <v>Tiana BORAS</v>
      </c>
      <c r="L234" s="47" t="str">
        <v>triple-jump</v>
      </c>
      <c r="M234" s="97">
        <v>38415</v>
      </c>
      <c r="N234" s="96" t="str">
        <f t="shared" si="12"/>
        <v>Tiana BORAStriple-jump</v>
      </c>
      <c r="O234" s="2">
        <f t="shared" si="13"/>
        <v>1026</v>
      </c>
      <c r="P234" s="2">
        <f t="shared" si="14"/>
        <v>40</v>
      </c>
      <c r="Q234" s="81">
        <f t="shared" si="15"/>
        <v>4</v>
      </c>
    </row>
    <row r="235" spans="1:17" x14ac:dyDescent="0.2">
      <c r="A235" t="s">
        <v>1174</v>
      </c>
      <c r="B235" t="s">
        <v>310</v>
      </c>
      <c r="C235" t="s">
        <v>34</v>
      </c>
      <c r="D235" s="5">
        <v>35618</v>
      </c>
      <c r="E235" s="2">
        <v>1054</v>
      </c>
      <c r="F235" s="2">
        <v>65</v>
      </c>
      <c r="G235" t="str">
        <f>B235&amp;C235</f>
        <v>Caitlin ADAMS3000msc</v>
      </c>
      <c r="H235" s="2">
        <f>E235</f>
        <v>1054</v>
      </c>
      <c r="I235" s="2" cm="1">
        <f t="array" ref="I235">MAX(IF($G$3:$G$4000=$G235,$H$3:$H$4000))</f>
        <v>1054</v>
      </c>
      <c r="J235" s="2" t="str">
        <v>AUS</v>
      </c>
      <c r="K235" s="21" t="str">
        <v>Sophie COUGHLIN</v>
      </c>
      <c r="L235" s="47" t="str">
        <v>3000msc</v>
      </c>
      <c r="M235" s="97">
        <v>37286</v>
      </c>
      <c r="N235" s="96" t="str">
        <f t="shared" si="12"/>
        <v>Sophie COUGHLIN3000msc</v>
      </c>
      <c r="O235" s="2">
        <f t="shared" si="13"/>
        <v>1025</v>
      </c>
      <c r="P235" s="2">
        <f t="shared" si="14"/>
        <v>85</v>
      </c>
      <c r="Q235" s="81">
        <f t="shared" si="15"/>
        <v>16</v>
      </c>
    </row>
    <row r="236" spans="1:17" x14ac:dyDescent="0.2">
      <c r="A236" t="s">
        <v>1174</v>
      </c>
      <c r="B236" t="s">
        <v>106</v>
      </c>
      <c r="C236" t="s">
        <v>2</v>
      </c>
      <c r="D236" s="5">
        <v>37913</v>
      </c>
      <c r="E236" s="2">
        <v>1053</v>
      </c>
      <c r="F236" s="2">
        <v>34</v>
      </c>
      <c r="G236" t="str">
        <f>B236&amp;C236</f>
        <v>Taylah CRUTTENDEN100m</v>
      </c>
      <c r="H236" s="2">
        <f>E236</f>
        <v>1053</v>
      </c>
      <c r="I236" s="2" cm="1">
        <f t="array" ref="I236">MAX(IF($G$3:$G$4000=$G236,$H$3:$H$4000))</f>
        <v>1095</v>
      </c>
      <c r="J236" s="2" t="str">
        <v>AUS</v>
      </c>
      <c r="K236" s="21" t="str">
        <v>Kate SPENCER</v>
      </c>
      <c r="L236" s="47" t="str">
        <v>5000m</v>
      </c>
      <c r="M236" s="97">
        <v>34873</v>
      </c>
      <c r="N236" s="96" t="str">
        <f t="shared" si="12"/>
        <v>Kate SPENCER5000m</v>
      </c>
      <c r="O236" s="2">
        <f t="shared" si="13"/>
        <v>1025</v>
      </c>
      <c r="P236" s="2">
        <f t="shared" si="14"/>
        <v>121</v>
      </c>
      <c r="Q236" s="81">
        <f t="shared" si="15"/>
        <v>21</v>
      </c>
    </row>
    <row r="237" spans="1:17" x14ac:dyDescent="0.2">
      <c r="A237" t="s">
        <v>1174</v>
      </c>
      <c r="B237" t="s">
        <v>118</v>
      </c>
      <c r="C237" t="s">
        <v>2</v>
      </c>
      <c r="D237" s="5">
        <v>36241</v>
      </c>
      <c r="E237" s="2">
        <v>1053</v>
      </c>
      <c r="F237" s="2">
        <v>39</v>
      </c>
      <c r="G237" t="str">
        <f>B237&amp;C237</f>
        <v>Nana Adoma OWUSU-AFRIYIE100m</v>
      </c>
      <c r="H237" s="2">
        <f>E237</f>
        <v>1053</v>
      </c>
      <c r="I237" s="2" cm="1">
        <f t="array" ref="I237">MAX(IF($G$3:$G$4000=$G237,$H$3:$H$4000))</f>
        <v>1053</v>
      </c>
      <c r="J237" s="2" t="str">
        <v>AUS</v>
      </c>
      <c r="K237" s="21" t="str">
        <v>Taneille CRASE</v>
      </c>
      <c r="L237" s="47" t="str">
        <v>long-jump</v>
      </c>
      <c r="M237" s="97">
        <v>34623</v>
      </c>
      <c r="N237" s="96" t="str">
        <f t="shared" si="12"/>
        <v>Taneille CRASElong-jump</v>
      </c>
      <c r="O237" s="2">
        <f t="shared" si="13"/>
        <v>1025</v>
      </c>
      <c r="P237" s="2">
        <f t="shared" si="14"/>
        <v>83</v>
      </c>
      <c r="Q237" s="81">
        <f t="shared" si="15"/>
        <v>12</v>
      </c>
    </row>
    <row r="238" spans="1:17" x14ac:dyDescent="0.2">
      <c r="A238" t="s">
        <v>1174</v>
      </c>
      <c r="B238" t="s">
        <v>219</v>
      </c>
      <c r="C238" t="s">
        <v>33</v>
      </c>
      <c r="D238" s="5">
        <v>36574</v>
      </c>
      <c r="E238" s="2">
        <v>1053</v>
      </c>
      <c r="F238" s="2">
        <v>60</v>
      </c>
      <c r="G238" t="str">
        <f>B238&amp;C238</f>
        <v>Annamaria LESZCZYNSKA400mh</v>
      </c>
      <c r="H238" s="2">
        <f>E238</f>
        <v>1053</v>
      </c>
      <c r="I238" s="2" cm="1">
        <f t="array" ref="I238">MAX(IF($G$3:$G$4000=$G238,$H$3:$H$4000))</f>
        <v>1053</v>
      </c>
      <c r="J238" s="2" t="str">
        <v>AUS</v>
      </c>
      <c r="K238" s="21" t="str">
        <v>Nicola HOGG</v>
      </c>
      <c r="L238" s="47" t="str">
        <v>800m</v>
      </c>
      <c r="M238" s="97">
        <v>37944</v>
      </c>
      <c r="N238" s="96" t="str">
        <f t="shared" si="12"/>
        <v>Nicola HOGG800m</v>
      </c>
      <c r="O238" s="2">
        <f t="shared" si="13"/>
        <v>1024</v>
      </c>
      <c r="P238" s="2">
        <f t="shared" si="14"/>
        <v>134</v>
      </c>
      <c r="Q238" s="81">
        <f t="shared" si="15"/>
        <v>29</v>
      </c>
    </row>
    <row r="239" spans="1:17" x14ac:dyDescent="0.2">
      <c r="A239" t="s">
        <v>1174</v>
      </c>
      <c r="B239" s="5" t="s">
        <v>157</v>
      </c>
      <c r="C239" s="5" t="s">
        <v>37</v>
      </c>
      <c r="D239" s="6">
        <v>38952</v>
      </c>
      <c r="E239" s="2">
        <v>1053</v>
      </c>
      <c r="F239" s="2">
        <v>56</v>
      </c>
      <c r="G239" t="str">
        <f>B239&amp;C239</f>
        <v>Delta AMIDZOVSKIlong-jump</v>
      </c>
      <c r="H239" s="2">
        <f>E239</f>
        <v>1053</v>
      </c>
      <c r="I239" s="2" cm="1">
        <f t="array" ref="I239">MAX(IF($G$3:$G$4000=$G239,$H$3:$H$4000))</f>
        <v>1053</v>
      </c>
      <c r="J239" s="2" t="str">
        <v>AUS</v>
      </c>
      <c r="K239" s="21" t="str">
        <v>Brooke WILLIAMS</v>
      </c>
      <c r="L239" s="47" t="str">
        <v>5000m</v>
      </c>
      <c r="M239" s="97">
        <v>32957</v>
      </c>
      <c r="N239" s="96" t="str">
        <f t="shared" si="12"/>
        <v>Brooke WILLIAMS5000m</v>
      </c>
      <c r="O239" s="2">
        <f t="shared" si="13"/>
        <v>1024</v>
      </c>
      <c r="P239" s="2">
        <f t="shared" si="14"/>
        <v>122</v>
      </c>
      <c r="Q239" s="81">
        <f t="shared" si="15"/>
        <v>22</v>
      </c>
    </row>
    <row r="240" spans="1:17" x14ac:dyDescent="0.2">
      <c r="A240" t="s">
        <v>1174</v>
      </c>
      <c r="B240" t="s">
        <v>188</v>
      </c>
      <c r="C240" t="s">
        <v>2</v>
      </c>
      <c r="D240" s="5">
        <v>38395</v>
      </c>
      <c r="E240" s="2">
        <v>1052</v>
      </c>
      <c r="F240" s="2">
        <v>34</v>
      </c>
      <c r="G240" t="str">
        <f>B240&amp;C240</f>
        <v>Olivia Rose INKSTER100m</v>
      </c>
      <c r="H240" s="2">
        <f>E240</f>
        <v>1052</v>
      </c>
      <c r="I240" s="2" cm="1">
        <f t="array" ref="I240">MAX(IF($G$3:$G$4000=$G240,$H$3:$H$4000))</f>
        <v>1052</v>
      </c>
      <c r="J240" s="2" t="str">
        <v>AUS</v>
      </c>
      <c r="K240" s="21" t="str">
        <v>Daniela ROMAN</v>
      </c>
      <c r="L240" s="47" t="str">
        <v>400mh</v>
      </c>
      <c r="M240" s="97">
        <v>35071</v>
      </c>
      <c r="N240" s="96" t="str">
        <f t="shared" si="12"/>
        <v>Daniela ROMAN400mh</v>
      </c>
      <c r="O240" s="2">
        <f t="shared" si="13"/>
        <v>1024</v>
      </c>
      <c r="P240" s="2">
        <f t="shared" si="14"/>
        <v>84</v>
      </c>
      <c r="Q240" s="81">
        <f t="shared" si="15"/>
        <v>10</v>
      </c>
    </row>
    <row r="241" spans="1:17" x14ac:dyDescent="0.2">
      <c r="A241" t="s">
        <v>1174</v>
      </c>
      <c r="B241" t="s">
        <v>185</v>
      </c>
      <c r="C241" s="5" t="s">
        <v>2</v>
      </c>
      <c r="D241" s="5">
        <v>35826</v>
      </c>
      <c r="E241" s="2">
        <v>1052</v>
      </c>
      <c r="F241" s="2">
        <v>34</v>
      </c>
      <c r="G241" t="str">
        <f>B241&amp;C241</f>
        <v>Jacinta BEECHER100m</v>
      </c>
      <c r="H241" s="2">
        <f>E241</f>
        <v>1052</v>
      </c>
      <c r="I241" s="2" cm="1">
        <f t="array" ref="I241">MAX(IF($G$3:$G$4000=$G241,$H$3:$H$4000))</f>
        <v>1106</v>
      </c>
      <c r="J241" s="2" t="str">
        <v>AUS</v>
      </c>
      <c r="K241" s="21" t="str">
        <v>Olivia MATZER</v>
      </c>
      <c r="L241" s="47" t="str">
        <v>200m</v>
      </c>
      <c r="M241" s="97">
        <v>37673</v>
      </c>
      <c r="N241" s="96" t="str">
        <f t="shared" si="12"/>
        <v>Olivia MATZER200m</v>
      </c>
      <c r="O241" s="2">
        <f t="shared" si="13"/>
        <v>1023</v>
      </c>
      <c r="P241" s="2">
        <f t="shared" si="14"/>
        <v>131</v>
      </c>
      <c r="Q241" s="81">
        <f t="shared" si="15"/>
        <v>18</v>
      </c>
    </row>
    <row r="242" spans="1:17" x14ac:dyDescent="0.2">
      <c r="A242" t="s">
        <v>1174</v>
      </c>
      <c r="B242" t="s">
        <v>413</v>
      </c>
      <c r="C242" t="s">
        <v>35</v>
      </c>
      <c r="D242" s="5">
        <v>38237</v>
      </c>
      <c r="E242" s="2">
        <v>1052</v>
      </c>
      <c r="F242" s="2">
        <v>5</v>
      </c>
      <c r="G242" t="str">
        <f>B242&amp;C242</f>
        <v>Erin SHAWhigh-jump</v>
      </c>
      <c r="H242" s="2">
        <f>E242</f>
        <v>1052</v>
      </c>
      <c r="I242" s="2" cm="1">
        <f t="array" ref="I242">MAX(IF($G$3:$G$4000=$G242,$H$3:$H$4000))</f>
        <v>1062</v>
      </c>
      <c r="J242" s="2" t="str">
        <v>AUS</v>
      </c>
      <c r="K242" s="21" t="str">
        <v>Jessica NOBLE</v>
      </c>
      <c r="L242" s="47" t="str">
        <v>5000m</v>
      </c>
      <c r="M242" s="97">
        <v>44581</v>
      </c>
      <c r="N242" s="96" t="str">
        <f t="shared" si="12"/>
        <v>Jessica NOBLE5000m</v>
      </c>
      <c r="O242" s="2">
        <f t="shared" si="13"/>
        <v>1023</v>
      </c>
      <c r="P242" s="2">
        <f t="shared" si="14"/>
        <v>123</v>
      </c>
      <c r="Q242" s="81">
        <f t="shared" si="15"/>
        <v>23</v>
      </c>
    </row>
    <row r="243" spans="1:17" x14ac:dyDescent="0.2">
      <c r="A243" t="s">
        <v>1174</v>
      </c>
      <c r="B243" t="s">
        <v>1024</v>
      </c>
      <c r="C243" t="s">
        <v>30</v>
      </c>
      <c r="D243" s="5">
        <v>1992</v>
      </c>
      <c r="E243" s="2">
        <v>1052</v>
      </c>
      <c r="F243" s="2">
        <v>88</v>
      </c>
      <c r="G243" t="str">
        <f>B243&amp;C243</f>
        <v>Sinead NOONAN10000m</v>
      </c>
      <c r="H243" s="2">
        <f>E243</f>
        <v>1052</v>
      </c>
      <c r="I243" s="2" cm="1">
        <f t="array" ref="I243">MAX(IF($G$3:$G$4000=$G243,$H$3:$H$4000))</f>
        <v>1052</v>
      </c>
      <c r="J243" s="2" t="str">
        <v>AUS</v>
      </c>
      <c r="K243" s="21" t="str">
        <v>Alexandra HARRISON</v>
      </c>
      <c r="L243" s="47" t="str">
        <v>high-jump</v>
      </c>
      <c r="M243" s="97">
        <v>37938</v>
      </c>
      <c r="N243" s="96" t="str">
        <f t="shared" si="12"/>
        <v>Alexandra HARRISONhigh-jump</v>
      </c>
      <c r="O243" s="2">
        <f t="shared" si="13"/>
        <v>1023</v>
      </c>
      <c r="P243" s="2">
        <f t="shared" si="14"/>
        <v>35</v>
      </c>
      <c r="Q243" s="81">
        <f t="shared" si="15"/>
        <v>7</v>
      </c>
    </row>
    <row r="244" spans="1:17" x14ac:dyDescent="0.2">
      <c r="A244" t="s">
        <v>1174</v>
      </c>
      <c r="B244" t="s">
        <v>342</v>
      </c>
      <c r="C244" t="s">
        <v>32</v>
      </c>
      <c r="D244" s="5">
        <v>34623</v>
      </c>
      <c r="E244" s="2">
        <v>1052</v>
      </c>
      <c r="F244" s="2">
        <v>91</v>
      </c>
      <c r="G244" t="str">
        <f>B244&amp;C244</f>
        <v>Taneille CRASE100mh</v>
      </c>
      <c r="H244" s="2">
        <f>E244</f>
        <v>1052</v>
      </c>
      <c r="I244" s="2" cm="1">
        <f t="array" ref="I244">MAX(IF($G$3:$G$4000=$G244,$H$3:$H$4000))</f>
        <v>1088</v>
      </c>
      <c r="J244" s="2" t="str">
        <v>AUS</v>
      </c>
      <c r="K244" s="21" t="str">
        <v>Annie STAPLETON</v>
      </c>
      <c r="L244" s="47" t="str">
        <v>high-jump</v>
      </c>
      <c r="M244" s="97">
        <v>37556</v>
      </c>
      <c r="N244" s="96" t="str">
        <f t="shared" si="12"/>
        <v>Annie STAPLETONhigh-jump</v>
      </c>
      <c r="O244" s="2">
        <f t="shared" si="13"/>
        <v>1023</v>
      </c>
      <c r="P244" s="2">
        <f t="shared" si="14"/>
        <v>35</v>
      </c>
      <c r="Q244" s="81">
        <f t="shared" si="15"/>
        <v>7</v>
      </c>
    </row>
    <row r="245" spans="1:17" x14ac:dyDescent="0.2">
      <c r="A245" t="s">
        <v>1174</v>
      </c>
      <c r="B245" t="s">
        <v>430</v>
      </c>
      <c r="C245" t="s">
        <v>36</v>
      </c>
      <c r="D245" s="5">
        <v>33256</v>
      </c>
      <c r="E245" s="2">
        <v>1052</v>
      </c>
      <c r="F245" s="2">
        <v>11</v>
      </c>
      <c r="G245" t="str">
        <f>B245&amp;C245</f>
        <v>Courtney SMALLACOMBEpole-vault</v>
      </c>
      <c r="H245" s="2">
        <f>E245</f>
        <v>1052</v>
      </c>
      <c r="I245" s="2" cm="1">
        <f t="array" ref="I245">MAX(IF($G$3:$G$4000=$G245,$H$3:$H$4000))</f>
        <v>1052</v>
      </c>
      <c r="J245" s="2" t="str">
        <v>AUS</v>
      </c>
      <c r="K245" s="21" t="str">
        <v>Alysha BURNETT</v>
      </c>
      <c r="L245" s="47" t="str">
        <v>high-jump</v>
      </c>
      <c r="M245" s="97">
        <v>35434</v>
      </c>
      <c r="N245" s="96" t="str">
        <f t="shared" si="12"/>
        <v>Alysha BURNETThigh-jump</v>
      </c>
      <c r="O245" s="2">
        <f t="shared" si="13"/>
        <v>1023</v>
      </c>
      <c r="P245" s="2">
        <f t="shared" si="14"/>
        <v>35</v>
      </c>
      <c r="Q245" s="81">
        <f t="shared" si="15"/>
        <v>7</v>
      </c>
    </row>
    <row r="246" spans="1:17" x14ac:dyDescent="0.2">
      <c r="A246" t="s">
        <v>1174</v>
      </c>
      <c r="B246" t="s">
        <v>243</v>
      </c>
      <c r="C246" s="5" t="s">
        <v>27</v>
      </c>
      <c r="D246" s="5">
        <v>37260</v>
      </c>
      <c r="E246" s="2">
        <v>1051</v>
      </c>
      <c r="F246" s="2">
        <v>34</v>
      </c>
      <c r="G246" t="str">
        <f>B246&amp;C246</f>
        <v>Gigi MACCAGNINI800m</v>
      </c>
      <c r="H246" s="2">
        <f>E246</f>
        <v>1051</v>
      </c>
      <c r="I246" s="2" cm="1">
        <f t="array" ref="I246">MAX(IF($G$3:$G$4000=$G246,$H$3:$H$4000))</f>
        <v>1078</v>
      </c>
      <c r="J246" s="2" t="str">
        <v>AUS</v>
      </c>
      <c r="K246" s="21" t="str">
        <v>Kelly MCANDREW</v>
      </c>
      <c r="L246" s="47" t="str">
        <v>200m</v>
      </c>
      <c r="M246" s="97">
        <v>34415</v>
      </c>
      <c r="N246" s="96" t="str">
        <f t="shared" si="12"/>
        <v>Kelly MCANDREW200m</v>
      </c>
      <c r="O246" s="2">
        <f t="shared" si="13"/>
        <v>1022</v>
      </c>
      <c r="P246" s="2">
        <f t="shared" si="14"/>
        <v>135</v>
      </c>
      <c r="Q246" s="81">
        <f t="shared" si="15"/>
        <v>19</v>
      </c>
    </row>
    <row r="247" spans="1:17" x14ac:dyDescent="0.2">
      <c r="A247" t="s">
        <v>1174</v>
      </c>
      <c r="B247" t="s">
        <v>367</v>
      </c>
      <c r="C247" t="s">
        <v>37</v>
      </c>
      <c r="D247" s="5">
        <v>37055</v>
      </c>
      <c r="E247" s="2">
        <v>1051</v>
      </c>
      <c r="F247" s="2">
        <v>10</v>
      </c>
      <c r="G247" t="str">
        <f>B247&amp;C247</f>
        <v>Annie MCGUIRElong-jump</v>
      </c>
      <c r="H247" s="2">
        <f>E247</f>
        <v>1051</v>
      </c>
      <c r="I247" s="2" cm="1">
        <f t="array" ref="I247">MAX(IF($G$3:$G$4000=$G247,$H$3:$H$4000))</f>
        <v>1090</v>
      </c>
      <c r="J247" s="2" t="str">
        <v>AUS</v>
      </c>
      <c r="K247" s="21" t="str">
        <v>Helen PRETORIUS</v>
      </c>
      <c r="L247" s="47" t="str">
        <v>100m</v>
      </c>
      <c r="M247" s="97">
        <v>36241</v>
      </c>
      <c r="N247" s="96" t="str">
        <f t="shared" si="12"/>
        <v>Helen PRETORIUS100m</v>
      </c>
      <c r="O247" s="2">
        <f t="shared" si="13"/>
        <v>1021</v>
      </c>
      <c r="P247" s="2">
        <f t="shared" si="14"/>
        <v>152</v>
      </c>
      <c r="Q247" s="81">
        <f t="shared" si="15"/>
        <v>29</v>
      </c>
    </row>
    <row r="248" spans="1:17" x14ac:dyDescent="0.2">
      <c r="A248" t="s">
        <v>1174</v>
      </c>
      <c r="B248" t="s">
        <v>370</v>
      </c>
      <c r="C248" t="s">
        <v>37</v>
      </c>
      <c r="D248" s="5">
        <v>37572</v>
      </c>
      <c r="E248" s="2">
        <v>1051</v>
      </c>
      <c r="F248" s="2">
        <v>10</v>
      </c>
      <c r="G248" t="str">
        <f>B248&amp;C248</f>
        <v>Tomysha CLARKlong-jump</v>
      </c>
      <c r="H248" s="2">
        <f>E248</f>
        <v>1051</v>
      </c>
      <c r="I248" s="2" cm="1">
        <f t="array" ref="I248">MAX(IF($G$3:$G$4000=$G248,$H$3:$H$4000))</f>
        <v>1106</v>
      </c>
      <c r="J248" s="2" t="str">
        <v>AUS</v>
      </c>
      <c r="K248" s="21" t="str">
        <v>Sarah HEALEY</v>
      </c>
      <c r="L248" s="47" t="str">
        <v>100m</v>
      </c>
      <c r="M248" s="97">
        <v>1998</v>
      </c>
      <c r="N248" s="96" t="str">
        <f t="shared" si="12"/>
        <v>Sarah HEALEY100m</v>
      </c>
      <c r="O248" s="2">
        <f t="shared" si="13"/>
        <v>1021</v>
      </c>
      <c r="P248" s="2">
        <f t="shared" si="14"/>
        <v>152</v>
      </c>
      <c r="Q248" s="81">
        <f t="shared" si="15"/>
        <v>29</v>
      </c>
    </row>
    <row r="249" spans="1:17" x14ac:dyDescent="0.2">
      <c r="A249" t="s">
        <v>1174</v>
      </c>
      <c r="B249" t="s">
        <v>372</v>
      </c>
      <c r="C249" t="s">
        <v>37</v>
      </c>
      <c r="D249" s="5">
        <v>36860</v>
      </c>
      <c r="E249" s="2">
        <v>1051</v>
      </c>
      <c r="F249" s="2">
        <v>10</v>
      </c>
      <c r="G249" t="str">
        <f>B249&amp;C249</f>
        <v>Brittany CARROLLlong-jump</v>
      </c>
      <c r="H249" s="2">
        <f>E249</f>
        <v>1051</v>
      </c>
      <c r="I249" s="2" cm="1">
        <f t="array" ref="I249">MAX(IF($G$3:$G$4000=$G249,$H$3:$H$4000))</f>
        <v>1051</v>
      </c>
      <c r="J249" s="2" t="str">
        <v>AUS</v>
      </c>
      <c r="K249" s="21" t="str">
        <v>Britney INGR</v>
      </c>
      <c r="L249" s="47" t="str">
        <v>100m</v>
      </c>
      <c r="M249" s="97">
        <v>38645</v>
      </c>
      <c r="N249" s="96" t="str">
        <f t="shared" si="12"/>
        <v>Britney INGR100m</v>
      </c>
      <c r="O249" s="2">
        <f t="shared" si="13"/>
        <v>1021</v>
      </c>
      <c r="P249" s="2">
        <f t="shared" si="14"/>
        <v>152</v>
      </c>
      <c r="Q249" s="81">
        <f t="shared" si="15"/>
        <v>29</v>
      </c>
    </row>
    <row r="250" spans="1:17" x14ac:dyDescent="0.2">
      <c r="A250" t="s">
        <v>1174</v>
      </c>
      <c r="B250" t="s">
        <v>247</v>
      </c>
      <c r="C250" t="s">
        <v>28</v>
      </c>
      <c r="D250" s="5">
        <v>38256</v>
      </c>
      <c r="E250" s="2">
        <v>1050</v>
      </c>
      <c r="F250" s="2">
        <v>27</v>
      </c>
      <c r="G250" t="str">
        <f>B250&amp;C250</f>
        <v>Hayley KITCHING1500m</v>
      </c>
      <c r="H250" s="2">
        <f>E250</f>
        <v>1050</v>
      </c>
      <c r="I250" s="2" cm="1">
        <f t="array" ref="I250">MAX(IF($G$3:$G$4000=$G250,$H$3:$H$4000))</f>
        <v>1050</v>
      </c>
      <c r="J250" s="2" t="str">
        <v>AUS</v>
      </c>
      <c r="K250" s="21" t="str">
        <v>Jordan MCMILLAN</v>
      </c>
      <c r="L250" s="47" t="str">
        <v>200m</v>
      </c>
      <c r="M250" s="97">
        <v>44671</v>
      </c>
      <c r="N250" s="96" t="str">
        <f t="shared" si="12"/>
        <v>Jordan MCMILLAN200m</v>
      </c>
      <c r="O250" s="2">
        <f t="shared" si="13"/>
        <v>1021</v>
      </c>
      <c r="P250" s="2">
        <f t="shared" si="14"/>
        <v>138</v>
      </c>
      <c r="Q250" s="81">
        <f t="shared" si="15"/>
        <v>20</v>
      </c>
    </row>
    <row r="251" spans="1:17" x14ac:dyDescent="0.2">
      <c r="A251" t="s">
        <v>1174</v>
      </c>
      <c r="B251" t="s">
        <v>213</v>
      </c>
      <c r="C251" t="s">
        <v>26</v>
      </c>
      <c r="D251" s="5">
        <v>36496</v>
      </c>
      <c r="E251" s="2">
        <v>1049</v>
      </c>
      <c r="F251" s="2">
        <v>49</v>
      </c>
      <c r="G251" t="str">
        <f>B251&amp;C251</f>
        <v>Tess KIRSOPP-COLE400m</v>
      </c>
      <c r="H251" s="2">
        <f>E251</f>
        <v>1049</v>
      </c>
      <c r="I251" s="2" cm="1">
        <f t="array" ref="I251">MAX(IF($G$3:$G$4000=$G251,$H$3:$H$4000))</f>
        <v>1049</v>
      </c>
      <c r="J251" s="2" t="str">
        <v>AUS</v>
      </c>
      <c r="K251" s="21" t="str">
        <v>Emily MORDEN</v>
      </c>
      <c r="L251" s="47" t="str">
        <v>3000msc</v>
      </c>
      <c r="M251" s="97">
        <v>37741</v>
      </c>
      <c r="N251" s="96" t="str">
        <f t="shared" si="12"/>
        <v>Emily MORDEN3000msc</v>
      </c>
      <c r="O251" s="2">
        <f t="shared" si="13"/>
        <v>1020</v>
      </c>
      <c r="P251" s="2">
        <f t="shared" si="14"/>
        <v>89</v>
      </c>
      <c r="Q251" s="81">
        <f t="shared" si="15"/>
        <v>17</v>
      </c>
    </row>
    <row r="252" spans="1:17" x14ac:dyDescent="0.2">
      <c r="A252" t="s">
        <v>1174</v>
      </c>
      <c r="B252" t="s">
        <v>138</v>
      </c>
      <c r="C252" s="6" t="s">
        <v>25</v>
      </c>
      <c r="D252" s="5">
        <v>35755</v>
      </c>
      <c r="E252" s="2">
        <v>1047</v>
      </c>
      <c r="F252" s="2">
        <v>28</v>
      </c>
      <c r="G252" t="str">
        <f>B252&amp;C252</f>
        <v>Katie SMEE200m</v>
      </c>
      <c r="H252" s="2">
        <f>E252</f>
        <v>1047</v>
      </c>
      <c r="I252" s="2" cm="1">
        <f t="array" ref="I252">MAX(IF($G$3:$G$4000=$G252,$H$3:$H$4000))</f>
        <v>1047</v>
      </c>
      <c r="J252" s="2" t="str">
        <v>AUS</v>
      </c>
      <c r="K252" s="21" t="str">
        <v>Laura RODERICK</v>
      </c>
      <c r="L252" s="47" t="str">
        <v>5000m</v>
      </c>
      <c r="M252" s="97">
        <v>44640</v>
      </c>
      <c r="N252" s="96" t="str">
        <f t="shared" si="12"/>
        <v>Laura RODERICK5000m</v>
      </c>
      <c r="O252" s="2">
        <f t="shared" si="13"/>
        <v>1020</v>
      </c>
      <c r="P252" s="2">
        <f t="shared" si="14"/>
        <v>125</v>
      </c>
      <c r="Q252" s="81">
        <f t="shared" si="15"/>
        <v>24</v>
      </c>
    </row>
    <row r="253" spans="1:17" x14ac:dyDescent="0.2">
      <c r="A253" t="s">
        <v>1174</v>
      </c>
      <c r="B253" t="s">
        <v>121</v>
      </c>
      <c r="C253" t="s">
        <v>2</v>
      </c>
      <c r="D253" s="5">
        <v>38462</v>
      </c>
      <c r="E253" s="2">
        <v>1046</v>
      </c>
      <c r="F253" s="2">
        <v>42</v>
      </c>
      <c r="G253" t="str">
        <f>B253&amp;C253</f>
        <v>Aleksandra STOILOVA100m</v>
      </c>
      <c r="H253" s="2">
        <f>E253</f>
        <v>1046</v>
      </c>
      <c r="I253" s="2" cm="1">
        <f t="array" ref="I253">MAX(IF($G$3:$G$4000=$G253,$H$3:$H$4000))</f>
        <v>1046</v>
      </c>
      <c r="J253" s="2" t="str">
        <v>AUS</v>
      </c>
      <c r="K253" s="21" t="str">
        <v>Margaret GAYEN</v>
      </c>
      <c r="L253" s="47" t="str">
        <v>long-jump</v>
      </c>
      <c r="M253" s="97">
        <v>34525</v>
      </c>
      <c r="N253" s="96" t="str">
        <f t="shared" si="12"/>
        <v>Margaret GAYENlong-jump</v>
      </c>
      <c r="O253" s="2">
        <f t="shared" si="13"/>
        <v>1020</v>
      </c>
      <c r="P253" s="2">
        <f t="shared" si="14"/>
        <v>90</v>
      </c>
      <c r="Q253" s="81">
        <f t="shared" si="15"/>
        <v>13</v>
      </c>
    </row>
    <row r="254" spans="1:17" x14ac:dyDescent="0.2">
      <c r="A254" t="s">
        <v>1174</v>
      </c>
      <c r="B254" t="s">
        <v>356</v>
      </c>
      <c r="C254" t="s">
        <v>33</v>
      </c>
      <c r="D254" s="5">
        <v>35899</v>
      </c>
      <c r="E254" s="2">
        <v>1046</v>
      </c>
      <c r="F254" s="2">
        <v>8</v>
      </c>
      <c r="G254" t="str">
        <f>B254&amp;C254</f>
        <v>Brodee MATE400mh</v>
      </c>
      <c r="H254" s="2">
        <f>E254</f>
        <v>1046</v>
      </c>
      <c r="I254" s="2" cm="1">
        <f t="array" ref="I254">MAX(IF($G$3:$G$4000=$G254,$H$3:$H$4000))</f>
        <v>1046</v>
      </c>
      <c r="J254" s="2" t="str">
        <v>AUS</v>
      </c>
      <c r="K254" s="21" t="str">
        <v>Bethany KRANENDONK</v>
      </c>
      <c r="L254" s="47" t="str">
        <v>long-jump</v>
      </c>
      <c r="M254" s="97">
        <v>36551</v>
      </c>
      <c r="N254" s="96" t="str">
        <f t="shared" si="12"/>
        <v>Bethany KRANENDONKlong-jump</v>
      </c>
      <c r="O254" s="2">
        <f t="shared" si="13"/>
        <v>1020</v>
      </c>
      <c r="P254" s="2">
        <f t="shared" si="14"/>
        <v>90</v>
      </c>
      <c r="Q254" s="81">
        <f t="shared" si="15"/>
        <v>13</v>
      </c>
    </row>
    <row r="255" spans="1:17" x14ac:dyDescent="0.2">
      <c r="A255" t="s">
        <v>1174</v>
      </c>
      <c r="B255" t="s">
        <v>130</v>
      </c>
      <c r="C255" s="5" t="s">
        <v>25</v>
      </c>
      <c r="D255" s="6">
        <v>34243</v>
      </c>
      <c r="E255" s="2">
        <v>1045</v>
      </c>
      <c r="F255" s="2">
        <v>29</v>
      </c>
      <c r="G255" t="str">
        <f>B255&amp;C255</f>
        <v>Stephanie POWER200m</v>
      </c>
      <c r="H255" s="2">
        <f>E255</f>
        <v>1045</v>
      </c>
      <c r="I255" s="2" cm="1">
        <f t="array" ref="I255">MAX(IF($G$3:$G$4000=$G255,$H$3:$H$4000))</f>
        <v>1045</v>
      </c>
      <c r="J255" s="2" t="str">
        <v>AUS</v>
      </c>
      <c r="K255" s="21" t="str">
        <v>Helen PRETORIUS</v>
      </c>
      <c r="L255" s="47" t="str">
        <v>200m</v>
      </c>
      <c r="M255" s="97">
        <v>36241</v>
      </c>
      <c r="N255" s="96" t="str">
        <f t="shared" si="12"/>
        <v>Helen PRETORIUS200m</v>
      </c>
      <c r="O255" s="2">
        <f t="shared" si="13"/>
        <v>1019</v>
      </c>
      <c r="P255" s="2">
        <f t="shared" si="14"/>
        <v>140</v>
      </c>
      <c r="Q255" s="81">
        <f t="shared" si="15"/>
        <v>21</v>
      </c>
    </row>
    <row r="256" spans="1:17" x14ac:dyDescent="0.2">
      <c r="A256" t="s">
        <v>1174</v>
      </c>
      <c r="B256" t="s">
        <v>310</v>
      </c>
      <c r="C256" t="s">
        <v>30</v>
      </c>
      <c r="D256" s="5">
        <v>35618</v>
      </c>
      <c r="E256" s="2">
        <v>1045</v>
      </c>
      <c r="F256" s="2">
        <v>9</v>
      </c>
      <c r="G256" t="str">
        <f>B256&amp;C256</f>
        <v>Caitlin ADAMS10000m</v>
      </c>
      <c r="H256" s="2">
        <f>E256</f>
        <v>1045</v>
      </c>
      <c r="I256" s="2" cm="1">
        <f t="array" ref="I256">MAX(IF($G$3:$G$4000=$G256,$H$3:$H$4000))</f>
        <v>1045</v>
      </c>
      <c r="J256" s="2" t="str">
        <v>AUS</v>
      </c>
      <c r="K256" s="21" t="str">
        <v>Georgia HARRIS</v>
      </c>
      <c r="L256" s="47" t="str">
        <v>200m</v>
      </c>
      <c r="M256" s="97">
        <v>44671</v>
      </c>
      <c r="N256" s="96" t="str">
        <f t="shared" si="12"/>
        <v>Georgia HARRIS200m</v>
      </c>
      <c r="O256" s="2">
        <f t="shared" si="13"/>
        <v>1019</v>
      </c>
      <c r="P256" s="2">
        <f t="shared" si="14"/>
        <v>140</v>
      </c>
      <c r="Q256" s="81">
        <f t="shared" si="15"/>
        <v>21</v>
      </c>
    </row>
    <row r="257" spans="1:17" x14ac:dyDescent="0.2">
      <c r="A257" t="s">
        <v>1174</v>
      </c>
      <c r="B257" t="s">
        <v>343</v>
      </c>
      <c r="C257" t="s">
        <v>32</v>
      </c>
      <c r="D257" s="5">
        <v>36567</v>
      </c>
      <c r="E257" s="2">
        <v>1045</v>
      </c>
      <c r="F257" s="2">
        <v>100</v>
      </c>
      <c r="G257" t="str">
        <f>B257&amp;C257</f>
        <v>Lateisha WILLIS100mh</v>
      </c>
      <c r="H257" s="2">
        <f>E257</f>
        <v>1045</v>
      </c>
      <c r="I257" s="2" cm="1">
        <f t="array" ref="I257">MAX(IF($G$3:$G$4000=$G257,$H$3:$H$4000))</f>
        <v>1045</v>
      </c>
      <c r="J257" s="2" t="str">
        <v>AUS</v>
      </c>
      <c r="K257" s="21" t="str">
        <v>Olivia Rose INKSTER</v>
      </c>
      <c r="L257" s="47" t="str">
        <v>200m</v>
      </c>
      <c r="M257" s="97">
        <v>38395</v>
      </c>
      <c r="N257" s="96" t="str">
        <f t="shared" si="12"/>
        <v>Olivia Rose INKSTER200m</v>
      </c>
      <c r="O257" s="2">
        <f t="shared" si="13"/>
        <v>1018</v>
      </c>
      <c r="P257" s="2">
        <f t="shared" si="14"/>
        <v>142</v>
      </c>
      <c r="Q257" s="81">
        <f t="shared" si="15"/>
        <v>23</v>
      </c>
    </row>
    <row r="258" spans="1:17" x14ac:dyDescent="0.2">
      <c r="A258" t="s">
        <v>1174</v>
      </c>
      <c r="B258" t="s">
        <v>105</v>
      </c>
      <c r="C258" t="s">
        <v>2</v>
      </c>
      <c r="D258" s="5">
        <v>36107</v>
      </c>
      <c r="E258" s="2">
        <v>1044</v>
      </c>
      <c r="F258" s="2">
        <v>44</v>
      </c>
      <c r="G258" t="str">
        <f>B258&amp;C258</f>
        <v>Ebony LANE100m</v>
      </c>
      <c r="H258" s="2">
        <f>E258</f>
        <v>1044</v>
      </c>
      <c r="I258" s="2" cm="1">
        <f t="array" ref="I258">MAX(IF($G$3:$G$4000=$G258,$H$3:$H$4000))</f>
        <v>1116</v>
      </c>
      <c r="J258" s="2" t="str">
        <v>AUS</v>
      </c>
      <c r="K258" s="21" t="str">
        <v>Sarah KLEIN</v>
      </c>
      <c r="L258" s="47" t="str">
        <v>10000m</v>
      </c>
      <c r="M258" s="97">
        <v>31156</v>
      </c>
      <c r="N258" s="96" t="str">
        <f t="shared" si="12"/>
        <v>Sarah KLEIN10000m</v>
      </c>
      <c r="O258" s="2">
        <f t="shared" si="13"/>
        <v>1018</v>
      </c>
      <c r="P258" s="2">
        <f t="shared" si="14"/>
        <v>105</v>
      </c>
      <c r="Q258" s="81">
        <f t="shared" si="15"/>
        <v>15</v>
      </c>
    </row>
    <row r="259" spans="1:17" x14ac:dyDescent="0.2">
      <c r="A259" t="s">
        <v>1174</v>
      </c>
      <c r="B259" t="s">
        <v>174</v>
      </c>
      <c r="C259" t="s">
        <v>37</v>
      </c>
      <c r="D259" s="5">
        <v>37623</v>
      </c>
      <c r="E259" s="2">
        <v>1044</v>
      </c>
      <c r="F259" s="2">
        <v>13</v>
      </c>
      <c r="G259" t="str">
        <f>B259&amp;C259</f>
        <v>Katie GUNNlong-jump</v>
      </c>
      <c r="H259" s="2">
        <f>E259</f>
        <v>1044</v>
      </c>
      <c r="I259" s="2" cm="1">
        <f t="array" ref="I259">MAX(IF($G$3:$G$4000=$G259,$H$3:$H$4000))</f>
        <v>1044</v>
      </c>
      <c r="J259" s="2" t="str">
        <v>AUS</v>
      </c>
      <c r="K259" s="21" t="str">
        <v>Abbie FRENCH</v>
      </c>
      <c r="L259" s="47" t="str">
        <v>long-jump</v>
      </c>
      <c r="M259" s="97">
        <v>38072</v>
      </c>
      <c r="N259" s="96" t="str">
        <f t="shared" si="12"/>
        <v>Abbie FRENCHlong-jump</v>
      </c>
      <c r="O259" s="2">
        <f t="shared" si="13"/>
        <v>1018</v>
      </c>
      <c r="P259" s="2">
        <f t="shared" si="14"/>
        <v>98</v>
      </c>
      <c r="Q259" s="81">
        <f t="shared" si="15"/>
        <v>15</v>
      </c>
    </row>
    <row r="260" spans="1:17" x14ac:dyDescent="0.2">
      <c r="A260" t="s">
        <v>1174</v>
      </c>
      <c r="B260" t="s">
        <v>215</v>
      </c>
      <c r="C260" t="s">
        <v>33</v>
      </c>
      <c r="D260" s="5">
        <v>36706</v>
      </c>
      <c r="E260" s="2">
        <v>1043</v>
      </c>
      <c r="F260" s="2">
        <v>67</v>
      </c>
      <c r="G260" t="str">
        <f>B260&amp;C260</f>
        <v>Marli WILKINSON400mh</v>
      </c>
      <c r="H260" s="2">
        <f>E260</f>
        <v>1043</v>
      </c>
      <c r="I260" s="2" cm="1">
        <f t="array" ref="I260">MAX(IF($G$3:$G$4000=$G260,$H$3:$H$4000))</f>
        <v>1043</v>
      </c>
      <c r="J260" s="2" t="str">
        <v>AUS</v>
      </c>
      <c r="K260" s="21" t="str">
        <v>Kiani ALLEN</v>
      </c>
      <c r="L260" s="47" t="str">
        <v>100m</v>
      </c>
      <c r="M260" s="97">
        <v>36340</v>
      </c>
      <c r="N260" s="96" t="str">
        <f t="shared" ref="N260:N323" si="16">K260&amp;L260</f>
        <v>Kiani ALLEN100m</v>
      </c>
      <c r="O260" s="2">
        <f t="shared" ref="O260:O323" si="17">VLOOKUP(K260&amp;L260,$G$3:$H$3442,2,FALSE)</f>
        <v>1017</v>
      </c>
      <c r="P260" s="2">
        <f t="shared" ref="P260:P323" si="18">COUNTIFS($L$3:$L$3026,L260,$O$3:$O$3026,"&gt;"&amp;O260)+1</f>
        <v>158</v>
      </c>
      <c r="Q260" s="81">
        <f t="shared" ref="Q260:Q323" si="19">IFERROR(IF(J260="AUS",COUNTIFS($J$3:$J$3026,"AUS",$L$3:$L$3026,L260,$O$3:$O$3026,"&gt;"&amp;O260)+1,""),"")</f>
        <v>32</v>
      </c>
    </row>
    <row r="261" spans="1:17" x14ac:dyDescent="0.2">
      <c r="A261" t="s">
        <v>1174</v>
      </c>
      <c r="B261" t="s">
        <v>1025</v>
      </c>
      <c r="C261" s="5" t="s">
        <v>38</v>
      </c>
      <c r="D261" s="6">
        <v>35415</v>
      </c>
      <c r="E261" s="2">
        <v>1043</v>
      </c>
      <c r="F261" s="2">
        <v>23</v>
      </c>
      <c r="G261" t="str">
        <f>B261&amp;C261</f>
        <v>Aliyah PARKERtriple-jump</v>
      </c>
      <c r="H261" s="2">
        <f>E261</f>
        <v>1043</v>
      </c>
      <c r="I261" s="2" cm="1">
        <f t="array" ref="I261">MAX(IF($G$3:$G$4000=$G261,$H$3:$H$4000))</f>
        <v>1043</v>
      </c>
      <c r="J261" s="2" t="str">
        <v>AUS</v>
      </c>
      <c r="K261" s="21" t="str">
        <v>Jessica PASCOE</v>
      </c>
      <c r="L261" s="47" t="str">
        <v>5000m</v>
      </c>
      <c r="M261" s="97">
        <v>1997</v>
      </c>
      <c r="N261" s="96" t="str">
        <f t="shared" si="16"/>
        <v>Jessica PASCOE5000m</v>
      </c>
      <c r="O261" s="2">
        <f t="shared" si="17"/>
        <v>1017</v>
      </c>
      <c r="P261" s="2">
        <f t="shared" si="18"/>
        <v>128</v>
      </c>
      <c r="Q261" s="81">
        <f t="shared" si="19"/>
        <v>25</v>
      </c>
    </row>
    <row r="262" spans="1:17" x14ac:dyDescent="0.2">
      <c r="A262" t="s">
        <v>1174</v>
      </c>
      <c r="B262" t="s">
        <v>415</v>
      </c>
      <c r="C262" t="s">
        <v>35</v>
      </c>
      <c r="D262" s="5">
        <v>37383</v>
      </c>
      <c r="E262" s="2">
        <v>1043</v>
      </c>
      <c r="F262" s="2">
        <v>27</v>
      </c>
      <c r="G262" t="str">
        <f>B262&amp;C262</f>
        <v>Rosie TOZERhigh-jump</v>
      </c>
      <c r="H262" s="2">
        <f>E262</f>
        <v>1043</v>
      </c>
      <c r="I262" s="2" cm="1">
        <f t="array" ref="I262">MAX(IF($G$3:$G$4000=$G262,$H$3:$H$4000))</f>
        <v>1043</v>
      </c>
      <c r="J262" s="2" t="str">
        <v>AUS</v>
      </c>
      <c r="K262" s="21" t="str">
        <v>Hannah PREEO</v>
      </c>
      <c r="L262" s="47" t="str">
        <v>3000msc</v>
      </c>
      <c r="M262" s="97">
        <v>1999</v>
      </c>
      <c r="N262" s="96" t="str">
        <f t="shared" si="16"/>
        <v>Hannah PREEO3000msc</v>
      </c>
      <c r="O262" s="2">
        <f t="shared" si="17"/>
        <v>1017</v>
      </c>
      <c r="P262" s="2">
        <f t="shared" si="18"/>
        <v>93</v>
      </c>
      <c r="Q262" s="81">
        <f t="shared" si="19"/>
        <v>18</v>
      </c>
    </row>
    <row r="263" spans="1:17" x14ac:dyDescent="0.2">
      <c r="A263" t="s">
        <v>1174</v>
      </c>
      <c r="B263" t="s">
        <v>416</v>
      </c>
      <c r="C263" t="s">
        <v>35</v>
      </c>
      <c r="D263" s="5">
        <v>44732</v>
      </c>
      <c r="E263" s="2">
        <v>1043</v>
      </c>
      <c r="F263" s="2">
        <v>27</v>
      </c>
      <c r="G263" t="str">
        <f>B263&amp;C263</f>
        <v>Toby STOLBERGhigh-jump</v>
      </c>
      <c r="H263" s="2">
        <f>E263</f>
        <v>1043</v>
      </c>
      <c r="I263" s="2" cm="1">
        <f t="array" ref="I263">MAX(IF($G$3:$G$4000=$G263,$H$3:$H$4000))</f>
        <v>1043</v>
      </c>
      <c r="J263" s="2" t="str">
        <v>AUS</v>
      </c>
      <c r="K263" s="21" t="str">
        <v>Monique HANLON</v>
      </c>
      <c r="L263" s="47" t="str">
        <v>200m</v>
      </c>
      <c r="M263" s="97">
        <v>38196</v>
      </c>
      <c r="N263" s="96" t="str">
        <f t="shared" si="16"/>
        <v>Monique HANLON200m</v>
      </c>
      <c r="O263" s="2">
        <f t="shared" si="17"/>
        <v>1016</v>
      </c>
      <c r="P263" s="2">
        <f t="shared" si="18"/>
        <v>144</v>
      </c>
      <c r="Q263" s="81">
        <f t="shared" si="19"/>
        <v>24</v>
      </c>
    </row>
    <row r="264" spans="1:17" x14ac:dyDescent="0.2">
      <c r="A264" t="s">
        <v>1174</v>
      </c>
      <c r="B264" t="s">
        <v>917</v>
      </c>
      <c r="C264" s="5" t="s">
        <v>27</v>
      </c>
      <c r="D264" s="5">
        <v>32800</v>
      </c>
      <c r="E264" s="2">
        <v>1042</v>
      </c>
      <c r="F264" s="2">
        <v>41</v>
      </c>
      <c r="G264" t="str">
        <f>B264&amp;C264</f>
        <v>Lora ROFF800m</v>
      </c>
      <c r="H264" s="2">
        <f>E264</f>
        <v>1042</v>
      </c>
      <c r="I264" s="2" cm="1">
        <f t="array" ref="I264">MAX(IF($G$3:$G$4000=$G264,$H$3:$H$4000))</f>
        <v>1042</v>
      </c>
      <c r="J264" s="2" t="str">
        <v>AUS</v>
      </c>
      <c r="K264" s="21" t="str">
        <v>Caitlin BLACKMAN</v>
      </c>
      <c r="L264" s="47" t="str">
        <v>long-jump</v>
      </c>
      <c r="M264" s="97">
        <v>36877</v>
      </c>
      <c r="N264" s="96" t="str">
        <f t="shared" si="16"/>
        <v>Caitlin BLACKMANlong-jump</v>
      </c>
      <c r="O264" s="2">
        <f t="shared" si="17"/>
        <v>1016</v>
      </c>
      <c r="P264" s="2">
        <f t="shared" si="18"/>
        <v>101</v>
      </c>
      <c r="Q264" s="81">
        <f t="shared" si="19"/>
        <v>16</v>
      </c>
    </row>
    <row r="265" spans="1:17" x14ac:dyDescent="0.2">
      <c r="A265" t="s">
        <v>1174</v>
      </c>
      <c r="B265" t="s">
        <v>280</v>
      </c>
      <c r="C265" s="6" t="s">
        <v>28</v>
      </c>
      <c r="D265" s="5">
        <v>36601</v>
      </c>
      <c r="E265" s="2">
        <v>1042</v>
      </c>
      <c r="F265" s="2">
        <v>29</v>
      </c>
      <c r="G265" t="str">
        <f>B265&amp;C265</f>
        <v>Klara DESS1500m</v>
      </c>
      <c r="H265" s="2">
        <f>E265</f>
        <v>1042</v>
      </c>
      <c r="I265" s="2" cm="1">
        <f t="array" ref="I265">MAX(IF($G$3:$G$4000=$G265,$H$3:$H$4000))</f>
        <v>1042</v>
      </c>
      <c r="J265" s="2" t="str">
        <v>AUS</v>
      </c>
      <c r="K265" s="21" t="str">
        <v>Mia SCERRI</v>
      </c>
      <c r="L265" s="47" t="str">
        <v>long-jump</v>
      </c>
      <c r="M265" s="97">
        <v>38437</v>
      </c>
      <c r="N265" s="96" t="str">
        <f t="shared" si="16"/>
        <v>Mia SCERRIlong-jump</v>
      </c>
      <c r="O265" s="2">
        <f t="shared" si="17"/>
        <v>1016</v>
      </c>
      <c r="P265" s="2">
        <f t="shared" si="18"/>
        <v>101</v>
      </c>
      <c r="Q265" s="81">
        <f t="shared" si="19"/>
        <v>16</v>
      </c>
    </row>
    <row r="266" spans="1:17" x14ac:dyDescent="0.2">
      <c r="A266" t="s">
        <v>1174</v>
      </c>
      <c r="B266" t="s">
        <v>125</v>
      </c>
      <c r="C266" t="s">
        <v>2</v>
      </c>
      <c r="D266" s="5">
        <v>44671</v>
      </c>
      <c r="E266" s="2">
        <v>1041</v>
      </c>
      <c r="F266" s="2">
        <v>55</v>
      </c>
      <c r="G266" t="str">
        <f>B266&amp;C266</f>
        <v>Georgia HARRIS100m</v>
      </c>
      <c r="H266" s="2">
        <f>E266</f>
        <v>1041</v>
      </c>
      <c r="I266" s="2" cm="1">
        <f t="array" ref="I266">MAX(IF($G$3:$G$4000=$G266,$H$3:$H$4000))</f>
        <v>1041</v>
      </c>
      <c r="J266" s="2" t="str">
        <v>AUS</v>
      </c>
      <c r="K266" s="21" t="str">
        <v>Annabelle PARMEGIANI</v>
      </c>
      <c r="L266" s="47" t="str">
        <v>triple-jump</v>
      </c>
      <c r="M266" s="97">
        <v>35747</v>
      </c>
      <c r="N266" s="96" t="str">
        <f t="shared" si="16"/>
        <v>Annabelle PARMEGIANItriple-jump</v>
      </c>
      <c r="O266" s="2">
        <f t="shared" si="17"/>
        <v>1016</v>
      </c>
      <c r="P266" s="2">
        <f t="shared" si="18"/>
        <v>46</v>
      </c>
      <c r="Q266" s="81">
        <f t="shared" si="19"/>
        <v>5</v>
      </c>
    </row>
    <row r="267" spans="1:17" x14ac:dyDescent="0.2">
      <c r="A267" t="s">
        <v>1174</v>
      </c>
      <c r="B267" t="s">
        <v>913</v>
      </c>
      <c r="C267" t="s">
        <v>26</v>
      </c>
      <c r="D267" s="5">
        <v>35582</v>
      </c>
      <c r="E267" s="2">
        <v>1040</v>
      </c>
      <c r="F267" s="2">
        <v>55</v>
      </c>
      <c r="G267" t="str">
        <f>B267&amp;C267</f>
        <v>Emma PHILIPPE400m</v>
      </c>
      <c r="H267" s="2">
        <f>E267</f>
        <v>1040</v>
      </c>
      <c r="I267" s="2" cm="1">
        <f t="array" ref="I267">MAX(IF($G$3:$G$4000=$G267,$H$3:$H$4000))</f>
        <v>1040</v>
      </c>
      <c r="J267" s="2" t="str">
        <v>AUS</v>
      </c>
      <c r="K267" s="21" t="str">
        <v>Brooke MULLINS</v>
      </c>
      <c r="L267" s="47" t="str">
        <v>3000msc</v>
      </c>
      <c r="M267" s="97">
        <v>37253</v>
      </c>
      <c r="N267" s="96" t="str">
        <f t="shared" si="16"/>
        <v>Brooke MULLINS3000msc</v>
      </c>
      <c r="O267" s="2">
        <f t="shared" si="17"/>
        <v>1016</v>
      </c>
      <c r="P267" s="2">
        <f t="shared" si="18"/>
        <v>94</v>
      </c>
      <c r="Q267" s="81">
        <f t="shared" si="19"/>
        <v>19</v>
      </c>
    </row>
    <row r="268" spans="1:17" x14ac:dyDescent="0.2">
      <c r="A268" t="s">
        <v>1174</v>
      </c>
      <c r="B268" t="s">
        <v>278</v>
      </c>
      <c r="C268" t="s">
        <v>28</v>
      </c>
      <c r="D268" s="5">
        <v>36219</v>
      </c>
      <c r="E268" s="2">
        <v>1040</v>
      </c>
      <c r="F268" s="2">
        <v>30</v>
      </c>
      <c r="G268" t="str">
        <f>B268&amp;C268</f>
        <v>Brielle ERBACHER1500m</v>
      </c>
      <c r="H268" s="2">
        <f>E268</f>
        <v>1040</v>
      </c>
      <c r="I268" s="2" cm="1">
        <f t="array" ref="I268">MAX(IF($G$3:$G$4000=$G268,$H$3:$H$4000))</f>
        <v>1040</v>
      </c>
      <c r="J268" s="2" t="str">
        <v>AUS</v>
      </c>
      <c r="K268" s="21" t="str">
        <v>Jordan MCMILLAN</v>
      </c>
      <c r="L268" s="47" t="str">
        <v>100m</v>
      </c>
      <c r="M268" s="97">
        <v>44671</v>
      </c>
      <c r="N268" s="96" t="str">
        <f t="shared" si="16"/>
        <v>Jordan MCMILLAN100m</v>
      </c>
      <c r="O268" s="2">
        <f t="shared" si="17"/>
        <v>1015</v>
      </c>
      <c r="P268" s="2">
        <f t="shared" si="18"/>
        <v>159</v>
      </c>
      <c r="Q268" s="81">
        <f t="shared" si="19"/>
        <v>33</v>
      </c>
    </row>
    <row r="269" spans="1:17" x14ac:dyDescent="0.2">
      <c r="A269" t="s">
        <v>1174</v>
      </c>
      <c r="B269" t="s">
        <v>431</v>
      </c>
      <c r="C269" t="s">
        <v>36</v>
      </c>
      <c r="D269" s="5">
        <v>37845</v>
      </c>
      <c r="E269" s="2">
        <v>1040</v>
      </c>
      <c r="F269" s="2">
        <v>13</v>
      </c>
      <c r="G269" t="str">
        <f>B269&amp;C269</f>
        <v>Elyssia KENSHOLEpole-vault</v>
      </c>
      <c r="H269" s="2">
        <f>E269</f>
        <v>1040</v>
      </c>
      <c r="I269" s="2" cm="1">
        <f t="array" ref="I269">MAX(IF($G$3:$G$4000=$G269,$H$3:$H$4000))</f>
        <v>1040</v>
      </c>
      <c r="J269" s="2" t="str">
        <v>AUS</v>
      </c>
      <c r="K269" s="21" t="str">
        <v>Grace KRAUSE</v>
      </c>
      <c r="L269" s="47" t="str">
        <v>200m</v>
      </c>
      <c r="M269" s="97">
        <v>44762</v>
      </c>
      <c r="N269" s="96" t="str">
        <f t="shared" si="16"/>
        <v>Grace KRAUSE200m</v>
      </c>
      <c r="O269" s="2">
        <f t="shared" si="17"/>
        <v>1015</v>
      </c>
      <c r="P269" s="2">
        <f t="shared" si="18"/>
        <v>145</v>
      </c>
      <c r="Q269" s="81">
        <f t="shared" si="19"/>
        <v>25</v>
      </c>
    </row>
    <row r="270" spans="1:17" x14ac:dyDescent="0.2">
      <c r="A270" t="s">
        <v>1174</v>
      </c>
      <c r="B270" t="s">
        <v>326</v>
      </c>
      <c r="C270" t="s">
        <v>29</v>
      </c>
      <c r="D270" s="5">
        <v>34621</v>
      </c>
      <c r="E270" s="2">
        <v>1039</v>
      </c>
      <c r="F270" s="2">
        <v>30</v>
      </c>
      <c r="G270" t="str">
        <f>B270&amp;C270</f>
        <v>Emily RYAN5000m</v>
      </c>
      <c r="H270" s="2">
        <f>E270</f>
        <v>1039</v>
      </c>
      <c r="I270" s="2" cm="1">
        <f t="array" ref="I270">MAX(IF($G$3:$G$4000=$G270,$H$3:$H$4000))</f>
        <v>1039</v>
      </c>
      <c r="J270" s="2" t="str">
        <v>AUS</v>
      </c>
      <c r="K270" s="21" t="str">
        <v>Bethany HALMY</v>
      </c>
      <c r="L270" s="47" t="str">
        <v>800m</v>
      </c>
      <c r="M270" s="97">
        <v>34830</v>
      </c>
      <c r="N270" s="96" t="str">
        <f t="shared" si="16"/>
        <v>Bethany HALMY800m</v>
      </c>
      <c r="O270" s="2">
        <f t="shared" si="17"/>
        <v>1015</v>
      </c>
      <c r="P270" s="2">
        <f t="shared" si="18"/>
        <v>142</v>
      </c>
      <c r="Q270" s="81">
        <f t="shared" si="19"/>
        <v>30</v>
      </c>
    </row>
    <row r="271" spans="1:17" x14ac:dyDescent="0.2">
      <c r="A271" t="s">
        <v>1174</v>
      </c>
      <c r="B271" t="s">
        <v>195</v>
      </c>
      <c r="C271" s="6" t="s">
        <v>26</v>
      </c>
      <c r="D271" s="5">
        <v>38439</v>
      </c>
      <c r="E271" s="2">
        <v>1037</v>
      </c>
      <c r="F271" s="2">
        <v>59</v>
      </c>
      <c r="G271" t="str">
        <f>B271&amp;C271</f>
        <v>Paige CAMPBELL400m</v>
      </c>
      <c r="H271" s="2">
        <f>E271</f>
        <v>1037</v>
      </c>
      <c r="I271" s="2" cm="1">
        <f t="array" ref="I271">MAX(IF($G$3:$G$4000=$G271,$H$3:$H$4000))</f>
        <v>1037</v>
      </c>
      <c r="J271" s="2" t="str">
        <v>AUS</v>
      </c>
      <c r="K271" s="21" t="str">
        <v>Sarah SCHIFFMANN</v>
      </c>
      <c r="L271" s="47" t="str">
        <v>1500m</v>
      </c>
      <c r="M271" s="97">
        <v>37937</v>
      </c>
      <c r="N271" s="96" t="str">
        <f t="shared" si="16"/>
        <v>Sarah SCHIFFMANN1500m</v>
      </c>
      <c r="O271" s="2">
        <f t="shared" si="17"/>
        <v>1015</v>
      </c>
      <c r="P271" s="2">
        <f t="shared" si="18"/>
        <v>130</v>
      </c>
      <c r="Q271" s="81">
        <f t="shared" si="19"/>
        <v>30</v>
      </c>
    </row>
    <row r="272" spans="1:17" x14ac:dyDescent="0.2">
      <c r="A272" t="s">
        <v>1174</v>
      </c>
      <c r="B272" t="s">
        <v>218</v>
      </c>
      <c r="C272" s="5" t="s">
        <v>27</v>
      </c>
      <c r="D272" s="6">
        <v>44762</v>
      </c>
      <c r="E272" s="2">
        <v>1037</v>
      </c>
      <c r="F272" s="2">
        <v>45</v>
      </c>
      <c r="G272" t="str">
        <f>B272&amp;C272</f>
        <v>Ivy BOOTHROYD800m</v>
      </c>
      <c r="H272" s="2">
        <f>E272</f>
        <v>1037</v>
      </c>
      <c r="I272" s="2" cm="1">
        <f t="array" ref="I272">MAX(IF($G$3:$G$4000=$G272,$H$3:$H$4000))</f>
        <v>1037</v>
      </c>
      <c r="J272" s="2" t="str">
        <v>AUS</v>
      </c>
      <c r="K272" s="21" t="str">
        <v>Daisy SUDHOLZ</v>
      </c>
      <c r="L272" s="47" t="str">
        <v>1500m</v>
      </c>
      <c r="M272" s="97">
        <v>44732</v>
      </c>
      <c r="N272" s="96" t="str">
        <f t="shared" si="16"/>
        <v>Daisy SUDHOLZ1500m</v>
      </c>
      <c r="O272" s="2">
        <f t="shared" si="17"/>
        <v>1014</v>
      </c>
      <c r="P272" s="2">
        <f t="shared" si="18"/>
        <v>131</v>
      </c>
      <c r="Q272" s="81">
        <f t="shared" si="19"/>
        <v>31</v>
      </c>
    </row>
    <row r="273" spans="1:17" x14ac:dyDescent="0.2">
      <c r="A273" t="s">
        <v>1174</v>
      </c>
      <c r="B273" t="s">
        <v>124</v>
      </c>
      <c r="C273" t="s">
        <v>2</v>
      </c>
      <c r="D273" s="5">
        <v>38870</v>
      </c>
      <c r="E273" s="2">
        <v>1036</v>
      </c>
      <c r="F273" s="2">
        <v>52</v>
      </c>
      <c r="G273" t="str">
        <f>B273&amp;C273</f>
        <v>Olivia DODDS100m</v>
      </c>
      <c r="H273" s="2">
        <f>E273</f>
        <v>1036</v>
      </c>
      <c r="I273" s="2" cm="1">
        <f t="array" ref="I273">MAX(IF($G$3:$G$4000=$G273,$H$3:$H$4000))</f>
        <v>1036</v>
      </c>
      <c r="J273" s="2" t="str">
        <v>AUS</v>
      </c>
      <c r="K273" s="21" t="str">
        <v>Cara FEAIN-RYAN</v>
      </c>
      <c r="L273" s="47" t="str">
        <v>1500m</v>
      </c>
      <c r="M273" s="97">
        <v>36196</v>
      </c>
      <c r="N273" s="96" t="str">
        <f t="shared" si="16"/>
        <v>Cara FEAIN-RYAN1500m</v>
      </c>
      <c r="O273" s="2">
        <f t="shared" si="17"/>
        <v>1014</v>
      </c>
      <c r="P273" s="2">
        <f t="shared" si="18"/>
        <v>131</v>
      </c>
      <c r="Q273" s="81">
        <f t="shared" si="19"/>
        <v>31</v>
      </c>
    </row>
    <row r="274" spans="1:17" x14ac:dyDescent="0.2">
      <c r="A274" t="s">
        <v>1174</v>
      </c>
      <c r="B274" t="s">
        <v>138</v>
      </c>
      <c r="C274" t="s">
        <v>2</v>
      </c>
      <c r="D274" s="5">
        <v>35755</v>
      </c>
      <c r="E274" s="2">
        <v>1036</v>
      </c>
      <c r="F274" s="2">
        <v>52</v>
      </c>
      <c r="G274" t="str">
        <f>B274&amp;C274</f>
        <v>Katie SMEE100m</v>
      </c>
      <c r="H274" s="2">
        <f>E274</f>
        <v>1036</v>
      </c>
      <c r="I274" s="2" cm="1">
        <f t="array" ref="I274">MAX(IF($G$3:$G$4000=$G274,$H$3:$H$4000))</f>
        <v>1036</v>
      </c>
      <c r="J274" s="2" t="str">
        <v>AUS</v>
      </c>
      <c r="K274" s="21" t="str">
        <v>Zara HAGAN</v>
      </c>
      <c r="L274" s="47" t="str">
        <v>100m</v>
      </c>
      <c r="M274" s="97">
        <v>44762</v>
      </c>
      <c r="N274" s="96" t="str">
        <f t="shared" si="16"/>
        <v>Zara HAGAN100m</v>
      </c>
      <c r="O274" s="2">
        <f t="shared" si="17"/>
        <v>1013</v>
      </c>
      <c r="P274" s="2">
        <f t="shared" si="18"/>
        <v>162</v>
      </c>
      <c r="Q274" s="81">
        <f t="shared" si="19"/>
        <v>34</v>
      </c>
    </row>
    <row r="275" spans="1:17" x14ac:dyDescent="0.2">
      <c r="A275" t="s">
        <v>1174</v>
      </c>
      <c r="B275" t="s">
        <v>280</v>
      </c>
      <c r="C275" s="5" t="s">
        <v>27</v>
      </c>
      <c r="D275" s="5">
        <v>36601</v>
      </c>
      <c r="E275" s="2">
        <v>1036</v>
      </c>
      <c r="F275" s="2">
        <v>46</v>
      </c>
      <c r="G275" t="str">
        <f>B275&amp;C275</f>
        <v>Klara DESS800m</v>
      </c>
      <c r="H275" s="2">
        <f>E275</f>
        <v>1036</v>
      </c>
      <c r="I275" s="2" cm="1">
        <f t="array" ref="I275">MAX(IF($G$3:$G$4000=$G275,$H$3:$H$4000))</f>
        <v>1036</v>
      </c>
      <c r="J275" s="2" t="str">
        <v>AUS</v>
      </c>
      <c r="K275" s="21" t="str">
        <v>Jessica NOBLE</v>
      </c>
      <c r="L275" s="47" t="str">
        <v>1500m</v>
      </c>
      <c r="M275" s="97">
        <v>44581</v>
      </c>
      <c r="N275" s="96" t="str">
        <f t="shared" si="16"/>
        <v>Jessica NOBLE1500m</v>
      </c>
      <c r="O275" s="2">
        <f t="shared" si="17"/>
        <v>1012</v>
      </c>
      <c r="P275" s="2">
        <f t="shared" si="18"/>
        <v>133</v>
      </c>
      <c r="Q275" s="81">
        <f t="shared" si="19"/>
        <v>33</v>
      </c>
    </row>
    <row r="276" spans="1:17" x14ac:dyDescent="0.2">
      <c r="A276" t="s">
        <v>1174</v>
      </c>
      <c r="B276" t="s">
        <v>241</v>
      </c>
      <c r="C276" t="s">
        <v>27</v>
      </c>
      <c r="D276" s="5">
        <v>37404</v>
      </c>
      <c r="E276" s="2">
        <v>1035</v>
      </c>
      <c r="F276" s="2">
        <v>48</v>
      </c>
      <c r="G276" t="str">
        <f>B276&amp;C276</f>
        <v>Jaylah HANCOCK-CAMERON800m</v>
      </c>
      <c r="H276" s="2">
        <f>E276</f>
        <v>1035</v>
      </c>
      <c r="I276" s="2" cm="1">
        <f t="array" ref="I276">MAX(IF($G$3:$G$4000=$G276,$H$3:$H$4000))</f>
        <v>1035</v>
      </c>
      <c r="J276" s="2" t="str">
        <v>AUS</v>
      </c>
      <c r="K276" s="21" t="str">
        <v>Abbie TADDEO</v>
      </c>
      <c r="L276" s="47" t="str">
        <v>100m</v>
      </c>
      <c r="M276" s="97">
        <v>34373</v>
      </c>
      <c r="N276" s="96" t="str">
        <f t="shared" si="16"/>
        <v>Abbie TADDEO100m</v>
      </c>
      <c r="O276" s="2">
        <f t="shared" si="17"/>
        <v>1011</v>
      </c>
      <c r="P276" s="2">
        <f t="shared" si="18"/>
        <v>166</v>
      </c>
      <c r="Q276" s="81">
        <f t="shared" si="19"/>
        <v>35</v>
      </c>
    </row>
    <row r="277" spans="1:17" x14ac:dyDescent="0.2">
      <c r="A277" t="s">
        <v>1174</v>
      </c>
      <c r="B277" t="s">
        <v>484</v>
      </c>
      <c r="C277" s="5" t="s">
        <v>41</v>
      </c>
      <c r="D277" s="5">
        <v>36990</v>
      </c>
      <c r="E277" s="2">
        <v>1035</v>
      </c>
      <c r="F277" s="2">
        <v>9</v>
      </c>
      <c r="G277" t="str">
        <f>B277&amp;C277</f>
        <v>Alexandra ROBERTSjavelin-throw</v>
      </c>
      <c r="H277" s="2">
        <f>E277</f>
        <v>1035</v>
      </c>
      <c r="I277" s="2" cm="1">
        <f t="array" ref="I277">MAX(IF($G$3:$G$4000=$G277,$H$3:$H$4000))</f>
        <v>1035</v>
      </c>
      <c r="J277" s="2" t="str">
        <v>AUS</v>
      </c>
      <c r="K277" s="21" t="str">
        <v>Liz CLAY</v>
      </c>
      <c r="L277" s="47" t="str">
        <v>100m</v>
      </c>
      <c r="M277" s="97">
        <v>34828</v>
      </c>
      <c r="N277" s="96" t="str">
        <f t="shared" si="16"/>
        <v>Liz CLAY100m</v>
      </c>
      <c r="O277" s="2">
        <f t="shared" si="17"/>
        <v>1011</v>
      </c>
      <c r="P277" s="2">
        <f t="shared" si="18"/>
        <v>166</v>
      </c>
      <c r="Q277" s="81">
        <f t="shared" si="19"/>
        <v>35</v>
      </c>
    </row>
    <row r="278" spans="1:17" x14ac:dyDescent="0.2">
      <c r="A278" t="s">
        <v>1174</v>
      </c>
      <c r="B278" t="s">
        <v>396</v>
      </c>
      <c r="C278" t="s">
        <v>38</v>
      </c>
      <c r="D278" s="6">
        <v>37154</v>
      </c>
      <c r="E278" s="2">
        <v>1034</v>
      </c>
      <c r="F278" s="2">
        <v>2</v>
      </c>
      <c r="G278" t="str">
        <f>B278&amp;C278</f>
        <v>Desleigh OWUSUtriple-jump</v>
      </c>
      <c r="H278" s="2">
        <f>E278</f>
        <v>1034</v>
      </c>
      <c r="I278" s="2" cm="1">
        <f t="array" ref="I278">MAX(IF($G$3:$G$4000=$G278,$H$3:$H$4000))</f>
        <v>1034</v>
      </c>
      <c r="J278" s="2" t="str">
        <v>AUS</v>
      </c>
      <c r="K278" s="21" t="str">
        <v>Taylah CRUTTENDEN</v>
      </c>
      <c r="L278" s="47" t="str">
        <v>200m</v>
      </c>
      <c r="M278" s="97">
        <v>37913</v>
      </c>
      <c r="N278" s="96" t="str">
        <f t="shared" si="16"/>
        <v>Taylah CRUTTENDEN200m</v>
      </c>
      <c r="O278" s="2">
        <f t="shared" si="17"/>
        <v>1010</v>
      </c>
      <c r="P278" s="2">
        <f t="shared" si="18"/>
        <v>148</v>
      </c>
      <c r="Q278" s="81">
        <f t="shared" si="19"/>
        <v>26</v>
      </c>
    </row>
    <row r="279" spans="1:17" x14ac:dyDescent="0.2">
      <c r="A279" t="s">
        <v>1174</v>
      </c>
      <c r="B279" t="s">
        <v>449</v>
      </c>
      <c r="C279" t="s">
        <v>40</v>
      </c>
      <c r="D279" s="5">
        <v>36322</v>
      </c>
      <c r="E279" s="2">
        <v>1034</v>
      </c>
      <c r="F279" s="2">
        <v>16</v>
      </c>
      <c r="G279" t="str">
        <f>B279&amp;C279</f>
        <v>Samantha LENTONdiscus-throw</v>
      </c>
      <c r="H279" s="2">
        <f>E279</f>
        <v>1034</v>
      </c>
      <c r="I279" s="2" cm="1">
        <f t="array" ref="I279">MAX(IF($G$3:$G$4000=$G279,$H$3:$H$4000))</f>
        <v>1034</v>
      </c>
      <c r="J279" s="2" t="str">
        <v>AUS</v>
      </c>
      <c r="K279" s="21" t="str">
        <v>Gabrielle VINCENT</v>
      </c>
      <c r="L279" s="47" t="str">
        <v>1500m</v>
      </c>
      <c r="M279" s="97">
        <v>44732</v>
      </c>
      <c r="N279" s="96" t="str">
        <f t="shared" si="16"/>
        <v>Gabrielle VINCENT1500m</v>
      </c>
      <c r="O279" s="2">
        <f t="shared" si="17"/>
        <v>1010</v>
      </c>
      <c r="P279" s="2">
        <f t="shared" si="18"/>
        <v>134</v>
      </c>
      <c r="Q279" s="81">
        <f t="shared" si="19"/>
        <v>34</v>
      </c>
    </row>
    <row r="280" spans="1:17" x14ac:dyDescent="0.2">
      <c r="A280" t="s">
        <v>1174</v>
      </c>
      <c r="B280" t="s">
        <v>113</v>
      </c>
      <c r="C280" t="s">
        <v>2</v>
      </c>
      <c r="D280" s="5">
        <v>36685</v>
      </c>
      <c r="E280" s="2">
        <v>1032</v>
      </c>
      <c r="F280" s="2">
        <v>55</v>
      </c>
      <c r="G280" t="str">
        <f>B280&amp;C280</f>
        <v>Tamara HOTTEN100m</v>
      </c>
      <c r="H280" s="2">
        <f>E280</f>
        <v>1032</v>
      </c>
      <c r="I280" s="2" cm="1">
        <f t="array" ref="I280">MAX(IF($G$3:$G$4000=$G280,$H$3:$H$4000))</f>
        <v>1032</v>
      </c>
      <c r="J280" s="2" t="str">
        <v>AUS</v>
      </c>
      <c r="K280" s="21" t="str">
        <v>Caitlyn FERRIER</v>
      </c>
      <c r="L280" s="47" t="str">
        <v>200m</v>
      </c>
      <c r="M280" s="97">
        <v>37513</v>
      </c>
      <c r="N280" s="96" t="str">
        <f t="shared" si="16"/>
        <v>Caitlyn FERRIER200m</v>
      </c>
      <c r="O280" s="2">
        <f t="shared" si="17"/>
        <v>1009</v>
      </c>
      <c r="P280" s="2">
        <f t="shared" si="18"/>
        <v>150</v>
      </c>
      <c r="Q280" s="81">
        <f t="shared" si="19"/>
        <v>27</v>
      </c>
    </row>
    <row r="281" spans="1:17" x14ac:dyDescent="0.2">
      <c r="A281" t="s">
        <v>1174</v>
      </c>
      <c r="B281" t="s">
        <v>123</v>
      </c>
      <c r="C281" t="s">
        <v>2</v>
      </c>
      <c r="D281" s="5">
        <v>35585</v>
      </c>
      <c r="E281" s="2">
        <v>1032</v>
      </c>
      <c r="F281" s="2">
        <v>55</v>
      </c>
      <c r="G281" t="str">
        <f>B281&amp;C281</f>
        <v>Samantha GEDDES100m</v>
      </c>
      <c r="H281" s="2">
        <f>E281</f>
        <v>1032</v>
      </c>
      <c r="I281" s="2" cm="1">
        <f t="array" ref="I281">MAX(IF($G$3:$G$4000=$G281,$H$3:$H$4000))</f>
        <v>1032</v>
      </c>
      <c r="J281" s="2" t="str">
        <v>AUS</v>
      </c>
      <c r="K281" s="21" t="str">
        <v>Paige CAMPBELL</v>
      </c>
      <c r="L281" s="47" t="str">
        <v>200m</v>
      </c>
      <c r="M281" s="97">
        <v>38439</v>
      </c>
      <c r="N281" s="96" t="str">
        <f t="shared" si="16"/>
        <v>Paige CAMPBELL200m</v>
      </c>
      <c r="O281" s="2">
        <f t="shared" si="17"/>
        <v>1009</v>
      </c>
      <c r="P281" s="2">
        <f t="shared" si="18"/>
        <v>150</v>
      </c>
      <c r="Q281" s="81">
        <f t="shared" si="19"/>
        <v>27</v>
      </c>
    </row>
    <row r="282" spans="1:17" x14ac:dyDescent="0.2">
      <c r="A282" t="s">
        <v>1174</v>
      </c>
      <c r="B282" t="s">
        <v>116</v>
      </c>
      <c r="C282" t="s">
        <v>25</v>
      </c>
      <c r="D282" s="5">
        <v>33924</v>
      </c>
      <c r="E282" s="2">
        <v>1032</v>
      </c>
      <c r="F282" s="2">
        <v>37</v>
      </c>
      <c r="G282" t="str">
        <f>B282&amp;C282</f>
        <v>Morgan GAFFNEY200m</v>
      </c>
      <c r="H282" s="2">
        <f>E282</f>
        <v>1032</v>
      </c>
      <c r="I282" s="2" cm="1">
        <f t="array" ref="I282">MAX(IF($G$3:$G$4000=$G282,$H$3:$H$4000))</f>
        <v>1032</v>
      </c>
      <c r="J282" s="2" t="str">
        <v>AUS</v>
      </c>
      <c r="K282" s="21" t="str">
        <v>Lucinda ROURKE</v>
      </c>
      <c r="L282" s="47" t="str">
        <v>1500m</v>
      </c>
      <c r="M282" s="97">
        <v>38018</v>
      </c>
      <c r="N282" s="96" t="str">
        <f t="shared" si="16"/>
        <v>Lucinda ROURKE1500m</v>
      </c>
      <c r="O282" s="2">
        <f t="shared" si="17"/>
        <v>1009</v>
      </c>
      <c r="P282" s="2">
        <f t="shared" si="18"/>
        <v>136</v>
      </c>
      <c r="Q282" s="81">
        <f t="shared" si="19"/>
        <v>35</v>
      </c>
    </row>
    <row r="283" spans="1:17" x14ac:dyDescent="0.2">
      <c r="A283" t="s">
        <v>1174</v>
      </c>
      <c r="B283" t="s">
        <v>396</v>
      </c>
      <c r="C283" t="s">
        <v>38</v>
      </c>
      <c r="D283" s="5">
        <v>37154</v>
      </c>
      <c r="E283" s="2">
        <v>1032</v>
      </c>
      <c r="F283" s="2">
        <v>29</v>
      </c>
      <c r="G283" t="str">
        <f>B283&amp;C283</f>
        <v>Desleigh OWUSUtriple-jump</v>
      </c>
      <c r="H283" s="2">
        <f>E283</f>
        <v>1032</v>
      </c>
      <c r="I283" s="2" cm="1">
        <f t="array" ref="I283">MAX(IF($G$3:$G$4000=$G283,$H$3:$H$4000))</f>
        <v>1034</v>
      </c>
      <c r="J283" s="2" t="str">
        <v>AUS</v>
      </c>
      <c r="K283" s="21" t="str">
        <v>Ellie BEER</v>
      </c>
      <c r="L283" s="47" t="str">
        <v>200m</v>
      </c>
      <c r="M283" s="97">
        <v>37624</v>
      </c>
      <c r="N283" s="96" t="str">
        <f t="shared" si="16"/>
        <v>Ellie BEER200m</v>
      </c>
      <c r="O283" s="2">
        <f t="shared" si="17"/>
        <v>1008</v>
      </c>
      <c r="P283" s="2">
        <f t="shared" si="18"/>
        <v>153</v>
      </c>
      <c r="Q283" s="81">
        <f t="shared" si="19"/>
        <v>29</v>
      </c>
    </row>
    <row r="284" spans="1:17" x14ac:dyDescent="0.2">
      <c r="A284" t="s">
        <v>1174</v>
      </c>
      <c r="B284" t="s">
        <v>356</v>
      </c>
      <c r="C284" t="s">
        <v>33</v>
      </c>
      <c r="D284" s="5">
        <v>35899</v>
      </c>
      <c r="E284" s="2">
        <v>1031</v>
      </c>
      <c r="F284" s="2">
        <v>72</v>
      </c>
      <c r="G284" t="str">
        <f>B284&amp;C284</f>
        <v>Brodee MATE400mh</v>
      </c>
      <c r="H284" s="2">
        <f>E284</f>
        <v>1031</v>
      </c>
      <c r="I284" s="2" cm="1">
        <f t="array" ref="I284">MAX(IF($G$3:$G$4000=$G284,$H$3:$H$4000))</f>
        <v>1046</v>
      </c>
      <c r="J284" s="2" t="str">
        <v>AUS</v>
      </c>
      <c r="K284" s="21" t="str">
        <v>Kayla CUBA</v>
      </c>
      <c r="L284" s="47" t="str">
        <v>triple-jump</v>
      </c>
      <c r="M284" s="97">
        <v>36378</v>
      </c>
      <c r="N284" s="96" t="str">
        <f t="shared" si="16"/>
        <v>Kayla CUBAtriple-jump</v>
      </c>
      <c r="O284" s="2">
        <f t="shared" si="17"/>
        <v>1008</v>
      </c>
      <c r="P284" s="2">
        <f t="shared" si="18"/>
        <v>52</v>
      </c>
      <c r="Q284" s="81">
        <f t="shared" si="19"/>
        <v>6</v>
      </c>
    </row>
    <row r="285" spans="1:17" x14ac:dyDescent="0.2">
      <c r="A285" t="s">
        <v>1174</v>
      </c>
      <c r="B285" t="s">
        <v>373</v>
      </c>
      <c r="C285" s="6" t="s">
        <v>37</v>
      </c>
      <c r="D285" s="5">
        <v>36509</v>
      </c>
      <c r="E285" s="2">
        <v>1031</v>
      </c>
      <c r="F285" s="2">
        <v>71</v>
      </c>
      <c r="G285" t="str">
        <f>B285&amp;C285</f>
        <v>Chloe GRENADElong-jump</v>
      </c>
      <c r="H285" s="2">
        <f>E285</f>
        <v>1031</v>
      </c>
      <c r="I285" s="2" cm="1">
        <f t="array" ref="I285">MAX(IF($G$3:$G$4000=$G285,$H$3:$H$4000))</f>
        <v>1031</v>
      </c>
      <c r="J285" s="2" t="str">
        <v>AUS</v>
      </c>
      <c r="K285" s="21" t="str">
        <v>Danielle SHAW</v>
      </c>
      <c r="L285" s="47" t="str">
        <v>100m</v>
      </c>
      <c r="M285" s="97">
        <v>36013</v>
      </c>
      <c r="N285" s="96" t="str">
        <f t="shared" si="16"/>
        <v>Danielle SHAW100m</v>
      </c>
      <c r="O285" s="2">
        <f t="shared" si="17"/>
        <v>1007</v>
      </c>
      <c r="P285" s="2">
        <f t="shared" si="18"/>
        <v>170</v>
      </c>
      <c r="Q285" s="81">
        <f t="shared" si="19"/>
        <v>37</v>
      </c>
    </row>
    <row r="286" spans="1:17" x14ac:dyDescent="0.2">
      <c r="A286" t="s">
        <v>1174</v>
      </c>
      <c r="B286" t="s">
        <v>124</v>
      </c>
      <c r="C286" t="s">
        <v>25</v>
      </c>
      <c r="D286" s="5">
        <v>38870</v>
      </c>
      <c r="E286" s="2">
        <v>1030</v>
      </c>
      <c r="F286" s="2">
        <v>39</v>
      </c>
      <c r="G286" t="str">
        <f>B286&amp;C286</f>
        <v>Olivia DODDS200m</v>
      </c>
      <c r="H286" s="2">
        <f>E286</f>
        <v>1030</v>
      </c>
      <c r="I286" s="2" cm="1">
        <f t="array" ref="I286">MAX(IF($G$3:$G$4000=$G286,$H$3:$H$4000))</f>
        <v>1030</v>
      </c>
      <c r="J286" s="2" t="str">
        <v>AUS</v>
      </c>
      <c r="K286" s="21" t="str">
        <v>Jessie ANDREW</v>
      </c>
      <c r="L286" s="47" t="str">
        <v>100m</v>
      </c>
      <c r="M286" s="97">
        <v>36571</v>
      </c>
      <c r="N286" s="96" t="str">
        <f t="shared" si="16"/>
        <v>Jessie ANDREW100m</v>
      </c>
      <c r="O286" s="2">
        <f t="shared" si="17"/>
        <v>1007</v>
      </c>
      <c r="P286" s="2">
        <f t="shared" si="18"/>
        <v>170</v>
      </c>
      <c r="Q286" s="81">
        <f t="shared" si="19"/>
        <v>37</v>
      </c>
    </row>
    <row r="287" spans="1:17" x14ac:dyDescent="0.2">
      <c r="A287" t="s">
        <v>1174</v>
      </c>
      <c r="B287" t="s">
        <v>122</v>
      </c>
      <c r="C287" t="s">
        <v>26</v>
      </c>
      <c r="D287" s="5">
        <v>33463</v>
      </c>
      <c r="E287" s="2">
        <v>1030</v>
      </c>
      <c r="F287" s="2">
        <v>63</v>
      </c>
      <c r="G287" t="str">
        <f>B287&amp;C287</f>
        <v>Ilana GRANDINE400m</v>
      </c>
      <c r="H287" s="2">
        <f>E287</f>
        <v>1030</v>
      </c>
      <c r="I287" s="2" cm="1">
        <f t="array" ref="I287">MAX(IF($G$3:$G$4000=$G287,$H$3:$H$4000))</f>
        <v>1030</v>
      </c>
      <c r="J287" s="2" t="str">
        <v>AUS</v>
      </c>
      <c r="K287" s="21" t="str">
        <v>Tierney DUNNE</v>
      </c>
      <c r="L287" s="47" t="str">
        <v>100m</v>
      </c>
      <c r="M287" s="97">
        <v>37408</v>
      </c>
      <c r="N287" s="96" t="str">
        <f t="shared" si="16"/>
        <v>Tierney DUNNE100m</v>
      </c>
      <c r="O287" s="2">
        <f t="shared" si="17"/>
        <v>1007</v>
      </c>
      <c r="P287" s="2">
        <f t="shared" si="18"/>
        <v>170</v>
      </c>
      <c r="Q287" s="81">
        <f t="shared" si="19"/>
        <v>37</v>
      </c>
    </row>
    <row r="288" spans="1:17" x14ac:dyDescent="0.2">
      <c r="A288" t="s">
        <v>1174</v>
      </c>
      <c r="B288" t="s">
        <v>342</v>
      </c>
      <c r="C288" t="s">
        <v>43</v>
      </c>
      <c r="D288" s="5">
        <v>34623</v>
      </c>
      <c r="E288" s="2">
        <v>1030</v>
      </c>
      <c r="F288" s="2">
        <v>8</v>
      </c>
      <c r="G288" t="str">
        <f>B288&amp;C288</f>
        <v>Taneille CRASEheptathlon</v>
      </c>
      <c r="H288" s="2">
        <f>E288</f>
        <v>1030</v>
      </c>
      <c r="I288" s="2" cm="1">
        <f t="array" ref="I288">MAX(IF($G$3:$G$4000=$G288,$H$3:$H$4000))</f>
        <v>1030</v>
      </c>
      <c r="J288" s="2" t="str">
        <v>AUS</v>
      </c>
      <c r="K288" s="21" t="str">
        <v>Annie PFEIFFER</v>
      </c>
      <c r="L288" s="47" t="str">
        <v>200m</v>
      </c>
      <c r="M288" s="97">
        <v>44671</v>
      </c>
      <c r="N288" s="96" t="str">
        <f t="shared" si="16"/>
        <v>Annie PFEIFFER200m</v>
      </c>
      <c r="O288" s="2">
        <f t="shared" si="17"/>
        <v>1006</v>
      </c>
      <c r="P288" s="2">
        <f t="shared" si="18"/>
        <v>154</v>
      </c>
      <c r="Q288" s="81">
        <f t="shared" si="19"/>
        <v>30</v>
      </c>
    </row>
    <row r="289" spans="1:17" x14ac:dyDescent="0.2">
      <c r="A289" t="s">
        <v>1174</v>
      </c>
      <c r="B289" t="s">
        <v>916</v>
      </c>
      <c r="C289" t="s">
        <v>27</v>
      </c>
      <c r="D289" s="5">
        <v>37172</v>
      </c>
      <c r="E289" s="2">
        <v>1029</v>
      </c>
      <c r="F289" s="2">
        <v>51</v>
      </c>
      <c r="G289" t="str">
        <f>B289&amp;C289</f>
        <v>Rose PITTMAN800m</v>
      </c>
      <c r="H289" s="2">
        <f>E289</f>
        <v>1029</v>
      </c>
      <c r="I289" s="2" cm="1">
        <f t="array" ref="I289">MAX(IF($G$3:$G$4000=$G289,$H$3:$H$4000))</f>
        <v>1081</v>
      </c>
      <c r="J289" s="2" t="str">
        <v>AUS</v>
      </c>
      <c r="K289" s="21" t="str">
        <v>Stephanie WELSH</v>
      </c>
      <c r="L289" s="47" t="str">
        <v>200m</v>
      </c>
      <c r="M289" s="97">
        <v>37316</v>
      </c>
      <c r="N289" s="96" t="str">
        <f t="shared" si="16"/>
        <v>Stephanie WELSH200m</v>
      </c>
      <c r="O289" s="2">
        <f t="shared" si="17"/>
        <v>1006</v>
      </c>
      <c r="P289" s="2">
        <f t="shared" si="18"/>
        <v>154</v>
      </c>
      <c r="Q289" s="81">
        <f t="shared" si="19"/>
        <v>30</v>
      </c>
    </row>
    <row r="290" spans="1:17" x14ac:dyDescent="0.2">
      <c r="A290" t="s">
        <v>1174</v>
      </c>
      <c r="B290" t="s">
        <v>373</v>
      </c>
      <c r="C290" t="s">
        <v>37</v>
      </c>
      <c r="D290" s="5">
        <v>36509</v>
      </c>
      <c r="E290" s="2">
        <v>1029</v>
      </c>
      <c r="F290" s="2">
        <v>15</v>
      </c>
      <c r="G290" t="str">
        <f>B290&amp;C290</f>
        <v>Chloe GRENADElong-jump</v>
      </c>
      <c r="H290" s="2">
        <f>E290</f>
        <v>1029</v>
      </c>
      <c r="I290" s="2" cm="1">
        <f t="array" ref="I290">MAX(IF($G$3:$G$4000=$G290,$H$3:$H$4000))</f>
        <v>1031</v>
      </c>
      <c r="J290" s="2" t="str">
        <v>AUS</v>
      </c>
      <c r="K290" s="21" t="str">
        <v>Isabella GUTHRIE</v>
      </c>
      <c r="L290" s="47" t="str">
        <v>400m</v>
      </c>
      <c r="M290" s="97">
        <v>37885</v>
      </c>
      <c r="N290" s="96" t="str">
        <f t="shared" si="16"/>
        <v>Isabella GUTHRIE400m</v>
      </c>
      <c r="O290" s="2">
        <f t="shared" si="17"/>
        <v>1006</v>
      </c>
      <c r="P290" s="2">
        <f t="shared" si="18"/>
        <v>165</v>
      </c>
      <c r="Q290" s="81">
        <f t="shared" si="19"/>
        <v>15</v>
      </c>
    </row>
    <row r="291" spans="1:17" x14ac:dyDescent="0.2">
      <c r="A291" t="s">
        <v>1174</v>
      </c>
      <c r="B291" t="s">
        <v>317</v>
      </c>
      <c r="C291" t="s">
        <v>29</v>
      </c>
      <c r="D291" s="5">
        <v>31156</v>
      </c>
      <c r="E291" s="2">
        <v>1027</v>
      </c>
      <c r="F291" s="2">
        <v>35</v>
      </c>
      <c r="G291" t="str">
        <f>B291&amp;C291</f>
        <v>Sarah KLEIN5000m</v>
      </c>
      <c r="H291" s="2">
        <f>E291</f>
        <v>1027</v>
      </c>
      <c r="I291" s="2" cm="1">
        <f t="array" ref="I291">MAX(IF($G$3:$G$4000=$G291,$H$3:$H$4000))</f>
        <v>1027</v>
      </c>
      <c r="J291" s="2" t="str">
        <v>AUS</v>
      </c>
      <c r="K291" s="21" t="str">
        <v>Paige CAMPBELL</v>
      </c>
      <c r="L291" s="47" t="str">
        <v>1500m</v>
      </c>
      <c r="M291" s="97">
        <v>35243</v>
      </c>
      <c r="N291" s="96" t="str">
        <f t="shared" si="16"/>
        <v>Paige CAMPBELL1500m</v>
      </c>
      <c r="O291" s="2">
        <f t="shared" si="17"/>
        <v>1006</v>
      </c>
      <c r="P291" s="2">
        <f t="shared" si="18"/>
        <v>137</v>
      </c>
      <c r="Q291" s="81">
        <f t="shared" si="19"/>
        <v>36</v>
      </c>
    </row>
    <row r="292" spans="1:17" x14ac:dyDescent="0.2">
      <c r="A292" t="s">
        <v>1174</v>
      </c>
      <c r="B292" t="s">
        <v>296</v>
      </c>
      <c r="C292" t="s">
        <v>29</v>
      </c>
      <c r="D292" s="5">
        <v>34875</v>
      </c>
      <c r="E292" s="2">
        <v>1027</v>
      </c>
      <c r="F292" s="2">
        <v>36</v>
      </c>
      <c r="G292" t="str">
        <f>B292&amp;C292</f>
        <v>Stella RADFORD5000m</v>
      </c>
      <c r="H292" s="2">
        <f>E292</f>
        <v>1027</v>
      </c>
      <c r="I292" s="2" cm="1">
        <f t="array" ref="I292">MAX(IF($G$3:$G$4000=$G292,$H$3:$H$4000))</f>
        <v>1027</v>
      </c>
      <c r="J292" s="2" t="str">
        <v>AUS</v>
      </c>
      <c r="K292" s="21" t="str">
        <v>Jamie SCROOP</v>
      </c>
      <c r="L292" s="47" t="str">
        <v>pole-vault</v>
      </c>
      <c r="M292" s="97">
        <v>32231</v>
      </c>
      <c r="N292" s="96" t="str">
        <f t="shared" si="16"/>
        <v>Jamie SCROOPpole-vault</v>
      </c>
      <c r="O292" s="2">
        <f t="shared" si="17"/>
        <v>1006</v>
      </c>
      <c r="P292" s="2">
        <f t="shared" si="18"/>
        <v>17</v>
      </c>
      <c r="Q292" s="81">
        <f t="shared" si="19"/>
        <v>5</v>
      </c>
    </row>
    <row r="293" spans="1:17" x14ac:dyDescent="0.2">
      <c r="A293" t="s">
        <v>1174</v>
      </c>
      <c r="B293" t="s">
        <v>157</v>
      </c>
      <c r="C293" t="s">
        <v>32</v>
      </c>
      <c r="D293" s="5">
        <v>38952</v>
      </c>
      <c r="E293" s="2">
        <v>1027</v>
      </c>
      <c r="F293" s="2">
        <v>17</v>
      </c>
      <c r="G293" t="str">
        <f>B293&amp;C293</f>
        <v>Delta AMIDZOVSKI100mh</v>
      </c>
      <c r="H293" s="2">
        <f>E293</f>
        <v>1027</v>
      </c>
      <c r="I293" s="2" cm="1">
        <f t="array" ref="I293">MAX(IF($G$3:$G$4000=$G293,$H$3:$H$4000))</f>
        <v>1027</v>
      </c>
      <c r="J293" s="2" t="str">
        <v>AUS</v>
      </c>
      <c r="K293" s="21" t="str">
        <v>Jessica PAYNE</v>
      </c>
      <c r="L293" s="47" t="str">
        <v>200m</v>
      </c>
      <c r="M293" s="97">
        <v>36034</v>
      </c>
      <c r="N293" s="96" t="str">
        <f t="shared" si="16"/>
        <v>Jessica PAYNE200m</v>
      </c>
      <c r="O293" s="2">
        <f t="shared" si="17"/>
        <v>1005</v>
      </c>
      <c r="P293" s="2">
        <f t="shared" si="18"/>
        <v>156</v>
      </c>
      <c r="Q293" s="81">
        <f t="shared" si="19"/>
        <v>32</v>
      </c>
    </row>
    <row r="294" spans="1:17" x14ac:dyDescent="0.2">
      <c r="A294" t="s">
        <v>1174</v>
      </c>
      <c r="B294" t="s">
        <v>373</v>
      </c>
      <c r="C294" s="6" t="s">
        <v>38</v>
      </c>
      <c r="D294" s="5">
        <v>36509</v>
      </c>
      <c r="E294" s="2">
        <v>1027</v>
      </c>
      <c r="F294" s="2">
        <v>32</v>
      </c>
      <c r="G294" t="str">
        <f>B294&amp;C294</f>
        <v>Chloe GRENADEtriple-jump</v>
      </c>
      <c r="H294" s="2">
        <f>E294</f>
        <v>1027</v>
      </c>
      <c r="I294" s="2" cm="1">
        <f t="array" ref="I294">MAX(IF($G$3:$G$4000=$G294,$H$3:$H$4000))</f>
        <v>1027</v>
      </c>
      <c r="J294" s="2" t="str">
        <v>AUS</v>
      </c>
      <c r="K294" s="21" t="str">
        <v>Natalie OTWAY</v>
      </c>
      <c r="L294" s="47" t="str">
        <v>200m</v>
      </c>
      <c r="M294" s="97">
        <v>36762</v>
      </c>
      <c r="N294" s="96" t="str">
        <f t="shared" si="16"/>
        <v>Natalie OTWAY200m</v>
      </c>
      <c r="O294" s="2">
        <f t="shared" si="17"/>
        <v>1005</v>
      </c>
      <c r="P294" s="2">
        <f t="shared" si="18"/>
        <v>156</v>
      </c>
      <c r="Q294" s="81">
        <f t="shared" si="19"/>
        <v>32</v>
      </c>
    </row>
    <row r="295" spans="1:17" x14ac:dyDescent="0.2">
      <c r="A295" t="s">
        <v>1174</v>
      </c>
      <c r="B295" t="s">
        <v>120</v>
      </c>
      <c r="C295" s="5" t="s">
        <v>2</v>
      </c>
      <c r="D295" s="5">
        <v>36346</v>
      </c>
      <c r="E295" s="2">
        <v>1026</v>
      </c>
      <c r="F295" s="2">
        <v>65</v>
      </c>
      <c r="G295" t="str">
        <f>B295&amp;C295</f>
        <v>Bronte CARROLL100m</v>
      </c>
      <c r="H295" s="2">
        <f>E295</f>
        <v>1026</v>
      </c>
      <c r="I295" s="2" cm="1">
        <f t="array" ref="I295">MAX(IF($G$3:$G$4000=$G295,$H$3:$H$4000))</f>
        <v>1026</v>
      </c>
      <c r="J295" s="2" t="str">
        <v>AUS</v>
      </c>
      <c r="K295" s="21" t="str">
        <v>Britney INGR</v>
      </c>
      <c r="L295" s="47" t="str">
        <v>200m</v>
      </c>
      <c r="M295" s="97">
        <v>38645</v>
      </c>
      <c r="N295" s="96" t="str">
        <f t="shared" si="16"/>
        <v>Britney INGR200m</v>
      </c>
      <c r="O295" s="2">
        <f t="shared" si="17"/>
        <v>1005</v>
      </c>
      <c r="P295" s="2">
        <f t="shared" si="18"/>
        <v>156</v>
      </c>
      <c r="Q295" s="81">
        <f t="shared" si="19"/>
        <v>32</v>
      </c>
    </row>
    <row r="296" spans="1:17" x14ac:dyDescent="0.2">
      <c r="A296" t="s">
        <v>1174</v>
      </c>
      <c r="B296" t="s">
        <v>122</v>
      </c>
      <c r="C296" t="s">
        <v>2</v>
      </c>
      <c r="D296" s="5">
        <v>33463</v>
      </c>
      <c r="E296" s="2">
        <v>1026</v>
      </c>
      <c r="F296" s="2">
        <v>65</v>
      </c>
      <c r="G296" t="str">
        <f>B296&amp;C296</f>
        <v>Ilana GRANDINE100m</v>
      </c>
      <c r="H296" s="2">
        <f>E296</f>
        <v>1026</v>
      </c>
      <c r="I296" s="2" cm="1">
        <f t="array" ref="I296">MAX(IF($G$3:$G$4000=$G296,$H$3:$H$4000))</f>
        <v>1026</v>
      </c>
      <c r="J296" s="2" t="str">
        <v>AUS</v>
      </c>
      <c r="K296" s="21" t="str">
        <v>Susie DOUGLAS</v>
      </c>
      <c r="L296" s="47" t="str">
        <v>400mh</v>
      </c>
      <c r="M296" s="97">
        <v>36893</v>
      </c>
      <c r="N296" s="96" t="str">
        <f t="shared" si="16"/>
        <v>Susie DOUGLAS400mh</v>
      </c>
      <c r="O296" s="2">
        <f t="shared" si="17"/>
        <v>1005</v>
      </c>
      <c r="P296" s="2">
        <f t="shared" si="18"/>
        <v>112</v>
      </c>
      <c r="Q296" s="81">
        <f t="shared" si="19"/>
        <v>11</v>
      </c>
    </row>
    <row r="297" spans="1:17" x14ac:dyDescent="0.2">
      <c r="A297" t="s">
        <v>1174</v>
      </c>
      <c r="B297" t="s">
        <v>252</v>
      </c>
      <c r="C297" s="5" t="s">
        <v>27</v>
      </c>
      <c r="D297" s="5">
        <v>33563</v>
      </c>
      <c r="E297" s="2">
        <v>1026</v>
      </c>
      <c r="F297" s="2">
        <v>52</v>
      </c>
      <c r="G297" t="str">
        <f>B297&amp;C297</f>
        <v>Davina SMITH800m</v>
      </c>
      <c r="H297" s="2">
        <f>E297</f>
        <v>1026</v>
      </c>
      <c r="I297" s="2" cm="1">
        <f t="array" ref="I297">MAX(IF($G$3:$G$4000=$G297,$H$3:$H$4000))</f>
        <v>1026</v>
      </c>
      <c r="J297" s="2" t="str">
        <v>AUS</v>
      </c>
      <c r="K297" s="21" t="str">
        <v>Lakara STALLAN</v>
      </c>
      <c r="L297" s="47" t="str">
        <v>200m</v>
      </c>
      <c r="M297" s="97">
        <v>37954</v>
      </c>
      <c r="N297" s="96" t="str">
        <f t="shared" si="16"/>
        <v>Lakara STALLAN200m</v>
      </c>
      <c r="O297" s="2">
        <f t="shared" si="17"/>
        <v>1004</v>
      </c>
      <c r="P297" s="2">
        <f t="shared" si="18"/>
        <v>160</v>
      </c>
      <c r="Q297" s="81">
        <f t="shared" si="19"/>
        <v>35</v>
      </c>
    </row>
    <row r="298" spans="1:17" x14ac:dyDescent="0.2">
      <c r="A298" t="s">
        <v>1174</v>
      </c>
      <c r="B298" t="s">
        <v>310</v>
      </c>
      <c r="C298" t="s">
        <v>28</v>
      </c>
      <c r="D298" s="5">
        <v>35618</v>
      </c>
      <c r="E298" s="2">
        <v>1026</v>
      </c>
      <c r="F298" s="2">
        <v>34</v>
      </c>
      <c r="G298" t="str">
        <f>B298&amp;C298</f>
        <v>Caitlin ADAMS1500m</v>
      </c>
      <c r="H298" s="2">
        <f>E298</f>
        <v>1026</v>
      </c>
      <c r="I298" s="2" cm="1">
        <f t="array" ref="I298">MAX(IF($G$3:$G$4000=$G298,$H$3:$H$4000))</f>
        <v>1026</v>
      </c>
      <c r="J298" s="2" t="str">
        <v>AUS</v>
      </c>
      <c r="K298" s="21" t="str">
        <v>Sarah SCHIFFMANN</v>
      </c>
      <c r="L298" s="47" t="str">
        <v>800m</v>
      </c>
      <c r="M298" s="97">
        <v>37937</v>
      </c>
      <c r="N298" s="96" t="str">
        <f t="shared" si="16"/>
        <v>Sarah SCHIFFMANN800m</v>
      </c>
      <c r="O298" s="2">
        <f t="shared" si="17"/>
        <v>1004</v>
      </c>
      <c r="P298" s="2">
        <f t="shared" si="18"/>
        <v>148</v>
      </c>
      <c r="Q298" s="81">
        <f t="shared" si="19"/>
        <v>31</v>
      </c>
    </row>
    <row r="299" spans="1:17" x14ac:dyDescent="0.2">
      <c r="A299" t="s">
        <v>1174</v>
      </c>
      <c r="B299" t="s">
        <v>392</v>
      </c>
      <c r="C299" t="s">
        <v>38</v>
      </c>
      <c r="D299" s="5">
        <v>38415</v>
      </c>
      <c r="E299" s="2">
        <v>1026</v>
      </c>
      <c r="F299" s="2">
        <v>3</v>
      </c>
      <c r="G299" t="str">
        <f>B299&amp;C299</f>
        <v>Tiana BORAStriple-jump</v>
      </c>
      <c r="H299" s="2">
        <f>E299</f>
        <v>1026</v>
      </c>
      <c r="I299" s="2" cm="1">
        <f t="array" ref="I299">MAX(IF($G$3:$G$4000=$G299,$H$3:$H$4000))</f>
        <v>1026</v>
      </c>
      <c r="J299" s="2" t="str">
        <v>AUS</v>
      </c>
      <c r="K299" s="21" t="str">
        <v>Rosie DONEGAN</v>
      </c>
      <c r="L299" s="47" t="str">
        <v>1500m</v>
      </c>
      <c r="M299" s="97">
        <v>34151</v>
      </c>
      <c r="N299" s="96" t="str">
        <f t="shared" si="16"/>
        <v>Rosie DONEGAN1500m</v>
      </c>
      <c r="O299" s="2">
        <f t="shared" si="17"/>
        <v>1004</v>
      </c>
      <c r="P299" s="2">
        <f t="shared" si="18"/>
        <v>139</v>
      </c>
      <c r="Q299" s="81">
        <f t="shared" si="19"/>
        <v>37</v>
      </c>
    </row>
    <row r="300" spans="1:17" x14ac:dyDescent="0.2">
      <c r="A300" t="s">
        <v>1174</v>
      </c>
      <c r="B300" t="s">
        <v>303</v>
      </c>
      <c r="C300" t="s">
        <v>34</v>
      </c>
      <c r="D300" s="5">
        <v>37286</v>
      </c>
      <c r="E300" s="2">
        <v>1025</v>
      </c>
      <c r="F300" s="2">
        <v>19</v>
      </c>
      <c r="G300" t="str">
        <f>B300&amp;C300</f>
        <v>Sophie COUGHLIN3000msc</v>
      </c>
      <c r="H300" s="2">
        <f>E300</f>
        <v>1025</v>
      </c>
      <c r="I300" s="2" cm="1">
        <f t="array" ref="I300">MAX(IF($G$3:$G$4000=$G300,$H$3:$H$4000))</f>
        <v>1025</v>
      </c>
      <c r="J300" s="2" t="str">
        <v>AUS</v>
      </c>
      <c r="K300" s="21" t="str">
        <v>Tryphena HEWETT</v>
      </c>
      <c r="L300" s="47" t="str">
        <v>high-jump</v>
      </c>
      <c r="M300" s="97">
        <v>38647</v>
      </c>
      <c r="N300" s="96" t="str">
        <f t="shared" si="16"/>
        <v>Tryphena HEWETThigh-jump</v>
      </c>
      <c r="O300" s="2">
        <f t="shared" si="17"/>
        <v>1004</v>
      </c>
      <c r="P300" s="2">
        <f t="shared" si="18"/>
        <v>53</v>
      </c>
      <c r="Q300" s="81">
        <f t="shared" si="19"/>
        <v>10</v>
      </c>
    </row>
    <row r="301" spans="1:17" x14ac:dyDescent="0.2">
      <c r="A301" t="s">
        <v>1174</v>
      </c>
      <c r="B301" t="s">
        <v>277</v>
      </c>
      <c r="C301" t="s">
        <v>29</v>
      </c>
      <c r="D301" s="5">
        <v>34873</v>
      </c>
      <c r="E301" s="2">
        <v>1025</v>
      </c>
      <c r="F301" s="2">
        <v>37</v>
      </c>
      <c r="G301" t="str">
        <f>B301&amp;C301</f>
        <v>Kate SPENCER5000m</v>
      </c>
      <c r="H301" s="2">
        <f>E301</f>
        <v>1025</v>
      </c>
      <c r="I301" s="2" cm="1">
        <f t="array" ref="I301">MAX(IF($G$3:$G$4000=$G301,$H$3:$H$4000))</f>
        <v>1025</v>
      </c>
      <c r="J301" s="2" t="str">
        <v>AUS</v>
      </c>
      <c r="K301" s="21" t="str">
        <v>Brianna LEUNG</v>
      </c>
      <c r="L301" s="47" t="str">
        <v>high-jump</v>
      </c>
      <c r="M301" s="97">
        <v>44701</v>
      </c>
      <c r="N301" s="96" t="str">
        <f t="shared" si="16"/>
        <v>Brianna LEUNGhigh-jump</v>
      </c>
      <c r="O301" s="2">
        <f t="shared" si="17"/>
        <v>1004</v>
      </c>
      <c r="P301" s="2">
        <f t="shared" si="18"/>
        <v>53</v>
      </c>
      <c r="Q301" s="81">
        <f t="shared" si="19"/>
        <v>10</v>
      </c>
    </row>
    <row r="302" spans="1:17" x14ac:dyDescent="0.2">
      <c r="A302" t="s">
        <v>1174</v>
      </c>
      <c r="B302" t="s">
        <v>342</v>
      </c>
      <c r="C302" s="5" t="s">
        <v>37</v>
      </c>
      <c r="D302" s="5">
        <v>34623</v>
      </c>
      <c r="E302" s="2">
        <v>1025</v>
      </c>
      <c r="F302" s="2">
        <v>77</v>
      </c>
      <c r="G302" t="str">
        <f>B302&amp;C302</f>
        <v>Taneille CRASElong-jump</v>
      </c>
      <c r="H302" s="2">
        <f>E302</f>
        <v>1025</v>
      </c>
      <c r="I302" s="2" cm="1">
        <f t="array" ref="I302">MAX(IF($G$3:$G$4000=$G302,$H$3:$H$4000))</f>
        <v>1025</v>
      </c>
      <c r="J302" s="2" t="str">
        <v>AUS</v>
      </c>
      <c r="K302" s="21" t="str">
        <v>Taneille CRASE</v>
      </c>
      <c r="L302" s="47" t="str">
        <v>high-jump</v>
      </c>
      <c r="M302" s="97">
        <v>34623</v>
      </c>
      <c r="N302" s="96" t="str">
        <f t="shared" si="16"/>
        <v>Taneille CRASEhigh-jump</v>
      </c>
      <c r="O302" s="2">
        <f t="shared" si="17"/>
        <v>1004</v>
      </c>
      <c r="P302" s="2">
        <f t="shared" si="18"/>
        <v>53</v>
      </c>
      <c r="Q302" s="81">
        <f t="shared" si="19"/>
        <v>10</v>
      </c>
    </row>
    <row r="303" spans="1:17" x14ac:dyDescent="0.2">
      <c r="A303" t="s">
        <v>1174</v>
      </c>
      <c r="B303" t="s">
        <v>249</v>
      </c>
      <c r="C303" t="s">
        <v>27</v>
      </c>
      <c r="D303" s="5">
        <v>37944</v>
      </c>
      <c r="E303" s="2">
        <v>1024</v>
      </c>
      <c r="F303" s="2">
        <v>53</v>
      </c>
      <c r="G303" t="str">
        <f>B303&amp;C303</f>
        <v>Nicola HOGG800m</v>
      </c>
      <c r="H303" s="2">
        <f>E303</f>
        <v>1024</v>
      </c>
      <c r="I303" s="2" cm="1">
        <f t="array" ref="I303">MAX(IF($G$3:$G$4000=$G303,$H$3:$H$4000))</f>
        <v>1024</v>
      </c>
      <c r="J303" s="2" t="str">
        <v>AUS</v>
      </c>
      <c r="K303" s="21" t="str">
        <v>Elly BUCKHOLZ</v>
      </c>
      <c r="L303" s="47" t="str">
        <v>100m</v>
      </c>
      <c r="M303" s="97">
        <v>37181</v>
      </c>
      <c r="N303" s="96" t="str">
        <f t="shared" si="16"/>
        <v>Elly BUCKHOLZ100m</v>
      </c>
      <c r="O303" s="2">
        <f t="shared" si="17"/>
        <v>1003</v>
      </c>
      <c r="P303" s="2">
        <f t="shared" si="18"/>
        <v>176</v>
      </c>
      <c r="Q303" s="81">
        <f t="shared" si="19"/>
        <v>40</v>
      </c>
    </row>
    <row r="304" spans="1:17" x14ac:dyDescent="0.2">
      <c r="A304" t="s">
        <v>1174</v>
      </c>
      <c r="B304" t="s">
        <v>953</v>
      </c>
      <c r="C304" t="s">
        <v>29</v>
      </c>
      <c r="D304" s="5">
        <v>32957</v>
      </c>
      <c r="E304" s="2">
        <v>1024</v>
      </c>
      <c r="F304" s="2">
        <v>38</v>
      </c>
      <c r="G304" t="str">
        <f>B304&amp;C304</f>
        <v>Brooke WILLIAMS5000m</v>
      </c>
      <c r="H304" s="2">
        <f>E304</f>
        <v>1024</v>
      </c>
      <c r="I304" s="2" cm="1">
        <f t="array" ref="I304">MAX(IF($G$3:$G$4000=$G304,$H$3:$H$4000))</f>
        <v>1024</v>
      </c>
      <c r="J304" s="2" t="str">
        <v>AUS</v>
      </c>
      <c r="K304" s="21" t="str">
        <v>Stephanie WELSH</v>
      </c>
      <c r="L304" s="47" t="str">
        <v>100m</v>
      </c>
      <c r="M304" s="97">
        <v>37316</v>
      </c>
      <c r="N304" s="96" t="str">
        <f t="shared" si="16"/>
        <v>Stephanie WELSH100m</v>
      </c>
      <c r="O304" s="2">
        <f t="shared" si="17"/>
        <v>1003</v>
      </c>
      <c r="P304" s="2">
        <f t="shared" si="18"/>
        <v>176</v>
      </c>
      <c r="Q304" s="81">
        <f t="shared" si="19"/>
        <v>40</v>
      </c>
    </row>
    <row r="305" spans="1:17" x14ac:dyDescent="0.2">
      <c r="A305" t="s">
        <v>1174</v>
      </c>
      <c r="B305" t="s">
        <v>960</v>
      </c>
      <c r="C305" t="s">
        <v>33</v>
      </c>
      <c r="D305" s="5">
        <v>35071</v>
      </c>
      <c r="E305" s="2">
        <v>1024</v>
      </c>
      <c r="F305" s="2">
        <v>77</v>
      </c>
      <c r="G305" t="str">
        <f>B305&amp;C305</f>
        <v>Daniela ROMAN400mh</v>
      </c>
      <c r="H305" s="2">
        <f>E305</f>
        <v>1024</v>
      </c>
      <c r="I305" s="2" cm="1">
        <f t="array" ref="I305">MAX(IF($G$3:$G$4000=$G305,$H$3:$H$4000))</f>
        <v>1024</v>
      </c>
      <c r="J305" s="2" t="str">
        <v>AUS</v>
      </c>
      <c r="K305" s="21" t="str">
        <v>Alyssa LOWE</v>
      </c>
      <c r="L305" s="47" t="str">
        <v>long-jump</v>
      </c>
      <c r="M305" s="97">
        <v>37801</v>
      </c>
      <c r="N305" s="96" t="str">
        <f t="shared" si="16"/>
        <v>Alyssa LOWElong-jump</v>
      </c>
      <c r="O305" s="2">
        <f t="shared" si="17"/>
        <v>1003</v>
      </c>
      <c r="P305" s="2">
        <f t="shared" si="18"/>
        <v>110</v>
      </c>
      <c r="Q305" s="81">
        <f t="shared" si="19"/>
        <v>18</v>
      </c>
    </row>
    <row r="306" spans="1:17" x14ac:dyDescent="0.2">
      <c r="A306" t="s">
        <v>1174</v>
      </c>
      <c r="B306" t="s">
        <v>115</v>
      </c>
      <c r="C306" t="s">
        <v>25</v>
      </c>
      <c r="D306" s="5">
        <v>37673</v>
      </c>
      <c r="E306" s="2">
        <v>1023</v>
      </c>
      <c r="F306" s="2">
        <v>52</v>
      </c>
      <c r="G306" t="str">
        <f>B306&amp;C306</f>
        <v>Olivia MATZER200m</v>
      </c>
      <c r="H306" s="2">
        <f>E306</f>
        <v>1023</v>
      </c>
      <c r="I306" s="2" cm="1">
        <f t="array" ref="I306">MAX(IF($G$3:$G$4000=$G306,$H$3:$H$4000))</f>
        <v>1023</v>
      </c>
      <c r="J306" s="2" t="str">
        <v>AUS</v>
      </c>
      <c r="K306" s="21" t="str">
        <v>Charlotte MCGILL</v>
      </c>
      <c r="L306" s="47" t="str">
        <v>triple-jump</v>
      </c>
      <c r="M306" s="97">
        <v>37271</v>
      </c>
      <c r="N306" s="96" t="str">
        <f t="shared" si="16"/>
        <v>Charlotte MCGILLtriple-jump</v>
      </c>
      <c r="O306" s="2">
        <f t="shared" si="17"/>
        <v>1003</v>
      </c>
      <c r="P306" s="2">
        <f t="shared" si="18"/>
        <v>57</v>
      </c>
      <c r="Q306" s="81">
        <f t="shared" si="19"/>
        <v>7</v>
      </c>
    </row>
    <row r="307" spans="1:17" x14ac:dyDescent="0.2">
      <c r="A307" t="s">
        <v>1174</v>
      </c>
      <c r="B307" t="s">
        <v>328</v>
      </c>
      <c r="C307" t="s">
        <v>29</v>
      </c>
      <c r="D307" s="5">
        <v>44581</v>
      </c>
      <c r="E307" s="2">
        <v>1023</v>
      </c>
      <c r="F307" s="2">
        <v>39</v>
      </c>
      <c r="G307" t="str">
        <f>B307&amp;C307</f>
        <v>Jessica NOBLE5000m</v>
      </c>
      <c r="H307" s="2">
        <f>E307</f>
        <v>1023</v>
      </c>
      <c r="I307" s="2" cm="1">
        <f t="array" ref="I307">MAX(IF($G$3:$G$4000=$G307,$H$3:$H$4000))</f>
        <v>1023</v>
      </c>
      <c r="J307" s="2" t="str">
        <v>AUS</v>
      </c>
      <c r="K307" s="21" t="str">
        <v>Jessica MILAT</v>
      </c>
      <c r="L307" s="47" t="str">
        <v>200m</v>
      </c>
      <c r="M307" s="97">
        <v>38353</v>
      </c>
      <c r="N307" s="96" t="str">
        <f t="shared" si="16"/>
        <v>Jessica MILAT200m</v>
      </c>
      <c r="O307" s="2">
        <f t="shared" si="17"/>
        <v>1002</v>
      </c>
      <c r="P307" s="2">
        <f t="shared" si="18"/>
        <v>164</v>
      </c>
      <c r="Q307" s="81">
        <f t="shared" si="19"/>
        <v>36</v>
      </c>
    </row>
    <row r="308" spans="1:17" x14ac:dyDescent="0.2">
      <c r="A308" t="s">
        <v>1174</v>
      </c>
      <c r="B308" t="s">
        <v>417</v>
      </c>
      <c r="C308" t="s">
        <v>35</v>
      </c>
      <c r="D308" s="5">
        <v>37938</v>
      </c>
      <c r="E308" s="2">
        <v>1023</v>
      </c>
      <c r="F308" s="2">
        <v>7</v>
      </c>
      <c r="G308" t="str">
        <f>B308&amp;C308</f>
        <v>Alexandra HARRISONhigh-jump</v>
      </c>
      <c r="H308" s="2">
        <f>E308</f>
        <v>1023</v>
      </c>
      <c r="I308" s="2" cm="1">
        <f t="array" ref="I308">MAX(IF($G$3:$G$4000=$G308,$H$3:$H$4000))</f>
        <v>1023</v>
      </c>
      <c r="J308" s="2" t="str">
        <v>AUS</v>
      </c>
      <c r="K308" s="21" t="str">
        <v>Kysha PRACIAK</v>
      </c>
      <c r="L308" s="47" t="str">
        <v>400m</v>
      </c>
      <c r="M308" s="97">
        <v>36331</v>
      </c>
      <c r="N308" s="96" t="str">
        <f t="shared" si="16"/>
        <v>Kysha PRACIAK400m</v>
      </c>
      <c r="O308" s="2">
        <f t="shared" si="17"/>
        <v>1002</v>
      </c>
      <c r="P308" s="2">
        <f t="shared" si="18"/>
        <v>170</v>
      </c>
      <c r="Q308" s="81">
        <f t="shared" si="19"/>
        <v>16</v>
      </c>
    </row>
    <row r="309" spans="1:17" x14ac:dyDescent="0.2">
      <c r="A309" t="s">
        <v>1174</v>
      </c>
      <c r="B309" t="s">
        <v>414</v>
      </c>
      <c r="C309" t="s">
        <v>35</v>
      </c>
      <c r="D309" s="5">
        <v>36535</v>
      </c>
      <c r="E309" s="2">
        <v>1023</v>
      </c>
      <c r="F309" s="2">
        <v>7</v>
      </c>
      <c r="G309" t="str">
        <f>B309&amp;C309</f>
        <v>Emily WHELANhigh-jump</v>
      </c>
      <c r="H309" s="2">
        <f>E309</f>
        <v>1023</v>
      </c>
      <c r="I309" s="2" cm="1">
        <f t="array" ref="I309">MAX(IF($G$3:$G$4000=$G309,$H$3:$H$4000))</f>
        <v>1072</v>
      </c>
      <c r="J309" s="2" t="str">
        <v>AUS</v>
      </c>
      <c r="K309" s="21" t="str">
        <v>Bronte PICKERING</v>
      </c>
      <c r="L309" s="47" t="str">
        <v>100m</v>
      </c>
      <c r="M309" s="97">
        <v>37172</v>
      </c>
      <c r="N309" s="96" t="str">
        <f t="shared" si="16"/>
        <v>Bronte PICKERING100m</v>
      </c>
      <c r="O309" s="2">
        <f t="shared" si="17"/>
        <v>1001</v>
      </c>
      <c r="P309" s="2">
        <f t="shared" si="18"/>
        <v>182</v>
      </c>
      <c r="Q309" s="81">
        <f t="shared" si="19"/>
        <v>42</v>
      </c>
    </row>
    <row r="310" spans="1:17" x14ac:dyDescent="0.2">
      <c r="A310" t="s">
        <v>1174</v>
      </c>
      <c r="B310" t="s">
        <v>421</v>
      </c>
      <c r="C310" t="s">
        <v>35</v>
      </c>
      <c r="D310" s="6">
        <v>37556</v>
      </c>
      <c r="E310" s="2">
        <v>1023</v>
      </c>
      <c r="F310" s="2">
        <v>7</v>
      </c>
      <c r="G310" t="str">
        <f>B310&amp;C310</f>
        <v>Annie STAPLETONhigh-jump</v>
      </c>
      <c r="H310" s="2">
        <f>E310</f>
        <v>1023</v>
      </c>
      <c r="I310" s="2" cm="1">
        <f t="array" ref="I310">MAX(IF($G$3:$G$4000=$G310,$H$3:$H$4000))</f>
        <v>1023</v>
      </c>
      <c r="J310" s="2" t="str">
        <v>AUS</v>
      </c>
      <c r="K310" s="21" t="str">
        <v>Zara HAGAN</v>
      </c>
      <c r="L310" s="47" t="str">
        <v>200m</v>
      </c>
      <c r="M310" s="97">
        <v>44762</v>
      </c>
      <c r="N310" s="96" t="str">
        <f t="shared" si="16"/>
        <v>Zara HAGAN200m</v>
      </c>
      <c r="O310" s="2">
        <f t="shared" si="17"/>
        <v>1001</v>
      </c>
      <c r="P310" s="2">
        <f t="shared" si="18"/>
        <v>165</v>
      </c>
      <c r="Q310" s="81">
        <f t="shared" si="19"/>
        <v>37</v>
      </c>
    </row>
    <row r="311" spans="1:17" x14ac:dyDescent="0.2">
      <c r="A311" t="s">
        <v>1174</v>
      </c>
      <c r="B311" t="s">
        <v>412</v>
      </c>
      <c r="C311" t="s">
        <v>35</v>
      </c>
      <c r="D311" s="5">
        <v>35434</v>
      </c>
      <c r="E311" s="2">
        <v>1023</v>
      </c>
      <c r="F311" s="2">
        <v>33</v>
      </c>
      <c r="G311" t="str">
        <f>B311&amp;C311</f>
        <v>Alysha BURNETThigh-jump</v>
      </c>
      <c r="H311" s="2">
        <f>E311</f>
        <v>1023</v>
      </c>
      <c r="I311" s="2" cm="1">
        <f t="array" ref="I311">MAX(IF($G$3:$G$4000=$G311,$H$3:$H$4000))</f>
        <v>1023</v>
      </c>
      <c r="J311" s="2" t="str">
        <v>AUS</v>
      </c>
      <c r="K311" s="21" t="str">
        <v>Laura MCKILLOP</v>
      </c>
      <c r="L311" s="47" t="str">
        <v>3000msc</v>
      </c>
      <c r="M311" s="97">
        <v>37663</v>
      </c>
      <c r="N311" s="96" t="str">
        <f t="shared" si="16"/>
        <v>Laura MCKILLOP3000msc</v>
      </c>
      <c r="O311" s="2">
        <f t="shared" si="17"/>
        <v>1001</v>
      </c>
      <c r="P311" s="2">
        <f t="shared" si="18"/>
        <v>100</v>
      </c>
      <c r="Q311" s="81">
        <f t="shared" si="19"/>
        <v>20</v>
      </c>
    </row>
    <row r="312" spans="1:17" x14ac:dyDescent="0.2">
      <c r="A312" t="s">
        <v>1174</v>
      </c>
      <c r="B312" t="s">
        <v>126</v>
      </c>
      <c r="C312" t="s">
        <v>25</v>
      </c>
      <c r="D312" s="5">
        <v>34415</v>
      </c>
      <c r="E312" s="2">
        <v>1022</v>
      </c>
      <c r="F312" s="2">
        <v>48</v>
      </c>
      <c r="G312" t="str">
        <f>B312&amp;C312</f>
        <v>Kelly MCANDREW200m</v>
      </c>
      <c r="H312" s="2">
        <f>E312</f>
        <v>1022</v>
      </c>
      <c r="I312" s="2" cm="1">
        <f t="array" ref="I312">MAX(IF($G$3:$G$4000=$G312,$H$3:$H$4000))</f>
        <v>1022</v>
      </c>
      <c r="J312" s="2" t="str">
        <v>AUS</v>
      </c>
      <c r="K312" s="21" t="str">
        <v>Melissah GIBSON</v>
      </c>
      <c r="L312" s="47" t="str">
        <v>marathon</v>
      </c>
      <c r="M312" s="97">
        <v>1984</v>
      </c>
      <c r="N312" s="96" t="str">
        <f t="shared" si="16"/>
        <v>Melissah GIBSONmarathon</v>
      </c>
      <c r="O312" s="2">
        <f t="shared" si="17"/>
        <v>1001</v>
      </c>
      <c r="P312" s="2">
        <f t="shared" si="18"/>
        <v>94</v>
      </c>
      <c r="Q312" s="81">
        <f t="shared" si="19"/>
        <v>5</v>
      </c>
    </row>
    <row r="313" spans="1:17" x14ac:dyDescent="0.2">
      <c r="A313" t="s">
        <v>1174</v>
      </c>
      <c r="B313" t="s">
        <v>119</v>
      </c>
      <c r="C313" s="5" t="s">
        <v>2</v>
      </c>
      <c r="D313" s="5">
        <v>36241</v>
      </c>
      <c r="E313" s="2">
        <v>1021</v>
      </c>
      <c r="F313" s="2">
        <v>69</v>
      </c>
      <c r="G313" t="str">
        <f>B313&amp;C313</f>
        <v>Helen PRETORIUS100m</v>
      </c>
      <c r="H313" s="2">
        <f>E313</f>
        <v>1021</v>
      </c>
      <c r="I313" s="2" cm="1">
        <f t="array" ref="I313">MAX(IF($G$3:$G$4000=$G313,$H$3:$H$4000))</f>
        <v>1021</v>
      </c>
      <c r="J313" s="2" t="str">
        <v>AUS</v>
      </c>
      <c r="K313" s="21" t="str">
        <v>Olivia CASON</v>
      </c>
      <c r="L313" s="47" t="str">
        <v>400m</v>
      </c>
      <c r="M313" s="97">
        <v>35576</v>
      </c>
      <c r="N313" s="96" t="str">
        <f t="shared" si="16"/>
        <v>Olivia CASON400m</v>
      </c>
      <c r="O313" s="2">
        <f t="shared" si="17"/>
        <v>1000</v>
      </c>
      <c r="P313" s="2">
        <f t="shared" si="18"/>
        <v>173</v>
      </c>
      <c r="Q313" s="81">
        <f t="shared" si="19"/>
        <v>17</v>
      </c>
    </row>
    <row r="314" spans="1:17" x14ac:dyDescent="0.2">
      <c r="A314" t="s">
        <v>1174</v>
      </c>
      <c r="B314" t="s">
        <v>133</v>
      </c>
      <c r="C314" s="5" t="s">
        <v>2</v>
      </c>
      <c r="D314" s="5">
        <v>1998</v>
      </c>
      <c r="E314" s="2">
        <v>1021</v>
      </c>
      <c r="F314" s="2">
        <v>69</v>
      </c>
      <c r="G314" t="str">
        <f>B314&amp;C314</f>
        <v>Sarah HEALEY100m</v>
      </c>
      <c r="H314" s="2">
        <f>E314</f>
        <v>1021</v>
      </c>
      <c r="I314" s="2" cm="1">
        <f t="array" ref="I314">MAX(IF($G$3:$G$4000=$G314,$H$3:$H$4000))</f>
        <v>1021</v>
      </c>
      <c r="J314" s="2" t="str">
        <v>AUS</v>
      </c>
      <c r="K314" s="21" t="str">
        <v>Ella PENMAN</v>
      </c>
      <c r="L314" s="47" t="str">
        <v>800m</v>
      </c>
      <c r="M314" s="97">
        <v>44732</v>
      </c>
      <c r="N314" s="96" t="str">
        <f t="shared" si="16"/>
        <v>Ella PENMAN800m</v>
      </c>
      <c r="O314" s="2">
        <f t="shared" si="17"/>
        <v>1000</v>
      </c>
      <c r="P314" s="2">
        <f t="shared" si="18"/>
        <v>151</v>
      </c>
      <c r="Q314" s="81">
        <f t="shared" si="19"/>
        <v>32</v>
      </c>
    </row>
    <row r="315" spans="1:17" x14ac:dyDescent="0.2">
      <c r="A315" t="s">
        <v>1174</v>
      </c>
      <c r="B315" t="s">
        <v>911</v>
      </c>
      <c r="C315" t="s">
        <v>2</v>
      </c>
      <c r="D315" s="5">
        <v>38645</v>
      </c>
      <c r="E315" s="2">
        <v>1021</v>
      </c>
      <c r="F315" s="2">
        <v>69</v>
      </c>
      <c r="G315" t="str">
        <f>B315&amp;C315</f>
        <v>Britney INGR100m</v>
      </c>
      <c r="H315" s="2">
        <f>E315</f>
        <v>1021</v>
      </c>
      <c r="I315" s="2" cm="1">
        <f t="array" ref="I315">MAX(IF($G$3:$G$4000=$G315,$H$3:$H$4000))</f>
        <v>1021</v>
      </c>
      <c r="J315" s="2" t="str">
        <v>AUS</v>
      </c>
      <c r="K315" s="21" t="str">
        <v>Tierney DUNNE</v>
      </c>
      <c r="L315" s="47" t="str">
        <v>200m</v>
      </c>
      <c r="M315" s="97">
        <v>37408</v>
      </c>
      <c r="N315" s="96" t="str">
        <f t="shared" si="16"/>
        <v>Tierney DUNNE200m</v>
      </c>
      <c r="O315" s="2">
        <f t="shared" si="17"/>
        <v>999</v>
      </c>
      <c r="P315" s="2">
        <f t="shared" si="18"/>
        <v>170</v>
      </c>
      <c r="Q315" s="81">
        <f t="shared" si="19"/>
        <v>38</v>
      </c>
    </row>
    <row r="316" spans="1:17" x14ac:dyDescent="0.2">
      <c r="A316" t="s">
        <v>1174</v>
      </c>
      <c r="B316" s="5" t="s">
        <v>139</v>
      </c>
      <c r="C316" s="5" t="s">
        <v>25</v>
      </c>
      <c r="D316" s="5">
        <v>44671</v>
      </c>
      <c r="E316" s="2">
        <v>1021</v>
      </c>
      <c r="F316" s="2">
        <v>51</v>
      </c>
      <c r="G316" t="str">
        <f>B316&amp;C316</f>
        <v>Jordan MCMILLAN200m</v>
      </c>
      <c r="H316" s="2">
        <f>E316</f>
        <v>1021</v>
      </c>
      <c r="I316" s="2" cm="1">
        <f t="array" ref="I316">MAX(IF($G$3:$G$4000=$G316,$H$3:$H$4000))</f>
        <v>1021</v>
      </c>
      <c r="J316" s="2" t="str">
        <v>AUS</v>
      </c>
      <c r="K316" s="21" t="str">
        <v>Tamara HOTTEN</v>
      </c>
      <c r="L316" s="47" t="str">
        <v>200m</v>
      </c>
      <c r="M316" s="97">
        <v>36685</v>
      </c>
      <c r="N316" s="96" t="str">
        <f t="shared" si="16"/>
        <v>Tamara HOTTEN200m</v>
      </c>
      <c r="O316" s="2">
        <f t="shared" si="17"/>
        <v>999</v>
      </c>
      <c r="P316" s="2">
        <f t="shared" si="18"/>
        <v>170</v>
      </c>
      <c r="Q316" s="81">
        <f t="shared" si="19"/>
        <v>38</v>
      </c>
    </row>
    <row r="317" spans="1:17" x14ac:dyDescent="0.2">
      <c r="A317" t="s">
        <v>1174</v>
      </c>
      <c r="B317" t="s">
        <v>430</v>
      </c>
      <c r="C317" t="s">
        <v>36</v>
      </c>
      <c r="D317" s="5">
        <v>33256</v>
      </c>
      <c r="E317" s="2">
        <v>1021</v>
      </c>
      <c r="F317" s="2">
        <v>5</v>
      </c>
      <c r="G317" t="str">
        <f>B317&amp;C317</f>
        <v>Courtney SMALLACOMBEpole-vault</v>
      </c>
      <c r="H317" s="2">
        <f>E317</f>
        <v>1021</v>
      </c>
      <c r="I317" s="2" cm="1">
        <f t="array" ref="I317">MAX(IF($G$3:$G$4000=$G317,$H$3:$H$4000))</f>
        <v>1052</v>
      </c>
      <c r="J317" s="2" t="str">
        <v>AUS</v>
      </c>
      <c r="K317" s="21" t="str">
        <v>Tierney DUNNE</v>
      </c>
      <c r="L317" s="47" t="str">
        <v>400m</v>
      </c>
      <c r="M317" s="97">
        <v>37408</v>
      </c>
      <c r="N317" s="96" t="str">
        <f t="shared" si="16"/>
        <v>Tierney DUNNE400m</v>
      </c>
      <c r="O317" s="2">
        <f t="shared" si="17"/>
        <v>999</v>
      </c>
      <c r="P317" s="2">
        <f t="shared" si="18"/>
        <v>174</v>
      </c>
      <c r="Q317" s="81">
        <f t="shared" si="19"/>
        <v>18</v>
      </c>
    </row>
    <row r="318" spans="1:17" x14ac:dyDescent="0.2">
      <c r="A318" t="s">
        <v>1174</v>
      </c>
      <c r="B318" t="s">
        <v>429</v>
      </c>
      <c r="C318" t="s">
        <v>36</v>
      </c>
      <c r="D318" s="5">
        <v>34463</v>
      </c>
      <c r="E318" s="2">
        <v>1021</v>
      </c>
      <c r="F318" s="2">
        <v>5</v>
      </c>
      <c r="G318" t="str">
        <f>B318&amp;C318</f>
        <v>Elizaveta PARNOVApole-vault</v>
      </c>
      <c r="H318" s="2">
        <f>E318</f>
        <v>1021</v>
      </c>
      <c r="I318" s="2" cm="1">
        <f t="array" ref="I318">MAX(IF($G$3:$G$4000=$G318,$H$3:$H$4000))</f>
        <v>1130</v>
      </c>
      <c r="J318" s="2" t="str">
        <v>AUS</v>
      </c>
      <c r="K318" s="21" t="str">
        <v>Bridget MCCORMACK</v>
      </c>
      <c r="L318" s="47" t="str">
        <v>800m</v>
      </c>
      <c r="M318" s="97">
        <v>44671</v>
      </c>
      <c r="N318" s="96" t="str">
        <f t="shared" si="16"/>
        <v>Bridget MCCORMACK800m</v>
      </c>
      <c r="O318" s="2">
        <f t="shared" si="17"/>
        <v>999</v>
      </c>
      <c r="P318" s="2">
        <f t="shared" si="18"/>
        <v>152</v>
      </c>
      <c r="Q318" s="81">
        <f t="shared" si="19"/>
        <v>33</v>
      </c>
    </row>
    <row r="319" spans="1:17" x14ac:dyDescent="0.2">
      <c r="A319" t="s">
        <v>1174</v>
      </c>
      <c r="B319" t="s">
        <v>392</v>
      </c>
      <c r="C319" t="s">
        <v>38</v>
      </c>
      <c r="D319" s="5">
        <v>38415</v>
      </c>
      <c r="E319" s="2">
        <v>1021</v>
      </c>
      <c r="F319" s="2">
        <v>38</v>
      </c>
      <c r="G319" t="str">
        <f>B319&amp;C319</f>
        <v>Tiana BORAStriple-jump</v>
      </c>
      <c r="H319" s="2">
        <f>E319</f>
        <v>1021</v>
      </c>
      <c r="I319" s="2" cm="1">
        <f t="array" ref="I319">MAX(IF($G$3:$G$4000=$G319,$H$3:$H$4000))</f>
        <v>1026</v>
      </c>
      <c r="J319" s="2" t="str">
        <v>AUS</v>
      </c>
      <c r="K319" s="21" t="str">
        <v>Ava HONORE</v>
      </c>
      <c r="L319" s="47" t="str">
        <v>800m</v>
      </c>
      <c r="M319" s="97">
        <v>37996</v>
      </c>
      <c r="N319" s="96" t="str">
        <f t="shared" si="16"/>
        <v>Ava HONORE800m</v>
      </c>
      <c r="O319" s="2">
        <f t="shared" si="17"/>
        <v>998</v>
      </c>
      <c r="P319" s="2">
        <f t="shared" si="18"/>
        <v>153</v>
      </c>
      <c r="Q319" s="81">
        <f t="shared" si="19"/>
        <v>34</v>
      </c>
    </row>
    <row r="320" spans="1:17" x14ac:dyDescent="0.2">
      <c r="A320" t="s">
        <v>1174</v>
      </c>
      <c r="B320" t="s">
        <v>268</v>
      </c>
      <c r="C320" s="5" t="s">
        <v>34</v>
      </c>
      <c r="D320" s="5">
        <v>37741</v>
      </c>
      <c r="E320" s="2">
        <v>1020</v>
      </c>
      <c r="F320" s="2">
        <v>20</v>
      </c>
      <c r="G320" t="str">
        <f>B320&amp;C320</f>
        <v>Emily MORDEN3000msc</v>
      </c>
      <c r="H320" s="2">
        <f>E320</f>
        <v>1020</v>
      </c>
      <c r="I320" s="2" cm="1">
        <f t="array" ref="I320">MAX(IF($G$3:$G$4000=$G320,$H$3:$H$4000))</f>
        <v>1020</v>
      </c>
      <c r="J320" s="2" t="str">
        <v>AUS</v>
      </c>
      <c r="K320" s="21" t="str">
        <v>Caitlin BLACKMAN</v>
      </c>
      <c r="L320" s="47" t="str">
        <v>triple-jump</v>
      </c>
      <c r="M320" s="97">
        <v>36877</v>
      </c>
      <c r="N320" s="96" t="str">
        <f t="shared" si="16"/>
        <v>Caitlin BLACKMANtriple-jump</v>
      </c>
      <c r="O320" s="2">
        <f t="shared" si="17"/>
        <v>998</v>
      </c>
      <c r="P320" s="2">
        <f t="shared" si="18"/>
        <v>61</v>
      </c>
      <c r="Q320" s="81">
        <f t="shared" si="19"/>
        <v>8</v>
      </c>
    </row>
    <row r="321" spans="1:17" x14ac:dyDescent="0.2">
      <c r="A321" t="s">
        <v>1174</v>
      </c>
      <c r="B321" t="s">
        <v>948</v>
      </c>
      <c r="C321" t="s">
        <v>29</v>
      </c>
      <c r="D321" s="5">
        <v>44640</v>
      </c>
      <c r="E321" s="2">
        <v>1020</v>
      </c>
      <c r="F321" s="2">
        <v>41</v>
      </c>
      <c r="G321" t="str">
        <f>B321&amp;C321</f>
        <v>Laura RODERICK5000m</v>
      </c>
      <c r="H321" s="2">
        <f>E321</f>
        <v>1020</v>
      </c>
      <c r="I321" s="2" cm="1">
        <f t="array" ref="I321">MAX(IF($G$3:$G$4000=$G321,$H$3:$H$4000))</f>
        <v>1020</v>
      </c>
      <c r="J321" s="2" t="str">
        <v>AUS</v>
      </c>
      <c r="K321" s="21" t="str">
        <v>Sophia CIBEI</v>
      </c>
      <c r="L321" s="47" t="str">
        <v>100mh</v>
      </c>
      <c r="M321" s="97">
        <v>37340</v>
      </c>
      <c r="N321" s="96" t="str">
        <f t="shared" si="16"/>
        <v>Sophia CIBEI100mh</v>
      </c>
      <c r="O321" s="2">
        <f t="shared" si="17"/>
        <v>997</v>
      </c>
      <c r="P321" s="2">
        <f t="shared" si="18"/>
        <v>112</v>
      </c>
      <c r="Q321" s="81">
        <f t="shared" si="19"/>
        <v>12</v>
      </c>
    </row>
    <row r="322" spans="1:17" x14ac:dyDescent="0.2">
      <c r="A322" t="s">
        <v>1174</v>
      </c>
      <c r="B322" t="s">
        <v>348</v>
      </c>
      <c r="C322" t="s">
        <v>37</v>
      </c>
      <c r="D322" s="5">
        <v>34525</v>
      </c>
      <c r="E322" s="2">
        <v>1020</v>
      </c>
      <c r="F322" s="2">
        <v>18</v>
      </c>
      <c r="G322" t="str">
        <f>B322&amp;C322</f>
        <v>Margaret GAYENlong-jump</v>
      </c>
      <c r="H322" s="2">
        <f>E322</f>
        <v>1020</v>
      </c>
      <c r="I322" s="2" cm="1">
        <f t="array" ref="I322">MAX(IF($G$3:$G$4000=$G322,$H$3:$H$4000))</f>
        <v>1020</v>
      </c>
      <c r="J322" s="2" t="str">
        <v>AUS</v>
      </c>
      <c r="K322" s="21" t="str">
        <v>Tierra EXUM</v>
      </c>
      <c r="L322" s="47" t="str">
        <v>triple-jump</v>
      </c>
      <c r="M322" s="97">
        <v>34893</v>
      </c>
      <c r="N322" s="96" t="str">
        <f t="shared" si="16"/>
        <v>Tierra EXUMtriple-jump</v>
      </c>
      <c r="O322" s="2">
        <f t="shared" si="17"/>
        <v>997</v>
      </c>
      <c r="P322" s="2">
        <f t="shared" si="18"/>
        <v>63</v>
      </c>
      <c r="Q322" s="81">
        <f t="shared" si="19"/>
        <v>9</v>
      </c>
    </row>
    <row r="323" spans="1:17" x14ac:dyDescent="0.2">
      <c r="A323" t="s">
        <v>1174</v>
      </c>
      <c r="B323" t="s">
        <v>371</v>
      </c>
      <c r="C323" t="s">
        <v>37</v>
      </c>
      <c r="D323" s="5">
        <v>36551</v>
      </c>
      <c r="E323" s="2">
        <v>1020</v>
      </c>
      <c r="F323" s="2">
        <v>83</v>
      </c>
      <c r="G323" t="str">
        <f>B323&amp;C323</f>
        <v>Bethany KRANENDONKlong-jump</v>
      </c>
      <c r="H323" s="2">
        <f>E323</f>
        <v>1020</v>
      </c>
      <c r="I323" s="2" cm="1">
        <f t="array" ref="I323">MAX(IF($G$3:$G$4000=$G323,$H$3:$H$4000))</f>
        <v>1020</v>
      </c>
      <c r="J323" s="2" t="str">
        <v>AUS</v>
      </c>
      <c r="K323" s="21" t="str">
        <v>Abigail THOMAS</v>
      </c>
      <c r="L323" s="47" t="str">
        <v>3000msc</v>
      </c>
      <c r="M323" s="97">
        <v>37805</v>
      </c>
      <c r="N323" s="96" t="str">
        <f t="shared" si="16"/>
        <v>Abigail THOMAS3000msc</v>
      </c>
      <c r="O323" s="2">
        <f t="shared" si="17"/>
        <v>996</v>
      </c>
      <c r="P323" s="2">
        <f t="shared" si="18"/>
        <v>102</v>
      </c>
      <c r="Q323" s="81">
        <f t="shared" si="19"/>
        <v>21</v>
      </c>
    </row>
    <row r="324" spans="1:17" x14ac:dyDescent="0.2">
      <c r="A324" t="s">
        <v>1174</v>
      </c>
      <c r="B324" t="s">
        <v>119</v>
      </c>
      <c r="C324" t="s">
        <v>25</v>
      </c>
      <c r="D324" s="6">
        <v>36241</v>
      </c>
      <c r="E324" s="2">
        <v>1019</v>
      </c>
      <c r="F324" s="2">
        <v>55</v>
      </c>
      <c r="G324" t="str">
        <f>B324&amp;C324</f>
        <v>Helen PRETORIUS200m</v>
      </c>
      <c r="H324" s="2">
        <f>E324</f>
        <v>1019</v>
      </c>
      <c r="I324" s="2" cm="1">
        <f t="array" ref="I324">MAX(IF($G$3:$G$4000=$G324,$H$3:$H$4000))</f>
        <v>1019</v>
      </c>
      <c r="J324" s="2" t="str">
        <v>AUS</v>
      </c>
      <c r="K324" s="21" t="str">
        <v>Tori WEST</v>
      </c>
      <c r="L324" s="47" t="str">
        <v>100mh</v>
      </c>
      <c r="M324" s="97">
        <v>34986</v>
      </c>
      <c r="N324" s="96" t="str">
        <f t="shared" ref="N324:N387" si="20">K324&amp;L324</f>
        <v>Tori WEST100mh</v>
      </c>
      <c r="O324" s="2">
        <f t="shared" ref="O324:O387" si="21">VLOOKUP(K324&amp;L324,$G$3:$H$3442,2,FALSE)</f>
        <v>996</v>
      </c>
      <c r="P324" s="2">
        <f t="shared" ref="P324:P387" si="22">COUNTIFS($L$3:$L$3026,L324,$O$3:$O$3026,"&gt;"&amp;O324)+1</f>
        <v>114</v>
      </c>
      <c r="Q324" s="81">
        <f t="shared" ref="Q324:Q387" si="23">IFERROR(IF(J324="AUS",COUNTIFS($J$3:$J$3026,"AUS",$L$3:$L$3026,L324,$O$3:$O$3026,"&gt;"&amp;O324)+1,""),"")</f>
        <v>13</v>
      </c>
    </row>
    <row r="325" spans="1:17" x14ac:dyDescent="0.2">
      <c r="A325" t="s">
        <v>1174</v>
      </c>
      <c r="B325" t="s">
        <v>125</v>
      </c>
      <c r="C325" t="s">
        <v>25</v>
      </c>
      <c r="D325" s="5">
        <v>44671</v>
      </c>
      <c r="E325" s="2">
        <v>1019</v>
      </c>
      <c r="F325" s="2">
        <v>58</v>
      </c>
      <c r="G325" t="str">
        <f>B325&amp;C325</f>
        <v>Georgia HARRIS200m</v>
      </c>
      <c r="H325" s="2">
        <f>E325</f>
        <v>1019</v>
      </c>
      <c r="I325" s="2" cm="1">
        <f t="array" ref="I325">MAX(IF($G$3:$G$4000=$G325,$H$3:$H$4000))</f>
        <v>1019</v>
      </c>
      <c r="J325" s="2" t="str">
        <v>AUS</v>
      </c>
      <c r="K325" s="21" t="str">
        <v>Emily BRITTON</v>
      </c>
      <c r="L325" s="47" t="str">
        <v>100mh</v>
      </c>
      <c r="M325" s="97">
        <v>0</v>
      </c>
      <c r="N325" s="96" t="str">
        <f t="shared" si="20"/>
        <v>Emily BRITTON100mh</v>
      </c>
      <c r="O325" s="2">
        <f t="shared" si="21"/>
        <v>996</v>
      </c>
      <c r="P325" s="2">
        <f t="shared" si="22"/>
        <v>114</v>
      </c>
      <c r="Q325" s="81">
        <f t="shared" si="23"/>
        <v>13</v>
      </c>
    </row>
    <row r="326" spans="1:17" x14ac:dyDescent="0.2">
      <c r="A326" t="s">
        <v>1174</v>
      </c>
      <c r="B326" t="s">
        <v>188</v>
      </c>
      <c r="C326" s="5" t="s">
        <v>25</v>
      </c>
      <c r="D326" s="5">
        <v>38395</v>
      </c>
      <c r="E326" s="2">
        <v>1018</v>
      </c>
      <c r="F326" s="2">
        <v>52</v>
      </c>
      <c r="G326" t="str">
        <f>B326&amp;C326</f>
        <v>Olivia Rose INKSTER200m</v>
      </c>
      <c r="H326" s="2">
        <f>E326</f>
        <v>1018</v>
      </c>
      <c r="I326" s="2" cm="1">
        <f t="array" ref="I326">MAX(IF($G$3:$G$4000=$G326,$H$3:$H$4000))</f>
        <v>1018</v>
      </c>
      <c r="J326" s="2" t="str">
        <v>AUS</v>
      </c>
      <c r="K326" s="21" t="str">
        <v>Ashley SPENCER</v>
      </c>
      <c r="L326" s="47" t="str">
        <v>400mh</v>
      </c>
      <c r="M326" s="97">
        <v>37876</v>
      </c>
      <c r="N326" s="96" t="str">
        <f t="shared" si="20"/>
        <v>Ashley SPENCER400mh</v>
      </c>
      <c r="O326" s="2">
        <f t="shared" si="21"/>
        <v>996</v>
      </c>
      <c r="P326" s="2">
        <f t="shared" si="22"/>
        <v>117</v>
      </c>
      <c r="Q326" s="81">
        <f t="shared" si="23"/>
        <v>12</v>
      </c>
    </row>
    <row r="327" spans="1:17" x14ac:dyDescent="0.2">
      <c r="A327" t="s">
        <v>1174</v>
      </c>
      <c r="B327" t="s">
        <v>317</v>
      </c>
      <c r="C327" s="5" t="s">
        <v>30</v>
      </c>
      <c r="D327" s="5">
        <v>31156</v>
      </c>
      <c r="E327" s="2">
        <v>1018</v>
      </c>
      <c r="F327" s="2">
        <v>11</v>
      </c>
      <c r="G327" t="str">
        <f>B327&amp;C327</f>
        <v>Sarah KLEIN10000m</v>
      </c>
      <c r="H327" s="2">
        <f>E327</f>
        <v>1018</v>
      </c>
      <c r="I327" s="2" cm="1">
        <f t="array" ref="I327">MAX(IF($G$3:$G$4000=$G327,$H$3:$H$4000))</f>
        <v>1018</v>
      </c>
      <c r="J327" s="2" t="str">
        <v>AUS</v>
      </c>
      <c r="K327" s="21" t="str">
        <v>Emily DUVE</v>
      </c>
      <c r="L327" s="47" t="str">
        <v>200m</v>
      </c>
      <c r="M327" s="97">
        <v>34500</v>
      </c>
      <c r="N327" s="96" t="str">
        <f t="shared" si="20"/>
        <v>Emily DUVE200m</v>
      </c>
      <c r="O327" s="2">
        <f t="shared" si="21"/>
        <v>995</v>
      </c>
      <c r="P327" s="2">
        <f t="shared" si="22"/>
        <v>175</v>
      </c>
      <c r="Q327" s="81">
        <f t="shared" si="23"/>
        <v>40</v>
      </c>
    </row>
    <row r="328" spans="1:17" x14ac:dyDescent="0.2">
      <c r="A328" t="s">
        <v>1174</v>
      </c>
      <c r="B328" t="s">
        <v>357</v>
      </c>
      <c r="C328" s="5" t="s">
        <v>33</v>
      </c>
      <c r="D328" s="6">
        <v>37885</v>
      </c>
      <c r="E328" s="2">
        <v>1018</v>
      </c>
      <c r="F328" s="2">
        <v>83</v>
      </c>
      <c r="G328" t="str">
        <f>B328&amp;C328</f>
        <v>Isabella GUTHRIE400mh</v>
      </c>
      <c r="H328" s="2">
        <f>E328</f>
        <v>1018</v>
      </c>
      <c r="I328" s="2" cm="1">
        <f t="array" ref="I328">MAX(IF($G$3:$G$4000=$G328,$H$3:$H$4000))</f>
        <v>1068</v>
      </c>
      <c r="J328" s="2" t="str">
        <v>AUS</v>
      </c>
      <c r="K328" s="21" t="str">
        <v>Fleur COOPER</v>
      </c>
      <c r="L328" s="47" t="str">
        <v>800m</v>
      </c>
      <c r="M328" s="97">
        <v>44762</v>
      </c>
      <c r="N328" s="96" t="str">
        <f t="shared" si="20"/>
        <v>Fleur COOPER800m</v>
      </c>
      <c r="O328" s="2">
        <f t="shared" si="21"/>
        <v>995</v>
      </c>
      <c r="P328" s="2">
        <f t="shared" si="22"/>
        <v>156</v>
      </c>
      <c r="Q328" s="81">
        <f t="shared" si="23"/>
        <v>35</v>
      </c>
    </row>
    <row r="329" spans="1:17" x14ac:dyDescent="0.2">
      <c r="A329" t="s">
        <v>1174</v>
      </c>
      <c r="B329" t="s">
        <v>375</v>
      </c>
      <c r="C329" s="5" t="s">
        <v>37</v>
      </c>
      <c r="D329" s="5">
        <v>38072</v>
      </c>
      <c r="E329" s="2">
        <v>1018</v>
      </c>
      <c r="F329" s="2">
        <v>88</v>
      </c>
      <c r="G329" t="str">
        <f>B329&amp;C329</f>
        <v>Abbie FRENCHlong-jump</v>
      </c>
      <c r="H329" s="2">
        <f>E329</f>
        <v>1018</v>
      </c>
      <c r="I329" s="2" cm="1">
        <f t="array" ref="I329">MAX(IF($G$3:$G$4000=$G329,$H$3:$H$4000))</f>
        <v>1018</v>
      </c>
      <c r="J329" s="2" t="str">
        <v>AUS</v>
      </c>
      <c r="K329" s="21" t="str">
        <v>Danielle SHAW</v>
      </c>
      <c r="L329" s="47" t="str">
        <v>200m</v>
      </c>
      <c r="M329" s="97">
        <v>36013</v>
      </c>
      <c r="N329" s="96" t="str">
        <f t="shared" si="20"/>
        <v>Danielle SHAW200m</v>
      </c>
      <c r="O329" s="2">
        <f t="shared" si="21"/>
        <v>994</v>
      </c>
      <c r="P329" s="2">
        <f t="shared" si="22"/>
        <v>176</v>
      </c>
      <c r="Q329" s="81">
        <f t="shared" si="23"/>
        <v>41</v>
      </c>
    </row>
    <row r="330" spans="1:17" x14ac:dyDescent="0.2">
      <c r="A330" t="s">
        <v>1174</v>
      </c>
      <c r="B330" t="s">
        <v>132</v>
      </c>
      <c r="C330" s="6" t="s">
        <v>2</v>
      </c>
      <c r="D330" s="5">
        <v>36340</v>
      </c>
      <c r="E330" s="2">
        <v>1017</v>
      </c>
      <c r="F330" s="2">
        <v>76</v>
      </c>
      <c r="G330" t="str">
        <f>B330&amp;C330</f>
        <v>Kiani ALLEN100m</v>
      </c>
      <c r="H330" s="2">
        <f>E330</f>
        <v>1017</v>
      </c>
      <c r="I330" s="2" cm="1">
        <f t="array" ref="I330">MAX(IF($G$3:$G$4000=$G330,$H$3:$H$4000))</f>
        <v>1017</v>
      </c>
      <c r="J330" s="2" t="str">
        <v>AUS</v>
      </c>
      <c r="K330" s="21" t="str">
        <v>Hayley REYNOLDS</v>
      </c>
      <c r="L330" s="47" t="str">
        <v>200m</v>
      </c>
      <c r="M330" s="97">
        <v>37754</v>
      </c>
      <c r="N330" s="96" t="str">
        <f t="shared" si="20"/>
        <v>Hayley REYNOLDS200m</v>
      </c>
      <c r="O330" s="2">
        <f t="shared" si="21"/>
        <v>994</v>
      </c>
      <c r="P330" s="2">
        <f t="shared" si="22"/>
        <v>176</v>
      </c>
      <c r="Q330" s="81">
        <f t="shared" si="23"/>
        <v>41</v>
      </c>
    </row>
    <row r="331" spans="1:17" x14ac:dyDescent="0.2">
      <c r="A331" t="s">
        <v>1174</v>
      </c>
      <c r="B331" t="s">
        <v>875</v>
      </c>
      <c r="C331" t="s">
        <v>29</v>
      </c>
      <c r="D331" s="5">
        <v>1997</v>
      </c>
      <c r="E331" s="2">
        <v>1017</v>
      </c>
      <c r="F331" s="2">
        <v>44</v>
      </c>
      <c r="G331" t="str">
        <f>B331&amp;C331</f>
        <v>Jessica PASCOE5000m</v>
      </c>
      <c r="H331" s="2">
        <f>E331</f>
        <v>1017</v>
      </c>
      <c r="I331" s="2" cm="1">
        <f t="array" ref="I331">MAX(IF($G$3:$G$4000=$G331,$H$3:$H$4000))</f>
        <v>1017</v>
      </c>
      <c r="J331" s="2" t="str">
        <v>AUS</v>
      </c>
      <c r="K331" s="21" t="str">
        <v>Amy BUNNAGE</v>
      </c>
      <c r="L331" s="47" t="str">
        <v>800m</v>
      </c>
      <c r="M331" s="97">
        <v>38433</v>
      </c>
      <c r="N331" s="96" t="str">
        <f t="shared" si="20"/>
        <v>Amy BUNNAGE800m</v>
      </c>
      <c r="O331" s="2">
        <f t="shared" si="21"/>
        <v>994</v>
      </c>
      <c r="P331" s="2">
        <f t="shared" si="22"/>
        <v>158</v>
      </c>
      <c r="Q331" s="81">
        <f t="shared" si="23"/>
        <v>36</v>
      </c>
    </row>
    <row r="332" spans="1:17" x14ac:dyDescent="0.2">
      <c r="A332" t="s">
        <v>1174</v>
      </c>
      <c r="B332" t="s">
        <v>301</v>
      </c>
      <c r="C332" s="5" t="s">
        <v>34</v>
      </c>
      <c r="D332" s="5">
        <v>1999</v>
      </c>
      <c r="E332" s="2">
        <v>1017</v>
      </c>
      <c r="F332" s="2">
        <v>87</v>
      </c>
      <c r="G332" t="str">
        <f>B332&amp;C332</f>
        <v>Hannah PREEO3000msc</v>
      </c>
      <c r="H332" s="2">
        <f>E332</f>
        <v>1017</v>
      </c>
      <c r="I332" s="2" cm="1">
        <f t="array" ref="I332">MAX(IF($G$3:$G$4000=$G332,$H$3:$H$4000))</f>
        <v>1017</v>
      </c>
      <c r="J332" s="2" t="str">
        <v>AUS</v>
      </c>
      <c r="K332" s="21" t="str">
        <v>Amy BENNETT</v>
      </c>
      <c r="L332" s="47" t="str">
        <v>800m</v>
      </c>
      <c r="M332" s="97">
        <v>36492</v>
      </c>
      <c r="N332" s="96" t="str">
        <f t="shared" si="20"/>
        <v>Amy BENNETT800m</v>
      </c>
      <c r="O332" s="2">
        <f t="shared" si="21"/>
        <v>994</v>
      </c>
      <c r="P332" s="2">
        <f t="shared" si="22"/>
        <v>158</v>
      </c>
      <c r="Q332" s="81">
        <f t="shared" si="23"/>
        <v>36</v>
      </c>
    </row>
    <row r="333" spans="1:17" x14ac:dyDescent="0.2">
      <c r="A333" t="s">
        <v>1174</v>
      </c>
      <c r="B333" t="s">
        <v>5184</v>
      </c>
      <c r="C333" t="s">
        <v>25</v>
      </c>
      <c r="D333" s="5">
        <v>38196</v>
      </c>
      <c r="E333" s="2">
        <v>1016</v>
      </c>
      <c r="F333" s="2">
        <v>59</v>
      </c>
      <c r="G333" t="str">
        <f>B333&amp;C333</f>
        <v>Monique HANLON200m</v>
      </c>
      <c r="H333" s="2">
        <f>E333</f>
        <v>1016</v>
      </c>
      <c r="I333" s="2" cm="1">
        <f t="array" ref="I333">MAX(IF($G$3:$G$4000=$G333,$H$3:$H$4000))</f>
        <v>1016</v>
      </c>
      <c r="J333" s="2" t="str">
        <v>AUS</v>
      </c>
      <c r="K333" s="21" t="str">
        <v>Maddison CAULFIELD</v>
      </c>
      <c r="L333" s="47" t="str">
        <v>1500m</v>
      </c>
      <c r="M333" s="97">
        <v>36417</v>
      </c>
      <c r="N333" s="96" t="str">
        <f t="shared" si="20"/>
        <v>Maddison CAULFIELD1500m</v>
      </c>
      <c r="O333" s="2">
        <f t="shared" si="21"/>
        <v>994</v>
      </c>
      <c r="P333" s="2">
        <f t="shared" si="22"/>
        <v>145</v>
      </c>
      <c r="Q333" s="81">
        <f t="shared" si="23"/>
        <v>38</v>
      </c>
    </row>
    <row r="334" spans="1:17" x14ac:dyDescent="0.2">
      <c r="A334" t="s">
        <v>1174</v>
      </c>
      <c r="B334" t="s">
        <v>376</v>
      </c>
      <c r="C334" t="s">
        <v>37</v>
      </c>
      <c r="D334" s="5">
        <v>36877</v>
      </c>
      <c r="E334" s="2">
        <v>1016</v>
      </c>
      <c r="F334" s="2">
        <v>20</v>
      </c>
      <c r="G334" t="str">
        <f>B334&amp;C334</f>
        <v>Caitlin BLACKMANlong-jump</v>
      </c>
      <c r="H334" s="2">
        <f>E334</f>
        <v>1016</v>
      </c>
      <c r="I334" s="2" cm="1">
        <f t="array" ref="I334">MAX(IF($G$3:$G$4000=$G334,$H$3:$H$4000))</f>
        <v>1016</v>
      </c>
      <c r="J334" s="2" t="str">
        <v>AUS</v>
      </c>
      <c r="K334" s="21" t="str">
        <v>Emelia SURCH</v>
      </c>
      <c r="L334" s="47" t="str">
        <v>long-jump</v>
      </c>
      <c r="M334" s="97">
        <v>37801</v>
      </c>
      <c r="N334" s="96" t="str">
        <f t="shared" si="20"/>
        <v>Emelia SURCHlong-jump</v>
      </c>
      <c r="O334" s="2">
        <f t="shared" si="21"/>
        <v>994</v>
      </c>
      <c r="P334" s="2">
        <f t="shared" si="22"/>
        <v>115</v>
      </c>
      <c r="Q334" s="81">
        <f t="shared" si="23"/>
        <v>19</v>
      </c>
    </row>
    <row r="335" spans="1:17" x14ac:dyDescent="0.2">
      <c r="A335" t="s">
        <v>1174</v>
      </c>
      <c r="B335" t="s">
        <v>375</v>
      </c>
      <c r="C335" t="s">
        <v>37</v>
      </c>
      <c r="D335" s="5">
        <v>38072</v>
      </c>
      <c r="E335" s="2">
        <v>1016</v>
      </c>
      <c r="F335" s="2">
        <v>20</v>
      </c>
      <c r="G335" t="str">
        <f>B335&amp;C335</f>
        <v>Abbie FRENCHlong-jump</v>
      </c>
      <c r="H335" s="2">
        <f>E335</f>
        <v>1016</v>
      </c>
      <c r="I335" s="2" cm="1">
        <f t="array" ref="I335">MAX(IF($G$3:$G$4000=$G335,$H$3:$H$4000))</f>
        <v>1018</v>
      </c>
      <c r="J335" s="2" t="str">
        <v>AUS</v>
      </c>
      <c r="K335" s="21" t="str">
        <v>Raphaela CORNEY</v>
      </c>
      <c r="L335" s="47" t="str">
        <v>pole-vault</v>
      </c>
      <c r="M335" s="97">
        <v>36960</v>
      </c>
      <c r="N335" s="96" t="str">
        <f t="shared" si="20"/>
        <v>Raphaela CORNEYpole-vault</v>
      </c>
      <c r="O335" s="2">
        <f t="shared" si="21"/>
        <v>994</v>
      </c>
      <c r="P335" s="2">
        <f t="shared" si="22"/>
        <v>20</v>
      </c>
      <c r="Q335" s="81">
        <f t="shared" si="23"/>
        <v>6</v>
      </c>
    </row>
    <row r="336" spans="1:17" x14ac:dyDescent="0.2">
      <c r="A336" t="s">
        <v>1174</v>
      </c>
      <c r="B336" t="s">
        <v>374</v>
      </c>
      <c r="C336" t="s">
        <v>37</v>
      </c>
      <c r="D336" s="5">
        <v>38437</v>
      </c>
      <c r="E336" s="2">
        <v>1016</v>
      </c>
      <c r="F336" s="2">
        <v>20</v>
      </c>
      <c r="G336" t="str">
        <f>B336&amp;C336</f>
        <v>Mia SCERRIlong-jump</v>
      </c>
      <c r="H336" s="2">
        <f>E336</f>
        <v>1016</v>
      </c>
      <c r="I336" s="2" cm="1">
        <f t="array" ref="I336">MAX(IF($G$3:$G$4000=$G336,$H$3:$H$4000))</f>
        <v>1016</v>
      </c>
      <c r="J336" s="2" t="str">
        <v>AUS</v>
      </c>
      <c r="K336" s="21" t="str">
        <v>Sundance FULLER</v>
      </c>
      <c r="L336" s="47" t="str">
        <v>200m</v>
      </c>
      <c r="M336" s="97">
        <v>37208</v>
      </c>
      <c r="N336" s="96" t="str">
        <f t="shared" si="20"/>
        <v>Sundance FULLER200m</v>
      </c>
      <c r="O336" s="2">
        <f t="shared" si="21"/>
        <v>993</v>
      </c>
      <c r="P336" s="2">
        <f t="shared" si="22"/>
        <v>178</v>
      </c>
      <c r="Q336" s="81">
        <f t="shared" si="23"/>
        <v>43</v>
      </c>
    </row>
    <row r="337" spans="1:17" x14ac:dyDescent="0.2">
      <c r="A337" t="s">
        <v>1174</v>
      </c>
      <c r="B337" t="s">
        <v>397</v>
      </c>
      <c r="C337" t="s">
        <v>38</v>
      </c>
      <c r="D337" s="5">
        <v>35747</v>
      </c>
      <c r="E337" s="2">
        <v>1016</v>
      </c>
      <c r="F337" s="2">
        <v>4</v>
      </c>
      <c r="G337" t="str">
        <f>B337&amp;C337</f>
        <v>Annabelle PARMEGIANItriple-jump</v>
      </c>
      <c r="H337" s="2">
        <f>E337</f>
        <v>1016</v>
      </c>
      <c r="I337" s="2" cm="1">
        <f t="array" ref="I337">MAX(IF($G$3:$G$4000=$G337,$H$3:$H$4000))</f>
        <v>1016</v>
      </c>
      <c r="J337" s="2" t="str">
        <v>AUS</v>
      </c>
      <c r="K337" s="21" t="str">
        <v>Georgia FICHARDT</v>
      </c>
      <c r="L337" s="47" t="str">
        <v>100mh</v>
      </c>
      <c r="M337" s="97">
        <v>38038</v>
      </c>
      <c r="N337" s="96" t="str">
        <f t="shared" si="20"/>
        <v>Georgia FICHARDT100mh</v>
      </c>
      <c r="O337" s="2">
        <f t="shared" si="21"/>
        <v>993</v>
      </c>
      <c r="P337" s="2">
        <f t="shared" si="22"/>
        <v>118</v>
      </c>
      <c r="Q337" s="81">
        <f t="shared" si="23"/>
        <v>15</v>
      </c>
    </row>
    <row r="338" spans="1:17" x14ac:dyDescent="0.2">
      <c r="A338" t="s">
        <v>1174</v>
      </c>
      <c r="B338" t="s">
        <v>300</v>
      </c>
      <c r="C338" t="s">
        <v>34</v>
      </c>
      <c r="D338" s="5">
        <v>37253</v>
      </c>
      <c r="E338" s="2">
        <v>1016</v>
      </c>
      <c r="F338" s="2">
        <v>88</v>
      </c>
      <c r="G338" t="str">
        <f>B338&amp;C338</f>
        <v>Brooke MULLINS3000msc</v>
      </c>
      <c r="H338" s="2">
        <f>E338</f>
        <v>1016</v>
      </c>
      <c r="I338" s="2" cm="1">
        <f t="array" ref="I338">MAX(IF($G$3:$G$4000=$G338,$H$3:$H$4000))</f>
        <v>1016</v>
      </c>
      <c r="J338" s="2" t="str">
        <v>AUS</v>
      </c>
      <c r="K338" s="21" t="str">
        <v>Tori WEST</v>
      </c>
      <c r="L338" s="47" t="str">
        <v>heptathlon</v>
      </c>
      <c r="M338" s="97">
        <v>34986</v>
      </c>
      <c r="N338" s="96" t="str">
        <f t="shared" si="20"/>
        <v>Tori WESTheptathlon</v>
      </c>
      <c r="O338" s="2">
        <f t="shared" si="21"/>
        <v>993</v>
      </c>
      <c r="P338" s="2">
        <f t="shared" si="22"/>
        <v>13</v>
      </c>
      <c r="Q338" s="81">
        <f t="shared" si="23"/>
        <v>2</v>
      </c>
    </row>
    <row r="339" spans="1:17" x14ac:dyDescent="0.2">
      <c r="A339" t="s">
        <v>1174</v>
      </c>
      <c r="B339" t="s">
        <v>374</v>
      </c>
      <c r="C339" s="5" t="s">
        <v>37</v>
      </c>
      <c r="D339" s="5">
        <v>38437</v>
      </c>
      <c r="E339" s="2">
        <v>1016</v>
      </c>
      <c r="F339" s="2">
        <v>93</v>
      </c>
      <c r="G339" t="str">
        <f>B339&amp;C339</f>
        <v>Mia SCERRIlong-jump</v>
      </c>
      <c r="H339" s="2">
        <f>E339</f>
        <v>1016</v>
      </c>
      <c r="I339" s="2" cm="1">
        <f t="array" ref="I339">MAX(IF($G$3:$G$4000=$G339,$H$3:$H$4000))</f>
        <v>1016</v>
      </c>
      <c r="J339" s="2" t="str">
        <v>AUS</v>
      </c>
      <c r="K339" s="21" t="str">
        <v>Montana MONK</v>
      </c>
      <c r="L339" s="47" t="str">
        <v>1500m</v>
      </c>
      <c r="M339" s="97">
        <v>38037</v>
      </c>
      <c r="N339" s="96" t="str">
        <f t="shared" si="20"/>
        <v>Montana MONK1500m</v>
      </c>
      <c r="O339" s="2">
        <f t="shared" si="21"/>
        <v>992</v>
      </c>
      <c r="P339" s="2">
        <f t="shared" si="22"/>
        <v>146</v>
      </c>
      <c r="Q339" s="81">
        <f t="shared" si="23"/>
        <v>39</v>
      </c>
    </row>
    <row r="340" spans="1:17" x14ac:dyDescent="0.2">
      <c r="A340" t="s">
        <v>1174</v>
      </c>
      <c r="B340" t="s">
        <v>174</v>
      </c>
      <c r="C340" t="s">
        <v>37</v>
      </c>
      <c r="D340" s="5">
        <v>37623</v>
      </c>
      <c r="E340" s="2">
        <v>1016</v>
      </c>
      <c r="F340" s="2">
        <v>93</v>
      </c>
      <c r="G340" t="str">
        <f>B340&amp;C340</f>
        <v>Katie GUNNlong-jump</v>
      </c>
      <c r="H340" s="2">
        <f>E340</f>
        <v>1016</v>
      </c>
      <c r="I340" s="2" cm="1">
        <f t="array" ref="I340">MAX(IF($G$3:$G$4000=$G340,$H$3:$H$4000))</f>
        <v>1044</v>
      </c>
      <c r="J340" s="2" t="str">
        <v>AUS</v>
      </c>
      <c r="K340" s="21" t="str">
        <v>Erin GUY</v>
      </c>
      <c r="L340" s="47" t="str">
        <v>triple-jump</v>
      </c>
      <c r="M340" s="97">
        <v>34170</v>
      </c>
      <c r="N340" s="96" t="str">
        <f t="shared" si="20"/>
        <v>Erin GUYtriple-jump</v>
      </c>
      <c r="O340" s="2">
        <f t="shared" si="21"/>
        <v>992</v>
      </c>
      <c r="P340" s="2">
        <f t="shared" si="22"/>
        <v>70</v>
      </c>
      <c r="Q340" s="81">
        <f t="shared" si="23"/>
        <v>10</v>
      </c>
    </row>
    <row r="341" spans="1:17" x14ac:dyDescent="0.2">
      <c r="A341" t="s">
        <v>1174</v>
      </c>
      <c r="B341" t="s">
        <v>1009</v>
      </c>
      <c r="C341" t="s">
        <v>85</v>
      </c>
      <c r="D341" s="5">
        <v>35863</v>
      </c>
      <c r="E341" s="2">
        <v>1016</v>
      </c>
      <c r="F341" s="2">
        <v>6</v>
      </c>
      <c r="G341" t="str">
        <f>B341&amp;C341</f>
        <v>Clara SMITHrace-walking</v>
      </c>
      <c r="H341" s="2">
        <f>E341</f>
        <v>1016</v>
      </c>
      <c r="I341" s="2" cm="1">
        <f t="array" ref="I341">MAX(IF($G$3:$G$4000=$G341,$H$3:$H$4000))</f>
        <v>1065</v>
      </c>
      <c r="J341" s="2" t="str">
        <v>AUS</v>
      </c>
      <c r="K341" s="21" t="str">
        <v>Emelia SURCH</v>
      </c>
      <c r="L341" s="47" t="str">
        <v>100mh</v>
      </c>
      <c r="M341" s="97">
        <v>37801</v>
      </c>
      <c r="N341" s="96" t="str">
        <f t="shared" si="20"/>
        <v>Emelia SURCH100mh</v>
      </c>
      <c r="O341" s="2">
        <f t="shared" si="21"/>
        <v>991</v>
      </c>
      <c r="P341" s="2">
        <f t="shared" si="22"/>
        <v>119</v>
      </c>
      <c r="Q341" s="81">
        <f t="shared" si="23"/>
        <v>16</v>
      </c>
    </row>
    <row r="342" spans="1:17" x14ac:dyDescent="0.2">
      <c r="A342" t="s">
        <v>1174</v>
      </c>
      <c r="B342" t="s">
        <v>139</v>
      </c>
      <c r="C342" t="s">
        <v>2</v>
      </c>
      <c r="D342" s="5">
        <v>44671</v>
      </c>
      <c r="E342" s="2">
        <v>1015</v>
      </c>
      <c r="F342" s="2">
        <v>77</v>
      </c>
      <c r="G342" t="str">
        <f>B342&amp;C342</f>
        <v>Jordan MCMILLAN100m</v>
      </c>
      <c r="H342" s="2">
        <f>E342</f>
        <v>1015</v>
      </c>
      <c r="I342" s="2" cm="1">
        <f t="array" ref="I342">MAX(IF($G$3:$G$4000=$G342,$H$3:$H$4000))</f>
        <v>1015</v>
      </c>
      <c r="J342" s="2" t="str">
        <v>AUS</v>
      </c>
      <c r="K342" s="21" t="str">
        <v>Leah SIMPSON</v>
      </c>
      <c r="L342" s="47" t="str">
        <v>800m</v>
      </c>
      <c r="M342" s="97">
        <v>36929</v>
      </c>
      <c r="N342" s="96" t="str">
        <f t="shared" si="20"/>
        <v>Leah SIMPSON800m</v>
      </c>
      <c r="O342" s="2">
        <f t="shared" si="21"/>
        <v>990</v>
      </c>
      <c r="P342" s="2">
        <f t="shared" si="22"/>
        <v>161</v>
      </c>
      <c r="Q342" s="81">
        <f t="shared" si="23"/>
        <v>38</v>
      </c>
    </row>
    <row r="343" spans="1:17" x14ac:dyDescent="0.2">
      <c r="A343" t="s">
        <v>1174</v>
      </c>
      <c r="B343" t="s">
        <v>1153</v>
      </c>
      <c r="C343" t="s">
        <v>25</v>
      </c>
      <c r="D343" s="5">
        <v>44762</v>
      </c>
      <c r="E343" s="2">
        <v>1015</v>
      </c>
      <c r="F343" s="2">
        <v>57</v>
      </c>
      <c r="G343" t="str">
        <f>B343&amp;C343</f>
        <v>Grace KRAUSE200m</v>
      </c>
      <c r="H343" s="2">
        <f>E343</f>
        <v>1015</v>
      </c>
      <c r="I343" s="2" cm="1">
        <f t="array" ref="I343">MAX(IF($G$3:$G$4000=$G343,$H$3:$H$4000))</f>
        <v>1015</v>
      </c>
      <c r="J343" s="2" t="str">
        <v>AUS</v>
      </c>
      <c r="K343" s="21" t="str">
        <v>Cassidy BRADSHAW</v>
      </c>
      <c r="L343" s="47" t="str">
        <v>pole-vault</v>
      </c>
      <c r="M343" s="97">
        <v>37900</v>
      </c>
      <c r="N343" s="96" t="str">
        <f t="shared" si="20"/>
        <v>Cassidy BRADSHAWpole-vault</v>
      </c>
      <c r="O343" s="2">
        <f t="shared" si="21"/>
        <v>990</v>
      </c>
      <c r="P343" s="2">
        <f t="shared" si="22"/>
        <v>21</v>
      </c>
      <c r="Q343" s="81">
        <f t="shared" si="23"/>
        <v>7</v>
      </c>
    </row>
    <row r="344" spans="1:17" x14ac:dyDescent="0.2">
      <c r="A344" t="s">
        <v>1174</v>
      </c>
      <c r="B344" t="s">
        <v>220</v>
      </c>
      <c r="C344" s="6" t="s">
        <v>27</v>
      </c>
      <c r="D344" s="5">
        <v>34830</v>
      </c>
      <c r="E344" s="2">
        <v>1015</v>
      </c>
      <c r="F344" s="2">
        <v>61</v>
      </c>
      <c r="G344" t="str">
        <f>B344&amp;C344</f>
        <v>Bethany HALMY800m</v>
      </c>
      <c r="H344" s="2">
        <f>E344</f>
        <v>1015</v>
      </c>
      <c r="I344" s="2" cm="1">
        <f t="array" ref="I344">MAX(IF($G$3:$G$4000=$G344,$H$3:$H$4000))</f>
        <v>1015</v>
      </c>
      <c r="J344" s="2" t="str">
        <v>AUS</v>
      </c>
      <c r="K344" s="21" t="str">
        <v>Madeline LAWSON</v>
      </c>
      <c r="L344" s="47" t="str">
        <v>pole-vault</v>
      </c>
      <c r="M344" s="97">
        <v>35118</v>
      </c>
      <c r="N344" s="96" t="str">
        <f t="shared" si="20"/>
        <v>Madeline LAWSONpole-vault</v>
      </c>
      <c r="O344" s="2">
        <f t="shared" si="21"/>
        <v>990</v>
      </c>
      <c r="P344" s="2">
        <f t="shared" si="22"/>
        <v>21</v>
      </c>
      <c r="Q344" s="81">
        <f t="shared" si="23"/>
        <v>7</v>
      </c>
    </row>
    <row r="345" spans="1:17" x14ac:dyDescent="0.2">
      <c r="A345" t="s">
        <v>1174</v>
      </c>
      <c r="B345" t="s">
        <v>924</v>
      </c>
      <c r="C345" t="s">
        <v>28</v>
      </c>
      <c r="D345" s="5">
        <v>37937</v>
      </c>
      <c r="E345" s="2">
        <v>1015</v>
      </c>
      <c r="F345" s="2">
        <v>37</v>
      </c>
      <c r="G345" t="str">
        <f>B345&amp;C345</f>
        <v>Sarah SCHIFFMANN1500m</v>
      </c>
      <c r="H345" s="2">
        <f>E345</f>
        <v>1015</v>
      </c>
      <c r="I345" s="2" cm="1">
        <f t="array" ref="I345">MAX(IF($G$3:$G$4000=$G345,$H$3:$H$4000))</f>
        <v>1015</v>
      </c>
      <c r="J345" s="2" t="str">
        <v>AUS</v>
      </c>
      <c r="K345" s="21" t="str">
        <v>Melissa DUNCAN</v>
      </c>
      <c r="L345" s="47" t="str">
        <v>800m</v>
      </c>
      <c r="M345" s="97">
        <v>32903</v>
      </c>
      <c r="N345" s="96" t="str">
        <f t="shared" si="20"/>
        <v>Melissa DUNCAN800m</v>
      </c>
      <c r="O345" s="2">
        <f t="shared" si="21"/>
        <v>989</v>
      </c>
      <c r="P345" s="2">
        <f t="shared" si="22"/>
        <v>164</v>
      </c>
      <c r="Q345" s="81">
        <f t="shared" si="23"/>
        <v>39</v>
      </c>
    </row>
    <row r="346" spans="1:17" x14ac:dyDescent="0.2">
      <c r="A346" t="s">
        <v>1174</v>
      </c>
      <c r="B346" t="s">
        <v>1008</v>
      </c>
      <c r="C346" t="s">
        <v>85</v>
      </c>
      <c r="D346" s="5">
        <v>37643</v>
      </c>
      <c r="E346" s="2">
        <v>1015</v>
      </c>
      <c r="F346" s="2">
        <v>7</v>
      </c>
      <c r="G346" t="str">
        <f>B346&amp;C346</f>
        <v>Olivia SANDERYrace-walking</v>
      </c>
      <c r="H346" s="2">
        <f>E346</f>
        <v>1015</v>
      </c>
      <c r="I346" s="2" cm="1">
        <f t="array" ref="I346">MAX(IF($G$3:$G$4000=$G346,$H$3:$H$4000))</f>
        <v>1072</v>
      </c>
      <c r="J346" s="2" t="str">
        <v>AUS</v>
      </c>
      <c r="K346" s="21" t="str">
        <v>Laura RODERICK</v>
      </c>
      <c r="L346" s="47" t="str">
        <v>1500m</v>
      </c>
      <c r="M346" s="97">
        <v>44640</v>
      </c>
      <c r="N346" s="96" t="str">
        <f t="shared" si="20"/>
        <v>Laura RODERICK1500m</v>
      </c>
      <c r="O346" s="2">
        <f t="shared" si="21"/>
        <v>989</v>
      </c>
      <c r="P346" s="2">
        <f t="shared" si="22"/>
        <v>148</v>
      </c>
      <c r="Q346" s="81">
        <f t="shared" si="23"/>
        <v>40</v>
      </c>
    </row>
    <row r="347" spans="1:17" x14ac:dyDescent="0.2">
      <c r="A347" t="s">
        <v>1174</v>
      </c>
      <c r="B347" t="s">
        <v>264</v>
      </c>
      <c r="C347" t="s">
        <v>28</v>
      </c>
      <c r="D347" s="5">
        <v>44732</v>
      </c>
      <c r="E347" s="2">
        <v>1014</v>
      </c>
      <c r="F347" s="2">
        <v>38</v>
      </c>
      <c r="G347" t="str">
        <f>B347&amp;C347</f>
        <v>Daisy SUDHOLZ1500m</v>
      </c>
      <c r="H347" s="2">
        <f>E347</f>
        <v>1014</v>
      </c>
      <c r="I347" s="2" cm="1">
        <f t="array" ref="I347">MAX(IF($G$3:$G$4000=$G347,$H$3:$H$4000))</f>
        <v>1014</v>
      </c>
      <c r="J347" s="2" t="str">
        <v>AUS</v>
      </c>
      <c r="K347" s="21" t="str">
        <v>Nicolette D'ONOFRIO</v>
      </c>
      <c r="L347" s="47" t="str">
        <v>100mh</v>
      </c>
      <c r="M347" s="97">
        <v>37351</v>
      </c>
      <c r="N347" s="96" t="str">
        <f t="shared" si="20"/>
        <v>Nicolette D'ONOFRIO100mh</v>
      </c>
      <c r="O347" s="2">
        <f t="shared" si="21"/>
        <v>989</v>
      </c>
      <c r="P347" s="2">
        <f t="shared" si="22"/>
        <v>120</v>
      </c>
      <c r="Q347" s="81">
        <f t="shared" si="23"/>
        <v>17</v>
      </c>
    </row>
    <row r="348" spans="1:17" x14ac:dyDescent="0.2">
      <c r="A348" t="s">
        <v>1174</v>
      </c>
      <c r="B348" t="s">
        <v>294</v>
      </c>
      <c r="C348" s="5" t="s">
        <v>28</v>
      </c>
      <c r="D348" s="5">
        <v>36196</v>
      </c>
      <c r="E348" s="2">
        <v>1014</v>
      </c>
      <c r="F348" s="2">
        <v>39</v>
      </c>
      <c r="G348" t="str">
        <f>B348&amp;C348</f>
        <v>Cara FEAIN-RYAN1500m</v>
      </c>
      <c r="H348" s="2">
        <f>E348</f>
        <v>1014</v>
      </c>
      <c r="I348" s="2" cm="1">
        <f t="array" ref="I348">MAX(IF($G$3:$G$4000=$G348,$H$3:$H$4000))</f>
        <v>1014</v>
      </c>
      <c r="J348" s="2" t="str">
        <v>AUS</v>
      </c>
      <c r="K348" s="21" t="str">
        <v>Keira MOORE</v>
      </c>
      <c r="L348" s="47" t="str">
        <v>1500m</v>
      </c>
      <c r="M348" s="97">
        <v>37989</v>
      </c>
      <c r="N348" s="96" t="str">
        <f t="shared" si="20"/>
        <v>Keira MOORE1500m</v>
      </c>
      <c r="O348" s="2">
        <f t="shared" si="21"/>
        <v>988</v>
      </c>
      <c r="P348" s="2">
        <f t="shared" si="22"/>
        <v>149</v>
      </c>
      <c r="Q348" s="81">
        <f t="shared" si="23"/>
        <v>41</v>
      </c>
    </row>
    <row r="349" spans="1:17" x14ac:dyDescent="0.2">
      <c r="A349" t="s">
        <v>1174</v>
      </c>
      <c r="B349" t="s">
        <v>483</v>
      </c>
      <c r="C349" t="s">
        <v>41</v>
      </c>
      <c r="D349" s="5">
        <v>35421</v>
      </c>
      <c r="E349" s="2">
        <v>1014</v>
      </c>
      <c r="F349" s="2">
        <v>2</v>
      </c>
      <c r="G349" t="str">
        <f>B349&amp;C349</f>
        <v>Mackenzie LITTLEjavelin-throw</v>
      </c>
      <c r="H349" s="2">
        <f>E349</f>
        <v>1014</v>
      </c>
      <c r="I349" s="2" cm="1">
        <f t="array" ref="I349">MAX(IF($G$3:$G$4000=$G349,$H$3:$H$4000))</f>
        <v>1122</v>
      </c>
      <c r="J349" s="2" t="str">
        <v>AUS</v>
      </c>
      <c r="K349" s="21" t="str">
        <v>Paige ELVEY</v>
      </c>
      <c r="L349" s="47" t="str">
        <v>400mh</v>
      </c>
      <c r="M349" s="97">
        <v>37829</v>
      </c>
      <c r="N349" s="96" t="str">
        <f t="shared" si="20"/>
        <v>Paige ELVEY400mh</v>
      </c>
      <c r="O349" s="2">
        <f t="shared" si="21"/>
        <v>988</v>
      </c>
      <c r="P349" s="2">
        <f t="shared" si="22"/>
        <v>120</v>
      </c>
      <c r="Q349" s="81">
        <f t="shared" si="23"/>
        <v>13</v>
      </c>
    </row>
    <row r="350" spans="1:17" x14ac:dyDescent="0.2">
      <c r="A350" t="s">
        <v>1174</v>
      </c>
      <c r="B350" t="s">
        <v>149</v>
      </c>
      <c r="C350" s="5" t="s">
        <v>2</v>
      </c>
      <c r="D350" s="5">
        <v>44762</v>
      </c>
      <c r="E350" s="2">
        <v>1013</v>
      </c>
      <c r="F350" s="2">
        <v>80</v>
      </c>
      <c r="G350" t="str">
        <f>B350&amp;C350</f>
        <v>Zara HAGAN100m</v>
      </c>
      <c r="H350" s="2">
        <f>E350</f>
        <v>1013</v>
      </c>
      <c r="I350" s="2" cm="1">
        <f t="array" ref="I350">MAX(IF($G$3:$G$4000=$G350,$H$3:$H$4000))</f>
        <v>1013</v>
      </c>
      <c r="J350" s="2" t="str">
        <v>AUS</v>
      </c>
      <c r="K350" s="21" t="str">
        <v>Connie MURRAY</v>
      </c>
      <c r="L350" s="47" t="str">
        <v>200m</v>
      </c>
      <c r="M350" s="97">
        <v>1999</v>
      </c>
      <c r="N350" s="96" t="str">
        <f t="shared" si="20"/>
        <v>Connie MURRAY200m</v>
      </c>
      <c r="O350" s="2">
        <f t="shared" si="21"/>
        <v>987</v>
      </c>
      <c r="P350" s="2">
        <f t="shared" si="22"/>
        <v>182</v>
      </c>
      <c r="Q350" s="81">
        <f t="shared" si="23"/>
        <v>44</v>
      </c>
    </row>
    <row r="351" spans="1:17" x14ac:dyDescent="0.2">
      <c r="A351" t="s">
        <v>1174</v>
      </c>
      <c r="B351" t="s">
        <v>416</v>
      </c>
      <c r="C351" s="5" t="s">
        <v>35</v>
      </c>
      <c r="D351" s="5">
        <v>44732</v>
      </c>
      <c r="E351" s="2">
        <v>1013</v>
      </c>
      <c r="F351" s="2">
        <v>10</v>
      </c>
      <c r="G351" t="str">
        <f>B351&amp;C351</f>
        <v>Toby STOLBERGhigh-jump</v>
      </c>
      <c r="H351" s="2">
        <f>E351</f>
        <v>1013</v>
      </c>
      <c r="I351" s="2" cm="1">
        <f t="array" ref="I351">MAX(IF($G$3:$G$4000=$G351,$H$3:$H$4000))</f>
        <v>1043</v>
      </c>
      <c r="J351" s="2" t="str">
        <v>AUS</v>
      </c>
      <c r="K351" s="21" t="str">
        <v>Heidi DEMEO</v>
      </c>
      <c r="L351" s="47" t="str">
        <v>5000m</v>
      </c>
      <c r="M351" s="97">
        <v>36573</v>
      </c>
      <c r="N351" s="96" t="str">
        <f t="shared" si="20"/>
        <v>Heidi DEMEO5000m</v>
      </c>
      <c r="O351" s="2">
        <f t="shared" si="21"/>
        <v>987</v>
      </c>
      <c r="P351" s="2">
        <f t="shared" si="22"/>
        <v>140</v>
      </c>
      <c r="Q351" s="81">
        <f t="shared" si="23"/>
        <v>26</v>
      </c>
    </row>
    <row r="352" spans="1:17" x14ac:dyDescent="0.2">
      <c r="A352" t="s">
        <v>1174</v>
      </c>
      <c r="B352" t="s">
        <v>328</v>
      </c>
      <c r="C352" t="s">
        <v>28</v>
      </c>
      <c r="D352" s="5">
        <v>44581</v>
      </c>
      <c r="E352" s="2">
        <v>1012</v>
      </c>
      <c r="F352" s="2">
        <v>40</v>
      </c>
      <c r="G352" t="str">
        <f>B352&amp;C352</f>
        <v>Jessica NOBLE1500m</v>
      </c>
      <c r="H352" s="2">
        <f>E352</f>
        <v>1012</v>
      </c>
      <c r="I352" s="2" cm="1">
        <f t="array" ref="I352">MAX(IF($G$3:$G$4000=$G352,$H$3:$H$4000))</f>
        <v>1012</v>
      </c>
      <c r="J352" s="2" t="str">
        <v>AUS</v>
      </c>
      <c r="K352" s="21" t="str">
        <v>Zoe CHESTER</v>
      </c>
      <c r="L352" s="47" t="str">
        <v>triple-jump</v>
      </c>
      <c r="M352" s="97">
        <v>44732</v>
      </c>
      <c r="N352" s="96" t="str">
        <f t="shared" si="20"/>
        <v>Zoe CHESTERtriple-jump</v>
      </c>
      <c r="O352" s="2">
        <f t="shared" si="21"/>
        <v>987</v>
      </c>
      <c r="P352" s="2">
        <f t="shared" si="22"/>
        <v>76</v>
      </c>
      <c r="Q352" s="81">
        <f t="shared" si="23"/>
        <v>11</v>
      </c>
    </row>
    <row r="353" spans="1:17" x14ac:dyDescent="0.2">
      <c r="A353" t="s">
        <v>1174</v>
      </c>
      <c r="B353" t="s">
        <v>157</v>
      </c>
      <c r="C353" s="5" t="s">
        <v>37</v>
      </c>
      <c r="D353" s="5">
        <v>38952</v>
      </c>
      <c r="E353" s="2">
        <v>1012</v>
      </c>
      <c r="F353" s="2">
        <v>24</v>
      </c>
      <c r="G353" t="str">
        <f>B353&amp;C353</f>
        <v>Delta AMIDZOVSKIlong-jump</v>
      </c>
      <c r="H353" s="2">
        <f>E353</f>
        <v>1012</v>
      </c>
      <c r="I353" s="2" cm="1">
        <f t="array" ref="I353">MAX(IF($G$3:$G$4000=$G353,$H$3:$H$4000))</f>
        <v>1053</v>
      </c>
      <c r="J353" s="2" t="str">
        <v>AUS</v>
      </c>
      <c r="K353" s="21" t="str">
        <v>Charlotte MCAULIFFE</v>
      </c>
      <c r="L353" s="47" t="str">
        <v>200m</v>
      </c>
      <c r="M353" s="97">
        <v>0</v>
      </c>
      <c r="N353" s="96" t="str">
        <f t="shared" si="20"/>
        <v>Charlotte MCAULIFFE200m</v>
      </c>
      <c r="O353" s="2">
        <f t="shared" si="21"/>
        <v>986</v>
      </c>
      <c r="P353" s="2">
        <f t="shared" si="22"/>
        <v>184</v>
      </c>
      <c r="Q353" s="81">
        <f t="shared" si="23"/>
        <v>45</v>
      </c>
    </row>
    <row r="354" spans="1:17" x14ac:dyDescent="0.2">
      <c r="A354" t="s">
        <v>1174</v>
      </c>
      <c r="B354" t="s">
        <v>376</v>
      </c>
      <c r="C354" s="5" t="s">
        <v>37</v>
      </c>
      <c r="D354" s="6">
        <v>36877</v>
      </c>
      <c r="E354" s="2">
        <v>1012</v>
      </c>
      <c r="F354" s="2">
        <v>99</v>
      </c>
      <c r="G354" t="str">
        <f>B354&amp;C354</f>
        <v>Caitlin BLACKMANlong-jump</v>
      </c>
      <c r="H354" s="2">
        <f>E354</f>
        <v>1012</v>
      </c>
      <c r="I354" s="2" cm="1">
        <f t="array" ref="I354">MAX(IF($G$3:$G$4000=$G354,$H$3:$H$4000))</f>
        <v>1016</v>
      </c>
      <c r="J354" s="2" t="str">
        <v>AUS</v>
      </c>
      <c r="K354" s="21" t="str">
        <v>Kelsie Jae VICKERY</v>
      </c>
      <c r="L354" s="47" t="str">
        <v>3000msc</v>
      </c>
      <c r="M354" s="97">
        <v>36247</v>
      </c>
      <c r="N354" s="96" t="str">
        <f t="shared" si="20"/>
        <v>Kelsie Jae VICKERY3000msc</v>
      </c>
      <c r="O354" s="2">
        <f t="shared" si="21"/>
        <v>986</v>
      </c>
      <c r="P354" s="2">
        <f t="shared" si="22"/>
        <v>109</v>
      </c>
      <c r="Q354" s="81">
        <f t="shared" si="23"/>
        <v>22</v>
      </c>
    </row>
    <row r="355" spans="1:17" x14ac:dyDescent="0.2">
      <c r="A355" t="s">
        <v>1174</v>
      </c>
      <c r="B355" t="s">
        <v>339</v>
      </c>
      <c r="C355" t="s">
        <v>2</v>
      </c>
      <c r="D355" s="5">
        <v>34373</v>
      </c>
      <c r="E355" s="2">
        <v>1011</v>
      </c>
      <c r="F355" s="2">
        <v>84</v>
      </c>
      <c r="G355" t="str">
        <f>B355&amp;C355</f>
        <v>Abbie TADDEO100m</v>
      </c>
      <c r="H355" s="2">
        <f>E355</f>
        <v>1011</v>
      </c>
      <c r="I355" s="2" cm="1">
        <f t="array" ref="I355">MAX(IF($G$3:$G$4000=$G355,$H$3:$H$4000))</f>
        <v>1011</v>
      </c>
      <c r="J355" s="2" t="str">
        <v>AUS</v>
      </c>
      <c r="K355" s="21" t="str">
        <v>Emilaya ELLIS</v>
      </c>
      <c r="L355" s="47" t="str">
        <v>triple-jump</v>
      </c>
      <c r="M355" s="97">
        <v>37421</v>
      </c>
      <c r="N355" s="96" t="str">
        <f t="shared" si="20"/>
        <v>Emilaya ELLIStriple-jump</v>
      </c>
      <c r="O355" s="2">
        <f t="shared" si="21"/>
        <v>986</v>
      </c>
      <c r="P355" s="2">
        <f t="shared" si="22"/>
        <v>78</v>
      </c>
      <c r="Q355" s="81">
        <f t="shared" si="23"/>
        <v>12</v>
      </c>
    </row>
    <row r="356" spans="1:17" x14ac:dyDescent="0.2">
      <c r="A356" t="s">
        <v>1174</v>
      </c>
      <c r="B356" t="s">
        <v>336</v>
      </c>
      <c r="C356" t="s">
        <v>2</v>
      </c>
      <c r="D356" s="5">
        <v>34828</v>
      </c>
      <c r="E356" s="2">
        <v>1011</v>
      </c>
      <c r="F356" s="2">
        <v>84</v>
      </c>
      <c r="G356" t="str">
        <f>B356&amp;C356</f>
        <v>Liz CLAY100m</v>
      </c>
      <c r="H356" s="2">
        <f>E356</f>
        <v>1011</v>
      </c>
      <c r="I356" s="2" cm="1">
        <f t="array" ref="I356">MAX(IF($G$3:$G$4000=$G356,$H$3:$H$4000))</f>
        <v>1011</v>
      </c>
      <c r="J356" s="2" t="str">
        <v>AUS</v>
      </c>
      <c r="K356" s="21" t="str">
        <v>Holly CAMPBELL</v>
      </c>
      <c r="L356" s="47" t="str">
        <v>800m</v>
      </c>
      <c r="M356" s="97">
        <v>35243</v>
      </c>
      <c r="N356" s="96" t="str">
        <f t="shared" si="20"/>
        <v>Holly CAMPBELL800m</v>
      </c>
      <c r="O356" s="2">
        <f t="shared" si="21"/>
        <v>985</v>
      </c>
      <c r="P356" s="2">
        <f t="shared" si="22"/>
        <v>167</v>
      </c>
      <c r="Q356" s="81">
        <f t="shared" si="23"/>
        <v>40</v>
      </c>
    </row>
    <row r="357" spans="1:17" x14ac:dyDescent="0.2">
      <c r="A357" t="s">
        <v>1174</v>
      </c>
      <c r="B357" t="s">
        <v>373</v>
      </c>
      <c r="C357" s="5" t="s">
        <v>38</v>
      </c>
      <c r="D357" s="5">
        <v>36509</v>
      </c>
      <c r="E357" s="2">
        <v>1011</v>
      </c>
      <c r="F357" s="2">
        <v>7</v>
      </c>
      <c r="G357" t="str">
        <f>B357&amp;C357</f>
        <v>Chloe GRENADEtriple-jump</v>
      </c>
      <c r="H357" s="2">
        <f>E357</f>
        <v>1011</v>
      </c>
      <c r="I357" s="2" cm="1">
        <f t="array" ref="I357">MAX(IF($G$3:$G$4000=$G357,$H$3:$H$4000))</f>
        <v>1027</v>
      </c>
      <c r="J357" s="2" t="str">
        <v>AUS</v>
      </c>
      <c r="K357" s="21" t="str">
        <v>Keira MOORE</v>
      </c>
      <c r="L357" s="47" t="str">
        <v>800m</v>
      </c>
      <c r="M357" s="97">
        <v>37989</v>
      </c>
      <c r="N357" s="96" t="str">
        <f t="shared" si="20"/>
        <v>Keira MOORE800m</v>
      </c>
      <c r="O357" s="2">
        <f t="shared" si="21"/>
        <v>985</v>
      </c>
      <c r="P357" s="2">
        <f t="shared" si="22"/>
        <v>167</v>
      </c>
      <c r="Q357" s="81">
        <f t="shared" si="23"/>
        <v>40</v>
      </c>
    </row>
    <row r="358" spans="1:17" x14ac:dyDescent="0.2">
      <c r="A358" t="s">
        <v>1174</v>
      </c>
      <c r="B358" t="s">
        <v>106</v>
      </c>
      <c r="C358" t="s">
        <v>25</v>
      </c>
      <c r="D358" s="5">
        <v>37913</v>
      </c>
      <c r="E358" s="2">
        <v>1010</v>
      </c>
      <c r="F358" s="2">
        <v>62</v>
      </c>
      <c r="G358" t="str">
        <f>B358&amp;C358</f>
        <v>Taylah CRUTTENDEN200m</v>
      </c>
      <c r="H358" s="2">
        <f>E358</f>
        <v>1010</v>
      </c>
      <c r="I358" s="2" cm="1">
        <f t="array" ref="I358">MAX(IF($G$3:$G$4000=$G358,$H$3:$H$4000))</f>
        <v>1010</v>
      </c>
      <c r="J358" s="2" t="str">
        <v>AUS</v>
      </c>
      <c r="K358" s="21" t="str">
        <v>Alessia WYNNE</v>
      </c>
      <c r="L358" s="47" t="str">
        <v>long-jump</v>
      </c>
      <c r="M358" s="97">
        <v>37970</v>
      </c>
      <c r="N358" s="96" t="str">
        <f t="shared" si="20"/>
        <v>Alessia WYNNElong-jump</v>
      </c>
      <c r="O358" s="2">
        <f t="shared" si="21"/>
        <v>985</v>
      </c>
      <c r="P358" s="2">
        <f t="shared" si="22"/>
        <v>117</v>
      </c>
      <c r="Q358" s="81">
        <f t="shared" si="23"/>
        <v>20</v>
      </c>
    </row>
    <row r="359" spans="1:17" x14ac:dyDescent="0.2">
      <c r="A359" t="s">
        <v>1174</v>
      </c>
      <c r="B359" t="s">
        <v>923</v>
      </c>
      <c r="C359" t="s">
        <v>28</v>
      </c>
      <c r="D359" s="6">
        <v>44732</v>
      </c>
      <c r="E359" s="2">
        <v>1010</v>
      </c>
      <c r="F359" s="2">
        <v>41</v>
      </c>
      <c r="G359" t="str">
        <f>B359&amp;C359</f>
        <v>Gabrielle VINCENT1500m</v>
      </c>
      <c r="H359" s="2">
        <f>E359</f>
        <v>1010</v>
      </c>
      <c r="I359" s="2" cm="1">
        <f t="array" ref="I359">MAX(IF($G$3:$G$4000=$G359,$H$3:$H$4000))</f>
        <v>1010</v>
      </c>
      <c r="J359" s="2" t="str">
        <v>AUS</v>
      </c>
      <c r="K359" s="21" t="str">
        <v>Maddison CAULFIELD</v>
      </c>
      <c r="L359" s="47" t="str">
        <v>800m</v>
      </c>
      <c r="M359" s="97">
        <v>36417</v>
      </c>
      <c r="N359" s="96" t="str">
        <f t="shared" si="20"/>
        <v>Maddison CAULFIELD800m</v>
      </c>
      <c r="O359" s="2">
        <f t="shared" si="21"/>
        <v>984</v>
      </c>
      <c r="P359" s="2">
        <f t="shared" si="22"/>
        <v>169</v>
      </c>
      <c r="Q359" s="81">
        <f t="shared" si="23"/>
        <v>42</v>
      </c>
    </row>
    <row r="360" spans="1:17" x14ac:dyDescent="0.2">
      <c r="A360" t="s">
        <v>1174</v>
      </c>
      <c r="B360" t="s">
        <v>187</v>
      </c>
      <c r="C360" t="s">
        <v>25</v>
      </c>
      <c r="D360" s="5">
        <v>37513</v>
      </c>
      <c r="E360" s="2">
        <v>1009</v>
      </c>
      <c r="F360" s="2">
        <v>62</v>
      </c>
      <c r="G360" t="str">
        <f>B360&amp;C360</f>
        <v>Caitlyn FERRIER200m</v>
      </c>
      <c r="H360" s="2">
        <f>E360</f>
        <v>1009</v>
      </c>
      <c r="I360" s="2" cm="1">
        <f t="array" ref="I360">MAX(IF($G$3:$G$4000=$G360,$H$3:$H$4000))</f>
        <v>1009</v>
      </c>
      <c r="J360" s="2" t="str">
        <v>AUS</v>
      </c>
      <c r="K360" s="21" t="str">
        <v>Jessica PASCOE</v>
      </c>
      <c r="L360" s="47" t="str">
        <v>1500m</v>
      </c>
      <c r="M360" s="97">
        <v>1997</v>
      </c>
      <c r="N360" s="96" t="str">
        <f t="shared" si="20"/>
        <v>Jessica PASCOE1500m</v>
      </c>
      <c r="O360" s="2">
        <f t="shared" si="21"/>
        <v>984</v>
      </c>
      <c r="P360" s="2">
        <f t="shared" si="22"/>
        <v>151</v>
      </c>
      <c r="Q360" s="81">
        <f t="shared" si="23"/>
        <v>42</v>
      </c>
    </row>
    <row r="361" spans="1:17" x14ac:dyDescent="0.2">
      <c r="A361" t="s">
        <v>1174</v>
      </c>
      <c r="B361" t="s">
        <v>195</v>
      </c>
      <c r="C361" t="s">
        <v>25</v>
      </c>
      <c r="D361" s="5">
        <v>38439</v>
      </c>
      <c r="E361" s="2">
        <v>1009</v>
      </c>
      <c r="F361" s="2">
        <v>75</v>
      </c>
      <c r="G361" t="str">
        <f>B361&amp;C361</f>
        <v>Paige CAMPBELL200m</v>
      </c>
      <c r="H361" s="2">
        <f>E361</f>
        <v>1009</v>
      </c>
      <c r="I361" s="2" cm="1">
        <f t="array" ref="I361">MAX(IF($G$3:$G$4000=$G361,$H$3:$H$4000))</f>
        <v>1009</v>
      </c>
      <c r="J361" s="2" t="str">
        <v>AUS</v>
      </c>
      <c r="K361" s="21" t="str">
        <v>Elizabeth MOSS</v>
      </c>
      <c r="L361" s="47" t="str">
        <v>high-jump</v>
      </c>
      <c r="M361" s="97">
        <v>37337</v>
      </c>
      <c r="N361" s="96" t="str">
        <f t="shared" si="20"/>
        <v>Elizabeth MOSShigh-jump</v>
      </c>
      <c r="O361" s="2">
        <f t="shared" si="21"/>
        <v>984</v>
      </c>
      <c r="P361" s="2">
        <f t="shared" si="22"/>
        <v>63</v>
      </c>
      <c r="Q361" s="81">
        <f t="shared" si="23"/>
        <v>13</v>
      </c>
    </row>
    <row r="362" spans="1:17" x14ac:dyDescent="0.2">
      <c r="A362" t="s">
        <v>1174</v>
      </c>
      <c r="B362" t="s">
        <v>281</v>
      </c>
      <c r="C362" s="6" t="s">
        <v>28</v>
      </c>
      <c r="D362" s="5">
        <v>38018</v>
      </c>
      <c r="E362" s="2">
        <v>1009</v>
      </c>
      <c r="F362" s="2">
        <v>43</v>
      </c>
      <c r="G362" t="str">
        <f>B362&amp;C362</f>
        <v>Lucinda ROURKE1500m</v>
      </c>
      <c r="H362" s="2">
        <f>E362</f>
        <v>1009</v>
      </c>
      <c r="I362" s="2" cm="1">
        <f t="array" ref="I362">MAX(IF($G$3:$G$4000=$G362,$H$3:$H$4000))</f>
        <v>1009</v>
      </c>
      <c r="J362" s="2" t="str">
        <v>AUS</v>
      </c>
      <c r="K362" s="21" t="str">
        <v>Clare GIBSON</v>
      </c>
      <c r="L362" s="47" t="str">
        <v>high-jump</v>
      </c>
      <c r="M362" s="97">
        <v>35841</v>
      </c>
      <c r="N362" s="96" t="str">
        <f t="shared" si="20"/>
        <v>Clare GIBSONhigh-jump</v>
      </c>
      <c r="O362" s="2">
        <f t="shared" si="21"/>
        <v>984</v>
      </c>
      <c r="P362" s="2">
        <f t="shared" si="22"/>
        <v>63</v>
      </c>
      <c r="Q362" s="81">
        <f t="shared" si="23"/>
        <v>13</v>
      </c>
    </row>
    <row r="363" spans="1:17" x14ac:dyDescent="0.2">
      <c r="A363" t="s">
        <v>1174</v>
      </c>
      <c r="B363" t="s">
        <v>206</v>
      </c>
      <c r="C363" t="s">
        <v>25</v>
      </c>
      <c r="D363" s="5">
        <v>37624</v>
      </c>
      <c r="E363" s="2">
        <v>1008</v>
      </c>
      <c r="F363" s="2">
        <v>65</v>
      </c>
      <c r="G363" t="str">
        <f>B363&amp;C363</f>
        <v>Ellie BEER200m</v>
      </c>
      <c r="H363" s="2">
        <f>E363</f>
        <v>1008</v>
      </c>
      <c r="I363" s="2" cm="1">
        <f t="array" ref="I363">MAX(IF($G$3:$G$4000=$G363,$H$3:$H$4000))</f>
        <v>1008</v>
      </c>
      <c r="J363" s="2" t="str">
        <v>AUS</v>
      </c>
      <c r="K363" s="21" t="str">
        <v>Chelsea FRIEDRICH</v>
      </c>
      <c r="L363" s="47" t="str">
        <v>high-jump</v>
      </c>
      <c r="M363" s="97">
        <v>38658</v>
      </c>
      <c r="N363" s="96" t="str">
        <f t="shared" si="20"/>
        <v>Chelsea FRIEDRICHhigh-jump</v>
      </c>
      <c r="O363" s="2">
        <f t="shared" si="21"/>
        <v>984</v>
      </c>
      <c r="P363" s="2">
        <f t="shared" si="22"/>
        <v>63</v>
      </c>
      <c r="Q363" s="81">
        <f t="shared" si="23"/>
        <v>13</v>
      </c>
    </row>
    <row r="364" spans="1:17" x14ac:dyDescent="0.2">
      <c r="A364" t="s">
        <v>1174</v>
      </c>
      <c r="B364" t="s">
        <v>1026</v>
      </c>
      <c r="C364" s="5" t="s">
        <v>38</v>
      </c>
      <c r="D364" s="6">
        <v>36378</v>
      </c>
      <c r="E364" s="2">
        <v>1008</v>
      </c>
      <c r="F364" s="2">
        <v>49</v>
      </c>
      <c r="G364" t="str">
        <f>B364&amp;C364</f>
        <v>Kayla CUBAtriple-jump</v>
      </c>
      <c r="H364" s="2">
        <f>E364</f>
        <v>1008</v>
      </c>
      <c r="I364" s="2" cm="1">
        <f t="array" ref="I364">MAX(IF($G$3:$G$4000=$G364,$H$3:$H$4000))</f>
        <v>1008</v>
      </c>
      <c r="J364" s="2" t="str">
        <v>AUS</v>
      </c>
      <c r="K364" s="21" t="str">
        <v>Mackenzie MIELCZAREK</v>
      </c>
      <c r="L364" s="47" t="str">
        <v>javelin-throw</v>
      </c>
      <c r="M364" s="97">
        <v>37658</v>
      </c>
      <c r="N364" s="96" t="str">
        <f t="shared" si="20"/>
        <v>Mackenzie MIELCZAREKjavelin-throw</v>
      </c>
      <c r="O364" s="2">
        <f t="shared" si="21"/>
        <v>984</v>
      </c>
      <c r="P364" s="2">
        <f t="shared" si="22"/>
        <v>14</v>
      </c>
      <c r="Q364" s="81">
        <f t="shared" si="23"/>
        <v>5</v>
      </c>
    </row>
    <row r="365" spans="1:17" x14ac:dyDescent="0.2">
      <c r="A365" t="s">
        <v>1174</v>
      </c>
      <c r="B365" t="s">
        <v>127</v>
      </c>
      <c r="C365" s="5" t="s">
        <v>2</v>
      </c>
      <c r="D365" s="5">
        <v>36013</v>
      </c>
      <c r="E365" s="2">
        <v>1007</v>
      </c>
      <c r="F365" s="2">
        <v>87</v>
      </c>
      <c r="G365" t="str">
        <f>B365&amp;C365</f>
        <v>Danielle SHAW100m</v>
      </c>
      <c r="H365" s="2">
        <f>E365</f>
        <v>1007</v>
      </c>
      <c r="I365" s="2" cm="1">
        <f t="array" ref="I365">MAX(IF($G$3:$G$4000=$G365,$H$3:$H$4000))</f>
        <v>1007</v>
      </c>
      <c r="J365" s="2" t="str">
        <v>AUS</v>
      </c>
      <c r="K365" s="21" t="str">
        <v>Susie SEITARIDIS</v>
      </c>
      <c r="L365" s="47" t="str">
        <v>400mh</v>
      </c>
      <c r="M365" s="97">
        <v>35755</v>
      </c>
      <c r="N365" s="96" t="str">
        <f t="shared" si="20"/>
        <v>Susie SEITARIDIS400mh</v>
      </c>
      <c r="O365" s="2">
        <f t="shared" si="21"/>
        <v>983</v>
      </c>
      <c r="P365" s="2">
        <f t="shared" si="22"/>
        <v>122</v>
      </c>
      <c r="Q365" s="81">
        <f t="shared" si="23"/>
        <v>14</v>
      </c>
    </row>
    <row r="366" spans="1:17" x14ac:dyDescent="0.2">
      <c r="A366" t="s">
        <v>1174</v>
      </c>
      <c r="B366" t="s">
        <v>134</v>
      </c>
      <c r="C366" s="5" t="s">
        <v>2</v>
      </c>
      <c r="D366" s="5">
        <v>36571</v>
      </c>
      <c r="E366" s="2">
        <v>1007</v>
      </c>
      <c r="F366" s="2">
        <v>87</v>
      </c>
      <c r="G366" t="str">
        <f>B366&amp;C366</f>
        <v>Jessie ANDREW100m</v>
      </c>
      <c r="H366" s="2">
        <f>E366</f>
        <v>1007</v>
      </c>
      <c r="I366" s="2" cm="1">
        <f t="array" ref="I366">MAX(IF($G$3:$G$4000=$G366,$H$3:$H$4000))</f>
        <v>1007</v>
      </c>
      <c r="J366" s="2" t="str">
        <v>AUS</v>
      </c>
      <c r="K366" s="21" t="str">
        <v>Tahla PONT</v>
      </c>
      <c r="L366" s="47" t="str">
        <v>triple-jump</v>
      </c>
      <c r="M366" s="97">
        <v>36741</v>
      </c>
      <c r="N366" s="96" t="str">
        <f t="shared" si="20"/>
        <v>Tahla PONTtriple-jump</v>
      </c>
      <c r="O366" s="2">
        <f t="shared" si="21"/>
        <v>983</v>
      </c>
      <c r="P366" s="2">
        <f t="shared" si="22"/>
        <v>81</v>
      </c>
      <c r="Q366" s="81">
        <f t="shared" si="23"/>
        <v>13</v>
      </c>
    </row>
    <row r="367" spans="1:17" x14ac:dyDescent="0.2">
      <c r="A367" t="s">
        <v>1174</v>
      </c>
      <c r="B367" t="s">
        <v>128</v>
      </c>
      <c r="C367" t="s">
        <v>2</v>
      </c>
      <c r="D367" s="5">
        <v>37408</v>
      </c>
      <c r="E367" s="2">
        <v>1007</v>
      </c>
      <c r="F367" s="2">
        <v>87</v>
      </c>
      <c r="G367" t="str">
        <f>B367&amp;C367</f>
        <v>Tierney DUNNE100m</v>
      </c>
      <c r="H367" s="2">
        <f>E367</f>
        <v>1007</v>
      </c>
      <c r="I367" s="2" cm="1">
        <f t="array" ref="I367">MAX(IF($G$3:$G$4000=$G367,$H$3:$H$4000))</f>
        <v>1007</v>
      </c>
      <c r="J367" s="2" t="str">
        <v>AUS</v>
      </c>
      <c r="K367" s="21" t="str">
        <v>Siena FARRELL</v>
      </c>
      <c r="L367" s="47" t="str">
        <v>400mh</v>
      </c>
      <c r="M367" s="97">
        <v>44732</v>
      </c>
      <c r="N367" s="96" t="str">
        <f t="shared" si="20"/>
        <v>Siena FARRELL400mh</v>
      </c>
      <c r="O367" s="2">
        <f t="shared" si="21"/>
        <v>982</v>
      </c>
      <c r="P367" s="2">
        <f t="shared" si="22"/>
        <v>123</v>
      </c>
      <c r="Q367" s="81">
        <f t="shared" si="23"/>
        <v>15</v>
      </c>
    </row>
    <row r="368" spans="1:17" x14ac:dyDescent="0.2">
      <c r="A368" t="s">
        <v>1174</v>
      </c>
      <c r="B368" t="s">
        <v>937</v>
      </c>
      <c r="C368" t="s">
        <v>34</v>
      </c>
      <c r="D368" s="5">
        <v>30066</v>
      </c>
      <c r="E368" s="2">
        <v>1007</v>
      </c>
      <c r="F368" s="2">
        <v>23</v>
      </c>
      <c r="G368" t="str">
        <f>B368&amp;C368</f>
        <v>Victoria MITCHELL3000msc</v>
      </c>
      <c r="H368" s="2">
        <f>E368</f>
        <v>1007</v>
      </c>
      <c r="I368" s="2" cm="1">
        <f t="array" ref="I368">MAX(IF($G$3:$G$4000=$G368,$H$3:$H$4000))</f>
        <v>1069</v>
      </c>
      <c r="J368" s="2" t="str">
        <v>AUS</v>
      </c>
      <c r="K368" s="21" t="str">
        <v>Abbey BADROCK</v>
      </c>
      <c r="L368" s="47" t="str">
        <v>100mh</v>
      </c>
      <c r="M368" s="97">
        <v>36481</v>
      </c>
      <c r="N368" s="96" t="str">
        <f t="shared" si="20"/>
        <v>Abbey BADROCK100mh</v>
      </c>
      <c r="O368" s="2">
        <f t="shared" si="21"/>
        <v>981</v>
      </c>
      <c r="P368" s="2">
        <f t="shared" si="22"/>
        <v>122</v>
      </c>
      <c r="Q368" s="81">
        <f t="shared" si="23"/>
        <v>18</v>
      </c>
    </row>
    <row r="369" spans="1:17" x14ac:dyDescent="0.2">
      <c r="A369" t="s">
        <v>1174</v>
      </c>
      <c r="B369" t="s">
        <v>177</v>
      </c>
      <c r="C369" t="s">
        <v>25</v>
      </c>
      <c r="D369" s="5">
        <v>44671</v>
      </c>
      <c r="E369" s="2">
        <v>1006</v>
      </c>
      <c r="F369" s="2">
        <v>66</v>
      </c>
      <c r="G369" t="str">
        <f>B369&amp;C369</f>
        <v>Annie PFEIFFER200m</v>
      </c>
      <c r="H369" s="2">
        <f>E369</f>
        <v>1006</v>
      </c>
      <c r="I369" s="2" cm="1">
        <f t="array" ref="I369">MAX(IF($G$3:$G$4000=$G369,$H$3:$H$4000))</f>
        <v>1006</v>
      </c>
      <c r="J369" s="2" t="str">
        <v>AUS</v>
      </c>
      <c r="K369" s="21" t="str">
        <v>Jessie HARPER</v>
      </c>
      <c r="L369" s="47" t="str">
        <v>triple-jump</v>
      </c>
      <c r="M369" s="97">
        <v>35173</v>
      </c>
      <c r="N369" s="96" t="str">
        <f t="shared" si="20"/>
        <v>Jessie HARPERtriple-jump</v>
      </c>
      <c r="O369" s="2">
        <f t="shared" si="21"/>
        <v>981</v>
      </c>
      <c r="P369" s="2">
        <f t="shared" si="22"/>
        <v>82</v>
      </c>
      <c r="Q369" s="81">
        <f t="shared" si="23"/>
        <v>14</v>
      </c>
    </row>
    <row r="370" spans="1:17" x14ac:dyDescent="0.2">
      <c r="A370" t="s">
        <v>1174</v>
      </c>
      <c r="B370" t="s">
        <v>152</v>
      </c>
      <c r="C370" t="s">
        <v>25</v>
      </c>
      <c r="D370" s="5">
        <v>37316</v>
      </c>
      <c r="E370" s="2">
        <v>1006</v>
      </c>
      <c r="F370" s="2">
        <v>74</v>
      </c>
      <c r="G370" t="str">
        <f>B370&amp;C370</f>
        <v>Stephanie WELSH200m</v>
      </c>
      <c r="H370" s="2">
        <f>E370</f>
        <v>1006</v>
      </c>
      <c r="I370" s="2" cm="1">
        <f t="array" ref="I370">MAX(IF($G$3:$G$4000=$G370,$H$3:$H$4000))</f>
        <v>1006</v>
      </c>
      <c r="J370" s="2" t="str">
        <v>AUS</v>
      </c>
      <c r="K370" s="21" t="str">
        <v>Olivia GROSS</v>
      </c>
      <c r="L370" s="47" t="str">
        <v>pole-vault</v>
      </c>
      <c r="M370" s="97">
        <v>37497</v>
      </c>
      <c r="N370" s="96" t="str">
        <f t="shared" si="20"/>
        <v>Olivia GROSSpole-vault</v>
      </c>
      <c r="O370" s="2">
        <f t="shared" si="21"/>
        <v>981</v>
      </c>
      <c r="P370" s="2">
        <f t="shared" si="22"/>
        <v>24</v>
      </c>
      <c r="Q370" s="81">
        <f t="shared" si="23"/>
        <v>9</v>
      </c>
    </row>
    <row r="371" spans="1:17" x14ac:dyDescent="0.2">
      <c r="A371" t="s">
        <v>1174</v>
      </c>
      <c r="B371" t="s">
        <v>357</v>
      </c>
      <c r="C371" t="s">
        <v>26</v>
      </c>
      <c r="D371" s="6">
        <v>37885</v>
      </c>
      <c r="E371" s="2">
        <v>1006</v>
      </c>
      <c r="F371" s="2">
        <v>93</v>
      </c>
      <c r="G371" t="str">
        <f>B371&amp;C371</f>
        <v>Isabella GUTHRIE400m</v>
      </c>
      <c r="H371" s="2">
        <f>E371</f>
        <v>1006</v>
      </c>
      <c r="I371" s="2" cm="1">
        <f t="array" ref="I371">MAX(IF($G$3:$G$4000=$G371,$H$3:$H$4000))</f>
        <v>1006</v>
      </c>
      <c r="J371" s="2" t="str">
        <v>AUS</v>
      </c>
      <c r="K371" s="21" t="str">
        <v>Tayissa BUCHANAN</v>
      </c>
      <c r="L371" s="47" t="str">
        <v>800m</v>
      </c>
      <c r="M371" s="97">
        <v>44732</v>
      </c>
      <c r="N371" s="96" t="str">
        <f t="shared" si="20"/>
        <v>Tayissa BUCHANAN800m</v>
      </c>
      <c r="O371" s="2">
        <f t="shared" si="21"/>
        <v>979</v>
      </c>
      <c r="P371" s="2">
        <f t="shared" si="22"/>
        <v>174</v>
      </c>
      <c r="Q371" s="81">
        <f t="shared" si="23"/>
        <v>43</v>
      </c>
    </row>
    <row r="372" spans="1:17" x14ac:dyDescent="0.2">
      <c r="A372" t="s">
        <v>1174</v>
      </c>
      <c r="B372" t="s">
        <v>195</v>
      </c>
      <c r="C372" t="s">
        <v>28</v>
      </c>
      <c r="D372" s="5">
        <v>35243</v>
      </c>
      <c r="E372" s="2">
        <v>1006</v>
      </c>
      <c r="F372" s="2">
        <v>44</v>
      </c>
      <c r="G372" t="str">
        <f>B372&amp;C372</f>
        <v>Paige CAMPBELL1500m</v>
      </c>
      <c r="H372" s="2">
        <f>E372</f>
        <v>1006</v>
      </c>
      <c r="I372" s="2" cm="1">
        <f t="array" ref="I372">MAX(IF($G$3:$G$4000=$G372,$H$3:$H$4000))</f>
        <v>1006</v>
      </c>
      <c r="J372" s="2" t="str">
        <v>AUS</v>
      </c>
      <c r="K372" s="21" t="str">
        <v>Emma HOGAN</v>
      </c>
      <c r="L372" s="47" t="str">
        <v>1500m</v>
      </c>
      <c r="M372" s="97">
        <v>36653</v>
      </c>
      <c r="N372" s="96" t="str">
        <f t="shared" si="20"/>
        <v>Emma HOGAN1500m</v>
      </c>
      <c r="O372" s="2">
        <f t="shared" si="21"/>
        <v>979</v>
      </c>
      <c r="P372" s="2">
        <f t="shared" si="22"/>
        <v>152</v>
      </c>
      <c r="Q372" s="81">
        <f t="shared" si="23"/>
        <v>43</v>
      </c>
    </row>
    <row r="373" spans="1:17" x14ac:dyDescent="0.2">
      <c r="A373" t="s">
        <v>1174</v>
      </c>
      <c r="B373" t="s">
        <v>975</v>
      </c>
      <c r="C373" s="5" t="s">
        <v>36</v>
      </c>
      <c r="D373" s="5">
        <v>32231</v>
      </c>
      <c r="E373" s="2">
        <v>1006</v>
      </c>
      <c r="F373" s="2">
        <v>7</v>
      </c>
      <c r="G373" t="str">
        <f>B373&amp;C373</f>
        <v>Jamie SCROOPpole-vault</v>
      </c>
      <c r="H373" s="2">
        <f>E373</f>
        <v>1006</v>
      </c>
      <c r="I373" s="2" cm="1">
        <f t="array" ref="I373">MAX(IF($G$3:$G$4000=$G373,$H$3:$H$4000))</f>
        <v>1006</v>
      </c>
      <c r="J373" s="2" t="str">
        <v>AUS</v>
      </c>
      <c r="K373" s="21" t="str">
        <v>Keely BOYNE</v>
      </c>
      <c r="L373" s="47" t="str">
        <v>100mh</v>
      </c>
      <c r="M373" s="97">
        <v>37267</v>
      </c>
      <c r="N373" s="96" t="str">
        <f t="shared" si="20"/>
        <v>Keely BOYNE100mh</v>
      </c>
      <c r="O373" s="2">
        <f t="shared" si="21"/>
        <v>979</v>
      </c>
      <c r="P373" s="2">
        <f t="shared" si="22"/>
        <v>123</v>
      </c>
      <c r="Q373" s="81">
        <f t="shared" si="23"/>
        <v>19</v>
      </c>
    </row>
    <row r="374" spans="1:17" x14ac:dyDescent="0.2">
      <c r="A374" t="s">
        <v>1174</v>
      </c>
      <c r="B374" t="s">
        <v>189</v>
      </c>
      <c r="C374" t="s">
        <v>25</v>
      </c>
      <c r="D374" s="5">
        <v>36034</v>
      </c>
      <c r="E374" s="2">
        <v>1005</v>
      </c>
      <c r="F374" s="2">
        <v>67</v>
      </c>
      <c r="G374" t="str">
        <f>B374&amp;C374</f>
        <v>Jessica PAYNE200m</v>
      </c>
      <c r="H374" s="2">
        <f>E374</f>
        <v>1005</v>
      </c>
      <c r="I374" s="2" cm="1">
        <f t="array" ref="I374">MAX(IF($G$3:$G$4000=$G374,$H$3:$H$4000))</f>
        <v>1005</v>
      </c>
      <c r="J374" s="2" t="str">
        <v>AUS</v>
      </c>
      <c r="K374" s="21" t="str">
        <v>Lianna DAVIDSON</v>
      </c>
      <c r="L374" s="47" t="str">
        <v>javelin-throw</v>
      </c>
      <c r="M374" s="97">
        <v>37568</v>
      </c>
      <c r="N374" s="96" t="str">
        <f t="shared" si="20"/>
        <v>Lianna DAVIDSONjavelin-throw</v>
      </c>
      <c r="O374" s="2">
        <f t="shared" si="21"/>
        <v>979</v>
      </c>
      <c r="P374" s="2">
        <f t="shared" si="22"/>
        <v>18</v>
      </c>
      <c r="Q374" s="81">
        <f t="shared" si="23"/>
        <v>6</v>
      </c>
    </row>
    <row r="375" spans="1:17" x14ac:dyDescent="0.2">
      <c r="A375" t="s">
        <v>1174</v>
      </c>
      <c r="B375" t="s">
        <v>361</v>
      </c>
      <c r="C375" s="5" t="s">
        <v>25</v>
      </c>
      <c r="D375" s="5">
        <v>36762</v>
      </c>
      <c r="E375" s="2">
        <v>1005</v>
      </c>
      <c r="F375" s="2">
        <v>67</v>
      </c>
      <c r="G375" t="str">
        <f>B375&amp;C375</f>
        <v>Natalie OTWAY200m</v>
      </c>
      <c r="H375" s="2">
        <f>E375</f>
        <v>1005</v>
      </c>
      <c r="I375" s="2" cm="1">
        <f t="array" ref="I375">MAX(IF($G$3:$G$4000=$G375,$H$3:$H$4000))</f>
        <v>1005</v>
      </c>
      <c r="J375" s="2" t="str">
        <v>AUS</v>
      </c>
      <c r="K375" s="21" t="str">
        <v>Jessica NOBLE</v>
      </c>
      <c r="L375" s="47" t="str">
        <v>10000m</v>
      </c>
      <c r="M375" s="97">
        <v>44581</v>
      </c>
      <c r="N375" s="96" t="str">
        <f t="shared" si="20"/>
        <v>Jessica NOBLE10000m</v>
      </c>
      <c r="O375" s="2">
        <f t="shared" si="21"/>
        <v>978</v>
      </c>
      <c r="P375" s="2">
        <f t="shared" si="22"/>
        <v>110</v>
      </c>
      <c r="Q375" s="81">
        <f t="shared" si="23"/>
        <v>16</v>
      </c>
    </row>
    <row r="376" spans="1:17" x14ac:dyDescent="0.2">
      <c r="A376" t="s">
        <v>1174</v>
      </c>
      <c r="B376" t="s">
        <v>911</v>
      </c>
      <c r="C376" t="s">
        <v>25</v>
      </c>
      <c r="D376" s="5">
        <v>38645</v>
      </c>
      <c r="E376" s="2">
        <v>1005</v>
      </c>
      <c r="F376" s="2">
        <v>78</v>
      </c>
      <c r="G376" t="str">
        <f>B376&amp;C376</f>
        <v>Britney INGR200m</v>
      </c>
      <c r="H376" s="2">
        <f>E376</f>
        <v>1005</v>
      </c>
      <c r="I376" s="2" cm="1">
        <f t="array" ref="I376">MAX(IF($G$3:$G$4000=$G376,$H$3:$H$4000))</f>
        <v>1005</v>
      </c>
      <c r="J376" s="2" t="str">
        <v>AUS</v>
      </c>
      <c r="K376" s="21" t="str">
        <v>Alessia WYNNE</v>
      </c>
      <c r="L376" s="47" t="str">
        <v>100mh</v>
      </c>
      <c r="M376" s="97">
        <v>37970</v>
      </c>
      <c r="N376" s="96" t="str">
        <f t="shared" si="20"/>
        <v>Alessia WYNNE100mh</v>
      </c>
      <c r="O376" s="2">
        <f t="shared" si="21"/>
        <v>978</v>
      </c>
      <c r="P376" s="2">
        <f t="shared" si="22"/>
        <v>125</v>
      </c>
      <c r="Q376" s="81">
        <f t="shared" si="23"/>
        <v>20</v>
      </c>
    </row>
    <row r="377" spans="1:17" x14ac:dyDescent="0.2">
      <c r="A377" t="s">
        <v>1174</v>
      </c>
      <c r="B377" t="s">
        <v>360</v>
      </c>
      <c r="C377" s="5" t="s">
        <v>33</v>
      </c>
      <c r="D377" s="5">
        <v>36893</v>
      </c>
      <c r="E377" s="2">
        <v>1005</v>
      </c>
      <c r="F377" s="2">
        <v>20</v>
      </c>
      <c r="G377" t="str">
        <f>B377&amp;C377</f>
        <v>Susie DOUGLAS400mh</v>
      </c>
      <c r="H377" s="2">
        <f>E377</f>
        <v>1005</v>
      </c>
      <c r="I377" s="2" cm="1">
        <f t="array" ref="I377">MAX(IF($G$3:$G$4000=$G377,$H$3:$H$4000))</f>
        <v>1005</v>
      </c>
      <c r="J377" s="2" t="str">
        <v>AUS</v>
      </c>
      <c r="K377" s="21" t="str">
        <v>Jess BELL</v>
      </c>
      <c r="L377" s="47" t="str">
        <v>javelin-throw</v>
      </c>
      <c r="M377" s="97">
        <v>36538</v>
      </c>
      <c r="N377" s="96" t="str">
        <f t="shared" si="20"/>
        <v>Jess BELLjavelin-throw</v>
      </c>
      <c r="O377" s="2">
        <f t="shared" si="21"/>
        <v>978</v>
      </c>
      <c r="P377" s="2">
        <f t="shared" si="22"/>
        <v>19</v>
      </c>
      <c r="Q377" s="81">
        <f t="shared" si="23"/>
        <v>7</v>
      </c>
    </row>
    <row r="378" spans="1:17" x14ac:dyDescent="0.2">
      <c r="A378" t="s">
        <v>1174</v>
      </c>
      <c r="B378" t="s">
        <v>137</v>
      </c>
      <c r="C378" t="s">
        <v>25</v>
      </c>
      <c r="D378" s="5">
        <v>37954</v>
      </c>
      <c r="E378" s="2">
        <v>1004</v>
      </c>
      <c r="F378" s="2">
        <v>70</v>
      </c>
      <c r="G378" t="str">
        <f>B378&amp;C378</f>
        <v>Lakara STALLAN200m</v>
      </c>
      <c r="H378" s="2">
        <f>E378</f>
        <v>1004</v>
      </c>
      <c r="I378" s="2" cm="1">
        <f t="array" ref="I378">MAX(IF($G$3:$G$4000=$G378,$H$3:$H$4000))</f>
        <v>1004</v>
      </c>
      <c r="J378" s="2" t="str">
        <v>AUS</v>
      </c>
      <c r="K378" s="21" t="str">
        <v>Abbie BUTLER</v>
      </c>
      <c r="L378" s="47" t="str">
        <v>3000msc</v>
      </c>
      <c r="M378" s="97">
        <v>38176</v>
      </c>
      <c r="N378" s="96" t="str">
        <f t="shared" si="20"/>
        <v>Abbie BUTLER3000msc</v>
      </c>
      <c r="O378" s="2">
        <f t="shared" si="21"/>
        <v>977</v>
      </c>
      <c r="P378" s="2">
        <f t="shared" si="22"/>
        <v>110</v>
      </c>
      <c r="Q378" s="81">
        <f t="shared" si="23"/>
        <v>23</v>
      </c>
    </row>
    <row r="379" spans="1:17" x14ac:dyDescent="0.2">
      <c r="A379" t="s">
        <v>1174</v>
      </c>
      <c r="B379" t="s">
        <v>924</v>
      </c>
      <c r="C379" t="s">
        <v>27</v>
      </c>
      <c r="D379" s="5">
        <v>37937</v>
      </c>
      <c r="E379" s="2">
        <v>1004</v>
      </c>
      <c r="F379" s="2">
        <v>67</v>
      </c>
      <c r="G379" t="str">
        <f>B379&amp;C379</f>
        <v>Sarah SCHIFFMANN800m</v>
      </c>
      <c r="H379" s="2">
        <f>E379</f>
        <v>1004</v>
      </c>
      <c r="I379" s="2" cm="1">
        <f t="array" ref="I379">MAX(IF($G$3:$G$4000=$G379,$H$3:$H$4000))</f>
        <v>1004</v>
      </c>
      <c r="J379" s="2" t="str">
        <v>AUS</v>
      </c>
      <c r="K379" s="21" t="str">
        <v>Alexandra RICHARDS</v>
      </c>
      <c r="L379" s="47" t="str">
        <v>100mh</v>
      </c>
      <c r="M379" s="97">
        <v>0</v>
      </c>
      <c r="N379" s="96" t="str">
        <f t="shared" si="20"/>
        <v>Alexandra RICHARDS100mh</v>
      </c>
      <c r="O379" s="2">
        <f t="shared" si="21"/>
        <v>977</v>
      </c>
      <c r="P379" s="2">
        <f t="shared" si="22"/>
        <v>126</v>
      </c>
      <c r="Q379" s="81">
        <f t="shared" si="23"/>
        <v>21</v>
      </c>
    </row>
    <row r="380" spans="1:17" x14ac:dyDescent="0.2">
      <c r="A380" t="s">
        <v>1174</v>
      </c>
      <c r="B380" t="s">
        <v>925</v>
      </c>
      <c r="C380" s="6" t="s">
        <v>28</v>
      </c>
      <c r="D380" s="6">
        <v>34151</v>
      </c>
      <c r="E380" s="2">
        <v>1004</v>
      </c>
      <c r="F380" s="2">
        <v>46</v>
      </c>
      <c r="G380" t="str">
        <f>B380&amp;C380</f>
        <v>Rosie DONEGAN1500m</v>
      </c>
      <c r="H380" s="2">
        <f>E380</f>
        <v>1004</v>
      </c>
      <c r="I380" s="2" cm="1">
        <f t="array" ref="I380">MAX(IF($G$3:$G$4000=$G380,$H$3:$H$4000))</f>
        <v>1004</v>
      </c>
      <c r="J380" s="2" t="str">
        <v>AUS</v>
      </c>
      <c r="K380" s="21" t="str">
        <v>Amy CARRIG</v>
      </c>
      <c r="L380" s="47" t="str">
        <v>5000m</v>
      </c>
      <c r="M380" s="97">
        <v>1992</v>
      </c>
      <c r="N380" s="96" t="str">
        <f t="shared" si="20"/>
        <v>Amy CARRIG5000m</v>
      </c>
      <c r="O380" s="2">
        <f t="shared" si="21"/>
        <v>976</v>
      </c>
      <c r="P380" s="2">
        <f t="shared" si="22"/>
        <v>151</v>
      </c>
      <c r="Q380" s="81">
        <f t="shared" si="23"/>
        <v>27</v>
      </c>
    </row>
    <row r="381" spans="1:17" x14ac:dyDescent="0.2">
      <c r="A381" t="s">
        <v>1174</v>
      </c>
      <c r="B381" t="s">
        <v>418</v>
      </c>
      <c r="C381" s="5" t="s">
        <v>35</v>
      </c>
      <c r="D381" s="5">
        <v>38647</v>
      </c>
      <c r="E381" s="2">
        <v>1004</v>
      </c>
      <c r="F381" s="2">
        <v>50</v>
      </c>
      <c r="G381" t="str">
        <f>B381&amp;C381</f>
        <v>Tryphena HEWETThigh-jump</v>
      </c>
      <c r="H381" s="2">
        <f>E381</f>
        <v>1004</v>
      </c>
      <c r="I381" s="2" cm="1">
        <f t="array" ref="I381">MAX(IF($G$3:$G$4000=$G381,$H$3:$H$4000))</f>
        <v>1004</v>
      </c>
      <c r="J381" s="2" t="str">
        <v>AUS</v>
      </c>
      <c r="K381" s="21" t="str">
        <v>Brittany BURKITT</v>
      </c>
      <c r="L381" s="47" t="str">
        <v>long-jump</v>
      </c>
      <c r="M381" s="97">
        <v>34710</v>
      </c>
      <c r="N381" s="96" t="str">
        <f t="shared" si="20"/>
        <v>Brittany BURKITTlong-jump</v>
      </c>
      <c r="O381" s="2">
        <f t="shared" si="21"/>
        <v>975</v>
      </c>
      <c r="P381" s="2">
        <f t="shared" si="22"/>
        <v>120</v>
      </c>
      <c r="Q381" s="81">
        <f t="shared" si="23"/>
        <v>21</v>
      </c>
    </row>
    <row r="382" spans="1:17" x14ac:dyDescent="0.2">
      <c r="A382" t="s">
        <v>1174</v>
      </c>
      <c r="B382" t="s">
        <v>381</v>
      </c>
      <c r="C382" t="s">
        <v>35</v>
      </c>
      <c r="D382" s="5">
        <v>44701</v>
      </c>
      <c r="E382" s="2">
        <v>1004</v>
      </c>
      <c r="F382" s="2">
        <v>50</v>
      </c>
      <c r="G382" t="str">
        <f>B382&amp;C382</f>
        <v>Brianna LEUNGhigh-jump</v>
      </c>
      <c r="H382" s="2">
        <f>E382</f>
        <v>1004</v>
      </c>
      <c r="I382" s="2" cm="1">
        <f t="array" ref="I382">MAX(IF($G$3:$G$4000=$G382,$H$3:$H$4000))</f>
        <v>1004</v>
      </c>
      <c r="J382" s="2" t="str">
        <v>AUS</v>
      </c>
      <c r="K382" s="21" t="str">
        <v>Denielle HILLS</v>
      </c>
      <c r="L382" s="47" t="str">
        <v>800m</v>
      </c>
      <c r="M382" s="97">
        <v>44762</v>
      </c>
      <c r="N382" s="96" t="str">
        <f t="shared" si="20"/>
        <v>Denielle HILLS800m</v>
      </c>
      <c r="O382" s="2">
        <f t="shared" si="21"/>
        <v>974</v>
      </c>
      <c r="P382" s="2">
        <f t="shared" si="22"/>
        <v>180</v>
      </c>
      <c r="Q382" s="81">
        <f t="shared" si="23"/>
        <v>44</v>
      </c>
    </row>
    <row r="383" spans="1:17" x14ac:dyDescent="0.2">
      <c r="A383" t="s">
        <v>1174</v>
      </c>
      <c r="B383" t="s">
        <v>342</v>
      </c>
      <c r="C383" t="s">
        <v>35</v>
      </c>
      <c r="D383" s="6">
        <v>34623</v>
      </c>
      <c r="E383" s="2">
        <v>1004</v>
      </c>
      <c r="F383" s="2">
        <v>50</v>
      </c>
      <c r="G383" t="str">
        <f>B383&amp;C383</f>
        <v>Taneille CRASEhigh-jump</v>
      </c>
      <c r="H383" s="2">
        <f>E383</f>
        <v>1004</v>
      </c>
      <c r="I383" s="2" cm="1">
        <f t="array" ref="I383">MAX(IF($G$3:$G$4000=$G383,$H$3:$H$4000))</f>
        <v>1004</v>
      </c>
      <c r="J383" s="2" t="str">
        <v>AUS</v>
      </c>
      <c r="K383" s="21" t="str">
        <v>Janae MACKRELL</v>
      </c>
      <c r="L383" s="47" t="str">
        <v>1500m</v>
      </c>
      <c r="M383" s="97">
        <v>44612</v>
      </c>
      <c r="N383" s="96" t="str">
        <f t="shared" si="20"/>
        <v>Janae MACKRELL1500m</v>
      </c>
      <c r="O383" s="2">
        <f t="shared" si="21"/>
        <v>974</v>
      </c>
      <c r="P383" s="2">
        <f t="shared" si="22"/>
        <v>157</v>
      </c>
      <c r="Q383" s="81">
        <f t="shared" si="23"/>
        <v>44</v>
      </c>
    </row>
    <row r="384" spans="1:17" x14ac:dyDescent="0.2">
      <c r="A384" t="s">
        <v>1174</v>
      </c>
      <c r="B384" t="s">
        <v>129</v>
      </c>
      <c r="C384" t="s">
        <v>2</v>
      </c>
      <c r="D384" s="5">
        <v>37181</v>
      </c>
      <c r="E384" s="2">
        <v>1003</v>
      </c>
      <c r="F384" s="2">
        <v>93</v>
      </c>
      <c r="G384" t="str">
        <f>B384&amp;C384</f>
        <v>Elly BUCKHOLZ100m</v>
      </c>
      <c r="H384" s="2">
        <f>E384</f>
        <v>1003</v>
      </c>
      <c r="I384" s="2" cm="1">
        <f t="array" ref="I384">MAX(IF($G$3:$G$4000=$G384,$H$3:$H$4000))</f>
        <v>1003</v>
      </c>
      <c r="J384" s="2" t="str">
        <v>AUS</v>
      </c>
      <c r="K384" s="21" t="str">
        <v>Sophie COUGHLIN</v>
      </c>
      <c r="L384" s="47" t="str">
        <v>5000m</v>
      </c>
      <c r="M384" s="97">
        <v>37286</v>
      </c>
      <c r="N384" s="96" t="str">
        <f t="shared" si="20"/>
        <v>Sophie COUGHLIN5000m</v>
      </c>
      <c r="O384" s="2">
        <f t="shared" si="21"/>
        <v>974</v>
      </c>
      <c r="P384" s="2">
        <f t="shared" si="22"/>
        <v>153</v>
      </c>
      <c r="Q384" s="81">
        <f t="shared" si="23"/>
        <v>28</v>
      </c>
    </row>
    <row r="385" spans="1:17" x14ac:dyDescent="0.2">
      <c r="A385" t="s">
        <v>1174</v>
      </c>
      <c r="B385" t="s">
        <v>152</v>
      </c>
      <c r="C385" t="s">
        <v>2</v>
      </c>
      <c r="D385" s="5">
        <v>37316</v>
      </c>
      <c r="E385" s="2">
        <v>1003</v>
      </c>
      <c r="F385" s="2">
        <v>93</v>
      </c>
      <c r="G385" t="str">
        <f>B385&amp;C385</f>
        <v>Stephanie WELSH100m</v>
      </c>
      <c r="H385" s="2">
        <f>E385</f>
        <v>1003</v>
      </c>
      <c r="I385" s="2" cm="1">
        <f t="array" ref="I385">MAX(IF($G$3:$G$4000=$G385,$H$3:$H$4000))</f>
        <v>1003</v>
      </c>
      <c r="J385" s="2" t="str">
        <v>AUS</v>
      </c>
      <c r="K385" s="21" t="str">
        <v>Paige CAMPBELL</v>
      </c>
      <c r="L385" s="47" t="str">
        <v>10000m</v>
      </c>
      <c r="M385" s="97">
        <v>35243</v>
      </c>
      <c r="N385" s="96" t="str">
        <f t="shared" si="20"/>
        <v>Paige CAMPBELL10000m</v>
      </c>
      <c r="O385" s="2">
        <f t="shared" si="21"/>
        <v>974</v>
      </c>
      <c r="P385" s="2">
        <f t="shared" si="22"/>
        <v>111</v>
      </c>
      <c r="Q385" s="81">
        <f t="shared" si="23"/>
        <v>17</v>
      </c>
    </row>
    <row r="386" spans="1:17" x14ac:dyDescent="0.2">
      <c r="A386" t="s">
        <v>1174</v>
      </c>
      <c r="B386" t="s">
        <v>378</v>
      </c>
      <c r="C386" s="6" t="s">
        <v>37</v>
      </c>
      <c r="D386" s="5">
        <v>37801</v>
      </c>
      <c r="E386" s="2">
        <v>1003</v>
      </c>
      <c r="F386" s="2">
        <v>27</v>
      </c>
      <c r="G386" t="str">
        <f>B386&amp;C386</f>
        <v>Alyssa LOWElong-jump</v>
      </c>
      <c r="H386" s="2">
        <f>E386</f>
        <v>1003</v>
      </c>
      <c r="I386" s="2" cm="1">
        <f t="array" ref="I386">MAX(IF($G$3:$G$4000=$G386,$H$3:$H$4000))</f>
        <v>1003</v>
      </c>
      <c r="J386" s="2" t="str">
        <v>AUS</v>
      </c>
      <c r="K386" s="21" t="str">
        <v>Izobelle LOUISON-ROE</v>
      </c>
      <c r="L386" s="47" t="str">
        <v>high-jump</v>
      </c>
      <c r="M386" s="97">
        <v>44762</v>
      </c>
      <c r="N386" s="96" t="str">
        <f t="shared" si="20"/>
        <v>Izobelle LOUISON-ROEhigh-jump</v>
      </c>
      <c r="O386" s="2">
        <f t="shared" si="21"/>
        <v>974</v>
      </c>
      <c r="P386" s="2">
        <f t="shared" si="22"/>
        <v>78</v>
      </c>
      <c r="Q386" s="81">
        <f t="shared" si="23"/>
        <v>16</v>
      </c>
    </row>
    <row r="387" spans="1:17" x14ac:dyDescent="0.2">
      <c r="A387" t="s">
        <v>1174</v>
      </c>
      <c r="B387" t="s">
        <v>399</v>
      </c>
      <c r="C387" s="6" t="s">
        <v>38</v>
      </c>
      <c r="D387" s="5">
        <v>37271</v>
      </c>
      <c r="E387" s="2">
        <v>1003</v>
      </c>
      <c r="F387" s="2">
        <v>53</v>
      </c>
      <c r="G387" t="str">
        <f>B387&amp;C387</f>
        <v>Charlotte MCGILLtriple-jump</v>
      </c>
      <c r="H387" s="2">
        <f>E387</f>
        <v>1003</v>
      </c>
      <c r="I387" s="2" cm="1">
        <f t="array" ref="I387">MAX(IF($G$3:$G$4000=$G387,$H$3:$H$4000))</f>
        <v>1003</v>
      </c>
      <c r="J387" s="2" t="str">
        <v>AUS</v>
      </c>
      <c r="K387" s="21" t="str">
        <v>Sophie LILLICRAP</v>
      </c>
      <c r="L387" s="47" t="str">
        <v>high-jump</v>
      </c>
      <c r="M387" s="97">
        <v>44671</v>
      </c>
      <c r="N387" s="96" t="str">
        <f t="shared" si="20"/>
        <v>Sophie LILLICRAPhigh-jump</v>
      </c>
      <c r="O387" s="2">
        <f t="shared" si="21"/>
        <v>974</v>
      </c>
      <c r="P387" s="2">
        <f t="shared" si="22"/>
        <v>78</v>
      </c>
      <c r="Q387" s="81">
        <f t="shared" si="23"/>
        <v>16</v>
      </c>
    </row>
    <row r="388" spans="1:17" x14ac:dyDescent="0.2">
      <c r="A388" t="s">
        <v>1174</v>
      </c>
      <c r="B388" t="s">
        <v>163</v>
      </c>
      <c r="C388" t="s">
        <v>25</v>
      </c>
      <c r="D388" s="5">
        <v>38353</v>
      </c>
      <c r="E388" s="2">
        <v>1002</v>
      </c>
      <c r="F388" s="2">
        <v>90</v>
      </c>
      <c r="G388" t="str">
        <f>B388&amp;C388</f>
        <v>Jessica MILAT200m</v>
      </c>
      <c r="H388" s="2">
        <f>E388</f>
        <v>1002</v>
      </c>
      <c r="I388" s="2" cm="1">
        <f t="array" ref="I388">MAX(IF($G$3:$G$4000=$G388,$H$3:$H$4000))</f>
        <v>1002</v>
      </c>
      <c r="J388" s="2" t="str">
        <v>AUS</v>
      </c>
      <c r="K388" s="21" t="str">
        <v>Tara WYLLIE</v>
      </c>
      <c r="L388" s="47" t="str">
        <v>triple-jump</v>
      </c>
      <c r="M388" s="97">
        <v>37927</v>
      </c>
      <c r="N388" s="96" t="str">
        <f t="shared" ref="N388:N451" si="24">K388&amp;L388</f>
        <v>Tara WYLLIEtriple-jump</v>
      </c>
      <c r="O388" s="2">
        <f t="shared" ref="O388:O451" si="25">VLOOKUP(K388&amp;L388,$G$3:$H$3442,2,FALSE)</f>
        <v>974</v>
      </c>
      <c r="P388" s="2">
        <f t="shared" ref="P388:P451" si="26">COUNTIFS($L$3:$L$3026,L388,$O$3:$O$3026,"&gt;"&amp;O388)+1</f>
        <v>90</v>
      </c>
      <c r="Q388" s="81">
        <f t="shared" ref="Q388:Q451" si="27">IFERROR(IF(J388="AUS",COUNTIFS($J$3:$J$3026,"AUS",$L$3:$L$3026,L388,$O$3:$O$3026,"&gt;"&amp;O388)+1,""),"")</f>
        <v>15</v>
      </c>
    </row>
    <row r="389" spans="1:17" x14ac:dyDescent="0.2">
      <c r="A389" t="s">
        <v>1174</v>
      </c>
      <c r="B389" t="s">
        <v>912</v>
      </c>
      <c r="C389" t="s">
        <v>26</v>
      </c>
      <c r="D389" s="5">
        <v>36331</v>
      </c>
      <c r="E389" s="2">
        <v>1002</v>
      </c>
      <c r="F389" s="2">
        <v>96</v>
      </c>
      <c r="G389" t="str">
        <f>B389&amp;C389</f>
        <v>Kysha PRACIAK400m</v>
      </c>
      <c r="H389" s="2">
        <f>E389</f>
        <v>1002</v>
      </c>
      <c r="I389" s="2" cm="1">
        <f t="array" ref="I389">MAX(IF($G$3:$G$4000=$G389,$H$3:$H$4000))</f>
        <v>1002</v>
      </c>
      <c r="J389" s="2" t="str">
        <v>AUS</v>
      </c>
      <c r="K389" s="21" t="str">
        <v>Sophie CROWLEY</v>
      </c>
      <c r="L389" s="47" t="str">
        <v>high-jump</v>
      </c>
      <c r="M389" s="97">
        <v>38257</v>
      </c>
      <c r="N389" s="96" t="str">
        <f t="shared" si="24"/>
        <v>Sophie CROWLEYhigh-jump</v>
      </c>
      <c r="O389" s="2">
        <f t="shared" si="25"/>
        <v>974</v>
      </c>
      <c r="P389" s="2">
        <f t="shared" si="26"/>
        <v>78</v>
      </c>
      <c r="Q389" s="81">
        <f t="shared" si="27"/>
        <v>16</v>
      </c>
    </row>
    <row r="390" spans="1:17" x14ac:dyDescent="0.2">
      <c r="A390" t="s">
        <v>1174</v>
      </c>
      <c r="B390" t="s">
        <v>176</v>
      </c>
      <c r="C390" t="s">
        <v>2</v>
      </c>
      <c r="D390" s="5">
        <v>37172</v>
      </c>
      <c r="E390" s="2">
        <v>1001</v>
      </c>
      <c r="F390" s="2">
        <v>99</v>
      </c>
      <c r="G390" t="str">
        <f>B390&amp;C390</f>
        <v>Bronte PICKERING100m</v>
      </c>
      <c r="H390" s="2">
        <f>E390</f>
        <v>1001</v>
      </c>
      <c r="I390" s="2" cm="1">
        <f t="array" ref="I390">MAX(IF($G$3:$G$4000=$G390,$H$3:$H$4000))</f>
        <v>1001</v>
      </c>
      <c r="J390" s="2" t="str">
        <v>AUS</v>
      </c>
      <c r="K390" s="21" t="str">
        <v>Polly DEANE-JOHNS</v>
      </c>
      <c r="L390" s="47" t="str">
        <v>high-jump</v>
      </c>
      <c r="M390" s="97">
        <v>38109</v>
      </c>
      <c r="N390" s="96" t="str">
        <f t="shared" si="24"/>
        <v>Polly DEANE-JOHNShigh-jump</v>
      </c>
      <c r="O390" s="2">
        <f t="shared" si="25"/>
        <v>974</v>
      </c>
      <c r="P390" s="2">
        <f t="shared" si="26"/>
        <v>78</v>
      </c>
      <c r="Q390" s="81">
        <f t="shared" si="27"/>
        <v>16</v>
      </c>
    </row>
    <row r="391" spans="1:17" x14ac:dyDescent="0.2">
      <c r="A391" t="s">
        <v>1174</v>
      </c>
      <c r="B391" t="s">
        <v>149</v>
      </c>
      <c r="C391" s="5" t="s">
        <v>25</v>
      </c>
      <c r="D391" s="5">
        <v>44762</v>
      </c>
      <c r="E391" s="2">
        <v>1001</v>
      </c>
      <c r="F391" s="2">
        <v>87</v>
      </c>
      <c r="G391" t="str">
        <f>B391&amp;C391</f>
        <v>Zara HAGAN200m</v>
      </c>
      <c r="H391" s="2">
        <f>E391</f>
        <v>1001</v>
      </c>
      <c r="I391" s="2" cm="1">
        <f t="array" ref="I391">MAX(IF($G$3:$G$4000=$G391,$H$3:$H$4000))</f>
        <v>1001</v>
      </c>
      <c r="J391" s="2" t="str">
        <v>AUS</v>
      </c>
      <c r="K391" s="21" t="str">
        <v>Oceana D'ABBS</v>
      </c>
      <c r="L391" s="47" t="str">
        <v>high-jump</v>
      </c>
      <c r="M391" s="97">
        <v>44701</v>
      </c>
      <c r="N391" s="96" t="str">
        <f t="shared" si="24"/>
        <v>Oceana D'ABBShigh-jump</v>
      </c>
      <c r="O391" s="2">
        <f t="shared" si="25"/>
        <v>974</v>
      </c>
      <c r="P391" s="2">
        <f t="shared" si="26"/>
        <v>78</v>
      </c>
      <c r="Q391" s="81">
        <f t="shared" si="27"/>
        <v>16</v>
      </c>
    </row>
    <row r="392" spans="1:17" x14ac:dyDescent="0.2">
      <c r="A392" t="s">
        <v>1174</v>
      </c>
      <c r="B392" t="s">
        <v>302</v>
      </c>
      <c r="C392" s="5" t="s">
        <v>34</v>
      </c>
      <c r="D392" s="5">
        <v>37663</v>
      </c>
      <c r="E392" s="2">
        <v>1001</v>
      </c>
      <c r="F392" s="2">
        <v>24</v>
      </c>
      <c r="G392" t="str">
        <f>B392&amp;C392</f>
        <v>Laura MCKILLOP3000msc</v>
      </c>
      <c r="H392" s="2">
        <f>E392</f>
        <v>1001</v>
      </c>
      <c r="I392" s="2" cm="1">
        <f t="array" ref="I392">MAX(IF($G$3:$G$4000=$G392,$H$3:$H$4000))</f>
        <v>1001</v>
      </c>
      <c r="J392" s="2" t="str">
        <v>AUS</v>
      </c>
      <c r="K392" s="21" t="str">
        <v>Kiara FLAVEL</v>
      </c>
      <c r="L392" s="47" t="str">
        <v>800m</v>
      </c>
      <c r="M392" s="97">
        <v>44701</v>
      </c>
      <c r="N392" s="96" t="str">
        <f t="shared" si="24"/>
        <v>Kiara FLAVEL800m</v>
      </c>
      <c r="O392" s="2">
        <f t="shared" si="25"/>
        <v>973</v>
      </c>
      <c r="P392" s="2">
        <f t="shared" si="26"/>
        <v>181</v>
      </c>
      <c r="Q392" s="81">
        <f t="shared" si="27"/>
        <v>45</v>
      </c>
    </row>
    <row r="393" spans="1:17" x14ac:dyDescent="0.2">
      <c r="A393" t="s">
        <v>1174</v>
      </c>
      <c r="B393" t="s">
        <v>342</v>
      </c>
      <c r="C393" t="s">
        <v>37</v>
      </c>
      <c r="D393" s="5">
        <v>34623</v>
      </c>
      <c r="E393" s="2">
        <v>1001</v>
      </c>
      <c r="F393" s="2">
        <v>29</v>
      </c>
      <c r="G393" t="str">
        <f>B393&amp;C393</f>
        <v>Taneille CRASElong-jump</v>
      </c>
      <c r="H393" s="2">
        <f>E393</f>
        <v>1001</v>
      </c>
      <c r="I393" s="2" cm="1">
        <f t="array" ref="I393">MAX(IF($G$3:$G$4000=$G393,$H$3:$H$4000))</f>
        <v>1025</v>
      </c>
      <c r="J393" s="2" t="str">
        <v>AUS</v>
      </c>
      <c r="K393" s="21" t="str">
        <v>Alanna PEART</v>
      </c>
      <c r="L393" s="47" t="str">
        <v>race-walking</v>
      </c>
      <c r="M393" s="97">
        <v>37870</v>
      </c>
      <c r="N393" s="96" t="str">
        <f t="shared" si="24"/>
        <v>Alanna PEARTrace-walking</v>
      </c>
      <c r="O393" s="2">
        <f t="shared" si="25"/>
        <v>973</v>
      </c>
      <c r="P393" s="2">
        <f t="shared" si="26"/>
        <v>11</v>
      </c>
      <c r="Q393" s="81">
        <f t="shared" si="27"/>
        <v>6</v>
      </c>
    </row>
    <row r="394" spans="1:17" x14ac:dyDescent="0.2">
      <c r="A394" t="s">
        <v>1174</v>
      </c>
      <c r="B394" t="s">
        <v>887</v>
      </c>
      <c r="C394" s="5" t="s">
        <v>82</v>
      </c>
      <c r="D394" s="5">
        <v>1984</v>
      </c>
      <c r="E394" s="2">
        <v>1001</v>
      </c>
      <c r="F394" s="2">
        <v>25</v>
      </c>
      <c r="G394" t="str">
        <f>B394&amp;C394</f>
        <v>Melissah GIBSONmarathon</v>
      </c>
      <c r="H394" s="2">
        <f>E394</f>
        <v>1001</v>
      </c>
      <c r="I394" s="2" cm="1">
        <f t="array" ref="I394">MAX(IF($G$3:$G$4000=$G394,$H$3:$H$4000))</f>
        <v>1001</v>
      </c>
      <c r="J394" s="2" t="str">
        <v>AUS</v>
      </c>
      <c r="K394" s="21" t="str">
        <v>Brooke HINES</v>
      </c>
      <c r="L394" s="47" t="str">
        <v>1500m</v>
      </c>
      <c r="M394" s="97">
        <v>34781</v>
      </c>
      <c r="N394" s="96" t="str">
        <f t="shared" si="24"/>
        <v>Brooke HINES1500m</v>
      </c>
      <c r="O394" s="2">
        <f t="shared" si="25"/>
        <v>972</v>
      </c>
      <c r="P394" s="2">
        <f t="shared" si="26"/>
        <v>159</v>
      </c>
      <c r="Q394" s="81">
        <f t="shared" si="27"/>
        <v>45</v>
      </c>
    </row>
    <row r="395" spans="1:17" x14ac:dyDescent="0.2">
      <c r="A395" t="s">
        <v>1174</v>
      </c>
      <c r="B395" t="s">
        <v>873</v>
      </c>
      <c r="C395" s="5" t="s">
        <v>26</v>
      </c>
      <c r="D395" s="5">
        <v>35576</v>
      </c>
      <c r="E395" s="2">
        <v>1000</v>
      </c>
      <c r="F395" s="2">
        <v>99</v>
      </c>
      <c r="G395" t="str">
        <f>B395&amp;C395</f>
        <v>Olivia CASON400m</v>
      </c>
      <c r="H395" s="2">
        <f>E395</f>
        <v>1000</v>
      </c>
      <c r="I395" s="2" cm="1">
        <f t="array" ref="I395">MAX(IF($G$3:$G$4000=$G395,$H$3:$H$4000))</f>
        <v>1000</v>
      </c>
      <c r="J395" s="2" t="str">
        <v>AUS</v>
      </c>
      <c r="K395" s="21" t="str">
        <v>Ebony NEWTON</v>
      </c>
      <c r="L395" s="47" t="str">
        <v>100mh</v>
      </c>
      <c r="M395" s="97">
        <v>44701</v>
      </c>
      <c r="N395" s="96" t="str">
        <f t="shared" si="24"/>
        <v>Ebony NEWTON100mh</v>
      </c>
      <c r="O395" s="2">
        <f t="shared" si="25"/>
        <v>972</v>
      </c>
      <c r="P395" s="2">
        <f t="shared" si="26"/>
        <v>127</v>
      </c>
      <c r="Q395" s="81">
        <f t="shared" si="27"/>
        <v>22</v>
      </c>
    </row>
    <row r="396" spans="1:17" x14ac:dyDescent="0.2">
      <c r="A396" t="s">
        <v>1174</v>
      </c>
      <c r="B396" t="s">
        <v>1150</v>
      </c>
      <c r="C396" s="6" t="s">
        <v>27</v>
      </c>
      <c r="D396" s="5">
        <v>44732</v>
      </c>
      <c r="E396" s="2">
        <v>1000</v>
      </c>
      <c r="F396" s="2">
        <v>70</v>
      </c>
      <c r="G396" t="str">
        <f>B396&amp;C396</f>
        <v>Ella PENMAN800m</v>
      </c>
      <c r="H396" s="2">
        <f>E396</f>
        <v>1000</v>
      </c>
      <c r="I396" s="2" cm="1">
        <f t="array" ref="I396">MAX(IF($G$3:$G$4000=$G396,$H$3:$H$4000))</f>
        <v>1000</v>
      </c>
      <c r="J396" s="2" t="str">
        <v>AUS</v>
      </c>
      <c r="K396" s="21" t="str">
        <v>Zoe TOLAND</v>
      </c>
      <c r="L396" s="47" t="str">
        <v>1500m</v>
      </c>
      <c r="M396" s="97">
        <v>0</v>
      </c>
      <c r="N396" s="96" t="str">
        <f t="shared" si="24"/>
        <v>Zoe TOLAND1500m</v>
      </c>
      <c r="O396" s="2">
        <f t="shared" si="25"/>
        <v>970</v>
      </c>
      <c r="P396" s="2">
        <f t="shared" si="26"/>
        <v>160</v>
      </c>
      <c r="Q396" s="81">
        <f t="shared" si="27"/>
        <v>46</v>
      </c>
    </row>
    <row r="397" spans="1:17" x14ac:dyDescent="0.2">
      <c r="A397" t="s">
        <v>1174</v>
      </c>
      <c r="B397" t="s">
        <v>128</v>
      </c>
      <c r="C397" t="s">
        <v>25</v>
      </c>
      <c r="D397" s="5">
        <v>37408</v>
      </c>
      <c r="E397" s="2">
        <v>999</v>
      </c>
      <c r="F397" s="2">
        <v>80</v>
      </c>
      <c r="G397" t="str">
        <f>B397&amp;C397</f>
        <v>Tierney DUNNE200m</v>
      </c>
      <c r="H397" s="2">
        <f>E397</f>
        <v>999</v>
      </c>
      <c r="I397" s="2" cm="1">
        <f t="array" ref="I397">MAX(IF($G$3:$G$4000=$G397,$H$3:$H$4000))</f>
        <v>999</v>
      </c>
      <c r="J397" s="2" t="str">
        <v>AUS</v>
      </c>
      <c r="K397" s="21" t="str">
        <v>Emilaya ELLIS</v>
      </c>
      <c r="L397" s="47" t="str">
        <v>long-jump</v>
      </c>
      <c r="M397" s="97">
        <v>37421</v>
      </c>
      <c r="N397" s="96" t="str">
        <f t="shared" si="24"/>
        <v>Emilaya ELLISlong-jump</v>
      </c>
      <c r="O397" s="2">
        <f t="shared" si="25"/>
        <v>970</v>
      </c>
      <c r="P397" s="2">
        <f t="shared" si="26"/>
        <v>123</v>
      </c>
      <c r="Q397" s="81">
        <f t="shared" si="27"/>
        <v>22</v>
      </c>
    </row>
    <row r="398" spans="1:17" x14ac:dyDescent="0.2">
      <c r="A398" t="s">
        <v>1174</v>
      </c>
      <c r="B398" t="s">
        <v>113</v>
      </c>
      <c r="C398" s="5" t="s">
        <v>25</v>
      </c>
      <c r="D398" s="6">
        <v>36685</v>
      </c>
      <c r="E398" s="2">
        <v>999</v>
      </c>
      <c r="F398" s="2">
        <v>85</v>
      </c>
      <c r="G398" t="str">
        <f>B398&amp;C398</f>
        <v>Tamara HOTTEN200m</v>
      </c>
      <c r="H398" s="2">
        <f>E398</f>
        <v>999</v>
      </c>
      <c r="I398" s="2" cm="1">
        <f t="array" ref="I398">MAX(IF($G$3:$G$4000=$G398,$H$3:$H$4000))</f>
        <v>999</v>
      </c>
      <c r="J398" s="2" t="str">
        <v>AUS</v>
      </c>
      <c r="K398" s="21" t="str">
        <v>Ella ATKINS</v>
      </c>
      <c r="L398" s="47" t="str">
        <v>1500m</v>
      </c>
      <c r="M398" s="97">
        <v>38691</v>
      </c>
      <c r="N398" s="96" t="str">
        <f t="shared" si="24"/>
        <v>Ella ATKINS1500m</v>
      </c>
      <c r="O398" s="2">
        <f t="shared" si="25"/>
        <v>969</v>
      </c>
      <c r="P398" s="2">
        <f t="shared" si="26"/>
        <v>161</v>
      </c>
      <c r="Q398" s="81">
        <f t="shared" si="27"/>
        <v>47</v>
      </c>
    </row>
    <row r="399" spans="1:17" x14ac:dyDescent="0.2">
      <c r="A399" t="s">
        <v>1174</v>
      </c>
      <c r="B399" t="s">
        <v>128</v>
      </c>
      <c r="C399" t="s">
        <v>26</v>
      </c>
      <c r="D399" s="5">
        <v>37408</v>
      </c>
      <c r="E399" s="2">
        <v>999</v>
      </c>
      <c r="F399" s="2">
        <v>100</v>
      </c>
      <c r="G399" t="str">
        <f>B399&amp;C399</f>
        <v>Tierney DUNNE400m</v>
      </c>
      <c r="H399" s="2">
        <f>E399</f>
        <v>999</v>
      </c>
      <c r="I399" s="2" cm="1">
        <f t="array" ref="I399">MAX(IF($G$3:$G$4000=$G399,$H$3:$H$4000))</f>
        <v>999</v>
      </c>
      <c r="J399" s="2" t="str">
        <v>AUS</v>
      </c>
      <c r="K399" s="21" t="str">
        <v>Emily RYAN</v>
      </c>
      <c r="L399" s="47" t="str">
        <v>10000m</v>
      </c>
      <c r="M399" s="97">
        <v>34621</v>
      </c>
      <c r="N399" s="96" t="str">
        <f t="shared" si="24"/>
        <v>Emily RYAN10000m</v>
      </c>
      <c r="O399" s="2">
        <f t="shared" si="25"/>
        <v>969</v>
      </c>
      <c r="P399" s="2">
        <f t="shared" si="26"/>
        <v>115</v>
      </c>
      <c r="Q399" s="81">
        <f t="shared" si="27"/>
        <v>18</v>
      </c>
    </row>
    <row r="400" spans="1:17" x14ac:dyDescent="0.2">
      <c r="A400" t="s">
        <v>1174</v>
      </c>
      <c r="B400" t="s">
        <v>256</v>
      </c>
      <c r="C400" t="s">
        <v>27</v>
      </c>
      <c r="D400" s="6">
        <v>44671</v>
      </c>
      <c r="E400" s="2">
        <v>999</v>
      </c>
      <c r="F400" s="2">
        <v>71</v>
      </c>
      <c r="G400" t="str">
        <f>B400&amp;C400</f>
        <v>Bridget MCCORMACK800m</v>
      </c>
      <c r="H400" s="2">
        <f>E400</f>
        <v>999</v>
      </c>
      <c r="I400" s="2" cm="1">
        <f t="array" ref="I400">MAX(IF($G$3:$G$4000=$G400,$H$3:$H$4000))</f>
        <v>999</v>
      </c>
      <c r="J400" s="2" t="str">
        <v>AUS</v>
      </c>
      <c r="K400" s="21" t="str">
        <v>Charlotte WILSON</v>
      </c>
      <c r="L400" s="47" t="str">
        <v>5000m</v>
      </c>
      <c r="M400" s="97">
        <v>33879</v>
      </c>
      <c r="N400" s="96" t="str">
        <f t="shared" si="24"/>
        <v>Charlotte WILSON5000m</v>
      </c>
      <c r="O400" s="2">
        <f t="shared" si="25"/>
        <v>968</v>
      </c>
      <c r="P400" s="2">
        <f t="shared" si="26"/>
        <v>155</v>
      </c>
      <c r="Q400" s="81">
        <f t="shared" si="27"/>
        <v>29</v>
      </c>
    </row>
    <row r="401" spans="1:17" x14ac:dyDescent="0.2">
      <c r="A401" t="s">
        <v>1174</v>
      </c>
      <c r="B401" t="s">
        <v>255</v>
      </c>
      <c r="C401" s="5" t="s">
        <v>27</v>
      </c>
      <c r="D401" s="5">
        <v>37996</v>
      </c>
      <c r="E401" s="2">
        <v>998</v>
      </c>
      <c r="F401" s="2">
        <v>72</v>
      </c>
      <c r="G401" t="str">
        <f>B401&amp;C401</f>
        <v>Ava HONORE800m</v>
      </c>
      <c r="H401" s="2">
        <f>E401</f>
        <v>998</v>
      </c>
      <c r="I401" s="2" cm="1">
        <f t="array" ref="I401">MAX(IF($G$3:$G$4000=$G401,$H$3:$H$4000))</f>
        <v>998</v>
      </c>
      <c r="J401" s="2" t="str">
        <v>AUS</v>
      </c>
      <c r="K401" s="21" t="str">
        <v>Regina JENSEN</v>
      </c>
      <c r="L401" s="47" t="str">
        <v>10000m</v>
      </c>
      <c r="M401" s="97">
        <v>0</v>
      </c>
      <c r="N401" s="96" t="str">
        <f t="shared" si="24"/>
        <v>Regina JENSEN10000m</v>
      </c>
      <c r="O401" s="2">
        <f t="shared" si="25"/>
        <v>968</v>
      </c>
      <c r="P401" s="2">
        <f t="shared" si="26"/>
        <v>116</v>
      </c>
      <c r="Q401" s="81">
        <f t="shared" si="27"/>
        <v>19</v>
      </c>
    </row>
    <row r="402" spans="1:17" x14ac:dyDescent="0.2">
      <c r="A402" t="s">
        <v>1174</v>
      </c>
      <c r="B402" t="s">
        <v>376</v>
      </c>
      <c r="C402" t="s">
        <v>38</v>
      </c>
      <c r="D402" s="5">
        <v>36877</v>
      </c>
      <c r="E402" s="2">
        <v>998</v>
      </c>
      <c r="F402" s="2">
        <v>55</v>
      </c>
      <c r="G402" t="str">
        <f>B402&amp;C402</f>
        <v>Caitlin BLACKMANtriple-jump</v>
      </c>
      <c r="H402" s="2">
        <f>E402</f>
        <v>998</v>
      </c>
      <c r="I402" s="2" cm="1">
        <f t="array" ref="I402">MAX(IF($G$3:$G$4000=$G402,$H$3:$H$4000))</f>
        <v>998</v>
      </c>
      <c r="J402" s="2" t="str">
        <v>AUS</v>
      </c>
      <c r="K402" s="21" t="str">
        <v>Margaret GAYEN</v>
      </c>
      <c r="L402" s="47" t="str">
        <v>100mh</v>
      </c>
      <c r="M402" s="97">
        <v>34525</v>
      </c>
      <c r="N402" s="96" t="str">
        <f t="shared" si="24"/>
        <v>Margaret GAYEN100mh</v>
      </c>
      <c r="O402" s="2">
        <f t="shared" si="25"/>
        <v>968</v>
      </c>
      <c r="P402" s="2">
        <f t="shared" si="26"/>
        <v>130</v>
      </c>
      <c r="Q402" s="81">
        <f t="shared" si="27"/>
        <v>23</v>
      </c>
    </row>
    <row r="403" spans="1:17" x14ac:dyDescent="0.2">
      <c r="A403" t="s">
        <v>1174</v>
      </c>
      <c r="B403" t="s">
        <v>347</v>
      </c>
      <c r="C403" t="s">
        <v>32</v>
      </c>
      <c r="D403" s="5">
        <v>37340</v>
      </c>
      <c r="E403" s="2">
        <v>997</v>
      </c>
      <c r="F403" s="2">
        <v>26</v>
      </c>
      <c r="G403" t="str">
        <f>B403&amp;C403</f>
        <v>Sophia CIBEI100mh</v>
      </c>
      <c r="H403" s="2">
        <f>E403</f>
        <v>997</v>
      </c>
      <c r="I403" s="2" cm="1">
        <f t="array" ref="I403">MAX(IF($G$3:$G$4000=$G403,$H$3:$H$4000))</f>
        <v>997</v>
      </c>
      <c r="J403" s="2" t="str">
        <v>AUS</v>
      </c>
      <c r="K403" s="21" t="str">
        <v>Kiara FLAVEL</v>
      </c>
      <c r="L403" s="47" t="str">
        <v>1500m</v>
      </c>
      <c r="M403" s="97">
        <v>44701</v>
      </c>
      <c r="N403" s="96" t="str">
        <f t="shared" si="24"/>
        <v>Kiara FLAVEL1500m</v>
      </c>
      <c r="O403" s="2">
        <f t="shared" si="25"/>
        <v>967</v>
      </c>
      <c r="P403" s="2">
        <f t="shared" si="26"/>
        <v>162</v>
      </c>
      <c r="Q403" s="81">
        <f t="shared" si="27"/>
        <v>48</v>
      </c>
    </row>
    <row r="404" spans="1:17" x14ac:dyDescent="0.2">
      <c r="A404" t="s">
        <v>1174</v>
      </c>
      <c r="B404" t="s">
        <v>448</v>
      </c>
      <c r="C404" s="5" t="s">
        <v>40</v>
      </c>
      <c r="D404" s="5">
        <v>34107</v>
      </c>
      <c r="E404" s="2">
        <v>997</v>
      </c>
      <c r="F404" s="2">
        <v>10</v>
      </c>
      <c r="G404" t="str">
        <f>B404&amp;C404</f>
        <v>Taryn GOLLSHEWSKYdiscus-throw</v>
      </c>
      <c r="H404" s="2">
        <f>E404</f>
        <v>997</v>
      </c>
      <c r="I404" s="2" cm="1">
        <f t="array" ref="I404">MAX(IF($G$3:$G$4000=$G404,$H$3:$H$4000))</f>
        <v>1091</v>
      </c>
      <c r="J404" s="2" t="str">
        <v>AUS</v>
      </c>
      <c r="K404" s="21" t="str">
        <v>Allegra MCGIVERN</v>
      </c>
      <c r="L404" s="47" t="str">
        <v>3000msc</v>
      </c>
      <c r="M404" s="97">
        <v>38600</v>
      </c>
      <c r="N404" s="96" t="str">
        <f t="shared" si="24"/>
        <v>Allegra MCGIVERN3000msc</v>
      </c>
      <c r="O404" s="2">
        <f t="shared" si="25"/>
        <v>965</v>
      </c>
      <c r="P404" s="2">
        <f t="shared" si="26"/>
        <v>113</v>
      </c>
      <c r="Q404" s="81">
        <f t="shared" si="27"/>
        <v>24</v>
      </c>
    </row>
    <row r="405" spans="1:17" x14ac:dyDescent="0.2">
      <c r="A405" t="s">
        <v>1174</v>
      </c>
      <c r="B405" t="s">
        <v>496</v>
      </c>
      <c r="C405" t="s">
        <v>85</v>
      </c>
      <c r="D405" s="5">
        <v>36730</v>
      </c>
      <c r="E405" s="2">
        <v>997</v>
      </c>
      <c r="F405" s="2">
        <v>6</v>
      </c>
      <c r="G405" t="str">
        <f>B405&amp;C405</f>
        <v>Katie HAYWARDrace-walking</v>
      </c>
      <c r="H405" s="2">
        <f>E405</f>
        <v>997</v>
      </c>
      <c r="I405" s="2" cm="1">
        <f t="array" ref="I405">MAX(IF($G$3:$G$4000=$G405,$H$3:$H$4000))</f>
        <v>1129</v>
      </c>
      <c r="J405" s="2" t="str">
        <v>AUS</v>
      </c>
      <c r="K405" s="21" t="str">
        <v>Eloise TOLSTOFF</v>
      </c>
      <c r="L405" s="47" t="str">
        <v>high-jump</v>
      </c>
      <c r="M405" s="97">
        <v>38217</v>
      </c>
      <c r="N405" s="96" t="str">
        <f t="shared" si="24"/>
        <v>Eloise TOLSTOFFhigh-jump</v>
      </c>
      <c r="O405" s="2">
        <f t="shared" si="25"/>
        <v>965</v>
      </c>
      <c r="P405" s="2">
        <f t="shared" si="26"/>
        <v>100</v>
      </c>
      <c r="Q405" s="81">
        <f t="shared" si="27"/>
        <v>21</v>
      </c>
    </row>
    <row r="406" spans="1:17" x14ac:dyDescent="0.2">
      <c r="A406" t="s">
        <v>1174</v>
      </c>
      <c r="B406" t="s">
        <v>397</v>
      </c>
      <c r="C406" s="5" t="s">
        <v>38</v>
      </c>
      <c r="D406" s="5">
        <v>35747</v>
      </c>
      <c r="E406" s="2">
        <v>997</v>
      </c>
      <c r="F406" s="2">
        <v>57</v>
      </c>
      <c r="G406" t="str">
        <f>B406&amp;C406</f>
        <v>Annabelle PARMEGIANItriple-jump</v>
      </c>
      <c r="H406" s="2">
        <f>E406</f>
        <v>997</v>
      </c>
      <c r="I406" s="2" cm="1">
        <f t="array" ref="I406">MAX(IF($G$3:$G$4000=$G406,$H$3:$H$4000))</f>
        <v>1016</v>
      </c>
      <c r="J406" s="2" t="str">
        <v>AUS</v>
      </c>
      <c r="K406" s="21" t="str">
        <v>Delta AMIDZOVSKI</v>
      </c>
      <c r="L406" s="47" t="str">
        <v>high-jump</v>
      </c>
      <c r="M406" s="97">
        <v>38952</v>
      </c>
      <c r="N406" s="96" t="str">
        <f t="shared" si="24"/>
        <v>Delta AMIDZOVSKIhigh-jump</v>
      </c>
      <c r="O406" s="2">
        <f t="shared" si="25"/>
        <v>965</v>
      </c>
      <c r="P406" s="2">
        <f t="shared" si="26"/>
        <v>100</v>
      </c>
      <c r="Q406" s="81">
        <f t="shared" si="27"/>
        <v>21</v>
      </c>
    </row>
    <row r="407" spans="1:17" x14ac:dyDescent="0.2">
      <c r="A407" t="s">
        <v>1174</v>
      </c>
      <c r="B407" t="s">
        <v>400</v>
      </c>
      <c r="C407" t="s">
        <v>38</v>
      </c>
      <c r="D407" s="5">
        <v>34893</v>
      </c>
      <c r="E407" s="2">
        <v>997</v>
      </c>
      <c r="F407" s="2">
        <v>61</v>
      </c>
      <c r="G407" t="str">
        <f>B407&amp;C407</f>
        <v>Tierra EXUMtriple-jump</v>
      </c>
      <c r="H407" s="2">
        <f>E407</f>
        <v>997</v>
      </c>
      <c r="I407" s="2" cm="1">
        <f t="array" ref="I407">MAX(IF($G$3:$G$4000=$G407,$H$3:$H$4000))</f>
        <v>997</v>
      </c>
      <c r="J407" s="2" t="str">
        <v>AUS</v>
      </c>
      <c r="K407" s="21" t="str">
        <v>Francesca PEACOCK</v>
      </c>
      <c r="L407" s="47" t="str">
        <v>high-jump</v>
      </c>
      <c r="M407" s="97">
        <v>44671</v>
      </c>
      <c r="N407" s="96" t="str">
        <f t="shared" si="24"/>
        <v>Francesca PEACOCKhigh-jump</v>
      </c>
      <c r="O407" s="2">
        <f t="shared" si="25"/>
        <v>965</v>
      </c>
      <c r="P407" s="2">
        <f t="shared" si="26"/>
        <v>100</v>
      </c>
      <c r="Q407" s="81">
        <f t="shared" si="27"/>
        <v>21</v>
      </c>
    </row>
    <row r="408" spans="1:17" x14ac:dyDescent="0.2">
      <c r="A408" t="s">
        <v>1174</v>
      </c>
      <c r="B408" t="s">
        <v>304</v>
      </c>
      <c r="C408" s="5" t="s">
        <v>34</v>
      </c>
      <c r="D408" s="5">
        <v>37805</v>
      </c>
      <c r="E408" s="2">
        <v>996</v>
      </c>
      <c r="F408" s="2">
        <v>25</v>
      </c>
      <c r="G408" t="str">
        <f>B408&amp;C408</f>
        <v>Abigail THOMAS3000msc</v>
      </c>
      <c r="H408" s="2">
        <f>E408</f>
        <v>996</v>
      </c>
      <c r="I408" s="2" cm="1">
        <f t="array" ref="I408">MAX(IF($G$3:$G$4000=$G408,$H$3:$H$4000))</f>
        <v>996</v>
      </c>
      <c r="J408" s="2" t="str">
        <v>AUS</v>
      </c>
      <c r="K408" s="21" t="str">
        <v>Aspen ANDERSON</v>
      </c>
      <c r="L408" s="47" t="str">
        <v>1500m</v>
      </c>
      <c r="M408" s="97">
        <v>44732</v>
      </c>
      <c r="N408" s="96" t="str">
        <f t="shared" si="24"/>
        <v>Aspen ANDERSON1500m</v>
      </c>
      <c r="O408" s="2">
        <f t="shared" si="25"/>
        <v>963</v>
      </c>
      <c r="P408" s="2">
        <f t="shared" si="26"/>
        <v>164</v>
      </c>
      <c r="Q408" s="81">
        <f t="shared" si="27"/>
        <v>49</v>
      </c>
    </row>
    <row r="409" spans="1:17" x14ac:dyDescent="0.2">
      <c r="A409" t="s">
        <v>1174</v>
      </c>
      <c r="B409" t="s">
        <v>473</v>
      </c>
      <c r="C409" t="s">
        <v>32</v>
      </c>
      <c r="D409" s="5">
        <v>34986</v>
      </c>
      <c r="E409" s="2">
        <v>996</v>
      </c>
      <c r="F409" s="2">
        <v>27</v>
      </c>
      <c r="G409" t="str">
        <f>B409&amp;C409</f>
        <v>Tori WEST100mh</v>
      </c>
      <c r="H409" s="2">
        <f>E409</f>
        <v>996</v>
      </c>
      <c r="I409" s="2" cm="1">
        <f t="array" ref="I409">MAX(IF($G$3:$G$4000=$G409,$H$3:$H$4000))</f>
        <v>996</v>
      </c>
      <c r="J409" s="2" t="str">
        <v>AUS</v>
      </c>
      <c r="K409" s="21" t="str">
        <v>Emma JEFFCOAT</v>
      </c>
      <c r="L409" s="47" t="str">
        <v>1500m</v>
      </c>
      <c r="M409" s="97">
        <v>34670</v>
      </c>
      <c r="N409" s="96" t="str">
        <f t="shared" si="24"/>
        <v>Emma JEFFCOAT1500m</v>
      </c>
      <c r="O409" s="2">
        <f t="shared" si="25"/>
        <v>963</v>
      </c>
      <c r="P409" s="2">
        <f t="shared" si="26"/>
        <v>164</v>
      </c>
      <c r="Q409" s="81">
        <f t="shared" si="27"/>
        <v>49</v>
      </c>
    </row>
    <row r="410" spans="1:17" x14ac:dyDescent="0.2">
      <c r="A410" t="s">
        <v>1174</v>
      </c>
      <c r="B410" t="s">
        <v>954</v>
      </c>
      <c r="C410" s="5" t="s">
        <v>32</v>
      </c>
      <c r="D410" s="5"/>
      <c r="E410" s="2">
        <v>996</v>
      </c>
      <c r="F410" s="2">
        <v>27</v>
      </c>
      <c r="G410" t="str">
        <f>B410&amp;C410</f>
        <v>Emily BRITTON100mh</v>
      </c>
      <c r="H410" s="2">
        <f>E410</f>
        <v>996</v>
      </c>
      <c r="I410" s="2" cm="1">
        <f t="array" ref="I410">MAX(IF($G$3:$G$4000=$G410,$H$3:$H$4000))</f>
        <v>996</v>
      </c>
      <c r="J410" s="2" t="str">
        <v>AUS</v>
      </c>
      <c r="K410" s="21" t="str">
        <v>Whitney SHARPE</v>
      </c>
      <c r="L410" s="47" t="str">
        <v>10000m</v>
      </c>
      <c r="M410" s="97">
        <v>33360</v>
      </c>
      <c r="N410" s="96" t="str">
        <f t="shared" si="24"/>
        <v>Whitney SHARPE10000m</v>
      </c>
      <c r="O410" s="2">
        <f t="shared" si="25"/>
        <v>963</v>
      </c>
      <c r="P410" s="2">
        <f t="shared" si="26"/>
        <v>117</v>
      </c>
      <c r="Q410" s="81">
        <f t="shared" si="27"/>
        <v>20</v>
      </c>
    </row>
    <row r="411" spans="1:17" x14ac:dyDescent="0.2">
      <c r="A411" t="s">
        <v>1174</v>
      </c>
      <c r="B411" t="s">
        <v>233</v>
      </c>
      <c r="C411" t="s">
        <v>33</v>
      </c>
      <c r="D411" s="5">
        <v>37876</v>
      </c>
      <c r="E411" s="2">
        <v>996</v>
      </c>
      <c r="F411" s="2">
        <v>25</v>
      </c>
      <c r="G411" t="str">
        <f>B411&amp;C411</f>
        <v>Ashley SPENCER400mh</v>
      </c>
      <c r="H411" s="2">
        <f>E411</f>
        <v>996</v>
      </c>
      <c r="I411" s="2" cm="1">
        <f t="array" ref="I411">MAX(IF($G$3:$G$4000=$G411,$H$3:$H$4000))</f>
        <v>996</v>
      </c>
      <c r="J411" s="2" t="str">
        <v>AUS</v>
      </c>
      <c r="K411" s="21" t="str">
        <v>Linda LEVERTON</v>
      </c>
      <c r="L411" s="47" t="str">
        <v>triple-jump</v>
      </c>
      <c r="M411" s="97">
        <v>31858</v>
      </c>
      <c r="N411" s="96" t="str">
        <f t="shared" si="24"/>
        <v>Linda LEVERTONtriple-jump</v>
      </c>
      <c r="O411" s="2">
        <f t="shared" si="25"/>
        <v>963</v>
      </c>
      <c r="P411" s="2">
        <f t="shared" si="26"/>
        <v>108</v>
      </c>
      <c r="Q411" s="81">
        <f t="shared" si="27"/>
        <v>16</v>
      </c>
    </row>
    <row r="412" spans="1:17" x14ac:dyDescent="0.2">
      <c r="A412" t="s">
        <v>1174</v>
      </c>
      <c r="B412" t="s">
        <v>162</v>
      </c>
      <c r="C412" t="s">
        <v>25</v>
      </c>
      <c r="D412" s="5">
        <v>34500</v>
      </c>
      <c r="E412" s="2">
        <v>995</v>
      </c>
      <c r="F412" s="2">
        <v>85</v>
      </c>
      <c r="G412" t="str">
        <f>B412&amp;C412</f>
        <v>Emily DUVE200m</v>
      </c>
      <c r="H412" s="2">
        <f>E412</f>
        <v>995</v>
      </c>
      <c r="I412" s="2" cm="1">
        <f t="array" ref="I412">MAX(IF($G$3:$G$4000=$G412,$H$3:$H$4000))</f>
        <v>995</v>
      </c>
      <c r="J412" s="2" t="str">
        <v>AUS</v>
      </c>
      <c r="K412" s="21" t="str">
        <v>Abigail NORDBERG</v>
      </c>
      <c r="L412" s="47" t="str">
        <v>1500m</v>
      </c>
      <c r="M412" s="97">
        <v>33203</v>
      </c>
      <c r="N412" s="96" t="str">
        <f t="shared" si="24"/>
        <v>Abigail NORDBERG1500m</v>
      </c>
      <c r="O412" s="2">
        <f t="shared" si="25"/>
        <v>962</v>
      </c>
      <c r="P412" s="2">
        <f t="shared" si="26"/>
        <v>167</v>
      </c>
      <c r="Q412" s="81">
        <f t="shared" si="27"/>
        <v>51</v>
      </c>
    </row>
    <row r="413" spans="1:17" x14ac:dyDescent="0.2">
      <c r="A413" t="s">
        <v>1174</v>
      </c>
      <c r="B413" t="s">
        <v>265</v>
      </c>
      <c r="C413" t="s">
        <v>27</v>
      </c>
      <c r="D413" s="5">
        <v>44762</v>
      </c>
      <c r="E413" s="2">
        <v>995</v>
      </c>
      <c r="F413" s="2">
        <v>75</v>
      </c>
      <c r="G413" t="str">
        <f>B413&amp;C413</f>
        <v>Fleur COOPER800m</v>
      </c>
      <c r="H413" s="2">
        <f>E413</f>
        <v>995</v>
      </c>
      <c r="I413" s="2" cm="1">
        <f t="array" ref="I413">MAX(IF($G$3:$G$4000=$G413,$H$3:$H$4000))</f>
        <v>995</v>
      </c>
      <c r="J413" s="2" t="str">
        <v>AUS</v>
      </c>
      <c r="K413" s="21" t="str">
        <v>Marianna KONOPKA</v>
      </c>
      <c r="L413" s="47" t="str">
        <v>400mh</v>
      </c>
      <c r="M413" s="97">
        <v>44640</v>
      </c>
      <c r="N413" s="96" t="str">
        <f t="shared" si="24"/>
        <v>Marianna KONOPKA400mh</v>
      </c>
      <c r="O413" s="2">
        <f t="shared" si="25"/>
        <v>962</v>
      </c>
      <c r="P413" s="2">
        <f t="shared" si="26"/>
        <v>127</v>
      </c>
      <c r="Q413" s="81">
        <f t="shared" si="27"/>
        <v>16</v>
      </c>
    </row>
    <row r="414" spans="1:17" x14ac:dyDescent="0.2">
      <c r="A414" t="s">
        <v>1174</v>
      </c>
      <c r="B414" t="s">
        <v>376</v>
      </c>
      <c r="C414" s="5" t="s">
        <v>38</v>
      </c>
      <c r="D414" s="5">
        <v>36877</v>
      </c>
      <c r="E414" s="2">
        <v>995</v>
      </c>
      <c r="F414" s="2">
        <v>13</v>
      </c>
      <c r="G414" t="str">
        <f>B414&amp;C414</f>
        <v>Caitlin BLACKMANtriple-jump</v>
      </c>
      <c r="H414" s="2">
        <f>E414</f>
        <v>995</v>
      </c>
      <c r="I414" s="2" cm="1">
        <f t="array" ref="I414">MAX(IF($G$3:$G$4000=$G414,$H$3:$H$4000))</f>
        <v>998</v>
      </c>
      <c r="J414" s="2" t="str">
        <v>AUS</v>
      </c>
      <c r="K414" s="21" t="str">
        <v>Scarlett PYE</v>
      </c>
      <c r="L414" s="47" t="str">
        <v>400mh</v>
      </c>
      <c r="M414" s="97">
        <v>36612</v>
      </c>
      <c r="N414" s="96" t="str">
        <f t="shared" si="24"/>
        <v>Scarlett PYE400mh</v>
      </c>
      <c r="O414" s="2">
        <f t="shared" si="25"/>
        <v>962</v>
      </c>
      <c r="P414" s="2">
        <f t="shared" si="26"/>
        <v>127</v>
      </c>
      <c r="Q414" s="81">
        <f t="shared" si="27"/>
        <v>16</v>
      </c>
    </row>
    <row r="415" spans="1:17" x14ac:dyDescent="0.2">
      <c r="A415" t="s">
        <v>1174</v>
      </c>
      <c r="B415" t="s">
        <v>127</v>
      </c>
      <c r="C415" t="s">
        <v>25</v>
      </c>
      <c r="D415" s="5">
        <v>36013</v>
      </c>
      <c r="E415" s="2">
        <v>994</v>
      </c>
      <c r="F415" s="2">
        <v>93</v>
      </c>
      <c r="G415" t="str">
        <f>B415&amp;C415</f>
        <v>Danielle SHAW200m</v>
      </c>
      <c r="H415" s="2">
        <f>E415</f>
        <v>994</v>
      </c>
      <c r="I415" s="2" cm="1">
        <f t="array" ref="I415">MAX(IF($G$3:$G$4000=$G415,$H$3:$H$4000))</f>
        <v>994</v>
      </c>
      <c r="J415" s="2" t="str">
        <v>AUS</v>
      </c>
      <c r="K415" s="21" t="str">
        <v>Abbey BADROCK</v>
      </c>
      <c r="L415" s="47" t="str">
        <v>400mh</v>
      </c>
      <c r="M415" s="97">
        <v>36481</v>
      </c>
      <c r="N415" s="96" t="str">
        <f t="shared" si="24"/>
        <v>Abbey BADROCK400mh</v>
      </c>
      <c r="O415" s="2">
        <f t="shared" si="25"/>
        <v>962</v>
      </c>
      <c r="P415" s="2">
        <f t="shared" si="26"/>
        <v>127</v>
      </c>
      <c r="Q415" s="81">
        <f t="shared" si="27"/>
        <v>16</v>
      </c>
    </row>
    <row r="416" spans="1:17" x14ac:dyDescent="0.2">
      <c r="A416" t="s">
        <v>1174</v>
      </c>
      <c r="B416" t="s">
        <v>112</v>
      </c>
      <c r="C416" t="s">
        <v>25</v>
      </c>
      <c r="D416" s="5">
        <v>37754</v>
      </c>
      <c r="E416" s="2">
        <v>994</v>
      </c>
      <c r="F416" s="2">
        <v>94</v>
      </c>
      <c r="G416" t="str">
        <f>B416&amp;C416</f>
        <v>Hayley REYNOLDS200m</v>
      </c>
      <c r="H416" s="2">
        <f>E416</f>
        <v>994</v>
      </c>
      <c r="I416" s="2" cm="1">
        <f t="array" ref="I416">MAX(IF($G$3:$G$4000=$G416,$H$3:$H$4000))</f>
        <v>994</v>
      </c>
      <c r="J416" s="2" t="str">
        <v>AUS</v>
      </c>
      <c r="K416" s="21" t="str">
        <v>Violet OWEN</v>
      </c>
      <c r="L416" s="47" t="str">
        <v>1500m</v>
      </c>
      <c r="M416" s="97">
        <v>44824</v>
      </c>
      <c r="N416" s="96" t="str">
        <f t="shared" si="24"/>
        <v>Violet OWEN1500m</v>
      </c>
      <c r="O416" s="2">
        <f t="shared" si="25"/>
        <v>961</v>
      </c>
      <c r="P416" s="2">
        <f t="shared" si="26"/>
        <v>170</v>
      </c>
      <c r="Q416" s="81">
        <f t="shared" si="27"/>
        <v>52</v>
      </c>
    </row>
    <row r="417" spans="1:17" x14ac:dyDescent="0.2">
      <c r="A417" t="s">
        <v>1174</v>
      </c>
      <c r="B417" t="s">
        <v>279</v>
      </c>
      <c r="C417" s="5" t="s">
        <v>27</v>
      </c>
      <c r="D417" s="5">
        <v>38433</v>
      </c>
      <c r="E417" s="2">
        <v>994</v>
      </c>
      <c r="F417" s="2">
        <v>77</v>
      </c>
      <c r="G417" t="str">
        <f>B417&amp;C417</f>
        <v>Amy BUNNAGE800m</v>
      </c>
      <c r="H417" s="2">
        <f>E417</f>
        <v>994</v>
      </c>
      <c r="I417" s="2" cm="1">
        <f t="array" ref="I417">MAX(IF($G$3:$G$4000=$G417,$H$3:$H$4000))</f>
        <v>994</v>
      </c>
      <c r="J417" s="2" t="str">
        <v>AUS</v>
      </c>
      <c r="K417" s="21" t="str">
        <v>Vanessa WILSON</v>
      </c>
      <c r="L417" s="47" t="str">
        <v>1500m</v>
      </c>
      <c r="M417" s="97">
        <v>1981</v>
      </c>
      <c r="N417" s="96" t="str">
        <f t="shared" si="24"/>
        <v>Vanessa WILSON1500m</v>
      </c>
      <c r="O417" s="2">
        <f t="shared" si="25"/>
        <v>961</v>
      </c>
      <c r="P417" s="2">
        <f t="shared" si="26"/>
        <v>170</v>
      </c>
      <c r="Q417" s="81">
        <f t="shared" si="27"/>
        <v>52</v>
      </c>
    </row>
    <row r="418" spans="1:17" x14ac:dyDescent="0.2">
      <c r="A418" t="s">
        <v>1174</v>
      </c>
      <c r="B418" t="s">
        <v>248</v>
      </c>
      <c r="C418" s="5" t="s">
        <v>27</v>
      </c>
      <c r="D418" s="5">
        <v>36492</v>
      </c>
      <c r="E418" s="2">
        <v>994</v>
      </c>
      <c r="F418" s="2">
        <v>78</v>
      </c>
      <c r="G418" t="str">
        <f>B418&amp;C418</f>
        <v>Amy BENNETT800m</v>
      </c>
      <c r="H418" s="2">
        <f>E418</f>
        <v>994</v>
      </c>
      <c r="I418" s="2" cm="1">
        <f t="array" ref="I418">MAX(IF($G$3:$G$4000=$G418,$H$3:$H$4000))</f>
        <v>994</v>
      </c>
      <c r="J418" s="2" t="str">
        <v>AUS</v>
      </c>
      <c r="K418" s="21" t="str">
        <v>Stephanie RATCLIFFE</v>
      </c>
      <c r="L418" s="47" t="str">
        <v>hammer-throw</v>
      </c>
      <c r="M418" s="97">
        <v>36889</v>
      </c>
      <c r="N418" s="96" t="str">
        <f t="shared" si="24"/>
        <v>Stephanie RATCLIFFEhammer-throw</v>
      </c>
      <c r="O418" s="2">
        <f t="shared" si="25"/>
        <v>961</v>
      </c>
      <c r="P418" s="2">
        <f t="shared" si="26"/>
        <v>33</v>
      </c>
      <c r="Q418" s="81">
        <f t="shared" si="27"/>
        <v>2</v>
      </c>
    </row>
    <row r="419" spans="1:17" x14ac:dyDescent="0.2">
      <c r="A419" t="s">
        <v>1174</v>
      </c>
      <c r="B419" t="s">
        <v>279</v>
      </c>
      <c r="C419" s="6" t="s">
        <v>28</v>
      </c>
      <c r="D419" s="6">
        <v>38433</v>
      </c>
      <c r="E419" s="2">
        <v>994</v>
      </c>
      <c r="F419" s="2">
        <v>52</v>
      </c>
      <c r="G419" t="str">
        <f>B419&amp;C419</f>
        <v>Amy BUNNAGE1500m</v>
      </c>
      <c r="H419" s="2">
        <f>E419</f>
        <v>994</v>
      </c>
      <c r="I419" s="2" cm="1">
        <f t="array" ref="I419">MAX(IF($G$3:$G$4000=$G419,$H$3:$H$4000))</f>
        <v>1091</v>
      </c>
      <c r="J419" s="2" t="str">
        <v>AUS</v>
      </c>
      <c r="K419" s="21" t="str">
        <v>Lily WINWARD</v>
      </c>
      <c r="L419" s="47" t="str">
        <v>1500m</v>
      </c>
      <c r="M419" s="97">
        <v>44701</v>
      </c>
      <c r="N419" s="96" t="str">
        <f t="shared" si="24"/>
        <v>Lily WINWARD1500m</v>
      </c>
      <c r="O419" s="2">
        <f t="shared" si="25"/>
        <v>960</v>
      </c>
      <c r="P419" s="2">
        <f t="shared" si="26"/>
        <v>173</v>
      </c>
      <c r="Q419" s="81">
        <f t="shared" si="27"/>
        <v>54</v>
      </c>
    </row>
    <row r="420" spans="1:17" x14ac:dyDescent="0.2">
      <c r="A420" t="s">
        <v>1174</v>
      </c>
      <c r="B420" t="s">
        <v>918</v>
      </c>
      <c r="C420" t="s">
        <v>28</v>
      </c>
      <c r="D420" s="5">
        <v>36417</v>
      </c>
      <c r="E420" s="2">
        <v>994</v>
      </c>
      <c r="F420" s="2">
        <v>53</v>
      </c>
      <c r="G420" t="str">
        <f>B420&amp;C420</f>
        <v>Maddison CAULFIELD1500m</v>
      </c>
      <c r="H420" s="2">
        <f>E420</f>
        <v>994</v>
      </c>
      <c r="I420" s="2" cm="1">
        <f t="array" ref="I420">MAX(IF($G$3:$G$4000=$G420,$H$3:$H$4000))</f>
        <v>994</v>
      </c>
      <c r="J420" s="2" t="str">
        <v>AUS</v>
      </c>
      <c r="K420" s="21" t="str">
        <v>Georgia TAYLER</v>
      </c>
      <c r="L420" s="47" t="str">
        <v>pole-vault</v>
      </c>
      <c r="M420" s="97">
        <v>38208</v>
      </c>
      <c r="N420" s="96" t="str">
        <f t="shared" si="24"/>
        <v>Georgia TAYLERpole-vault</v>
      </c>
      <c r="O420" s="2">
        <f t="shared" si="25"/>
        <v>960</v>
      </c>
      <c r="P420" s="2">
        <f t="shared" si="26"/>
        <v>26</v>
      </c>
      <c r="Q420" s="81">
        <f t="shared" si="27"/>
        <v>10</v>
      </c>
    </row>
    <row r="421" spans="1:17" x14ac:dyDescent="0.2">
      <c r="A421" t="s">
        <v>1174</v>
      </c>
      <c r="B421" t="s">
        <v>168</v>
      </c>
      <c r="C421" s="5" t="s">
        <v>37</v>
      </c>
      <c r="D421" s="5">
        <v>37801</v>
      </c>
      <c r="E421" s="2">
        <v>994</v>
      </c>
      <c r="F421" s="2">
        <v>33</v>
      </c>
      <c r="G421" t="str">
        <f>B421&amp;C421</f>
        <v>Emelia SURCHlong-jump</v>
      </c>
      <c r="H421" s="2">
        <f>E421</f>
        <v>994</v>
      </c>
      <c r="I421" s="2" cm="1">
        <f t="array" ref="I421">MAX(IF($G$3:$G$4000=$G421,$H$3:$H$4000))</f>
        <v>994</v>
      </c>
      <c r="J421" s="2" t="str">
        <v>AUS</v>
      </c>
      <c r="K421" s="21" t="str">
        <v>Ellie PARSONS</v>
      </c>
      <c r="L421" s="47" t="str">
        <v>pole-vault</v>
      </c>
      <c r="M421" s="97">
        <v>38081</v>
      </c>
      <c r="N421" s="96" t="str">
        <f t="shared" si="24"/>
        <v>Ellie PARSONSpole-vault</v>
      </c>
      <c r="O421" s="2">
        <f t="shared" si="25"/>
        <v>960</v>
      </c>
      <c r="P421" s="2">
        <f t="shared" si="26"/>
        <v>26</v>
      </c>
      <c r="Q421" s="81">
        <f t="shared" si="27"/>
        <v>10</v>
      </c>
    </row>
    <row r="422" spans="1:17" x14ac:dyDescent="0.2">
      <c r="A422" t="s">
        <v>1174</v>
      </c>
      <c r="B422" t="s">
        <v>435</v>
      </c>
      <c r="C422" t="s">
        <v>36</v>
      </c>
      <c r="D422" s="5">
        <v>36960</v>
      </c>
      <c r="E422" s="2">
        <v>994</v>
      </c>
      <c r="F422" s="2">
        <v>8</v>
      </c>
      <c r="G422" t="str">
        <f>B422&amp;C422</f>
        <v>Raphaela CORNEYpole-vault</v>
      </c>
      <c r="H422" s="2">
        <f>E422</f>
        <v>994</v>
      </c>
      <c r="I422" s="2" cm="1">
        <f t="array" ref="I422">MAX(IF($G$3:$G$4000=$G422,$H$3:$H$4000))</f>
        <v>994</v>
      </c>
      <c r="J422" s="2" t="str">
        <v>AUS</v>
      </c>
      <c r="K422" s="21" t="str">
        <v>Lauren HYDE-COOLING</v>
      </c>
      <c r="L422" s="47" t="str">
        <v>pole-vault</v>
      </c>
      <c r="M422" s="97">
        <v>36545</v>
      </c>
      <c r="N422" s="96" t="str">
        <f t="shared" si="24"/>
        <v>Lauren HYDE-COOLINGpole-vault</v>
      </c>
      <c r="O422" s="2">
        <f t="shared" si="25"/>
        <v>960</v>
      </c>
      <c r="P422" s="2">
        <f t="shared" si="26"/>
        <v>26</v>
      </c>
      <c r="Q422" s="81">
        <f t="shared" si="27"/>
        <v>10</v>
      </c>
    </row>
    <row r="423" spans="1:17" x14ac:dyDescent="0.2">
      <c r="A423" t="s">
        <v>1174</v>
      </c>
      <c r="B423" t="s">
        <v>154</v>
      </c>
      <c r="C423" t="s">
        <v>25</v>
      </c>
      <c r="D423" s="5">
        <v>37208</v>
      </c>
      <c r="E423" s="2">
        <v>993</v>
      </c>
      <c r="F423" s="2">
        <v>90</v>
      </c>
      <c r="G423" t="str">
        <f>B423&amp;C423</f>
        <v>Sundance FULLER200m</v>
      </c>
      <c r="H423" s="2">
        <f>E423</f>
        <v>993</v>
      </c>
      <c r="I423" s="2" cm="1">
        <f t="array" ref="I423">MAX(IF($G$3:$G$4000=$G423,$H$3:$H$4000))</f>
        <v>993</v>
      </c>
      <c r="J423" s="2" t="str">
        <v>AUS</v>
      </c>
      <c r="K423" s="21" t="str">
        <v>Gabrielle SCHMIDT</v>
      </c>
      <c r="L423" s="47" t="str">
        <v>1500m</v>
      </c>
      <c r="M423" s="97">
        <v>44732</v>
      </c>
      <c r="N423" s="96" t="str">
        <f t="shared" si="24"/>
        <v>Gabrielle SCHMIDT1500m</v>
      </c>
      <c r="O423" s="2">
        <f t="shared" si="25"/>
        <v>957</v>
      </c>
      <c r="P423" s="2">
        <f t="shared" si="26"/>
        <v>177</v>
      </c>
      <c r="Q423" s="81">
        <f t="shared" si="27"/>
        <v>55</v>
      </c>
    </row>
    <row r="424" spans="1:17" x14ac:dyDescent="0.2">
      <c r="A424" t="s">
        <v>1174</v>
      </c>
      <c r="B424" t="s">
        <v>956</v>
      </c>
      <c r="C424" s="5" t="s">
        <v>32</v>
      </c>
      <c r="D424" s="5">
        <v>38038</v>
      </c>
      <c r="E424" s="2">
        <v>993</v>
      </c>
      <c r="F424" s="2">
        <v>30</v>
      </c>
      <c r="G424" t="str">
        <f>B424&amp;C424</f>
        <v>Georgia FICHARDT100mh</v>
      </c>
      <c r="H424" s="2">
        <f>E424</f>
        <v>993</v>
      </c>
      <c r="I424" s="2" cm="1">
        <f t="array" ref="I424">MAX(IF($G$3:$G$4000=$G424,$H$3:$H$4000))</f>
        <v>993</v>
      </c>
      <c r="J424" s="2" t="str">
        <v>AUS</v>
      </c>
      <c r="K424" s="21" t="str">
        <v>Annabel KITTO</v>
      </c>
      <c r="L424" s="47" t="str">
        <v>1500m</v>
      </c>
      <c r="M424" s="97">
        <v>34683</v>
      </c>
      <c r="N424" s="96" t="str">
        <f t="shared" si="24"/>
        <v>Annabel KITTO1500m</v>
      </c>
      <c r="O424" s="2">
        <f t="shared" si="25"/>
        <v>957</v>
      </c>
      <c r="P424" s="2">
        <f t="shared" si="26"/>
        <v>177</v>
      </c>
      <c r="Q424" s="81">
        <f t="shared" si="27"/>
        <v>55</v>
      </c>
    </row>
    <row r="425" spans="1:17" x14ac:dyDescent="0.2">
      <c r="A425" t="s">
        <v>1174</v>
      </c>
      <c r="B425" t="s">
        <v>473</v>
      </c>
      <c r="C425" t="s">
        <v>43</v>
      </c>
      <c r="D425" s="5">
        <v>34986</v>
      </c>
      <c r="E425" s="2">
        <v>993</v>
      </c>
      <c r="F425" s="2">
        <v>1</v>
      </c>
      <c r="G425" t="str">
        <f>B425&amp;C425</f>
        <v>Tori WESTheptathlon</v>
      </c>
      <c r="H425" s="2">
        <f>E425</f>
        <v>993</v>
      </c>
      <c r="I425" s="2" cm="1">
        <f t="array" ref="I425">MAX(IF($G$3:$G$4000=$G425,$H$3:$H$4000))</f>
        <v>993</v>
      </c>
      <c r="J425" s="2" t="str">
        <v>AUS</v>
      </c>
      <c r="K425" s="21" t="str">
        <v>Fletcher DAY</v>
      </c>
      <c r="L425" s="47" t="str">
        <v>400mh</v>
      </c>
      <c r="M425" s="97">
        <v>37469</v>
      </c>
      <c r="N425" s="96" t="str">
        <f t="shared" si="24"/>
        <v>Fletcher DAY400mh</v>
      </c>
      <c r="O425" s="2">
        <f t="shared" si="25"/>
        <v>957</v>
      </c>
      <c r="P425" s="2">
        <f t="shared" si="26"/>
        <v>131</v>
      </c>
      <c r="Q425" s="81">
        <f t="shared" si="27"/>
        <v>19</v>
      </c>
    </row>
    <row r="426" spans="1:17" x14ac:dyDescent="0.2">
      <c r="A426" t="s">
        <v>1174</v>
      </c>
      <c r="B426" t="s">
        <v>246</v>
      </c>
      <c r="C426" t="s">
        <v>28</v>
      </c>
      <c r="D426" s="5">
        <v>38037</v>
      </c>
      <c r="E426" s="2">
        <v>992</v>
      </c>
      <c r="F426" s="2">
        <v>55</v>
      </c>
      <c r="G426" t="str">
        <f>B426&amp;C426</f>
        <v>Montana MONK1500m</v>
      </c>
      <c r="H426" s="2">
        <f>E426</f>
        <v>992</v>
      </c>
      <c r="I426" s="2" cm="1">
        <f t="array" ref="I426">MAX(IF($G$3:$G$4000=$G426,$H$3:$H$4000))</f>
        <v>992</v>
      </c>
      <c r="J426" s="2" t="str">
        <v>AUS</v>
      </c>
      <c r="K426" s="21" t="str">
        <v>Brooke MULLINS</v>
      </c>
      <c r="L426" s="47" t="str">
        <v>5000m</v>
      </c>
      <c r="M426" s="97">
        <v>37253</v>
      </c>
      <c r="N426" s="96" t="str">
        <f t="shared" si="24"/>
        <v>Brooke MULLINS5000m</v>
      </c>
      <c r="O426" s="2">
        <f t="shared" si="25"/>
        <v>956</v>
      </c>
      <c r="P426" s="2">
        <f t="shared" si="26"/>
        <v>158</v>
      </c>
      <c r="Q426" s="81">
        <f t="shared" si="27"/>
        <v>30</v>
      </c>
    </row>
    <row r="427" spans="1:17" x14ac:dyDescent="0.2">
      <c r="A427" t="s">
        <v>1174</v>
      </c>
      <c r="B427" t="s">
        <v>369</v>
      </c>
      <c r="C427" t="s">
        <v>37</v>
      </c>
      <c r="D427" s="5">
        <v>35173</v>
      </c>
      <c r="E427" s="2">
        <v>992</v>
      </c>
      <c r="F427" s="2">
        <v>34</v>
      </c>
      <c r="G427" t="str">
        <f>B427&amp;C427</f>
        <v>Jessie HARPERlong-jump</v>
      </c>
      <c r="H427" s="2">
        <f>E427</f>
        <v>992</v>
      </c>
      <c r="I427" s="2" cm="1">
        <f t="array" ref="I427">MAX(IF($G$3:$G$4000=$G427,$H$3:$H$4000))</f>
        <v>1084</v>
      </c>
      <c r="J427" s="2" t="str">
        <v>AUS</v>
      </c>
      <c r="K427" s="21" t="str">
        <v>Regina JENSEN</v>
      </c>
      <c r="L427" s="47" t="str">
        <v>5000m</v>
      </c>
      <c r="M427" s="97">
        <v>0</v>
      </c>
      <c r="N427" s="96" t="str">
        <f t="shared" si="24"/>
        <v>Regina JENSEN5000m</v>
      </c>
      <c r="O427" s="2">
        <f t="shared" si="25"/>
        <v>955</v>
      </c>
      <c r="P427" s="2">
        <f t="shared" si="26"/>
        <v>159</v>
      </c>
      <c r="Q427" s="81">
        <f t="shared" si="27"/>
        <v>31</v>
      </c>
    </row>
    <row r="428" spans="1:17" x14ac:dyDescent="0.2">
      <c r="A428" t="s">
        <v>1174</v>
      </c>
      <c r="B428" t="s">
        <v>398</v>
      </c>
      <c r="C428" t="s">
        <v>38</v>
      </c>
      <c r="D428" s="5">
        <v>34170</v>
      </c>
      <c r="E428" s="2">
        <v>992</v>
      </c>
      <c r="F428" s="2">
        <v>61</v>
      </c>
      <c r="G428" t="str">
        <f>B428&amp;C428</f>
        <v>Erin GUYtriple-jump</v>
      </c>
      <c r="H428" s="2">
        <f>E428</f>
        <v>992</v>
      </c>
      <c r="I428" s="2" cm="1">
        <f t="array" ref="I428">MAX(IF($G$3:$G$4000=$G428,$H$3:$H$4000))</f>
        <v>992</v>
      </c>
      <c r="J428" s="2" t="str">
        <v>AUS</v>
      </c>
      <c r="K428" s="21" t="str">
        <v>Montana DJATSCHENKO</v>
      </c>
      <c r="L428" s="47" t="str">
        <v>long-jump</v>
      </c>
      <c r="M428" s="97">
        <v>37132</v>
      </c>
      <c r="N428" s="96" t="str">
        <f t="shared" si="24"/>
        <v>Montana DJATSCHENKOlong-jump</v>
      </c>
      <c r="O428" s="2">
        <f t="shared" si="25"/>
        <v>955</v>
      </c>
      <c r="P428" s="2">
        <f t="shared" si="26"/>
        <v>128</v>
      </c>
      <c r="Q428" s="81">
        <f t="shared" si="27"/>
        <v>23</v>
      </c>
    </row>
    <row r="429" spans="1:17" x14ac:dyDescent="0.2">
      <c r="A429" t="s">
        <v>1174</v>
      </c>
      <c r="B429" t="s">
        <v>168</v>
      </c>
      <c r="C429" t="s">
        <v>32</v>
      </c>
      <c r="D429" s="5">
        <v>37801</v>
      </c>
      <c r="E429" s="2">
        <v>991</v>
      </c>
      <c r="F429" s="2">
        <v>34</v>
      </c>
      <c r="G429" t="str">
        <f>B429&amp;C429</f>
        <v>Emelia SURCH100mh</v>
      </c>
      <c r="H429" s="2">
        <f>E429</f>
        <v>991</v>
      </c>
      <c r="I429" s="2" cm="1">
        <f t="array" ref="I429">MAX(IF($G$3:$G$4000=$G429,$H$3:$H$4000))</f>
        <v>991</v>
      </c>
      <c r="J429" s="2" t="str">
        <v>AUS</v>
      </c>
      <c r="K429" s="21" t="str">
        <v>Denise SNYDER</v>
      </c>
      <c r="L429" s="47" t="str">
        <v>high-jump</v>
      </c>
      <c r="M429" s="97">
        <v>33610</v>
      </c>
      <c r="N429" s="96" t="str">
        <f t="shared" si="24"/>
        <v>Denise SNYDERhigh-jump</v>
      </c>
      <c r="O429" s="2">
        <f t="shared" si="25"/>
        <v>955</v>
      </c>
      <c r="P429" s="2">
        <f t="shared" si="26"/>
        <v>114</v>
      </c>
      <c r="Q429" s="81">
        <f t="shared" si="27"/>
        <v>24</v>
      </c>
    </row>
    <row r="430" spans="1:17" x14ac:dyDescent="0.2">
      <c r="A430" t="s">
        <v>1174</v>
      </c>
      <c r="B430" t="s">
        <v>250</v>
      </c>
      <c r="C430" t="s">
        <v>27</v>
      </c>
      <c r="D430" s="5">
        <v>36929</v>
      </c>
      <c r="E430" s="2">
        <v>990</v>
      </c>
      <c r="F430" s="2">
        <v>80</v>
      </c>
      <c r="G430" t="str">
        <f>B430&amp;C430</f>
        <v>Leah SIMPSON800m</v>
      </c>
      <c r="H430" s="2">
        <f>E430</f>
        <v>990</v>
      </c>
      <c r="I430" s="2" cm="1">
        <f t="array" ref="I430">MAX(IF($G$3:$G$4000=$G430,$H$3:$H$4000))</f>
        <v>990</v>
      </c>
      <c r="J430" s="2" t="str">
        <v>AUS</v>
      </c>
      <c r="K430" s="21" t="str">
        <v>Mia GORDON</v>
      </c>
      <c r="L430" s="47" t="str">
        <v>javelin-throw</v>
      </c>
      <c r="M430" s="97">
        <v>37552</v>
      </c>
      <c r="N430" s="96" t="str">
        <f t="shared" si="24"/>
        <v>Mia GORDONjavelin-throw</v>
      </c>
      <c r="O430" s="2">
        <f t="shared" si="25"/>
        <v>954</v>
      </c>
      <c r="P430" s="2">
        <f t="shared" si="26"/>
        <v>23</v>
      </c>
      <c r="Q430" s="81">
        <f t="shared" si="27"/>
        <v>8</v>
      </c>
    </row>
    <row r="431" spans="1:17" x14ac:dyDescent="0.2">
      <c r="A431" t="s">
        <v>1174</v>
      </c>
      <c r="B431" t="s">
        <v>433</v>
      </c>
      <c r="C431" t="s">
        <v>36</v>
      </c>
      <c r="D431" s="5">
        <v>37900</v>
      </c>
      <c r="E431" s="2">
        <v>990</v>
      </c>
      <c r="F431" s="2">
        <v>9</v>
      </c>
      <c r="G431" t="str">
        <f>B431&amp;C431</f>
        <v>Cassidy BRADSHAWpole-vault</v>
      </c>
      <c r="H431" s="2">
        <f>E431</f>
        <v>990</v>
      </c>
      <c r="I431" s="2" cm="1">
        <f t="array" ref="I431">MAX(IF($G$3:$G$4000=$G431,$H$3:$H$4000))</f>
        <v>990</v>
      </c>
      <c r="J431" s="2" t="str">
        <v>AUS</v>
      </c>
      <c r="K431" s="21" t="str">
        <v>Claudia CHAPMAN</v>
      </c>
      <c r="L431" s="47" t="str">
        <v>400mh</v>
      </c>
      <c r="M431" s="97">
        <v>37873</v>
      </c>
      <c r="N431" s="96" t="str">
        <f t="shared" si="24"/>
        <v>Claudia CHAPMAN400mh</v>
      </c>
      <c r="O431" s="2">
        <f t="shared" si="25"/>
        <v>952</v>
      </c>
      <c r="P431" s="2">
        <f t="shared" si="26"/>
        <v>133</v>
      </c>
      <c r="Q431" s="81">
        <f t="shared" si="27"/>
        <v>20</v>
      </c>
    </row>
    <row r="432" spans="1:17" x14ac:dyDescent="0.2">
      <c r="A432" t="s">
        <v>1174</v>
      </c>
      <c r="B432" t="s">
        <v>434</v>
      </c>
      <c r="C432" t="s">
        <v>36</v>
      </c>
      <c r="D432" s="5">
        <v>35118</v>
      </c>
      <c r="E432" s="2">
        <v>990</v>
      </c>
      <c r="F432" s="2">
        <v>19</v>
      </c>
      <c r="G432" t="str">
        <f>B432&amp;C432</f>
        <v>Madeline LAWSONpole-vault</v>
      </c>
      <c r="H432" s="2">
        <f>E432</f>
        <v>990</v>
      </c>
      <c r="I432" s="2" cm="1">
        <f t="array" ref="I432">MAX(IF($G$3:$G$4000=$G432,$H$3:$H$4000))</f>
        <v>990</v>
      </c>
      <c r="J432" s="2" t="str">
        <v>AUS</v>
      </c>
      <c r="K432" s="21" t="str">
        <v>Denielle HILLS</v>
      </c>
      <c r="L432" s="47" t="str">
        <v>1500m</v>
      </c>
      <c r="M432" s="97">
        <v>44762</v>
      </c>
      <c r="N432" s="96" t="str">
        <f t="shared" si="24"/>
        <v>Denielle HILLS1500m</v>
      </c>
      <c r="O432" s="2">
        <f t="shared" si="25"/>
        <v>951</v>
      </c>
      <c r="P432" s="2">
        <f t="shared" si="26"/>
        <v>180</v>
      </c>
      <c r="Q432" s="81">
        <f t="shared" si="27"/>
        <v>57</v>
      </c>
    </row>
    <row r="433" spans="1:17" x14ac:dyDescent="0.2">
      <c r="A433" t="s">
        <v>1174</v>
      </c>
      <c r="B433" t="s">
        <v>433</v>
      </c>
      <c r="C433" s="5" t="s">
        <v>36</v>
      </c>
      <c r="D433" s="6">
        <v>37900</v>
      </c>
      <c r="E433" s="2">
        <v>990</v>
      </c>
      <c r="F433" s="2">
        <v>19</v>
      </c>
      <c r="G433" t="str">
        <f>B433&amp;C433</f>
        <v>Cassidy BRADSHAWpole-vault</v>
      </c>
      <c r="H433" s="2">
        <f>E433</f>
        <v>990</v>
      </c>
      <c r="I433" s="2" cm="1">
        <f t="array" ref="I433">MAX(IF($G$3:$G$4000=$G433,$H$3:$H$4000))</f>
        <v>990</v>
      </c>
      <c r="J433" s="2" t="str">
        <v>AUS</v>
      </c>
      <c r="K433" s="21" t="str">
        <v>Sophie KAVANAGH</v>
      </c>
      <c r="L433" s="47" t="str">
        <v>long-jump</v>
      </c>
      <c r="M433" s="97">
        <v>44671</v>
      </c>
      <c r="N433" s="96" t="str">
        <f t="shared" si="24"/>
        <v>Sophie KAVANAGHlong-jump</v>
      </c>
      <c r="O433" s="2">
        <f t="shared" si="25"/>
        <v>951</v>
      </c>
      <c r="P433" s="2">
        <f t="shared" si="26"/>
        <v>131</v>
      </c>
      <c r="Q433" s="81">
        <f t="shared" si="27"/>
        <v>24</v>
      </c>
    </row>
    <row r="434" spans="1:17" x14ac:dyDescent="0.2">
      <c r="A434" t="s">
        <v>1174</v>
      </c>
      <c r="B434" t="s">
        <v>274</v>
      </c>
      <c r="C434" s="5" t="s">
        <v>27</v>
      </c>
      <c r="D434" s="5">
        <v>32903</v>
      </c>
      <c r="E434" s="2">
        <v>989</v>
      </c>
      <c r="F434" s="2">
        <v>83</v>
      </c>
      <c r="G434" t="str">
        <f>B434&amp;C434</f>
        <v>Melissa DUNCAN800m</v>
      </c>
      <c r="H434" s="2">
        <f>E434</f>
        <v>989</v>
      </c>
      <c r="I434" s="2" cm="1">
        <f t="array" ref="I434">MAX(IF($G$3:$G$4000=$G434,$H$3:$H$4000))</f>
        <v>989</v>
      </c>
      <c r="J434" s="2" t="str">
        <v>AUS</v>
      </c>
      <c r="K434" s="21" t="str">
        <v>Sienna BOND</v>
      </c>
      <c r="L434" s="47" t="str">
        <v>long-jump</v>
      </c>
      <c r="M434" s="97">
        <v>44701</v>
      </c>
      <c r="N434" s="96" t="str">
        <f t="shared" si="24"/>
        <v>Sienna BONDlong-jump</v>
      </c>
      <c r="O434" s="2">
        <f t="shared" si="25"/>
        <v>951</v>
      </c>
      <c r="P434" s="2">
        <f t="shared" si="26"/>
        <v>131</v>
      </c>
      <c r="Q434" s="81">
        <f t="shared" si="27"/>
        <v>24</v>
      </c>
    </row>
    <row r="435" spans="1:17" x14ac:dyDescent="0.2">
      <c r="A435" t="s">
        <v>1174</v>
      </c>
      <c r="B435" t="s">
        <v>948</v>
      </c>
      <c r="C435" t="s">
        <v>28</v>
      </c>
      <c r="D435" s="5">
        <v>44640</v>
      </c>
      <c r="E435" s="2">
        <v>989</v>
      </c>
      <c r="F435" s="2">
        <v>56</v>
      </c>
      <c r="G435" t="str">
        <f>B435&amp;C435</f>
        <v>Laura RODERICK1500m</v>
      </c>
      <c r="H435" s="2">
        <f>E435</f>
        <v>989</v>
      </c>
      <c r="I435" s="2" cm="1">
        <f t="array" ref="I435">MAX(IF($G$3:$G$4000=$G435,$H$3:$H$4000))</f>
        <v>989</v>
      </c>
      <c r="J435" s="2" t="str">
        <v>AUS</v>
      </c>
      <c r="K435" s="21" t="str">
        <v>Brianna LEUNG</v>
      </c>
      <c r="L435" s="47" t="str">
        <v>long-jump</v>
      </c>
      <c r="M435" s="97">
        <v>44701</v>
      </c>
      <c r="N435" s="96" t="str">
        <f t="shared" si="24"/>
        <v>Brianna LEUNGlong-jump</v>
      </c>
      <c r="O435" s="2">
        <f t="shared" si="25"/>
        <v>951</v>
      </c>
      <c r="P435" s="2">
        <f t="shared" si="26"/>
        <v>131</v>
      </c>
      <c r="Q435" s="81">
        <f t="shared" si="27"/>
        <v>24</v>
      </c>
    </row>
    <row r="436" spans="1:17" x14ac:dyDescent="0.2">
      <c r="A436" t="s">
        <v>1174</v>
      </c>
      <c r="B436" t="s">
        <v>345</v>
      </c>
      <c r="C436" t="s">
        <v>32</v>
      </c>
      <c r="D436" s="5">
        <v>37351</v>
      </c>
      <c r="E436" s="2">
        <v>989</v>
      </c>
      <c r="F436" s="2">
        <v>33</v>
      </c>
      <c r="G436" t="str">
        <f>B436&amp;C436</f>
        <v>Nicolette D'ONOFRIO100mh</v>
      </c>
      <c r="H436" s="2">
        <f>E436</f>
        <v>989</v>
      </c>
      <c r="I436" s="2" cm="1">
        <f t="array" ref="I436">MAX(IF($G$3:$G$4000=$G436,$H$3:$H$4000))</f>
        <v>989</v>
      </c>
      <c r="J436" s="2" t="str">
        <v>AUS</v>
      </c>
      <c r="K436" s="21" t="str">
        <v>Claire ROBERTS</v>
      </c>
      <c r="L436" s="47" t="str">
        <v>long-jump</v>
      </c>
      <c r="M436" s="97">
        <v>37803</v>
      </c>
      <c r="N436" s="96" t="str">
        <f t="shared" si="24"/>
        <v>Claire ROBERTSlong-jump</v>
      </c>
      <c r="O436" s="2">
        <f t="shared" si="25"/>
        <v>949</v>
      </c>
      <c r="P436" s="2">
        <f t="shared" si="26"/>
        <v>135</v>
      </c>
      <c r="Q436" s="81">
        <f t="shared" si="27"/>
        <v>27</v>
      </c>
    </row>
    <row r="437" spans="1:17" x14ac:dyDescent="0.2">
      <c r="A437" t="s">
        <v>1174</v>
      </c>
      <c r="B437" t="s">
        <v>921</v>
      </c>
      <c r="C437" t="s">
        <v>28</v>
      </c>
      <c r="D437" s="5">
        <v>37989</v>
      </c>
      <c r="E437" s="2">
        <v>988</v>
      </c>
      <c r="F437" s="2">
        <v>57</v>
      </c>
      <c r="G437" t="str">
        <f>B437&amp;C437</f>
        <v>Keira MOORE1500m</v>
      </c>
      <c r="H437" s="2">
        <f>E437</f>
        <v>988</v>
      </c>
      <c r="I437" s="2" cm="1">
        <f t="array" ref="I437">MAX(IF($G$3:$G$4000=$G437,$H$3:$H$4000))</f>
        <v>988</v>
      </c>
      <c r="J437" s="2" t="str">
        <v>AUS</v>
      </c>
      <c r="K437" s="21" t="str">
        <v>Kiarna WOOLLEY-BLAIN</v>
      </c>
      <c r="L437" s="47" t="str">
        <v>javelin-throw</v>
      </c>
      <c r="M437" s="97">
        <v>37362</v>
      </c>
      <c r="N437" s="96" t="str">
        <f t="shared" si="24"/>
        <v>Kiarna WOOLLEY-BLAINjavelin-throw</v>
      </c>
      <c r="O437" s="2">
        <f t="shared" si="25"/>
        <v>948</v>
      </c>
      <c r="P437" s="2">
        <f t="shared" si="26"/>
        <v>24</v>
      </c>
      <c r="Q437" s="81">
        <f t="shared" si="27"/>
        <v>9</v>
      </c>
    </row>
    <row r="438" spans="1:17" x14ac:dyDescent="0.2">
      <c r="A438" t="s">
        <v>1174</v>
      </c>
      <c r="B438" t="s">
        <v>364</v>
      </c>
      <c r="C438" s="5" t="s">
        <v>33</v>
      </c>
      <c r="D438" s="5">
        <v>37829</v>
      </c>
      <c r="E438" s="2">
        <v>988</v>
      </c>
      <c r="F438" s="2">
        <v>28</v>
      </c>
      <c r="G438" t="str">
        <f>B438&amp;C438</f>
        <v>Paige ELVEY400mh</v>
      </c>
      <c r="H438" s="2">
        <f>E438</f>
        <v>988</v>
      </c>
      <c r="I438" s="2" cm="1">
        <f t="array" ref="I438">MAX(IF($G$3:$G$4000=$G438,$H$3:$H$4000))</f>
        <v>988</v>
      </c>
      <c r="J438" s="2" t="str">
        <v>AUS</v>
      </c>
      <c r="K438" s="21" t="str">
        <v>Ashleigh CANDY</v>
      </c>
      <c r="L438" s="47" t="str">
        <v>1500m</v>
      </c>
      <c r="M438" s="97">
        <v>38319</v>
      </c>
      <c r="N438" s="96" t="str">
        <f t="shared" si="24"/>
        <v>Ashleigh CANDY1500m</v>
      </c>
      <c r="O438" s="2">
        <f t="shared" si="25"/>
        <v>947</v>
      </c>
      <c r="P438" s="2">
        <f t="shared" si="26"/>
        <v>182</v>
      </c>
      <c r="Q438" s="81">
        <f t="shared" si="27"/>
        <v>58</v>
      </c>
    </row>
    <row r="439" spans="1:17" x14ac:dyDescent="0.2">
      <c r="A439" t="s">
        <v>1174</v>
      </c>
      <c r="B439" t="s">
        <v>140</v>
      </c>
      <c r="C439" s="5" t="s">
        <v>25</v>
      </c>
      <c r="D439" s="5">
        <v>1999</v>
      </c>
      <c r="E439" s="2">
        <v>987</v>
      </c>
      <c r="F439" s="2">
        <v>95</v>
      </c>
      <c r="G439" t="str">
        <f>B439&amp;C439</f>
        <v>Connie MURRAY200m</v>
      </c>
      <c r="H439" s="2">
        <f>E439</f>
        <v>987</v>
      </c>
      <c r="I439" s="2" cm="1">
        <f t="array" ref="I439">MAX(IF($G$3:$G$4000=$G439,$H$3:$H$4000))</f>
        <v>987</v>
      </c>
      <c r="J439" s="2" t="str">
        <v>AUS</v>
      </c>
      <c r="K439" s="21" t="str">
        <v>Lyvante SU'EMAI</v>
      </c>
      <c r="L439" s="47" t="str">
        <v>discus-throw</v>
      </c>
      <c r="M439" s="97">
        <v>37602</v>
      </c>
      <c r="N439" s="96" t="str">
        <f t="shared" si="24"/>
        <v>Lyvante SU'EMAIdiscus-throw</v>
      </c>
      <c r="O439" s="2">
        <f t="shared" si="25"/>
        <v>947</v>
      </c>
      <c r="P439" s="2">
        <f t="shared" si="26"/>
        <v>38</v>
      </c>
      <c r="Q439" s="81">
        <f t="shared" si="27"/>
        <v>4</v>
      </c>
    </row>
    <row r="440" spans="1:17" x14ac:dyDescent="0.2">
      <c r="A440" t="s">
        <v>1174</v>
      </c>
      <c r="B440" t="s">
        <v>949</v>
      </c>
      <c r="C440" s="5" t="s">
        <v>29</v>
      </c>
      <c r="D440" s="5">
        <v>36573</v>
      </c>
      <c r="E440" s="2">
        <v>987</v>
      </c>
      <c r="F440" s="2">
        <v>56</v>
      </c>
      <c r="G440" t="str">
        <f>B440&amp;C440</f>
        <v>Heidi DEMEO5000m</v>
      </c>
      <c r="H440" s="2">
        <f>E440</f>
        <v>987</v>
      </c>
      <c r="I440" s="2" cm="1">
        <f t="array" ref="I440">MAX(IF($G$3:$G$4000=$G440,$H$3:$H$4000))</f>
        <v>987</v>
      </c>
      <c r="J440" s="2" t="str">
        <v>AUS</v>
      </c>
      <c r="K440" s="21" t="str">
        <v>Keely WATERS</v>
      </c>
      <c r="L440" s="47" t="str">
        <v>1500m</v>
      </c>
      <c r="M440" s="97">
        <v>33588</v>
      </c>
      <c r="N440" s="96" t="str">
        <f t="shared" si="24"/>
        <v>Keely WATERS1500m</v>
      </c>
      <c r="O440" s="2">
        <f t="shared" si="25"/>
        <v>945</v>
      </c>
      <c r="P440" s="2">
        <f t="shared" si="26"/>
        <v>184</v>
      </c>
      <c r="Q440" s="81">
        <f t="shared" si="27"/>
        <v>59</v>
      </c>
    </row>
    <row r="441" spans="1:17" x14ac:dyDescent="0.2">
      <c r="A441" t="s">
        <v>1174</v>
      </c>
      <c r="B441" t="s">
        <v>302</v>
      </c>
      <c r="C441" t="s">
        <v>34</v>
      </c>
      <c r="D441" s="5">
        <v>37663</v>
      </c>
      <c r="E441" s="2">
        <v>987</v>
      </c>
      <c r="F441" s="2">
        <v>100</v>
      </c>
      <c r="G441" t="str">
        <f>B441&amp;C441</f>
        <v>Laura MCKILLOP3000msc</v>
      </c>
      <c r="H441" s="2">
        <f>E441</f>
        <v>987</v>
      </c>
      <c r="I441" s="2" cm="1">
        <f t="array" ref="I441">MAX(IF($G$3:$G$4000=$G441,$H$3:$H$4000))</f>
        <v>1001</v>
      </c>
      <c r="J441" s="2" t="str">
        <v>AUS</v>
      </c>
      <c r="K441" s="21" t="str">
        <v>Bridie HILL</v>
      </c>
      <c r="L441" s="47" t="str">
        <v>1500m</v>
      </c>
      <c r="M441" s="97">
        <v>44701</v>
      </c>
      <c r="N441" s="96" t="str">
        <f t="shared" si="24"/>
        <v>Bridie HILL1500m</v>
      </c>
      <c r="O441" s="2">
        <f t="shared" si="25"/>
        <v>945</v>
      </c>
      <c r="P441" s="2">
        <f t="shared" si="26"/>
        <v>184</v>
      </c>
      <c r="Q441" s="81">
        <f t="shared" si="27"/>
        <v>59</v>
      </c>
    </row>
    <row r="442" spans="1:17" x14ac:dyDescent="0.2">
      <c r="A442" t="s">
        <v>1174</v>
      </c>
      <c r="B442" t="s">
        <v>387</v>
      </c>
      <c r="C442" t="s">
        <v>38</v>
      </c>
      <c r="D442" s="5">
        <v>44732</v>
      </c>
      <c r="E442" s="2">
        <v>987</v>
      </c>
      <c r="F442" s="2">
        <v>68</v>
      </c>
      <c r="G442" t="str">
        <f>B442&amp;C442</f>
        <v>Zoe CHESTERtriple-jump</v>
      </c>
      <c r="H442" s="2">
        <f>E442</f>
        <v>987</v>
      </c>
      <c r="I442" s="2" cm="1">
        <f t="array" ref="I442">MAX(IF($G$3:$G$4000=$G442,$H$3:$H$4000))</f>
        <v>987</v>
      </c>
      <c r="J442" s="2" t="str">
        <v>AUS</v>
      </c>
      <c r="K442" s="21" t="str">
        <v>Vanessa APEL</v>
      </c>
      <c r="L442" s="47" t="str">
        <v>high-jump</v>
      </c>
      <c r="M442" s="97">
        <v>44732</v>
      </c>
      <c r="N442" s="96" t="str">
        <f t="shared" si="24"/>
        <v>Vanessa APELhigh-jump</v>
      </c>
      <c r="O442" s="2">
        <f t="shared" si="25"/>
        <v>945</v>
      </c>
      <c r="P442" s="2">
        <f t="shared" si="26"/>
        <v>117</v>
      </c>
      <c r="Q442" s="81">
        <f t="shared" si="27"/>
        <v>25</v>
      </c>
    </row>
    <row r="443" spans="1:17" x14ac:dyDescent="0.2">
      <c r="A443" t="s">
        <v>1174</v>
      </c>
      <c r="B443" t="s">
        <v>204</v>
      </c>
      <c r="C443" t="s">
        <v>25</v>
      </c>
      <c r="D443" s="5"/>
      <c r="E443" s="2">
        <v>986</v>
      </c>
      <c r="F443" s="2">
        <v>97</v>
      </c>
      <c r="G443" t="str">
        <f>B443&amp;C443</f>
        <v>Charlotte MCAULIFFE200m</v>
      </c>
      <c r="H443" s="2">
        <f>E443</f>
        <v>986</v>
      </c>
      <c r="I443" s="2" cm="1">
        <f t="array" ref="I443">MAX(IF($G$3:$G$4000=$G443,$H$3:$H$4000))</f>
        <v>986</v>
      </c>
      <c r="J443" s="2" t="str">
        <v>AUS</v>
      </c>
      <c r="K443" s="21" t="str">
        <v>Julia BOURKE</v>
      </c>
      <c r="L443" s="47" t="str">
        <v>hammer-throw</v>
      </c>
      <c r="M443" s="97">
        <v>35938</v>
      </c>
      <c r="N443" s="96" t="str">
        <f t="shared" si="24"/>
        <v>Julia BOURKEhammer-throw</v>
      </c>
      <c r="O443" s="2">
        <f t="shared" si="25"/>
        <v>945</v>
      </c>
      <c r="P443" s="2">
        <f t="shared" si="26"/>
        <v>41</v>
      </c>
      <c r="Q443" s="81">
        <f t="shared" si="27"/>
        <v>3</v>
      </c>
    </row>
    <row r="444" spans="1:17" x14ac:dyDescent="0.2">
      <c r="A444" t="s">
        <v>1174</v>
      </c>
      <c r="B444" t="s">
        <v>938</v>
      </c>
      <c r="C444" s="5" t="s">
        <v>34</v>
      </c>
      <c r="D444" s="5">
        <v>36247</v>
      </c>
      <c r="E444" s="2">
        <v>986</v>
      </c>
      <c r="F444" s="2">
        <v>26</v>
      </c>
      <c r="G444" t="str">
        <f>B444&amp;C444</f>
        <v>Kelsie Jae VICKERY3000msc</v>
      </c>
      <c r="H444" s="2">
        <f>E444</f>
        <v>986</v>
      </c>
      <c r="I444" s="2" cm="1">
        <f t="array" ref="I444">MAX(IF($G$3:$G$4000=$G444,$H$3:$H$4000))</f>
        <v>986</v>
      </c>
      <c r="J444" s="2" t="str">
        <v>AUS</v>
      </c>
      <c r="K444" s="21" t="str">
        <v>Molly SEWELL</v>
      </c>
      <c r="L444" s="47" t="str">
        <v>1500m</v>
      </c>
      <c r="M444" s="97">
        <v>44701</v>
      </c>
      <c r="N444" s="96" t="str">
        <f t="shared" si="24"/>
        <v>Molly SEWELL1500m</v>
      </c>
      <c r="O444" s="2">
        <f t="shared" si="25"/>
        <v>944</v>
      </c>
      <c r="P444" s="2">
        <f t="shared" si="26"/>
        <v>186</v>
      </c>
      <c r="Q444" s="81">
        <f t="shared" si="27"/>
        <v>61</v>
      </c>
    </row>
    <row r="445" spans="1:17" x14ac:dyDescent="0.2">
      <c r="A445" t="s">
        <v>1174</v>
      </c>
      <c r="B445" t="s">
        <v>382</v>
      </c>
      <c r="C445" t="s">
        <v>38</v>
      </c>
      <c r="D445" s="5">
        <v>37421</v>
      </c>
      <c r="E445" s="2">
        <v>986</v>
      </c>
      <c r="F445" s="2">
        <v>69</v>
      </c>
      <c r="G445" t="str">
        <f>B445&amp;C445</f>
        <v>Emilaya ELLIStriple-jump</v>
      </c>
      <c r="H445" s="2">
        <f>E445</f>
        <v>986</v>
      </c>
      <c r="I445" s="2" cm="1">
        <f t="array" ref="I445">MAX(IF($G$3:$G$4000=$G445,$H$3:$H$4000))</f>
        <v>986</v>
      </c>
      <c r="J445" s="2" t="str">
        <v>AUS</v>
      </c>
      <c r="K445" s="21" t="str">
        <v>Georgie GILROY</v>
      </c>
      <c r="L445" s="47" t="str">
        <v>1500m</v>
      </c>
      <c r="M445" s="97">
        <v>44732</v>
      </c>
      <c r="N445" s="96" t="str">
        <f t="shared" si="24"/>
        <v>Georgie GILROY1500m</v>
      </c>
      <c r="O445" s="2">
        <f t="shared" si="25"/>
        <v>944</v>
      </c>
      <c r="P445" s="2">
        <f t="shared" si="26"/>
        <v>186</v>
      </c>
      <c r="Q445" s="81">
        <f t="shared" si="27"/>
        <v>61</v>
      </c>
    </row>
    <row r="446" spans="1:17" x14ac:dyDescent="0.2">
      <c r="A446" t="s">
        <v>1174</v>
      </c>
      <c r="B446" t="s">
        <v>276</v>
      </c>
      <c r="C446" t="s">
        <v>27</v>
      </c>
      <c r="D446" s="5">
        <v>35243</v>
      </c>
      <c r="E446" s="2">
        <v>985</v>
      </c>
      <c r="F446" s="2">
        <v>86</v>
      </c>
      <c r="G446" t="str">
        <f>B446&amp;C446</f>
        <v>Holly CAMPBELL800m</v>
      </c>
      <c r="H446" s="2">
        <f>E446</f>
        <v>985</v>
      </c>
      <c r="I446" s="2" cm="1">
        <f t="array" ref="I446">MAX(IF($G$3:$G$4000=$G446,$H$3:$H$4000))</f>
        <v>985</v>
      </c>
      <c r="J446" s="2" t="str">
        <v>AUS</v>
      </c>
      <c r="K446" s="21" t="str">
        <v>Rosie WEBER</v>
      </c>
      <c r="L446" s="47" t="str">
        <v>5000m</v>
      </c>
      <c r="M446" s="97">
        <v>34040</v>
      </c>
      <c r="N446" s="96" t="str">
        <f t="shared" si="24"/>
        <v>Rosie WEBER5000m</v>
      </c>
      <c r="O446" s="2">
        <f t="shared" si="25"/>
        <v>944</v>
      </c>
      <c r="P446" s="2">
        <f t="shared" si="26"/>
        <v>166</v>
      </c>
      <c r="Q446" s="81">
        <f t="shared" si="27"/>
        <v>32</v>
      </c>
    </row>
    <row r="447" spans="1:17" x14ac:dyDescent="0.2">
      <c r="A447" t="s">
        <v>1174</v>
      </c>
      <c r="B447" t="s">
        <v>921</v>
      </c>
      <c r="C447" t="s">
        <v>27</v>
      </c>
      <c r="D447" s="5">
        <v>37989</v>
      </c>
      <c r="E447" s="2">
        <v>985</v>
      </c>
      <c r="F447" s="2">
        <v>87</v>
      </c>
      <c r="G447" t="str">
        <f>B447&amp;C447</f>
        <v>Keira MOORE800m</v>
      </c>
      <c r="H447" s="2">
        <f>E447</f>
        <v>985</v>
      </c>
      <c r="I447" s="2" cm="1">
        <f t="array" ref="I447">MAX(IF($G$3:$G$4000=$G447,$H$3:$H$4000))</f>
        <v>985</v>
      </c>
      <c r="J447" s="2" t="str">
        <v>AUS</v>
      </c>
      <c r="K447" s="21" t="str">
        <v>Elizabeth BARAL</v>
      </c>
      <c r="L447" s="47" t="str">
        <v>pole-vault</v>
      </c>
      <c r="M447" s="97">
        <v>35825</v>
      </c>
      <c r="N447" s="96" t="str">
        <f t="shared" si="24"/>
        <v>Elizabeth BARALpole-vault</v>
      </c>
      <c r="O447" s="2">
        <f t="shared" si="25"/>
        <v>944</v>
      </c>
      <c r="P447" s="2">
        <f t="shared" si="26"/>
        <v>33</v>
      </c>
      <c r="Q447" s="81">
        <f t="shared" si="27"/>
        <v>13</v>
      </c>
    </row>
    <row r="448" spans="1:17" x14ac:dyDescent="0.2">
      <c r="A448" t="s">
        <v>1174</v>
      </c>
      <c r="B448" t="s">
        <v>171</v>
      </c>
      <c r="C448" s="5" t="s">
        <v>37</v>
      </c>
      <c r="D448" s="5">
        <v>37970</v>
      </c>
      <c r="E448" s="2">
        <v>985</v>
      </c>
      <c r="F448" s="2">
        <v>47</v>
      </c>
      <c r="G448" t="str">
        <f>B448&amp;C448</f>
        <v>Alessia WYNNElong-jump</v>
      </c>
      <c r="H448" s="2">
        <f>E448</f>
        <v>985</v>
      </c>
      <c r="I448" s="2" cm="1">
        <f t="array" ref="I448">MAX(IF($G$3:$G$4000=$G448,$H$3:$H$4000))</f>
        <v>985</v>
      </c>
      <c r="J448" s="2" t="str">
        <v>AUS</v>
      </c>
      <c r="K448" s="21" t="str">
        <v>Alla PARNOVA</v>
      </c>
      <c r="L448" s="47" t="str">
        <v>pole-vault</v>
      </c>
      <c r="M448" s="97">
        <v>37991</v>
      </c>
      <c r="N448" s="96" t="str">
        <f t="shared" si="24"/>
        <v>Alla PARNOVApole-vault</v>
      </c>
      <c r="O448" s="2">
        <f t="shared" si="25"/>
        <v>944</v>
      </c>
      <c r="P448" s="2">
        <f t="shared" si="26"/>
        <v>33</v>
      </c>
      <c r="Q448" s="81">
        <f t="shared" si="27"/>
        <v>13</v>
      </c>
    </row>
    <row r="449" spans="1:17" x14ac:dyDescent="0.2">
      <c r="A449" t="s">
        <v>1174</v>
      </c>
      <c r="B449" t="s">
        <v>918</v>
      </c>
      <c r="C449" t="s">
        <v>27</v>
      </c>
      <c r="D449" s="5">
        <v>36417</v>
      </c>
      <c r="E449" s="2">
        <v>984</v>
      </c>
      <c r="F449" s="2">
        <v>88</v>
      </c>
      <c r="G449" t="str">
        <f>B449&amp;C449</f>
        <v>Maddison CAULFIELD800m</v>
      </c>
      <c r="H449" s="2">
        <f>E449</f>
        <v>984</v>
      </c>
      <c r="I449" s="2" cm="1">
        <f t="array" ref="I449">MAX(IF($G$3:$G$4000=$G449,$H$3:$H$4000))</f>
        <v>984</v>
      </c>
      <c r="J449" s="2" t="str">
        <v>AUS</v>
      </c>
      <c r="K449" s="21" t="str">
        <v>Sienna SCAHILL</v>
      </c>
      <c r="L449" s="47" t="str">
        <v>1500m</v>
      </c>
      <c r="M449" s="97">
        <v>44762</v>
      </c>
      <c r="N449" s="96" t="str">
        <f t="shared" si="24"/>
        <v>Sienna SCAHILL1500m</v>
      </c>
      <c r="O449" s="2">
        <f t="shared" si="25"/>
        <v>943</v>
      </c>
      <c r="P449" s="2">
        <f t="shared" si="26"/>
        <v>189</v>
      </c>
      <c r="Q449" s="81">
        <f t="shared" si="27"/>
        <v>63</v>
      </c>
    </row>
    <row r="450" spans="1:17" x14ac:dyDescent="0.2">
      <c r="A450" t="s">
        <v>1174</v>
      </c>
      <c r="B450" t="s">
        <v>875</v>
      </c>
      <c r="C450" t="s">
        <v>28</v>
      </c>
      <c r="D450" s="5">
        <v>1997</v>
      </c>
      <c r="E450" s="2">
        <v>984</v>
      </c>
      <c r="F450" s="2">
        <v>59</v>
      </c>
      <c r="G450" t="str">
        <f>B450&amp;C450</f>
        <v>Jessica PASCOE1500m</v>
      </c>
      <c r="H450" s="2">
        <f>E450</f>
        <v>984</v>
      </c>
      <c r="I450" s="2" cm="1">
        <f t="array" ref="I450">MAX(IF($G$3:$G$4000=$G450,$H$3:$H$4000))</f>
        <v>984</v>
      </c>
      <c r="J450" s="2" t="str">
        <v>AUS</v>
      </c>
      <c r="K450" s="21" t="str">
        <v>Shauna HERBST</v>
      </c>
      <c r="L450" s="47" t="str">
        <v>100mh</v>
      </c>
      <c r="M450" s="97">
        <v>35294</v>
      </c>
      <c r="N450" s="96" t="str">
        <f t="shared" si="24"/>
        <v>Shauna HERBST100mh</v>
      </c>
      <c r="O450" s="2">
        <f t="shared" si="25"/>
        <v>943</v>
      </c>
      <c r="P450" s="2">
        <f t="shared" si="26"/>
        <v>137</v>
      </c>
      <c r="Q450" s="81">
        <f t="shared" si="27"/>
        <v>24</v>
      </c>
    </row>
    <row r="451" spans="1:17" x14ac:dyDescent="0.2">
      <c r="A451" t="s">
        <v>1174</v>
      </c>
      <c r="B451" t="s">
        <v>960</v>
      </c>
      <c r="C451" t="s">
        <v>33</v>
      </c>
      <c r="D451" s="5">
        <v>35071</v>
      </c>
      <c r="E451" s="2">
        <v>984</v>
      </c>
      <c r="F451" s="2">
        <v>30</v>
      </c>
      <c r="G451" t="str">
        <f>B451&amp;C451</f>
        <v>Daniela ROMAN400mh</v>
      </c>
      <c r="H451" s="2">
        <f>E451</f>
        <v>984</v>
      </c>
      <c r="I451" s="2" cm="1">
        <f t="array" ref="I451">MAX(IF($G$3:$G$4000=$G451,$H$3:$H$4000))</f>
        <v>1024</v>
      </c>
      <c r="J451" s="2" t="str">
        <v>AUS</v>
      </c>
      <c r="K451" s="21" t="str">
        <v>Samantha LENTON</v>
      </c>
      <c r="L451" s="47" t="str">
        <v>hammer-throw</v>
      </c>
      <c r="M451" s="97">
        <v>36322</v>
      </c>
      <c r="N451" s="96" t="str">
        <f t="shared" si="24"/>
        <v>Samantha LENTONhammer-throw</v>
      </c>
      <c r="O451" s="2">
        <f t="shared" si="25"/>
        <v>943</v>
      </c>
      <c r="P451" s="2">
        <f t="shared" si="26"/>
        <v>44</v>
      </c>
      <c r="Q451" s="81">
        <f t="shared" si="27"/>
        <v>4</v>
      </c>
    </row>
    <row r="452" spans="1:17" x14ac:dyDescent="0.2">
      <c r="A452" t="s">
        <v>1174</v>
      </c>
      <c r="B452" t="s">
        <v>418</v>
      </c>
      <c r="C452" t="s">
        <v>35</v>
      </c>
      <c r="D452" s="5">
        <v>38647</v>
      </c>
      <c r="E452" s="2">
        <v>984</v>
      </c>
      <c r="F452" s="2">
        <v>15</v>
      </c>
      <c r="G452" t="str">
        <f>B452&amp;C452</f>
        <v>Tryphena HEWETThigh-jump</v>
      </c>
      <c r="H452" s="2">
        <f>E452</f>
        <v>984</v>
      </c>
      <c r="I452" s="2" cm="1">
        <f t="array" ref="I452">MAX(IF($G$3:$G$4000=$G452,$H$3:$H$4000))</f>
        <v>1004</v>
      </c>
      <c r="J452" s="2" t="str">
        <v>AUS</v>
      </c>
      <c r="K452" s="21" t="str">
        <v>Angie ROSS</v>
      </c>
      <c r="L452" s="47" t="str">
        <v>1500m</v>
      </c>
      <c r="M452" s="97">
        <v>1981</v>
      </c>
      <c r="N452" s="96" t="str">
        <f t="shared" ref="N452:N515" si="28">K452&amp;L452</f>
        <v>Angie ROSS1500m</v>
      </c>
      <c r="O452" s="2">
        <f t="shared" ref="O452:O515" si="29">VLOOKUP(K452&amp;L452,$G$3:$H$3442,2,FALSE)</f>
        <v>942</v>
      </c>
      <c r="P452" s="2">
        <f t="shared" ref="P452:P515" si="30">COUNTIFS($L$3:$L$3026,L452,$O$3:$O$3026,"&gt;"&amp;O452)+1</f>
        <v>190</v>
      </c>
      <c r="Q452" s="81">
        <f t="shared" ref="Q452:Q515" si="31">IFERROR(IF(J452="AUS",COUNTIFS($J$3:$J$3026,"AUS",$L$3:$L$3026,L452,$O$3:$O$3026,"&gt;"&amp;O452)+1,""),"")</f>
        <v>64</v>
      </c>
    </row>
    <row r="453" spans="1:17" x14ac:dyDescent="0.2">
      <c r="A453" t="s">
        <v>1174</v>
      </c>
      <c r="B453" t="s">
        <v>1027</v>
      </c>
      <c r="C453" t="s">
        <v>35</v>
      </c>
      <c r="D453" s="5">
        <v>37337</v>
      </c>
      <c r="E453" s="2">
        <v>984</v>
      </c>
      <c r="F453" s="2">
        <v>59</v>
      </c>
      <c r="G453" t="str">
        <f>B453&amp;C453</f>
        <v>Elizabeth MOSShigh-jump</v>
      </c>
      <c r="H453" s="2">
        <f>E453</f>
        <v>984</v>
      </c>
      <c r="I453" s="2" cm="1">
        <f t="array" ref="I453">MAX(IF($G$3:$G$4000=$G453,$H$3:$H$4000))</f>
        <v>984</v>
      </c>
      <c r="J453" s="2" t="str">
        <v>AUS</v>
      </c>
      <c r="K453" s="21" t="str">
        <v>Cleo RICHARDSON</v>
      </c>
      <c r="L453" s="47" t="str">
        <v>1500m</v>
      </c>
      <c r="M453" s="97">
        <v>44732</v>
      </c>
      <c r="N453" s="96" t="str">
        <f t="shared" si="28"/>
        <v>Cleo RICHARDSON1500m</v>
      </c>
      <c r="O453" s="2">
        <f t="shared" si="29"/>
        <v>942</v>
      </c>
      <c r="P453" s="2">
        <f t="shared" si="30"/>
        <v>190</v>
      </c>
      <c r="Q453" s="81">
        <f t="shared" si="31"/>
        <v>64</v>
      </c>
    </row>
    <row r="454" spans="1:17" x14ac:dyDescent="0.2">
      <c r="A454" t="s">
        <v>1174</v>
      </c>
      <c r="B454" t="s">
        <v>417</v>
      </c>
      <c r="C454" s="5" t="s">
        <v>35</v>
      </c>
      <c r="D454" s="5">
        <v>37938</v>
      </c>
      <c r="E454" s="2">
        <v>984</v>
      </c>
      <c r="F454" s="2">
        <v>59</v>
      </c>
      <c r="G454" t="str">
        <f>B454&amp;C454</f>
        <v>Alexandra HARRISONhigh-jump</v>
      </c>
      <c r="H454" s="2">
        <f>E454</f>
        <v>984</v>
      </c>
      <c r="I454" s="2" cm="1">
        <f t="array" ref="I454">MAX(IF($G$3:$G$4000=$G454,$H$3:$H$4000))</f>
        <v>1023</v>
      </c>
      <c r="J454" s="2" t="str">
        <v>AUS</v>
      </c>
      <c r="K454" s="21" t="str">
        <v>Ellaby HANSEN</v>
      </c>
      <c r="L454" s="47" t="str">
        <v>3000msc</v>
      </c>
      <c r="M454" s="97">
        <v>44612</v>
      </c>
      <c r="N454" s="96" t="str">
        <f t="shared" si="28"/>
        <v>Ellaby HANSEN3000msc</v>
      </c>
      <c r="O454" s="2">
        <f t="shared" si="29"/>
        <v>942</v>
      </c>
      <c r="P454" s="2">
        <f t="shared" si="30"/>
        <v>116</v>
      </c>
      <c r="Q454" s="81">
        <f t="shared" si="31"/>
        <v>25</v>
      </c>
    </row>
    <row r="455" spans="1:17" x14ac:dyDescent="0.2">
      <c r="A455" t="s">
        <v>1174</v>
      </c>
      <c r="B455" t="s">
        <v>422</v>
      </c>
      <c r="C455" t="s">
        <v>35</v>
      </c>
      <c r="D455" s="5">
        <v>35841</v>
      </c>
      <c r="E455" s="2">
        <v>984</v>
      </c>
      <c r="F455" s="2">
        <v>59</v>
      </c>
      <c r="G455" t="str">
        <f>B455&amp;C455</f>
        <v>Clare GIBSONhigh-jump</v>
      </c>
      <c r="H455" s="2">
        <f>E455</f>
        <v>984</v>
      </c>
      <c r="I455" s="2" cm="1">
        <f t="array" ref="I455">MAX(IF($G$3:$G$4000=$G455,$H$3:$H$4000))</f>
        <v>984</v>
      </c>
      <c r="J455" s="2" t="str">
        <v>AUS</v>
      </c>
      <c r="K455" s="21" t="str">
        <v>Alysha BURNETT</v>
      </c>
      <c r="L455" s="47" t="str">
        <v>long-jump</v>
      </c>
      <c r="M455" s="97">
        <v>35434</v>
      </c>
      <c r="N455" s="96" t="str">
        <f t="shared" si="28"/>
        <v>Alysha BURNETTlong-jump</v>
      </c>
      <c r="O455" s="2">
        <f t="shared" si="29"/>
        <v>941</v>
      </c>
      <c r="P455" s="2">
        <f t="shared" si="30"/>
        <v>140</v>
      </c>
      <c r="Q455" s="81">
        <f t="shared" si="31"/>
        <v>28</v>
      </c>
    </row>
    <row r="456" spans="1:17" x14ac:dyDescent="0.2">
      <c r="A456" t="s">
        <v>1174</v>
      </c>
      <c r="B456" t="s">
        <v>419</v>
      </c>
      <c r="C456" t="s">
        <v>35</v>
      </c>
      <c r="D456" s="5">
        <v>38658</v>
      </c>
      <c r="E456" s="2">
        <v>984</v>
      </c>
      <c r="F456" s="2">
        <v>59</v>
      </c>
      <c r="G456" t="str">
        <f>B456&amp;C456</f>
        <v>Chelsea FRIEDRICHhigh-jump</v>
      </c>
      <c r="H456" s="2">
        <f>E456</f>
        <v>984</v>
      </c>
      <c r="I456" s="2" cm="1">
        <f t="array" ref="I456">MAX(IF($G$3:$G$4000=$G456,$H$3:$H$4000))</f>
        <v>984</v>
      </c>
      <c r="J456" s="2" t="str">
        <v>AUS</v>
      </c>
      <c r="K456" s="21" t="str">
        <v>Petra EDWARDS</v>
      </c>
      <c r="L456" s="47" t="str">
        <v>long-jump</v>
      </c>
      <c r="M456" s="97">
        <v>44671</v>
      </c>
      <c r="N456" s="96" t="str">
        <f t="shared" si="28"/>
        <v>Petra EDWARDSlong-jump</v>
      </c>
      <c r="O456" s="2">
        <f t="shared" si="29"/>
        <v>941</v>
      </c>
      <c r="P456" s="2">
        <f t="shared" si="30"/>
        <v>140</v>
      </c>
      <c r="Q456" s="81">
        <f t="shared" si="31"/>
        <v>28</v>
      </c>
    </row>
    <row r="457" spans="1:17" x14ac:dyDescent="0.2">
      <c r="A457" t="s">
        <v>1174</v>
      </c>
      <c r="B457" t="s">
        <v>486</v>
      </c>
      <c r="C457" t="s">
        <v>41</v>
      </c>
      <c r="D457" s="5">
        <v>37658</v>
      </c>
      <c r="E457" s="2">
        <v>984</v>
      </c>
      <c r="F457" s="2">
        <v>14</v>
      </c>
      <c r="G457" t="str">
        <f>B457&amp;C457</f>
        <v>Mackenzie MIELCZAREKjavelin-throw</v>
      </c>
      <c r="H457" s="2">
        <f>E457</f>
        <v>984</v>
      </c>
      <c r="I457" s="2" cm="1">
        <f t="array" ref="I457">MAX(IF($G$3:$G$4000=$G457,$H$3:$H$4000))</f>
        <v>984</v>
      </c>
      <c r="J457" s="2" t="str">
        <v>AUS</v>
      </c>
      <c r="K457" s="21" t="str">
        <v>Allanah PITCHER</v>
      </c>
      <c r="L457" s="47" t="str">
        <v>race-walking</v>
      </c>
      <c r="M457" s="97">
        <v>37883</v>
      </c>
      <c r="N457" s="96" t="str">
        <f t="shared" si="28"/>
        <v>Allanah PITCHERrace-walking</v>
      </c>
      <c r="O457" s="2">
        <f t="shared" si="29"/>
        <v>941</v>
      </c>
      <c r="P457" s="2">
        <f t="shared" si="30"/>
        <v>23</v>
      </c>
      <c r="Q457" s="81">
        <f t="shared" si="31"/>
        <v>7</v>
      </c>
    </row>
    <row r="458" spans="1:17" x14ac:dyDescent="0.2">
      <c r="A458" t="s">
        <v>1174</v>
      </c>
      <c r="B458" t="s">
        <v>359</v>
      </c>
      <c r="C458" s="5" t="s">
        <v>33</v>
      </c>
      <c r="D458" s="5">
        <v>35755</v>
      </c>
      <c r="E458" s="2">
        <v>983</v>
      </c>
      <c r="F458" s="2">
        <v>31</v>
      </c>
      <c r="G458" t="str">
        <f>B458&amp;C458</f>
        <v>Susie SEITARIDIS400mh</v>
      </c>
      <c r="H458" s="2">
        <f>E458</f>
        <v>983</v>
      </c>
      <c r="I458" s="2" cm="1">
        <f t="array" ref="I458">MAX(IF($G$3:$G$4000=$G458,$H$3:$H$4000))</f>
        <v>983</v>
      </c>
      <c r="J458" s="2" t="str">
        <v>AUS</v>
      </c>
      <c r="K458" s="21" t="str">
        <v>Jessica JASON</v>
      </c>
      <c r="L458" s="47" t="str">
        <v>5000m</v>
      </c>
      <c r="M458" s="97">
        <v>1995</v>
      </c>
      <c r="N458" s="96" t="str">
        <f t="shared" si="28"/>
        <v>Jessica JASON5000m</v>
      </c>
      <c r="O458" s="2">
        <f t="shared" si="29"/>
        <v>940</v>
      </c>
      <c r="P458" s="2">
        <f t="shared" si="30"/>
        <v>168</v>
      </c>
      <c r="Q458" s="81">
        <f t="shared" si="31"/>
        <v>33</v>
      </c>
    </row>
    <row r="459" spans="1:17" x14ac:dyDescent="0.2">
      <c r="A459" t="s">
        <v>1174</v>
      </c>
      <c r="B459" t="s">
        <v>401</v>
      </c>
      <c r="C459" t="s">
        <v>38</v>
      </c>
      <c r="D459" s="5">
        <v>36741</v>
      </c>
      <c r="E459" s="2">
        <v>983</v>
      </c>
      <c r="F459" s="2">
        <v>72</v>
      </c>
      <c r="G459" t="str">
        <f>B459&amp;C459</f>
        <v>Tahla PONTtriple-jump</v>
      </c>
      <c r="H459" s="2">
        <f>E459</f>
        <v>983</v>
      </c>
      <c r="I459" s="2" cm="1">
        <f t="array" ref="I459">MAX(IF($G$3:$G$4000=$G459,$H$3:$H$4000))</f>
        <v>983</v>
      </c>
      <c r="J459" s="2" t="str">
        <v>AUS</v>
      </c>
      <c r="K459" s="21" t="str">
        <v>Lyvante SU'EMAI</v>
      </c>
      <c r="L459" s="47" t="str">
        <v>shot-put</v>
      </c>
      <c r="M459" s="97">
        <v>37602</v>
      </c>
      <c r="N459" s="96" t="str">
        <f t="shared" si="28"/>
        <v>Lyvante SU'EMAIshot-put</v>
      </c>
      <c r="O459" s="2">
        <f t="shared" si="29"/>
        <v>939</v>
      </c>
      <c r="P459" s="2">
        <f t="shared" si="30"/>
        <v>37</v>
      </c>
      <c r="Q459" s="81">
        <f t="shared" si="31"/>
        <v>1</v>
      </c>
    </row>
    <row r="460" spans="1:17" x14ac:dyDescent="0.2">
      <c r="A460" t="s">
        <v>1174</v>
      </c>
      <c r="B460" t="s">
        <v>961</v>
      </c>
      <c r="C460" t="s">
        <v>33</v>
      </c>
      <c r="D460" s="5">
        <v>44732</v>
      </c>
      <c r="E460" s="2">
        <v>982</v>
      </c>
      <c r="F460" s="2">
        <v>33</v>
      </c>
      <c r="G460" t="str">
        <f>B460&amp;C460</f>
        <v>Siena FARRELL400mh</v>
      </c>
      <c r="H460" s="2">
        <f>E460</f>
        <v>982</v>
      </c>
      <c r="I460" s="2" cm="1">
        <f t="array" ref="I460">MAX(IF($G$3:$G$4000=$G460,$H$3:$H$4000))</f>
        <v>982</v>
      </c>
      <c r="J460" s="2" t="str">
        <v>AUS</v>
      </c>
      <c r="K460" s="21" t="str">
        <v>Grace BRENNAN</v>
      </c>
      <c r="L460" s="47" t="str">
        <v>long-jump</v>
      </c>
      <c r="M460" s="97">
        <v>36469</v>
      </c>
      <c r="N460" s="96" t="str">
        <f t="shared" si="28"/>
        <v>Grace BRENNANlong-jump</v>
      </c>
      <c r="O460" s="2">
        <f t="shared" si="29"/>
        <v>938</v>
      </c>
      <c r="P460" s="2">
        <f t="shared" si="30"/>
        <v>142</v>
      </c>
      <c r="Q460" s="81">
        <f t="shared" si="31"/>
        <v>30</v>
      </c>
    </row>
    <row r="461" spans="1:17" x14ac:dyDescent="0.2">
      <c r="A461" t="s">
        <v>1174</v>
      </c>
      <c r="B461" t="s">
        <v>958</v>
      </c>
      <c r="C461" t="s">
        <v>32</v>
      </c>
      <c r="D461" s="5">
        <v>36481</v>
      </c>
      <c r="E461" s="2">
        <v>981</v>
      </c>
      <c r="F461" s="2">
        <v>38</v>
      </c>
      <c r="G461" t="str">
        <f>B461&amp;C461</f>
        <v>Abbey BADROCK100mh</v>
      </c>
      <c r="H461" s="2">
        <f>E461</f>
        <v>981</v>
      </c>
      <c r="I461" s="2" cm="1">
        <f t="array" ref="I461">MAX(IF($G$3:$G$4000=$G461,$H$3:$H$4000))</f>
        <v>981</v>
      </c>
      <c r="J461" s="2" t="str">
        <v>AUS</v>
      </c>
      <c r="K461" s="21" t="str">
        <v>Lara CHECK</v>
      </c>
      <c r="L461" s="47" t="str">
        <v>long-jump</v>
      </c>
      <c r="M461" s="97">
        <v>44640</v>
      </c>
      <c r="N461" s="96" t="str">
        <f t="shared" si="28"/>
        <v>Lara CHECKlong-jump</v>
      </c>
      <c r="O461" s="2">
        <f t="shared" si="29"/>
        <v>938</v>
      </c>
      <c r="P461" s="2">
        <f t="shared" si="30"/>
        <v>142</v>
      </c>
      <c r="Q461" s="81">
        <f t="shared" si="31"/>
        <v>30</v>
      </c>
    </row>
    <row r="462" spans="1:17" x14ac:dyDescent="0.2">
      <c r="A462" t="s">
        <v>1174</v>
      </c>
      <c r="B462" t="s">
        <v>369</v>
      </c>
      <c r="C462" t="s">
        <v>38</v>
      </c>
      <c r="D462" s="5">
        <v>35173</v>
      </c>
      <c r="E462" s="2">
        <v>981</v>
      </c>
      <c r="F462" s="2">
        <v>15</v>
      </c>
      <c r="G462" t="str">
        <f>B462&amp;C462</f>
        <v>Jessie HARPERtriple-jump</v>
      </c>
      <c r="H462" s="2">
        <f>E462</f>
        <v>981</v>
      </c>
      <c r="I462" s="2" cm="1">
        <f t="array" ref="I462">MAX(IF($G$3:$G$4000=$G462,$H$3:$H$4000))</f>
        <v>981</v>
      </c>
      <c r="J462" s="2" t="str">
        <v>AUS</v>
      </c>
      <c r="K462" s="21" t="str">
        <v>Sinta WARDANA</v>
      </c>
      <c r="L462" s="47" t="str">
        <v>long-jump</v>
      </c>
      <c r="M462" s="97">
        <v>33560</v>
      </c>
      <c r="N462" s="96" t="str">
        <f t="shared" si="28"/>
        <v>Sinta WARDANAlong-jump</v>
      </c>
      <c r="O462" s="2">
        <f t="shared" si="29"/>
        <v>938</v>
      </c>
      <c r="P462" s="2">
        <f t="shared" si="30"/>
        <v>142</v>
      </c>
      <c r="Q462" s="81">
        <f t="shared" si="31"/>
        <v>30</v>
      </c>
    </row>
    <row r="463" spans="1:17" x14ac:dyDescent="0.2">
      <c r="A463" t="s">
        <v>1174</v>
      </c>
      <c r="B463" t="s">
        <v>435</v>
      </c>
      <c r="C463" s="5" t="s">
        <v>36</v>
      </c>
      <c r="D463" s="5">
        <v>36960</v>
      </c>
      <c r="E463" s="2">
        <v>981</v>
      </c>
      <c r="F463" s="2">
        <v>22</v>
      </c>
      <c r="G463" t="str">
        <f>B463&amp;C463</f>
        <v>Raphaela CORNEYpole-vault</v>
      </c>
      <c r="H463" s="2">
        <f>E463</f>
        <v>981</v>
      </c>
      <c r="I463" s="2" cm="1">
        <f t="array" ref="I463">MAX(IF($G$3:$G$4000=$G463,$H$3:$H$4000))</f>
        <v>994</v>
      </c>
      <c r="J463" s="2" t="str">
        <v>AUS</v>
      </c>
      <c r="K463" s="21" t="str">
        <v>Caitlin SLOBEDMAN</v>
      </c>
      <c r="L463" s="47" t="str">
        <v>3000msc</v>
      </c>
      <c r="M463" s="97">
        <v>37799</v>
      </c>
      <c r="N463" s="96" t="str">
        <f t="shared" si="28"/>
        <v>Caitlin SLOBEDMAN3000msc</v>
      </c>
      <c r="O463" s="2">
        <f t="shared" si="29"/>
        <v>937</v>
      </c>
      <c r="P463" s="2">
        <f t="shared" si="30"/>
        <v>117</v>
      </c>
      <c r="Q463" s="81">
        <f t="shared" si="31"/>
        <v>26</v>
      </c>
    </row>
    <row r="464" spans="1:17" x14ac:dyDescent="0.2">
      <c r="A464" t="s">
        <v>1174</v>
      </c>
      <c r="B464" t="s">
        <v>436</v>
      </c>
      <c r="C464" s="5" t="s">
        <v>36</v>
      </c>
      <c r="D464" s="5">
        <v>37497</v>
      </c>
      <c r="E464" s="2">
        <v>981</v>
      </c>
      <c r="F464" s="2">
        <v>22</v>
      </c>
      <c r="G464" t="str">
        <f>B464&amp;C464</f>
        <v>Olivia GROSSpole-vault</v>
      </c>
      <c r="H464" s="2">
        <f>E464</f>
        <v>981</v>
      </c>
      <c r="I464" s="2" cm="1">
        <f t="array" ref="I464">MAX(IF($G$3:$G$4000=$G464,$H$3:$H$4000))</f>
        <v>981</v>
      </c>
      <c r="J464" s="2" t="str">
        <v>AUS</v>
      </c>
      <c r="K464" s="21" t="str">
        <v>Christine GAYEN</v>
      </c>
      <c r="L464" s="47" t="str">
        <v>long-jump</v>
      </c>
      <c r="M464" s="97">
        <v>35358</v>
      </c>
      <c r="N464" s="96" t="str">
        <f t="shared" si="28"/>
        <v>Christine GAYENlong-jump</v>
      </c>
      <c r="O464" s="2">
        <f t="shared" si="29"/>
        <v>936</v>
      </c>
      <c r="P464" s="2">
        <f t="shared" si="30"/>
        <v>145</v>
      </c>
      <c r="Q464" s="81">
        <f t="shared" si="31"/>
        <v>33</v>
      </c>
    </row>
    <row r="465" spans="1:17" x14ac:dyDescent="0.2">
      <c r="A465" t="s">
        <v>1174</v>
      </c>
      <c r="B465" t="s">
        <v>253</v>
      </c>
      <c r="C465" t="s">
        <v>27</v>
      </c>
      <c r="D465" s="5">
        <v>44732</v>
      </c>
      <c r="E465" s="2">
        <v>979</v>
      </c>
      <c r="F465" s="2">
        <v>93</v>
      </c>
      <c r="G465" t="str">
        <f>B465&amp;C465</f>
        <v>Tayissa BUCHANAN800m</v>
      </c>
      <c r="H465" s="2">
        <f>E465</f>
        <v>979</v>
      </c>
      <c r="I465" s="2" cm="1">
        <f t="array" ref="I465">MAX(IF($G$3:$G$4000=$G465,$H$3:$H$4000))</f>
        <v>979</v>
      </c>
      <c r="J465" s="2" t="str">
        <v>AUS</v>
      </c>
      <c r="K465" s="21" t="str">
        <v>Tori WEST</v>
      </c>
      <c r="L465" s="47" t="str">
        <v>high-jump</v>
      </c>
      <c r="M465" s="97">
        <v>34986</v>
      </c>
      <c r="N465" s="96" t="str">
        <f t="shared" si="28"/>
        <v>Tori WESThigh-jump</v>
      </c>
      <c r="O465" s="2">
        <f t="shared" si="29"/>
        <v>936</v>
      </c>
      <c r="P465" s="2">
        <f t="shared" si="30"/>
        <v>118</v>
      </c>
      <c r="Q465" s="81">
        <f t="shared" si="31"/>
        <v>26</v>
      </c>
    </row>
    <row r="466" spans="1:17" x14ac:dyDescent="0.2">
      <c r="A466" t="s">
        <v>1174</v>
      </c>
      <c r="B466" t="s">
        <v>926</v>
      </c>
      <c r="C466" t="s">
        <v>28</v>
      </c>
      <c r="D466" s="5">
        <v>36653</v>
      </c>
      <c r="E466" s="2">
        <v>979</v>
      </c>
      <c r="F466" s="2">
        <v>60</v>
      </c>
      <c r="G466" t="str">
        <f>B466&amp;C466</f>
        <v>Emma HOGAN1500m</v>
      </c>
      <c r="H466" s="2">
        <f>E466</f>
        <v>979</v>
      </c>
      <c r="I466" s="2" cm="1">
        <f t="array" ref="I466">MAX(IF($G$3:$G$4000=$G466,$H$3:$H$4000))</f>
        <v>979</v>
      </c>
      <c r="J466" s="2" t="str">
        <v>AUS</v>
      </c>
      <c r="K466" s="21" t="str">
        <v>Samantha LENTON</v>
      </c>
      <c r="L466" s="47" t="str">
        <v>shot-put</v>
      </c>
      <c r="M466" s="97">
        <v>36322</v>
      </c>
      <c r="N466" s="96" t="str">
        <f t="shared" si="28"/>
        <v>Samantha LENTONshot-put</v>
      </c>
      <c r="O466" s="2">
        <f t="shared" si="29"/>
        <v>936</v>
      </c>
      <c r="P466" s="2">
        <f t="shared" si="30"/>
        <v>40</v>
      </c>
      <c r="Q466" s="81">
        <f t="shared" si="31"/>
        <v>2</v>
      </c>
    </row>
    <row r="467" spans="1:17" x14ac:dyDescent="0.2">
      <c r="A467" t="s">
        <v>1174</v>
      </c>
      <c r="B467" t="s">
        <v>351</v>
      </c>
      <c r="C467" t="s">
        <v>32</v>
      </c>
      <c r="D467" s="5">
        <v>37267</v>
      </c>
      <c r="E467" s="2">
        <v>979</v>
      </c>
      <c r="F467" s="2">
        <v>40</v>
      </c>
      <c r="G467" t="str">
        <f>B467&amp;C467</f>
        <v>Keely BOYNE100mh</v>
      </c>
      <c r="H467" s="2">
        <f>E467</f>
        <v>979</v>
      </c>
      <c r="I467" s="2" cm="1">
        <f t="array" ref="I467">MAX(IF($G$3:$G$4000=$G467,$H$3:$H$4000))</f>
        <v>979</v>
      </c>
      <c r="J467" s="2" t="str">
        <v>AUS</v>
      </c>
      <c r="K467" s="21" t="str">
        <v>Rachel LIMBURG</v>
      </c>
      <c r="L467" s="47" t="str">
        <v>heptathlon</v>
      </c>
      <c r="M467" s="97">
        <v>35618</v>
      </c>
      <c r="N467" s="96" t="str">
        <f t="shared" si="28"/>
        <v>Rachel LIMBURGheptathlon</v>
      </c>
      <c r="O467" s="2">
        <f t="shared" si="29"/>
        <v>936</v>
      </c>
      <c r="P467" s="2">
        <f t="shared" si="30"/>
        <v>23</v>
      </c>
      <c r="Q467" s="81">
        <f t="shared" si="31"/>
        <v>3</v>
      </c>
    </row>
    <row r="468" spans="1:17" x14ac:dyDescent="0.2">
      <c r="A468" t="s">
        <v>1174</v>
      </c>
      <c r="B468" t="s">
        <v>487</v>
      </c>
      <c r="C468" s="5" t="s">
        <v>41</v>
      </c>
      <c r="D468" s="5">
        <v>37568</v>
      </c>
      <c r="E468" s="2">
        <v>979</v>
      </c>
      <c r="F468" s="2">
        <v>17</v>
      </c>
      <c r="G468" t="str">
        <f>B468&amp;C468</f>
        <v>Lianna DAVIDSONjavelin-throw</v>
      </c>
      <c r="H468" s="2">
        <f>E468</f>
        <v>979</v>
      </c>
      <c r="I468" s="2" cm="1">
        <f t="array" ref="I468">MAX(IF($G$3:$G$4000=$G468,$H$3:$H$4000))</f>
        <v>979</v>
      </c>
      <c r="J468" s="2" t="str">
        <v>AUS</v>
      </c>
      <c r="K468" s="21" t="str">
        <v>Marley RAIKIWASA</v>
      </c>
      <c r="L468" s="47" t="str">
        <v>discus-throw</v>
      </c>
      <c r="M468" s="97">
        <v>38571</v>
      </c>
      <c r="N468" s="96" t="str">
        <f t="shared" si="28"/>
        <v>Marley RAIKIWASAdiscus-throw</v>
      </c>
      <c r="O468" s="2">
        <f t="shared" si="29"/>
        <v>935</v>
      </c>
      <c r="P468" s="2">
        <f t="shared" si="30"/>
        <v>43</v>
      </c>
      <c r="Q468" s="81">
        <f t="shared" si="31"/>
        <v>5</v>
      </c>
    </row>
    <row r="469" spans="1:17" x14ac:dyDescent="0.2">
      <c r="A469" t="s">
        <v>1174</v>
      </c>
      <c r="B469" t="s">
        <v>328</v>
      </c>
      <c r="C469" t="s">
        <v>30</v>
      </c>
      <c r="D469" s="5">
        <v>44581</v>
      </c>
      <c r="E469" s="2">
        <v>978</v>
      </c>
      <c r="F469" s="2">
        <v>16</v>
      </c>
      <c r="G469" t="str">
        <f>B469&amp;C469</f>
        <v>Jessica NOBLE10000m</v>
      </c>
      <c r="H469" s="2">
        <f>E469</f>
        <v>978</v>
      </c>
      <c r="I469" s="2" cm="1">
        <f t="array" ref="I469">MAX(IF($G$3:$G$4000=$G469,$H$3:$H$4000))</f>
        <v>978</v>
      </c>
      <c r="J469" s="2" t="str">
        <v>AUS</v>
      </c>
      <c r="K469" s="21" t="str">
        <v>Salumi ROBBERTS</v>
      </c>
      <c r="L469" s="47" t="str">
        <v>javelin-throw</v>
      </c>
      <c r="M469" s="97">
        <v>37472</v>
      </c>
      <c r="N469" s="96" t="str">
        <f t="shared" si="28"/>
        <v>Salumi ROBBERTSjavelin-throw</v>
      </c>
      <c r="O469" s="2">
        <f t="shared" si="29"/>
        <v>935</v>
      </c>
      <c r="P469" s="2">
        <f t="shared" si="30"/>
        <v>30</v>
      </c>
      <c r="Q469" s="81">
        <f t="shared" si="31"/>
        <v>10</v>
      </c>
    </row>
    <row r="470" spans="1:17" x14ac:dyDescent="0.2">
      <c r="A470" t="s">
        <v>1174</v>
      </c>
      <c r="B470" t="s">
        <v>171</v>
      </c>
      <c r="C470" t="s">
        <v>32</v>
      </c>
      <c r="D470" s="5">
        <v>37970</v>
      </c>
      <c r="E470" s="2">
        <v>978</v>
      </c>
      <c r="F470" s="2">
        <v>37</v>
      </c>
      <c r="G470" t="str">
        <f>B470&amp;C470</f>
        <v>Alessia WYNNE100mh</v>
      </c>
      <c r="H470" s="2">
        <f>E470</f>
        <v>978</v>
      </c>
      <c r="I470" s="2" cm="1">
        <f t="array" ref="I470">MAX(IF($G$3:$G$4000=$G470,$H$3:$H$4000))</f>
        <v>978</v>
      </c>
      <c r="J470" s="2" t="str">
        <v>AUS</v>
      </c>
      <c r="K470" s="21" t="str">
        <v>Leila CROKER</v>
      </c>
      <c r="L470" s="47" t="str">
        <v>long-jump</v>
      </c>
      <c r="M470" s="97">
        <v>44732</v>
      </c>
      <c r="N470" s="96" t="str">
        <f t="shared" si="28"/>
        <v>Leila CROKERlong-jump</v>
      </c>
      <c r="O470" s="2">
        <f t="shared" si="29"/>
        <v>933</v>
      </c>
      <c r="P470" s="2">
        <f t="shared" si="30"/>
        <v>146</v>
      </c>
      <c r="Q470" s="81">
        <f t="shared" si="31"/>
        <v>34</v>
      </c>
    </row>
    <row r="471" spans="1:17" x14ac:dyDescent="0.2">
      <c r="A471" t="s">
        <v>1174</v>
      </c>
      <c r="B471" t="s">
        <v>485</v>
      </c>
      <c r="C471" t="s">
        <v>41</v>
      </c>
      <c r="D471" s="5">
        <v>36538</v>
      </c>
      <c r="E471" s="2">
        <v>978</v>
      </c>
      <c r="F471" s="2">
        <v>18</v>
      </c>
      <c r="G471" t="str">
        <f>B471&amp;C471</f>
        <v>Jess BELLjavelin-throw</v>
      </c>
      <c r="H471" s="2">
        <f>E471</f>
        <v>978</v>
      </c>
      <c r="I471" s="2" cm="1">
        <f t="array" ref="I471">MAX(IF($G$3:$G$4000=$G471,$H$3:$H$4000))</f>
        <v>978</v>
      </c>
      <c r="J471" s="2" t="str">
        <v>AUS</v>
      </c>
      <c r="K471" s="21" t="str">
        <v>Sophie ZARAFA</v>
      </c>
      <c r="L471" s="47" t="str">
        <v>triple-jump</v>
      </c>
      <c r="M471" s="97">
        <v>44701</v>
      </c>
      <c r="N471" s="96" t="str">
        <f t="shared" si="28"/>
        <v>Sophie ZARAFAtriple-jump</v>
      </c>
      <c r="O471" s="2">
        <f t="shared" si="29"/>
        <v>933</v>
      </c>
      <c r="P471" s="2">
        <f t="shared" si="30"/>
        <v>113</v>
      </c>
      <c r="Q471" s="81">
        <f t="shared" si="31"/>
        <v>17</v>
      </c>
    </row>
    <row r="472" spans="1:17" x14ac:dyDescent="0.2">
      <c r="A472" t="s">
        <v>1174</v>
      </c>
      <c r="B472" t="s">
        <v>939</v>
      </c>
      <c r="C472" t="s">
        <v>34</v>
      </c>
      <c r="D472" s="5">
        <v>38176</v>
      </c>
      <c r="E472" s="2">
        <v>977</v>
      </c>
      <c r="F472" s="2">
        <v>28</v>
      </c>
      <c r="G472" t="str">
        <f>B472&amp;C472</f>
        <v>Abbie BUTLER3000msc</v>
      </c>
      <c r="H472" s="2">
        <f>E472</f>
        <v>977</v>
      </c>
      <c r="I472" s="2" cm="1">
        <f t="array" ref="I472">MAX(IF($G$3:$G$4000=$G472,$H$3:$H$4000))</f>
        <v>977</v>
      </c>
      <c r="J472" s="2" t="str">
        <v>AUS</v>
      </c>
      <c r="K472" s="21" t="str">
        <v>Kaitlin LIM</v>
      </c>
      <c r="L472" s="47" t="str">
        <v>long-jump</v>
      </c>
      <c r="M472" s="97">
        <v>44732</v>
      </c>
      <c r="N472" s="96" t="str">
        <f t="shared" si="28"/>
        <v>Kaitlin LIMlong-jump</v>
      </c>
      <c r="O472" s="2">
        <f t="shared" si="29"/>
        <v>932</v>
      </c>
      <c r="P472" s="2">
        <f t="shared" si="30"/>
        <v>147</v>
      </c>
      <c r="Q472" s="81">
        <f t="shared" si="31"/>
        <v>35</v>
      </c>
    </row>
    <row r="473" spans="1:17" x14ac:dyDescent="0.2">
      <c r="A473" t="s">
        <v>1174</v>
      </c>
      <c r="B473" t="s">
        <v>955</v>
      </c>
      <c r="C473" s="5" t="s">
        <v>32</v>
      </c>
      <c r="D473" s="5"/>
      <c r="E473" s="2">
        <v>977</v>
      </c>
      <c r="F473" s="2">
        <v>38</v>
      </c>
      <c r="G473" t="str">
        <f>B473&amp;C473</f>
        <v>Alexandra RICHARDS100mh</v>
      </c>
      <c r="H473" s="2">
        <f>E473</f>
        <v>977</v>
      </c>
      <c r="I473" s="2" cm="1">
        <f t="array" ref="I473">MAX(IF($G$3:$G$4000=$G473,$H$3:$H$4000))</f>
        <v>977</v>
      </c>
      <c r="J473" s="2" t="str">
        <v>AUS</v>
      </c>
      <c r="K473" s="21" t="str">
        <v>Tiana BORAS</v>
      </c>
      <c r="L473" s="47" t="str">
        <v>long-jump</v>
      </c>
      <c r="M473" s="97">
        <v>38415</v>
      </c>
      <c r="N473" s="96" t="str">
        <f t="shared" si="28"/>
        <v>Tiana BORASlong-jump</v>
      </c>
      <c r="O473" s="2">
        <f t="shared" si="29"/>
        <v>932</v>
      </c>
      <c r="P473" s="2">
        <f t="shared" si="30"/>
        <v>147</v>
      </c>
      <c r="Q473" s="81">
        <f t="shared" si="31"/>
        <v>35</v>
      </c>
    </row>
    <row r="474" spans="1:17" x14ac:dyDescent="0.2">
      <c r="A474" t="s">
        <v>1174</v>
      </c>
      <c r="B474" t="s">
        <v>371</v>
      </c>
      <c r="C474" t="s">
        <v>37</v>
      </c>
      <c r="D474" s="5">
        <v>36551</v>
      </c>
      <c r="E474" s="2">
        <v>977</v>
      </c>
      <c r="F474" s="2">
        <v>40</v>
      </c>
      <c r="G474" t="str">
        <f>B474&amp;C474</f>
        <v>Bethany KRANENDONKlong-jump</v>
      </c>
      <c r="H474" s="2">
        <f>E474</f>
        <v>977</v>
      </c>
      <c r="I474" s="2" cm="1">
        <f t="array" ref="I474">MAX(IF($G$3:$G$4000=$G474,$H$3:$H$4000))</f>
        <v>1020</v>
      </c>
      <c r="J474" s="2" t="str">
        <v>AUS</v>
      </c>
      <c r="K474" s="21" t="str">
        <v>Stephanie KONDOGONIS</v>
      </c>
      <c r="L474" s="47" t="str">
        <v>3000msc</v>
      </c>
      <c r="M474" s="97">
        <v>33318</v>
      </c>
      <c r="N474" s="96" t="str">
        <f t="shared" si="28"/>
        <v>Stephanie KONDOGONIS3000msc</v>
      </c>
      <c r="O474" s="2">
        <f t="shared" si="29"/>
        <v>931</v>
      </c>
      <c r="P474" s="2">
        <f t="shared" si="30"/>
        <v>118</v>
      </c>
      <c r="Q474" s="81">
        <f t="shared" si="31"/>
        <v>27</v>
      </c>
    </row>
    <row r="475" spans="1:17" x14ac:dyDescent="0.2">
      <c r="A475" t="s">
        <v>1174</v>
      </c>
      <c r="B475" t="s">
        <v>950</v>
      </c>
      <c r="C475" t="s">
        <v>29</v>
      </c>
      <c r="D475" s="5">
        <v>1992</v>
      </c>
      <c r="E475" s="2">
        <v>976</v>
      </c>
      <c r="F475" s="2">
        <v>67</v>
      </c>
      <c r="G475" t="str">
        <f>B475&amp;C475</f>
        <v>Amy CARRIG5000m</v>
      </c>
      <c r="H475" s="2">
        <f>E475</f>
        <v>976</v>
      </c>
      <c r="I475" s="2" cm="1">
        <f t="array" ref="I475">MAX(IF($G$3:$G$4000=$G475,$H$3:$H$4000))</f>
        <v>976</v>
      </c>
      <c r="J475" s="2" t="str">
        <v>AUS</v>
      </c>
      <c r="K475" s="21" t="str">
        <v>Katinka VON ELSNER-WELLSTEED</v>
      </c>
      <c r="L475" s="47" t="str">
        <v>5000m</v>
      </c>
      <c r="M475" s="97">
        <v>36002</v>
      </c>
      <c r="N475" s="96" t="str">
        <f t="shared" si="28"/>
        <v>Katinka VON ELSNER-WELLSTEED5000m</v>
      </c>
      <c r="O475" s="2">
        <f t="shared" si="29"/>
        <v>931</v>
      </c>
      <c r="P475" s="2">
        <f t="shared" si="30"/>
        <v>175</v>
      </c>
      <c r="Q475" s="81">
        <f t="shared" si="31"/>
        <v>34</v>
      </c>
    </row>
    <row r="476" spans="1:17" x14ac:dyDescent="0.2">
      <c r="A476" t="s">
        <v>1174</v>
      </c>
      <c r="B476" t="s">
        <v>384</v>
      </c>
      <c r="C476" t="s">
        <v>37</v>
      </c>
      <c r="D476" s="5">
        <v>34710</v>
      </c>
      <c r="E476" s="2">
        <v>975</v>
      </c>
      <c r="F476" s="2">
        <v>42</v>
      </c>
      <c r="G476" t="str">
        <f>B476&amp;C476</f>
        <v>Brittany BURKITTlong-jump</v>
      </c>
      <c r="H476" s="2">
        <f>E476</f>
        <v>975</v>
      </c>
      <c r="I476" s="2" cm="1">
        <f t="array" ref="I476">MAX(IF($G$3:$G$4000=$G476,$H$3:$H$4000))</f>
        <v>975</v>
      </c>
      <c r="J476" s="2" t="str">
        <v>AUS</v>
      </c>
      <c r="K476" s="21" t="str">
        <v>Katrina BLACKETT</v>
      </c>
      <c r="L476" s="47" t="str">
        <v>javelin-throw</v>
      </c>
      <c r="M476" s="97">
        <v>34858</v>
      </c>
      <c r="N476" s="96" t="str">
        <f t="shared" si="28"/>
        <v>Katrina BLACKETTjavelin-throw</v>
      </c>
      <c r="O476" s="2">
        <f t="shared" si="29"/>
        <v>930</v>
      </c>
      <c r="P476" s="2">
        <f t="shared" si="30"/>
        <v>33</v>
      </c>
      <c r="Q476" s="81">
        <f t="shared" si="31"/>
        <v>11</v>
      </c>
    </row>
    <row r="477" spans="1:17" x14ac:dyDescent="0.2">
      <c r="A477" t="s">
        <v>1174</v>
      </c>
      <c r="B477" t="s">
        <v>434</v>
      </c>
      <c r="C477" t="s">
        <v>36</v>
      </c>
      <c r="D477" s="5">
        <v>35118</v>
      </c>
      <c r="E477" s="2">
        <v>975</v>
      </c>
      <c r="F477" s="2">
        <v>10</v>
      </c>
      <c r="G477" t="str">
        <f>B477&amp;C477</f>
        <v>Madeline LAWSONpole-vault</v>
      </c>
      <c r="H477" s="2">
        <f>E477</f>
        <v>975</v>
      </c>
      <c r="I477" s="2" cm="1">
        <f t="array" ref="I477">MAX(IF($G$3:$G$4000=$G477,$H$3:$H$4000))</f>
        <v>990</v>
      </c>
      <c r="J477" s="2" t="str">
        <v>AUS</v>
      </c>
      <c r="K477" s="21" t="str">
        <v>Tara WYLLIE</v>
      </c>
      <c r="L477" s="47" t="str">
        <v>100mh</v>
      </c>
      <c r="M477" s="97">
        <v>37927</v>
      </c>
      <c r="N477" s="96" t="str">
        <f t="shared" si="28"/>
        <v>Tara WYLLIE100mh</v>
      </c>
      <c r="O477" s="2">
        <f t="shared" si="29"/>
        <v>929</v>
      </c>
      <c r="P477" s="2">
        <f t="shared" si="30"/>
        <v>140</v>
      </c>
      <c r="Q477" s="81">
        <f t="shared" si="31"/>
        <v>25</v>
      </c>
    </row>
    <row r="478" spans="1:17" x14ac:dyDescent="0.2">
      <c r="A478" t="s">
        <v>1174</v>
      </c>
      <c r="B478" t="s">
        <v>5191</v>
      </c>
      <c r="C478" s="5" t="s">
        <v>27</v>
      </c>
      <c r="D478" s="5">
        <v>44762</v>
      </c>
      <c r="E478" s="2">
        <v>974</v>
      </c>
      <c r="F478" s="2">
        <v>99</v>
      </c>
      <c r="G478" t="str">
        <f>B478&amp;C478</f>
        <v>Denielle HILLS800m</v>
      </c>
      <c r="H478" s="2">
        <f>E478</f>
        <v>974</v>
      </c>
      <c r="I478" s="2" cm="1">
        <f t="array" ref="I478">MAX(IF($G$3:$G$4000=$G478,$H$3:$H$4000))</f>
        <v>974</v>
      </c>
      <c r="J478" s="2" t="str">
        <v>AUS</v>
      </c>
      <c r="K478" s="21" t="str">
        <v>Jade JOHNSTON-MITREVSKA</v>
      </c>
      <c r="L478" s="47" t="str">
        <v>long-jump</v>
      </c>
      <c r="M478" s="97">
        <v>44581</v>
      </c>
      <c r="N478" s="96" t="str">
        <f t="shared" si="28"/>
        <v>Jade JOHNSTON-MITREVSKAlong-jump</v>
      </c>
      <c r="O478" s="2">
        <f t="shared" si="29"/>
        <v>929</v>
      </c>
      <c r="P478" s="2">
        <f t="shared" si="30"/>
        <v>150</v>
      </c>
      <c r="Q478" s="81">
        <f t="shared" si="31"/>
        <v>37</v>
      </c>
    </row>
    <row r="479" spans="1:17" x14ac:dyDescent="0.2">
      <c r="A479" t="s">
        <v>1174</v>
      </c>
      <c r="B479" t="s">
        <v>919</v>
      </c>
      <c r="C479" s="5" t="s">
        <v>28</v>
      </c>
      <c r="D479" s="5">
        <v>44612</v>
      </c>
      <c r="E479" s="2">
        <v>974</v>
      </c>
      <c r="F479" s="2">
        <v>67</v>
      </c>
      <c r="G479" t="str">
        <f>B479&amp;C479</f>
        <v>Janae MACKRELL1500m</v>
      </c>
      <c r="H479" s="2">
        <f>E479</f>
        <v>974</v>
      </c>
      <c r="I479" s="2" cm="1">
        <f t="array" ref="I479">MAX(IF($G$3:$G$4000=$G479,$H$3:$H$4000))</f>
        <v>974</v>
      </c>
      <c r="J479" s="2" t="str">
        <v>AUS</v>
      </c>
      <c r="K479" s="21" t="str">
        <v>Kaelah ELVISH</v>
      </c>
      <c r="L479" s="47" t="str">
        <v>triple-jump</v>
      </c>
      <c r="M479" s="97">
        <v>36837</v>
      </c>
      <c r="N479" s="96" t="str">
        <f t="shared" si="28"/>
        <v>Kaelah ELVISHtriple-jump</v>
      </c>
      <c r="O479" s="2">
        <f t="shared" si="29"/>
        <v>929</v>
      </c>
      <c r="P479" s="2">
        <f t="shared" si="30"/>
        <v>115</v>
      </c>
      <c r="Q479" s="81">
        <f t="shared" si="31"/>
        <v>18</v>
      </c>
    </row>
    <row r="480" spans="1:17" x14ac:dyDescent="0.2">
      <c r="A480" t="s">
        <v>1174</v>
      </c>
      <c r="B480" t="s">
        <v>303</v>
      </c>
      <c r="C480" t="s">
        <v>29</v>
      </c>
      <c r="D480" s="5">
        <v>37286</v>
      </c>
      <c r="E480" s="2">
        <v>974</v>
      </c>
      <c r="F480" s="2">
        <v>69</v>
      </c>
      <c r="G480" t="str">
        <f>B480&amp;C480</f>
        <v>Sophie COUGHLIN5000m</v>
      </c>
      <c r="H480" s="2">
        <f>E480</f>
        <v>974</v>
      </c>
      <c r="I480" s="2" cm="1">
        <f t="array" ref="I480">MAX(IF($G$3:$G$4000=$G480,$H$3:$H$4000))</f>
        <v>974</v>
      </c>
      <c r="J480" s="2" t="str">
        <v>AUS</v>
      </c>
      <c r="K480" s="21" t="str">
        <v>Melissa FOSTER</v>
      </c>
      <c r="L480" s="47" t="str">
        <v>long-jump</v>
      </c>
      <c r="M480" s="97">
        <v>28741</v>
      </c>
      <c r="N480" s="96" t="str">
        <f t="shared" si="28"/>
        <v>Melissa FOSTERlong-jump</v>
      </c>
      <c r="O480" s="2">
        <f t="shared" si="29"/>
        <v>927</v>
      </c>
      <c r="P480" s="2">
        <f t="shared" si="30"/>
        <v>151</v>
      </c>
      <c r="Q480" s="81">
        <f t="shared" si="31"/>
        <v>38</v>
      </c>
    </row>
    <row r="481" spans="1:17" x14ac:dyDescent="0.2">
      <c r="A481" t="s">
        <v>1174</v>
      </c>
      <c r="B481" t="s">
        <v>195</v>
      </c>
      <c r="C481" t="s">
        <v>30</v>
      </c>
      <c r="D481" s="5">
        <v>35243</v>
      </c>
      <c r="E481" s="2">
        <v>974</v>
      </c>
      <c r="F481" s="2">
        <v>17</v>
      </c>
      <c r="G481" t="str">
        <f>B481&amp;C481</f>
        <v>Paige CAMPBELL10000m</v>
      </c>
      <c r="H481" s="2">
        <f>E481</f>
        <v>974</v>
      </c>
      <c r="I481" s="2" cm="1">
        <f t="array" ref="I481">MAX(IF($G$3:$G$4000=$G481,$H$3:$H$4000))</f>
        <v>974</v>
      </c>
      <c r="J481" s="2" t="str">
        <v>AUS</v>
      </c>
      <c r="K481" s="21" t="str">
        <v>Francesca SUGIAMAN</v>
      </c>
      <c r="L481" s="47" t="str">
        <v>long-jump</v>
      </c>
      <c r="M481" s="97">
        <v>37286</v>
      </c>
      <c r="N481" s="96" t="str">
        <f t="shared" si="28"/>
        <v>Francesca SUGIAMANlong-jump</v>
      </c>
      <c r="O481" s="2">
        <f t="shared" si="29"/>
        <v>927</v>
      </c>
      <c r="P481" s="2">
        <f t="shared" si="30"/>
        <v>151</v>
      </c>
      <c r="Q481" s="81">
        <f t="shared" si="31"/>
        <v>38</v>
      </c>
    </row>
    <row r="482" spans="1:17" x14ac:dyDescent="0.2">
      <c r="A482" t="s">
        <v>1174</v>
      </c>
      <c r="B482" t="s">
        <v>415</v>
      </c>
      <c r="C482" t="s">
        <v>35</v>
      </c>
      <c r="D482" s="5">
        <v>37383</v>
      </c>
      <c r="E482" s="2">
        <v>974</v>
      </c>
      <c r="F482" s="2">
        <v>18</v>
      </c>
      <c r="G482" t="str">
        <f>B482&amp;C482</f>
        <v>Rosie TOZERhigh-jump</v>
      </c>
      <c r="H482" s="2">
        <f>E482</f>
        <v>974</v>
      </c>
      <c r="I482" s="2" cm="1">
        <f t="array" ref="I482">MAX(IF($G$3:$G$4000=$G482,$H$3:$H$4000))</f>
        <v>1043</v>
      </c>
      <c r="J482" s="2" t="str">
        <v>AUS</v>
      </c>
      <c r="K482" s="21" t="str">
        <v>Lyvante SU'EMAI</v>
      </c>
      <c r="L482" s="47" t="str">
        <v>hammer-throw</v>
      </c>
      <c r="M482" s="97">
        <v>37602</v>
      </c>
      <c r="N482" s="96" t="str">
        <f t="shared" si="28"/>
        <v>Lyvante SU'EMAIhammer-throw</v>
      </c>
      <c r="O482" s="2">
        <f t="shared" si="29"/>
        <v>927</v>
      </c>
      <c r="P482" s="2">
        <f t="shared" si="30"/>
        <v>47</v>
      </c>
      <c r="Q482" s="81">
        <f t="shared" si="31"/>
        <v>5</v>
      </c>
    </row>
    <row r="483" spans="1:17" x14ac:dyDescent="0.2">
      <c r="A483" t="s">
        <v>1174</v>
      </c>
      <c r="B483" t="s">
        <v>419</v>
      </c>
      <c r="C483" t="s">
        <v>35</v>
      </c>
      <c r="D483" s="5">
        <v>38658</v>
      </c>
      <c r="E483" s="2">
        <v>974</v>
      </c>
      <c r="F483" s="2">
        <v>18</v>
      </c>
      <c r="G483" t="str">
        <f>B483&amp;C483</f>
        <v>Chelsea FRIEDRICHhigh-jump</v>
      </c>
      <c r="H483" s="2">
        <f>E483</f>
        <v>974</v>
      </c>
      <c r="I483" s="2" cm="1">
        <f t="array" ref="I483">MAX(IF($G$3:$G$4000=$G483,$H$3:$H$4000))</f>
        <v>984</v>
      </c>
      <c r="J483" s="2" t="str">
        <v>AUS</v>
      </c>
      <c r="K483" s="21" t="str">
        <v>Eloise MILLINGTON</v>
      </c>
      <c r="L483" s="47" t="str">
        <v>triple-jump</v>
      </c>
      <c r="M483" s="97">
        <v>37001</v>
      </c>
      <c r="N483" s="96" t="str">
        <f t="shared" si="28"/>
        <v>Eloise MILLINGTONtriple-jump</v>
      </c>
      <c r="O483" s="2">
        <f t="shared" si="29"/>
        <v>926</v>
      </c>
      <c r="P483" s="2">
        <f t="shared" si="30"/>
        <v>116</v>
      </c>
      <c r="Q483" s="81">
        <f t="shared" si="31"/>
        <v>19</v>
      </c>
    </row>
    <row r="484" spans="1:17" x14ac:dyDescent="0.2">
      <c r="A484" t="s">
        <v>1174</v>
      </c>
      <c r="B484" t="s">
        <v>1155</v>
      </c>
      <c r="C484" t="s">
        <v>35</v>
      </c>
      <c r="D484" s="5">
        <v>44762</v>
      </c>
      <c r="E484" s="2">
        <v>974</v>
      </c>
      <c r="F484" s="2">
        <v>18</v>
      </c>
      <c r="G484" t="str">
        <f>B484&amp;C484</f>
        <v>Izobelle LOUISON-ROEhigh-jump</v>
      </c>
      <c r="H484" s="2">
        <f>E484</f>
        <v>974</v>
      </c>
      <c r="I484" s="2" cm="1">
        <f t="array" ref="I484">MAX(IF($G$3:$G$4000=$G484,$H$3:$H$4000))</f>
        <v>974</v>
      </c>
      <c r="J484" s="2" t="str">
        <v>AUS</v>
      </c>
      <c r="K484" s="21" t="str">
        <v>Nancy AGOSTINO</v>
      </c>
      <c r="L484" s="47" t="str">
        <v>triple-jump</v>
      </c>
      <c r="M484" s="97">
        <v>44701</v>
      </c>
      <c r="N484" s="96" t="str">
        <f t="shared" si="28"/>
        <v>Nancy AGOSTINOtriple-jump</v>
      </c>
      <c r="O484" s="2">
        <f t="shared" si="29"/>
        <v>926</v>
      </c>
      <c r="P484" s="2">
        <f t="shared" si="30"/>
        <v>116</v>
      </c>
      <c r="Q484" s="81">
        <f t="shared" si="31"/>
        <v>19</v>
      </c>
    </row>
    <row r="485" spans="1:17" x14ac:dyDescent="0.2">
      <c r="A485" t="s">
        <v>1174</v>
      </c>
      <c r="B485" t="s">
        <v>412</v>
      </c>
      <c r="C485" s="5" t="s">
        <v>35</v>
      </c>
      <c r="D485" s="5">
        <v>35434</v>
      </c>
      <c r="E485" s="2">
        <v>974</v>
      </c>
      <c r="F485" s="2">
        <v>18</v>
      </c>
      <c r="G485" t="str">
        <f>B485&amp;C485</f>
        <v>Alysha BURNETThigh-jump</v>
      </c>
      <c r="H485" s="2">
        <f>E485</f>
        <v>974</v>
      </c>
      <c r="I485" s="2" cm="1">
        <f t="array" ref="I485">MAX(IF($G$3:$G$4000=$G485,$H$3:$H$4000))</f>
        <v>1023</v>
      </c>
      <c r="J485" s="2" t="str">
        <v>AUS</v>
      </c>
      <c r="K485" s="21" t="str">
        <v>Tiana SOLLEY</v>
      </c>
      <c r="L485" s="47" t="str">
        <v>high-jump</v>
      </c>
      <c r="M485" s="97">
        <v>0</v>
      </c>
      <c r="N485" s="96" t="str">
        <f t="shared" si="28"/>
        <v>Tiana SOLLEYhigh-jump</v>
      </c>
      <c r="O485" s="2">
        <f t="shared" si="29"/>
        <v>926</v>
      </c>
      <c r="P485" s="2">
        <f t="shared" si="30"/>
        <v>124</v>
      </c>
      <c r="Q485" s="81">
        <f t="shared" si="31"/>
        <v>27</v>
      </c>
    </row>
    <row r="486" spans="1:17" x14ac:dyDescent="0.2">
      <c r="A486" t="s">
        <v>1174</v>
      </c>
      <c r="B486" t="s">
        <v>1027</v>
      </c>
      <c r="C486" s="5" t="s">
        <v>35</v>
      </c>
      <c r="D486" s="5">
        <v>37337</v>
      </c>
      <c r="E486" s="2">
        <v>974</v>
      </c>
      <c r="F486" s="2">
        <v>18</v>
      </c>
      <c r="G486" t="str">
        <f>B486&amp;C486</f>
        <v>Elizabeth MOSShigh-jump</v>
      </c>
      <c r="H486" s="2">
        <f>E486</f>
        <v>974</v>
      </c>
      <c r="I486" s="2" cm="1">
        <f t="array" ref="I486">MAX(IF($G$3:$G$4000=$G486,$H$3:$H$4000))</f>
        <v>984</v>
      </c>
      <c r="J486" s="2" t="str">
        <v>AUS</v>
      </c>
      <c r="K486" s="21" t="str">
        <v>Zoe PEACOCK</v>
      </c>
      <c r="L486" s="47" t="str">
        <v>high-jump</v>
      </c>
      <c r="M486" s="97">
        <v>44732</v>
      </c>
      <c r="N486" s="96" t="str">
        <f t="shared" si="28"/>
        <v>Zoe PEACOCKhigh-jump</v>
      </c>
      <c r="O486" s="2">
        <f t="shared" si="29"/>
        <v>926</v>
      </c>
      <c r="P486" s="2">
        <f t="shared" si="30"/>
        <v>124</v>
      </c>
      <c r="Q486" s="81">
        <f t="shared" si="31"/>
        <v>27</v>
      </c>
    </row>
    <row r="487" spans="1:17" x14ac:dyDescent="0.2">
      <c r="A487" t="s">
        <v>1174</v>
      </c>
      <c r="B487" t="s">
        <v>881</v>
      </c>
      <c r="C487" s="5" t="s">
        <v>35</v>
      </c>
      <c r="D487" s="5">
        <v>44671</v>
      </c>
      <c r="E487" s="2">
        <v>974</v>
      </c>
      <c r="F487" s="2">
        <v>18</v>
      </c>
      <c r="G487" t="str">
        <f>B487&amp;C487</f>
        <v>Sophie LILLICRAPhigh-jump</v>
      </c>
      <c r="H487" s="2">
        <f>E487</f>
        <v>974</v>
      </c>
      <c r="I487" s="2" cm="1">
        <f t="array" ref="I487">MAX(IF($G$3:$G$4000=$G487,$H$3:$H$4000))</f>
        <v>974</v>
      </c>
      <c r="J487" s="2" t="str">
        <v>AUS</v>
      </c>
      <c r="K487" s="21" t="str">
        <v>Elizabeth STAPLES</v>
      </c>
      <c r="L487" s="47" t="str">
        <v>high-jump</v>
      </c>
      <c r="M487" s="97">
        <v>44612</v>
      </c>
      <c r="N487" s="96" t="str">
        <f t="shared" si="28"/>
        <v>Elizabeth STAPLEShigh-jump</v>
      </c>
      <c r="O487" s="2">
        <f t="shared" si="29"/>
        <v>926</v>
      </c>
      <c r="P487" s="2">
        <f t="shared" si="30"/>
        <v>124</v>
      </c>
      <c r="Q487" s="81">
        <f t="shared" si="31"/>
        <v>27</v>
      </c>
    </row>
    <row r="488" spans="1:17" x14ac:dyDescent="0.2">
      <c r="A488" t="s">
        <v>1174</v>
      </c>
      <c r="B488" t="s">
        <v>349</v>
      </c>
      <c r="C488" t="s">
        <v>38</v>
      </c>
      <c r="D488" s="5">
        <v>37927</v>
      </c>
      <c r="E488" s="2">
        <v>974</v>
      </c>
      <c r="F488" s="2">
        <v>84</v>
      </c>
      <c r="G488" t="str">
        <f>B488&amp;C488</f>
        <v>Tara WYLLIEtriple-jump</v>
      </c>
      <c r="H488" s="2">
        <f>E488</f>
        <v>974</v>
      </c>
      <c r="I488" s="2" cm="1">
        <f t="array" ref="I488">MAX(IF($G$3:$G$4000=$G488,$H$3:$H$4000))</f>
        <v>974</v>
      </c>
      <c r="J488" s="2" t="str">
        <v>AUS</v>
      </c>
      <c r="K488" s="21" t="str">
        <v>Ashleigh REID</v>
      </c>
      <c r="L488" s="47" t="str">
        <v>high-jump</v>
      </c>
      <c r="M488" s="97">
        <v>32198</v>
      </c>
      <c r="N488" s="96" t="str">
        <f t="shared" si="28"/>
        <v>Ashleigh REIDhigh-jump</v>
      </c>
      <c r="O488" s="2">
        <f t="shared" si="29"/>
        <v>926</v>
      </c>
      <c r="P488" s="2">
        <f t="shared" si="30"/>
        <v>124</v>
      </c>
      <c r="Q488" s="81">
        <f t="shared" si="31"/>
        <v>27</v>
      </c>
    </row>
    <row r="489" spans="1:17" x14ac:dyDescent="0.2">
      <c r="A489" t="s">
        <v>1174</v>
      </c>
      <c r="B489" t="s">
        <v>1028</v>
      </c>
      <c r="C489" t="s">
        <v>35</v>
      </c>
      <c r="D489" s="5">
        <v>38257</v>
      </c>
      <c r="E489" s="2">
        <v>974</v>
      </c>
      <c r="F489" s="2">
        <v>73</v>
      </c>
      <c r="G489" t="str">
        <f>B489&amp;C489</f>
        <v>Sophie CROWLEYhigh-jump</v>
      </c>
      <c r="H489" s="2">
        <f>E489</f>
        <v>974</v>
      </c>
      <c r="I489" s="2" cm="1">
        <f t="array" ref="I489">MAX(IF($G$3:$G$4000=$G489,$H$3:$H$4000))</f>
        <v>974</v>
      </c>
      <c r="J489" s="2" t="str">
        <v>AUS</v>
      </c>
      <c r="K489" s="21" t="str">
        <v>Ella HIGGINS</v>
      </c>
      <c r="L489" s="47" t="str">
        <v>5000m</v>
      </c>
      <c r="M489" s="97">
        <v>0</v>
      </c>
      <c r="N489" s="96" t="str">
        <f t="shared" si="28"/>
        <v>Ella HIGGINS5000m</v>
      </c>
      <c r="O489" s="2">
        <f t="shared" si="29"/>
        <v>925</v>
      </c>
      <c r="P489" s="2">
        <f t="shared" si="30"/>
        <v>179</v>
      </c>
      <c r="Q489" s="81">
        <f t="shared" si="31"/>
        <v>35</v>
      </c>
    </row>
    <row r="490" spans="1:17" x14ac:dyDescent="0.2">
      <c r="A490" t="s">
        <v>1174</v>
      </c>
      <c r="B490" t="s">
        <v>420</v>
      </c>
      <c r="C490" t="s">
        <v>35</v>
      </c>
      <c r="D490" s="5">
        <v>38109</v>
      </c>
      <c r="E490" s="2">
        <v>974</v>
      </c>
      <c r="F490" s="2">
        <v>73</v>
      </c>
      <c r="G490" t="str">
        <f>B490&amp;C490</f>
        <v>Polly DEANE-JOHNShigh-jump</v>
      </c>
      <c r="H490" s="2">
        <f>E490</f>
        <v>974</v>
      </c>
      <c r="I490" s="2" cm="1">
        <f t="array" ref="I490">MAX(IF($G$3:$G$4000=$G490,$H$3:$H$4000))</f>
        <v>974</v>
      </c>
      <c r="J490" s="2" t="str">
        <v>AUS</v>
      </c>
      <c r="K490" s="21" t="str">
        <v>Alyssa LOWE</v>
      </c>
      <c r="L490" s="47" t="str">
        <v>100mh</v>
      </c>
      <c r="M490" s="97">
        <v>37801</v>
      </c>
      <c r="N490" s="96" t="str">
        <f t="shared" si="28"/>
        <v>Alyssa LOWE100mh</v>
      </c>
      <c r="O490" s="2">
        <f t="shared" si="29"/>
        <v>925</v>
      </c>
      <c r="P490" s="2">
        <f t="shared" si="30"/>
        <v>141</v>
      </c>
      <c r="Q490" s="81">
        <f t="shared" si="31"/>
        <v>26</v>
      </c>
    </row>
    <row r="491" spans="1:17" x14ac:dyDescent="0.2">
      <c r="A491" t="s">
        <v>1174</v>
      </c>
      <c r="B491" t="s">
        <v>408</v>
      </c>
      <c r="C491" t="s">
        <v>35</v>
      </c>
      <c r="D491" s="5">
        <v>44701</v>
      </c>
      <c r="E491" s="2">
        <v>974</v>
      </c>
      <c r="F491" s="2">
        <v>73</v>
      </c>
      <c r="G491" t="str">
        <f>B491&amp;C491</f>
        <v>Oceana D'ABBShigh-jump</v>
      </c>
      <c r="H491" s="2">
        <f>E491</f>
        <v>974</v>
      </c>
      <c r="I491" s="2" cm="1">
        <f t="array" ref="I491">MAX(IF($G$3:$G$4000=$G491,$H$3:$H$4000))</f>
        <v>974</v>
      </c>
      <c r="J491" s="2" t="str">
        <v>AUS</v>
      </c>
      <c r="K491" s="21" t="str">
        <v>Katherine BAYNES</v>
      </c>
      <c r="L491" s="47" t="str">
        <v>long-jump</v>
      </c>
      <c r="M491" s="97">
        <v>44701</v>
      </c>
      <c r="N491" s="96" t="str">
        <f t="shared" si="28"/>
        <v>Katherine BAYNESlong-jump</v>
      </c>
      <c r="O491" s="2">
        <f t="shared" si="29"/>
        <v>925</v>
      </c>
      <c r="P491" s="2">
        <f t="shared" si="30"/>
        <v>155</v>
      </c>
      <c r="Q491" s="81">
        <f t="shared" si="31"/>
        <v>40</v>
      </c>
    </row>
    <row r="492" spans="1:17" x14ac:dyDescent="0.2">
      <c r="A492" t="s">
        <v>1174</v>
      </c>
      <c r="B492" t="s">
        <v>257</v>
      </c>
      <c r="C492" t="s">
        <v>27</v>
      </c>
      <c r="D492" s="5">
        <v>44701</v>
      </c>
      <c r="E492" s="2">
        <v>973</v>
      </c>
      <c r="F492" s="2">
        <v>100</v>
      </c>
      <c r="G492" t="str">
        <f>B492&amp;C492</f>
        <v>Kiara FLAVEL800m</v>
      </c>
      <c r="H492" s="2">
        <f>E492</f>
        <v>973</v>
      </c>
      <c r="I492" s="2" cm="1">
        <f t="array" ref="I492">MAX(IF($G$3:$G$4000=$G492,$H$3:$H$4000))</f>
        <v>973</v>
      </c>
      <c r="J492" s="2" t="str">
        <v>AUS</v>
      </c>
      <c r="K492" s="21" t="str">
        <v>Mia SCERRI</v>
      </c>
      <c r="L492" s="47" t="str">
        <v>heptathlon</v>
      </c>
      <c r="M492" s="97">
        <v>38437</v>
      </c>
      <c r="N492" s="96" t="str">
        <f t="shared" si="28"/>
        <v>Mia SCERRIheptathlon</v>
      </c>
      <c r="O492" s="2">
        <f t="shared" si="29"/>
        <v>924</v>
      </c>
      <c r="P492" s="2">
        <f t="shared" si="30"/>
        <v>27</v>
      </c>
      <c r="Q492" s="81">
        <f t="shared" si="31"/>
        <v>4</v>
      </c>
    </row>
    <row r="493" spans="1:17" x14ac:dyDescent="0.2">
      <c r="A493" t="s">
        <v>1174</v>
      </c>
      <c r="B493" t="s">
        <v>1010</v>
      </c>
      <c r="C493" s="5" t="s">
        <v>85</v>
      </c>
      <c r="D493" s="5">
        <v>37870</v>
      </c>
      <c r="E493" s="2">
        <v>973</v>
      </c>
      <c r="F493" s="2">
        <v>8</v>
      </c>
      <c r="G493" t="str">
        <f>B493&amp;C493</f>
        <v>Alanna PEARTrace-walking</v>
      </c>
      <c r="H493" s="2">
        <f>E493</f>
        <v>973</v>
      </c>
      <c r="I493" s="2" cm="1">
        <f t="array" ref="I493">MAX(IF($G$3:$G$4000=$G493,$H$3:$H$4000))</f>
        <v>973</v>
      </c>
      <c r="J493" s="2" t="str">
        <v>AUS</v>
      </c>
      <c r="K493" s="21" t="str">
        <v>Vanessa WILSON</v>
      </c>
      <c r="L493" s="47" t="str">
        <v>10000m</v>
      </c>
      <c r="M493" s="97">
        <v>1981</v>
      </c>
      <c r="N493" s="96" t="str">
        <f t="shared" si="28"/>
        <v>Vanessa WILSON10000m</v>
      </c>
      <c r="O493" s="2">
        <f t="shared" si="29"/>
        <v>923</v>
      </c>
      <c r="P493" s="2">
        <f t="shared" si="30"/>
        <v>121</v>
      </c>
      <c r="Q493" s="81">
        <f t="shared" si="31"/>
        <v>21</v>
      </c>
    </row>
    <row r="494" spans="1:17" x14ac:dyDescent="0.2">
      <c r="A494" t="s">
        <v>1174</v>
      </c>
      <c r="B494" t="s">
        <v>927</v>
      </c>
      <c r="C494" t="s">
        <v>28</v>
      </c>
      <c r="D494" s="5">
        <v>34781</v>
      </c>
      <c r="E494" s="2">
        <v>972</v>
      </c>
      <c r="F494" s="2">
        <v>68</v>
      </c>
      <c r="G494" t="str">
        <f>B494&amp;C494</f>
        <v>Brooke HINES1500m</v>
      </c>
      <c r="H494" s="2">
        <f>E494</f>
        <v>972</v>
      </c>
      <c r="I494" s="2" cm="1">
        <f t="array" ref="I494">MAX(IF($G$3:$G$4000=$G494,$H$3:$H$4000))</f>
        <v>972</v>
      </c>
      <c r="J494" s="2" t="str">
        <v>AUS</v>
      </c>
      <c r="K494" s="21" t="str">
        <v>Rachel LIMBURG</v>
      </c>
      <c r="L494" s="47" t="str">
        <v>100mh</v>
      </c>
      <c r="M494" s="97">
        <v>35618</v>
      </c>
      <c r="N494" s="96" t="str">
        <f t="shared" si="28"/>
        <v>Rachel LIMBURG100mh</v>
      </c>
      <c r="O494" s="2">
        <f t="shared" si="29"/>
        <v>923</v>
      </c>
      <c r="P494" s="2">
        <f t="shared" si="30"/>
        <v>142</v>
      </c>
      <c r="Q494" s="81">
        <f t="shared" si="31"/>
        <v>27</v>
      </c>
    </row>
    <row r="495" spans="1:17" x14ac:dyDescent="0.2">
      <c r="A495" t="s">
        <v>1174</v>
      </c>
      <c r="B495" t="s">
        <v>957</v>
      </c>
      <c r="C495" t="s">
        <v>32</v>
      </c>
      <c r="D495" s="5">
        <v>44701</v>
      </c>
      <c r="E495" s="2">
        <v>972</v>
      </c>
      <c r="F495" s="2">
        <v>41</v>
      </c>
      <c r="G495" t="str">
        <f>B495&amp;C495</f>
        <v>Ebony NEWTON100mh</v>
      </c>
      <c r="H495" s="2">
        <f>E495</f>
        <v>972</v>
      </c>
      <c r="I495" s="2" cm="1">
        <f t="array" ref="I495">MAX(IF($G$3:$G$4000=$G495,$H$3:$H$4000))</f>
        <v>972</v>
      </c>
      <c r="J495" s="2" t="str">
        <v>AUS</v>
      </c>
      <c r="K495" s="21" t="str">
        <v>Sophie ZARAFA</v>
      </c>
      <c r="L495" s="47" t="str">
        <v>long-jump</v>
      </c>
      <c r="M495" s="97">
        <v>44701</v>
      </c>
      <c r="N495" s="96" t="str">
        <f t="shared" si="28"/>
        <v>Sophie ZARAFAlong-jump</v>
      </c>
      <c r="O495" s="2">
        <f t="shared" si="29"/>
        <v>923</v>
      </c>
      <c r="P495" s="2">
        <f t="shared" si="30"/>
        <v>156</v>
      </c>
      <c r="Q495" s="81">
        <f t="shared" si="31"/>
        <v>41</v>
      </c>
    </row>
    <row r="496" spans="1:17" x14ac:dyDescent="0.2">
      <c r="A496" t="s">
        <v>1174</v>
      </c>
      <c r="B496" t="s">
        <v>382</v>
      </c>
      <c r="C496" t="s">
        <v>38</v>
      </c>
      <c r="D496" s="5">
        <v>37421</v>
      </c>
      <c r="E496" s="2">
        <v>972</v>
      </c>
      <c r="F496" s="2">
        <v>17</v>
      </c>
      <c r="G496" t="str">
        <f>B496&amp;C496</f>
        <v>Emilaya ELLIStriple-jump</v>
      </c>
      <c r="H496" s="2">
        <f>E496</f>
        <v>972</v>
      </c>
      <c r="I496" s="2" cm="1">
        <f t="array" ref="I496">MAX(IF($G$3:$G$4000=$G496,$H$3:$H$4000))</f>
        <v>986</v>
      </c>
      <c r="J496" s="2" t="str">
        <v>AUS</v>
      </c>
      <c r="K496" s="21" t="str">
        <v>Zoe TOLAND</v>
      </c>
      <c r="L496" s="47" t="str">
        <v>5000m</v>
      </c>
      <c r="M496" s="97">
        <v>0</v>
      </c>
      <c r="N496" s="96" t="str">
        <f t="shared" si="28"/>
        <v>Zoe TOLAND5000m</v>
      </c>
      <c r="O496" s="2">
        <f t="shared" si="29"/>
        <v>921</v>
      </c>
      <c r="P496" s="2">
        <f t="shared" si="30"/>
        <v>182</v>
      </c>
      <c r="Q496" s="81">
        <f t="shared" si="31"/>
        <v>36</v>
      </c>
    </row>
    <row r="497" spans="1:17" x14ac:dyDescent="0.2">
      <c r="A497" t="s">
        <v>1174</v>
      </c>
      <c r="B497" t="s">
        <v>932</v>
      </c>
      <c r="C497" t="s">
        <v>28</v>
      </c>
      <c r="D497" s="5"/>
      <c r="E497" s="2">
        <v>970</v>
      </c>
      <c r="F497" s="2">
        <v>69</v>
      </c>
      <c r="G497" t="str">
        <f>B497&amp;C497</f>
        <v>Zoe TOLAND1500m</v>
      </c>
      <c r="H497" s="2">
        <f>E497</f>
        <v>970</v>
      </c>
      <c r="I497" s="2" cm="1">
        <f t="array" ref="I497">MAX(IF($G$3:$G$4000=$G497,$H$3:$H$4000))</f>
        <v>970</v>
      </c>
      <c r="J497" s="2" t="str">
        <v>AUS</v>
      </c>
      <c r="K497" s="21" t="str">
        <v>Isobel HUME</v>
      </c>
      <c r="L497" s="47" t="str">
        <v>5000m</v>
      </c>
      <c r="M497" s="97">
        <v>0</v>
      </c>
      <c r="N497" s="96" t="str">
        <f t="shared" si="28"/>
        <v>Isobel HUME5000m</v>
      </c>
      <c r="O497" s="2">
        <f t="shared" si="29"/>
        <v>921</v>
      </c>
      <c r="P497" s="2">
        <f t="shared" si="30"/>
        <v>182</v>
      </c>
      <c r="Q497" s="81">
        <f t="shared" si="31"/>
        <v>36</v>
      </c>
    </row>
    <row r="498" spans="1:17" x14ac:dyDescent="0.2">
      <c r="A498" t="s">
        <v>1174</v>
      </c>
      <c r="B498" t="s">
        <v>382</v>
      </c>
      <c r="C498" s="6" t="s">
        <v>37</v>
      </c>
      <c r="D498" s="6">
        <v>37421</v>
      </c>
      <c r="E498" s="2">
        <v>970</v>
      </c>
      <c r="F498" s="2">
        <v>44</v>
      </c>
      <c r="G498" t="str">
        <f>B498&amp;C498</f>
        <v>Emilaya ELLISlong-jump</v>
      </c>
      <c r="H498" s="2">
        <f>E498</f>
        <v>970</v>
      </c>
      <c r="I498" s="2" cm="1">
        <f t="array" ref="I498">MAX(IF($G$3:$G$4000=$G498,$H$3:$H$4000))</f>
        <v>970</v>
      </c>
      <c r="J498" s="2" t="str">
        <v>AUS</v>
      </c>
      <c r="K498" s="21" t="str">
        <v>Zara KECA</v>
      </c>
      <c r="L498" s="47" t="str">
        <v>triple-jump</v>
      </c>
      <c r="M498" s="97">
        <v>35923</v>
      </c>
      <c r="N498" s="96" t="str">
        <f t="shared" si="28"/>
        <v>Zara KECAtriple-jump</v>
      </c>
      <c r="O498" s="2">
        <f t="shared" si="29"/>
        <v>921</v>
      </c>
      <c r="P498" s="2">
        <f t="shared" si="30"/>
        <v>121</v>
      </c>
      <c r="Q498" s="81">
        <f t="shared" si="31"/>
        <v>21</v>
      </c>
    </row>
    <row r="499" spans="1:17" x14ac:dyDescent="0.2">
      <c r="A499" t="s">
        <v>1174</v>
      </c>
      <c r="B499" t="s">
        <v>922</v>
      </c>
      <c r="C499" t="s">
        <v>28</v>
      </c>
      <c r="D499" s="5">
        <v>38691</v>
      </c>
      <c r="E499" s="2">
        <v>969</v>
      </c>
      <c r="F499" s="2">
        <v>70</v>
      </c>
      <c r="G499" t="str">
        <f>B499&amp;C499</f>
        <v>Ella ATKINS1500m</v>
      </c>
      <c r="H499" s="2">
        <f>E499</f>
        <v>969</v>
      </c>
      <c r="I499" s="2" cm="1">
        <f t="array" ref="I499">MAX(IF($G$3:$G$4000=$G499,$H$3:$H$4000))</f>
        <v>969</v>
      </c>
      <c r="J499" s="2" t="str">
        <v>AUS</v>
      </c>
      <c r="K499" s="21" t="str">
        <v>Sophie GOCHER</v>
      </c>
      <c r="L499" s="47" t="str">
        <v>3000msc</v>
      </c>
      <c r="M499" s="97">
        <v>37027</v>
      </c>
      <c r="N499" s="96" t="str">
        <f t="shared" si="28"/>
        <v>Sophie GOCHER3000msc</v>
      </c>
      <c r="O499" s="2">
        <f t="shared" si="29"/>
        <v>919</v>
      </c>
      <c r="P499" s="2">
        <f t="shared" si="30"/>
        <v>120</v>
      </c>
      <c r="Q499" s="81">
        <f t="shared" si="31"/>
        <v>28</v>
      </c>
    </row>
    <row r="500" spans="1:17" x14ac:dyDescent="0.2">
      <c r="A500" t="s">
        <v>1174</v>
      </c>
      <c r="B500" t="s">
        <v>326</v>
      </c>
      <c r="C500" s="6" t="s">
        <v>30</v>
      </c>
      <c r="D500" s="5">
        <v>34621</v>
      </c>
      <c r="E500" s="2">
        <v>969</v>
      </c>
      <c r="F500" s="2">
        <v>21</v>
      </c>
      <c r="G500" t="str">
        <f>B500&amp;C500</f>
        <v>Emily RYAN10000m</v>
      </c>
      <c r="H500" s="2">
        <f>E500</f>
        <v>969</v>
      </c>
      <c r="I500" s="2" cm="1">
        <f t="array" ref="I500">MAX(IF($G$3:$G$4000=$G500,$H$3:$H$4000))</f>
        <v>969</v>
      </c>
      <c r="J500" s="2" t="str">
        <v>AUS</v>
      </c>
      <c r="K500" s="21" t="str">
        <v>Eleanor COONEY-HUNT</v>
      </c>
      <c r="L500" s="47" t="str">
        <v>long-jump</v>
      </c>
      <c r="M500" s="97">
        <v>1999</v>
      </c>
      <c r="N500" s="96" t="str">
        <f t="shared" si="28"/>
        <v>Eleanor COONEY-HUNTlong-jump</v>
      </c>
      <c r="O500" s="2">
        <f t="shared" si="29"/>
        <v>919</v>
      </c>
      <c r="P500" s="2">
        <f t="shared" si="30"/>
        <v>157</v>
      </c>
      <c r="Q500" s="81">
        <f t="shared" si="31"/>
        <v>42</v>
      </c>
    </row>
    <row r="501" spans="1:17" x14ac:dyDescent="0.2">
      <c r="A501" t="s">
        <v>1174</v>
      </c>
      <c r="B501" t="s">
        <v>318</v>
      </c>
      <c r="C501" s="5" t="s">
        <v>29</v>
      </c>
      <c r="D501" s="6">
        <v>33879</v>
      </c>
      <c r="E501" s="2">
        <v>968</v>
      </c>
      <c r="F501" s="2">
        <v>71</v>
      </c>
      <c r="G501" t="str">
        <f>B501&amp;C501</f>
        <v>Charlotte WILSON5000m</v>
      </c>
      <c r="H501" s="2">
        <f>E501</f>
        <v>968</v>
      </c>
      <c r="I501" s="2" cm="1">
        <f t="array" ref="I501">MAX(IF($G$3:$G$4000=$G501,$H$3:$H$4000))</f>
        <v>968</v>
      </c>
      <c r="J501" s="2" t="str">
        <v>AUS</v>
      </c>
      <c r="K501" s="21" t="str">
        <v>Katherine BAYNES</v>
      </c>
      <c r="L501" s="47" t="str">
        <v>triple-jump</v>
      </c>
      <c r="M501" s="97">
        <v>44701</v>
      </c>
      <c r="N501" s="96" t="str">
        <f t="shared" si="28"/>
        <v>Katherine BAYNEStriple-jump</v>
      </c>
      <c r="O501" s="2">
        <f t="shared" si="29"/>
        <v>919</v>
      </c>
      <c r="P501" s="2">
        <f t="shared" si="30"/>
        <v>122</v>
      </c>
      <c r="Q501" s="81">
        <f t="shared" si="31"/>
        <v>22</v>
      </c>
    </row>
    <row r="502" spans="1:17" x14ac:dyDescent="0.2">
      <c r="A502" t="s">
        <v>1174</v>
      </c>
      <c r="B502" t="s">
        <v>331</v>
      </c>
      <c r="C502" t="s">
        <v>30</v>
      </c>
      <c r="D502" s="5"/>
      <c r="E502" s="2">
        <v>968</v>
      </c>
      <c r="F502" s="2">
        <v>22</v>
      </c>
      <c r="G502" t="str">
        <f>B502&amp;C502</f>
        <v>Regina JENSEN10000m</v>
      </c>
      <c r="H502" s="2">
        <f>E502</f>
        <v>968</v>
      </c>
      <c r="I502" s="2" cm="1">
        <f t="array" ref="I502">MAX(IF($G$3:$G$4000=$G502,$H$3:$H$4000))</f>
        <v>968</v>
      </c>
      <c r="J502" s="2" t="str">
        <v>AUS</v>
      </c>
      <c r="K502" s="21" t="str">
        <v>Kimberly MULHALL</v>
      </c>
      <c r="L502" s="47" t="str">
        <v>discus-throw</v>
      </c>
      <c r="M502" s="97">
        <v>33247</v>
      </c>
      <c r="N502" s="96" t="str">
        <f t="shared" si="28"/>
        <v>Kimberly MULHALLdiscus-throw</v>
      </c>
      <c r="O502" s="2">
        <f t="shared" si="29"/>
        <v>919</v>
      </c>
      <c r="P502" s="2">
        <f t="shared" si="30"/>
        <v>48</v>
      </c>
      <c r="Q502" s="81">
        <f t="shared" si="31"/>
        <v>6</v>
      </c>
    </row>
    <row r="503" spans="1:17" x14ac:dyDescent="0.2">
      <c r="A503" t="s">
        <v>1174</v>
      </c>
      <c r="B503" t="s">
        <v>348</v>
      </c>
      <c r="C503" t="s">
        <v>32</v>
      </c>
      <c r="D503" s="5">
        <v>34525</v>
      </c>
      <c r="E503" s="2">
        <v>968</v>
      </c>
      <c r="F503" s="2">
        <v>44</v>
      </c>
      <c r="G503" t="str">
        <f>B503&amp;C503</f>
        <v>Margaret GAYEN100mh</v>
      </c>
      <c r="H503" s="2">
        <f>E503</f>
        <v>968</v>
      </c>
      <c r="I503" s="2" cm="1">
        <f t="array" ref="I503">MAX(IF($G$3:$G$4000=$G503,$H$3:$H$4000))</f>
        <v>968</v>
      </c>
      <c r="J503" s="2" t="str">
        <v>AUS</v>
      </c>
      <c r="K503" s="21" t="str">
        <v>Siena FARRELL</v>
      </c>
      <c r="L503" s="47" t="str">
        <v>triple-jump</v>
      </c>
      <c r="M503" s="97">
        <v>44732</v>
      </c>
      <c r="N503" s="96" t="str">
        <f t="shared" si="28"/>
        <v>Siena FARRELLtriple-jump</v>
      </c>
      <c r="O503" s="2">
        <f t="shared" si="29"/>
        <v>918</v>
      </c>
      <c r="P503" s="2">
        <f t="shared" si="30"/>
        <v>123</v>
      </c>
      <c r="Q503" s="81">
        <f t="shared" si="31"/>
        <v>23</v>
      </c>
    </row>
    <row r="504" spans="1:17" x14ac:dyDescent="0.2">
      <c r="A504" t="s">
        <v>1174</v>
      </c>
      <c r="B504" t="s">
        <v>135</v>
      </c>
      <c r="C504" s="6" t="s">
        <v>37</v>
      </c>
      <c r="D504" s="5">
        <v>37295</v>
      </c>
      <c r="E504" s="2">
        <v>968</v>
      </c>
      <c r="F504" s="2">
        <v>45</v>
      </c>
      <c r="G504" t="str">
        <f>B504&amp;C504</f>
        <v>Mietta RUSSELLlong-jump</v>
      </c>
      <c r="H504" s="2">
        <f>E504</f>
        <v>968</v>
      </c>
      <c r="I504" s="2" cm="1">
        <f t="array" ref="I504">MAX(IF($G$3:$G$4000=$G504,$H$3:$H$4000))</f>
        <v>1086</v>
      </c>
      <c r="J504" s="2" t="str">
        <v>AUS</v>
      </c>
      <c r="K504" s="21" t="str">
        <v>Nakeisha BRIMBLE</v>
      </c>
      <c r="L504" s="47" t="str">
        <v>long-jump</v>
      </c>
      <c r="M504" s="97">
        <v>38054</v>
      </c>
      <c r="N504" s="96" t="str">
        <f t="shared" si="28"/>
        <v>Nakeisha BRIMBLElong-jump</v>
      </c>
      <c r="O504" s="2">
        <f t="shared" si="29"/>
        <v>916</v>
      </c>
      <c r="P504" s="2">
        <f t="shared" si="30"/>
        <v>159</v>
      </c>
      <c r="Q504" s="81">
        <f t="shared" si="31"/>
        <v>43</v>
      </c>
    </row>
    <row r="505" spans="1:17" x14ac:dyDescent="0.2">
      <c r="A505" t="s">
        <v>1174</v>
      </c>
      <c r="B505" t="s">
        <v>257</v>
      </c>
      <c r="C505" t="s">
        <v>28</v>
      </c>
      <c r="D505" s="5">
        <v>44701</v>
      </c>
      <c r="E505" s="2">
        <v>967</v>
      </c>
      <c r="F505" s="2">
        <v>71</v>
      </c>
      <c r="G505" t="str">
        <f>B505&amp;C505</f>
        <v>Kiara FLAVEL1500m</v>
      </c>
      <c r="H505" s="2">
        <f>E505</f>
        <v>967</v>
      </c>
      <c r="I505" s="2" cm="1">
        <f t="array" ref="I505">MAX(IF($G$3:$G$4000=$G505,$H$3:$H$4000))</f>
        <v>967</v>
      </c>
      <c r="J505" s="2" t="str">
        <v>AUS</v>
      </c>
      <c r="K505" s="21" t="str">
        <v>Viktorija CALUSIC</v>
      </c>
      <c r="L505" s="47" t="str">
        <v>high-jump</v>
      </c>
      <c r="M505" s="97">
        <v>44732</v>
      </c>
      <c r="N505" s="96" t="str">
        <f t="shared" si="28"/>
        <v>Viktorija CALUSIChigh-jump</v>
      </c>
      <c r="O505" s="2">
        <f t="shared" si="29"/>
        <v>916</v>
      </c>
      <c r="P505" s="2">
        <f t="shared" si="30"/>
        <v>134</v>
      </c>
      <c r="Q505" s="81">
        <f t="shared" si="31"/>
        <v>31</v>
      </c>
    </row>
    <row r="506" spans="1:17" x14ac:dyDescent="0.2">
      <c r="A506" t="s">
        <v>1174</v>
      </c>
      <c r="B506" t="s">
        <v>399</v>
      </c>
      <c r="C506" t="s">
        <v>38</v>
      </c>
      <c r="D506" s="5">
        <v>37271</v>
      </c>
      <c r="E506" s="2">
        <v>967</v>
      </c>
      <c r="F506" s="2">
        <v>19</v>
      </c>
      <c r="G506" t="str">
        <f>B506&amp;C506</f>
        <v>Charlotte MCGILLtriple-jump</v>
      </c>
      <c r="H506" s="2">
        <f>E506</f>
        <v>967</v>
      </c>
      <c r="I506" s="2" cm="1">
        <f t="array" ref="I506">MAX(IF($G$3:$G$4000=$G506,$H$3:$H$4000))</f>
        <v>1003</v>
      </c>
      <c r="J506" s="2" t="str">
        <v>AUS</v>
      </c>
      <c r="K506" s="21" t="str">
        <v>Alesha BENNETTS</v>
      </c>
      <c r="L506" s="47" t="str">
        <v>400mh</v>
      </c>
      <c r="M506" s="97">
        <v>44701</v>
      </c>
      <c r="N506" s="96" t="str">
        <f t="shared" si="28"/>
        <v>Alesha BENNETTS400mh</v>
      </c>
      <c r="O506" s="2">
        <f t="shared" si="29"/>
        <v>915</v>
      </c>
      <c r="P506" s="2">
        <f t="shared" si="30"/>
        <v>139</v>
      </c>
      <c r="Q506" s="81">
        <f t="shared" si="31"/>
        <v>21</v>
      </c>
    </row>
    <row r="507" spans="1:17" x14ac:dyDescent="0.2">
      <c r="A507" t="s">
        <v>1174</v>
      </c>
      <c r="B507" t="s">
        <v>940</v>
      </c>
      <c r="C507" t="s">
        <v>34</v>
      </c>
      <c r="D507" s="5">
        <v>38600</v>
      </c>
      <c r="E507" s="2">
        <v>965</v>
      </c>
      <c r="F507" s="2">
        <v>30</v>
      </c>
      <c r="G507" t="str">
        <f>B507&amp;C507</f>
        <v>Allegra MCGIVERN3000msc</v>
      </c>
      <c r="H507" s="2">
        <f>E507</f>
        <v>965</v>
      </c>
      <c r="I507" s="2" cm="1">
        <f t="array" ref="I507">MAX(IF($G$3:$G$4000=$G507,$H$3:$H$4000))</f>
        <v>965</v>
      </c>
      <c r="J507" s="2" t="str">
        <v>AUS</v>
      </c>
      <c r="K507" s="21" t="str">
        <v>Nicole REYNOLDS</v>
      </c>
      <c r="L507" s="47" t="str">
        <v>400mh</v>
      </c>
      <c r="M507" s="97">
        <v>36258</v>
      </c>
      <c r="N507" s="96" t="str">
        <f t="shared" si="28"/>
        <v>Nicole REYNOLDS400mh</v>
      </c>
      <c r="O507" s="2">
        <f t="shared" si="29"/>
        <v>914</v>
      </c>
      <c r="P507" s="2">
        <f t="shared" si="30"/>
        <v>141</v>
      </c>
      <c r="Q507" s="81">
        <f t="shared" si="31"/>
        <v>22</v>
      </c>
    </row>
    <row r="508" spans="1:17" x14ac:dyDescent="0.2">
      <c r="A508" t="s">
        <v>1174</v>
      </c>
      <c r="B508" t="s">
        <v>1029</v>
      </c>
      <c r="C508" t="s">
        <v>35</v>
      </c>
      <c r="D508" s="5">
        <v>38217</v>
      </c>
      <c r="E508" s="2">
        <v>965</v>
      </c>
      <c r="F508" s="2">
        <v>89</v>
      </c>
      <c r="G508" t="str">
        <f>B508&amp;C508</f>
        <v>Eloise TOLSTOFFhigh-jump</v>
      </c>
      <c r="H508" s="2">
        <f>E508</f>
        <v>965</v>
      </c>
      <c r="I508" s="2" cm="1">
        <f t="array" ref="I508">MAX(IF($G$3:$G$4000=$G508,$H$3:$H$4000))</f>
        <v>965</v>
      </c>
      <c r="J508" s="2" t="str">
        <v>AUS</v>
      </c>
      <c r="K508" s="21" t="str">
        <v>Geena DAVY</v>
      </c>
      <c r="L508" s="47" t="str">
        <v>long-jump</v>
      </c>
      <c r="M508" s="97">
        <v>44762</v>
      </c>
      <c r="N508" s="96" t="str">
        <f t="shared" si="28"/>
        <v>Geena DAVYlong-jump</v>
      </c>
      <c r="O508" s="2">
        <f t="shared" si="29"/>
        <v>914</v>
      </c>
      <c r="P508" s="2">
        <f t="shared" si="30"/>
        <v>160</v>
      </c>
      <c r="Q508" s="81">
        <f t="shared" si="31"/>
        <v>44</v>
      </c>
    </row>
    <row r="509" spans="1:17" x14ac:dyDescent="0.2">
      <c r="A509" t="s">
        <v>1174</v>
      </c>
      <c r="B509" t="s">
        <v>157</v>
      </c>
      <c r="C509" t="s">
        <v>35</v>
      </c>
      <c r="D509" s="5">
        <v>38952</v>
      </c>
      <c r="E509" s="2">
        <v>965</v>
      </c>
      <c r="F509" s="2">
        <v>89</v>
      </c>
      <c r="G509" t="str">
        <f>B509&amp;C509</f>
        <v>Delta AMIDZOVSKIhigh-jump</v>
      </c>
      <c r="H509" s="2">
        <f>E509</f>
        <v>965</v>
      </c>
      <c r="I509" s="2" cm="1">
        <f t="array" ref="I509">MAX(IF($G$3:$G$4000=$G509,$H$3:$H$4000))</f>
        <v>965</v>
      </c>
      <c r="J509" s="2" t="str">
        <v>AUS</v>
      </c>
      <c r="K509" s="21" t="str">
        <v>Jane HICKIE</v>
      </c>
      <c r="L509" s="47" t="str">
        <v>long-jump</v>
      </c>
      <c r="M509" s="97">
        <v>36653</v>
      </c>
      <c r="N509" s="96" t="str">
        <f t="shared" si="28"/>
        <v>Jane HICKIElong-jump</v>
      </c>
      <c r="O509" s="2">
        <f t="shared" si="29"/>
        <v>914</v>
      </c>
      <c r="P509" s="2">
        <f t="shared" si="30"/>
        <v>160</v>
      </c>
      <c r="Q509" s="81">
        <f t="shared" si="31"/>
        <v>44</v>
      </c>
    </row>
    <row r="510" spans="1:17" x14ac:dyDescent="0.2">
      <c r="A510" t="s">
        <v>1174</v>
      </c>
      <c r="B510" t="s">
        <v>1030</v>
      </c>
      <c r="C510" t="s">
        <v>35</v>
      </c>
      <c r="D510" s="5">
        <v>44671</v>
      </c>
      <c r="E510" s="2">
        <v>965</v>
      </c>
      <c r="F510" s="2">
        <v>89</v>
      </c>
      <c r="G510" t="str">
        <f>B510&amp;C510</f>
        <v>Francesca PEACOCKhigh-jump</v>
      </c>
      <c r="H510" s="2">
        <f>E510</f>
        <v>965</v>
      </c>
      <c r="I510" s="2" cm="1">
        <f t="array" ref="I510">MAX(IF($G$3:$G$4000=$G510,$H$3:$H$4000))</f>
        <v>965</v>
      </c>
      <c r="J510" s="2" t="str">
        <v>AUS</v>
      </c>
      <c r="K510" s="21" t="str">
        <v>Grace BATH</v>
      </c>
      <c r="L510" s="47" t="str">
        <v>pole-vault</v>
      </c>
      <c r="M510" s="97">
        <v>34656</v>
      </c>
      <c r="N510" s="96" t="str">
        <f t="shared" si="28"/>
        <v>Grace BATHpole-vault</v>
      </c>
      <c r="O510" s="2">
        <f t="shared" si="29"/>
        <v>914</v>
      </c>
      <c r="P510" s="2">
        <f t="shared" si="30"/>
        <v>44</v>
      </c>
      <c r="Q510" s="81">
        <f t="shared" si="31"/>
        <v>15</v>
      </c>
    </row>
    <row r="511" spans="1:17" x14ac:dyDescent="0.2">
      <c r="A511" t="s">
        <v>1174</v>
      </c>
      <c r="B511" t="s">
        <v>421</v>
      </c>
      <c r="C511" t="s">
        <v>35</v>
      </c>
      <c r="D511" s="5">
        <v>37556</v>
      </c>
      <c r="E511" s="2">
        <v>965</v>
      </c>
      <c r="F511" s="2">
        <v>89</v>
      </c>
      <c r="G511" t="str">
        <f>B511&amp;C511</f>
        <v>Annie STAPLETONhigh-jump</v>
      </c>
      <c r="H511" s="2">
        <f>E511</f>
        <v>965</v>
      </c>
      <c r="I511" s="2" cm="1">
        <f t="array" ref="I511">MAX(IF($G$3:$G$4000=$G511,$H$3:$H$4000))</f>
        <v>1023</v>
      </c>
      <c r="J511" s="2" t="str">
        <v>AUS</v>
      </c>
      <c r="K511" s="21" t="str">
        <v>Olivia TWINING</v>
      </c>
      <c r="L511" s="47" t="str">
        <v>3000msc</v>
      </c>
      <c r="M511" s="97">
        <v>36014</v>
      </c>
      <c r="N511" s="96" t="str">
        <f t="shared" si="28"/>
        <v>Olivia TWINING3000msc</v>
      </c>
      <c r="O511" s="2">
        <f t="shared" si="29"/>
        <v>913</v>
      </c>
      <c r="P511" s="2">
        <f t="shared" si="30"/>
        <v>122</v>
      </c>
      <c r="Q511" s="81">
        <f t="shared" si="31"/>
        <v>29</v>
      </c>
    </row>
    <row r="512" spans="1:17" x14ac:dyDescent="0.2">
      <c r="A512" t="s">
        <v>1174</v>
      </c>
      <c r="B512" t="s">
        <v>928</v>
      </c>
      <c r="C512" t="s">
        <v>28</v>
      </c>
      <c r="D512" s="5">
        <v>44732</v>
      </c>
      <c r="E512" s="2">
        <v>963</v>
      </c>
      <c r="F512" s="2">
        <v>73</v>
      </c>
      <c r="G512" t="str">
        <f>B512&amp;C512</f>
        <v>Aspen ANDERSON1500m</v>
      </c>
      <c r="H512" s="2">
        <f>E512</f>
        <v>963</v>
      </c>
      <c r="I512" s="2" cm="1">
        <f t="array" ref="I512">MAX(IF($G$3:$G$4000=$G512,$H$3:$H$4000))</f>
        <v>963</v>
      </c>
      <c r="J512" s="2" t="str">
        <v>AUS</v>
      </c>
      <c r="K512" s="21" t="str">
        <v>Corinna MINKO</v>
      </c>
      <c r="L512" s="47" t="str">
        <v>long-jump</v>
      </c>
      <c r="M512" s="97">
        <v>32855</v>
      </c>
      <c r="N512" s="96" t="str">
        <f t="shared" si="28"/>
        <v>Corinna MINKOlong-jump</v>
      </c>
      <c r="O512" s="2">
        <f t="shared" si="29"/>
        <v>912</v>
      </c>
      <c r="P512" s="2">
        <f t="shared" si="30"/>
        <v>162</v>
      </c>
      <c r="Q512" s="81">
        <f t="shared" si="31"/>
        <v>46</v>
      </c>
    </row>
    <row r="513" spans="1:17" x14ac:dyDescent="0.2">
      <c r="A513" t="s">
        <v>1174</v>
      </c>
      <c r="B513" s="5" t="s">
        <v>929</v>
      </c>
      <c r="C513" s="5" t="s">
        <v>28</v>
      </c>
      <c r="D513" s="5">
        <v>34670</v>
      </c>
      <c r="E513" s="2">
        <v>963</v>
      </c>
      <c r="F513" s="2">
        <v>74</v>
      </c>
      <c r="G513" t="str">
        <f>B513&amp;C513</f>
        <v>Emma JEFFCOAT1500m</v>
      </c>
      <c r="H513" s="2">
        <f>E513</f>
        <v>963</v>
      </c>
      <c r="I513" s="2" cm="1">
        <f t="array" ref="I513">MAX(IF($G$3:$G$4000=$G513,$H$3:$H$4000))</f>
        <v>963</v>
      </c>
      <c r="J513" s="2" t="str">
        <v>AUS</v>
      </c>
      <c r="K513" s="21" t="str">
        <v>Grace KRAUSE</v>
      </c>
      <c r="L513" s="47" t="str">
        <v>long-jump</v>
      </c>
      <c r="M513" s="97">
        <v>44762</v>
      </c>
      <c r="N513" s="96" t="str">
        <f t="shared" si="28"/>
        <v>Grace KRAUSElong-jump</v>
      </c>
      <c r="O513" s="2">
        <f t="shared" si="29"/>
        <v>911</v>
      </c>
      <c r="P513" s="2">
        <f t="shared" si="30"/>
        <v>164</v>
      </c>
      <c r="Q513" s="81">
        <f t="shared" si="31"/>
        <v>47</v>
      </c>
    </row>
    <row r="514" spans="1:17" x14ac:dyDescent="0.2">
      <c r="A514" t="s">
        <v>1174</v>
      </c>
      <c r="B514" t="s">
        <v>952</v>
      </c>
      <c r="C514" t="s">
        <v>30</v>
      </c>
      <c r="D514" s="5">
        <v>33360</v>
      </c>
      <c r="E514" s="2">
        <v>963</v>
      </c>
      <c r="F514" s="2">
        <v>23</v>
      </c>
      <c r="G514" t="str">
        <f>B514&amp;C514</f>
        <v>Whitney SHARPE10000m</v>
      </c>
      <c r="H514" s="2">
        <f>E514</f>
        <v>963</v>
      </c>
      <c r="I514" s="2" cm="1">
        <f t="array" ref="I514">MAX(IF($G$3:$G$4000=$G514,$H$3:$H$4000))</f>
        <v>963</v>
      </c>
      <c r="J514" s="2" t="str">
        <v>AUS</v>
      </c>
      <c r="K514" s="21" t="str">
        <v>Tara WEBB</v>
      </c>
      <c r="L514" s="47" t="str">
        <v>long-jump</v>
      </c>
      <c r="M514" s="97">
        <v>44732</v>
      </c>
      <c r="N514" s="96" t="str">
        <f t="shared" si="28"/>
        <v>Tara WEBBlong-jump</v>
      </c>
      <c r="O514" s="2">
        <f t="shared" si="29"/>
        <v>910</v>
      </c>
      <c r="P514" s="2">
        <f t="shared" si="30"/>
        <v>165</v>
      </c>
      <c r="Q514" s="81">
        <f t="shared" si="31"/>
        <v>48</v>
      </c>
    </row>
    <row r="515" spans="1:17" x14ac:dyDescent="0.2">
      <c r="A515" t="s">
        <v>1174</v>
      </c>
      <c r="B515" t="s">
        <v>970</v>
      </c>
      <c r="C515" s="5" t="s">
        <v>38</v>
      </c>
      <c r="D515" s="5">
        <v>31858</v>
      </c>
      <c r="E515" s="2">
        <v>963</v>
      </c>
      <c r="F515" s="2">
        <v>21</v>
      </c>
      <c r="G515" t="str">
        <f>B515&amp;C515</f>
        <v>Linda LEVERTONtriple-jump</v>
      </c>
      <c r="H515" s="2">
        <f>E515</f>
        <v>963</v>
      </c>
      <c r="I515" s="2" cm="1">
        <f t="array" ref="I515">MAX(IF($G$3:$G$4000=$G515,$H$3:$H$4000))</f>
        <v>963</v>
      </c>
      <c r="J515" s="2" t="str">
        <v>AUS</v>
      </c>
      <c r="K515" s="21" t="str">
        <v>Tiana MORRISON</v>
      </c>
      <c r="L515" s="47" t="str">
        <v>heptathlon</v>
      </c>
      <c r="M515" s="97">
        <v>35803</v>
      </c>
      <c r="N515" s="96" t="str">
        <f t="shared" si="28"/>
        <v>Tiana MORRISONheptathlon</v>
      </c>
      <c r="O515" s="2">
        <f t="shared" si="29"/>
        <v>909</v>
      </c>
      <c r="P515" s="2">
        <f t="shared" si="30"/>
        <v>30</v>
      </c>
      <c r="Q515" s="81">
        <f t="shared" si="31"/>
        <v>5</v>
      </c>
    </row>
    <row r="516" spans="1:17" x14ac:dyDescent="0.2">
      <c r="A516" t="s">
        <v>1174</v>
      </c>
      <c r="B516" t="s">
        <v>1010</v>
      </c>
      <c r="C516" s="5" t="s">
        <v>85</v>
      </c>
      <c r="D516" s="6">
        <v>37870</v>
      </c>
      <c r="E516" s="2">
        <v>963</v>
      </c>
      <c r="F516" s="2">
        <v>17</v>
      </c>
      <c r="G516" t="str">
        <f>B516&amp;C516</f>
        <v>Alanna PEARTrace-walking</v>
      </c>
      <c r="H516" s="2">
        <f>E516</f>
        <v>963</v>
      </c>
      <c r="I516" s="2" cm="1">
        <f t="array" ref="I516">MAX(IF($G$3:$G$4000=$G516,$H$3:$H$4000))</f>
        <v>973</v>
      </c>
      <c r="J516" s="2" t="str">
        <v>AUS</v>
      </c>
      <c r="K516" s="21" t="str">
        <v>Brooke WILLIAMS</v>
      </c>
      <c r="L516" s="47" t="str">
        <v>10000m</v>
      </c>
      <c r="M516" s="97">
        <v>32957</v>
      </c>
      <c r="N516" s="96" t="str">
        <f t="shared" ref="N516:N579" si="32">K516&amp;L516</f>
        <v>Brooke WILLIAMS10000m</v>
      </c>
      <c r="O516" s="2">
        <f t="shared" ref="O516:O579" si="33">VLOOKUP(K516&amp;L516,$G$3:$H$3442,2,FALSE)</f>
        <v>906</v>
      </c>
      <c r="P516" s="2">
        <f t="shared" ref="P516:P579" si="34">COUNTIFS($L$3:$L$3026,L516,$O$3:$O$3026,"&gt;"&amp;O516)+1</f>
        <v>124</v>
      </c>
      <c r="Q516" s="81">
        <f t="shared" ref="Q516:Q579" si="35">IFERROR(IF(J516="AUS",COUNTIFS($J$3:$J$3026,"AUS",$L$3:$L$3026,L516,$O$3:$O$3026,"&gt;"&amp;O516)+1,""),"")</f>
        <v>22</v>
      </c>
    </row>
    <row r="517" spans="1:17" x14ac:dyDescent="0.2">
      <c r="A517" t="s">
        <v>1174</v>
      </c>
      <c r="B517" t="s">
        <v>5199</v>
      </c>
      <c r="C517" t="s">
        <v>28</v>
      </c>
      <c r="D517" s="5">
        <v>33203</v>
      </c>
      <c r="E517" s="2">
        <v>962</v>
      </c>
      <c r="F517" s="2">
        <v>76</v>
      </c>
      <c r="G517" t="str">
        <f>B517&amp;C517</f>
        <v>Abigail NORDBERG1500m</v>
      </c>
      <c r="H517" s="2">
        <f>E517</f>
        <v>962</v>
      </c>
      <c r="I517" s="2" cm="1">
        <f t="array" ref="I517">MAX(IF($G$3:$G$4000=$G517,$H$3:$H$4000))</f>
        <v>962</v>
      </c>
      <c r="J517" s="2" t="str">
        <v>AUS</v>
      </c>
      <c r="K517" s="21" t="str">
        <v>Sally SHOKRY</v>
      </c>
      <c r="L517" s="47" t="str">
        <v>discus-throw</v>
      </c>
      <c r="M517" s="97">
        <v>37360</v>
      </c>
      <c r="N517" s="96" t="str">
        <f t="shared" si="32"/>
        <v>Sally SHOKRYdiscus-throw</v>
      </c>
      <c r="O517" s="2">
        <f t="shared" si="33"/>
        <v>904</v>
      </c>
      <c r="P517" s="2">
        <f t="shared" si="34"/>
        <v>53</v>
      </c>
      <c r="Q517" s="81">
        <f t="shared" si="35"/>
        <v>7</v>
      </c>
    </row>
    <row r="518" spans="1:17" x14ac:dyDescent="0.2">
      <c r="A518" t="s">
        <v>1174</v>
      </c>
      <c r="B518" t="s">
        <v>878</v>
      </c>
      <c r="C518" t="s">
        <v>33</v>
      </c>
      <c r="D518" s="5">
        <v>44640</v>
      </c>
      <c r="E518" s="2">
        <v>962</v>
      </c>
      <c r="F518" s="2">
        <v>37</v>
      </c>
      <c r="G518" t="str">
        <f>B518&amp;C518</f>
        <v>Marianna KONOPKA400mh</v>
      </c>
      <c r="H518" s="2">
        <f>E518</f>
        <v>962</v>
      </c>
      <c r="I518" s="2" cm="1">
        <f t="array" ref="I518">MAX(IF($G$3:$G$4000=$G518,$H$3:$H$4000))</f>
        <v>962</v>
      </c>
      <c r="J518" s="2" t="str">
        <v>AUS</v>
      </c>
      <c r="K518" s="21" t="str">
        <v>Denika MURRAY</v>
      </c>
      <c r="L518" s="47" t="str">
        <v>long-jump</v>
      </c>
      <c r="M518" s="97">
        <v>44732</v>
      </c>
      <c r="N518" s="96" t="str">
        <f t="shared" si="32"/>
        <v>Denika MURRAYlong-jump</v>
      </c>
      <c r="O518" s="2">
        <f t="shared" si="33"/>
        <v>903</v>
      </c>
      <c r="P518" s="2">
        <f t="shared" si="34"/>
        <v>170</v>
      </c>
      <c r="Q518" s="81">
        <f t="shared" si="35"/>
        <v>49</v>
      </c>
    </row>
    <row r="519" spans="1:17" x14ac:dyDescent="0.2">
      <c r="A519" t="s">
        <v>1174</v>
      </c>
      <c r="B519" t="s">
        <v>363</v>
      </c>
      <c r="C519" t="s">
        <v>33</v>
      </c>
      <c r="D519" s="5">
        <v>36612</v>
      </c>
      <c r="E519" s="2">
        <v>962</v>
      </c>
      <c r="F519" s="2">
        <v>38</v>
      </c>
      <c r="G519" t="str">
        <f>B519&amp;C519</f>
        <v>Scarlett PYE400mh</v>
      </c>
      <c r="H519" s="2">
        <f>E519</f>
        <v>962</v>
      </c>
      <c r="I519" s="2" cm="1">
        <f t="array" ref="I519">MAX(IF($G$3:$G$4000=$G519,$H$3:$H$4000))</f>
        <v>962</v>
      </c>
      <c r="J519" s="2" t="str">
        <v>AUS</v>
      </c>
      <c r="K519" s="21" t="str">
        <v>Tiana SOLLEY</v>
      </c>
      <c r="L519" s="47" t="str">
        <v>heptathlon</v>
      </c>
      <c r="M519" s="97">
        <v>0</v>
      </c>
      <c r="N519" s="96" t="str">
        <f t="shared" si="32"/>
        <v>Tiana SOLLEYheptathlon</v>
      </c>
      <c r="O519" s="2">
        <f t="shared" si="33"/>
        <v>902</v>
      </c>
      <c r="P519" s="2">
        <f t="shared" si="34"/>
        <v>33</v>
      </c>
      <c r="Q519" s="81">
        <f t="shared" si="35"/>
        <v>6</v>
      </c>
    </row>
    <row r="520" spans="1:17" x14ac:dyDescent="0.2">
      <c r="A520" t="s">
        <v>1174</v>
      </c>
      <c r="B520" t="s">
        <v>958</v>
      </c>
      <c r="C520" t="s">
        <v>33</v>
      </c>
      <c r="D520" s="5">
        <v>36481</v>
      </c>
      <c r="E520" s="2">
        <v>962</v>
      </c>
      <c r="F520" s="2">
        <v>38</v>
      </c>
      <c r="G520" t="str">
        <f>B520&amp;C520</f>
        <v>Abbey BADROCK400mh</v>
      </c>
      <c r="H520" s="2">
        <f>E520</f>
        <v>962</v>
      </c>
      <c r="I520" s="2" cm="1">
        <f t="array" ref="I520">MAX(IF($G$3:$G$4000=$G520,$H$3:$H$4000))</f>
        <v>962</v>
      </c>
      <c r="J520" s="2" t="str">
        <v>AUS</v>
      </c>
      <c r="K520" s="21" t="str">
        <v>Olivia YACONO</v>
      </c>
      <c r="L520" s="47" t="str">
        <v>long-jump</v>
      </c>
      <c r="M520" s="97">
        <v>37274</v>
      </c>
      <c r="N520" s="96" t="str">
        <f t="shared" si="32"/>
        <v>Olivia YACONOlong-jump</v>
      </c>
      <c r="O520" s="2">
        <f t="shared" si="33"/>
        <v>901</v>
      </c>
      <c r="P520" s="2">
        <f t="shared" si="34"/>
        <v>172</v>
      </c>
      <c r="Q520" s="81">
        <f t="shared" si="35"/>
        <v>50</v>
      </c>
    </row>
    <row r="521" spans="1:17" x14ac:dyDescent="0.2">
      <c r="A521" t="s">
        <v>1174</v>
      </c>
      <c r="B521" t="s">
        <v>930</v>
      </c>
      <c r="C521" t="s">
        <v>28</v>
      </c>
      <c r="D521" s="5">
        <v>44824</v>
      </c>
      <c r="E521" s="2">
        <v>961</v>
      </c>
      <c r="F521" s="2">
        <v>79</v>
      </c>
      <c r="G521" t="str">
        <f>B521&amp;C521</f>
        <v>Violet OWEN1500m</v>
      </c>
      <c r="H521" s="2">
        <f>E521</f>
        <v>961</v>
      </c>
      <c r="I521" s="2" cm="1">
        <f t="array" ref="I521">MAX(IF($G$3:$G$4000=$G521,$H$3:$H$4000))</f>
        <v>961</v>
      </c>
      <c r="J521" s="2" t="str">
        <v>AUS</v>
      </c>
      <c r="K521" s="21" t="str">
        <v>Ellie Rose GLANDS</v>
      </c>
      <c r="L521" s="47" t="str">
        <v>3000msc</v>
      </c>
      <c r="M521" s="97">
        <v>44671</v>
      </c>
      <c r="N521" s="96" t="str">
        <f t="shared" si="32"/>
        <v>Ellie Rose GLANDS3000msc</v>
      </c>
      <c r="O521" s="2">
        <f t="shared" si="33"/>
        <v>899</v>
      </c>
      <c r="P521" s="2">
        <f t="shared" si="34"/>
        <v>125</v>
      </c>
      <c r="Q521" s="81">
        <f t="shared" si="35"/>
        <v>30</v>
      </c>
    </row>
    <row r="522" spans="1:17" x14ac:dyDescent="0.2">
      <c r="A522" t="s">
        <v>1174</v>
      </c>
      <c r="B522" t="s">
        <v>332</v>
      </c>
      <c r="C522" t="s">
        <v>28</v>
      </c>
      <c r="D522" s="5">
        <v>1981</v>
      </c>
      <c r="E522" s="2">
        <v>961</v>
      </c>
      <c r="F522" s="2">
        <v>80</v>
      </c>
      <c r="G522" t="str">
        <f>B522&amp;C522</f>
        <v>Vanessa WILSON1500m</v>
      </c>
      <c r="H522" s="2">
        <f>E522</f>
        <v>961</v>
      </c>
      <c r="I522" s="2" cm="1">
        <f t="array" ref="I522">MAX(IF($G$3:$G$4000=$G522,$H$3:$H$4000))</f>
        <v>961</v>
      </c>
      <c r="J522" s="2" t="str">
        <v>AUS</v>
      </c>
      <c r="K522" s="21" t="str">
        <v>Tahla PONT</v>
      </c>
      <c r="L522" s="47" t="str">
        <v>long-jump</v>
      </c>
      <c r="M522" s="97">
        <v>36741</v>
      </c>
      <c r="N522" s="96" t="str">
        <f t="shared" si="32"/>
        <v>Tahla PONTlong-jump</v>
      </c>
      <c r="O522" s="2">
        <f t="shared" si="33"/>
        <v>897</v>
      </c>
      <c r="P522" s="2">
        <f t="shared" si="34"/>
        <v>174</v>
      </c>
      <c r="Q522" s="81">
        <f t="shared" si="35"/>
        <v>51</v>
      </c>
    </row>
    <row r="523" spans="1:17" x14ac:dyDescent="0.2">
      <c r="A523" t="s">
        <v>1174</v>
      </c>
      <c r="B523" t="s">
        <v>475</v>
      </c>
      <c r="C523" t="s">
        <v>42</v>
      </c>
      <c r="D523" s="5">
        <v>36889</v>
      </c>
      <c r="E523" s="2">
        <v>961</v>
      </c>
      <c r="F523" s="2">
        <v>33</v>
      </c>
      <c r="G523" t="str">
        <f>B523&amp;C523</f>
        <v>Stephanie RATCLIFFEhammer-throw</v>
      </c>
      <c r="H523" s="2">
        <f>E523</f>
        <v>961</v>
      </c>
      <c r="I523" s="2" cm="1">
        <f t="array" ref="I523">MAX(IF($G$3:$G$4000=$G523,$H$3:$H$4000))</f>
        <v>961</v>
      </c>
      <c r="J523" s="2" t="str">
        <v>AUS</v>
      </c>
      <c r="K523" s="21" t="str">
        <v>Emelia SURCH</v>
      </c>
      <c r="L523" s="47" t="str">
        <v>heptathlon</v>
      </c>
      <c r="M523" s="97">
        <v>37801</v>
      </c>
      <c r="N523" s="96" t="str">
        <f t="shared" si="32"/>
        <v>Emelia SURCHheptathlon</v>
      </c>
      <c r="O523" s="2">
        <f t="shared" si="33"/>
        <v>895</v>
      </c>
      <c r="P523" s="2">
        <f t="shared" si="34"/>
        <v>36</v>
      </c>
      <c r="Q523" s="81">
        <f t="shared" si="35"/>
        <v>7</v>
      </c>
    </row>
    <row r="524" spans="1:17" x14ac:dyDescent="0.2">
      <c r="A524" t="s">
        <v>1174</v>
      </c>
      <c r="B524" t="s">
        <v>287</v>
      </c>
      <c r="C524" t="s">
        <v>28</v>
      </c>
      <c r="D524" s="5">
        <v>44701</v>
      </c>
      <c r="E524" s="2">
        <v>960</v>
      </c>
      <c r="F524" s="2">
        <v>82</v>
      </c>
      <c r="G524" t="str">
        <f>B524&amp;C524</f>
        <v>Lily WINWARD1500m</v>
      </c>
      <c r="H524" s="2">
        <f>E524</f>
        <v>960</v>
      </c>
      <c r="I524" s="2" cm="1">
        <f t="array" ref="I524">MAX(IF($G$3:$G$4000=$G524,$H$3:$H$4000))</f>
        <v>960</v>
      </c>
      <c r="J524" s="2" t="str">
        <v>AUS</v>
      </c>
      <c r="K524" s="21" t="str">
        <v>Christina GRUN</v>
      </c>
      <c r="L524" s="47" t="str">
        <v>javelin-throw</v>
      </c>
      <c r="M524" s="97">
        <v>34215</v>
      </c>
      <c r="N524" s="96" t="str">
        <f t="shared" si="32"/>
        <v>Christina GRUNjavelin-throw</v>
      </c>
      <c r="O524" s="2">
        <f t="shared" si="33"/>
        <v>888</v>
      </c>
      <c r="P524" s="2">
        <f t="shared" si="34"/>
        <v>45</v>
      </c>
      <c r="Q524" s="81">
        <f t="shared" si="35"/>
        <v>12</v>
      </c>
    </row>
    <row r="525" spans="1:17" x14ac:dyDescent="0.2">
      <c r="A525" t="s">
        <v>1174</v>
      </c>
      <c r="B525" t="s">
        <v>438</v>
      </c>
      <c r="C525" t="s">
        <v>36</v>
      </c>
      <c r="D525" s="5">
        <v>38208</v>
      </c>
      <c r="E525" s="2">
        <v>960</v>
      </c>
      <c r="F525" s="2">
        <v>11</v>
      </c>
      <c r="G525" t="str">
        <f>B525&amp;C525</f>
        <v>Georgia TAYLERpole-vault</v>
      </c>
      <c r="H525" s="2">
        <f>E525</f>
        <v>960</v>
      </c>
      <c r="I525" s="2" cm="1">
        <f t="array" ref="I525">MAX(IF($G$3:$G$4000=$G525,$H$3:$H$4000))</f>
        <v>960</v>
      </c>
      <c r="J525" s="2" t="str">
        <v>AUS</v>
      </c>
      <c r="K525" s="21" t="str">
        <v>Hannah MISON</v>
      </c>
      <c r="L525" s="47" t="str">
        <v>race-walking</v>
      </c>
      <c r="M525" s="97">
        <v>37209</v>
      </c>
      <c r="N525" s="96" t="str">
        <f t="shared" si="32"/>
        <v>Hannah MISONrace-walking</v>
      </c>
      <c r="O525" s="2">
        <f t="shared" si="33"/>
        <v>886</v>
      </c>
      <c r="P525" s="2">
        <f t="shared" si="34"/>
        <v>29</v>
      </c>
      <c r="Q525" s="81">
        <f t="shared" si="35"/>
        <v>8</v>
      </c>
    </row>
    <row r="526" spans="1:17" x14ac:dyDescent="0.2">
      <c r="A526" t="s">
        <v>1174</v>
      </c>
      <c r="B526" t="s">
        <v>436</v>
      </c>
      <c r="C526" s="5" t="s">
        <v>36</v>
      </c>
      <c r="D526" s="5">
        <v>37497</v>
      </c>
      <c r="E526" s="2">
        <v>960</v>
      </c>
      <c r="F526" s="2">
        <v>11</v>
      </c>
      <c r="G526" t="str">
        <f>B526&amp;C526</f>
        <v>Olivia GROSSpole-vault</v>
      </c>
      <c r="H526" s="2">
        <f>E526</f>
        <v>960</v>
      </c>
      <c r="I526" s="2" cm="1">
        <f t="array" ref="I526">MAX(IF($G$3:$G$4000=$G526,$H$3:$H$4000))</f>
        <v>981</v>
      </c>
      <c r="J526" s="2" t="str">
        <v>AUS</v>
      </c>
      <c r="K526" s="21" t="str">
        <v>Ashlyn BLACKSTOCK</v>
      </c>
      <c r="L526" s="47" t="str">
        <v>discus-throw</v>
      </c>
      <c r="M526" s="97">
        <v>38096</v>
      </c>
      <c r="N526" s="96" t="str">
        <f t="shared" si="32"/>
        <v>Ashlyn BLACKSTOCKdiscus-throw</v>
      </c>
      <c r="O526" s="2">
        <f t="shared" si="33"/>
        <v>884</v>
      </c>
      <c r="P526" s="2">
        <f t="shared" si="34"/>
        <v>61</v>
      </c>
      <c r="Q526" s="81">
        <f t="shared" si="35"/>
        <v>8</v>
      </c>
    </row>
    <row r="527" spans="1:17" x14ac:dyDescent="0.2">
      <c r="A527" t="s">
        <v>1174</v>
      </c>
      <c r="B527" t="s">
        <v>437</v>
      </c>
      <c r="C527" t="s">
        <v>36</v>
      </c>
      <c r="D527" s="5">
        <v>38081</v>
      </c>
      <c r="E527" s="2">
        <v>960</v>
      </c>
      <c r="F527" s="2">
        <v>11</v>
      </c>
      <c r="G527" t="str">
        <f>B527&amp;C527</f>
        <v>Ellie PARSONSpole-vault</v>
      </c>
      <c r="H527" s="2">
        <f>E527</f>
        <v>960</v>
      </c>
      <c r="I527" s="2" cm="1">
        <f t="array" ref="I527">MAX(IF($G$3:$G$4000=$G527,$H$3:$H$4000))</f>
        <v>960</v>
      </c>
      <c r="J527" s="2" t="str">
        <v>AUS</v>
      </c>
      <c r="K527" s="21" t="str">
        <v>Isabella SIMONELLI</v>
      </c>
      <c r="L527" s="47" t="str">
        <v>hammer-throw</v>
      </c>
      <c r="M527" s="97">
        <v>36914</v>
      </c>
      <c r="N527" s="96" t="str">
        <f t="shared" si="32"/>
        <v>Isabella SIMONELLIhammer-throw</v>
      </c>
      <c r="O527" s="2">
        <f t="shared" si="33"/>
        <v>884</v>
      </c>
      <c r="P527" s="2">
        <f t="shared" si="34"/>
        <v>60</v>
      </c>
      <c r="Q527" s="81">
        <f t="shared" si="35"/>
        <v>6</v>
      </c>
    </row>
    <row r="528" spans="1:17" x14ac:dyDescent="0.2">
      <c r="A528" t="s">
        <v>1174</v>
      </c>
      <c r="B528" t="s">
        <v>432</v>
      </c>
      <c r="C528" s="5" t="s">
        <v>36</v>
      </c>
      <c r="D528" s="5">
        <v>36545</v>
      </c>
      <c r="E528" s="2">
        <v>960</v>
      </c>
      <c r="F528" s="2">
        <v>25</v>
      </c>
      <c r="G528" t="str">
        <f>B528&amp;C528</f>
        <v>Lauren HYDE-COOLINGpole-vault</v>
      </c>
      <c r="H528" s="2">
        <f>E528</f>
        <v>960</v>
      </c>
      <c r="I528" s="2" cm="1">
        <f t="array" ref="I528">MAX(IF($G$3:$G$4000=$G528,$H$3:$H$4000))</f>
        <v>960</v>
      </c>
      <c r="J528" s="2" t="str">
        <v>AUS</v>
      </c>
      <c r="K528" s="21" t="str">
        <v>Isabella MURRELL</v>
      </c>
      <c r="L528" s="47" t="str">
        <v>pole-vault</v>
      </c>
      <c r="M528" s="97">
        <v>36159</v>
      </c>
      <c r="N528" s="96" t="str">
        <f t="shared" si="32"/>
        <v>Isabella MURRELLpole-vault</v>
      </c>
      <c r="O528" s="2">
        <f t="shared" si="33"/>
        <v>883</v>
      </c>
      <c r="P528" s="2">
        <f t="shared" si="34"/>
        <v>57</v>
      </c>
      <c r="Q528" s="81">
        <f t="shared" si="35"/>
        <v>16</v>
      </c>
    </row>
    <row r="529" spans="1:17" x14ac:dyDescent="0.2">
      <c r="A529" t="s">
        <v>1174</v>
      </c>
      <c r="B529" t="s">
        <v>437</v>
      </c>
      <c r="C529" t="s">
        <v>36</v>
      </c>
      <c r="D529" s="5">
        <v>38081</v>
      </c>
      <c r="E529" s="2">
        <v>960</v>
      </c>
      <c r="F529" s="2">
        <v>25</v>
      </c>
      <c r="G529" t="str">
        <f>B529&amp;C529</f>
        <v>Ellie PARSONSpole-vault</v>
      </c>
      <c r="H529" s="2">
        <f>E529</f>
        <v>960</v>
      </c>
      <c r="I529" s="2" cm="1">
        <f t="array" ref="I529">MAX(IF($G$3:$G$4000=$G529,$H$3:$H$4000))</f>
        <v>960</v>
      </c>
      <c r="J529" s="2" t="str">
        <v>AUS</v>
      </c>
      <c r="K529" s="21" t="str">
        <v>Alana GREEN</v>
      </c>
      <c r="L529" s="47" t="str">
        <v>pole-vault</v>
      </c>
      <c r="M529" s="97">
        <v>33784</v>
      </c>
      <c r="N529" s="96" t="str">
        <f t="shared" si="32"/>
        <v>Alana GREENpole-vault</v>
      </c>
      <c r="O529" s="2">
        <f t="shared" si="33"/>
        <v>883</v>
      </c>
      <c r="P529" s="2">
        <f t="shared" si="34"/>
        <v>57</v>
      </c>
      <c r="Q529" s="81">
        <f t="shared" si="35"/>
        <v>16</v>
      </c>
    </row>
    <row r="530" spans="1:17" x14ac:dyDescent="0.2">
      <c r="A530" t="s">
        <v>1174</v>
      </c>
      <c r="B530" t="s">
        <v>288</v>
      </c>
      <c r="C530" t="s">
        <v>28</v>
      </c>
      <c r="D530" s="5">
        <v>44732</v>
      </c>
      <c r="E530" s="2">
        <v>957</v>
      </c>
      <c r="F530" s="2">
        <v>86</v>
      </c>
      <c r="G530" t="str">
        <f>B530&amp;C530</f>
        <v>Gabrielle SCHMIDT1500m</v>
      </c>
      <c r="H530" s="2">
        <f>E530</f>
        <v>957</v>
      </c>
      <c r="I530" s="2" cm="1">
        <f t="array" ref="I530">MAX(IF($G$3:$G$4000=$G530,$H$3:$H$4000))</f>
        <v>957</v>
      </c>
      <c r="J530" s="2" t="str">
        <v>AUS</v>
      </c>
      <c r="K530" s="21" t="str">
        <v>Julia BOURKE</v>
      </c>
      <c r="L530" s="47" t="str">
        <v>shot-put</v>
      </c>
      <c r="M530" s="97">
        <v>35938</v>
      </c>
      <c r="N530" s="96" t="str">
        <f t="shared" si="32"/>
        <v>Julia BOURKEshot-put</v>
      </c>
      <c r="O530" s="2">
        <f t="shared" si="33"/>
        <v>880</v>
      </c>
      <c r="P530" s="2">
        <f t="shared" si="34"/>
        <v>56</v>
      </c>
      <c r="Q530" s="81">
        <f t="shared" si="35"/>
        <v>3</v>
      </c>
    </row>
    <row r="531" spans="1:17" x14ac:dyDescent="0.2">
      <c r="A531" t="s">
        <v>1174</v>
      </c>
      <c r="B531" t="s">
        <v>931</v>
      </c>
      <c r="C531" s="5" t="s">
        <v>28</v>
      </c>
      <c r="D531" s="6">
        <v>34683</v>
      </c>
      <c r="E531" s="2">
        <v>957</v>
      </c>
      <c r="F531" s="2">
        <v>87</v>
      </c>
      <c r="G531" t="str">
        <f>B531&amp;C531</f>
        <v>Annabel KITTO1500m</v>
      </c>
      <c r="H531" s="2">
        <f>E531</f>
        <v>957</v>
      </c>
      <c r="I531" s="2" cm="1">
        <f t="array" ref="I531">MAX(IF($G$3:$G$4000=$G531,$H$3:$H$4000))</f>
        <v>957</v>
      </c>
      <c r="J531" s="2" t="str">
        <v>AUS</v>
      </c>
      <c r="K531" s="21" t="str">
        <v>Christine GAYEN</v>
      </c>
      <c r="L531" s="47" t="str">
        <v>heptathlon</v>
      </c>
      <c r="M531" s="97">
        <v>35358</v>
      </c>
      <c r="N531" s="96" t="str">
        <f t="shared" si="32"/>
        <v>Christine GAYENheptathlon</v>
      </c>
      <c r="O531" s="2">
        <f t="shared" si="33"/>
        <v>880</v>
      </c>
      <c r="P531" s="2">
        <f t="shared" si="34"/>
        <v>43</v>
      </c>
      <c r="Q531" s="81">
        <f t="shared" si="35"/>
        <v>8</v>
      </c>
    </row>
    <row r="532" spans="1:17" x14ac:dyDescent="0.2">
      <c r="A532" t="s">
        <v>1174</v>
      </c>
      <c r="B532" t="s">
        <v>962</v>
      </c>
      <c r="C532" s="5" t="s">
        <v>33</v>
      </c>
      <c r="D532" s="5">
        <v>37469</v>
      </c>
      <c r="E532" s="2">
        <v>957</v>
      </c>
      <c r="F532" s="2">
        <v>41</v>
      </c>
      <c r="G532" t="str">
        <f>B532&amp;C532</f>
        <v>Fletcher DAY400mh</v>
      </c>
      <c r="H532" s="2">
        <f>E532</f>
        <v>957</v>
      </c>
      <c r="I532" s="2" cm="1">
        <f t="array" ref="I532">MAX(IF($G$3:$G$4000=$G532,$H$3:$H$4000))</f>
        <v>957</v>
      </c>
      <c r="J532" s="2" t="str">
        <v>AUS</v>
      </c>
      <c r="K532" s="21" t="str">
        <v>Lara ROBERTS</v>
      </c>
      <c r="L532" s="47" t="str">
        <v>hammer-throw</v>
      </c>
      <c r="M532" s="97">
        <v>37932</v>
      </c>
      <c r="N532" s="96" t="str">
        <f t="shared" si="32"/>
        <v>Lara ROBERTShammer-throw</v>
      </c>
      <c r="O532" s="2">
        <f t="shared" si="33"/>
        <v>879</v>
      </c>
      <c r="P532" s="2">
        <f t="shared" si="34"/>
        <v>61</v>
      </c>
      <c r="Q532" s="81">
        <f t="shared" si="35"/>
        <v>7</v>
      </c>
    </row>
    <row r="533" spans="1:17" x14ac:dyDescent="0.2">
      <c r="A533" t="s">
        <v>1174</v>
      </c>
      <c r="B533" t="s">
        <v>300</v>
      </c>
      <c r="C533" t="s">
        <v>29</v>
      </c>
      <c r="D533" s="5">
        <v>37253</v>
      </c>
      <c r="E533" s="2">
        <v>956</v>
      </c>
      <c r="F533" s="2">
        <v>75</v>
      </c>
      <c r="G533" t="str">
        <f>B533&amp;C533</f>
        <v>Brooke MULLINS5000m</v>
      </c>
      <c r="H533" s="2">
        <f>E533</f>
        <v>956</v>
      </c>
      <c r="I533" s="2" cm="1">
        <f t="array" ref="I533">MAX(IF($G$3:$G$4000=$G533,$H$3:$H$4000))</f>
        <v>956</v>
      </c>
      <c r="J533" s="2" t="str">
        <v>AUS</v>
      </c>
      <c r="K533" s="21" t="str">
        <v>Matilda STRUGNELL</v>
      </c>
      <c r="L533" s="47" t="str">
        <v>3000msc</v>
      </c>
      <c r="M533" s="97">
        <v>44671</v>
      </c>
      <c r="N533" s="96" t="str">
        <f t="shared" si="32"/>
        <v>Matilda STRUGNELL3000msc</v>
      </c>
      <c r="O533" s="2">
        <f t="shared" si="33"/>
        <v>877</v>
      </c>
      <c r="P533" s="2">
        <f t="shared" si="34"/>
        <v>127</v>
      </c>
      <c r="Q533" s="81">
        <f t="shared" si="35"/>
        <v>31</v>
      </c>
    </row>
    <row r="534" spans="1:17" x14ac:dyDescent="0.2">
      <c r="A534" t="s">
        <v>1174</v>
      </c>
      <c r="B534" t="s">
        <v>331</v>
      </c>
      <c r="C534" t="s">
        <v>29</v>
      </c>
      <c r="D534" s="5"/>
      <c r="E534" s="2">
        <v>955</v>
      </c>
      <c r="F534" s="2">
        <v>76</v>
      </c>
      <c r="G534" t="str">
        <f>B534&amp;C534</f>
        <v>Regina JENSEN5000m</v>
      </c>
      <c r="H534" s="2">
        <f>E534</f>
        <v>955</v>
      </c>
      <c r="I534" s="2" cm="1">
        <f t="array" ref="I534">MAX(IF($G$3:$G$4000=$G534,$H$3:$H$4000))</f>
        <v>955</v>
      </c>
      <c r="J534" s="2" t="str">
        <v>AUS</v>
      </c>
      <c r="K534" s="21" t="str">
        <v>Emma BERG</v>
      </c>
      <c r="L534" s="47" t="str">
        <v>shot-put</v>
      </c>
      <c r="M534" s="97">
        <v>36941</v>
      </c>
      <c r="N534" s="96" t="str">
        <f t="shared" si="32"/>
        <v>Emma BERGshot-put</v>
      </c>
      <c r="O534" s="2">
        <f t="shared" si="33"/>
        <v>877</v>
      </c>
      <c r="P534" s="2">
        <f t="shared" si="34"/>
        <v>58</v>
      </c>
      <c r="Q534" s="81">
        <f t="shared" si="35"/>
        <v>4</v>
      </c>
    </row>
    <row r="535" spans="1:17" x14ac:dyDescent="0.2">
      <c r="A535" t="s">
        <v>1174</v>
      </c>
      <c r="B535" t="s">
        <v>389</v>
      </c>
      <c r="C535" t="s">
        <v>37</v>
      </c>
      <c r="D535" s="5">
        <v>37132</v>
      </c>
      <c r="E535" s="2">
        <v>955</v>
      </c>
      <c r="F535" s="2">
        <v>52</v>
      </c>
      <c r="G535" t="str">
        <f>B535&amp;C535</f>
        <v>Montana DJATSCHENKOlong-jump</v>
      </c>
      <c r="H535" s="2">
        <f>E535</f>
        <v>955</v>
      </c>
      <c r="I535" s="2" cm="1">
        <f t="array" ref="I535">MAX(IF($G$3:$G$4000=$G535,$H$3:$H$4000))</f>
        <v>955</v>
      </c>
      <c r="J535" s="2" t="str">
        <v>AUS</v>
      </c>
      <c r="K535" s="21" t="str">
        <v>Olivia BOYD</v>
      </c>
      <c r="L535" s="47" t="str">
        <v>3000msc</v>
      </c>
      <c r="M535" s="97">
        <v>44671</v>
      </c>
      <c r="N535" s="96" t="str">
        <f t="shared" si="32"/>
        <v>Olivia BOYD3000msc</v>
      </c>
      <c r="O535" s="2">
        <f t="shared" si="33"/>
        <v>868</v>
      </c>
      <c r="P535" s="2">
        <f t="shared" si="34"/>
        <v>128</v>
      </c>
      <c r="Q535" s="81">
        <f t="shared" si="35"/>
        <v>32</v>
      </c>
    </row>
    <row r="536" spans="1:17" x14ac:dyDescent="0.2">
      <c r="A536" t="s">
        <v>1174</v>
      </c>
      <c r="B536" t="s">
        <v>882</v>
      </c>
      <c r="C536" t="s">
        <v>35</v>
      </c>
      <c r="D536" s="5">
        <v>33610</v>
      </c>
      <c r="E536" s="2">
        <v>955</v>
      </c>
      <c r="F536" s="2">
        <v>32</v>
      </c>
      <c r="G536" t="str">
        <f>B536&amp;C536</f>
        <v>Denise SNYDERhigh-jump</v>
      </c>
      <c r="H536" s="2">
        <f>E536</f>
        <v>955</v>
      </c>
      <c r="I536" s="2" cm="1">
        <f t="array" ref="I536">MAX(IF($G$3:$G$4000=$G536,$H$3:$H$4000))</f>
        <v>955</v>
      </c>
      <c r="J536" s="2" t="str">
        <v>AUS</v>
      </c>
      <c r="K536" s="21" t="str">
        <v>Leila BARKER</v>
      </c>
      <c r="L536" s="47" t="str">
        <v>pole-vault</v>
      </c>
      <c r="M536" s="97">
        <v>44701</v>
      </c>
      <c r="N536" s="96" t="str">
        <f t="shared" si="32"/>
        <v>Leila BARKERpole-vault</v>
      </c>
      <c r="O536" s="2">
        <f t="shared" si="33"/>
        <v>868</v>
      </c>
      <c r="P536" s="2">
        <f t="shared" si="34"/>
        <v>67</v>
      </c>
      <c r="Q536" s="81">
        <f t="shared" si="35"/>
        <v>18</v>
      </c>
    </row>
    <row r="537" spans="1:17" x14ac:dyDescent="0.2">
      <c r="A537" t="s">
        <v>1174</v>
      </c>
      <c r="B537" t="s">
        <v>486</v>
      </c>
      <c r="C537" s="5" t="s">
        <v>41</v>
      </c>
      <c r="D537" s="5">
        <v>37658</v>
      </c>
      <c r="E537" s="2">
        <v>955</v>
      </c>
      <c r="F537" s="2">
        <v>6</v>
      </c>
      <c r="G537" t="str">
        <f>B537&amp;C537</f>
        <v>Mackenzie MIELCZAREKjavelin-throw</v>
      </c>
      <c r="H537" s="2">
        <f>E537</f>
        <v>955</v>
      </c>
      <c r="I537" s="2" cm="1">
        <f t="array" ref="I537">MAX(IF($G$3:$G$4000=$G537,$H$3:$H$4000))</f>
        <v>984</v>
      </c>
      <c r="J537" s="2" t="str">
        <v>AUS</v>
      </c>
      <c r="K537" s="21" t="str">
        <v>Felicity JOUVELET</v>
      </c>
      <c r="L537" s="47" t="str">
        <v>pole-vault</v>
      </c>
      <c r="M537" s="97">
        <v>37766</v>
      </c>
      <c r="N537" s="96" t="str">
        <f t="shared" si="32"/>
        <v>Felicity JOUVELETpole-vault</v>
      </c>
      <c r="O537" s="2">
        <f t="shared" si="33"/>
        <v>868</v>
      </c>
      <c r="P537" s="2">
        <f t="shared" si="34"/>
        <v>67</v>
      </c>
      <c r="Q537" s="81">
        <f t="shared" si="35"/>
        <v>18</v>
      </c>
    </row>
    <row r="538" spans="1:17" x14ac:dyDescent="0.2">
      <c r="A538" t="s">
        <v>1174</v>
      </c>
      <c r="B538" t="s">
        <v>491</v>
      </c>
      <c r="C538" t="s">
        <v>41</v>
      </c>
      <c r="D538" s="5">
        <v>37552</v>
      </c>
      <c r="E538" s="2">
        <v>954</v>
      </c>
      <c r="F538" s="2">
        <v>23</v>
      </c>
      <c r="G538" t="str">
        <f>B538&amp;C538</f>
        <v>Mia GORDONjavelin-throw</v>
      </c>
      <c r="H538" s="2">
        <f>E538</f>
        <v>954</v>
      </c>
      <c r="I538" s="2" cm="1">
        <f t="array" ref="I538">MAX(IF($G$3:$G$4000=$G538,$H$3:$H$4000))</f>
        <v>954</v>
      </c>
      <c r="J538" s="2" t="str">
        <v>AUS</v>
      </c>
      <c r="K538" s="21" t="str">
        <v>Jade ARNUTHNOT</v>
      </c>
      <c r="L538" s="47" t="str">
        <v>pole-vault</v>
      </c>
      <c r="M538" s="97">
        <v>44671</v>
      </c>
      <c r="N538" s="96" t="str">
        <f t="shared" si="32"/>
        <v>Jade ARNUTHNOTpole-vault</v>
      </c>
      <c r="O538" s="2">
        <f t="shared" si="33"/>
        <v>868</v>
      </c>
      <c r="P538" s="2">
        <f t="shared" si="34"/>
        <v>67</v>
      </c>
      <c r="Q538" s="81">
        <f t="shared" si="35"/>
        <v>18</v>
      </c>
    </row>
    <row r="539" spans="1:17" x14ac:dyDescent="0.2">
      <c r="A539" t="s">
        <v>1174</v>
      </c>
      <c r="B539" t="s">
        <v>365</v>
      </c>
      <c r="C539" t="s">
        <v>33</v>
      </c>
      <c r="D539" s="5">
        <v>37873</v>
      </c>
      <c r="E539" s="2">
        <v>952</v>
      </c>
      <c r="F539" s="2">
        <v>43</v>
      </c>
      <c r="G539" t="str">
        <f>B539&amp;C539</f>
        <v>Claudia CHAPMAN400mh</v>
      </c>
      <c r="H539" s="2">
        <f>E539</f>
        <v>952</v>
      </c>
      <c r="I539" s="2" cm="1">
        <f t="array" ref="I539">MAX(IF($G$3:$G$4000=$G539,$H$3:$H$4000))</f>
        <v>952</v>
      </c>
      <c r="J539" s="2" t="str">
        <v>AUS</v>
      </c>
      <c r="K539" s="21" t="str">
        <v>Tryphena HEWETT</v>
      </c>
      <c r="L539" s="47" t="str">
        <v>pole-vault</v>
      </c>
      <c r="M539" s="97">
        <v>38647</v>
      </c>
      <c r="N539" s="96" t="str">
        <f t="shared" si="32"/>
        <v>Tryphena HEWETTpole-vault</v>
      </c>
      <c r="O539" s="2">
        <f t="shared" si="33"/>
        <v>868</v>
      </c>
      <c r="P539" s="2">
        <f t="shared" si="34"/>
        <v>67</v>
      </c>
      <c r="Q539" s="81">
        <f t="shared" si="35"/>
        <v>18</v>
      </c>
    </row>
    <row r="540" spans="1:17" x14ac:dyDescent="0.2">
      <c r="A540" t="s">
        <v>1174</v>
      </c>
      <c r="B540" t="s">
        <v>5191</v>
      </c>
      <c r="C540" t="s">
        <v>28</v>
      </c>
      <c r="D540" s="5">
        <v>44762</v>
      </c>
      <c r="E540" s="2">
        <v>951</v>
      </c>
      <c r="F540" s="2">
        <v>89</v>
      </c>
      <c r="G540" t="str">
        <f>B540&amp;C540</f>
        <v>Denielle HILLS1500m</v>
      </c>
      <c r="H540" s="2">
        <f>E540</f>
        <v>951</v>
      </c>
      <c r="I540" s="2" cm="1">
        <f t="array" ref="I540">MAX(IF($G$3:$G$4000=$G540,$H$3:$H$4000))</f>
        <v>951</v>
      </c>
      <c r="J540" s="2" t="str">
        <v>AUS</v>
      </c>
      <c r="K540" s="21" t="str">
        <v>Tamara MANCUSO</v>
      </c>
      <c r="L540" s="47" t="str">
        <v>pole-vault</v>
      </c>
      <c r="M540" s="97">
        <v>35103</v>
      </c>
      <c r="N540" s="96" t="str">
        <f t="shared" si="32"/>
        <v>Tamara MANCUSOpole-vault</v>
      </c>
      <c r="O540" s="2">
        <f t="shared" si="33"/>
        <v>868</v>
      </c>
      <c r="P540" s="2">
        <f t="shared" si="34"/>
        <v>67</v>
      </c>
      <c r="Q540" s="81">
        <f t="shared" si="35"/>
        <v>18</v>
      </c>
    </row>
    <row r="541" spans="1:17" x14ac:dyDescent="0.2">
      <c r="A541" t="s">
        <v>1174</v>
      </c>
      <c r="B541" t="s">
        <v>391</v>
      </c>
      <c r="C541" t="s">
        <v>37</v>
      </c>
      <c r="D541" s="5">
        <v>44671</v>
      </c>
      <c r="E541" s="2">
        <v>951</v>
      </c>
      <c r="F541" s="2">
        <v>55</v>
      </c>
      <c r="G541" t="str">
        <f>B541&amp;C541</f>
        <v>Sophie KAVANAGHlong-jump</v>
      </c>
      <c r="H541" s="2">
        <f>E541</f>
        <v>951</v>
      </c>
      <c r="I541" s="2" cm="1">
        <f t="array" ref="I541">MAX(IF($G$3:$G$4000=$G541,$H$3:$H$4000))</f>
        <v>951</v>
      </c>
      <c r="J541" s="2" t="str">
        <v>AUS</v>
      </c>
      <c r="K541" s="21" t="str">
        <v>Kate ABFALTER</v>
      </c>
      <c r="L541" s="47" t="str">
        <v>pole-vault</v>
      </c>
      <c r="M541" s="97">
        <v>36393</v>
      </c>
      <c r="N541" s="96" t="str">
        <f t="shared" si="32"/>
        <v>Kate ABFALTERpole-vault</v>
      </c>
      <c r="O541" s="2">
        <f t="shared" si="33"/>
        <v>868</v>
      </c>
      <c r="P541" s="2">
        <f t="shared" si="34"/>
        <v>67</v>
      </c>
      <c r="Q541" s="81">
        <f t="shared" si="35"/>
        <v>18</v>
      </c>
    </row>
    <row r="542" spans="1:17" x14ac:dyDescent="0.2">
      <c r="A542" t="s">
        <v>1174</v>
      </c>
      <c r="B542" t="s">
        <v>379</v>
      </c>
      <c r="C542" t="s">
        <v>37</v>
      </c>
      <c r="D542" s="5">
        <v>44701</v>
      </c>
      <c r="E542" s="2">
        <v>951</v>
      </c>
      <c r="F542" s="2">
        <v>55</v>
      </c>
      <c r="G542" t="str">
        <f>B542&amp;C542</f>
        <v>Sienna BONDlong-jump</v>
      </c>
      <c r="H542" s="2">
        <f>E542</f>
        <v>951</v>
      </c>
      <c r="I542" s="2" cm="1">
        <f t="array" ref="I542">MAX(IF($G$3:$G$4000=$G542,$H$3:$H$4000))</f>
        <v>951</v>
      </c>
      <c r="J542" s="2" t="str">
        <v>AUS</v>
      </c>
      <c r="K542" s="21" t="str">
        <v>Laylani VA'AI</v>
      </c>
      <c r="L542" s="47" t="str">
        <v>discus-throw</v>
      </c>
      <c r="M542" s="97">
        <v>37984</v>
      </c>
      <c r="N542" s="96" t="str">
        <f t="shared" si="32"/>
        <v>Laylani VA'AIdiscus-throw</v>
      </c>
      <c r="O542" s="2">
        <f t="shared" si="33"/>
        <v>864</v>
      </c>
      <c r="P542" s="2">
        <f t="shared" si="34"/>
        <v>74</v>
      </c>
      <c r="Q542" s="81">
        <f t="shared" si="35"/>
        <v>9</v>
      </c>
    </row>
    <row r="543" spans="1:17" x14ac:dyDescent="0.2">
      <c r="A543" t="s">
        <v>1174</v>
      </c>
      <c r="B543" t="s">
        <v>381</v>
      </c>
      <c r="C543" s="5" t="s">
        <v>37</v>
      </c>
      <c r="D543" s="5">
        <v>44701</v>
      </c>
      <c r="E543" s="2">
        <v>951</v>
      </c>
      <c r="F543" s="2">
        <v>55</v>
      </c>
      <c r="G543" t="str">
        <f>B543&amp;C543</f>
        <v>Brianna LEUNGlong-jump</v>
      </c>
      <c r="H543" s="2">
        <f>E543</f>
        <v>951</v>
      </c>
      <c r="I543" s="2" cm="1">
        <f t="array" ref="I543">MAX(IF($G$3:$G$4000=$G543,$H$3:$H$4000))</f>
        <v>951</v>
      </c>
      <c r="J543" s="2" t="str">
        <v>AUS</v>
      </c>
      <c r="K543" s="21" t="str">
        <v>Hannah EDWARDS</v>
      </c>
      <c r="L543" s="47" t="str">
        <v>discus-throw</v>
      </c>
      <c r="M543" s="97">
        <v>44701</v>
      </c>
      <c r="N543" s="96" t="str">
        <f t="shared" si="32"/>
        <v>Hannah EDWARDSdiscus-throw</v>
      </c>
      <c r="O543" s="2">
        <f t="shared" si="33"/>
        <v>861</v>
      </c>
      <c r="P543" s="2">
        <f t="shared" si="34"/>
        <v>78</v>
      </c>
      <c r="Q543" s="81">
        <f t="shared" si="35"/>
        <v>10</v>
      </c>
    </row>
    <row r="544" spans="1:17" x14ac:dyDescent="0.2">
      <c r="A544" t="s">
        <v>1174</v>
      </c>
      <c r="B544" t="s">
        <v>385</v>
      </c>
      <c r="C544" t="s">
        <v>37</v>
      </c>
      <c r="D544" s="5">
        <v>37803</v>
      </c>
      <c r="E544" s="2">
        <v>949</v>
      </c>
      <c r="F544" s="2">
        <v>58</v>
      </c>
      <c r="G544" t="str">
        <f>B544&amp;C544</f>
        <v>Claire ROBERTSlong-jump</v>
      </c>
      <c r="H544" s="2">
        <f>E544</f>
        <v>949</v>
      </c>
      <c r="I544" s="2" cm="1">
        <f t="array" ref="I544">MAX(IF($G$3:$G$4000=$G544,$H$3:$H$4000))</f>
        <v>949</v>
      </c>
      <c r="J544" s="2" t="str">
        <v>AUS</v>
      </c>
      <c r="K544" s="21" t="str">
        <v>Alysha BURNETT</v>
      </c>
      <c r="L544" s="47" t="str">
        <v>shot-put</v>
      </c>
      <c r="M544" s="97">
        <v>35434</v>
      </c>
      <c r="N544" s="96" t="str">
        <f t="shared" si="32"/>
        <v>Alysha BURNETTshot-put</v>
      </c>
      <c r="O544" s="2">
        <f t="shared" si="33"/>
        <v>859</v>
      </c>
      <c r="P544" s="2">
        <f t="shared" si="34"/>
        <v>74</v>
      </c>
      <c r="Q544" s="81">
        <f t="shared" si="35"/>
        <v>5</v>
      </c>
    </row>
    <row r="545" spans="1:17" x14ac:dyDescent="0.2">
      <c r="A545" t="s">
        <v>1174</v>
      </c>
      <c r="B545" t="s">
        <v>490</v>
      </c>
      <c r="C545" t="s">
        <v>41</v>
      </c>
      <c r="D545" s="5">
        <v>37362</v>
      </c>
      <c r="E545" s="2">
        <v>948</v>
      </c>
      <c r="F545" s="2">
        <v>24</v>
      </c>
      <c r="G545" t="str">
        <f>B545&amp;C545</f>
        <v>Kiarna WOOLLEY-BLAINjavelin-throw</v>
      </c>
      <c r="H545" s="2">
        <f>E545</f>
        <v>948</v>
      </c>
      <c r="I545" s="2" cm="1">
        <f t="array" ref="I545">MAX(IF($G$3:$G$4000=$G545,$H$3:$H$4000))</f>
        <v>948</v>
      </c>
      <c r="J545" s="2" t="str">
        <v>AUS</v>
      </c>
      <c r="K545" s="21" t="str">
        <v>Kajsa SHIELD</v>
      </c>
      <c r="L545" s="47" t="str">
        <v>discus-throw</v>
      </c>
      <c r="M545" s="97">
        <v>38170</v>
      </c>
      <c r="N545" s="96" t="str">
        <f t="shared" si="32"/>
        <v>Kajsa SHIELDdiscus-throw</v>
      </c>
      <c r="O545" s="2">
        <f t="shared" si="33"/>
        <v>857</v>
      </c>
      <c r="P545" s="2">
        <f t="shared" si="34"/>
        <v>81</v>
      </c>
      <c r="Q545" s="81">
        <f t="shared" si="35"/>
        <v>11</v>
      </c>
    </row>
    <row r="546" spans="1:17" x14ac:dyDescent="0.2">
      <c r="A546" t="s">
        <v>1174</v>
      </c>
      <c r="B546" t="s">
        <v>291</v>
      </c>
      <c r="C546" t="s">
        <v>28</v>
      </c>
      <c r="D546" s="5">
        <v>38319</v>
      </c>
      <c r="E546" s="2">
        <v>947</v>
      </c>
      <c r="F546" s="2">
        <v>91</v>
      </c>
      <c r="G546" t="str">
        <f>B546&amp;C546</f>
        <v>Ashleigh CANDY1500m</v>
      </c>
      <c r="H546" s="2">
        <f>E546</f>
        <v>947</v>
      </c>
      <c r="I546" s="2" cm="1">
        <f t="array" ref="I546">MAX(IF($G$3:$G$4000=$G546,$H$3:$H$4000))</f>
        <v>947</v>
      </c>
      <c r="J546" s="2" t="str">
        <v>AUS</v>
      </c>
      <c r="K546" s="21" t="str">
        <v>Lara WITTEY</v>
      </c>
      <c r="L546" s="47" t="str">
        <v>pole-vault</v>
      </c>
      <c r="M546" s="97">
        <v>38001</v>
      </c>
      <c r="N546" s="96" t="str">
        <f t="shared" si="32"/>
        <v>Lara WITTEYpole-vault</v>
      </c>
      <c r="O546" s="2">
        <f t="shared" si="33"/>
        <v>853</v>
      </c>
      <c r="P546" s="2">
        <f t="shared" si="34"/>
        <v>81</v>
      </c>
      <c r="Q546" s="81">
        <f t="shared" si="35"/>
        <v>24</v>
      </c>
    </row>
    <row r="547" spans="1:17" x14ac:dyDescent="0.2">
      <c r="A547" t="s">
        <v>1174</v>
      </c>
      <c r="B547" t="s">
        <v>451</v>
      </c>
      <c r="C547" s="6" t="s">
        <v>40</v>
      </c>
      <c r="D547" s="5">
        <v>37602</v>
      </c>
      <c r="E547" s="2">
        <v>947</v>
      </c>
      <c r="F547" s="2">
        <v>16</v>
      </c>
      <c r="G547" t="str">
        <f>B547&amp;C547</f>
        <v>Lyvante SU'EMAIdiscus-throw</v>
      </c>
      <c r="H547" s="2">
        <f>E547</f>
        <v>947</v>
      </c>
      <c r="I547" s="2" cm="1">
        <f t="array" ref="I547">MAX(IF($G$3:$G$4000=$G547,$H$3:$H$4000))</f>
        <v>947</v>
      </c>
      <c r="J547" s="2" t="str">
        <v>AUS</v>
      </c>
      <c r="K547" s="21" t="str">
        <v>Tafiti SIIVA</v>
      </c>
      <c r="L547" s="47" t="str">
        <v>shot-put</v>
      </c>
      <c r="M547" s="97">
        <v>36650</v>
      </c>
      <c r="N547" s="96" t="str">
        <f t="shared" si="32"/>
        <v>Tafiti SIIVAshot-put</v>
      </c>
      <c r="O547" s="2">
        <f t="shared" si="33"/>
        <v>853</v>
      </c>
      <c r="P547" s="2">
        <f t="shared" si="34"/>
        <v>77</v>
      </c>
      <c r="Q547" s="81">
        <f t="shared" si="35"/>
        <v>6</v>
      </c>
    </row>
    <row r="548" spans="1:17" x14ac:dyDescent="0.2">
      <c r="A548" t="s">
        <v>1174</v>
      </c>
      <c r="B548" t="s">
        <v>475</v>
      </c>
      <c r="C548" t="s">
        <v>42</v>
      </c>
      <c r="D548" s="5">
        <v>36889</v>
      </c>
      <c r="E548" s="2">
        <v>946</v>
      </c>
      <c r="F548" s="2">
        <v>13</v>
      </c>
      <c r="G548" t="str">
        <f>B548&amp;C548</f>
        <v>Stephanie RATCLIFFEhammer-throw</v>
      </c>
      <c r="H548" s="2">
        <f>E548</f>
        <v>946</v>
      </c>
      <c r="I548" s="2" cm="1">
        <f t="array" ref="I548">MAX(IF($G$3:$G$4000=$G548,$H$3:$H$4000))</f>
        <v>961</v>
      </c>
      <c r="J548" s="2" t="str">
        <v>AUS</v>
      </c>
      <c r="K548" s="21" t="str">
        <v>Tori WEST</v>
      </c>
      <c r="L548" s="47" t="str">
        <v>javelin-throw</v>
      </c>
      <c r="M548" s="97">
        <v>34986</v>
      </c>
      <c r="N548" s="96" t="str">
        <f t="shared" si="32"/>
        <v>Tori WESTjavelin-throw</v>
      </c>
      <c r="O548" s="2">
        <f t="shared" si="33"/>
        <v>851</v>
      </c>
      <c r="P548" s="2">
        <f t="shared" si="34"/>
        <v>61</v>
      </c>
      <c r="Q548" s="81">
        <f t="shared" si="35"/>
        <v>13</v>
      </c>
    </row>
    <row r="549" spans="1:17" x14ac:dyDescent="0.2">
      <c r="A549" t="s">
        <v>1174</v>
      </c>
      <c r="B549" t="s">
        <v>933</v>
      </c>
      <c r="C549" t="s">
        <v>28</v>
      </c>
      <c r="D549" s="5">
        <v>33588</v>
      </c>
      <c r="E549" s="2">
        <v>945</v>
      </c>
      <c r="F549" s="2">
        <v>93</v>
      </c>
      <c r="G549" t="str">
        <f>B549&amp;C549</f>
        <v>Keely WATERS1500m</v>
      </c>
      <c r="H549" s="2">
        <f>E549</f>
        <v>945</v>
      </c>
      <c r="I549" s="2" cm="1">
        <f t="array" ref="I549">MAX(IF($G$3:$G$4000=$G549,$H$3:$H$4000))</f>
        <v>945</v>
      </c>
      <c r="J549" s="2" t="str">
        <v>AUS</v>
      </c>
      <c r="K549" s="21" t="str">
        <v>Hannah TAIT</v>
      </c>
      <c r="L549" s="47" t="str">
        <v>heptathlon</v>
      </c>
      <c r="M549" s="97">
        <v>37700</v>
      </c>
      <c r="N549" s="96" t="str">
        <f t="shared" si="32"/>
        <v>Hannah TAITheptathlon</v>
      </c>
      <c r="O549" s="2">
        <f t="shared" si="33"/>
        <v>851</v>
      </c>
      <c r="P549" s="2">
        <f t="shared" si="34"/>
        <v>49</v>
      </c>
      <c r="Q549" s="81">
        <f t="shared" si="35"/>
        <v>9</v>
      </c>
    </row>
    <row r="550" spans="1:17" x14ac:dyDescent="0.2">
      <c r="A550" t="s">
        <v>1174</v>
      </c>
      <c r="B550" t="s">
        <v>934</v>
      </c>
      <c r="C550" t="s">
        <v>28</v>
      </c>
      <c r="D550" s="5">
        <v>44701</v>
      </c>
      <c r="E550" s="2">
        <v>945</v>
      </c>
      <c r="F550" s="2">
        <v>94</v>
      </c>
      <c r="G550" t="str">
        <f>B550&amp;C550</f>
        <v>Bridie HILL1500m</v>
      </c>
      <c r="H550" s="2">
        <f>E550</f>
        <v>945</v>
      </c>
      <c r="I550" s="2" cm="1">
        <f t="array" ref="I550">MAX(IF($G$3:$G$4000=$G550,$H$3:$H$4000))</f>
        <v>945</v>
      </c>
      <c r="J550" s="2" t="str">
        <v>AUS</v>
      </c>
      <c r="K550" s="21" t="str">
        <v>Emma BLANCH</v>
      </c>
      <c r="L550" s="47" t="str">
        <v>race-walking</v>
      </c>
      <c r="M550" s="97">
        <v>37712</v>
      </c>
      <c r="N550" s="96" t="str">
        <f t="shared" si="32"/>
        <v>Emma BLANCHrace-walking</v>
      </c>
      <c r="O550" s="2">
        <f t="shared" si="33"/>
        <v>850</v>
      </c>
      <c r="P550" s="2">
        <f t="shared" si="34"/>
        <v>36</v>
      </c>
      <c r="Q550" s="81">
        <f t="shared" si="35"/>
        <v>9</v>
      </c>
    </row>
    <row r="551" spans="1:17" x14ac:dyDescent="0.2">
      <c r="A551" t="s">
        <v>1174</v>
      </c>
      <c r="B551" t="s">
        <v>1526</v>
      </c>
      <c r="C551" t="s">
        <v>35</v>
      </c>
      <c r="D551" s="5">
        <v>44732</v>
      </c>
      <c r="E551" s="2">
        <v>945</v>
      </c>
      <c r="F551" s="2">
        <v>35</v>
      </c>
      <c r="G551" t="str">
        <f>B551&amp;C551</f>
        <v>Vanessa APELhigh-jump</v>
      </c>
      <c r="H551" s="2">
        <f>E551</f>
        <v>945</v>
      </c>
      <c r="I551" s="2" cm="1">
        <f t="array" ref="I551">MAX(IF($G$3:$G$4000=$G551,$H$3:$H$4000))</f>
        <v>945</v>
      </c>
      <c r="J551" s="2" t="str">
        <v>AUS</v>
      </c>
      <c r="K551" s="21" t="str">
        <v>Charlize GOODY</v>
      </c>
      <c r="L551" s="47" t="str">
        <v>discus-throw</v>
      </c>
      <c r="M551" s="97">
        <v>44732</v>
      </c>
      <c r="N551" s="96" t="str">
        <f t="shared" si="32"/>
        <v>Charlize GOODYdiscus-throw</v>
      </c>
      <c r="O551" s="2">
        <f t="shared" si="33"/>
        <v>848</v>
      </c>
      <c r="P551" s="2">
        <f t="shared" si="34"/>
        <v>90</v>
      </c>
      <c r="Q551" s="81">
        <f t="shared" si="35"/>
        <v>12</v>
      </c>
    </row>
    <row r="552" spans="1:17" x14ac:dyDescent="0.2">
      <c r="A552" t="s">
        <v>1174</v>
      </c>
      <c r="B552" t="s">
        <v>467</v>
      </c>
      <c r="C552" t="s">
        <v>42</v>
      </c>
      <c r="D552" s="5">
        <v>35938</v>
      </c>
      <c r="E552" s="2">
        <v>945</v>
      </c>
      <c r="F552" s="2">
        <v>40</v>
      </c>
      <c r="G552" t="str">
        <f>B552&amp;C552</f>
        <v>Julia BOURKEhammer-throw</v>
      </c>
      <c r="H552" s="2">
        <f>E552</f>
        <v>945</v>
      </c>
      <c r="I552" s="2" cm="1">
        <f t="array" ref="I552">MAX(IF($G$3:$G$4000=$G552,$H$3:$H$4000))</f>
        <v>945</v>
      </c>
      <c r="J552" s="2" t="str">
        <v>AUS</v>
      </c>
      <c r="K552" s="21" t="str">
        <v>Alysha PEARSON</v>
      </c>
      <c r="L552" s="47" t="str">
        <v>hammer-throw</v>
      </c>
      <c r="M552" s="97">
        <v>37422</v>
      </c>
      <c r="N552" s="96" t="str">
        <f t="shared" si="32"/>
        <v>Alysha PEARSONhammer-throw</v>
      </c>
      <c r="O552" s="2">
        <f t="shared" si="33"/>
        <v>846</v>
      </c>
      <c r="P552" s="2">
        <f t="shared" si="34"/>
        <v>78</v>
      </c>
      <c r="Q552" s="81">
        <f t="shared" si="35"/>
        <v>8</v>
      </c>
    </row>
    <row r="553" spans="1:17" x14ac:dyDescent="0.2">
      <c r="A553" t="s">
        <v>1174</v>
      </c>
      <c r="B553" t="s">
        <v>290</v>
      </c>
      <c r="C553" t="s">
        <v>28</v>
      </c>
      <c r="D553" s="6">
        <v>44701</v>
      </c>
      <c r="E553" s="2">
        <v>944</v>
      </c>
      <c r="F553" s="2">
        <v>95</v>
      </c>
      <c r="G553" t="str">
        <f>B553&amp;C553</f>
        <v>Molly SEWELL1500m</v>
      </c>
      <c r="H553" s="2">
        <f>E553</f>
        <v>944</v>
      </c>
      <c r="I553" s="2" cm="1">
        <f t="array" ref="I553">MAX(IF($G$3:$G$4000=$G553,$H$3:$H$4000))</f>
        <v>944</v>
      </c>
      <c r="J553" s="2" t="str">
        <v>AUS</v>
      </c>
      <c r="K553" s="21" t="str">
        <v>Lara ILIEVSKI</v>
      </c>
      <c r="L553" s="47" t="str">
        <v>javelin-throw</v>
      </c>
      <c r="M553" s="97">
        <v>36680</v>
      </c>
      <c r="N553" s="96" t="str">
        <f t="shared" si="32"/>
        <v>Lara ILIEVSKIjavelin-throw</v>
      </c>
      <c r="O553" s="2">
        <f t="shared" si="33"/>
        <v>846</v>
      </c>
      <c r="P553" s="2">
        <f t="shared" si="34"/>
        <v>66</v>
      </c>
      <c r="Q553" s="81">
        <f t="shared" si="35"/>
        <v>14</v>
      </c>
    </row>
    <row r="554" spans="1:17" x14ac:dyDescent="0.2">
      <c r="A554" t="s">
        <v>1174</v>
      </c>
      <c r="B554" t="s">
        <v>935</v>
      </c>
      <c r="C554" s="5" t="s">
        <v>28</v>
      </c>
      <c r="D554" s="5">
        <v>44732</v>
      </c>
      <c r="E554" s="2">
        <v>944</v>
      </c>
      <c r="F554" s="2">
        <v>97</v>
      </c>
      <c r="G554" t="str">
        <f>B554&amp;C554</f>
        <v>Georgie GILROY1500m</v>
      </c>
      <c r="H554" s="2">
        <f>E554</f>
        <v>944</v>
      </c>
      <c r="I554" s="2" cm="1">
        <f t="array" ref="I554">MAX(IF($G$3:$G$4000=$G554,$H$3:$H$4000))</f>
        <v>944</v>
      </c>
      <c r="J554" s="2" t="str">
        <v>AUS</v>
      </c>
      <c r="K554" s="21" t="str">
        <v>Samantha PEACE</v>
      </c>
      <c r="L554" s="47" t="str">
        <v>discus-throw</v>
      </c>
      <c r="M554" s="97">
        <v>36121</v>
      </c>
      <c r="N554" s="96" t="str">
        <f t="shared" si="32"/>
        <v>Samantha PEACEdiscus-throw</v>
      </c>
      <c r="O554" s="2">
        <f t="shared" si="33"/>
        <v>839</v>
      </c>
      <c r="P554" s="2">
        <f t="shared" si="34"/>
        <v>95</v>
      </c>
      <c r="Q554" s="81">
        <f t="shared" si="35"/>
        <v>13</v>
      </c>
    </row>
    <row r="555" spans="1:17" x14ac:dyDescent="0.2">
      <c r="A555" t="s">
        <v>1174</v>
      </c>
      <c r="B555" t="s">
        <v>329</v>
      </c>
      <c r="C555" t="s">
        <v>29</v>
      </c>
      <c r="D555" s="5">
        <v>34040</v>
      </c>
      <c r="E555" s="2">
        <v>944</v>
      </c>
      <c r="F555" s="2">
        <v>83</v>
      </c>
      <c r="G555" t="str">
        <f>B555&amp;C555</f>
        <v>Rosie WEBER5000m</v>
      </c>
      <c r="H555" s="2">
        <f>E555</f>
        <v>944</v>
      </c>
      <c r="I555" s="2" cm="1">
        <f t="array" ref="I555">MAX(IF($G$3:$G$4000=$G555,$H$3:$H$4000))</f>
        <v>944</v>
      </c>
      <c r="J555" s="2" t="str">
        <v>AUS</v>
      </c>
      <c r="K555" s="21" t="str">
        <v>Katherine IANNELLO</v>
      </c>
      <c r="L555" s="47" t="str">
        <v>pole-vault</v>
      </c>
      <c r="M555" s="97">
        <v>30438</v>
      </c>
      <c r="N555" s="96" t="str">
        <f t="shared" si="32"/>
        <v>Katherine IANNELLOpole-vault</v>
      </c>
      <c r="O555" s="2">
        <f t="shared" si="33"/>
        <v>838</v>
      </c>
      <c r="P555" s="2">
        <f t="shared" si="34"/>
        <v>90</v>
      </c>
      <c r="Q555" s="81">
        <f t="shared" si="35"/>
        <v>25</v>
      </c>
    </row>
    <row r="556" spans="1:17" x14ac:dyDescent="0.2">
      <c r="A556" t="s">
        <v>1174</v>
      </c>
      <c r="B556" t="s">
        <v>441</v>
      </c>
      <c r="C556" t="s">
        <v>36</v>
      </c>
      <c r="D556" s="5">
        <v>35825</v>
      </c>
      <c r="E556" s="2">
        <v>944</v>
      </c>
      <c r="F556" s="2">
        <v>15</v>
      </c>
      <c r="G556" t="str">
        <f>B556&amp;C556</f>
        <v>Elizabeth BARALpole-vault</v>
      </c>
      <c r="H556" s="2">
        <f>E556</f>
        <v>944</v>
      </c>
      <c r="I556" s="2" cm="1">
        <f t="array" ref="I556">MAX(IF($G$3:$G$4000=$G556,$H$3:$H$4000))</f>
        <v>944</v>
      </c>
      <c r="J556" s="2" t="str">
        <v>AUS</v>
      </c>
      <c r="K556" s="21" t="str">
        <v>Amelia MCDONALD</v>
      </c>
      <c r="L556" s="47" t="str">
        <v>pole-vault</v>
      </c>
      <c r="M556" s="97">
        <v>38346</v>
      </c>
      <c r="N556" s="96" t="str">
        <f t="shared" si="32"/>
        <v>Amelia MCDONALDpole-vault</v>
      </c>
      <c r="O556" s="2">
        <f t="shared" si="33"/>
        <v>838</v>
      </c>
      <c r="P556" s="2">
        <f t="shared" si="34"/>
        <v>90</v>
      </c>
      <c r="Q556" s="81">
        <f t="shared" si="35"/>
        <v>25</v>
      </c>
    </row>
    <row r="557" spans="1:17" x14ac:dyDescent="0.2">
      <c r="A557" t="s">
        <v>1174</v>
      </c>
      <c r="B557" s="5" t="s">
        <v>884</v>
      </c>
      <c r="C557" s="5" t="s">
        <v>36</v>
      </c>
      <c r="D557" s="5">
        <v>37991</v>
      </c>
      <c r="E557" s="2">
        <v>944</v>
      </c>
      <c r="F557" s="2">
        <v>30</v>
      </c>
      <c r="G557" t="str">
        <f>B557&amp;C557</f>
        <v>Alla PARNOVApole-vault</v>
      </c>
      <c r="H557" s="2">
        <f>E557</f>
        <v>944</v>
      </c>
      <c r="I557" s="2" cm="1">
        <f t="array" ref="I557">MAX(IF($G$3:$G$4000=$G557,$H$3:$H$4000))</f>
        <v>944</v>
      </c>
      <c r="J557" s="2" t="str">
        <v>AUS</v>
      </c>
      <c r="K557" s="21" t="str">
        <v>Megan SEVE</v>
      </c>
      <c r="L557" s="47" t="str">
        <v>pole-vault</v>
      </c>
      <c r="M557" s="97">
        <v>35316</v>
      </c>
      <c r="N557" s="96" t="str">
        <f t="shared" si="32"/>
        <v>Megan SEVEpole-vault</v>
      </c>
      <c r="O557" s="2">
        <f t="shared" si="33"/>
        <v>838</v>
      </c>
      <c r="P557" s="2">
        <f t="shared" si="34"/>
        <v>90</v>
      </c>
      <c r="Q557" s="81">
        <f t="shared" si="35"/>
        <v>25</v>
      </c>
    </row>
    <row r="558" spans="1:17" x14ac:dyDescent="0.2">
      <c r="A558" t="s">
        <v>1174</v>
      </c>
      <c r="B558" t="s">
        <v>1151</v>
      </c>
      <c r="C558" t="s">
        <v>28</v>
      </c>
      <c r="D558" s="5">
        <v>44762</v>
      </c>
      <c r="E558" s="2">
        <v>943</v>
      </c>
      <c r="F558" s="2">
        <v>98</v>
      </c>
      <c r="G558" t="str">
        <f>B558&amp;C558</f>
        <v>Sienna SCAHILL1500m</v>
      </c>
      <c r="H558" s="2">
        <f>E558</f>
        <v>943</v>
      </c>
      <c r="I558" s="2" cm="1">
        <f t="array" ref="I558">MAX(IF($G$3:$G$4000=$G558,$H$3:$H$4000))</f>
        <v>943</v>
      </c>
      <c r="J558" s="2" t="str">
        <v>AUS</v>
      </c>
      <c r="K558" s="21" t="str">
        <v>Sally SHOKRY</v>
      </c>
      <c r="L558" s="47" t="str">
        <v>shot-put</v>
      </c>
      <c r="M558" s="97">
        <v>37360</v>
      </c>
      <c r="N558" s="96" t="str">
        <f t="shared" si="32"/>
        <v>Sally SHOKRYshot-put</v>
      </c>
      <c r="O558" s="2">
        <f t="shared" si="33"/>
        <v>837</v>
      </c>
      <c r="P558" s="2">
        <f t="shared" si="34"/>
        <v>91</v>
      </c>
      <c r="Q558" s="81">
        <f t="shared" si="35"/>
        <v>7</v>
      </c>
    </row>
    <row r="559" spans="1:17" x14ac:dyDescent="0.2">
      <c r="A559" t="s">
        <v>1174</v>
      </c>
      <c r="B559" t="s">
        <v>959</v>
      </c>
      <c r="C559" t="s">
        <v>32</v>
      </c>
      <c r="D559" s="5">
        <v>35294</v>
      </c>
      <c r="E559" s="2">
        <v>943</v>
      </c>
      <c r="F559" s="2">
        <v>51</v>
      </c>
      <c r="G559" t="str">
        <f>B559&amp;C559</f>
        <v>Shauna HERBST100mh</v>
      </c>
      <c r="H559" s="2">
        <f>E559</f>
        <v>943</v>
      </c>
      <c r="I559" s="2" cm="1">
        <f t="array" ref="I559">MAX(IF($G$3:$G$4000=$G559,$H$3:$H$4000))</f>
        <v>943</v>
      </c>
      <c r="J559" s="2" t="str">
        <v>AUS</v>
      </c>
      <c r="K559" s="21" t="str">
        <v>Phoebe MARSH</v>
      </c>
      <c r="L559" s="47" t="str">
        <v>javelin-throw</v>
      </c>
      <c r="M559" s="97">
        <v>44640</v>
      </c>
      <c r="N559" s="96" t="str">
        <f t="shared" si="32"/>
        <v>Phoebe MARSHjavelin-throw</v>
      </c>
      <c r="O559" s="2">
        <f t="shared" si="33"/>
        <v>837</v>
      </c>
      <c r="P559" s="2">
        <f t="shared" si="34"/>
        <v>72</v>
      </c>
      <c r="Q559" s="81">
        <f t="shared" si="35"/>
        <v>15</v>
      </c>
    </row>
    <row r="560" spans="1:17" x14ac:dyDescent="0.2">
      <c r="A560" t="s">
        <v>1174</v>
      </c>
      <c r="B560" t="s">
        <v>449</v>
      </c>
      <c r="C560" t="s">
        <v>42</v>
      </c>
      <c r="D560" s="5">
        <v>36322</v>
      </c>
      <c r="E560" s="2">
        <v>943</v>
      </c>
      <c r="F560" s="2">
        <v>43</v>
      </c>
      <c r="G560" t="str">
        <f>B560&amp;C560</f>
        <v>Samantha LENTONhammer-throw</v>
      </c>
      <c r="H560" s="2">
        <f>E560</f>
        <v>943</v>
      </c>
      <c r="I560" s="2" cm="1">
        <f t="array" ref="I560">MAX(IF($G$3:$G$4000=$G560,$H$3:$H$4000))</f>
        <v>943</v>
      </c>
      <c r="J560" s="2" t="str">
        <v>AUS</v>
      </c>
      <c r="K560" s="21" t="str">
        <v>Kathryn BROOKS</v>
      </c>
      <c r="L560" s="47" t="str">
        <v>javelin-throw</v>
      </c>
      <c r="M560" s="97">
        <v>35745</v>
      </c>
      <c r="N560" s="96" t="str">
        <f t="shared" si="32"/>
        <v>Kathryn BROOKSjavelin-throw</v>
      </c>
      <c r="O560" s="2">
        <f t="shared" si="33"/>
        <v>834</v>
      </c>
      <c r="P560" s="2">
        <f t="shared" si="34"/>
        <v>79</v>
      </c>
      <c r="Q560" s="81">
        <f t="shared" si="35"/>
        <v>16</v>
      </c>
    </row>
    <row r="561" spans="1:17" x14ac:dyDescent="0.2">
      <c r="A561" t="s">
        <v>1174</v>
      </c>
      <c r="B561" t="s">
        <v>285</v>
      </c>
      <c r="C561" t="s">
        <v>28</v>
      </c>
      <c r="D561" s="6">
        <v>1981</v>
      </c>
      <c r="E561" s="2">
        <v>942</v>
      </c>
      <c r="F561" s="2">
        <v>99</v>
      </c>
      <c r="G561" t="str">
        <f>B561&amp;C561</f>
        <v>Angie ROSS1500m</v>
      </c>
      <c r="H561" s="2">
        <f>E561</f>
        <v>942</v>
      </c>
      <c r="I561" s="2" cm="1">
        <f t="array" ref="I561">MAX(IF($G$3:$G$4000=$G561,$H$3:$H$4000))</f>
        <v>942</v>
      </c>
      <c r="J561" s="2" t="str">
        <v>AUS</v>
      </c>
      <c r="K561" s="21" t="str">
        <v>Samantha FINDLAY</v>
      </c>
      <c r="L561" s="47" t="str">
        <v>race-walking</v>
      </c>
      <c r="M561" s="97">
        <v>1997</v>
      </c>
      <c r="N561" s="96" t="str">
        <f t="shared" si="32"/>
        <v>Samantha FINDLAYrace-walking</v>
      </c>
      <c r="O561" s="2">
        <f t="shared" si="33"/>
        <v>830</v>
      </c>
      <c r="P561" s="2">
        <f t="shared" si="34"/>
        <v>39</v>
      </c>
      <c r="Q561" s="81">
        <f t="shared" si="35"/>
        <v>10</v>
      </c>
    </row>
    <row r="562" spans="1:17" x14ac:dyDescent="0.2">
      <c r="A562" t="s">
        <v>1174</v>
      </c>
      <c r="B562" t="s">
        <v>261</v>
      </c>
      <c r="C562" t="s">
        <v>28</v>
      </c>
      <c r="D562" s="5">
        <v>44732</v>
      </c>
      <c r="E562" s="2">
        <v>942</v>
      </c>
      <c r="F562" s="2">
        <v>100</v>
      </c>
      <c r="G562" t="str">
        <f>B562&amp;C562</f>
        <v>Cleo RICHARDSON1500m</v>
      </c>
      <c r="H562" s="2">
        <f>E562</f>
        <v>942</v>
      </c>
      <c r="I562" s="2" cm="1">
        <f t="array" ref="I562">MAX(IF($G$3:$G$4000=$G562,$H$3:$H$4000))</f>
        <v>942</v>
      </c>
      <c r="J562" s="2" t="str">
        <v>AUS</v>
      </c>
      <c r="K562" s="21" t="str">
        <v>Kimberly MULHALL</v>
      </c>
      <c r="L562" s="47" t="str">
        <v>shot-put</v>
      </c>
      <c r="M562" s="97">
        <v>33247</v>
      </c>
      <c r="N562" s="96" t="str">
        <f t="shared" si="32"/>
        <v>Kimberly MULHALLshot-put</v>
      </c>
      <c r="O562" s="2">
        <f t="shared" si="33"/>
        <v>828</v>
      </c>
      <c r="P562" s="2">
        <f t="shared" si="34"/>
        <v>97</v>
      </c>
      <c r="Q562" s="81">
        <f t="shared" si="35"/>
        <v>8</v>
      </c>
    </row>
    <row r="563" spans="1:17" x14ac:dyDescent="0.2">
      <c r="A563" t="s">
        <v>1174</v>
      </c>
      <c r="B563" t="s">
        <v>306</v>
      </c>
      <c r="C563" t="s">
        <v>34</v>
      </c>
      <c r="D563" s="5">
        <v>44612</v>
      </c>
      <c r="E563" s="2">
        <v>942</v>
      </c>
      <c r="F563" s="2">
        <v>33</v>
      </c>
      <c r="G563" t="str">
        <f>B563&amp;C563</f>
        <v>Ellaby HANSEN3000msc</v>
      </c>
      <c r="H563" s="2">
        <f>E563</f>
        <v>942</v>
      </c>
      <c r="I563" s="2" cm="1">
        <f t="array" ref="I563">MAX(IF($G$3:$G$4000=$G563,$H$3:$H$4000))</f>
        <v>942</v>
      </c>
      <c r="J563" s="2" t="str">
        <v>AUS</v>
      </c>
      <c r="K563" s="21" t="str">
        <v>Aliyah CANEPA</v>
      </c>
      <c r="L563" s="47" t="str">
        <v>hammer-throw</v>
      </c>
      <c r="M563" s="97">
        <v>37463</v>
      </c>
      <c r="N563" s="96" t="str">
        <f t="shared" si="32"/>
        <v>Aliyah CANEPAhammer-throw</v>
      </c>
      <c r="O563" s="2">
        <f t="shared" si="33"/>
        <v>828</v>
      </c>
      <c r="P563" s="2">
        <f t="shared" si="34"/>
        <v>97</v>
      </c>
      <c r="Q563" s="81">
        <f t="shared" si="35"/>
        <v>9</v>
      </c>
    </row>
    <row r="564" spans="1:17" x14ac:dyDescent="0.2">
      <c r="A564" t="s">
        <v>1174</v>
      </c>
      <c r="B564" t="s">
        <v>412</v>
      </c>
      <c r="C564" t="s">
        <v>37</v>
      </c>
      <c r="D564" s="5">
        <v>35434</v>
      </c>
      <c r="E564" s="2">
        <v>941</v>
      </c>
      <c r="F564" s="2">
        <v>62</v>
      </c>
      <c r="G564" t="str">
        <f>B564&amp;C564</f>
        <v>Alysha BURNETTlong-jump</v>
      </c>
      <c r="H564" s="2">
        <f>E564</f>
        <v>941</v>
      </c>
      <c r="I564" s="2" cm="1">
        <f t="array" ref="I564">MAX(IF($G$3:$G$4000=$G564,$H$3:$H$4000))</f>
        <v>941</v>
      </c>
      <c r="J564" s="2" t="str">
        <v>AUS</v>
      </c>
      <c r="K564" s="21" t="str">
        <v>Jessica SIVIOUR</v>
      </c>
      <c r="L564" s="47" t="str">
        <v>discus-throw</v>
      </c>
      <c r="M564" s="97">
        <v>36148</v>
      </c>
      <c r="N564" s="96" t="str">
        <f t="shared" si="32"/>
        <v>Jessica SIVIOURdiscus-throw</v>
      </c>
      <c r="O564" s="2">
        <f t="shared" si="33"/>
        <v>826</v>
      </c>
      <c r="P564" s="2">
        <f t="shared" si="34"/>
        <v>106</v>
      </c>
      <c r="Q564" s="81">
        <f t="shared" si="35"/>
        <v>14</v>
      </c>
    </row>
    <row r="565" spans="1:17" x14ac:dyDescent="0.2">
      <c r="A565" t="s">
        <v>1174</v>
      </c>
      <c r="B565" t="s">
        <v>966</v>
      </c>
      <c r="C565" s="5" t="s">
        <v>37</v>
      </c>
      <c r="D565" s="6">
        <v>44671</v>
      </c>
      <c r="E565" s="2">
        <v>941</v>
      </c>
      <c r="F565" s="2">
        <v>73</v>
      </c>
      <c r="G565" t="str">
        <f>B565&amp;C565</f>
        <v>Petra EDWARDSlong-jump</v>
      </c>
      <c r="H565" s="2">
        <f>E565</f>
        <v>941</v>
      </c>
      <c r="I565" s="2" cm="1">
        <f t="array" ref="I565">MAX(IF($G$3:$G$4000=$G565,$H$3:$H$4000))</f>
        <v>941</v>
      </c>
      <c r="J565" s="2" t="str">
        <v>AUS</v>
      </c>
      <c r="K565" s="21" t="str">
        <v>Caitlyn HESTER</v>
      </c>
      <c r="L565" s="47" t="str">
        <v>hammer-throw</v>
      </c>
      <c r="M565" s="97">
        <v>36420</v>
      </c>
      <c r="N565" s="96" t="str">
        <f t="shared" si="32"/>
        <v>Caitlyn HESTERhammer-throw</v>
      </c>
      <c r="O565" s="2">
        <f t="shared" si="33"/>
        <v>826</v>
      </c>
      <c r="P565" s="2">
        <f t="shared" si="34"/>
        <v>99</v>
      </c>
      <c r="Q565" s="81">
        <f t="shared" si="35"/>
        <v>10</v>
      </c>
    </row>
    <row r="566" spans="1:17" x14ac:dyDescent="0.2">
      <c r="A566" t="s">
        <v>1174</v>
      </c>
      <c r="B566" t="s">
        <v>1011</v>
      </c>
      <c r="C566" s="5" t="s">
        <v>85</v>
      </c>
      <c r="D566" s="5">
        <v>37883</v>
      </c>
      <c r="E566" s="2">
        <v>941</v>
      </c>
      <c r="F566" s="2">
        <v>9</v>
      </c>
      <c r="G566" t="str">
        <f>B566&amp;C566</f>
        <v>Allanah PITCHERrace-walking</v>
      </c>
      <c r="H566" s="2">
        <f>E566</f>
        <v>941</v>
      </c>
      <c r="I566" s="2" cm="1">
        <f t="array" ref="I566">MAX(IF($G$3:$G$4000=$G566,$H$3:$H$4000))</f>
        <v>941</v>
      </c>
      <c r="J566" s="2" t="str">
        <v>AUS</v>
      </c>
      <c r="K566" s="21" t="str">
        <v>Zoe LAURENSON</v>
      </c>
      <c r="L566" s="47" t="str">
        <v>pole-vault</v>
      </c>
      <c r="M566" s="97">
        <v>44701</v>
      </c>
      <c r="N566" s="96" t="str">
        <f t="shared" si="32"/>
        <v>Zoe LAURENSONpole-vault</v>
      </c>
      <c r="O566" s="2">
        <f t="shared" si="33"/>
        <v>825</v>
      </c>
      <c r="P566" s="2">
        <f t="shared" si="34"/>
        <v>102</v>
      </c>
      <c r="Q566" s="81">
        <f t="shared" si="35"/>
        <v>28</v>
      </c>
    </row>
    <row r="567" spans="1:17" x14ac:dyDescent="0.2">
      <c r="A567" t="s">
        <v>1174</v>
      </c>
      <c r="B567" t="s">
        <v>5411</v>
      </c>
      <c r="C567" t="s">
        <v>29</v>
      </c>
      <c r="D567" s="5">
        <v>1995</v>
      </c>
      <c r="E567" s="2">
        <v>940</v>
      </c>
      <c r="F567" s="2">
        <v>85</v>
      </c>
      <c r="G567" t="str">
        <f>B567&amp;C567</f>
        <v>Jessica JASON5000m</v>
      </c>
      <c r="H567" s="2">
        <f>E567</f>
        <v>940</v>
      </c>
      <c r="I567" s="2" cm="1">
        <f t="array" ref="I567">MAX(IF($G$3:$G$4000=$G567,$H$3:$H$4000))</f>
        <v>940</v>
      </c>
      <c r="J567" s="2" t="str">
        <v>AUS</v>
      </c>
      <c r="K567" s="21" t="str">
        <v>Sinead DU TOIT</v>
      </c>
      <c r="L567" s="47" t="str">
        <v>shot-put</v>
      </c>
      <c r="M567" s="97">
        <v>37230</v>
      </c>
      <c r="N567" s="96" t="str">
        <f t="shared" si="32"/>
        <v>Sinead DU TOITshot-put</v>
      </c>
      <c r="O567" s="2">
        <f t="shared" si="33"/>
        <v>821</v>
      </c>
      <c r="P567" s="2">
        <f t="shared" si="34"/>
        <v>101</v>
      </c>
      <c r="Q567" s="81">
        <f t="shared" si="35"/>
        <v>9</v>
      </c>
    </row>
    <row r="568" spans="1:17" x14ac:dyDescent="0.2">
      <c r="A568" t="s">
        <v>1174</v>
      </c>
      <c r="B568" t="s">
        <v>451</v>
      </c>
      <c r="C568" t="s">
        <v>39</v>
      </c>
      <c r="D568" s="5">
        <v>37602</v>
      </c>
      <c r="E568" s="2">
        <v>939</v>
      </c>
      <c r="F568" s="2">
        <v>35</v>
      </c>
      <c r="G568" t="str">
        <f>B568&amp;C568</f>
        <v>Lyvante SU'EMAIshot-put</v>
      </c>
      <c r="H568" s="2">
        <f>E568</f>
        <v>939</v>
      </c>
      <c r="I568" s="2" cm="1">
        <f t="array" ref="I568">MAX(IF($G$3:$G$4000=$G568,$H$3:$H$4000))</f>
        <v>939</v>
      </c>
      <c r="J568" s="2" t="str">
        <v>AUS</v>
      </c>
      <c r="K568" s="21" t="str">
        <v>Sina WILDRAUT</v>
      </c>
      <c r="L568" s="47" t="str">
        <v>discus-throw</v>
      </c>
      <c r="M568" s="97">
        <v>36466</v>
      </c>
      <c r="N568" s="96" t="str">
        <f t="shared" si="32"/>
        <v>Sina WILDRAUTdiscus-throw</v>
      </c>
      <c r="O568" s="2">
        <f t="shared" si="33"/>
        <v>815</v>
      </c>
      <c r="P568" s="2">
        <f t="shared" si="34"/>
        <v>114</v>
      </c>
      <c r="Q568" s="81">
        <f t="shared" si="35"/>
        <v>15</v>
      </c>
    </row>
    <row r="569" spans="1:17" x14ac:dyDescent="0.2">
      <c r="A569" t="s">
        <v>1174</v>
      </c>
      <c r="B569" t="s">
        <v>963</v>
      </c>
      <c r="C569" s="5" t="s">
        <v>37</v>
      </c>
      <c r="D569" s="5">
        <v>36469</v>
      </c>
      <c r="E569" s="2">
        <v>938</v>
      </c>
      <c r="F569" s="2">
        <v>62</v>
      </c>
      <c r="G569" t="str">
        <f>B569&amp;C569</f>
        <v>Grace BRENNANlong-jump</v>
      </c>
      <c r="H569" s="2">
        <f>E569</f>
        <v>938</v>
      </c>
      <c r="I569" s="2" cm="1">
        <f t="array" ref="I569">MAX(IF($G$3:$G$4000=$G569,$H$3:$H$4000))</f>
        <v>938</v>
      </c>
      <c r="J569" s="2" t="str">
        <v>AUS</v>
      </c>
      <c r="K569" s="21" t="str">
        <v>Teya SAVILLE</v>
      </c>
      <c r="L569" s="47" t="str">
        <v>javelin-throw</v>
      </c>
      <c r="M569" s="97">
        <v>37650</v>
      </c>
      <c r="N569" s="96" t="str">
        <f t="shared" si="32"/>
        <v>Teya SAVILLEjavelin-throw</v>
      </c>
      <c r="O569" s="2">
        <f t="shared" si="33"/>
        <v>812</v>
      </c>
      <c r="P569" s="2">
        <f t="shared" si="34"/>
        <v>90</v>
      </c>
      <c r="Q569" s="81">
        <f t="shared" si="35"/>
        <v>17</v>
      </c>
    </row>
    <row r="570" spans="1:17" x14ac:dyDescent="0.2">
      <c r="A570" t="s">
        <v>1174</v>
      </c>
      <c r="B570" t="s">
        <v>386</v>
      </c>
      <c r="C570" t="s">
        <v>37</v>
      </c>
      <c r="D570" s="5">
        <v>44640</v>
      </c>
      <c r="E570" s="2">
        <v>938</v>
      </c>
      <c r="F570" s="2">
        <v>62</v>
      </c>
      <c r="G570" t="str">
        <f>B570&amp;C570</f>
        <v>Lara CHECKlong-jump</v>
      </c>
      <c r="H570" s="2">
        <f>E570</f>
        <v>938</v>
      </c>
      <c r="I570" s="2" cm="1">
        <f t="array" ref="I570">MAX(IF($G$3:$G$4000=$G570,$H$3:$H$4000))</f>
        <v>938</v>
      </c>
      <c r="J570" s="2" t="str">
        <v>AUS</v>
      </c>
      <c r="K570" s="21" t="str">
        <v>Karen CLARKE</v>
      </c>
      <c r="L570" s="47" t="str">
        <v>javelin-throw</v>
      </c>
      <c r="M570" s="97">
        <v>33047</v>
      </c>
      <c r="N570" s="96" t="str">
        <f t="shared" si="32"/>
        <v>Karen CLARKEjavelin-throw</v>
      </c>
      <c r="O570" s="2">
        <f t="shared" si="33"/>
        <v>811</v>
      </c>
      <c r="P570" s="2">
        <f t="shared" si="34"/>
        <v>91</v>
      </c>
      <c r="Q570" s="81">
        <f t="shared" si="35"/>
        <v>18</v>
      </c>
    </row>
    <row r="571" spans="1:17" x14ac:dyDescent="0.2">
      <c r="A571" t="s">
        <v>1174</v>
      </c>
      <c r="B571" t="s">
        <v>388</v>
      </c>
      <c r="C571" t="s">
        <v>37</v>
      </c>
      <c r="D571" s="6">
        <v>33560</v>
      </c>
      <c r="E571" s="2">
        <v>938</v>
      </c>
      <c r="F571" s="2">
        <v>62</v>
      </c>
      <c r="G571" t="str">
        <f>B571&amp;C571</f>
        <v>Sinta WARDANAlong-jump</v>
      </c>
      <c r="H571" s="2">
        <f>E571</f>
        <v>938</v>
      </c>
      <c r="I571" s="2" cm="1">
        <f t="array" ref="I571">MAX(IF($G$3:$G$4000=$G571,$H$3:$H$4000))</f>
        <v>938</v>
      </c>
      <c r="J571" s="2" t="str">
        <v>AUS</v>
      </c>
      <c r="K571" s="21" t="str">
        <v>Charlotte HAY</v>
      </c>
      <c r="L571" s="47" t="str">
        <v>race-walking</v>
      </c>
      <c r="M571" s="97">
        <v>44640</v>
      </c>
      <c r="N571" s="96" t="str">
        <f t="shared" si="32"/>
        <v>Charlotte HAYrace-walking</v>
      </c>
      <c r="O571" s="2">
        <f t="shared" si="33"/>
        <v>811</v>
      </c>
      <c r="P571" s="2">
        <f t="shared" si="34"/>
        <v>41</v>
      </c>
      <c r="Q571" s="81">
        <f t="shared" si="35"/>
        <v>11</v>
      </c>
    </row>
    <row r="572" spans="1:17" x14ac:dyDescent="0.2">
      <c r="A572" t="s">
        <v>1174</v>
      </c>
      <c r="B572" t="s">
        <v>941</v>
      </c>
      <c r="C572" s="6" t="s">
        <v>34</v>
      </c>
      <c r="D572" s="5">
        <v>37799</v>
      </c>
      <c r="E572" s="2">
        <v>937</v>
      </c>
      <c r="F572" s="2">
        <v>34</v>
      </c>
      <c r="G572" t="str">
        <f>B572&amp;C572</f>
        <v>Caitlin SLOBEDMAN3000msc</v>
      </c>
      <c r="H572" s="2">
        <f>E572</f>
        <v>937</v>
      </c>
      <c r="I572" s="2" cm="1">
        <f t="array" ref="I572">MAX(IF($G$3:$G$4000=$G572,$H$3:$H$4000))</f>
        <v>937</v>
      </c>
      <c r="J572" s="2" t="str">
        <v>AUS</v>
      </c>
      <c r="K572" s="21" t="str">
        <v>Emma BUTLER</v>
      </c>
      <c r="L572" s="47" t="str">
        <v>javelin-throw</v>
      </c>
      <c r="M572" s="97">
        <v>36176</v>
      </c>
      <c r="N572" s="96" t="str">
        <f t="shared" si="32"/>
        <v>Emma BUTLERjavelin-throw</v>
      </c>
      <c r="O572" s="2">
        <f t="shared" si="33"/>
        <v>810</v>
      </c>
      <c r="P572" s="2">
        <f t="shared" si="34"/>
        <v>92</v>
      </c>
      <c r="Q572" s="81">
        <f t="shared" si="35"/>
        <v>19</v>
      </c>
    </row>
    <row r="573" spans="1:17" x14ac:dyDescent="0.2">
      <c r="A573" t="s">
        <v>1174</v>
      </c>
      <c r="B573" t="s">
        <v>383</v>
      </c>
      <c r="C573" t="s">
        <v>37</v>
      </c>
      <c r="D573" s="5">
        <v>35358</v>
      </c>
      <c r="E573" s="2">
        <v>936</v>
      </c>
      <c r="F573" s="2">
        <v>66</v>
      </c>
      <c r="G573" t="str">
        <f>B573&amp;C573</f>
        <v>Christine GAYENlong-jump</v>
      </c>
      <c r="H573" s="2">
        <f>E573</f>
        <v>936</v>
      </c>
      <c r="I573" s="2" cm="1">
        <f t="array" ref="I573">MAX(IF($G$3:$G$4000=$G573,$H$3:$H$4000))</f>
        <v>936</v>
      </c>
      <c r="J573" s="2" t="str">
        <v>AUS</v>
      </c>
      <c r="K573" s="21" t="str">
        <v>Haneefa RANE</v>
      </c>
      <c r="L573" s="47" t="str">
        <v>pole-vault</v>
      </c>
      <c r="M573" s="97">
        <v>38800</v>
      </c>
      <c r="N573" s="96" t="str">
        <f t="shared" si="32"/>
        <v>Haneefa RANEpole-vault</v>
      </c>
      <c r="O573" s="2">
        <f t="shared" si="33"/>
        <v>807</v>
      </c>
      <c r="P573" s="2">
        <f t="shared" si="34"/>
        <v>107</v>
      </c>
      <c r="Q573" s="81">
        <f t="shared" si="35"/>
        <v>29</v>
      </c>
    </row>
    <row r="574" spans="1:17" x14ac:dyDescent="0.2">
      <c r="A574" t="s">
        <v>1174</v>
      </c>
      <c r="B574" t="s">
        <v>473</v>
      </c>
      <c r="C574" t="s">
        <v>35</v>
      </c>
      <c r="D574" s="5">
        <v>34986</v>
      </c>
      <c r="E574" s="2">
        <v>936</v>
      </c>
      <c r="F574" s="2">
        <v>36</v>
      </c>
      <c r="G574" t="str">
        <f>B574&amp;C574</f>
        <v>Tori WESThigh-jump</v>
      </c>
      <c r="H574" s="2">
        <f>E574</f>
        <v>936</v>
      </c>
      <c r="I574" s="2" cm="1">
        <f t="array" ref="I574">MAX(IF($G$3:$G$4000=$G574,$H$3:$H$4000))</f>
        <v>936</v>
      </c>
      <c r="J574" s="2" t="str">
        <v>AUS</v>
      </c>
      <c r="K574" s="21" t="str">
        <v>Anais FITZPATRICK</v>
      </c>
      <c r="L574" s="47" t="str">
        <v>pole-vault</v>
      </c>
      <c r="M574" s="97">
        <v>44732</v>
      </c>
      <c r="N574" s="96" t="str">
        <f t="shared" si="32"/>
        <v>Anais FITZPATRICKpole-vault</v>
      </c>
      <c r="O574" s="2">
        <f t="shared" si="33"/>
        <v>807</v>
      </c>
      <c r="P574" s="2">
        <f t="shared" si="34"/>
        <v>107</v>
      </c>
      <c r="Q574" s="81">
        <f t="shared" si="35"/>
        <v>29</v>
      </c>
    </row>
    <row r="575" spans="1:17" x14ac:dyDescent="0.2">
      <c r="A575" t="s">
        <v>1174</v>
      </c>
      <c r="B575" t="s">
        <v>449</v>
      </c>
      <c r="C575" s="5" t="s">
        <v>39</v>
      </c>
      <c r="D575" s="5">
        <v>36322</v>
      </c>
      <c r="E575" s="2">
        <v>936</v>
      </c>
      <c r="F575" s="2">
        <v>38</v>
      </c>
      <c r="G575" t="str">
        <f>B575&amp;C575</f>
        <v>Samantha LENTONshot-put</v>
      </c>
      <c r="H575" s="2">
        <f>E575</f>
        <v>936</v>
      </c>
      <c r="I575" s="2" cm="1">
        <f t="array" ref="I575">MAX(IF($G$3:$G$4000=$G575,$H$3:$H$4000))</f>
        <v>936</v>
      </c>
      <c r="J575" s="2" t="str">
        <v>AUS</v>
      </c>
      <c r="K575" s="21" t="str">
        <v>Sarah MELSOM</v>
      </c>
      <c r="L575" s="47" t="str">
        <v>pole-vault</v>
      </c>
      <c r="M575" s="97">
        <v>37240</v>
      </c>
      <c r="N575" s="96" t="str">
        <f t="shared" si="32"/>
        <v>Sarah MELSOMpole-vault</v>
      </c>
      <c r="O575" s="2">
        <f t="shared" si="33"/>
        <v>807</v>
      </c>
      <c r="P575" s="2">
        <f t="shared" si="34"/>
        <v>107</v>
      </c>
      <c r="Q575" s="81">
        <f t="shared" si="35"/>
        <v>29</v>
      </c>
    </row>
    <row r="576" spans="1:17" x14ac:dyDescent="0.2">
      <c r="A576" t="s">
        <v>1174</v>
      </c>
      <c r="B576" t="s">
        <v>492</v>
      </c>
      <c r="C576" t="s">
        <v>43</v>
      </c>
      <c r="D576" s="5">
        <v>35618</v>
      </c>
      <c r="E576" s="2">
        <v>936</v>
      </c>
      <c r="F576" s="2">
        <v>22</v>
      </c>
      <c r="G576" t="str">
        <f>B576&amp;C576</f>
        <v>Rachel LIMBURGheptathlon</v>
      </c>
      <c r="H576" s="2">
        <f>E576</f>
        <v>936</v>
      </c>
      <c r="I576" s="2" cm="1">
        <f t="array" ref="I576">MAX(IF($G$3:$G$4000=$G576,$H$3:$H$4000))</f>
        <v>936</v>
      </c>
      <c r="J576" s="2" t="str">
        <v>AUS</v>
      </c>
      <c r="K576" s="21" t="str">
        <v>Zoe AYRES</v>
      </c>
      <c r="L576" s="47" t="str">
        <v>pole-vault</v>
      </c>
      <c r="M576" s="97">
        <v>36992</v>
      </c>
      <c r="N576" s="96" t="str">
        <f t="shared" si="32"/>
        <v>Zoe AYRESpole-vault</v>
      </c>
      <c r="O576" s="2">
        <f t="shared" si="33"/>
        <v>807</v>
      </c>
      <c r="P576" s="2">
        <f t="shared" si="34"/>
        <v>107</v>
      </c>
      <c r="Q576" s="81">
        <f t="shared" si="35"/>
        <v>29</v>
      </c>
    </row>
    <row r="577" spans="1:17" x14ac:dyDescent="0.2">
      <c r="A577" t="s">
        <v>1174</v>
      </c>
      <c r="B577" t="s">
        <v>452</v>
      </c>
      <c r="C577" s="5" t="s">
        <v>40</v>
      </c>
      <c r="D577" s="6">
        <v>38571</v>
      </c>
      <c r="E577" s="2">
        <v>935</v>
      </c>
      <c r="F577" s="2">
        <v>17</v>
      </c>
      <c r="G577" t="str">
        <f>B577&amp;C577</f>
        <v>Marley RAIKIWASAdiscus-throw</v>
      </c>
      <c r="H577" s="2">
        <f>E577</f>
        <v>935</v>
      </c>
      <c r="I577" s="2" cm="1">
        <f t="array" ref="I577">MAX(IF($G$3:$G$4000=$G577,$H$3:$H$4000))</f>
        <v>935</v>
      </c>
      <c r="J577" s="2" t="str">
        <v>AUS</v>
      </c>
      <c r="K577" s="21" t="str">
        <v>Chelsy WAYNE</v>
      </c>
      <c r="L577" s="47" t="str">
        <v>discus-throw</v>
      </c>
      <c r="M577" s="97">
        <v>0</v>
      </c>
      <c r="N577" s="96" t="str">
        <f t="shared" si="32"/>
        <v>Chelsy WAYNEdiscus-throw</v>
      </c>
      <c r="O577" s="2">
        <f t="shared" si="33"/>
        <v>806</v>
      </c>
      <c r="P577" s="2">
        <f t="shared" si="34"/>
        <v>117</v>
      </c>
      <c r="Q577" s="81">
        <f t="shared" si="35"/>
        <v>16</v>
      </c>
    </row>
    <row r="578" spans="1:17" x14ac:dyDescent="0.2">
      <c r="A578" t="s">
        <v>1174</v>
      </c>
      <c r="B578" s="5" t="s">
        <v>489</v>
      </c>
      <c r="C578" s="5" t="s">
        <v>41</v>
      </c>
      <c r="D578" s="5">
        <v>37472</v>
      </c>
      <c r="E578" s="2">
        <v>935</v>
      </c>
      <c r="F578" s="2">
        <v>29</v>
      </c>
      <c r="G578" t="str">
        <f>B578&amp;C578</f>
        <v>Salumi ROBBERTSjavelin-throw</v>
      </c>
      <c r="H578" s="2">
        <f>E578</f>
        <v>935</v>
      </c>
      <c r="I578" s="2" cm="1">
        <f t="array" ref="I578">MAX(IF($G$3:$G$4000=$G578,$H$3:$H$4000))</f>
        <v>935</v>
      </c>
      <c r="J578" s="2" t="str">
        <v>AUS</v>
      </c>
      <c r="K578" s="21" t="str">
        <v>Sarah THORPE</v>
      </c>
      <c r="L578" s="47" t="str">
        <v>shot-put</v>
      </c>
      <c r="M578" s="97">
        <v>36319</v>
      </c>
      <c r="N578" s="96" t="str">
        <f t="shared" si="32"/>
        <v>Sarah THORPEshot-put</v>
      </c>
      <c r="O578" s="2">
        <f t="shared" si="33"/>
        <v>803</v>
      </c>
      <c r="P578" s="2">
        <f t="shared" si="34"/>
        <v>110</v>
      </c>
      <c r="Q578" s="81">
        <f t="shared" si="35"/>
        <v>10</v>
      </c>
    </row>
    <row r="579" spans="1:17" x14ac:dyDescent="0.2">
      <c r="A579" t="s">
        <v>1174</v>
      </c>
      <c r="B579" t="s">
        <v>965</v>
      </c>
      <c r="C579" t="s">
        <v>37</v>
      </c>
      <c r="D579" s="5">
        <v>44732</v>
      </c>
      <c r="E579" s="2">
        <v>933</v>
      </c>
      <c r="F579" s="2">
        <v>73</v>
      </c>
      <c r="G579" t="str">
        <f>B579&amp;C579</f>
        <v>Leila CROKERlong-jump</v>
      </c>
      <c r="H579" s="2">
        <f>E579</f>
        <v>933</v>
      </c>
      <c r="I579" s="2" cm="1">
        <f t="array" ref="I579">MAX(IF($G$3:$G$4000=$G579,$H$3:$H$4000))</f>
        <v>933</v>
      </c>
      <c r="J579" s="2" t="str">
        <v>AUS</v>
      </c>
      <c r="K579" s="21" t="str">
        <v>Angelina TIGNANI</v>
      </c>
      <c r="L579" s="47" t="str">
        <v>javelin-throw</v>
      </c>
      <c r="M579" s="97">
        <v>44671</v>
      </c>
      <c r="N579" s="96" t="str">
        <f t="shared" si="32"/>
        <v>Angelina TIGNANIjavelin-throw</v>
      </c>
      <c r="O579" s="2">
        <f t="shared" si="33"/>
        <v>802</v>
      </c>
      <c r="P579" s="2">
        <f t="shared" si="34"/>
        <v>107</v>
      </c>
      <c r="Q579" s="81">
        <f t="shared" si="35"/>
        <v>20</v>
      </c>
    </row>
    <row r="580" spans="1:17" x14ac:dyDescent="0.2">
      <c r="A580" t="s">
        <v>1174</v>
      </c>
      <c r="B580" t="s">
        <v>967</v>
      </c>
      <c r="C580" s="6" t="s">
        <v>38</v>
      </c>
      <c r="D580" s="6">
        <v>44701</v>
      </c>
      <c r="E580" s="2">
        <v>933</v>
      </c>
      <c r="F580" s="2">
        <v>28</v>
      </c>
      <c r="G580" t="str">
        <f>B580&amp;C580</f>
        <v>Sophie ZARAFAtriple-jump</v>
      </c>
      <c r="H580" s="2">
        <f>E580</f>
        <v>933</v>
      </c>
      <c r="I580" s="2" cm="1">
        <f t="array" ref="I580">MAX(IF($G$3:$G$4000=$G580,$H$3:$H$4000))</f>
        <v>933</v>
      </c>
      <c r="J580" s="2" t="str">
        <v>AUS</v>
      </c>
      <c r="K580" s="21" t="str">
        <v>Ashleigh SITCHEFF</v>
      </c>
      <c r="L580" s="47" t="str">
        <v>javelin-throw</v>
      </c>
      <c r="M580" s="97">
        <v>44640</v>
      </c>
      <c r="N580" s="96" t="str">
        <f t="shared" ref="N580:N643" si="36">K580&amp;L580</f>
        <v>Ashleigh SITCHEFFjavelin-throw</v>
      </c>
      <c r="O580" s="2">
        <f t="shared" ref="O580:O643" si="37">VLOOKUP(K580&amp;L580,$G$3:$H$3442,2,FALSE)</f>
        <v>802</v>
      </c>
      <c r="P580" s="2">
        <f t="shared" ref="P580:P643" si="38">COUNTIFS($L$3:$L$3026,L580,$O$3:$O$3026,"&gt;"&amp;O580)+1</f>
        <v>107</v>
      </c>
      <c r="Q580" s="81">
        <f t="shared" ref="Q580:Q643" si="39">IFERROR(IF(J580="AUS",COUNTIFS($J$3:$J$3026,"AUS",$L$3:$L$3026,L580,$O$3:$O$3026,"&gt;"&amp;O580)+1,""),"")</f>
        <v>20</v>
      </c>
    </row>
    <row r="581" spans="1:17" x14ac:dyDescent="0.2">
      <c r="A581" t="s">
        <v>1174</v>
      </c>
      <c r="B581" t="s">
        <v>964</v>
      </c>
      <c r="C581" t="s">
        <v>37</v>
      </c>
      <c r="D581" s="5">
        <v>44732</v>
      </c>
      <c r="E581" s="2">
        <v>932</v>
      </c>
      <c r="F581" s="2">
        <v>69</v>
      </c>
      <c r="G581" t="str">
        <f>B581&amp;C581</f>
        <v>Kaitlin LIMlong-jump</v>
      </c>
      <c r="H581" s="2">
        <f>E581</f>
        <v>932</v>
      </c>
      <c r="I581" s="2" cm="1">
        <f t="array" ref="I581">MAX(IF($G$3:$G$4000=$G581,$H$3:$H$4000))</f>
        <v>932</v>
      </c>
      <c r="J581" s="2" t="str">
        <v>AUS</v>
      </c>
      <c r="K581" s="21" t="str">
        <v>Nellie LANGFORD</v>
      </c>
      <c r="L581" s="47" t="str">
        <v>race-walking</v>
      </c>
      <c r="M581" s="97">
        <v>0</v>
      </c>
      <c r="N581" s="96" t="str">
        <f t="shared" si="36"/>
        <v>Nellie LANGFORDrace-walking</v>
      </c>
      <c r="O581" s="2">
        <f t="shared" si="37"/>
        <v>797</v>
      </c>
      <c r="P581" s="2">
        <f t="shared" si="38"/>
        <v>44</v>
      </c>
      <c r="Q581" s="81">
        <f t="shared" si="39"/>
        <v>12</v>
      </c>
    </row>
    <row r="582" spans="1:17" x14ac:dyDescent="0.2">
      <c r="A582" t="s">
        <v>1174</v>
      </c>
      <c r="B582" t="s">
        <v>392</v>
      </c>
      <c r="C582" t="s">
        <v>37</v>
      </c>
      <c r="D582" s="5">
        <v>38415</v>
      </c>
      <c r="E582" s="2">
        <v>932</v>
      </c>
      <c r="F582" s="2">
        <v>69</v>
      </c>
      <c r="G582" t="str">
        <f>B582&amp;C582</f>
        <v>Tiana BORASlong-jump</v>
      </c>
      <c r="H582" s="2">
        <f>E582</f>
        <v>932</v>
      </c>
      <c r="I582" s="2" cm="1">
        <f t="array" ref="I582">MAX(IF($G$3:$G$4000=$G582,$H$3:$H$4000))</f>
        <v>932</v>
      </c>
      <c r="J582" s="2" t="str">
        <v>AUS</v>
      </c>
      <c r="K582" s="21" t="str">
        <v>Jade PATCHING</v>
      </c>
      <c r="L582" s="47" t="str">
        <v>javelin-throw</v>
      </c>
      <c r="M582" s="97">
        <v>44671</v>
      </c>
      <c r="N582" s="96" t="str">
        <f t="shared" si="36"/>
        <v>Jade PATCHINGjavelin-throw</v>
      </c>
      <c r="O582" s="2">
        <f t="shared" si="37"/>
        <v>796</v>
      </c>
      <c r="P582" s="2">
        <f t="shared" si="38"/>
        <v>111</v>
      </c>
      <c r="Q582" s="81">
        <f t="shared" si="39"/>
        <v>22</v>
      </c>
    </row>
    <row r="583" spans="1:17" x14ac:dyDescent="0.2">
      <c r="A583" t="s">
        <v>1174</v>
      </c>
      <c r="B583" t="s">
        <v>451</v>
      </c>
      <c r="C583" s="5" t="s">
        <v>40</v>
      </c>
      <c r="D583" s="5">
        <v>37602</v>
      </c>
      <c r="E583" s="2">
        <v>932</v>
      </c>
      <c r="F583" s="2">
        <v>40</v>
      </c>
      <c r="G583" t="str">
        <f>B583&amp;C583</f>
        <v>Lyvante SU'EMAIdiscus-throw</v>
      </c>
      <c r="H583" s="2">
        <f>E583</f>
        <v>932</v>
      </c>
      <c r="I583" s="2" cm="1">
        <f t="array" ref="I583">MAX(IF($G$3:$G$4000=$G583,$H$3:$H$4000))</f>
        <v>947</v>
      </c>
      <c r="J583" s="2" t="str">
        <v>AUS</v>
      </c>
      <c r="K583" s="21" t="str">
        <v>Alysha PEARSON</v>
      </c>
      <c r="L583" s="47" t="str">
        <v>shot-put</v>
      </c>
      <c r="M583" s="97">
        <v>37422</v>
      </c>
      <c r="N583" s="96" t="str">
        <f t="shared" si="36"/>
        <v>Alysha PEARSONshot-put</v>
      </c>
      <c r="O583" s="2">
        <f t="shared" si="37"/>
        <v>795</v>
      </c>
      <c r="P583" s="2">
        <f t="shared" si="38"/>
        <v>116</v>
      </c>
      <c r="Q583" s="81">
        <f t="shared" si="39"/>
        <v>11</v>
      </c>
    </row>
    <row r="584" spans="1:17" x14ac:dyDescent="0.2">
      <c r="A584" t="s">
        <v>1174</v>
      </c>
      <c r="B584" t="s">
        <v>305</v>
      </c>
      <c r="C584" t="s">
        <v>34</v>
      </c>
      <c r="D584" s="5">
        <v>33318</v>
      </c>
      <c r="E584" s="2">
        <v>931</v>
      </c>
      <c r="F584" s="2">
        <v>35</v>
      </c>
      <c r="G584" t="str">
        <f>B584&amp;C584</f>
        <v>Stephanie KONDOGONIS3000msc</v>
      </c>
      <c r="H584" s="2">
        <f>E584</f>
        <v>931</v>
      </c>
      <c r="I584" s="2" cm="1">
        <f t="array" ref="I584">MAX(IF($G$3:$G$4000=$G584,$H$3:$H$4000))</f>
        <v>931</v>
      </c>
      <c r="J584" s="2" t="str">
        <v>AUS</v>
      </c>
      <c r="K584" s="21" t="str">
        <v>Alysha BURNETT</v>
      </c>
      <c r="L584" s="47" t="str">
        <v>javelin-throw</v>
      </c>
      <c r="M584" s="97">
        <v>35434</v>
      </c>
      <c r="N584" s="96" t="str">
        <f t="shared" si="36"/>
        <v>Alysha BURNETTjavelin-throw</v>
      </c>
      <c r="O584" s="2">
        <f t="shared" si="37"/>
        <v>795</v>
      </c>
      <c r="P584" s="2">
        <f t="shared" si="38"/>
        <v>112</v>
      </c>
      <c r="Q584" s="81">
        <f t="shared" si="39"/>
        <v>23</v>
      </c>
    </row>
    <row r="585" spans="1:17" x14ac:dyDescent="0.2">
      <c r="A585" t="s">
        <v>1174</v>
      </c>
      <c r="B585" t="s">
        <v>5412</v>
      </c>
      <c r="C585" t="s">
        <v>29</v>
      </c>
      <c r="D585" s="5">
        <v>36002</v>
      </c>
      <c r="E585" s="2">
        <v>931</v>
      </c>
      <c r="F585" s="2">
        <v>92</v>
      </c>
      <c r="G585" t="str">
        <f>B585&amp;C585</f>
        <v>Katinka VON ELSNER-WELLSTEED5000m</v>
      </c>
      <c r="H585" s="2">
        <f>E585</f>
        <v>931</v>
      </c>
      <c r="I585" s="2" cm="1">
        <f t="array" ref="I585">MAX(IF($G$3:$G$4000=$G585,$H$3:$H$4000))</f>
        <v>931</v>
      </c>
      <c r="J585" s="2" t="str">
        <v>AUS</v>
      </c>
      <c r="K585" s="21" t="str">
        <v>Camryn NOVINETZ</v>
      </c>
      <c r="L585" s="47" t="str">
        <v>race-walking</v>
      </c>
      <c r="M585" s="97">
        <v>37897</v>
      </c>
      <c r="N585" s="96" t="str">
        <f t="shared" si="36"/>
        <v>Camryn NOVINETZrace-walking</v>
      </c>
      <c r="O585" s="2">
        <f t="shared" si="37"/>
        <v>794</v>
      </c>
      <c r="P585" s="2">
        <f t="shared" si="38"/>
        <v>46</v>
      </c>
      <c r="Q585" s="81">
        <f t="shared" si="39"/>
        <v>13</v>
      </c>
    </row>
    <row r="586" spans="1:17" x14ac:dyDescent="0.2">
      <c r="A586" t="s">
        <v>1174</v>
      </c>
      <c r="B586" t="s">
        <v>488</v>
      </c>
      <c r="C586" t="s">
        <v>41</v>
      </c>
      <c r="D586" s="5">
        <v>34858</v>
      </c>
      <c r="E586" s="2">
        <v>930</v>
      </c>
      <c r="F586" s="2">
        <v>30</v>
      </c>
      <c r="G586" t="str">
        <f>B586&amp;C586</f>
        <v>Katrina BLACKETTjavelin-throw</v>
      </c>
      <c r="H586" s="2">
        <f>E586</f>
        <v>930</v>
      </c>
      <c r="I586" s="2" cm="1">
        <f t="array" ref="I586">MAX(IF($G$3:$G$4000=$G586,$H$3:$H$4000))</f>
        <v>930</v>
      </c>
      <c r="J586" s="2" t="str">
        <v>AUS</v>
      </c>
      <c r="K586" s="21" t="str">
        <v>Renee HARDY</v>
      </c>
      <c r="L586" s="47" t="str">
        <v>hammer-throw</v>
      </c>
      <c r="M586" s="97">
        <v>37723</v>
      </c>
      <c r="N586" s="96" t="str">
        <f t="shared" si="36"/>
        <v>Renee HARDYhammer-throw</v>
      </c>
      <c r="O586" s="2">
        <f t="shared" si="37"/>
        <v>792</v>
      </c>
      <c r="P586" s="2">
        <f t="shared" si="38"/>
        <v>107</v>
      </c>
      <c r="Q586" s="81">
        <f t="shared" si="39"/>
        <v>11</v>
      </c>
    </row>
    <row r="587" spans="1:17" x14ac:dyDescent="0.2">
      <c r="A587" t="s">
        <v>1174</v>
      </c>
      <c r="B587" t="s">
        <v>349</v>
      </c>
      <c r="C587" s="5" t="s">
        <v>32</v>
      </c>
      <c r="D587" s="5">
        <v>37927</v>
      </c>
      <c r="E587" s="2">
        <v>929</v>
      </c>
      <c r="F587" s="2">
        <v>53</v>
      </c>
      <c r="G587" t="str">
        <f>B587&amp;C587</f>
        <v>Tara WYLLIE100mh</v>
      </c>
      <c r="H587" s="2">
        <f>E587</f>
        <v>929</v>
      </c>
      <c r="I587" s="2" cm="1">
        <f t="array" ref="I587">MAX(IF($G$3:$G$4000=$G587,$H$3:$H$4000))</f>
        <v>929</v>
      </c>
      <c r="J587" s="2" t="str">
        <v>AUS</v>
      </c>
      <c r="K587" s="21" t="str">
        <v>Ella KOSTER</v>
      </c>
      <c r="L587" s="47" t="str">
        <v>heptathlon</v>
      </c>
      <c r="M587" s="97">
        <v>37692</v>
      </c>
      <c r="N587" s="96" t="str">
        <f t="shared" si="36"/>
        <v>Ella KOSTERheptathlon</v>
      </c>
      <c r="O587" s="2">
        <f t="shared" si="37"/>
        <v>792</v>
      </c>
      <c r="P587" s="2">
        <f t="shared" si="38"/>
        <v>54</v>
      </c>
      <c r="Q587" s="81">
        <f t="shared" si="39"/>
        <v>10</v>
      </c>
    </row>
    <row r="588" spans="1:17" x14ac:dyDescent="0.2">
      <c r="A588" t="s">
        <v>1174</v>
      </c>
      <c r="B588" t="s">
        <v>871</v>
      </c>
      <c r="C588" t="s">
        <v>37</v>
      </c>
      <c r="D588" s="5">
        <v>44581</v>
      </c>
      <c r="E588" s="2">
        <v>929</v>
      </c>
      <c r="F588" s="2">
        <v>73</v>
      </c>
      <c r="G588" t="str">
        <f>B588&amp;C588</f>
        <v>Jade JOHNSTON-MITREVSKAlong-jump</v>
      </c>
      <c r="H588" s="2">
        <f>E588</f>
        <v>929</v>
      </c>
      <c r="I588" s="2" cm="1">
        <f t="array" ref="I588">MAX(IF($G$3:$G$4000=$G588,$H$3:$H$4000))</f>
        <v>929</v>
      </c>
      <c r="J588" s="2" t="str">
        <v>AUS</v>
      </c>
      <c r="K588" s="21" t="str">
        <v>Rebecca LODGE</v>
      </c>
      <c r="L588" s="47" t="str">
        <v>shot-put</v>
      </c>
      <c r="M588" s="97">
        <v>34418</v>
      </c>
      <c r="N588" s="96" t="str">
        <f t="shared" si="36"/>
        <v>Rebecca LODGEshot-put</v>
      </c>
      <c r="O588" s="2">
        <f t="shared" si="37"/>
        <v>789</v>
      </c>
      <c r="P588" s="2">
        <f t="shared" si="38"/>
        <v>121</v>
      </c>
      <c r="Q588" s="81">
        <f t="shared" si="39"/>
        <v>12</v>
      </c>
    </row>
    <row r="589" spans="1:17" x14ac:dyDescent="0.2">
      <c r="A589" t="s">
        <v>1174</v>
      </c>
      <c r="B589" t="s">
        <v>409</v>
      </c>
      <c r="C589" t="s">
        <v>38</v>
      </c>
      <c r="D589" s="5">
        <v>36837</v>
      </c>
      <c r="E589" s="2">
        <v>929</v>
      </c>
      <c r="F589" s="2">
        <v>30</v>
      </c>
      <c r="G589" t="str">
        <f>B589&amp;C589</f>
        <v>Kaelah ELVISHtriple-jump</v>
      </c>
      <c r="H589" s="2">
        <f>E589</f>
        <v>929</v>
      </c>
      <c r="I589" s="2" cm="1">
        <f t="array" ref="I589">MAX(IF($G$3:$G$4000=$G589,$H$3:$H$4000))</f>
        <v>929</v>
      </c>
      <c r="J589" s="2" t="str">
        <v>AUS</v>
      </c>
      <c r="K589" s="21" t="str">
        <v>Azariah TUALA</v>
      </c>
      <c r="L589" s="47" t="str">
        <v>discus-throw</v>
      </c>
      <c r="M589" s="97">
        <v>44732</v>
      </c>
      <c r="N589" s="96" t="str">
        <f t="shared" si="36"/>
        <v>Azariah TUALAdiscus-throw</v>
      </c>
      <c r="O589" s="2">
        <f t="shared" si="37"/>
        <v>788</v>
      </c>
      <c r="P589" s="2">
        <f t="shared" si="38"/>
        <v>123</v>
      </c>
      <c r="Q589" s="81">
        <f t="shared" si="39"/>
        <v>17</v>
      </c>
    </row>
    <row r="590" spans="1:17" x14ac:dyDescent="0.2">
      <c r="A590" t="s">
        <v>1174</v>
      </c>
      <c r="B590" t="s">
        <v>438</v>
      </c>
      <c r="C590" t="s">
        <v>36</v>
      </c>
      <c r="D590" s="5">
        <v>38208</v>
      </c>
      <c r="E590" s="2">
        <v>929</v>
      </c>
      <c r="F590" s="2">
        <v>31</v>
      </c>
      <c r="G590" t="str">
        <f>B590&amp;C590</f>
        <v>Georgia TAYLERpole-vault</v>
      </c>
      <c r="H590" s="2">
        <f>E590</f>
        <v>929</v>
      </c>
      <c r="I590" s="2" cm="1">
        <f t="array" ref="I590">MAX(IF($G$3:$G$4000=$G590,$H$3:$H$4000))</f>
        <v>960</v>
      </c>
      <c r="J590" s="2" t="str">
        <v>AUS</v>
      </c>
      <c r="K590" s="21" t="str">
        <v>Marley RAIKIWASA</v>
      </c>
      <c r="L590" s="47" t="str">
        <v>shot-put</v>
      </c>
      <c r="M590" s="97">
        <v>38571</v>
      </c>
      <c r="N590" s="96" t="str">
        <f t="shared" si="36"/>
        <v>Marley RAIKIWASAshot-put</v>
      </c>
      <c r="O590" s="2">
        <f t="shared" si="37"/>
        <v>788</v>
      </c>
      <c r="P590" s="2">
        <f t="shared" si="38"/>
        <v>122</v>
      </c>
      <c r="Q590" s="81">
        <f t="shared" si="39"/>
        <v>13</v>
      </c>
    </row>
    <row r="591" spans="1:17" x14ac:dyDescent="0.2">
      <c r="A591" t="s">
        <v>1174</v>
      </c>
      <c r="B591" t="s">
        <v>393</v>
      </c>
      <c r="C591" s="5" t="s">
        <v>37</v>
      </c>
      <c r="D591" s="5">
        <v>28741</v>
      </c>
      <c r="E591" s="2">
        <v>927</v>
      </c>
      <c r="F591" s="2">
        <v>76</v>
      </c>
      <c r="G591" t="str">
        <f>B591&amp;C591</f>
        <v>Melissa FOSTERlong-jump</v>
      </c>
      <c r="H591" s="2">
        <f>E591</f>
        <v>927</v>
      </c>
      <c r="I591" s="2" cm="1">
        <f t="array" ref="I591">MAX(IF($G$3:$G$4000=$G591,$H$3:$H$4000))</f>
        <v>927</v>
      </c>
      <c r="J591" s="2" t="str">
        <v>AUS</v>
      </c>
      <c r="K591" s="21" t="str">
        <v>Molly GOETZ</v>
      </c>
      <c r="L591" s="47" t="str">
        <v>discus-throw</v>
      </c>
      <c r="M591" s="97">
        <v>44701</v>
      </c>
      <c r="N591" s="96" t="str">
        <f t="shared" si="36"/>
        <v>Molly GOETZdiscus-throw</v>
      </c>
      <c r="O591" s="2">
        <f t="shared" si="37"/>
        <v>787</v>
      </c>
      <c r="P591" s="2">
        <f t="shared" si="38"/>
        <v>125</v>
      </c>
      <c r="Q591" s="81">
        <f t="shared" si="39"/>
        <v>18</v>
      </c>
    </row>
    <row r="592" spans="1:17" x14ac:dyDescent="0.2">
      <c r="A592" t="s">
        <v>1174</v>
      </c>
      <c r="B592" t="s">
        <v>390</v>
      </c>
      <c r="C592" s="5" t="s">
        <v>37</v>
      </c>
      <c r="D592" s="5">
        <v>37286</v>
      </c>
      <c r="E592" s="2">
        <v>927</v>
      </c>
      <c r="F592" s="2">
        <v>76</v>
      </c>
      <c r="G592" t="str">
        <f>B592&amp;C592</f>
        <v>Francesca SUGIAMANlong-jump</v>
      </c>
      <c r="H592" s="2">
        <f>E592</f>
        <v>927</v>
      </c>
      <c r="I592" s="2" cm="1">
        <f t="array" ref="I592">MAX(IF($G$3:$G$4000=$G592,$H$3:$H$4000))</f>
        <v>927</v>
      </c>
      <c r="J592" s="2" t="str">
        <v>AUS</v>
      </c>
      <c r="K592" s="21" t="str">
        <v>Xylavene BEALE</v>
      </c>
      <c r="L592" s="47" t="str">
        <v>discus-throw</v>
      </c>
      <c r="M592" s="97">
        <v>38733</v>
      </c>
      <c r="N592" s="96" t="str">
        <f t="shared" si="36"/>
        <v>Xylavene BEALEdiscus-throw</v>
      </c>
      <c r="O592" s="2">
        <f t="shared" si="37"/>
        <v>786</v>
      </c>
      <c r="P592" s="2">
        <f t="shared" si="38"/>
        <v>126</v>
      </c>
      <c r="Q592" s="81">
        <f t="shared" si="39"/>
        <v>19</v>
      </c>
    </row>
    <row r="593" spans="1:17" x14ac:dyDescent="0.2">
      <c r="A593" t="s">
        <v>1174</v>
      </c>
      <c r="B593" t="s">
        <v>451</v>
      </c>
      <c r="C593" t="s">
        <v>42</v>
      </c>
      <c r="D593" s="5">
        <v>37602</v>
      </c>
      <c r="E593" s="2">
        <v>927</v>
      </c>
      <c r="F593" s="2">
        <v>14</v>
      </c>
      <c r="G593" t="str">
        <f>B593&amp;C593</f>
        <v>Lyvante SU'EMAIhammer-throw</v>
      </c>
      <c r="H593" s="2">
        <f>E593</f>
        <v>927</v>
      </c>
      <c r="I593" s="2" cm="1">
        <f t="array" ref="I593">MAX(IF($G$3:$G$4000=$G593,$H$3:$H$4000))</f>
        <v>927</v>
      </c>
      <c r="J593" s="2" t="str">
        <v>AUS</v>
      </c>
      <c r="K593" s="21" t="str">
        <v>Tahlee FERGUSON</v>
      </c>
      <c r="L593" s="47" t="str">
        <v>shot-put</v>
      </c>
      <c r="M593" s="97">
        <v>37823</v>
      </c>
      <c r="N593" s="96" t="str">
        <f t="shared" si="36"/>
        <v>Tahlee FERGUSONshot-put</v>
      </c>
      <c r="O593" s="2">
        <f t="shared" si="37"/>
        <v>786</v>
      </c>
      <c r="P593" s="2">
        <f t="shared" si="38"/>
        <v>125</v>
      </c>
      <c r="Q593" s="81">
        <f t="shared" si="39"/>
        <v>14</v>
      </c>
    </row>
    <row r="594" spans="1:17" x14ac:dyDescent="0.2">
      <c r="A594" t="s">
        <v>1174</v>
      </c>
      <c r="B594" t="s">
        <v>971</v>
      </c>
      <c r="C594" t="s">
        <v>38</v>
      </c>
      <c r="D594" s="5">
        <v>37001</v>
      </c>
      <c r="E594" s="2">
        <v>926</v>
      </c>
      <c r="F594" s="2">
        <v>31</v>
      </c>
      <c r="G594" t="str">
        <f>B594&amp;C594</f>
        <v>Eloise MILLINGTONtriple-jump</v>
      </c>
      <c r="H594" s="2">
        <f>E594</f>
        <v>926</v>
      </c>
      <c r="I594" s="2" cm="1">
        <f t="array" ref="I594">MAX(IF($G$3:$G$4000=$G594,$H$3:$H$4000))</f>
        <v>926</v>
      </c>
      <c r="J594" s="2" t="str">
        <v>AUS</v>
      </c>
      <c r="K594" s="21" t="str">
        <v>Lily TILT</v>
      </c>
      <c r="L594" s="47" t="str">
        <v>heptathlon</v>
      </c>
      <c r="M594" s="97">
        <v>38315</v>
      </c>
      <c r="N594" s="96" t="str">
        <f t="shared" si="36"/>
        <v>Lily TILTheptathlon</v>
      </c>
      <c r="O594" s="2">
        <f t="shared" si="37"/>
        <v>786</v>
      </c>
      <c r="P594" s="2">
        <f t="shared" si="38"/>
        <v>55</v>
      </c>
      <c r="Q594" s="81">
        <f t="shared" si="39"/>
        <v>11</v>
      </c>
    </row>
    <row r="595" spans="1:17" x14ac:dyDescent="0.2">
      <c r="A595" t="s">
        <v>1174</v>
      </c>
      <c r="B595" t="s">
        <v>972</v>
      </c>
      <c r="C595" t="s">
        <v>38</v>
      </c>
      <c r="D595" s="5">
        <v>44701</v>
      </c>
      <c r="E595" s="2">
        <v>926</v>
      </c>
      <c r="F595" s="2">
        <v>31</v>
      </c>
      <c r="G595" t="str">
        <f>B595&amp;C595</f>
        <v>Nancy AGOSTINOtriple-jump</v>
      </c>
      <c r="H595" s="2">
        <f>E595</f>
        <v>926</v>
      </c>
      <c r="I595" s="2" cm="1">
        <f t="array" ref="I595">MAX(IF($G$3:$G$4000=$G595,$H$3:$H$4000))</f>
        <v>926</v>
      </c>
      <c r="J595" s="2" t="str">
        <v>AUS</v>
      </c>
      <c r="K595" s="21" t="str">
        <v>Melissa LEWIS</v>
      </c>
      <c r="L595" s="47" t="str">
        <v>race-walking</v>
      </c>
      <c r="M595" s="97">
        <v>1987</v>
      </c>
      <c r="N595" s="96" t="str">
        <f t="shared" si="36"/>
        <v>Melissa LEWISrace-walking</v>
      </c>
      <c r="O595" s="2">
        <f t="shared" si="37"/>
        <v>785</v>
      </c>
      <c r="P595" s="2">
        <f t="shared" si="38"/>
        <v>47</v>
      </c>
      <c r="Q595" s="81">
        <f t="shared" si="39"/>
        <v>14</v>
      </c>
    </row>
    <row r="596" spans="1:17" x14ac:dyDescent="0.2">
      <c r="A596" t="s">
        <v>1174</v>
      </c>
      <c r="B596" t="s">
        <v>408</v>
      </c>
      <c r="C596" t="s">
        <v>35</v>
      </c>
      <c r="D596" s="5">
        <v>44701</v>
      </c>
      <c r="E596" s="2">
        <v>926</v>
      </c>
      <c r="F596" s="2">
        <v>42</v>
      </c>
      <c r="G596" t="str">
        <f>B596&amp;C596</f>
        <v>Oceana D'ABBShigh-jump</v>
      </c>
      <c r="H596" s="2">
        <f>E596</f>
        <v>926</v>
      </c>
      <c r="I596" s="2" cm="1">
        <f t="array" ref="I596">MAX(IF($G$3:$G$4000=$G596,$H$3:$H$4000))</f>
        <v>974</v>
      </c>
      <c r="J596" s="2" t="str">
        <v>AUS</v>
      </c>
      <c r="K596" s="21" t="str">
        <v>Hannah BOLTON</v>
      </c>
      <c r="L596" s="47" t="str">
        <v>race-walking</v>
      </c>
      <c r="M596" s="97">
        <v>37984</v>
      </c>
      <c r="N596" s="96" t="str">
        <f t="shared" si="36"/>
        <v>Hannah BOLTONrace-walking</v>
      </c>
      <c r="O596" s="2">
        <f t="shared" si="37"/>
        <v>783</v>
      </c>
      <c r="P596" s="2">
        <f t="shared" si="38"/>
        <v>49</v>
      </c>
      <c r="Q596" s="81">
        <f t="shared" si="39"/>
        <v>15</v>
      </c>
    </row>
    <row r="597" spans="1:17" x14ac:dyDescent="0.2">
      <c r="A597" t="s">
        <v>1174</v>
      </c>
      <c r="B597" t="s">
        <v>973</v>
      </c>
      <c r="C597" t="s">
        <v>35</v>
      </c>
      <c r="D597" s="5"/>
      <c r="E597" s="2">
        <v>926</v>
      </c>
      <c r="F597" s="2">
        <v>42</v>
      </c>
      <c r="G597" t="str">
        <f>B597&amp;C597</f>
        <v>Tiana SOLLEYhigh-jump</v>
      </c>
      <c r="H597" s="2">
        <f>E597</f>
        <v>926</v>
      </c>
      <c r="I597" s="2" cm="1">
        <f t="array" ref="I597">MAX(IF($G$3:$G$4000=$G597,$H$3:$H$4000))</f>
        <v>926</v>
      </c>
      <c r="J597" s="2" t="str">
        <v>AUS</v>
      </c>
      <c r="K597" s="21" t="str">
        <v>Lucy REIMER</v>
      </c>
      <c r="L597" s="47" t="str">
        <v>discus-throw</v>
      </c>
      <c r="M597" s="97">
        <v>36832</v>
      </c>
      <c r="N597" s="96" t="str">
        <f t="shared" si="36"/>
        <v>Lucy REIMERdiscus-throw</v>
      </c>
      <c r="O597" s="2">
        <f t="shared" si="37"/>
        <v>781</v>
      </c>
      <c r="P597" s="2">
        <f t="shared" si="38"/>
        <v>127</v>
      </c>
      <c r="Q597" s="81">
        <f t="shared" si="39"/>
        <v>20</v>
      </c>
    </row>
    <row r="598" spans="1:17" x14ac:dyDescent="0.2">
      <c r="A598" t="s">
        <v>1174</v>
      </c>
      <c r="B598" t="s">
        <v>423</v>
      </c>
      <c r="C598" s="5" t="s">
        <v>35</v>
      </c>
      <c r="D598" s="6">
        <v>44732</v>
      </c>
      <c r="E598" s="2">
        <v>926</v>
      </c>
      <c r="F598" s="2">
        <v>42</v>
      </c>
      <c r="G598" t="str">
        <f>B598&amp;C598</f>
        <v>Zoe PEACOCKhigh-jump</v>
      </c>
      <c r="H598" s="2">
        <f>E598</f>
        <v>926</v>
      </c>
      <c r="I598" s="2" cm="1">
        <f t="array" ref="I598">MAX(IF($G$3:$G$4000=$G598,$H$3:$H$4000))</f>
        <v>926</v>
      </c>
      <c r="J598" s="2" t="str">
        <v>AUS</v>
      </c>
      <c r="K598" s="21" t="str">
        <v>Olivia GRAHAM</v>
      </c>
      <c r="L598" s="47" t="str">
        <v>hammer-throw</v>
      </c>
      <c r="M598" s="97">
        <v>36823</v>
      </c>
      <c r="N598" s="96" t="str">
        <f t="shared" si="36"/>
        <v>Olivia GRAHAMhammer-throw</v>
      </c>
      <c r="O598" s="2">
        <f t="shared" si="37"/>
        <v>781</v>
      </c>
      <c r="P598" s="2">
        <f t="shared" si="38"/>
        <v>109</v>
      </c>
      <c r="Q598" s="81">
        <f t="shared" si="39"/>
        <v>12</v>
      </c>
    </row>
    <row r="599" spans="1:17" x14ac:dyDescent="0.2">
      <c r="A599" t="s">
        <v>1174</v>
      </c>
      <c r="B599" t="s">
        <v>381</v>
      </c>
      <c r="C599" s="5" t="s">
        <v>35</v>
      </c>
      <c r="D599" s="5">
        <v>44701</v>
      </c>
      <c r="E599" s="2">
        <v>926</v>
      </c>
      <c r="F599" s="2">
        <v>42</v>
      </c>
      <c r="G599" t="str">
        <f>B599&amp;C599</f>
        <v>Brianna LEUNGhigh-jump</v>
      </c>
      <c r="H599" s="2">
        <f>E599</f>
        <v>926</v>
      </c>
      <c r="I599" s="2" cm="1">
        <f t="array" ref="I599">MAX(IF($G$3:$G$4000=$G599,$H$3:$H$4000))</f>
        <v>1004</v>
      </c>
      <c r="J599" s="2" t="str">
        <v>AUS</v>
      </c>
      <c r="K599" s="21" t="str">
        <v>Zoe DANIELS</v>
      </c>
      <c r="L599" s="47" t="str">
        <v>discus-throw</v>
      </c>
      <c r="M599" s="97">
        <v>44701</v>
      </c>
      <c r="N599" s="96" t="str">
        <f t="shared" si="36"/>
        <v>Zoe DANIELSdiscus-throw</v>
      </c>
      <c r="O599" s="2">
        <f t="shared" si="37"/>
        <v>780</v>
      </c>
      <c r="P599" s="2">
        <f t="shared" si="38"/>
        <v>128</v>
      </c>
      <c r="Q599" s="81">
        <f t="shared" si="39"/>
        <v>21</v>
      </c>
    </row>
    <row r="600" spans="1:17" x14ac:dyDescent="0.2">
      <c r="A600" t="s">
        <v>1174</v>
      </c>
      <c r="B600" t="s">
        <v>420</v>
      </c>
      <c r="C600" t="s">
        <v>35</v>
      </c>
      <c r="D600" s="5">
        <v>38109</v>
      </c>
      <c r="E600" s="2">
        <v>926</v>
      </c>
      <c r="F600" s="2">
        <v>42</v>
      </c>
      <c r="G600" t="str">
        <f>B600&amp;C600</f>
        <v>Polly DEANE-JOHNShigh-jump</v>
      </c>
      <c r="H600" s="2">
        <f>E600</f>
        <v>926</v>
      </c>
      <c r="I600" s="2" cm="1">
        <f t="array" ref="I600">MAX(IF($G$3:$G$4000=$G600,$H$3:$H$4000))</f>
        <v>974</v>
      </c>
      <c r="J600" s="2" t="str">
        <v>AUS</v>
      </c>
      <c r="K600" s="21" t="str">
        <v>Isabella HIPPEL</v>
      </c>
      <c r="L600" s="47" t="str">
        <v>shot-put</v>
      </c>
      <c r="M600" s="97">
        <v>38000</v>
      </c>
      <c r="N600" s="96" t="str">
        <f t="shared" si="36"/>
        <v>Isabella HIPPELshot-put</v>
      </c>
      <c r="O600" s="2">
        <f t="shared" si="37"/>
        <v>778</v>
      </c>
      <c r="P600" s="2">
        <f t="shared" si="38"/>
        <v>129</v>
      </c>
      <c r="Q600" s="81">
        <f t="shared" si="39"/>
        <v>15</v>
      </c>
    </row>
    <row r="601" spans="1:17" x14ac:dyDescent="0.2">
      <c r="A601" t="s">
        <v>1174</v>
      </c>
      <c r="B601" t="s">
        <v>974</v>
      </c>
      <c r="C601" s="5" t="s">
        <v>35</v>
      </c>
      <c r="D601" s="5">
        <v>44612</v>
      </c>
      <c r="E601" s="2">
        <v>926</v>
      </c>
      <c r="F601" s="2">
        <v>42</v>
      </c>
      <c r="G601" t="str">
        <f>B601&amp;C601</f>
        <v>Elizabeth STAPLEShigh-jump</v>
      </c>
      <c r="H601" s="2">
        <f>E601</f>
        <v>926</v>
      </c>
      <c r="I601" s="2" cm="1">
        <f t="array" ref="I601">MAX(IF($G$3:$G$4000=$G601,$H$3:$H$4000))</f>
        <v>926</v>
      </c>
      <c r="J601" s="2" t="str">
        <v>AUS</v>
      </c>
      <c r="K601" s="21" t="str">
        <v>Natalie DEBELJUH</v>
      </c>
      <c r="L601" s="47" t="str">
        <v>hammer-throw</v>
      </c>
      <c r="M601" s="97">
        <v>32420</v>
      </c>
      <c r="N601" s="96" t="str">
        <f t="shared" si="36"/>
        <v>Natalie DEBELJUHhammer-throw</v>
      </c>
      <c r="O601" s="2">
        <f t="shared" si="37"/>
        <v>777</v>
      </c>
      <c r="P601" s="2">
        <f t="shared" si="38"/>
        <v>110</v>
      </c>
      <c r="Q601" s="81">
        <f t="shared" si="39"/>
        <v>13</v>
      </c>
    </row>
    <row r="602" spans="1:17" x14ac:dyDescent="0.2">
      <c r="A602" t="s">
        <v>1174</v>
      </c>
      <c r="B602" t="s">
        <v>5234</v>
      </c>
      <c r="C602" t="s">
        <v>35</v>
      </c>
      <c r="D602" s="5">
        <v>32198</v>
      </c>
      <c r="E602" s="2">
        <v>926</v>
      </c>
      <c r="F602" s="2">
        <v>42</v>
      </c>
      <c r="G602" t="str">
        <f>B602&amp;C602</f>
        <v>Ashleigh REIDhigh-jump</v>
      </c>
      <c r="H602" s="2">
        <f>E602</f>
        <v>926</v>
      </c>
      <c r="I602" s="2" cm="1">
        <f t="array" ref="I602">MAX(IF($G$3:$G$4000=$G602,$H$3:$H$4000))</f>
        <v>926</v>
      </c>
      <c r="J602" s="2" t="str">
        <v>AUS</v>
      </c>
      <c r="K602" s="21" t="str">
        <v>Gabriella HILL</v>
      </c>
      <c r="L602" s="47" t="str">
        <v>race-walking</v>
      </c>
      <c r="M602" s="97">
        <v>44640</v>
      </c>
      <c r="N602" s="96" t="str">
        <f t="shared" si="36"/>
        <v>Gabriella HILLrace-walking</v>
      </c>
      <c r="O602" s="2">
        <f t="shared" si="37"/>
        <v>775</v>
      </c>
      <c r="P602" s="2">
        <f t="shared" si="38"/>
        <v>50</v>
      </c>
      <c r="Q602" s="81">
        <f t="shared" si="39"/>
        <v>16</v>
      </c>
    </row>
    <row r="603" spans="1:17" x14ac:dyDescent="0.2">
      <c r="A603" t="s">
        <v>1174</v>
      </c>
      <c r="B603" t="s">
        <v>342</v>
      </c>
      <c r="C603" t="s">
        <v>35</v>
      </c>
      <c r="D603" s="5">
        <v>34623</v>
      </c>
      <c r="E603" s="2">
        <v>926</v>
      </c>
      <c r="F603" s="2">
        <v>42</v>
      </c>
      <c r="G603" t="str">
        <f>B603&amp;C603</f>
        <v>Taneille CRASEhigh-jump</v>
      </c>
      <c r="H603" s="2">
        <f>E603</f>
        <v>926</v>
      </c>
      <c r="I603" s="2" cm="1">
        <f t="array" ref="I603">MAX(IF($G$3:$G$4000=$G603,$H$3:$H$4000))</f>
        <v>1004</v>
      </c>
      <c r="J603" s="2" t="str">
        <v>AUS</v>
      </c>
      <c r="K603" s="21" t="str">
        <v>Kaitlyn COULTER</v>
      </c>
      <c r="L603" s="47" t="str">
        <v>shot-put</v>
      </c>
      <c r="M603" s="97">
        <v>38336</v>
      </c>
      <c r="N603" s="96" t="str">
        <f t="shared" si="36"/>
        <v>Kaitlyn COULTERshot-put</v>
      </c>
      <c r="O603" s="2">
        <f t="shared" si="37"/>
        <v>774</v>
      </c>
      <c r="P603" s="2">
        <f t="shared" si="38"/>
        <v>132</v>
      </c>
      <c r="Q603" s="81">
        <f t="shared" si="39"/>
        <v>16</v>
      </c>
    </row>
    <row r="604" spans="1:17" x14ac:dyDescent="0.2">
      <c r="A604" t="s">
        <v>1174</v>
      </c>
      <c r="B604" s="5" t="s">
        <v>951</v>
      </c>
      <c r="C604" s="5" t="s">
        <v>29</v>
      </c>
      <c r="D604" s="5"/>
      <c r="E604" s="2">
        <v>925</v>
      </c>
      <c r="F604" s="2">
        <v>96</v>
      </c>
      <c r="G604" t="str">
        <f>B604&amp;C604</f>
        <v>Ella HIGGINS5000m</v>
      </c>
      <c r="H604" s="2">
        <f>E604</f>
        <v>925</v>
      </c>
      <c r="I604" s="2" cm="1">
        <f t="array" ref="I604">MAX(IF($G$3:$G$4000=$G604,$H$3:$H$4000))</f>
        <v>925</v>
      </c>
      <c r="J604" s="2" t="str">
        <v>AUS</v>
      </c>
      <c r="K604" s="21" t="str">
        <v>Rachel HOSIE</v>
      </c>
      <c r="L604" s="47" t="str">
        <v>hammer-throw</v>
      </c>
      <c r="M604" s="97">
        <v>37301</v>
      </c>
      <c r="N604" s="96" t="str">
        <f t="shared" si="36"/>
        <v>Rachel HOSIEhammer-throw</v>
      </c>
      <c r="O604" s="2">
        <f t="shared" si="37"/>
        <v>773</v>
      </c>
      <c r="P604" s="2">
        <f t="shared" si="38"/>
        <v>113</v>
      </c>
      <c r="Q604" s="81">
        <f t="shared" si="39"/>
        <v>14</v>
      </c>
    </row>
    <row r="605" spans="1:17" x14ac:dyDescent="0.2">
      <c r="A605" t="s">
        <v>1174</v>
      </c>
      <c r="B605" t="s">
        <v>378</v>
      </c>
      <c r="C605" t="s">
        <v>32</v>
      </c>
      <c r="D605" s="6">
        <v>37801</v>
      </c>
      <c r="E605" s="2">
        <v>925</v>
      </c>
      <c r="F605" s="2">
        <v>57</v>
      </c>
      <c r="G605" t="str">
        <f>B605&amp;C605</f>
        <v>Alyssa LOWE100mh</v>
      </c>
      <c r="H605" s="2">
        <f>E605</f>
        <v>925</v>
      </c>
      <c r="I605" s="2" cm="1">
        <f t="array" ref="I605">MAX(IF($G$3:$G$4000=$G605,$H$3:$H$4000))</f>
        <v>925</v>
      </c>
      <c r="J605" s="2" t="str">
        <v>AUS</v>
      </c>
      <c r="K605" s="21" t="str">
        <v>Emma COTGROVE</v>
      </c>
      <c r="L605" s="47" t="str">
        <v>javelin-throw</v>
      </c>
      <c r="M605" s="97">
        <v>37864</v>
      </c>
      <c r="N605" s="96" t="str">
        <f t="shared" si="36"/>
        <v>Emma COTGROVEjavelin-throw</v>
      </c>
      <c r="O605" s="2">
        <f t="shared" si="37"/>
        <v>773</v>
      </c>
      <c r="P605" s="2">
        <f t="shared" si="38"/>
        <v>116</v>
      </c>
      <c r="Q605" s="81">
        <f t="shared" si="39"/>
        <v>24</v>
      </c>
    </row>
    <row r="606" spans="1:17" x14ac:dyDescent="0.2">
      <c r="A606" t="s">
        <v>1174</v>
      </c>
      <c r="B606" t="s">
        <v>880</v>
      </c>
      <c r="C606" s="5" t="s">
        <v>37</v>
      </c>
      <c r="D606" s="5">
        <v>44701</v>
      </c>
      <c r="E606" s="2">
        <v>925</v>
      </c>
      <c r="F606" s="2">
        <v>80</v>
      </c>
      <c r="G606" t="str">
        <f>B606&amp;C606</f>
        <v>Katherine BAYNESlong-jump</v>
      </c>
      <c r="H606" s="2">
        <f>E606</f>
        <v>925</v>
      </c>
      <c r="I606" s="2" cm="1">
        <f t="array" ref="I606">MAX(IF($G$3:$G$4000=$G606,$H$3:$H$4000))</f>
        <v>925</v>
      </c>
      <c r="J606" s="2" t="str">
        <v>AUS</v>
      </c>
      <c r="K606" s="21" t="str">
        <v>RileyJay HENRY-PURCELL</v>
      </c>
      <c r="L606" s="47" t="str">
        <v>discus-throw</v>
      </c>
      <c r="M606" s="97">
        <v>0</v>
      </c>
      <c r="N606" s="96" t="str">
        <f t="shared" si="36"/>
        <v>RileyJay HENRY-PURCELLdiscus-throw</v>
      </c>
      <c r="O606" s="2">
        <f t="shared" si="37"/>
        <v>770</v>
      </c>
      <c r="P606" s="2">
        <f t="shared" si="38"/>
        <v>133</v>
      </c>
      <c r="Q606" s="81">
        <f t="shared" si="39"/>
        <v>22</v>
      </c>
    </row>
    <row r="607" spans="1:17" x14ac:dyDescent="0.2">
      <c r="A607" t="s">
        <v>1174</v>
      </c>
      <c r="B607" t="s">
        <v>374</v>
      </c>
      <c r="C607" t="s">
        <v>43</v>
      </c>
      <c r="D607" s="5">
        <v>38437</v>
      </c>
      <c r="E607" s="2">
        <v>924</v>
      </c>
      <c r="F607" s="2">
        <v>2</v>
      </c>
      <c r="G607" t="str">
        <f>B607&amp;C607</f>
        <v>Mia SCERRIheptathlon</v>
      </c>
      <c r="H607" s="2">
        <f>E607</f>
        <v>924</v>
      </c>
      <c r="I607" s="2" cm="1">
        <f t="array" ref="I607">MAX(IF($G$3:$G$4000=$G607,$H$3:$H$4000))</f>
        <v>924</v>
      </c>
      <c r="J607" s="2" t="str">
        <v>AUS</v>
      </c>
      <c r="K607" s="21" t="str">
        <v>Jessica STEFANOVIC</v>
      </c>
      <c r="L607" s="47" t="str">
        <v>shot-put</v>
      </c>
      <c r="M607" s="97">
        <v>38350</v>
      </c>
      <c r="N607" s="96" t="str">
        <f t="shared" si="36"/>
        <v>Jessica STEFANOVICshot-put</v>
      </c>
      <c r="O607" s="2">
        <f t="shared" si="37"/>
        <v>766</v>
      </c>
      <c r="P607" s="2">
        <f t="shared" si="38"/>
        <v>134</v>
      </c>
      <c r="Q607" s="81">
        <f t="shared" si="39"/>
        <v>17</v>
      </c>
    </row>
    <row r="608" spans="1:17" x14ac:dyDescent="0.2">
      <c r="A608" t="s">
        <v>1174</v>
      </c>
      <c r="B608" t="s">
        <v>332</v>
      </c>
      <c r="C608" t="s">
        <v>30</v>
      </c>
      <c r="D608" s="5">
        <v>1981</v>
      </c>
      <c r="E608" s="2">
        <v>923</v>
      </c>
      <c r="F608" s="2">
        <v>27</v>
      </c>
      <c r="G608" t="str">
        <f>B608&amp;C608</f>
        <v>Vanessa WILSON10000m</v>
      </c>
      <c r="H608" s="2">
        <f>E608</f>
        <v>923</v>
      </c>
      <c r="I608" s="2" cm="1">
        <f t="array" ref="I608">MAX(IF($G$3:$G$4000=$G608,$H$3:$H$4000))</f>
        <v>923</v>
      </c>
      <c r="J608" s="2" t="str">
        <v>AUS</v>
      </c>
      <c r="K608" s="21" t="str">
        <v>Margaret GAYEN</v>
      </c>
      <c r="L608" s="47" t="str">
        <v>heptathlon</v>
      </c>
      <c r="M608" s="97">
        <v>34525</v>
      </c>
      <c r="N608" s="96" t="str">
        <f t="shared" si="36"/>
        <v>Margaret GAYENheptathlon</v>
      </c>
      <c r="O608" s="2">
        <f t="shared" si="37"/>
        <v>766</v>
      </c>
      <c r="P608" s="2">
        <f t="shared" si="38"/>
        <v>56</v>
      </c>
      <c r="Q608" s="81">
        <f t="shared" si="39"/>
        <v>12</v>
      </c>
    </row>
    <row r="609" spans="1:17" x14ac:dyDescent="0.2">
      <c r="A609" t="s">
        <v>1174</v>
      </c>
      <c r="B609" t="s">
        <v>492</v>
      </c>
      <c r="C609" s="5" t="s">
        <v>32</v>
      </c>
      <c r="D609" s="5">
        <v>35618</v>
      </c>
      <c r="E609" s="2">
        <v>923</v>
      </c>
      <c r="F609" s="2">
        <v>55</v>
      </c>
      <c r="G609" t="str">
        <f>B609&amp;C609</f>
        <v>Rachel LIMBURG100mh</v>
      </c>
      <c r="H609" s="2">
        <f>E609</f>
        <v>923</v>
      </c>
      <c r="I609" s="2" cm="1">
        <f t="array" ref="I609">MAX(IF($G$3:$G$4000=$G609,$H$3:$H$4000))</f>
        <v>923</v>
      </c>
      <c r="J609" s="2" t="str">
        <v>AUS</v>
      </c>
      <c r="K609" s="21" t="str">
        <v>Bianca PACKER</v>
      </c>
      <c r="L609" s="47" t="str">
        <v>javelin-throw</v>
      </c>
      <c r="M609" s="97">
        <v>44671</v>
      </c>
      <c r="N609" s="96" t="str">
        <f t="shared" si="36"/>
        <v>Bianca PACKERjavelin-throw</v>
      </c>
      <c r="O609" s="2">
        <f t="shared" si="37"/>
        <v>762</v>
      </c>
      <c r="P609" s="2">
        <f t="shared" si="38"/>
        <v>119</v>
      </c>
      <c r="Q609" s="81">
        <f t="shared" si="39"/>
        <v>25</v>
      </c>
    </row>
    <row r="610" spans="1:17" x14ac:dyDescent="0.2">
      <c r="A610" t="s">
        <v>1174</v>
      </c>
      <c r="B610" t="s">
        <v>967</v>
      </c>
      <c r="C610" s="5" t="s">
        <v>37</v>
      </c>
      <c r="D610" s="5">
        <v>44701</v>
      </c>
      <c r="E610" s="2">
        <v>923</v>
      </c>
      <c r="F610" s="2">
        <v>81</v>
      </c>
      <c r="G610" t="str">
        <f>B610&amp;C610</f>
        <v>Sophie ZARAFAlong-jump</v>
      </c>
      <c r="H610" s="2">
        <f>E610</f>
        <v>923</v>
      </c>
      <c r="I610" s="2" cm="1">
        <f t="array" ref="I610">MAX(IF($G$3:$G$4000=$G610,$H$3:$H$4000))</f>
        <v>923</v>
      </c>
      <c r="J610" s="2" t="str">
        <v>AUS</v>
      </c>
      <c r="K610" s="21" t="str">
        <v>Xylavene BEALE</v>
      </c>
      <c r="L610" s="47" t="str">
        <v>shot-put</v>
      </c>
      <c r="M610" s="97">
        <v>38733</v>
      </c>
      <c r="N610" s="96" t="str">
        <f t="shared" si="36"/>
        <v>Xylavene BEALEshot-put</v>
      </c>
      <c r="O610" s="2">
        <f t="shared" si="37"/>
        <v>760</v>
      </c>
      <c r="P610" s="2">
        <f t="shared" si="38"/>
        <v>138</v>
      </c>
      <c r="Q610" s="81">
        <f t="shared" si="39"/>
        <v>18</v>
      </c>
    </row>
    <row r="611" spans="1:17" x14ac:dyDescent="0.2">
      <c r="A611" t="s">
        <v>1174</v>
      </c>
      <c r="B611" t="s">
        <v>484</v>
      </c>
      <c r="C611" t="s">
        <v>41</v>
      </c>
      <c r="D611" s="5">
        <v>36990</v>
      </c>
      <c r="E611" s="2">
        <v>922</v>
      </c>
      <c r="F611" s="2">
        <v>11</v>
      </c>
      <c r="G611" t="str">
        <f>B611&amp;C611</f>
        <v>Alexandra ROBERTSjavelin-throw</v>
      </c>
      <c r="H611" s="2">
        <f>E611</f>
        <v>922</v>
      </c>
      <c r="I611" s="2" cm="1">
        <f t="array" ref="I611">MAX(IF($G$3:$G$4000=$G611,$H$3:$H$4000))</f>
        <v>1035</v>
      </c>
      <c r="J611" s="2" t="str">
        <v>AUS</v>
      </c>
      <c r="K611" s="21" t="str">
        <v>Tori WEST</v>
      </c>
      <c r="L611" s="47" t="str">
        <v>shot-put</v>
      </c>
      <c r="M611" s="97">
        <v>34986</v>
      </c>
      <c r="N611" s="96" t="str">
        <f t="shared" si="36"/>
        <v>Tori WESTshot-put</v>
      </c>
      <c r="O611" s="2">
        <f t="shared" si="37"/>
        <v>760</v>
      </c>
      <c r="P611" s="2">
        <f t="shared" si="38"/>
        <v>138</v>
      </c>
      <c r="Q611" s="81">
        <f t="shared" si="39"/>
        <v>18</v>
      </c>
    </row>
    <row r="612" spans="1:17" x14ac:dyDescent="0.2">
      <c r="A612" t="s">
        <v>1174</v>
      </c>
      <c r="B612" t="s">
        <v>932</v>
      </c>
      <c r="C612" t="s">
        <v>29</v>
      </c>
      <c r="D612" s="5"/>
      <c r="E612" s="2">
        <v>921</v>
      </c>
      <c r="F612" s="2">
        <v>99</v>
      </c>
      <c r="G612" t="str">
        <f>B612&amp;C612</f>
        <v>Zoe TOLAND5000m</v>
      </c>
      <c r="H612" s="2">
        <f>E612</f>
        <v>921</v>
      </c>
      <c r="I612" s="2" cm="1">
        <f t="array" ref="I612">MAX(IF($G$3:$G$4000=$G612,$H$3:$H$4000))</f>
        <v>921</v>
      </c>
      <c r="J612" s="2" t="str">
        <v>AUS</v>
      </c>
      <c r="K612" s="21" t="str">
        <v>Natalia LESZCZYNSKI</v>
      </c>
      <c r="L612" s="47" t="str">
        <v>shot-put</v>
      </c>
      <c r="M612" s="97">
        <v>44671</v>
      </c>
      <c r="N612" s="96" t="str">
        <f t="shared" si="36"/>
        <v>Natalia LESZCZYNSKIshot-put</v>
      </c>
      <c r="O612" s="2">
        <f t="shared" si="37"/>
        <v>758</v>
      </c>
      <c r="P612" s="2">
        <f t="shared" si="38"/>
        <v>141</v>
      </c>
      <c r="Q612" s="81">
        <f t="shared" si="39"/>
        <v>20</v>
      </c>
    </row>
    <row r="613" spans="1:17" x14ac:dyDescent="0.2">
      <c r="A613" t="s">
        <v>1174</v>
      </c>
      <c r="B613" t="s">
        <v>876</v>
      </c>
      <c r="C613" s="5" t="s">
        <v>29</v>
      </c>
      <c r="D613" s="5"/>
      <c r="E613" s="2">
        <v>921</v>
      </c>
      <c r="F613" s="2">
        <v>100</v>
      </c>
      <c r="G613" t="str">
        <f>B613&amp;C613</f>
        <v>Isobel HUME5000m</v>
      </c>
      <c r="H613" s="2">
        <f>E613</f>
        <v>921</v>
      </c>
      <c r="I613" s="2" cm="1">
        <f t="array" ref="I613">MAX(IF($G$3:$G$4000=$G613,$H$3:$H$4000))</f>
        <v>921</v>
      </c>
      <c r="J613" s="2" t="str">
        <v>AUS</v>
      </c>
      <c r="K613" s="21" t="str">
        <v>Sinead DU TOIT</v>
      </c>
      <c r="L613" s="47" t="str">
        <v>discus-throw</v>
      </c>
      <c r="M613" s="97">
        <v>37230</v>
      </c>
      <c r="N613" s="96" t="str">
        <f t="shared" si="36"/>
        <v>Sinead DU TOITdiscus-throw</v>
      </c>
      <c r="O613" s="2">
        <f t="shared" si="37"/>
        <v>757</v>
      </c>
      <c r="P613" s="2">
        <f t="shared" si="38"/>
        <v>142</v>
      </c>
      <c r="Q613" s="81">
        <f t="shared" si="39"/>
        <v>23</v>
      </c>
    </row>
    <row r="614" spans="1:17" x14ac:dyDescent="0.2">
      <c r="A614" t="s">
        <v>1174</v>
      </c>
      <c r="B614" t="s">
        <v>403</v>
      </c>
      <c r="C614" t="s">
        <v>38</v>
      </c>
      <c r="D614" s="5">
        <v>35923</v>
      </c>
      <c r="E614" s="2">
        <v>921</v>
      </c>
      <c r="F614" s="2">
        <v>35</v>
      </c>
      <c r="G614" t="str">
        <f>B614&amp;C614</f>
        <v>Zara KECAtriple-jump</v>
      </c>
      <c r="H614" s="2">
        <f>E614</f>
        <v>921</v>
      </c>
      <c r="I614" s="2" cm="1">
        <f t="array" ref="I614">MAX(IF($G$3:$G$4000=$G614,$H$3:$H$4000))</f>
        <v>921</v>
      </c>
      <c r="J614" s="2" t="str">
        <v>AUS</v>
      </c>
      <c r="K614" s="21" t="str">
        <v>Alyssa KAPRANOV</v>
      </c>
      <c r="L614" s="47" t="str">
        <v>shot-put</v>
      </c>
      <c r="M614" s="97">
        <v>44640</v>
      </c>
      <c r="N614" s="96" t="str">
        <f t="shared" si="36"/>
        <v>Alyssa KAPRANOVshot-put</v>
      </c>
      <c r="O614" s="2">
        <f t="shared" si="37"/>
        <v>755</v>
      </c>
      <c r="P614" s="2">
        <f t="shared" si="38"/>
        <v>142</v>
      </c>
      <c r="Q614" s="81">
        <f t="shared" si="39"/>
        <v>21</v>
      </c>
    </row>
    <row r="615" spans="1:17" x14ac:dyDescent="0.2">
      <c r="A615" t="s">
        <v>1174</v>
      </c>
      <c r="B615" t="s">
        <v>944</v>
      </c>
      <c r="C615" s="5" t="s">
        <v>34</v>
      </c>
      <c r="D615" s="5">
        <v>37027</v>
      </c>
      <c r="E615" s="2">
        <v>919</v>
      </c>
      <c r="F615" s="2">
        <v>37</v>
      </c>
      <c r="G615" t="str">
        <f>B615&amp;C615</f>
        <v>Sophie GOCHER3000msc</v>
      </c>
      <c r="H615" s="2">
        <f>E615</f>
        <v>919</v>
      </c>
      <c r="I615" s="2" cm="1">
        <f t="array" ref="I615">MAX(IF($G$3:$G$4000=$G615,$H$3:$H$4000))</f>
        <v>919</v>
      </c>
      <c r="J615" s="2" t="str">
        <v>AUS</v>
      </c>
      <c r="K615" s="21" t="str">
        <v>Sina WILDRAUT</v>
      </c>
      <c r="L615" s="47" t="str">
        <v>shot-put</v>
      </c>
      <c r="M615" s="97">
        <v>36466</v>
      </c>
      <c r="N615" s="96" t="str">
        <f t="shared" si="36"/>
        <v>Sina WILDRAUTshot-put</v>
      </c>
      <c r="O615" s="2">
        <f t="shared" si="37"/>
        <v>752</v>
      </c>
      <c r="P615" s="2">
        <f t="shared" si="38"/>
        <v>145</v>
      </c>
      <c r="Q615" s="81">
        <f t="shared" si="39"/>
        <v>22</v>
      </c>
    </row>
    <row r="616" spans="1:17" x14ac:dyDescent="0.2">
      <c r="A616" t="s">
        <v>1174</v>
      </c>
      <c r="B616" t="s">
        <v>968</v>
      </c>
      <c r="C616" s="5" t="s">
        <v>37</v>
      </c>
      <c r="D616" s="5">
        <v>1999</v>
      </c>
      <c r="E616" s="2">
        <v>919</v>
      </c>
      <c r="F616" s="2">
        <v>82</v>
      </c>
      <c r="G616" t="str">
        <f>B616&amp;C616</f>
        <v>Eleanor COONEY-HUNTlong-jump</v>
      </c>
      <c r="H616" s="2">
        <f>E616</f>
        <v>919</v>
      </c>
      <c r="I616" s="2" cm="1">
        <f t="array" ref="I616">MAX(IF($G$3:$G$4000=$G616,$H$3:$H$4000))</f>
        <v>919</v>
      </c>
      <c r="J616" s="2" t="str">
        <v>AUS</v>
      </c>
      <c r="K616" s="21" t="str">
        <v>Taylor LARSSON</v>
      </c>
      <c r="L616" s="47" t="str">
        <v>shot-put</v>
      </c>
      <c r="M616" s="97">
        <v>44732</v>
      </c>
      <c r="N616" s="96" t="str">
        <f t="shared" si="36"/>
        <v>Taylor LARSSONshot-put</v>
      </c>
      <c r="O616" s="2">
        <f t="shared" si="37"/>
        <v>750</v>
      </c>
      <c r="P616" s="2">
        <f t="shared" si="38"/>
        <v>149</v>
      </c>
      <c r="Q616" s="81">
        <f t="shared" si="39"/>
        <v>23</v>
      </c>
    </row>
    <row r="617" spans="1:17" x14ac:dyDescent="0.2">
      <c r="A617" t="s">
        <v>1174</v>
      </c>
      <c r="B617" t="s">
        <v>880</v>
      </c>
      <c r="C617" t="s">
        <v>38</v>
      </c>
      <c r="D617" s="5">
        <v>44701</v>
      </c>
      <c r="E617" s="2">
        <v>919</v>
      </c>
      <c r="F617" s="2">
        <v>37</v>
      </c>
      <c r="G617" t="str">
        <f>B617&amp;C617</f>
        <v>Katherine BAYNEStriple-jump</v>
      </c>
      <c r="H617" s="2">
        <f>E617</f>
        <v>919</v>
      </c>
      <c r="I617" s="2" cm="1">
        <f t="array" ref="I617">MAX(IF($G$3:$G$4000=$G617,$H$3:$H$4000))</f>
        <v>919</v>
      </c>
      <c r="J617" s="2" t="str">
        <v>AUS</v>
      </c>
      <c r="K617" s="21" t="str">
        <v>Claudia LEGGE</v>
      </c>
      <c r="L617" s="47" t="str">
        <v>javelin-throw</v>
      </c>
      <c r="M617" s="97">
        <v>44671</v>
      </c>
      <c r="N617" s="96" t="str">
        <f t="shared" si="36"/>
        <v>Claudia LEGGEjavelin-throw</v>
      </c>
      <c r="O617" s="2">
        <f t="shared" si="37"/>
        <v>750</v>
      </c>
      <c r="P617" s="2">
        <f t="shared" si="38"/>
        <v>122</v>
      </c>
      <c r="Q617" s="81">
        <f t="shared" si="39"/>
        <v>26</v>
      </c>
    </row>
    <row r="618" spans="1:17" x14ac:dyDescent="0.2">
      <c r="A618" t="s">
        <v>1174</v>
      </c>
      <c r="B618" t="s">
        <v>450</v>
      </c>
      <c r="C618" t="s">
        <v>40</v>
      </c>
      <c r="D618" s="5">
        <v>33247</v>
      </c>
      <c r="E618" s="2">
        <v>919</v>
      </c>
      <c r="F618" s="2">
        <v>46</v>
      </c>
      <c r="G618" t="str">
        <f>B618&amp;C618</f>
        <v>Kimberly MULHALLdiscus-throw</v>
      </c>
      <c r="H618" s="2">
        <f>E618</f>
        <v>919</v>
      </c>
      <c r="I618" s="2" cm="1">
        <f t="array" ref="I618">MAX(IF($G$3:$G$4000=$G618,$H$3:$H$4000))</f>
        <v>919</v>
      </c>
      <c r="J618" s="2" t="str">
        <v>AUS</v>
      </c>
      <c r="K618" s="21" t="str">
        <v>Hannah EDWARDS</v>
      </c>
      <c r="L618" s="47" t="str">
        <v>hammer-throw</v>
      </c>
      <c r="M618" s="97">
        <v>44701</v>
      </c>
      <c r="N618" s="96" t="str">
        <f t="shared" si="36"/>
        <v>Hannah EDWARDShammer-throw</v>
      </c>
      <c r="O618" s="2">
        <f t="shared" si="37"/>
        <v>749</v>
      </c>
      <c r="P618" s="2">
        <f t="shared" si="38"/>
        <v>118</v>
      </c>
      <c r="Q618" s="81">
        <f t="shared" si="39"/>
        <v>15</v>
      </c>
    </row>
    <row r="619" spans="1:17" x14ac:dyDescent="0.2">
      <c r="A619" t="s">
        <v>1174</v>
      </c>
      <c r="B619" t="s">
        <v>961</v>
      </c>
      <c r="C619" t="s">
        <v>38</v>
      </c>
      <c r="D619" s="5">
        <v>44732</v>
      </c>
      <c r="E619" s="2">
        <v>918</v>
      </c>
      <c r="F619" s="2">
        <v>38</v>
      </c>
      <c r="G619" t="str">
        <f>B619&amp;C619</f>
        <v>Siena FARRELLtriple-jump</v>
      </c>
      <c r="H619" s="2">
        <f>E619</f>
        <v>918</v>
      </c>
      <c r="I619" s="2" cm="1">
        <f t="array" ref="I619">MAX(IF($G$3:$G$4000=$G619,$H$3:$H$4000))</f>
        <v>918</v>
      </c>
      <c r="J619" s="2" t="str">
        <v>AUS</v>
      </c>
      <c r="K619" s="21" t="str">
        <v>Alysha PEARSON</v>
      </c>
      <c r="L619" s="47" t="str">
        <v>discus-throw</v>
      </c>
      <c r="M619" s="97">
        <v>37422</v>
      </c>
      <c r="N619" s="96" t="str">
        <f t="shared" si="36"/>
        <v>Alysha PEARSONdiscus-throw</v>
      </c>
      <c r="O619" s="2">
        <f t="shared" si="37"/>
        <v>747</v>
      </c>
      <c r="P619" s="2">
        <f t="shared" si="38"/>
        <v>150</v>
      </c>
      <c r="Q619" s="81">
        <f t="shared" si="39"/>
        <v>24</v>
      </c>
    </row>
    <row r="620" spans="1:17" x14ac:dyDescent="0.2">
      <c r="A620" t="s">
        <v>1174</v>
      </c>
      <c r="B620" t="s">
        <v>969</v>
      </c>
      <c r="C620" t="s">
        <v>37</v>
      </c>
      <c r="D620" s="5">
        <v>38054</v>
      </c>
      <c r="E620" s="2">
        <v>916</v>
      </c>
      <c r="F620" s="2">
        <v>83</v>
      </c>
      <c r="G620" t="str">
        <f>B620&amp;C620</f>
        <v>Nakeisha BRIMBLElong-jump</v>
      </c>
      <c r="H620" s="2">
        <f>E620</f>
        <v>916</v>
      </c>
      <c r="I620" s="2" cm="1">
        <f t="array" ref="I620">MAX(IF($G$3:$G$4000=$G620,$H$3:$H$4000))</f>
        <v>916</v>
      </c>
      <c r="J620" s="2" t="str">
        <v>AUS</v>
      </c>
      <c r="K620" s="21" t="str">
        <v>Tiana PAVLOVICH</v>
      </c>
      <c r="L620" s="47" t="str">
        <v>javelin-throw</v>
      </c>
      <c r="M620" s="97">
        <v>44701</v>
      </c>
      <c r="N620" s="96" t="str">
        <f t="shared" si="36"/>
        <v>Tiana PAVLOVICHjavelin-throw</v>
      </c>
      <c r="O620" s="2">
        <f t="shared" si="37"/>
        <v>747</v>
      </c>
      <c r="P620" s="2">
        <f t="shared" si="38"/>
        <v>123</v>
      </c>
      <c r="Q620" s="81">
        <f t="shared" si="39"/>
        <v>27</v>
      </c>
    </row>
    <row r="621" spans="1:17" x14ac:dyDescent="0.2">
      <c r="A621" t="s">
        <v>1174</v>
      </c>
      <c r="B621" t="s">
        <v>1537</v>
      </c>
      <c r="C621" t="s">
        <v>35</v>
      </c>
      <c r="D621" s="5">
        <v>44732</v>
      </c>
      <c r="E621" s="2">
        <v>916</v>
      </c>
      <c r="F621" s="2">
        <v>57</v>
      </c>
      <c r="G621" t="str">
        <f>B621&amp;C621</f>
        <v>Viktorija CALUSIChigh-jump</v>
      </c>
      <c r="H621" s="2">
        <f>E621</f>
        <v>916</v>
      </c>
      <c r="I621" s="2" cm="1">
        <f t="array" ref="I621">MAX(IF($G$3:$G$4000=$G621,$H$3:$H$4000))</f>
        <v>916</v>
      </c>
      <c r="J621" s="2" t="str">
        <v>AUS</v>
      </c>
      <c r="K621" s="21" t="str">
        <v>Amy POLIKOWSKI</v>
      </c>
      <c r="L621" s="47" t="str">
        <v>discus-throw</v>
      </c>
      <c r="M621" s="97">
        <v>44581</v>
      </c>
      <c r="N621" s="96" t="str">
        <f t="shared" si="36"/>
        <v>Amy POLIKOWSKIdiscus-throw</v>
      </c>
      <c r="O621" s="2">
        <f t="shared" si="37"/>
        <v>746</v>
      </c>
      <c r="P621" s="2">
        <f t="shared" si="38"/>
        <v>151</v>
      </c>
      <c r="Q621" s="81">
        <f t="shared" si="39"/>
        <v>25</v>
      </c>
    </row>
    <row r="622" spans="1:17" x14ac:dyDescent="0.2">
      <c r="A622" t="s">
        <v>1174</v>
      </c>
      <c r="B622" t="s">
        <v>1149</v>
      </c>
      <c r="C622" t="s">
        <v>33</v>
      </c>
      <c r="D622" s="5">
        <v>44701</v>
      </c>
      <c r="E622" s="2">
        <v>915</v>
      </c>
      <c r="F622" s="2">
        <v>50</v>
      </c>
      <c r="G622" t="str">
        <f>B622&amp;C622</f>
        <v>Alesha BENNETTS400mh</v>
      </c>
      <c r="H622" s="2">
        <f>E622</f>
        <v>915</v>
      </c>
      <c r="I622" s="2" cm="1">
        <f t="array" ref="I622">MAX(IF($G$3:$G$4000=$G622,$H$3:$H$4000))</f>
        <v>915</v>
      </c>
      <c r="J622" s="2" t="str">
        <v>AUS</v>
      </c>
      <c r="K622" s="21" t="str">
        <v>Mia SCERRI</v>
      </c>
      <c r="L622" s="47" t="str">
        <v>shot-put</v>
      </c>
      <c r="M622" s="97">
        <v>38437</v>
      </c>
      <c r="N622" s="96" t="str">
        <f t="shared" si="36"/>
        <v>Mia SCERRIshot-put</v>
      </c>
      <c r="O622" s="2">
        <f t="shared" si="37"/>
        <v>745</v>
      </c>
      <c r="P622" s="2">
        <f t="shared" si="38"/>
        <v>152</v>
      </c>
      <c r="Q622" s="81">
        <f t="shared" si="39"/>
        <v>24</v>
      </c>
    </row>
    <row r="623" spans="1:17" x14ac:dyDescent="0.2">
      <c r="A623" t="s">
        <v>1174</v>
      </c>
      <c r="B623" t="s">
        <v>362</v>
      </c>
      <c r="C623" t="s">
        <v>33</v>
      </c>
      <c r="D623" s="5">
        <v>36258</v>
      </c>
      <c r="E623" s="2">
        <v>914</v>
      </c>
      <c r="F623" s="2">
        <v>53</v>
      </c>
      <c r="G623" t="str">
        <f>B623&amp;C623</f>
        <v>Nicole REYNOLDS400mh</v>
      </c>
      <c r="H623" s="2">
        <f>E623</f>
        <v>914</v>
      </c>
      <c r="I623" s="2" cm="1">
        <f t="array" ref="I623">MAX(IF($G$3:$G$4000=$G623,$H$3:$H$4000))</f>
        <v>914</v>
      </c>
      <c r="J623" s="2" t="str">
        <v>AUS</v>
      </c>
      <c r="K623" s="21" t="str">
        <v>Ateca Grace ULUIBUROTU</v>
      </c>
      <c r="L623" s="47" t="str">
        <v>shot-put</v>
      </c>
      <c r="M623" s="97">
        <v>0</v>
      </c>
      <c r="N623" s="96" t="str">
        <f t="shared" si="36"/>
        <v>Ateca Grace ULUIBUROTUshot-put</v>
      </c>
      <c r="O623" s="2">
        <f t="shared" si="37"/>
        <v>744</v>
      </c>
      <c r="P623" s="2">
        <f t="shared" si="38"/>
        <v>154</v>
      </c>
      <c r="Q623" s="81">
        <f t="shared" si="39"/>
        <v>25</v>
      </c>
    </row>
    <row r="624" spans="1:17" x14ac:dyDescent="0.2">
      <c r="A624" t="s">
        <v>1174</v>
      </c>
      <c r="B624" t="s">
        <v>402</v>
      </c>
      <c r="C624" t="s">
        <v>37</v>
      </c>
      <c r="D624" s="5">
        <v>44762</v>
      </c>
      <c r="E624" s="2">
        <v>914</v>
      </c>
      <c r="F624" s="2">
        <v>84</v>
      </c>
      <c r="G624" t="str">
        <f>B624&amp;C624</f>
        <v>Geena DAVYlong-jump</v>
      </c>
      <c r="H624" s="2">
        <f>E624</f>
        <v>914</v>
      </c>
      <c r="I624" s="2" cm="1">
        <f t="array" ref="I624">MAX(IF($G$3:$G$4000=$G624,$H$3:$H$4000))</f>
        <v>914</v>
      </c>
      <c r="J624" s="2" t="str">
        <v>AUS</v>
      </c>
      <c r="K624" s="21" t="str">
        <v>Natalia LESZCZYNSKI</v>
      </c>
      <c r="L624" s="47" t="str">
        <v>discus-throw</v>
      </c>
      <c r="M624" s="97">
        <v>44671</v>
      </c>
      <c r="N624" s="96" t="str">
        <f t="shared" si="36"/>
        <v>Natalia LESZCZYNSKIdiscus-throw</v>
      </c>
      <c r="O624" s="2">
        <f t="shared" si="37"/>
        <v>743</v>
      </c>
      <c r="P624" s="2">
        <f t="shared" si="38"/>
        <v>154</v>
      </c>
      <c r="Q624" s="81">
        <f t="shared" si="39"/>
        <v>26</v>
      </c>
    </row>
    <row r="625" spans="1:17" x14ac:dyDescent="0.2">
      <c r="A625" t="s">
        <v>1174</v>
      </c>
      <c r="B625" t="s">
        <v>1152</v>
      </c>
      <c r="C625" t="s">
        <v>37</v>
      </c>
      <c r="D625" s="5">
        <v>36653</v>
      </c>
      <c r="E625" s="2">
        <v>914</v>
      </c>
      <c r="F625" s="2">
        <v>90</v>
      </c>
      <c r="G625" t="str">
        <f>B625&amp;C625</f>
        <v>Jane HICKIElong-jump</v>
      </c>
      <c r="H625" s="2">
        <f>E625</f>
        <v>914</v>
      </c>
      <c r="I625" s="2" cm="1">
        <f t="array" ref="I625">MAX(IF($G$3:$G$4000=$G625,$H$3:$H$4000))</f>
        <v>914</v>
      </c>
      <c r="J625" s="2" t="str">
        <v>AUS</v>
      </c>
      <c r="K625" s="21" t="str">
        <v>Penny GIDDY</v>
      </c>
      <c r="L625" s="47" t="str">
        <v>shot-put</v>
      </c>
      <c r="M625" s="97">
        <v>44640</v>
      </c>
      <c r="N625" s="96" t="str">
        <f t="shared" si="36"/>
        <v>Penny GIDDYshot-put</v>
      </c>
      <c r="O625" s="2">
        <f t="shared" si="37"/>
        <v>741</v>
      </c>
      <c r="P625" s="2">
        <f t="shared" si="38"/>
        <v>156</v>
      </c>
      <c r="Q625" s="81">
        <f t="shared" si="39"/>
        <v>26</v>
      </c>
    </row>
    <row r="626" spans="1:17" x14ac:dyDescent="0.2">
      <c r="A626" t="s">
        <v>1174</v>
      </c>
      <c r="B626" t="s">
        <v>439</v>
      </c>
      <c r="C626" t="s">
        <v>36</v>
      </c>
      <c r="D626" s="5">
        <v>34656</v>
      </c>
      <c r="E626" s="2">
        <v>914</v>
      </c>
      <c r="F626" s="2">
        <v>38</v>
      </c>
      <c r="G626" t="str">
        <f>B626&amp;C626</f>
        <v>Grace BATHpole-vault</v>
      </c>
      <c r="H626" s="2">
        <f>E626</f>
        <v>914</v>
      </c>
      <c r="I626" s="2" cm="1">
        <f t="array" ref="I626">MAX(IF($G$3:$G$4000=$G626,$H$3:$H$4000))</f>
        <v>914</v>
      </c>
      <c r="J626" s="2" t="str">
        <v>AUS</v>
      </c>
      <c r="K626" s="21" t="str">
        <v>Elly READ</v>
      </c>
      <c r="L626" s="47" t="str">
        <v>javelin-throw</v>
      </c>
      <c r="M626" s="97">
        <v>37708</v>
      </c>
      <c r="N626" s="96" t="str">
        <f t="shared" si="36"/>
        <v>Elly READjavelin-throw</v>
      </c>
      <c r="O626" s="2">
        <f t="shared" si="37"/>
        <v>739</v>
      </c>
      <c r="P626" s="2">
        <f t="shared" si="38"/>
        <v>126</v>
      </c>
      <c r="Q626" s="81">
        <f t="shared" si="39"/>
        <v>28</v>
      </c>
    </row>
    <row r="627" spans="1:17" x14ac:dyDescent="0.2">
      <c r="A627" t="s">
        <v>1174</v>
      </c>
      <c r="B627" t="s">
        <v>942</v>
      </c>
      <c r="C627" t="s">
        <v>34</v>
      </c>
      <c r="D627" s="5">
        <v>36014</v>
      </c>
      <c r="E627" s="2">
        <v>913</v>
      </c>
      <c r="F627" s="2">
        <v>39</v>
      </c>
      <c r="G627" t="str">
        <f>B627&amp;C627</f>
        <v>Olivia TWINING3000msc</v>
      </c>
      <c r="H627" s="2">
        <f>E627</f>
        <v>913</v>
      </c>
      <c r="I627" s="2" cm="1">
        <f t="array" ref="I627">MAX(IF($G$3:$G$4000=$G627,$H$3:$H$4000))</f>
        <v>913</v>
      </c>
      <c r="J627" s="2" t="str">
        <v>AUS</v>
      </c>
      <c r="K627" s="21" t="str">
        <v>Zoe BEITH</v>
      </c>
      <c r="L627" s="47" t="str">
        <v>shot-put</v>
      </c>
      <c r="M627" s="97">
        <v>44701</v>
      </c>
      <c r="N627" s="96" t="str">
        <f t="shared" si="36"/>
        <v>Zoe BEITHshot-put</v>
      </c>
      <c r="O627" s="2">
        <f t="shared" si="37"/>
        <v>732</v>
      </c>
      <c r="P627" s="2">
        <f t="shared" si="38"/>
        <v>159</v>
      </c>
      <c r="Q627" s="81">
        <f t="shared" si="39"/>
        <v>27</v>
      </c>
    </row>
    <row r="628" spans="1:17" x14ac:dyDescent="0.2">
      <c r="A628" t="s">
        <v>1174</v>
      </c>
      <c r="B628" t="s">
        <v>380</v>
      </c>
      <c r="C628" s="5" t="s">
        <v>37</v>
      </c>
      <c r="D628" s="5">
        <v>32855</v>
      </c>
      <c r="E628" s="2">
        <v>912</v>
      </c>
      <c r="F628" s="2">
        <v>85</v>
      </c>
      <c r="G628" t="str">
        <f>B628&amp;C628</f>
        <v>Corinna MINKOlong-jump</v>
      </c>
      <c r="H628" s="2">
        <f>E628</f>
        <v>912</v>
      </c>
      <c r="I628" s="2" cm="1">
        <f t="array" ref="I628">MAX(IF($G$3:$G$4000=$G628,$H$3:$H$4000))</f>
        <v>912</v>
      </c>
      <c r="J628" s="2" t="str">
        <v>AUS</v>
      </c>
      <c r="K628" s="21" t="str">
        <v>Kajsa SHIELD</v>
      </c>
      <c r="L628" s="47" t="str">
        <v>javelin-throw</v>
      </c>
      <c r="M628" s="97">
        <v>38170</v>
      </c>
      <c r="N628" s="96" t="str">
        <f t="shared" si="36"/>
        <v>Kajsa SHIELDjavelin-throw</v>
      </c>
      <c r="O628" s="2">
        <f t="shared" si="37"/>
        <v>732</v>
      </c>
      <c r="P628" s="2">
        <f t="shared" si="38"/>
        <v>128</v>
      </c>
      <c r="Q628" s="81">
        <f t="shared" si="39"/>
        <v>29</v>
      </c>
    </row>
    <row r="629" spans="1:17" x14ac:dyDescent="0.2">
      <c r="A629" t="s">
        <v>1174</v>
      </c>
      <c r="B629" t="s">
        <v>1153</v>
      </c>
      <c r="C629" t="s">
        <v>37</v>
      </c>
      <c r="D629" s="5">
        <v>44762</v>
      </c>
      <c r="E629" s="2">
        <v>911</v>
      </c>
      <c r="F629" s="2">
        <v>88</v>
      </c>
      <c r="G629" t="str">
        <f>B629&amp;C629</f>
        <v>Grace KRAUSElong-jump</v>
      </c>
      <c r="H629" s="2">
        <f>E629</f>
        <v>911</v>
      </c>
      <c r="I629" s="2" cm="1">
        <f t="array" ref="I629">MAX(IF($G$3:$G$4000=$G629,$H$3:$H$4000))</f>
        <v>911</v>
      </c>
      <c r="J629" s="2" t="str">
        <v>AUS</v>
      </c>
      <c r="K629" s="21" t="str">
        <v>Hannah PARKER</v>
      </c>
      <c r="L629" s="47" t="str">
        <v>race-walking</v>
      </c>
      <c r="M629" s="97">
        <v>44612</v>
      </c>
      <c r="N629" s="96" t="str">
        <f t="shared" si="36"/>
        <v>Hannah PARKERrace-walking</v>
      </c>
      <c r="O629" s="2">
        <f t="shared" si="37"/>
        <v>731</v>
      </c>
      <c r="P629" s="2">
        <f t="shared" si="38"/>
        <v>63</v>
      </c>
      <c r="Q629" s="81">
        <f t="shared" si="39"/>
        <v>17</v>
      </c>
    </row>
    <row r="630" spans="1:17" x14ac:dyDescent="0.2">
      <c r="A630" t="s">
        <v>1174</v>
      </c>
      <c r="B630" t="s">
        <v>1490</v>
      </c>
      <c r="C630" t="s">
        <v>37</v>
      </c>
      <c r="D630" s="5">
        <v>44732</v>
      </c>
      <c r="E630" s="2">
        <v>910</v>
      </c>
      <c r="F630" s="2">
        <v>88</v>
      </c>
      <c r="G630" t="str">
        <f>B630&amp;C630</f>
        <v>Tara WEBBlong-jump</v>
      </c>
      <c r="H630" s="2">
        <f>E630</f>
        <v>910</v>
      </c>
      <c r="I630" s="2" cm="1">
        <f t="array" ref="I630">MAX(IF($G$3:$G$4000=$G630,$H$3:$H$4000))</f>
        <v>910</v>
      </c>
      <c r="J630" s="2" t="str">
        <v>AUS</v>
      </c>
      <c r="K630" s="21" t="str">
        <v>Julia DIREEN</v>
      </c>
      <c r="L630" s="47" t="str">
        <v>hammer-throw</v>
      </c>
      <c r="M630" s="97">
        <v>36922</v>
      </c>
      <c r="N630" s="96" t="str">
        <f t="shared" si="36"/>
        <v>Julia DIREENhammer-throw</v>
      </c>
      <c r="O630" s="2">
        <f t="shared" si="37"/>
        <v>729</v>
      </c>
      <c r="P630" s="2">
        <f t="shared" si="38"/>
        <v>122</v>
      </c>
      <c r="Q630" s="81">
        <f t="shared" si="39"/>
        <v>16</v>
      </c>
    </row>
    <row r="631" spans="1:17" x14ac:dyDescent="0.2">
      <c r="A631" t="s">
        <v>1174</v>
      </c>
      <c r="B631" t="s">
        <v>452</v>
      </c>
      <c r="C631" t="s">
        <v>40</v>
      </c>
      <c r="D631" s="5">
        <v>38571</v>
      </c>
      <c r="E631" s="2">
        <v>909</v>
      </c>
      <c r="F631" s="2">
        <v>50</v>
      </c>
      <c r="G631" t="str">
        <f>B631&amp;C631</f>
        <v>Marley RAIKIWASAdiscus-throw</v>
      </c>
      <c r="H631" s="2">
        <f>E631</f>
        <v>909</v>
      </c>
      <c r="I631" s="2" cm="1">
        <f t="array" ref="I631">MAX(IF($G$3:$G$4000=$G631,$H$3:$H$4000))</f>
        <v>935</v>
      </c>
      <c r="J631" s="2" t="str">
        <v>AUS</v>
      </c>
      <c r="K631" s="21" t="str">
        <v>Chloe METCALF</v>
      </c>
      <c r="L631" s="47" t="str">
        <v>javelin-throw</v>
      </c>
      <c r="M631" s="97">
        <v>36410</v>
      </c>
      <c r="N631" s="96" t="str">
        <f t="shared" si="36"/>
        <v>Chloe METCALFjavelin-throw</v>
      </c>
      <c r="O631" s="2">
        <f t="shared" si="37"/>
        <v>729</v>
      </c>
      <c r="P631" s="2">
        <f t="shared" si="38"/>
        <v>130</v>
      </c>
      <c r="Q631" s="81">
        <f t="shared" si="39"/>
        <v>30</v>
      </c>
    </row>
    <row r="632" spans="1:17" x14ac:dyDescent="0.2">
      <c r="A632" t="s">
        <v>1174</v>
      </c>
      <c r="B632" t="s">
        <v>395</v>
      </c>
      <c r="C632" t="s">
        <v>43</v>
      </c>
      <c r="D632" s="5">
        <v>35803</v>
      </c>
      <c r="E632" s="2">
        <v>909</v>
      </c>
      <c r="F632" s="2">
        <v>28</v>
      </c>
      <c r="G632" t="str">
        <f>B632&amp;C632</f>
        <v>Tiana MORRISONheptathlon</v>
      </c>
      <c r="H632" s="2">
        <f>E632</f>
        <v>909</v>
      </c>
      <c r="I632" s="2" cm="1">
        <f t="array" ref="I632">MAX(IF($G$3:$G$4000=$G632,$H$3:$H$4000))</f>
        <v>909</v>
      </c>
      <c r="J632" s="2" t="str">
        <v>AUS</v>
      </c>
      <c r="K632" s="21" t="str">
        <v>Jessica SIVIOUR</v>
      </c>
      <c r="L632" s="47" t="str">
        <v>shot-put</v>
      </c>
      <c r="M632" s="97">
        <v>36148</v>
      </c>
      <c r="N632" s="96" t="str">
        <f t="shared" si="36"/>
        <v>Jessica SIVIOURshot-put</v>
      </c>
      <c r="O632" s="2">
        <f t="shared" si="37"/>
        <v>721</v>
      </c>
      <c r="P632" s="2">
        <f t="shared" si="38"/>
        <v>163</v>
      </c>
      <c r="Q632" s="81">
        <f t="shared" si="39"/>
        <v>28</v>
      </c>
    </row>
    <row r="633" spans="1:17" x14ac:dyDescent="0.2">
      <c r="A633" t="s">
        <v>1174</v>
      </c>
      <c r="B633" t="s">
        <v>953</v>
      </c>
      <c r="C633" s="5" t="s">
        <v>30</v>
      </c>
      <c r="D633" s="5">
        <v>32957</v>
      </c>
      <c r="E633" s="2">
        <v>906</v>
      </c>
      <c r="F633" s="2">
        <v>30</v>
      </c>
      <c r="G633" t="str">
        <f>B633&amp;C633</f>
        <v>Brooke WILLIAMS10000m</v>
      </c>
      <c r="H633" s="2">
        <f>E633</f>
        <v>906</v>
      </c>
      <c r="I633" s="2" cm="1">
        <f t="array" ref="I633">MAX(IF($G$3:$G$4000=$G633,$H$3:$H$4000))</f>
        <v>906</v>
      </c>
      <c r="J633" s="2" t="str">
        <v>AUS</v>
      </c>
      <c r="K633" s="21" t="str">
        <v>Emma POLIKOWSKI</v>
      </c>
      <c r="L633" s="47" t="str">
        <v>shot-put</v>
      </c>
      <c r="M633" s="97">
        <v>44701</v>
      </c>
      <c r="N633" s="96" t="str">
        <f t="shared" si="36"/>
        <v>Emma POLIKOWSKIshot-put</v>
      </c>
      <c r="O633" s="2">
        <f t="shared" si="37"/>
        <v>721</v>
      </c>
      <c r="P633" s="2">
        <f t="shared" si="38"/>
        <v>163</v>
      </c>
      <c r="Q633" s="81">
        <f t="shared" si="39"/>
        <v>28</v>
      </c>
    </row>
    <row r="634" spans="1:17" x14ac:dyDescent="0.2">
      <c r="A634" t="s">
        <v>1174</v>
      </c>
      <c r="B634" t="s">
        <v>453</v>
      </c>
      <c r="C634" t="s">
        <v>40</v>
      </c>
      <c r="D634" s="5">
        <v>37360</v>
      </c>
      <c r="E634" s="2">
        <v>904</v>
      </c>
      <c r="F634" s="2">
        <v>53</v>
      </c>
      <c r="G634" t="str">
        <f>B634&amp;C634</f>
        <v>Sally SHOKRYdiscus-throw</v>
      </c>
      <c r="H634" s="2">
        <f>E634</f>
        <v>904</v>
      </c>
      <c r="I634" s="2" cm="1">
        <f t="array" ref="I634">MAX(IF($G$3:$G$4000=$G634,$H$3:$H$4000))</f>
        <v>904</v>
      </c>
      <c r="J634" s="2" t="str">
        <v>AUS</v>
      </c>
      <c r="K634" s="21" t="str">
        <v>Amber LAWLESS</v>
      </c>
      <c r="L634" s="47" t="str">
        <v>shot-put</v>
      </c>
      <c r="M634" s="97">
        <v>44671</v>
      </c>
      <c r="N634" s="96" t="str">
        <f t="shared" si="36"/>
        <v>Amber LAWLESSshot-put</v>
      </c>
      <c r="O634" s="2">
        <f t="shared" si="37"/>
        <v>719</v>
      </c>
      <c r="P634" s="2">
        <f t="shared" si="38"/>
        <v>165</v>
      </c>
      <c r="Q634" s="81">
        <f t="shared" si="39"/>
        <v>30</v>
      </c>
    </row>
    <row r="635" spans="1:17" x14ac:dyDescent="0.2">
      <c r="A635" t="s">
        <v>1174</v>
      </c>
      <c r="B635" t="s">
        <v>5035</v>
      </c>
      <c r="C635" s="5" t="s">
        <v>37</v>
      </c>
      <c r="D635" s="5">
        <v>44732</v>
      </c>
      <c r="E635" s="2">
        <v>903</v>
      </c>
      <c r="F635" s="2">
        <v>94</v>
      </c>
      <c r="G635" t="str">
        <f>B635&amp;C635</f>
        <v>Denika MURRAYlong-jump</v>
      </c>
      <c r="H635" s="2">
        <f>E635</f>
        <v>903</v>
      </c>
      <c r="I635" s="2" cm="1">
        <f t="array" ref="I635">MAX(IF($G$3:$G$4000=$G635,$H$3:$H$4000))</f>
        <v>903</v>
      </c>
      <c r="J635" s="2" t="str">
        <v>AUS</v>
      </c>
      <c r="K635" s="21" t="str">
        <v>Rachel HOSIE</v>
      </c>
      <c r="L635" s="47" t="str">
        <v>shot-put</v>
      </c>
      <c r="M635" s="97">
        <v>37301</v>
      </c>
      <c r="N635" s="96" t="str">
        <f t="shared" si="36"/>
        <v>Rachel HOSIEshot-put</v>
      </c>
      <c r="O635" s="2">
        <f t="shared" si="37"/>
        <v>718</v>
      </c>
      <c r="P635" s="2">
        <f t="shared" si="38"/>
        <v>166</v>
      </c>
      <c r="Q635" s="81">
        <f t="shared" si="39"/>
        <v>31</v>
      </c>
    </row>
    <row r="636" spans="1:17" x14ac:dyDescent="0.2">
      <c r="A636" t="s">
        <v>1174</v>
      </c>
      <c r="B636" t="s">
        <v>973</v>
      </c>
      <c r="C636" t="s">
        <v>43</v>
      </c>
      <c r="E636" s="2">
        <v>902</v>
      </c>
      <c r="F636" s="2">
        <v>31</v>
      </c>
      <c r="G636" t="str">
        <f>B636&amp;C636</f>
        <v>Tiana SOLLEYheptathlon</v>
      </c>
      <c r="H636" s="2">
        <f>E636</f>
        <v>902</v>
      </c>
      <c r="I636" s="2" cm="1">
        <f t="array" ref="I636">MAX(IF($G$3:$G$4000=$G636,$H$3:$H$4000))</f>
        <v>902</v>
      </c>
      <c r="J636" s="2" t="str">
        <v>AUS</v>
      </c>
      <c r="K636" s="21" t="str">
        <v>Jessica MACKENZIE</v>
      </c>
      <c r="L636" s="47" t="str">
        <v>shot-put</v>
      </c>
      <c r="M636" s="97">
        <v>37036</v>
      </c>
      <c r="N636" s="96" t="str">
        <f t="shared" si="36"/>
        <v>Jessica MACKENZIEshot-put</v>
      </c>
      <c r="O636" s="2">
        <f t="shared" si="37"/>
        <v>711</v>
      </c>
      <c r="P636" s="2">
        <f t="shared" si="38"/>
        <v>167</v>
      </c>
      <c r="Q636" s="81">
        <f t="shared" si="39"/>
        <v>32</v>
      </c>
    </row>
    <row r="637" spans="1:17" x14ac:dyDescent="0.2">
      <c r="A637" t="s">
        <v>1174</v>
      </c>
      <c r="B637" t="s">
        <v>879</v>
      </c>
      <c r="C637" t="s">
        <v>37</v>
      </c>
      <c r="D637" s="5">
        <v>37274</v>
      </c>
      <c r="E637" s="2">
        <v>901</v>
      </c>
      <c r="F637" s="2">
        <v>97</v>
      </c>
      <c r="G637" t="str">
        <f>B637&amp;C637</f>
        <v>Olivia YACONOlong-jump</v>
      </c>
      <c r="H637" s="2">
        <f>E637</f>
        <v>901</v>
      </c>
      <c r="I637" s="2" cm="1">
        <f t="array" ref="I637">MAX(IF($G$3:$G$4000=$G637,$H$3:$H$4000))</f>
        <v>901</v>
      </c>
      <c r="J637" s="2" t="str">
        <v>AUS</v>
      </c>
      <c r="K637" s="21" t="str">
        <v>Amie BOWREY</v>
      </c>
      <c r="L637" s="47" t="str">
        <v>javelin-throw</v>
      </c>
      <c r="M637" s="97">
        <v>37210</v>
      </c>
      <c r="N637" s="96" t="str">
        <f t="shared" si="36"/>
        <v>Amie BOWREYjavelin-throw</v>
      </c>
      <c r="O637" s="2">
        <f t="shared" si="37"/>
        <v>711</v>
      </c>
      <c r="P637" s="2">
        <f t="shared" si="38"/>
        <v>145</v>
      </c>
      <c r="Q637" s="81">
        <f t="shared" si="39"/>
        <v>31</v>
      </c>
    </row>
    <row r="638" spans="1:17" x14ac:dyDescent="0.2">
      <c r="A638" t="s">
        <v>1174</v>
      </c>
      <c r="B638" t="s">
        <v>943</v>
      </c>
      <c r="C638" t="s">
        <v>34</v>
      </c>
      <c r="D638" s="6">
        <v>44671</v>
      </c>
      <c r="E638" s="2">
        <v>899</v>
      </c>
      <c r="F638" s="2">
        <v>42</v>
      </c>
      <c r="G638" t="str">
        <f>B638&amp;C638</f>
        <v>Ellie Rose GLANDS3000msc</v>
      </c>
      <c r="H638" s="2">
        <f>E638</f>
        <v>899</v>
      </c>
      <c r="I638" s="2" cm="1">
        <f t="array" ref="I638">MAX(IF($G$3:$G$4000=$G638,$H$3:$H$4000))</f>
        <v>899</v>
      </c>
      <c r="J638" s="2" t="str">
        <v>BAH</v>
      </c>
      <c r="K638" s="21" t="str">
        <v>Shaunae MILLER-UIBO</v>
      </c>
      <c r="L638" s="47" t="str">
        <v>400m</v>
      </c>
      <c r="M638" s="97">
        <v>34439</v>
      </c>
      <c r="N638" s="96" t="str">
        <f t="shared" si="36"/>
        <v>Shaunae MILLER-UIBO400m</v>
      </c>
      <c r="O638" s="2">
        <f t="shared" si="37"/>
        <v>1272</v>
      </c>
      <c r="P638" s="2">
        <f t="shared" si="38"/>
        <v>1</v>
      </c>
      <c r="Q638" s="81" t="str">
        <f t="shared" si="39"/>
        <v/>
      </c>
    </row>
    <row r="639" spans="1:17" x14ac:dyDescent="0.2">
      <c r="A639" t="s">
        <v>1174</v>
      </c>
      <c r="B639" t="s">
        <v>439</v>
      </c>
      <c r="C639" t="s">
        <v>36</v>
      </c>
      <c r="D639" s="5">
        <v>34656</v>
      </c>
      <c r="E639" s="2">
        <v>898</v>
      </c>
      <c r="F639" s="2">
        <v>22</v>
      </c>
      <c r="G639" t="str">
        <f>B639&amp;C639</f>
        <v>Grace BATHpole-vault</v>
      </c>
      <c r="H639" s="2">
        <f>E639</f>
        <v>898</v>
      </c>
      <c r="I639" s="2" cm="1">
        <f t="array" ref="I639">MAX(IF($G$3:$G$4000=$G639,$H$3:$H$4000))</f>
        <v>914</v>
      </c>
      <c r="J639" s="2" t="str">
        <v>BAH</v>
      </c>
      <c r="K639" s="21" t="str">
        <v>Shaunae MILLER-UIBO</v>
      </c>
      <c r="L639" s="47" t="str">
        <v>200m</v>
      </c>
      <c r="M639" s="97">
        <v>34439</v>
      </c>
      <c r="N639" s="96" t="str">
        <f t="shared" si="36"/>
        <v>Shaunae MILLER-UIBO200m</v>
      </c>
      <c r="O639" s="2">
        <f t="shared" si="37"/>
        <v>1234</v>
      </c>
      <c r="P639" s="2">
        <f t="shared" si="38"/>
        <v>5</v>
      </c>
      <c r="Q639" s="81" t="str">
        <f t="shared" si="39"/>
        <v/>
      </c>
    </row>
    <row r="640" spans="1:17" x14ac:dyDescent="0.2">
      <c r="A640" t="s">
        <v>1174</v>
      </c>
      <c r="B640" t="s">
        <v>401</v>
      </c>
      <c r="C640" t="s">
        <v>37</v>
      </c>
      <c r="D640" s="5">
        <v>36741</v>
      </c>
      <c r="E640" s="2">
        <v>897</v>
      </c>
      <c r="F640" s="2">
        <v>99</v>
      </c>
      <c r="G640" t="str">
        <f>B640&amp;C640</f>
        <v>Tahla PONTlong-jump</v>
      </c>
      <c r="H640" s="2">
        <f>E640</f>
        <v>897</v>
      </c>
      <c r="I640" s="2" cm="1">
        <f t="array" ref="I640">MAX(IF($G$3:$G$4000=$G640,$H$3:$H$4000))</f>
        <v>897</v>
      </c>
      <c r="J640" s="2" t="str">
        <v>BAH</v>
      </c>
      <c r="K640" s="21" t="str">
        <v>Devynne CHARLTON</v>
      </c>
      <c r="L640" s="47" t="str">
        <v>100mh</v>
      </c>
      <c r="M640" s="97">
        <v>35029</v>
      </c>
      <c r="N640" s="96" t="str">
        <f t="shared" si="36"/>
        <v>Devynne CHARLTON100mh</v>
      </c>
      <c r="O640" s="2">
        <f t="shared" si="37"/>
        <v>1203</v>
      </c>
      <c r="P640" s="2">
        <f t="shared" si="38"/>
        <v>6</v>
      </c>
      <c r="Q640" s="81" t="str">
        <f t="shared" si="39"/>
        <v/>
      </c>
    </row>
    <row r="641" spans="1:17" x14ac:dyDescent="0.2">
      <c r="A641" t="s">
        <v>1174</v>
      </c>
      <c r="B641" t="s">
        <v>168</v>
      </c>
      <c r="C641" t="s">
        <v>43</v>
      </c>
      <c r="D641" s="5">
        <v>37801</v>
      </c>
      <c r="E641" s="2">
        <v>895</v>
      </c>
      <c r="F641" s="2">
        <v>34</v>
      </c>
      <c r="G641" t="str">
        <f>B641&amp;C641</f>
        <v>Emelia SURCHheptathlon</v>
      </c>
      <c r="H641" s="2">
        <f>E641</f>
        <v>895</v>
      </c>
      <c r="I641" s="2" cm="1">
        <f t="array" ref="I641">MAX(IF($G$3:$G$4000=$G641,$H$3:$H$4000))</f>
        <v>895</v>
      </c>
      <c r="J641" s="2" t="str">
        <v>BAH</v>
      </c>
      <c r="K641" s="21" t="str">
        <v>TyNia GAITHER</v>
      </c>
      <c r="L641" s="47" t="str">
        <v>100m</v>
      </c>
      <c r="M641" s="97">
        <v>34044</v>
      </c>
      <c r="N641" s="96" t="str">
        <f t="shared" si="36"/>
        <v>TyNia GAITHER100m</v>
      </c>
      <c r="O641" s="2">
        <f t="shared" si="37"/>
        <v>1195</v>
      </c>
      <c r="P641" s="2">
        <f t="shared" si="38"/>
        <v>12</v>
      </c>
      <c r="Q641" s="81" t="str">
        <f t="shared" si="39"/>
        <v/>
      </c>
    </row>
    <row r="642" spans="1:17" x14ac:dyDescent="0.2">
      <c r="A642" t="s">
        <v>1174</v>
      </c>
      <c r="B642" t="s">
        <v>451</v>
      </c>
      <c r="C642" t="s">
        <v>39</v>
      </c>
      <c r="D642" s="5">
        <v>37602</v>
      </c>
      <c r="E642" s="2">
        <v>892</v>
      </c>
      <c r="F642" s="2">
        <v>9</v>
      </c>
      <c r="G642" t="str">
        <f>B642&amp;C642</f>
        <v>Lyvante SU'EMAIshot-put</v>
      </c>
      <c r="H642" s="2">
        <f>E642</f>
        <v>892</v>
      </c>
      <c r="I642" s="2" cm="1">
        <f t="array" ref="I642">MAX(IF($G$3:$G$4000=$G642,$H$3:$H$4000))</f>
        <v>939</v>
      </c>
      <c r="J642" s="2" t="str">
        <v>BAH</v>
      </c>
      <c r="K642" s="21" t="str">
        <v>Brianne BETHEL</v>
      </c>
      <c r="L642" s="47" t="str">
        <v>200m</v>
      </c>
      <c r="M642" s="97">
        <v>35981</v>
      </c>
      <c r="N642" s="96" t="str">
        <f t="shared" si="36"/>
        <v>Brianne BETHEL200m</v>
      </c>
      <c r="O642" s="2">
        <f t="shared" si="37"/>
        <v>1181</v>
      </c>
      <c r="P642" s="2">
        <f t="shared" si="38"/>
        <v>11</v>
      </c>
      <c r="Q642" s="81" t="str">
        <f t="shared" si="39"/>
        <v/>
      </c>
    </row>
    <row r="643" spans="1:17" x14ac:dyDescent="0.2">
      <c r="A643" t="s">
        <v>1174</v>
      </c>
      <c r="B643" t="s">
        <v>490</v>
      </c>
      <c r="C643" s="5" t="s">
        <v>41</v>
      </c>
      <c r="D643" s="5">
        <v>37362</v>
      </c>
      <c r="E643" s="2">
        <v>888</v>
      </c>
      <c r="F643" s="2">
        <v>14</v>
      </c>
      <c r="G643" t="str">
        <f>B643&amp;C643</f>
        <v>Kiarna WOOLLEY-BLAINjavelin-throw</v>
      </c>
      <c r="H643" s="2">
        <f>E643</f>
        <v>888</v>
      </c>
      <c r="I643" s="2" cm="1">
        <f t="array" ref="I643">MAX(IF($G$3:$G$4000=$G643,$H$3:$H$4000))</f>
        <v>948</v>
      </c>
      <c r="J643" s="2" t="str">
        <v>BAH</v>
      </c>
      <c r="K643" s="21" t="str">
        <v>Anthonique STRACHAN</v>
      </c>
      <c r="L643" s="47" t="str">
        <v>200m</v>
      </c>
      <c r="M643" s="97">
        <v>34203</v>
      </c>
      <c r="N643" s="96" t="str">
        <f t="shared" si="36"/>
        <v>Anthonique STRACHAN200m</v>
      </c>
      <c r="O643" s="2">
        <f t="shared" si="37"/>
        <v>1179</v>
      </c>
      <c r="P643" s="2">
        <f t="shared" si="38"/>
        <v>12</v>
      </c>
      <c r="Q643" s="81" t="str">
        <f t="shared" si="39"/>
        <v/>
      </c>
    </row>
    <row r="644" spans="1:17" x14ac:dyDescent="0.2">
      <c r="A644" t="s">
        <v>1174</v>
      </c>
      <c r="B644" t="s">
        <v>995</v>
      </c>
      <c r="C644" s="5" t="s">
        <v>41</v>
      </c>
      <c r="D644" s="5">
        <v>34215</v>
      </c>
      <c r="E644" s="2">
        <v>888</v>
      </c>
      <c r="F644" s="2">
        <v>42</v>
      </c>
      <c r="G644" t="str">
        <f>B644&amp;C644</f>
        <v>Christina GRUNjavelin-throw</v>
      </c>
      <c r="H644" s="2">
        <f>E644</f>
        <v>888</v>
      </c>
      <c r="I644" s="2" cm="1">
        <f t="array" ref="I644">MAX(IF($G$3:$G$4000=$G644,$H$3:$H$4000))</f>
        <v>888</v>
      </c>
      <c r="J644" s="2" t="str">
        <v>BAH</v>
      </c>
      <c r="K644" s="21" t="str">
        <v>Pedrya SEYMOUR</v>
      </c>
      <c r="L644" s="47" t="str">
        <v>100mh</v>
      </c>
      <c r="M644" s="97">
        <v>34848</v>
      </c>
      <c r="N644" s="96" t="str">
        <f t="shared" ref="N644:N707" si="40">K644&amp;L644</f>
        <v>Pedrya SEYMOUR100mh</v>
      </c>
      <c r="O644" s="2">
        <f t="shared" ref="O644:O707" si="41">VLOOKUP(K644&amp;L644,$G$3:$H$3442,2,FALSE)</f>
        <v>1166</v>
      </c>
      <c r="P644" s="2">
        <f t="shared" ref="P644:P707" si="42">COUNTIFS($L$3:$L$3026,L644,$O$3:$O$3026,"&gt;"&amp;O644)+1</f>
        <v>14</v>
      </c>
      <c r="Q644" s="81" t="str">
        <f t="shared" ref="Q644:Q707" si="43">IFERROR(IF(J644="AUS",COUNTIFS($J$3:$J$3026,"AUS",$L$3:$L$3026,L644,$O$3:$O$3026,"&gt;"&amp;O644)+1,""),"")</f>
        <v/>
      </c>
    </row>
    <row r="645" spans="1:17" x14ac:dyDescent="0.2">
      <c r="A645" t="s">
        <v>1174</v>
      </c>
      <c r="B645" t="s">
        <v>450</v>
      </c>
      <c r="C645" s="5" t="s">
        <v>40</v>
      </c>
      <c r="D645" s="5">
        <v>33247</v>
      </c>
      <c r="E645" s="2">
        <v>887</v>
      </c>
      <c r="F645" s="2">
        <v>24</v>
      </c>
      <c r="G645" t="str">
        <f>B645&amp;C645</f>
        <v>Kimberly MULHALLdiscus-throw</v>
      </c>
      <c r="H645" s="2">
        <f>E645</f>
        <v>887</v>
      </c>
      <c r="I645" s="2" cm="1">
        <f t="array" ref="I645">MAX(IF($G$3:$G$4000=$G645,$H$3:$H$4000))</f>
        <v>919</v>
      </c>
      <c r="J645" s="2" t="str">
        <v>BAH</v>
      </c>
      <c r="K645" s="21" t="str">
        <v>Brianne BETHEL</v>
      </c>
      <c r="L645" s="47" t="str">
        <v>100m</v>
      </c>
      <c r="M645" s="97">
        <v>35981</v>
      </c>
      <c r="N645" s="96" t="str">
        <f t="shared" si="40"/>
        <v>Brianne BETHEL100m</v>
      </c>
      <c r="O645" s="2">
        <f t="shared" si="41"/>
        <v>1142</v>
      </c>
      <c r="P645" s="2">
        <f t="shared" si="42"/>
        <v>44</v>
      </c>
      <c r="Q645" s="81" t="str">
        <f t="shared" si="43"/>
        <v/>
      </c>
    </row>
    <row r="646" spans="1:17" x14ac:dyDescent="0.2">
      <c r="A646" t="s">
        <v>1174</v>
      </c>
      <c r="B646" t="s">
        <v>1012</v>
      </c>
      <c r="C646" t="s">
        <v>85</v>
      </c>
      <c r="D646" s="5">
        <v>37209</v>
      </c>
      <c r="E646" s="2">
        <v>886</v>
      </c>
      <c r="F646" s="2">
        <v>26</v>
      </c>
      <c r="G646" t="str">
        <f>B646&amp;C646</f>
        <v>Hannah MISONrace-walking</v>
      </c>
      <c r="H646" s="2">
        <f>E646</f>
        <v>886</v>
      </c>
      <c r="I646" s="2" cm="1">
        <f t="array" ref="I646">MAX(IF($G$3:$G$4000=$G646,$H$3:$H$4000))</f>
        <v>886</v>
      </c>
      <c r="J646" s="2" t="str">
        <v>BAH</v>
      </c>
      <c r="K646" s="21" t="str">
        <v>TyNia GAITHER</v>
      </c>
      <c r="L646" s="47" t="str">
        <v>200m</v>
      </c>
      <c r="M646" s="97">
        <v>34044</v>
      </c>
      <c r="N646" s="96" t="str">
        <f t="shared" si="40"/>
        <v>TyNia GAITHER200m</v>
      </c>
      <c r="O646" s="2">
        <f t="shared" si="41"/>
        <v>1142</v>
      </c>
      <c r="P646" s="2">
        <f t="shared" si="42"/>
        <v>27</v>
      </c>
      <c r="Q646" s="81" t="str">
        <f t="shared" si="43"/>
        <v/>
      </c>
    </row>
    <row r="647" spans="1:17" x14ac:dyDescent="0.2">
      <c r="A647" t="s">
        <v>1174</v>
      </c>
      <c r="B647" t="s">
        <v>454</v>
      </c>
      <c r="C647" t="s">
        <v>40</v>
      </c>
      <c r="D647" s="5">
        <v>38096</v>
      </c>
      <c r="E647" s="2">
        <v>884</v>
      </c>
      <c r="F647" s="2">
        <v>60</v>
      </c>
      <c r="G647" t="str">
        <f>B647&amp;C647</f>
        <v>Ashlyn BLACKSTOCKdiscus-throw</v>
      </c>
      <c r="H647" s="2">
        <f>E647</f>
        <v>884</v>
      </c>
      <c r="I647" s="2" cm="1">
        <f t="array" ref="I647">MAX(IF($G$3:$G$4000=$G647,$H$3:$H$4000))</f>
        <v>884</v>
      </c>
      <c r="J647" s="2" t="str">
        <v>BAH</v>
      </c>
      <c r="K647" s="21" t="str">
        <v>Anthonique STRACHAN</v>
      </c>
      <c r="L647" s="47" t="str">
        <v>100m</v>
      </c>
      <c r="M647" s="97">
        <v>34203</v>
      </c>
      <c r="N647" s="96" t="str">
        <f t="shared" si="40"/>
        <v>Anthonique STRACHAN100m</v>
      </c>
      <c r="O647" s="2">
        <f t="shared" si="41"/>
        <v>1135</v>
      </c>
      <c r="P647" s="2">
        <f t="shared" si="42"/>
        <v>50</v>
      </c>
      <c r="Q647" s="81" t="str">
        <f t="shared" si="43"/>
        <v/>
      </c>
    </row>
    <row r="648" spans="1:17" x14ac:dyDescent="0.2">
      <c r="A648" t="s">
        <v>1174</v>
      </c>
      <c r="B648" t="s">
        <v>460</v>
      </c>
      <c r="C648" t="s">
        <v>42</v>
      </c>
      <c r="D648" s="5">
        <v>36914</v>
      </c>
      <c r="E648" s="2">
        <v>884</v>
      </c>
      <c r="F648" s="2">
        <v>58</v>
      </c>
      <c r="G648" t="str">
        <f>B648&amp;C648</f>
        <v>Isabella SIMONELLIhammer-throw</v>
      </c>
      <c r="H648" s="2">
        <f>E648</f>
        <v>884</v>
      </c>
      <c r="I648" s="2" cm="1">
        <f t="array" ref="I648">MAX(IF($G$3:$G$4000=$G648,$H$3:$H$4000))</f>
        <v>884</v>
      </c>
      <c r="J648" s="2" t="str">
        <v>BAH</v>
      </c>
      <c r="K648" s="21" t="str">
        <v>Brianne BETHEL</v>
      </c>
      <c r="L648" s="47" t="str">
        <v>400m</v>
      </c>
      <c r="M648" s="97">
        <v>35981</v>
      </c>
      <c r="N648" s="96" t="str">
        <f t="shared" si="40"/>
        <v>Brianne BETHEL400m</v>
      </c>
      <c r="O648" s="2">
        <f t="shared" si="41"/>
        <v>1135</v>
      </c>
      <c r="P648" s="2">
        <f t="shared" si="42"/>
        <v>33</v>
      </c>
      <c r="Q648" s="81" t="str">
        <f t="shared" si="43"/>
        <v/>
      </c>
    </row>
    <row r="649" spans="1:17" x14ac:dyDescent="0.2">
      <c r="A649" t="s">
        <v>1174</v>
      </c>
      <c r="B649" t="s">
        <v>977</v>
      </c>
      <c r="C649" t="s">
        <v>36</v>
      </c>
      <c r="D649" s="5">
        <v>36159</v>
      </c>
      <c r="E649" s="2">
        <v>883</v>
      </c>
      <c r="F649" s="2">
        <v>27</v>
      </c>
      <c r="G649" t="str">
        <f>B649&amp;C649</f>
        <v>Isabella MURRELLpole-vault</v>
      </c>
      <c r="H649" s="2">
        <f>E649</f>
        <v>883</v>
      </c>
      <c r="I649" s="2" cm="1">
        <f t="array" ref="I649">MAX(IF($G$3:$G$4000=$G649,$H$3:$H$4000))</f>
        <v>883</v>
      </c>
      <c r="J649" s="2" t="str">
        <v>BAH</v>
      </c>
      <c r="K649" s="21" t="str">
        <v>Camille RUTHERFORD</v>
      </c>
      <c r="L649" s="47" t="str">
        <v>100m</v>
      </c>
      <c r="M649" s="97">
        <v>37499</v>
      </c>
      <c r="N649" s="96" t="str">
        <f t="shared" si="40"/>
        <v>Camille RUTHERFORD100m</v>
      </c>
      <c r="O649" s="2">
        <f t="shared" si="41"/>
        <v>1131</v>
      </c>
      <c r="P649" s="2">
        <f t="shared" si="42"/>
        <v>53</v>
      </c>
      <c r="Q649" s="81" t="str">
        <f t="shared" si="43"/>
        <v/>
      </c>
    </row>
    <row r="650" spans="1:17" x14ac:dyDescent="0.2">
      <c r="A650" t="s">
        <v>1174</v>
      </c>
      <c r="B650" t="s">
        <v>440</v>
      </c>
      <c r="C650" t="s">
        <v>36</v>
      </c>
      <c r="D650" s="5">
        <v>33784</v>
      </c>
      <c r="E650" s="2">
        <v>883</v>
      </c>
      <c r="F650" s="2">
        <v>48</v>
      </c>
      <c r="G650" t="str">
        <f>B650&amp;C650</f>
        <v>Alana GREENpole-vault</v>
      </c>
      <c r="H650" s="2">
        <f>E650</f>
        <v>883</v>
      </c>
      <c r="I650" s="2" cm="1">
        <f t="array" ref="I650">MAX(IF($G$3:$G$4000=$G650,$H$3:$H$4000))</f>
        <v>883</v>
      </c>
      <c r="J650" s="2" t="str">
        <v>BAH</v>
      </c>
      <c r="K650" s="21" t="str">
        <v>Megan MOSS</v>
      </c>
      <c r="L650" s="47" t="str">
        <v>400m</v>
      </c>
      <c r="M650" s="97">
        <v>37337</v>
      </c>
      <c r="N650" s="96" t="str">
        <f t="shared" si="40"/>
        <v>Megan MOSS400m</v>
      </c>
      <c r="O650" s="2">
        <f t="shared" si="41"/>
        <v>1121</v>
      </c>
      <c r="P650" s="2">
        <f t="shared" si="42"/>
        <v>44</v>
      </c>
      <c r="Q650" s="81" t="str">
        <f t="shared" si="43"/>
        <v/>
      </c>
    </row>
    <row r="651" spans="1:17" x14ac:dyDescent="0.2">
      <c r="A651" t="s">
        <v>1174</v>
      </c>
      <c r="B651" t="s">
        <v>467</v>
      </c>
      <c r="C651" s="6" t="s">
        <v>39</v>
      </c>
      <c r="D651" s="5">
        <v>35938</v>
      </c>
      <c r="E651" s="2">
        <v>880</v>
      </c>
      <c r="F651" s="2">
        <v>53</v>
      </c>
      <c r="G651" t="str">
        <f>B651&amp;C651</f>
        <v>Julia BOURKEshot-put</v>
      </c>
      <c r="H651" s="2">
        <f>E651</f>
        <v>880</v>
      </c>
      <c r="I651" s="2" cm="1">
        <f t="array" ref="I651">MAX(IF($G$3:$G$4000=$G651,$H$3:$H$4000))</f>
        <v>880</v>
      </c>
      <c r="J651" s="2" t="str">
        <v>BAH</v>
      </c>
      <c r="K651" s="21" t="str">
        <v>Tamara MYERS</v>
      </c>
      <c r="L651" s="47" t="str">
        <v>triple-jump</v>
      </c>
      <c r="M651" s="97">
        <v>34177</v>
      </c>
      <c r="N651" s="96" t="str">
        <f t="shared" si="40"/>
        <v>Tamara MYERStriple-jump</v>
      </c>
      <c r="O651" s="2">
        <f t="shared" si="41"/>
        <v>1115</v>
      </c>
      <c r="P651" s="2">
        <f t="shared" si="42"/>
        <v>9</v>
      </c>
      <c r="Q651" s="81" t="str">
        <f t="shared" si="43"/>
        <v/>
      </c>
    </row>
    <row r="652" spans="1:17" x14ac:dyDescent="0.2">
      <c r="A652" t="s">
        <v>1174</v>
      </c>
      <c r="B652" t="s">
        <v>383</v>
      </c>
      <c r="C652" t="s">
        <v>43</v>
      </c>
      <c r="D652" s="5">
        <v>35358</v>
      </c>
      <c r="E652" s="2">
        <v>880</v>
      </c>
      <c r="F652" s="2">
        <v>41</v>
      </c>
      <c r="G652" t="str">
        <f>B652&amp;C652</f>
        <v>Christine GAYENheptathlon</v>
      </c>
      <c r="H652" s="2">
        <f>E652</f>
        <v>880</v>
      </c>
      <c r="I652" s="2" cm="1">
        <f t="array" ref="I652">MAX(IF($G$3:$G$4000=$G652,$H$3:$H$4000))</f>
        <v>880</v>
      </c>
      <c r="J652" s="2" t="str">
        <v>BAH</v>
      </c>
      <c r="K652" s="21" t="str">
        <v>Doneisha ANDERSON</v>
      </c>
      <c r="L652" s="47" t="str">
        <v>400m</v>
      </c>
      <c r="M652" s="97">
        <v>36790</v>
      </c>
      <c r="N652" s="96" t="str">
        <f t="shared" si="40"/>
        <v>Doneisha ANDERSON400m</v>
      </c>
      <c r="O652" s="2">
        <f t="shared" si="41"/>
        <v>1111</v>
      </c>
      <c r="P652" s="2">
        <f t="shared" si="42"/>
        <v>57</v>
      </c>
      <c r="Q652" s="81" t="str">
        <f t="shared" si="43"/>
        <v/>
      </c>
    </row>
    <row r="653" spans="1:17" x14ac:dyDescent="0.2">
      <c r="A653" t="s">
        <v>1174</v>
      </c>
      <c r="B653" t="s">
        <v>453</v>
      </c>
      <c r="C653" t="s">
        <v>40</v>
      </c>
      <c r="D653" s="5">
        <v>37360</v>
      </c>
      <c r="E653" s="2">
        <v>879</v>
      </c>
      <c r="F653" s="2">
        <v>25</v>
      </c>
      <c r="G653" t="str">
        <f>B653&amp;C653</f>
        <v>Sally SHOKRYdiscus-throw</v>
      </c>
      <c r="H653" s="2">
        <f>E653</f>
        <v>879</v>
      </c>
      <c r="I653" s="2" cm="1">
        <f t="array" ref="I653">MAX(IF($G$3:$G$4000=$G653,$H$3:$H$4000))</f>
        <v>904</v>
      </c>
      <c r="J653" s="2" t="str">
        <v>BAH</v>
      </c>
      <c r="K653" s="21" t="str">
        <v>Sasha WELLS</v>
      </c>
      <c r="L653" s="47" t="str">
        <v>100mh</v>
      </c>
      <c r="M653" s="97">
        <v>36206</v>
      </c>
      <c r="N653" s="96" t="str">
        <f t="shared" si="40"/>
        <v>Sasha WELLS100mh</v>
      </c>
      <c r="O653" s="2">
        <f t="shared" si="41"/>
        <v>1111</v>
      </c>
      <c r="P653" s="2">
        <f t="shared" si="42"/>
        <v>40</v>
      </c>
      <c r="Q653" s="81" t="str">
        <f t="shared" si="43"/>
        <v/>
      </c>
    </row>
    <row r="654" spans="1:17" x14ac:dyDescent="0.2">
      <c r="A654" t="s">
        <v>1174</v>
      </c>
      <c r="B654" t="s">
        <v>476</v>
      </c>
      <c r="C654" s="6" t="s">
        <v>42</v>
      </c>
      <c r="D654" s="5">
        <v>37932</v>
      </c>
      <c r="E654" s="2">
        <v>879</v>
      </c>
      <c r="F654" s="2">
        <v>16</v>
      </c>
      <c r="G654" t="str">
        <f>B654&amp;C654</f>
        <v>Lara ROBERTShammer-throw</v>
      </c>
      <c r="H654" s="2">
        <f>E654</f>
        <v>879</v>
      </c>
      <c r="I654" s="2" cm="1">
        <f t="array" ref="I654">MAX(IF($G$3:$G$4000=$G654,$H$3:$H$4000))</f>
        <v>879</v>
      </c>
      <c r="J654" s="2" t="str">
        <v>BAH</v>
      </c>
      <c r="K654" s="21" t="str">
        <v>Charisma TAYLOR</v>
      </c>
      <c r="L654" s="47" t="str">
        <v>100mh</v>
      </c>
      <c r="M654" s="97">
        <v>36406</v>
      </c>
      <c r="N654" s="96" t="str">
        <f t="shared" si="40"/>
        <v>Charisma TAYLOR100mh</v>
      </c>
      <c r="O654" s="2">
        <f t="shared" si="41"/>
        <v>1105</v>
      </c>
      <c r="P654" s="2">
        <f t="shared" si="42"/>
        <v>44</v>
      </c>
      <c r="Q654" s="81" t="str">
        <f t="shared" si="43"/>
        <v/>
      </c>
    </row>
    <row r="655" spans="1:17" x14ac:dyDescent="0.2">
      <c r="A655" t="s">
        <v>1174</v>
      </c>
      <c r="B655" t="s">
        <v>945</v>
      </c>
      <c r="C655" t="s">
        <v>34</v>
      </c>
      <c r="D655" s="5">
        <v>44671</v>
      </c>
      <c r="E655" s="2">
        <v>877</v>
      </c>
      <c r="F655" s="2">
        <v>44</v>
      </c>
      <c r="G655" t="str">
        <f>B655&amp;C655</f>
        <v>Matilda STRUGNELL3000msc</v>
      </c>
      <c r="H655" s="2">
        <f>E655</f>
        <v>877</v>
      </c>
      <c r="I655" s="2" cm="1">
        <f t="array" ref="I655">MAX(IF($G$3:$G$4000=$G655,$H$3:$H$4000))</f>
        <v>877</v>
      </c>
      <c r="J655" s="2" t="str">
        <v>BAH</v>
      </c>
      <c r="K655" s="21" t="str">
        <v>Camille RUTHERFORD</v>
      </c>
      <c r="L655" s="47" t="str">
        <v>200m</v>
      </c>
      <c r="M655" s="97">
        <v>37499</v>
      </c>
      <c r="N655" s="96" t="str">
        <f t="shared" si="40"/>
        <v>Camille RUTHERFORD200m</v>
      </c>
      <c r="O655" s="2">
        <f t="shared" si="41"/>
        <v>1093</v>
      </c>
      <c r="P655" s="2">
        <f t="shared" si="42"/>
        <v>78</v>
      </c>
      <c r="Q655" s="81" t="str">
        <f t="shared" si="43"/>
        <v/>
      </c>
    </row>
    <row r="656" spans="1:17" x14ac:dyDescent="0.2">
      <c r="A656" t="s">
        <v>1174</v>
      </c>
      <c r="B656" t="s">
        <v>466</v>
      </c>
      <c r="C656" t="s">
        <v>39</v>
      </c>
      <c r="D656" s="5">
        <v>36941</v>
      </c>
      <c r="E656" s="2">
        <v>877</v>
      </c>
      <c r="F656" s="2">
        <v>55</v>
      </c>
      <c r="G656" t="str">
        <f>B656&amp;C656</f>
        <v>Emma BERGshot-put</v>
      </c>
      <c r="H656" s="2">
        <f>E656</f>
        <v>877</v>
      </c>
      <c r="I656" s="2" cm="1">
        <f t="array" ref="I656">MAX(IF($G$3:$G$4000=$G656,$H$3:$H$4000))</f>
        <v>877</v>
      </c>
      <c r="J656" s="2" t="str">
        <v>BAH</v>
      </c>
      <c r="K656" s="21" t="str">
        <v>Gabrielle GIBSON</v>
      </c>
      <c r="L656" s="47" t="str">
        <v>100mh</v>
      </c>
      <c r="M656" s="97">
        <v>36757</v>
      </c>
      <c r="N656" s="96" t="str">
        <f t="shared" si="40"/>
        <v>Gabrielle GIBSON100mh</v>
      </c>
      <c r="O656" s="2">
        <f t="shared" si="41"/>
        <v>1090</v>
      </c>
      <c r="P656" s="2">
        <f t="shared" si="42"/>
        <v>53</v>
      </c>
      <c r="Q656" s="81" t="str">
        <f t="shared" si="43"/>
        <v/>
      </c>
    </row>
    <row r="657" spans="1:17" x14ac:dyDescent="0.2">
      <c r="A657" t="s">
        <v>1174</v>
      </c>
      <c r="B657" t="s">
        <v>466</v>
      </c>
      <c r="C657" t="s">
        <v>39</v>
      </c>
      <c r="D657" s="5">
        <v>36941</v>
      </c>
      <c r="E657" s="2">
        <v>871</v>
      </c>
      <c r="F657" s="2">
        <v>14</v>
      </c>
      <c r="G657" t="str">
        <f>B657&amp;C657</f>
        <v>Emma BERGshot-put</v>
      </c>
      <c r="H657" s="2">
        <f>E657</f>
        <v>871</v>
      </c>
      <c r="I657" s="2" cm="1">
        <f t="array" ref="I657">MAX(IF($G$3:$G$4000=$G657,$H$3:$H$4000))</f>
        <v>877</v>
      </c>
      <c r="J657" s="2" t="str">
        <v>BAH</v>
      </c>
      <c r="K657" s="21" t="str">
        <v>Anthonique STRACHAN</v>
      </c>
      <c r="L657" s="47" t="str">
        <v>400m</v>
      </c>
      <c r="M657" s="97">
        <v>34203</v>
      </c>
      <c r="N657" s="96" t="str">
        <f t="shared" si="40"/>
        <v>Anthonique STRACHAN400m</v>
      </c>
      <c r="O657" s="2">
        <f t="shared" si="41"/>
        <v>1089</v>
      </c>
      <c r="P657" s="2">
        <f t="shared" si="42"/>
        <v>86</v>
      </c>
      <c r="Q657" s="81" t="str">
        <f t="shared" si="43"/>
        <v/>
      </c>
    </row>
    <row r="658" spans="1:17" x14ac:dyDescent="0.2">
      <c r="A658" t="s">
        <v>1174</v>
      </c>
      <c r="B658" t="s">
        <v>5204</v>
      </c>
      <c r="C658" t="s">
        <v>34</v>
      </c>
      <c r="D658" s="5">
        <v>44671</v>
      </c>
      <c r="E658" s="2">
        <v>868</v>
      </c>
      <c r="F658" s="2">
        <v>45</v>
      </c>
      <c r="G658" t="str">
        <f>B658&amp;C658</f>
        <v>Olivia BOYD3000msc</v>
      </c>
      <c r="H658" s="2">
        <f>E658</f>
        <v>868</v>
      </c>
      <c r="I658" s="2" cm="1">
        <f t="array" ref="I658">MAX(IF($G$3:$G$4000=$G658,$H$3:$H$4000))</f>
        <v>868</v>
      </c>
      <c r="J658" s="2" t="str">
        <v>BAH</v>
      </c>
      <c r="K658" s="21" t="str">
        <v>Serena BROWN</v>
      </c>
      <c r="L658" s="47" t="str">
        <v>discus-throw</v>
      </c>
      <c r="M658" s="97">
        <v>36053</v>
      </c>
      <c r="N658" s="96" t="str">
        <f t="shared" si="40"/>
        <v>Serena BROWNdiscus-throw</v>
      </c>
      <c r="O658" s="2">
        <f t="shared" si="41"/>
        <v>1088</v>
      </c>
      <c r="P658" s="2">
        <f t="shared" si="42"/>
        <v>10</v>
      </c>
      <c r="Q658" s="81" t="str">
        <f t="shared" si="43"/>
        <v/>
      </c>
    </row>
    <row r="659" spans="1:17" x14ac:dyDescent="0.2">
      <c r="A659" t="s">
        <v>1174</v>
      </c>
      <c r="B659" t="s">
        <v>885</v>
      </c>
      <c r="C659" t="s">
        <v>36</v>
      </c>
      <c r="D659" s="5">
        <v>44701</v>
      </c>
      <c r="E659" s="2">
        <v>868</v>
      </c>
      <c r="F659" s="2">
        <v>30</v>
      </c>
      <c r="G659" t="str">
        <f>B659&amp;C659</f>
        <v>Leila BARKERpole-vault</v>
      </c>
      <c r="H659" s="2">
        <f>E659</f>
        <v>868</v>
      </c>
      <c r="I659" s="2" cm="1">
        <f t="array" ref="I659">MAX(IF($G$3:$G$4000=$G659,$H$3:$H$4000))</f>
        <v>868</v>
      </c>
      <c r="J659" s="2" t="str">
        <v>BAH</v>
      </c>
      <c r="K659" s="21" t="str">
        <v>Tamara MYERS</v>
      </c>
      <c r="L659" s="47" t="str">
        <v>long-jump</v>
      </c>
      <c r="M659" s="97">
        <v>34177</v>
      </c>
      <c r="N659" s="96" t="str">
        <f t="shared" si="40"/>
        <v>Tamara MYERSlong-jump</v>
      </c>
      <c r="O659" s="2">
        <f t="shared" si="41"/>
        <v>1086</v>
      </c>
      <c r="P659" s="2">
        <f t="shared" si="42"/>
        <v>37</v>
      </c>
      <c r="Q659" s="81" t="str">
        <f t="shared" si="43"/>
        <v/>
      </c>
    </row>
    <row r="660" spans="1:17" x14ac:dyDescent="0.2">
      <c r="A660" t="s">
        <v>1174</v>
      </c>
      <c r="B660" t="s">
        <v>442</v>
      </c>
      <c r="C660" t="s">
        <v>36</v>
      </c>
      <c r="D660" s="6">
        <v>37766</v>
      </c>
      <c r="E660" s="2">
        <v>868</v>
      </c>
      <c r="F660" s="2">
        <v>30</v>
      </c>
      <c r="G660" t="str">
        <f>B660&amp;C660</f>
        <v>Felicity JOUVELETpole-vault</v>
      </c>
      <c r="H660" s="2">
        <f>E660</f>
        <v>868</v>
      </c>
      <c r="I660" s="2" cm="1">
        <f t="array" ref="I660">MAX(IF($G$3:$G$4000=$G660,$H$3:$H$4000))</f>
        <v>868</v>
      </c>
      <c r="J660" s="2" t="str">
        <v>BAH</v>
      </c>
      <c r="K660" s="21" t="str">
        <v>Bianca STUART</v>
      </c>
      <c r="L660" s="47" t="str">
        <v>long-jump</v>
      </c>
      <c r="M660" s="97">
        <v>32280</v>
      </c>
      <c r="N660" s="96" t="str">
        <f t="shared" si="40"/>
        <v>Bianca STUARTlong-jump</v>
      </c>
      <c r="O660" s="2">
        <f t="shared" si="41"/>
        <v>1084</v>
      </c>
      <c r="P660" s="2">
        <f t="shared" si="42"/>
        <v>39</v>
      </c>
      <c r="Q660" s="81" t="str">
        <f t="shared" si="43"/>
        <v/>
      </c>
    </row>
    <row r="661" spans="1:17" x14ac:dyDescent="0.2">
      <c r="A661" t="s">
        <v>1174</v>
      </c>
      <c r="B661" t="s">
        <v>445</v>
      </c>
      <c r="C661" t="s">
        <v>36</v>
      </c>
      <c r="D661" s="5">
        <v>44671</v>
      </c>
      <c r="E661" s="2">
        <v>868</v>
      </c>
      <c r="F661" s="2">
        <v>30</v>
      </c>
      <c r="G661" t="str">
        <f>B661&amp;C661</f>
        <v>Jade ARNUTHNOTpole-vault</v>
      </c>
      <c r="H661" s="2">
        <f>E661</f>
        <v>868</v>
      </c>
      <c r="I661" s="2" cm="1">
        <f t="array" ref="I661">MAX(IF($G$3:$G$4000=$G661,$H$3:$H$4000))</f>
        <v>868</v>
      </c>
      <c r="J661" s="2" t="str">
        <v>BAH</v>
      </c>
      <c r="K661" s="21" t="str">
        <v>Charisma TAYLOR</v>
      </c>
      <c r="L661" s="47" t="str">
        <v>triple-jump</v>
      </c>
      <c r="M661" s="97">
        <v>36406</v>
      </c>
      <c r="N661" s="96" t="str">
        <f t="shared" si="40"/>
        <v>Charisma TAYLORtriple-jump</v>
      </c>
      <c r="O661" s="2">
        <f t="shared" si="41"/>
        <v>1080</v>
      </c>
      <c r="P661" s="2">
        <f t="shared" si="42"/>
        <v>13</v>
      </c>
      <c r="Q661" s="81" t="str">
        <f t="shared" si="43"/>
        <v/>
      </c>
    </row>
    <row r="662" spans="1:17" x14ac:dyDescent="0.2">
      <c r="A662" t="s">
        <v>1174</v>
      </c>
      <c r="B662" t="s">
        <v>418</v>
      </c>
      <c r="C662" s="5" t="s">
        <v>36</v>
      </c>
      <c r="D662" s="5">
        <v>38647</v>
      </c>
      <c r="E662" s="2">
        <v>868</v>
      </c>
      <c r="F662" s="2">
        <v>30</v>
      </c>
      <c r="G662" t="str">
        <f>B662&amp;C662</f>
        <v>Tryphena HEWETTpole-vault</v>
      </c>
      <c r="H662" s="2">
        <f>E662</f>
        <v>868</v>
      </c>
      <c r="I662" s="2" cm="1">
        <f t="array" ref="I662">MAX(IF($G$3:$G$4000=$G662,$H$3:$H$4000))</f>
        <v>868</v>
      </c>
      <c r="J662" s="2" t="str">
        <v>BAH</v>
      </c>
      <c r="K662" s="21" t="str">
        <v>Denisha CARTWRIGHT</v>
      </c>
      <c r="L662" s="47" t="str">
        <v>100mh</v>
      </c>
      <c r="M662" s="97">
        <v>36522</v>
      </c>
      <c r="N662" s="96" t="str">
        <f t="shared" si="40"/>
        <v>Denisha CARTWRIGHT100mh</v>
      </c>
      <c r="O662" s="2">
        <f t="shared" si="41"/>
        <v>1078</v>
      </c>
      <c r="P662" s="2">
        <f t="shared" si="42"/>
        <v>64</v>
      </c>
      <c r="Q662" s="81" t="str">
        <f t="shared" si="43"/>
        <v/>
      </c>
    </row>
    <row r="663" spans="1:17" x14ac:dyDescent="0.2">
      <c r="A663" t="s">
        <v>1174</v>
      </c>
      <c r="B663" t="s">
        <v>976</v>
      </c>
      <c r="C663" t="s">
        <v>36</v>
      </c>
      <c r="D663" s="5">
        <v>35103</v>
      </c>
      <c r="E663" s="2">
        <v>868</v>
      </c>
      <c r="F663" s="2">
        <v>30</v>
      </c>
      <c r="G663" t="str">
        <f>B663&amp;C663</f>
        <v>Tamara MANCUSOpole-vault</v>
      </c>
      <c r="H663" s="2">
        <f>E663</f>
        <v>868</v>
      </c>
      <c r="I663" s="2" cm="1">
        <f t="array" ref="I663">MAX(IF($G$3:$G$4000=$G663,$H$3:$H$4000))</f>
        <v>868</v>
      </c>
      <c r="J663" s="2" t="str">
        <v>BAH</v>
      </c>
      <c r="K663" s="21" t="str">
        <v>Indea CARTWRIGHT</v>
      </c>
      <c r="L663" s="47" t="str">
        <v>100mh</v>
      </c>
      <c r="M663" s="97">
        <v>37472</v>
      </c>
      <c r="N663" s="96" t="str">
        <f t="shared" si="40"/>
        <v>Indea CARTWRIGHT100mh</v>
      </c>
      <c r="O663" s="2">
        <f t="shared" si="41"/>
        <v>1060</v>
      </c>
      <c r="P663" s="2">
        <f t="shared" si="42"/>
        <v>88</v>
      </c>
      <c r="Q663" s="81" t="str">
        <f t="shared" si="43"/>
        <v/>
      </c>
    </row>
    <row r="664" spans="1:17" x14ac:dyDescent="0.2">
      <c r="A664" t="s">
        <v>1174</v>
      </c>
      <c r="B664" t="s">
        <v>443</v>
      </c>
      <c r="C664" t="s">
        <v>36</v>
      </c>
      <c r="D664" s="5">
        <v>36393</v>
      </c>
      <c r="E664" s="2">
        <v>868</v>
      </c>
      <c r="F664" s="2">
        <v>30</v>
      </c>
      <c r="G664" t="str">
        <f>B664&amp;C664</f>
        <v>Kate ABFALTERpole-vault</v>
      </c>
      <c r="H664" s="2">
        <f>E664</f>
        <v>868</v>
      </c>
      <c r="I664" s="2" cm="1">
        <f t="array" ref="I664">MAX(IF($G$3:$G$4000=$G664,$H$3:$H$4000))</f>
        <v>868</v>
      </c>
      <c r="J664" s="2" t="str">
        <v>BAH</v>
      </c>
      <c r="K664" s="21" t="str">
        <v>Alexis TILFORD-RUTHERFORD</v>
      </c>
      <c r="L664" s="47" t="str">
        <v>long-jump</v>
      </c>
      <c r="M664" s="97">
        <v>37582</v>
      </c>
      <c r="N664" s="96" t="str">
        <f t="shared" si="40"/>
        <v>Alexis TILFORD-RUTHERFORDlong-jump</v>
      </c>
      <c r="O664" s="2">
        <f t="shared" si="41"/>
        <v>1033</v>
      </c>
      <c r="P664" s="2">
        <f t="shared" si="42"/>
        <v>73</v>
      </c>
      <c r="Q664" s="81" t="str">
        <f t="shared" si="43"/>
        <v/>
      </c>
    </row>
    <row r="665" spans="1:17" x14ac:dyDescent="0.2">
      <c r="A665" t="s">
        <v>1174</v>
      </c>
      <c r="B665" s="5" t="s">
        <v>976</v>
      </c>
      <c r="C665" s="5" t="s">
        <v>36</v>
      </c>
      <c r="D665" s="5">
        <v>35103</v>
      </c>
      <c r="E665" s="2">
        <v>868</v>
      </c>
      <c r="F665" s="2">
        <v>55</v>
      </c>
      <c r="G665" t="str">
        <f>B665&amp;C665</f>
        <v>Tamara MANCUSOpole-vault</v>
      </c>
      <c r="H665" s="2">
        <f>E665</f>
        <v>868</v>
      </c>
      <c r="I665" s="2" cm="1">
        <f t="array" ref="I665">MAX(IF($G$3:$G$4000=$G665,$H$3:$H$4000))</f>
        <v>868</v>
      </c>
      <c r="J665" s="2" t="str">
        <v>BAH</v>
      </c>
      <c r="K665" s="21" t="str">
        <v>Bria SANDS</v>
      </c>
      <c r="L665" s="47" t="str">
        <v>long-jump</v>
      </c>
      <c r="M665" s="97">
        <v>0</v>
      </c>
      <c r="N665" s="96" t="str">
        <f t="shared" si="40"/>
        <v>Bria SANDSlong-jump</v>
      </c>
      <c r="O665" s="2">
        <f t="shared" si="41"/>
        <v>1033</v>
      </c>
      <c r="P665" s="2">
        <f t="shared" si="42"/>
        <v>73</v>
      </c>
      <c r="Q665" s="81" t="str">
        <f t="shared" si="43"/>
        <v/>
      </c>
    </row>
    <row r="666" spans="1:17" x14ac:dyDescent="0.2">
      <c r="A666" t="s">
        <v>1174</v>
      </c>
      <c r="B666" t="s">
        <v>476</v>
      </c>
      <c r="C666" t="s">
        <v>42</v>
      </c>
      <c r="D666" s="5">
        <v>37932</v>
      </c>
      <c r="E666" s="2">
        <v>868</v>
      </c>
      <c r="F666" s="2">
        <v>63</v>
      </c>
      <c r="G666" t="str">
        <f>B666&amp;C666</f>
        <v>Lara ROBERTShammer-throw</v>
      </c>
      <c r="H666" s="2">
        <f>E666</f>
        <v>868</v>
      </c>
      <c r="I666" s="2" cm="1">
        <f t="array" ref="I666">MAX(IF($G$3:$G$4000=$G666,$H$3:$H$4000))</f>
        <v>879</v>
      </c>
      <c r="J666" s="2" t="str">
        <v>BAH</v>
      </c>
      <c r="K666" s="21" t="str">
        <v>Paige ARCHER</v>
      </c>
      <c r="L666" s="47" t="str">
        <v>100m</v>
      </c>
      <c r="M666" s="97">
        <v>38375</v>
      </c>
      <c r="N666" s="96" t="str">
        <f t="shared" si="40"/>
        <v>Paige ARCHER100m</v>
      </c>
      <c r="O666" s="2">
        <f t="shared" si="41"/>
        <v>1032</v>
      </c>
      <c r="P666" s="2">
        <f t="shared" si="42"/>
        <v>139</v>
      </c>
      <c r="Q666" s="81" t="str">
        <f t="shared" si="43"/>
        <v/>
      </c>
    </row>
    <row r="667" spans="1:17" x14ac:dyDescent="0.2">
      <c r="A667" t="s">
        <v>1174</v>
      </c>
      <c r="B667" t="s">
        <v>456</v>
      </c>
      <c r="C667" t="s">
        <v>40</v>
      </c>
      <c r="D667" s="5">
        <v>37984</v>
      </c>
      <c r="E667" s="2">
        <v>864</v>
      </c>
      <c r="F667" s="2">
        <v>32</v>
      </c>
      <c r="G667" t="str">
        <f>B667&amp;C667</f>
        <v>Laylani VA'AIdiscus-throw</v>
      </c>
      <c r="H667" s="2">
        <f>E667</f>
        <v>864</v>
      </c>
      <c r="I667" s="2" cm="1">
        <f t="array" ref="I667">MAX(IF($G$3:$G$4000=$G667,$H$3:$H$4000))</f>
        <v>864</v>
      </c>
      <c r="J667" s="2" t="str">
        <v>BAH</v>
      </c>
      <c r="K667" s="21" t="str">
        <v>Tamara MYERS</v>
      </c>
      <c r="L667" s="47" t="str">
        <v>100m</v>
      </c>
      <c r="M667" s="97">
        <v>34177</v>
      </c>
      <c r="N667" s="96" t="str">
        <f t="shared" si="40"/>
        <v>Tamara MYERS100m</v>
      </c>
      <c r="O667" s="2">
        <f t="shared" si="41"/>
        <v>1015</v>
      </c>
      <c r="P667" s="2">
        <f t="shared" si="42"/>
        <v>159</v>
      </c>
      <c r="Q667" s="81" t="str">
        <f t="shared" si="43"/>
        <v/>
      </c>
    </row>
    <row r="668" spans="1:17" x14ac:dyDescent="0.2">
      <c r="A668" t="s">
        <v>1174</v>
      </c>
      <c r="B668" t="s">
        <v>455</v>
      </c>
      <c r="C668" t="s">
        <v>40</v>
      </c>
      <c r="D668" s="5">
        <v>44701</v>
      </c>
      <c r="E668" s="2">
        <v>861</v>
      </c>
      <c r="F668" s="2">
        <v>73</v>
      </c>
      <c r="G668" t="str">
        <f>B668&amp;C668</f>
        <v>Hannah EDWARDSdiscus-throw</v>
      </c>
      <c r="H668" s="2">
        <f>E668</f>
        <v>861</v>
      </c>
      <c r="I668" s="2" cm="1">
        <f t="array" ref="I668">MAX(IF($G$3:$G$4000=$G668,$H$3:$H$4000))</f>
        <v>861</v>
      </c>
      <c r="J668" s="2" t="str">
        <v>BAH</v>
      </c>
      <c r="K668" s="21" t="str">
        <v>Lacarthea COOPER</v>
      </c>
      <c r="L668" s="47" t="str">
        <v>400mh</v>
      </c>
      <c r="M668" s="97">
        <v>38071</v>
      </c>
      <c r="N668" s="96" t="str">
        <f t="shared" si="40"/>
        <v>Lacarthea COOPER400mh</v>
      </c>
      <c r="O668" s="2">
        <f t="shared" si="41"/>
        <v>1015</v>
      </c>
      <c r="P668" s="2">
        <f t="shared" si="42"/>
        <v>94</v>
      </c>
      <c r="Q668" s="81" t="str">
        <f t="shared" si="43"/>
        <v/>
      </c>
    </row>
    <row r="669" spans="1:17" x14ac:dyDescent="0.2">
      <c r="A669" t="s">
        <v>1174</v>
      </c>
      <c r="B669" t="s">
        <v>412</v>
      </c>
      <c r="C669" t="s">
        <v>39</v>
      </c>
      <c r="D669" s="5">
        <v>35434</v>
      </c>
      <c r="E669" s="2">
        <v>859</v>
      </c>
      <c r="F669" s="2">
        <v>69</v>
      </c>
      <c r="G669" t="str">
        <f>B669&amp;C669</f>
        <v>Alysha BURNETTshot-put</v>
      </c>
      <c r="H669" s="2">
        <f>E669</f>
        <v>859</v>
      </c>
      <c r="I669" s="2" cm="1">
        <f t="array" ref="I669">MAX(IF($G$3:$G$4000=$G669,$H$3:$H$4000))</f>
        <v>859</v>
      </c>
      <c r="J669" s="2" t="str">
        <v>BAH</v>
      </c>
      <c r="K669" s="21" t="str">
        <v>Javonya VALCOURT</v>
      </c>
      <c r="L669" s="47" t="str">
        <v>400m</v>
      </c>
      <c r="M669" s="97">
        <v>0</v>
      </c>
      <c r="N669" s="96" t="str">
        <f t="shared" si="40"/>
        <v>Javonya VALCOURT400m</v>
      </c>
      <c r="O669" s="2">
        <f t="shared" si="41"/>
        <v>1010</v>
      </c>
      <c r="P669" s="2">
        <f t="shared" si="42"/>
        <v>157</v>
      </c>
      <c r="Q669" s="81" t="str">
        <f t="shared" si="43"/>
        <v/>
      </c>
    </row>
    <row r="670" spans="1:17" x14ac:dyDescent="0.2">
      <c r="A670" t="s">
        <v>1174</v>
      </c>
      <c r="B670" t="s">
        <v>463</v>
      </c>
      <c r="C670" t="s">
        <v>40</v>
      </c>
      <c r="D670" s="5">
        <v>38170</v>
      </c>
      <c r="E670" s="2">
        <v>857</v>
      </c>
      <c r="F670" s="2">
        <v>36</v>
      </c>
      <c r="G670" t="str">
        <f>B670&amp;C670</f>
        <v>Kajsa SHIELDdiscus-throw</v>
      </c>
      <c r="H670" s="2">
        <f>E670</f>
        <v>857</v>
      </c>
      <c r="I670" s="2" cm="1">
        <f t="array" ref="I670">MAX(IF($G$3:$G$4000=$G670,$H$3:$H$4000))</f>
        <v>857</v>
      </c>
      <c r="J670" s="2" t="str">
        <v>BAH</v>
      </c>
      <c r="K670" s="21" t="str">
        <v>Shatalya DORSETT</v>
      </c>
      <c r="L670" s="47" t="str">
        <v>100m</v>
      </c>
      <c r="M670" s="97">
        <v>0</v>
      </c>
      <c r="N670" s="96" t="str">
        <f t="shared" si="40"/>
        <v>Shatalya DORSETT100m</v>
      </c>
      <c r="O670" s="2">
        <f t="shared" si="41"/>
        <v>1003</v>
      </c>
      <c r="P670" s="2">
        <f t="shared" si="42"/>
        <v>176</v>
      </c>
      <c r="Q670" s="81" t="str">
        <f t="shared" si="43"/>
        <v/>
      </c>
    </row>
    <row r="671" spans="1:17" x14ac:dyDescent="0.2">
      <c r="A671" t="s">
        <v>1174</v>
      </c>
      <c r="B671" t="s">
        <v>444</v>
      </c>
      <c r="C671" t="s">
        <v>36</v>
      </c>
      <c r="D671" s="5">
        <v>38001</v>
      </c>
      <c r="E671" s="2">
        <v>853</v>
      </c>
      <c r="F671" s="2">
        <v>38</v>
      </c>
      <c r="G671" t="str">
        <f>B671&amp;C671</f>
        <v>Lara WITTEYpole-vault</v>
      </c>
      <c r="H671" s="2">
        <f>E671</f>
        <v>853</v>
      </c>
      <c r="I671" s="2" cm="1">
        <f t="array" ref="I671">MAX(IF($G$3:$G$4000=$G671,$H$3:$H$4000))</f>
        <v>853</v>
      </c>
      <c r="J671" s="2" t="str">
        <v>BAH</v>
      </c>
      <c r="K671" s="21" t="str">
        <v>Paige ARCHER</v>
      </c>
      <c r="L671" s="47" t="str">
        <v>200m</v>
      </c>
      <c r="M671" s="97">
        <v>38375</v>
      </c>
      <c r="N671" s="96" t="str">
        <f t="shared" si="40"/>
        <v>Paige ARCHER200m</v>
      </c>
      <c r="O671" s="2">
        <f t="shared" si="41"/>
        <v>989</v>
      </c>
      <c r="P671" s="2">
        <f t="shared" si="42"/>
        <v>181</v>
      </c>
      <c r="Q671" s="81" t="str">
        <f t="shared" si="43"/>
        <v/>
      </c>
    </row>
    <row r="672" spans="1:17" x14ac:dyDescent="0.2">
      <c r="A672" t="s">
        <v>1174</v>
      </c>
      <c r="B672" t="s">
        <v>442</v>
      </c>
      <c r="C672" t="s">
        <v>36</v>
      </c>
      <c r="D672" s="5">
        <v>37766</v>
      </c>
      <c r="E672" s="2">
        <v>853</v>
      </c>
      <c r="F672" s="2">
        <v>62</v>
      </c>
      <c r="G672" t="str">
        <f>B672&amp;C672</f>
        <v>Felicity JOUVELETpole-vault</v>
      </c>
      <c r="H672" s="2">
        <f>E672</f>
        <v>853</v>
      </c>
      <c r="I672" s="2" cm="1">
        <f t="array" ref="I672">MAX(IF($G$3:$G$4000=$G672,$H$3:$H$4000))</f>
        <v>868</v>
      </c>
      <c r="J672" s="2" t="str">
        <v>BAH</v>
      </c>
      <c r="K672" s="21" t="str">
        <v>Rhema OTABOR</v>
      </c>
      <c r="L672" s="47" t="str">
        <v>javelin-throw</v>
      </c>
      <c r="M672" s="97">
        <v>37593</v>
      </c>
      <c r="N672" s="96" t="str">
        <f t="shared" si="40"/>
        <v>Rhema OTABORjavelin-throw</v>
      </c>
      <c r="O672" s="2">
        <f t="shared" si="41"/>
        <v>987</v>
      </c>
      <c r="P672" s="2">
        <f t="shared" si="42"/>
        <v>13</v>
      </c>
      <c r="Q672" s="81" t="str">
        <f t="shared" si="43"/>
        <v/>
      </c>
    </row>
    <row r="673" spans="1:17" x14ac:dyDescent="0.2">
      <c r="A673" t="s">
        <v>1174</v>
      </c>
      <c r="B673" t="s">
        <v>468</v>
      </c>
      <c r="C673" t="s">
        <v>39</v>
      </c>
      <c r="D673" s="5">
        <v>36650</v>
      </c>
      <c r="E673" s="2">
        <v>853</v>
      </c>
      <c r="F673" s="2">
        <v>71</v>
      </c>
      <c r="G673" t="str">
        <f>B673&amp;C673</f>
        <v>Tafiti SIIVAshot-put</v>
      </c>
      <c r="H673" s="2">
        <f>E673</f>
        <v>853</v>
      </c>
      <c r="I673" s="2" cm="1">
        <f t="array" ref="I673">MAX(IF($G$3:$G$4000=$G673,$H$3:$H$4000))</f>
        <v>853</v>
      </c>
      <c r="J673" s="2" t="str">
        <v>BAH</v>
      </c>
      <c r="K673" s="21" t="str">
        <v>Daejah MOSS</v>
      </c>
      <c r="L673" s="47" t="str">
        <v>high-jump</v>
      </c>
      <c r="M673" s="97">
        <v>1999</v>
      </c>
      <c r="N673" s="96" t="str">
        <f t="shared" si="40"/>
        <v>Daejah MOSShigh-jump</v>
      </c>
      <c r="O673" s="2">
        <f t="shared" si="41"/>
        <v>974</v>
      </c>
      <c r="P673" s="2">
        <f t="shared" si="42"/>
        <v>78</v>
      </c>
      <c r="Q673" s="81" t="str">
        <f t="shared" si="43"/>
        <v/>
      </c>
    </row>
    <row r="674" spans="1:17" x14ac:dyDescent="0.2">
      <c r="A674" t="s">
        <v>1174</v>
      </c>
      <c r="B674" t="s">
        <v>473</v>
      </c>
      <c r="C674" t="s">
        <v>41</v>
      </c>
      <c r="D674" s="5">
        <v>34986</v>
      </c>
      <c r="E674" s="2">
        <v>851</v>
      </c>
      <c r="F674" s="2">
        <v>19</v>
      </c>
      <c r="G674" t="str">
        <f>B674&amp;C674</f>
        <v>Tori WESTjavelin-throw</v>
      </c>
      <c r="H674" s="2">
        <f>E674</f>
        <v>851</v>
      </c>
      <c r="I674" s="2" cm="1">
        <f t="array" ref="I674">MAX(IF($G$3:$G$4000=$G674,$H$3:$H$4000))</f>
        <v>851</v>
      </c>
      <c r="J674" s="2" t="str">
        <v>BAH</v>
      </c>
      <c r="K674" s="21" t="str">
        <v>Amelia PETERSON</v>
      </c>
      <c r="L674" s="47" t="str">
        <v>triple-jump</v>
      </c>
      <c r="M674" s="97">
        <v>36629</v>
      </c>
      <c r="N674" s="96" t="str">
        <f t="shared" si="40"/>
        <v>Amelia PETERSONtriple-jump</v>
      </c>
      <c r="O674" s="2">
        <f t="shared" si="41"/>
        <v>973</v>
      </c>
      <c r="P674" s="2">
        <f t="shared" si="42"/>
        <v>93</v>
      </c>
      <c r="Q674" s="81" t="str">
        <f t="shared" si="43"/>
        <v/>
      </c>
    </row>
    <row r="675" spans="1:17" x14ac:dyDescent="0.2">
      <c r="A675" t="s">
        <v>1174</v>
      </c>
      <c r="B675" t="s">
        <v>494</v>
      </c>
      <c r="C675" t="s">
        <v>43</v>
      </c>
      <c r="D675" s="5">
        <v>37700</v>
      </c>
      <c r="E675" s="2">
        <v>851</v>
      </c>
      <c r="F675" s="2">
        <v>47</v>
      </c>
      <c r="G675" t="str">
        <f>B675&amp;C675</f>
        <v>Hannah TAITheptathlon</v>
      </c>
      <c r="H675" s="2">
        <f>E675</f>
        <v>851</v>
      </c>
      <c r="I675" s="2" cm="1">
        <f t="array" ref="I675">MAX(IF($G$3:$G$4000=$G675,$H$3:$H$4000))</f>
        <v>851</v>
      </c>
      <c r="J675" s="2" t="str">
        <v>BAH</v>
      </c>
      <c r="K675" s="21" t="str">
        <v>Acacia ASTWOOD</v>
      </c>
      <c r="L675" s="47" t="str">
        <v>hammer-throw</v>
      </c>
      <c r="M675" s="97">
        <v>36819</v>
      </c>
      <c r="N675" s="96" t="str">
        <f t="shared" si="40"/>
        <v>Acacia ASTWOODhammer-throw</v>
      </c>
      <c r="O675" s="2">
        <f t="shared" si="41"/>
        <v>879</v>
      </c>
      <c r="P675" s="2">
        <f t="shared" si="42"/>
        <v>61</v>
      </c>
      <c r="Q675" s="81" t="str">
        <f t="shared" si="43"/>
        <v/>
      </c>
    </row>
    <row r="676" spans="1:17" x14ac:dyDescent="0.2">
      <c r="A676" t="s">
        <v>1174</v>
      </c>
      <c r="B676" t="s">
        <v>454</v>
      </c>
      <c r="C676" t="s">
        <v>40</v>
      </c>
      <c r="D676" s="5">
        <v>38096</v>
      </c>
      <c r="E676" s="2">
        <v>850</v>
      </c>
      <c r="F676" s="2">
        <v>39</v>
      </c>
      <c r="G676" t="str">
        <f>B676&amp;C676</f>
        <v>Ashlyn BLACKSTOCKdiscus-throw</v>
      </c>
      <c r="H676" s="2">
        <f>E676</f>
        <v>850</v>
      </c>
      <c r="I676" s="2" cm="1">
        <f t="array" ref="I676">MAX(IF($G$3:$G$4000=$G676,$H$3:$H$4000))</f>
        <v>884</v>
      </c>
      <c r="J676" s="2" t="str">
        <v>BAH</v>
      </c>
      <c r="K676" s="21" t="str">
        <v>Tiffany HANNA</v>
      </c>
      <c r="L676" s="47" t="str">
        <v>discus-throw</v>
      </c>
      <c r="M676" s="97">
        <v>36406</v>
      </c>
      <c r="N676" s="96" t="str">
        <f t="shared" si="40"/>
        <v>Tiffany HANNAdiscus-throw</v>
      </c>
      <c r="O676" s="2">
        <f t="shared" si="41"/>
        <v>846</v>
      </c>
      <c r="P676" s="2">
        <f t="shared" si="42"/>
        <v>93</v>
      </c>
      <c r="Q676" s="81" t="str">
        <f t="shared" si="43"/>
        <v/>
      </c>
    </row>
    <row r="677" spans="1:17" x14ac:dyDescent="0.2">
      <c r="A677" t="s">
        <v>1174</v>
      </c>
      <c r="B677" t="s">
        <v>1013</v>
      </c>
      <c r="C677" s="5" t="s">
        <v>85</v>
      </c>
      <c r="D677" s="5">
        <v>37712</v>
      </c>
      <c r="E677" s="2">
        <v>850</v>
      </c>
      <c r="F677" s="2">
        <v>31</v>
      </c>
      <c r="G677" t="str">
        <f>B677&amp;C677</f>
        <v>Emma BLANCHrace-walking</v>
      </c>
      <c r="H677" s="2">
        <f>E677</f>
        <v>850</v>
      </c>
      <c r="I677" s="2" cm="1">
        <f t="array" ref="I677">MAX(IF($G$3:$G$4000=$G677,$H$3:$H$4000))</f>
        <v>850</v>
      </c>
      <c r="J677" s="2" t="str">
        <v>BAN</v>
      </c>
      <c r="K677" s="21" t="str">
        <v>Umme Hafsa RUMKI</v>
      </c>
      <c r="L677" s="47" t="str">
        <v>high-jump</v>
      </c>
      <c r="M677" s="97">
        <v>37160</v>
      </c>
      <c r="N677" s="96" t="str">
        <f t="shared" si="40"/>
        <v>Umme Hafsa RUMKIhigh-jump</v>
      </c>
      <c r="O677" s="2">
        <f t="shared" si="41"/>
        <v>936</v>
      </c>
      <c r="P677" s="2">
        <f t="shared" si="42"/>
        <v>118</v>
      </c>
      <c r="Q677" s="81" t="str">
        <f t="shared" si="43"/>
        <v/>
      </c>
    </row>
    <row r="678" spans="1:17" x14ac:dyDescent="0.2">
      <c r="A678" t="s">
        <v>1174</v>
      </c>
      <c r="B678" t="s">
        <v>461</v>
      </c>
      <c r="C678" t="s">
        <v>40</v>
      </c>
      <c r="D678" s="5">
        <v>44732</v>
      </c>
      <c r="E678" s="2">
        <v>848</v>
      </c>
      <c r="F678" s="2">
        <v>40</v>
      </c>
      <c r="G678" t="str">
        <f>B678&amp;C678</f>
        <v>Charlize GOODYdiscus-throw</v>
      </c>
      <c r="H678" s="2">
        <f>E678</f>
        <v>848</v>
      </c>
      <c r="I678" s="2" cm="1">
        <f t="array" ref="I678">MAX(IF($G$3:$G$4000=$G678,$H$3:$H$4000))</f>
        <v>848</v>
      </c>
      <c r="J678" s="2" t="str">
        <v>BAR</v>
      </c>
      <c r="K678" s="21" t="str">
        <v>Sada WILLIAMS</v>
      </c>
      <c r="L678" s="47" t="str">
        <v>400m</v>
      </c>
      <c r="M678" s="97">
        <v>35765</v>
      </c>
      <c r="N678" s="96" t="str">
        <f t="shared" si="40"/>
        <v>Sada WILLIAMS400m</v>
      </c>
      <c r="O678" s="2">
        <f t="shared" si="41"/>
        <v>1201</v>
      </c>
      <c r="P678" s="2">
        <f t="shared" si="42"/>
        <v>8</v>
      </c>
      <c r="Q678" s="81" t="str">
        <f t="shared" si="43"/>
        <v/>
      </c>
    </row>
    <row r="679" spans="1:17" x14ac:dyDescent="0.2">
      <c r="A679" t="s">
        <v>1174</v>
      </c>
      <c r="B679" t="s">
        <v>455</v>
      </c>
      <c r="C679" t="s">
        <v>40</v>
      </c>
      <c r="D679" s="6">
        <v>44701</v>
      </c>
      <c r="E679" s="2">
        <v>847</v>
      </c>
      <c r="F679" s="2">
        <v>41</v>
      </c>
      <c r="G679" t="str">
        <f>B679&amp;C679</f>
        <v>Hannah EDWARDSdiscus-throw</v>
      </c>
      <c r="H679" s="2">
        <f>E679</f>
        <v>847</v>
      </c>
      <c r="I679" s="2" cm="1">
        <f t="array" ref="I679">MAX(IF($G$3:$G$4000=$G679,$H$3:$H$4000))</f>
        <v>861</v>
      </c>
      <c r="J679" s="2" t="str">
        <v>BAR</v>
      </c>
      <c r="K679" s="21" t="str">
        <v>Akela JONES</v>
      </c>
      <c r="L679" s="47" t="str">
        <v>long-jump</v>
      </c>
      <c r="M679" s="97">
        <v>34811</v>
      </c>
      <c r="N679" s="96" t="str">
        <f t="shared" si="40"/>
        <v>Akela JONESlong-jump</v>
      </c>
      <c r="O679" s="2">
        <f t="shared" si="41"/>
        <v>1174</v>
      </c>
      <c r="P679" s="2">
        <f t="shared" si="42"/>
        <v>8</v>
      </c>
      <c r="Q679" s="81" t="str">
        <f t="shared" si="43"/>
        <v/>
      </c>
    </row>
    <row r="680" spans="1:17" x14ac:dyDescent="0.2">
      <c r="A680" t="s">
        <v>1174</v>
      </c>
      <c r="B680" t="s">
        <v>470</v>
      </c>
      <c r="C680" s="5" t="s">
        <v>42</v>
      </c>
      <c r="D680" s="5">
        <v>37422</v>
      </c>
      <c r="E680" s="2">
        <v>846</v>
      </c>
      <c r="F680" s="2">
        <v>20</v>
      </c>
      <c r="G680" t="str">
        <f>B680&amp;C680</f>
        <v>Alysha PEARSONhammer-throw</v>
      </c>
      <c r="H680" s="2">
        <f>E680</f>
        <v>846</v>
      </c>
      <c r="I680" s="2" cm="1">
        <f t="array" ref="I680">MAX(IF($G$3:$G$4000=$G680,$H$3:$H$4000))</f>
        <v>846</v>
      </c>
      <c r="J680" s="2" t="str">
        <v>BAR</v>
      </c>
      <c r="K680" s="21" t="str">
        <v>Tristan EVELYN</v>
      </c>
      <c r="L680" s="47" t="str">
        <v>100m</v>
      </c>
      <c r="M680" s="97">
        <v>35820</v>
      </c>
      <c r="N680" s="96" t="str">
        <f t="shared" si="40"/>
        <v>Tristan EVELYN100m</v>
      </c>
      <c r="O680" s="2">
        <f t="shared" si="41"/>
        <v>1169</v>
      </c>
      <c r="P680" s="2">
        <f t="shared" si="42"/>
        <v>22</v>
      </c>
      <c r="Q680" s="81" t="str">
        <f t="shared" si="43"/>
        <v/>
      </c>
    </row>
    <row r="681" spans="1:17" x14ac:dyDescent="0.2">
      <c r="A681" t="s">
        <v>1174</v>
      </c>
      <c r="B681" t="s">
        <v>1036</v>
      </c>
      <c r="C681" t="s">
        <v>41</v>
      </c>
      <c r="D681" s="5">
        <v>36680</v>
      </c>
      <c r="E681" s="2">
        <v>846</v>
      </c>
      <c r="F681" s="2">
        <v>65</v>
      </c>
      <c r="G681" t="str">
        <f>B681&amp;C681</f>
        <v>Lara ILIEVSKIjavelin-throw</v>
      </c>
      <c r="H681" s="2">
        <f>E681</f>
        <v>846</v>
      </c>
      <c r="I681" s="2" cm="1">
        <f t="array" ref="I681">MAX(IF($G$3:$G$4000=$G681,$H$3:$H$4000))</f>
        <v>846</v>
      </c>
      <c r="J681" s="2" t="str">
        <v>BAR</v>
      </c>
      <c r="K681" s="21" t="str">
        <v>Tia-Adana BELLE</v>
      </c>
      <c r="L681" s="47" t="str">
        <v>400mh</v>
      </c>
      <c r="M681" s="97">
        <v>35231</v>
      </c>
      <c r="N681" s="96" t="str">
        <f t="shared" si="40"/>
        <v>Tia-Adana BELLE400mh</v>
      </c>
      <c r="O681" s="2">
        <f t="shared" si="41"/>
        <v>1151</v>
      </c>
      <c r="P681" s="2">
        <f t="shared" si="42"/>
        <v>12</v>
      </c>
      <c r="Q681" s="81" t="str">
        <f t="shared" si="43"/>
        <v/>
      </c>
    </row>
    <row r="682" spans="1:17" x14ac:dyDescent="0.2">
      <c r="A682" t="s">
        <v>1174</v>
      </c>
      <c r="B682" t="s">
        <v>1012</v>
      </c>
      <c r="C682" t="s">
        <v>85</v>
      </c>
      <c r="D682" s="6">
        <v>37209</v>
      </c>
      <c r="E682" s="2">
        <v>844</v>
      </c>
      <c r="F682" s="2">
        <v>16</v>
      </c>
      <c r="G682" t="str">
        <f>B682&amp;C682</f>
        <v>Hannah MISONrace-walking</v>
      </c>
      <c r="H682" s="2">
        <f>E682</f>
        <v>844</v>
      </c>
      <c r="I682" s="2" cm="1">
        <f t="array" ref="I682">MAX(IF($G$3:$G$4000=$G682,$H$3:$H$4000))</f>
        <v>886</v>
      </c>
      <c r="J682" s="2" t="str">
        <v>BAR</v>
      </c>
      <c r="K682" s="21" t="str">
        <v>Hannah CONNELL</v>
      </c>
      <c r="L682" s="47" t="str">
        <v>100mh</v>
      </c>
      <c r="M682" s="97">
        <v>36557</v>
      </c>
      <c r="N682" s="96" t="str">
        <f t="shared" si="40"/>
        <v>Hannah CONNELL100mh</v>
      </c>
      <c r="O682" s="2">
        <f t="shared" si="41"/>
        <v>1140</v>
      </c>
      <c r="P682" s="2">
        <f t="shared" si="42"/>
        <v>20</v>
      </c>
      <c r="Q682" s="81" t="str">
        <f t="shared" si="43"/>
        <v/>
      </c>
    </row>
    <row r="683" spans="1:17" x14ac:dyDescent="0.2">
      <c r="A683" t="s">
        <v>1174</v>
      </c>
      <c r="B683" t="s">
        <v>1013</v>
      </c>
      <c r="C683" t="s">
        <v>85</v>
      </c>
      <c r="D683" s="5">
        <v>37712</v>
      </c>
      <c r="E683" s="2">
        <v>840</v>
      </c>
      <c r="F683" s="2">
        <v>17</v>
      </c>
      <c r="G683" t="str">
        <f>B683&amp;C683</f>
        <v>Emma BLANCHrace-walking</v>
      </c>
      <c r="H683" s="2">
        <f>E683</f>
        <v>840</v>
      </c>
      <c r="I683" s="2" cm="1">
        <f t="array" ref="I683">MAX(IF($G$3:$G$4000=$G683,$H$3:$H$4000))</f>
        <v>850</v>
      </c>
      <c r="J683" s="2" t="str">
        <v>BAR</v>
      </c>
      <c r="K683" s="21" t="str">
        <v>Sada WILLIAMS</v>
      </c>
      <c r="L683" s="47" t="str">
        <v>200m</v>
      </c>
      <c r="M683" s="97">
        <v>35765</v>
      </c>
      <c r="N683" s="96" t="str">
        <f t="shared" si="40"/>
        <v>Sada WILLIAMS200m</v>
      </c>
      <c r="O683" s="2">
        <f t="shared" si="41"/>
        <v>1129</v>
      </c>
      <c r="P683" s="2">
        <f t="shared" si="42"/>
        <v>36</v>
      </c>
      <c r="Q683" s="81" t="str">
        <f t="shared" si="43"/>
        <v/>
      </c>
    </row>
    <row r="684" spans="1:17" x14ac:dyDescent="0.2">
      <c r="A684" t="s">
        <v>1174</v>
      </c>
      <c r="B684" t="s">
        <v>457</v>
      </c>
      <c r="C684" t="s">
        <v>40</v>
      </c>
      <c r="D684" s="5">
        <v>36121</v>
      </c>
      <c r="E684" s="2">
        <v>839</v>
      </c>
      <c r="F684" s="2">
        <v>44</v>
      </c>
      <c r="G684" t="str">
        <f>B684&amp;C684</f>
        <v>Samantha PEACEdiscus-throw</v>
      </c>
      <c r="H684" s="2">
        <f>E684</f>
        <v>839</v>
      </c>
      <c r="I684" s="2" cm="1">
        <f t="array" ref="I684">MAX(IF($G$3:$G$4000=$G684,$H$3:$H$4000))</f>
        <v>839</v>
      </c>
      <c r="J684" s="2" t="str">
        <v>BAR</v>
      </c>
      <c r="K684" s="21" t="str">
        <v>Tia-Adana BELLE</v>
      </c>
      <c r="L684" s="47" t="str">
        <v>400m</v>
      </c>
      <c r="M684" s="97">
        <v>35231</v>
      </c>
      <c r="N684" s="96" t="str">
        <f t="shared" si="40"/>
        <v>Tia-Adana BELLE400m</v>
      </c>
      <c r="O684" s="2">
        <f t="shared" si="41"/>
        <v>1108</v>
      </c>
      <c r="P684" s="2">
        <f t="shared" si="42"/>
        <v>59</v>
      </c>
      <c r="Q684" s="81" t="str">
        <f t="shared" si="43"/>
        <v/>
      </c>
    </row>
    <row r="685" spans="1:17" x14ac:dyDescent="0.2">
      <c r="A685" t="s">
        <v>1174</v>
      </c>
      <c r="B685" t="s">
        <v>383</v>
      </c>
      <c r="C685" t="s">
        <v>43</v>
      </c>
      <c r="D685" s="5">
        <v>35358</v>
      </c>
      <c r="E685" s="2">
        <v>839</v>
      </c>
      <c r="F685" s="2">
        <v>6</v>
      </c>
      <c r="G685" t="str">
        <f>B685&amp;C685</f>
        <v>Christine GAYENheptathlon</v>
      </c>
      <c r="H685" s="2">
        <f>E685</f>
        <v>839</v>
      </c>
      <c r="I685" s="2" cm="1">
        <f t="array" ref="I685">MAX(IF($G$3:$G$4000=$G685,$H$3:$H$4000))</f>
        <v>880</v>
      </c>
      <c r="J685" s="2" t="str">
        <v>BAR</v>
      </c>
      <c r="K685" s="21" t="str">
        <v>Hannah CONNELL</v>
      </c>
      <c r="L685" s="47" t="str">
        <v>100m</v>
      </c>
      <c r="M685" s="97">
        <v>36557</v>
      </c>
      <c r="N685" s="96" t="str">
        <f t="shared" si="40"/>
        <v>Hannah CONNELL100m</v>
      </c>
      <c r="O685" s="2">
        <f t="shared" si="41"/>
        <v>1095</v>
      </c>
      <c r="P685" s="2">
        <f t="shared" si="42"/>
        <v>100</v>
      </c>
      <c r="Q685" s="81" t="str">
        <f t="shared" si="43"/>
        <v/>
      </c>
    </row>
    <row r="686" spans="1:17" x14ac:dyDescent="0.2">
      <c r="A686" t="s">
        <v>1174</v>
      </c>
      <c r="B686" t="s">
        <v>1031</v>
      </c>
      <c r="C686" t="s">
        <v>36</v>
      </c>
      <c r="D686" s="5">
        <v>30438</v>
      </c>
      <c r="E686" s="2">
        <v>838</v>
      </c>
      <c r="F686" s="2">
        <v>70</v>
      </c>
      <c r="G686" t="str">
        <f>B686&amp;C686</f>
        <v>Katherine IANNELLOpole-vault</v>
      </c>
      <c r="H686" s="2">
        <f>E686</f>
        <v>838</v>
      </c>
      <c r="I686" s="2" cm="1">
        <f t="array" ref="I686">MAX(IF($G$3:$G$4000=$G686,$H$3:$H$4000))</f>
        <v>838</v>
      </c>
      <c r="J686" s="2" t="str">
        <v>BAR</v>
      </c>
      <c r="K686" s="21" t="str">
        <v>Sonia GASKIN</v>
      </c>
      <c r="L686" s="47" t="str">
        <v>800m</v>
      </c>
      <c r="M686" s="97">
        <v>34611</v>
      </c>
      <c r="N686" s="96" t="str">
        <f t="shared" si="40"/>
        <v>Sonia GASKIN800m</v>
      </c>
      <c r="O686" s="2">
        <f t="shared" si="41"/>
        <v>1091</v>
      </c>
      <c r="P686" s="2">
        <f t="shared" si="42"/>
        <v>87</v>
      </c>
      <c r="Q686" s="81" t="str">
        <f t="shared" si="43"/>
        <v/>
      </c>
    </row>
    <row r="687" spans="1:17" x14ac:dyDescent="0.2">
      <c r="A687" t="s">
        <v>1174</v>
      </c>
      <c r="B687" t="s">
        <v>441</v>
      </c>
      <c r="C687" t="s">
        <v>36</v>
      </c>
      <c r="D687" s="5">
        <v>35825</v>
      </c>
      <c r="E687" s="2">
        <v>838</v>
      </c>
      <c r="F687" s="2">
        <v>70</v>
      </c>
      <c r="G687" t="str">
        <f>B687&amp;C687</f>
        <v>Elizabeth BARALpole-vault</v>
      </c>
      <c r="H687" s="2">
        <f>E687</f>
        <v>838</v>
      </c>
      <c r="I687" s="2" cm="1">
        <f t="array" ref="I687">MAX(IF($G$3:$G$4000=$G687,$H$3:$H$4000))</f>
        <v>944</v>
      </c>
      <c r="J687" s="2" t="str">
        <v>BAR</v>
      </c>
      <c r="K687" s="21" t="str">
        <v>Hannah CONNELL</v>
      </c>
      <c r="L687" s="47" t="str">
        <v>200m</v>
      </c>
      <c r="M687" s="97">
        <v>36557</v>
      </c>
      <c r="N687" s="96" t="str">
        <f t="shared" si="40"/>
        <v>Hannah CONNELL200m</v>
      </c>
      <c r="O687" s="2">
        <f t="shared" si="41"/>
        <v>1089</v>
      </c>
      <c r="P687" s="2">
        <f t="shared" si="42"/>
        <v>87</v>
      </c>
      <c r="Q687" s="81" t="str">
        <f t="shared" si="43"/>
        <v/>
      </c>
    </row>
    <row r="688" spans="1:17" x14ac:dyDescent="0.2">
      <c r="A688" t="s">
        <v>1174</v>
      </c>
      <c r="B688" t="s">
        <v>443</v>
      </c>
      <c r="C688" s="5" t="s">
        <v>36</v>
      </c>
      <c r="D688" s="5">
        <v>36393</v>
      </c>
      <c r="E688" s="2">
        <v>838</v>
      </c>
      <c r="F688" s="2">
        <v>70</v>
      </c>
      <c r="G688" t="str">
        <f>B688&amp;C688</f>
        <v>Kate ABFALTERpole-vault</v>
      </c>
      <c r="H688" s="2">
        <f>E688</f>
        <v>838</v>
      </c>
      <c r="I688" s="2" cm="1">
        <f t="array" ref="I688">MAX(IF($G$3:$G$4000=$G688,$H$3:$H$4000))</f>
        <v>868</v>
      </c>
      <c r="J688" s="2" t="str">
        <v>BAR</v>
      </c>
      <c r="K688" s="21" t="str">
        <v>Kierre BECKLES</v>
      </c>
      <c r="L688" s="47" t="str">
        <v>100mh</v>
      </c>
      <c r="M688" s="97">
        <v>33014</v>
      </c>
      <c r="N688" s="96" t="str">
        <f t="shared" si="40"/>
        <v>Kierre BECKLES100mh</v>
      </c>
      <c r="O688" s="2">
        <f t="shared" si="41"/>
        <v>1084</v>
      </c>
      <c r="P688" s="2">
        <f t="shared" si="42"/>
        <v>60</v>
      </c>
      <c r="Q688" s="81" t="str">
        <f t="shared" si="43"/>
        <v/>
      </c>
    </row>
    <row r="689" spans="1:17" x14ac:dyDescent="0.2">
      <c r="A689" t="s">
        <v>1174</v>
      </c>
      <c r="B689" t="s">
        <v>1032</v>
      </c>
      <c r="C689" t="s">
        <v>36</v>
      </c>
      <c r="D689" s="5">
        <v>38346</v>
      </c>
      <c r="E689" s="2">
        <v>838</v>
      </c>
      <c r="F689" s="2">
        <v>70</v>
      </c>
      <c r="G689" t="str">
        <f>B689&amp;C689</f>
        <v>Amelia MCDONALDpole-vault</v>
      </c>
      <c r="H689" s="2">
        <f>E689</f>
        <v>838</v>
      </c>
      <c r="I689" s="2" cm="1">
        <f t="array" ref="I689">MAX(IF($G$3:$G$4000=$G689,$H$3:$H$4000))</f>
        <v>838</v>
      </c>
      <c r="J689" s="2" t="str">
        <v>BAR</v>
      </c>
      <c r="K689" s="21" t="str">
        <v>Sade SEALY</v>
      </c>
      <c r="L689" s="47" t="str">
        <v>800m</v>
      </c>
      <c r="M689" s="97">
        <v>33560</v>
      </c>
      <c r="N689" s="96" t="str">
        <f t="shared" si="40"/>
        <v>Sade SEALY800m</v>
      </c>
      <c r="O689" s="2">
        <f t="shared" si="41"/>
        <v>1081</v>
      </c>
      <c r="P689" s="2">
        <f t="shared" si="42"/>
        <v>97</v>
      </c>
      <c r="Q689" s="81" t="str">
        <f t="shared" si="43"/>
        <v/>
      </c>
    </row>
    <row r="690" spans="1:17" x14ac:dyDescent="0.2">
      <c r="A690" t="s">
        <v>1174</v>
      </c>
      <c r="B690" t="s">
        <v>418</v>
      </c>
      <c r="C690" t="s">
        <v>36</v>
      </c>
      <c r="D690" s="5">
        <v>38647</v>
      </c>
      <c r="E690" s="2">
        <v>838</v>
      </c>
      <c r="F690" s="2">
        <v>70</v>
      </c>
      <c r="G690" t="str">
        <f>B690&amp;C690</f>
        <v>Tryphena HEWETTpole-vault</v>
      </c>
      <c r="H690" s="2">
        <f>E690</f>
        <v>838</v>
      </c>
      <c r="I690" s="2" cm="1">
        <f t="array" ref="I690">MAX(IF($G$3:$G$4000=$G690,$H$3:$H$4000))</f>
        <v>868</v>
      </c>
      <c r="J690" s="2" t="str">
        <v>BAR</v>
      </c>
      <c r="K690" s="21" t="str">
        <v>Sarah BELLE</v>
      </c>
      <c r="L690" s="47" t="str">
        <v>100mh</v>
      </c>
      <c r="M690" s="97">
        <v>37525</v>
      </c>
      <c r="N690" s="96" t="str">
        <f t="shared" si="40"/>
        <v>Sarah BELLE100mh</v>
      </c>
      <c r="O690" s="2">
        <f t="shared" si="41"/>
        <v>1080</v>
      </c>
      <c r="P690" s="2">
        <f t="shared" si="42"/>
        <v>63</v>
      </c>
      <c r="Q690" s="81" t="str">
        <f t="shared" si="43"/>
        <v/>
      </c>
    </row>
    <row r="691" spans="1:17" x14ac:dyDescent="0.2">
      <c r="A691" t="s">
        <v>1174</v>
      </c>
      <c r="B691" t="s">
        <v>978</v>
      </c>
      <c r="C691" t="s">
        <v>36</v>
      </c>
      <c r="D691" s="5">
        <v>35316</v>
      </c>
      <c r="E691" s="2">
        <v>838</v>
      </c>
      <c r="F691" s="2">
        <v>70</v>
      </c>
      <c r="G691" t="str">
        <f>B691&amp;C691</f>
        <v>Megan SEVEpole-vault</v>
      </c>
      <c r="H691" s="2">
        <f>E691</f>
        <v>838</v>
      </c>
      <c r="I691" s="2" cm="1">
        <f t="array" ref="I691">MAX(IF($G$3:$G$4000=$G691,$H$3:$H$4000))</f>
        <v>838</v>
      </c>
      <c r="J691" s="2" t="str">
        <v>BAR</v>
      </c>
      <c r="K691" s="21" t="str">
        <v>Kenrisha BRATHWAITE</v>
      </c>
      <c r="L691" s="47" t="str">
        <v>100mh</v>
      </c>
      <c r="M691" s="97">
        <v>33722</v>
      </c>
      <c r="N691" s="96" t="str">
        <f t="shared" si="40"/>
        <v>Kenrisha BRATHWAITE100mh</v>
      </c>
      <c r="O691" s="2">
        <f t="shared" si="41"/>
        <v>1061</v>
      </c>
      <c r="P691" s="2">
        <f t="shared" si="42"/>
        <v>86</v>
      </c>
      <c r="Q691" s="81" t="str">
        <f t="shared" si="43"/>
        <v/>
      </c>
    </row>
    <row r="692" spans="1:17" x14ac:dyDescent="0.2">
      <c r="A692" t="s">
        <v>1174</v>
      </c>
      <c r="B692" t="s">
        <v>457</v>
      </c>
      <c r="C692" t="s">
        <v>40</v>
      </c>
      <c r="D692" s="5">
        <v>36121</v>
      </c>
      <c r="E692" s="2">
        <v>837</v>
      </c>
      <c r="F692" s="2">
        <v>87</v>
      </c>
      <c r="G692" t="str">
        <f>B692&amp;C692</f>
        <v>Samantha PEACEdiscus-throw</v>
      </c>
      <c r="H692" s="2">
        <f>E692</f>
        <v>837</v>
      </c>
      <c r="I692" s="2" cm="1">
        <f t="array" ref="I692">MAX(IF($G$3:$G$4000=$G692,$H$3:$H$4000))</f>
        <v>839</v>
      </c>
      <c r="J692" s="2" t="str">
        <v>BAR</v>
      </c>
      <c r="K692" s="21" t="str">
        <v>Rhea HOYTE</v>
      </c>
      <c r="L692" s="47" t="str">
        <v>400mh</v>
      </c>
      <c r="M692" s="97">
        <v>0</v>
      </c>
      <c r="N692" s="96" t="str">
        <f t="shared" si="40"/>
        <v>Rhea HOYTE400mh</v>
      </c>
      <c r="O692" s="2">
        <f t="shared" si="41"/>
        <v>1050</v>
      </c>
      <c r="P692" s="2">
        <f t="shared" si="42"/>
        <v>65</v>
      </c>
      <c r="Q692" s="81" t="str">
        <f t="shared" si="43"/>
        <v/>
      </c>
    </row>
    <row r="693" spans="1:17" x14ac:dyDescent="0.2">
      <c r="A693" t="s">
        <v>1174</v>
      </c>
      <c r="B693" t="s">
        <v>453</v>
      </c>
      <c r="C693" t="s">
        <v>39</v>
      </c>
      <c r="D693" s="5">
        <v>37360</v>
      </c>
      <c r="E693" s="2">
        <v>837</v>
      </c>
      <c r="F693" s="2">
        <v>86</v>
      </c>
      <c r="G693" t="str">
        <f>B693&amp;C693</f>
        <v>Sally SHOKRYshot-put</v>
      </c>
      <c r="H693" s="2">
        <f>E693</f>
        <v>837</v>
      </c>
      <c r="I693" s="2" cm="1">
        <f t="array" ref="I693">MAX(IF($G$3:$G$4000=$G693,$H$3:$H$4000))</f>
        <v>837</v>
      </c>
      <c r="J693" s="2" t="str">
        <v>BAR</v>
      </c>
      <c r="K693" s="21" t="str">
        <v>Katrina SMALL</v>
      </c>
      <c r="L693" s="47" t="str">
        <v>triple-jump</v>
      </c>
      <c r="M693" s="97">
        <v>0</v>
      </c>
      <c r="N693" s="96" t="str">
        <f t="shared" si="40"/>
        <v>Katrina SMALLtriple-jump</v>
      </c>
      <c r="O693" s="2">
        <f t="shared" si="41"/>
        <v>970</v>
      </c>
      <c r="P693" s="2">
        <f t="shared" si="42"/>
        <v>96</v>
      </c>
      <c r="Q693" s="81" t="str">
        <f t="shared" si="43"/>
        <v/>
      </c>
    </row>
    <row r="694" spans="1:17" x14ac:dyDescent="0.2">
      <c r="A694" t="s">
        <v>1174</v>
      </c>
      <c r="B694" t="s">
        <v>1001</v>
      </c>
      <c r="C694" s="5" t="s">
        <v>41</v>
      </c>
      <c r="D694" s="5">
        <v>44640</v>
      </c>
      <c r="E694" s="2">
        <v>837</v>
      </c>
      <c r="F694" s="2">
        <v>70</v>
      </c>
      <c r="G694" t="str">
        <f>B694&amp;C694</f>
        <v>Phoebe MARSHjavelin-throw</v>
      </c>
      <c r="H694" s="2">
        <f>E694</f>
        <v>837</v>
      </c>
      <c r="I694" s="2" cm="1">
        <f t="array" ref="I694">MAX(IF($G$3:$G$4000=$G694,$H$3:$H$4000))</f>
        <v>837</v>
      </c>
      <c r="J694" s="2" t="str">
        <v>BAR</v>
      </c>
      <c r="K694" s="21" t="str">
        <v>Aria SMALL</v>
      </c>
      <c r="L694" s="47" t="str">
        <v>triple-jump</v>
      </c>
      <c r="M694" s="97">
        <v>36364</v>
      </c>
      <c r="N694" s="96" t="str">
        <f t="shared" si="40"/>
        <v>Aria SMALLtriple-jump</v>
      </c>
      <c r="O694" s="2">
        <f t="shared" si="41"/>
        <v>968</v>
      </c>
      <c r="P694" s="2">
        <f t="shared" si="42"/>
        <v>102</v>
      </c>
      <c r="Q694" s="81" t="str">
        <f t="shared" si="43"/>
        <v/>
      </c>
    </row>
    <row r="695" spans="1:17" x14ac:dyDescent="0.2">
      <c r="A695" t="s">
        <v>1174</v>
      </c>
      <c r="B695" t="s">
        <v>1037</v>
      </c>
      <c r="C695" t="s">
        <v>41</v>
      </c>
      <c r="D695" s="5">
        <v>35745</v>
      </c>
      <c r="E695" s="2">
        <v>834</v>
      </c>
      <c r="F695" s="2">
        <v>75</v>
      </c>
      <c r="G695" t="str">
        <f>B695&amp;C695</f>
        <v>Kathryn BROOKSjavelin-throw</v>
      </c>
      <c r="H695" s="2">
        <f>E695</f>
        <v>834</v>
      </c>
      <c r="I695" s="2" cm="1">
        <f t="array" ref="I695">MAX(IF($G$3:$G$4000=$G695,$H$3:$H$4000))</f>
        <v>834</v>
      </c>
      <c r="J695" s="2" t="str">
        <v>BER</v>
      </c>
      <c r="K695" s="21" t="str">
        <v>Tiara DEROSA</v>
      </c>
      <c r="L695" s="47" t="str">
        <v>shot-put</v>
      </c>
      <c r="M695" s="97">
        <v>35917</v>
      </c>
      <c r="N695" s="96" t="str">
        <f t="shared" si="40"/>
        <v>Tiara DEROSAshot-put</v>
      </c>
      <c r="O695" s="2">
        <f t="shared" si="41"/>
        <v>852</v>
      </c>
      <c r="P695" s="2">
        <f t="shared" si="42"/>
        <v>79</v>
      </c>
      <c r="Q695" s="81" t="str">
        <f t="shared" si="43"/>
        <v/>
      </c>
    </row>
    <row r="696" spans="1:17" x14ac:dyDescent="0.2">
      <c r="A696" t="s">
        <v>1174</v>
      </c>
      <c r="B696" t="s">
        <v>451</v>
      </c>
      <c r="C696" t="s">
        <v>42</v>
      </c>
      <c r="D696" s="5">
        <v>37602</v>
      </c>
      <c r="E696" s="2">
        <v>832</v>
      </c>
      <c r="F696" s="2">
        <v>88</v>
      </c>
      <c r="G696" t="str">
        <f>B696&amp;C696</f>
        <v>Lyvante SU'EMAIhammer-throw</v>
      </c>
      <c r="H696" s="2">
        <f>E696</f>
        <v>832</v>
      </c>
      <c r="I696" s="2" cm="1">
        <f t="array" ref="I696">MAX(IF($G$3:$G$4000=$G696,$H$3:$H$4000))</f>
        <v>927</v>
      </c>
      <c r="J696" s="2" t="str">
        <v>BER</v>
      </c>
      <c r="K696" s="21" t="str">
        <v>Tiara DEROSA</v>
      </c>
      <c r="L696" s="47" t="str">
        <v>discus-throw</v>
      </c>
      <c r="M696" s="97">
        <v>35917</v>
      </c>
      <c r="N696" s="96" t="str">
        <f t="shared" si="40"/>
        <v>Tiara DEROSAdiscus-throw</v>
      </c>
      <c r="O696" s="2">
        <f t="shared" si="41"/>
        <v>851</v>
      </c>
      <c r="P696" s="2">
        <f t="shared" si="42"/>
        <v>87</v>
      </c>
      <c r="Q696" s="81" t="str">
        <f t="shared" si="43"/>
        <v/>
      </c>
    </row>
    <row r="697" spans="1:17" x14ac:dyDescent="0.2">
      <c r="A697" t="s">
        <v>1174</v>
      </c>
      <c r="B697" t="s">
        <v>1014</v>
      </c>
      <c r="C697" t="s">
        <v>85</v>
      </c>
      <c r="D697" s="5">
        <v>1997</v>
      </c>
      <c r="E697" s="2">
        <v>830</v>
      </c>
      <c r="F697" s="2">
        <v>18</v>
      </c>
      <c r="G697" t="str">
        <f>B697&amp;C697</f>
        <v>Samantha FINDLAYrace-walking</v>
      </c>
      <c r="H697" s="2">
        <f>E697</f>
        <v>830</v>
      </c>
      <c r="I697" s="2" cm="1">
        <f t="array" ref="I697">MAX(IF($G$3:$G$4000=$G697,$H$3:$H$4000))</f>
        <v>830</v>
      </c>
      <c r="J697" s="2" t="str">
        <v>BOT</v>
      </c>
      <c r="K697" s="21" t="str">
        <v>Tsaone SEBELE</v>
      </c>
      <c r="L697" s="47" t="str">
        <v>100m</v>
      </c>
      <c r="M697" s="97">
        <v>34269</v>
      </c>
      <c r="N697" s="96" t="str">
        <f t="shared" si="40"/>
        <v>Tsaone SEBELE100m</v>
      </c>
      <c r="O697" s="2">
        <f t="shared" si="41"/>
        <v>1108</v>
      </c>
      <c r="P697" s="2">
        <f t="shared" si="42"/>
        <v>79</v>
      </c>
      <c r="Q697" s="81" t="str">
        <f t="shared" si="43"/>
        <v/>
      </c>
    </row>
    <row r="698" spans="1:17" x14ac:dyDescent="0.2">
      <c r="A698" t="s">
        <v>1174</v>
      </c>
      <c r="B698" t="s">
        <v>494</v>
      </c>
      <c r="C698" t="s">
        <v>43</v>
      </c>
      <c r="D698" s="5">
        <v>37700</v>
      </c>
      <c r="E698" s="2">
        <v>829</v>
      </c>
      <c r="F698" s="2">
        <v>7</v>
      </c>
      <c r="G698" t="str">
        <f>B698&amp;C698</f>
        <v>Hannah TAITheptathlon</v>
      </c>
      <c r="H698" s="2">
        <f>E698</f>
        <v>829</v>
      </c>
      <c r="I698" s="2" cm="1">
        <f t="array" ref="I698">MAX(IF($G$3:$G$4000=$G698,$H$3:$H$4000))</f>
        <v>851</v>
      </c>
      <c r="J698" s="2" t="str">
        <v>BOT</v>
      </c>
      <c r="K698" s="21" t="str">
        <v>Amantle MONTSHO</v>
      </c>
      <c r="L698" s="47" t="str">
        <v>400m</v>
      </c>
      <c r="M698" s="97">
        <v>30501</v>
      </c>
      <c r="N698" s="96" t="str">
        <f t="shared" si="40"/>
        <v>Amantle MONTSHO400m</v>
      </c>
      <c r="O698" s="2">
        <f t="shared" si="41"/>
        <v>1101</v>
      </c>
      <c r="P698" s="2">
        <f t="shared" si="42"/>
        <v>72</v>
      </c>
      <c r="Q698" s="81" t="str">
        <f t="shared" si="43"/>
        <v/>
      </c>
    </row>
    <row r="699" spans="1:17" x14ac:dyDescent="0.2">
      <c r="A699" t="s">
        <v>1174</v>
      </c>
      <c r="B699" t="s">
        <v>450</v>
      </c>
      <c r="C699" t="s">
        <v>39</v>
      </c>
      <c r="D699" s="5">
        <v>33247</v>
      </c>
      <c r="E699" s="2">
        <v>828</v>
      </c>
      <c r="F699" s="2">
        <v>91</v>
      </c>
      <c r="G699" t="str">
        <f>B699&amp;C699</f>
        <v>Kimberly MULHALLshot-put</v>
      </c>
      <c r="H699" s="2">
        <f>E699</f>
        <v>828</v>
      </c>
      <c r="I699" s="2" cm="1">
        <f t="array" ref="I699">MAX(IF($G$3:$G$4000=$G699,$H$3:$H$4000))</f>
        <v>828</v>
      </c>
      <c r="J699" s="2" t="str">
        <v>BOT</v>
      </c>
      <c r="K699" s="21" t="str">
        <v>Oarabile TSHOSA</v>
      </c>
      <c r="L699" s="47" t="str">
        <v>100m</v>
      </c>
      <c r="M699" s="97">
        <v>37067</v>
      </c>
      <c r="N699" s="96" t="str">
        <f t="shared" si="40"/>
        <v>Oarabile TSHOSA100m</v>
      </c>
      <c r="O699" s="2">
        <f t="shared" si="41"/>
        <v>1093</v>
      </c>
      <c r="P699" s="2">
        <f t="shared" si="42"/>
        <v>107</v>
      </c>
      <c r="Q699" s="81" t="str">
        <f t="shared" si="43"/>
        <v/>
      </c>
    </row>
    <row r="700" spans="1:17" x14ac:dyDescent="0.2">
      <c r="A700" t="s">
        <v>1174</v>
      </c>
      <c r="B700" t="s">
        <v>478</v>
      </c>
      <c r="C700" t="s">
        <v>42</v>
      </c>
      <c r="D700" s="5">
        <v>37463</v>
      </c>
      <c r="E700" s="2">
        <v>828</v>
      </c>
      <c r="F700" s="2">
        <v>95</v>
      </c>
      <c r="G700" t="str">
        <f>B700&amp;C700</f>
        <v>Aliyah CANEPAhammer-throw</v>
      </c>
      <c r="H700" s="2">
        <f>E700</f>
        <v>828</v>
      </c>
      <c r="I700" s="2" cm="1">
        <f t="array" ref="I700">MAX(IF($G$3:$G$4000=$G700,$H$3:$H$4000))</f>
        <v>828</v>
      </c>
      <c r="J700" s="2" t="str">
        <v>BOT</v>
      </c>
      <c r="K700" s="21" t="str">
        <v>Thomphang BASELE</v>
      </c>
      <c r="L700" s="47" t="str">
        <v>400m</v>
      </c>
      <c r="M700" s="97">
        <v>36584</v>
      </c>
      <c r="N700" s="96" t="str">
        <f t="shared" si="40"/>
        <v>Thomphang BASELE400m</v>
      </c>
      <c r="O700" s="2">
        <f t="shared" si="41"/>
        <v>1078</v>
      </c>
      <c r="P700" s="2">
        <f t="shared" si="42"/>
        <v>101</v>
      </c>
      <c r="Q700" s="81" t="str">
        <f t="shared" si="43"/>
        <v/>
      </c>
    </row>
    <row r="701" spans="1:17" x14ac:dyDescent="0.2">
      <c r="A701" t="s">
        <v>1174</v>
      </c>
      <c r="B701" t="s">
        <v>485</v>
      </c>
      <c r="C701" t="s">
        <v>41</v>
      </c>
      <c r="D701" s="5">
        <v>36538</v>
      </c>
      <c r="E701" s="2">
        <v>827</v>
      </c>
      <c r="F701" s="2">
        <v>27</v>
      </c>
      <c r="G701" t="str">
        <f>B701&amp;C701</f>
        <v>Jess BELLjavelin-throw</v>
      </c>
      <c r="H701" s="2">
        <f>E701</f>
        <v>827</v>
      </c>
      <c r="I701" s="2" cm="1">
        <f t="array" ref="I701">MAX(IF($G$3:$G$4000=$G701,$H$3:$H$4000))</f>
        <v>978</v>
      </c>
      <c r="J701" s="2" t="str">
        <v>BOT</v>
      </c>
      <c r="K701" s="21" t="str">
        <v>Oarabile MOKENANE</v>
      </c>
      <c r="L701" s="47" t="str">
        <v>400mh</v>
      </c>
      <c r="M701" s="97">
        <v>33671</v>
      </c>
      <c r="N701" s="96" t="str">
        <f t="shared" si="40"/>
        <v>Oarabile MOKENANE400mh</v>
      </c>
      <c r="O701" s="2">
        <f t="shared" si="41"/>
        <v>1053</v>
      </c>
      <c r="P701" s="2">
        <f t="shared" si="42"/>
        <v>61</v>
      </c>
      <c r="Q701" s="81" t="str">
        <f t="shared" si="43"/>
        <v/>
      </c>
    </row>
    <row r="702" spans="1:17" x14ac:dyDescent="0.2">
      <c r="A702" t="s">
        <v>1174</v>
      </c>
      <c r="B702" t="s">
        <v>458</v>
      </c>
      <c r="C702" t="s">
        <v>40</v>
      </c>
      <c r="D702" s="5">
        <v>36148</v>
      </c>
      <c r="E702" s="2">
        <v>826</v>
      </c>
      <c r="F702" s="2">
        <v>49</v>
      </c>
      <c r="G702" t="str">
        <f>B702&amp;C702</f>
        <v>Jessica SIVIOURdiscus-throw</v>
      </c>
      <c r="H702" s="2">
        <f>E702</f>
        <v>826</v>
      </c>
      <c r="I702" s="2" cm="1">
        <f t="array" ref="I702">MAX(IF($G$3:$G$4000=$G702,$H$3:$H$4000))</f>
        <v>826</v>
      </c>
      <c r="J702" s="2" t="str">
        <v>BOT</v>
      </c>
      <c r="K702" s="21" t="str">
        <v>Oratile NOWE</v>
      </c>
      <c r="L702" s="47" t="str">
        <v>800m</v>
      </c>
      <c r="M702" s="97">
        <v>36666</v>
      </c>
      <c r="N702" s="96" t="str">
        <f t="shared" si="40"/>
        <v>Oratile NOWE800m</v>
      </c>
      <c r="O702" s="2">
        <f t="shared" si="41"/>
        <v>1050</v>
      </c>
      <c r="P702" s="2">
        <f t="shared" si="42"/>
        <v>119</v>
      </c>
      <c r="Q702" s="81" t="str">
        <f t="shared" si="43"/>
        <v/>
      </c>
    </row>
    <row r="703" spans="1:17" x14ac:dyDescent="0.2">
      <c r="A703" t="s">
        <v>1174</v>
      </c>
      <c r="B703" t="s">
        <v>477</v>
      </c>
      <c r="C703" s="5" t="s">
        <v>42</v>
      </c>
      <c r="D703" s="5">
        <v>36420</v>
      </c>
      <c r="E703" s="2">
        <v>826</v>
      </c>
      <c r="F703" s="2">
        <v>24</v>
      </c>
      <c r="G703" t="str">
        <f>B703&amp;C703</f>
        <v>Caitlyn HESTERhammer-throw</v>
      </c>
      <c r="H703" s="2">
        <f>E703</f>
        <v>826</v>
      </c>
      <c r="I703" s="2" cm="1">
        <f t="array" ref="I703">MAX(IF($G$3:$G$4000=$G703,$H$3:$H$4000))</f>
        <v>826</v>
      </c>
      <c r="J703" s="2" t="str">
        <v>BOT</v>
      </c>
      <c r="K703" s="21" t="str">
        <v>Oarabile TSHOSA</v>
      </c>
      <c r="L703" s="47" t="str">
        <v>200m</v>
      </c>
      <c r="M703" s="97">
        <v>37067</v>
      </c>
      <c r="N703" s="96" t="str">
        <f t="shared" si="40"/>
        <v>Oarabile TSHOSA200m</v>
      </c>
      <c r="O703" s="2">
        <f t="shared" si="41"/>
        <v>1049</v>
      </c>
      <c r="P703" s="2">
        <f t="shared" si="42"/>
        <v>115</v>
      </c>
      <c r="Q703" s="81" t="str">
        <f t="shared" si="43"/>
        <v/>
      </c>
    </row>
    <row r="704" spans="1:17" x14ac:dyDescent="0.2">
      <c r="A704" t="s">
        <v>1174</v>
      </c>
      <c r="B704" t="s">
        <v>453</v>
      </c>
      <c r="C704" t="s">
        <v>39</v>
      </c>
      <c r="D704" s="5">
        <v>37360</v>
      </c>
      <c r="E704" s="2">
        <v>825</v>
      </c>
      <c r="F704" s="2">
        <v>24</v>
      </c>
      <c r="G704" t="str">
        <f>B704&amp;C704</f>
        <v>Sally SHOKRYshot-put</v>
      </c>
      <c r="H704" s="2">
        <f>E704</f>
        <v>825</v>
      </c>
      <c r="I704" s="2" cm="1">
        <f t="array" ref="I704">MAX(IF($G$3:$G$4000=$G704,$H$3:$H$4000))</f>
        <v>837</v>
      </c>
      <c r="J704" s="2" t="str">
        <v>BOT</v>
      </c>
      <c r="K704" s="21" t="str">
        <v>Oratile NOWE</v>
      </c>
      <c r="L704" s="47" t="str">
        <v>1500m</v>
      </c>
      <c r="M704" s="97">
        <v>36666</v>
      </c>
      <c r="N704" s="96" t="str">
        <f t="shared" si="40"/>
        <v>Oratile NOWE1500m</v>
      </c>
      <c r="O704" s="2">
        <f t="shared" si="41"/>
        <v>1021</v>
      </c>
      <c r="P704" s="2">
        <f t="shared" si="42"/>
        <v>128</v>
      </c>
      <c r="Q704" s="81" t="str">
        <f t="shared" si="43"/>
        <v/>
      </c>
    </row>
    <row r="705" spans="1:17" x14ac:dyDescent="0.2">
      <c r="A705" t="s">
        <v>1174</v>
      </c>
      <c r="B705" t="s">
        <v>995</v>
      </c>
      <c r="C705" t="s">
        <v>41</v>
      </c>
      <c r="D705" s="5">
        <v>34215</v>
      </c>
      <c r="E705" s="2">
        <v>825</v>
      </c>
      <c r="F705" s="2">
        <v>28</v>
      </c>
      <c r="G705" t="str">
        <f>B705&amp;C705</f>
        <v>Christina GRUNjavelin-throw</v>
      </c>
      <c r="H705" s="2">
        <f>E705</f>
        <v>825</v>
      </c>
      <c r="I705" s="2" cm="1">
        <f t="array" ref="I705">MAX(IF($G$3:$G$4000=$G705,$H$3:$H$4000))</f>
        <v>888</v>
      </c>
      <c r="J705" s="2" t="str">
        <v>BOT</v>
      </c>
      <c r="K705" s="21" t="str">
        <v>Loungo MATLHAKU</v>
      </c>
      <c r="L705" s="47" t="str">
        <v>400m</v>
      </c>
      <c r="M705" s="97">
        <v>34782</v>
      </c>
      <c r="N705" s="96" t="str">
        <f t="shared" si="40"/>
        <v>Loungo MATLHAKU400m</v>
      </c>
      <c r="O705" s="2">
        <f t="shared" si="41"/>
        <v>1015</v>
      </c>
      <c r="P705" s="2">
        <f t="shared" si="42"/>
        <v>151</v>
      </c>
      <c r="Q705" s="81" t="str">
        <f t="shared" si="43"/>
        <v/>
      </c>
    </row>
    <row r="706" spans="1:17" x14ac:dyDescent="0.2">
      <c r="A706" t="s">
        <v>1174</v>
      </c>
      <c r="B706" t="s">
        <v>1033</v>
      </c>
      <c r="C706" t="s">
        <v>36</v>
      </c>
      <c r="D706" s="5">
        <v>44701</v>
      </c>
      <c r="E706" s="2">
        <v>825</v>
      </c>
      <c r="F706" s="2">
        <v>86</v>
      </c>
      <c r="G706" t="str">
        <f>B706&amp;C706</f>
        <v>Zoe LAURENSONpole-vault</v>
      </c>
      <c r="H706" s="2">
        <f>E706</f>
        <v>825</v>
      </c>
      <c r="I706" s="2" cm="1">
        <f t="array" ref="I706">MAX(IF($G$3:$G$4000=$G706,$H$3:$H$4000))</f>
        <v>825</v>
      </c>
      <c r="J706" s="2" t="str">
        <v>BOT</v>
      </c>
      <c r="K706" s="21" t="str">
        <v>Boitshepiso KELAPILE</v>
      </c>
      <c r="L706" s="47" t="str">
        <v>100m</v>
      </c>
      <c r="M706" s="97">
        <v>44612</v>
      </c>
      <c r="N706" s="96" t="str">
        <f t="shared" si="40"/>
        <v>Boitshepiso KELAPILE100m</v>
      </c>
      <c r="O706" s="2">
        <f t="shared" si="41"/>
        <v>1003</v>
      </c>
      <c r="P706" s="2">
        <f t="shared" si="42"/>
        <v>176</v>
      </c>
      <c r="Q706" s="81" t="str">
        <f t="shared" si="43"/>
        <v/>
      </c>
    </row>
    <row r="707" spans="1:17" x14ac:dyDescent="0.2">
      <c r="A707" t="s">
        <v>1174</v>
      </c>
      <c r="B707" t="s">
        <v>465</v>
      </c>
      <c r="C707" t="s">
        <v>39</v>
      </c>
      <c r="D707" s="5">
        <v>37230</v>
      </c>
      <c r="E707" s="2">
        <v>821</v>
      </c>
      <c r="F707" s="2">
        <v>94</v>
      </c>
      <c r="G707" t="str">
        <f>B707&amp;C707</f>
        <v>Sinead DU TOITshot-put</v>
      </c>
      <c r="H707" s="2">
        <f>E707</f>
        <v>821</v>
      </c>
      <c r="I707" s="2" cm="1">
        <f t="array" ref="I707">MAX(IF($G$3:$G$4000=$G707,$H$3:$H$4000))</f>
        <v>821</v>
      </c>
      <c r="J707" s="2" t="str">
        <v>CAN</v>
      </c>
      <c r="K707" s="21" t="str">
        <v>Gabriela DEBUES-STAFFORD</v>
      </c>
      <c r="L707" s="47" t="str">
        <v>1500m</v>
      </c>
      <c r="M707" s="97">
        <v>34955</v>
      </c>
      <c r="N707" s="96" t="str">
        <f t="shared" si="40"/>
        <v>Gabriela DEBUES-STAFFORD1500m</v>
      </c>
      <c r="O707" s="2">
        <f t="shared" si="41"/>
        <v>1219</v>
      </c>
      <c r="P707" s="2">
        <f t="shared" si="42"/>
        <v>3</v>
      </c>
      <c r="Q707" s="81" t="str">
        <f t="shared" si="43"/>
        <v/>
      </c>
    </row>
    <row r="708" spans="1:17" x14ac:dyDescent="0.2">
      <c r="A708" t="s">
        <v>1174</v>
      </c>
      <c r="B708" t="s">
        <v>477</v>
      </c>
      <c r="C708" t="s">
        <v>42</v>
      </c>
      <c r="D708" s="5">
        <v>36420</v>
      </c>
      <c r="E708" s="2">
        <v>818</v>
      </c>
      <c r="F708" s="2">
        <v>99</v>
      </c>
      <c r="G708" t="str">
        <f>B708&amp;C708</f>
        <v>Caitlyn HESTERhammer-throw</v>
      </c>
      <c r="H708" s="2">
        <f>E708</f>
        <v>818</v>
      </c>
      <c r="I708" s="2" cm="1">
        <f t="array" ref="I708">MAX(IF($G$3:$G$4000=$G708,$H$3:$H$4000))</f>
        <v>826</v>
      </c>
      <c r="J708" s="2" t="str">
        <v>CAN</v>
      </c>
      <c r="K708" s="21" t="str">
        <v>Melissa BISHOP-NRIAGU</v>
      </c>
      <c r="L708" s="47" t="str">
        <v>800m</v>
      </c>
      <c r="M708" s="97">
        <v>32360</v>
      </c>
      <c r="N708" s="96" t="str">
        <f t="shared" ref="N708:N771" si="44">K708&amp;L708</f>
        <v>Melissa BISHOP-NRIAGU800m</v>
      </c>
      <c r="O708" s="2">
        <f t="shared" ref="O708:O771" si="45">VLOOKUP(K708&amp;L708,$G$3:$H$3442,2,FALSE)</f>
        <v>1192</v>
      </c>
      <c r="P708" s="2">
        <f t="shared" ref="P708:P771" si="46">COUNTIFS($L$3:$L$3026,L708,$O$3:$O$3026,"&gt;"&amp;O708)+1</f>
        <v>9</v>
      </c>
      <c r="Q708" s="81" t="str">
        <f t="shared" ref="Q708:Q771" si="47">IFERROR(IF(J708="AUS",COUNTIFS($J$3:$J$3026,"AUS",$L$3:$L$3026,L708,$O$3:$O$3026,"&gt;"&amp;O708)+1,""),"")</f>
        <v/>
      </c>
    </row>
    <row r="709" spans="1:17" x14ac:dyDescent="0.2">
      <c r="A709" t="s">
        <v>1174</v>
      </c>
      <c r="B709" t="s">
        <v>459</v>
      </c>
      <c r="C709" s="5" t="s">
        <v>40</v>
      </c>
      <c r="D709" s="5">
        <v>36466</v>
      </c>
      <c r="E709" s="2">
        <v>815</v>
      </c>
      <c r="F709" s="2">
        <v>55</v>
      </c>
      <c r="G709" t="str">
        <f>B709&amp;C709</f>
        <v>Sina WILDRAUTdiscus-throw</v>
      </c>
      <c r="H709" s="2">
        <f>E709</f>
        <v>815</v>
      </c>
      <c r="I709" s="2" cm="1">
        <f t="array" ref="I709">MAX(IF($G$3:$G$4000=$G709,$H$3:$H$4000))</f>
        <v>815</v>
      </c>
      <c r="J709" s="2" t="str">
        <v>CAN</v>
      </c>
      <c r="K709" s="21" t="str">
        <v>Lucia STAFFORD</v>
      </c>
      <c r="L709" s="47" t="str">
        <v>1500m</v>
      </c>
      <c r="M709" s="97">
        <v>36024</v>
      </c>
      <c r="N709" s="96" t="str">
        <f t="shared" si="44"/>
        <v>Lucia STAFFORD1500m</v>
      </c>
      <c r="O709" s="2">
        <f t="shared" si="45"/>
        <v>1189</v>
      </c>
      <c r="P709" s="2">
        <f t="shared" si="46"/>
        <v>7</v>
      </c>
      <c r="Q709" s="81" t="str">
        <f t="shared" si="47"/>
        <v/>
      </c>
    </row>
    <row r="710" spans="1:17" x14ac:dyDescent="0.2">
      <c r="A710" t="s">
        <v>1174</v>
      </c>
      <c r="B710" t="s">
        <v>465</v>
      </c>
      <c r="C710" s="5" t="s">
        <v>39</v>
      </c>
      <c r="D710" s="6">
        <v>37230</v>
      </c>
      <c r="E710" s="2">
        <v>812</v>
      </c>
      <c r="F710" s="2">
        <v>28</v>
      </c>
      <c r="G710" t="str">
        <f>B710&amp;C710</f>
        <v>Sinead DU TOITshot-put</v>
      </c>
      <c r="H710" s="2">
        <f>E710</f>
        <v>812</v>
      </c>
      <c r="I710" s="2" cm="1">
        <f t="array" ref="I710">MAX(IF($G$3:$G$4000=$G710,$H$3:$H$4000))</f>
        <v>821</v>
      </c>
      <c r="J710" s="2" t="str">
        <v>CAN</v>
      </c>
      <c r="K710" s="21" t="str">
        <v>Genevi√®ve LALONDE</v>
      </c>
      <c r="L710" s="47" t="str">
        <v>3000msc</v>
      </c>
      <c r="M710" s="97">
        <v>33486</v>
      </c>
      <c r="N710" s="96" t="str">
        <f t="shared" si="44"/>
        <v>Genevi√®ve LALONDE3000msc</v>
      </c>
      <c r="O710" s="2">
        <f t="shared" si="45"/>
        <v>1187</v>
      </c>
      <c r="P710" s="2">
        <f t="shared" si="46"/>
        <v>10</v>
      </c>
      <c r="Q710" s="81" t="str">
        <f t="shared" si="47"/>
        <v/>
      </c>
    </row>
    <row r="711" spans="1:17" x14ac:dyDescent="0.2">
      <c r="A711" t="s">
        <v>1174</v>
      </c>
      <c r="B711" t="s">
        <v>996</v>
      </c>
      <c r="C711" s="5" t="s">
        <v>41</v>
      </c>
      <c r="D711" s="5">
        <v>37650</v>
      </c>
      <c r="E711" s="2">
        <v>812</v>
      </c>
      <c r="F711" s="2">
        <v>32</v>
      </c>
      <c r="G711" t="str">
        <f>B711&amp;C711</f>
        <v>Teya SAVILLEjavelin-throw</v>
      </c>
      <c r="H711" s="2">
        <f>E711</f>
        <v>812</v>
      </c>
      <c r="I711" s="2" cm="1">
        <f t="array" ref="I711">MAX(IF($G$3:$G$4000=$G711,$H$3:$H$4000))</f>
        <v>812</v>
      </c>
      <c r="J711" s="2" t="str">
        <v>CAN</v>
      </c>
      <c r="K711" s="21" t="str">
        <v>Gabriela DEBUES-STAFFORD</v>
      </c>
      <c r="L711" s="47" t="str">
        <v>800m</v>
      </c>
      <c r="M711" s="97">
        <v>34955</v>
      </c>
      <c r="N711" s="96" t="str">
        <f t="shared" si="44"/>
        <v>Gabriela DEBUES-STAFFORD800m</v>
      </c>
      <c r="O711" s="2">
        <f t="shared" si="45"/>
        <v>1186</v>
      </c>
      <c r="P711" s="2">
        <f t="shared" si="46"/>
        <v>10</v>
      </c>
      <c r="Q711" s="81" t="str">
        <f t="shared" si="47"/>
        <v/>
      </c>
    </row>
    <row r="712" spans="1:17" x14ac:dyDescent="0.2">
      <c r="A712" t="s">
        <v>1174</v>
      </c>
      <c r="B712" t="s">
        <v>997</v>
      </c>
      <c r="C712" t="s">
        <v>41</v>
      </c>
      <c r="D712" s="5">
        <v>33047</v>
      </c>
      <c r="E712" s="2">
        <v>811</v>
      </c>
      <c r="F712" s="2">
        <v>33</v>
      </c>
      <c r="G712" t="str">
        <f>B712&amp;C712</f>
        <v>Karen CLARKEjavelin-throw</v>
      </c>
      <c r="H712" s="2">
        <f>E712</f>
        <v>811</v>
      </c>
      <c r="I712" s="2" cm="1">
        <f t="array" ref="I712">MAX(IF($G$3:$G$4000=$G712,$H$3:$H$4000))</f>
        <v>811</v>
      </c>
      <c r="J712" s="2" t="str">
        <v>CAN</v>
      </c>
      <c r="K712" s="21" t="str">
        <v>Camryn ROGERS</v>
      </c>
      <c r="L712" s="47" t="str">
        <v>hammer-throw</v>
      </c>
      <c r="M712" s="97">
        <v>36318</v>
      </c>
      <c r="N712" s="96" t="str">
        <f t="shared" si="44"/>
        <v>Camryn ROGERShammer-throw</v>
      </c>
      <c r="O712" s="2">
        <f t="shared" si="45"/>
        <v>1182</v>
      </c>
      <c r="P712" s="2">
        <f t="shared" si="46"/>
        <v>1</v>
      </c>
      <c r="Q712" s="81" t="str">
        <f t="shared" si="47"/>
        <v/>
      </c>
    </row>
    <row r="713" spans="1:17" x14ac:dyDescent="0.2">
      <c r="A713" t="s">
        <v>1174</v>
      </c>
      <c r="B713" t="s">
        <v>1039</v>
      </c>
      <c r="C713" t="s">
        <v>85</v>
      </c>
      <c r="D713" s="5">
        <v>44640</v>
      </c>
      <c r="E713" s="2">
        <v>811</v>
      </c>
      <c r="F713" s="2">
        <v>37</v>
      </c>
      <c r="G713" t="str">
        <f>B713&amp;C713</f>
        <v>Charlotte HAYrace-walking</v>
      </c>
      <c r="H713" s="2">
        <f>E713</f>
        <v>811</v>
      </c>
      <c r="I713" s="2" cm="1">
        <f t="array" ref="I713">MAX(IF($G$3:$G$4000=$G713,$H$3:$H$4000))</f>
        <v>811</v>
      </c>
      <c r="J713" s="2" t="str">
        <v>CAN</v>
      </c>
      <c r="K713" s="21" t="str">
        <v>Andrea SECCAFIEN</v>
      </c>
      <c r="L713" s="47" t="str">
        <v>10000m</v>
      </c>
      <c r="M713" s="97">
        <v>33112</v>
      </c>
      <c r="N713" s="96" t="str">
        <f t="shared" si="44"/>
        <v>Andrea SECCAFIEN10000m</v>
      </c>
      <c r="O713" s="2">
        <f t="shared" si="45"/>
        <v>1180</v>
      </c>
      <c r="P713" s="2">
        <f t="shared" si="46"/>
        <v>18</v>
      </c>
      <c r="Q713" s="81" t="str">
        <f t="shared" si="47"/>
        <v/>
      </c>
    </row>
    <row r="714" spans="1:17" x14ac:dyDescent="0.2">
      <c r="A714" t="s">
        <v>1174</v>
      </c>
      <c r="B714" t="s">
        <v>1005</v>
      </c>
      <c r="C714" t="s">
        <v>41</v>
      </c>
      <c r="D714" s="5">
        <v>36176</v>
      </c>
      <c r="E714" s="2">
        <v>810</v>
      </c>
      <c r="F714" s="2">
        <v>83</v>
      </c>
      <c r="G714" t="str">
        <f>B714&amp;C714</f>
        <v>Emma BUTLERjavelin-throw</v>
      </c>
      <c r="H714" s="2">
        <f>E714</f>
        <v>810</v>
      </c>
      <c r="I714" s="2" cm="1">
        <f t="array" ref="I714">MAX(IF($G$3:$G$4000=$G714,$H$3:$H$4000))</f>
        <v>810</v>
      </c>
      <c r="J714" s="2" t="str">
        <v>CAN</v>
      </c>
      <c r="K714" s="21" t="str">
        <v>Lindsey BUTTERWORTH</v>
      </c>
      <c r="L714" s="47" t="str">
        <v>800m</v>
      </c>
      <c r="M714" s="97">
        <v>33874</v>
      </c>
      <c r="N714" s="96" t="str">
        <f t="shared" si="44"/>
        <v>Lindsey BUTTERWORTH800m</v>
      </c>
      <c r="O714" s="2">
        <f t="shared" si="45"/>
        <v>1177</v>
      </c>
      <c r="P714" s="2">
        <f t="shared" si="46"/>
        <v>11</v>
      </c>
      <c r="Q714" s="81" t="str">
        <f t="shared" si="47"/>
        <v/>
      </c>
    </row>
    <row r="715" spans="1:17" x14ac:dyDescent="0.2">
      <c r="A715" t="s">
        <v>1174</v>
      </c>
      <c r="B715" t="s">
        <v>412</v>
      </c>
      <c r="C715" t="s">
        <v>39</v>
      </c>
      <c r="D715" s="6">
        <v>35434</v>
      </c>
      <c r="E715" s="2">
        <v>809</v>
      </c>
      <c r="F715" s="2">
        <v>30</v>
      </c>
      <c r="G715" t="str">
        <f>B715&amp;C715</f>
        <v>Alysha BURNETTshot-put</v>
      </c>
      <c r="H715" s="2">
        <f>E715</f>
        <v>809</v>
      </c>
      <c r="I715" s="2" cm="1">
        <f t="array" ref="I715">MAX(IF($G$3:$G$4000=$G715,$H$3:$H$4000))</f>
        <v>859</v>
      </c>
      <c r="J715" s="2" t="str">
        <v>CAN</v>
      </c>
      <c r="K715" s="21" t="str">
        <v>Crystal EMMANUEL</v>
      </c>
      <c r="L715" s="47" t="str">
        <v>100m</v>
      </c>
      <c r="M715" s="97">
        <v>33569</v>
      </c>
      <c r="N715" s="96" t="str">
        <f t="shared" si="44"/>
        <v>Crystal EMMANUEL100m</v>
      </c>
      <c r="O715" s="2">
        <f t="shared" si="45"/>
        <v>1176</v>
      </c>
      <c r="P715" s="2">
        <f t="shared" si="46"/>
        <v>18</v>
      </c>
      <c r="Q715" s="81" t="str">
        <f t="shared" si="47"/>
        <v/>
      </c>
    </row>
    <row r="716" spans="1:17" x14ac:dyDescent="0.2">
      <c r="A716" t="s">
        <v>1174</v>
      </c>
      <c r="B716" t="s">
        <v>978</v>
      </c>
      <c r="C716" t="s">
        <v>36</v>
      </c>
      <c r="D716" s="5">
        <v>35316</v>
      </c>
      <c r="E716" s="2">
        <v>807</v>
      </c>
      <c r="F716" s="2">
        <v>49</v>
      </c>
      <c r="G716" t="str">
        <f>B716&amp;C716</f>
        <v>Megan SEVEpole-vault</v>
      </c>
      <c r="H716" s="2">
        <f>E716</f>
        <v>807</v>
      </c>
      <c r="I716" s="2" cm="1">
        <f t="array" ref="I716">MAX(IF($G$3:$G$4000=$G716,$H$3:$H$4000))</f>
        <v>838</v>
      </c>
      <c r="J716" s="2" t="str">
        <v>CAN</v>
      </c>
      <c r="K716" s="21" t="str">
        <v>Regan YEE</v>
      </c>
      <c r="L716" s="47" t="str">
        <v>3000msc</v>
      </c>
      <c r="M716" s="97">
        <v>34884</v>
      </c>
      <c r="N716" s="96" t="str">
        <f t="shared" si="44"/>
        <v>Regan YEE3000msc</v>
      </c>
      <c r="O716" s="2">
        <f t="shared" si="45"/>
        <v>1175</v>
      </c>
      <c r="P716" s="2">
        <f t="shared" si="46"/>
        <v>12</v>
      </c>
      <c r="Q716" s="81" t="str">
        <f t="shared" si="47"/>
        <v/>
      </c>
    </row>
    <row r="717" spans="1:17" x14ac:dyDescent="0.2">
      <c r="A717" t="s">
        <v>1174</v>
      </c>
      <c r="B717" t="s">
        <v>446</v>
      </c>
      <c r="C717" t="s">
        <v>36</v>
      </c>
      <c r="D717" s="5">
        <v>38800</v>
      </c>
      <c r="E717" s="2">
        <v>807</v>
      </c>
      <c r="F717" s="2">
        <v>49</v>
      </c>
      <c r="G717" t="str">
        <f>B717&amp;C717</f>
        <v>Haneefa RANEpole-vault</v>
      </c>
      <c r="H717" s="2">
        <f>E717</f>
        <v>807</v>
      </c>
      <c r="I717" s="2" cm="1">
        <f t="array" ref="I717">MAX(IF($G$3:$G$4000=$G717,$H$3:$H$4000))</f>
        <v>807</v>
      </c>
      <c r="J717" s="2" t="str">
        <v>CAN</v>
      </c>
      <c r="K717" s="21" t="str">
        <v>Natalia HAWTHORN</v>
      </c>
      <c r="L717" s="47" t="str">
        <v>1500m</v>
      </c>
      <c r="M717" s="97">
        <v>34711</v>
      </c>
      <c r="N717" s="96" t="str">
        <f t="shared" si="44"/>
        <v>Natalia HAWTHORN1500m</v>
      </c>
      <c r="O717" s="2">
        <f t="shared" si="45"/>
        <v>1172</v>
      </c>
      <c r="P717" s="2">
        <f t="shared" si="46"/>
        <v>12</v>
      </c>
      <c r="Q717" s="81" t="str">
        <f t="shared" si="47"/>
        <v/>
      </c>
    </row>
    <row r="718" spans="1:17" x14ac:dyDescent="0.2">
      <c r="A718" t="s">
        <v>1174</v>
      </c>
      <c r="B718" s="5" t="s">
        <v>979</v>
      </c>
      <c r="C718" s="5" t="s">
        <v>36</v>
      </c>
      <c r="D718" s="5">
        <v>44732</v>
      </c>
      <c r="E718" s="2">
        <v>807</v>
      </c>
      <c r="F718" s="2">
        <v>49</v>
      </c>
      <c r="G718" t="str">
        <f>B718&amp;C718</f>
        <v>Anais FITZPATRICKpole-vault</v>
      </c>
      <c r="H718" s="2">
        <f>E718</f>
        <v>807</v>
      </c>
      <c r="I718" s="2" cm="1">
        <f t="array" ref="I718">MAX(IF($G$3:$G$4000=$G718,$H$3:$H$4000))</f>
        <v>807</v>
      </c>
      <c r="J718" s="2" t="str">
        <v>CAN</v>
      </c>
      <c r="K718" s="21" t="str">
        <v>Alycia BUTTERWORTH</v>
      </c>
      <c r="L718" s="47" t="str">
        <v>3000msc</v>
      </c>
      <c r="M718" s="97">
        <v>33878</v>
      </c>
      <c r="N718" s="96" t="str">
        <f t="shared" si="44"/>
        <v>Alycia BUTTERWORTH3000msc</v>
      </c>
      <c r="O718" s="2">
        <f t="shared" si="45"/>
        <v>1172</v>
      </c>
      <c r="P718" s="2">
        <f t="shared" si="46"/>
        <v>15</v>
      </c>
      <c r="Q718" s="81" t="str">
        <f t="shared" si="47"/>
        <v/>
      </c>
    </row>
    <row r="719" spans="1:17" x14ac:dyDescent="0.2">
      <c r="A719" t="s">
        <v>1174</v>
      </c>
      <c r="B719" t="s">
        <v>1034</v>
      </c>
      <c r="C719" t="s">
        <v>36</v>
      </c>
      <c r="D719" s="5">
        <v>37240</v>
      </c>
      <c r="E719" s="2">
        <v>807</v>
      </c>
      <c r="F719" s="2">
        <v>92</v>
      </c>
      <c r="G719" t="str">
        <f>B719&amp;C719</f>
        <v>Sarah MELSOMpole-vault</v>
      </c>
      <c r="H719" s="2">
        <f>E719</f>
        <v>807</v>
      </c>
      <c r="I719" s="2" cm="1">
        <f t="array" ref="I719">MAX(IF($G$3:$G$4000=$G719,$H$3:$H$4000))</f>
        <v>807</v>
      </c>
      <c r="J719" s="2" t="str">
        <v>CAN</v>
      </c>
      <c r="K719" s="21" t="str">
        <v>Kyra CONSTANTINE</v>
      </c>
      <c r="L719" s="47" t="str">
        <v>400m</v>
      </c>
      <c r="M719" s="97">
        <v>36008</v>
      </c>
      <c r="N719" s="96" t="str">
        <f t="shared" si="44"/>
        <v>Kyra CONSTANTINE400m</v>
      </c>
      <c r="O719" s="2">
        <f t="shared" si="45"/>
        <v>1171</v>
      </c>
      <c r="P719" s="2">
        <f t="shared" si="46"/>
        <v>15</v>
      </c>
      <c r="Q719" s="81" t="str">
        <f t="shared" si="47"/>
        <v/>
      </c>
    </row>
    <row r="720" spans="1:17" x14ac:dyDescent="0.2">
      <c r="A720" t="s">
        <v>1174</v>
      </c>
      <c r="B720" t="s">
        <v>446</v>
      </c>
      <c r="C720" s="5" t="s">
        <v>36</v>
      </c>
      <c r="D720" s="5">
        <v>38800</v>
      </c>
      <c r="E720" s="2">
        <v>807</v>
      </c>
      <c r="F720" s="2">
        <v>92</v>
      </c>
      <c r="G720" t="str">
        <f>B720&amp;C720</f>
        <v>Haneefa RANEpole-vault</v>
      </c>
      <c r="H720" s="2">
        <f>E720</f>
        <v>807</v>
      </c>
      <c r="I720" s="2" cm="1">
        <f t="array" ref="I720">MAX(IF($G$3:$G$4000=$G720,$H$3:$H$4000))</f>
        <v>807</v>
      </c>
      <c r="J720" s="2" t="str">
        <v>CAN</v>
      </c>
      <c r="K720" s="21" t="str">
        <v>Melissa BISHOP-NRIAGU</v>
      </c>
      <c r="L720" s="47" t="str">
        <v>1500m</v>
      </c>
      <c r="M720" s="97">
        <v>32360</v>
      </c>
      <c r="N720" s="96" t="str">
        <f t="shared" si="44"/>
        <v>Melissa BISHOP-NRIAGU1500m</v>
      </c>
      <c r="O720" s="2">
        <f t="shared" si="45"/>
        <v>1170</v>
      </c>
      <c r="P720" s="2">
        <f t="shared" si="46"/>
        <v>13</v>
      </c>
      <c r="Q720" s="81" t="str">
        <f t="shared" si="47"/>
        <v/>
      </c>
    </row>
    <row r="721" spans="1:17" x14ac:dyDescent="0.2">
      <c r="A721" t="s">
        <v>1174</v>
      </c>
      <c r="B721" t="s">
        <v>1035</v>
      </c>
      <c r="C721" s="6" t="s">
        <v>36</v>
      </c>
      <c r="D721" s="5">
        <v>36992</v>
      </c>
      <c r="E721" s="2">
        <v>807</v>
      </c>
      <c r="F721" s="2">
        <v>92</v>
      </c>
      <c r="G721" t="str">
        <f>B721&amp;C721</f>
        <v>Zoe AYRESpole-vault</v>
      </c>
      <c r="H721" s="2">
        <f>E721</f>
        <v>807</v>
      </c>
      <c r="I721" s="2" cm="1">
        <f t="array" ref="I721">MAX(IF($G$3:$G$4000=$G721,$H$3:$H$4000))</f>
        <v>807</v>
      </c>
      <c r="J721" s="2" t="str">
        <v>CAN</v>
      </c>
      <c r="K721" s="21" t="str">
        <v>Natassha MCDONALD</v>
      </c>
      <c r="L721" s="47" t="str">
        <v>400m</v>
      </c>
      <c r="M721" s="97">
        <v>35457</v>
      </c>
      <c r="N721" s="96" t="str">
        <f t="shared" si="44"/>
        <v>Natassha MCDONALD400m</v>
      </c>
      <c r="O721" s="2">
        <f t="shared" si="45"/>
        <v>1169</v>
      </c>
      <c r="P721" s="2">
        <f t="shared" si="46"/>
        <v>16</v>
      </c>
      <c r="Q721" s="81" t="str">
        <f t="shared" si="47"/>
        <v/>
      </c>
    </row>
    <row r="722" spans="1:17" x14ac:dyDescent="0.2">
      <c r="A722" t="s">
        <v>1174</v>
      </c>
      <c r="B722" t="s">
        <v>979</v>
      </c>
      <c r="C722" t="s">
        <v>36</v>
      </c>
      <c r="D722" s="5">
        <v>44732</v>
      </c>
      <c r="E722" s="2">
        <v>807</v>
      </c>
      <c r="F722" s="2">
        <v>92</v>
      </c>
      <c r="G722" t="str">
        <f>B722&amp;C722</f>
        <v>Anais FITZPATRICKpole-vault</v>
      </c>
      <c r="H722" s="2">
        <f>E722</f>
        <v>807</v>
      </c>
      <c r="I722" s="2" cm="1">
        <f t="array" ref="I722">MAX(IF($G$3:$G$4000=$G722,$H$3:$H$4000))</f>
        <v>807</v>
      </c>
      <c r="J722" s="2" t="str">
        <v>CAN</v>
      </c>
      <c r="K722" s="21" t="str">
        <v>Andrea SECCAFIEN</v>
      </c>
      <c r="L722" s="47" t="str">
        <v>5000m</v>
      </c>
      <c r="M722" s="97">
        <v>33112</v>
      </c>
      <c r="N722" s="96" t="str">
        <f t="shared" si="44"/>
        <v>Andrea SECCAFIEN5000m</v>
      </c>
      <c r="O722" s="2">
        <f t="shared" si="45"/>
        <v>1169</v>
      </c>
      <c r="P722" s="2">
        <f t="shared" si="46"/>
        <v>17</v>
      </c>
      <c r="Q722" s="81" t="str">
        <f t="shared" si="47"/>
        <v/>
      </c>
    </row>
    <row r="723" spans="1:17" x14ac:dyDescent="0.2">
      <c r="A723" t="s">
        <v>1174</v>
      </c>
      <c r="B723" t="s">
        <v>464</v>
      </c>
      <c r="C723" s="5" t="s">
        <v>40</v>
      </c>
      <c r="D723" s="5"/>
      <c r="E723" s="2">
        <v>806</v>
      </c>
      <c r="F723" s="2">
        <v>60</v>
      </c>
      <c r="G723" t="str">
        <f>B723&amp;C723</f>
        <v>Chelsy WAYNEdiscus-throw</v>
      </c>
      <c r="H723" s="2">
        <f>E723</f>
        <v>806</v>
      </c>
      <c r="I723" s="2" cm="1">
        <f t="array" ref="I723">MAX(IF($G$3:$G$4000=$G723,$H$3:$H$4000))</f>
        <v>806</v>
      </c>
      <c r="J723" s="2" t="str">
        <v>CAN</v>
      </c>
      <c r="K723" s="21" t="str">
        <v>Julie-Anne STAEHLI</v>
      </c>
      <c r="L723" s="47" t="str">
        <v>5000m</v>
      </c>
      <c r="M723" s="97">
        <v>34324</v>
      </c>
      <c r="N723" s="96" t="str">
        <f t="shared" si="44"/>
        <v>Julie-Anne STAEHLI5000m</v>
      </c>
      <c r="O723" s="2">
        <f t="shared" si="45"/>
        <v>1168</v>
      </c>
      <c r="P723" s="2">
        <f t="shared" si="46"/>
        <v>19</v>
      </c>
      <c r="Q723" s="81" t="str">
        <f t="shared" si="47"/>
        <v/>
      </c>
    </row>
    <row r="724" spans="1:17" x14ac:dyDescent="0.2">
      <c r="A724" t="s">
        <v>1174</v>
      </c>
      <c r="B724" t="s">
        <v>471</v>
      </c>
      <c r="C724" s="5" t="s">
        <v>39</v>
      </c>
      <c r="D724" s="5">
        <v>36319</v>
      </c>
      <c r="E724" s="2">
        <v>803</v>
      </c>
      <c r="F724" s="2">
        <v>31</v>
      </c>
      <c r="G724" t="str">
        <f>B724&amp;C724</f>
        <v>Sarah THORPEshot-put</v>
      </c>
      <c r="H724" s="2">
        <f>E724</f>
        <v>803</v>
      </c>
      <c r="I724" s="2" cm="1">
        <f t="array" ref="I724">MAX(IF($G$3:$G$4000=$G724,$H$3:$H$4000))</f>
        <v>803</v>
      </c>
      <c r="J724" s="2" t="str">
        <v>CAN</v>
      </c>
      <c r="K724" s="21" t="str">
        <v>Julie-Anne STAEHLI</v>
      </c>
      <c r="L724" s="47" t="str">
        <v>1500m</v>
      </c>
      <c r="M724" s="97">
        <v>34324</v>
      </c>
      <c r="N724" s="96" t="str">
        <f t="shared" si="44"/>
        <v>Julie-Anne STAEHLI1500m</v>
      </c>
      <c r="O724" s="2">
        <f t="shared" si="45"/>
        <v>1167</v>
      </c>
      <c r="P724" s="2">
        <f t="shared" si="46"/>
        <v>15</v>
      </c>
      <c r="Q724" s="81" t="str">
        <f t="shared" si="47"/>
        <v/>
      </c>
    </row>
    <row r="725" spans="1:17" x14ac:dyDescent="0.2">
      <c r="A725" t="s">
        <v>1174</v>
      </c>
      <c r="B725" t="s">
        <v>998</v>
      </c>
      <c r="C725" t="s">
        <v>41</v>
      </c>
      <c r="D725" s="5">
        <v>44671</v>
      </c>
      <c r="E725" s="2">
        <v>802</v>
      </c>
      <c r="F725" s="2">
        <v>35</v>
      </c>
      <c r="G725" t="str">
        <f>B725&amp;C725</f>
        <v>Angelina TIGNANIjavelin-throw</v>
      </c>
      <c r="H725" s="2">
        <f>E725</f>
        <v>802</v>
      </c>
      <c r="I725" s="2" cm="1">
        <f t="array" ref="I725">MAX(IF($G$3:$G$4000=$G725,$H$3:$H$4000))</f>
        <v>802</v>
      </c>
      <c r="J725" s="2" t="str">
        <v>CAN</v>
      </c>
      <c r="K725" s="21" t="str">
        <v>Khamica BINGHAM</v>
      </c>
      <c r="L725" s="47" t="str">
        <v>100m</v>
      </c>
      <c r="M725" s="97">
        <v>34500</v>
      </c>
      <c r="N725" s="96" t="str">
        <f t="shared" si="44"/>
        <v>Khamica BINGHAM100m</v>
      </c>
      <c r="O725" s="2">
        <f t="shared" si="45"/>
        <v>1165</v>
      </c>
      <c r="P725" s="2">
        <f t="shared" si="46"/>
        <v>27</v>
      </c>
      <c r="Q725" s="81" t="str">
        <f t="shared" si="47"/>
        <v/>
      </c>
    </row>
    <row r="726" spans="1:17" x14ac:dyDescent="0.2">
      <c r="A726" t="s">
        <v>1174</v>
      </c>
      <c r="B726" t="s">
        <v>1038</v>
      </c>
      <c r="C726" s="5" t="s">
        <v>41</v>
      </c>
      <c r="D726" s="5">
        <v>44640</v>
      </c>
      <c r="E726" s="2">
        <v>802</v>
      </c>
      <c r="F726" s="2">
        <v>100</v>
      </c>
      <c r="G726" t="str">
        <f>B726&amp;C726</f>
        <v>Ashleigh SITCHEFFjavelin-throw</v>
      </c>
      <c r="H726" s="2">
        <f>E726</f>
        <v>802</v>
      </c>
      <c r="I726" s="2" cm="1">
        <f t="array" ref="I726">MAX(IF($G$3:$G$4000=$G726,$H$3:$H$4000))</f>
        <v>802</v>
      </c>
      <c r="J726" s="2" t="str">
        <v>CAN</v>
      </c>
      <c r="K726" s="21" t="str">
        <v>Kate VAN BUSKIRK</v>
      </c>
      <c r="L726" s="47" t="str">
        <v>1500m</v>
      </c>
      <c r="M726" s="97">
        <v>31937</v>
      </c>
      <c r="N726" s="96" t="str">
        <f t="shared" si="44"/>
        <v>Kate VAN BUSKIRK1500m</v>
      </c>
      <c r="O726" s="2">
        <f t="shared" si="45"/>
        <v>1163</v>
      </c>
      <c r="P726" s="2">
        <f t="shared" si="46"/>
        <v>17</v>
      </c>
      <c r="Q726" s="81" t="str">
        <f t="shared" si="47"/>
        <v/>
      </c>
    </row>
    <row r="727" spans="1:17" x14ac:dyDescent="0.2">
      <c r="A727" t="s">
        <v>1174</v>
      </c>
      <c r="B727" t="s">
        <v>1011</v>
      </c>
      <c r="C727" t="s">
        <v>85</v>
      </c>
      <c r="D727" s="5">
        <v>37883</v>
      </c>
      <c r="E727" s="2">
        <v>802</v>
      </c>
      <c r="F727" s="2">
        <v>38</v>
      </c>
      <c r="G727" t="str">
        <f>B727&amp;C727</f>
        <v>Allanah PITCHERrace-walking</v>
      </c>
      <c r="H727" s="2">
        <f>E727</f>
        <v>802</v>
      </c>
      <c r="I727" s="2" cm="1">
        <f t="array" ref="I727">MAX(IF($G$3:$G$4000=$G727,$H$3:$H$4000))</f>
        <v>941</v>
      </c>
      <c r="J727" s="2" t="str">
        <v>CAN</v>
      </c>
      <c r="K727" s="21" t="str">
        <v>Kate VAN BUSKIRK</v>
      </c>
      <c r="L727" s="47" t="str">
        <v>5000m</v>
      </c>
      <c r="M727" s="97">
        <v>31937</v>
      </c>
      <c r="N727" s="96" t="str">
        <f t="shared" si="44"/>
        <v>Kate VAN BUSKIRK5000m</v>
      </c>
      <c r="O727" s="2">
        <f t="shared" si="45"/>
        <v>1163</v>
      </c>
      <c r="P727" s="2">
        <f t="shared" si="46"/>
        <v>22</v>
      </c>
      <c r="Q727" s="81" t="str">
        <f t="shared" si="47"/>
        <v/>
      </c>
    </row>
    <row r="728" spans="1:17" x14ac:dyDescent="0.2">
      <c r="A728" t="s">
        <v>1174</v>
      </c>
      <c r="B728" t="s">
        <v>478</v>
      </c>
      <c r="C728" t="s">
        <v>42</v>
      </c>
      <c r="D728" s="5">
        <v>37463</v>
      </c>
      <c r="E728" s="2">
        <v>801</v>
      </c>
      <c r="F728" s="2">
        <v>28</v>
      </c>
      <c r="G728" t="str">
        <f>B728&amp;C728</f>
        <v>Aliyah CANEPAhammer-throw</v>
      </c>
      <c r="H728" s="2">
        <f>E728</f>
        <v>801</v>
      </c>
      <c r="I728" s="2" cm="1">
        <f t="array" ref="I728">MAX(IF($G$3:$G$4000=$G728,$H$3:$H$4000))</f>
        <v>828</v>
      </c>
      <c r="J728" s="2" t="str">
        <v>CAN</v>
      </c>
      <c r="K728" s="21" t="str">
        <v>Crystal EMMANUEL</v>
      </c>
      <c r="L728" s="47" t="str">
        <v>200m</v>
      </c>
      <c r="M728" s="97">
        <v>33569</v>
      </c>
      <c r="N728" s="96" t="str">
        <f t="shared" si="44"/>
        <v>Crystal EMMANUEL200m</v>
      </c>
      <c r="O728" s="2">
        <f t="shared" si="45"/>
        <v>1161</v>
      </c>
      <c r="P728" s="2">
        <f t="shared" si="46"/>
        <v>18</v>
      </c>
      <c r="Q728" s="81" t="str">
        <f t="shared" si="47"/>
        <v/>
      </c>
    </row>
    <row r="729" spans="1:17" x14ac:dyDescent="0.2">
      <c r="A729" t="s">
        <v>1174</v>
      </c>
      <c r="B729" t="s">
        <v>1015</v>
      </c>
      <c r="C729" s="5" t="s">
        <v>85</v>
      </c>
      <c r="D729" s="5"/>
      <c r="E729" s="2">
        <v>797</v>
      </c>
      <c r="F729" s="2">
        <v>21</v>
      </c>
      <c r="G729" t="str">
        <f>B729&amp;C729</f>
        <v>Nellie LANGFORDrace-walking</v>
      </c>
      <c r="H729" s="2">
        <f>E729</f>
        <v>797</v>
      </c>
      <c r="I729" s="2" cm="1">
        <f t="array" ref="I729">MAX(IF($G$3:$G$4000=$G729,$H$3:$H$4000))</f>
        <v>797</v>
      </c>
      <c r="J729" s="2" t="str">
        <v>CAN</v>
      </c>
      <c r="K729" s="21" t="str">
        <v>Madeleine KELLY</v>
      </c>
      <c r="L729" s="47" t="str">
        <v>800m</v>
      </c>
      <c r="M729" s="97">
        <v>35061</v>
      </c>
      <c r="N729" s="96" t="str">
        <f t="shared" si="44"/>
        <v>Madeleine KELLY800m</v>
      </c>
      <c r="O729" s="2">
        <f t="shared" si="45"/>
        <v>1160</v>
      </c>
      <c r="P729" s="2">
        <f t="shared" si="46"/>
        <v>17</v>
      </c>
      <c r="Q729" s="81" t="str">
        <f t="shared" si="47"/>
        <v/>
      </c>
    </row>
    <row r="730" spans="1:17" x14ac:dyDescent="0.2">
      <c r="A730" t="s">
        <v>1174</v>
      </c>
      <c r="B730" t="s">
        <v>999</v>
      </c>
      <c r="C730" t="s">
        <v>41</v>
      </c>
      <c r="D730" s="5">
        <v>44671</v>
      </c>
      <c r="E730" s="2">
        <v>796</v>
      </c>
      <c r="F730" s="2">
        <v>38</v>
      </c>
      <c r="G730" t="str">
        <f>B730&amp;C730</f>
        <v>Jade PATCHINGjavelin-throw</v>
      </c>
      <c r="H730" s="2">
        <f>E730</f>
        <v>796</v>
      </c>
      <c r="I730" s="2" cm="1">
        <f t="array" ref="I730">MAX(IF($G$3:$G$4000=$G730,$H$3:$H$4000))</f>
        <v>796</v>
      </c>
      <c r="J730" s="2" t="str">
        <v>CAN</v>
      </c>
      <c r="K730" s="21" t="str">
        <v>Christabel NETTEY</v>
      </c>
      <c r="L730" s="47" t="str">
        <v>long-jump</v>
      </c>
      <c r="M730" s="97">
        <v>33391</v>
      </c>
      <c r="N730" s="96" t="str">
        <f t="shared" si="44"/>
        <v>Christabel NETTEYlong-jump</v>
      </c>
      <c r="O730" s="2">
        <f t="shared" si="45"/>
        <v>1160</v>
      </c>
      <c r="P730" s="2">
        <f t="shared" si="46"/>
        <v>13</v>
      </c>
      <c r="Q730" s="81" t="str">
        <f t="shared" si="47"/>
        <v/>
      </c>
    </row>
    <row r="731" spans="1:17" x14ac:dyDescent="0.2">
      <c r="A731" t="s">
        <v>1174</v>
      </c>
      <c r="B731" t="s">
        <v>470</v>
      </c>
      <c r="C731" t="s">
        <v>39</v>
      </c>
      <c r="D731" s="5">
        <v>37422</v>
      </c>
      <c r="E731" s="2">
        <v>795</v>
      </c>
      <c r="F731" s="2">
        <v>38</v>
      </c>
      <c r="G731" t="str">
        <f>B731&amp;C731</f>
        <v>Alysha PEARSONshot-put</v>
      </c>
      <c r="H731" s="2">
        <f>E731</f>
        <v>795</v>
      </c>
      <c r="I731" s="2" cm="1">
        <f t="array" ref="I731">MAX(IF($G$3:$G$4000=$G731,$H$3:$H$4000))</f>
        <v>795</v>
      </c>
      <c r="J731" s="2" t="str">
        <v>CAN</v>
      </c>
      <c r="K731" s="21" t="str">
        <v>Charlotte PROUSE</v>
      </c>
      <c r="L731" s="47" t="str">
        <v>3000msc</v>
      </c>
      <c r="M731" s="97">
        <v>35470</v>
      </c>
      <c r="N731" s="96" t="str">
        <f t="shared" si="44"/>
        <v>Charlotte PROUSE3000msc</v>
      </c>
      <c r="O731" s="2">
        <f t="shared" si="45"/>
        <v>1158</v>
      </c>
      <c r="P731" s="2">
        <f t="shared" si="46"/>
        <v>21</v>
      </c>
      <c r="Q731" s="81" t="str">
        <f t="shared" si="47"/>
        <v/>
      </c>
    </row>
    <row r="732" spans="1:17" x14ac:dyDescent="0.2">
      <c r="A732" t="s">
        <v>1174</v>
      </c>
      <c r="B732" t="s">
        <v>412</v>
      </c>
      <c r="C732" t="s">
        <v>41</v>
      </c>
      <c r="D732" s="5">
        <v>35434</v>
      </c>
      <c r="E732" s="2">
        <v>795</v>
      </c>
      <c r="F732" s="2">
        <v>39</v>
      </c>
      <c r="G732" t="str">
        <f>B732&amp;C732</f>
        <v>Alysha BURNETTjavelin-throw</v>
      </c>
      <c r="H732" s="2">
        <f>E732</f>
        <v>795</v>
      </c>
      <c r="I732" s="2" cm="1">
        <f t="array" ref="I732">MAX(IF($G$3:$G$4000=$G732,$H$3:$H$4000))</f>
        <v>795</v>
      </c>
      <c r="J732" s="2" t="str">
        <v>CAN</v>
      </c>
      <c r="K732" s="21" t="str">
        <v>Sage WATSON</v>
      </c>
      <c r="L732" s="47" t="str">
        <v>400mh</v>
      </c>
      <c r="M732" s="97">
        <v>34505</v>
      </c>
      <c r="N732" s="96" t="str">
        <f t="shared" si="44"/>
        <v>Sage WATSON400mh</v>
      </c>
      <c r="O732" s="2">
        <f t="shared" si="45"/>
        <v>1158</v>
      </c>
      <c r="P732" s="2">
        <f t="shared" si="46"/>
        <v>10</v>
      </c>
      <c r="Q732" s="81" t="str">
        <f t="shared" si="47"/>
        <v/>
      </c>
    </row>
    <row r="733" spans="1:17" x14ac:dyDescent="0.2">
      <c r="A733" t="s">
        <v>1174</v>
      </c>
      <c r="B733" t="s">
        <v>5259</v>
      </c>
      <c r="C733" t="s">
        <v>85</v>
      </c>
      <c r="D733" s="5">
        <v>37897</v>
      </c>
      <c r="E733" s="2">
        <v>794</v>
      </c>
      <c r="F733" s="2">
        <v>22</v>
      </c>
      <c r="G733" t="str">
        <f>B733&amp;C733</f>
        <v>Camryn NOVINETZrace-walking</v>
      </c>
      <c r="H733" s="2">
        <f>E733</f>
        <v>794</v>
      </c>
      <c r="I733" s="2" cm="1">
        <f t="array" ref="I733">MAX(IF($G$3:$G$4000=$G733,$H$3:$H$4000))</f>
        <v>794</v>
      </c>
      <c r="J733" s="2" t="str">
        <v>CAN</v>
      </c>
      <c r="K733" s="21" t="str">
        <v>Natalia HAWTHORN</v>
      </c>
      <c r="L733" s="47" t="str">
        <v>5000m</v>
      </c>
      <c r="M733" s="97">
        <v>34711</v>
      </c>
      <c r="N733" s="96" t="str">
        <f t="shared" si="44"/>
        <v>Natalia HAWTHORN5000m</v>
      </c>
      <c r="O733" s="2">
        <f t="shared" si="45"/>
        <v>1152</v>
      </c>
      <c r="P733" s="2">
        <f t="shared" si="46"/>
        <v>31</v>
      </c>
      <c r="Q733" s="81" t="str">
        <f t="shared" si="47"/>
        <v/>
      </c>
    </row>
    <row r="734" spans="1:17" x14ac:dyDescent="0.2">
      <c r="A734" t="s">
        <v>1174</v>
      </c>
      <c r="B734" t="s">
        <v>479</v>
      </c>
      <c r="C734" s="5" t="s">
        <v>42</v>
      </c>
      <c r="D734" s="5">
        <v>37723</v>
      </c>
      <c r="E734" s="2">
        <v>792</v>
      </c>
      <c r="F734" s="2">
        <v>30</v>
      </c>
      <c r="G734" t="str">
        <f>B734&amp;C734</f>
        <v>Renee HARDYhammer-throw</v>
      </c>
      <c r="H734" s="2">
        <f>E734</f>
        <v>792</v>
      </c>
      <c r="I734" s="2" cm="1">
        <f t="array" ref="I734">MAX(IF($G$3:$G$4000=$G734,$H$3:$H$4000))</f>
        <v>792</v>
      </c>
      <c r="J734" s="2" t="str">
        <v>CAN</v>
      </c>
      <c r="K734" s="21" t="str">
        <v>Ceili MCCABE</v>
      </c>
      <c r="L734" s="47" t="str">
        <v>3000msc</v>
      </c>
      <c r="M734" s="97">
        <v>44581</v>
      </c>
      <c r="N734" s="96" t="str">
        <f t="shared" si="44"/>
        <v>Ceili MCCABE3000msc</v>
      </c>
      <c r="O734" s="2">
        <f t="shared" si="45"/>
        <v>1150</v>
      </c>
      <c r="P734" s="2">
        <f t="shared" si="46"/>
        <v>23</v>
      </c>
      <c r="Q734" s="81" t="str">
        <f t="shared" si="47"/>
        <v/>
      </c>
    </row>
    <row r="735" spans="1:17" x14ac:dyDescent="0.2">
      <c r="A735" t="s">
        <v>1174</v>
      </c>
      <c r="B735" t="s">
        <v>4977</v>
      </c>
      <c r="C735" t="s">
        <v>43</v>
      </c>
      <c r="D735" s="6">
        <v>37692</v>
      </c>
      <c r="E735" s="2">
        <v>792</v>
      </c>
      <c r="F735" s="2">
        <v>8</v>
      </c>
      <c r="G735" t="str">
        <f>B735&amp;C735</f>
        <v>Ella KOSTERheptathlon</v>
      </c>
      <c r="H735" s="2">
        <f>E735</f>
        <v>792</v>
      </c>
      <c r="I735" s="2" cm="1">
        <f t="array" ref="I735">MAX(IF($G$3:$G$4000=$G735,$H$3:$H$4000))</f>
        <v>792</v>
      </c>
      <c r="J735" s="2" t="str">
        <v>CAN</v>
      </c>
      <c r="K735" s="21" t="str">
        <v>Lucia STAFFORD</v>
      </c>
      <c r="L735" s="47" t="str">
        <v>800m</v>
      </c>
      <c r="M735" s="97">
        <v>36024</v>
      </c>
      <c r="N735" s="96" t="str">
        <f t="shared" si="44"/>
        <v>Lucia STAFFORD800m</v>
      </c>
      <c r="O735" s="2">
        <f t="shared" si="45"/>
        <v>1148</v>
      </c>
      <c r="P735" s="2">
        <f t="shared" si="46"/>
        <v>19</v>
      </c>
      <c r="Q735" s="81" t="str">
        <f t="shared" si="47"/>
        <v/>
      </c>
    </row>
    <row r="736" spans="1:17" x14ac:dyDescent="0.2">
      <c r="A736" t="s">
        <v>1174</v>
      </c>
      <c r="B736" t="s">
        <v>909</v>
      </c>
      <c r="C736" t="s">
        <v>39</v>
      </c>
      <c r="D736" s="5">
        <v>34418</v>
      </c>
      <c r="E736" s="2">
        <v>789</v>
      </c>
      <c r="F736" s="2">
        <v>43</v>
      </c>
      <c r="G736" t="str">
        <f>B736&amp;C736</f>
        <v>Rebecca LODGEshot-put</v>
      </c>
      <c r="H736" s="2">
        <f>E736</f>
        <v>789</v>
      </c>
      <c r="I736" s="2" cm="1">
        <f t="array" ref="I736">MAX(IF($G$3:$G$4000=$G736,$H$3:$H$4000))</f>
        <v>789</v>
      </c>
      <c r="J736" s="2" t="str">
        <v>CAN</v>
      </c>
      <c r="K736" s="21" t="str">
        <v>Julianne LABACH</v>
      </c>
      <c r="L736" s="47" t="str">
        <v>800m</v>
      </c>
      <c r="M736" s="97">
        <v>35383</v>
      </c>
      <c r="N736" s="96" t="str">
        <f t="shared" si="44"/>
        <v>Julianne LABACH800m</v>
      </c>
      <c r="O736" s="2">
        <f t="shared" si="45"/>
        <v>1147</v>
      </c>
      <c r="P736" s="2">
        <f t="shared" si="46"/>
        <v>20</v>
      </c>
      <c r="Q736" s="81" t="str">
        <f t="shared" si="47"/>
        <v/>
      </c>
    </row>
    <row r="737" spans="1:17" x14ac:dyDescent="0.2">
      <c r="A737" t="s">
        <v>1174</v>
      </c>
      <c r="B737" t="s">
        <v>462</v>
      </c>
      <c r="C737" t="s">
        <v>40</v>
      </c>
      <c r="D737" s="6">
        <v>44732</v>
      </c>
      <c r="E737" s="2">
        <v>788</v>
      </c>
      <c r="F737" s="2">
        <v>68</v>
      </c>
      <c r="G737" t="str">
        <f>B737&amp;C737</f>
        <v>Azariah TUALAdiscus-throw</v>
      </c>
      <c r="H737" s="2">
        <f>E737</f>
        <v>788</v>
      </c>
      <c r="I737" s="2" cm="1">
        <f t="array" ref="I737">MAX(IF($G$3:$G$4000=$G737,$H$3:$H$4000))</f>
        <v>788</v>
      </c>
      <c r="J737" s="2" t="str">
        <v>CAN</v>
      </c>
      <c r="K737" s="21" t="str">
        <v>Leslie SEXTON</v>
      </c>
      <c r="L737" s="47" t="str">
        <v>marathon</v>
      </c>
      <c r="M737" s="97">
        <v>31914</v>
      </c>
      <c r="N737" s="96" t="str">
        <f t="shared" si="44"/>
        <v>Leslie SEXTONmarathon</v>
      </c>
      <c r="O737" s="2">
        <f t="shared" si="45"/>
        <v>1147</v>
      </c>
      <c r="P737" s="2">
        <f t="shared" si="46"/>
        <v>53</v>
      </c>
      <c r="Q737" s="81" t="str">
        <f t="shared" si="47"/>
        <v/>
      </c>
    </row>
    <row r="738" spans="1:17" x14ac:dyDescent="0.2">
      <c r="A738" t="s">
        <v>1174</v>
      </c>
      <c r="B738" t="s">
        <v>452</v>
      </c>
      <c r="C738" t="s">
        <v>39</v>
      </c>
      <c r="D738" s="5">
        <v>38571</v>
      </c>
      <c r="E738" s="2">
        <v>788</v>
      </c>
      <c r="F738" s="2">
        <v>44</v>
      </c>
      <c r="G738" t="str">
        <f>B738&amp;C738</f>
        <v>Marley RAIKIWASAshot-put</v>
      </c>
      <c r="H738" s="2">
        <f>E738</f>
        <v>788</v>
      </c>
      <c r="I738" s="2" cm="1">
        <f t="array" ref="I738">MAX(IF($G$3:$G$4000=$G738,$H$3:$H$4000))</f>
        <v>788</v>
      </c>
      <c r="J738" s="2" t="str">
        <v>CAN</v>
      </c>
      <c r="K738" s="21" t="str">
        <v>Noelle MONTCALM</v>
      </c>
      <c r="L738" s="47" t="str">
        <v>400mh</v>
      </c>
      <c r="M738" s="97">
        <v>32236</v>
      </c>
      <c r="N738" s="96" t="str">
        <f t="shared" si="44"/>
        <v>Noelle MONTCALM400mh</v>
      </c>
      <c r="O738" s="2">
        <f t="shared" si="45"/>
        <v>1146</v>
      </c>
      <c r="P738" s="2">
        <f t="shared" si="46"/>
        <v>15</v>
      </c>
      <c r="Q738" s="81" t="str">
        <f t="shared" si="47"/>
        <v/>
      </c>
    </row>
    <row r="739" spans="1:17" x14ac:dyDescent="0.2">
      <c r="A739" t="s">
        <v>1174</v>
      </c>
      <c r="B739" t="s">
        <v>1608</v>
      </c>
      <c r="C739" t="s">
        <v>40</v>
      </c>
      <c r="D739" s="5">
        <v>44701</v>
      </c>
      <c r="E739" s="2">
        <v>787</v>
      </c>
      <c r="F739" s="2">
        <v>70</v>
      </c>
      <c r="G739" t="str">
        <f>B739&amp;C739</f>
        <v>Molly GOETZdiscus-throw</v>
      </c>
      <c r="H739" s="2">
        <f>E739</f>
        <v>787</v>
      </c>
      <c r="I739" s="2" cm="1">
        <f t="array" ref="I739">MAX(IF($G$3:$G$4000=$G739,$H$3:$H$4000))</f>
        <v>787</v>
      </c>
      <c r="J739" s="2" t="str">
        <v>CAN</v>
      </c>
      <c r="K739" s="21" t="str">
        <v>Lauren GALE</v>
      </c>
      <c r="L739" s="47" t="str">
        <v>400m</v>
      </c>
      <c r="M739" s="97">
        <v>36526</v>
      </c>
      <c r="N739" s="96" t="str">
        <f t="shared" si="44"/>
        <v>Lauren GALE400m</v>
      </c>
      <c r="O739" s="2">
        <f t="shared" si="45"/>
        <v>1145</v>
      </c>
      <c r="P739" s="2">
        <f t="shared" si="46"/>
        <v>25</v>
      </c>
      <c r="Q739" s="81" t="str">
        <f t="shared" si="47"/>
        <v/>
      </c>
    </row>
    <row r="740" spans="1:17" x14ac:dyDescent="0.2">
      <c r="A740" t="s">
        <v>1174</v>
      </c>
      <c r="B740" t="s">
        <v>980</v>
      </c>
      <c r="C740" t="s">
        <v>40</v>
      </c>
      <c r="D740" s="5">
        <v>38733</v>
      </c>
      <c r="E740" s="2">
        <v>786</v>
      </c>
      <c r="F740" s="2">
        <v>71</v>
      </c>
      <c r="G740" t="str">
        <f>B740&amp;C740</f>
        <v>Xylavene BEALEdiscus-throw</v>
      </c>
      <c r="H740" s="2">
        <f>E740</f>
        <v>786</v>
      </c>
      <c r="I740" s="2" cm="1">
        <f t="array" ref="I740">MAX(IF($G$3:$G$4000=$G740,$H$3:$H$4000))</f>
        <v>786</v>
      </c>
      <c r="J740" s="2" t="str">
        <v>CAN</v>
      </c>
      <c r="K740" s="21" t="str">
        <v>Anicka NEWELL</v>
      </c>
      <c r="L740" s="47" t="str">
        <v>pole-vault</v>
      </c>
      <c r="M740" s="97">
        <v>34186</v>
      </c>
      <c r="N740" s="96" t="str">
        <f t="shared" si="44"/>
        <v>Anicka NEWELLpole-vault</v>
      </c>
      <c r="O740" s="2">
        <f t="shared" si="45"/>
        <v>1145</v>
      </c>
      <c r="P740" s="2">
        <f t="shared" si="46"/>
        <v>4</v>
      </c>
      <c r="Q740" s="81" t="str">
        <f t="shared" si="47"/>
        <v/>
      </c>
    </row>
    <row r="741" spans="1:17" x14ac:dyDescent="0.2">
      <c r="A741" t="s">
        <v>1174</v>
      </c>
      <c r="B741" t="s">
        <v>472</v>
      </c>
      <c r="C741" s="5" t="s">
        <v>39</v>
      </c>
      <c r="D741" s="5">
        <v>37823</v>
      </c>
      <c r="E741" s="2">
        <v>786</v>
      </c>
      <c r="F741" s="2">
        <v>47</v>
      </c>
      <c r="G741" t="str">
        <f>B741&amp;C741</f>
        <v>Tahlee FERGUSONshot-put</v>
      </c>
      <c r="H741" s="2">
        <f>E741</f>
        <v>786</v>
      </c>
      <c r="I741" s="2" cm="1">
        <f t="array" ref="I741">MAX(IF($G$3:$G$4000=$G741,$H$3:$H$4000))</f>
        <v>786</v>
      </c>
      <c r="J741" s="2" t="str">
        <v>CAN</v>
      </c>
      <c r="K741" s="21" t="str">
        <v>Maria BERNARD-GALEA</v>
      </c>
      <c r="L741" s="47" t="str">
        <v>3000msc</v>
      </c>
      <c r="M741" s="97">
        <v>34065</v>
      </c>
      <c r="N741" s="96" t="str">
        <f t="shared" si="44"/>
        <v>Maria BERNARD-GALEA3000msc</v>
      </c>
      <c r="O741" s="2">
        <f t="shared" si="45"/>
        <v>1144</v>
      </c>
      <c r="P741" s="2">
        <f t="shared" si="46"/>
        <v>27</v>
      </c>
      <c r="Q741" s="81" t="str">
        <f t="shared" si="47"/>
        <v/>
      </c>
    </row>
    <row r="742" spans="1:17" x14ac:dyDescent="0.2">
      <c r="A742" t="s">
        <v>1174</v>
      </c>
      <c r="B742" t="s">
        <v>4978</v>
      </c>
      <c r="C742" s="5" t="s">
        <v>43</v>
      </c>
      <c r="D742" s="5">
        <v>38315</v>
      </c>
      <c r="E742" s="2">
        <v>786</v>
      </c>
      <c r="F742" s="2">
        <v>9</v>
      </c>
      <c r="G742" t="str">
        <f>B742&amp;C742</f>
        <v>Lily TILTheptathlon</v>
      </c>
      <c r="H742" s="2">
        <f>E742</f>
        <v>786</v>
      </c>
      <c r="I742" s="2" cm="1">
        <f t="array" ref="I742">MAX(IF($G$3:$G$4000=$G742,$H$3:$H$4000))</f>
        <v>786</v>
      </c>
      <c r="J742" s="2" t="str">
        <v>CAN</v>
      </c>
      <c r="K742" s="21" t="str">
        <v>Jessy LACOURSE</v>
      </c>
      <c r="L742" s="47" t="str">
        <v>3000msc</v>
      </c>
      <c r="M742" s="97">
        <v>35466</v>
      </c>
      <c r="N742" s="96" t="str">
        <f t="shared" si="44"/>
        <v>Jessy LACOURSE3000msc</v>
      </c>
      <c r="O742" s="2">
        <f t="shared" si="45"/>
        <v>1142</v>
      </c>
      <c r="P742" s="2">
        <f t="shared" si="46"/>
        <v>28</v>
      </c>
      <c r="Q742" s="81" t="str">
        <f t="shared" si="47"/>
        <v/>
      </c>
    </row>
    <row r="743" spans="1:17" x14ac:dyDescent="0.2">
      <c r="A743" t="s">
        <v>1174</v>
      </c>
      <c r="B743" t="s">
        <v>1040</v>
      </c>
      <c r="C743" t="s">
        <v>85</v>
      </c>
      <c r="D743" s="5">
        <v>1987</v>
      </c>
      <c r="E743" s="2">
        <v>785</v>
      </c>
      <c r="F743" s="2">
        <v>41</v>
      </c>
      <c r="G743" t="str">
        <f>B743&amp;C743</f>
        <v>Melissa LEWISrace-walking</v>
      </c>
      <c r="H743" s="2">
        <f>E743</f>
        <v>785</v>
      </c>
      <c r="I743" s="2" cm="1">
        <f t="array" ref="I743">MAX(IF($G$3:$G$4000=$G743,$H$3:$H$4000))</f>
        <v>785</v>
      </c>
      <c r="J743" s="2" t="str">
        <v>CAN</v>
      </c>
      <c r="K743" s="21" t="str">
        <v>Elizabeth GLEADLE</v>
      </c>
      <c r="L743" s="47" t="str">
        <v>javelin-throw</v>
      </c>
      <c r="M743" s="97">
        <v>32482</v>
      </c>
      <c r="N743" s="96" t="str">
        <f t="shared" si="44"/>
        <v>Elizabeth GLEADLEjavelin-throw</v>
      </c>
      <c r="O743" s="2">
        <f t="shared" si="45"/>
        <v>1140</v>
      </c>
      <c r="P743" s="2">
        <f t="shared" si="46"/>
        <v>3</v>
      </c>
      <c r="Q743" s="81" t="str">
        <f t="shared" si="47"/>
        <v/>
      </c>
    </row>
    <row r="744" spans="1:17" x14ac:dyDescent="0.2">
      <c r="A744" t="s">
        <v>1174</v>
      </c>
      <c r="B744" t="s">
        <v>1016</v>
      </c>
      <c r="C744" s="5" t="s">
        <v>85</v>
      </c>
      <c r="D744" s="5">
        <v>37984</v>
      </c>
      <c r="E744" s="2">
        <v>783</v>
      </c>
      <c r="F744" s="2">
        <v>23</v>
      </c>
      <c r="G744" t="str">
        <f>B744&amp;C744</f>
        <v>Hannah BOLTONrace-walking</v>
      </c>
      <c r="H744" s="2">
        <f>E744</f>
        <v>783</v>
      </c>
      <c r="I744" s="2" cm="1">
        <f t="array" ref="I744">MAX(IF($G$3:$G$4000=$G744,$H$3:$H$4000))</f>
        <v>783</v>
      </c>
      <c r="J744" s="2" t="str">
        <v>CAN</v>
      </c>
      <c r="K744" s="21" t="str">
        <v>Aurora RYNDA</v>
      </c>
      <c r="L744" s="47" t="str">
        <v>800m</v>
      </c>
      <c r="M744" s="97">
        <v>36825</v>
      </c>
      <c r="N744" s="96" t="str">
        <f t="shared" si="44"/>
        <v>Aurora RYNDA800m</v>
      </c>
      <c r="O744" s="2">
        <f t="shared" si="45"/>
        <v>1138</v>
      </c>
      <c r="P744" s="2">
        <f t="shared" si="46"/>
        <v>24</v>
      </c>
      <c r="Q744" s="81" t="str">
        <f t="shared" si="47"/>
        <v/>
      </c>
    </row>
    <row r="745" spans="1:17" x14ac:dyDescent="0.2">
      <c r="A745" t="s">
        <v>1174</v>
      </c>
      <c r="B745" t="s">
        <v>981</v>
      </c>
      <c r="C745" t="s">
        <v>40</v>
      </c>
      <c r="D745" s="5">
        <v>36832</v>
      </c>
      <c r="E745" s="2">
        <v>781</v>
      </c>
      <c r="F745" s="2">
        <v>73</v>
      </c>
      <c r="G745" t="str">
        <f>B745&amp;C745</f>
        <v>Lucy REIMERdiscus-throw</v>
      </c>
      <c r="H745" s="2">
        <f>E745</f>
        <v>781</v>
      </c>
      <c r="I745" s="2" cm="1">
        <f t="array" ref="I745">MAX(IF($G$3:$G$4000=$G745,$H$3:$H$4000))</f>
        <v>781</v>
      </c>
      <c r="J745" s="2" t="str">
        <v>CAN</v>
      </c>
      <c r="K745" s="21" t="str">
        <v>Sarah MITTON</v>
      </c>
      <c r="L745" s="47" t="str">
        <v>shot-put</v>
      </c>
      <c r="M745" s="97">
        <v>35236</v>
      </c>
      <c r="N745" s="96" t="str">
        <f t="shared" si="44"/>
        <v>Sarah MITTONshot-put</v>
      </c>
      <c r="O745" s="2">
        <f t="shared" si="45"/>
        <v>1138</v>
      </c>
      <c r="P745" s="2">
        <f t="shared" si="46"/>
        <v>4</v>
      </c>
      <c r="Q745" s="81" t="str">
        <f t="shared" si="47"/>
        <v/>
      </c>
    </row>
    <row r="746" spans="1:17" x14ac:dyDescent="0.2">
      <c r="A746" t="s">
        <v>1174</v>
      </c>
      <c r="B746" t="s">
        <v>480</v>
      </c>
      <c r="C746" t="s">
        <v>42</v>
      </c>
      <c r="D746" s="5">
        <v>36823</v>
      </c>
      <c r="E746" s="2">
        <v>781</v>
      </c>
      <c r="F746" s="2">
        <v>32</v>
      </c>
      <c r="G746" t="str">
        <f>B746&amp;C746</f>
        <v>Olivia GRAHAMhammer-throw</v>
      </c>
      <c r="H746" s="2">
        <f>E746</f>
        <v>781</v>
      </c>
      <c r="I746" s="2" cm="1">
        <f t="array" ref="I746">MAX(IF($G$3:$G$4000=$G746,$H$3:$H$4000))</f>
        <v>781</v>
      </c>
      <c r="J746" s="2" t="str">
        <v>CAN</v>
      </c>
      <c r="K746" s="21" t="str">
        <v>Georgia ELLENWOOD</v>
      </c>
      <c r="L746" s="47" t="str">
        <v>heptathlon</v>
      </c>
      <c r="M746" s="97">
        <v>34916</v>
      </c>
      <c r="N746" s="96" t="str">
        <f t="shared" si="44"/>
        <v>Georgia ELLENWOODheptathlon</v>
      </c>
      <c r="O746" s="2">
        <f t="shared" si="45"/>
        <v>1137</v>
      </c>
      <c r="P746" s="2">
        <f t="shared" si="46"/>
        <v>2</v>
      </c>
      <c r="Q746" s="81" t="str">
        <f t="shared" si="47"/>
        <v/>
      </c>
    </row>
    <row r="747" spans="1:17" x14ac:dyDescent="0.2">
      <c r="A747" t="s">
        <v>1174</v>
      </c>
      <c r="B747" t="s">
        <v>982</v>
      </c>
      <c r="C747" t="s">
        <v>40</v>
      </c>
      <c r="D747" s="5">
        <v>44701</v>
      </c>
      <c r="E747" s="2">
        <v>780</v>
      </c>
      <c r="F747" s="2">
        <v>74</v>
      </c>
      <c r="G747" t="str">
        <f>B747&amp;C747</f>
        <v>Zoe DANIELSdiscus-throw</v>
      </c>
      <c r="H747" s="2">
        <f>E747</f>
        <v>780</v>
      </c>
      <c r="I747" s="2" cm="1">
        <f t="array" ref="I747">MAX(IF($G$3:$G$4000=$G747,$H$3:$H$4000))</f>
        <v>780</v>
      </c>
      <c r="J747" s="2" t="str">
        <v>CAN</v>
      </c>
      <c r="K747" s="21" t="str">
        <v>Michelle HARRISON</v>
      </c>
      <c r="L747" s="47" t="str">
        <v>100mh</v>
      </c>
      <c r="M747" s="97">
        <v>33944</v>
      </c>
      <c r="N747" s="96" t="str">
        <f t="shared" si="44"/>
        <v>Michelle HARRISON100mh</v>
      </c>
      <c r="O747" s="2">
        <f t="shared" si="45"/>
        <v>1136</v>
      </c>
      <c r="P747" s="2">
        <f t="shared" si="46"/>
        <v>23</v>
      </c>
      <c r="Q747" s="81" t="str">
        <f t="shared" si="47"/>
        <v/>
      </c>
    </row>
    <row r="748" spans="1:17" x14ac:dyDescent="0.2">
      <c r="A748" t="s">
        <v>1174</v>
      </c>
      <c r="B748" t="s">
        <v>886</v>
      </c>
      <c r="C748" t="s">
        <v>39</v>
      </c>
      <c r="D748" s="5">
        <v>38000</v>
      </c>
      <c r="E748" s="2">
        <v>778</v>
      </c>
      <c r="F748" s="2">
        <v>51</v>
      </c>
      <c r="G748" t="str">
        <f>B748&amp;C748</f>
        <v>Isabella HIPPELshot-put</v>
      </c>
      <c r="H748" s="2">
        <f>E748</f>
        <v>778</v>
      </c>
      <c r="I748" s="2" cm="1">
        <f t="array" ref="I748">MAX(IF($G$3:$G$4000=$G748,$H$3:$H$4000))</f>
        <v>778</v>
      </c>
      <c r="J748" s="2" t="str">
        <v>CAN</v>
      </c>
      <c r="K748" s="21" t="str">
        <v>Mariah KELLY</v>
      </c>
      <c r="L748" s="47" t="str">
        <v>1500m</v>
      </c>
      <c r="M748" s="97">
        <v>33469</v>
      </c>
      <c r="N748" s="96" t="str">
        <f t="shared" si="44"/>
        <v>Mariah KELLY1500m</v>
      </c>
      <c r="O748" s="2">
        <f t="shared" si="45"/>
        <v>1134</v>
      </c>
      <c r="P748" s="2">
        <f t="shared" si="46"/>
        <v>39</v>
      </c>
      <c r="Q748" s="81" t="str">
        <f t="shared" si="47"/>
        <v/>
      </c>
    </row>
    <row r="749" spans="1:17" x14ac:dyDescent="0.2">
      <c r="A749" t="s">
        <v>1174</v>
      </c>
      <c r="B749" t="s">
        <v>993</v>
      </c>
      <c r="C749" t="s">
        <v>42</v>
      </c>
      <c r="D749" s="5">
        <v>32420</v>
      </c>
      <c r="E749" s="2">
        <v>777</v>
      </c>
      <c r="F749" s="2">
        <v>35</v>
      </c>
      <c r="G749" t="str">
        <f>B749&amp;C749</f>
        <v>Natalie DEBELJUHhammer-throw</v>
      </c>
      <c r="H749" s="2">
        <f>E749</f>
        <v>777</v>
      </c>
      <c r="I749" s="2" cm="1">
        <f t="array" ref="I749">MAX(IF($G$3:$G$4000=$G749,$H$3:$H$4000))</f>
        <v>777</v>
      </c>
      <c r="J749" s="2" t="str">
        <v>CAN</v>
      </c>
      <c r="K749" s="21" t="str">
        <v>Alicia BROWN</v>
      </c>
      <c r="L749" s="47" t="str">
        <v>400m</v>
      </c>
      <c r="M749" s="97">
        <v>32894</v>
      </c>
      <c r="N749" s="96" t="str">
        <f t="shared" si="44"/>
        <v>Alicia BROWN400m</v>
      </c>
      <c r="O749" s="2">
        <f t="shared" si="45"/>
        <v>1133</v>
      </c>
      <c r="P749" s="2">
        <f t="shared" si="46"/>
        <v>37</v>
      </c>
      <c r="Q749" s="81" t="str">
        <f t="shared" si="47"/>
        <v/>
      </c>
    </row>
    <row r="750" spans="1:17" x14ac:dyDescent="0.2">
      <c r="A750" t="s">
        <v>1174</v>
      </c>
      <c r="B750" t="s">
        <v>1041</v>
      </c>
      <c r="C750" t="s">
        <v>85</v>
      </c>
      <c r="D750" s="5">
        <v>44640</v>
      </c>
      <c r="E750" s="2">
        <v>775</v>
      </c>
      <c r="F750" s="2">
        <v>43</v>
      </c>
      <c r="G750" t="str">
        <f>B750&amp;C750</f>
        <v>Gabriella HILLrace-walking</v>
      </c>
      <c r="H750" s="2">
        <f>E750</f>
        <v>775</v>
      </c>
      <c r="I750" s="2" cm="1">
        <f t="array" ref="I750">MAX(IF($G$3:$G$4000=$G750,$H$3:$H$4000))</f>
        <v>775</v>
      </c>
      <c r="J750" s="2" t="str">
        <v>CAN</v>
      </c>
      <c r="K750" s="21" t="str">
        <v>Mariam ABDUL-RASHID</v>
      </c>
      <c r="L750" s="47" t="str">
        <v>100mh</v>
      </c>
      <c r="M750" s="97">
        <v>35694</v>
      </c>
      <c r="N750" s="96" t="str">
        <f t="shared" si="44"/>
        <v>Mariam ABDUL-RASHID100mh</v>
      </c>
      <c r="O750" s="2">
        <f t="shared" si="45"/>
        <v>1131</v>
      </c>
      <c r="P750" s="2">
        <f t="shared" si="46"/>
        <v>26</v>
      </c>
      <c r="Q750" s="81" t="str">
        <f t="shared" si="47"/>
        <v/>
      </c>
    </row>
    <row r="751" spans="1:17" x14ac:dyDescent="0.2">
      <c r="A751" t="s">
        <v>1174</v>
      </c>
      <c r="B751" t="s">
        <v>469</v>
      </c>
      <c r="C751" s="5" t="s">
        <v>39</v>
      </c>
      <c r="D751" s="5">
        <v>38336</v>
      </c>
      <c r="E751" s="2">
        <v>774</v>
      </c>
      <c r="F751" s="2">
        <v>54</v>
      </c>
      <c r="G751" t="str">
        <f>B751&amp;C751</f>
        <v>Kaitlyn COULTERshot-put</v>
      </c>
      <c r="H751" s="2">
        <f>E751</f>
        <v>774</v>
      </c>
      <c r="I751" s="2" cm="1">
        <f t="array" ref="I751">MAX(IF($G$3:$G$4000=$G751,$H$3:$H$4000))</f>
        <v>774</v>
      </c>
      <c r="J751" s="2" t="str">
        <v>CAN</v>
      </c>
      <c r="K751" s="21" t="str">
        <v>Jillian WEIR</v>
      </c>
      <c r="L751" s="47" t="str">
        <v>hammer-throw</v>
      </c>
      <c r="M751" s="97">
        <v>34009</v>
      </c>
      <c r="N751" s="96" t="str">
        <f t="shared" si="44"/>
        <v>Jillian WEIRhammer-throw</v>
      </c>
      <c r="O751" s="2">
        <f t="shared" si="45"/>
        <v>1130</v>
      </c>
      <c r="P751" s="2">
        <f t="shared" si="46"/>
        <v>5</v>
      </c>
      <c r="Q751" s="81" t="str">
        <f t="shared" si="47"/>
        <v/>
      </c>
    </row>
    <row r="752" spans="1:17" x14ac:dyDescent="0.2">
      <c r="A752" t="s">
        <v>1174</v>
      </c>
      <c r="B752" t="s">
        <v>992</v>
      </c>
      <c r="C752" t="s">
        <v>42</v>
      </c>
      <c r="D752" s="5">
        <v>37301</v>
      </c>
      <c r="E752" s="2">
        <v>773</v>
      </c>
      <c r="F752" s="2">
        <v>37</v>
      </c>
      <c r="G752" t="str">
        <f>B752&amp;C752</f>
        <v>Rachel HOSIEhammer-throw</v>
      </c>
      <c r="H752" s="2">
        <f>E752</f>
        <v>773</v>
      </c>
      <c r="I752" s="2" cm="1">
        <f t="array" ref="I752">MAX(IF($G$3:$G$4000=$G752,$H$3:$H$4000))</f>
        <v>773</v>
      </c>
      <c r="J752" s="2" t="str">
        <v>CAN</v>
      </c>
      <c r="K752" s="21" t="str">
        <v>Julia HOWLEY</v>
      </c>
      <c r="L752" s="47" t="str">
        <v>3000msc</v>
      </c>
      <c r="M752" s="97">
        <v>1996</v>
      </c>
      <c r="N752" s="96" t="str">
        <f t="shared" si="44"/>
        <v>Julia HOWLEY3000msc</v>
      </c>
      <c r="O752" s="2">
        <f t="shared" si="45"/>
        <v>1126</v>
      </c>
      <c r="P752" s="2">
        <f t="shared" si="46"/>
        <v>33</v>
      </c>
      <c r="Q752" s="81" t="str">
        <f t="shared" si="47"/>
        <v/>
      </c>
    </row>
    <row r="753" spans="1:17" x14ac:dyDescent="0.2">
      <c r="A753" t="s">
        <v>1174</v>
      </c>
      <c r="B753" t="s">
        <v>1000</v>
      </c>
      <c r="C753" t="s">
        <v>41</v>
      </c>
      <c r="D753" s="5">
        <v>37864</v>
      </c>
      <c r="E753" s="2">
        <v>773</v>
      </c>
      <c r="F753" s="2">
        <v>47</v>
      </c>
      <c r="G753" t="str">
        <f>B753&amp;C753</f>
        <v>Emma COTGROVEjavelin-throw</v>
      </c>
      <c r="H753" s="2">
        <f>E753</f>
        <v>773</v>
      </c>
      <c r="I753" s="2" cm="1">
        <f t="array" ref="I753">MAX(IF($G$3:$G$4000=$G753,$H$3:$H$4000))</f>
        <v>773</v>
      </c>
      <c r="J753" s="2" t="str">
        <v>CAN</v>
      </c>
      <c r="K753" s="21" t="str">
        <v>Natassha MCDONALD</v>
      </c>
      <c r="L753" s="47" t="str">
        <v>200m</v>
      </c>
      <c r="M753" s="97">
        <v>35457</v>
      </c>
      <c r="N753" s="96" t="str">
        <f t="shared" si="44"/>
        <v>Natassha MCDONALD200m</v>
      </c>
      <c r="O753" s="2">
        <f t="shared" si="45"/>
        <v>1124</v>
      </c>
      <c r="P753" s="2">
        <f t="shared" si="46"/>
        <v>41</v>
      </c>
      <c r="Q753" s="81" t="str">
        <f t="shared" si="47"/>
        <v/>
      </c>
    </row>
    <row r="754" spans="1:17" x14ac:dyDescent="0.2">
      <c r="A754" t="s">
        <v>1174</v>
      </c>
      <c r="B754" t="s">
        <v>5238</v>
      </c>
      <c r="C754" t="s">
        <v>40</v>
      </c>
      <c r="D754" s="6"/>
      <c r="E754" s="2">
        <v>770</v>
      </c>
      <c r="F754" s="2">
        <v>79</v>
      </c>
      <c r="G754" t="str">
        <f>B754&amp;C754</f>
        <v>RileyJay HENRY-PURCELLdiscus-throw</v>
      </c>
      <c r="H754" s="2">
        <f>E754</f>
        <v>770</v>
      </c>
      <c r="I754" s="2" cm="1">
        <f t="array" ref="I754">MAX(IF($G$3:$G$4000=$G754,$H$3:$H$4000))</f>
        <v>770</v>
      </c>
      <c r="J754" s="2" t="str">
        <v>CAN</v>
      </c>
      <c r="K754" s="21" t="str">
        <v>Malindi ELMORE</v>
      </c>
      <c r="L754" s="47" t="str">
        <v>marathon</v>
      </c>
      <c r="M754" s="97">
        <v>29293</v>
      </c>
      <c r="N754" s="96" t="str">
        <f t="shared" si="44"/>
        <v>Malindi ELMOREmarathon</v>
      </c>
      <c r="O754" s="2">
        <f t="shared" si="45"/>
        <v>1123</v>
      </c>
      <c r="P754" s="2">
        <f t="shared" si="46"/>
        <v>80</v>
      </c>
      <c r="Q754" s="81" t="str">
        <f t="shared" si="47"/>
        <v/>
      </c>
    </row>
    <row r="755" spans="1:17" x14ac:dyDescent="0.2">
      <c r="A755" t="s">
        <v>1174</v>
      </c>
      <c r="B755" t="s">
        <v>985</v>
      </c>
      <c r="C755" t="s">
        <v>39</v>
      </c>
      <c r="D755" s="5">
        <v>38350</v>
      </c>
      <c r="E755" s="2">
        <v>766</v>
      </c>
      <c r="F755" s="2">
        <v>56</v>
      </c>
      <c r="G755" t="str">
        <f>B755&amp;C755</f>
        <v>Jessica STEFANOVICshot-put</v>
      </c>
      <c r="H755" s="2">
        <f>E755</f>
        <v>766</v>
      </c>
      <c r="I755" s="2" cm="1">
        <f t="array" ref="I755">MAX(IF($G$3:$G$4000=$G755,$H$3:$H$4000))</f>
        <v>766</v>
      </c>
      <c r="J755" s="2" t="str">
        <v>CAN</v>
      </c>
      <c r="K755" s="21" t="str">
        <v>Natalia HAWTHORN</v>
      </c>
      <c r="L755" s="47" t="str">
        <v>800m</v>
      </c>
      <c r="M755" s="97">
        <v>34711</v>
      </c>
      <c r="N755" s="96" t="str">
        <f t="shared" si="44"/>
        <v>Natalia HAWTHORN800m</v>
      </c>
      <c r="O755" s="2">
        <f t="shared" si="45"/>
        <v>1121</v>
      </c>
      <c r="P755" s="2">
        <f t="shared" si="46"/>
        <v>40</v>
      </c>
      <c r="Q755" s="81" t="str">
        <f t="shared" si="47"/>
        <v/>
      </c>
    </row>
    <row r="756" spans="1:17" x14ac:dyDescent="0.2">
      <c r="A756" t="s">
        <v>1174</v>
      </c>
      <c r="B756" t="s">
        <v>348</v>
      </c>
      <c r="C756" t="s">
        <v>43</v>
      </c>
      <c r="D756" s="5">
        <v>34525</v>
      </c>
      <c r="E756" s="2">
        <v>766</v>
      </c>
      <c r="F756" s="2">
        <v>10</v>
      </c>
      <c r="G756" t="str">
        <f>B756&amp;C756</f>
        <v>Margaret GAYENheptathlon</v>
      </c>
      <c r="H756" s="2">
        <f>E756</f>
        <v>766</v>
      </c>
      <c r="I756" s="2" cm="1">
        <f t="array" ref="I756">MAX(IF($G$3:$G$4000=$G756,$H$3:$H$4000))</f>
        <v>766</v>
      </c>
      <c r="J756" s="2" t="str">
        <v>CAN</v>
      </c>
      <c r="K756" s="21" t="str">
        <v>Jacqueline MADOGO</v>
      </c>
      <c r="L756" s="47" t="str">
        <v>100m</v>
      </c>
      <c r="M756" s="97">
        <v>36630</v>
      </c>
      <c r="N756" s="96" t="str">
        <f t="shared" si="44"/>
        <v>Jacqueline MADOGO100m</v>
      </c>
      <c r="O756" s="2">
        <f t="shared" si="45"/>
        <v>1120</v>
      </c>
      <c r="P756" s="2">
        <f t="shared" si="46"/>
        <v>65</v>
      </c>
      <c r="Q756" s="81" t="str">
        <f t="shared" si="47"/>
        <v/>
      </c>
    </row>
    <row r="757" spans="1:17" x14ac:dyDescent="0.2">
      <c r="A757" t="s">
        <v>1174</v>
      </c>
      <c r="B757" t="s">
        <v>1001</v>
      </c>
      <c r="C757" t="s">
        <v>41</v>
      </c>
      <c r="D757" s="5">
        <v>44640</v>
      </c>
      <c r="E757" s="2">
        <v>765</v>
      </c>
      <c r="F757" s="2">
        <v>49</v>
      </c>
      <c r="G757" t="str">
        <f>B757&amp;C757</f>
        <v>Phoebe MARSHjavelin-throw</v>
      </c>
      <c r="H757" s="2">
        <f>E757</f>
        <v>765</v>
      </c>
      <c r="I757" s="2" cm="1">
        <f t="array" ref="I757">MAX(IF($G$3:$G$4000=$G757,$H$3:$H$4000))</f>
        <v>837</v>
      </c>
      <c r="J757" s="2" t="str">
        <v>CAN</v>
      </c>
      <c r="K757" s="21" t="str">
        <v>Lauren GALE</v>
      </c>
      <c r="L757" s="47" t="str">
        <v>200m</v>
      </c>
      <c r="M757" s="97">
        <v>36526</v>
      </c>
      <c r="N757" s="96" t="str">
        <f t="shared" si="44"/>
        <v>Lauren GALE200m</v>
      </c>
      <c r="O757" s="2">
        <f t="shared" si="45"/>
        <v>1119</v>
      </c>
      <c r="P757" s="2">
        <f t="shared" si="46"/>
        <v>47</v>
      </c>
      <c r="Q757" s="81" t="str">
        <f t="shared" si="47"/>
        <v/>
      </c>
    </row>
    <row r="758" spans="1:17" x14ac:dyDescent="0.2">
      <c r="A758" t="s">
        <v>1174</v>
      </c>
      <c r="B758" t="s">
        <v>1705</v>
      </c>
      <c r="C758" s="5" t="s">
        <v>41</v>
      </c>
      <c r="D758" s="5">
        <v>44671</v>
      </c>
      <c r="E758" s="2">
        <v>762</v>
      </c>
      <c r="F758" s="2">
        <v>50</v>
      </c>
      <c r="G758" t="str">
        <f>B758&amp;C758</f>
        <v>Bianca PACKERjavelin-throw</v>
      </c>
      <c r="H758" s="2">
        <f>E758</f>
        <v>762</v>
      </c>
      <c r="I758" s="2" cm="1">
        <f t="array" ref="I758">MAX(IF($G$3:$G$4000=$G758,$H$3:$H$4000))</f>
        <v>762</v>
      </c>
      <c r="J758" s="2" t="str">
        <v>CAN</v>
      </c>
      <c r="K758" s="21" t="str">
        <v>Genevi√®ve LALONDE</v>
      </c>
      <c r="L758" s="47" t="str">
        <v>1500m</v>
      </c>
      <c r="M758" s="97">
        <v>33486</v>
      </c>
      <c r="N758" s="96" t="str">
        <f t="shared" si="44"/>
        <v>Genevi√®ve LALONDE1500m</v>
      </c>
      <c r="O758" s="2">
        <f t="shared" si="45"/>
        <v>1119</v>
      </c>
      <c r="P758" s="2">
        <f t="shared" si="46"/>
        <v>49</v>
      </c>
      <c r="Q758" s="81" t="str">
        <f t="shared" si="47"/>
        <v/>
      </c>
    </row>
    <row r="759" spans="1:17" x14ac:dyDescent="0.2">
      <c r="A759" t="s">
        <v>1174</v>
      </c>
      <c r="B759" t="s">
        <v>980</v>
      </c>
      <c r="C759" t="s">
        <v>39</v>
      </c>
      <c r="D759" s="5">
        <v>38733</v>
      </c>
      <c r="E759" s="2">
        <v>760</v>
      </c>
      <c r="F759" s="2">
        <v>61</v>
      </c>
      <c r="G759" t="str">
        <f>B759&amp;C759</f>
        <v>Xylavene BEALEshot-put</v>
      </c>
      <c r="H759" s="2">
        <f>E759</f>
        <v>760</v>
      </c>
      <c r="I759" s="2" cm="1">
        <f t="array" ref="I759">MAX(IF($G$3:$G$4000=$G759,$H$3:$H$4000))</f>
        <v>760</v>
      </c>
      <c r="J759" s="2" t="str">
        <v>CAN</v>
      </c>
      <c r="K759" s="21" t="str">
        <v>Regan YEE</v>
      </c>
      <c r="L759" s="47" t="str">
        <v>1500m</v>
      </c>
      <c r="M759" s="97">
        <v>34884</v>
      </c>
      <c r="N759" s="96" t="str">
        <f t="shared" si="44"/>
        <v>Regan YEE1500m</v>
      </c>
      <c r="O759" s="2">
        <f t="shared" si="45"/>
        <v>1118</v>
      </c>
      <c r="P759" s="2">
        <f t="shared" si="46"/>
        <v>50</v>
      </c>
      <c r="Q759" s="81" t="str">
        <f t="shared" si="47"/>
        <v/>
      </c>
    </row>
    <row r="760" spans="1:17" x14ac:dyDescent="0.2">
      <c r="A760" t="s">
        <v>1174</v>
      </c>
      <c r="B760" t="s">
        <v>473</v>
      </c>
      <c r="C760" t="s">
        <v>39</v>
      </c>
      <c r="D760" s="5">
        <v>34986</v>
      </c>
      <c r="E760" s="2">
        <v>760</v>
      </c>
      <c r="F760" s="2">
        <v>62</v>
      </c>
      <c r="G760" t="str">
        <f>B760&amp;C760</f>
        <v>Tori WESTshot-put</v>
      </c>
      <c r="H760" s="2">
        <f>E760</f>
        <v>760</v>
      </c>
      <c r="I760" s="2" cm="1">
        <f t="array" ref="I760">MAX(IF($G$3:$G$4000=$G760,$H$3:$H$4000))</f>
        <v>760</v>
      </c>
      <c r="J760" s="2" t="str">
        <v>CAN</v>
      </c>
      <c r="K760" s="21" t="str">
        <v>Grace FETHERSTONHAUGH</v>
      </c>
      <c r="L760" s="47" t="str">
        <v>3000msc</v>
      </c>
      <c r="M760" s="97">
        <v>36812</v>
      </c>
      <c r="N760" s="96" t="str">
        <f t="shared" si="44"/>
        <v>Grace FETHERSTONHAUGH3000msc</v>
      </c>
      <c r="O760" s="2">
        <f t="shared" si="45"/>
        <v>1118</v>
      </c>
      <c r="P760" s="2">
        <f t="shared" si="46"/>
        <v>37</v>
      </c>
      <c r="Q760" s="81" t="str">
        <f t="shared" si="47"/>
        <v/>
      </c>
    </row>
    <row r="761" spans="1:17" x14ac:dyDescent="0.2">
      <c r="A761" t="s">
        <v>1174</v>
      </c>
      <c r="B761" t="s">
        <v>984</v>
      </c>
      <c r="C761" t="s">
        <v>39</v>
      </c>
      <c r="D761" s="5">
        <v>44671</v>
      </c>
      <c r="E761" s="2">
        <v>758</v>
      </c>
      <c r="F761" s="2">
        <v>64</v>
      </c>
      <c r="G761" t="str">
        <f>B761&amp;C761</f>
        <v>Natalia LESZCZYNSKIshot-put</v>
      </c>
      <c r="H761" s="2">
        <f>E761</f>
        <v>758</v>
      </c>
      <c r="I761" s="2" cm="1">
        <f t="array" ref="I761">MAX(IF($G$3:$G$4000=$G761,$H$3:$H$4000))</f>
        <v>758</v>
      </c>
      <c r="J761" s="2" t="str">
        <v>CAN</v>
      </c>
      <c r="K761" s="21" t="str">
        <v>Sage WATSON</v>
      </c>
      <c r="L761" s="47" t="str">
        <v>400m</v>
      </c>
      <c r="M761" s="97">
        <v>34505</v>
      </c>
      <c r="N761" s="96" t="str">
        <f t="shared" si="44"/>
        <v>Sage WATSON400m</v>
      </c>
      <c r="O761" s="2">
        <f t="shared" si="45"/>
        <v>1117</v>
      </c>
      <c r="P761" s="2">
        <f t="shared" si="46"/>
        <v>48</v>
      </c>
      <c r="Q761" s="81" t="str">
        <f t="shared" si="47"/>
        <v/>
      </c>
    </row>
    <row r="762" spans="1:17" x14ac:dyDescent="0.2">
      <c r="A762" t="s">
        <v>1174</v>
      </c>
      <c r="B762" t="s">
        <v>465</v>
      </c>
      <c r="C762" t="s">
        <v>40</v>
      </c>
      <c r="D762" s="5">
        <v>37230</v>
      </c>
      <c r="E762" s="2">
        <v>757</v>
      </c>
      <c r="F762" s="2">
        <v>88</v>
      </c>
      <c r="G762" t="str">
        <f>B762&amp;C762</f>
        <v>Sinead DU TOITdiscus-throw</v>
      </c>
      <c r="H762" s="2">
        <f>E762</f>
        <v>757</v>
      </c>
      <c r="I762" s="2" cm="1">
        <f t="array" ref="I762">MAX(IF($G$3:$G$4000=$G762,$H$3:$H$4000))</f>
        <v>757</v>
      </c>
      <c r="J762" s="2" t="str">
        <v>CAN</v>
      </c>
      <c r="K762" s="21" t="str">
        <v>Ma√Øt√© BOUCHARD</v>
      </c>
      <c r="L762" s="47" t="str">
        <v>800m</v>
      </c>
      <c r="M762" s="97">
        <v>34935</v>
      </c>
      <c r="N762" s="96" t="str">
        <f t="shared" si="44"/>
        <v>Ma√Øt√© BOUCHARD800m</v>
      </c>
      <c r="O762" s="2">
        <f t="shared" si="45"/>
        <v>1117</v>
      </c>
      <c r="P762" s="2">
        <f t="shared" si="46"/>
        <v>42</v>
      </c>
      <c r="Q762" s="81" t="str">
        <f t="shared" si="47"/>
        <v/>
      </c>
    </row>
    <row r="763" spans="1:17" x14ac:dyDescent="0.2">
      <c r="A763" t="s">
        <v>1174</v>
      </c>
      <c r="B763" t="s">
        <v>986</v>
      </c>
      <c r="C763" t="s">
        <v>39</v>
      </c>
      <c r="D763" s="5">
        <v>44640</v>
      </c>
      <c r="E763" s="2">
        <v>755</v>
      </c>
      <c r="F763" s="2">
        <v>65</v>
      </c>
      <c r="G763" t="str">
        <f>B763&amp;C763</f>
        <v>Alyssa KAPRANOVshot-put</v>
      </c>
      <c r="H763" s="2">
        <f>E763</f>
        <v>755</v>
      </c>
      <c r="I763" s="2" cm="1">
        <f t="array" ref="I763">MAX(IF($G$3:$G$4000=$G763,$H$3:$H$4000))</f>
        <v>755</v>
      </c>
      <c r="J763" s="2" t="str">
        <v>CAN</v>
      </c>
      <c r="K763" s="21" t="str">
        <v>Natasha WODAK</v>
      </c>
      <c r="L763" s="47" t="str">
        <v>marathon</v>
      </c>
      <c r="M763" s="97">
        <v>29937</v>
      </c>
      <c r="N763" s="96" t="str">
        <f t="shared" si="44"/>
        <v>Natasha WODAKmarathon</v>
      </c>
      <c r="O763" s="2">
        <f t="shared" si="45"/>
        <v>1116</v>
      </c>
      <c r="P763" s="2">
        <f t="shared" si="46"/>
        <v>82</v>
      </c>
      <c r="Q763" s="81" t="str">
        <f t="shared" si="47"/>
        <v/>
      </c>
    </row>
    <row r="764" spans="1:17" x14ac:dyDescent="0.2">
      <c r="A764" t="s">
        <v>1174</v>
      </c>
      <c r="B764" t="s">
        <v>459</v>
      </c>
      <c r="C764" s="5" t="s">
        <v>39</v>
      </c>
      <c r="D764" s="5">
        <v>36466</v>
      </c>
      <c r="E764" s="2">
        <v>752</v>
      </c>
      <c r="F764" s="2">
        <v>68</v>
      </c>
      <c r="G764" t="str">
        <f>B764&amp;C764</f>
        <v>Sina WILDRAUTshot-put</v>
      </c>
      <c r="H764" s="2">
        <f>E764</f>
        <v>752</v>
      </c>
      <c r="I764" s="2" cm="1">
        <f t="array" ref="I764">MAX(IF($G$3:$G$4000=$G764,$H$3:$H$4000))</f>
        <v>752</v>
      </c>
      <c r="J764" s="2" t="str">
        <v>CAN</v>
      </c>
      <c r="K764" s="21" t="str">
        <v>Shyvonne ROXBOROUGH</v>
      </c>
      <c r="L764" s="47" t="str">
        <v>100m</v>
      </c>
      <c r="M764" s="97">
        <v>36141</v>
      </c>
      <c r="N764" s="96" t="str">
        <f t="shared" si="44"/>
        <v>Shyvonne ROXBOROUGH100m</v>
      </c>
      <c r="O764" s="2">
        <f t="shared" si="45"/>
        <v>1114</v>
      </c>
      <c r="P764" s="2">
        <f t="shared" si="46"/>
        <v>73</v>
      </c>
      <c r="Q764" s="81" t="str">
        <f t="shared" si="47"/>
        <v/>
      </c>
    </row>
    <row r="765" spans="1:17" x14ac:dyDescent="0.2">
      <c r="A765" t="s">
        <v>1174</v>
      </c>
      <c r="B765" t="s">
        <v>987</v>
      </c>
      <c r="C765" t="s">
        <v>39</v>
      </c>
      <c r="D765" s="5">
        <v>44732</v>
      </c>
      <c r="E765" s="2">
        <v>750</v>
      </c>
      <c r="F765" s="2">
        <v>72</v>
      </c>
      <c r="G765" t="str">
        <f>B765&amp;C765</f>
        <v>Taylor LARSSONshot-put</v>
      </c>
      <c r="H765" s="2">
        <f>E765</f>
        <v>750</v>
      </c>
      <c r="I765" s="2" cm="1">
        <f t="array" ref="I765">MAX(IF($G$3:$G$4000=$G765,$H$3:$H$4000))</f>
        <v>750</v>
      </c>
      <c r="J765" s="2" t="str">
        <v>CAN</v>
      </c>
      <c r="K765" s="21" t="str">
        <v>Micha POWELL</v>
      </c>
      <c r="L765" s="47" t="str">
        <v>400m</v>
      </c>
      <c r="M765" s="97">
        <v>34711</v>
      </c>
      <c r="N765" s="96" t="str">
        <f t="shared" si="44"/>
        <v>Micha POWELL400m</v>
      </c>
      <c r="O765" s="2">
        <f t="shared" si="45"/>
        <v>1114</v>
      </c>
      <c r="P765" s="2">
        <f t="shared" si="46"/>
        <v>51</v>
      </c>
      <c r="Q765" s="81" t="str">
        <f t="shared" si="47"/>
        <v/>
      </c>
    </row>
    <row r="766" spans="1:17" x14ac:dyDescent="0.2">
      <c r="A766" t="s">
        <v>1174</v>
      </c>
      <c r="B766" t="s">
        <v>1002</v>
      </c>
      <c r="C766" t="s">
        <v>41</v>
      </c>
      <c r="D766" s="5">
        <v>44671</v>
      </c>
      <c r="E766" s="2">
        <v>750</v>
      </c>
      <c r="F766" s="2">
        <v>55</v>
      </c>
      <c r="G766" t="str">
        <f>B766&amp;C766</f>
        <v>Claudia LEGGEjavelin-throw</v>
      </c>
      <c r="H766" s="2">
        <f>E766</f>
        <v>750</v>
      </c>
      <c r="I766" s="2" cm="1">
        <f t="array" ref="I766">MAX(IF($G$3:$G$4000=$G766,$H$3:$H$4000))</f>
        <v>750</v>
      </c>
      <c r="J766" s="2" t="str">
        <v>CAN</v>
      </c>
      <c r="K766" s="21" t="str">
        <v>Sasha GOLLISH</v>
      </c>
      <c r="L766" s="47" t="str">
        <v>1500m</v>
      </c>
      <c r="M766" s="97">
        <v>29947</v>
      </c>
      <c r="N766" s="96" t="str">
        <f t="shared" si="44"/>
        <v>Sasha GOLLISH1500m</v>
      </c>
      <c r="O766" s="2">
        <f t="shared" si="45"/>
        <v>1114</v>
      </c>
      <c r="P766" s="2">
        <f t="shared" si="46"/>
        <v>54</v>
      </c>
      <c r="Q766" s="81" t="str">
        <f t="shared" si="47"/>
        <v/>
      </c>
    </row>
    <row r="767" spans="1:17" x14ac:dyDescent="0.2">
      <c r="A767" t="s">
        <v>1174</v>
      </c>
      <c r="B767" t="s">
        <v>455</v>
      </c>
      <c r="C767" t="s">
        <v>42</v>
      </c>
      <c r="D767" s="5">
        <v>44701</v>
      </c>
      <c r="E767" s="2">
        <v>749</v>
      </c>
      <c r="F767" s="2">
        <v>44</v>
      </c>
      <c r="G767" t="str">
        <f>B767&amp;C767</f>
        <v>Hannah EDWARDShammer-throw</v>
      </c>
      <c r="H767" s="2">
        <f>E767</f>
        <v>749</v>
      </c>
      <c r="I767" s="2" cm="1">
        <f t="array" ref="I767">MAX(IF($G$3:$G$4000=$G767,$H$3:$H$4000))</f>
        <v>749</v>
      </c>
      <c r="J767" s="2" t="str">
        <v>CAN</v>
      </c>
      <c r="K767" s="21" t="str">
        <v>Madeline PRICE</v>
      </c>
      <c r="L767" s="47" t="str">
        <v>400m</v>
      </c>
      <c r="M767" s="97">
        <v>34953</v>
      </c>
      <c r="N767" s="96" t="str">
        <f t="shared" si="44"/>
        <v>Madeline PRICE400m</v>
      </c>
      <c r="O767" s="2">
        <f t="shared" si="45"/>
        <v>1113</v>
      </c>
      <c r="P767" s="2">
        <f t="shared" si="46"/>
        <v>54</v>
      </c>
      <c r="Q767" s="81" t="str">
        <f t="shared" si="47"/>
        <v/>
      </c>
    </row>
    <row r="768" spans="1:17" x14ac:dyDescent="0.2">
      <c r="A768" t="s">
        <v>1174</v>
      </c>
      <c r="B768" t="s">
        <v>470</v>
      </c>
      <c r="C768" t="s">
        <v>40</v>
      </c>
      <c r="D768" s="5">
        <v>37422</v>
      </c>
      <c r="E768" s="2">
        <v>747</v>
      </c>
      <c r="F768" s="2">
        <v>96</v>
      </c>
      <c r="G768" t="str">
        <f>B768&amp;C768</f>
        <v>Alysha PEARSONdiscus-throw</v>
      </c>
      <c r="H768" s="2">
        <f>E768</f>
        <v>747</v>
      </c>
      <c r="I768" s="2" cm="1">
        <f t="array" ref="I768">MAX(IF($G$3:$G$4000=$G768,$H$3:$H$4000))</f>
        <v>747</v>
      </c>
      <c r="J768" s="2" t="str">
        <v>CAN</v>
      </c>
      <c r="K768" s="21" t="str">
        <v>Julianne LABACH</v>
      </c>
      <c r="L768" s="47" t="str">
        <v>1500m</v>
      </c>
      <c r="M768" s="97">
        <v>35383</v>
      </c>
      <c r="N768" s="96" t="str">
        <f t="shared" si="44"/>
        <v>Julianne LABACH1500m</v>
      </c>
      <c r="O768" s="2">
        <f t="shared" si="45"/>
        <v>1113</v>
      </c>
      <c r="P768" s="2">
        <f t="shared" si="46"/>
        <v>56</v>
      </c>
      <c r="Q768" s="81" t="str">
        <f t="shared" si="47"/>
        <v/>
      </c>
    </row>
    <row r="769" spans="1:17" x14ac:dyDescent="0.2">
      <c r="A769" t="s">
        <v>1174</v>
      </c>
      <c r="B769" t="s">
        <v>1003</v>
      </c>
      <c r="C769" t="s">
        <v>41</v>
      </c>
      <c r="D769" s="5">
        <v>44701</v>
      </c>
      <c r="E769" s="2">
        <v>747</v>
      </c>
      <c r="F769" s="2">
        <v>56</v>
      </c>
      <c r="G769" t="str">
        <f>B769&amp;C769</f>
        <v>Tiana PAVLOVICHjavelin-throw</v>
      </c>
      <c r="H769" s="2">
        <f>E769</f>
        <v>747</v>
      </c>
      <c r="I769" s="2" cm="1">
        <f t="array" ref="I769">MAX(IF($G$3:$G$4000=$G769,$H$3:$H$4000))</f>
        <v>747</v>
      </c>
      <c r="J769" s="2" t="str">
        <v>CAN</v>
      </c>
      <c r="K769" s="21" t="str">
        <v>Aiyanna-Brigitte STIVERNE</v>
      </c>
      <c r="L769" s="47" t="str">
        <v>400m</v>
      </c>
      <c r="M769" s="97">
        <v>34750</v>
      </c>
      <c r="N769" s="96" t="str">
        <f t="shared" si="44"/>
        <v>Aiyanna-Brigitte STIVERNE400m</v>
      </c>
      <c r="O769" s="2">
        <f t="shared" si="45"/>
        <v>1112</v>
      </c>
      <c r="P769" s="2">
        <f t="shared" si="46"/>
        <v>55</v>
      </c>
      <c r="Q769" s="81" t="str">
        <f t="shared" si="47"/>
        <v/>
      </c>
    </row>
    <row r="770" spans="1:17" x14ac:dyDescent="0.2">
      <c r="A770" t="s">
        <v>1174</v>
      </c>
      <c r="B770" t="s">
        <v>983</v>
      </c>
      <c r="C770" t="s">
        <v>40</v>
      </c>
      <c r="D770" s="5">
        <v>44581</v>
      </c>
      <c r="E770" s="2">
        <v>746</v>
      </c>
      <c r="F770" s="2">
        <v>97</v>
      </c>
      <c r="G770" t="str">
        <f>B770&amp;C770</f>
        <v>Amy POLIKOWSKIdiscus-throw</v>
      </c>
      <c r="H770" s="2">
        <f>E770</f>
        <v>746</v>
      </c>
      <c r="I770" s="2" cm="1">
        <f t="array" ref="I770">MAX(IF($G$3:$G$4000=$G770,$H$3:$H$4000))</f>
        <v>746</v>
      </c>
      <c r="J770" s="2" t="str">
        <v>CAN</v>
      </c>
      <c r="K770" s="21" t="str">
        <v>Farah JACQUES</v>
      </c>
      <c r="L770" s="47" t="str">
        <v>100mh</v>
      </c>
      <c r="M770" s="97">
        <v>32912</v>
      </c>
      <c r="N770" s="96" t="str">
        <f t="shared" si="44"/>
        <v>Farah JACQUES100mh</v>
      </c>
      <c r="O770" s="2">
        <f t="shared" si="45"/>
        <v>1112</v>
      </c>
      <c r="P770" s="2">
        <f t="shared" si="46"/>
        <v>39</v>
      </c>
      <c r="Q770" s="81" t="str">
        <f t="shared" si="47"/>
        <v/>
      </c>
    </row>
    <row r="771" spans="1:17" x14ac:dyDescent="0.2">
      <c r="A771" t="s">
        <v>1174</v>
      </c>
      <c r="B771" t="s">
        <v>374</v>
      </c>
      <c r="C771" t="s">
        <v>39</v>
      </c>
      <c r="D771" s="5">
        <v>38437</v>
      </c>
      <c r="E771" s="2">
        <v>745</v>
      </c>
      <c r="F771" s="2">
        <v>75</v>
      </c>
      <c r="G771" t="str">
        <f>B771&amp;C771</f>
        <v>Mia SCERRIshot-put</v>
      </c>
      <c r="H771" s="2">
        <f>E771</f>
        <v>745</v>
      </c>
      <c r="I771" s="2" cm="1">
        <f t="array" ref="I771">MAX(IF($G$3:$G$4000=$G771,$H$3:$H$4000))</f>
        <v>745</v>
      </c>
      <c r="J771" s="2" t="str">
        <v>CAN</v>
      </c>
      <c r="K771" s="21" t="str">
        <v>Leya BUCHANAN</v>
      </c>
      <c r="L771" s="47" t="str">
        <v>200m</v>
      </c>
      <c r="M771" s="97">
        <v>35294</v>
      </c>
      <c r="N771" s="96" t="str">
        <f t="shared" si="44"/>
        <v>Leya BUCHANAN200m</v>
      </c>
      <c r="O771" s="2">
        <f t="shared" si="45"/>
        <v>1111</v>
      </c>
      <c r="P771" s="2">
        <f t="shared" si="46"/>
        <v>57</v>
      </c>
      <c r="Q771" s="81" t="str">
        <f t="shared" si="47"/>
        <v/>
      </c>
    </row>
    <row r="772" spans="1:17" x14ac:dyDescent="0.2">
      <c r="A772" t="s">
        <v>1174</v>
      </c>
      <c r="B772" t="s">
        <v>988</v>
      </c>
      <c r="C772" t="s">
        <v>39</v>
      </c>
      <c r="D772" s="5"/>
      <c r="E772" s="2">
        <v>744</v>
      </c>
      <c r="F772" s="2">
        <v>78</v>
      </c>
      <c r="G772" t="str">
        <f>B772&amp;C772</f>
        <v>Ateca Grace ULUIBUROTUshot-put</v>
      </c>
      <c r="H772" s="2">
        <f>E772</f>
        <v>744</v>
      </c>
      <c r="I772" s="2" cm="1">
        <f t="array" ref="I772">MAX(IF($G$3:$G$4000=$G772,$H$3:$H$4000))</f>
        <v>744</v>
      </c>
      <c r="J772" s="2" t="str">
        <v>CAN</v>
      </c>
      <c r="K772" s="21" t="str">
        <v>Kelsey BALKWILL</v>
      </c>
      <c r="L772" s="47" t="str">
        <v>400mh</v>
      </c>
      <c r="M772" s="97">
        <v>33856</v>
      </c>
      <c r="N772" s="96" t="str">
        <f t="shared" ref="N772:N835" si="48">K772&amp;L772</f>
        <v>Kelsey BALKWILL400mh</v>
      </c>
      <c r="O772" s="2">
        <f t="shared" ref="O772:O835" si="49">VLOOKUP(K772&amp;L772,$G$3:$H$3442,2,FALSE)</f>
        <v>1111</v>
      </c>
      <c r="P772" s="2">
        <f t="shared" ref="P772:P835" si="50">COUNTIFS($L$3:$L$3026,L772,$O$3:$O$3026,"&gt;"&amp;O772)+1</f>
        <v>27</v>
      </c>
      <c r="Q772" s="81" t="str">
        <f t="shared" ref="Q772:Q835" si="51">IFERROR(IF(J772="AUS",COUNTIFS($J$3:$J$3026,"AUS",$L$3:$L$3026,L772,$O$3:$O$3026,"&gt;"&amp;O772)+1,""),"")</f>
        <v/>
      </c>
    </row>
    <row r="773" spans="1:17" x14ac:dyDescent="0.2">
      <c r="A773" t="s">
        <v>1174</v>
      </c>
      <c r="B773" t="s">
        <v>984</v>
      </c>
      <c r="C773" s="5" t="s">
        <v>40</v>
      </c>
      <c r="D773" s="5">
        <v>44671</v>
      </c>
      <c r="E773" s="2">
        <v>743</v>
      </c>
      <c r="F773" s="2">
        <v>100</v>
      </c>
      <c r="G773" t="str">
        <f>B773&amp;C773</f>
        <v>Natalia LESZCZYNSKIdiscus-throw</v>
      </c>
      <c r="H773" s="2">
        <f>E773</f>
        <v>743</v>
      </c>
      <c r="I773" s="2" cm="1">
        <f t="array" ref="I773">MAX(IF($G$3:$G$4000=$G773,$H$3:$H$4000))</f>
        <v>743</v>
      </c>
      <c r="J773" s="2" t="str">
        <v>CAN</v>
      </c>
      <c r="K773" s="21" t="str">
        <v>Samantha MURPHY</v>
      </c>
      <c r="L773" s="47" t="str">
        <v>800m</v>
      </c>
      <c r="M773" s="97">
        <v>33681</v>
      </c>
      <c r="N773" s="96" t="str">
        <f t="shared" si="48"/>
        <v>Samantha MURPHY800m</v>
      </c>
      <c r="O773" s="2">
        <f t="shared" si="49"/>
        <v>1110</v>
      </c>
      <c r="P773" s="2">
        <f t="shared" si="50"/>
        <v>52</v>
      </c>
      <c r="Q773" s="81" t="str">
        <f t="shared" si="51"/>
        <v/>
      </c>
    </row>
    <row r="774" spans="1:17" x14ac:dyDescent="0.2">
      <c r="A774" t="s">
        <v>1174</v>
      </c>
      <c r="B774" t="s">
        <v>989</v>
      </c>
      <c r="C774" t="s">
        <v>39</v>
      </c>
      <c r="D774" s="5">
        <v>44640</v>
      </c>
      <c r="E774" s="2">
        <v>741</v>
      </c>
      <c r="F774" s="2">
        <v>80</v>
      </c>
      <c r="G774" t="str">
        <f>B774&amp;C774</f>
        <v>Penny GIDDYshot-put</v>
      </c>
      <c r="H774" s="2">
        <f>E774</f>
        <v>741</v>
      </c>
      <c r="I774" s="2" cm="1">
        <f t="array" ref="I774">MAX(IF($G$3:$G$4000=$G774,$H$3:$H$4000))</f>
        <v>741</v>
      </c>
      <c r="J774" s="2" t="str">
        <v>CAN</v>
      </c>
      <c r="K774" s="21" t="str">
        <v>Christie MOERMAN</v>
      </c>
      <c r="L774" s="47" t="str">
        <v>100mh</v>
      </c>
      <c r="M774" s="97">
        <v>31690</v>
      </c>
      <c r="N774" s="96" t="str">
        <f t="shared" si="48"/>
        <v>Christie MOERMAN100mh</v>
      </c>
      <c r="O774" s="2">
        <f t="shared" si="49"/>
        <v>1109</v>
      </c>
      <c r="P774" s="2">
        <f t="shared" si="50"/>
        <v>42</v>
      </c>
      <c r="Q774" s="81" t="str">
        <f t="shared" si="51"/>
        <v/>
      </c>
    </row>
    <row r="775" spans="1:17" x14ac:dyDescent="0.2">
      <c r="A775" t="s">
        <v>1174</v>
      </c>
      <c r="B775" t="s">
        <v>1004</v>
      </c>
      <c r="C775" t="s">
        <v>41</v>
      </c>
      <c r="D775" s="5">
        <v>37708</v>
      </c>
      <c r="E775" s="2">
        <v>739</v>
      </c>
      <c r="F775" s="2">
        <v>59</v>
      </c>
      <c r="G775" t="str">
        <f>B775&amp;C775</f>
        <v>Elly READjavelin-throw</v>
      </c>
      <c r="H775" s="2">
        <f>E775</f>
        <v>739</v>
      </c>
      <c r="I775" s="2" cm="1">
        <f t="array" ref="I775">MAX(IF($G$3:$G$4000=$G775,$H$3:$H$4000))</f>
        <v>739</v>
      </c>
      <c r="J775" s="2" t="str">
        <v>CAN</v>
      </c>
      <c r="K775" s="21" t="str">
        <v>Leya BUCHANAN</v>
      </c>
      <c r="L775" s="47" t="str">
        <v>100m</v>
      </c>
      <c r="M775" s="97">
        <v>35294</v>
      </c>
      <c r="N775" s="96" t="str">
        <f t="shared" si="48"/>
        <v>Leya BUCHANAN100m</v>
      </c>
      <c r="O775" s="2">
        <f t="shared" si="49"/>
        <v>1108</v>
      </c>
      <c r="P775" s="2">
        <f t="shared" si="50"/>
        <v>79</v>
      </c>
      <c r="Q775" s="81" t="str">
        <f t="shared" si="51"/>
        <v/>
      </c>
    </row>
    <row r="776" spans="1:17" x14ac:dyDescent="0.2">
      <c r="A776" t="s">
        <v>1174</v>
      </c>
      <c r="B776" t="s">
        <v>5246</v>
      </c>
      <c r="C776" s="5" t="s">
        <v>39</v>
      </c>
      <c r="D776" s="5">
        <v>44701</v>
      </c>
      <c r="E776" s="2">
        <v>732</v>
      </c>
      <c r="F776" s="2">
        <v>84</v>
      </c>
      <c r="G776" t="str">
        <f>B776&amp;C776</f>
        <v>Zoe BEITHshot-put</v>
      </c>
      <c r="H776" s="2">
        <f>E776</f>
        <v>732</v>
      </c>
      <c r="I776" s="2" cm="1">
        <f t="array" ref="I776">MAX(IF($G$3:$G$4000=$G776,$H$3:$H$4000))</f>
        <v>732</v>
      </c>
      <c r="J776" s="2" t="str">
        <v>CAN</v>
      </c>
      <c r="K776" s="21" t="str">
        <v>Kennedy THOMSON</v>
      </c>
      <c r="L776" s="47" t="str">
        <v>1500m</v>
      </c>
      <c r="M776" s="97">
        <v>36070</v>
      </c>
      <c r="N776" s="96" t="str">
        <f t="shared" si="48"/>
        <v>Kennedy THOMSON1500m</v>
      </c>
      <c r="O776" s="2">
        <f t="shared" si="49"/>
        <v>1108</v>
      </c>
      <c r="P776" s="2">
        <f t="shared" si="50"/>
        <v>66</v>
      </c>
      <c r="Q776" s="81" t="str">
        <f t="shared" si="51"/>
        <v/>
      </c>
    </row>
    <row r="777" spans="1:17" x14ac:dyDescent="0.2">
      <c r="A777" t="s">
        <v>1174</v>
      </c>
      <c r="B777" t="s">
        <v>463</v>
      </c>
      <c r="C777" s="5" t="s">
        <v>41</v>
      </c>
      <c r="D777" s="6">
        <v>38170</v>
      </c>
      <c r="E777" s="2">
        <v>732</v>
      </c>
      <c r="F777" s="2">
        <v>61</v>
      </c>
      <c r="G777" t="str">
        <f>B777&amp;C777</f>
        <v>Kajsa SHIELDjavelin-throw</v>
      </c>
      <c r="H777" s="2">
        <f>E777</f>
        <v>732</v>
      </c>
      <c r="I777" s="2" cm="1">
        <f t="array" ref="I777">MAX(IF($G$3:$G$4000=$G777,$H$3:$H$4000))</f>
        <v>732</v>
      </c>
      <c r="J777" s="2" t="str">
        <v>CAN</v>
      </c>
      <c r="K777" s="21" t="str">
        <v>Micha POWELL</v>
      </c>
      <c r="L777" s="47" t="str">
        <v>200m</v>
      </c>
      <c r="M777" s="97">
        <v>34711</v>
      </c>
      <c r="N777" s="96" t="str">
        <f t="shared" si="48"/>
        <v>Micha POWELL200m</v>
      </c>
      <c r="O777" s="2">
        <f t="shared" si="49"/>
        <v>1106</v>
      </c>
      <c r="P777" s="2">
        <f t="shared" si="50"/>
        <v>62</v>
      </c>
      <c r="Q777" s="81" t="str">
        <f t="shared" si="51"/>
        <v/>
      </c>
    </row>
    <row r="778" spans="1:17" x14ac:dyDescent="0.2">
      <c r="A778" t="s">
        <v>1174</v>
      </c>
      <c r="B778" t="s">
        <v>1042</v>
      </c>
      <c r="C778" t="s">
        <v>85</v>
      </c>
      <c r="D778" s="5">
        <v>44612</v>
      </c>
      <c r="E778" s="2">
        <v>731</v>
      </c>
      <c r="F778" s="2">
        <v>54</v>
      </c>
      <c r="G778" t="str">
        <f>B778&amp;C778</f>
        <v>Hannah PARKERrace-walking</v>
      </c>
      <c r="H778" s="2">
        <f>E778</f>
        <v>731</v>
      </c>
      <c r="I778" s="2" cm="1">
        <f t="array" ref="I778">MAX(IF($G$3:$G$4000=$G778,$H$3:$H$4000))</f>
        <v>731</v>
      </c>
      <c r="J778" s="2" t="str">
        <v>CAN</v>
      </c>
      <c r="K778" s="21" t="str">
        <v>Addy TOWNSEND</v>
      </c>
      <c r="L778" s="47" t="str">
        <v>800m</v>
      </c>
      <c r="M778" s="97">
        <v>1997</v>
      </c>
      <c r="N778" s="96" t="str">
        <f t="shared" si="48"/>
        <v>Addy TOWNSEND800m</v>
      </c>
      <c r="O778" s="2">
        <f t="shared" si="49"/>
        <v>1106</v>
      </c>
      <c r="P778" s="2">
        <f t="shared" si="50"/>
        <v>59</v>
      </c>
      <c r="Q778" s="81" t="str">
        <f t="shared" si="51"/>
        <v/>
      </c>
    </row>
    <row r="779" spans="1:17" x14ac:dyDescent="0.2">
      <c r="A779" t="s">
        <v>1174</v>
      </c>
      <c r="B779" t="s">
        <v>1005</v>
      </c>
      <c r="C779" s="5" t="s">
        <v>41</v>
      </c>
      <c r="D779" s="5">
        <v>36176</v>
      </c>
      <c r="E779" s="2">
        <v>730</v>
      </c>
      <c r="F779" s="2">
        <v>63</v>
      </c>
      <c r="G779" t="str">
        <f>B779&amp;C779</f>
        <v>Emma BUTLERjavelin-throw</v>
      </c>
      <c r="H779" s="2">
        <f>E779</f>
        <v>730</v>
      </c>
      <c r="I779" s="2" cm="1">
        <f t="array" ref="I779">MAX(IF($G$3:$G$4000=$G779,$H$3:$H$4000))</f>
        <v>810</v>
      </c>
      <c r="J779" s="2" t="str">
        <v>CAN</v>
      </c>
      <c r="K779" s="21" t="str">
        <v>Charlotte PROUSE</v>
      </c>
      <c r="L779" s="47" t="str">
        <v>5000m</v>
      </c>
      <c r="M779" s="97">
        <v>35470</v>
      </c>
      <c r="N779" s="96" t="str">
        <f t="shared" si="48"/>
        <v>Charlotte PROUSE5000m</v>
      </c>
      <c r="O779" s="2">
        <f t="shared" si="49"/>
        <v>1106</v>
      </c>
      <c r="P779" s="2">
        <f t="shared" si="50"/>
        <v>60</v>
      </c>
      <c r="Q779" s="81" t="str">
        <f t="shared" si="51"/>
        <v/>
      </c>
    </row>
    <row r="780" spans="1:17" x14ac:dyDescent="0.2">
      <c r="A780" t="s">
        <v>1174</v>
      </c>
      <c r="B780" t="s">
        <v>994</v>
      </c>
      <c r="C780" t="s">
        <v>42</v>
      </c>
      <c r="D780" s="5">
        <v>36922</v>
      </c>
      <c r="E780" s="2">
        <v>729</v>
      </c>
      <c r="F780" s="2">
        <v>50</v>
      </c>
      <c r="G780" t="str">
        <f>B780&amp;C780</f>
        <v>Julia DIREENhammer-throw</v>
      </c>
      <c r="H780" s="2">
        <f>E780</f>
        <v>729</v>
      </c>
      <c r="I780" s="2" cm="1">
        <f t="array" ref="I780">MAX(IF($G$3:$G$4000=$G780,$H$3:$H$4000))</f>
        <v>729</v>
      </c>
      <c r="J780" s="2" t="str">
        <v>CAN</v>
      </c>
      <c r="K780" s="21" t="str">
        <v>Charlotte PROUSE</v>
      </c>
      <c r="L780" s="47" t="str">
        <v>10000m</v>
      </c>
      <c r="M780" s="97">
        <v>35470</v>
      </c>
      <c r="N780" s="96" t="str">
        <f t="shared" si="48"/>
        <v>Charlotte PROUSE10000m</v>
      </c>
      <c r="O780" s="2">
        <f t="shared" si="49"/>
        <v>1105</v>
      </c>
      <c r="P780" s="2">
        <f t="shared" si="50"/>
        <v>55</v>
      </c>
      <c r="Q780" s="81" t="str">
        <f t="shared" si="51"/>
        <v/>
      </c>
    </row>
    <row r="781" spans="1:17" x14ac:dyDescent="0.2">
      <c r="A781" t="s">
        <v>1174</v>
      </c>
      <c r="B781" t="s">
        <v>1006</v>
      </c>
      <c r="C781" t="s">
        <v>41</v>
      </c>
      <c r="D781" s="5">
        <v>36410</v>
      </c>
      <c r="E781" s="2">
        <v>729</v>
      </c>
      <c r="F781" s="2">
        <v>64</v>
      </c>
      <c r="G781" t="str">
        <f>B781&amp;C781</f>
        <v>Chloe METCALFjavelin-throw</v>
      </c>
      <c r="H781" s="2">
        <f>E781</f>
        <v>729</v>
      </c>
      <c r="I781" s="2" cm="1">
        <f t="array" ref="I781">MAX(IF($G$3:$G$4000=$G781,$H$3:$H$4000))</f>
        <v>729</v>
      </c>
      <c r="J781" s="2" t="str">
        <v>CAN</v>
      </c>
      <c r="K781" s="21" t="str">
        <v>Savannah SUTHERLAND</v>
      </c>
      <c r="L781" s="47" t="str">
        <v>400mh</v>
      </c>
      <c r="M781" s="97">
        <v>37840</v>
      </c>
      <c r="N781" s="96" t="str">
        <f t="shared" si="48"/>
        <v>Savannah SUTHERLAND400mh</v>
      </c>
      <c r="O781" s="2">
        <f t="shared" si="49"/>
        <v>1103</v>
      </c>
      <c r="P781" s="2">
        <f t="shared" si="50"/>
        <v>32</v>
      </c>
      <c r="Q781" s="81" t="str">
        <f t="shared" si="51"/>
        <v/>
      </c>
    </row>
    <row r="782" spans="1:17" x14ac:dyDescent="0.2">
      <c r="A782" t="s">
        <v>1174</v>
      </c>
      <c r="B782" t="s">
        <v>458</v>
      </c>
      <c r="C782" s="6" t="s">
        <v>39</v>
      </c>
      <c r="D782" s="5">
        <v>36148</v>
      </c>
      <c r="E782" s="2">
        <v>721</v>
      </c>
      <c r="F782" s="2">
        <v>87</v>
      </c>
      <c r="G782" t="str">
        <f>B782&amp;C782</f>
        <v>Jessica SIVIOURshot-put</v>
      </c>
      <c r="H782" s="2">
        <f>E782</f>
        <v>721</v>
      </c>
      <c r="I782" s="2" cm="1">
        <f t="array" ref="I782">MAX(IF($G$3:$G$4000=$G782,$H$3:$H$4000))</f>
        <v>721</v>
      </c>
      <c r="J782" s="2" t="str">
        <v>CAN</v>
      </c>
      <c r="K782" s="21" t="str">
        <v>Zoe SHERAR</v>
      </c>
      <c r="L782" s="47" t="str">
        <v>400m</v>
      </c>
      <c r="M782" s="97">
        <v>36471</v>
      </c>
      <c r="N782" s="96" t="str">
        <f t="shared" si="48"/>
        <v>Zoe SHERAR400m</v>
      </c>
      <c r="O782" s="2">
        <f t="shared" si="49"/>
        <v>1102</v>
      </c>
      <c r="P782" s="2">
        <f t="shared" si="50"/>
        <v>69</v>
      </c>
      <c r="Q782" s="81" t="str">
        <f t="shared" si="51"/>
        <v/>
      </c>
    </row>
    <row r="783" spans="1:17" x14ac:dyDescent="0.2">
      <c r="A783" t="s">
        <v>1174</v>
      </c>
      <c r="B783" t="s">
        <v>990</v>
      </c>
      <c r="C783" t="s">
        <v>39</v>
      </c>
      <c r="D783" s="5">
        <v>44701</v>
      </c>
      <c r="E783" s="2">
        <v>721</v>
      </c>
      <c r="F783" s="2">
        <v>88</v>
      </c>
      <c r="G783" t="str">
        <f>B783&amp;C783</f>
        <v>Emma POLIKOWSKIshot-put</v>
      </c>
      <c r="H783" s="2">
        <f>E783</f>
        <v>721</v>
      </c>
      <c r="I783" s="2" cm="1">
        <f t="array" ref="I783">MAX(IF($G$3:$G$4000=$G783,$H$3:$H$4000))</f>
        <v>721</v>
      </c>
      <c r="J783" s="2" t="str">
        <v>CAN</v>
      </c>
      <c r="K783" s="21" t="str">
        <v>Ashley TAYLOR</v>
      </c>
      <c r="L783" s="47" t="str">
        <v>800m</v>
      </c>
      <c r="M783" s="97">
        <v>34831</v>
      </c>
      <c r="N783" s="96" t="str">
        <f t="shared" si="48"/>
        <v>Ashley TAYLOR800m</v>
      </c>
      <c r="O783" s="2">
        <f t="shared" si="49"/>
        <v>1101</v>
      </c>
      <c r="P783" s="2">
        <f t="shared" si="50"/>
        <v>71</v>
      </c>
      <c r="Q783" s="81" t="str">
        <f t="shared" si="51"/>
        <v/>
      </c>
    </row>
    <row r="784" spans="1:17" x14ac:dyDescent="0.2">
      <c r="A784" t="s">
        <v>1174</v>
      </c>
      <c r="B784" t="s">
        <v>991</v>
      </c>
      <c r="C784" s="5" t="s">
        <v>39</v>
      </c>
      <c r="D784" s="5">
        <v>44671</v>
      </c>
      <c r="E784" s="2">
        <v>719</v>
      </c>
      <c r="F784" s="2">
        <v>89</v>
      </c>
      <c r="G784" t="str">
        <f>B784&amp;C784</f>
        <v>Amber LAWLESSshot-put</v>
      </c>
      <c r="H784" s="2">
        <f>E784</f>
        <v>719</v>
      </c>
      <c r="I784" s="2" cm="1">
        <f t="array" ref="I784">MAX(IF($G$3:$G$4000=$G784,$H$3:$H$4000))</f>
        <v>719</v>
      </c>
      <c r="J784" s="2" t="str">
        <v>CAN</v>
      </c>
      <c r="K784" s="21" t="str">
        <v>Lindsey BUTTERWORTH</v>
      </c>
      <c r="L784" s="47" t="str">
        <v>1500m</v>
      </c>
      <c r="M784" s="97">
        <v>33874</v>
      </c>
      <c r="N784" s="96" t="str">
        <f t="shared" si="48"/>
        <v>Lindsey BUTTERWORTH1500m</v>
      </c>
      <c r="O784" s="2">
        <f t="shared" si="49"/>
        <v>1099</v>
      </c>
      <c r="P784" s="2">
        <f t="shared" si="50"/>
        <v>75</v>
      </c>
      <c r="Q784" s="81" t="str">
        <f t="shared" si="51"/>
        <v/>
      </c>
    </row>
    <row r="785" spans="1:17" x14ac:dyDescent="0.2">
      <c r="A785" t="s">
        <v>1174</v>
      </c>
      <c r="B785" t="s">
        <v>992</v>
      </c>
      <c r="C785" t="s">
        <v>39</v>
      </c>
      <c r="D785" s="5">
        <v>37301</v>
      </c>
      <c r="E785" s="2">
        <v>718</v>
      </c>
      <c r="F785" s="2">
        <v>90</v>
      </c>
      <c r="G785" t="str">
        <f>B785&amp;C785</f>
        <v>Rachel HOSIEshot-put</v>
      </c>
      <c r="H785" s="2">
        <f>E785</f>
        <v>718</v>
      </c>
      <c r="I785" s="2" cm="1">
        <f t="array" ref="I785">MAX(IF($G$3:$G$4000=$G785,$H$3:$H$4000))</f>
        <v>718</v>
      </c>
      <c r="J785" s="2" t="str">
        <v>CAN</v>
      </c>
      <c r="K785" s="21" t="str">
        <v>Erin TESCHUK</v>
      </c>
      <c r="L785" s="47" t="str">
        <v>3000msc</v>
      </c>
      <c r="M785" s="97">
        <v>34632</v>
      </c>
      <c r="N785" s="96" t="str">
        <f t="shared" si="48"/>
        <v>Erin TESCHUK3000msc</v>
      </c>
      <c r="O785" s="2">
        <f t="shared" si="49"/>
        <v>1099</v>
      </c>
      <c r="P785" s="2">
        <f t="shared" si="50"/>
        <v>44</v>
      </c>
      <c r="Q785" s="81" t="str">
        <f t="shared" si="51"/>
        <v/>
      </c>
    </row>
    <row r="786" spans="1:17" x14ac:dyDescent="0.2">
      <c r="A786" t="s">
        <v>1174</v>
      </c>
      <c r="B786" t="s">
        <v>5247</v>
      </c>
      <c r="C786" t="s">
        <v>39</v>
      </c>
      <c r="D786" s="5">
        <v>37036</v>
      </c>
      <c r="E786" s="2">
        <v>711</v>
      </c>
      <c r="F786" s="2">
        <v>91</v>
      </c>
      <c r="G786" t="str">
        <f>B786&amp;C786</f>
        <v>Jessica MACKENZIEshot-put</v>
      </c>
      <c r="H786" s="2">
        <f>E786</f>
        <v>711</v>
      </c>
      <c r="I786" s="2" cm="1">
        <f t="array" ref="I786">MAX(IF($G$3:$G$4000=$G786,$H$3:$H$4000))</f>
        <v>711</v>
      </c>
      <c r="J786" s="2" t="str">
        <v>CAN</v>
      </c>
      <c r="K786" s="21" t="str">
        <v>Zoe SHERAR</v>
      </c>
      <c r="L786" s="47" t="str">
        <v>200m</v>
      </c>
      <c r="M786" s="97">
        <v>36471</v>
      </c>
      <c r="N786" s="96" t="str">
        <f t="shared" si="48"/>
        <v>Zoe SHERAR200m</v>
      </c>
      <c r="O786" s="2">
        <f t="shared" si="49"/>
        <v>1098</v>
      </c>
      <c r="P786" s="2">
        <f t="shared" si="50"/>
        <v>73</v>
      </c>
      <c r="Q786" s="81" t="str">
        <f t="shared" si="51"/>
        <v/>
      </c>
    </row>
    <row r="787" spans="1:17" x14ac:dyDescent="0.2">
      <c r="A787" t="s">
        <v>1174</v>
      </c>
      <c r="B787" t="s">
        <v>1007</v>
      </c>
      <c r="C787" t="s">
        <v>41</v>
      </c>
      <c r="D787" s="5">
        <v>37210</v>
      </c>
      <c r="E787" s="2">
        <v>711</v>
      </c>
      <c r="F787" s="2">
        <v>79</v>
      </c>
      <c r="G787" t="str">
        <f>B787&amp;C787</f>
        <v>Amie BOWREYjavelin-throw</v>
      </c>
      <c r="H787" s="2">
        <f>E787</f>
        <v>711</v>
      </c>
      <c r="I787" s="2" cm="1">
        <f t="array" ref="I787">MAX(IF($G$3:$G$4000=$G787,$H$3:$H$4000))</f>
        <v>711</v>
      </c>
      <c r="J787" s="2" t="str">
        <v>CAN</v>
      </c>
      <c r="K787" s="21" t="str">
        <v>Aiyanna-Brigitte STIVERNE</v>
      </c>
      <c r="L787" s="47" t="str">
        <v>200m</v>
      </c>
      <c r="M787" s="97">
        <v>34750</v>
      </c>
      <c r="N787" s="96" t="str">
        <f t="shared" si="48"/>
        <v>Aiyanna-Brigitte STIVERNE200m</v>
      </c>
      <c r="O787" s="2">
        <f t="shared" si="49"/>
        <v>1096</v>
      </c>
      <c r="P787" s="2">
        <f t="shared" si="50"/>
        <v>74</v>
      </c>
      <c r="Q787" s="81" t="str">
        <f t="shared" si="51"/>
        <v/>
      </c>
    </row>
    <row r="788" spans="1:17" x14ac:dyDescent="0.2">
      <c r="A788" t="s">
        <v>1246</v>
      </c>
      <c r="B788" t="s">
        <v>1842</v>
      </c>
      <c r="C788" s="5" t="s">
        <v>26</v>
      </c>
      <c r="D788" s="6">
        <v>34439</v>
      </c>
      <c r="E788" s="2">
        <v>1272</v>
      </c>
      <c r="F788" s="2">
        <v>1</v>
      </c>
      <c r="G788" t="str">
        <f>B788&amp;C788</f>
        <v>Shaunae MILLER-UIBO400m</v>
      </c>
      <c r="H788" s="2">
        <f>E788</f>
        <v>1272</v>
      </c>
      <c r="I788" s="2" cm="1">
        <f t="array" ref="I788">MAX(IF($G$3:$G$4000=$G788,$H$3:$H$4000))</f>
        <v>1272</v>
      </c>
      <c r="J788" s="2" t="str">
        <v>CAN</v>
      </c>
      <c r="K788" s="21" t="str">
        <v>Georgia ELLENWOOD</v>
      </c>
      <c r="L788" s="47" t="str">
        <v>100mh</v>
      </c>
      <c r="M788" s="97">
        <v>34916</v>
      </c>
      <c r="N788" s="96" t="str">
        <f t="shared" si="48"/>
        <v>Georgia ELLENWOOD100mh</v>
      </c>
      <c r="O788" s="2">
        <f t="shared" si="49"/>
        <v>1096</v>
      </c>
      <c r="P788" s="2">
        <f t="shared" si="50"/>
        <v>50</v>
      </c>
      <c r="Q788" s="81" t="str">
        <f t="shared" si="51"/>
        <v/>
      </c>
    </row>
    <row r="789" spans="1:17" x14ac:dyDescent="0.2">
      <c r="A789" t="s">
        <v>1246</v>
      </c>
      <c r="B789" t="s">
        <v>1842</v>
      </c>
      <c r="C789" t="s">
        <v>25</v>
      </c>
      <c r="D789" s="5">
        <v>34439</v>
      </c>
      <c r="E789" s="2">
        <v>1234</v>
      </c>
      <c r="F789" s="2">
        <v>5</v>
      </c>
      <c r="G789" t="str">
        <f>B789&amp;C789</f>
        <v>Shaunae MILLER-UIBO200m</v>
      </c>
      <c r="H789" s="2">
        <f>E789</f>
        <v>1234</v>
      </c>
      <c r="I789" s="2" cm="1">
        <f t="array" ref="I789">MAX(IF($G$3:$G$4000=$G789,$H$3:$H$4000))</f>
        <v>1234</v>
      </c>
      <c r="J789" s="2" t="str">
        <v>CAN</v>
      </c>
      <c r="K789" s="21" t="str">
        <v>Brooke OVERHOLT</v>
      </c>
      <c r="L789" s="47" t="str">
        <v>400mh</v>
      </c>
      <c r="M789" s="97">
        <v>36618</v>
      </c>
      <c r="N789" s="96" t="str">
        <f t="shared" si="48"/>
        <v>Brooke OVERHOLT400mh</v>
      </c>
      <c r="O789" s="2">
        <f t="shared" si="49"/>
        <v>1096</v>
      </c>
      <c r="P789" s="2">
        <f t="shared" si="50"/>
        <v>38</v>
      </c>
      <c r="Q789" s="81" t="str">
        <f t="shared" si="51"/>
        <v/>
      </c>
    </row>
    <row r="790" spans="1:17" x14ac:dyDescent="0.2">
      <c r="A790" t="s">
        <v>1246</v>
      </c>
      <c r="B790" t="s">
        <v>2202</v>
      </c>
      <c r="C790" s="5" t="s">
        <v>32</v>
      </c>
      <c r="D790" s="6">
        <v>35029</v>
      </c>
      <c r="E790" s="2">
        <v>1203</v>
      </c>
      <c r="F790" s="2">
        <v>6</v>
      </c>
      <c r="G790" t="str">
        <f>B790&amp;C790</f>
        <v>Devynne CHARLTON100mh</v>
      </c>
      <c r="H790" s="2">
        <f>E790</f>
        <v>1203</v>
      </c>
      <c r="I790" s="2" cm="1">
        <f t="array" ref="I790">MAX(IF($G$3:$G$4000=$G790,$H$3:$H$4000))</f>
        <v>1203</v>
      </c>
      <c r="J790" s="2" t="str">
        <v>CAN</v>
      </c>
      <c r="K790" s="21" t="str">
        <v>Stephanie CHO</v>
      </c>
      <c r="L790" s="47" t="str">
        <v>400mh</v>
      </c>
      <c r="M790" s="97">
        <v>35454</v>
      </c>
      <c r="N790" s="96" t="str">
        <f t="shared" si="48"/>
        <v>Stephanie CHO400mh</v>
      </c>
      <c r="O790" s="2">
        <f t="shared" si="49"/>
        <v>1096</v>
      </c>
      <c r="P790" s="2">
        <f t="shared" si="50"/>
        <v>38</v>
      </c>
      <c r="Q790" s="81" t="str">
        <f t="shared" si="51"/>
        <v/>
      </c>
    </row>
    <row r="791" spans="1:17" x14ac:dyDescent="0.2">
      <c r="A791" t="s">
        <v>1246</v>
      </c>
      <c r="B791" t="s">
        <v>1773</v>
      </c>
      <c r="C791" t="s">
        <v>2</v>
      </c>
      <c r="D791" s="5">
        <v>34044</v>
      </c>
      <c r="E791" s="2">
        <v>1195</v>
      </c>
      <c r="F791" s="2">
        <v>12</v>
      </c>
      <c r="G791" t="str">
        <f>B791&amp;C791</f>
        <v>TyNia GAITHER100m</v>
      </c>
      <c r="H791" s="2">
        <f>E791</f>
        <v>1195</v>
      </c>
      <c r="I791" s="2" cm="1">
        <f t="array" ref="I791">MAX(IF($G$3:$G$4000=$G791,$H$3:$H$4000))</f>
        <v>1195</v>
      </c>
      <c r="J791" s="2" t="str">
        <v>CAN</v>
      </c>
      <c r="K791" s="21" t="str">
        <v>Victoria TACHINSKI</v>
      </c>
      <c r="L791" s="47" t="str">
        <v>800m</v>
      </c>
      <c r="M791" s="97">
        <v>36326</v>
      </c>
      <c r="N791" s="96" t="str">
        <f t="shared" si="48"/>
        <v>Victoria TACHINSKI800m</v>
      </c>
      <c r="O791" s="2">
        <f t="shared" si="49"/>
        <v>1095</v>
      </c>
      <c r="P791" s="2">
        <f t="shared" si="50"/>
        <v>79</v>
      </c>
      <c r="Q791" s="81" t="str">
        <f t="shared" si="51"/>
        <v/>
      </c>
    </row>
    <row r="792" spans="1:17" x14ac:dyDescent="0.2">
      <c r="A792" t="s">
        <v>1246</v>
      </c>
      <c r="B792" t="s">
        <v>1796</v>
      </c>
      <c r="C792" t="s">
        <v>25</v>
      </c>
      <c r="D792" s="5">
        <v>35981</v>
      </c>
      <c r="E792" s="2">
        <v>1181</v>
      </c>
      <c r="F792" s="2">
        <v>10</v>
      </c>
      <c r="G792" t="str">
        <f>B792&amp;C792</f>
        <v>Brianne BETHEL200m</v>
      </c>
      <c r="H792" s="2">
        <f>E792</f>
        <v>1181</v>
      </c>
      <c r="I792" s="2" cm="1">
        <f t="array" ref="I792">MAX(IF($G$3:$G$4000=$G792,$H$3:$H$4000))</f>
        <v>1181</v>
      </c>
      <c r="J792" s="2" t="str">
        <v>CAN</v>
      </c>
      <c r="K792" s="21" t="str">
        <v>Sade MCCREATH-TARDIEL</v>
      </c>
      <c r="L792" s="47" t="str">
        <v>100m</v>
      </c>
      <c r="M792" s="97">
        <v>35241</v>
      </c>
      <c r="N792" s="96" t="str">
        <f t="shared" si="48"/>
        <v>Sade MCCREATH-TARDIEL100m</v>
      </c>
      <c r="O792" s="2">
        <f t="shared" si="49"/>
        <v>1095</v>
      </c>
      <c r="P792" s="2">
        <f t="shared" si="50"/>
        <v>100</v>
      </c>
      <c r="Q792" s="81" t="str">
        <f t="shared" si="51"/>
        <v/>
      </c>
    </row>
    <row r="793" spans="1:17" x14ac:dyDescent="0.2">
      <c r="A793" t="s">
        <v>1246</v>
      </c>
      <c r="B793" t="s">
        <v>1801</v>
      </c>
      <c r="C793" t="s">
        <v>25</v>
      </c>
      <c r="D793" s="5">
        <v>34203</v>
      </c>
      <c r="E793" s="2">
        <v>1179</v>
      </c>
      <c r="F793" s="2">
        <v>11</v>
      </c>
      <c r="G793" t="str">
        <f>B793&amp;C793</f>
        <v>Anthonique STRACHAN200m</v>
      </c>
      <c r="H793" s="2">
        <f>E793</f>
        <v>1179</v>
      </c>
      <c r="I793" s="2" cm="1">
        <f t="array" ref="I793">MAX(IF($G$3:$G$4000=$G793,$H$3:$H$4000))</f>
        <v>1179</v>
      </c>
      <c r="J793" s="2" t="str">
        <v>CAN</v>
      </c>
      <c r="K793" s="21" t="str">
        <v>Nyoka MAXWELL</v>
      </c>
      <c r="L793" s="47" t="str">
        <v>100m</v>
      </c>
      <c r="M793" s="97">
        <v>35527</v>
      </c>
      <c r="N793" s="96" t="str">
        <f t="shared" si="48"/>
        <v>Nyoka MAXWELL100m</v>
      </c>
      <c r="O793" s="2">
        <f t="shared" si="49"/>
        <v>1095</v>
      </c>
      <c r="P793" s="2">
        <f t="shared" si="50"/>
        <v>100</v>
      </c>
      <c r="Q793" s="81" t="str">
        <f t="shared" si="51"/>
        <v/>
      </c>
    </row>
    <row r="794" spans="1:17" x14ac:dyDescent="0.2">
      <c r="A794" t="s">
        <v>1246</v>
      </c>
      <c r="B794" t="s">
        <v>2206</v>
      </c>
      <c r="C794" t="s">
        <v>32</v>
      </c>
      <c r="D794" s="5">
        <v>34848</v>
      </c>
      <c r="E794" s="2">
        <v>1166</v>
      </c>
      <c r="F794" s="2">
        <v>13</v>
      </c>
      <c r="G794" t="str">
        <f>B794&amp;C794</f>
        <v>Pedrya SEYMOUR100mh</v>
      </c>
      <c r="H794" s="2">
        <f>E794</f>
        <v>1166</v>
      </c>
      <c r="I794" s="2" cm="1">
        <f t="array" ref="I794">MAX(IF($G$3:$G$4000=$G794,$H$3:$H$4000))</f>
        <v>1166</v>
      </c>
      <c r="J794" s="2" t="str">
        <v>CAN</v>
      </c>
      <c r="K794" s="21" t="str">
        <v>Mariah KELLY</v>
      </c>
      <c r="L794" s="47" t="str">
        <v>800m</v>
      </c>
      <c r="M794" s="97">
        <v>33469</v>
      </c>
      <c r="N794" s="96" t="str">
        <f t="shared" si="48"/>
        <v>Mariah KELLY800m</v>
      </c>
      <c r="O794" s="2">
        <f t="shared" si="49"/>
        <v>1095</v>
      </c>
      <c r="P794" s="2">
        <f t="shared" si="50"/>
        <v>79</v>
      </c>
      <c r="Q794" s="81" t="str">
        <f t="shared" si="51"/>
        <v/>
      </c>
    </row>
    <row r="795" spans="1:17" x14ac:dyDescent="0.2">
      <c r="A795" t="s">
        <v>1246</v>
      </c>
      <c r="B795" t="s">
        <v>1796</v>
      </c>
      <c r="C795" s="5" t="s">
        <v>2</v>
      </c>
      <c r="D795" s="5">
        <v>35981</v>
      </c>
      <c r="E795" s="2">
        <v>1142</v>
      </c>
      <c r="F795" s="2">
        <v>41</v>
      </c>
      <c r="G795" t="str">
        <f>B795&amp;C795</f>
        <v>Brianne BETHEL100m</v>
      </c>
      <c r="H795" s="2">
        <f>E795</f>
        <v>1142</v>
      </c>
      <c r="I795" s="2" cm="1">
        <f t="array" ref="I795">MAX(IF($G$3:$G$4000=$G795,$H$3:$H$4000))</f>
        <v>1142</v>
      </c>
      <c r="J795" s="2" t="str">
        <v>CAN</v>
      </c>
      <c r="K795" s="21" t="str">
        <v>Andrea SECCAFIEN</v>
      </c>
      <c r="L795" s="47" t="str">
        <v>1500m</v>
      </c>
      <c r="M795" s="97">
        <v>33112</v>
      </c>
      <c r="N795" s="96" t="str">
        <f t="shared" si="48"/>
        <v>Andrea SECCAFIEN1500m</v>
      </c>
      <c r="O795" s="2">
        <f t="shared" si="49"/>
        <v>1095</v>
      </c>
      <c r="P795" s="2">
        <f t="shared" si="50"/>
        <v>78</v>
      </c>
      <c r="Q795" s="81" t="str">
        <f t="shared" si="51"/>
        <v/>
      </c>
    </row>
    <row r="796" spans="1:17" x14ac:dyDescent="0.2">
      <c r="A796" t="s">
        <v>1246</v>
      </c>
      <c r="B796" t="s">
        <v>1773</v>
      </c>
      <c r="C796" s="5" t="s">
        <v>25</v>
      </c>
      <c r="D796" s="5">
        <v>34044</v>
      </c>
      <c r="E796" s="2">
        <v>1142</v>
      </c>
      <c r="F796" s="2">
        <v>26</v>
      </c>
      <c r="G796" t="str">
        <f>B796&amp;C796</f>
        <v>TyNia GAITHER200m</v>
      </c>
      <c r="H796" s="2">
        <f>E796</f>
        <v>1142</v>
      </c>
      <c r="I796" s="2" cm="1">
        <f t="array" ref="I796">MAX(IF($G$3:$G$4000=$G796,$H$3:$H$4000))</f>
        <v>1142</v>
      </c>
      <c r="J796" s="2" t="str">
        <v>CAN</v>
      </c>
      <c r="K796" s="21" t="str">
        <v>Addy TOWNSEND</v>
      </c>
      <c r="L796" s="47" t="str">
        <v>1500m</v>
      </c>
      <c r="M796" s="97">
        <v>1997</v>
      </c>
      <c r="N796" s="96" t="str">
        <f t="shared" si="48"/>
        <v>Addy TOWNSEND1500m</v>
      </c>
      <c r="O796" s="2">
        <f t="shared" si="49"/>
        <v>1095</v>
      </c>
      <c r="P796" s="2">
        <f t="shared" si="50"/>
        <v>78</v>
      </c>
      <c r="Q796" s="81" t="str">
        <f t="shared" si="51"/>
        <v/>
      </c>
    </row>
    <row r="797" spans="1:17" x14ac:dyDescent="0.2">
      <c r="A797" t="s">
        <v>1246</v>
      </c>
      <c r="B797" t="s">
        <v>1801</v>
      </c>
      <c r="C797" t="s">
        <v>2</v>
      </c>
      <c r="D797" s="6">
        <v>34203</v>
      </c>
      <c r="E797" s="2">
        <v>1135</v>
      </c>
      <c r="F797" s="2">
        <v>47</v>
      </c>
      <c r="G797" t="str">
        <f>B797&amp;C797</f>
        <v>Anthonique STRACHAN100m</v>
      </c>
      <c r="H797" s="2">
        <f>E797</f>
        <v>1135</v>
      </c>
      <c r="I797" s="2" cm="1">
        <f t="array" ref="I797">MAX(IF($G$3:$G$4000=$G797,$H$3:$H$4000))</f>
        <v>1135</v>
      </c>
      <c r="J797" s="2" t="str">
        <v>CAN</v>
      </c>
      <c r="K797" s="21" t="str">
        <v>Stefanie PARSONS</v>
      </c>
      <c r="L797" s="47" t="str">
        <v>1500m</v>
      </c>
      <c r="M797" s="97">
        <v>1999</v>
      </c>
      <c r="N797" s="96" t="str">
        <f t="shared" si="48"/>
        <v>Stefanie PARSONS1500m</v>
      </c>
      <c r="O797" s="2">
        <f t="shared" si="49"/>
        <v>1094</v>
      </c>
      <c r="P797" s="2">
        <f t="shared" si="50"/>
        <v>83</v>
      </c>
      <c r="Q797" s="81" t="str">
        <f t="shared" si="51"/>
        <v/>
      </c>
    </row>
    <row r="798" spans="1:17" x14ac:dyDescent="0.2">
      <c r="A798" t="s">
        <v>1246</v>
      </c>
      <c r="B798" t="s">
        <v>1796</v>
      </c>
      <c r="C798" s="5" t="s">
        <v>26</v>
      </c>
      <c r="D798" s="6">
        <v>35981</v>
      </c>
      <c r="E798" s="2">
        <v>1135</v>
      </c>
      <c r="F798" s="2">
        <v>32</v>
      </c>
      <c r="G798" t="str">
        <f>B798&amp;C798</f>
        <v>Brianne BETHEL400m</v>
      </c>
      <c r="H798" s="2">
        <f>E798</f>
        <v>1135</v>
      </c>
      <c r="I798" s="2" cm="1">
        <f t="array" ref="I798">MAX(IF($G$3:$G$4000=$G798,$H$3:$H$4000))</f>
        <v>1135</v>
      </c>
      <c r="J798" s="2" t="str">
        <v>CAN</v>
      </c>
      <c r="K798" s="21" t="str">
        <v>Taryn O'NEILL</v>
      </c>
      <c r="L798" s="47" t="str">
        <v>5000m</v>
      </c>
      <c r="M798" s="97">
        <v>36848</v>
      </c>
      <c r="N798" s="96" t="str">
        <f t="shared" si="48"/>
        <v>Taryn O'NEILL5000m</v>
      </c>
      <c r="O798" s="2">
        <f t="shared" si="49"/>
        <v>1094</v>
      </c>
      <c r="P798" s="2">
        <f t="shared" si="50"/>
        <v>73</v>
      </c>
      <c r="Q798" s="81" t="str">
        <f t="shared" si="51"/>
        <v/>
      </c>
    </row>
    <row r="799" spans="1:17" x14ac:dyDescent="0.2">
      <c r="A799" t="s">
        <v>1246</v>
      </c>
      <c r="B799" t="s">
        <v>1802</v>
      </c>
      <c r="C799" t="s">
        <v>2</v>
      </c>
      <c r="D799" s="5">
        <v>37499</v>
      </c>
      <c r="E799" s="2">
        <v>1131</v>
      </c>
      <c r="F799" s="2">
        <v>49</v>
      </c>
      <c r="G799" t="str">
        <f>B799&amp;C799</f>
        <v>Camille RUTHERFORD100m</v>
      </c>
      <c r="H799" s="2">
        <f>E799</f>
        <v>1131</v>
      </c>
      <c r="I799" s="2" cm="1">
        <f t="array" ref="I799">MAX(IF($G$3:$G$4000=$G799,$H$3:$H$4000))</f>
        <v>1131</v>
      </c>
      <c r="J799" s="2" t="str">
        <v>CAN</v>
      </c>
      <c r="K799" s="21" t="str">
        <v>Brittany CREW</v>
      </c>
      <c r="L799" s="47" t="str">
        <v>shot-put</v>
      </c>
      <c r="M799" s="97">
        <v>34399</v>
      </c>
      <c r="N799" s="96" t="str">
        <f t="shared" si="48"/>
        <v>Brittany CREWshot-put</v>
      </c>
      <c r="O799" s="2">
        <f t="shared" si="49"/>
        <v>1094</v>
      </c>
      <c r="P799" s="2">
        <f t="shared" si="50"/>
        <v>8</v>
      </c>
      <c r="Q799" s="81" t="str">
        <f t="shared" si="51"/>
        <v/>
      </c>
    </row>
    <row r="800" spans="1:17" x14ac:dyDescent="0.2">
      <c r="A800" t="s">
        <v>1246</v>
      </c>
      <c r="B800" t="s">
        <v>1262</v>
      </c>
      <c r="C800" s="5" t="s">
        <v>26</v>
      </c>
      <c r="D800" s="5">
        <v>37337</v>
      </c>
      <c r="E800" s="2">
        <v>1121</v>
      </c>
      <c r="F800" s="2">
        <v>43</v>
      </c>
      <c r="G800" t="str">
        <f>B800&amp;C800</f>
        <v>Megan MOSS400m</v>
      </c>
      <c r="H800" s="2">
        <f>E800</f>
        <v>1121</v>
      </c>
      <c r="I800" s="2" cm="1">
        <f t="array" ref="I800">MAX(IF($G$3:$G$4000=$G800,$H$3:$H$4000))</f>
        <v>1121</v>
      </c>
      <c r="J800" s="2" t="str">
        <v>CAN</v>
      </c>
      <c r="K800" s="21" t="str">
        <v>Olivia ROMANIW</v>
      </c>
      <c r="L800" s="47" t="str">
        <v>800m</v>
      </c>
      <c r="M800" s="97">
        <v>34726</v>
      </c>
      <c r="N800" s="96" t="str">
        <f t="shared" si="48"/>
        <v>Olivia ROMANIW800m</v>
      </c>
      <c r="O800" s="2">
        <f t="shared" si="49"/>
        <v>1093</v>
      </c>
      <c r="P800" s="2">
        <f t="shared" si="50"/>
        <v>84</v>
      </c>
      <c r="Q800" s="81" t="str">
        <f t="shared" si="51"/>
        <v/>
      </c>
    </row>
    <row r="801" spans="1:17" x14ac:dyDescent="0.2">
      <c r="A801" t="s">
        <v>1246</v>
      </c>
      <c r="B801" t="s">
        <v>2365</v>
      </c>
      <c r="C801" s="5" t="s">
        <v>38</v>
      </c>
      <c r="D801" s="5">
        <v>34177</v>
      </c>
      <c r="E801" s="2">
        <v>1115</v>
      </c>
      <c r="F801" s="2">
        <v>9</v>
      </c>
      <c r="G801" t="str">
        <f>B801&amp;C801</f>
        <v>Tamara MYERStriple-jump</v>
      </c>
      <c r="H801" s="2">
        <f>E801</f>
        <v>1115</v>
      </c>
      <c r="I801" s="2" cm="1">
        <f t="array" ref="I801">MAX(IF($G$3:$G$4000=$G801,$H$3:$H$4000))</f>
        <v>1115</v>
      </c>
      <c r="J801" s="2" t="str">
        <v>CAN</v>
      </c>
      <c r="K801" s="21" t="str">
        <v>Courtney HUFSMITH</v>
      </c>
      <c r="L801" s="47" t="str">
        <v>1500m</v>
      </c>
      <c r="M801" s="97">
        <v>36092</v>
      </c>
      <c r="N801" s="96" t="str">
        <f t="shared" si="48"/>
        <v>Courtney HUFSMITH1500m</v>
      </c>
      <c r="O801" s="2">
        <f t="shared" si="49"/>
        <v>1092</v>
      </c>
      <c r="P801" s="2">
        <f t="shared" si="50"/>
        <v>90</v>
      </c>
      <c r="Q801" s="81" t="str">
        <f t="shared" si="51"/>
        <v/>
      </c>
    </row>
    <row r="802" spans="1:17" x14ac:dyDescent="0.2">
      <c r="A802" t="s">
        <v>1246</v>
      </c>
      <c r="B802" t="s">
        <v>1899</v>
      </c>
      <c r="C802" t="s">
        <v>26</v>
      </c>
      <c r="D802" s="5">
        <v>36790</v>
      </c>
      <c r="E802" s="2">
        <v>1111</v>
      </c>
      <c r="F802" s="2">
        <v>56</v>
      </c>
      <c r="G802" t="str">
        <f>B802&amp;C802</f>
        <v>Doneisha ANDERSON400m</v>
      </c>
      <c r="H802" s="2">
        <f>E802</f>
        <v>1111</v>
      </c>
      <c r="I802" s="2" cm="1">
        <f t="array" ref="I802">MAX(IF($G$3:$G$4000=$G802,$H$3:$H$4000))</f>
        <v>1111</v>
      </c>
      <c r="J802" s="2" t="str">
        <v>CAN</v>
      </c>
      <c r="K802" s="21" t="str">
        <v>Catherine BEAUCHEMIN</v>
      </c>
      <c r="L802" s="47" t="str">
        <v>3000msc</v>
      </c>
      <c r="M802" s="97">
        <v>36038</v>
      </c>
      <c r="N802" s="96" t="str">
        <f t="shared" si="48"/>
        <v>Catherine BEAUCHEMIN3000msc</v>
      </c>
      <c r="O802" s="2">
        <f t="shared" si="49"/>
        <v>1092</v>
      </c>
      <c r="P802" s="2">
        <f t="shared" si="50"/>
        <v>48</v>
      </c>
      <c r="Q802" s="81" t="str">
        <f t="shared" si="51"/>
        <v/>
      </c>
    </row>
    <row r="803" spans="1:17" x14ac:dyDescent="0.2">
      <c r="A803" t="s">
        <v>1246</v>
      </c>
      <c r="B803" t="s">
        <v>2221</v>
      </c>
      <c r="C803" s="5" t="s">
        <v>32</v>
      </c>
      <c r="D803" s="5">
        <v>36206</v>
      </c>
      <c r="E803" s="2">
        <v>1111</v>
      </c>
      <c r="F803" s="2">
        <v>36</v>
      </c>
      <c r="G803" t="str">
        <f>B803&amp;C803</f>
        <v>Sasha WELLS100mh</v>
      </c>
      <c r="H803" s="2">
        <f>E803</f>
        <v>1111</v>
      </c>
      <c r="I803" s="2" cm="1">
        <f t="array" ref="I803">MAX(IF($G$3:$G$4000=$G803,$H$3:$H$4000))</f>
        <v>1111</v>
      </c>
      <c r="J803" s="2" t="str">
        <v>CAN</v>
      </c>
      <c r="K803" s="21" t="str">
        <v>Phylicia GEORGE</v>
      </c>
      <c r="L803" s="47" t="str">
        <v>100mh</v>
      </c>
      <c r="M803" s="97">
        <v>32097</v>
      </c>
      <c r="N803" s="96" t="str">
        <f t="shared" si="48"/>
        <v>Phylicia GEORGE100mh</v>
      </c>
      <c r="O803" s="2">
        <f t="shared" si="49"/>
        <v>1092</v>
      </c>
      <c r="P803" s="2">
        <f t="shared" si="50"/>
        <v>51</v>
      </c>
      <c r="Q803" s="81" t="str">
        <f t="shared" si="51"/>
        <v/>
      </c>
    </row>
    <row r="804" spans="1:17" x14ac:dyDescent="0.2">
      <c r="A804" t="s">
        <v>1246</v>
      </c>
      <c r="B804" t="s">
        <v>2225</v>
      </c>
      <c r="C804" t="s">
        <v>32</v>
      </c>
      <c r="D804" s="5">
        <v>36406</v>
      </c>
      <c r="E804" s="2">
        <v>1105</v>
      </c>
      <c r="F804" s="2">
        <v>39</v>
      </c>
      <c r="G804" t="str">
        <f>B804&amp;C804</f>
        <v>Charisma TAYLOR100mh</v>
      </c>
      <c r="H804" s="2">
        <f>E804</f>
        <v>1105</v>
      </c>
      <c r="I804" s="2" cm="1">
        <f t="array" ref="I804">MAX(IF($G$3:$G$4000=$G804,$H$3:$H$4000))</f>
        <v>1105</v>
      </c>
      <c r="J804" s="2" t="str">
        <v>CAN</v>
      </c>
      <c r="K804" s="21" t="str">
        <v>Savannah SUTHERLAND</v>
      </c>
      <c r="L804" s="47" t="str">
        <v>400m</v>
      </c>
      <c r="M804" s="97">
        <v>37840</v>
      </c>
      <c r="N804" s="96" t="str">
        <f t="shared" si="48"/>
        <v>Savannah SUTHERLAND400m</v>
      </c>
      <c r="O804" s="2">
        <f t="shared" si="49"/>
        <v>1091</v>
      </c>
      <c r="P804" s="2">
        <f t="shared" si="50"/>
        <v>82</v>
      </c>
      <c r="Q804" s="81" t="str">
        <f t="shared" si="51"/>
        <v/>
      </c>
    </row>
    <row r="805" spans="1:17" x14ac:dyDescent="0.2">
      <c r="A805" t="s">
        <v>1246</v>
      </c>
      <c r="B805" t="s">
        <v>1262</v>
      </c>
      <c r="C805" t="s">
        <v>26</v>
      </c>
      <c r="D805" s="5">
        <v>37337</v>
      </c>
      <c r="E805" s="2">
        <v>1100</v>
      </c>
      <c r="F805" s="2">
        <v>9</v>
      </c>
      <c r="G805" t="str">
        <f>B805&amp;C805</f>
        <v>Megan MOSS400m</v>
      </c>
      <c r="H805" s="2">
        <f>E805</f>
        <v>1100</v>
      </c>
      <c r="I805" s="2" cm="1">
        <f t="array" ref="I805">MAX(IF($G$3:$G$4000=$G805,$H$3:$H$4000))</f>
        <v>1121</v>
      </c>
      <c r="J805" s="2" t="str">
        <v>CAN</v>
      </c>
      <c r="K805" s="21" t="str">
        <v>Madison HEISTERMAN</v>
      </c>
      <c r="L805" s="47" t="str">
        <v>1500m</v>
      </c>
      <c r="M805" s="97">
        <v>2000</v>
      </c>
      <c r="N805" s="96" t="str">
        <f t="shared" si="48"/>
        <v>Madison HEISTERMAN1500m</v>
      </c>
      <c r="O805" s="2">
        <f t="shared" si="49"/>
        <v>1091</v>
      </c>
      <c r="P805" s="2">
        <f t="shared" si="50"/>
        <v>93</v>
      </c>
      <c r="Q805" s="81" t="str">
        <f t="shared" si="51"/>
        <v/>
      </c>
    </row>
    <row r="806" spans="1:17" x14ac:dyDescent="0.2">
      <c r="A806" t="s">
        <v>1246</v>
      </c>
      <c r="B806" t="s">
        <v>2365</v>
      </c>
      <c r="C806" t="s">
        <v>38</v>
      </c>
      <c r="D806" s="5">
        <v>34177</v>
      </c>
      <c r="E806" s="2">
        <v>1096</v>
      </c>
      <c r="F806" s="2">
        <v>1</v>
      </c>
      <c r="G806" t="str">
        <f>B806&amp;C806</f>
        <v>Tamara MYERStriple-jump</v>
      </c>
      <c r="H806" s="2">
        <f>E806</f>
        <v>1096</v>
      </c>
      <c r="I806" s="2" cm="1">
        <f t="array" ref="I806">MAX(IF($G$3:$G$4000=$G806,$H$3:$H$4000))</f>
        <v>1115</v>
      </c>
      <c r="J806" s="2" t="str">
        <v>CAN</v>
      </c>
      <c r="K806" s="21" t="str">
        <v>Briana SCOTT</v>
      </c>
      <c r="L806" s="47" t="str">
        <v>1500m</v>
      </c>
      <c r="M806" s="97">
        <v>0</v>
      </c>
      <c r="N806" s="96" t="str">
        <f t="shared" si="48"/>
        <v>Briana SCOTT1500m</v>
      </c>
      <c r="O806" s="2">
        <f t="shared" si="49"/>
        <v>1090</v>
      </c>
      <c r="P806" s="2">
        <f t="shared" si="50"/>
        <v>98</v>
      </c>
      <c r="Q806" s="81" t="str">
        <f t="shared" si="51"/>
        <v/>
      </c>
    </row>
    <row r="807" spans="1:17" x14ac:dyDescent="0.2">
      <c r="A807" t="s">
        <v>1246</v>
      </c>
      <c r="B807" t="s">
        <v>1802</v>
      </c>
      <c r="C807" t="s">
        <v>25</v>
      </c>
      <c r="D807" s="5">
        <v>37499</v>
      </c>
      <c r="E807" s="2">
        <v>1093</v>
      </c>
      <c r="F807" s="2">
        <v>75</v>
      </c>
      <c r="G807" t="str">
        <f>B807&amp;C807</f>
        <v>Camille RUTHERFORD200m</v>
      </c>
      <c r="H807" s="2">
        <f>E807</f>
        <v>1093</v>
      </c>
      <c r="I807" s="2" cm="1">
        <f t="array" ref="I807">MAX(IF($G$3:$G$4000=$G807,$H$3:$H$4000))</f>
        <v>1093</v>
      </c>
      <c r="J807" s="2" t="str">
        <v>CAN</v>
      </c>
      <c r="K807" s="21" t="str">
        <v>Kyra CONSTANTINE</v>
      </c>
      <c r="L807" s="47" t="str">
        <v>200m</v>
      </c>
      <c r="M807" s="97">
        <v>36008</v>
      </c>
      <c r="N807" s="96" t="str">
        <f t="shared" si="48"/>
        <v>Kyra CONSTANTINE200m</v>
      </c>
      <c r="O807" s="2">
        <f t="shared" si="49"/>
        <v>1088</v>
      </c>
      <c r="P807" s="2">
        <f t="shared" si="50"/>
        <v>89</v>
      </c>
      <c r="Q807" s="81" t="str">
        <f t="shared" si="51"/>
        <v/>
      </c>
    </row>
    <row r="808" spans="1:17" x14ac:dyDescent="0.2">
      <c r="A808" t="s">
        <v>1246</v>
      </c>
      <c r="B808" t="s">
        <v>2233</v>
      </c>
      <c r="C808" t="s">
        <v>32</v>
      </c>
      <c r="D808" s="5">
        <v>36757</v>
      </c>
      <c r="E808" s="2">
        <v>1090</v>
      </c>
      <c r="F808" s="2">
        <v>50</v>
      </c>
      <c r="G808" t="str">
        <f>B808&amp;C808</f>
        <v>Gabrielle GIBSON100mh</v>
      </c>
      <c r="H808" s="2">
        <f>E808</f>
        <v>1090</v>
      </c>
      <c r="I808" s="2" cm="1">
        <f t="array" ref="I808">MAX(IF($G$3:$G$4000=$G808,$H$3:$H$4000))</f>
        <v>1090</v>
      </c>
      <c r="J808" s="2" t="str">
        <v>CAN</v>
      </c>
      <c r="K808" s="21" t="str">
        <v>Alexandra LUCKI</v>
      </c>
      <c r="L808" s="47" t="str">
        <v>1500m</v>
      </c>
      <c r="M808" s="97">
        <v>35276</v>
      </c>
      <c r="N808" s="96" t="str">
        <f t="shared" si="48"/>
        <v>Alexandra LUCKI1500m</v>
      </c>
      <c r="O808" s="2">
        <f t="shared" si="49"/>
        <v>1088</v>
      </c>
      <c r="P808" s="2">
        <f t="shared" si="50"/>
        <v>101</v>
      </c>
      <c r="Q808" s="81" t="str">
        <f t="shared" si="51"/>
        <v/>
      </c>
    </row>
    <row r="809" spans="1:17" x14ac:dyDescent="0.2">
      <c r="A809" t="s">
        <v>1246</v>
      </c>
      <c r="B809" t="s">
        <v>1801</v>
      </c>
      <c r="C809" s="5" t="s">
        <v>26</v>
      </c>
      <c r="D809" s="5">
        <v>34203</v>
      </c>
      <c r="E809" s="2">
        <v>1089</v>
      </c>
      <c r="F809" s="2">
        <v>83</v>
      </c>
      <c r="G809" t="str">
        <f>B809&amp;C809</f>
        <v>Anthonique STRACHAN400m</v>
      </c>
      <c r="H809" s="2">
        <f>E809</f>
        <v>1089</v>
      </c>
      <c r="I809" s="2" cm="1">
        <f t="array" ref="I809">MAX(IF($G$3:$G$4000=$G809,$H$3:$H$4000))</f>
        <v>1089</v>
      </c>
      <c r="J809" s="2" t="str">
        <v>CAN</v>
      </c>
      <c r="K809" s="21" t="str">
        <v>Astrid NYAME</v>
      </c>
      <c r="L809" s="47" t="str">
        <v>100mh</v>
      </c>
      <c r="M809" s="97">
        <v>1994</v>
      </c>
      <c r="N809" s="96" t="str">
        <f t="shared" si="48"/>
        <v>Astrid NYAME100mh</v>
      </c>
      <c r="O809" s="2">
        <f t="shared" si="49"/>
        <v>1088</v>
      </c>
      <c r="P809" s="2">
        <f t="shared" si="50"/>
        <v>56</v>
      </c>
      <c r="Q809" s="81" t="str">
        <f t="shared" si="51"/>
        <v/>
      </c>
    </row>
    <row r="810" spans="1:17" x14ac:dyDescent="0.2">
      <c r="A810" t="s">
        <v>1246</v>
      </c>
      <c r="B810" t="s">
        <v>2571</v>
      </c>
      <c r="C810" t="s">
        <v>40</v>
      </c>
      <c r="D810" s="5">
        <v>36053</v>
      </c>
      <c r="E810" s="2">
        <v>1088</v>
      </c>
      <c r="F810" s="2">
        <v>9</v>
      </c>
      <c r="G810" t="str">
        <f>B810&amp;C810</f>
        <v>Serena BROWNdiscus-throw</v>
      </c>
      <c r="H810" s="2">
        <f>E810</f>
        <v>1088</v>
      </c>
      <c r="I810" s="2" cm="1">
        <f t="array" ref="I810">MAX(IF($G$3:$G$4000=$G810,$H$3:$H$4000))</f>
        <v>1088</v>
      </c>
      <c r="J810" s="2" t="str">
        <v>CAN</v>
      </c>
      <c r="K810" s="21" t="str">
        <v>Madeline PRICE</v>
      </c>
      <c r="L810" s="47" t="str">
        <v>200m</v>
      </c>
      <c r="M810" s="97">
        <v>34953</v>
      </c>
      <c r="N810" s="96" t="str">
        <f t="shared" si="48"/>
        <v>Madeline PRICE200m</v>
      </c>
      <c r="O810" s="2">
        <f t="shared" si="49"/>
        <v>1087</v>
      </c>
      <c r="P810" s="2">
        <f t="shared" si="50"/>
        <v>91</v>
      </c>
      <c r="Q810" s="81" t="str">
        <f t="shared" si="51"/>
        <v/>
      </c>
    </row>
    <row r="811" spans="1:17" x14ac:dyDescent="0.2">
      <c r="A811" t="s">
        <v>1246</v>
      </c>
      <c r="B811" t="s">
        <v>2365</v>
      </c>
      <c r="C811" t="s">
        <v>37</v>
      </c>
      <c r="D811" s="5">
        <v>34177</v>
      </c>
      <c r="E811" s="2">
        <v>1086</v>
      </c>
      <c r="F811" s="2">
        <v>34</v>
      </c>
      <c r="G811" t="str">
        <f>B811&amp;C811</f>
        <v>Tamara MYERSlong-jump</v>
      </c>
      <c r="H811" s="2">
        <f>E811</f>
        <v>1086</v>
      </c>
      <c r="I811" s="2" cm="1">
        <f t="array" ref="I811">MAX(IF($G$3:$G$4000=$G811,$H$3:$H$4000))</f>
        <v>1086</v>
      </c>
      <c r="J811" s="2" t="str">
        <v>CAN</v>
      </c>
      <c r="K811" s="21" t="str">
        <v>Laurence C√îT√â</v>
      </c>
      <c r="L811" s="47" t="str">
        <v>800m</v>
      </c>
      <c r="M811" s="97">
        <v>33278</v>
      </c>
      <c r="N811" s="96" t="str">
        <f t="shared" si="48"/>
        <v>Laurence C√îT√â800m</v>
      </c>
      <c r="O811" s="2">
        <f t="shared" si="49"/>
        <v>1086</v>
      </c>
      <c r="P811" s="2">
        <f t="shared" si="50"/>
        <v>92</v>
      </c>
      <c r="Q811" s="81" t="str">
        <f t="shared" si="51"/>
        <v/>
      </c>
    </row>
    <row r="812" spans="1:17" x14ac:dyDescent="0.2">
      <c r="A812" t="s">
        <v>1246</v>
      </c>
      <c r="B812" t="s">
        <v>2367</v>
      </c>
      <c r="C812" t="s">
        <v>37</v>
      </c>
      <c r="D812" s="5">
        <v>32280</v>
      </c>
      <c r="E812" s="2">
        <v>1084</v>
      </c>
      <c r="F812" s="2">
        <v>36</v>
      </c>
      <c r="G812" t="str">
        <f>B812&amp;C812</f>
        <v>Bianca STUARTlong-jump</v>
      </c>
      <c r="H812" s="2">
        <f>E812</f>
        <v>1084</v>
      </c>
      <c r="I812" s="2" cm="1">
        <f t="array" ref="I812">MAX(IF($G$3:$G$4000=$G812,$H$3:$H$4000))</f>
        <v>1084</v>
      </c>
      <c r="J812" s="2" t="str">
        <v>CAN</v>
      </c>
      <c r="K812" s="21" t="str">
        <v>Mary OLLIER</v>
      </c>
      <c r="L812" s="47" t="str">
        <v>400mh</v>
      </c>
      <c r="M812" s="97">
        <v>1995</v>
      </c>
      <c r="N812" s="96" t="str">
        <f t="shared" si="48"/>
        <v>Mary OLLIER400mh</v>
      </c>
      <c r="O812" s="2">
        <f t="shared" si="49"/>
        <v>1086</v>
      </c>
      <c r="P812" s="2">
        <f t="shared" si="50"/>
        <v>43</v>
      </c>
      <c r="Q812" s="81" t="str">
        <f t="shared" si="51"/>
        <v/>
      </c>
    </row>
    <row r="813" spans="1:17" x14ac:dyDescent="0.2">
      <c r="A813" t="s">
        <v>1246</v>
      </c>
      <c r="B813" t="s">
        <v>2225</v>
      </c>
      <c r="C813" s="5" t="s">
        <v>38</v>
      </c>
      <c r="D813" s="5">
        <v>36406</v>
      </c>
      <c r="E813" s="2">
        <v>1080</v>
      </c>
      <c r="F813" s="2">
        <v>13</v>
      </c>
      <c r="G813" t="str">
        <f>B813&amp;C813</f>
        <v>Charisma TAYLORtriple-jump</v>
      </c>
      <c r="H813" s="2">
        <f>E813</f>
        <v>1080</v>
      </c>
      <c r="I813" s="2" cm="1">
        <f t="array" ref="I813">MAX(IF($G$3:$G$4000=$G813,$H$3:$H$4000))</f>
        <v>1080</v>
      </c>
      <c r="J813" s="2" t="str">
        <v>CAN</v>
      </c>
      <c r="K813" s="21" t="str">
        <v>Cleo BOYD</v>
      </c>
      <c r="L813" s="47" t="str">
        <v>10000m</v>
      </c>
      <c r="M813" s="97">
        <v>33981</v>
      </c>
      <c r="N813" s="96" t="str">
        <f t="shared" si="48"/>
        <v>Cleo BOYD10000m</v>
      </c>
      <c r="O813" s="2">
        <f t="shared" si="49"/>
        <v>1085</v>
      </c>
      <c r="P813" s="2">
        <f t="shared" si="50"/>
        <v>72</v>
      </c>
      <c r="Q813" s="81" t="str">
        <f t="shared" si="51"/>
        <v/>
      </c>
    </row>
    <row r="814" spans="1:17" x14ac:dyDescent="0.2">
      <c r="A814" t="s">
        <v>1246</v>
      </c>
      <c r="B814" t="s">
        <v>2243</v>
      </c>
      <c r="C814" s="5" t="s">
        <v>32</v>
      </c>
      <c r="D814" s="5">
        <v>36522</v>
      </c>
      <c r="E814" s="2">
        <v>1078</v>
      </c>
      <c r="F814" s="2">
        <v>61</v>
      </c>
      <c r="G814" t="str">
        <f>B814&amp;C814</f>
        <v>Denisha CARTWRIGHT100mh</v>
      </c>
      <c r="H814" s="2">
        <f>E814</f>
        <v>1078</v>
      </c>
      <c r="I814" s="2" cm="1">
        <f t="array" ref="I814">MAX(IF($G$3:$G$4000=$G814,$H$3:$H$4000))</f>
        <v>1078</v>
      </c>
      <c r="J814" s="2" t="str">
        <v>CAN</v>
      </c>
      <c r="K814" s="21" t="str">
        <v>McKenzy PIERRE-WEBSTER</v>
      </c>
      <c r="L814" s="47" t="str">
        <v>200m</v>
      </c>
      <c r="M814" s="97">
        <v>36989</v>
      </c>
      <c r="N814" s="96" t="str">
        <f t="shared" si="48"/>
        <v>McKenzy PIERRE-WEBSTER200m</v>
      </c>
      <c r="O814" s="2">
        <f t="shared" si="49"/>
        <v>1084</v>
      </c>
      <c r="P814" s="2">
        <f t="shared" si="50"/>
        <v>97</v>
      </c>
      <c r="Q814" s="81" t="str">
        <f t="shared" si="51"/>
        <v/>
      </c>
    </row>
    <row r="815" spans="1:17" x14ac:dyDescent="0.2">
      <c r="A815" t="s">
        <v>1246</v>
      </c>
      <c r="B815" t="s">
        <v>2261</v>
      </c>
      <c r="C815" s="6" t="s">
        <v>32</v>
      </c>
      <c r="D815" s="5">
        <v>37472</v>
      </c>
      <c r="E815" s="2">
        <v>1060</v>
      </c>
      <c r="F815" s="2">
        <v>83</v>
      </c>
      <c r="G815" t="str">
        <f>B815&amp;C815</f>
        <v>Indea CARTWRIGHT100mh</v>
      </c>
      <c r="H815" s="2">
        <f>E815</f>
        <v>1060</v>
      </c>
      <c r="I815" s="2" cm="1">
        <f t="array" ref="I815">MAX(IF($G$3:$G$4000=$G815,$H$3:$H$4000))</f>
        <v>1060</v>
      </c>
      <c r="J815" s="2" t="str">
        <v>CAN</v>
      </c>
      <c r="K815" s="21" t="str">
        <v>Jessy LACOURSE</v>
      </c>
      <c r="L815" s="47" t="str">
        <v>1500m</v>
      </c>
      <c r="M815" s="97">
        <v>35466</v>
      </c>
      <c r="N815" s="96" t="str">
        <f t="shared" si="48"/>
        <v>Jessy LACOURSE1500m</v>
      </c>
      <c r="O815" s="2">
        <f t="shared" si="49"/>
        <v>1084</v>
      </c>
      <c r="P815" s="2">
        <f t="shared" si="50"/>
        <v>107</v>
      </c>
      <c r="Q815" s="81" t="str">
        <f t="shared" si="51"/>
        <v/>
      </c>
    </row>
    <row r="816" spans="1:17" x14ac:dyDescent="0.2">
      <c r="A816" t="s">
        <v>1246</v>
      </c>
      <c r="B816" t="s">
        <v>2386</v>
      </c>
      <c r="C816" t="s">
        <v>37</v>
      </c>
      <c r="D816" s="5">
        <v>37582</v>
      </c>
      <c r="E816" s="2">
        <v>1033</v>
      </c>
      <c r="F816" s="2">
        <v>68</v>
      </c>
      <c r="G816" t="str">
        <f>B816&amp;C816</f>
        <v>Alexis TILFORD-RUTHERFORDlong-jump</v>
      </c>
      <c r="H816" s="2">
        <f>E816</f>
        <v>1033</v>
      </c>
      <c r="I816" s="2" cm="1">
        <f t="array" ref="I816">MAX(IF($G$3:$G$4000=$G816,$H$3:$H$4000))</f>
        <v>1033</v>
      </c>
      <c r="J816" s="2" t="str">
        <v>CAN</v>
      </c>
      <c r="K816" s="21" t="str">
        <v>Keira CHRISTIE-GALLOWAY</v>
      </c>
      <c r="L816" s="47" t="str">
        <v>100mh</v>
      </c>
      <c r="M816" s="97">
        <v>36497</v>
      </c>
      <c r="N816" s="96" t="str">
        <f t="shared" si="48"/>
        <v>Keira CHRISTIE-GALLOWAY100mh</v>
      </c>
      <c r="O816" s="2">
        <f t="shared" si="49"/>
        <v>1082</v>
      </c>
      <c r="P816" s="2">
        <f t="shared" si="50"/>
        <v>61</v>
      </c>
      <c r="Q816" s="81" t="str">
        <f t="shared" si="51"/>
        <v/>
      </c>
    </row>
    <row r="817" spans="1:17" x14ac:dyDescent="0.2">
      <c r="A817" t="s">
        <v>1246</v>
      </c>
      <c r="B817" t="s">
        <v>2387</v>
      </c>
      <c r="C817" s="5" t="s">
        <v>37</v>
      </c>
      <c r="D817" s="5"/>
      <c r="E817" s="2">
        <v>1033</v>
      </c>
      <c r="F817" s="2">
        <v>68</v>
      </c>
      <c r="G817" t="str">
        <f>B817&amp;C817</f>
        <v>Bria SANDSlong-jump</v>
      </c>
      <c r="H817" s="2">
        <f>E817</f>
        <v>1033</v>
      </c>
      <c r="I817" s="2" cm="1">
        <f t="array" ref="I817">MAX(IF($G$3:$G$4000=$G817,$H$3:$H$4000))</f>
        <v>1033</v>
      </c>
      <c r="J817" s="2" t="str">
        <v>CAN</v>
      </c>
      <c r="K817" s="21" t="str">
        <v>Jessy LACOURSE</v>
      </c>
      <c r="L817" s="47" t="str">
        <v>5000m</v>
      </c>
      <c r="M817" s="97">
        <v>35466</v>
      </c>
      <c r="N817" s="96" t="str">
        <f t="shared" si="48"/>
        <v>Jessy LACOURSE5000m</v>
      </c>
      <c r="O817" s="2">
        <f t="shared" si="49"/>
        <v>1079</v>
      </c>
      <c r="P817" s="2">
        <f t="shared" si="50"/>
        <v>90</v>
      </c>
      <c r="Q817" s="81" t="str">
        <f t="shared" si="51"/>
        <v/>
      </c>
    </row>
    <row r="818" spans="1:17" x14ac:dyDescent="0.2">
      <c r="A818" t="s">
        <v>1246</v>
      </c>
      <c r="B818" t="s">
        <v>5172</v>
      </c>
      <c r="C818" s="5" t="s">
        <v>2</v>
      </c>
      <c r="D818" s="5">
        <v>38375</v>
      </c>
      <c r="E818" s="2">
        <v>1032</v>
      </c>
      <c r="F818" s="2">
        <v>55</v>
      </c>
      <c r="G818" t="str">
        <f>B818&amp;C818</f>
        <v>Paige ARCHER100m</v>
      </c>
      <c r="H818" s="2">
        <f>E818</f>
        <v>1032</v>
      </c>
      <c r="I818" s="2" cm="1">
        <f t="array" ref="I818">MAX(IF($G$3:$G$4000=$G818,$H$3:$H$4000))</f>
        <v>1032</v>
      </c>
      <c r="J818" s="2" t="str">
        <v>CAN</v>
      </c>
      <c r="K818" s="21" t="str">
        <v>Malindi ELMORE</v>
      </c>
      <c r="L818" s="47" t="str">
        <v>10000m</v>
      </c>
      <c r="M818" s="97">
        <v>29293</v>
      </c>
      <c r="N818" s="96" t="str">
        <f t="shared" si="48"/>
        <v>Malindi ELMORE10000m</v>
      </c>
      <c r="O818" s="2">
        <f t="shared" si="49"/>
        <v>1079</v>
      </c>
      <c r="P818" s="2">
        <f t="shared" si="50"/>
        <v>78</v>
      </c>
      <c r="Q818" s="81" t="str">
        <f t="shared" si="51"/>
        <v/>
      </c>
    </row>
    <row r="819" spans="1:17" x14ac:dyDescent="0.2">
      <c r="A819" t="s">
        <v>1246</v>
      </c>
      <c r="B819" t="s">
        <v>2365</v>
      </c>
      <c r="C819" t="s">
        <v>2</v>
      </c>
      <c r="D819" s="5">
        <v>34177</v>
      </c>
      <c r="E819" s="2">
        <v>1015</v>
      </c>
      <c r="F819" s="2">
        <v>77</v>
      </c>
      <c r="G819" t="str">
        <f>B819&amp;C819</f>
        <v>Tamara MYERS100m</v>
      </c>
      <c r="H819" s="2">
        <f>E819</f>
        <v>1015</v>
      </c>
      <c r="I819" s="2" cm="1">
        <f t="array" ref="I819">MAX(IF($G$3:$G$4000=$G819,$H$3:$H$4000))</f>
        <v>1015</v>
      </c>
      <c r="J819" s="2" t="str">
        <v>CAN</v>
      </c>
      <c r="K819" s="21" t="str">
        <v>Baileh SIMMS</v>
      </c>
      <c r="L819" s="47" t="str">
        <v>long-jump</v>
      </c>
      <c r="M819" s="97">
        <v>34815</v>
      </c>
      <c r="N819" s="96" t="str">
        <f t="shared" si="48"/>
        <v>Baileh SIMMSlong-jump</v>
      </c>
      <c r="O819" s="2">
        <f t="shared" si="49"/>
        <v>1077</v>
      </c>
      <c r="P819" s="2">
        <f t="shared" si="50"/>
        <v>45</v>
      </c>
      <c r="Q819" s="81" t="str">
        <f t="shared" si="51"/>
        <v/>
      </c>
    </row>
    <row r="820" spans="1:17" x14ac:dyDescent="0.2">
      <c r="A820" t="s">
        <v>1246</v>
      </c>
      <c r="B820" t="s">
        <v>2325</v>
      </c>
      <c r="C820" t="s">
        <v>33</v>
      </c>
      <c r="D820" s="5">
        <v>38071</v>
      </c>
      <c r="E820" s="2">
        <v>1015</v>
      </c>
      <c r="F820" s="2">
        <v>87</v>
      </c>
      <c r="G820" t="str">
        <f>B820&amp;C820</f>
        <v>Lacarthea COOPER400mh</v>
      </c>
      <c r="H820" s="2">
        <f>E820</f>
        <v>1015</v>
      </c>
      <c r="I820" s="2" cm="1">
        <f t="array" ref="I820">MAX(IF($G$3:$G$4000=$G820,$H$3:$H$4000))</f>
        <v>1015</v>
      </c>
      <c r="J820" s="2" t="str">
        <v>CAN</v>
      </c>
      <c r="K820" s="21" t="str">
        <v>Tiana LOSTRACCO</v>
      </c>
      <c r="L820" s="47" t="str">
        <v>800m</v>
      </c>
      <c r="M820" s="97">
        <v>37203</v>
      </c>
      <c r="N820" s="96" t="str">
        <f t="shared" si="48"/>
        <v>Tiana LOSTRACCO800m</v>
      </c>
      <c r="O820" s="2">
        <f t="shared" si="49"/>
        <v>1076</v>
      </c>
      <c r="P820" s="2">
        <f t="shared" si="50"/>
        <v>105</v>
      </c>
      <c r="Q820" s="81" t="str">
        <f t="shared" si="51"/>
        <v/>
      </c>
    </row>
    <row r="821" spans="1:17" x14ac:dyDescent="0.2">
      <c r="A821" t="s">
        <v>1246</v>
      </c>
      <c r="B821" t="s">
        <v>1247</v>
      </c>
      <c r="C821" t="s">
        <v>26</v>
      </c>
      <c r="D821" s="5"/>
      <c r="E821" s="2">
        <v>1010</v>
      </c>
      <c r="F821" s="2">
        <v>83</v>
      </c>
      <c r="G821" t="str">
        <f>B821&amp;C821</f>
        <v>Javonya VALCOURT400m</v>
      </c>
      <c r="H821" s="2">
        <f>E821</f>
        <v>1010</v>
      </c>
      <c r="I821" s="2" cm="1">
        <f t="array" ref="I821">MAX(IF($G$3:$G$4000=$G821,$H$3:$H$4000))</f>
        <v>1010</v>
      </c>
      <c r="J821" s="2" t="str">
        <v>CAN</v>
      </c>
      <c r="K821" s="21" t="str">
        <v>Regan YEE</v>
      </c>
      <c r="L821" s="47" t="str">
        <v>5000m</v>
      </c>
      <c r="M821" s="97">
        <v>34884</v>
      </c>
      <c r="N821" s="96" t="str">
        <f t="shared" si="48"/>
        <v>Regan YEE5000m</v>
      </c>
      <c r="O821" s="2">
        <f t="shared" si="49"/>
        <v>1074</v>
      </c>
      <c r="P821" s="2">
        <f t="shared" si="50"/>
        <v>97</v>
      </c>
      <c r="Q821" s="81" t="str">
        <f t="shared" si="51"/>
        <v/>
      </c>
    </row>
    <row r="822" spans="1:17" x14ac:dyDescent="0.2">
      <c r="A822" t="s">
        <v>1246</v>
      </c>
      <c r="B822" t="s">
        <v>5179</v>
      </c>
      <c r="C822" t="s">
        <v>2</v>
      </c>
      <c r="D822" s="5"/>
      <c r="E822" s="2">
        <v>1003</v>
      </c>
      <c r="F822" s="2">
        <v>93</v>
      </c>
      <c r="G822" t="str">
        <f>B822&amp;C822</f>
        <v>Shatalya DORSETT100m</v>
      </c>
      <c r="H822" s="2">
        <f>E822</f>
        <v>1003</v>
      </c>
      <c r="I822" s="2" cm="1">
        <f t="array" ref="I822">MAX(IF($G$3:$G$4000=$G822,$H$3:$H$4000))</f>
        <v>1003</v>
      </c>
      <c r="J822" s="2" t="str">
        <v>CAN</v>
      </c>
      <c r="K822" s="21" t="str">
        <v>Erica DIGBY</v>
      </c>
      <c r="L822" s="47" t="str">
        <v>5000m</v>
      </c>
      <c r="M822" s="97">
        <v>32621</v>
      </c>
      <c r="N822" s="96" t="str">
        <f t="shared" si="48"/>
        <v>Erica DIGBY5000m</v>
      </c>
      <c r="O822" s="2">
        <f t="shared" si="49"/>
        <v>1074</v>
      </c>
      <c r="P822" s="2">
        <f t="shared" si="50"/>
        <v>97</v>
      </c>
      <c r="Q822" s="81" t="str">
        <f t="shared" si="51"/>
        <v/>
      </c>
    </row>
    <row r="823" spans="1:17" x14ac:dyDescent="0.2">
      <c r="A823" t="s">
        <v>1246</v>
      </c>
      <c r="B823" t="s">
        <v>5172</v>
      </c>
      <c r="C823" s="5" t="s">
        <v>25</v>
      </c>
      <c r="D823" s="5">
        <v>38375</v>
      </c>
      <c r="E823" s="2">
        <v>989</v>
      </c>
      <c r="F823" s="2">
        <v>95</v>
      </c>
      <c r="G823" t="str">
        <f>B823&amp;C823</f>
        <v>Paige ARCHER200m</v>
      </c>
      <c r="H823" s="2">
        <f>E823</f>
        <v>989</v>
      </c>
      <c r="I823" s="2" cm="1">
        <f t="array" ref="I823">MAX(IF($G$3:$G$4000=$G823,$H$3:$H$4000))</f>
        <v>989</v>
      </c>
      <c r="J823" s="2" t="str">
        <v>CAN</v>
      </c>
      <c r="K823" s="21" t="str">
        <v>Briana SCOTT</v>
      </c>
      <c r="L823" s="47" t="str">
        <v>5000m</v>
      </c>
      <c r="M823" s="97">
        <v>0</v>
      </c>
      <c r="N823" s="96" t="str">
        <f t="shared" si="48"/>
        <v>Briana SCOTT5000m</v>
      </c>
      <c r="O823" s="2">
        <f t="shared" si="49"/>
        <v>1074</v>
      </c>
      <c r="P823" s="2">
        <f t="shared" si="50"/>
        <v>97</v>
      </c>
      <c r="Q823" s="81" t="str">
        <f t="shared" si="51"/>
        <v/>
      </c>
    </row>
    <row r="824" spans="1:17" x14ac:dyDescent="0.2">
      <c r="A824" t="s">
        <v>1246</v>
      </c>
      <c r="B824" t="s">
        <v>2756</v>
      </c>
      <c r="C824" s="5" t="s">
        <v>41</v>
      </c>
      <c r="D824" s="5">
        <v>37593</v>
      </c>
      <c r="E824" s="2">
        <v>987</v>
      </c>
      <c r="F824" s="2">
        <v>12</v>
      </c>
      <c r="G824" t="str">
        <f>B824&amp;C824</f>
        <v>Rhema OTABORjavelin-throw</v>
      </c>
      <c r="H824" s="2">
        <f>E824</f>
        <v>987</v>
      </c>
      <c r="I824" s="2" cm="1">
        <f t="array" ref="I824">MAX(IF($G$3:$G$4000=$G824,$H$3:$H$4000))</f>
        <v>987</v>
      </c>
      <c r="J824" s="2" t="str">
        <v>CAN</v>
      </c>
      <c r="K824" s="21" t="str">
        <v>Briana SCOTT</v>
      </c>
      <c r="L824" s="47" t="str">
        <v>10000m</v>
      </c>
      <c r="M824" s="97">
        <v>0</v>
      </c>
      <c r="N824" s="96" t="str">
        <f t="shared" si="48"/>
        <v>Briana SCOTT10000m</v>
      </c>
      <c r="O824" s="2">
        <f t="shared" si="49"/>
        <v>1074</v>
      </c>
      <c r="P824" s="2">
        <f t="shared" si="50"/>
        <v>81</v>
      </c>
      <c r="Q824" s="81" t="str">
        <f t="shared" si="51"/>
        <v/>
      </c>
    </row>
    <row r="825" spans="1:17" x14ac:dyDescent="0.2">
      <c r="A825" t="s">
        <v>1246</v>
      </c>
      <c r="B825" t="s">
        <v>2503</v>
      </c>
      <c r="C825" t="s">
        <v>35</v>
      </c>
      <c r="D825" s="5">
        <v>1999</v>
      </c>
      <c r="E825" s="2">
        <v>974</v>
      </c>
      <c r="F825" s="2">
        <v>73</v>
      </c>
      <c r="G825" t="str">
        <f>B825&amp;C825</f>
        <v>Daejah MOSShigh-jump</v>
      </c>
      <c r="H825" s="2">
        <f>E825</f>
        <v>974</v>
      </c>
      <c r="I825" s="2" cm="1">
        <f t="array" ref="I825">MAX(IF($G$3:$G$4000=$G825,$H$3:$H$4000))</f>
        <v>974</v>
      </c>
      <c r="J825" s="2" t="str">
        <v>CAN</v>
      </c>
      <c r="K825" s="21" t="str">
        <v>Georgia ELLENWOOD</v>
      </c>
      <c r="L825" s="47" t="str">
        <v>long-jump</v>
      </c>
      <c r="M825" s="97">
        <v>34916</v>
      </c>
      <c r="N825" s="96" t="str">
        <f t="shared" si="48"/>
        <v>Georgia ELLENWOODlong-jump</v>
      </c>
      <c r="O825" s="2">
        <f t="shared" si="49"/>
        <v>1074</v>
      </c>
      <c r="P825" s="2">
        <f t="shared" si="50"/>
        <v>48</v>
      </c>
      <c r="Q825" s="81" t="str">
        <f t="shared" si="51"/>
        <v/>
      </c>
    </row>
    <row r="826" spans="1:17" x14ac:dyDescent="0.2">
      <c r="A826" t="s">
        <v>1246</v>
      </c>
      <c r="B826" t="s">
        <v>2450</v>
      </c>
      <c r="C826" s="5" t="s">
        <v>38</v>
      </c>
      <c r="D826" s="5">
        <v>36629</v>
      </c>
      <c r="E826" s="2">
        <v>973</v>
      </c>
      <c r="F826" s="2">
        <v>87</v>
      </c>
      <c r="G826" t="str">
        <f>B826&amp;C826</f>
        <v>Amelia PETERSONtriple-jump</v>
      </c>
      <c r="H826" s="2">
        <f>E826</f>
        <v>973</v>
      </c>
      <c r="I826" s="2" cm="1">
        <f t="array" ref="I826">MAX(IF($G$3:$G$4000=$G826,$H$3:$H$4000))</f>
        <v>973</v>
      </c>
      <c r="J826" s="2" t="str">
        <v>CAN</v>
      </c>
      <c r="K826" s="21" t="str">
        <v>Jessica O'CONNELL</v>
      </c>
      <c r="L826" s="47" t="str">
        <v>5000m</v>
      </c>
      <c r="M826" s="97">
        <v>32549</v>
      </c>
      <c r="N826" s="96" t="str">
        <f t="shared" si="48"/>
        <v>Jessica O'CONNELL5000m</v>
      </c>
      <c r="O826" s="2">
        <f t="shared" si="49"/>
        <v>1073</v>
      </c>
      <c r="P826" s="2">
        <f t="shared" si="50"/>
        <v>101</v>
      </c>
      <c r="Q826" s="81" t="str">
        <f t="shared" si="51"/>
        <v/>
      </c>
    </row>
    <row r="827" spans="1:17" x14ac:dyDescent="0.2">
      <c r="A827" t="s">
        <v>1246</v>
      </c>
      <c r="B827" t="s">
        <v>2722</v>
      </c>
      <c r="C827" t="s">
        <v>42</v>
      </c>
      <c r="D827" s="5">
        <v>36819</v>
      </c>
      <c r="E827" s="2">
        <v>879</v>
      </c>
      <c r="F827" s="2">
        <v>59</v>
      </c>
      <c r="G827" t="str">
        <f>B827&amp;C827</f>
        <v>Acacia ASTWOODhammer-throw</v>
      </c>
      <c r="H827" s="2">
        <f>E827</f>
        <v>879</v>
      </c>
      <c r="I827" s="2" cm="1">
        <f t="array" ref="I827">MAX(IF($G$3:$G$4000=$G827,$H$3:$H$4000))</f>
        <v>879</v>
      </c>
      <c r="J827" s="2" t="str">
        <v>CAN</v>
      </c>
      <c r="K827" s="21" t="str">
        <v>Genevi√®ve LALONDE</v>
      </c>
      <c r="L827" s="47" t="str">
        <v>5000m</v>
      </c>
      <c r="M827" s="97">
        <v>33486</v>
      </c>
      <c r="N827" s="96" t="str">
        <f t="shared" si="48"/>
        <v>Genevi√®ve LALONDE5000m</v>
      </c>
      <c r="O827" s="2">
        <f t="shared" si="49"/>
        <v>1071</v>
      </c>
      <c r="P827" s="2">
        <f t="shared" si="50"/>
        <v>103</v>
      </c>
      <c r="Q827" s="81" t="str">
        <f t="shared" si="51"/>
        <v/>
      </c>
    </row>
    <row r="828" spans="1:17" x14ac:dyDescent="0.2">
      <c r="A828" t="s">
        <v>1246</v>
      </c>
      <c r="B828" t="s">
        <v>2619</v>
      </c>
      <c r="C828" t="s">
        <v>40</v>
      </c>
      <c r="D828" s="5">
        <v>36406</v>
      </c>
      <c r="E828" s="2">
        <v>846</v>
      </c>
      <c r="F828" s="2">
        <v>82</v>
      </c>
      <c r="G828" t="str">
        <f>B828&amp;C828</f>
        <v>Tiffany HANNAdiscus-throw</v>
      </c>
      <c r="H828" s="2">
        <f>E828</f>
        <v>846</v>
      </c>
      <c r="I828" s="2" cm="1">
        <f t="array" ref="I828">MAX(IF($G$3:$G$4000=$G828,$H$3:$H$4000))</f>
        <v>846</v>
      </c>
      <c r="J828" s="2" t="str">
        <v>CAN</v>
      </c>
      <c r="K828" s="21" t="str">
        <v>Kaylyn HALL</v>
      </c>
      <c r="L828" s="47" t="str">
        <v>100mh</v>
      </c>
      <c r="M828" s="97">
        <v>36222</v>
      </c>
      <c r="N828" s="96" t="str">
        <f t="shared" si="48"/>
        <v>Kaylyn HALL100mh</v>
      </c>
      <c r="O828" s="2">
        <f t="shared" si="49"/>
        <v>1070</v>
      </c>
      <c r="P828" s="2">
        <f t="shared" si="50"/>
        <v>75</v>
      </c>
      <c r="Q828" s="81" t="str">
        <f t="shared" si="51"/>
        <v/>
      </c>
    </row>
    <row r="829" spans="1:17" x14ac:dyDescent="0.2">
      <c r="A829" t="s">
        <v>1527</v>
      </c>
      <c r="B829" t="s">
        <v>1528</v>
      </c>
      <c r="C829" t="s">
        <v>35</v>
      </c>
      <c r="D829" s="5">
        <v>37160</v>
      </c>
      <c r="E829" s="2">
        <v>936</v>
      </c>
      <c r="F829" s="2">
        <v>36</v>
      </c>
      <c r="G829" t="str">
        <f>B829&amp;C829</f>
        <v>Umme Hafsa RUMKIhigh-jump</v>
      </c>
      <c r="H829" s="2">
        <f>E829</f>
        <v>936</v>
      </c>
      <c r="I829" s="2" cm="1">
        <f t="array" ref="I829">MAX(IF($G$3:$G$4000=$G829,$H$3:$H$4000))</f>
        <v>936</v>
      </c>
      <c r="J829" s="2" t="str">
        <v>CAN</v>
      </c>
      <c r="K829" s="21" t="str">
        <v>Shaleah COLAIRE</v>
      </c>
      <c r="L829" s="47" t="str">
        <v>100mh</v>
      </c>
      <c r="M829" s="97">
        <v>44581</v>
      </c>
      <c r="N829" s="96" t="str">
        <f t="shared" si="48"/>
        <v>Shaleah COLAIRE100mh</v>
      </c>
      <c r="O829" s="2">
        <f t="shared" si="49"/>
        <v>1069</v>
      </c>
      <c r="P829" s="2">
        <f t="shared" si="50"/>
        <v>77</v>
      </c>
      <c r="Q829" s="81" t="str">
        <f t="shared" si="51"/>
        <v/>
      </c>
    </row>
    <row r="830" spans="1:17" x14ac:dyDescent="0.2">
      <c r="A830" t="s">
        <v>1260</v>
      </c>
      <c r="B830" t="s">
        <v>1261</v>
      </c>
      <c r="C830" s="6" t="s">
        <v>26</v>
      </c>
      <c r="D830" s="5">
        <v>35765</v>
      </c>
      <c r="E830" s="2">
        <v>1201</v>
      </c>
      <c r="F830" s="2">
        <v>8</v>
      </c>
      <c r="G830" t="str">
        <f>B830&amp;C830</f>
        <v>Sada WILLIAMS400m</v>
      </c>
      <c r="H830" s="2">
        <f>E830</f>
        <v>1201</v>
      </c>
      <c r="I830" s="2" cm="1">
        <f t="array" ref="I830">MAX(IF($G$3:$G$4000=$G830,$H$3:$H$4000))</f>
        <v>1201</v>
      </c>
      <c r="J830" s="2" t="str">
        <v>CAN</v>
      </c>
      <c r="K830" s="21" t="str">
        <v>Jaymie O'CONNOR</v>
      </c>
      <c r="L830" s="47" t="str">
        <v>100mh</v>
      </c>
      <c r="M830" s="97">
        <v>1997</v>
      </c>
      <c r="N830" s="96" t="str">
        <f t="shared" si="48"/>
        <v>Jaymie O'CONNOR100mh</v>
      </c>
      <c r="O830" s="2">
        <f t="shared" si="49"/>
        <v>1067</v>
      </c>
      <c r="P830" s="2">
        <f t="shared" si="50"/>
        <v>81</v>
      </c>
      <c r="Q830" s="81" t="str">
        <f t="shared" si="51"/>
        <v/>
      </c>
    </row>
    <row r="831" spans="1:17" x14ac:dyDescent="0.2">
      <c r="A831" t="s">
        <v>1260</v>
      </c>
      <c r="B831" t="s">
        <v>2341</v>
      </c>
      <c r="C831" t="s">
        <v>37</v>
      </c>
      <c r="D831" s="5">
        <v>34811</v>
      </c>
      <c r="E831" s="2">
        <v>1174</v>
      </c>
      <c r="F831" s="2">
        <v>8</v>
      </c>
      <c r="G831" t="str">
        <f>B831&amp;C831</f>
        <v>Akela JONESlong-jump</v>
      </c>
      <c r="H831" s="2">
        <f>E831</f>
        <v>1174</v>
      </c>
      <c r="I831" s="2" cm="1">
        <f t="array" ref="I831">MAX(IF($G$3:$G$4000=$G831,$H$3:$H$4000))</f>
        <v>1174</v>
      </c>
      <c r="J831" s="2" t="str">
        <v>CAN</v>
      </c>
      <c r="K831" s="21" t="str">
        <v>Caroline EHRHARDT</v>
      </c>
      <c r="L831" s="47" t="str">
        <v>triple-jump</v>
      </c>
      <c r="M831" s="97">
        <v>33640</v>
      </c>
      <c r="N831" s="96" t="str">
        <f t="shared" si="48"/>
        <v>Caroline EHRHARDTtriple-jump</v>
      </c>
      <c r="O831" s="2">
        <f t="shared" si="49"/>
        <v>1066</v>
      </c>
      <c r="P831" s="2">
        <f t="shared" si="50"/>
        <v>19</v>
      </c>
      <c r="Q831" s="81" t="str">
        <f t="shared" si="51"/>
        <v/>
      </c>
    </row>
    <row r="832" spans="1:17" x14ac:dyDescent="0.2">
      <c r="A832" t="s">
        <v>1260</v>
      </c>
      <c r="B832" t="s">
        <v>1781</v>
      </c>
      <c r="C832" t="s">
        <v>2</v>
      </c>
      <c r="D832" s="5">
        <v>35820</v>
      </c>
      <c r="E832" s="2">
        <v>1169</v>
      </c>
      <c r="F832" s="2">
        <v>21</v>
      </c>
      <c r="G832" t="str">
        <f>B832&amp;C832</f>
        <v>Tristan EVELYN100m</v>
      </c>
      <c r="H832" s="2">
        <f>E832</f>
        <v>1169</v>
      </c>
      <c r="I832" s="2" cm="1">
        <f t="array" ref="I832">MAX(IF($G$3:$G$4000=$G832,$H$3:$H$4000))</f>
        <v>1169</v>
      </c>
      <c r="J832" s="2" t="str">
        <v>CAN</v>
      </c>
      <c r="K832" s="21" t="str">
        <v>Sylvia RUSSELL</v>
      </c>
      <c r="L832" s="47" t="str">
        <v>3000msc</v>
      </c>
      <c r="M832" s="97">
        <v>1998</v>
      </c>
      <c r="N832" s="96" t="str">
        <f t="shared" si="48"/>
        <v>Sylvia RUSSELL3000msc</v>
      </c>
      <c r="O832" s="2">
        <f t="shared" si="49"/>
        <v>1061</v>
      </c>
      <c r="P832" s="2">
        <f t="shared" si="50"/>
        <v>59</v>
      </c>
      <c r="Q832" s="81" t="str">
        <f t="shared" si="51"/>
        <v/>
      </c>
    </row>
    <row r="833" spans="1:17" x14ac:dyDescent="0.2">
      <c r="A833" t="s">
        <v>1260</v>
      </c>
      <c r="B833" t="s">
        <v>1901</v>
      </c>
      <c r="C833" t="s">
        <v>33</v>
      </c>
      <c r="D833" s="5">
        <v>35231</v>
      </c>
      <c r="E833" s="2">
        <v>1151</v>
      </c>
      <c r="F833" s="2">
        <v>11</v>
      </c>
      <c r="G833" t="str">
        <f>B833&amp;C833</f>
        <v>Tia-Adana BELLE400mh</v>
      </c>
      <c r="H833" s="2">
        <f>E833</f>
        <v>1151</v>
      </c>
      <c r="I833" s="2" cm="1">
        <f t="array" ref="I833">MAX(IF($G$3:$G$4000=$G833,$H$3:$H$4000))</f>
        <v>1151</v>
      </c>
      <c r="J833" s="2" t="str">
        <v>CAN</v>
      </c>
      <c r="K833" s="21" t="str">
        <v>Trinity TUTTI</v>
      </c>
      <c r="L833" s="47" t="str">
        <v>discus-throw</v>
      </c>
      <c r="M833" s="97">
        <v>36649</v>
      </c>
      <c r="N833" s="96" t="str">
        <f t="shared" si="48"/>
        <v>Trinity TUTTIdiscus-throw</v>
      </c>
      <c r="O833" s="2">
        <f t="shared" si="49"/>
        <v>1061</v>
      </c>
      <c r="P833" s="2">
        <f t="shared" si="50"/>
        <v>12</v>
      </c>
      <c r="Q833" s="81" t="str">
        <f t="shared" si="51"/>
        <v/>
      </c>
    </row>
    <row r="834" spans="1:17" x14ac:dyDescent="0.2">
      <c r="A834" t="s">
        <v>1260</v>
      </c>
      <c r="B834" t="s">
        <v>1836</v>
      </c>
      <c r="C834" t="s">
        <v>32</v>
      </c>
      <c r="D834" s="5">
        <v>36557</v>
      </c>
      <c r="E834" s="2">
        <v>1140</v>
      </c>
      <c r="F834" s="2">
        <v>20</v>
      </c>
      <c r="G834" t="str">
        <f>B834&amp;C834</f>
        <v>Hannah CONNELL100mh</v>
      </c>
      <c r="H834" s="2">
        <f>E834</f>
        <v>1140</v>
      </c>
      <c r="I834" s="2" cm="1">
        <f t="array" ref="I834">MAX(IF($G$3:$G$4000=$G834,$H$3:$H$4000))</f>
        <v>1140</v>
      </c>
      <c r="J834" s="2" t="str">
        <v>CAN</v>
      </c>
      <c r="K834" s="21" t="str">
        <v>Nicole MCMILLEN</v>
      </c>
      <c r="L834" s="47" t="str">
        <v>3000msc</v>
      </c>
      <c r="M834" s="97">
        <v>0</v>
      </c>
      <c r="N834" s="96" t="str">
        <f t="shared" si="48"/>
        <v>Nicole MCMILLEN3000msc</v>
      </c>
      <c r="O834" s="2">
        <f t="shared" si="49"/>
        <v>1056</v>
      </c>
      <c r="P834" s="2">
        <f t="shared" si="50"/>
        <v>64</v>
      </c>
      <c r="Q834" s="81" t="str">
        <f t="shared" si="51"/>
        <v/>
      </c>
    </row>
    <row r="835" spans="1:17" x14ac:dyDescent="0.2">
      <c r="A835" t="s">
        <v>1260</v>
      </c>
      <c r="B835" t="s">
        <v>1261</v>
      </c>
      <c r="C835" t="s">
        <v>25</v>
      </c>
      <c r="D835" s="5">
        <v>35765</v>
      </c>
      <c r="E835" s="2">
        <v>1129</v>
      </c>
      <c r="F835" s="2">
        <v>38</v>
      </c>
      <c r="G835" t="str">
        <f>B835&amp;C835</f>
        <v>Sada WILLIAMS200m</v>
      </c>
      <c r="H835" s="2">
        <f>E835</f>
        <v>1129</v>
      </c>
      <c r="I835" s="2" cm="1">
        <f t="array" ref="I835">MAX(IF($G$3:$G$4000=$G835,$H$3:$H$4000))</f>
        <v>1129</v>
      </c>
      <c r="J835" s="2" t="str">
        <v>CAN</v>
      </c>
      <c r="K835" s="21" t="str">
        <v>Robin BONE</v>
      </c>
      <c r="L835" s="47" t="str">
        <v>pole-vault</v>
      </c>
      <c r="M835" s="97">
        <v>34378</v>
      </c>
      <c r="N835" s="96" t="str">
        <f t="shared" si="48"/>
        <v>Robin BONEpole-vault</v>
      </c>
      <c r="O835" s="2">
        <f t="shared" si="49"/>
        <v>1055</v>
      </c>
      <c r="P835" s="2">
        <f t="shared" si="50"/>
        <v>9</v>
      </c>
      <c r="Q835" s="81" t="str">
        <f t="shared" si="51"/>
        <v/>
      </c>
    </row>
    <row r="836" spans="1:17" x14ac:dyDescent="0.2">
      <c r="A836" t="s">
        <v>1260</v>
      </c>
      <c r="B836" t="s">
        <v>1261</v>
      </c>
      <c r="C836" s="5" t="s">
        <v>26</v>
      </c>
      <c r="D836" s="5">
        <v>35765</v>
      </c>
      <c r="E836" s="2">
        <v>1121</v>
      </c>
      <c r="F836" s="2">
        <v>5</v>
      </c>
      <c r="G836" t="str">
        <f>B836&amp;C836</f>
        <v>Sada WILLIAMS400m</v>
      </c>
      <c r="H836" s="2">
        <f>E836</f>
        <v>1121</v>
      </c>
      <c r="I836" s="2" cm="1">
        <f t="array" ref="I836">MAX(IF($G$3:$G$4000=$G836,$H$3:$H$4000))</f>
        <v>1201</v>
      </c>
      <c r="J836" s="2" t="str">
        <v>CAN</v>
      </c>
      <c r="K836" s="21" t="str">
        <v>Alysha NEWMAN</v>
      </c>
      <c r="L836" s="47" t="str">
        <v>pole-vault</v>
      </c>
      <c r="M836" s="97">
        <v>34514</v>
      </c>
      <c r="N836" s="96" t="str">
        <f t="shared" ref="N836:N899" si="52">K836&amp;L836</f>
        <v>Alysha NEWMANpole-vault</v>
      </c>
      <c r="O836" s="2">
        <f t="shared" ref="O836:O899" si="53">VLOOKUP(K836&amp;L836,$G$3:$H$3442,2,FALSE)</f>
        <v>1055</v>
      </c>
      <c r="P836" s="2">
        <f t="shared" ref="P836:P899" si="54">COUNTIFS($L$3:$L$3026,L836,$O$3:$O$3026,"&gt;"&amp;O836)+1</f>
        <v>9</v>
      </c>
      <c r="Q836" s="81" t="str">
        <f t="shared" ref="Q836:Q899" si="55">IFERROR(IF(J836="AUS",COUNTIFS($J$3:$J$3026,"AUS",$L$3:$L$3026,L836,$O$3:$O$3026,"&gt;"&amp;O836)+1,""),"")</f>
        <v/>
      </c>
    </row>
    <row r="837" spans="1:17" x14ac:dyDescent="0.2">
      <c r="A837" t="s">
        <v>1260</v>
      </c>
      <c r="B837" t="s">
        <v>1901</v>
      </c>
      <c r="C837" t="s">
        <v>26</v>
      </c>
      <c r="D837" s="5">
        <v>35231</v>
      </c>
      <c r="E837" s="2">
        <v>1108</v>
      </c>
      <c r="F837" s="2">
        <v>58</v>
      </c>
      <c r="G837" t="str">
        <f>B837&amp;C837</f>
        <v>Tia-Adana BELLE400m</v>
      </c>
      <c r="H837" s="2">
        <f>E837</f>
        <v>1108</v>
      </c>
      <c r="I837" s="2" cm="1">
        <f t="array" ref="I837">MAX(IF($G$3:$G$4000=$G837,$H$3:$H$4000))</f>
        <v>1108</v>
      </c>
      <c r="J837" s="2" t="str">
        <v>CAN</v>
      </c>
      <c r="K837" s="21" t="str">
        <v>Tyra BOUG</v>
      </c>
      <c r="L837" s="47" t="str">
        <v>100mh</v>
      </c>
      <c r="M837" s="97">
        <v>36745</v>
      </c>
      <c r="N837" s="96" t="str">
        <f t="shared" si="52"/>
        <v>Tyra BOUG100mh</v>
      </c>
      <c r="O837" s="2">
        <f t="shared" si="53"/>
        <v>1054</v>
      </c>
      <c r="P837" s="2">
        <f t="shared" si="54"/>
        <v>95</v>
      </c>
      <c r="Q837" s="81" t="str">
        <f t="shared" si="55"/>
        <v/>
      </c>
    </row>
    <row r="838" spans="1:17" x14ac:dyDescent="0.2">
      <c r="A838" t="s">
        <v>1260</v>
      </c>
      <c r="B838" t="s">
        <v>1836</v>
      </c>
      <c r="C838" t="s">
        <v>2</v>
      </c>
      <c r="D838" s="5">
        <v>36557</v>
      </c>
      <c r="E838" s="2">
        <v>1095</v>
      </c>
      <c r="F838" s="2">
        <v>94</v>
      </c>
      <c r="G838" t="str">
        <f>B838&amp;C838</f>
        <v>Hannah CONNELL100m</v>
      </c>
      <c r="H838" s="2">
        <f>E838</f>
        <v>1095</v>
      </c>
      <c r="I838" s="2" cm="1">
        <f t="array" ref="I838">MAX(IF($G$3:$G$4000=$G838,$H$3:$H$4000))</f>
        <v>1095</v>
      </c>
      <c r="J838" s="2" t="str">
        <v>CAN</v>
      </c>
      <c r="K838" s="21" t="str">
        <v>Isabella GOUDROS</v>
      </c>
      <c r="L838" s="47" t="str">
        <v>100mh</v>
      </c>
      <c r="M838" s="97">
        <v>37845</v>
      </c>
      <c r="N838" s="96" t="str">
        <f t="shared" si="52"/>
        <v>Isabella GOUDROS100mh</v>
      </c>
      <c r="O838" s="2">
        <f t="shared" si="53"/>
        <v>1052</v>
      </c>
      <c r="P838" s="2">
        <f t="shared" si="54"/>
        <v>96</v>
      </c>
      <c r="Q838" s="81" t="str">
        <f t="shared" si="55"/>
        <v/>
      </c>
    </row>
    <row r="839" spans="1:17" x14ac:dyDescent="0.2">
      <c r="A839" t="s">
        <v>1260</v>
      </c>
      <c r="B839" t="s">
        <v>1977</v>
      </c>
      <c r="C839" s="5" t="s">
        <v>27</v>
      </c>
      <c r="D839" s="5">
        <v>34611</v>
      </c>
      <c r="E839" s="2">
        <v>1091</v>
      </c>
      <c r="F839" s="2">
        <v>78</v>
      </c>
      <c r="G839" t="str">
        <f>B839&amp;C839</f>
        <v>Sonia GASKIN800m</v>
      </c>
      <c r="H839" s="2">
        <f>E839</f>
        <v>1091</v>
      </c>
      <c r="I839" s="2" cm="1">
        <f t="array" ref="I839">MAX(IF($G$3:$G$4000=$G839,$H$3:$H$4000))</f>
        <v>1091</v>
      </c>
      <c r="J839" s="2" t="str">
        <v>CAN</v>
      </c>
      <c r="K839" s="21" t="str">
        <v>Brooke OVERHOLT</v>
      </c>
      <c r="L839" s="47" t="str">
        <v>100mh</v>
      </c>
      <c r="M839" s="97">
        <v>36618</v>
      </c>
      <c r="N839" s="96" t="str">
        <f t="shared" si="52"/>
        <v>Brooke OVERHOLT100mh</v>
      </c>
      <c r="O839" s="2">
        <f t="shared" si="53"/>
        <v>1052</v>
      </c>
      <c r="P839" s="2">
        <f t="shared" si="54"/>
        <v>96</v>
      </c>
      <c r="Q839" s="81" t="str">
        <f t="shared" si="55"/>
        <v/>
      </c>
    </row>
    <row r="840" spans="1:17" x14ac:dyDescent="0.2">
      <c r="A840" t="s">
        <v>1260</v>
      </c>
      <c r="B840" t="s">
        <v>1836</v>
      </c>
      <c r="C840" t="s">
        <v>25</v>
      </c>
      <c r="D840" s="5">
        <v>36557</v>
      </c>
      <c r="E840" s="2">
        <v>1089</v>
      </c>
      <c r="F840" s="2">
        <v>84</v>
      </c>
      <c r="G840" t="str">
        <f>B840&amp;C840</f>
        <v>Hannah CONNELL200m</v>
      </c>
      <c r="H840" s="2">
        <f>E840</f>
        <v>1089</v>
      </c>
      <c r="I840" s="2" cm="1">
        <f t="array" ref="I840">MAX(IF($G$3:$G$4000=$G840,$H$3:$H$4000))</f>
        <v>1089</v>
      </c>
      <c r="J840" s="2" t="str">
        <v>CAN</v>
      </c>
      <c r="K840" s="21" t="str">
        <v>Alexa PORPACZY</v>
      </c>
      <c r="L840" s="47" t="str">
        <v>high-jump</v>
      </c>
      <c r="M840" s="97">
        <v>36653</v>
      </c>
      <c r="N840" s="96" t="str">
        <f t="shared" si="52"/>
        <v>Alexa PORPACZYhigh-jump</v>
      </c>
      <c r="O840" s="2">
        <f t="shared" si="53"/>
        <v>1052</v>
      </c>
      <c r="P840" s="2">
        <f t="shared" si="54"/>
        <v>25</v>
      </c>
      <c r="Q840" s="81" t="str">
        <f t="shared" si="55"/>
        <v/>
      </c>
    </row>
    <row r="841" spans="1:17" x14ac:dyDescent="0.2">
      <c r="A841" t="s">
        <v>1260</v>
      </c>
      <c r="B841" t="s">
        <v>2241</v>
      </c>
      <c r="C841" t="s">
        <v>32</v>
      </c>
      <c r="D841" s="5">
        <v>33014</v>
      </c>
      <c r="E841" s="2">
        <v>1084</v>
      </c>
      <c r="F841" s="2">
        <v>57</v>
      </c>
      <c r="G841" t="str">
        <f>B841&amp;C841</f>
        <v>Kierre BECKLES100mh</v>
      </c>
      <c r="H841" s="2">
        <f>E841</f>
        <v>1084</v>
      </c>
      <c r="I841" s="2" cm="1">
        <f t="array" ref="I841">MAX(IF($G$3:$G$4000=$G841,$H$3:$H$4000))</f>
        <v>1084</v>
      </c>
      <c r="J841" s="2" t="str">
        <v>CAN</v>
      </c>
      <c r="K841" s="21" t="str">
        <v>Falyn REAUGH</v>
      </c>
      <c r="L841" s="47" t="str">
        <v>high-jump</v>
      </c>
      <c r="M841" s="97">
        <v>36340</v>
      </c>
      <c r="N841" s="96" t="str">
        <f t="shared" si="52"/>
        <v>Falyn REAUGHhigh-jump</v>
      </c>
      <c r="O841" s="2">
        <f t="shared" si="53"/>
        <v>1052</v>
      </c>
      <c r="P841" s="2">
        <f t="shared" si="54"/>
        <v>25</v>
      </c>
      <c r="Q841" s="81" t="str">
        <f t="shared" si="55"/>
        <v/>
      </c>
    </row>
    <row r="842" spans="1:17" x14ac:dyDescent="0.2">
      <c r="A842" t="s">
        <v>1260</v>
      </c>
      <c r="B842" t="s">
        <v>1985</v>
      </c>
      <c r="C842" t="s">
        <v>27</v>
      </c>
      <c r="D842" s="5">
        <v>33560</v>
      </c>
      <c r="E842" s="2">
        <v>1081</v>
      </c>
      <c r="F842" s="2">
        <v>87</v>
      </c>
      <c r="G842" t="str">
        <f>B842&amp;C842</f>
        <v>Sade SEALY800m</v>
      </c>
      <c r="H842" s="2">
        <f>E842</f>
        <v>1081</v>
      </c>
      <c r="I842" s="2" cm="1">
        <f t="array" ref="I842">MAX(IF($G$3:$G$4000=$G842,$H$3:$H$4000))</f>
        <v>1081</v>
      </c>
      <c r="J842" s="2" t="str">
        <v>CAN</v>
      </c>
      <c r="K842" s="21" t="str">
        <v>Georgia ELLENWOOD</v>
      </c>
      <c r="L842" s="47" t="str">
        <v>high-jump</v>
      </c>
      <c r="M842" s="97">
        <v>34916</v>
      </c>
      <c r="N842" s="96" t="str">
        <f t="shared" si="52"/>
        <v>Georgia ELLENWOODhigh-jump</v>
      </c>
      <c r="O842" s="2">
        <f t="shared" si="53"/>
        <v>1052</v>
      </c>
      <c r="P842" s="2">
        <f t="shared" si="54"/>
        <v>25</v>
      </c>
      <c r="Q842" s="81" t="str">
        <f t="shared" si="55"/>
        <v/>
      </c>
    </row>
    <row r="843" spans="1:17" x14ac:dyDescent="0.2">
      <c r="A843" t="s">
        <v>1260</v>
      </c>
      <c r="B843" t="s">
        <v>2242</v>
      </c>
      <c r="C843" t="s">
        <v>32</v>
      </c>
      <c r="D843" s="5">
        <v>37525</v>
      </c>
      <c r="E843" s="2">
        <v>1080</v>
      </c>
      <c r="F843" s="2">
        <v>60</v>
      </c>
      <c r="G843" t="str">
        <f>B843&amp;C843</f>
        <v>Sarah BELLE100mh</v>
      </c>
      <c r="H843" s="2">
        <f>E843</f>
        <v>1080</v>
      </c>
      <c r="I843" s="2" cm="1">
        <f t="array" ref="I843">MAX(IF($G$3:$G$4000=$G843,$H$3:$H$4000))</f>
        <v>1080</v>
      </c>
      <c r="J843" s="2" t="str">
        <v>CAN</v>
      </c>
      <c r="K843" s="21" t="str">
        <v>Leslie SEXTON</v>
      </c>
      <c r="L843" s="47" t="str">
        <v>10000m</v>
      </c>
      <c r="M843" s="97">
        <v>31914</v>
      </c>
      <c r="N843" s="96" t="str">
        <f t="shared" si="52"/>
        <v>Leslie SEXTON10000m</v>
      </c>
      <c r="O843" s="2">
        <f t="shared" si="53"/>
        <v>1050</v>
      </c>
      <c r="P843" s="2">
        <f t="shared" si="54"/>
        <v>92</v>
      </c>
      <c r="Q843" s="81" t="str">
        <f t="shared" si="55"/>
        <v/>
      </c>
    </row>
    <row r="844" spans="1:17" x14ac:dyDescent="0.2">
      <c r="A844" t="s">
        <v>1260</v>
      </c>
      <c r="B844" t="s">
        <v>2263</v>
      </c>
      <c r="C844" t="s">
        <v>32</v>
      </c>
      <c r="D844" s="5">
        <v>33722</v>
      </c>
      <c r="E844" s="2">
        <v>1061</v>
      </c>
      <c r="F844" s="2">
        <v>84</v>
      </c>
      <c r="G844" t="str">
        <f>B844&amp;C844</f>
        <v>Kenrisha BRATHWAITE100mh</v>
      </c>
      <c r="H844" s="2">
        <f>E844</f>
        <v>1061</v>
      </c>
      <c r="I844" s="2" cm="1">
        <f t="array" ref="I844">MAX(IF($G$3:$G$4000=$G844,$H$3:$H$4000))</f>
        <v>1061</v>
      </c>
      <c r="J844" s="2" t="str">
        <v>CAN</v>
      </c>
      <c r="K844" s="21" t="str">
        <v>Anna WITHERSPOON</v>
      </c>
      <c r="L844" s="47" t="str">
        <v>100mh</v>
      </c>
      <c r="M844" s="97">
        <v>44581</v>
      </c>
      <c r="N844" s="96" t="str">
        <f t="shared" si="52"/>
        <v>Anna WITHERSPOON100mh</v>
      </c>
      <c r="O844" s="2">
        <f t="shared" si="53"/>
        <v>1050</v>
      </c>
      <c r="P844" s="2">
        <f t="shared" si="54"/>
        <v>99</v>
      </c>
      <c r="Q844" s="81" t="str">
        <f t="shared" si="55"/>
        <v/>
      </c>
    </row>
    <row r="845" spans="1:17" x14ac:dyDescent="0.2">
      <c r="A845" t="s">
        <v>1260</v>
      </c>
      <c r="B845" t="s">
        <v>2308</v>
      </c>
      <c r="C845" s="6" t="s">
        <v>33</v>
      </c>
      <c r="D845" s="5"/>
      <c r="E845" s="2">
        <v>1050</v>
      </c>
      <c r="F845" s="2">
        <v>62</v>
      </c>
      <c r="G845" t="str">
        <f>B845&amp;C845</f>
        <v>Rhea HOYTE400mh</v>
      </c>
      <c r="H845" s="2">
        <f>E845</f>
        <v>1050</v>
      </c>
      <c r="I845" s="2" cm="1">
        <f t="array" ref="I845">MAX(IF($G$3:$G$4000=$G845,$H$3:$H$4000))</f>
        <v>1050</v>
      </c>
      <c r="J845" s="2" t="str">
        <v>CAN</v>
      </c>
      <c r="K845" s="21" t="str">
        <v>Madison HEISTERMAN</v>
      </c>
      <c r="L845" s="47" t="str">
        <v>800m</v>
      </c>
      <c r="M845" s="97">
        <v>2000</v>
      </c>
      <c r="N845" s="96" t="str">
        <f t="shared" si="52"/>
        <v>Madison HEISTERMAN800m</v>
      </c>
      <c r="O845" s="2">
        <f t="shared" si="53"/>
        <v>1049</v>
      </c>
      <c r="P845" s="2">
        <f t="shared" si="54"/>
        <v>120</v>
      </c>
      <c r="Q845" s="81" t="str">
        <f t="shared" si="55"/>
        <v/>
      </c>
    </row>
    <row r="846" spans="1:17" x14ac:dyDescent="0.2">
      <c r="A846" t="s">
        <v>1260</v>
      </c>
      <c r="B846" t="s">
        <v>2455</v>
      </c>
      <c r="C846" t="s">
        <v>38</v>
      </c>
      <c r="D846" s="5"/>
      <c r="E846" s="2">
        <v>970</v>
      </c>
      <c r="F846" s="2">
        <v>90</v>
      </c>
      <c r="G846" t="str">
        <f>B846&amp;C846</f>
        <v>Katrina SMALLtriple-jump</v>
      </c>
      <c r="H846" s="2">
        <f>E846</f>
        <v>970</v>
      </c>
      <c r="I846" s="2" cm="1">
        <f t="array" ref="I846">MAX(IF($G$3:$G$4000=$G846,$H$3:$H$4000))</f>
        <v>970</v>
      </c>
      <c r="J846" s="2" t="str">
        <v>CAN</v>
      </c>
      <c r="K846" s="21" t="str">
        <v>Rachel ANDRES</v>
      </c>
      <c r="L846" s="47" t="str">
        <v>discus-throw</v>
      </c>
      <c r="M846" s="97">
        <v>31888</v>
      </c>
      <c r="N846" s="96" t="str">
        <f t="shared" si="52"/>
        <v>Rachel ANDRESdiscus-throw</v>
      </c>
      <c r="O846" s="2">
        <f t="shared" si="53"/>
        <v>1049</v>
      </c>
      <c r="P846" s="2">
        <f t="shared" si="54"/>
        <v>13</v>
      </c>
      <c r="Q846" s="81" t="str">
        <f t="shared" si="55"/>
        <v/>
      </c>
    </row>
    <row r="847" spans="1:17" x14ac:dyDescent="0.2">
      <c r="A847" t="s">
        <v>1260</v>
      </c>
      <c r="B847" t="s">
        <v>2458</v>
      </c>
      <c r="C847" t="s">
        <v>38</v>
      </c>
      <c r="D847" s="5">
        <v>36364</v>
      </c>
      <c r="E847" s="2">
        <v>968</v>
      </c>
      <c r="F847" s="2">
        <v>96</v>
      </c>
      <c r="G847" t="str">
        <f>B847&amp;C847</f>
        <v>Aria SMALLtriple-jump</v>
      </c>
      <c r="H847" s="2">
        <f>E847</f>
        <v>968</v>
      </c>
      <c r="I847" s="2" cm="1">
        <f t="array" ref="I847">MAX(IF($G$3:$G$4000=$G847,$H$3:$H$4000))</f>
        <v>968</v>
      </c>
      <c r="J847" s="2" t="str">
        <v>CAN</v>
      </c>
      <c r="K847" s="21" t="str">
        <v>Anne-Marie COMEAU</v>
      </c>
      <c r="L847" s="47" t="str">
        <v>10000m</v>
      </c>
      <c r="M847" s="97">
        <v>35217</v>
      </c>
      <c r="N847" s="96" t="str">
        <f t="shared" si="52"/>
        <v>Anne-Marie COMEAU10000m</v>
      </c>
      <c r="O847" s="2">
        <f t="shared" si="53"/>
        <v>1047</v>
      </c>
      <c r="P847" s="2">
        <f t="shared" si="54"/>
        <v>95</v>
      </c>
      <c r="Q847" s="81" t="str">
        <f t="shared" si="55"/>
        <v/>
      </c>
    </row>
    <row r="848" spans="1:17" x14ac:dyDescent="0.2">
      <c r="A848" t="s">
        <v>2613</v>
      </c>
      <c r="B848" t="s">
        <v>2614</v>
      </c>
      <c r="C848" t="s">
        <v>39</v>
      </c>
      <c r="D848" s="5">
        <v>35917</v>
      </c>
      <c r="E848" s="2">
        <v>852</v>
      </c>
      <c r="F848" s="2">
        <v>72</v>
      </c>
      <c r="G848" t="str">
        <f>B848&amp;C848</f>
        <v>Tiara DEROSAshot-put</v>
      </c>
      <c r="H848" s="2">
        <f>E848</f>
        <v>852</v>
      </c>
      <c r="I848" s="2" cm="1">
        <f t="array" ref="I848">MAX(IF($G$3:$G$4000=$G848,$H$3:$H$4000))</f>
        <v>852</v>
      </c>
      <c r="J848" s="2" t="str">
        <v>CAN</v>
      </c>
      <c r="K848" s="21" t="str">
        <v>Jasmine SCOTT-KILGO</v>
      </c>
      <c r="L848" s="47" t="str">
        <v>long-jump</v>
      </c>
      <c r="M848" s="97">
        <v>2000</v>
      </c>
      <c r="N848" s="96" t="str">
        <f t="shared" si="52"/>
        <v>Jasmine SCOTT-KILGOlong-jump</v>
      </c>
      <c r="O848" s="2">
        <f t="shared" si="53"/>
        <v>1047</v>
      </c>
      <c r="P848" s="2">
        <f t="shared" si="54"/>
        <v>63</v>
      </c>
      <c r="Q848" s="81" t="str">
        <f t="shared" si="55"/>
        <v/>
      </c>
    </row>
    <row r="849" spans="1:17" x14ac:dyDescent="0.2">
      <c r="A849" t="s">
        <v>2613</v>
      </c>
      <c r="B849" t="s">
        <v>2614</v>
      </c>
      <c r="C849" t="s">
        <v>40</v>
      </c>
      <c r="D849" s="5">
        <v>35917</v>
      </c>
      <c r="E849" s="2">
        <v>851</v>
      </c>
      <c r="F849" s="2">
        <v>77</v>
      </c>
      <c r="G849" t="str">
        <f>B849&amp;C849</f>
        <v>Tiara DEROSAdiscus-throw</v>
      </c>
      <c r="H849" s="2">
        <f>E849</f>
        <v>851</v>
      </c>
      <c r="I849" s="2" cm="1">
        <f t="array" ref="I849">MAX(IF($G$3:$G$4000=$G849,$H$3:$H$4000))</f>
        <v>851</v>
      </c>
      <c r="J849" s="2" t="str">
        <v>CAN</v>
      </c>
      <c r="K849" s="21" t="str">
        <v>Taysia RADOSLAV</v>
      </c>
      <c r="L849" s="47" t="str">
        <v>400mh</v>
      </c>
      <c r="M849" s="97">
        <v>35325</v>
      </c>
      <c r="N849" s="96" t="str">
        <f t="shared" si="52"/>
        <v>Taysia RADOSLAV400mh</v>
      </c>
      <c r="O849" s="2">
        <f t="shared" si="53"/>
        <v>1045</v>
      </c>
      <c r="P849" s="2">
        <f t="shared" si="54"/>
        <v>69</v>
      </c>
      <c r="Q849" s="81" t="str">
        <f t="shared" si="55"/>
        <v/>
      </c>
    </row>
    <row r="850" spans="1:17" x14ac:dyDescent="0.2">
      <c r="A850" t="s">
        <v>1176</v>
      </c>
      <c r="B850" t="s">
        <v>1177</v>
      </c>
      <c r="C850" t="s">
        <v>2</v>
      </c>
      <c r="D850" s="5">
        <v>34269</v>
      </c>
      <c r="E850" s="2">
        <v>1108</v>
      </c>
      <c r="F850" s="2">
        <v>15</v>
      </c>
      <c r="G850" t="str">
        <f>B850&amp;C850</f>
        <v>Tsaone SEBELE100m</v>
      </c>
      <c r="H850" s="2">
        <f>E850</f>
        <v>1108</v>
      </c>
      <c r="I850" s="2" cm="1">
        <f t="array" ref="I850">MAX(IF($G$3:$G$4000=$G850,$H$3:$H$4000))</f>
        <v>1108</v>
      </c>
      <c r="J850" s="2" t="str">
        <v>CAN</v>
      </c>
      <c r="K850" s="21" t="str">
        <v>Kaila BUTLER</v>
      </c>
      <c r="L850" s="47" t="str">
        <v>hammer-throw</v>
      </c>
      <c r="M850" s="97">
        <v>35992</v>
      </c>
      <c r="N850" s="96" t="str">
        <f t="shared" si="52"/>
        <v>Kaila BUTLERhammer-throw</v>
      </c>
      <c r="O850" s="2">
        <f t="shared" si="53"/>
        <v>1045</v>
      </c>
      <c r="P850" s="2">
        <f t="shared" si="54"/>
        <v>13</v>
      </c>
      <c r="Q850" s="81" t="str">
        <f t="shared" si="55"/>
        <v/>
      </c>
    </row>
    <row r="851" spans="1:17" x14ac:dyDescent="0.2">
      <c r="A851" t="s">
        <v>1176</v>
      </c>
      <c r="B851" t="s">
        <v>1907</v>
      </c>
      <c r="C851" s="5" t="s">
        <v>26</v>
      </c>
      <c r="D851" s="5">
        <v>30501</v>
      </c>
      <c r="E851" s="2">
        <v>1101</v>
      </c>
      <c r="F851" s="2">
        <v>70</v>
      </c>
      <c r="G851" t="str">
        <f>B851&amp;C851</f>
        <v>Amantle MONTSHO400m</v>
      </c>
      <c r="H851" s="2">
        <f>E851</f>
        <v>1101</v>
      </c>
      <c r="I851" s="2" cm="1">
        <f t="array" ref="I851">MAX(IF($G$3:$G$4000=$G851,$H$3:$H$4000))</f>
        <v>1101</v>
      </c>
      <c r="J851" s="2" t="str">
        <v>CAN</v>
      </c>
      <c r="K851" s="21" t="str">
        <v>Barbara BITCHOKA</v>
      </c>
      <c r="L851" s="47" t="str">
        <v>high-jump</v>
      </c>
      <c r="M851" s="97">
        <v>1996</v>
      </c>
      <c r="N851" s="96" t="str">
        <f t="shared" si="52"/>
        <v>Barbara BITCHOKAhigh-jump</v>
      </c>
      <c r="O851" s="2">
        <f t="shared" si="53"/>
        <v>1043</v>
      </c>
      <c r="P851" s="2">
        <f t="shared" si="54"/>
        <v>29</v>
      </c>
      <c r="Q851" s="81" t="str">
        <f t="shared" si="55"/>
        <v/>
      </c>
    </row>
    <row r="852" spans="1:17" x14ac:dyDescent="0.2">
      <c r="A852" t="s">
        <v>1176</v>
      </c>
      <c r="B852" t="s">
        <v>1178</v>
      </c>
      <c r="C852" t="s">
        <v>2</v>
      </c>
      <c r="D852" s="5">
        <v>37067</v>
      </c>
      <c r="E852" s="2">
        <v>1093</v>
      </c>
      <c r="F852" s="2">
        <v>17</v>
      </c>
      <c r="G852" t="str">
        <f>B852&amp;C852</f>
        <v>Oarabile TSHOSA100m</v>
      </c>
      <c r="H852" s="2">
        <f>E852</f>
        <v>1093</v>
      </c>
      <c r="I852" s="2" cm="1">
        <f t="array" ref="I852">MAX(IF($G$3:$G$4000=$G852,$H$3:$H$4000))</f>
        <v>1093</v>
      </c>
      <c r="J852" s="2" t="str">
        <v>CAN</v>
      </c>
      <c r="K852" s="21" t="str">
        <v>Alyssa MARSH</v>
      </c>
      <c r="L852" s="47" t="str">
        <v>400m</v>
      </c>
      <c r="M852" s="97">
        <v>36881</v>
      </c>
      <c r="N852" s="96" t="str">
        <f t="shared" si="52"/>
        <v>Alyssa MARSH400m</v>
      </c>
      <c r="O852" s="2">
        <f t="shared" si="53"/>
        <v>1042</v>
      </c>
      <c r="P852" s="2">
        <f t="shared" si="54"/>
        <v>129</v>
      </c>
      <c r="Q852" s="81" t="str">
        <f t="shared" si="55"/>
        <v/>
      </c>
    </row>
    <row r="853" spans="1:17" x14ac:dyDescent="0.2">
      <c r="A853" t="s">
        <v>1176</v>
      </c>
      <c r="B853" t="s">
        <v>1311</v>
      </c>
      <c r="C853" t="s">
        <v>26</v>
      </c>
      <c r="D853" s="5">
        <v>36584</v>
      </c>
      <c r="E853" s="2">
        <v>1078</v>
      </c>
      <c r="F853" s="2">
        <v>96</v>
      </c>
      <c r="G853" t="str">
        <f>B853&amp;C853</f>
        <v>Thomphang BASELE400m</v>
      </c>
      <c r="H853" s="2">
        <f>E853</f>
        <v>1078</v>
      </c>
      <c r="I853" s="2" cm="1">
        <f t="array" ref="I853">MAX(IF($G$3:$G$4000=$G853,$H$3:$H$4000))</f>
        <v>1078</v>
      </c>
      <c r="J853" s="2" t="str">
        <v>CAN</v>
      </c>
      <c r="K853" s="21" t="str">
        <v>Aasha MARLER</v>
      </c>
      <c r="L853" s="47" t="str">
        <v>long-jump</v>
      </c>
      <c r="M853" s="97">
        <v>33962</v>
      </c>
      <c r="N853" s="96" t="str">
        <f t="shared" si="52"/>
        <v>Aasha MARLERlong-jump</v>
      </c>
      <c r="O853" s="2">
        <f t="shared" si="53"/>
        <v>1042</v>
      </c>
      <c r="P853" s="2">
        <f t="shared" si="54"/>
        <v>67</v>
      </c>
      <c r="Q853" s="81" t="str">
        <f t="shared" si="55"/>
        <v/>
      </c>
    </row>
    <row r="854" spans="1:17" x14ac:dyDescent="0.2">
      <c r="A854" t="s">
        <v>1176</v>
      </c>
      <c r="B854" t="s">
        <v>2305</v>
      </c>
      <c r="C854" s="5" t="s">
        <v>33</v>
      </c>
      <c r="D854" s="5">
        <v>33671</v>
      </c>
      <c r="E854" s="2">
        <v>1053</v>
      </c>
      <c r="F854" s="2">
        <v>58</v>
      </c>
      <c r="G854" t="str">
        <f>B854&amp;C854</f>
        <v>Oarabile MOKENANE400mh</v>
      </c>
      <c r="H854" s="2">
        <f>E854</f>
        <v>1053</v>
      </c>
      <c r="I854" s="2" cm="1">
        <f t="array" ref="I854">MAX(IF($G$3:$G$4000=$G854,$H$3:$H$4000))</f>
        <v>1053</v>
      </c>
      <c r="J854" s="2" t="str">
        <v>CAN</v>
      </c>
      <c r="K854" s="21" t="str">
        <v>Heather ABADIE</v>
      </c>
      <c r="L854" s="47" t="str">
        <v>pole-vault</v>
      </c>
      <c r="M854" s="97">
        <v>37673</v>
      </c>
      <c r="N854" s="96" t="str">
        <f t="shared" si="52"/>
        <v>Heather ABADIEpole-vault</v>
      </c>
      <c r="O854" s="2">
        <f t="shared" si="53"/>
        <v>1037</v>
      </c>
      <c r="P854" s="2">
        <f t="shared" si="54"/>
        <v>14</v>
      </c>
      <c r="Q854" s="81" t="str">
        <f t="shared" si="55"/>
        <v/>
      </c>
    </row>
    <row r="855" spans="1:17" x14ac:dyDescent="0.2">
      <c r="A855" t="s">
        <v>1176</v>
      </c>
      <c r="B855" t="s">
        <v>1323</v>
      </c>
      <c r="C855" t="s">
        <v>27</v>
      </c>
      <c r="D855" s="5">
        <v>36666</v>
      </c>
      <c r="E855" s="2">
        <v>1050</v>
      </c>
      <c r="F855" s="2">
        <v>35</v>
      </c>
      <c r="G855" t="str">
        <f>B855&amp;C855</f>
        <v>Oratile NOWE800m</v>
      </c>
      <c r="H855" s="2">
        <f>E855</f>
        <v>1050</v>
      </c>
      <c r="I855" s="2" cm="1">
        <f t="array" ref="I855">MAX(IF($G$3:$G$4000=$G855,$H$3:$H$4000))</f>
        <v>1050</v>
      </c>
      <c r="J855" s="2" t="str">
        <v>CAN</v>
      </c>
      <c r="K855" s="21" t="str">
        <v>Agnes ESSER</v>
      </c>
      <c r="L855" s="47" t="str">
        <v>discus-throw</v>
      </c>
      <c r="M855" s="97">
        <v>34933</v>
      </c>
      <c r="N855" s="96" t="str">
        <f t="shared" si="52"/>
        <v>Agnes ESSERdiscus-throw</v>
      </c>
      <c r="O855" s="2">
        <f t="shared" si="53"/>
        <v>1037</v>
      </c>
      <c r="P855" s="2">
        <f t="shared" si="54"/>
        <v>15</v>
      </c>
      <c r="Q855" s="81" t="str">
        <f t="shared" si="55"/>
        <v/>
      </c>
    </row>
    <row r="856" spans="1:17" x14ac:dyDescent="0.2">
      <c r="A856" t="s">
        <v>1176</v>
      </c>
      <c r="B856" t="s">
        <v>1178</v>
      </c>
      <c r="C856" t="s">
        <v>25</v>
      </c>
      <c r="D856" s="5">
        <v>37067</v>
      </c>
      <c r="E856" s="2">
        <v>1049</v>
      </c>
      <c r="F856" s="2">
        <v>31</v>
      </c>
      <c r="G856" t="str">
        <f>B856&amp;C856</f>
        <v>Oarabile TSHOSA200m</v>
      </c>
      <c r="H856" s="2">
        <f>E856</f>
        <v>1049</v>
      </c>
      <c r="I856" s="2" cm="1">
        <f t="array" ref="I856">MAX(IF($G$3:$G$4000=$G856,$H$3:$H$4000))</f>
        <v>1049</v>
      </c>
      <c r="J856" s="2" t="str">
        <v>CAN</v>
      </c>
      <c r="K856" s="21" t="str">
        <v>Baneet BAINS</v>
      </c>
      <c r="L856" s="47" t="str">
        <v>3000msc</v>
      </c>
      <c r="M856" s="97">
        <v>36948</v>
      </c>
      <c r="N856" s="96" t="str">
        <f t="shared" si="52"/>
        <v>Baneet BAINS3000msc</v>
      </c>
      <c r="O856" s="2">
        <f t="shared" si="53"/>
        <v>1028</v>
      </c>
      <c r="P856" s="2">
        <f t="shared" si="54"/>
        <v>82</v>
      </c>
      <c r="Q856" s="81" t="str">
        <f t="shared" si="55"/>
        <v/>
      </c>
    </row>
    <row r="857" spans="1:17" x14ac:dyDescent="0.2">
      <c r="A857" t="s">
        <v>1176</v>
      </c>
      <c r="B857" t="s">
        <v>1323</v>
      </c>
      <c r="C857" s="5" t="s">
        <v>28</v>
      </c>
      <c r="D857" s="5">
        <v>36666</v>
      </c>
      <c r="E857" s="2">
        <v>1021</v>
      </c>
      <c r="F857" s="2">
        <v>35</v>
      </c>
      <c r="G857" t="str">
        <f>B857&amp;C857</f>
        <v>Oratile NOWE1500m</v>
      </c>
      <c r="H857" s="2">
        <f>E857</f>
        <v>1021</v>
      </c>
      <c r="I857" s="2" cm="1">
        <f t="array" ref="I857">MAX(IF($G$3:$G$4000=$G857,$H$3:$H$4000))</f>
        <v>1021</v>
      </c>
      <c r="J857" s="2" t="str">
        <v>CAN</v>
      </c>
      <c r="K857" s="21" t="str">
        <v>Kylee RAFTIS</v>
      </c>
      <c r="L857" s="47" t="str">
        <v>3000msc</v>
      </c>
      <c r="M857" s="97">
        <v>1999</v>
      </c>
      <c r="N857" s="96" t="str">
        <f t="shared" si="52"/>
        <v>Kylee RAFTIS3000msc</v>
      </c>
      <c r="O857" s="2">
        <f t="shared" si="53"/>
        <v>1026</v>
      </c>
      <c r="P857" s="2">
        <f t="shared" si="54"/>
        <v>84</v>
      </c>
      <c r="Q857" s="81" t="str">
        <f t="shared" si="55"/>
        <v/>
      </c>
    </row>
    <row r="858" spans="1:17" x14ac:dyDescent="0.2">
      <c r="A858" t="s">
        <v>1176</v>
      </c>
      <c r="B858" t="s">
        <v>1292</v>
      </c>
      <c r="C858" s="5" t="s">
        <v>26</v>
      </c>
      <c r="D858" s="5">
        <v>34782</v>
      </c>
      <c r="E858" s="2">
        <v>1015</v>
      </c>
      <c r="F858" s="2">
        <v>76</v>
      </c>
      <c r="G858" t="str">
        <f>B858&amp;C858</f>
        <v>Loungo MATLHAKU400m</v>
      </c>
      <c r="H858" s="2">
        <f>E858</f>
        <v>1015</v>
      </c>
      <c r="I858" s="2" cm="1">
        <f t="array" ref="I858">MAX(IF($G$3:$G$4000=$G858,$H$3:$H$4000))</f>
        <v>1015</v>
      </c>
      <c r="J858" s="2" t="str">
        <v>CAN</v>
      </c>
      <c r="K858" s="21" t="str">
        <v>Maddlyn BRUNT</v>
      </c>
      <c r="L858" s="47" t="str">
        <v>3000msc</v>
      </c>
      <c r="M858" s="97">
        <v>1996</v>
      </c>
      <c r="N858" s="96" t="str">
        <f t="shared" si="52"/>
        <v>Maddlyn BRUNT3000msc</v>
      </c>
      <c r="O858" s="2">
        <f t="shared" si="53"/>
        <v>1023</v>
      </c>
      <c r="P858" s="2">
        <f t="shared" si="54"/>
        <v>86</v>
      </c>
      <c r="Q858" s="81" t="str">
        <f t="shared" si="55"/>
        <v/>
      </c>
    </row>
    <row r="859" spans="1:17" x14ac:dyDescent="0.2">
      <c r="A859" t="s">
        <v>1176</v>
      </c>
      <c r="B859" t="s">
        <v>1214</v>
      </c>
      <c r="C859" s="5" t="s">
        <v>2</v>
      </c>
      <c r="D859" s="5">
        <v>44612</v>
      </c>
      <c r="E859" s="2">
        <v>1003</v>
      </c>
      <c r="F859" s="2">
        <v>93</v>
      </c>
      <c r="G859" t="str">
        <f>B859&amp;C859</f>
        <v>Boitshepiso KELAPILE100m</v>
      </c>
      <c r="H859" s="2">
        <f>E859</f>
        <v>1003</v>
      </c>
      <c r="I859" s="2" cm="1">
        <f t="array" ref="I859">MAX(IF($G$3:$G$4000=$G859,$H$3:$H$4000))</f>
        <v>1003</v>
      </c>
      <c r="J859" s="2" t="str">
        <v>CAN</v>
      </c>
      <c r="K859" s="21" t="str">
        <v>Tatiana AHOLOU</v>
      </c>
      <c r="L859" s="47" t="str">
        <v>long-jump</v>
      </c>
      <c r="M859" s="97">
        <v>36856</v>
      </c>
      <c r="N859" s="96" t="str">
        <f t="shared" si="52"/>
        <v>Tatiana AHOLOUlong-jump</v>
      </c>
      <c r="O859" s="2">
        <f t="shared" si="53"/>
        <v>1023</v>
      </c>
      <c r="P859" s="2">
        <f t="shared" si="54"/>
        <v>86</v>
      </c>
      <c r="Q859" s="81" t="str">
        <f t="shared" si="55"/>
        <v/>
      </c>
    </row>
    <row r="860" spans="1:17" x14ac:dyDescent="0.2">
      <c r="A860" t="s">
        <v>1256</v>
      </c>
      <c r="B860" t="s">
        <v>1929</v>
      </c>
      <c r="C860" t="s">
        <v>28</v>
      </c>
      <c r="D860" s="5">
        <v>34955</v>
      </c>
      <c r="E860" s="2">
        <v>1219</v>
      </c>
      <c r="F860" s="2">
        <v>3</v>
      </c>
      <c r="G860" t="str">
        <f>B860&amp;C860</f>
        <v>Gabriela DEBUES-STAFFORD1500m</v>
      </c>
      <c r="H860" s="2">
        <f>E860</f>
        <v>1219</v>
      </c>
      <c r="I860" s="2" cm="1">
        <f t="array" ref="I860">MAX(IF($G$3:$G$4000=$G860,$H$3:$H$4000))</f>
        <v>1219</v>
      </c>
      <c r="J860" s="2" t="str">
        <v>CAN</v>
      </c>
      <c r="K860" s="21" t="str">
        <v>Marguerite LORENZO</v>
      </c>
      <c r="L860" s="47" t="str">
        <v>high-jump</v>
      </c>
      <c r="M860" s="97">
        <v>1999</v>
      </c>
      <c r="N860" s="96" t="str">
        <f t="shared" si="52"/>
        <v>Marguerite LORENZOhigh-jump</v>
      </c>
      <c r="O860" s="2">
        <f t="shared" si="53"/>
        <v>1023</v>
      </c>
      <c r="P860" s="2">
        <f t="shared" si="54"/>
        <v>35</v>
      </c>
      <c r="Q860" s="81" t="str">
        <f t="shared" si="55"/>
        <v/>
      </c>
    </row>
    <row r="861" spans="1:17" x14ac:dyDescent="0.2">
      <c r="A861" t="s">
        <v>1256</v>
      </c>
      <c r="B861" t="s">
        <v>1928</v>
      </c>
      <c r="C861" t="s">
        <v>27</v>
      </c>
      <c r="D861" s="5">
        <v>32360</v>
      </c>
      <c r="E861" s="2">
        <v>1192</v>
      </c>
      <c r="F861" s="2">
        <v>9</v>
      </c>
      <c r="G861" t="str">
        <f>B861&amp;C861</f>
        <v>Melissa BISHOP-NRIAGU800m</v>
      </c>
      <c r="H861" s="2">
        <f>E861</f>
        <v>1192</v>
      </c>
      <c r="I861" s="2" cm="1">
        <f t="array" ref="I861">MAX(IF($G$3:$G$4000=$G861,$H$3:$H$4000))</f>
        <v>1192</v>
      </c>
      <c r="J861" s="2" t="str">
        <v>CAN</v>
      </c>
      <c r="K861" s="21" t="str">
        <v>Shaleah COLAIRE</v>
      </c>
      <c r="L861" s="47" t="str">
        <v>400mh</v>
      </c>
      <c r="M861" s="97">
        <v>44581</v>
      </c>
      <c r="N861" s="96" t="str">
        <f t="shared" si="52"/>
        <v>Shaleah COLAIRE400mh</v>
      </c>
      <c r="O861" s="2">
        <f t="shared" si="53"/>
        <v>1022</v>
      </c>
      <c r="P861" s="2">
        <f t="shared" si="54"/>
        <v>85</v>
      </c>
      <c r="Q861" s="81" t="str">
        <f t="shared" si="55"/>
        <v/>
      </c>
    </row>
    <row r="862" spans="1:17" x14ac:dyDescent="0.2">
      <c r="A862" t="s">
        <v>1256</v>
      </c>
      <c r="B862" t="s">
        <v>1936</v>
      </c>
      <c r="C862" s="5" t="s">
        <v>28</v>
      </c>
      <c r="D862" s="5">
        <v>36024</v>
      </c>
      <c r="E862" s="2">
        <v>1189</v>
      </c>
      <c r="F862" s="2">
        <v>7</v>
      </c>
      <c r="G862" t="str">
        <f>B862&amp;C862</f>
        <v>Lucia STAFFORD1500m</v>
      </c>
      <c r="H862" s="2">
        <f>E862</f>
        <v>1189</v>
      </c>
      <c r="I862" s="2" cm="1">
        <f t="array" ref="I862">MAX(IF($G$3:$G$4000=$G862,$H$3:$H$4000))</f>
        <v>1189</v>
      </c>
      <c r="J862" s="2" t="str">
        <v>CAN</v>
      </c>
      <c r="K862" s="21" t="str">
        <v>Jenna JAMES</v>
      </c>
      <c r="L862" s="47" t="str">
        <v>400mh</v>
      </c>
      <c r="M862" s="97">
        <v>44640</v>
      </c>
      <c r="N862" s="96" t="str">
        <f t="shared" si="52"/>
        <v>Jenna JAMES400mh</v>
      </c>
      <c r="O862" s="2">
        <f t="shared" si="53"/>
        <v>1017</v>
      </c>
      <c r="P862" s="2">
        <f t="shared" si="54"/>
        <v>91</v>
      </c>
      <c r="Q862" s="81" t="str">
        <f t="shared" si="55"/>
        <v/>
      </c>
    </row>
    <row r="863" spans="1:17" x14ac:dyDescent="0.2">
      <c r="A863" t="s">
        <v>1256</v>
      </c>
      <c r="B863" t="s">
        <v>2009</v>
      </c>
      <c r="C863" t="s">
        <v>34</v>
      </c>
      <c r="D863" s="5">
        <v>33486</v>
      </c>
      <c r="E863" s="2">
        <v>1187</v>
      </c>
      <c r="F863" s="2">
        <v>10</v>
      </c>
      <c r="G863" t="str">
        <f>B863&amp;C863</f>
        <v>Genevi√®ve LALONDE3000msc</v>
      </c>
      <c r="H863" s="2">
        <f>E863</f>
        <v>1187</v>
      </c>
      <c r="I863" s="2" cm="1">
        <f t="array" ref="I863">MAX(IF($G$3:$G$4000=$G863,$H$3:$H$4000))</f>
        <v>1187</v>
      </c>
      <c r="J863" s="2" t="str">
        <v>CAN</v>
      </c>
      <c r="K863" s="21" t="str">
        <v>Brittany SIMON</v>
      </c>
      <c r="L863" s="47" t="str">
        <v>400mh</v>
      </c>
      <c r="M863" s="97">
        <v>1993</v>
      </c>
      <c r="N863" s="96" t="str">
        <f t="shared" si="52"/>
        <v>Brittany SIMON400mh</v>
      </c>
      <c r="O863" s="2">
        <f t="shared" si="53"/>
        <v>1015</v>
      </c>
      <c r="P863" s="2">
        <f t="shared" si="54"/>
        <v>94</v>
      </c>
      <c r="Q863" s="81" t="str">
        <f t="shared" si="55"/>
        <v/>
      </c>
    </row>
    <row r="864" spans="1:17" x14ac:dyDescent="0.2">
      <c r="A864" t="s">
        <v>1256</v>
      </c>
      <c r="B864" t="s">
        <v>1929</v>
      </c>
      <c r="C864" t="s">
        <v>27</v>
      </c>
      <c r="D864" s="5">
        <v>34955</v>
      </c>
      <c r="E864" s="2">
        <v>1186</v>
      </c>
      <c r="F864" s="2">
        <v>10</v>
      </c>
      <c r="G864" t="str">
        <f>B864&amp;C864</f>
        <v>Gabriela DEBUES-STAFFORD800m</v>
      </c>
      <c r="H864" s="2">
        <f>E864</f>
        <v>1186</v>
      </c>
      <c r="I864" s="2" cm="1">
        <f t="array" ref="I864">MAX(IF($G$3:$G$4000=$G864,$H$3:$H$4000))</f>
        <v>1186</v>
      </c>
      <c r="J864" s="2" t="str">
        <v>CAN</v>
      </c>
      <c r="K864" s="21" t="str">
        <v>Aiyanna-Brigitte STIVERNE</v>
      </c>
      <c r="L864" s="47" t="str">
        <v>100m</v>
      </c>
      <c r="M864" s="97">
        <v>34750</v>
      </c>
      <c r="N864" s="96" t="str">
        <f t="shared" si="52"/>
        <v>Aiyanna-Brigitte STIVERNE100m</v>
      </c>
      <c r="O864" s="2">
        <f t="shared" si="53"/>
        <v>1013</v>
      </c>
      <c r="P864" s="2">
        <f t="shared" si="54"/>
        <v>162</v>
      </c>
      <c r="Q864" s="81" t="str">
        <f t="shared" si="55"/>
        <v/>
      </c>
    </row>
    <row r="865" spans="1:17" x14ac:dyDescent="0.2">
      <c r="A865" t="s">
        <v>1256</v>
      </c>
      <c r="B865" t="s">
        <v>2683</v>
      </c>
      <c r="C865" t="s">
        <v>42</v>
      </c>
      <c r="D865" s="5">
        <v>36318</v>
      </c>
      <c r="E865" s="2">
        <v>1182</v>
      </c>
      <c r="F865" s="2">
        <v>1</v>
      </c>
      <c r="G865" t="str">
        <f>B865&amp;C865</f>
        <v>Camryn ROGERShammer-throw</v>
      </c>
      <c r="H865" s="2">
        <f>E865</f>
        <v>1182</v>
      </c>
      <c r="I865" s="2" cm="1">
        <f t="array" ref="I865">MAX(IF($G$3:$G$4000=$G865,$H$3:$H$4000))</f>
        <v>1182</v>
      </c>
      <c r="J865" s="2" t="str">
        <v>CAN</v>
      </c>
      <c r="K865" s="21" t="str">
        <v>Simone PLOURDE</v>
      </c>
      <c r="L865" s="47" t="str">
        <v>800m</v>
      </c>
      <c r="M865" s="97">
        <v>2000</v>
      </c>
      <c r="N865" s="96" t="str">
        <f t="shared" si="52"/>
        <v>Simone PLOURDE800m</v>
      </c>
      <c r="O865" s="2">
        <f t="shared" si="53"/>
        <v>1013</v>
      </c>
      <c r="P865" s="2">
        <f t="shared" si="54"/>
        <v>143</v>
      </c>
      <c r="Q865" s="81" t="str">
        <f t="shared" si="55"/>
        <v/>
      </c>
    </row>
    <row r="866" spans="1:17" x14ac:dyDescent="0.2">
      <c r="A866" t="s">
        <v>1256</v>
      </c>
      <c r="B866" t="s">
        <v>2019</v>
      </c>
      <c r="C866" t="s">
        <v>30</v>
      </c>
      <c r="D866" s="5">
        <v>33112</v>
      </c>
      <c r="E866" s="2">
        <v>1180</v>
      </c>
      <c r="F866" s="2">
        <v>17</v>
      </c>
      <c r="G866" t="str">
        <f>B866&amp;C866</f>
        <v>Andrea SECCAFIEN10000m</v>
      </c>
      <c r="H866" s="2">
        <f>E866</f>
        <v>1180</v>
      </c>
      <c r="I866" s="2" cm="1">
        <f t="array" ref="I866">MAX(IF($G$3:$G$4000=$G866,$H$3:$H$4000))</f>
        <v>1180</v>
      </c>
      <c r="J866" s="2" t="str">
        <v>CAN</v>
      </c>
      <c r="K866" s="21" t="str">
        <v>Dallyssa HUGGINS</v>
      </c>
      <c r="L866" s="47" t="str">
        <v>high-jump</v>
      </c>
      <c r="M866" s="97">
        <v>36099</v>
      </c>
      <c r="N866" s="96" t="str">
        <f t="shared" si="52"/>
        <v>Dallyssa HUGGINShigh-jump</v>
      </c>
      <c r="O866" s="2">
        <f t="shared" si="53"/>
        <v>1013</v>
      </c>
      <c r="P866" s="2">
        <f t="shared" si="54"/>
        <v>49</v>
      </c>
      <c r="Q866" s="81" t="str">
        <f t="shared" si="55"/>
        <v/>
      </c>
    </row>
    <row r="867" spans="1:17" x14ac:dyDescent="0.2">
      <c r="A867" t="s">
        <v>1256</v>
      </c>
      <c r="B867" t="s">
        <v>2019</v>
      </c>
      <c r="C867" t="s">
        <v>30</v>
      </c>
      <c r="D867" s="5">
        <v>33112</v>
      </c>
      <c r="E867" s="2">
        <v>1178</v>
      </c>
      <c r="F867" s="2">
        <v>2</v>
      </c>
      <c r="G867" t="str">
        <f>B867&amp;C867</f>
        <v>Andrea SECCAFIEN10000m</v>
      </c>
      <c r="H867" s="2">
        <f>E867</f>
        <v>1178</v>
      </c>
      <c r="I867" s="2" cm="1">
        <f t="array" ref="I867">MAX(IF($G$3:$G$4000=$G867,$H$3:$H$4000))</f>
        <v>1180</v>
      </c>
      <c r="J867" s="2" t="str">
        <v>CAN</v>
      </c>
      <c r="K867" s="21" t="str">
        <v>Katelyn STEWART-BARNETT</v>
      </c>
      <c r="L867" s="47" t="str">
        <v>800m</v>
      </c>
      <c r="M867" s="97">
        <v>44640</v>
      </c>
      <c r="N867" s="96" t="str">
        <f t="shared" si="52"/>
        <v>Katelyn STEWART-BARNETT800m</v>
      </c>
      <c r="O867" s="2">
        <f t="shared" si="53"/>
        <v>1012</v>
      </c>
      <c r="P867" s="2">
        <f t="shared" si="54"/>
        <v>144</v>
      </c>
      <c r="Q867" s="81" t="str">
        <f t="shared" si="55"/>
        <v/>
      </c>
    </row>
    <row r="868" spans="1:17" x14ac:dyDescent="0.2">
      <c r="A868" t="s">
        <v>1256</v>
      </c>
      <c r="B868" t="s">
        <v>1930</v>
      </c>
      <c r="C868" t="s">
        <v>27</v>
      </c>
      <c r="D868" s="5">
        <v>33874</v>
      </c>
      <c r="E868" s="2">
        <v>1177</v>
      </c>
      <c r="F868" s="2">
        <v>11</v>
      </c>
      <c r="G868" t="str">
        <f>B868&amp;C868</f>
        <v>Lindsey BUTTERWORTH800m</v>
      </c>
      <c r="H868" s="2">
        <f>E868</f>
        <v>1177</v>
      </c>
      <c r="I868" s="2" cm="1">
        <f t="array" ref="I868">MAX(IF($G$3:$G$4000=$G868,$H$3:$H$4000))</f>
        <v>1177</v>
      </c>
      <c r="J868" s="2" t="str">
        <v>CAN</v>
      </c>
      <c r="K868" s="21" t="str">
        <v>Alexandra TELFORD</v>
      </c>
      <c r="L868" s="47" t="str">
        <v>400mh</v>
      </c>
      <c r="M868" s="97">
        <v>1996</v>
      </c>
      <c r="N868" s="96" t="str">
        <f t="shared" si="52"/>
        <v>Alexandra TELFORD400mh</v>
      </c>
      <c r="O868" s="2">
        <f t="shared" si="53"/>
        <v>1011</v>
      </c>
      <c r="P868" s="2">
        <f t="shared" si="54"/>
        <v>100</v>
      </c>
      <c r="Q868" s="81" t="str">
        <f t="shared" si="55"/>
        <v/>
      </c>
    </row>
    <row r="869" spans="1:17" x14ac:dyDescent="0.2">
      <c r="A869" t="s">
        <v>1256</v>
      </c>
      <c r="B869" t="s">
        <v>1777</v>
      </c>
      <c r="C869" t="s">
        <v>2</v>
      </c>
      <c r="D869" s="6">
        <v>33569</v>
      </c>
      <c r="E869" s="2">
        <v>1176</v>
      </c>
      <c r="F869" s="2">
        <v>17</v>
      </c>
      <c r="G869" t="str">
        <f>B869&amp;C869</f>
        <v>Crystal EMMANUEL100m</v>
      </c>
      <c r="H869" s="2">
        <f>E869</f>
        <v>1176</v>
      </c>
      <c r="I869" s="2" cm="1">
        <f t="array" ref="I869">MAX(IF($G$3:$G$4000=$G869,$H$3:$H$4000))</f>
        <v>1176</v>
      </c>
      <c r="J869" s="2" t="str">
        <v>CAN</v>
      </c>
      <c r="K869" s="21" t="str">
        <v>Rachel HYINK</v>
      </c>
      <c r="L869" s="47" t="str">
        <v>pole-vault</v>
      </c>
      <c r="M869" s="97">
        <v>1998</v>
      </c>
      <c r="N869" s="96" t="str">
        <f t="shared" si="52"/>
        <v>Rachel HYINKpole-vault</v>
      </c>
      <c r="O869" s="2">
        <f t="shared" si="53"/>
        <v>1009</v>
      </c>
      <c r="P869" s="2">
        <f t="shared" si="54"/>
        <v>16</v>
      </c>
      <c r="Q869" s="81" t="str">
        <f t="shared" si="55"/>
        <v/>
      </c>
    </row>
    <row r="870" spans="1:17" x14ac:dyDescent="0.2">
      <c r="A870" t="s">
        <v>1256</v>
      </c>
      <c r="B870" t="s">
        <v>2010</v>
      </c>
      <c r="C870" s="6" t="s">
        <v>34</v>
      </c>
      <c r="D870" s="5">
        <v>34884</v>
      </c>
      <c r="E870" s="2">
        <v>1175</v>
      </c>
      <c r="F870" s="2">
        <v>14</v>
      </c>
      <c r="G870" t="str">
        <f>B870&amp;C870</f>
        <v>Regan YEE3000msc</v>
      </c>
      <c r="H870" s="2">
        <f>E870</f>
        <v>1175</v>
      </c>
      <c r="I870" s="2" cm="1">
        <f t="array" ref="I870">MAX(IF($G$3:$G$4000=$G870,$H$3:$H$4000))</f>
        <v>1175</v>
      </c>
      <c r="J870" s="2" t="str">
        <v>CAN</v>
      </c>
      <c r="K870" s="21" t="str">
        <v>Tamara GRAHOVAC</v>
      </c>
      <c r="L870" s="47" t="str">
        <v>triple-jump</v>
      </c>
      <c r="M870" s="97">
        <v>2000</v>
      </c>
      <c r="N870" s="96" t="str">
        <f t="shared" si="52"/>
        <v>Tamara GRAHOVACtriple-jump</v>
      </c>
      <c r="O870" s="2">
        <f t="shared" si="53"/>
        <v>1005</v>
      </c>
      <c r="P870" s="2">
        <f t="shared" si="54"/>
        <v>56</v>
      </c>
      <c r="Q870" s="81" t="str">
        <f t="shared" si="55"/>
        <v/>
      </c>
    </row>
    <row r="871" spans="1:17" x14ac:dyDescent="0.2">
      <c r="A871" t="s">
        <v>1256</v>
      </c>
      <c r="B871" t="s">
        <v>1949</v>
      </c>
      <c r="C871" t="s">
        <v>28</v>
      </c>
      <c r="D871" s="5">
        <v>34711</v>
      </c>
      <c r="E871" s="2">
        <v>1172</v>
      </c>
      <c r="F871" s="2">
        <v>12</v>
      </c>
      <c r="G871" t="str">
        <f>B871&amp;C871</f>
        <v>Natalia HAWTHORN1500m</v>
      </c>
      <c r="H871" s="2">
        <f>E871</f>
        <v>1172</v>
      </c>
      <c r="I871" s="2" cm="1">
        <f t="array" ref="I871">MAX(IF($G$3:$G$4000=$G871,$H$3:$H$4000))</f>
        <v>1172</v>
      </c>
      <c r="J871" s="2" t="str">
        <v>CAN</v>
      </c>
      <c r="K871" s="21" t="str">
        <v>Lara DENBOW</v>
      </c>
      <c r="L871" s="47" t="str">
        <v>high-jump</v>
      </c>
      <c r="M871" s="97">
        <v>44640</v>
      </c>
      <c r="N871" s="96" t="str">
        <f t="shared" si="52"/>
        <v>Lara DENBOWhigh-jump</v>
      </c>
      <c r="O871" s="2">
        <f t="shared" si="53"/>
        <v>1004</v>
      </c>
      <c r="P871" s="2">
        <f t="shared" si="54"/>
        <v>53</v>
      </c>
      <c r="Q871" s="81" t="str">
        <f t="shared" si="55"/>
        <v/>
      </c>
    </row>
    <row r="872" spans="1:17" x14ac:dyDescent="0.2">
      <c r="A872" t="s">
        <v>1256</v>
      </c>
      <c r="B872" t="s">
        <v>2044</v>
      </c>
      <c r="C872" s="5" t="s">
        <v>34</v>
      </c>
      <c r="D872" s="5">
        <v>33878</v>
      </c>
      <c r="E872" s="2">
        <v>1172</v>
      </c>
      <c r="F872" s="2">
        <v>16</v>
      </c>
      <c r="G872" t="str">
        <f>B872&amp;C872</f>
        <v>Alycia BUTTERWORTH3000msc</v>
      </c>
      <c r="H872" s="2">
        <f>E872</f>
        <v>1172</v>
      </c>
      <c r="I872" s="2" cm="1">
        <f t="array" ref="I872">MAX(IF($G$3:$G$4000=$G872,$H$3:$H$4000))</f>
        <v>1172</v>
      </c>
      <c r="J872" s="2" t="str">
        <v>CAN</v>
      </c>
      <c r="K872" s="21" t="str">
        <v>Skylar SIEBEN</v>
      </c>
      <c r="L872" s="47" t="str">
        <v>heptathlon</v>
      </c>
      <c r="M872" s="97">
        <v>36866</v>
      </c>
      <c r="N872" s="96" t="str">
        <f t="shared" si="52"/>
        <v>Skylar SIEBENheptathlon</v>
      </c>
      <c r="O872" s="2">
        <f t="shared" si="53"/>
        <v>1004</v>
      </c>
      <c r="P872" s="2">
        <f t="shared" si="54"/>
        <v>10</v>
      </c>
      <c r="Q872" s="81" t="str">
        <f t="shared" si="55"/>
        <v/>
      </c>
    </row>
    <row r="873" spans="1:17" x14ac:dyDescent="0.2">
      <c r="A873" t="s">
        <v>1256</v>
      </c>
      <c r="B873" t="s">
        <v>1877</v>
      </c>
      <c r="C873" t="s">
        <v>26</v>
      </c>
      <c r="D873" s="5">
        <v>36008</v>
      </c>
      <c r="E873" s="2">
        <v>1171</v>
      </c>
      <c r="F873" s="2">
        <v>15</v>
      </c>
      <c r="G873" t="str">
        <f>B873&amp;C873</f>
        <v>Kyra CONSTANTINE400m</v>
      </c>
      <c r="H873" s="2">
        <f>E873</f>
        <v>1171</v>
      </c>
      <c r="I873" s="2" cm="1">
        <f t="array" ref="I873">MAX(IF($G$3:$G$4000=$G873,$H$3:$H$4000))</f>
        <v>1171</v>
      </c>
      <c r="J873" s="2" t="str">
        <v>CAN</v>
      </c>
      <c r="K873" s="21" t="str">
        <v>Erika FIEDLER</v>
      </c>
      <c r="L873" s="47" t="str">
        <v>pole-vault</v>
      </c>
      <c r="M873" s="97">
        <v>1991</v>
      </c>
      <c r="N873" s="96" t="str">
        <f t="shared" si="52"/>
        <v>Erika FIEDLERpole-vault</v>
      </c>
      <c r="O873" s="2">
        <f t="shared" si="53"/>
        <v>1003</v>
      </c>
      <c r="P873" s="2">
        <f t="shared" si="54"/>
        <v>19</v>
      </c>
      <c r="Q873" s="81" t="str">
        <f t="shared" si="55"/>
        <v/>
      </c>
    </row>
    <row r="874" spans="1:17" x14ac:dyDescent="0.2">
      <c r="A874" t="s">
        <v>1256</v>
      </c>
      <c r="B874" t="s">
        <v>1928</v>
      </c>
      <c r="C874" s="5" t="s">
        <v>28</v>
      </c>
      <c r="D874" s="5">
        <v>32360</v>
      </c>
      <c r="E874" s="2">
        <v>1170</v>
      </c>
      <c r="F874" s="2">
        <v>13</v>
      </c>
      <c r="G874" t="str">
        <f>B874&amp;C874</f>
        <v>Melissa BISHOP-NRIAGU1500m</v>
      </c>
      <c r="H874" s="2">
        <f>E874</f>
        <v>1170</v>
      </c>
      <c r="I874" s="2" cm="1">
        <f t="array" ref="I874">MAX(IF($G$3:$G$4000=$G874,$H$3:$H$4000))</f>
        <v>1170</v>
      </c>
      <c r="J874" s="2" t="str">
        <v>CAN</v>
      </c>
      <c r="K874" s="21" t="str">
        <v>Alisa LYESINA</v>
      </c>
      <c r="L874" s="47" t="str">
        <v>800m</v>
      </c>
      <c r="M874" s="97">
        <v>44581</v>
      </c>
      <c r="N874" s="96" t="str">
        <f t="shared" si="52"/>
        <v>Alisa LYESINA800m</v>
      </c>
      <c r="O874" s="2">
        <f t="shared" si="53"/>
        <v>1001</v>
      </c>
      <c r="P874" s="2">
        <f t="shared" si="54"/>
        <v>149</v>
      </c>
      <c r="Q874" s="81" t="str">
        <f t="shared" si="55"/>
        <v/>
      </c>
    </row>
    <row r="875" spans="1:17" x14ac:dyDescent="0.2">
      <c r="A875" t="s">
        <v>1256</v>
      </c>
      <c r="B875" t="s">
        <v>1847</v>
      </c>
      <c r="C875" s="5" t="s">
        <v>26</v>
      </c>
      <c r="D875" s="5">
        <v>35457</v>
      </c>
      <c r="E875" s="2">
        <v>1169</v>
      </c>
      <c r="F875" s="2">
        <v>16</v>
      </c>
      <c r="G875" t="str">
        <f>B875&amp;C875</f>
        <v>Natassha MCDONALD400m</v>
      </c>
      <c r="H875" s="2">
        <f>E875</f>
        <v>1169</v>
      </c>
      <c r="I875" s="2" cm="1">
        <f t="array" ref="I875">MAX(IF($G$3:$G$4000=$G875,$H$3:$H$4000))</f>
        <v>1169</v>
      </c>
      <c r="J875" s="2" t="str">
        <v>CAN</v>
      </c>
      <c r="K875" s="21" t="str">
        <v>Cassandra WILLIAMSON</v>
      </c>
      <c r="L875" s="47" t="str">
        <v>800m</v>
      </c>
      <c r="M875" s="97">
        <v>44612</v>
      </c>
      <c r="N875" s="96" t="str">
        <f t="shared" si="52"/>
        <v>Cassandra WILLIAMSON800m</v>
      </c>
      <c r="O875" s="2">
        <f t="shared" si="53"/>
        <v>997</v>
      </c>
      <c r="P875" s="2">
        <f t="shared" si="54"/>
        <v>155</v>
      </c>
      <c r="Q875" s="81" t="str">
        <f t="shared" si="55"/>
        <v/>
      </c>
    </row>
    <row r="876" spans="1:17" x14ac:dyDescent="0.2">
      <c r="A876" t="s">
        <v>1256</v>
      </c>
      <c r="B876" t="s">
        <v>2019</v>
      </c>
      <c r="C876" t="s">
        <v>29</v>
      </c>
      <c r="D876" s="5">
        <v>33112</v>
      </c>
      <c r="E876" s="2">
        <v>1169</v>
      </c>
      <c r="F876" s="2">
        <v>18</v>
      </c>
      <c r="G876" t="str">
        <f>B876&amp;C876</f>
        <v>Andrea SECCAFIEN5000m</v>
      </c>
      <c r="H876" s="2">
        <f>E876</f>
        <v>1169</v>
      </c>
      <c r="I876" s="2" cm="1">
        <f t="array" ref="I876">MAX(IF($G$3:$G$4000=$G876,$H$3:$H$4000))</f>
        <v>1169</v>
      </c>
      <c r="J876" s="2" t="str">
        <v>CAN</v>
      </c>
      <c r="K876" s="21" t="str">
        <v>Kayla BUSHEY</v>
      </c>
      <c r="L876" s="47" t="str">
        <v>triple-jump</v>
      </c>
      <c r="M876" s="97">
        <v>0</v>
      </c>
      <c r="N876" s="96" t="str">
        <f t="shared" si="52"/>
        <v>Kayla BUSHEYtriple-jump</v>
      </c>
      <c r="O876" s="2">
        <f t="shared" si="53"/>
        <v>994</v>
      </c>
      <c r="P876" s="2">
        <f t="shared" si="54"/>
        <v>69</v>
      </c>
      <c r="Q876" s="81" t="str">
        <f t="shared" si="55"/>
        <v/>
      </c>
    </row>
    <row r="877" spans="1:17" x14ac:dyDescent="0.2">
      <c r="A877" t="s">
        <v>1256</v>
      </c>
      <c r="B877" t="s">
        <v>1994</v>
      </c>
      <c r="C877" t="s">
        <v>29</v>
      </c>
      <c r="D877" s="5">
        <v>34324</v>
      </c>
      <c r="E877" s="2">
        <v>1168</v>
      </c>
      <c r="F877" s="2">
        <v>19</v>
      </c>
      <c r="G877" t="str">
        <f>B877&amp;C877</f>
        <v>Julie-Anne STAEHLI5000m</v>
      </c>
      <c r="H877" s="2">
        <f>E877</f>
        <v>1168</v>
      </c>
      <c r="I877" s="2" cm="1">
        <f t="array" ref="I877">MAX(IF($G$3:$G$4000=$G877,$H$3:$H$4000))</f>
        <v>1168</v>
      </c>
      <c r="J877" s="2" t="str">
        <v>CAN</v>
      </c>
      <c r="K877" s="21" t="str">
        <v>Tasha WILLING</v>
      </c>
      <c r="L877" s="47" t="str">
        <v>hammer-throw</v>
      </c>
      <c r="M877" s="97">
        <v>1998</v>
      </c>
      <c r="N877" s="96" t="str">
        <f t="shared" si="52"/>
        <v>Tasha WILLINGhammer-throw</v>
      </c>
      <c r="O877" s="2">
        <f t="shared" si="53"/>
        <v>994</v>
      </c>
      <c r="P877" s="2">
        <f t="shared" si="54"/>
        <v>26</v>
      </c>
      <c r="Q877" s="81" t="str">
        <f t="shared" si="55"/>
        <v/>
      </c>
    </row>
    <row r="878" spans="1:17" x14ac:dyDescent="0.2">
      <c r="A878" t="s">
        <v>1256</v>
      </c>
      <c r="B878" t="s">
        <v>1994</v>
      </c>
      <c r="C878" t="s">
        <v>28</v>
      </c>
      <c r="D878" s="5">
        <v>34324</v>
      </c>
      <c r="E878" s="2">
        <v>1167</v>
      </c>
      <c r="F878" s="2">
        <v>15</v>
      </c>
      <c r="G878" t="str">
        <f>B878&amp;C878</f>
        <v>Julie-Anne STAEHLI1500m</v>
      </c>
      <c r="H878" s="2">
        <f>E878</f>
        <v>1167</v>
      </c>
      <c r="I878" s="2" cm="1">
        <f t="array" ref="I878">MAX(IF($G$3:$G$4000=$G878,$H$3:$H$4000))</f>
        <v>1167</v>
      </c>
      <c r="J878" s="2" t="str">
        <v>CAN</v>
      </c>
      <c r="K878" s="21" t="str">
        <v>Jenna MCFADYEN</v>
      </c>
      <c r="L878" s="47" t="str">
        <v>3000msc</v>
      </c>
      <c r="M878" s="97">
        <v>44612</v>
      </c>
      <c r="N878" s="96" t="str">
        <f t="shared" si="52"/>
        <v>Jenna MCFADYEN3000msc</v>
      </c>
      <c r="O878" s="2">
        <f t="shared" si="53"/>
        <v>991</v>
      </c>
      <c r="P878" s="2">
        <f t="shared" si="54"/>
        <v>107</v>
      </c>
      <c r="Q878" s="81" t="str">
        <f t="shared" si="55"/>
        <v/>
      </c>
    </row>
    <row r="879" spans="1:17" x14ac:dyDescent="0.2">
      <c r="A879" t="s">
        <v>1256</v>
      </c>
      <c r="B879" t="s">
        <v>1784</v>
      </c>
      <c r="C879" s="5" t="s">
        <v>2</v>
      </c>
      <c r="D879" s="5">
        <v>34500</v>
      </c>
      <c r="E879" s="2">
        <v>1165</v>
      </c>
      <c r="F879" s="2">
        <v>24</v>
      </c>
      <c r="G879" t="str">
        <f>B879&amp;C879</f>
        <v>Khamica BINGHAM100m</v>
      </c>
      <c r="H879" s="2">
        <f>E879</f>
        <v>1165</v>
      </c>
      <c r="I879" s="2" cm="1">
        <f t="array" ref="I879">MAX(IF($G$3:$G$4000=$G879,$H$3:$H$4000))</f>
        <v>1165</v>
      </c>
      <c r="J879" s="2" t="str">
        <v>CAN</v>
      </c>
      <c r="K879" s="21" t="str">
        <v>Grace TENNANT</v>
      </c>
      <c r="L879" s="47" t="str">
        <v>shot-put</v>
      </c>
      <c r="M879" s="97">
        <v>36193</v>
      </c>
      <c r="N879" s="96" t="str">
        <f t="shared" si="52"/>
        <v>Grace TENNANTshot-put</v>
      </c>
      <c r="O879" s="2">
        <f t="shared" si="53"/>
        <v>977</v>
      </c>
      <c r="P879" s="2">
        <f t="shared" si="54"/>
        <v>25</v>
      </c>
      <c r="Q879" s="81" t="str">
        <f t="shared" si="55"/>
        <v/>
      </c>
    </row>
    <row r="880" spans="1:17" x14ac:dyDescent="0.2">
      <c r="A880" t="s">
        <v>1256</v>
      </c>
      <c r="B880" t="s">
        <v>1996</v>
      </c>
      <c r="C880" t="s">
        <v>28</v>
      </c>
      <c r="D880" s="5">
        <v>31937</v>
      </c>
      <c r="E880" s="2">
        <v>1163</v>
      </c>
      <c r="F880" s="2">
        <v>17</v>
      </c>
      <c r="G880" t="str">
        <f>B880&amp;C880</f>
        <v>Kate VAN BUSKIRK1500m</v>
      </c>
      <c r="H880" s="2">
        <f>E880</f>
        <v>1163</v>
      </c>
      <c r="I880" s="2" cm="1">
        <f t="array" ref="I880">MAX(IF($G$3:$G$4000=$G880,$H$3:$H$4000))</f>
        <v>1163</v>
      </c>
      <c r="J880" s="2" t="str">
        <v>CAN</v>
      </c>
      <c r="K880" s="21" t="str">
        <v>Jordana BADLEY-COSTELLO</v>
      </c>
      <c r="L880" s="47" t="str">
        <v>hammer-throw</v>
      </c>
      <c r="M880" s="97">
        <v>1993</v>
      </c>
      <c r="N880" s="96" t="str">
        <f t="shared" si="52"/>
        <v>Jordana BADLEY-COSTELLOhammer-throw</v>
      </c>
      <c r="O880" s="2">
        <f t="shared" si="53"/>
        <v>974</v>
      </c>
      <c r="P880" s="2">
        <f t="shared" si="54"/>
        <v>29</v>
      </c>
      <c r="Q880" s="81" t="str">
        <f t="shared" si="55"/>
        <v/>
      </c>
    </row>
    <row r="881" spans="1:17" x14ac:dyDescent="0.2">
      <c r="A881" t="s">
        <v>1256</v>
      </c>
      <c r="B881" t="s">
        <v>1996</v>
      </c>
      <c r="C881" s="5" t="s">
        <v>29</v>
      </c>
      <c r="D881" s="5">
        <v>31937</v>
      </c>
      <c r="E881" s="2">
        <v>1163</v>
      </c>
      <c r="F881" s="2">
        <v>22</v>
      </c>
      <c r="G881" t="str">
        <f>B881&amp;C881</f>
        <v>Kate VAN BUSKIRK5000m</v>
      </c>
      <c r="H881" s="2">
        <f>E881</f>
        <v>1163</v>
      </c>
      <c r="I881" s="2" cm="1">
        <f t="array" ref="I881">MAX(IF($G$3:$G$4000=$G881,$H$3:$H$4000))</f>
        <v>1163</v>
      </c>
      <c r="J881" s="2" t="str">
        <v>CAN</v>
      </c>
      <c r="K881" s="21" t="str">
        <v>Mandy BRUNET</v>
      </c>
      <c r="L881" s="47" t="str">
        <v>triple-jump</v>
      </c>
      <c r="M881" s="97">
        <v>2000</v>
      </c>
      <c r="N881" s="96" t="str">
        <f t="shared" si="52"/>
        <v>Mandy BRUNETtriple-jump</v>
      </c>
      <c r="O881" s="2">
        <f t="shared" si="53"/>
        <v>973</v>
      </c>
      <c r="P881" s="2">
        <f t="shared" si="54"/>
        <v>93</v>
      </c>
      <c r="Q881" s="81" t="str">
        <f t="shared" si="55"/>
        <v/>
      </c>
    </row>
    <row r="882" spans="1:17" x14ac:dyDescent="0.2">
      <c r="A882" t="s">
        <v>1256</v>
      </c>
      <c r="B882" t="s">
        <v>1777</v>
      </c>
      <c r="C882" t="s">
        <v>25</v>
      </c>
      <c r="D882" s="5">
        <v>33569</v>
      </c>
      <c r="E882" s="2">
        <v>1161</v>
      </c>
      <c r="F882" s="2">
        <v>17</v>
      </c>
      <c r="G882" t="str">
        <f>B882&amp;C882</f>
        <v>Crystal EMMANUEL200m</v>
      </c>
      <c r="H882" s="2">
        <f>E882</f>
        <v>1161</v>
      </c>
      <c r="I882" s="2" cm="1">
        <f t="array" ref="I882">MAX(IF($G$3:$G$4000=$G882,$H$3:$H$4000))</f>
        <v>1161</v>
      </c>
      <c r="J882" s="2" t="str">
        <v>CAN</v>
      </c>
      <c r="K882" s="21" t="str">
        <v>Isabella GOUDROS</v>
      </c>
      <c r="L882" s="47" t="str">
        <v>triple-jump</v>
      </c>
      <c r="M882" s="97">
        <v>37845</v>
      </c>
      <c r="N882" s="96" t="str">
        <f t="shared" si="52"/>
        <v>Isabella GOUDROStriple-jump</v>
      </c>
      <c r="O882" s="2">
        <f t="shared" si="53"/>
        <v>969</v>
      </c>
      <c r="P882" s="2">
        <f t="shared" si="54"/>
        <v>100</v>
      </c>
      <c r="Q882" s="81" t="str">
        <f t="shared" si="55"/>
        <v/>
      </c>
    </row>
    <row r="883" spans="1:17" x14ac:dyDescent="0.2">
      <c r="A883" t="s">
        <v>1256</v>
      </c>
      <c r="B883" t="s">
        <v>1934</v>
      </c>
      <c r="C883" t="s">
        <v>27</v>
      </c>
      <c r="D883" s="5">
        <v>35061</v>
      </c>
      <c r="E883" s="2">
        <v>1160</v>
      </c>
      <c r="F883" s="2">
        <v>17</v>
      </c>
      <c r="G883" t="str">
        <f>B883&amp;C883</f>
        <v>Madeleine KELLY800m</v>
      </c>
      <c r="H883" s="2">
        <f>E883</f>
        <v>1160</v>
      </c>
      <c r="I883" s="2" cm="1">
        <f t="array" ref="I883">MAX(IF($G$3:$G$4000=$G883,$H$3:$H$4000))</f>
        <v>1160</v>
      </c>
      <c r="J883" s="2" t="str">
        <v>CAN</v>
      </c>
      <c r="K883" s="21" t="str">
        <v>Grace TENNANT</v>
      </c>
      <c r="L883" s="47" t="str">
        <v>discus-throw</v>
      </c>
      <c r="M883" s="97">
        <v>36193</v>
      </c>
      <c r="N883" s="96" t="str">
        <f t="shared" si="52"/>
        <v>Grace TENNANTdiscus-throw</v>
      </c>
      <c r="O883" s="2">
        <f t="shared" si="53"/>
        <v>967</v>
      </c>
      <c r="P883" s="2">
        <f t="shared" si="54"/>
        <v>32</v>
      </c>
      <c r="Q883" s="81" t="str">
        <f t="shared" si="55"/>
        <v/>
      </c>
    </row>
    <row r="884" spans="1:17" x14ac:dyDescent="0.2">
      <c r="A884" t="s">
        <v>1256</v>
      </c>
      <c r="B884" t="s">
        <v>2346</v>
      </c>
      <c r="C884" t="s">
        <v>37</v>
      </c>
      <c r="D884" s="5">
        <v>33391</v>
      </c>
      <c r="E884" s="2">
        <v>1160</v>
      </c>
      <c r="F884" s="2">
        <v>13</v>
      </c>
      <c r="G884" t="str">
        <f>B884&amp;C884</f>
        <v>Christabel NETTEYlong-jump</v>
      </c>
      <c r="H884" s="2">
        <f>E884</f>
        <v>1160</v>
      </c>
      <c r="I884" s="2" cm="1">
        <f t="array" ref="I884">MAX(IF($G$3:$G$4000=$G884,$H$3:$H$4000))</f>
        <v>1160</v>
      </c>
      <c r="J884" s="2" t="str">
        <v>CAN</v>
      </c>
      <c r="K884" s="21" t="str">
        <v>Osereme OMOSUN</v>
      </c>
      <c r="L884" s="47" t="str">
        <v>hammer-throw</v>
      </c>
      <c r="M884" s="97">
        <v>1999</v>
      </c>
      <c r="N884" s="96" t="str">
        <f t="shared" si="52"/>
        <v>Osereme OMOSUNhammer-throw</v>
      </c>
      <c r="O884" s="2">
        <f t="shared" si="53"/>
        <v>966</v>
      </c>
      <c r="P884" s="2">
        <f t="shared" si="54"/>
        <v>32</v>
      </c>
      <c r="Q884" s="81" t="str">
        <f t="shared" si="55"/>
        <v/>
      </c>
    </row>
    <row r="885" spans="1:17" x14ac:dyDescent="0.2">
      <c r="A885" t="s">
        <v>1256</v>
      </c>
      <c r="B885" t="s">
        <v>2048</v>
      </c>
      <c r="C885" s="5" t="s">
        <v>34</v>
      </c>
      <c r="D885" s="5">
        <v>35470</v>
      </c>
      <c r="E885" s="2">
        <v>1158</v>
      </c>
      <c r="F885" s="2">
        <v>21</v>
      </c>
      <c r="G885" t="str">
        <f>B885&amp;C885</f>
        <v>Charlotte PROUSE3000msc</v>
      </c>
      <c r="H885" s="2">
        <f>E885</f>
        <v>1158</v>
      </c>
      <c r="I885" s="2" cm="1">
        <f t="array" ref="I885">MAX(IF($G$3:$G$4000=$G885,$H$3:$H$4000))</f>
        <v>1158</v>
      </c>
      <c r="J885" s="2" t="str">
        <v>CAN</v>
      </c>
      <c r="K885" s="21" t="str">
        <v>Dallyssa HUGGINS</v>
      </c>
      <c r="L885" s="47" t="str">
        <v>heptathlon</v>
      </c>
      <c r="M885" s="97">
        <v>36099</v>
      </c>
      <c r="N885" s="96" t="str">
        <f t="shared" si="52"/>
        <v>Dallyssa HUGGINSheptathlon</v>
      </c>
      <c r="O885" s="2">
        <f t="shared" si="53"/>
        <v>965</v>
      </c>
      <c r="P885" s="2">
        <f t="shared" si="54"/>
        <v>18</v>
      </c>
      <c r="Q885" s="81" t="str">
        <f t="shared" si="55"/>
        <v/>
      </c>
    </row>
    <row r="886" spans="1:17" x14ac:dyDescent="0.2">
      <c r="A886" t="s">
        <v>1256</v>
      </c>
      <c r="B886" t="s">
        <v>1897</v>
      </c>
      <c r="C886" t="s">
        <v>33</v>
      </c>
      <c r="D886" s="5">
        <v>34505</v>
      </c>
      <c r="E886" s="2">
        <v>1158</v>
      </c>
      <c r="F886" s="2">
        <v>9</v>
      </c>
      <c r="G886" t="str">
        <f>B886&amp;C886</f>
        <v>Sage WATSON400mh</v>
      </c>
      <c r="H886" s="2">
        <f>E886</f>
        <v>1158</v>
      </c>
      <c r="I886" s="2" cm="1">
        <f t="array" ref="I886">MAX(IF($G$3:$G$4000=$G886,$H$3:$H$4000))</f>
        <v>1158</v>
      </c>
      <c r="J886" s="2" t="str">
        <v>CAN</v>
      </c>
      <c r="K886" s="21" t="str">
        <v>Sara WAGENVELD</v>
      </c>
      <c r="L886" s="47" t="str">
        <v>pole-vault</v>
      </c>
      <c r="M886" s="97">
        <v>1998</v>
      </c>
      <c r="N886" s="96" t="str">
        <f t="shared" si="52"/>
        <v>Sara WAGENVELDpole-vault</v>
      </c>
      <c r="O886" s="2">
        <f t="shared" si="53"/>
        <v>963</v>
      </c>
      <c r="P886" s="2">
        <f t="shared" si="54"/>
        <v>25</v>
      </c>
      <c r="Q886" s="81" t="str">
        <f t="shared" si="55"/>
        <v/>
      </c>
    </row>
    <row r="887" spans="1:17" x14ac:dyDescent="0.2">
      <c r="A887" t="s">
        <v>1256</v>
      </c>
      <c r="B887" t="s">
        <v>1949</v>
      </c>
      <c r="C887" s="6" t="s">
        <v>29</v>
      </c>
      <c r="D887" s="5">
        <v>34711</v>
      </c>
      <c r="E887" s="2">
        <v>1152</v>
      </c>
      <c r="F887" s="2">
        <v>32</v>
      </c>
      <c r="G887" t="str">
        <f>B887&amp;C887</f>
        <v>Natalia HAWTHORN5000m</v>
      </c>
      <c r="H887" s="2">
        <f>E887</f>
        <v>1152</v>
      </c>
      <c r="I887" s="2" cm="1">
        <f t="array" ref="I887">MAX(IF($G$3:$G$4000=$G887,$H$3:$H$4000))</f>
        <v>1152</v>
      </c>
      <c r="J887" s="2" t="str">
        <v>CAN</v>
      </c>
      <c r="K887" s="21" t="str">
        <v>Julia TUNKS</v>
      </c>
      <c r="L887" s="47" t="str">
        <v>discus-throw</v>
      </c>
      <c r="M887" s="97">
        <v>38918</v>
      </c>
      <c r="N887" s="96" t="str">
        <f t="shared" si="52"/>
        <v>Julia TUNKSdiscus-throw</v>
      </c>
      <c r="O887" s="2">
        <f t="shared" si="53"/>
        <v>960</v>
      </c>
      <c r="P887" s="2">
        <f t="shared" si="54"/>
        <v>33</v>
      </c>
      <c r="Q887" s="81" t="str">
        <f t="shared" si="55"/>
        <v/>
      </c>
    </row>
    <row r="888" spans="1:17" x14ac:dyDescent="0.2">
      <c r="A888" t="s">
        <v>1256</v>
      </c>
      <c r="B888" t="s">
        <v>2049</v>
      </c>
      <c r="C888" s="5" t="s">
        <v>34</v>
      </c>
      <c r="D888" s="5">
        <v>44581</v>
      </c>
      <c r="E888" s="2">
        <v>1150</v>
      </c>
      <c r="F888" s="2">
        <v>23</v>
      </c>
      <c r="G888" t="str">
        <f>B888&amp;C888</f>
        <v>Ceili MCCABE3000msc</v>
      </c>
      <c r="H888" s="2">
        <f>E888</f>
        <v>1150</v>
      </c>
      <c r="I888" s="2" cm="1">
        <f t="array" ref="I888">MAX(IF($G$3:$G$4000=$G888,$H$3:$H$4000))</f>
        <v>1150</v>
      </c>
      <c r="J888" s="2" t="str">
        <v>CAN</v>
      </c>
      <c r="K888" s="21" t="str">
        <v>Tanessa MORRIS</v>
      </c>
      <c r="L888" s="47" t="str">
        <v>hammer-throw</v>
      </c>
      <c r="M888" s="97">
        <v>1999</v>
      </c>
      <c r="N888" s="96" t="str">
        <f t="shared" si="52"/>
        <v>Tanessa MORRIShammer-throw</v>
      </c>
      <c r="O888" s="2">
        <f t="shared" si="53"/>
        <v>958</v>
      </c>
      <c r="P888" s="2">
        <f t="shared" si="54"/>
        <v>37</v>
      </c>
      <c r="Q888" s="81" t="str">
        <f t="shared" si="55"/>
        <v/>
      </c>
    </row>
    <row r="889" spans="1:17" x14ac:dyDescent="0.2">
      <c r="A889" t="s">
        <v>1256</v>
      </c>
      <c r="B889" t="s">
        <v>1936</v>
      </c>
      <c r="C889" t="s">
        <v>27</v>
      </c>
      <c r="D889" s="5">
        <v>36024</v>
      </c>
      <c r="E889" s="2">
        <v>1148</v>
      </c>
      <c r="F889" s="2">
        <v>19</v>
      </c>
      <c r="G889" t="str">
        <f>B889&amp;C889</f>
        <v>Lucia STAFFORD800m</v>
      </c>
      <c r="H889" s="2">
        <f>E889</f>
        <v>1148</v>
      </c>
      <c r="I889" s="2" cm="1">
        <f t="array" ref="I889">MAX(IF($G$3:$G$4000=$G889,$H$3:$H$4000))</f>
        <v>1148</v>
      </c>
      <c r="J889" s="2" t="str">
        <v>CAN</v>
      </c>
      <c r="K889" s="21" t="str">
        <v>Chelsea WHALEN</v>
      </c>
      <c r="L889" s="47" t="str">
        <v>shot-put</v>
      </c>
      <c r="M889" s="97">
        <v>33895</v>
      </c>
      <c r="N889" s="96" t="str">
        <f t="shared" si="52"/>
        <v>Chelsea WHALENshot-put</v>
      </c>
      <c r="O889" s="2">
        <f t="shared" si="53"/>
        <v>955</v>
      </c>
      <c r="P889" s="2">
        <f t="shared" si="54"/>
        <v>33</v>
      </c>
      <c r="Q889" s="81" t="str">
        <f t="shared" si="55"/>
        <v/>
      </c>
    </row>
    <row r="890" spans="1:17" x14ac:dyDescent="0.2">
      <c r="A890" t="s">
        <v>1256</v>
      </c>
      <c r="B890" t="s">
        <v>1937</v>
      </c>
      <c r="C890" s="6" t="s">
        <v>27</v>
      </c>
      <c r="D890" s="5">
        <v>35383</v>
      </c>
      <c r="E890" s="2">
        <v>1147</v>
      </c>
      <c r="F890" s="2">
        <v>20</v>
      </c>
      <c r="G890" t="str">
        <f>B890&amp;C890</f>
        <v>Julianne LABACH800m</v>
      </c>
      <c r="H890" s="2">
        <f>E890</f>
        <v>1147</v>
      </c>
      <c r="I890" s="2" cm="1">
        <f t="array" ref="I890">MAX(IF($G$3:$G$4000=$G890,$H$3:$H$4000))</f>
        <v>1147</v>
      </c>
      <c r="J890" s="2" t="str">
        <v>CAN</v>
      </c>
      <c r="K890" s="21" t="str">
        <v>Tasha WILLING</v>
      </c>
      <c r="L890" s="47" t="str">
        <v>shot-put</v>
      </c>
      <c r="M890" s="97">
        <v>1998</v>
      </c>
      <c r="N890" s="96" t="str">
        <f t="shared" si="52"/>
        <v>Tasha WILLINGshot-put</v>
      </c>
      <c r="O890" s="2">
        <f t="shared" si="53"/>
        <v>951</v>
      </c>
      <c r="P890" s="2">
        <f t="shared" si="54"/>
        <v>35</v>
      </c>
      <c r="Q890" s="81" t="str">
        <f t="shared" si="55"/>
        <v/>
      </c>
    </row>
    <row r="891" spans="1:17" x14ac:dyDescent="0.2">
      <c r="A891" t="s">
        <v>1256</v>
      </c>
      <c r="B891" t="s">
        <v>2187</v>
      </c>
      <c r="C891" t="s">
        <v>82</v>
      </c>
      <c r="D891" s="5">
        <v>31914</v>
      </c>
      <c r="E891" s="2">
        <v>1147</v>
      </c>
      <c r="F891" s="2">
        <v>50</v>
      </c>
      <c r="G891" t="str">
        <f>B891&amp;C891</f>
        <v>Leslie SEXTONmarathon</v>
      </c>
      <c r="H891" s="2">
        <f>E891</f>
        <v>1147</v>
      </c>
      <c r="I891" s="2" cm="1">
        <f t="array" ref="I891">MAX(IF($G$3:$G$4000=$G891,$H$3:$H$4000))</f>
        <v>1147</v>
      </c>
      <c r="J891" s="2" t="str">
        <v>CAN</v>
      </c>
      <c r="K891" s="21" t="str">
        <v>Jansen ZIOLA</v>
      </c>
      <c r="L891" s="47" t="str">
        <v>heptathlon</v>
      </c>
      <c r="M891" s="97">
        <v>1999</v>
      </c>
      <c r="N891" s="96" t="str">
        <f t="shared" si="52"/>
        <v>Jansen ZIOLAheptathlon</v>
      </c>
      <c r="O891" s="2">
        <f t="shared" si="53"/>
        <v>950</v>
      </c>
      <c r="P891" s="2">
        <f t="shared" si="54"/>
        <v>21</v>
      </c>
      <c r="Q891" s="81" t="str">
        <f t="shared" si="55"/>
        <v/>
      </c>
    </row>
    <row r="892" spans="1:17" x14ac:dyDescent="0.2">
      <c r="A892" t="s">
        <v>1256</v>
      </c>
      <c r="B892" t="s">
        <v>2281</v>
      </c>
      <c r="C892" t="s">
        <v>33</v>
      </c>
      <c r="D892" s="5">
        <v>32236</v>
      </c>
      <c r="E892" s="2">
        <v>1146</v>
      </c>
      <c r="F892" s="2">
        <v>14</v>
      </c>
      <c r="G892" t="str">
        <f>B892&amp;C892</f>
        <v>Noelle MONTCALM400mh</v>
      </c>
      <c r="H892" s="2">
        <f>E892</f>
        <v>1146</v>
      </c>
      <c r="I892" s="2" cm="1">
        <f t="array" ref="I892">MAX(IF($G$3:$G$4000=$G892,$H$3:$H$4000))</f>
        <v>1146</v>
      </c>
      <c r="J892" s="2" t="str">
        <v>CAN</v>
      </c>
      <c r="K892" s="21" t="str">
        <v>Chanell BOTSIS</v>
      </c>
      <c r="L892" s="47" t="str">
        <v>hammer-throw</v>
      </c>
      <c r="M892" s="97">
        <v>35862</v>
      </c>
      <c r="N892" s="96" t="str">
        <f t="shared" si="52"/>
        <v>Chanell BOTSIShammer-throw</v>
      </c>
      <c r="O892" s="2">
        <f t="shared" si="53"/>
        <v>949</v>
      </c>
      <c r="P892" s="2">
        <f t="shared" si="54"/>
        <v>39</v>
      </c>
      <c r="Q892" s="81" t="str">
        <f t="shared" si="55"/>
        <v/>
      </c>
    </row>
    <row r="893" spans="1:17" x14ac:dyDescent="0.2">
      <c r="A893" t="s">
        <v>1256</v>
      </c>
      <c r="B893" t="s">
        <v>1257</v>
      </c>
      <c r="C893" t="s">
        <v>26</v>
      </c>
      <c r="D893" s="5">
        <v>36526</v>
      </c>
      <c r="E893" s="2">
        <v>1145</v>
      </c>
      <c r="F893" s="2">
        <v>1</v>
      </c>
      <c r="G893" t="str">
        <f>B893&amp;C893</f>
        <v>Lauren GALE400m</v>
      </c>
      <c r="H893" s="2">
        <f>E893</f>
        <v>1145</v>
      </c>
      <c r="I893" s="2" cm="1">
        <f t="array" ref="I893">MAX(IF($G$3:$G$4000=$G893,$H$3:$H$4000))</f>
        <v>1145</v>
      </c>
      <c r="J893" s="2" t="str">
        <v>CAN</v>
      </c>
      <c r="K893" s="21" t="str">
        <v>Paige COCKS</v>
      </c>
      <c r="L893" s="47" t="str">
        <v>pole-vault</v>
      </c>
      <c r="M893" s="97">
        <v>1992</v>
      </c>
      <c r="N893" s="96" t="str">
        <f t="shared" si="52"/>
        <v>Paige COCKSpole-vault</v>
      </c>
      <c r="O893" s="2">
        <f t="shared" si="53"/>
        <v>947</v>
      </c>
      <c r="P893" s="2">
        <f t="shared" si="54"/>
        <v>31</v>
      </c>
      <c r="Q893" s="81" t="str">
        <f t="shared" si="55"/>
        <v/>
      </c>
    </row>
    <row r="894" spans="1:17" x14ac:dyDescent="0.2">
      <c r="A894" t="s">
        <v>1256</v>
      </c>
      <c r="B894" t="s">
        <v>2516</v>
      </c>
      <c r="C894" t="s">
        <v>36</v>
      </c>
      <c r="D894" s="5">
        <v>34186</v>
      </c>
      <c r="E894" s="2">
        <v>1145</v>
      </c>
      <c r="F894" s="2">
        <v>3</v>
      </c>
      <c r="G894" t="str">
        <f>B894&amp;C894</f>
        <v>Anicka NEWELLpole-vault</v>
      </c>
      <c r="H894" s="2">
        <f>E894</f>
        <v>1145</v>
      </c>
      <c r="I894" s="2" cm="1">
        <f t="array" ref="I894">MAX(IF($G$3:$G$4000=$G894,$H$3:$H$4000))</f>
        <v>1145</v>
      </c>
      <c r="J894" s="2" t="str">
        <v>CAN</v>
      </c>
      <c r="K894" s="21" t="str">
        <v>Bailey DELL</v>
      </c>
      <c r="L894" s="47" t="str">
        <v>javelin-throw</v>
      </c>
      <c r="M894" s="97">
        <v>35345</v>
      </c>
      <c r="N894" s="96" t="str">
        <f t="shared" si="52"/>
        <v>Bailey DELLjavelin-throw</v>
      </c>
      <c r="O894" s="2">
        <f t="shared" si="53"/>
        <v>947</v>
      </c>
      <c r="P894" s="2">
        <f t="shared" si="54"/>
        <v>25</v>
      </c>
      <c r="Q894" s="81" t="str">
        <f t="shared" si="55"/>
        <v/>
      </c>
    </row>
    <row r="895" spans="1:17" x14ac:dyDescent="0.2">
      <c r="A895" t="s">
        <v>1256</v>
      </c>
      <c r="B895" t="s">
        <v>2052</v>
      </c>
      <c r="C895" t="s">
        <v>34</v>
      </c>
      <c r="D895" s="5">
        <v>34065</v>
      </c>
      <c r="E895" s="2">
        <v>1144</v>
      </c>
      <c r="F895" s="2">
        <v>28</v>
      </c>
      <c r="G895" t="str">
        <f>B895&amp;C895</f>
        <v>Maria BERNARD-GALEA3000msc</v>
      </c>
      <c r="H895" s="2">
        <f>E895</f>
        <v>1144</v>
      </c>
      <c r="I895" s="2" cm="1">
        <f t="array" ref="I895">MAX(IF($G$3:$G$4000=$G895,$H$3:$H$4000))</f>
        <v>1144</v>
      </c>
      <c r="J895" s="2" t="str">
        <v>CAN</v>
      </c>
      <c r="K895" s="21" t="str">
        <v>Rebecca CHOUINARD</v>
      </c>
      <c r="L895" s="47" t="str">
        <v>hammer-throw</v>
      </c>
      <c r="M895" s="97">
        <v>1998</v>
      </c>
      <c r="N895" s="96" t="str">
        <f t="shared" si="52"/>
        <v>Rebecca CHOUINARDhammer-throw</v>
      </c>
      <c r="O895" s="2">
        <f t="shared" si="53"/>
        <v>945</v>
      </c>
      <c r="P895" s="2">
        <f t="shared" si="54"/>
        <v>41</v>
      </c>
      <c r="Q895" s="81" t="str">
        <f t="shared" si="55"/>
        <v/>
      </c>
    </row>
    <row r="896" spans="1:17" x14ac:dyDescent="0.2">
      <c r="A896" t="s">
        <v>1256</v>
      </c>
      <c r="B896" t="s">
        <v>2031</v>
      </c>
      <c r="C896" t="s">
        <v>34</v>
      </c>
      <c r="D896" s="5">
        <v>35466</v>
      </c>
      <c r="E896" s="2">
        <v>1142</v>
      </c>
      <c r="F896" s="2">
        <v>30</v>
      </c>
      <c r="G896" t="str">
        <f>B896&amp;C896</f>
        <v>Jessy LACOURSE3000msc</v>
      </c>
      <c r="H896" s="2">
        <f>E896</f>
        <v>1142</v>
      </c>
      <c r="I896" s="2" cm="1">
        <f t="array" ref="I896">MAX(IF($G$3:$G$4000=$G896,$H$3:$H$4000))</f>
        <v>1142</v>
      </c>
      <c r="J896" s="2" t="str">
        <v>CAN</v>
      </c>
      <c r="K896" s="21" t="str">
        <v>Paige PATTERSON</v>
      </c>
      <c r="L896" s="47" t="str">
        <v>3000msc</v>
      </c>
      <c r="M896" s="97">
        <v>2000</v>
      </c>
      <c r="N896" s="96" t="str">
        <f t="shared" si="52"/>
        <v>Paige PATTERSON3000msc</v>
      </c>
      <c r="O896" s="2">
        <f t="shared" si="53"/>
        <v>944</v>
      </c>
      <c r="P896" s="2">
        <f t="shared" si="54"/>
        <v>115</v>
      </c>
      <c r="Q896" s="81" t="str">
        <f t="shared" si="55"/>
        <v/>
      </c>
    </row>
    <row r="897" spans="1:17" x14ac:dyDescent="0.2">
      <c r="A897" t="s">
        <v>1256</v>
      </c>
      <c r="B897" t="s">
        <v>2752</v>
      </c>
      <c r="C897" t="s">
        <v>41</v>
      </c>
      <c r="D897" s="5">
        <v>32482</v>
      </c>
      <c r="E897" s="2">
        <v>1140</v>
      </c>
      <c r="F897" s="2">
        <v>3</v>
      </c>
      <c r="G897" t="str">
        <f>B897&amp;C897</f>
        <v>Elizabeth GLEADLEjavelin-throw</v>
      </c>
      <c r="H897" s="2">
        <f>E897</f>
        <v>1140</v>
      </c>
      <c r="I897" s="2" cm="1">
        <f t="array" ref="I897">MAX(IF($G$3:$G$4000=$G897,$H$3:$H$4000))</f>
        <v>1140</v>
      </c>
      <c r="J897" s="2" t="str">
        <v>CAN</v>
      </c>
      <c r="K897" s="21" t="str">
        <v>Mateya HAINTZ</v>
      </c>
      <c r="L897" s="47" t="str">
        <v>hammer-throw</v>
      </c>
      <c r="M897" s="97">
        <v>36932</v>
      </c>
      <c r="N897" s="96" t="str">
        <f t="shared" si="52"/>
        <v>Mateya HAINTZhammer-throw</v>
      </c>
      <c r="O897" s="2">
        <f t="shared" si="53"/>
        <v>944</v>
      </c>
      <c r="P897" s="2">
        <f t="shared" si="54"/>
        <v>43</v>
      </c>
      <c r="Q897" s="81" t="str">
        <f t="shared" si="55"/>
        <v/>
      </c>
    </row>
    <row r="898" spans="1:17" x14ac:dyDescent="0.2">
      <c r="A898" t="s">
        <v>1256</v>
      </c>
      <c r="B898" t="s">
        <v>1314</v>
      </c>
      <c r="C898" t="s">
        <v>27</v>
      </c>
      <c r="D898" s="5">
        <v>36825</v>
      </c>
      <c r="E898" s="2">
        <v>1138</v>
      </c>
      <c r="F898" s="2">
        <v>24</v>
      </c>
      <c r="G898" t="str">
        <f>B898&amp;C898</f>
        <v>Aurora RYNDA800m</v>
      </c>
      <c r="H898" s="2">
        <f>E898</f>
        <v>1138</v>
      </c>
      <c r="I898" s="2" cm="1">
        <f t="array" ref="I898">MAX(IF($G$3:$G$4000=$G898,$H$3:$H$4000))</f>
        <v>1138</v>
      </c>
      <c r="J898" s="2" t="str">
        <v>CAN</v>
      </c>
      <c r="K898" s="21" t="str">
        <v>Kirsten LEE</v>
      </c>
      <c r="L898" s="47" t="str">
        <v>5000m</v>
      </c>
      <c r="M898" s="97">
        <v>1993</v>
      </c>
      <c r="N898" s="96" t="str">
        <f t="shared" si="52"/>
        <v>Kirsten LEE5000m</v>
      </c>
      <c r="O898" s="2">
        <f t="shared" si="53"/>
        <v>936</v>
      </c>
      <c r="P898" s="2">
        <f t="shared" si="54"/>
        <v>173</v>
      </c>
      <c r="Q898" s="81" t="str">
        <f t="shared" si="55"/>
        <v/>
      </c>
    </row>
    <row r="899" spans="1:17" x14ac:dyDescent="0.2">
      <c r="A899" t="s">
        <v>1256</v>
      </c>
      <c r="B899" t="s">
        <v>2631</v>
      </c>
      <c r="C899" t="s">
        <v>39</v>
      </c>
      <c r="D899" s="5">
        <v>35236</v>
      </c>
      <c r="E899" s="2">
        <v>1138</v>
      </c>
      <c r="F899" s="2">
        <v>4</v>
      </c>
      <c r="G899" t="str">
        <f>B899&amp;C899</f>
        <v>Sarah MITTONshot-put</v>
      </c>
      <c r="H899" s="2">
        <f>E899</f>
        <v>1138</v>
      </c>
      <c r="I899" s="2" cm="1">
        <f t="array" ref="I899">MAX(IF($G$3:$G$4000=$G899,$H$3:$H$4000))</f>
        <v>1138</v>
      </c>
      <c r="J899" s="2" t="str">
        <v>CAN</v>
      </c>
      <c r="K899" s="21" t="str">
        <v>Busola AKINDURO</v>
      </c>
      <c r="L899" s="47" t="str">
        <v>triple-jump</v>
      </c>
      <c r="M899" s="97">
        <v>44612</v>
      </c>
      <c r="N899" s="96" t="str">
        <f t="shared" si="52"/>
        <v>Busola AKINDUROtriple-jump</v>
      </c>
      <c r="O899" s="2">
        <f t="shared" si="53"/>
        <v>926</v>
      </c>
      <c r="P899" s="2">
        <f t="shared" si="54"/>
        <v>116</v>
      </c>
      <c r="Q899" s="81" t="str">
        <f t="shared" si="55"/>
        <v/>
      </c>
    </row>
    <row r="900" spans="1:17" x14ac:dyDescent="0.2">
      <c r="A900" t="s">
        <v>1256</v>
      </c>
      <c r="B900" t="s">
        <v>2231</v>
      </c>
      <c r="C900" t="s">
        <v>43</v>
      </c>
      <c r="D900" s="5">
        <v>34916</v>
      </c>
      <c r="E900" s="2">
        <v>1137</v>
      </c>
      <c r="F900" s="2">
        <v>2</v>
      </c>
      <c r="G900" t="str">
        <f>B900&amp;C900</f>
        <v>Georgia ELLENWOODheptathlon</v>
      </c>
      <c r="H900" s="2">
        <f>E900</f>
        <v>1137</v>
      </c>
      <c r="I900" s="2" cm="1">
        <f t="array" ref="I900">MAX(IF($G$3:$G$4000=$G900,$H$3:$H$4000))</f>
        <v>1137</v>
      </c>
      <c r="J900" s="2" t="str">
        <v>CAN</v>
      </c>
      <c r="K900" s="21" t="str">
        <v>Brittni WOLCZYK</v>
      </c>
      <c r="L900" s="47" t="str">
        <v>javelin-throw</v>
      </c>
      <c r="M900" s="97">
        <v>35683</v>
      </c>
      <c r="N900" s="96" t="str">
        <f t="shared" ref="N900:N963" si="56">K900&amp;L900</f>
        <v>Brittni WOLCZYKjavelin-throw</v>
      </c>
      <c r="O900" s="2">
        <f t="shared" ref="O900:O963" si="57">VLOOKUP(K900&amp;L900,$G$3:$H$3442,2,FALSE)</f>
        <v>912</v>
      </c>
      <c r="P900" s="2">
        <f t="shared" ref="P900:P963" si="58">COUNTIFS($L$3:$L$3026,L900,$O$3:$O$3026,"&gt;"&amp;O900)+1</f>
        <v>35</v>
      </c>
      <c r="Q900" s="81" t="str">
        <f t="shared" ref="Q900:Q963" si="59">IFERROR(IF(J900="AUS",COUNTIFS($J$3:$J$3026,"AUS",$L$3:$L$3026,L900,$O$3:$O$3026,"&gt;"&amp;O900)+1,""),"")</f>
        <v/>
      </c>
    </row>
    <row r="901" spans="1:17" x14ac:dyDescent="0.2">
      <c r="A901" t="s">
        <v>1256</v>
      </c>
      <c r="B901" t="s">
        <v>2631</v>
      </c>
      <c r="C901" s="5" t="s">
        <v>39</v>
      </c>
      <c r="D901" s="5">
        <v>35236</v>
      </c>
      <c r="E901" s="2">
        <v>1136</v>
      </c>
      <c r="F901" s="2">
        <v>2</v>
      </c>
      <c r="G901" t="str">
        <f>B901&amp;C901</f>
        <v>Sarah MITTONshot-put</v>
      </c>
      <c r="H901" s="2">
        <f>E901</f>
        <v>1136</v>
      </c>
      <c r="I901" s="2" cm="1">
        <f t="array" ref="I901">MAX(IF($G$3:$G$4000=$G901,$H$3:$H$4000))</f>
        <v>1138</v>
      </c>
      <c r="J901" s="2" t="str">
        <v>CAN</v>
      </c>
      <c r="K901" s="21" t="str">
        <v>Sonya URBANOWICZ</v>
      </c>
      <c r="L901" s="47" t="str">
        <v>pole-vault</v>
      </c>
      <c r="M901" s="97">
        <v>44671</v>
      </c>
      <c r="N901" s="96" t="str">
        <f t="shared" si="56"/>
        <v>Sonya URBANOWICZpole-vault</v>
      </c>
      <c r="O901" s="2">
        <f t="shared" si="57"/>
        <v>908</v>
      </c>
      <c r="P901" s="2">
        <f t="shared" si="58"/>
        <v>45</v>
      </c>
      <c r="Q901" s="81" t="str">
        <f t="shared" si="59"/>
        <v/>
      </c>
    </row>
    <row r="902" spans="1:17" x14ac:dyDescent="0.2">
      <c r="A902" t="s">
        <v>1256</v>
      </c>
      <c r="B902" t="s">
        <v>2210</v>
      </c>
      <c r="C902" t="s">
        <v>32</v>
      </c>
      <c r="D902" s="5">
        <v>33944</v>
      </c>
      <c r="E902" s="2">
        <v>1136</v>
      </c>
      <c r="F902" s="2">
        <v>22</v>
      </c>
      <c r="G902" t="str">
        <f>B902&amp;C902</f>
        <v>Michelle HARRISON100mh</v>
      </c>
      <c r="H902" s="2">
        <f>E902</f>
        <v>1136</v>
      </c>
      <c r="I902" s="2" cm="1">
        <f t="array" ref="I902">MAX(IF($G$3:$G$4000=$G902,$H$3:$H$4000))</f>
        <v>1136</v>
      </c>
      <c r="J902" s="2" t="str">
        <v>CAN</v>
      </c>
      <c r="K902" s="21" t="str">
        <v>Enik≈ë S√ÅRA</v>
      </c>
      <c r="L902" s="47" t="str">
        <v>javelin-throw</v>
      </c>
      <c r="M902" s="97">
        <v>37334</v>
      </c>
      <c r="N902" s="96" t="str">
        <f t="shared" si="56"/>
        <v>Enik≈ë S√ÅRAjavelin-throw</v>
      </c>
      <c r="O902" s="2">
        <f t="shared" si="57"/>
        <v>907</v>
      </c>
      <c r="P902" s="2">
        <f t="shared" si="58"/>
        <v>37</v>
      </c>
      <c r="Q902" s="81" t="str">
        <f t="shared" si="59"/>
        <v/>
      </c>
    </row>
    <row r="903" spans="1:17" x14ac:dyDescent="0.2">
      <c r="A903" t="s">
        <v>1256</v>
      </c>
      <c r="B903" t="s">
        <v>1972</v>
      </c>
      <c r="C903" t="s">
        <v>28</v>
      </c>
      <c r="D903" s="5">
        <v>33469</v>
      </c>
      <c r="E903" s="2">
        <v>1134</v>
      </c>
      <c r="F903" s="2">
        <v>40</v>
      </c>
      <c r="G903" t="str">
        <f>B903&amp;C903</f>
        <v>Mariah KELLY1500m</v>
      </c>
      <c r="H903" s="2">
        <f>E903</f>
        <v>1134</v>
      </c>
      <c r="I903" s="2" cm="1">
        <f t="array" ref="I903">MAX(IF($G$3:$G$4000=$G903,$H$3:$H$4000))</f>
        <v>1134</v>
      </c>
      <c r="J903" s="2" t="str">
        <v>CAN</v>
      </c>
      <c r="K903" s="21" t="str">
        <v>Tayah DE SOUSA</v>
      </c>
      <c r="L903" s="47" t="str">
        <v>long-jump</v>
      </c>
      <c r="M903" s="97">
        <v>44640</v>
      </c>
      <c r="N903" s="96" t="str">
        <f t="shared" si="56"/>
        <v>Tayah DE SOUSAlong-jump</v>
      </c>
      <c r="O903" s="2">
        <f t="shared" si="57"/>
        <v>906</v>
      </c>
      <c r="P903" s="2">
        <f t="shared" si="58"/>
        <v>167</v>
      </c>
      <c r="Q903" s="81" t="str">
        <f t="shared" si="59"/>
        <v/>
      </c>
    </row>
    <row r="904" spans="1:17" x14ac:dyDescent="0.2">
      <c r="A904" t="s">
        <v>1256</v>
      </c>
      <c r="B904" t="s">
        <v>1891</v>
      </c>
      <c r="C904" t="s">
        <v>26</v>
      </c>
      <c r="D904" s="5">
        <v>32894</v>
      </c>
      <c r="E904" s="2">
        <v>1133</v>
      </c>
      <c r="F904" s="2">
        <v>36</v>
      </c>
      <c r="G904" t="str">
        <f>B904&amp;C904</f>
        <v>Alicia BROWN400m</v>
      </c>
      <c r="H904" s="2">
        <f>E904</f>
        <v>1133</v>
      </c>
      <c r="I904" s="2" cm="1">
        <f t="array" ref="I904">MAX(IF($G$3:$G$4000=$G904,$H$3:$H$4000))</f>
        <v>1133</v>
      </c>
      <c r="J904" s="2" t="str">
        <v>CAN</v>
      </c>
      <c r="K904" s="21" t="str">
        <v>Trinity TUTTI</v>
      </c>
      <c r="L904" s="47" t="str">
        <v>shot-put</v>
      </c>
      <c r="M904" s="97">
        <v>36649</v>
      </c>
      <c r="N904" s="96" t="str">
        <f t="shared" si="56"/>
        <v>Trinity TUTTIshot-put</v>
      </c>
      <c r="O904" s="2">
        <f t="shared" si="57"/>
        <v>903</v>
      </c>
      <c r="P904" s="2">
        <f t="shared" si="58"/>
        <v>42</v>
      </c>
      <c r="Q904" s="81" t="str">
        <f t="shared" si="59"/>
        <v/>
      </c>
    </row>
    <row r="905" spans="1:17" x14ac:dyDescent="0.2">
      <c r="A905" t="s">
        <v>1256</v>
      </c>
      <c r="B905" t="s">
        <v>2211</v>
      </c>
      <c r="C905" t="s">
        <v>32</v>
      </c>
      <c r="D905" s="5">
        <v>35694</v>
      </c>
      <c r="E905" s="2">
        <v>1131</v>
      </c>
      <c r="F905" s="2">
        <v>24</v>
      </c>
      <c r="G905" t="str">
        <f>B905&amp;C905</f>
        <v>Mariam ABDUL-RASHID100mh</v>
      </c>
      <c r="H905" s="2">
        <f>E905</f>
        <v>1131</v>
      </c>
      <c r="I905" s="2" cm="1">
        <f t="array" ref="I905">MAX(IF($G$3:$G$4000=$G905,$H$3:$H$4000))</f>
        <v>1131</v>
      </c>
      <c r="J905" s="2" t="str">
        <v>CAN</v>
      </c>
      <c r="K905" s="21" t="str">
        <v>Makiah HUNT</v>
      </c>
      <c r="L905" s="47" t="str">
        <v>pole-vault</v>
      </c>
      <c r="M905" s="97">
        <v>35819</v>
      </c>
      <c r="N905" s="96" t="str">
        <f t="shared" si="56"/>
        <v>Makiah HUNTpole-vault</v>
      </c>
      <c r="O905" s="2">
        <f t="shared" si="57"/>
        <v>902</v>
      </c>
      <c r="P905" s="2">
        <f t="shared" si="58"/>
        <v>48</v>
      </c>
      <c r="Q905" s="81" t="str">
        <f t="shared" si="59"/>
        <v/>
      </c>
    </row>
    <row r="906" spans="1:17" x14ac:dyDescent="0.2">
      <c r="A906" t="s">
        <v>1256</v>
      </c>
      <c r="B906" t="s">
        <v>2686</v>
      </c>
      <c r="C906" s="5" t="s">
        <v>42</v>
      </c>
      <c r="D906" s="5">
        <v>34009</v>
      </c>
      <c r="E906" s="2">
        <v>1130</v>
      </c>
      <c r="F906" s="2">
        <v>5</v>
      </c>
      <c r="G906" t="str">
        <f>B906&amp;C906</f>
        <v>Jillian WEIRhammer-throw</v>
      </c>
      <c r="H906" s="2">
        <f>E906</f>
        <v>1130</v>
      </c>
      <c r="I906" s="2" cm="1">
        <f t="array" ref="I906">MAX(IF($G$3:$G$4000=$G906,$H$3:$H$4000))</f>
        <v>1130</v>
      </c>
      <c r="J906" s="2" t="str">
        <v>CAN</v>
      </c>
      <c r="K906" s="21" t="str">
        <v>Tori DENNESS</v>
      </c>
      <c r="L906" s="47" t="str">
        <v>javelin-throw</v>
      </c>
      <c r="M906" s="97">
        <v>44581</v>
      </c>
      <c r="N906" s="96" t="str">
        <f t="shared" si="56"/>
        <v>Tori DENNESSjavelin-throw</v>
      </c>
      <c r="O906" s="2">
        <f t="shared" si="57"/>
        <v>898</v>
      </c>
      <c r="P906" s="2">
        <f t="shared" si="58"/>
        <v>42</v>
      </c>
      <c r="Q906" s="81" t="str">
        <f t="shared" si="59"/>
        <v/>
      </c>
    </row>
    <row r="907" spans="1:17" x14ac:dyDescent="0.2">
      <c r="A907" t="s">
        <v>1256</v>
      </c>
      <c r="B907" t="s">
        <v>1257</v>
      </c>
      <c r="C907" t="s">
        <v>26</v>
      </c>
      <c r="D907" s="5">
        <v>36526</v>
      </c>
      <c r="E907" s="2">
        <v>1128</v>
      </c>
      <c r="F907" s="2">
        <v>38</v>
      </c>
      <c r="G907" t="str">
        <f>B907&amp;C907</f>
        <v>Lauren GALE400m</v>
      </c>
      <c r="H907" s="2">
        <f>E907</f>
        <v>1128</v>
      </c>
      <c r="I907" s="2" cm="1">
        <f t="array" ref="I907">MAX(IF($G$3:$G$4000=$G907,$H$3:$H$4000))</f>
        <v>1145</v>
      </c>
      <c r="J907" s="2" t="str">
        <v>CAN</v>
      </c>
      <c r="K907" s="21" t="str">
        <v>Keira MCCARRELL</v>
      </c>
      <c r="L907" s="47" t="str">
        <v>javelin-throw</v>
      </c>
      <c r="M907" s="97">
        <v>36295</v>
      </c>
      <c r="N907" s="96" t="str">
        <f t="shared" si="56"/>
        <v>Keira MCCARRELLjavelin-throw</v>
      </c>
      <c r="O907" s="2">
        <f t="shared" si="57"/>
        <v>897</v>
      </c>
      <c r="P907" s="2">
        <f t="shared" si="58"/>
        <v>43</v>
      </c>
      <c r="Q907" s="81" t="str">
        <f t="shared" si="59"/>
        <v/>
      </c>
    </row>
    <row r="908" spans="1:17" x14ac:dyDescent="0.2">
      <c r="A908" t="s">
        <v>1256</v>
      </c>
      <c r="B908" t="s">
        <v>2053</v>
      </c>
      <c r="C908" t="s">
        <v>34</v>
      </c>
      <c r="D908" s="5">
        <v>1996</v>
      </c>
      <c r="E908" s="2">
        <v>1126</v>
      </c>
      <c r="F908" s="2">
        <v>33</v>
      </c>
      <c r="G908" t="str">
        <f>B908&amp;C908</f>
        <v>Julia HOWLEY3000msc</v>
      </c>
      <c r="H908" s="2">
        <f>E908</f>
        <v>1126</v>
      </c>
      <c r="I908" s="2" cm="1">
        <f t="array" ref="I908">MAX(IF($G$3:$G$4000=$G908,$H$3:$H$4000))</f>
        <v>1126</v>
      </c>
      <c r="J908" s="2" t="str">
        <v>CAN</v>
      </c>
      <c r="K908" s="21" t="str">
        <v>No√©mie JEFFREY</v>
      </c>
      <c r="L908" s="47" t="str">
        <v>hammer-throw</v>
      </c>
      <c r="M908" s="97">
        <v>1997</v>
      </c>
      <c r="N908" s="96" t="str">
        <f t="shared" si="56"/>
        <v>No√©mie JEFFREYhammer-throw</v>
      </c>
      <c r="O908" s="2">
        <f t="shared" si="57"/>
        <v>896</v>
      </c>
      <c r="P908" s="2">
        <f t="shared" si="58"/>
        <v>54</v>
      </c>
      <c r="Q908" s="81" t="str">
        <f t="shared" si="59"/>
        <v/>
      </c>
    </row>
    <row r="909" spans="1:17" x14ac:dyDescent="0.2">
      <c r="A909" t="s">
        <v>1256</v>
      </c>
      <c r="B909" t="s">
        <v>1847</v>
      </c>
      <c r="C909" t="s">
        <v>25</v>
      </c>
      <c r="D909" s="5">
        <v>35457</v>
      </c>
      <c r="E909" s="2">
        <v>1124</v>
      </c>
      <c r="F909" s="2">
        <v>40</v>
      </c>
      <c r="G909" t="str">
        <f>B909&amp;C909</f>
        <v>Natassha MCDONALD200m</v>
      </c>
      <c r="H909" s="2">
        <f>E909</f>
        <v>1124</v>
      </c>
      <c r="I909" s="2" cm="1">
        <f t="array" ref="I909">MAX(IF($G$3:$G$4000=$G909,$H$3:$H$4000))</f>
        <v>1124</v>
      </c>
      <c r="J909" s="2" t="str">
        <v>CAN</v>
      </c>
      <c r="K909" s="21" t="str">
        <v>Jorden HALL</v>
      </c>
      <c r="L909" s="47" t="str">
        <v>heptathlon</v>
      </c>
      <c r="M909" s="97">
        <v>1999</v>
      </c>
      <c r="N909" s="96" t="str">
        <f t="shared" si="56"/>
        <v>Jorden HALLheptathlon</v>
      </c>
      <c r="O909" s="2">
        <f t="shared" si="57"/>
        <v>890</v>
      </c>
      <c r="P909" s="2">
        <f t="shared" si="58"/>
        <v>38</v>
      </c>
      <c r="Q909" s="81" t="str">
        <f t="shared" si="59"/>
        <v/>
      </c>
    </row>
    <row r="910" spans="1:17" x14ac:dyDescent="0.2">
      <c r="A910" t="s">
        <v>1256</v>
      </c>
      <c r="B910" t="s">
        <v>2180</v>
      </c>
      <c r="C910" t="s">
        <v>82</v>
      </c>
      <c r="D910" s="5">
        <v>29293</v>
      </c>
      <c r="E910" s="2">
        <v>1123</v>
      </c>
      <c r="F910" s="2">
        <v>76</v>
      </c>
      <c r="G910" t="str">
        <f>B910&amp;C910</f>
        <v>Malindi ELMOREmarathon</v>
      </c>
      <c r="H910" s="2">
        <f>E910</f>
        <v>1123</v>
      </c>
      <c r="I910" s="2" cm="1">
        <f t="array" ref="I910">MAX(IF($G$3:$G$4000=$G910,$H$3:$H$4000))</f>
        <v>1123</v>
      </c>
      <c r="J910" s="2" t="str">
        <v>CAN</v>
      </c>
      <c r="K910" s="21" t="str">
        <v>Sienna MACDONALD</v>
      </c>
      <c r="L910" s="47" t="str">
        <v>heptathlon</v>
      </c>
      <c r="M910" s="97">
        <v>44612</v>
      </c>
      <c r="N910" s="96" t="str">
        <f t="shared" si="56"/>
        <v>Sienna MACDONALDheptathlon</v>
      </c>
      <c r="O910" s="2">
        <f t="shared" si="57"/>
        <v>890</v>
      </c>
      <c r="P910" s="2">
        <f t="shared" si="58"/>
        <v>38</v>
      </c>
      <c r="Q910" s="81" t="str">
        <f t="shared" si="59"/>
        <v/>
      </c>
    </row>
    <row r="911" spans="1:17" x14ac:dyDescent="0.2">
      <c r="A911" t="s">
        <v>1256</v>
      </c>
      <c r="B911" t="s">
        <v>1949</v>
      </c>
      <c r="C911" t="s">
        <v>27</v>
      </c>
      <c r="D911" s="6">
        <v>34711</v>
      </c>
      <c r="E911" s="2">
        <v>1121</v>
      </c>
      <c r="F911" s="2">
        <v>37</v>
      </c>
      <c r="G911" t="str">
        <f>B911&amp;C911</f>
        <v>Natalia HAWTHORN800m</v>
      </c>
      <c r="H911" s="2">
        <f>E911</f>
        <v>1121</v>
      </c>
      <c r="I911" s="2" cm="1">
        <f t="array" ref="I911">MAX(IF($G$3:$G$4000=$G911,$H$3:$H$4000))</f>
        <v>1121</v>
      </c>
      <c r="J911" s="2" t="str">
        <v>CAN</v>
      </c>
      <c r="K911" s="21" t="str">
        <v>Kaitlin BROOKS</v>
      </c>
      <c r="L911" s="47" t="str">
        <v>shot-put</v>
      </c>
      <c r="M911" s="97">
        <v>1996</v>
      </c>
      <c r="N911" s="96" t="str">
        <f t="shared" si="56"/>
        <v>Kaitlin BROOKSshot-put</v>
      </c>
      <c r="O911" s="2">
        <f t="shared" si="57"/>
        <v>884</v>
      </c>
      <c r="P911" s="2">
        <f t="shared" si="58"/>
        <v>54</v>
      </c>
      <c r="Q911" s="81" t="str">
        <f t="shared" si="59"/>
        <v/>
      </c>
    </row>
    <row r="912" spans="1:17" x14ac:dyDescent="0.2">
      <c r="A912" t="s">
        <v>1256</v>
      </c>
      <c r="B912" t="s">
        <v>1810</v>
      </c>
      <c r="C912" t="s">
        <v>2</v>
      </c>
      <c r="D912" s="5">
        <v>36630</v>
      </c>
      <c r="E912" s="2">
        <v>1120</v>
      </c>
      <c r="F912" s="2">
        <v>60</v>
      </c>
      <c r="G912" t="str">
        <f>B912&amp;C912</f>
        <v>Jacqueline MADOGO100m</v>
      </c>
      <c r="H912" s="2">
        <f>E912</f>
        <v>1120</v>
      </c>
      <c r="I912" s="2" cm="1">
        <f t="array" ref="I912">MAX(IF($G$3:$G$4000=$G912,$H$3:$H$4000))</f>
        <v>1120</v>
      </c>
      <c r="J912" s="2" t="str">
        <v>CAN</v>
      </c>
      <c r="K912" s="21" t="str">
        <v>Alexandria WEBB</v>
      </c>
      <c r="L912" s="47" t="str">
        <v>javelin-throw</v>
      </c>
      <c r="M912" s="97">
        <v>44612</v>
      </c>
      <c r="N912" s="96" t="str">
        <f t="shared" si="56"/>
        <v>Alexandria WEBBjavelin-throw</v>
      </c>
      <c r="O912" s="2">
        <f t="shared" si="57"/>
        <v>884</v>
      </c>
      <c r="P912" s="2">
        <f t="shared" si="58"/>
        <v>47</v>
      </c>
      <c r="Q912" s="81" t="str">
        <f t="shared" si="59"/>
        <v/>
      </c>
    </row>
    <row r="913" spans="1:17" x14ac:dyDescent="0.2">
      <c r="A913" t="s">
        <v>1256</v>
      </c>
      <c r="B913" t="s">
        <v>1257</v>
      </c>
      <c r="C913" s="5" t="s">
        <v>25</v>
      </c>
      <c r="D913" s="5">
        <v>36526</v>
      </c>
      <c r="E913" s="2">
        <v>1119</v>
      </c>
      <c r="F913" s="2">
        <v>44</v>
      </c>
      <c r="G913" t="str">
        <f>B913&amp;C913</f>
        <v>Lauren GALE200m</v>
      </c>
      <c r="H913" s="2">
        <f>E913</f>
        <v>1119</v>
      </c>
      <c r="I913" s="2" cm="1">
        <f t="array" ref="I913">MAX(IF($G$3:$G$4000=$G913,$H$3:$H$4000))</f>
        <v>1119</v>
      </c>
      <c r="J913" s="2" t="str">
        <v>CAN</v>
      </c>
      <c r="K913" s="21" t="str">
        <v>Alex THRONDSON</v>
      </c>
      <c r="L913" s="47" t="str">
        <v>pole-vault</v>
      </c>
      <c r="M913" s="97">
        <v>36989</v>
      </c>
      <c r="N913" s="96" t="str">
        <f t="shared" si="56"/>
        <v>Alex THRONDSONpole-vault</v>
      </c>
      <c r="O913" s="2">
        <f t="shared" si="57"/>
        <v>883</v>
      </c>
      <c r="P913" s="2">
        <f t="shared" si="58"/>
        <v>57</v>
      </c>
      <c r="Q913" s="81" t="str">
        <f t="shared" si="59"/>
        <v/>
      </c>
    </row>
    <row r="914" spans="1:17" x14ac:dyDescent="0.2">
      <c r="A914" t="s">
        <v>1256</v>
      </c>
      <c r="B914" t="s">
        <v>2009</v>
      </c>
      <c r="C914" s="5" t="s">
        <v>28</v>
      </c>
      <c r="D914" s="5">
        <v>33486</v>
      </c>
      <c r="E914" s="2">
        <v>1119</v>
      </c>
      <c r="F914" s="2">
        <v>49</v>
      </c>
      <c r="G914" t="str">
        <f>B914&amp;C914</f>
        <v>Genevi√®ve LALONDE1500m</v>
      </c>
      <c r="H914" s="2">
        <f>E914</f>
        <v>1119</v>
      </c>
      <c r="I914" s="2" cm="1">
        <f t="array" ref="I914">MAX(IF($G$3:$G$4000=$G914,$H$3:$H$4000))</f>
        <v>1119</v>
      </c>
      <c r="J914" s="2" t="str">
        <v>CAN</v>
      </c>
      <c r="K914" s="21" t="str">
        <v>Ella FOSTER</v>
      </c>
      <c r="L914" s="47" t="str">
        <v>pole-vault</v>
      </c>
      <c r="M914" s="97">
        <v>44640</v>
      </c>
      <c r="N914" s="96" t="str">
        <f t="shared" si="56"/>
        <v>Ella FOSTERpole-vault</v>
      </c>
      <c r="O914" s="2">
        <f t="shared" si="57"/>
        <v>883</v>
      </c>
      <c r="P914" s="2">
        <f t="shared" si="58"/>
        <v>57</v>
      </c>
      <c r="Q914" s="81" t="str">
        <f t="shared" si="59"/>
        <v/>
      </c>
    </row>
    <row r="915" spans="1:17" x14ac:dyDescent="0.2">
      <c r="A915" t="s">
        <v>1256</v>
      </c>
      <c r="B915" t="s">
        <v>2010</v>
      </c>
      <c r="C915" t="s">
        <v>28</v>
      </c>
      <c r="D915" s="5">
        <v>34884</v>
      </c>
      <c r="E915" s="2">
        <v>1118</v>
      </c>
      <c r="F915" s="2">
        <v>50</v>
      </c>
      <c r="G915" t="str">
        <f>B915&amp;C915</f>
        <v>Regan YEE1500m</v>
      </c>
      <c r="H915" s="2">
        <f>E915</f>
        <v>1118</v>
      </c>
      <c r="I915" s="2" cm="1">
        <f t="array" ref="I915">MAX(IF($G$3:$G$4000=$G915,$H$3:$H$4000))</f>
        <v>1118</v>
      </c>
      <c r="J915" s="2" t="str">
        <v>CAN</v>
      </c>
      <c r="K915" s="21" t="str">
        <v>Sage STOYKA KAY</v>
      </c>
      <c r="L915" s="47" t="str">
        <v>pole-vault</v>
      </c>
      <c r="M915" s="97">
        <v>0</v>
      </c>
      <c r="N915" s="96" t="str">
        <f t="shared" si="56"/>
        <v>Sage STOYKA KAYpole-vault</v>
      </c>
      <c r="O915" s="2">
        <f t="shared" si="57"/>
        <v>883</v>
      </c>
      <c r="P915" s="2">
        <f t="shared" si="58"/>
        <v>57</v>
      </c>
      <c r="Q915" s="81" t="str">
        <f t="shared" si="59"/>
        <v/>
      </c>
    </row>
    <row r="916" spans="1:17" x14ac:dyDescent="0.2">
      <c r="A916" t="s">
        <v>1256</v>
      </c>
      <c r="B916" t="s">
        <v>2055</v>
      </c>
      <c r="C916" s="5" t="s">
        <v>34</v>
      </c>
      <c r="D916" s="5">
        <v>36812</v>
      </c>
      <c r="E916" s="2">
        <v>1118</v>
      </c>
      <c r="F916" s="2">
        <v>36</v>
      </c>
      <c r="G916" t="str">
        <f>B916&amp;C916</f>
        <v>Grace FETHERSTONHAUGH3000msc</v>
      </c>
      <c r="H916" s="2">
        <f>E916</f>
        <v>1118</v>
      </c>
      <c r="I916" s="2" cm="1">
        <f t="array" ref="I916">MAX(IF($G$3:$G$4000=$G916,$H$3:$H$4000))</f>
        <v>1118</v>
      </c>
      <c r="J916" s="2" t="str">
        <v>CAN</v>
      </c>
      <c r="K916" s="21" t="str">
        <v>Megan DUNN</v>
      </c>
      <c r="L916" s="47" t="str">
        <v>heptathlon</v>
      </c>
      <c r="M916" s="97">
        <v>1999</v>
      </c>
      <c r="N916" s="96" t="str">
        <f t="shared" si="56"/>
        <v>Megan DUNNheptathlon</v>
      </c>
      <c r="O916" s="2">
        <f t="shared" si="57"/>
        <v>883</v>
      </c>
      <c r="P916" s="2">
        <f t="shared" si="58"/>
        <v>42</v>
      </c>
      <c r="Q916" s="81" t="str">
        <f t="shared" si="59"/>
        <v/>
      </c>
    </row>
    <row r="917" spans="1:17" x14ac:dyDescent="0.2">
      <c r="A917" t="s">
        <v>1256</v>
      </c>
      <c r="B917" s="5" t="s">
        <v>1897</v>
      </c>
      <c r="C917" s="5" t="s">
        <v>26</v>
      </c>
      <c r="D917" s="6">
        <v>34505</v>
      </c>
      <c r="E917" s="2">
        <v>1117</v>
      </c>
      <c r="F917" s="2">
        <v>47</v>
      </c>
      <c r="G917" t="str">
        <f>B917&amp;C917</f>
        <v>Sage WATSON400m</v>
      </c>
      <c r="H917" s="2">
        <f>E917</f>
        <v>1117</v>
      </c>
      <c r="I917" s="2" cm="1">
        <f t="array" ref="I917">MAX(IF($G$3:$G$4000=$G917,$H$3:$H$4000))</f>
        <v>1117</v>
      </c>
      <c r="J917" s="2" t="str">
        <v>CAN</v>
      </c>
      <c r="K917" s="21" t="str">
        <v>Kristen O'HANDLEY</v>
      </c>
      <c r="L917" s="47" t="str">
        <v>heptathlon</v>
      </c>
      <c r="M917" s="97">
        <v>1999</v>
      </c>
      <c r="N917" s="96" t="str">
        <f t="shared" si="56"/>
        <v>Kristen O'HANDLEYheptathlon</v>
      </c>
      <c r="O917" s="2">
        <f t="shared" si="57"/>
        <v>879</v>
      </c>
      <c r="P917" s="2">
        <f t="shared" si="58"/>
        <v>44</v>
      </c>
      <c r="Q917" s="81" t="str">
        <f t="shared" si="59"/>
        <v/>
      </c>
    </row>
    <row r="918" spans="1:17" x14ac:dyDescent="0.2">
      <c r="A918" t="s">
        <v>1256</v>
      </c>
      <c r="B918" t="s">
        <v>1951</v>
      </c>
      <c r="C918" t="s">
        <v>27</v>
      </c>
      <c r="D918" s="5">
        <v>34935</v>
      </c>
      <c r="E918" s="2">
        <v>1117</v>
      </c>
      <c r="F918" s="2">
        <v>39</v>
      </c>
      <c r="G918" t="str">
        <f>B918&amp;C918</f>
        <v>Ma√Øt√© BOUCHARD800m</v>
      </c>
      <c r="H918" s="2">
        <f>E918</f>
        <v>1117</v>
      </c>
      <c r="I918" s="2" cm="1">
        <f t="array" ref="I918">MAX(IF($G$3:$G$4000=$G918,$H$3:$H$4000))</f>
        <v>1117</v>
      </c>
      <c r="J918" s="2" t="str">
        <v>CAN</v>
      </c>
      <c r="K918" s="21" t="str">
        <v>Dolly GABRI</v>
      </c>
      <c r="L918" s="47" t="str">
        <v>shot-put</v>
      </c>
      <c r="M918" s="97">
        <v>37143</v>
      </c>
      <c r="N918" s="96" t="str">
        <f t="shared" si="56"/>
        <v>Dolly GABRIshot-put</v>
      </c>
      <c r="O918" s="2">
        <f t="shared" si="57"/>
        <v>874</v>
      </c>
      <c r="P918" s="2">
        <f t="shared" si="58"/>
        <v>59</v>
      </c>
      <c r="Q918" s="81" t="str">
        <f t="shared" si="59"/>
        <v/>
      </c>
    </row>
    <row r="919" spans="1:17" x14ac:dyDescent="0.2">
      <c r="A919" t="s">
        <v>1256</v>
      </c>
      <c r="B919" t="s">
        <v>2898</v>
      </c>
      <c r="C919" t="s">
        <v>82</v>
      </c>
      <c r="D919" s="5">
        <v>29937</v>
      </c>
      <c r="E919" s="2">
        <v>1116</v>
      </c>
      <c r="F919" s="2">
        <v>78</v>
      </c>
      <c r="G919" t="str">
        <f>B919&amp;C919</f>
        <v>Natasha WODAKmarathon</v>
      </c>
      <c r="H919" s="2">
        <f>E919</f>
        <v>1116</v>
      </c>
      <c r="I919" s="2" cm="1">
        <f t="array" ref="I919">MAX(IF($G$3:$G$4000=$G919,$H$3:$H$4000))</f>
        <v>1116</v>
      </c>
      <c r="J919" s="2" t="str">
        <v>CAN</v>
      </c>
      <c r="K919" s="21" t="str">
        <v>Billie MARTIN</v>
      </c>
      <c r="L919" s="47" t="str">
        <v>hammer-throw</v>
      </c>
      <c r="M919" s="97">
        <v>44612</v>
      </c>
      <c r="N919" s="96" t="str">
        <f t="shared" si="56"/>
        <v>Billie MARTINhammer-throw</v>
      </c>
      <c r="O919" s="2">
        <f t="shared" si="57"/>
        <v>874</v>
      </c>
      <c r="P919" s="2">
        <f t="shared" si="58"/>
        <v>64</v>
      </c>
      <c r="Q919" s="81" t="str">
        <f t="shared" si="59"/>
        <v/>
      </c>
    </row>
    <row r="920" spans="1:17" x14ac:dyDescent="0.2">
      <c r="A920" t="s">
        <v>1256</v>
      </c>
      <c r="B920" t="s">
        <v>1817</v>
      </c>
      <c r="C920" t="s">
        <v>2</v>
      </c>
      <c r="D920" s="5">
        <v>36141</v>
      </c>
      <c r="E920" s="2">
        <v>1114</v>
      </c>
      <c r="F920" s="2">
        <v>66</v>
      </c>
      <c r="G920" t="str">
        <f>B920&amp;C920</f>
        <v>Shyvonne ROXBOROUGH100m</v>
      </c>
      <c r="H920" s="2">
        <f>E920</f>
        <v>1114</v>
      </c>
      <c r="I920" s="2" cm="1">
        <f t="array" ref="I920">MAX(IF($G$3:$G$4000=$G920,$H$3:$H$4000))</f>
        <v>1114</v>
      </c>
      <c r="J920" s="2" t="str">
        <v>CAN</v>
      </c>
      <c r="K920" s="21" t="str">
        <v>Kaylee CLARK</v>
      </c>
      <c r="L920" s="47" t="str">
        <v>javelin-throw</v>
      </c>
      <c r="M920" s="97">
        <v>44640</v>
      </c>
      <c r="N920" s="96" t="str">
        <f t="shared" si="56"/>
        <v>Kaylee CLARKjavelin-throw</v>
      </c>
      <c r="O920" s="2">
        <f t="shared" si="57"/>
        <v>870</v>
      </c>
      <c r="P920" s="2">
        <f t="shared" si="58"/>
        <v>51</v>
      </c>
      <c r="Q920" s="81" t="str">
        <f t="shared" si="59"/>
        <v/>
      </c>
    </row>
    <row r="921" spans="1:17" x14ac:dyDescent="0.2">
      <c r="A921" t="s">
        <v>1256</v>
      </c>
      <c r="B921" t="s">
        <v>1858</v>
      </c>
      <c r="C921" t="s">
        <v>26</v>
      </c>
      <c r="D921" s="5">
        <v>34711</v>
      </c>
      <c r="E921" s="2">
        <v>1114</v>
      </c>
      <c r="F921" s="2">
        <v>50</v>
      </c>
      <c r="G921" t="str">
        <f>B921&amp;C921</f>
        <v>Micha POWELL400m</v>
      </c>
      <c r="H921" s="2">
        <f>E921</f>
        <v>1114</v>
      </c>
      <c r="I921" s="2" cm="1">
        <f t="array" ref="I921">MAX(IF($G$3:$G$4000=$G921,$H$3:$H$4000))</f>
        <v>1114</v>
      </c>
      <c r="J921" s="2" t="str">
        <v>CAN</v>
      </c>
      <c r="K921" s="21" t="str">
        <v>Rachel ANDRES</v>
      </c>
      <c r="L921" s="47" t="str">
        <v>shot-put</v>
      </c>
      <c r="M921" s="97">
        <v>31888</v>
      </c>
      <c r="N921" s="96" t="str">
        <f t="shared" si="56"/>
        <v>Rachel ANDRESshot-put</v>
      </c>
      <c r="O921" s="2">
        <f t="shared" si="57"/>
        <v>868</v>
      </c>
      <c r="P921" s="2">
        <f t="shared" si="58"/>
        <v>64</v>
      </c>
      <c r="Q921" s="81" t="str">
        <f t="shared" si="59"/>
        <v/>
      </c>
    </row>
    <row r="922" spans="1:17" x14ac:dyDescent="0.2">
      <c r="A922" t="s">
        <v>1256</v>
      </c>
      <c r="B922" t="s">
        <v>2011</v>
      </c>
      <c r="C922" t="s">
        <v>28</v>
      </c>
      <c r="D922" s="5">
        <v>29947</v>
      </c>
      <c r="E922" s="2">
        <v>1114</v>
      </c>
      <c r="F922" s="2">
        <v>54</v>
      </c>
      <c r="G922" t="str">
        <f>B922&amp;C922</f>
        <v>Sasha GOLLISH1500m</v>
      </c>
      <c r="H922" s="2">
        <f>E922</f>
        <v>1114</v>
      </c>
      <c r="I922" s="2" cm="1">
        <f t="array" ref="I922">MAX(IF($G$3:$G$4000=$G922,$H$3:$H$4000))</f>
        <v>1114</v>
      </c>
      <c r="J922" s="2" t="str">
        <v>CAN</v>
      </c>
      <c r="K922" s="21" t="str">
        <v>Georgia ELLENWOOD</v>
      </c>
      <c r="L922" s="47" t="str">
        <v>javelin-throw</v>
      </c>
      <c r="M922" s="97">
        <v>34916</v>
      </c>
      <c r="N922" s="96" t="str">
        <f t="shared" si="56"/>
        <v>Georgia ELLENWOODjavelin-throw</v>
      </c>
      <c r="O922" s="2">
        <f t="shared" si="57"/>
        <v>867</v>
      </c>
      <c r="P922" s="2">
        <f t="shared" si="58"/>
        <v>53</v>
      </c>
      <c r="Q922" s="81" t="str">
        <f t="shared" si="59"/>
        <v/>
      </c>
    </row>
    <row r="923" spans="1:17" x14ac:dyDescent="0.2">
      <c r="A923" t="s">
        <v>1256</v>
      </c>
      <c r="B923" t="s">
        <v>1869</v>
      </c>
      <c r="C923" t="s">
        <v>26</v>
      </c>
      <c r="D923" s="5">
        <v>34953</v>
      </c>
      <c r="E923" s="2">
        <v>1113</v>
      </c>
      <c r="F923" s="2">
        <v>53</v>
      </c>
      <c r="G923" t="str">
        <f>B923&amp;C923</f>
        <v>Madeline PRICE400m</v>
      </c>
      <c r="H923" s="2">
        <f>E923</f>
        <v>1113</v>
      </c>
      <c r="I923" s="2" cm="1">
        <f t="array" ref="I923">MAX(IF($G$3:$G$4000=$G923,$H$3:$H$4000))</f>
        <v>1113</v>
      </c>
      <c r="J923" s="2" t="str">
        <v>CAN</v>
      </c>
      <c r="K923" s="21" t="str">
        <v>Naquita WILLIAMS</v>
      </c>
      <c r="L923" s="47" t="str">
        <v>hammer-throw</v>
      </c>
      <c r="M923" s="97">
        <v>1998</v>
      </c>
      <c r="N923" s="96" t="str">
        <f t="shared" si="56"/>
        <v>Naquita WILLIAMShammer-throw</v>
      </c>
      <c r="O923" s="2">
        <f t="shared" si="57"/>
        <v>866</v>
      </c>
      <c r="P923" s="2">
        <f t="shared" si="58"/>
        <v>68</v>
      </c>
      <c r="Q923" s="81" t="str">
        <f t="shared" si="59"/>
        <v/>
      </c>
    </row>
    <row r="924" spans="1:17" x14ac:dyDescent="0.2">
      <c r="A924" t="s">
        <v>1256</v>
      </c>
      <c r="B924" t="s">
        <v>1937</v>
      </c>
      <c r="C924" t="s">
        <v>28</v>
      </c>
      <c r="D924" s="5">
        <v>35383</v>
      </c>
      <c r="E924" s="2">
        <v>1113</v>
      </c>
      <c r="F924" s="2">
        <v>55</v>
      </c>
      <c r="G924" t="str">
        <f>B924&amp;C924</f>
        <v>Julianne LABACH1500m</v>
      </c>
      <c r="H924" s="2">
        <f>E924</f>
        <v>1113</v>
      </c>
      <c r="I924" s="2" cm="1">
        <f t="array" ref="I924">MAX(IF($G$3:$G$4000=$G924,$H$3:$H$4000))</f>
        <v>1113</v>
      </c>
      <c r="J924" s="2" t="str">
        <v>CAN</v>
      </c>
      <c r="K924" s="21" t="str">
        <v>Sophia SLOVENSKI</v>
      </c>
      <c r="L924" s="47" t="str">
        <v>javelin-throw</v>
      </c>
      <c r="M924" s="97">
        <v>1999</v>
      </c>
      <c r="N924" s="96" t="str">
        <f t="shared" si="56"/>
        <v>Sophia SLOVENSKIjavelin-throw</v>
      </c>
      <c r="O924" s="2">
        <f t="shared" si="57"/>
        <v>860</v>
      </c>
      <c r="P924" s="2">
        <f t="shared" si="58"/>
        <v>57</v>
      </c>
      <c r="Q924" s="81" t="str">
        <f t="shared" si="59"/>
        <v/>
      </c>
    </row>
    <row r="925" spans="1:17" x14ac:dyDescent="0.2">
      <c r="A925" t="s">
        <v>1256</v>
      </c>
      <c r="B925" t="s">
        <v>1860</v>
      </c>
      <c r="C925" t="s">
        <v>26</v>
      </c>
      <c r="D925" s="5">
        <v>34750</v>
      </c>
      <c r="E925" s="2">
        <v>1112</v>
      </c>
      <c r="F925" s="2">
        <v>55</v>
      </c>
      <c r="G925" t="str">
        <f>B925&amp;C925</f>
        <v>Aiyanna-Brigitte STIVERNE400m</v>
      </c>
      <c r="H925" s="2">
        <f>E925</f>
        <v>1112</v>
      </c>
      <c r="I925" s="2" cm="1">
        <f t="array" ref="I925">MAX(IF($G$3:$G$4000=$G925,$H$3:$H$4000))</f>
        <v>1112</v>
      </c>
      <c r="J925" s="2" t="str">
        <v>CAN</v>
      </c>
      <c r="K925" s="21" t="str">
        <v>Phoebe PRICE-ROBERTS</v>
      </c>
      <c r="L925" s="47" t="str">
        <v>hammer-throw</v>
      </c>
      <c r="M925" s="97">
        <v>36910</v>
      </c>
      <c r="N925" s="96" t="str">
        <f t="shared" si="56"/>
        <v>Phoebe PRICE-ROBERTShammer-throw</v>
      </c>
      <c r="O925" s="2">
        <f t="shared" si="57"/>
        <v>856</v>
      </c>
      <c r="P925" s="2">
        <f t="shared" si="58"/>
        <v>73</v>
      </c>
      <c r="Q925" s="81" t="str">
        <f t="shared" si="59"/>
        <v/>
      </c>
    </row>
    <row r="926" spans="1:17" x14ac:dyDescent="0.2">
      <c r="A926" t="s">
        <v>1256</v>
      </c>
      <c r="B926" t="s">
        <v>2220</v>
      </c>
      <c r="C926" s="5" t="s">
        <v>32</v>
      </c>
      <c r="D926" s="5">
        <v>32912</v>
      </c>
      <c r="E926" s="2">
        <v>1112</v>
      </c>
      <c r="F926" s="2">
        <v>35</v>
      </c>
      <c r="G926" t="str">
        <f>B926&amp;C926</f>
        <v>Farah JACQUES100mh</v>
      </c>
      <c r="H926" s="2">
        <f>E926</f>
        <v>1112</v>
      </c>
      <c r="I926" s="2" cm="1">
        <f t="array" ref="I926">MAX(IF($G$3:$G$4000=$G926,$H$3:$H$4000))</f>
        <v>1112</v>
      </c>
      <c r="J926" s="2" t="str">
        <v>CAN</v>
      </c>
      <c r="K926" s="21" t="str">
        <v>Jennifer ELIZAROV</v>
      </c>
      <c r="L926" s="47" t="str">
        <v>pole-vault</v>
      </c>
      <c r="M926" s="97">
        <v>44640</v>
      </c>
      <c r="N926" s="96" t="str">
        <f t="shared" si="56"/>
        <v>Jennifer ELIZAROVpole-vault</v>
      </c>
      <c r="O926" s="2">
        <f t="shared" si="57"/>
        <v>853</v>
      </c>
      <c r="P926" s="2">
        <f t="shared" si="58"/>
        <v>81</v>
      </c>
      <c r="Q926" s="81" t="str">
        <f t="shared" si="59"/>
        <v/>
      </c>
    </row>
    <row r="927" spans="1:17" x14ac:dyDescent="0.2">
      <c r="A927" t="s">
        <v>1256</v>
      </c>
      <c r="B927" t="s">
        <v>1314</v>
      </c>
      <c r="C927" t="s">
        <v>27</v>
      </c>
      <c r="D927" s="5">
        <v>36825</v>
      </c>
      <c r="E927" s="2">
        <v>1111</v>
      </c>
      <c r="F927" s="2">
        <v>9</v>
      </c>
      <c r="G927" t="str">
        <f>B927&amp;C927</f>
        <v>Aurora RYNDA800m</v>
      </c>
      <c r="H927" s="2">
        <f>E927</f>
        <v>1111</v>
      </c>
      <c r="I927" s="2" cm="1">
        <f t="array" ref="I927">MAX(IF($G$3:$G$4000=$G927,$H$3:$H$4000))</f>
        <v>1138</v>
      </c>
      <c r="J927" s="2" t="str">
        <v>CAN</v>
      </c>
      <c r="K927" s="21" t="str">
        <v>Ana FONSECA</v>
      </c>
      <c r="L927" s="47" t="str">
        <v>pole-vault</v>
      </c>
      <c r="M927" s="97">
        <v>2000</v>
      </c>
      <c r="N927" s="96" t="str">
        <f t="shared" si="56"/>
        <v>Ana FONSECApole-vault</v>
      </c>
      <c r="O927" s="2">
        <f t="shared" si="57"/>
        <v>853</v>
      </c>
      <c r="P927" s="2">
        <f t="shared" si="58"/>
        <v>81</v>
      </c>
      <c r="Q927" s="81" t="str">
        <f t="shared" si="59"/>
        <v/>
      </c>
    </row>
    <row r="928" spans="1:17" x14ac:dyDescent="0.2">
      <c r="A928" t="s">
        <v>1256</v>
      </c>
      <c r="B928" t="s">
        <v>1821</v>
      </c>
      <c r="C928" s="5" t="s">
        <v>25</v>
      </c>
      <c r="D928" s="5">
        <v>35294</v>
      </c>
      <c r="E928" s="2">
        <v>1111</v>
      </c>
      <c r="F928" s="2">
        <v>54</v>
      </c>
      <c r="G928" t="str">
        <f>B928&amp;C928</f>
        <v>Leya BUCHANAN200m</v>
      </c>
      <c r="H928" s="2">
        <f>E928</f>
        <v>1111</v>
      </c>
      <c r="I928" s="2" cm="1">
        <f t="array" ref="I928">MAX(IF($G$3:$G$4000=$G928,$H$3:$H$4000))</f>
        <v>1111</v>
      </c>
      <c r="J928" s="2" t="str">
        <v>CAN</v>
      </c>
      <c r="K928" s="21" t="str">
        <v>Isabelle HILL</v>
      </c>
      <c r="L928" s="47" t="str">
        <v>pole-vault</v>
      </c>
      <c r="M928" s="97">
        <v>44640</v>
      </c>
      <c r="N928" s="96" t="str">
        <f t="shared" si="56"/>
        <v>Isabelle HILLpole-vault</v>
      </c>
      <c r="O928" s="2">
        <f t="shared" si="57"/>
        <v>853</v>
      </c>
      <c r="P928" s="2">
        <f t="shared" si="58"/>
        <v>81</v>
      </c>
      <c r="Q928" s="81" t="str">
        <f t="shared" si="59"/>
        <v/>
      </c>
    </row>
    <row r="929" spans="1:17" x14ac:dyDescent="0.2">
      <c r="A929" t="s">
        <v>1256</v>
      </c>
      <c r="B929" t="s">
        <v>2287</v>
      </c>
      <c r="C929" s="5" t="s">
        <v>33</v>
      </c>
      <c r="D929" s="5">
        <v>33856</v>
      </c>
      <c r="E929" s="2">
        <v>1111</v>
      </c>
      <c r="F929" s="2">
        <v>28</v>
      </c>
      <c r="G929" t="str">
        <f>B929&amp;C929</f>
        <v>Kelsey BALKWILL400mh</v>
      </c>
      <c r="H929" s="2">
        <f>E929</f>
        <v>1111</v>
      </c>
      <c r="I929" s="2" cm="1">
        <f t="array" ref="I929">MAX(IF($G$3:$G$4000=$G929,$H$3:$H$4000))</f>
        <v>1111</v>
      </c>
      <c r="J929" s="2" t="str">
        <v>CAN</v>
      </c>
      <c r="K929" s="21" t="str">
        <v>Pascale DUMONT</v>
      </c>
      <c r="L929" s="47" t="str">
        <v>javelin-throw</v>
      </c>
      <c r="M929" s="97">
        <v>1993</v>
      </c>
      <c r="N929" s="96" t="str">
        <f t="shared" si="56"/>
        <v>Pascale DUMONTjavelin-throw</v>
      </c>
      <c r="O929" s="2">
        <f t="shared" si="57"/>
        <v>850</v>
      </c>
      <c r="P929" s="2">
        <f t="shared" si="58"/>
        <v>62</v>
      </c>
      <c r="Q929" s="81" t="str">
        <f t="shared" si="59"/>
        <v/>
      </c>
    </row>
    <row r="930" spans="1:17" x14ac:dyDescent="0.2">
      <c r="A930" t="s">
        <v>1256</v>
      </c>
      <c r="B930" t="s">
        <v>1959</v>
      </c>
      <c r="C930" s="5" t="s">
        <v>27</v>
      </c>
      <c r="D930" s="5">
        <v>33681</v>
      </c>
      <c r="E930" s="2">
        <v>1110</v>
      </c>
      <c r="F930" s="2">
        <v>50</v>
      </c>
      <c r="G930" t="str">
        <f>B930&amp;C930</f>
        <v>Samantha MURPHY800m</v>
      </c>
      <c r="H930" s="2">
        <f>E930</f>
        <v>1110</v>
      </c>
      <c r="I930" s="2" cm="1">
        <f t="array" ref="I930">MAX(IF($G$3:$G$4000=$G930,$H$3:$H$4000))</f>
        <v>1110</v>
      </c>
      <c r="J930" s="2" t="str">
        <v>CAN</v>
      </c>
      <c r="K930" s="21" t="str">
        <v>Alison STEPHENS</v>
      </c>
      <c r="L930" s="47" t="str">
        <v>discus-throw</v>
      </c>
      <c r="M930" s="97">
        <v>44581</v>
      </c>
      <c r="N930" s="96" t="str">
        <f t="shared" si="56"/>
        <v>Alison STEPHENSdiscus-throw</v>
      </c>
      <c r="O930" s="2">
        <f t="shared" si="57"/>
        <v>848</v>
      </c>
      <c r="P930" s="2">
        <f t="shared" si="58"/>
        <v>90</v>
      </c>
      <c r="Q930" s="81" t="str">
        <f t="shared" si="59"/>
        <v/>
      </c>
    </row>
    <row r="931" spans="1:17" x14ac:dyDescent="0.2">
      <c r="A931" t="s">
        <v>1256</v>
      </c>
      <c r="B931" t="s">
        <v>2222</v>
      </c>
      <c r="C931" s="5" t="s">
        <v>32</v>
      </c>
      <c r="D931" s="5">
        <v>31690</v>
      </c>
      <c r="E931" s="2">
        <v>1109</v>
      </c>
      <c r="F931" s="2">
        <v>37</v>
      </c>
      <c r="G931" t="str">
        <f>B931&amp;C931</f>
        <v>Christie MOERMAN100mh</v>
      </c>
      <c r="H931" s="2">
        <f>E931</f>
        <v>1109</v>
      </c>
      <c r="I931" s="2" cm="1">
        <f t="array" ref="I931">MAX(IF($G$3:$G$4000=$G931,$H$3:$H$4000))</f>
        <v>1109</v>
      </c>
      <c r="J931" s="2" t="str">
        <v>CAN</v>
      </c>
      <c r="K931" s="21" t="str">
        <v>Julianna THOMSON</v>
      </c>
      <c r="L931" s="47" t="str">
        <v>shot-put</v>
      </c>
      <c r="M931" s="97">
        <v>36027</v>
      </c>
      <c r="N931" s="96" t="str">
        <f t="shared" si="56"/>
        <v>Julianna THOMSONshot-put</v>
      </c>
      <c r="O931" s="2">
        <f t="shared" si="57"/>
        <v>848</v>
      </c>
      <c r="P931" s="2">
        <f t="shared" si="58"/>
        <v>84</v>
      </c>
      <c r="Q931" s="81" t="str">
        <f t="shared" si="59"/>
        <v/>
      </c>
    </row>
    <row r="932" spans="1:17" x14ac:dyDescent="0.2">
      <c r="A932" t="s">
        <v>1256</v>
      </c>
      <c r="B932" t="s">
        <v>1821</v>
      </c>
      <c r="C932" t="s">
        <v>2</v>
      </c>
      <c r="D932" s="5">
        <v>35294</v>
      </c>
      <c r="E932" s="2">
        <v>1108</v>
      </c>
      <c r="F932" s="2">
        <v>72</v>
      </c>
      <c r="G932" t="str">
        <f>B932&amp;C932</f>
        <v>Leya BUCHANAN100m</v>
      </c>
      <c r="H932" s="2">
        <f>E932</f>
        <v>1108</v>
      </c>
      <c r="I932" s="2" cm="1">
        <f t="array" ref="I932">MAX(IF($G$3:$G$4000=$G932,$H$3:$H$4000))</f>
        <v>1108</v>
      </c>
      <c r="J932" s="2" t="str">
        <v>CAN</v>
      </c>
      <c r="K932" s="21" t="str">
        <v>Biniosa EZUKUSE</v>
      </c>
      <c r="L932" s="47" t="str">
        <v>shot-put</v>
      </c>
      <c r="M932" s="97">
        <v>44612</v>
      </c>
      <c r="N932" s="96" t="str">
        <f t="shared" si="56"/>
        <v>Biniosa EZUKUSEshot-put</v>
      </c>
      <c r="O932" s="2">
        <f t="shared" si="57"/>
        <v>845</v>
      </c>
      <c r="P932" s="2">
        <f t="shared" si="58"/>
        <v>85</v>
      </c>
      <c r="Q932" s="81" t="str">
        <f t="shared" si="59"/>
        <v/>
      </c>
    </row>
    <row r="933" spans="1:17" x14ac:dyDescent="0.2">
      <c r="A933" t="s">
        <v>1256</v>
      </c>
      <c r="B933" t="s">
        <v>2013</v>
      </c>
      <c r="C933" t="s">
        <v>28</v>
      </c>
      <c r="D933" s="5">
        <v>36070</v>
      </c>
      <c r="E933" s="2">
        <v>1108</v>
      </c>
      <c r="F933" s="2">
        <v>62</v>
      </c>
      <c r="G933" t="str">
        <f>B933&amp;C933</f>
        <v>Kennedy THOMSON1500m</v>
      </c>
      <c r="H933" s="2">
        <f>E933</f>
        <v>1108</v>
      </c>
      <c r="I933" s="2" cm="1">
        <f t="array" ref="I933">MAX(IF($G$3:$G$4000=$G933,$H$3:$H$4000))</f>
        <v>1108</v>
      </c>
      <c r="J933" s="2" t="str">
        <v>CAN</v>
      </c>
      <c r="K933" s="21" t="str">
        <v>Mackenzie WILSON</v>
      </c>
      <c r="L933" s="47" t="str">
        <v>hammer-throw</v>
      </c>
      <c r="M933" s="97">
        <v>44581</v>
      </c>
      <c r="N933" s="96" t="str">
        <f t="shared" si="56"/>
        <v>Mackenzie WILSONhammer-throw</v>
      </c>
      <c r="O933" s="2">
        <f t="shared" si="57"/>
        <v>841</v>
      </c>
      <c r="P933" s="2">
        <f t="shared" si="58"/>
        <v>83</v>
      </c>
      <c r="Q933" s="81" t="str">
        <f t="shared" si="59"/>
        <v/>
      </c>
    </row>
    <row r="934" spans="1:17" x14ac:dyDescent="0.2">
      <c r="A934" t="s">
        <v>1256</v>
      </c>
      <c r="B934" t="s">
        <v>1858</v>
      </c>
      <c r="C934" t="s">
        <v>25</v>
      </c>
      <c r="D934" s="5">
        <v>34711</v>
      </c>
      <c r="E934" s="2">
        <v>1106</v>
      </c>
      <c r="F934" s="2">
        <v>68</v>
      </c>
      <c r="G934" t="str">
        <f>B934&amp;C934</f>
        <v>Micha POWELL200m</v>
      </c>
      <c r="H934" s="2">
        <f>E934</f>
        <v>1106</v>
      </c>
      <c r="I934" s="2" cm="1">
        <f t="array" ref="I934">MAX(IF($G$3:$G$4000=$G934,$H$3:$H$4000))</f>
        <v>1106</v>
      </c>
      <c r="J934" s="2" t="str">
        <v>CAN</v>
      </c>
      <c r="K934" s="21" t="str">
        <v>Rebecca HERMAN</v>
      </c>
      <c r="L934" s="47" t="str">
        <v>shot-put</v>
      </c>
      <c r="M934" s="97">
        <v>1999</v>
      </c>
      <c r="N934" s="96" t="str">
        <f t="shared" si="56"/>
        <v>Rebecca HERMANshot-put</v>
      </c>
      <c r="O934" s="2">
        <f t="shared" si="57"/>
        <v>840</v>
      </c>
      <c r="P934" s="2">
        <f t="shared" si="58"/>
        <v>89</v>
      </c>
      <c r="Q934" s="81" t="str">
        <f t="shared" si="59"/>
        <v/>
      </c>
    </row>
    <row r="935" spans="1:17" x14ac:dyDescent="0.2">
      <c r="A935" t="s">
        <v>1256</v>
      </c>
      <c r="B935" t="s">
        <v>1964</v>
      </c>
      <c r="C935" s="5" t="s">
        <v>27</v>
      </c>
      <c r="D935" s="5">
        <v>1997</v>
      </c>
      <c r="E935" s="2">
        <v>1106</v>
      </c>
      <c r="F935" s="2">
        <v>57</v>
      </c>
      <c r="G935" t="str">
        <f>B935&amp;C935</f>
        <v>Addy TOWNSEND800m</v>
      </c>
      <c r="H935" s="2">
        <f>E935</f>
        <v>1106</v>
      </c>
      <c r="I935" s="2" cm="1">
        <f t="array" ref="I935">MAX(IF($G$3:$G$4000=$G935,$H$3:$H$4000))</f>
        <v>1106</v>
      </c>
      <c r="J935" s="2" t="str">
        <v>CAN</v>
      </c>
      <c r="K935" s="21" t="str">
        <v>Mackenzie CAMPBELL</v>
      </c>
      <c r="L935" s="47" t="str">
        <v>hammer-throw</v>
      </c>
      <c r="M935" s="97">
        <v>44612</v>
      </c>
      <c r="N935" s="96" t="str">
        <f t="shared" si="56"/>
        <v>Mackenzie CAMPBELLhammer-throw</v>
      </c>
      <c r="O935" s="2">
        <f t="shared" si="57"/>
        <v>839</v>
      </c>
      <c r="P935" s="2">
        <f t="shared" si="58"/>
        <v>84</v>
      </c>
      <c r="Q935" s="81" t="str">
        <f t="shared" si="59"/>
        <v/>
      </c>
    </row>
    <row r="936" spans="1:17" x14ac:dyDescent="0.2">
      <c r="A936" t="s">
        <v>1256</v>
      </c>
      <c r="B936" t="s">
        <v>2048</v>
      </c>
      <c r="C936" t="s">
        <v>29</v>
      </c>
      <c r="D936" s="5">
        <v>35470</v>
      </c>
      <c r="E936" s="2">
        <v>1106</v>
      </c>
      <c r="F936" s="2">
        <v>59</v>
      </c>
      <c r="G936" t="str">
        <f>B936&amp;C936</f>
        <v>Charlotte PROUSE5000m</v>
      </c>
      <c r="H936" s="2">
        <f>E936</f>
        <v>1106</v>
      </c>
      <c r="I936" s="2" cm="1">
        <f t="array" ref="I936">MAX(IF($G$3:$G$4000=$G936,$H$3:$H$4000))</f>
        <v>1106</v>
      </c>
      <c r="J936" s="2" t="str">
        <v>CAN</v>
      </c>
      <c r="K936" s="21" t="str">
        <v>Katy MAGOFFIN</v>
      </c>
      <c r="L936" s="47" t="str">
        <v>pole-vault</v>
      </c>
      <c r="M936" s="97">
        <v>1999</v>
      </c>
      <c r="N936" s="96" t="str">
        <f t="shared" si="56"/>
        <v>Katy MAGOFFINpole-vault</v>
      </c>
      <c r="O936" s="2">
        <f t="shared" si="57"/>
        <v>838</v>
      </c>
      <c r="P936" s="2">
        <f t="shared" si="58"/>
        <v>90</v>
      </c>
      <c r="Q936" s="81" t="str">
        <f t="shared" si="59"/>
        <v/>
      </c>
    </row>
    <row r="937" spans="1:17" x14ac:dyDescent="0.2">
      <c r="A937" t="s">
        <v>1256</v>
      </c>
      <c r="B937" t="s">
        <v>2048</v>
      </c>
      <c r="C937" t="s">
        <v>30</v>
      </c>
      <c r="D937" s="5">
        <v>35470</v>
      </c>
      <c r="E937" s="2">
        <v>1105</v>
      </c>
      <c r="F937" s="2">
        <v>54</v>
      </c>
      <c r="G937" t="str">
        <f>B937&amp;C937</f>
        <v>Charlotte PROUSE10000m</v>
      </c>
      <c r="H937" s="2">
        <f>E937</f>
        <v>1105</v>
      </c>
      <c r="I937" s="2" cm="1">
        <f t="array" ref="I937">MAX(IF($G$3:$G$4000=$G937,$H$3:$H$4000))</f>
        <v>1105</v>
      </c>
      <c r="J937" s="2" t="str">
        <v>CAN</v>
      </c>
      <c r="K937" s="21" t="str">
        <v>Makayla ROY</v>
      </c>
      <c r="L937" s="47" t="str">
        <v>javelin-throw</v>
      </c>
      <c r="M937" s="97">
        <v>44612</v>
      </c>
      <c r="N937" s="96" t="str">
        <f t="shared" si="56"/>
        <v>Makayla ROYjavelin-throw</v>
      </c>
      <c r="O937" s="2">
        <f t="shared" si="57"/>
        <v>836</v>
      </c>
      <c r="P937" s="2">
        <f t="shared" si="58"/>
        <v>73</v>
      </c>
      <c r="Q937" s="81" t="str">
        <f t="shared" si="59"/>
        <v/>
      </c>
    </row>
    <row r="938" spans="1:17" x14ac:dyDescent="0.2">
      <c r="A938" t="s">
        <v>1256</v>
      </c>
      <c r="B938" t="s">
        <v>1297</v>
      </c>
      <c r="C938" t="s">
        <v>33</v>
      </c>
      <c r="D938" s="5">
        <v>37840</v>
      </c>
      <c r="E938" s="2">
        <v>1103</v>
      </c>
      <c r="F938" s="2">
        <v>34</v>
      </c>
      <c r="G938" t="str">
        <f>B938&amp;C938</f>
        <v>Savannah SUTHERLAND400mh</v>
      </c>
      <c r="H938" s="2">
        <f>E938</f>
        <v>1103</v>
      </c>
      <c r="I938" s="2" cm="1">
        <f t="array" ref="I938">MAX(IF($G$3:$G$4000=$G938,$H$3:$H$4000))</f>
        <v>1103</v>
      </c>
      <c r="J938" s="2" t="str">
        <v>CAN</v>
      </c>
      <c r="K938" s="21" t="str">
        <v>Chanell BOTSIS</v>
      </c>
      <c r="L938" s="47" t="str">
        <v>javelin-throw</v>
      </c>
      <c r="M938" s="97">
        <v>35862</v>
      </c>
      <c r="N938" s="96" t="str">
        <f t="shared" si="56"/>
        <v>Chanell BOTSISjavelin-throw</v>
      </c>
      <c r="O938" s="2">
        <f t="shared" si="57"/>
        <v>836</v>
      </c>
      <c r="P938" s="2">
        <f t="shared" si="58"/>
        <v>73</v>
      </c>
      <c r="Q938" s="81" t="str">
        <f t="shared" si="59"/>
        <v/>
      </c>
    </row>
    <row r="939" spans="1:17" x14ac:dyDescent="0.2">
      <c r="A939" t="s">
        <v>1256</v>
      </c>
      <c r="B939" t="s">
        <v>1857</v>
      </c>
      <c r="C939" s="5" t="s">
        <v>26</v>
      </c>
      <c r="D939" s="5">
        <v>36471</v>
      </c>
      <c r="E939" s="2">
        <v>1102</v>
      </c>
      <c r="F939" s="2">
        <v>66</v>
      </c>
      <c r="G939" t="str">
        <f>B939&amp;C939</f>
        <v>Zoe SHERAR400m</v>
      </c>
      <c r="H939" s="2">
        <f>E939</f>
        <v>1102</v>
      </c>
      <c r="I939" s="2" cm="1">
        <f t="array" ref="I939">MAX(IF($G$3:$G$4000=$G939,$H$3:$H$4000))</f>
        <v>1102</v>
      </c>
      <c r="J939" s="2" t="str">
        <v>CAN</v>
      </c>
      <c r="K939" s="21" t="str">
        <v>Shiloh CORRALES NELSON</v>
      </c>
      <c r="L939" s="47" t="str">
        <v>hammer-throw</v>
      </c>
      <c r="M939" s="97">
        <v>44581</v>
      </c>
      <c r="N939" s="96" t="str">
        <f t="shared" si="56"/>
        <v>Shiloh CORRALES NELSONhammer-throw</v>
      </c>
      <c r="O939" s="2">
        <f t="shared" si="57"/>
        <v>832</v>
      </c>
      <c r="P939" s="2">
        <f t="shared" si="58"/>
        <v>92</v>
      </c>
      <c r="Q939" s="81" t="str">
        <f t="shared" si="59"/>
        <v/>
      </c>
    </row>
    <row r="940" spans="1:17" x14ac:dyDescent="0.2">
      <c r="A940" t="s">
        <v>1256</v>
      </c>
      <c r="B940" s="5" t="s">
        <v>1969</v>
      </c>
      <c r="C940" s="5" t="s">
        <v>27</v>
      </c>
      <c r="D940" s="5">
        <v>34831</v>
      </c>
      <c r="E940" s="2">
        <v>1101</v>
      </c>
      <c r="F940" s="2">
        <v>66</v>
      </c>
      <c r="G940" t="str">
        <f>B940&amp;C940</f>
        <v>Ashley TAYLOR800m</v>
      </c>
      <c r="H940" s="2">
        <f>E940</f>
        <v>1101</v>
      </c>
      <c r="I940" s="2" cm="1">
        <f t="array" ref="I940">MAX(IF($G$3:$G$4000=$G940,$H$3:$H$4000))</f>
        <v>1101</v>
      </c>
      <c r="J940" s="2" t="str">
        <v>CAN</v>
      </c>
      <c r="K940" s="21" t="str">
        <v>Madelyn QUINN</v>
      </c>
      <c r="L940" s="47" t="str">
        <v>javelin-throw</v>
      </c>
      <c r="M940" s="97">
        <v>2000</v>
      </c>
      <c r="N940" s="96" t="str">
        <f t="shared" si="56"/>
        <v>Madelyn QUINNjavelin-throw</v>
      </c>
      <c r="O940" s="2">
        <f t="shared" si="57"/>
        <v>832</v>
      </c>
      <c r="P940" s="2">
        <f t="shared" si="58"/>
        <v>84</v>
      </c>
      <c r="Q940" s="81" t="str">
        <f t="shared" si="59"/>
        <v/>
      </c>
    </row>
    <row r="941" spans="1:17" x14ac:dyDescent="0.2">
      <c r="A941" t="s">
        <v>1256</v>
      </c>
      <c r="B941" t="s">
        <v>1930</v>
      </c>
      <c r="C941" s="5" t="s">
        <v>28</v>
      </c>
      <c r="D941" s="5">
        <v>33874</v>
      </c>
      <c r="E941" s="2">
        <v>1099</v>
      </c>
      <c r="F941" s="2">
        <v>70</v>
      </c>
      <c r="G941" t="str">
        <f>B941&amp;C941</f>
        <v>Lindsey BUTTERWORTH1500m</v>
      </c>
      <c r="H941" s="2">
        <f>E941</f>
        <v>1099</v>
      </c>
      <c r="I941" s="2" cm="1">
        <f t="array" ref="I941">MAX(IF($G$3:$G$4000=$G941,$H$3:$H$4000))</f>
        <v>1099</v>
      </c>
      <c r="J941" s="2" t="str">
        <v>CAN</v>
      </c>
      <c r="K941" s="21" t="str">
        <v>Julianna THOMSON</v>
      </c>
      <c r="L941" s="47" t="str">
        <v>discus-throw</v>
      </c>
      <c r="M941" s="97">
        <v>36027</v>
      </c>
      <c r="N941" s="96" t="str">
        <f t="shared" si="56"/>
        <v>Julianna THOMSONdiscus-throw</v>
      </c>
      <c r="O941" s="2">
        <f t="shared" si="57"/>
        <v>826</v>
      </c>
      <c r="P941" s="2">
        <f t="shared" si="58"/>
        <v>106</v>
      </c>
      <c r="Q941" s="81" t="str">
        <f t="shared" si="59"/>
        <v/>
      </c>
    </row>
    <row r="942" spans="1:17" x14ac:dyDescent="0.2">
      <c r="A942" t="s">
        <v>1256</v>
      </c>
      <c r="B942" t="s">
        <v>2059</v>
      </c>
      <c r="C942" t="s">
        <v>34</v>
      </c>
      <c r="D942" s="5">
        <v>34632</v>
      </c>
      <c r="E942" s="2">
        <v>1099</v>
      </c>
      <c r="F942" s="2">
        <v>44</v>
      </c>
      <c r="G942" t="str">
        <f>B942&amp;C942</f>
        <v>Erin TESCHUK3000msc</v>
      </c>
      <c r="H942" s="2">
        <f>E942</f>
        <v>1099</v>
      </c>
      <c r="I942" s="2" cm="1">
        <f t="array" ref="I942">MAX(IF($G$3:$G$4000=$G942,$H$3:$H$4000))</f>
        <v>1099</v>
      </c>
      <c r="J942" s="2" t="str">
        <v>CAN</v>
      </c>
      <c r="K942" s="21" t="str">
        <v>Caitlyn BAILES</v>
      </c>
      <c r="L942" s="47" t="str">
        <v>hammer-throw</v>
      </c>
      <c r="M942" s="97">
        <v>2000</v>
      </c>
      <c r="N942" s="96" t="str">
        <f t="shared" si="56"/>
        <v>Caitlyn BAILEShammer-throw</v>
      </c>
      <c r="O942" s="2">
        <f t="shared" si="57"/>
        <v>826</v>
      </c>
      <c r="P942" s="2">
        <f t="shared" si="58"/>
        <v>99</v>
      </c>
      <c r="Q942" s="81" t="str">
        <f t="shared" si="59"/>
        <v/>
      </c>
    </row>
    <row r="943" spans="1:17" x14ac:dyDescent="0.2">
      <c r="A943" t="s">
        <v>1256</v>
      </c>
      <c r="B943" t="s">
        <v>1857</v>
      </c>
      <c r="C943" t="s">
        <v>25</v>
      </c>
      <c r="D943" s="5">
        <v>36471</v>
      </c>
      <c r="E943" s="2">
        <v>1098</v>
      </c>
      <c r="F943" s="2">
        <v>67</v>
      </c>
      <c r="G943" t="str">
        <f>B943&amp;C943</f>
        <v>Zoe SHERAR200m</v>
      </c>
      <c r="H943" s="2">
        <f>E943</f>
        <v>1098</v>
      </c>
      <c r="I943" s="2" cm="1">
        <f t="array" ref="I943">MAX(IF($G$3:$G$4000=$G943,$H$3:$H$4000))</f>
        <v>1098</v>
      </c>
      <c r="J943" s="2" t="str">
        <v>CAN</v>
      </c>
      <c r="K943" s="21" t="str">
        <v>Dallyssa HUGGINS</v>
      </c>
      <c r="L943" s="47" t="str">
        <v>shot-put</v>
      </c>
      <c r="M943" s="97">
        <v>36099</v>
      </c>
      <c r="N943" s="96" t="str">
        <f t="shared" si="56"/>
        <v>Dallyssa HUGGINSshot-put</v>
      </c>
      <c r="O943" s="2">
        <f t="shared" si="57"/>
        <v>822</v>
      </c>
      <c r="P943" s="2">
        <f t="shared" si="58"/>
        <v>100</v>
      </c>
      <c r="Q943" s="81" t="str">
        <f t="shared" si="59"/>
        <v/>
      </c>
    </row>
    <row r="944" spans="1:17" x14ac:dyDescent="0.2">
      <c r="A944" t="s">
        <v>1256</v>
      </c>
      <c r="B944" t="s">
        <v>1860</v>
      </c>
      <c r="C944" t="s">
        <v>25</v>
      </c>
      <c r="D944" s="5">
        <v>34750</v>
      </c>
      <c r="E944" s="2">
        <v>1096</v>
      </c>
      <c r="F944" s="2">
        <v>69</v>
      </c>
      <c r="G944" t="str">
        <f>B944&amp;C944</f>
        <v>Aiyanna-Brigitte STIVERNE200m</v>
      </c>
      <c r="H944" s="2">
        <f>E944</f>
        <v>1096</v>
      </c>
      <c r="I944" s="2" cm="1">
        <f t="array" ref="I944">MAX(IF($G$3:$G$4000=$G944,$H$3:$H$4000))</f>
        <v>1096</v>
      </c>
      <c r="J944" s="2" t="str">
        <v>CAN</v>
      </c>
      <c r="K944" s="21" t="str">
        <v>Grace TENNANT</v>
      </c>
      <c r="L944" s="47" t="str">
        <v>javelin-throw</v>
      </c>
      <c r="M944" s="97">
        <v>36193</v>
      </c>
      <c r="N944" s="96" t="str">
        <f t="shared" si="56"/>
        <v>Grace TENNANTjavelin-throw</v>
      </c>
      <c r="O944" s="2">
        <f t="shared" si="57"/>
        <v>822</v>
      </c>
      <c r="P944" s="2">
        <f t="shared" si="58"/>
        <v>87</v>
      </c>
      <c r="Q944" s="81" t="str">
        <f t="shared" si="59"/>
        <v/>
      </c>
    </row>
    <row r="945" spans="1:17" x14ac:dyDescent="0.2">
      <c r="A945" t="s">
        <v>1256</v>
      </c>
      <c r="B945" t="s">
        <v>2231</v>
      </c>
      <c r="C945" t="s">
        <v>32</v>
      </c>
      <c r="D945" s="5">
        <v>34916</v>
      </c>
      <c r="E945" s="2">
        <v>1096</v>
      </c>
      <c r="F945" s="2">
        <v>48</v>
      </c>
      <c r="G945" t="str">
        <f>B945&amp;C945</f>
        <v>Georgia ELLENWOOD100mh</v>
      </c>
      <c r="H945" s="2">
        <f>E945</f>
        <v>1096</v>
      </c>
      <c r="I945" s="2" cm="1">
        <f t="array" ref="I945">MAX(IF($G$3:$G$4000=$G945,$H$3:$H$4000))</f>
        <v>1096</v>
      </c>
      <c r="J945" s="2" t="str">
        <v>CAN</v>
      </c>
      <c r="K945" s="21" t="str">
        <v>Hailey KJAER</v>
      </c>
      <c r="L945" s="47" t="str">
        <v>javelin-throw</v>
      </c>
      <c r="M945" s="97">
        <v>0</v>
      </c>
      <c r="N945" s="96" t="str">
        <f t="shared" si="56"/>
        <v>Hailey KJAERjavelin-throw</v>
      </c>
      <c r="O945" s="2">
        <f t="shared" si="57"/>
        <v>810</v>
      </c>
      <c r="P945" s="2">
        <f t="shared" si="58"/>
        <v>92</v>
      </c>
      <c r="Q945" s="81" t="str">
        <f t="shared" si="59"/>
        <v/>
      </c>
    </row>
    <row r="946" spans="1:17" x14ac:dyDescent="0.2">
      <c r="A946" t="s">
        <v>1256</v>
      </c>
      <c r="B946" t="s">
        <v>2274</v>
      </c>
      <c r="C946" s="5" t="s">
        <v>33</v>
      </c>
      <c r="D946" s="5">
        <v>36618</v>
      </c>
      <c r="E946" s="2">
        <v>1096</v>
      </c>
      <c r="F946" s="2">
        <v>38</v>
      </c>
      <c r="G946" t="str">
        <f>B946&amp;C946</f>
        <v>Brooke OVERHOLT400mh</v>
      </c>
      <c r="H946" s="2">
        <f>E946</f>
        <v>1096</v>
      </c>
      <c r="I946" s="2" cm="1">
        <f t="array" ref="I946">MAX(IF($G$3:$G$4000=$G946,$H$3:$H$4000))</f>
        <v>1096</v>
      </c>
      <c r="J946" s="2" t="str">
        <v>CAN</v>
      </c>
      <c r="K946" s="21" t="str">
        <v>Jenna FLEMING</v>
      </c>
      <c r="L946" s="47" t="str">
        <v>javelin-throw</v>
      </c>
      <c r="M946" s="97">
        <v>44581</v>
      </c>
      <c r="N946" s="96" t="str">
        <f t="shared" si="56"/>
        <v>Jenna FLEMINGjavelin-throw</v>
      </c>
      <c r="O946" s="2">
        <f t="shared" si="57"/>
        <v>804</v>
      </c>
      <c r="P946" s="2">
        <f t="shared" si="58"/>
        <v>105</v>
      </c>
      <c r="Q946" s="81" t="str">
        <f t="shared" si="59"/>
        <v/>
      </c>
    </row>
    <row r="947" spans="1:17" x14ac:dyDescent="0.2">
      <c r="A947" t="s">
        <v>1256</v>
      </c>
      <c r="B947" t="s">
        <v>2292</v>
      </c>
      <c r="C947" s="5" t="s">
        <v>33</v>
      </c>
      <c r="D947" s="5">
        <v>35454</v>
      </c>
      <c r="E947" s="2">
        <v>1096</v>
      </c>
      <c r="F947" s="2">
        <v>38</v>
      </c>
      <c r="G947" t="str">
        <f>B947&amp;C947</f>
        <v>Stephanie CHO400mh</v>
      </c>
      <c r="H947" s="2">
        <f>E947</f>
        <v>1096</v>
      </c>
      <c r="I947" s="2" cm="1">
        <f t="array" ref="I947">MAX(IF($G$3:$G$4000=$G947,$H$3:$H$4000))</f>
        <v>1096</v>
      </c>
      <c r="J947" s="2" t="str">
        <v>CAN</v>
      </c>
      <c r="K947" s="21" t="str">
        <v>Alex SEAGRIS</v>
      </c>
      <c r="L947" s="47" t="str">
        <v>javelin-throw</v>
      </c>
      <c r="M947" s="97">
        <v>44671</v>
      </c>
      <c r="N947" s="96" t="str">
        <f t="shared" si="56"/>
        <v>Alex SEAGRISjavelin-throw</v>
      </c>
      <c r="O947" s="2">
        <f t="shared" si="57"/>
        <v>803</v>
      </c>
      <c r="P947" s="2">
        <f t="shared" si="58"/>
        <v>106</v>
      </c>
      <c r="Q947" s="81" t="str">
        <f t="shared" si="59"/>
        <v/>
      </c>
    </row>
    <row r="948" spans="1:17" x14ac:dyDescent="0.2">
      <c r="A948" t="s">
        <v>1256</v>
      </c>
      <c r="B948" t="s">
        <v>1316</v>
      </c>
      <c r="C948" s="5" t="s">
        <v>27</v>
      </c>
      <c r="D948" s="5">
        <v>36326</v>
      </c>
      <c r="E948" s="2">
        <v>1095</v>
      </c>
      <c r="F948" s="2">
        <v>18</v>
      </c>
      <c r="G948" t="str">
        <f>B948&amp;C948</f>
        <v>Victoria TACHINSKI800m</v>
      </c>
      <c r="H948" s="2">
        <f>E948</f>
        <v>1095</v>
      </c>
      <c r="I948" s="2" cm="1">
        <f t="array" ref="I948">MAX(IF($G$3:$G$4000=$G948,$H$3:$H$4000))</f>
        <v>1095</v>
      </c>
      <c r="J948" s="2" t="str">
        <v>CAN</v>
      </c>
      <c r="K948" s="21" t="str">
        <v>Olivia MERRITT</v>
      </c>
      <c r="L948" s="47" t="str">
        <v>javelin-throw</v>
      </c>
      <c r="M948" s="97">
        <v>1991</v>
      </c>
      <c r="N948" s="96" t="str">
        <f t="shared" si="56"/>
        <v>Olivia MERRITTjavelin-throw</v>
      </c>
      <c r="O948" s="2">
        <f t="shared" si="57"/>
        <v>802</v>
      </c>
      <c r="P948" s="2">
        <f t="shared" si="58"/>
        <v>107</v>
      </c>
      <c r="Q948" s="81" t="str">
        <f t="shared" si="59"/>
        <v/>
      </c>
    </row>
    <row r="949" spans="1:17" x14ac:dyDescent="0.2">
      <c r="A949" t="s">
        <v>1256</v>
      </c>
      <c r="B949" t="s">
        <v>1837</v>
      </c>
      <c r="C949" t="s">
        <v>2</v>
      </c>
      <c r="D949" s="5">
        <v>35241</v>
      </c>
      <c r="E949" s="2">
        <v>1095</v>
      </c>
      <c r="F949" s="2">
        <v>94</v>
      </c>
      <c r="G949" t="str">
        <f>B949&amp;C949</f>
        <v>Sade MCCREATH-TARDIEL100m</v>
      </c>
      <c r="H949" s="2">
        <f>E949</f>
        <v>1095</v>
      </c>
      <c r="I949" s="2" cm="1">
        <f t="array" ref="I949">MAX(IF($G$3:$G$4000=$G949,$H$3:$H$4000))</f>
        <v>1095</v>
      </c>
      <c r="J949" s="2" t="str">
        <v>CAY</v>
      </c>
      <c r="K949" s="21" t="str">
        <v>Shalysa WRAY</v>
      </c>
      <c r="L949" s="47" t="str">
        <v>400m</v>
      </c>
      <c r="M949" s="97">
        <v>36286</v>
      </c>
      <c r="N949" s="96" t="str">
        <f t="shared" si="56"/>
        <v>Shalysa WRAY400m</v>
      </c>
      <c r="O949" s="2">
        <f t="shared" si="57"/>
        <v>1056</v>
      </c>
      <c r="P949" s="2">
        <f t="shared" si="58"/>
        <v>118</v>
      </c>
      <c r="Q949" s="81" t="str">
        <f t="shared" si="59"/>
        <v/>
      </c>
    </row>
    <row r="950" spans="1:17" x14ac:dyDescent="0.2">
      <c r="A950" t="s">
        <v>1256</v>
      </c>
      <c r="B950" t="s">
        <v>1841</v>
      </c>
      <c r="C950" t="s">
        <v>2</v>
      </c>
      <c r="D950" s="5">
        <v>35527</v>
      </c>
      <c r="E950" s="2">
        <v>1095</v>
      </c>
      <c r="F950" s="2">
        <v>94</v>
      </c>
      <c r="G950" t="str">
        <f>B950&amp;C950</f>
        <v>Nyoka MAXWELL100m</v>
      </c>
      <c r="H950" s="2">
        <f>E950</f>
        <v>1095</v>
      </c>
      <c r="I950" s="2" cm="1">
        <f t="array" ref="I950">MAX(IF($G$3:$G$4000=$G950,$H$3:$H$4000))</f>
        <v>1095</v>
      </c>
      <c r="J950" s="2" t="str">
        <v>CAY</v>
      </c>
      <c r="K950" s="21" t="str">
        <v>Lacee BARNES</v>
      </c>
      <c r="L950" s="47" t="str">
        <v>discus-throw</v>
      </c>
      <c r="M950" s="97">
        <v>36391</v>
      </c>
      <c r="N950" s="96" t="str">
        <f t="shared" si="56"/>
        <v>Lacee BARNESdiscus-throw</v>
      </c>
      <c r="O950" s="2">
        <f t="shared" si="57"/>
        <v>915</v>
      </c>
      <c r="P950" s="2">
        <f t="shared" si="58"/>
        <v>49</v>
      </c>
      <c r="Q950" s="81" t="str">
        <f t="shared" si="59"/>
        <v/>
      </c>
    </row>
    <row r="951" spans="1:17" x14ac:dyDescent="0.2">
      <c r="A951" t="s">
        <v>1256</v>
      </c>
      <c r="B951" t="s">
        <v>1972</v>
      </c>
      <c r="C951" t="s">
        <v>27</v>
      </c>
      <c r="D951" s="5">
        <v>33469</v>
      </c>
      <c r="E951" s="2">
        <v>1095</v>
      </c>
      <c r="F951" s="2">
        <v>72</v>
      </c>
      <c r="G951" t="str">
        <f>B951&amp;C951</f>
        <v>Mariah KELLY800m</v>
      </c>
      <c r="H951" s="2">
        <f>E951</f>
        <v>1095</v>
      </c>
      <c r="I951" s="2" cm="1">
        <f t="array" ref="I951">MAX(IF($G$3:$G$4000=$G951,$H$3:$H$4000))</f>
        <v>1095</v>
      </c>
      <c r="J951" s="2" t="str">
        <v>CAY</v>
      </c>
      <c r="K951" s="21" t="str">
        <v>Lacee BARNES</v>
      </c>
      <c r="L951" s="47" t="str">
        <v>shot-put</v>
      </c>
      <c r="M951" s="97">
        <v>36391</v>
      </c>
      <c r="N951" s="96" t="str">
        <f t="shared" si="56"/>
        <v>Lacee BARNESshot-put</v>
      </c>
      <c r="O951" s="2">
        <f t="shared" si="57"/>
        <v>871</v>
      </c>
      <c r="P951" s="2">
        <f t="shared" si="58"/>
        <v>63</v>
      </c>
      <c r="Q951" s="81" t="str">
        <f t="shared" si="59"/>
        <v/>
      </c>
    </row>
    <row r="952" spans="1:17" x14ac:dyDescent="0.2">
      <c r="A952" t="s">
        <v>1256</v>
      </c>
      <c r="B952" t="s">
        <v>2019</v>
      </c>
      <c r="C952" t="s">
        <v>28</v>
      </c>
      <c r="D952" s="5">
        <v>33112</v>
      </c>
      <c r="E952" s="2">
        <v>1095</v>
      </c>
      <c r="F952" s="2">
        <v>72</v>
      </c>
      <c r="G952" t="str">
        <f>B952&amp;C952</f>
        <v>Andrea SECCAFIEN1500m</v>
      </c>
      <c r="H952" s="2">
        <f>E952</f>
        <v>1095</v>
      </c>
      <c r="I952" s="2" cm="1">
        <f t="array" ref="I952">MAX(IF($G$3:$G$4000=$G952,$H$3:$H$4000))</f>
        <v>1095</v>
      </c>
      <c r="J952" s="2" t="str">
        <v>CMR</v>
      </c>
      <c r="K952" s="21" t="str">
        <v>Germaine ABESSOLO BIVINA</v>
      </c>
      <c r="L952" s="47" t="str">
        <v>200m</v>
      </c>
      <c r="M952" s="97">
        <v>33002</v>
      </c>
      <c r="N952" s="96" t="str">
        <f t="shared" si="56"/>
        <v>Germaine ABESSOLO BIVINA200m</v>
      </c>
      <c r="O952" s="2">
        <f t="shared" si="57"/>
        <v>1094</v>
      </c>
      <c r="P952" s="2">
        <f t="shared" si="58"/>
        <v>76</v>
      </c>
      <c r="Q952" s="81" t="str">
        <f t="shared" si="59"/>
        <v/>
      </c>
    </row>
    <row r="953" spans="1:17" x14ac:dyDescent="0.2">
      <c r="A953" t="s">
        <v>1256</v>
      </c>
      <c r="B953" t="s">
        <v>1964</v>
      </c>
      <c r="C953" t="s">
        <v>28</v>
      </c>
      <c r="D953" s="5">
        <v>1997</v>
      </c>
      <c r="E953" s="2">
        <v>1095</v>
      </c>
      <c r="F953" s="2">
        <v>74</v>
      </c>
      <c r="G953" t="str">
        <f>B953&amp;C953</f>
        <v>Addy TOWNSEND1500m</v>
      </c>
      <c r="H953" s="2">
        <f>E953</f>
        <v>1095</v>
      </c>
      <c r="I953" s="2" cm="1">
        <f t="array" ref="I953">MAX(IF($G$3:$G$4000=$G953,$H$3:$H$4000))</f>
        <v>1095</v>
      </c>
      <c r="J953" s="2" t="str">
        <v>CMR</v>
      </c>
      <c r="K953" s="21" t="str">
        <v>Linda ANGOUNOU</v>
      </c>
      <c r="L953" s="47" t="str">
        <v>200m</v>
      </c>
      <c r="M953" s="97">
        <v>33870</v>
      </c>
      <c r="N953" s="96" t="str">
        <f t="shared" si="56"/>
        <v>Linda ANGOUNOU200m</v>
      </c>
      <c r="O953" s="2">
        <f t="shared" si="57"/>
        <v>1083</v>
      </c>
      <c r="P953" s="2">
        <f t="shared" si="58"/>
        <v>101</v>
      </c>
      <c r="Q953" s="81" t="str">
        <f t="shared" si="59"/>
        <v/>
      </c>
    </row>
    <row r="954" spans="1:17" x14ac:dyDescent="0.2">
      <c r="A954" t="s">
        <v>1256</v>
      </c>
      <c r="B954" t="s">
        <v>2021</v>
      </c>
      <c r="C954" s="5" t="s">
        <v>28</v>
      </c>
      <c r="D954" s="5">
        <v>1999</v>
      </c>
      <c r="E954" s="2">
        <v>1094</v>
      </c>
      <c r="F954" s="2">
        <v>77</v>
      </c>
      <c r="G954" t="str">
        <f>B954&amp;C954</f>
        <v>Stefanie PARSONS1500m</v>
      </c>
      <c r="H954" s="2">
        <f>E954</f>
        <v>1094</v>
      </c>
      <c r="I954" s="2" cm="1">
        <f t="array" ref="I954">MAX(IF($G$3:$G$4000=$G954,$H$3:$H$4000))</f>
        <v>1094</v>
      </c>
      <c r="J954" s="2" t="str">
        <v>CMR</v>
      </c>
      <c r="K954" s="21" t="str">
        <v>Linda ANGOUNOU</v>
      </c>
      <c r="L954" s="47" t="str">
        <v>400mh</v>
      </c>
      <c r="M954" s="97">
        <v>33870</v>
      </c>
      <c r="N954" s="96" t="str">
        <f t="shared" si="56"/>
        <v>Linda ANGOUNOU400mh</v>
      </c>
      <c r="O954" s="2">
        <f t="shared" si="57"/>
        <v>1071</v>
      </c>
      <c r="P954" s="2">
        <f t="shared" si="58"/>
        <v>48</v>
      </c>
      <c r="Q954" s="81" t="str">
        <f t="shared" si="59"/>
        <v/>
      </c>
    </row>
    <row r="955" spans="1:17" x14ac:dyDescent="0.2">
      <c r="A955" t="s">
        <v>1256</v>
      </c>
      <c r="B955" t="s">
        <v>2136</v>
      </c>
      <c r="C955" t="s">
        <v>29</v>
      </c>
      <c r="D955" s="5">
        <v>36848</v>
      </c>
      <c r="E955" s="2">
        <v>1094</v>
      </c>
      <c r="F955" s="2">
        <v>71</v>
      </c>
      <c r="G955" t="str">
        <f>B955&amp;C955</f>
        <v>Taryn O'NEILL5000m</v>
      </c>
      <c r="H955" s="2">
        <f>E955</f>
        <v>1094</v>
      </c>
      <c r="I955" s="2" cm="1">
        <f t="array" ref="I955">MAX(IF($G$3:$G$4000=$G955,$H$3:$H$4000))</f>
        <v>1094</v>
      </c>
      <c r="J955" s="2" t="str">
        <v>CMR</v>
      </c>
      <c r="K955" s="21" t="str">
        <v>V√©ronique KOSSENDA REY</v>
      </c>
      <c r="L955" s="47" t="str">
        <v>triple-jump</v>
      </c>
      <c r="M955" s="97">
        <v>35331</v>
      </c>
      <c r="N955" s="96" t="str">
        <f t="shared" si="56"/>
        <v>V√©ronique KOSSENDA REYtriple-jump</v>
      </c>
      <c r="O955" s="2">
        <f t="shared" si="57"/>
        <v>1036</v>
      </c>
      <c r="P955" s="2">
        <f t="shared" si="58"/>
        <v>28</v>
      </c>
      <c r="Q955" s="81" t="str">
        <f t="shared" si="59"/>
        <v/>
      </c>
    </row>
    <row r="956" spans="1:17" x14ac:dyDescent="0.2">
      <c r="A956" t="s">
        <v>1256</v>
      </c>
      <c r="B956" t="s">
        <v>2635</v>
      </c>
      <c r="C956" t="s">
        <v>39</v>
      </c>
      <c r="D956" s="5">
        <v>34399</v>
      </c>
      <c r="E956" s="2">
        <v>1094</v>
      </c>
      <c r="F956" s="2">
        <v>8</v>
      </c>
      <c r="G956" t="str">
        <f>B956&amp;C956</f>
        <v>Brittany CREWshot-put</v>
      </c>
      <c r="H956" s="2">
        <f>E956</f>
        <v>1094</v>
      </c>
      <c r="I956" s="2" cm="1">
        <f t="array" ref="I956">MAX(IF($G$3:$G$4000=$G956,$H$3:$H$4000))</f>
        <v>1094</v>
      </c>
      <c r="J956" s="2" t="str">
        <v>CMR</v>
      </c>
      <c r="K956" s="21" t="str">
        <v>Herverge KOLE ETAME</v>
      </c>
      <c r="L956" s="47" t="str">
        <v>200m</v>
      </c>
      <c r="M956" s="97">
        <v>37429</v>
      </c>
      <c r="N956" s="96" t="str">
        <f t="shared" si="56"/>
        <v>Herverge KOLE ETAME200m</v>
      </c>
      <c r="O956" s="2">
        <f t="shared" si="57"/>
        <v>1032</v>
      </c>
      <c r="P956" s="2">
        <f t="shared" si="58"/>
        <v>123</v>
      </c>
      <c r="Q956" s="81" t="str">
        <f t="shared" si="59"/>
        <v/>
      </c>
    </row>
    <row r="957" spans="1:17" x14ac:dyDescent="0.2">
      <c r="A957" t="s">
        <v>1256</v>
      </c>
      <c r="B957" t="s">
        <v>1975</v>
      </c>
      <c r="C957" t="s">
        <v>27</v>
      </c>
      <c r="D957" s="5">
        <v>34726</v>
      </c>
      <c r="E957" s="2">
        <v>1093</v>
      </c>
      <c r="F957" s="2">
        <v>76</v>
      </c>
      <c r="G957" t="str">
        <f>B957&amp;C957</f>
        <v>Olivia ROMANIW800m</v>
      </c>
      <c r="H957" s="2">
        <f>E957</f>
        <v>1093</v>
      </c>
      <c r="I957" s="2" cm="1">
        <f t="array" ref="I957">MAX(IF($G$3:$G$4000=$G957,$H$3:$H$4000))</f>
        <v>1093</v>
      </c>
      <c r="J957" s="2" t="str">
        <v>CMR</v>
      </c>
      <c r="K957" s="21" t="str">
        <v>St√©phanie NJUH NSTELLA</v>
      </c>
      <c r="L957" s="47" t="str">
        <v>200m</v>
      </c>
      <c r="M957" s="97">
        <v>35037</v>
      </c>
      <c r="N957" s="96" t="str">
        <f t="shared" si="56"/>
        <v>St√©phanie NJUH NSTELLA200m</v>
      </c>
      <c r="O957" s="2">
        <f t="shared" si="57"/>
        <v>1030</v>
      </c>
      <c r="P957" s="2">
        <f t="shared" si="58"/>
        <v>125</v>
      </c>
      <c r="Q957" s="81" t="str">
        <f t="shared" si="59"/>
        <v/>
      </c>
    </row>
    <row r="958" spans="1:17" x14ac:dyDescent="0.2">
      <c r="A958" t="s">
        <v>1256</v>
      </c>
      <c r="B958" t="s">
        <v>2025</v>
      </c>
      <c r="C958" t="s">
        <v>28</v>
      </c>
      <c r="D958" s="5">
        <v>36092</v>
      </c>
      <c r="E958" s="2">
        <v>1092</v>
      </c>
      <c r="F958" s="2">
        <v>83</v>
      </c>
      <c r="G958" t="str">
        <f>B958&amp;C958</f>
        <v>Courtney HUFSMITH1500m</v>
      </c>
      <c r="H958" s="2">
        <f>E958</f>
        <v>1092</v>
      </c>
      <c r="I958" s="2" cm="1">
        <f t="array" ref="I958">MAX(IF($G$3:$G$4000=$G958,$H$3:$H$4000))</f>
        <v>1092</v>
      </c>
      <c r="J958" s="2" t="str">
        <v>CMR</v>
      </c>
      <c r="K958" s="21" t="str">
        <v>St√©phanie NJUH NSTELLA</v>
      </c>
      <c r="L958" s="47" t="str">
        <v>100m</v>
      </c>
      <c r="M958" s="97">
        <v>35037</v>
      </c>
      <c r="N958" s="96" t="str">
        <f t="shared" si="56"/>
        <v>St√©phanie NJUH NSTELLA100m</v>
      </c>
      <c r="O958" s="2">
        <f t="shared" si="57"/>
        <v>1023</v>
      </c>
      <c r="P958" s="2">
        <f t="shared" si="58"/>
        <v>151</v>
      </c>
      <c r="Q958" s="81" t="str">
        <f t="shared" si="59"/>
        <v/>
      </c>
    </row>
    <row r="959" spans="1:17" x14ac:dyDescent="0.2">
      <c r="A959" t="s">
        <v>1256</v>
      </c>
      <c r="B959" t="s">
        <v>2061</v>
      </c>
      <c r="C959" t="s">
        <v>34</v>
      </c>
      <c r="D959" s="5">
        <v>36038</v>
      </c>
      <c r="E959" s="2">
        <v>1092</v>
      </c>
      <c r="F959" s="2">
        <v>47</v>
      </c>
      <c r="G959" t="str">
        <f>B959&amp;C959</f>
        <v>Catherine BEAUCHEMIN3000msc</v>
      </c>
      <c r="H959" s="2">
        <f>E959</f>
        <v>1092</v>
      </c>
      <c r="I959" s="2" cm="1">
        <f t="array" ref="I959">MAX(IF($G$3:$G$4000=$G959,$H$3:$H$4000))</f>
        <v>1092</v>
      </c>
      <c r="J959" s="2" t="str">
        <v>CMR</v>
      </c>
      <c r="K959" s="21" t="str">
        <v>Irene BELL BONONG</v>
      </c>
      <c r="L959" s="47" t="str">
        <v>200m</v>
      </c>
      <c r="M959" s="97">
        <v>34705</v>
      </c>
      <c r="N959" s="96" t="str">
        <f t="shared" si="56"/>
        <v>Irene BELL BONONG200m</v>
      </c>
      <c r="O959" s="2">
        <f t="shared" si="57"/>
        <v>1022</v>
      </c>
      <c r="P959" s="2">
        <f t="shared" si="58"/>
        <v>135</v>
      </c>
      <c r="Q959" s="81" t="str">
        <f t="shared" si="59"/>
        <v/>
      </c>
    </row>
    <row r="960" spans="1:17" x14ac:dyDescent="0.2">
      <c r="A960" t="s">
        <v>1256</v>
      </c>
      <c r="B960" t="s">
        <v>2232</v>
      </c>
      <c r="C960" s="5" t="s">
        <v>32</v>
      </c>
      <c r="D960" s="5">
        <v>32097</v>
      </c>
      <c r="E960" s="2">
        <v>1092</v>
      </c>
      <c r="F960" s="2">
        <v>49</v>
      </c>
      <c r="G960" t="str">
        <f>B960&amp;C960</f>
        <v>Phylicia GEORGE100mh</v>
      </c>
      <c r="H960" s="2">
        <f>E960</f>
        <v>1092</v>
      </c>
      <c r="I960" s="2" cm="1">
        <f t="array" ref="I960">MAX(IF($G$3:$G$4000=$G960,$H$3:$H$4000))</f>
        <v>1092</v>
      </c>
      <c r="J960" s="2" t="str">
        <v>CMR</v>
      </c>
      <c r="K960" s="21" t="str">
        <v>Irene BELL BONONG</v>
      </c>
      <c r="L960" s="47" t="str">
        <v>100m</v>
      </c>
      <c r="M960" s="97">
        <v>34705</v>
      </c>
      <c r="N960" s="96" t="str">
        <f t="shared" si="56"/>
        <v>Irene BELL BONONG100m</v>
      </c>
      <c r="O960" s="2">
        <f t="shared" si="57"/>
        <v>1021</v>
      </c>
      <c r="P960" s="2">
        <f t="shared" si="58"/>
        <v>152</v>
      </c>
      <c r="Q960" s="81" t="str">
        <f t="shared" si="59"/>
        <v/>
      </c>
    </row>
    <row r="961" spans="1:17" x14ac:dyDescent="0.2">
      <c r="A961" t="s">
        <v>1256</v>
      </c>
      <c r="B961" t="s">
        <v>1297</v>
      </c>
      <c r="C961" t="s">
        <v>26</v>
      </c>
      <c r="D961" s="5">
        <v>37840</v>
      </c>
      <c r="E961" s="2">
        <v>1091</v>
      </c>
      <c r="F961" s="2">
        <v>78</v>
      </c>
      <c r="G961" t="str">
        <f>B961&amp;C961</f>
        <v>Savannah SUTHERLAND400m</v>
      </c>
      <c r="H961" s="2">
        <f>E961</f>
        <v>1091</v>
      </c>
      <c r="I961" s="2" cm="1">
        <f t="array" ref="I961">MAX(IF($G$3:$G$4000=$G961,$H$3:$H$4000))</f>
        <v>1091</v>
      </c>
      <c r="J961" s="2" t="str">
        <v>CMR</v>
      </c>
      <c r="K961" s="21" t="str">
        <v>Herverge KOLE ETAME</v>
      </c>
      <c r="L961" s="47" t="str">
        <v>100m</v>
      </c>
      <c r="M961" s="97">
        <v>37429</v>
      </c>
      <c r="N961" s="96" t="str">
        <f t="shared" si="56"/>
        <v>Herverge KOLE ETAME100m</v>
      </c>
      <c r="O961" s="2">
        <f t="shared" si="57"/>
        <v>1019</v>
      </c>
      <c r="P961" s="2">
        <f t="shared" si="58"/>
        <v>156</v>
      </c>
      <c r="Q961" s="81" t="str">
        <f t="shared" si="59"/>
        <v/>
      </c>
    </row>
    <row r="962" spans="1:17" x14ac:dyDescent="0.2">
      <c r="A962" t="s">
        <v>1256</v>
      </c>
      <c r="B962" t="s">
        <v>1324</v>
      </c>
      <c r="C962" t="s">
        <v>28</v>
      </c>
      <c r="D962" s="5">
        <v>2000</v>
      </c>
      <c r="E962" s="2">
        <v>1091</v>
      </c>
      <c r="F962" s="2">
        <v>86</v>
      </c>
      <c r="G962" t="str">
        <f>B962&amp;C962</f>
        <v>Madison HEISTERMAN1500m</v>
      </c>
      <c r="H962" s="2">
        <f>E962</f>
        <v>1091</v>
      </c>
      <c r="I962" s="2" cm="1">
        <f t="array" ref="I962">MAX(IF($G$3:$G$4000=$G962,$H$3:$H$4000))</f>
        <v>1091</v>
      </c>
      <c r="J962" s="2" t="str">
        <v>CMR</v>
      </c>
      <c r="K962" s="21" t="str">
        <v>Pauline RAISSA NGOUOPOU</v>
      </c>
      <c r="L962" s="47" t="str">
        <v>long-jump</v>
      </c>
      <c r="M962" s="97">
        <v>36163</v>
      </c>
      <c r="N962" s="96" t="str">
        <f t="shared" si="56"/>
        <v>Pauline RAISSA NGOUOPOUlong-jump</v>
      </c>
      <c r="O962" s="2">
        <f t="shared" si="57"/>
        <v>1019</v>
      </c>
      <c r="P962" s="2">
        <f t="shared" si="58"/>
        <v>96</v>
      </c>
      <c r="Q962" s="81" t="str">
        <f t="shared" si="59"/>
        <v/>
      </c>
    </row>
    <row r="963" spans="1:17" x14ac:dyDescent="0.2">
      <c r="A963" t="s">
        <v>1256</v>
      </c>
      <c r="B963" t="s">
        <v>2027</v>
      </c>
      <c r="C963" t="s">
        <v>28</v>
      </c>
      <c r="D963" s="5"/>
      <c r="E963" s="2">
        <v>1090</v>
      </c>
      <c r="F963" s="2">
        <v>89</v>
      </c>
      <c r="G963" t="str">
        <f>B963&amp;C963</f>
        <v>Briana SCOTT1500m</v>
      </c>
      <c r="H963" s="2">
        <f>E963</f>
        <v>1090</v>
      </c>
      <c r="I963" s="2" cm="1">
        <f t="array" ref="I963">MAX(IF($G$3:$G$4000=$G963,$H$3:$H$4000))</f>
        <v>1090</v>
      </c>
      <c r="J963" s="2" t="str">
        <v>CMR</v>
      </c>
      <c r="K963" s="21" t="str">
        <v>Pauline RAISSA NGOUOPOU</v>
      </c>
      <c r="L963" s="47" t="str">
        <v>triple-jump</v>
      </c>
      <c r="M963" s="97">
        <v>36163</v>
      </c>
      <c r="N963" s="96" t="str">
        <f t="shared" si="56"/>
        <v>Pauline RAISSA NGOUOPOUtriple-jump</v>
      </c>
      <c r="O963" s="2">
        <f t="shared" si="57"/>
        <v>1013</v>
      </c>
      <c r="P963" s="2">
        <f t="shared" si="58"/>
        <v>48</v>
      </c>
      <c r="Q963" s="81" t="str">
        <f t="shared" si="59"/>
        <v/>
      </c>
    </row>
    <row r="964" spans="1:17" x14ac:dyDescent="0.2">
      <c r="A964" t="s">
        <v>1256</v>
      </c>
      <c r="B964" t="s">
        <v>1877</v>
      </c>
      <c r="C964" t="s">
        <v>25</v>
      </c>
      <c r="D964" s="5">
        <v>36008</v>
      </c>
      <c r="E964" s="2">
        <v>1088</v>
      </c>
      <c r="F964" s="2">
        <v>99</v>
      </c>
      <c r="G964" t="str">
        <f>B964&amp;C964</f>
        <v>Kyra CONSTANTINE200m</v>
      </c>
      <c r="H964" s="2">
        <f>E964</f>
        <v>1088</v>
      </c>
      <c r="I964" s="2" cm="1">
        <f t="array" ref="I964">MAX(IF($G$3:$G$4000=$G964,$H$3:$H$4000))</f>
        <v>1088</v>
      </c>
      <c r="J964" s="2" t="str">
        <v>CMR</v>
      </c>
      <c r="K964" s="21" t="str">
        <v>Frederick LEMONGO NKOULOU</v>
      </c>
      <c r="L964" s="47" t="str">
        <v>shot-put</v>
      </c>
      <c r="M964" s="97">
        <v>38209</v>
      </c>
      <c r="N964" s="96" t="str">
        <f t="shared" ref="N964:N1027" si="60">K964&amp;L964</f>
        <v>Frederick LEMONGO NKOULOUshot-put</v>
      </c>
      <c r="O964" s="2">
        <f t="shared" ref="O964:O1027" si="61">VLOOKUP(K964&amp;L964,$G$3:$H$3442,2,FALSE)</f>
        <v>765</v>
      </c>
      <c r="P964" s="2">
        <f t="shared" ref="P964:P1027" si="62">COUNTIFS($L$3:$L$3026,L964,$O$3:$O$3026,"&gt;"&amp;O964)+1</f>
        <v>135</v>
      </c>
      <c r="Q964" s="81" t="str">
        <f t="shared" ref="Q964:Q1027" si="63">IFERROR(IF(J964="AUS",COUNTIFS($J$3:$J$3026,"AUS",$L$3:$L$3026,L964,$O$3:$O$3026,"&gt;"&amp;O964)+1,""),"")</f>
        <v/>
      </c>
    </row>
    <row r="965" spans="1:17" x14ac:dyDescent="0.2">
      <c r="A965" t="s">
        <v>1256</v>
      </c>
      <c r="B965" t="s">
        <v>2028</v>
      </c>
      <c r="C965" t="s">
        <v>28</v>
      </c>
      <c r="D965" s="5">
        <v>35276</v>
      </c>
      <c r="E965" s="2">
        <v>1088</v>
      </c>
      <c r="F965" s="2">
        <v>92</v>
      </c>
      <c r="G965" t="str">
        <f>B965&amp;C965</f>
        <v>Alexandra LUCKI1500m</v>
      </c>
      <c r="H965" s="2">
        <f>E965</f>
        <v>1088</v>
      </c>
      <c r="I965" s="2" cm="1">
        <f t="array" ref="I965">MAX(IF($G$3:$G$4000=$G965,$H$3:$H$4000))</f>
        <v>1088</v>
      </c>
      <c r="J965" s="2" t="str">
        <v>CMR</v>
      </c>
      <c r="K965" s="21" t="str">
        <v>Jolivette Suzie METSADONG</v>
      </c>
      <c r="L965" s="47" t="str">
        <v>shot-put</v>
      </c>
      <c r="M965" s="97">
        <v>35097</v>
      </c>
      <c r="N965" s="96" t="str">
        <f t="shared" si="60"/>
        <v>Jolivette Suzie METSADONGshot-put</v>
      </c>
      <c r="O965" s="2">
        <f t="shared" si="61"/>
        <v>765</v>
      </c>
      <c r="P965" s="2">
        <f t="shared" si="62"/>
        <v>135</v>
      </c>
      <c r="Q965" s="81" t="str">
        <f t="shared" si="63"/>
        <v/>
      </c>
    </row>
    <row r="966" spans="1:17" x14ac:dyDescent="0.2">
      <c r="A966" t="s">
        <v>1256</v>
      </c>
      <c r="B966" t="s">
        <v>2236</v>
      </c>
      <c r="C966" t="s">
        <v>32</v>
      </c>
      <c r="D966" s="5">
        <v>1994</v>
      </c>
      <c r="E966" s="2">
        <v>1088</v>
      </c>
      <c r="F966" s="2">
        <v>52</v>
      </c>
      <c r="G966" t="str">
        <f>B966&amp;C966</f>
        <v>Astrid NYAME100mh</v>
      </c>
      <c r="H966" s="2">
        <f>E966</f>
        <v>1088</v>
      </c>
      <c r="I966" s="2" cm="1">
        <f t="array" ref="I966">MAX(IF($G$3:$G$4000=$G966,$H$3:$H$4000))</f>
        <v>1088</v>
      </c>
      <c r="J966" s="2" t="str">
        <v>CYP</v>
      </c>
      <c r="K966" s="21" t="str">
        <v>Eleni ARTYMATA</v>
      </c>
      <c r="L966" s="47" t="str">
        <v>400m</v>
      </c>
      <c r="M966" s="97">
        <v>31548</v>
      </c>
      <c r="N966" s="96" t="str">
        <f t="shared" si="60"/>
        <v>Eleni ARTYMATA400m</v>
      </c>
      <c r="O966" s="2">
        <f t="shared" si="61"/>
        <v>1174</v>
      </c>
      <c r="P966" s="2">
        <f t="shared" si="62"/>
        <v>12</v>
      </c>
      <c r="Q966" s="81" t="str">
        <f t="shared" si="63"/>
        <v/>
      </c>
    </row>
    <row r="967" spans="1:17" x14ac:dyDescent="0.2">
      <c r="A967" t="s">
        <v>1256</v>
      </c>
      <c r="B967" t="s">
        <v>1869</v>
      </c>
      <c r="C967" t="s">
        <v>25</v>
      </c>
      <c r="D967" s="5">
        <v>34953</v>
      </c>
      <c r="E967" s="2">
        <v>1087</v>
      </c>
      <c r="F967" s="2">
        <v>87</v>
      </c>
      <c r="G967" t="str">
        <f>B967&amp;C967</f>
        <v>Madeline PRICE200m</v>
      </c>
      <c r="H967" s="2">
        <f>E967</f>
        <v>1087</v>
      </c>
      <c r="I967" s="2" cm="1">
        <f t="array" ref="I967">MAX(IF($G$3:$G$4000=$G967,$H$3:$H$4000))</f>
        <v>1087</v>
      </c>
      <c r="J967" s="2" t="str">
        <v>CYP</v>
      </c>
      <c r="K967" s="21" t="str">
        <v>Natalia CHRISTOFI</v>
      </c>
      <c r="L967" s="47" t="str">
        <v>100mh</v>
      </c>
      <c r="M967" s="97">
        <v>35471</v>
      </c>
      <c r="N967" s="96" t="str">
        <f t="shared" si="60"/>
        <v>Natalia CHRISTOFI100mh</v>
      </c>
      <c r="O967" s="2">
        <f t="shared" si="61"/>
        <v>1127</v>
      </c>
      <c r="P967" s="2">
        <f t="shared" si="62"/>
        <v>30</v>
      </c>
      <c r="Q967" s="81" t="str">
        <f t="shared" si="63"/>
        <v/>
      </c>
    </row>
    <row r="968" spans="1:17" x14ac:dyDescent="0.2">
      <c r="A968" t="s">
        <v>1256</v>
      </c>
      <c r="B968" t="s">
        <v>1981</v>
      </c>
      <c r="C968" t="s">
        <v>27</v>
      </c>
      <c r="D968" s="5">
        <v>33278</v>
      </c>
      <c r="E968" s="2">
        <v>1086</v>
      </c>
      <c r="F968" s="2">
        <v>82</v>
      </c>
      <c r="G968" t="str">
        <f>B968&amp;C968</f>
        <v>Laurence C√îT√â800m</v>
      </c>
      <c r="H968" s="2">
        <f>E968</f>
        <v>1086</v>
      </c>
      <c r="I968" s="2" cm="1">
        <f t="array" ref="I968">MAX(IF($G$3:$G$4000=$G968,$H$3:$H$4000))</f>
        <v>1086</v>
      </c>
      <c r="J968" s="2" t="str">
        <v>CYP</v>
      </c>
      <c r="K968" s="21" t="str">
        <v>Olivia FOTOPOULOU</v>
      </c>
      <c r="L968" s="47" t="str">
        <v>100m</v>
      </c>
      <c r="M968" s="97">
        <v>35419</v>
      </c>
      <c r="N968" s="96" t="str">
        <f t="shared" si="60"/>
        <v>Olivia FOTOPOULOU100m</v>
      </c>
      <c r="O968" s="2">
        <f t="shared" si="61"/>
        <v>1118</v>
      </c>
      <c r="P968" s="2">
        <f t="shared" si="62"/>
        <v>67</v>
      </c>
      <c r="Q968" s="81" t="str">
        <f t="shared" si="63"/>
        <v/>
      </c>
    </row>
    <row r="969" spans="1:17" x14ac:dyDescent="0.2">
      <c r="A969" t="s">
        <v>1256</v>
      </c>
      <c r="B969" t="s">
        <v>2295</v>
      </c>
      <c r="C969" t="s">
        <v>33</v>
      </c>
      <c r="D969" s="5">
        <v>1995</v>
      </c>
      <c r="E969" s="2">
        <v>1086</v>
      </c>
      <c r="F969" s="2">
        <v>43</v>
      </c>
      <c r="G969" t="str">
        <f>B969&amp;C969</f>
        <v>Mary OLLIER400mh</v>
      </c>
      <c r="H969" s="2">
        <f>E969</f>
        <v>1086</v>
      </c>
      <c r="I969" s="2" cm="1">
        <f t="array" ref="I969">MAX(IF($G$3:$G$4000=$G969,$H$3:$H$4000))</f>
        <v>1086</v>
      </c>
      <c r="J969" s="2" t="str">
        <v>CYP</v>
      </c>
      <c r="K969" s="21" t="str">
        <v>Filippa FOTOPOULOU</v>
      </c>
      <c r="L969" s="47" t="str">
        <v>long-jump</v>
      </c>
      <c r="M969" s="97">
        <v>35419</v>
      </c>
      <c r="N969" s="96" t="str">
        <f t="shared" si="60"/>
        <v>Filippa FOTOPOULOUlong-jump</v>
      </c>
      <c r="O969" s="2">
        <f t="shared" si="61"/>
        <v>1108</v>
      </c>
      <c r="P969" s="2">
        <f t="shared" si="62"/>
        <v>26</v>
      </c>
      <c r="Q969" s="81" t="str">
        <f t="shared" si="63"/>
        <v/>
      </c>
    </row>
    <row r="970" spans="1:17" x14ac:dyDescent="0.2">
      <c r="A970" t="s">
        <v>1256</v>
      </c>
      <c r="B970" t="s">
        <v>2176</v>
      </c>
      <c r="C970" s="5" t="s">
        <v>30</v>
      </c>
      <c r="D970" s="6">
        <v>33981</v>
      </c>
      <c r="E970" s="2">
        <v>1085</v>
      </c>
      <c r="F970" s="2">
        <v>70</v>
      </c>
      <c r="G970" t="str">
        <f>B970&amp;C970</f>
        <v>Cleo BOYD10000m</v>
      </c>
      <c r="H970" s="2">
        <f>E970</f>
        <v>1085</v>
      </c>
      <c r="I970" s="2" cm="1">
        <f t="array" ref="I970">MAX(IF($G$3:$G$4000=$G970,$H$3:$H$4000))</f>
        <v>1085</v>
      </c>
      <c r="J970" s="2" t="str">
        <v>CYP</v>
      </c>
      <c r="K970" s="21" t="str">
        <v>Olivia FOTOPOULOU</v>
      </c>
      <c r="L970" s="47" t="str">
        <v>200m</v>
      </c>
      <c r="M970" s="97">
        <v>35419</v>
      </c>
      <c r="N970" s="96" t="str">
        <f t="shared" si="60"/>
        <v>Olivia FOTOPOULOU200m</v>
      </c>
      <c r="O970" s="2">
        <f t="shared" si="61"/>
        <v>1103</v>
      </c>
      <c r="P970" s="2">
        <f t="shared" si="62"/>
        <v>67</v>
      </c>
      <c r="Q970" s="81" t="str">
        <f t="shared" si="63"/>
        <v/>
      </c>
    </row>
    <row r="971" spans="1:17" x14ac:dyDescent="0.2">
      <c r="A971" t="s">
        <v>1256</v>
      </c>
      <c r="B971" t="s">
        <v>1873</v>
      </c>
      <c r="C971" s="6" t="s">
        <v>25</v>
      </c>
      <c r="D971" s="5">
        <v>36989</v>
      </c>
      <c r="E971" s="2">
        <v>1084</v>
      </c>
      <c r="F971" s="2">
        <v>94</v>
      </c>
      <c r="G971" t="str">
        <f>B971&amp;C971</f>
        <v>McKenzy PIERRE-WEBSTER200m</v>
      </c>
      <c r="H971" s="2">
        <f>E971</f>
        <v>1084</v>
      </c>
      <c r="I971" s="2" cm="1">
        <f t="array" ref="I971">MAX(IF($G$3:$G$4000=$G971,$H$3:$H$4000))</f>
        <v>1084</v>
      </c>
      <c r="J971" s="2" t="str">
        <v>CYP</v>
      </c>
      <c r="K971" s="21" t="str">
        <v>Anna Ramona PAPAIOANNOU</v>
      </c>
      <c r="L971" s="47" t="str">
        <v>100m</v>
      </c>
      <c r="M971" s="97">
        <v>32674</v>
      </c>
      <c r="N971" s="96" t="str">
        <f t="shared" si="60"/>
        <v>Anna Ramona PAPAIOANNOU100m</v>
      </c>
      <c r="O971" s="2">
        <f t="shared" si="61"/>
        <v>1099</v>
      </c>
      <c r="P971" s="2">
        <f t="shared" si="62"/>
        <v>94</v>
      </c>
      <c r="Q971" s="81" t="str">
        <f t="shared" si="63"/>
        <v/>
      </c>
    </row>
    <row r="972" spans="1:17" x14ac:dyDescent="0.2">
      <c r="A972" t="s">
        <v>1256</v>
      </c>
      <c r="B972" t="s">
        <v>2031</v>
      </c>
      <c r="C972" s="5" t="s">
        <v>28</v>
      </c>
      <c r="D972" s="5">
        <v>35466</v>
      </c>
      <c r="E972" s="2">
        <v>1084</v>
      </c>
      <c r="F972" s="2">
        <v>96</v>
      </c>
      <c r="G972" t="str">
        <f>B972&amp;C972</f>
        <v>Jessy LACOURSE1500m</v>
      </c>
      <c r="H972" s="2">
        <f>E972</f>
        <v>1084</v>
      </c>
      <c r="I972" s="2" cm="1">
        <f t="array" ref="I972">MAX(IF($G$3:$G$4000=$G972,$H$3:$H$4000))</f>
        <v>1084</v>
      </c>
      <c r="J972" s="2" t="str">
        <v>CYP</v>
      </c>
      <c r="K972" s="21" t="str">
        <v>Nektaria PANAGI</v>
      </c>
      <c r="L972" s="47" t="str">
        <v>long-jump</v>
      </c>
      <c r="M972" s="97">
        <v>32952</v>
      </c>
      <c r="N972" s="96" t="str">
        <f t="shared" si="60"/>
        <v>Nektaria PANAGIlong-jump</v>
      </c>
      <c r="O972" s="2">
        <f t="shared" si="61"/>
        <v>1092</v>
      </c>
      <c r="P972" s="2">
        <f t="shared" si="62"/>
        <v>32</v>
      </c>
      <c r="Q972" s="81" t="str">
        <f t="shared" si="63"/>
        <v/>
      </c>
    </row>
    <row r="973" spans="1:17" x14ac:dyDescent="0.2">
      <c r="A973" t="s">
        <v>1256</v>
      </c>
      <c r="B973" t="s">
        <v>2239</v>
      </c>
      <c r="C973" t="s">
        <v>32</v>
      </c>
      <c r="D973" s="5">
        <v>36497</v>
      </c>
      <c r="E973" s="2">
        <v>1082</v>
      </c>
      <c r="F973" s="2">
        <v>57</v>
      </c>
      <c r="G973" t="str">
        <f>B973&amp;C973</f>
        <v>Keira CHRISTIE-GALLOWAY100mh</v>
      </c>
      <c r="H973" s="2">
        <f>E973</f>
        <v>1082</v>
      </c>
      <c r="I973" s="2" cm="1">
        <f t="array" ref="I973">MAX(IF($G$3:$G$4000=$G973,$H$3:$H$4000))</f>
        <v>1082</v>
      </c>
      <c r="J973" s="2" t="str">
        <v>CYP</v>
      </c>
      <c r="K973" s="21" t="str">
        <v>Styliana IOANNIDOU</v>
      </c>
      <c r="L973" s="47" t="str">
        <v>high-jump</v>
      </c>
      <c r="M973" s="97">
        <v>37972</v>
      </c>
      <c r="N973" s="96" t="str">
        <f t="shared" si="60"/>
        <v>Styliana IOANNIDOUhigh-jump</v>
      </c>
      <c r="O973" s="2">
        <f t="shared" si="61"/>
        <v>1091</v>
      </c>
      <c r="P973" s="2">
        <f t="shared" si="62"/>
        <v>13</v>
      </c>
      <c r="Q973" s="81" t="str">
        <f t="shared" si="63"/>
        <v/>
      </c>
    </row>
    <row r="974" spans="1:17" x14ac:dyDescent="0.2">
      <c r="A974" t="s">
        <v>1256</v>
      </c>
      <c r="B974" t="s">
        <v>2031</v>
      </c>
      <c r="C974" s="5" t="s">
        <v>29</v>
      </c>
      <c r="D974" s="5">
        <v>35466</v>
      </c>
      <c r="E974" s="2">
        <v>1079</v>
      </c>
      <c r="F974" s="2">
        <v>86</v>
      </c>
      <c r="G974" t="str">
        <f>B974&amp;C974</f>
        <v>Jessy LACOURSE5000m</v>
      </c>
      <c r="H974" s="2">
        <f>E974</f>
        <v>1079</v>
      </c>
      <c r="I974" s="2" cm="1">
        <f t="array" ref="I974">MAX(IF($G$3:$G$4000=$G974,$H$3:$H$4000))</f>
        <v>1079</v>
      </c>
      <c r="J974" s="2" t="str">
        <v>CYP</v>
      </c>
      <c r="K974" s="21" t="str">
        <v>Anna Ramona PAPAIOANNOU</v>
      </c>
      <c r="L974" s="47" t="str">
        <v>200m</v>
      </c>
      <c r="M974" s="97">
        <v>32674</v>
      </c>
      <c r="N974" s="96" t="str">
        <f t="shared" si="60"/>
        <v>Anna Ramona PAPAIOANNOU200m</v>
      </c>
      <c r="O974" s="2">
        <f t="shared" si="61"/>
        <v>1084</v>
      </c>
      <c r="P974" s="2">
        <f t="shared" si="62"/>
        <v>97</v>
      </c>
      <c r="Q974" s="81" t="str">
        <f t="shared" si="63"/>
        <v/>
      </c>
    </row>
    <row r="975" spans="1:17" x14ac:dyDescent="0.2">
      <c r="A975" t="s">
        <v>1256</v>
      </c>
      <c r="B975" t="s">
        <v>2180</v>
      </c>
      <c r="C975" s="5" t="s">
        <v>30</v>
      </c>
      <c r="D975" s="5">
        <v>29293</v>
      </c>
      <c r="E975" s="2">
        <v>1079</v>
      </c>
      <c r="F975" s="2">
        <v>76</v>
      </c>
      <c r="G975" t="str">
        <f>B975&amp;C975</f>
        <v>Malindi ELMORE10000m</v>
      </c>
      <c r="H975" s="2">
        <f>E975</f>
        <v>1079</v>
      </c>
      <c r="I975" s="2" cm="1">
        <f t="array" ref="I975">MAX(IF($G$3:$G$4000=$G975,$H$3:$H$4000))</f>
        <v>1079</v>
      </c>
      <c r="J975" s="2" t="str">
        <v>CYP</v>
      </c>
      <c r="K975" s="21" t="str">
        <v>Dafni GEORGIOU</v>
      </c>
      <c r="L975" s="47" t="str">
        <v>100mh</v>
      </c>
      <c r="M975" s="97">
        <v>36390</v>
      </c>
      <c r="N975" s="96" t="str">
        <f t="shared" si="60"/>
        <v>Dafni GEORGIOU100mh</v>
      </c>
      <c r="O975" s="2">
        <f t="shared" si="61"/>
        <v>1075</v>
      </c>
      <c r="P975" s="2">
        <f t="shared" si="62"/>
        <v>66</v>
      </c>
      <c r="Q975" s="81" t="str">
        <f t="shared" si="63"/>
        <v/>
      </c>
    </row>
    <row r="976" spans="1:17" x14ac:dyDescent="0.2">
      <c r="A976" t="s">
        <v>1256</v>
      </c>
      <c r="B976" t="s">
        <v>2370</v>
      </c>
      <c r="C976" t="s">
        <v>37</v>
      </c>
      <c r="D976" s="5">
        <v>34815</v>
      </c>
      <c r="E976" s="2">
        <v>1077</v>
      </c>
      <c r="F976" s="2">
        <v>40</v>
      </c>
      <c r="G976" t="str">
        <f>B976&amp;C976</f>
        <v>Baileh SIMMSlong-jump</v>
      </c>
      <c r="H976" s="2">
        <f>E976</f>
        <v>1077</v>
      </c>
      <c r="I976" s="2" cm="1">
        <f t="array" ref="I976">MAX(IF($G$3:$G$4000=$G976,$H$3:$H$4000))</f>
        <v>1077</v>
      </c>
      <c r="J976" s="2" t="str">
        <v>CYP</v>
      </c>
      <c r="K976" s="21" t="str">
        <v>Despoina CHARALAMBOUS</v>
      </c>
      <c r="L976" s="47" t="str">
        <v>high-jump</v>
      </c>
      <c r="M976" s="97">
        <v>36668</v>
      </c>
      <c r="N976" s="96" t="str">
        <f t="shared" si="60"/>
        <v>Despoina CHARALAMBOUShigh-jump</v>
      </c>
      <c r="O976" s="2">
        <f t="shared" si="61"/>
        <v>1062</v>
      </c>
      <c r="P976" s="2">
        <f t="shared" si="62"/>
        <v>21</v>
      </c>
      <c r="Q976" s="81" t="str">
        <f t="shared" si="63"/>
        <v/>
      </c>
    </row>
    <row r="977" spans="1:17" x14ac:dyDescent="0.2">
      <c r="A977" t="s">
        <v>1256</v>
      </c>
      <c r="B977" t="s">
        <v>1989</v>
      </c>
      <c r="C977" s="5" t="s">
        <v>27</v>
      </c>
      <c r="D977" s="5">
        <v>37203</v>
      </c>
      <c r="E977" s="2">
        <v>1076</v>
      </c>
      <c r="F977" s="2">
        <v>94</v>
      </c>
      <c r="G977" t="str">
        <f>B977&amp;C977</f>
        <v>Tiana LOSTRACCO800m</v>
      </c>
      <c r="H977" s="2">
        <f>E977</f>
        <v>1076</v>
      </c>
      <c r="I977" s="2" cm="1">
        <f t="array" ref="I977">MAX(IF($G$3:$G$4000=$G977,$H$3:$H$4000))</f>
        <v>1076</v>
      </c>
      <c r="J977" s="2" t="str">
        <v>CYP</v>
      </c>
      <c r="K977" s="21" t="str">
        <v>Androniki LADA</v>
      </c>
      <c r="L977" s="47" t="str">
        <v>discus-throw</v>
      </c>
      <c r="M977" s="97">
        <v>33347</v>
      </c>
      <c r="N977" s="96" t="str">
        <f t="shared" si="60"/>
        <v>Androniki LADAdiscus-throw</v>
      </c>
      <c r="O977" s="2">
        <f t="shared" si="61"/>
        <v>1026</v>
      </c>
      <c r="P977" s="2">
        <f t="shared" si="62"/>
        <v>18</v>
      </c>
      <c r="Q977" s="81" t="str">
        <f t="shared" si="63"/>
        <v/>
      </c>
    </row>
    <row r="978" spans="1:17" x14ac:dyDescent="0.2">
      <c r="A978" t="s">
        <v>1256</v>
      </c>
      <c r="B978" t="s">
        <v>2010</v>
      </c>
      <c r="C978" t="s">
        <v>29</v>
      </c>
      <c r="D978" s="5">
        <v>34884</v>
      </c>
      <c r="E978" s="2">
        <v>1074</v>
      </c>
      <c r="F978" s="2">
        <v>90</v>
      </c>
      <c r="G978" t="str">
        <f>B978&amp;C978</f>
        <v>Regan YEE5000m</v>
      </c>
      <c r="H978" s="2">
        <f>E978</f>
        <v>1074</v>
      </c>
      <c r="I978" s="2" cm="1">
        <f t="array" ref="I978">MAX(IF($G$3:$G$4000=$G978,$H$3:$H$4000))</f>
        <v>1074</v>
      </c>
      <c r="J978" s="2" t="str">
        <v>CYP</v>
      </c>
      <c r="K978" s="21" t="str">
        <v>Yelena KULICHENKO</v>
      </c>
      <c r="L978" s="47" t="str">
        <v>high-jump</v>
      </c>
      <c r="M978" s="97">
        <v>37465</v>
      </c>
      <c r="N978" s="96" t="str">
        <f t="shared" si="60"/>
        <v>Yelena KULICHENKOhigh-jump</v>
      </c>
      <c r="O978" s="2">
        <f t="shared" si="61"/>
        <v>1013</v>
      </c>
      <c r="P978" s="2">
        <f t="shared" si="62"/>
        <v>49</v>
      </c>
      <c r="Q978" s="81" t="str">
        <f t="shared" si="63"/>
        <v/>
      </c>
    </row>
    <row r="979" spans="1:17" x14ac:dyDescent="0.2">
      <c r="A979" t="s">
        <v>1256</v>
      </c>
      <c r="B979" t="s">
        <v>2147</v>
      </c>
      <c r="C979" t="s">
        <v>29</v>
      </c>
      <c r="D979" s="5">
        <v>32621</v>
      </c>
      <c r="E979" s="2">
        <v>1074</v>
      </c>
      <c r="F979" s="2">
        <v>91</v>
      </c>
      <c r="G979" t="str">
        <f>B979&amp;C979</f>
        <v>Erica DIGBY5000m</v>
      </c>
      <c r="H979" s="2">
        <f>E979</f>
        <v>1074</v>
      </c>
      <c r="I979" s="2" cm="1">
        <f t="array" ref="I979">MAX(IF($G$3:$G$4000=$G979,$H$3:$H$4000))</f>
        <v>1074</v>
      </c>
      <c r="J979" s="2" t="str">
        <v>CYP</v>
      </c>
      <c r="K979" s="21" t="str">
        <v>Filippa FOTOPOULOU</v>
      </c>
      <c r="L979" s="47" t="str">
        <v>triple-jump</v>
      </c>
      <c r="M979" s="97">
        <v>35419</v>
      </c>
      <c r="N979" s="96" t="str">
        <f t="shared" si="60"/>
        <v>Filippa FOTOPOULOUtriple-jump</v>
      </c>
      <c r="O979" s="2">
        <f t="shared" si="61"/>
        <v>990</v>
      </c>
      <c r="P979" s="2">
        <f t="shared" si="62"/>
        <v>72</v>
      </c>
      <c r="Q979" s="81" t="str">
        <f t="shared" si="63"/>
        <v/>
      </c>
    </row>
    <row r="980" spans="1:17" x14ac:dyDescent="0.2">
      <c r="A980" t="s">
        <v>1256</v>
      </c>
      <c r="B980" t="s">
        <v>2027</v>
      </c>
      <c r="C980" t="s">
        <v>29</v>
      </c>
      <c r="D980" s="5"/>
      <c r="E980" s="2">
        <v>1074</v>
      </c>
      <c r="F980" s="2">
        <v>92</v>
      </c>
      <c r="G980" t="str">
        <f>B980&amp;C980</f>
        <v>Briana SCOTT5000m</v>
      </c>
      <c r="H980" s="2">
        <f>E980</f>
        <v>1074</v>
      </c>
      <c r="I980" s="2" cm="1">
        <f t="array" ref="I980">MAX(IF($G$3:$G$4000=$G980,$H$3:$H$4000))</f>
        <v>1074</v>
      </c>
      <c r="J980" s="2" t="str">
        <v>CYP</v>
      </c>
      <c r="K980" s="21" t="str">
        <v>Chrystalla KYRIAKOU</v>
      </c>
      <c r="L980" s="47" t="str">
        <v>hammer-throw</v>
      </c>
      <c r="M980" s="97">
        <v>35342</v>
      </c>
      <c r="N980" s="96" t="str">
        <f t="shared" si="60"/>
        <v>Chrystalla KYRIAKOUhammer-throw</v>
      </c>
      <c r="O980" s="2">
        <f t="shared" si="61"/>
        <v>985</v>
      </c>
      <c r="P980" s="2">
        <f t="shared" si="62"/>
        <v>28</v>
      </c>
      <c r="Q980" s="81" t="str">
        <f t="shared" si="63"/>
        <v/>
      </c>
    </row>
    <row r="981" spans="1:17" x14ac:dyDescent="0.2">
      <c r="A981" t="s">
        <v>1256</v>
      </c>
      <c r="B981" t="s">
        <v>2027</v>
      </c>
      <c r="C981" s="5" t="s">
        <v>30</v>
      </c>
      <c r="D981" s="5"/>
      <c r="E981" s="2">
        <v>1074</v>
      </c>
      <c r="F981" s="2">
        <v>79</v>
      </c>
      <c r="G981" t="str">
        <f>B981&amp;C981</f>
        <v>Briana SCOTT10000m</v>
      </c>
      <c r="H981" s="2">
        <f>E981</f>
        <v>1074</v>
      </c>
      <c r="I981" s="2" cm="1">
        <f t="array" ref="I981">MAX(IF($G$3:$G$4000=$G981,$H$3:$H$4000))</f>
        <v>1074</v>
      </c>
      <c r="J981" s="2" t="str">
        <v>CYP</v>
      </c>
      <c r="K981" s="21" t="str">
        <v>Valentina SAVVA</v>
      </c>
      <c r="L981" s="47" t="str">
        <v>hammer-throw</v>
      </c>
      <c r="M981" s="97">
        <v>38489</v>
      </c>
      <c r="N981" s="96" t="str">
        <f t="shared" si="60"/>
        <v>Valentina SAVVAhammer-throw</v>
      </c>
      <c r="O981" s="2">
        <f t="shared" si="61"/>
        <v>967</v>
      </c>
      <c r="P981" s="2">
        <f t="shared" si="62"/>
        <v>31</v>
      </c>
      <c r="Q981" s="81" t="str">
        <f t="shared" si="63"/>
        <v/>
      </c>
    </row>
    <row r="982" spans="1:17" x14ac:dyDescent="0.2">
      <c r="A982" t="s">
        <v>1256</v>
      </c>
      <c r="B982" t="s">
        <v>2231</v>
      </c>
      <c r="C982" t="s">
        <v>37</v>
      </c>
      <c r="D982" s="5">
        <v>34916</v>
      </c>
      <c r="E982" s="2">
        <v>1074</v>
      </c>
      <c r="F982" s="2">
        <v>53</v>
      </c>
      <c r="G982" t="str">
        <f>B982&amp;C982</f>
        <v>Georgia ELLENWOODlong-jump</v>
      </c>
      <c r="H982" s="2">
        <f>E982</f>
        <v>1074</v>
      </c>
      <c r="I982" s="2" cm="1">
        <f t="array" ref="I982">MAX(IF($G$3:$G$4000=$G982,$H$3:$H$4000))</f>
        <v>1074</v>
      </c>
      <c r="J982" s="2" t="str">
        <v>CYP</v>
      </c>
      <c r="K982" s="21" t="str">
        <v>Cathrine BEATTY</v>
      </c>
      <c r="L982" s="47" t="str">
        <v>hammer-throw</v>
      </c>
      <c r="M982" s="97">
        <v>34162</v>
      </c>
      <c r="N982" s="96" t="str">
        <f t="shared" si="60"/>
        <v>Cathrine BEATTYhammer-throw</v>
      </c>
      <c r="O982" s="2">
        <f t="shared" si="61"/>
        <v>949</v>
      </c>
      <c r="P982" s="2">
        <f t="shared" si="62"/>
        <v>39</v>
      </c>
      <c r="Q982" s="81" t="str">
        <f t="shared" si="63"/>
        <v/>
      </c>
    </row>
    <row r="983" spans="1:17" x14ac:dyDescent="0.2">
      <c r="A983" t="s">
        <v>1256</v>
      </c>
      <c r="B983" t="s">
        <v>2148</v>
      </c>
      <c r="C983" t="s">
        <v>29</v>
      </c>
      <c r="D983" s="5">
        <v>32549</v>
      </c>
      <c r="E983" s="2">
        <v>1073</v>
      </c>
      <c r="F983" s="2">
        <v>94</v>
      </c>
      <c r="G983" t="str">
        <f>B983&amp;C983</f>
        <v>Jessica O'CONNELL5000m</v>
      </c>
      <c r="H983" s="2">
        <f>E983</f>
        <v>1073</v>
      </c>
      <c r="I983" s="2" cm="1">
        <f t="array" ref="I983">MAX(IF($G$3:$G$4000=$G983,$H$3:$H$4000))</f>
        <v>1073</v>
      </c>
      <c r="J983" s="2" t="str">
        <v>CYP</v>
      </c>
      <c r="K983" s="21" t="str">
        <v>Emilia KOLOKOTRONI</v>
      </c>
      <c r="L983" s="47" t="str">
        <v>hammer-throw</v>
      </c>
      <c r="M983" s="97">
        <v>38625</v>
      </c>
      <c r="N983" s="96" t="str">
        <f t="shared" si="60"/>
        <v>Emilia KOLOKOTRONIhammer-throw</v>
      </c>
      <c r="O983" s="2">
        <f t="shared" si="61"/>
        <v>904</v>
      </c>
      <c r="P983" s="2">
        <f t="shared" si="62"/>
        <v>53</v>
      </c>
      <c r="Q983" s="81" t="str">
        <f t="shared" si="63"/>
        <v/>
      </c>
    </row>
    <row r="984" spans="1:17" x14ac:dyDescent="0.2">
      <c r="A984" t="s">
        <v>1256</v>
      </c>
      <c r="B984" t="s">
        <v>2009</v>
      </c>
      <c r="C984" s="6" t="s">
        <v>29</v>
      </c>
      <c r="D984" s="6">
        <v>33486</v>
      </c>
      <c r="E984" s="2">
        <v>1071</v>
      </c>
      <c r="F984" s="2">
        <v>99</v>
      </c>
      <c r="G984" t="str">
        <f>B984&amp;C984</f>
        <v>Genevi√®ve LALONDE5000m</v>
      </c>
      <c r="H984" s="2">
        <f>E984</f>
        <v>1071</v>
      </c>
      <c r="I984" s="2" cm="1">
        <f t="array" ref="I984">MAX(IF($G$3:$G$4000=$G984,$H$3:$H$4000))</f>
        <v>1071</v>
      </c>
      <c r="J984" s="2" t="str">
        <v>CYP</v>
      </c>
      <c r="K984" s="21" t="str">
        <v>Maria ARISTOTELOUS</v>
      </c>
      <c r="L984" s="47" t="str">
        <v>pole-vault</v>
      </c>
      <c r="M984" s="97">
        <v>33460</v>
      </c>
      <c r="N984" s="96" t="str">
        <f t="shared" si="60"/>
        <v>Maria ARISTOTELOUSpole-vault</v>
      </c>
      <c r="O984" s="2">
        <f t="shared" si="61"/>
        <v>868</v>
      </c>
      <c r="P984" s="2">
        <f t="shared" si="62"/>
        <v>67</v>
      </c>
      <c r="Q984" s="81" t="str">
        <f t="shared" si="63"/>
        <v/>
      </c>
    </row>
    <row r="985" spans="1:17" x14ac:dyDescent="0.2">
      <c r="A985" t="s">
        <v>1256</v>
      </c>
      <c r="B985" t="s">
        <v>2250</v>
      </c>
      <c r="C985" t="s">
        <v>32</v>
      </c>
      <c r="D985" s="5">
        <v>36222</v>
      </c>
      <c r="E985" s="2">
        <v>1070</v>
      </c>
      <c r="F985" s="2">
        <v>69</v>
      </c>
      <c r="G985" t="str">
        <f>B985&amp;C985</f>
        <v>Kaylyn HALL100mh</v>
      </c>
      <c r="H985" s="2">
        <f>E985</f>
        <v>1070</v>
      </c>
      <c r="I985" s="2" cm="1">
        <f t="array" ref="I985">MAX(IF($G$3:$G$4000=$G985,$H$3:$H$4000))</f>
        <v>1070</v>
      </c>
      <c r="J985" s="2" t="str">
        <v>CYP</v>
      </c>
      <c r="K985" s="21" t="str">
        <v>Andrea VASOU</v>
      </c>
      <c r="L985" s="47" t="str">
        <v>pole-vault</v>
      </c>
      <c r="M985" s="97">
        <v>37797</v>
      </c>
      <c r="N985" s="96" t="str">
        <f t="shared" si="60"/>
        <v>Andrea VASOUpole-vault</v>
      </c>
      <c r="O985" s="2">
        <f t="shared" si="61"/>
        <v>868</v>
      </c>
      <c r="P985" s="2">
        <f t="shared" si="62"/>
        <v>67</v>
      </c>
      <c r="Q985" s="81" t="str">
        <f t="shared" si="63"/>
        <v/>
      </c>
    </row>
    <row r="986" spans="1:17" x14ac:dyDescent="0.2">
      <c r="A986" t="s">
        <v>1256</v>
      </c>
      <c r="B986" t="s">
        <v>2252</v>
      </c>
      <c r="C986" t="s">
        <v>32</v>
      </c>
      <c r="D986" s="5">
        <v>44581</v>
      </c>
      <c r="E986" s="2">
        <v>1069</v>
      </c>
      <c r="F986" s="2">
        <v>71</v>
      </c>
      <c r="G986" t="str">
        <f>B986&amp;C986</f>
        <v>Shaleah COLAIRE100mh</v>
      </c>
      <c r="H986" s="2">
        <f>E986</f>
        <v>1069</v>
      </c>
      <c r="I986" s="2" cm="1">
        <f t="array" ref="I986">MAX(IF($G$3:$G$4000=$G986,$H$3:$H$4000))</f>
        <v>1069</v>
      </c>
      <c r="J986" s="2" t="str">
        <v>CYP</v>
      </c>
      <c r="K986" s="21" t="str">
        <v>Paraskevi THRASYBOLOU</v>
      </c>
      <c r="L986" s="47" t="str">
        <v>discus-throw</v>
      </c>
      <c r="M986" s="97">
        <v>34386</v>
      </c>
      <c r="N986" s="96" t="str">
        <f t="shared" si="60"/>
        <v>Paraskevi THRASYBOLOUdiscus-throw</v>
      </c>
      <c r="O986" s="2">
        <f t="shared" si="61"/>
        <v>867</v>
      </c>
      <c r="P986" s="2">
        <f t="shared" si="62"/>
        <v>73</v>
      </c>
      <c r="Q986" s="81" t="str">
        <f t="shared" si="63"/>
        <v/>
      </c>
    </row>
    <row r="987" spans="1:17" x14ac:dyDescent="0.2">
      <c r="A987" t="s">
        <v>1256</v>
      </c>
      <c r="B987" t="s">
        <v>2255</v>
      </c>
      <c r="C987" t="s">
        <v>32</v>
      </c>
      <c r="D987" s="5">
        <v>1997</v>
      </c>
      <c r="E987" s="2">
        <v>1067</v>
      </c>
      <c r="F987" s="2">
        <v>76</v>
      </c>
      <c r="G987" t="str">
        <f>B987&amp;C987</f>
        <v>Jaymie O'CONNOR100mh</v>
      </c>
      <c r="H987" s="2">
        <f>E987</f>
        <v>1067</v>
      </c>
      <c r="I987" s="2" cm="1">
        <f t="array" ref="I987">MAX(IF($G$3:$G$4000=$G987,$H$3:$H$4000))</f>
        <v>1067</v>
      </c>
      <c r="J987" s="2" t="str">
        <v>CYP</v>
      </c>
      <c r="K987" s="21" t="str">
        <v>Christiana ELLINA</v>
      </c>
      <c r="L987" s="47" t="str">
        <v>javelin-throw</v>
      </c>
      <c r="M987" s="97">
        <v>38339</v>
      </c>
      <c r="N987" s="96" t="str">
        <f t="shared" si="60"/>
        <v>Christiana ELLINAjavelin-throw</v>
      </c>
      <c r="O987" s="2">
        <f t="shared" si="61"/>
        <v>861</v>
      </c>
      <c r="P987" s="2">
        <f t="shared" si="62"/>
        <v>55</v>
      </c>
      <c r="Q987" s="81" t="str">
        <f t="shared" si="63"/>
        <v/>
      </c>
    </row>
    <row r="988" spans="1:17" x14ac:dyDescent="0.2">
      <c r="A988" t="s">
        <v>1256</v>
      </c>
      <c r="B988" t="s">
        <v>2416</v>
      </c>
      <c r="C988" t="s">
        <v>38</v>
      </c>
      <c r="D988" s="5">
        <v>33640</v>
      </c>
      <c r="E988" s="2">
        <v>1066</v>
      </c>
      <c r="F988" s="2">
        <v>19</v>
      </c>
      <c r="G988" t="str">
        <f>B988&amp;C988</f>
        <v>Caroline EHRHARDTtriple-jump</v>
      </c>
      <c r="H988" s="2">
        <f>E988</f>
        <v>1066</v>
      </c>
      <c r="I988" s="2" cm="1">
        <f t="array" ref="I988">MAX(IF($G$3:$G$4000=$G988,$H$3:$H$4000))</f>
        <v>1066</v>
      </c>
      <c r="J988" s="2" t="str">
        <v>CYP</v>
      </c>
      <c r="K988" s="21" t="str">
        <v>Paraskevi KRASIA</v>
      </c>
      <c r="L988" s="47" t="str">
        <v>pole-vault</v>
      </c>
      <c r="M988" s="97">
        <v>32910</v>
      </c>
      <c r="N988" s="96" t="str">
        <f t="shared" si="60"/>
        <v>Paraskevi KRASIApole-vault</v>
      </c>
      <c r="O988" s="2">
        <f t="shared" si="61"/>
        <v>853</v>
      </c>
      <c r="P988" s="2">
        <f t="shared" si="62"/>
        <v>81</v>
      </c>
      <c r="Q988" s="81" t="str">
        <f t="shared" si="63"/>
        <v/>
      </c>
    </row>
    <row r="989" spans="1:17" x14ac:dyDescent="0.2">
      <c r="A989" t="s">
        <v>1256</v>
      </c>
      <c r="B989" t="s">
        <v>2067</v>
      </c>
      <c r="C989" t="s">
        <v>34</v>
      </c>
      <c r="D989" s="5">
        <v>1998</v>
      </c>
      <c r="E989" s="2">
        <v>1061</v>
      </c>
      <c r="F989" s="2">
        <v>57</v>
      </c>
      <c r="G989" t="str">
        <f>B989&amp;C989</f>
        <v>Sylvia RUSSELL3000msc</v>
      </c>
      <c r="H989" s="2">
        <f>E989</f>
        <v>1061</v>
      </c>
      <c r="I989" s="2" cm="1">
        <f t="array" ref="I989">MAX(IF($G$3:$G$4000=$G989,$H$3:$H$4000))</f>
        <v>1061</v>
      </c>
      <c r="J989" s="2" t="str">
        <v>CYP</v>
      </c>
      <c r="K989" s="21" t="str">
        <v>Paraskeovulla THRASYVOULOU</v>
      </c>
      <c r="L989" s="47" t="str">
        <v>discus-throw</v>
      </c>
      <c r="M989" s="97">
        <v>34386</v>
      </c>
      <c r="N989" s="96" t="str">
        <f t="shared" si="60"/>
        <v>Paraskeovulla THRASYVOULOUdiscus-throw</v>
      </c>
      <c r="O989" s="2">
        <f t="shared" si="61"/>
        <v>832</v>
      </c>
      <c r="P989" s="2">
        <f t="shared" si="62"/>
        <v>100</v>
      </c>
      <c r="Q989" s="81" t="str">
        <f t="shared" si="63"/>
        <v/>
      </c>
    </row>
    <row r="990" spans="1:17" x14ac:dyDescent="0.2">
      <c r="A990" t="s">
        <v>1256</v>
      </c>
      <c r="B990" s="5" t="s">
        <v>2572</v>
      </c>
      <c r="C990" s="5" t="s">
        <v>40</v>
      </c>
      <c r="D990" s="5">
        <v>36649</v>
      </c>
      <c r="E990" s="2">
        <v>1061</v>
      </c>
      <c r="F990" s="2">
        <v>12</v>
      </c>
      <c r="G990" t="str">
        <f>B990&amp;C990</f>
        <v>Trinity TUTTIdiscus-throw</v>
      </c>
      <c r="H990" s="2">
        <f>E990</f>
        <v>1061</v>
      </c>
      <c r="I990" s="2" cm="1">
        <f t="array" ref="I990">MAX(IF($G$3:$G$4000=$G990,$H$3:$H$4000))</f>
        <v>1061</v>
      </c>
      <c r="J990" s="2" t="str">
        <v>CYP</v>
      </c>
      <c r="K990" s="21" t="str">
        <v>Sesilia ANTHIA</v>
      </c>
      <c r="L990" s="47" t="str">
        <v>discus-throw</v>
      </c>
      <c r="M990" s="97">
        <v>38212</v>
      </c>
      <c r="N990" s="96" t="str">
        <f t="shared" si="60"/>
        <v>Sesilia ANTHIAdiscus-throw</v>
      </c>
      <c r="O990" s="2">
        <f t="shared" si="61"/>
        <v>816</v>
      </c>
      <c r="P990" s="2">
        <f t="shared" si="62"/>
        <v>113</v>
      </c>
      <c r="Q990" s="81" t="str">
        <f t="shared" si="63"/>
        <v/>
      </c>
    </row>
    <row r="991" spans="1:17" x14ac:dyDescent="0.2">
      <c r="A991" t="s">
        <v>1256</v>
      </c>
      <c r="B991" t="s">
        <v>2572</v>
      </c>
      <c r="C991" t="s">
        <v>40</v>
      </c>
      <c r="D991" s="5">
        <v>36649</v>
      </c>
      <c r="E991" s="2">
        <v>1060</v>
      </c>
      <c r="F991" s="2">
        <v>3</v>
      </c>
      <c r="G991" t="str">
        <f>B991&amp;C991</f>
        <v>Trinity TUTTIdiscus-throw</v>
      </c>
      <c r="H991" s="2">
        <f>E991</f>
        <v>1060</v>
      </c>
      <c r="I991" s="2" cm="1">
        <f t="array" ref="I991">MAX(IF($G$3:$G$4000=$G991,$H$3:$H$4000))</f>
        <v>1061</v>
      </c>
      <c r="J991" s="2" t="str">
        <v>CYP</v>
      </c>
      <c r="K991" s="21" t="str">
        <v>Paraskeovulla THRASYVOULOU</v>
      </c>
      <c r="L991" s="47" t="str">
        <v>shot-put</v>
      </c>
      <c r="M991" s="97">
        <v>34386</v>
      </c>
      <c r="N991" s="96" t="str">
        <f t="shared" si="60"/>
        <v>Paraskeovulla THRASYVOULOUshot-put</v>
      </c>
      <c r="O991" s="2">
        <f t="shared" si="61"/>
        <v>812</v>
      </c>
      <c r="P991" s="2">
        <f t="shared" si="62"/>
        <v>109</v>
      </c>
      <c r="Q991" s="81" t="str">
        <f t="shared" si="63"/>
        <v/>
      </c>
    </row>
    <row r="992" spans="1:17" x14ac:dyDescent="0.2">
      <c r="A992" t="s">
        <v>1256</v>
      </c>
      <c r="B992" t="s">
        <v>2072</v>
      </c>
      <c r="C992" t="s">
        <v>34</v>
      </c>
      <c r="D992" s="5"/>
      <c r="E992" s="2">
        <v>1056</v>
      </c>
      <c r="F992" s="2">
        <v>63</v>
      </c>
      <c r="G992" t="str">
        <f>B992&amp;C992</f>
        <v>Nicole MCMILLEN3000msc</v>
      </c>
      <c r="H992" s="2">
        <f>E992</f>
        <v>1056</v>
      </c>
      <c r="I992" s="2" cm="1">
        <f t="array" ref="I992">MAX(IF($G$3:$G$4000=$G992,$H$3:$H$4000))</f>
        <v>1056</v>
      </c>
      <c r="J992" s="2" t="str">
        <v>CYP</v>
      </c>
      <c r="K992" s="21" t="str">
        <v>Styliana KYRIAKIDOU</v>
      </c>
      <c r="L992" s="47" t="str">
        <v>discus-throw</v>
      </c>
      <c r="M992" s="97">
        <v>36752</v>
      </c>
      <c r="N992" s="96" t="str">
        <f t="shared" si="60"/>
        <v>Styliana KYRIAKIDOUdiscus-throw</v>
      </c>
      <c r="O992" s="2">
        <f t="shared" si="61"/>
        <v>751</v>
      </c>
      <c r="P992" s="2">
        <f t="shared" si="62"/>
        <v>145</v>
      </c>
      <c r="Q992" s="81" t="str">
        <f t="shared" si="63"/>
        <v/>
      </c>
    </row>
    <row r="993" spans="1:17" x14ac:dyDescent="0.2">
      <c r="A993" t="s">
        <v>1256</v>
      </c>
      <c r="B993" t="s">
        <v>2518</v>
      </c>
      <c r="C993" t="s">
        <v>36</v>
      </c>
      <c r="D993" s="5">
        <v>34378</v>
      </c>
      <c r="E993" s="2">
        <v>1055</v>
      </c>
      <c r="F993" s="2">
        <v>9</v>
      </c>
      <c r="G993" t="str">
        <f>B993&amp;C993</f>
        <v>Robin BONEpole-vault</v>
      </c>
      <c r="H993" s="2">
        <f>E993</f>
        <v>1055</v>
      </c>
      <c r="I993" s="2" cm="1">
        <f t="array" ref="I993">MAX(IF($G$3:$G$4000=$G993,$H$3:$H$4000))</f>
        <v>1055</v>
      </c>
      <c r="J993" s="2" t="str">
        <v>CYP</v>
      </c>
      <c r="K993" s="21" t="str">
        <v>Katerina ADAMOU</v>
      </c>
      <c r="L993" s="47" t="str">
        <v>javelin-throw</v>
      </c>
      <c r="M993" s="97">
        <v>36985</v>
      </c>
      <c r="N993" s="96" t="str">
        <f t="shared" si="60"/>
        <v>Katerina ADAMOUjavelin-throw</v>
      </c>
      <c r="O993" s="2">
        <f t="shared" si="61"/>
        <v>717</v>
      </c>
      <c r="P993" s="2">
        <f t="shared" si="62"/>
        <v>138</v>
      </c>
      <c r="Q993" s="81" t="str">
        <f t="shared" si="63"/>
        <v/>
      </c>
    </row>
    <row r="994" spans="1:17" x14ac:dyDescent="0.2">
      <c r="A994" t="s">
        <v>1256</v>
      </c>
      <c r="B994" t="s">
        <v>2519</v>
      </c>
      <c r="C994" t="s">
        <v>36</v>
      </c>
      <c r="D994" s="5">
        <v>34514</v>
      </c>
      <c r="E994" s="2">
        <v>1055</v>
      </c>
      <c r="F994" s="2">
        <v>9</v>
      </c>
      <c r="G994" t="str">
        <f>B994&amp;C994</f>
        <v>Alysha NEWMANpole-vault</v>
      </c>
      <c r="H994" s="2">
        <f>E994</f>
        <v>1055</v>
      </c>
      <c r="I994" s="2" cm="1">
        <f t="array" ref="I994">MAX(IF($G$3:$G$4000=$G994,$H$3:$H$4000))</f>
        <v>1055</v>
      </c>
      <c r="J994" s="2" t="str">
        <v>DMA</v>
      </c>
      <c r="K994" s="21" t="str">
        <v>Thea LAFOND</v>
      </c>
      <c r="L994" s="47" t="str">
        <v>triple-jump</v>
      </c>
      <c r="M994" s="97">
        <v>34429</v>
      </c>
      <c r="N994" s="96" t="str">
        <f t="shared" si="60"/>
        <v>Thea LAFONDtriple-jump</v>
      </c>
      <c r="O994" s="2">
        <f t="shared" si="61"/>
        <v>1179</v>
      </c>
      <c r="P994" s="2">
        <f t="shared" si="62"/>
        <v>3</v>
      </c>
      <c r="Q994" s="81" t="str">
        <f t="shared" si="63"/>
        <v/>
      </c>
    </row>
    <row r="995" spans="1:17" x14ac:dyDescent="0.2">
      <c r="A995" t="s">
        <v>1256</v>
      </c>
      <c r="B995" t="s">
        <v>2267</v>
      </c>
      <c r="C995" t="s">
        <v>32</v>
      </c>
      <c r="D995" s="5">
        <v>36745</v>
      </c>
      <c r="E995" s="2">
        <v>1054</v>
      </c>
      <c r="F995" s="2">
        <v>89</v>
      </c>
      <c r="G995" t="str">
        <f>B995&amp;C995</f>
        <v>Tyra BOUG100mh</v>
      </c>
      <c r="H995" s="2">
        <f>E995</f>
        <v>1054</v>
      </c>
      <c r="I995" s="2" cm="1">
        <f t="array" ref="I995">MAX(IF($G$3:$G$4000=$G995,$H$3:$H$4000))</f>
        <v>1054</v>
      </c>
      <c r="J995" s="2" t="str">
        <v>DMA</v>
      </c>
      <c r="K995" s="21" t="str">
        <v>Thea LAFOND</v>
      </c>
      <c r="L995" s="47" t="str">
        <v>long-jump</v>
      </c>
      <c r="M995" s="97">
        <v>34429</v>
      </c>
      <c r="N995" s="96" t="str">
        <f t="shared" si="60"/>
        <v>Thea LAFONDlong-jump</v>
      </c>
      <c r="O995" s="2">
        <f t="shared" si="61"/>
        <v>1123</v>
      </c>
      <c r="P995" s="2">
        <f t="shared" si="62"/>
        <v>20</v>
      </c>
      <c r="Q995" s="81" t="str">
        <f t="shared" si="63"/>
        <v/>
      </c>
    </row>
    <row r="996" spans="1:17" x14ac:dyDescent="0.2">
      <c r="A996" t="s">
        <v>1256</v>
      </c>
      <c r="B996" t="s">
        <v>2271</v>
      </c>
      <c r="C996" t="s">
        <v>32</v>
      </c>
      <c r="D996" s="5">
        <v>37845</v>
      </c>
      <c r="E996" s="2">
        <v>1052</v>
      </c>
      <c r="F996" s="2">
        <v>91</v>
      </c>
      <c r="G996" t="str">
        <f>B996&amp;C996</f>
        <v>Isabella GOUDROS100mh</v>
      </c>
      <c r="H996" s="2">
        <f>E996</f>
        <v>1052</v>
      </c>
      <c r="I996" s="2" cm="1">
        <f t="array" ref="I996">MAX(IF($G$3:$G$4000=$G996,$H$3:$H$4000))</f>
        <v>1052</v>
      </c>
      <c r="J996" s="2" t="str">
        <v>DMA</v>
      </c>
      <c r="K996" s="21" t="str">
        <v>Mariah TOUSSAINT</v>
      </c>
      <c r="L996" s="47" t="str">
        <v>long-jump</v>
      </c>
      <c r="M996" s="97">
        <v>33914</v>
      </c>
      <c r="N996" s="96" t="str">
        <f t="shared" si="60"/>
        <v>Mariah TOUSSAINTlong-jump</v>
      </c>
      <c r="O996" s="2">
        <f t="shared" si="61"/>
        <v>1025</v>
      </c>
      <c r="P996" s="2">
        <f t="shared" si="62"/>
        <v>83</v>
      </c>
      <c r="Q996" s="81" t="str">
        <f t="shared" si="63"/>
        <v/>
      </c>
    </row>
    <row r="997" spans="1:17" x14ac:dyDescent="0.2">
      <c r="A997" t="s">
        <v>1256</v>
      </c>
      <c r="B997" t="s">
        <v>2274</v>
      </c>
      <c r="C997" s="5" t="s">
        <v>32</v>
      </c>
      <c r="D997" s="5">
        <v>36618</v>
      </c>
      <c r="E997" s="2">
        <v>1052</v>
      </c>
      <c r="F997" s="2">
        <v>95</v>
      </c>
      <c r="G997" t="str">
        <f>B997&amp;C997</f>
        <v>Brooke OVERHOLT100mh</v>
      </c>
      <c r="H997" s="2">
        <f>E997</f>
        <v>1052</v>
      </c>
      <c r="I997" s="2" cm="1">
        <f t="array" ref="I997">MAX(IF($G$3:$G$4000=$G997,$H$3:$H$4000))</f>
        <v>1052</v>
      </c>
      <c r="J997" s="2" t="str">
        <v>DMA</v>
      </c>
      <c r="K997" s="21" t="str">
        <v>Treneese HAMILTON</v>
      </c>
      <c r="L997" s="47" t="str">
        <v>shot-put</v>
      </c>
      <c r="M997" s="97">
        <v>37795</v>
      </c>
      <c r="N997" s="96" t="str">
        <f t="shared" si="60"/>
        <v>Treneese HAMILTONshot-put</v>
      </c>
      <c r="O997" s="2">
        <f t="shared" si="61"/>
        <v>879</v>
      </c>
      <c r="P997" s="2">
        <f t="shared" si="62"/>
        <v>57</v>
      </c>
      <c r="Q997" s="81" t="str">
        <f t="shared" si="63"/>
        <v/>
      </c>
    </row>
    <row r="998" spans="1:17" x14ac:dyDescent="0.2">
      <c r="A998" t="s">
        <v>1256</v>
      </c>
      <c r="B998" t="s">
        <v>2471</v>
      </c>
      <c r="C998" s="6" t="s">
        <v>35</v>
      </c>
      <c r="D998" s="5">
        <v>36653</v>
      </c>
      <c r="E998" s="2">
        <v>1052</v>
      </c>
      <c r="F998" s="2">
        <v>23</v>
      </c>
      <c r="G998" t="str">
        <f>B998&amp;C998</f>
        <v>Alexa PORPACZYhigh-jump</v>
      </c>
      <c r="H998" s="2">
        <f>E998</f>
        <v>1052</v>
      </c>
      <c r="I998" s="2" cm="1">
        <f t="array" ref="I998">MAX(IF($G$3:$G$4000=$G998,$H$3:$H$4000))</f>
        <v>1052</v>
      </c>
      <c r="J998" s="2" t="str">
        <v>GAM</v>
      </c>
      <c r="K998" s="21" t="str">
        <v>Gina BASS</v>
      </c>
      <c r="L998" s="47" t="str">
        <v>100m</v>
      </c>
      <c r="M998" s="97">
        <v>34822</v>
      </c>
      <c r="N998" s="96" t="str">
        <f t="shared" si="60"/>
        <v>Gina BASS100m</v>
      </c>
      <c r="O998" s="2">
        <f t="shared" si="61"/>
        <v>1174</v>
      </c>
      <c r="P998" s="2">
        <f t="shared" si="62"/>
        <v>19</v>
      </c>
      <c r="Q998" s="81" t="str">
        <f t="shared" si="63"/>
        <v/>
      </c>
    </row>
    <row r="999" spans="1:17" x14ac:dyDescent="0.2">
      <c r="A999" t="s">
        <v>1256</v>
      </c>
      <c r="B999" t="s">
        <v>2472</v>
      </c>
      <c r="C999" t="s">
        <v>35</v>
      </c>
      <c r="D999" s="5">
        <v>36340</v>
      </c>
      <c r="E999" s="2">
        <v>1052</v>
      </c>
      <c r="F999" s="2">
        <v>23</v>
      </c>
      <c r="G999" t="str">
        <f>B999&amp;C999</f>
        <v>Falyn REAUGHhigh-jump</v>
      </c>
      <c r="H999" s="2">
        <f>E999</f>
        <v>1052</v>
      </c>
      <c r="I999" s="2" cm="1">
        <f t="array" ref="I999">MAX(IF($G$3:$G$4000=$G999,$H$3:$H$4000))</f>
        <v>1052</v>
      </c>
      <c r="J999" s="2" t="str">
        <v>GAM</v>
      </c>
      <c r="K999" s="21" t="str">
        <v>Gina BASS</v>
      </c>
      <c r="L999" s="47" t="str">
        <v>200m</v>
      </c>
      <c r="M999" s="97">
        <v>34822</v>
      </c>
      <c r="N999" s="96" t="str">
        <f t="shared" si="60"/>
        <v>Gina BASS200m</v>
      </c>
      <c r="O999" s="2">
        <f t="shared" si="61"/>
        <v>1173</v>
      </c>
      <c r="P999" s="2">
        <f t="shared" si="62"/>
        <v>15</v>
      </c>
      <c r="Q999" s="81" t="str">
        <f t="shared" si="63"/>
        <v/>
      </c>
    </row>
    <row r="1000" spans="1:17" x14ac:dyDescent="0.2">
      <c r="A1000" t="s">
        <v>1256</v>
      </c>
      <c r="B1000" t="s">
        <v>2231</v>
      </c>
      <c r="C1000" t="s">
        <v>35</v>
      </c>
      <c r="D1000" s="5">
        <v>34916</v>
      </c>
      <c r="E1000" s="2">
        <v>1052</v>
      </c>
      <c r="F1000" s="2">
        <v>23</v>
      </c>
      <c r="G1000" t="str">
        <f>B1000&amp;C1000</f>
        <v>Georgia ELLENWOODhigh-jump</v>
      </c>
      <c r="H1000" s="2">
        <f>E1000</f>
        <v>1052</v>
      </c>
      <c r="I1000" s="2" cm="1">
        <f t="array" ref="I1000">MAX(IF($G$3:$G$4000=$G1000,$H$3:$H$4000))</f>
        <v>1052</v>
      </c>
      <c r="J1000" s="2" t="str">
        <v>GBR</v>
      </c>
      <c r="K1000" s="21" t="str">
        <v>Laura MUIR</v>
      </c>
      <c r="L1000" s="47" t="str">
        <v>1500m</v>
      </c>
      <c r="M1000" s="97">
        <v>34098</v>
      </c>
      <c r="N1000" s="96" t="str">
        <f t="shared" si="60"/>
        <v>Laura MUIR1500m</v>
      </c>
      <c r="O1000" s="2">
        <f t="shared" si="61"/>
        <v>1250</v>
      </c>
      <c r="P1000" s="2">
        <f t="shared" si="62"/>
        <v>2</v>
      </c>
      <c r="Q1000" s="81" t="str">
        <f t="shared" si="63"/>
        <v/>
      </c>
    </row>
    <row r="1001" spans="1:17" x14ac:dyDescent="0.2">
      <c r="A1001" t="s">
        <v>1256</v>
      </c>
      <c r="B1001" t="s">
        <v>2187</v>
      </c>
      <c r="C1001" s="5" t="s">
        <v>30</v>
      </c>
      <c r="D1001" s="5">
        <v>31914</v>
      </c>
      <c r="E1001" s="2">
        <v>1050</v>
      </c>
      <c r="F1001" s="2">
        <v>89</v>
      </c>
      <c r="G1001" t="str">
        <f>B1001&amp;C1001</f>
        <v>Leslie SEXTON10000m</v>
      </c>
      <c r="H1001" s="2">
        <f>E1001</f>
        <v>1050</v>
      </c>
      <c r="I1001" s="2" cm="1">
        <f t="array" ref="I1001">MAX(IF($G$3:$G$4000=$G1001,$H$3:$H$4000))</f>
        <v>1050</v>
      </c>
      <c r="J1001" s="2" t="str">
        <v>GBR</v>
      </c>
      <c r="K1001" s="21" t="str">
        <v>Holly BRADSHAW</v>
      </c>
      <c r="L1001" s="47" t="str">
        <v>pole-vault</v>
      </c>
      <c r="M1001" s="97">
        <v>33544</v>
      </c>
      <c r="N1001" s="96" t="str">
        <f t="shared" si="60"/>
        <v>Holly BRADSHAWpole-vault</v>
      </c>
      <c r="O1001" s="2">
        <f t="shared" si="61"/>
        <v>1239</v>
      </c>
      <c r="P1001" s="2">
        <f t="shared" si="62"/>
        <v>1</v>
      </c>
      <c r="Q1001" s="81" t="str">
        <f t="shared" si="63"/>
        <v/>
      </c>
    </row>
    <row r="1002" spans="1:17" x14ac:dyDescent="0.2">
      <c r="A1002" t="s">
        <v>1256</v>
      </c>
      <c r="B1002" t="s">
        <v>2273</v>
      </c>
      <c r="C1002" t="s">
        <v>32</v>
      </c>
      <c r="D1002" s="5">
        <v>44581</v>
      </c>
      <c r="E1002" s="2">
        <v>1050</v>
      </c>
      <c r="F1002" s="2">
        <v>95</v>
      </c>
      <c r="G1002" t="str">
        <f>B1002&amp;C1002</f>
        <v>Anna WITHERSPOON100mh</v>
      </c>
      <c r="H1002" s="2">
        <f>E1002</f>
        <v>1050</v>
      </c>
      <c r="I1002" s="2" cm="1">
        <f t="array" ref="I1002">MAX(IF($G$3:$G$4000=$G1002,$H$3:$H$4000))</f>
        <v>1050</v>
      </c>
      <c r="J1002" s="2" t="str">
        <v>GBR</v>
      </c>
      <c r="K1002" s="21" t="str">
        <v>Keely HODGKINSON</v>
      </c>
      <c r="L1002" s="47" t="str">
        <v>800m</v>
      </c>
      <c r="M1002" s="97">
        <v>37318</v>
      </c>
      <c r="N1002" s="96" t="str">
        <f t="shared" si="60"/>
        <v>Keely HODGKINSON800m</v>
      </c>
      <c r="O1002" s="2">
        <f t="shared" si="61"/>
        <v>1237</v>
      </c>
      <c r="P1002" s="2">
        <f t="shared" si="62"/>
        <v>1</v>
      </c>
      <c r="Q1002" s="81" t="str">
        <f t="shared" si="63"/>
        <v/>
      </c>
    </row>
    <row r="1003" spans="1:17" x14ac:dyDescent="0.2">
      <c r="A1003" t="s">
        <v>1256</v>
      </c>
      <c r="B1003" t="s">
        <v>1324</v>
      </c>
      <c r="C1003" t="s">
        <v>27</v>
      </c>
      <c r="D1003" s="5">
        <v>2000</v>
      </c>
      <c r="E1003" s="2">
        <v>1049</v>
      </c>
      <c r="F1003" s="2">
        <v>36</v>
      </c>
      <c r="G1003" t="str">
        <f>B1003&amp;C1003</f>
        <v>Madison HEISTERMAN800m</v>
      </c>
      <c r="H1003" s="2">
        <f>E1003</f>
        <v>1049</v>
      </c>
      <c r="I1003" s="2" cm="1">
        <f t="array" ref="I1003">MAX(IF($G$3:$G$4000=$G1003,$H$3:$H$4000))</f>
        <v>1049</v>
      </c>
      <c r="J1003" s="2" t="str">
        <v>GBR</v>
      </c>
      <c r="K1003" s="21" t="str">
        <v>Dina ASHER-SMITH</v>
      </c>
      <c r="L1003" s="47" t="str">
        <v>200m</v>
      </c>
      <c r="M1003" s="97">
        <v>35037</v>
      </c>
      <c r="N1003" s="96" t="str">
        <f t="shared" si="60"/>
        <v>Dina ASHER-SMITH200m</v>
      </c>
      <c r="O1003" s="2">
        <f t="shared" si="61"/>
        <v>1233</v>
      </c>
      <c r="P1003" s="2">
        <f t="shared" si="62"/>
        <v>6</v>
      </c>
      <c r="Q1003" s="81" t="str">
        <f t="shared" si="63"/>
        <v/>
      </c>
    </row>
    <row r="1004" spans="1:17" x14ac:dyDescent="0.2">
      <c r="A1004" t="s">
        <v>1256</v>
      </c>
      <c r="B1004" t="s">
        <v>2573</v>
      </c>
      <c r="C1004" s="6" t="s">
        <v>40</v>
      </c>
      <c r="D1004" s="5">
        <v>31888</v>
      </c>
      <c r="E1004" s="2">
        <v>1049</v>
      </c>
      <c r="F1004" s="2">
        <v>13</v>
      </c>
      <c r="G1004" t="str">
        <f>B1004&amp;C1004</f>
        <v>Rachel ANDRESdiscus-throw</v>
      </c>
      <c r="H1004" s="2">
        <f>E1004</f>
        <v>1049</v>
      </c>
      <c r="I1004" s="2" cm="1">
        <f t="array" ref="I1004">MAX(IF($G$3:$G$4000=$G1004,$H$3:$H$4000))</f>
        <v>1049</v>
      </c>
      <c r="J1004" s="2" t="str">
        <v>GBR</v>
      </c>
      <c r="K1004" s="21" t="str">
        <v>Dina ASHER-SMITH</v>
      </c>
      <c r="L1004" s="47" t="str">
        <v>100m</v>
      </c>
      <c r="M1004" s="97">
        <v>35037</v>
      </c>
      <c r="N1004" s="96" t="str">
        <f t="shared" si="60"/>
        <v>Dina ASHER-SMITH100m</v>
      </c>
      <c r="O1004" s="2">
        <f t="shared" si="61"/>
        <v>1228</v>
      </c>
      <c r="P1004" s="2">
        <f t="shared" si="62"/>
        <v>4</v>
      </c>
      <c r="Q1004" s="81" t="str">
        <f t="shared" si="63"/>
        <v/>
      </c>
    </row>
    <row r="1005" spans="1:17" x14ac:dyDescent="0.2">
      <c r="A1005" t="s">
        <v>1256</v>
      </c>
      <c r="B1005" t="s">
        <v>2192</v>
      </c>
      <c r="C1005" t="s">
        <v>30</v>
      </c>
      <c r="D1005" s="5">
        <v>35217</v>
      </c>
      <c r="E1005" s="2">
        <v>1047</v>
      </c>
      <c r="F1005" s="2">
        <v>93</v>
      </c>
      <c r="G1005" t="str">
        <f>B1005&amp;C1005</f>
        <v>Anne-Marie COMEAU10000m</v>
      </c>
      <c r="H1005" s="2">
        <f>E1005</f>
        <v>1047</v>
      </c>
      <c r="I1005" s="2" cm="1">
        <f t="array" ref="I1005">MAX(IF($G$3:$G$4000=$G1005,$H$3:$H$4000))</f>
        <v>1047</v>
      </c>
      <c r="J1005" s="2" t="str">
        <v>GBR</v>
      </c>
      <c r="K1005" s="21" t="str">
        <v>Eilish MCCOLGAN</v>
      </c>
      <c r="L1005" s="47" t="str">
        <v>5000m</v>
      </c>
      <c r="M1005" s="97">
        <v>33202</v>
      </c>
      <c r="N1005" s="96" t="str">
        <f t="shared" si="60"/>
        <v>Eilish MCCOLGAN5000m</v>
      </c>
      <c r="O1005" s="2">
        <f t="shared" si="61"/>
        <v>1225</v>
      </c>
      <c r="P1005" s="2">
        <f t="shared" si="62"/>
        <v>3</v>
      </c>
      <c r="Q1005" s="81" t="str">
        <f t="shared" si="63"/>
        <v/>
      </c>
    </row>
    <row r="1006" spans="1:17" x14ac:dyDescent="0.2">
      <c r="A1006" t="s">
        <v>1256</v>
      </c>
      <c r="B1006" t="s">
        <v>2378</v>
      </c>
      <c r="C1006" t="s">
        <v>37</v>
      </c>
      <c r="D1006" s="5">
        <v>2000</v>
      </c>
      <c r="E1006" s="2">
        <v>1047</v>
      </c>
      <c r="F1006" s="2">
        <v>59</v>
      </c>
      <c r="G1006" t="str">
        <f>B1006&amp;C1006</f>
        <v>Jasmine SCOTT-KILGOlong-jump</v>
      </c>
      <c r="H1006" s="2">
        <f>E1006</f>
        <v>1047</v>
      </c>
      <c r="I1006" s="2" cm="1">
        <f t="array" ref="I1006">MAX(IF($G$3:$G$4000=$G1006,$H$3:$H$4000))</f>
        <v>1047</v>
      </c>
      <c r="J1006" s="2" t="str">
        <v>GBR</v>
      </c>
      <c r="K1006" s="21" t="str">
        <v>Laura MUIR</v>
      </c>
      <c r="L1006" s="47" t="str">
        <v>800m</v>
      </c>
      <c r="M1006" s="97">
        <v>34098</v>
      </c>
      <c r="N1006" s="96" t="str">
        <f t="shared" si="60"/>
        <v>Laura MUIR800m</v>
      </c>
      <c r="O1006" s="2">
        <f t="shared" si="61"/>
        <v>1221</v>
      </c>
      <c r="P1006" s="2">
        <f t="shared" si="62"/>
        <v>3</v>
      </c>
      <c r="Q1006" s="81" t="str">
        <f t="shared" si="63"/>
        <v/>
      </c>
    </row>
    <row r="1007" spans="1:17" x14ac:dyDescent="0.2">
      <c r="A1007" t="s">
        <v>1256</v>
      </c>
      <c r="B1007" t="s">
        <v>2311</v>
      </c>
      <c r="C1007" s="5" t="s">
        <v>33</v>
      </c>
      <c r="D1007" s="5">
        <v>35325</v>
      </c>
      <c r="E1007" s="2">
        <v>1045</v>
      </c>
      <c r="F1007" s="2">
        <v>65</v>
      </c>
      <c r="G1007" t="str">
        <f>B1007&amp;C1007</f>
        <v>Taysia RADOSLAV400mh</v>
      </c>
      <c r="H1007" s="2">
        <f>E1007</f>
        <v>1045</v>
      </c>
      <c r="I1007" s="2" cm="1">
        <f t="array" ref="I1007">MAX(IF($G$3:$G$4000=$G1007,$H$3:$H$4000))</f>
        <v>1045</v>
      </c>
      <c r="J1007" s="2" t="str">
        <v>GBR</v>
      </c>
      <c r="K1007" s="21" t="str">
        <v>Jemma REEKIE</v>
      </c>
      <c r="L1007" s="47" t="str">
        <v>800m</v>
      </c>
      <c r="M1007" s="97">
        <v>35860</v>
      </c>
      <c r="N1007" s="96" t="str">
        <f t="shared" si="60"/>
        <v>Jemma REEKIE800m</v>
      </c>
      <c r="O1007" s="2">
        <f t="shared" si="61"/>
        <v>1218</v>
      </c>
      <c r="P1007" s="2">
        <f t="shared" si="62"/>
        <v>4</v>
      </c>
      <c r="Q1007" s="81" t="str">
        <f t="shared" si="63"/>
        <v/>
      </c>
    </row>
    <row r="1008" spans="1:17" x14ac:dyDescent="0.2">
      <c r="A1008" t="s">
        <v>1256</v>
      </c>
      <c r="B1008" t="s">
        <v>2688</v>
      </c>
      <c r="C1008" t="s">
        <v>42</v>
      </c>
      <c r="D1008" s="5">
        <v>35992</v>
      </c>
      <c r="E1008" s="2">
        <v>1045</v>
      </c>
      <c r="F1008" s="2">
        <v>12</v>
      </c>
      <c r="G1008" t="str">
        <f>B1008&amp;C1008</f>
        <v>Kaila BUTLERhammer-throw</v>
      </c>
      <c r="H1008" s="2">
        <f>E1008</f>
        <v>1045</v>
      </c>
      <c r="I1008" s="2" cm="1">
        <f t="array" ref="I1008">MAX(IF($G$3:$G$4000=$G1008,$H$3:$H$4000))</f>
        <v>1045</v>
      </c>
      <c r="J1008" s="2" t="str">
        <v>GBR</v>
      </c>
      <c r="K1008" s="21" t="str">
        <v>Daryll NEITA</v>
      </c>
      <c r="L1008" s="47" t="str">
        <v>100m</v>
      </c>
      <c r="M1008" s="97">
        <v>35306</v>
      </c>
      <c r="N1008" s="96" t="str">
        <f t="shared" si="60"/>
        <v>Daryll NEITA100m</v>
      </c>
      <c r="O1008" s="2">
        <f t="shared" si="61"/>
        <v>1215</v>
      </c>
      <c r="P1008" s="2">
        <f t="shared" si="62"/>
        <v>7</v>
      </c>
      <c r="Q1008" s="81" t="str">
        <f t="shared" si="63"/>
        <v/>
      </c>
    </row>
    <row r="1009" spans="1:17" x14ac:dyDescent="0.2">
      <c r="A1009" t="s">
        <v>1256</v>
      </c>
      <c r="B1009" t="s">
        <v>2475</v>
      </c>
      <c r="C1009" s="5" t="s">
        <v>35</v>
      </c>
      <c r="D1009" s="5">
        <v>1996</v>
      </c>
      <c r="E1009" s="2">
        <v>1043</v>
      </c>
      <c r="F1009" s="2">
        <v>27</v>
      </c>
      <c r="G1009" t="str">
        <f>B1009&amp;C1009</f>
        <v>Barbara BITCHOKAhigh-jump</v>
      </c>
      <c r="H1009" s="2">
        <f>E1009</f>
        <v>1043</v>
      </c>
      <c r="I1009" s="2" cm="1">
        <f t="array" ref="I1009">MAX(IF($G$3:$G$4000=$G1009,$H$3:$H$4000))</f>
        <v>1043</v>
      </c>
      <c r="J1009" s="2" t="str">
        <v>GBR</v>
      </c>
      <c r="K1009" s="21" t="str">
        <v>Cindy SEMBER</v>
      </c>
      <c r="L1009" s="47" t="str">
        <v>100mh</v>
      </c>
      <c r="M1009" s="97">
        <v>34551</v>
      </c>
      <c r="N1009" s="96" t="str">
        <f t="shared" si="60"/>
        <v>Cindy SEMBER100mh</v>
      </c>
      <c r="O1009" s="2">
        <f t="shared" si="61"/>
        <v>1214</v>
      </c>
      <c r="P1009" s="2">
        <f t="shared" si="62"/>
        <v>4</v>
      </c>
      <c r="Q1009" s="81" t="str">
        <f t="shared" si="63"/>
        <v/>
      </c>
    </row>
    <row r="1010" spans="1:17" x14ac:dyDescent="0.2">
      <c r="A1010" t="s">
        <v>1256</v>
      </c>
      <c r="B1010" t="s">
        <v>1277</v>
      </c>
      <c r="C1010" s="5" t="s">
        <v>26</v>
      </c>
      <c r="D1010" s="5">
        <v>36881</v>
      </c>
      <c r="E1010" s="2">
        <v>1042</v>
      </c>
      <c r="F1010" s="2">
        <v>53</v>
      </c>
      <c r="G1010" t="str">
        <f>B1010&amp;C1010</f>
        <v>Alyssa MARSH400m</v>
      </c>
      <c r="H1010" s="2">
        <f>E1010</f>
        <v>1042</v>
      </c>
      <c r="I1010" s="2" cm="1">
        <f t="array" ref="I1010">MAX(IF($G$3:$G$4000=$G1010,$H$3:$H$4000))</f>
        <v>1042</v>
      </c>
      <c r="J1010" s="2" t="str">
        <v>GBR</v>
      </c>
      <c r="K1010" s="21" t="str">
        <v>Jess PIASECKI</v>
      </c>
      <c r="L1010" s="47" t="str">
        <v>marathon</v>
      </c>
      <c r="M1010" s="97">
        <v>32981</v>
      </c>
      <c r="N1010" s="96" t="str">
        <f t="shared" si="60"/>
        <v>Jess PIASECKImarathon</v>
      </c>
      <c r="O1010" s="2">
        <f t="shared" si="61"/>
        <v>1208</v>
      </c>
      <c r="P1010" s="2">
        <f t="shared" si="62"/>
        <v>10</v>
      </c>
      <c r="Q1010" s="81" t="str">
        <f t="shared" si="63"/>
        <v/>
      </c>
    </row>
    <row r="1011" spans="1:17" x14ac:dyDescent="0.2">
      <c r="A1011" t="s">
        <v>1256</v>
      </c>
      <c r="B1011" t="s">
        <v>2381</v>
      </c>
      <c r="C1011" t="s">
        <v>37</v>
      </c>
      <c r="D1011" s="5">
        <v>33962</v>
      </c>
      <c r="E1011" s="2">
        <v>1042</v>
      </c>
      <c r="F1011" s="2">
        <v>62</v>
      </c>
      <c r="G1011" t="str">
        <f>B1011&amp;C1011</f>
        <v>Aasha MARLERlong-jump</v>
      </c>
      <c r="H1011" s="2">
        <f>E1011</f>
        <v>1042</v>
      </c>
      <c r="I1011" s="2" cm="1">
        <f t="array" ref="I1011">MAX(IF($G$3:$G$4000=$G1011,$H$3:$H$4000))</f>
        <v>1042</v>
      </c>
      <c r="J1011" s="2" t="str">
        <v>GBR</v>
      </c>
      <c r="K1011" s="21" t="str">
        <v>Jodie WILLIAMS</v>
      </c>
      <c r="L1011" s="47" t="str">
        <v>400m</v>
      </c>
      <c r="M1011" s="97">
        <v>34240</v>
      </c>
      <c r="N1011" s="96" t="str">
        <f t="shared" si="60"/>
        <v>Jodie WILLIAMS400m</v>
      </c>
      <c r="O1011" s="2">
        <f t="shared" si="61"/>
        <v>1207</v>
      </c>
      <c r="P1011" s="2">
        <f t="shared" si="62"/>
        <v>6</v>
      </c>
      <c r="Q1011" s="81" t="str">
        <f t="shared" si="63"/>
        <v/>
      </c>
    </row>
    <row r="1012" spans="1:17" x14ac:dyDescent="0.2">
      <c r="A1012" t="s">
        <v>1256</v>
      </c>
      <c r="B1012" t="s">
        <v>2521</v>
      </c>
      <c r="C1012" t="s">
        <v>36</v>
      </c>
      <c r="D1012" s="5">
        <v>37673</v>
      </c>
      <c r="E1012" s="2">
        <v>1037</v>
      </c>
      <c r="F1012" s="2">
        <v>14</v>
      </c>
      <c r="G1012" t="str">
        <f>B1012&amp;C1012</f>
        <v>Heather ABADIEpole-vault</v>
      </c>
      <c r="H1012" s="2">
        <f>E1012</f>
        <v>1037</v>
      </c>
      <c r="I1012" s="2" cm="1">
        <f t="array" ref="I1012">MAX(IF($G$3:$G$4000=$G1012,$H$3:$H$4000))</f>
        <v>1037</v>
      </c>
      <c r="J1012" s="2" t="str">
        <v>GBR</v>
      </c>
      <c r="K1012" s="21" t="str">
        <v>Lorraine UGEN</v>
      </c>
      <c r="L1012" s="47" t="str">
        <v>long-jump</v>
      </c>
      <c r="M1012" s="97">
        <v>33472</v>
      </c>
      <c r="N1012" s="96" t="str">
        <f t="shared" si="60"/>
        <v>Lorraine UGENlong-jump</v>
      </c>
      <c r="O1012" s="2">
        <f t="shared" si="61"/>
        <v>1205</v>
      </c>
      <c r="P1012" s="2">
        <f t="shared" si="62"/>
        <v>4</v>
      </c>
      <c r="Q1012" s="81" t="str">
        <f t="shared" si="63"/>
        <v/>
      </c>
    </row>
    <row r="1013" spans="1:17" x14ac:dyDescent="0.2">
      <c r="A1013" t="s">
        <v>1256</v>
      </c>
      <c r="B1013" t="s">
        <v>2575</v>
      </c>
      <c r="C1013" t="s">
        <v>40</v>
      </c>
      <c r="D1013" s="5">
        <v>34933</v>
      </c>
      <c r="E1013" s="2">
        <v>1037</v>
      </c>
      <c r="F1013" s="2">
        <v>15</v>
      </c>
      <c r="G1013" t="str">
        <f>B1013&amp;C1013</f>
        <v>Agnes ESSERdiscus-throw</v>
      </c>
      <c r="H1013" s="2">
        <f>E1013</f>
        <v>1037</v>
      </c>
      <c r="I1013" s="2" cm="1">
        <f t="array" ref="I1013">MAX(IF($G$3:$G$4000=$G1013,$H$3:$H$4000))</f>
        <v>1037</v>
      </c>
      <c r="J1013" s="2" t="str">
        <v>GBR</v>
      </c>
      <c r="K1013" s="21" t="str">
        <v>Alexandra BELL</v>
      </c>
      <c r="L1013" s="47" t="str">
        <v>800m</v>
      </c>
      <c r="M1013" s="97">
        <v>33912</v>
      </c>
      <c r="N1013" s="96" t="str">
        <f t="shared" si="60"/>
        <v>Alexandra BELL800m</v>
      </c>
      <c r="O1013" s="2">
        <f t="shared" si="61"/>
        <v>1204</v>
      </c>
      <c r="P1013" s="2">
        <f t="shared" si="62"/>
        <v>5</v>
      </c>
      <c r="Q1013" s="81" t="str">
        <f t="shared" si="63"/>
        <v/>
      </c>
    </row>
    <row r="1014" spans="1:17" x14ac:dyDescent="0.2">
      <c r="A1014" t="s">
        <v>1256</v>
      </c>
      <c r="B1014" t="s">
        <v>2085</v>
      </c>
      <c r="C1014" s="5" t="s">
        <v>34</v>
      </c>
      <c r="D1014" s="5">
        <v>36948</v>
      </c>
      <c r="E1014" s="2">
        <v>1028</v>
      </c>
      <c r="F1014" s="2">
        <v>79</v>
      </c>
      <c r="G1014" t="str">
        <f>B1014&amp;C1014</f>
        <v>Baneet BAINS3000msc</v>
      </c>
      <c r="H1014" s="2">
        <f>E1014</f>
        <v>1028</v>
      </c>
      <c r="I1014" s="2" cm="1">
        <f t="array" ref="I1014">MAX(IF($G$3:$G$4000=$G1014,$H$3:$H$4000))</f>
        <v>1028</v>
      </c>
      <c r="J1014" s="2" t="str">
        <v>GBR</v>
      </c>
      <c r="K1014" s="21" t="str">
        <v>Tiffany PORTER</v>
      </c>
      <c r="L1014" s="47" t="str">
        <v>100mh</v>
      </c>
      <c r="M1014" s="97">
        <v>32094</v>
      </c>
      <c r="N1014" s="96" t="str">
        <f t="shared" si="60"/>
        <v>Tiffany PORTER100mh</v>
      </c>
      <c r="O1014" s="2">
        <f t="shared" si="61"/>
        <v>1202</v>
      </c>
      <c r="P1014" s="2">
        <f t="shared" si="62"/>
        <v>7</v>
      </c>
      <c r="Q1014" s="81" t="str">
        <f t="shared" si="63"/>
        <v/>
      </c>
    </row>
    <row r="1015" spans="1:17" x14ac:dyDescent="0.2">
      <c r="A1015" t="s">
        <v>1256</v>
      </c>
      <c r="B1015" t="s">
        <v>2087</v>
      </c>
      <c r="C1015" t="s">
        <v>34</v>
      </c>
      <c r="D1015" s="5">
        <v>1999</v>
      </c>
      <c r="E1015" s="2">
        <v>1026</v>
      </c>
      <c r="F1015" s="2">
        <v>81</v>
      </c>
      <c r="G1015" t="str">
        <f>B1015&amp;C1015</f>
        <v>Kylee RAFTIS3000msc</v>
      </c>
      <c r="H1015" s="2">
        <f>E1015</f>
        <v>1026</v>
      </c>
      <c r="I1015" s="2" cm="1">
        <f t="array" ref="I1015">MAX(IF($G$3:$G$4000=$G1015,$H$3:$H$4000))</f>
        <v>1026</v>
      </c>
      <c r="J1015" s="2" t="str">
        <v>GBR</v>
      </c>
      <c r="K1015" s="21" t="str">
        <v>Charlotte PURDUE</v>
      </c>
      <c r="L1015" s="47" t="str">
        <v>marathon</v>
      </c>
      <c r="M1015" s="97">
        <v>33399</v>
      </c>
      <c r="N1015" s="96" t="str">
        <f t="shared" si="60"/>
        <v>Charlotte PURDUEmarathon</v>
      </c>
      <c r="O1015" s="2">
        <f t="shared" si="61"/>
        <v>1198</v>
      </c>
      <c r="P1015" s="2">
        <f t="shared" si="62"/>
        <v>16</v>
      </c>
      <c r="Q1015" s="81" t="str">
        <f t="shared" si="63"/>
        <v/>
      </c>
    </row>
    <row r="1016" spans="1:17" x14ac:dyDescent="0.2">
      <c r="A1016" t="s">
        <v>1256</v>
      </c>
      <c r="B1016" t="s">
        <v>2088</v>
      </c>
      <c r="C1016" t="s">
        <v>34</v>
      </c>
      <c r="D1016" s="5">
        <v>1996</v>
      </c>
      <c r="E1016" s="2">
        <v>1023</v>
      </c>
      <c r="F1016" s="2">
        <v>82</v>
      </c>
      <c r="G1016" t="str">
        <f>B1016&amp;C1016</f>
        <v>Maddlyn BRUNT3000msc</v>
      </c>
      <c r="H1016" s="2">
        <f>E1016</f>
        <v>1023</v>
      </c>
      <c r="I1016" s="2" cm="1">
        <f t="array" ref="I1016">MAX(IF($G$3:$G$4000=$G1016,$H$3:$H$4000))</f>
        <v>1023</v>
      </c>
      <c r="J1016" s="2" t="str">
        <v>GBR</v>
      </c>
      <c r="K1016" s="21" t="str">
        <v>Jessie KNIGHT</v>
      </c>
      <c r="L1016" s="47" t="str">
        <v>400mh</v>
      </c>
      <c r="M1016" s="97">
        <v>34500</v>
      </c>
      <c r="N1016" s="96" t="str">
        <f t="shared" si="60"/>
        <v>Jessie KNIGHT400mh</v>
      </c>
      <c r="O1016" s="2">
        <f t="shared" si="61"/>
        <v>1197</v>
      </c>
      <c r="P1016" s="2">
        <f t="shared" si="62"/>
        <v>2</v>
      </c>
      <c r="Q1016" s="81" t="str">
        <f t="shared" si="63"/>
        <v/>
      </c>
    </row>
    <row r="1017" spans="1:17" x14ac:dyDescent="0.2">
      <c r="A1017" t="s">
        <v>1256</v>
      </c>
      <c r="B1017" t="s">
        <v>2396</v>
      </c>
      <c r="C1017" t="s">
        <v>37</v>
      </c>
      <c r="D1017" s="5">
        <v>36856</v>
      </c>
      <c r="E1017" s="2">
        <v>1023</v>
      </c>
      <c r="F1017" s="2">
        <v>80</v>
      </c>
      <c r="G1017" t="str">
        <f>B1017&amp;C1017</f>
        <v>Tatiana AHOLOUlong-jump</v>
      </c>
      <c r="H1017" s="2">
        <f>E1017</f>
        <v>1023</v>
      </c>
      <c r="I1017" s="2" cm="1">
        <f t="array" ref="I1017">MAX(IF($G$3:$G$4000=$G1017,$H$3:$H$4000))</f>
        <v>1023</v>
      </c>
      <c r="J1017" s="2" t="str">
        <v>GBR</v>
      </c>
      <c r="K1017" s="21" t="str">
        <v>Jazmin SAWYERS</v>
      </c>
      <c r="L1017" s="47" t="str">
        <v>long-jump</v>
      </c>
      <c r="M1017" s="97">
        <v>34475</v>
      </c>
      <c r="N1017" s="96" t="str">
        <f t="shared" si="60"/>
        <v>Jazmin SAWYERSlong-jump</v>
      </c>
      <c r="O1017" s="2">
        <f t="shared" si="61"/>
        <v>1196</v>
      </c>
      <c r="P1017" s="2">
        <f t="shared" si="62"/>
        <v>5</v>
      </c>
      <c r="Q1017" s="81" t="str">
        <f t="shared" si="63"/>
        <v/>
      </c>
    </row>
    <row r="1018" spans="1:17" x14ac:dyDescent="0.2">
      <c r="A1018" t="s">
        <v>1256</v>
      </c>
      <c r="B1018" t="s">
        <v>2482</v>
      </c>
      <c r="C1018" s="5" t="s">
        <v>35</v>
      </c>
      <c r="D1018" s="6">
        <v>1999</v>
      </c>
      <c r="E1018" s="2">
        <v>1023</v>
      </c>
      <c r="F1018" s="2">
        <v>33</v>
      </c>
      <c r="G1018" t="str">
        <f>B1018&amp;C1018</f>
        <v>Marguerite LORENZOhigh-jump</v>
      </c>
      <c r="H1018" s="2">
        <f>E1018</f>
        <v>1023</v>
      </c>
      <c r="I1018" s="2" cm="1">
        <f t="array" ref="I1018">MAX(IF($G$3:$G$4000=$G1018,$H$3:$H$4000))</f>
        <v>1023</v>
      </c>
      <c r="J1018" s="2" t="str">
        <v>GBR</v>
      </c>
      <c r="K1018" s="21" t="str">
        <v>Elizabeth BIRD</v>
      </c>
      <c r="L1018" s="47" t="str">
        <v>3000msc</v>
      </c>
      <c r="M1018" s="97">
        <v>34611</v>
      </c>
      <c r="N1018" s="96" t="str">
        <f t="shared" si="60"/>
        <v>Elizabeth BIRD3000msc</v>
      </c>
      <c r="O1018" s="2">
        <f t="shared" si="61"/>
        <v>1194</v>
      </c>
      <c r="P1018" s="2">
        <f t="shared" si="62"/>
        <v>8</v>
      </c>
      <c r="Q1018" s="81" t="str">
        <f t="shared" si="63"/>
        <v/>
      </c>
    </row>
    <row r="1019" spans="1:17" x14ac:dyDescent="0.2">
      <c r="A1019" t="s">
        <v>1256</v>
      </c>
      <c r="B1019" t="s">
        <v>2252</v>
      </c>
      <c r="C1019" t="s">
        <v>33</v>
      </c>
      <c r="D1019" s="5">
        <v>44581</v>
      </c>
      <c r="E1019" s="2">
        <v>1022</v>
      </c>
      <c r="F1019" s="2">
        <v>78</v>
      </c>
      <c r="G1019" t="str">
        <f>B1019&amp;C1019</f>
        <v>Shaleah COLAIRE400mh</v>
      </c>
      <c r="H1019" s="2">
        <f>E1019</f>
        <v>1022</v>
      </c>
      <c r="I1019" s="2" cm="1">
        <f t="array" ref="I1019">MAX(IF($G$3:$G$4000=$G1019,$H$3:$H$4000))</f>
        <v>1022</v>
      </c>
      <c r="J1019" s="2" t="str">
        <v>GBR</v>
      </c>
      <c r="K1019" s="21" t="str">
        <v>Eilish MCCOLGAN</v>
      </c>
      <c r="L1019" s="47" t="str">
        <v>10000m</v>
      </c>
      <c r="M1019" s="97">
        <v>33202</v>
      </c>
      <c r="N1019" s="96" t="str">
        <f t="shared" si="60"/>
        <v>Eilish MCCOLGAN10000m</v>
      </c>
      <c r="O1019" s="2">
        <f t="shared" si="61"/>
        <v>1194</v>
      </c>
      <c r="P1019" s="2">
        <f t="shared" si="62"/>
        <v>9</v>
      </c>
      <c r="Q1019" s="81" t="str">
        <f t="shared" si="63"/>
        <v/>
      </c>
    </row>
    <row r="1020" spans="1:17" x14ac:dyDescent="0.2">
      <c r="A1020" t="s">
        <v>1256</v>
      </c>
      <c r="B1020" t="s">
        <v>2322</v>
      </c>
      <c r="C1020" s="5" t="s">
        <v>33</v>
      </c>
      <c r="D1020" s="5">
        <v>44640</v>
      </c>
      <c r="E1020" s="2">
        <v>1017</v>
      </c>
      <c r="F1020" s="2">
        <v>84</v>
      </c>
      <c r="G1020" t="str">
        <f>B1020&amp;C1020</f>
        <v>Jenna JAMES400mh</v>
      </c>
      <c r="H1020" s="2">
        <f>E1020</f>
        <v>1017</v>
      </c>
      <c r="I1020" s="2" cm="1">
        <f t="array" ref="I1020">MAX(IF($G$3:$G$4000=$G1020,$H$3:$H$4000))</f>
        <v>1017</v>
      </c>
      <c r="J1020" s="2" t="str">
        <v>GBR</v>
      </c>
      <c r="K1020" s="21" t="str">
        <v>Eilish MCCOLGAN</v>
      </c>
      <c r="L1020" s="47" t="str">
        <v>1500m</v>
      </c>
      <c r="M1020" s="97">
        <v>33202</v>
      </c>
      <c r="N1020" s="96" t="str">
        <f t="shared" si="60"/>
        <v>Eilish MCCOLGAN1500m</v>
      </c>
      <c r="O1020" s="2">
        <f t="shared" si="61"/>
        <v>1189</v>
      </c>
      <c r="P1020" s="2">
        <f t="shared" si="62"/>
        <v>7</v>
      </c>
      <c r="Q1020" s="81" t="str">
        <f t="shared" si="63"/>
        <v/>
      </c>
    </row>
    <row r="1021" spans="1:17" x14ac:dyDescent="0.2">
      <c r="A1021" t="s">
        <v>1256</v>
      </c>
      <c r="B1021" t="s">
        <v>2326</v>
      </c>
      <c r="C1021" t="s">
        <v>33</v>
      </c>
      <c r="D1021" s="5">
        <v>1993</v>
      </c>
      <c r="E1021" s="2">
        <v>1015</v>
      </c>
      <c r="F1021" s="2">
        <v>87</v>
      </c>
      <c r="G1021" t="str">
        <f>B1021&amp;C1021</f>
        <v>Brittany SIMON400mh</v>
      </c>
      <c r="H1021" s="2">
        <f>E1021</f>
        <v>1015</v>
      </c>
      <c r="I1021" s="2" cm="1">
        <f t="array" ref="I1021">MAX(IF($G$3:$G$4000=$G1021,$H$3:$H$4000))</f>
        <v>1015</v>
      </c>
      <c r="J1021" s="2" t="str">
        <v>GBR</v>
      </c>
      <c r="K1021" s="21" t="str">
        <v>Katie SNOWDEN</v>
      </c>
      <c r="L1021" s="47" t="str">
        <v>1500m</v>
      </c>
      <c r="M1021" s="97">
        <v>34402</v>
      </c>
      <c r="N1021" s="96" t="str">
        <f t="shared" si="60"/>
        <v>Katie SNOWDEN1500m</v>
      </c>
      <c r="O1021" s="2">
        <f t="shared" si="61"/>
        <v>1183</v>
      </c>
      <c r="P1021" s="2">
        <f t="shared" si="62"/>
        <v>9</v>
      </c>
      <c r="Q1021" s="81" t="str">
        <f t="shared" si="63"/>
        <v/>
      </c>
    </row>
    <row r="1022" spans="1:17" x14ac:dyDescent="0.2">
      <c r="A1022" t="s">
        <v>1256</v>
      </c>
      <c r="B1022" t="s">
        <v>1860</v>
      </c>
      <c r="C1022" s="6" t="s">
        <v>2</v>
      </c>
      <c r="D1022" s="5">
        <v>34750</v>
      </c>
      <c r="E1022" s="2">
        <v>1013</v>
      </c>
      <c r="F1022" s="2">
        <v>80</v>
      </c>
      <c r="G1022" t="str">
        <f>B1022&amp;C1022</f>
        <v>Aiyanna-Brigitte STIVERNE100m</v>
      </c>
      <c r="H1022" s="2">
        <f>E1022</f>
        <v>1013</v>
      </c>
      <c r="I1022" s="2" cm="1">
        <f t="array" ref="I1022">MAX(IF($G$3:$G$4000=$G1022,$H$3:$H$4000))</f>
        <v>1013</v>
      </c>
      <c r="J1022" s="2" t="str">
        <v>GBR</v>
      </c>
      <c r="K1022" s="21" t="str">
        <v>Jessica TURNER</v>
      </c>
      <c r="L1022" s="47" t="str">
        <v>400mh</v>
      </c>
      <c r="M1022" s="97">
        <v>34919</v>
      </c>
      <c r="N1022" s="96" t="str">
        <f t="shared" si="60"/>
        <v>Jessica TURNER400mh</v>
      </c>
      <c r="O1022" s="2">
        <f t="shared" si="61"/>
        <v>1180</v>
      </c>
      <c r="P1022" s="2">
        <f t="shared" si="62"/>
        <v>4</v>
      </c>
      <c r="Q1022" s="81" t="str">
        <f t="shared" si="63"/>
        <v/>
      </c>
    </row>
    <row r="1023" spans="1:17" x14ac:dyDescent="0.2">
      <c r="A1023" t="s">
        <v>1256</v>
      </c>
      <c r="B1023" t="s">
        <v>1333</v>
      </c>
      <c r="C1023" t="s">
        <v>27</v>
      </c>
      <c r="D1023" s="5">
        <v>2000</v>
      </c>
      <c r="E1023" s="2">
        <v>1013</v>
      </c>
      <c r="F1023" s="2">
        <v>62</v>
      </c>
      <c r="G1023" t="str">
        <f>B1023&amp;C1023</f>
        <v>Simone PLOURDE800m</v>
      </c>
      <c r="H1023" s="2">
        <f>E1023</f>
        <v>1013</v>
      </c>
      <c r="I1023" s="2" cm="1">
        <f t="array" ref="I1023">MAX(IF($G$3:$G$4000=$G1023,$H$3:$H$4000))</f>
        <v>1013</v>
      </c>
      <c r="J1023" s="2" t="str">
        <v>GBR</v>
      </c>
      <c r="K1023" s="21" t="str">
        <v>Aimee PRATT</v>
      </c>
      <c r="L1023" s="47" t="str">
        <v>3000msc</v>
      </c>
      <c r="M1023" s="97">
        <v>35706</v>
      </c>
      <c r="N1023" s="96" t="str">
        <f t="shared" si="60"/>
        <v>Aimee PRATT3000msc</v>
      </c>
      <c r="O1023" s="2">
        <f t="shared" si="61"/>
        <v>1179</v>
      </c>
      <c r="P1023" s="2">
        <f t="shared" si="62"/>
        <v>11</v>
      </c>
      <c r="Q1023" s="81" t="str">
        <f t="shared" si="63"/>
        <v/>
      </c>
    </row>
    <row r="1024" spans="1:17" x14ac:dyDescent="0.2">
      <c r="A1024" t="s">
        <v>1256</v>
      </c>
      <c r="B1024" t="s">
        <v>2485</v>
      </c>
      <c r="C1024" t="s">
        <v>35</v>
      </c>
      <c r="D1024" s="5">
        <v>36099</v>
      </c>
      <c r="E1024" s="2">
        <v>1013</v>
      </c>
      <c r="F1024" s="2">
        <v>46</v>
      </c>
      <c r="G1024" t="str">
        <f>B1024&amp;C1024</f>
        <v>Dallyssa HUGGINShigh-jump</v>
      </c>
      <c r="H1024" s="2">
        <f>E1024</f>
        <v>1013</v>
      </c>
      <c r="I1024" s="2" cm="1">
        <f t="array" ref="I1024">MAX(IF($G$3:$G$4000=$G1024,$H$3:$H$4000))</f>
        <v>1013</v>
      </c>
      <c r="J1024" s="2" t="str">
        <v>GBR</v>
      </c>
      <c r="K1024" s="21" t="str">
        <v>Jodie WILLIAMS</v>
      </c>
      <c r="L1024" s="47" t="str">
        <v>200m</v>
      </c>
      <c r="M1024" s="97">
        <v>34240</v>
      </c>
      <c r="N1024" s="96" t="str">
        <f t="shared" si="60"/>
        <v>Jodie WILLIAMS200m</v>
      </c>
      <c r="O1024" s="2">
        <f t="shared" si="61"/>
        <v>1175</v>
      </c>
      <c r="P1024" s="2">
        <f t="shared" si="62"/>
        <v>14</v>
      </c>
      <c r="Q1024" s="81" t="str">
        <f t="shared" si="63"/>
        <v/>
      </c>
    </row>
    <row r="1025" spans="1:17" x14ac:dyDescent="0.2">
      <c r="A1025" t="s">
        <v>1256</v>
      </c>
      <c r="B1025" t="s">
        <v>1334</v>
      </c>
      <c r="C1025" s="5" t="s">
        <v>27</v>
      </c>
      <c r="D1025" s="5">
        <v>44640</v>
      </c>
      <c r="E1025" s="2">
        <v>1012</v>
      </c>
      <c r="F1025" s="2">
        <v>63</v>
      </c>
      <c r="G1025" t="str">
        <f>B1025&amp;C1025</f>
        <v>Katelyn STEWART-BARNETT800m</v>
      </c>
      <c r="H1025" s="2">
        <f>E1025</f>
        <v>1012</v>
      </c>
      <c r="I1025" s="2" cm="1">
        <f t="array" ref="I1025">MAX(IF($G$3:$G$4000=$G1025,$H$3:$H$4000))</f>
        <v>1012</v>
      </c>
      <c r="J1025" s="2" t="str">
        <v>GBR</v>
      </c>
      <c r="K1025" s="21" t="str">
        <v>Jessica JUDD</v>
      </c>
      <c r="L1025" s="47" t="str">
        <v>10000m</v>
      </c>
      <c r="M1025" s="97">
        <v>34706</v>
      </c>
      <c r="N1025" s="96" t="str">
        <f t="shared" si="60"/>
        <v>Jessica JUDD10000m</v>
      </c>
      <c r="O1025" s="2">
        <f t="shared" si="61"/>
        <v>1174</v>
      </c>
      <c r="P1025" s="2">
        <f t="shared" si="62"/>
        <v>20</v>
      </c>
      <c r="Q1025" s="81" t="str">
        <f t="shared" si="63"/>
        <v/>
      </c>
    </row>
    <row r="1026" spans="1:17" x14ac:dyDescent="0.2">
      <c r="A1026" t="s">
        <v>1256</v>
      </c>
      <c r="B1026" t="s">
        <v>1297</v>
      </c>
      <c r="C1026" s="6" t="s">
        <v>26</v>
      </c>
      <c r="D1026" s="5">
        <v>37840</v>
      </c>
      <c r="E1026" s="2">
        <v>1011</v>
      </c>
      <c r="F1026" s="2">
        <v>82</v>
      </c>
      <c r="G1026" t="str">
        <f>B1026&amp;C1026</f>
        <v>Savannah SUTHERLAND400m</v>
      </c>
      <c r="H1026" s="2">
        <f>E1026</f>
        <v>1011</v>
      </c>
      <c r="I1026" s="2" cm="1">
        <f t="array" ref="I1026">MAX(IF($G$3:$G$4000=$G1026,$H$3:$H$4000))</f>
        <v>1091</v>
      </c>
      <c r="J1026" s="2" t="str">
        <v>GBR</v>
      </c>
      <c r="K1026" s="21" t="str">
        <v>Adelle TRACEY</v>
      </c>
      <c r="L1026" s="47" t="str">
        <v>800m</v>
      </c>
      <c r="M1026" s="97">
        <v>34116</v>
      </c>
      <c r="N1026" s="96" t="str">
        <f t="shared" si="60"/>
        <v>Adelle TRACEY800m</v>
      </c>
      <c r="O1026" s="2">
        <f t="shared" si="61"/>
        <v>1171</v>
      </c>
      <c r="P1026" s="2">
        <f t="shared" si="62"/>
        <v>14</v>
      </c>
      <c r="Q1026" s="81" t="str">
        <f t="shared" si="63"/>
        <v/>
      </c>
    </row>
    <row r="1027" spans="1:17" x14ac:dyDescent="0.2">
      <c r="A1027" t="s">
        <v>1256</v>
      </c>
      <c r="B1027" t="s">
        <v>2330</v>
      </c>
      <c r="C1027" t="s">
        <v>33</v>
      </c>
      <c r="D1027" s="5">
        <v>1996</v>
      </c>
      <c r="E1027" s="2">
        <v>1011</v>
      </c>
      <c r="F1027" s="2">
        <v>92</v>
      </c>
      <c r="G1027" t="str">
        <f>B1027&amp;C1027</f>
        <v>Alexandra TELFORD400mh</v>
      </c>
      <c r="H1027" s="2">
        <f>E1027</f>
        <v>1011</v>
      </c>
      <c r="I1027" s="2" cm="1">
        <f t="array" ref="I1027">MAX(IF($G$3:$G$4000=$G1027,$H$3:$H$4000))</f>
        <v>1011</v>
      </c>
      <c r="J1027" s="2" t="str">
        <v>GBR</v>
      </c>
      <c r="K1027" s="21" t="str">
        <v>Ellie BAKER</v>
      </c>
      <c r="L1027" s="47" t="str">
        <v>800m</v>
      </c>
      <c r="M1027" s="97">
        <v>35949</v>
      </c>
      <c r="N1027" s="96" t="str">
        <f t="shared" si="60"/>
        <v>Ellie BAKER800m</v>
      </c>
      <c r="O1027" s="2">
        <f t="shared" si="61"/>
        <v>1170</v>
      </c>
      <c r="P1027" s="2">
        <f t="shared" si="62"/>
        <v>15</v>
      </c>
      <c r="Q1027" s="81" t="str">
        <f t="shared" si="63"/>
        <v/>
      </c>
    </row>
    <row r="1028" spans="1:17" x14ac:dyDescent="0.2">
      <c r="A1028" t="s">
        <v>1256</v>
      </c>
      <c r="B1028" t="s">
        <v>2522</v>
      </c>
      <c r="C1028" t="s">
        <v>36</v>
      </c>
      <c r="D1028" s="5">
        <v>1998</v>
      </c>
      <c r="E1028" s="2">
        <v>1009</v>
      </c>
      <c r="F1028" s="2">
        <v>16</v>
      </c>
      <c r="G1028" t="str">
        <f>B1028&amp;C1028</f>
        <v>Rachel HYINKpole-vault</v>
      </c>
      <c r="H1028" s="2">
        <f>E1028</f>
        <v>1009</v>
      </c>
      <c r="I1028" s="2" cm="1">
        <f t="array" ref="I1028">MAX(IF($G$3:$G$4000=$G1028,$H$3:$H$4000))</f>
        <v>1009</v>
      </c>
      <c r="J1028" s="2" t="str">
        <v>GBR</v>
      </c>
      <c r="K1028" s="21" t="str">
        <v>Morgan LAKE</v>
      </c>
      <c r="L1028" s="47" t="str">
        <v>high-jump</v>
      </c>
      <c r="M1028" s="97">
        <v>35562</v>
      </c>
      <c r="N1028" s="96" t="str">
        <f t="shared" ref="N1028:N1091" si="64">K1028&amp;L1028</f>
        <v>Morgan LAKEhigh-jump</v>
      </c>
      <c r="O1028" s="2">
        <f t="shared" ref="O1028:O1091" si="65">VLOOKUP(K1028&amp;L1028,$G$3:$H$3442,2,FALSE)</f>
        <v>1170</v>
      </c>
      <c r="P1028" s="2">
        <f t="shared" ref="P1028:P1091" si="66">COUNTIFS($L$3:$L$3026,L1028,$O$3:$O$3026,"&gt;"&amp;O1028)+1</f>
        <v>3</v>
      </c>
      <c r="Q1028" s="81" t="str">
        <f t="shared" ref="Q1028:Q1091" si="67">IFERROR(IF(J1028="AUS",COUNTIFS($J$3:$J$3026,"AUS",$L$3:$L$3026,L1028,$O$3:$O$3026,"&gt;"&amp;O1028)+1,""),"")</f>
        <v/>
      </c>
    </row>
    <row r="1029" spans="1:17" x14ac:dyDescent="0.2">
      <c r="A1029" t="s">
        <v>1256</v>
      </c>
      <c r="B1029" t="s">
        <v>2433</v>
      </c>
      <c r="C1029" t="s">
        <v>38</v>
      </c>
      <c r="D1029" s="5">
        <v>2000</v>
      </c>
      <c r="E1029" s="2">
        <v>1005</v>
      </c>
      <c r="F1029" s="2">
        <v>51</v>
      </c>
      <c r="G1029" t="str">
        <f>B1029&amp;C1029</f>
        <v>Tamara GRAHOVACtriple-jump</v>
      </c>
      <c r="H1029" s="2">
        <f>E1029</f>
        <v>1005</v>
      </c>
      <c r="I1029" s="2" cm="1">
        <f t="array" ref="I1029">MAX(IF($G$3:$G$4000=$G1029,$H$3:$H$4000))</f>
        <v>1005</v>
      </c>
      <c r="J1029" s="2" t="str">
        <v>GBR</v>
      </c>
      <c r="K1029" s="21" t="str">
        <v>Amy-Eloise MARKOVC</v>
      </c>
      <c r="L1029" s="47" t="str">
        <v>10000m</v>
      </c>
      <c r="M1029" s="97">
        <v>34916</v>
      </c>
      <c r="N1029" s="96" t="str">
        <f t="shared" si="64"/>
        <v>Amy-Eloise MARKOVC10000m</v>
      </c>
      <c r="O1029" s="2">
        <f t="shared" si="65"/>
        <v>1169</v>
      </c>
      <c r="P1029" s="2">
        <f t="shared" si="66"/>
        <v>21</v>
      </c>
      <c r="Q1029" s="81" t="str">
        <f t="shared" si="67"/>
        <v/>
      </c>
    </row>
    <row r="1030" spans="1:17" x14ac:dyDescent="0.2">
      <c r="A1030" t="s">
        <v>1256</v>
      </c>
      <c r="B1030" t="s">
        <v>2489</v>
      </c>
      <c r="C1030" s="5" t="s">
        <v>35</v>
      </c>
      <c r="D1030" s="5">
        <v>44640</v>
      </c>
      <c r="E1030" s="2">
        <v>1004</v>
      </c>
      <c r="F1030" s="2">
        <v>50</v>
      </c>
      <c r="G1030" t="str">
        <f>B1030&amp;C1030</f>
        <v>Lara DENBOWhigh-jump</v>
      </c>
      <c r="H1030" s="2">
        <f>E1030</f>
        <v>1004</v>
      </c>
      <c r="I1030" s="2" cm="1">
        <f t="array" ref="I1030">MAX(IF($G$3:$G$4000=$G1030,$H$3:$H$4000))</f>
        <v>1004</v>
      </c>
      <c r="J1030" s="2" t="str">
        <v>GBR</v>
      </c>
      <c r="K1030" s="21" t="str">
        <v>Jemma REEKIE</v>
      </c>
      <c r="L1030" s="47" t="str">
        <v>1500m</v>
      </c>
      <c r="M1030" s="97">
        <v>35860</v>
      </c>
      <c r="N1030" s="96" t="str">
        <f t="shared" si="64"/>
        <v>Jemma REEKIE1500m</v>
      </c>
      <c r="O1030" s="2">
        <f t="shared" si="65"/>
        <v>1168</v>
      </c>
      <c r="P1030" s="2">
        <f t="shared" si="66"/>
        <v>14</v>
      </c>
      <c r="Q1030" s="81" t="str">
        <f t="shared" si="67"/>
        <v/>
      </c>
    </row>
    <row r="1031" spans="1:17" x14ac:dyDescent="0.2">
      <c r="A1031" t="s">
        <v>1256</v>
      </c>
      <c r="B1031" t="s">
        <v>4979</v>
      </c>
      <c r="C1031" t="s">
        <v>43</v>
      </c>
      <c r="D1031" s="5">
        <v>36866</v>
      </c>
      <c r="E1031" s="2">
        <v>1004</v>
      </c>
      <c r="F1031" s="2">
        <v>11</v>
      </c>
      <c r="G1031" t="str">
        <f>B1031&amp;C1031</f>
        <v>Skylar SIEBENheptathlon</v>
      </c>
      <c r="H1031" s="2">
        <f>E1031</f>
        <v>1004</v>
      </c>
      <c r="I1031" s="2" cm="1">
        <f t="array" ref="I1031">MAX(IF($G$3:$G$4000=$G1031,$H$3:$H$4000))</f>
        <v>1004</v>
      </c>
      <c r="J1031" s="2" t="str">
        <v>GBR</v>
      </c>
      <c r="K1031" s="21" t="str">
        <v>Imani LANSIQUOT</v>
      </c>
      <c r="L1031" s="47" t="str">
        <v>100m</v>
      </c>
      <c r="M1031" s="97">
        <v>35781</v>
      </c>
      <c r="N1031" s="96" t="str">
        <f t="shared" si="64"/>
        <v>Imani LANSIQUOT100m</v>
      </c>
      <c r="O1031" s="2">
        <f t="shared" si="65"/>
        <v>1167</v>
      </c>
      <c r="P1031" s="2">
        <f t="shared" si="66"/>
        <v>25</v>
      </c>
      <c r="Q1031" s="81" t="str">
        <f t="shared" si="67"/>
        <v/>
      </c>
    </row>
    <row r="1032" spans="1:17" x14ac:dyDescent="0.2">
      <c r="A1032" t="s">
        <v>1256</v>
      </c>
      <c r="B1032" t="s">
        <v>2524</v>
      </c>
      <c r="C1032" t="s">
        <v>36</v>
      </c>
      <c r="D1032" s="5">
        <v>1991</v>
      </c>
      <c r="E1032" s="2">
        <v>1003</v>
      </c>
      <c r="F1032" s="2">
        <v>18</v>
      </c>
      <c r="G1032" t="str">
        <f>B1032&amp;C1032</f>
        <v>Erika FIEDLERpole-vault</v>
      </c>
      <c r="H1032" s="2">
        <f>E1032</f>
        <v>1003</v>
      </c>
      <c r="I1032" s="2" cm="1">
        <f t="array" ref="I1032">MAX(IF($G$3:$G$4000=$G1032,$H$3:$H$4000))</f>
        <v>1003</v>
      </c>
      <c r="J1032" s="2" t="str">
        <v>GBR</v>
      </c>
      <c r="K1032" s="21" t="str">
        <v>Nicole YEARGIN</v>
      </c>
      <c r="L1032" s="47" t="str">
        <v>400m</v>
      </c>
      <c r="M1032" s="97">
        <v>35653</v>
      </c>
      <c r="N1032" s="96" t="str">
        <f t="shared" si="64"/>
        <v>Nicole YEARGIN400m</v>
      </c>
      <c r="O1032" s="2">
        <f t="shared" si="65"/>
        <v>1167</v>
      </c>
      <c r="P1032" s="2">
        <f t="shared" si="66"/>
        <v>17</v>
      </c>
      <c r="Q1032" s="81" t="str">
        <f t="shared" si="67"/>
        <v/>
      </c>
    </row>
    <row r="1033" spans="1:17" x14ac:dyDescent="0.2">
      <c r="A1033" t="s">
        <v>1256</v>
      </c>
      <c r="B1033" t="s">
        <v>1338</v>
      </c>
      <c r="C1033" s="5" t="s">
        <v>27</v>
      </c>
      <c r="D1033" s="6">
        <v>44581</v>
      </c>
      <c r="E1033" s="2">
        <v>1001</v>
      </c>
      <c r="F1033" s="2">
        <v>68</v>
      </c>
      <c r="G1033" t="str">
        <f>B1033&amp;C1033</f>
        <v>Alisa LYESINA800m</v>
      </c>
      <c r="H1033" s="2">
        <f>E1033</f>
        <v>1001</v>
      </c>
      <c r="I1033" s="2" cm="1">
        <f t="array" ref="I1033">MAX(IF($G$3:$G$4000=$G1033,$H$3:$H$4000))</f>
        <v>1001</v>
      </c>
      <c r="J1033" s="2" t="str">
        <v>GBR</v>
      </c>
      <c r="K1033" s="21" t="str">
        <v>Shara PROCTOR</v>
      </c>
      <c r="L1033" s="47" t="str">
        <v>long-jump</v>
      </c>
      <c r="M1033" s="97">
        <v>32402</v>
      </c>
      <c r="N1033" s="96" t="str">
        <f t="shared" si="64"/>
        <v>Shara PROCTORlong-jump</v>
      </c>
      <c r="O1033" s="2">
        <f t="shared" si="65"/>
        <v>1167</v>
      </c>
      <c r="P1033" s="2">
        <f t="shared" si="66"/>
        <v>9</v>
      </c>
      <c r="Q1033" s="81" t="str">
        <f t="shared" si="67"/>
        <v/>
      </c>
    </row>
    <row r="1034" spans="1:17" x14ac:dyDescent="0.2">
      <c r="A1034" t="s">
        <v>1256</v>
      </c>
      <c r="B1034" t="s">
        <v>1341</v>
      </c>
      <c r="C1034" s="5" t="s">
        <v>27</v>
      </c>
      <c r="D1034" s="5">
        <v>44612</v>
      </c>
      <c r="E1034" s="2">
        <v>997</v>
      </c>
      <c r="F1034" s="2">
        <v>74</v>
      </c>
      <c r="G1034" t="str">
        <f>B1034&amp;C1034</f>
        <v>Cassandra WILLIAMSON800m</v>
      </c>
      <c r="H1034" s="2">
        <f>E1034</f>
        <v>997</v>
      </c>
      <c r="I1034" s="2" cm="1">
        <f t="array" ref="I1034">MAX(IF($G$3:$G$4000=$G1034,$H$3:$H$4000))</f>
        <v>997</v>
      </c>
      <c r="J1034" s="2" t="str">
        <v>GBR</v>
      </c>
      <c r="K1034" s="21" t="str">
        <v>Asha PHILIP</v>
      </c>
      <c r="L1034" s="47" t="str">
        <v>100m</v>
      </c>
      <c r="M1034" s="97">
        <v>33171</v>
      </c>
      <c r="N1034" s="96" t="str">
        <f t="shared" si="64"/>
        <v>Asha PHILIP100m</v>
      </c>
      <c r="O1034" s="2">
        <f t="shared" si="65"/>
        <v>1165</v>
      </c>
      <c r="P1034" s="2">
        <f t="shared" si="66"/>
        <v>27</v>
      </c>
      <c r="Q1034" s="81" t="str">
        <f t="shared" si="67"/>
        <v/>
      </c>
    </row>
    <row r="1035" spans="1:17" x14ac:dyDescent="0.2">
      <c r="A1035" t="s">
        <v>1256</v>
      </c>
      <c r="B1035" t="s">
        <v>2435</v>
      </c>
      <c r="C1035" s="5" t="s">
        <v>38</v>
      </c>
      <c r="D1035" s="5"/>
      <c r="E1035" s="2">
        <v>994</v>
      </c>
      <c r="F1035" s="2">
        <v>59</v>
      </c>
      <c r="G1035" t="str">
        <f>B1035&amp;C1035</f>
        <v>Kayla BUSHEYtriple-jump</v>
      </c>
      <c r="H1035" s="2">
        <f>E1035</f>
        <v>994</v>
      </c>
      <c r="I1035" s="2" cm="1">
        <f t="array" ref="I1035">MAX(IF($G$3:$G$4000=$G1035,$H$3:$H$4000))</f>
        <v>994</v>
      </c>
      <c r="J1035" s="2" t="str">
        <v>GBR</v>
      </c>
      <c r="K1035" s="21" t="str">
        <v>Lina NIELSEN</v>
      </c>
      <c r="L1035" s="47" t="str">
        <v>400mh</v>
      </c>
      <c r="M1035" s="97">
        <v>35137</v>
      </c>
      <c r="N1035" s="96" t="str">
        <f t="shared" si="64"/>
        <v>Lina NIELSEN400mh</v>
      </c>
      <c r="O1035" s="2">
        <f t="shared" si="65"/>
        <v>1164</v>
      </c>
      <c r="P1035" s="2">
        <f t="shared" si="66"/>
        <v>8</v>
      </c>
      <c r="Q1035" s="81" t="str">
        <f t="shared" si="67"/>
        <v/>
      </c>
    </row>
    <row r="1036" spans="1:17" x14ac:dyDescent="0.2">
      <c r="A1036" t="s">
        <v>1256</v>
      </c>
      <c r="B1036" t="s">
        <v>2646</v>
      </c>
      <c r="C1036" s="5" t="s">
        <v>42</v>
      </c>
      <c r="D1036" s="5">
        <v>1998</v>
      </c>
      <c r="E1036" s="2">
        <v>994</v>
      </c>
      <c r="F1036" s="2">
        <v>25</v>
      </c>
      <c r="G1036" t="str">
        <f>B1036&amp;C1036</f>
        <v>Tasha WILLINGhammer-throw</v>
      </c>
      <c r="H1036" s="2">
        <f>E1036</f>
        <v>994</v>
      </c>
      <c r="I1036" s="2" cm="1">
        <f t="array" ref="I1036">MAX(IF($G$3:$G$4000=$G1036,$H$3:$H$4000))</f>
        <v>994</v>
      </c>
      <c r="J1036" s="2" t="str">
        <v>GBR</v>
      </c>
      <c r="K1036" s="21" t="str">
        <v>Abigail IROZURU</v>
      </c>
      <c r="L1036" s="47" t="str">
        <v>long-jump</v>
      </c>
      <c r="M1036" s="97">
        <v>32876</v>
      </c>
      <c r="N1036" s="96" t="str">
        <f t="shared" si="64"/>
        <v>Abigail IROZURUlong-jump</v>
      </c>
      <c r="O1036" s="2">
        <f t="shared" si="65"/>
        <v>1163</v>
      </c>
      <c r="P1036" s="2">
        <f t="shared" si="66"/>
        <v>12</v>
      </c>
      <c r="Q1036" s="81" t="str">
        <f t="shared" si="67"/>
        <v/>
      </c>
    </row>
    <row r="1037" spans="1:17" x14ac:dyDescent="0.2">
      <c r="A1037" t="s">
        <v>1256</v>
      </c>
      <c r="B1037" t="s">
        <v>2100</v>
      </c>
      <c r="C1037" t="s">
        <v>34</v>
      </c>
      <c r="D1037" s="5">
        <v>44612</v>
      </c>
      <c r="E1037" s="2">
        <v>991</v>
      </c>
      <c r="F1037" s="2">
        <v>98</v>
      </c>
      <c r="G1037" t="str">
        <f>B1037&amp;C1037</f>
        <v>Jenna MCFADYEN3000msc</v>
      </c>
      <c r="H1037" s="2">
        <f>E1037</f>
        <v>991</v>
      </c>
      <c r="I1037" s="2" cm="1">
        <f t="array" ref="I1037">MAX(IF($G$3:$G$4000=$G1037,$H$3:$H$4000))</f>
        <v>991</v>
      </c>
      <c r="J1037" s="2" t="str">
        <v>GBR</v>
      </c>
      <c r="K1037" s="21" t="str">
        <v>Ama PIPI</v>
      </c>
      <c r="L1037" s="47" t="str">
        <v>400m</v>
      </c>
      <c r="M1037" s="97">
        <v>35029</v>
      </c>
      <c r="N1037" s="96" t="str">
        <f t="shared" si="64"/>
        <v>Ama PIPI400m</v>
      </c>
      <c r="O1037" s="2">
        <f t="shared" si="65"/>
        <v>1162</v>
      </c>
      <c r="P1037" s="2">
        <f t="shared" si="66"/>
        <v>19</v>
      </c>
      <c r="Q1037" s="81" t="str">
        <f t="shared" si="67"/>
        <v/>
      </c>
    </row>
    <row r="1038" spans="1:17" x14ac:dyDescent="0.2">
      <c r="A1038" t="s">
        <v>1256</v>
      </c>
      <c r="B1038" t="s">
        <v>2586</v>
      </c>
      <c r="C1038" t="s">
        <v>39</v>
      </c>
      <c r="D1038" s="5">
        <v>36193</v>
      </c>
      <c r="E1038" s="2">
        <v>977</v>
      </c>
      <c r="F1038" s="2">
        <v>24</v>
      </c>
      <c r="G1038" t="str">
        <f>B1038&amp;C1038</f>
        <v>Grace TENNANTshot-put</v>
      </c>
      <c r="H1038" s="2">
        <f>E1038</f>
        <v>977</v>
      </c>
      <c r="I1038" s="2" cm="1">
        <f t="array" ref="I1038">MAX(IF($G$3:$G$4000=$G1038,$H$3:$H$4000))</f>
        <v>977</v>
      </c>
      <c r="J1038" s="2" t="str">
        <v>GBR</v>
      </c>
      <c r="K1038" s="21" t="str">
        <v>Stephanie DAVIS</v>
      </c>
      <c r="L1038" s="47" t="str">
        <v>marathon</v>
      </c>
      <c r="M1038" s="97">
        <v>33111</v>
      </c>
      <c r="N1038" s="96" t="str">
        <f t="shared" si="64"/>
        <v>Stephanie DAVISmarathon</v>
      </c>
      <c r="O1038" s="2">
        <f t="shared" si="65"/>
        <v>1160</v>
      </c>
      <c r="P1038" s="2">
        <f t="shared" si="66"/>
        <v>41</v>
      </c>
      <c r="Q1038" s="81" t="str">
        <f t="shared" si="67"/>
        <v/>
      </c>
    </row>
    <row r="1039" spans="1:17" x14ac:dyDescent="0.2">
      <c r="A1039" t="s">
        <v>1256</v>
      </c>
      <c r="B1039" t="s">
        <v>2700</v>
      </c>
      <c r="C1039" t="s">
        <v>42</v>
      </c>
      <c r="D1039" s="5">
        <v>1993</v>
      </c>
      <c r="E1039" s="2">
        <v>974</v>
      </c>
      <c r="F1039" s="2">
        <v>29</v>
      </c>
      <c r="G1039" t="str">
        <f>B1039&amp;C1039</f>
        <v>Jordana BADLEY-COSTELLOhammer-throw</v>
      </c>
      <c r="H1039" s="2">
        <f>E1039</f>
        <v>974</v>
      </c>
      <c r="I1039" s="2" cm="1">
        <f t="array" ref="I1039">MAX(IF($G$3:$G$4000=$G1039,$H$3:$H$4000))</f>
        <v>974</v>
      </c>
      <c r="J1039" s="2" t="str">
        <v>GBR</v>
      </c>
      <c r="K1039" s="21" t="str">
        <v>Rose HARVEY</v>
      </c>
      <c r="L1039" s="47" t="str">
        <v>marathon</v>
      </c>
      <c r="M1039" s="97">
        <v>33841</v>
      </c>
      <c r="N1039" s="96" t="str">
        <f t="shared" si="64"/>
        <v>Rose HARVEYmarathon</v>
      </c>
      <c r="O1039" s="2">
        <f t="shared" si="65"/>
        <v>1159</v>
      </c>
      <c r="P1039" s="2">
        <f t="shared" si="66"/>
        <v>43</v>
      </c>
      <c r="Q1039" s="81" t="str">
        <f t="shared" si="67"/>
        <v/>
      </c>
    </row>
    <row r="1040" spans="1:17" x14ac:dyDescent="0.2">
      <c r="A1040" t="s">
        <v>1256</v>
      </c>
      <c r="B1040" t="s">
        <v>2451</v>
      </c>
      <c r="C1040" s="5" t="s">
        <v>38</v>
      </c>
      <c r="D1040" s="5">
        <v>2000</v>
      </c>
      <c r="E1040" s="2">
        <v>973</v>
      </c>
      <c r="F1040" s="2">
        <v>87</v>
      </c>
      <c r="G1040" t="str">
        <f>B1040&amp;C1040</f>
        <v>Mandy BRUNETtriple-jump</v>
      </c>
      <c r="H1040" s="2">
        <f>E1040</f>
        <v>973</v>
      </c>
      <c r="I1040" s="2" cm="1">
        <f t="array" ref="I1040">MAX(IF($G$3:$G$4000=$G1040,$H$3:$H$4000))</f>
        <v>973</v>
      </c>
      <c r="J1040" s="2" t="str">
        <v>GBR</v>
      </c>
      <c r="K1040" s="21" t="str">
        <v>Beth DOBBIN</v>
      </c>
      <c r="L1040" s="47" t="str">
        <v>200m</v>
      </c>
      <c r="M1040" s="97">
        <v>34492</v>
      </c>
      <c r="N1040" s="96" t="str">
        <f t="shared" si="64"/>
        <v>Beth DOBBIN200m</v>
      </c>
      <c r="O1040" s="2">
        <f t="shared" si="65"/>
        <v>1157</v>
      </c>
      <c r="P1040" s="2">
        <f t="shared" si="66"/>
        <v>20</v>
      </c>
      <c r="Q1040" s="81" t="str">
        <f t="shared" si="67"/>
        <v/>
      </c>
    </row>
    <row r="1041" spans="1:17" x14ac:dyDescent="0.2">
      <c r="A1041" t="s">
        <v>1256</v>
      </c>
      <c r="B1041" t="s">
        <v>2271</v>
      </c>
      <c r="C1041" t="s">
        <v>38</v>
      </c>
      <c r="D1041" s="5">
        <v>37845</v>
      </c>
      <c r="E1041" s="2">
        <v>969</v>
      </c>
      <c r="F1041" s="2">
        <v>94</v>
      </c>
      <c r="G1041" t="str">
        <f>B1041&amp;C1041</f>
        <v>Isabella GOUDROStriple-jump</v>
      </c>
      <c r="H1041" s="2">
        <f>E1041</f>
        <v>969</v>
      </c>
      <c r="I1041" s="2" cm="1">
        <f t="array" ref="I1041">MAX(IF($G$3:$G$4000=$G1041,$H$3:$H$4000))</f>
        <v>969</v>
      </c>
      <c r="J1041" s="2" t="str">
        <v>GBR</v>
      </c>
      <c r="K1041" s="21" t="str">
        <v>Amy-Eloise MARKOVC</v>
      </c>
      <c r="L1041" s="47" t="str">
        <v>5000m</v>
      </c>
      <c r="M1041" s="97">
        <v>34916</v>
      </c>
      <c r="N1041" s="96" t="str">
        <f t="shared" si="64"/>
        <v>Amy-Eloise MARKOVC5000m</v>
      </c>
      <c r="O1041" s="2">
        <f t="shared" si="65"/>
        <v>1157</v>
      </c>
      <c r="P1041" s="2">
        <f t="shared" si="66"/>
        <v>25</v>
      </c>
      <c r="Q1041" s="81" t="str">
        <f t="shared" si="67"/>
        <v/>
      </c>
    </row>
    <row r="1042" spans="1:17" x14ac:dyDescent="0.2">
      <c r="A1042" t="s">
        <v>1256</v>
      </c>
      <c r="B1042" t="s">
        <v>2586</v>
      </c>
      <c r="C1042" t="s">
        <v>40</v>
      </c>
      <c r="D1042" s="5">
        <v>36193</v>
      </c>
      <c r="E1042" s="2">
        <v>967</v>
      </c>
      <c r="F1042" s="2">
        <v>30</v>
      </c>
      <c r="G1042" t="str">
        <f>B1042&amp;C1042</f>
        <v>Grace TENNANTdiscus-throw</v>
      </c>
      <c r="H1042" s="2">
        <f>E1042</f>
        <v>967</v>
      </c>
      <c r="I1042" s="2" cm="1">
        <f t="array" ref="I1042">MAX(IF($G$3:$G$4000=$G1042,$H$3:$H$4000))</f>
        <v>967</v>
      </c>
      <c r="J1042" s="2" t="str">
        <v>GBR</v>
      </c>
      <c r="K1042" s="21" t="str">
        <v>Revee WALCOTT-NOLAN</v>
      </c>
      <c r="L1042" s="47" t="str">
        <v>1500m</v>
      </c>
      <c r="M1042" s="97">
        <v>34764</v>
      </c>
      <c r="N1042" s="96" t="str">
        <f t="shared" si="64"/>
        <v>Revee WALCOTT-NOLAN1500m</v>
      </c>
      <c r="O1042" s="2">
        <f t="shared" si="65"/>
        <v>1156</v>
      </c>
      <c r="P1042" s="2">
        <f t="shared" si="66"/>
        <v>22</v>
      </c>
      <c r="Q1042" s="81" t="str">
        <f t="shared" si="67"/>
        <v/>
      </c>
    </row>
    <row r="1043" spans="1:17" x14ac:dyDescent="0.2">
      <c r="A1043" t="s">
        <v>1256</v>
      </c>
      <c r="B1043" t="s">
        <v>2702</v>
      </c>
      <c r="C1043" t="s">
        <v>42</v>
      </c>
      <c r="D1043" s="5">
        <v>1999</v>
      </c>
      <c r="E1043" s="2">
        <v>966</v>
      </c>
      <c r="F1043" s="2">
        <v>32</v>
      </c>
      <c r="G1043" t="str">
        <f>B1043&amp;C1043</f>
        <v>Osereme OMOSUNhammer-throw</v>
      </c>
      <c r="H1043" s="2">
        <f>E1043</f>
        <v>966</v>
      </c>
      <c r="I1043" s="2" cm="1">
        <f t="array" ref="I1043">MAX(IF($G$3:$G$4000=$G1043,$H$3:$H$4000))</f>
        <v>966</v>
      </c>
      <c r="J1043" s="2" t="str">
        <v>GBR</v>
      </c>
      <c r="K1043" s="21" t="str">
        <v>Verity OCKENDEN</v>
      </c>
      <c r="L1043" s="47" t="str">
        <v>5000m</v>
      </c>
      <c r="M1043" s="97">
        <v>33481</v>
      </c>
      <c r="N1043" s="96" t="str">
        <f t="shared" si="64"/>
        <v>Verity OCKENDEN5000m</v>
      </c>
      <c r="O1043" s="2">
        <f t="shared" si="65"/>
        <v>1156</v>
      </c>
      <c r="P1043" s="2">
        <f t="shared" si="66"/>
        <v>26</v>
      </c>
      <c r="Q1043" s="81" t="str">
        <f t="shared" si="67"/>
        <v/>
      </c>
    </row>
    <row r="1044" spans="1:17" x14ac:dyDescent="0.2">
      <c r="A1044" t="s">
        <v>1256</v>
      </c>
      <c r="B1044" t="s">
        <v>2485</v>
      </c>
      <c r="C1044" t="s">
        <v>43</v>
      </c>
      <c r="D1044" s="5">
        <v>36099</v>
      </c>
      <c r="E1044" s="2">
        <v>965</v>
      </c>
      <c r="F1044" s="2">
        <v>17</v>
      </c>
      <c r="G1044" t="str">
        <f>B1044&amp;C1044</f>
        <v>Dallyssa HUGGINSheptathlon</v>
      </c>
      <c r="H1044" s="2">
        <f>E1044</f>
        <v>965</v>
      </c>
      <c r="I1044" s="2" cm="1">
        <f t="array" ref="I1044">MAX(IF($G$3:$G$4000=$G1044,$H$3:$H$4000))</f>
        <v>965</v>
      </c>
      <c r="J1044" s="2" t="str">
        <v>GBR</v>
      </c>
      <c r="K1044" s="21" t="str">
        <v>Daryll NEITA</v>
      </c>
      <c r="L1044" s="47" t="str">
        <v>200m</v>
      </c>
      <c r="M1044" s="97">
        <v>35306</v>
      </c>
      <c r="N1044" s="96" t="str">
        <f t="shared" si="64"/>
        <v>Daryll NEITA200m</v>
      </c>
      <c r="O1044" s="2">
        <f t="shared" si="65"/>
        <v>1154</v>
      </c>
      <c r="P1044" s="2">
        <f t="shared" si="66"/>
        <v>22</v>
      </c>
      <c r="Q1044" s="81" t="str">
        <f t="shared" si="67"/>
        <v/>
      </c>
    </row>
    <row r="1045" spans="1:17" x14ac:dyDescent="0.2">
      <c r="A1045" t="s">
        <v>1256</v>
      </c>
      <c r="B1045" t="s">
        <v>2526</v>
      </c>
      <c r="C1045" t="s">
        <v>36</v>
      </c>
      <c r="D1045" s="5">
        <v>1998</v>
      </c>
      <c r="E1045" s="2">
        <v>963</v>
      </c>
      <c r="F1045" s="2">
        <v>24</v>
      </c>
      <c r="G1045" t="str">
        <f>B1045&amp;C1045</f>
        <v>Sara WAGENVELDpole-vault</v>
      </c>
      <c r="H1045" s="2">
        <f>E1045</f>
        <v>963</v>
      </c>
      <c r="I1045" s="2" cm="1">
        <f t="array" ref="I1045">MAX(IF($G$3:$G$4000=$G1045,$H$3:$H$4000))</f>
        <v>963</v>
      </c>
      <c r="J1045" s="2" t="str">
        <v>GBR</v>
      </c>
      <c r="K1045" s="21" t="str">
        <v>Verity OCKENDEN</v>
      </c>
      <c r="L1045" s="47" t="str">
        <v>10000m</v>
      </c>
      <c r="M1045" s="97">
        <v>33481</v>
      </c>
      <c r="N1045" s="96" t="str">
        <f t="shared" si="64"/>
        <v>Verity OCKENDEN10000m</v>
      </c>
      <c r="O1045" s="2">
        <f t="shared" si="65"/>
        <v>1154</v>
      </c>
      <c r="P1045" s="2">
        <f t="shared" si="66"/>
        <v>23</v>
      </c>
      <c r="Q1045" s="81" t="str">
        <f t="shared" si="67"/>
        <v/>
      </c>
    </row>
    <row r="1046" spans="1:17" x14ac:dyDescent="0.2">
      <c r="A1046" t="s">
        <v>1256</v>
      </c>
      <c r="B1046" t="s">
        <v>2587</v>
      </c>
      <c r="C1046" t="s">
        <v>40</v>
      </c>
      <c r="D1046" s="5">
        <v>38918</v>
      </c>
      <c r="E1046" s="2">
        <v>960</v>
      </c>
      <c r="F1046" s="2">
        <v>31</v>
      </c>
      <c r="G1046" t="str">
        <f>B1046&amp;C1046</f>
        <v>Julia TUNKSdiscus-throw</v>
      </c>
      <c r="H1046" s="2">
        <f>E1046</f>
        <v>960</v>
      </c>
      <c r="I1046" s="2" cm="1">
        <f t="array" ref="I1046">MAX(IF($G$3:$G$4000=$G1046,$H$3:$H$4000))</f>
        <v>960</v>
      </c>
      <c r="J1046" s="2" t="str">
        <v>GBR</v>
      </c>
      <c r="K1046" s="21" t="str">
        <v>Ellie BAKER</v>
      </c>
      <c r="L1046" s="47" t="str">
        <v>1500m</v>
      </c>
      <c r="M1046" s="97">
        <v>35949</v>
      </c>
      <c r="N1046" s="96" t="str">
        <f t="shared" si="64"/>
        <v>Ellie BAKER1500m</v>
      </c>
      <c r="O1046" s="2">
        <f t="shared" si="65"/>
        <v>1153</v>
      </c>
      <c r="P1046" s="2">
        <f t="shared" si="66"/>
        <v>24</v>
      </c>
      <c r="Q1046" s="81" t="str">
        <f t="shared" si="67"/>
        <v/>
      </c>
    </row>
    <row r="1047" spans="1:17" x14ac:dyDescent="0.2">
      <c r="A1047" t="s">
        <v>1256</v>
      </c>
      <c r="B1047" t="s">
        <v>2705</v>
      </c>
      <c r="C1047" s="5" t="s">
        <v>42</v>
      </c>
      <c r="D1047" s="5">
        <v>1999</v>
      </c>
      <c r="E1047" s="2">
        <v>958</v>
      </c>
      <c r="F1047" s="2">
        <v>36</v>
      </c>
      <c r="G1047" t="str">
        <f>B1047&amp;C1047</f>
        <v>Tanessa MORRIShammer-throw</v>
      </c>
      <c r="H1047" s="2">
        <f>E1047</f>
        <v>958</v>
      </c>
      <c r="I1047" s="2" cm="1">
        <f t="array" ref="I1047">MAX(IF($G$3:$G$4000=$G1047,$H$3:$H$4000))</f>
        <v>958</v>
      </c>
      <c r="J1047" s="2" t="str">
        <v>GBR</v>
      </c>
      <c r="K1047" s="21" t="str">
        <v>Adelle TRACEY</v>
      </c>
      <c r="L1047" s="47" t="str">
        <v>1500m</v>
      </c>
      <c r="M1047" s="97">
        <v>34116</v>
      </c>
      <c r="N1047" s="96" t="str">
        <f t="shared" si="64"/>
        <v>Adelle TRACEY1500m</v>
      </c>
      <c r="O1047" s="2">
        <f t="shared" si="65"/>
        <v>1153</v>
      </c>
      <c r="P1047" s="2">
        <f t="shared" si="66"/>
        <v>24</v>
      </c>
      <c r="Q1047" s="81" t="str">
        <f t="shared" si="67"/>
        <v/>
      </c>
    </row>
    <row r="1048" spans="1:17" x14ac:dyDescent="0.2">
      <c r="A1048" t="s">
        <v>1256</v>
      </c>
      <c r="B1048" t="s">
        <v>2644</v>
      </c>
      <c r="C1048" s="5" t="s">
        <v>39</v>
      </c>
      <c r="D1048" s="5">
        <v>33895</v>
      </c>
      <c r="E1048" s="2">
        <v>955</v>
      </c>
      <c r="F1048" s="2">
        <v>31</v>
      </c>
      <c r="G1048" t="str">
        <f>B1048&amp;C1048</f>
        <v>Chelsea WHALENshot-put</v>
      </c>
      <c r="H1048" s="2">
        <f>E1048</f>
        <v>955</v>
      </c>
      <c r="I1048" s="2" cm="1">
        <f t="array" ref="I1048">MAX(IF($G$3:$G$4000=$G1048,$H$3:$H$4000))</f>
        <v>955</v>
      </c>
      <c r="J1048" s="2" t="str">
        <v>GBR</v>
      </c>
      <c r="K1048" s="21" t="str">
        <v>Jessica JUDD</v>
      </c>
      <c r="L1048" s="47" t="str">
        <v>5000m</v>
      </c>
      <c r="M1048" s="97">
        <v>34706</v>
      </c>
      <c r="N1048" s="96" t="str">
        <f t="shared" si="64"/>
        <v>Jessica JUDD5000m</v>
      </c>
      <c r="O1048" s="2">
        <f t="shared" si="65"/>
        <v>1151</v>
      </c>
      <c r="P1048" s="2">
        <f t="shared" si="66"/>
        <v>33</v>
      </c>
      <c r="Q1048" s="81" t="str">
        <f t="shared" si="67"/>
        <v/>
      </c>
    </row>
    <row r="1049" spans="1:17" x14ac:dyDescent="0.2">
      <c r="A1049" t="s">
        <v>1256</v>
      </c>
      <c r="B1049" t="s">
        <v>2646</v>
      </c>
      <c r="C1049" t="s">
        <v>39</v>
      </c>
      <c r="D1049" s="5">
        <v>1998</v>
      </c>
      <c r="E1049" s="2">
        <v>951</v>
      </c>
      <c r="F1049" s="2">
        <v>33</v>
      </c>
      <c r="G1049" t="str">
        <f>B1049&amp;C1049</f>
        <v>Tasha WILLINGshot-put</v>
      </c>
      <c r="H1049" s="2">
        <f>E1049</f>
        <v>951</v>
      </c>
      <c r="I1049" s="2" cm="1">
        <f t="array" ref="I1049">MAX(IF($G$3:$G$4000=$G1049,$H$3:$H$4000))</f>
        <v>951</v>
      </c>
      <c r="J1049" s="2" t="str">
        <v>GBR</v>
      </c>
      <c r="K1049" s="21" t="str">
        <v>Kristal AWUAH</v>
      </c>
      <c r="L1049" s="47" t="str">
        <v>100m</v>
      </c>
      <c r="M1049" s="97">
        <v>36379</v>
      </c>
      <c r="N1049" s="96" t="str">
        <f t="shared" si="64"/>
        <v>Kristal AWUAH100m</v>
      </c>
      <c r="O1049" s="2">
        <f t="shared" si="65"/>
        <v>1150</v>
      </c>
      <c r="P1049" s="2">
        <f t="shared" si="66"/>
        <v>39</v>
      </c>
      <c r="Q1049" s="81" t="str">
        <f t="shared" si="67"/>
        <v/>
      </c>
    </row>
    <row r="1050" spans="1:17" x14ac:dyDescent="0.2">
      <c r="A1050" t="s">
        <v>1256</v>
      </c>
      <c r="B1050" t="s">
        <v>4981</v>
      </c>
      <c r="C1050" t="s">
        <v>43</v>
      </c>
      <c r="D1050">
        <v>1999</v>
      </c>
      <c r="E1050" s="2">
        <v>950</v>
      </c>
      <c r="F1050" s="2">
        <v>20</v>
      </c>
      <c r="G1050" t="str">
        <f>B1050&amp;C1050</f>
        <v>Jansen ZIOLAheptathlon</v>
      </c>
      <c r="H1050" s="2">
        <f>E1050</f>
        <v>950</v>
      </c>
      <c r="I1050" s="2" cm="1">
        <f t="array" ref="I1050">MAX(IF($G$3:$G$4000=$G1050,$H$3:$H$4000))</f>
        <v>950</v>
      </c>
      <c r="J1050" s="2" t="str">
        <v>GBR</v>
      </c>
      <c r="K1050" s="21" t="str">
        <v>Emily BORTHWICK</v>
      </c>
      <c r="L1050" s="47" t="str">
        <v>high-jump</v>
      </c>
      <c r="M1050" s="97">
        <v>35675</v>
      </c>
      <c r="N1050" s="96" t="str">
        <f t="shared" si="64"/>
        <v>Emily BORTHWICKhigh-jump</v>
      </c>
      <c r="O1050" s="2">
        <f t="shared" si="65"/>
        <v>1150</v>
      </c>
      <c r="P1050" s="2">
        <f t="shared" si="66"/>
        <v>5</v>
      </c>
      <c r="Q1050" s="81" t="str">
        <f t="shared" si="67"/>
        <v/>
      </c>
    </row>
    <row r="1051" spans="1:17" x14ac:dyDescent="0.2">
      <c r="A1051" t="s">
        <v>1256</v>
      </c>
      <c r="B1051" t="s">
        <v>2707</v>
      </c>
      <c r="C1051" t="s">
        <v>42</v>
      </c>
      <c r="D1051" s="5">
        <v>35862</v>
      </c>
      <c r="E1051" s="2">
        <v>949</v>
      </c>
      <c r="F1051" s="2">
        <v>38</v>
      </c>
      <c r="G1051" t="str">
        <f>B1051&amp;C1051</f>
        <v>Chanell BOTSIShammer-throw</v>
      </c>
      <c r="H1051" s="2">
        <f>E1051</f>
        <v>949</v>
      </c>
      <c r="I1051" s="2" cm="1">
        <f t="array" ref="I1051">MAX(IF($G$3:$G$4000=$G1051,$H$3:$H$4000))</f>
        <v>949</v>
      </c>
      <c r="J1051" s="2" t="str">
        <v>GBR</v>
      </c>
      <c r="K1051" s="21" t="str">
        <v>Laviai NIELSEN</v>
      </c>
      <c r="L1051" s="47" t="str">
        <v>400m</v>
      </c>
      <c r="M1051" s="97">
        <v>35137</v>
      </c>
      <c r="N1051" s="96" t="str">
        <f t="shared" si="64"/>
        <v>Laviai NIELSEN400m</v>
      </c>
      <c r="O1051" s="2">
        <f t="shared" si="65"/>
        <v>1149</v>
      </c>
      <c r="P1051" s="2">
        <f t="shared" si="66"/>
        <v>22</v>
      </c>
      <c r="Q1051" s="81" t="str">
        <f t="shared" si="67"/>
        <v/>
      </c>
    </row>
    <row r="1052" spans="1:17" x14ac:dyDescent="0.2">
      <c r="A1052" t="s">
        <v>1256</v>
      </c>
      <c r="B1052" t="s">
        <v>2528</v>
      </c>
      <c r="C1052" t="s">
        <v>36</v>
      </c>
      <c r="D1052" s="5">
        <v>1992</v>
      </c>
      <c r="E1052" s="2">
        <v>947</v>
      </c>
      <c r="F1052" s="2">
        <v>28</v>
      </c>
      <c r="G1052" t="str">
        <f>B1052&amp;C1052</f>
        <v>Paige COCKSpole-vault</v>
      </c>
      <c r="H1052" s="2">
        <f>E1052</f>
        <v>947</v>
      </c>
      <c r="I1052" s="2" cm="1">
        <f t="array" ref="I1052">MAX(IF($G$3:$G$4000=$G1052,$H$3:$H$4000))</f>
        <v>947</v>
      </c>
      <c r="J1052" s="2" t="str">
        <v>GBR</v>
      </c>
      <c r="K1052" s="21" t="str">
        <v>Alexandra BELL</v>
      </c>
      <c r="L1052" s="47" t="str">
        <v>1500m</v>
      </c>
      <c r="M1052" s="97">
        <v>33912</v>
      </c>
      <c r="N1052" s="96" t="str">
        <f t="shared" si="64"/>
        <v>Alexandra BELL1500m</v>
      </c>
      <c r="O1052" s="2">
        <f t="shared" si="65"/>
        <v>1149</v>
      </c>
      <c r="P1052" s="2">
        <f t="shared" si="66"/>
        <v>27</v>
      </c>
      <c r="Q1052" s="81" t="str">
        <f t="shared" si="67"/>
        <v/>
      </c>
    </row>
    <row r="1053" spans="1:17" x14ac:dyDescent="0.2">
      <c r="A1053" t="s">
        <v>1256</v>
      </c>
      <c r="B1053" t="s">
        <v>2761</v>
      </c>
      <c r="C1053" s="5" t="s">
        <v>41</v>
      </c>
      <c r="D1053" s="5">
        <v>35345</v>
      </c>
      <c r="E1053" s="2">
        <v>947</v>
      </c>
      <c r="F1053" s="2">
        <v>25</v>
      </c>
      <c r="G1053" t="str">
        <f>B1053&amp;C1053</f>
        <v>Bailey DELLjavelin-throw</v>
      </c>
      <c r="H1053" s="2">
        <f>E1053</f>
        <v>947</v>
      </c>
      <c r="I1053" s="2" cm="1">
        <f t="array" ref="I1053">MAX(IF($G$3:$G$4000=$G1053,$H$3:$H$4000))</f>
        <v>947</v>
      </c>
      <c r="J1053" s="2" t="str">
        <v>GBR</v>
      </c>
      <c r="K1053" s="21" t="str">
        <v>Holly ARCHER</v>
      </c>
      <c r="L1053" s="47" t="str">
        <v>1500m</v>
      </c>
      <c r="M1053" s="97">
        <v>34280</v>
      </c>
      <c r="N1053" s="96" t="str">
        <f t="shared" si="64"/>
        <v>Holly ARCHER1500m</v>
      </c>
      <c r="O1053" s="2">
        <f t="shared" si="65"/>
        <v>1148</v>
      </c>
      <c r="P1053" s="2">
        <f t="shared" si="66"/>
        <v>28</v>
      </c>
      <c r="Q1053" s="81" t="str">
        <f t="shared" si="67"/>
        <v/>
      </c>
    </row>
    <row r="1054" spans="1:17" x14ac:dyDescent="0.2">
      <c r="A1054" t="s">
        <v>1256</v>
      </c>
      <c r="B1054" t="s">
        <v>2709</v>
      </c>
      <c r="C1054" t="s">
        <v>42</v>
      </c>
      <c r="D1054" s="5">
        <v>1998</v>
      </c>
      <c r="E1054" s="2">
        <v>945</v>
      </c>
      <c r="F1054" s="2">
        <v>41</v>
      </c>
      <c r="G1054" t="str">
        <f>B1054&amp;C1054</f>
        <v>Rebecca CHOUINARDhammer-throw</v>
      </c>
      <c r="H1054" s="2">
        <f>E1054</f>
        <v>945</v>
      </c>
      <c r="I1054" s="2" cm="1">
        <f t="array" ref="I1054">MAX(IF($G$3:$G$4000=$G1054,$H$3:$H$4000))</f>
        <v>945</v>
      </c>
      <c r="J1054" s="2" t="str">
        <v>GBR</v>
      </c>
      <c r="K1054" s="21" t="str">
        <v>Meghan BEESLEY</v>
      </c>
      <c r="L1054" s="47" t="str">
        <v>400mh</v>
      </c>
      <c r="M1054" s="97">
        <v>32827</v>
      </c>
      <c r="N1054" s="96" t="str">
        <f t="shared" si="64"/>
        <v>Meghan BEESLEY400mh</v>
      </c>
      <c r="O1054" s="2">
        <f t="shared" si="65"/>
        <v>1148</v>
      </c>
      <c r="P1054" s="2">
        <f t="shared" si="66"/>
        <v>14</v>
      </c>
      <c r="Q1054" s="81" t="str">
        <f t="shared" si="67"/>
        <v/>
      </c>
    </row>
    <row r="1055" spans="1:17" x14ac:dyDescent="0.2">
      <c r="A1055" t="s">
        <v>1256</v>
      </c>
      <c r="B1055" t="s">
        <v>5406</v>
      </c>
      <c r="C1055" t="s">
        <v>34</v>
      </c>
      <c r="D1055" s="5">
        <v>2000</v>
      </c>
      <c r="E1055" s="2">
        <v>944</v>
      </c>
      <c r="F1055" s="2">
        <v>32</v>
      </c>
      <c r="G1055" t="str">
        <f>B1055&amp;C1055</f>
        <v>Paige PATTERSON3000msc</v>
      </c>
      <c r="H1055" s="2">
        <f>E1055</f>
        <v>944</v>
      </c>
      <c r="I1055" s="2" cm="1">
        <f t="array" ref="I1055">MAX(IF($G$3:$G$4000=$G1055,$H$3:$H$4000))</f>
        <v>944</v>
      </c>
      <c r="J1055" s="2" t="str">
        <v>GBR</v>
      </c>
      <c r="K1055" s="21" t="str">
        <v>Nicole KENDALL</v>
      </c>
      <c r="L1055" s="47" t="str">
        <v>400mh</v>
      </c>
      <c r="M1055" s="97">
        <v>35090</v>
      </c>
      <c r="N1055" s="96" t="str">
        <f t="shared" si="64"/>
        <v>Nicole KENDALL400mh</v>
      </c>
      <c r="O1055" s="2">
        <f t="shared" si="65"/>
        <v>1144</v>
      </c>
      <c r="P1055" s="2">
        <f t="shared" si="66"/>
        <v>17</v>
      </c>
      <c r="Q1055" s="81" t="str">
        <f t="shared" si="67"/>
        <v/>
      </c>
    </row>
    <row r="1056" spans="1:17" x14ac:dyDescent="0.2">
      <c r="A1056" t="s">
        <v>1256</v>
      </c>
      <c r="B1056" t="s">
        <v>2710</v>
      </c>
      <c r="C1056" t="s">
        <v>42</v>
      </c>
      <c r="D1056" s="5">
        <v>36932</v>
      </c>
      <c r="E1056" s="2">
        <v>944</v>
      </c>
      <c r="F1056" s="2">
        <v>42</v>
      </c>
      <c r="G1056" t="str">
        <f>B1056&amp;C1056</f>
        <v>Mateya HAINTZhammer-throw</v>
      </c>
      <c r="H1056" s="2">
        <f>E1056</f>
        <v>944</v>
      </c>
      <c r="I1056" s="2" cm="1">
        <f t="array" ref="I1056">MAX(IF($G$3:$G$4000=$G1056,$H$3:$H$4000))</f>
        <v>944</v>
      </c>
      <c r="J1056" s="2" t="str">
        <v>GBR</v>
      </c>
      <c r="K1056" s="21" t="str">
        <v>Jessica JUDD</v>
      </c>
      <c r="L1056" s="47" t="str">
        <v>1500m</v>
      </c>
      <c r="M1056" s="97">
        <v>34706</v>
      </c>
      <c r="N1056" s="96" t="str">
        <f t="shared" si="64"/>
        <v>Jessica JUDD1500m</v>
      </c>
      <c r="O1056" s="2">
        <f t="shared" si="65"/>
        <v>1143</v>
      </c>
      <c r="P1056" s="2">
        <f t="shared" si="66"/>
        <v>32</v>
      </c>
      <c r="Q1056" s="81" t="str">
        <f t="shared" si="67"/>
        <v/>
      </c>
    </row>
    <row r="1057" spans="1:17" x14ac:dyDescent="0.2">
      <c r="A1057" t="s">
        <v>1256</v>
      </c>
      <c r="B1057" t="s">
        <v>1423</v>
      </c>
      <c r="C1057" t="s">
        <v>29</v>
      </c>
      <c r="D1057" s="5">
        <v>1993</v>
      </c>
      <c r="E1057" s="2">
        <v>936</v>
      </c>
      <c r="F1057" s="2">
        <v>90</v>
      </c>
      <c r="G1057" t="str">
        <f>B1057&amp;C1057</f>
        <v>Kirsten LEE5000m</v>
      </c>
      <c r="H1057" s="2">
        <f>E1057</f>
        <v>936</v>
      </c>
      <c r="I1057" s="2" cm="1">
        <f t="array" ref="I1057">MAX(IF($G$3:$G$4000=$G1057,$H$3:$H$4000))</f>
        <v>936</v>
      </c>
      <c r="J1057" s="2" t="str">
        <v>GBR</v>
      </c>
      <c r="K1057" s="21" t="str">
        <v>Hannah WILLIAMS</v>
      </c>
      <c r="L1057" s="47" t="str">
        <v>400m</v>
      </c>
      <c r="M1057" s="97">
        <v>35908</v>
      </c>
      <c r="N1057" s="96" t="str">
        <f t="shared" si="64"/>
        <v>Hannah WILLIAMS400m</v>
      </c>
      <c r="O1057" s="2">
        <f t="shared" si="65"/>
        <v>1142</v>
      </c>
      <c r="P1057" s="2">
        <f t="shared" si="66"/>
        <v>27</v>
      </c>
      <c r="Q1057" s="81" t="str">
        <f t="shared" si="67"/>
        <v/>
      </c>
    </row>
    <row r="1058" spans="1:17" x14ac:dyDescent="0.2">
      <c r="A1058" t="s">
        <v>1256</v>
      </c>
      <c r="B1058" t="s">
        <v>5230</v>
      </c>
      <c r="C1058" s="5" t="s">
        <v>38</v>
      </c>
      <c r="D1058" s="5">
        <v>44612</v>
      </c>
      <c r="E1058" s="2">
        <v>926</v>
      </c>
      <c r="F1058" s="2">
        <v>35</v>
      </c>
      <c r="G1058" t="str">
        <f>B1058&amp;C1058</f>
        <v>Busola AKINDUROtriple-jump</v>
      </c>
      <c r="H1058" s="2">
        <f>E1058</f>
        <v>926</v>
      </c>
      <c r="I1058" s="2" cm="1">
        <f t="array" ref="I1058">MAX(IF($G$3:$G$4000=$G1058,$H$3:$H$4000))</f>
        <v>926</v>
      </c>
      <c r="J1058" s="2" t="str">
        <v>GBR</v>
      </c>
      <c r="K1058" s="21" t="str">
        <v>Alice WRIGHT</v>
      </c>
      <c r="L1058" s="47" t="str">
        <v>marathon</v>
      </c>
      <c r="M1058" s="97">
        <v>34641</v>
      </c>
      <c r="N1058" s="96" t="str">
        <f t="shared" si="64"/>
        <v>Alice WRIGHTmarathon</v>
      </c>
      <c r="O1058" s="2">
        <f t="shared" si="65"/>
        <v>1141</v>
      </c>
      <c r="P1058" s="2">
        <f t="shared" si="66"/>
        <v>58</v>
      </c>
      <c r="Q1058" s="81" t="str">
        <f t="shared" si="67"/>
        <v/>
      </c>
    </row>
    <row r="1059" spans="1:17" x14ac:dyDescent="0.2">
      <c r="A1059" t="s">
        <v>1256</v>
      </c>
      <c r="B1059" t="s">
        <v>2764</v>
      </c>
      <c r="C1059" s="6" t="s">
        <v>41</v>
      </c>
      <c r="D1059" s="6">
        <v>35683</v>
      </c>
      <c r="E1059" s="2">
        <v>912</v>
      </c>
      <c r="F1059" s="2">
        <v>32</v>
      </c>
      <c r="G1059" t="str">
        <f>B1059&amp;C1059</f>
        <v>Brittni WOLCZYKjavelin-throw</v>
      </c>
      <c r="H1059" s="2">
        <f>E1059</f>
        <v>912</v>
      </c>
      <c r="I1059" s="2" cm="1">
        <f t="array" ref="I1059">MAX(IF($G$3:$G$4000=$G1059,$H$3:$H$4000))</f>
        <v>912</v>
      </c>
      <c r="J1059" s="2" t="str">
        <v>GBR</v>
      </c>
      <c r="K1059" s="21" t="str">
        <v>Erin WALLACE</v>
      </c>
      <c r="L1059" s="47" t="str">
        <v>1500m</v>
      </c>
      <c r="M1059" s="97">
        <v>36664</v>
      </c>
      <c r="N1059" s="96" t="str">
        <f t="shared" si="64"/>
        <v>Erin WALLACE1500m</v>
      </c>
      <c r="O1059" s="2">
        <f t="shared" si="65"/>
        <v>1141</v>
      </c>
      <c r="P1059" s="2">
        <f t="shared" si="66"/>
        <v>34</v>
      </c>
      <c r="Q1059" s="81" t="str">
        <f t="shared" si="67"/>
        <v/>
      </c>
    </row>
    <row r="1060" spans="1:17" x14ac:dyDescent="0.2">
      <c r="A1060" t="s">
        <v>1256</v>
      </c>
      <c r="B1060" t="s">
        <v>2530</v>
      </c>
      <c r="C1060" t="s">
        <v>36</v>
      </c>
      <c r="D1060" s="5">
        <v>44671</v>
      </c>
      <c r="E1060" s="2">
        <v>908</v>
      </c>
      <c r="F1060" s="2">
        <v>39</v>
      </c>
      <c r="G1060" t="str">
        <f>B1060&amp;C1060</f>
        <v>Sonya URBANOWICZpole-vault</v>
      </c>
      <c r="H1060" s="2">
        <f>E1060</f>
        <v>908</v>
      </c>
      <c r="I1060" s="2" cm="1">
        <f t="array" ref="I1060">MAX(IF($G$3:$G$4000=$G1060,$H$3:$H$4000))</f>
        <v>908</v>
      </c>
      <c r="J1060" s="2" t="str">
        <v>GBR</v>
      </c>
      <c r="K1060" s="21" t="str">
        <v>Isabelle BOFFEY</v>
      </c>
      <c r="L1060" s="47" t="str">
        <v>800m</v>
      </c>
      <c r="M1060" s="97">
        <v>36629</v>
      </c>
      <c r="N1060" s="96" t="str">
        <f t="shared" si="64"/>
        <v>Isabelle BOFFEY800m</v>
      </c>
      <c r="O1060" s="2">
        <f t="shared" si="65"/>
        <v>1140</v>
      </c>
      <c r="P1060" s="2">
        <f t="shared" si="66"/>
        <v>21</v>
      </c>
      <c r="Q1060" s="81" t="str">
        <f t="shared" si="67"/>
        <v/>
      </c>
    </row>
    <row r="1061" spans="1:17" x14ac:dyDescent="0.2">
      <c r="A1061" t="s">
        <v>1256</v>
      </c>
      <c r="B1061" t="s">
        <v>2765</v>
      </c>
      <c r="C1061" t="s">
        <v>41</v>
      </c>
      <c r="D1061" s="5">
        <v>37334</v>
      </c>
      <c r="E1061" s="2">
        <v>907</v>
      </c>
      <c r="F1061" s="2">
        <v>34</v>
      </c>
      <c r="G1061" t="str">
        <f>B1061&amp;C1061</f>
        <v>Enik≈ë S√ÅRAjavelin-throw</v>
      </c>
      <c r="H1061" s="2">
        <f>E1061</f>
        <v>907</v>
      </c>
      <c r="I1061" s="2" cm="1">
        <f t="array" ref="I1061">MAX(IF($G$3:$G$4000=$G1061,$H$3:$H$4000))</f>
        <v>907</v>
      </c>
      <c r="J1061" s="2" t="str">
        <v>GBR</v>
      </c>
      <c r="K1061" s="21" t="str">
        <v>Naomi OGBETA</v>
      </c>
      <c r="L1061" s="47" t="str">
        <v>triple-jump</v>
      </c>
      <c r="M1061" s="97">
        <v>35903</v>
      </c>
      <c r="N1061" s="96" t="str">
        <f t="shared" si="64"/>
        <v>Naomi OGBETAtriple-jump</v>
      </c>
      <c r="O1061" s="2">
        <f t="shared" si="65"/>
        <v>1140</v>
      </c>
      <c r="P1061" s="2">
        <f t="shared" si="66"/>
        <v>6</v>
      </c>
      <c r="Q1061" s="81" t="str">
        <f t="shared" si="67"/>
        <v/>
      </c>
    </row>
    <row r="1062" spans="1:17" x14ac:dyDescent="0.2">
      <c r="A1062" t="s">
        <v>1256</v>
      </c>
      <c r="B1062" t="s">
        <v>5228</v>
      </c>
      <c r="C1062" t="s">
        <v>37</v>
      </c>
      <c r="D1062" s="5">
        <v>44640</v>
      </c>
      <c r="E1062" s="2">
        <v>906</v>
      </c>
      <c r="F1062" s="2">
        <v>92</v>
      </c>
      <c r="G1062" t="str">
        <f>B1062&amp;C1062</f>
        <v>Tayah DE SOUSAlong-jump</v>
      </c>
      <c r="H1062" s="2">
        <f>E1062</f>
        <v>906</v>
      </c>
      <c r="I1062" s="2" cm="1">
        <f t="array" ref="I1062">MAX(IF($G$3:$G$4000=$G1062,$H$3:$H$4000))</f>
        <v>906</v>
      </c>
      <c r="J1062" s="2" t="str">
        <v>GBR</v>
      </c>
      <c r="K1062" s="21" t="str">
        <v>Hannah SEGRAVE</v>
      </c>
      <c r="L1062" s="47" t="str">
        <v>800m</v>
      </c>
      <c r="M1062" s="97">
        <v>34803</v>
      </c>
      <c r="N1062" s="96" t="str">
        <f t="shared" si="64"/>
        <v>Hannah SEGRAVE800m</v>
      </c>
      <c r="O1062" s="2">
        <f t="shared" si="65"/>
        <v>1139</v>
      </c>
      <c r="P1062" s="2">
        <f t="shared" si="66"/>
        <v>22</v>
      </c>
      <c r="Q1062" s="81" t="str">
        <f t="shared" si="67"/>
        <v/>
      </c>
    </row>
    <row r="1063" spans="1:17" x14ac:dyDescent="0.2">
      <c r="A1063" t="s">
        <v>1256</v>
      </c>
      <c r="B1063" t="s">
        <v>2572</v>
      </c>
      <c r="C1063" t="s">
        <v>39</v>
      </c>
      <c r="D1063" s="5">
        <v>36649</v>
      </c>
      <c r="E1063" s="2">
        <v>903</v>
      </c>
      <c r="F1063" s="2">
        <v>42</v>
      </c>
      <c r="G1063" t="str">
        <f>B1063&amp;C1063</f>
        <v>Trinity TUTTIshot-put</v>
      </c>
      <c r="H1063" s="2">
        <f>E1063</f>
        <v>903</v>
      </c>
      <c r="I1063" s="2" cm="1">
        <f t="array" ref="I1063">MAX(IF($G$3:$G$4000=$G1063,$H$3:$H$4000))</f>
        <v>903</v>
      </c>
      <c r="J1063" s="2" t="str">
        <v>GBR</v>
      </c>
      <c r="K1063" s="21" t="str">
        <v>Hayley MCLEAN</v>
      </c>
      <c r="L1063" s="47" t="str">
        <v>400mh</v>
      </c>
      <c r="M1063" s="97">
        <v>34586</v>
      </c>
      <c r="N1063" s="96" t="str">
        <f t="shared" si="64"/>
        <v>Hayley MCLEAN400mh</v>
      </c>
      <c r="O1063" s="2">
        <f t="shared" si="65"/>
        <v>1139</v>
      </c>
      <c r="P1063" s="2">
        <f t="shared" si="66"/>
        <v>19</v>
      </c>
      <c r="Q1063" s="81" t="str">
        <f t="shared" si="67"/>
        <v/>
      </c>
    </row>
    <row r="1064" spans="1:17" x14ac:dyDescent="0.2">
      <c r="A1064" t="s">
        <v>1256</v>
      </c>
      <c r="B1064" t="s">
        <v>2531</v>
      </c>
      <c r="C1064" t="s">
        <v>36</v>
      </c>
      <c r="D1064" s="5">
        <v>35819</v>
      </c>
      <c r="E1064" s="2">
        <v>902</v>
      </c>
      <c r="F1064" s="2">
        <v>41</v>
      </c>
      <c r="G1064" t="str">
        <f>B1064&amp;C1064</f>
        <v>Makiah HUNTpole-vault</v>
      </c>
      <c r="H1064" s="2">
        <f>E1064</f>
        <v>902</v>
      </c>
      <c r="I1064" s="2" cm="1">
        <f t="array" ref="I1064">MAX(IF($G$3:$G$4000=$G1064,$H$3:$H$4000))</f>
        <v>902</v>
      </c>
      <c r="J1064" s="2" t="str">
        <v>GBR</v>
      </c>
      <c r="K1064" s="21" t="str">
        <v>Yasmin LIVERPOOL</v>
      </c>
      <c r="L1064" s="47" t="str">
        <v>400m</v>
      </c>
      <c r="M1064" s="97">
        <v>36175</v>
      </c>
      <c r="N1064" s="96" t="str">
        <f t="shared" si="64"/>
        <v>Yasmin LIVERPOOL400m</v>
      </c>
      <c r="O1064" s="2">
        <f t="shared" si="65"/>
        <v>1137</v>
      </c>
      <c r="P1064" s="2">
        <f t="shared" si="66"/>
        <v>30</v>
      </c>
      <c r="Q1064" s="81" t="str">
        <f t="shared" si="67"/>
        <v/>
      </c>
    </row>
    <row r="1065" spans="1:17" x14ac:dyDescent="0.2">
      <c r="A1065" t="s">
        <v>1256</v>
      </c>
      <c r="B1065" t="s">
        <v>2768</v>
      </c>
      <c r="C1065" t="s">
        <v>41</v>
      </c>
      <c r="D1065" s="5">
        <v>44581</v>
      </c>
      <c r="E1065" s="2">
        <v>898</v>
      </c>
      <c r="F1065" s="2">
        <v>39</v>
      </c>
      <c r="G1065" t="str">
        <f>B1065&amp;C1065</f>
        <v>Tori DENNESSjavelin-throw</v>
      </c>
      <c r="H1065" s="2">
        <f>E1065</f>
        <v>898</v>
      </c>
      <c r="I1065" s="2" cm="1">
        <f t="array" ref="I1065">MAX(IF($G$3:$G$4000=$G1065,$H$3:$H$4000))</f>
        <v>898</v>
      </c>
      <c r="J1065" s="2" t="str">
        <v>GBR</v>
      </c>
      <c r="K1065" s="21" t="str">
        <v>Lucy HADAWAY</v>
      </c>
      <c r="L1065" s="47" t="str">
        <v>long-jump</v>
      </c>
      <c r="M1065" s="97">
        <v>36688</v>
      </c>
      <c r="N1065" s="96" t="str">
        <f t="shared" si="64"/>
        <v>Lucy HADAWAYlong-jump</v>
      </c>
      <c r="O1065" s="2">
        <f t="shared" si="65"/>
        <v>1136</v>
      </c>
      <c r="P1065" s="2">
        <f t="shared" si="66"/>
        <v>17</v>
      </c>
      <c r="Q1065" s="81" t="str">
        <f t="shared" si="67"/>
        <v/>
      </c>
    </row>
    <row r="1066" spans="1:17" x14ac:dyDescent="0.2">
      <c r="A1066" t="s">
        <v>1256</v>
      </c>
      <c r="B1066" t="s">
        <v>2769</v>
      </c>
      <c r="C1066" t="s">
        <v>41</v>
      </c>
      <c r="D1066" s="5">
        <v>36295</v>
      </c>
      <c r="E1066" s="2">
        <v>897</v>
      </c>
      <c r="F1066" s="2">
        <v>40</v>
      </c>
      <c r="G1066" t="str">
        <f>B1066&amp;C1066</f>
        <v>Keira MCCARRELLjavelin-throw</v>
      </c>
      <c r="H1066" s="2">
        <f>E1066</f>
        <v>897</v>
      </c>
      <c r="I1066" s="2" cm="1">
        <f t="array" ref="I1066">MAX(IF($G$3:$G$4000=$G1066,$H$3:$H$4000))</f>
        <v>897</v>
      </c>
      <c r="J1066" s="2" t="str">
        <v>GBR</v>
      </c>
      <c r="K1066" s="21" t="str">
        <v>Amber ANNING</v>
      </c>
      <c r="L1066" s="47" t="str">
        <v>400m</v>
      </c>
      <c r="M1066" s="97">
        <v>36848</v>
      </c>
      <c r="N1066" s="96" t="str">
        <f t="shared" si="64"/>
        <v>Amber ANNING400m</v>
      </c>
      <c r="O1066" s="2">
        <f t="shared" si="65"/>
        <v>1135</v>
      </c>
      <c r="P1066" s="2">
        <f t="shared" si="66"/>
        <v>33</v>
      </c>
      <c r="Q1066" s="81" t="str">
        <f t="shared" si="67"/>
        <v/>
      </c>
    </row>
    <row r="1067" spans="1:17" x14ac:dyDescent="0.2">
      <c r="A1067" t="s">
        <v>1256</v>
      </c>
      <c r="B1067" t="s">
        <v>2719</v>
      </c>
      <c r="C1067" t="s">
        <v>42</v>
      </c>
      <c r="D1067" s="5">
        <v>1997</v>
      </c>
      <c r="E1067" s="2">
        <v>896</v>
      </c>
      <c r="F1067" s="2">
        <v>55</v>
      </c>
      <c r="G1067" t="str">
        <f>B1067&amp;C1067</f>
        <v>No√©mie JEFFREYhammer-throw</v>
      </c>
      <c r="H1067" s="2">
        <f>E1067</f>
        <v>896</v>
      </c>
      <c r="I1067" s="2" cm="1">
        <f t="array" ref="I1067">MAX(IF($G$3:$G$4000=$G1067,$H$3:$H$4000))</f>
        <v>896</v>
      </c>
      <c r="J1067" s="2" t="str">
        <v>GBR</v>
      </c>
      <c r="K1067" s="21" t="str">
        <v>Katie SNOWDEN</v>
      </c>
      <c r="L1067" s="47" t="str">
        <v>800m</v>
      </c>
      <c r="M1067" s="97">
        <v>34402</v>
      </c>
      <c r="N1067" s="96" t="str">
        <f t="shared" si="64"/>
        <v>Katie SNOWDEN800m</v>
      </c>
      <c r="O1067" s="2">
        <f t="shared" si="65"/>
        <v>1134</v>
      </c>
      <c r="P1067" s="2">
        <f t="shared" si="66"/>
        <v>27</v>
      </c>
      <c r="Q1067" s="81" t="str">
        <f t="shared" si="67"/>
        <v/>
      </c>
    </row>
    <row r="1068" spans="1:17" x14ac:dyDescent="0.2">
      <c r="A1068" t="s">
        <v>1256</v>
      </c>
      <c r="B1068" t="s">
        <v>4988</v>
      </c>
      <c r="C1068" t="s">
        <v>43</v>
      </c>
      <c r="D1068">
        <v>1999</v>
      </c>
      <c r="E1068" s="2">
        <v>890</v>
      </c>
      <c r="F1068" s="2">
        <v>36</v>
      </c>
      <c r="G1068" t="str">
        <f>B1068&amp;C1068</f>
        <v>Jorden HALLheptathlon</v>
      </c>
      <c r="H1068" s="2">
        <f>E1068</f>
        <v>890</v>
      </c>
      <c r="I1068" s="2" cm="1">
        <f t="array" ref="I1068">MAX(IF($G$3:$G$4000=$G1068,$H$3:$H$4000))</f>
        <v>890</v>
      </c>
      <c r="J1068" s="2" t="str">
        <v>GBR</v>
      </c>
      <c r="K1068" s="21" t="str">
        <v>Emily DIAMOND</v>
      </c>
      <c r="L1068" s="47" t="str">
        <v>400m</v>
      </c>
      <c r="M1068" s="97">
        <v>33400</v>
      </c>
      <c r="N1068" s="96" t="str">
        <f t="shared" si="64"/>
        <v>Emily DIAMOND400m</v>
      </c>
      <c r="O1068" s="2">
        <f t="shared" si="65"/>
        <v>1133</v>
      </c>
      <c r="P1068" s="2">
        <f t="shared" si="66"/>
        <v>37</v>
      </c>
      <c r="Q1068" s="81" t="str">
        <f t="shared" si="67"/>
        <v/>
      </c>
    </row>
    <row r="1069" spans="1:17" x14ac:dyDescent="0.2">
      <c r="A1069" t="s">
        <v>1256</v>
      </c>
      <c r="B1069" t="s">
        <v>4990</v>
      </c>
      <c r="C1069" t="s">
        <v>43</v>
      </c>
      <c r="D1069" s="6">
        <v>44612</v>
      </c>
      <c r="E1069" s="2">
        <v>890</v>
      </c>
      <c r="F1069" s="2">
        <v>38</v>
      </c>
      <c r="G1069" t="str">
        <f>B1069&amp;C1069</f>
        <v>Sienna MACDONALDheptathlon</v>
      </c>
      <c r="H1069" s="2">
        <f>E1069</f>
        <v>890</v>
      </c>
      <c r="I1069" s="2" cm="1">
        <f t="array" ref="I1069">MAX(IF($G$3:$G$4000=$G1069,$H$3:$H$4000))</f>
        <v>890</v>
      </c>
      <c r="J1069" s="2" t="str">
        <v>GBR</v>
      </c>
      <c r="K1069" s="21" t="str">
        <v>Jenny SELMAN</v>
      </c>
      <c r="L1069" s="47" t="str">
        <v>800m</v>
      </c>
      <c r="M1069" s="97">
        <v>33306</v>
      </c>
      <c r="N1069" s="96" t="str">
        <f t="shared" si="64"/>
        <v>Jenny SELMAN800m</v>
      </c>
      <c r="O1069" s="2">
        <f t="shared" si="65"/>
        <v>1133</v>
      </c>
      <c r="P1069" s="2">
        <f t="shared" si="66"/>
        <v>31</v>
      </c>
      <c r="Q1069" s="81" t="str">
        <f t="shared" si="67"/>
        <v/>
      </c>
    </row>
    <row r="1070" spans="1:17" x14ac:dyDescent="0.2">
      <c r="A1070" t="s">
        <v>1256</v>
      </c>
      <c r="B1070" t="s">
        <v>2656</v>
      </c>
      <c r="C1070" t="s">
        <v>39</v>
      </c>
      <c r="D1070" s="5">
        <v>1996</v>
      </c>
      <c r="E1070" s="2">
        <v>884</v>
      </c>
      <c r="F1070" s="2">
        <v>52</v>
      </c>
      <c r="G1070" t="str">
        <f>B1070&amp;C1070</f>
        <v>Kaitlin BROOKSshot-put</v>
      </c>
      <c r="H1070" s="2">
        <f>E1070</f>
        <v>884</v>
      </c>
      <c r="I1070" s="2" cm="1">
        <f t="array" ref="I1070">MAX(IF($G$3:$G$4000=$G1070,$H$3:$H$4000))</f>
        <v>884</v>
      </c>
      <c r="J1070" s="2" t="str">
        <v>GBR</v>
      </c>
      <c r="K1070" s="21" t="str">
        <v>Katy-Ann MCDONALD</v>
      </c>
      <c r="L1070" s="47" t="str">
        <v>800m</v>
      </c>
      <c r="M1070" s="97">
        <v>36678</v>
      </c>
      <c r="N1070" s="96" t="str">
        <f t="shared" si="64"/>
        <v>Katy-Ann MCDONALD800m</v>
      </c>
      <c r="O1070" s="2">
        <f t="shared" si="65"/>
        <v>1133</v>
      </c>
      <c r="P1070" s="2">
        <f t="shared" si="66"/>
        <v>31</v>
      </c>
      <c r="Q1070" s="81" t="str">
        <f t="shared" si="67"/>
        <v/>
      </c>
    </row>
    <row r="1071" spans="1:17" x14ac:dyDescent="0.2">
      <c r="A1071" t="s">
        <v>1256</v>
      </c>
      <c r="B1071" t="s">
        <v>2770</v>
      </c>
      <c r="C1071" s="5" t="s">
        <v>41</v>
      </c>
      <c r="D1071" s="5">
        <v>44612</v>
      </c>
      <c r="E1071" s="2">
        <v>884</v>
      </c>
      <c r="F1071" s="2">
        <v>44</v>
      </c>
      <c r="G1071" t="str">
        <f>B1071&amp;C1071</f>
        <v>Alexandria WEBBjavelin-throw</v>
      </c>
      <c r="H1071" s="2">
        <f>E1071</f>
        <v>884</v>
      </c>
      <c r="I1071" s="2" cm="1">
        <f t="array" ref="I1071">MAX(IF($G$3:$G$4000=$G1071,$H$3:$H$4000))</f>
        <v>884</v>
      </c>
      <c r="J1071" s="2" t="str">
        <v>GBR</v>
      </c>
      <c r="K1071" s="21" t="str">
        <v>Verity OCKENDEN</v>
      </c>
      <c r="L1071" s="47" t="str">
        <v>1500m</v>
      </c>
      <c r="M1071" s="97">
        <v>33481</v>
      </c>
      <c r="N1071" s="96" t="str">
        <f t="shared" si="64"/>
        <v>Verity OCKENDEN1500m</v>
      </c>
      <c r="O1071" s="2">
        <f t="shared" si="65"/>
        <v>1132</v>
      </c>
      <c r="P1071" s="2">
        <f t="shared" si="66"/>
        <v>42</v>
      </c>
      <c r="Q1071" s="81" t="str">
        <f t="shared" si="67"/>
        <v/>
      </c>
    </row>
    <row r="1072" spans="1:17" x14ac:dyDescent="0.2">
      <c r="A1072" t="s">
        <v>1256</v>
      </c>
      <c r="B1072" t="s">
        <v>2536</v>
      </c>
      <c r="C1072" t="s">
        <v>36</v>
      </c>
      <c r="D1072" s="5">
        <v>36989</v>
      </c>
      <c r="E1072" s="2">
        <v>883</v>
      </c>
      <c r="F1072" s="2">
        <v>48</v>
      </c>
      <c r="G1072" t="str">
        <f>B1072&amp;C1072</f>
        <v>Alex THRONDSONpole-vault</v>
      </c>
      <c r="H1072" s="2">
        <f>E1072</f>
        <v>883</v>
      </c>
      <c r="I1072" s="2" cm="1">
        <f t="array" ref="I1072">MAX(IF($G$3:$G$4000=$G1072,$H$3:$H$4000))</f>
        <v>883</v>
      </c>
      <c r="J1072" s="2" t="str">
        <v>GBR</v>
      </c>
      <c r="K1072" s="21" t="str">
        <v>Natasha COCKRAM</v>
      </c>
      <c r="L1072" s="47" t="str">
        <v>marathon</v>
      </c>
      <c r="M1072" s="97">
        <v>33920</v>
      </c>
      <c r="N1072" s="96" t="str">
        <f t="shared" si="64"/>
        <v>Natasha COCKRAMmarathon</v>
      </c>
      <c r="O1072" s="2">
        <f t="shared" si="65"/>
        <v>1132</v>
      </c>
      <c r="P1072" s="2">
        <f t="shared" si="66"/>
        <v>69</v>
      </c>
      <c r="Q1072" s="81" t="str">
        <f t="shared" si="67"/>
        <v/>
      </c>
    </row>
    <row r="1073" spans="1:17" x14ac:dyDescent="0.2">
      <c r="A1073" t="s">
        <v>1256</v>
      </c>
      <c r="B1073" t="s">
        <v>2537</v>
      </c>
      <c r="C1073" t="s">
        <v>36</v>
      </c>
      <c r="D1073" s="5">
        <v>44640</v>
      </c>
      <c r="E1073" s="2">
        <v>883</v>
      </c>
      <c r="F1073" s="2">
        <v>48</v>
      </c>
      <c r="G1073" t="str">
        <f>B1073&amp;C1073</f>
        <v>Ella FOSTERpole-vault</v>
      </c>
      <c r="H1073" s="2">
        <f>E1073</f>
        <v>883</v>
      </c>
      <c r="I1073" s="2" cm="1">
        <f t="array" ref="I1073">MAX(IF($G$3:$G$4000=$G1073,$H$3:$H$4000))</f>
        <v>883</v>
      </c>
      <c r="J1073" s="2" t="str">
        <v>GBR</v>
      </c>
      <c r="K1073" s="21" t="str">
        <v>Alicia BARRETT</v>
      </c>
      <c r="L1073" s="47" t="str">
        <v>100mh</v>
      </c>
      <c r="M1073" s="97">
        <v>35879</v>
      </c>
      <c r="N1073" s="96" t="str">
        <f t="shared" si="64"/>
        <v>Alicia BARRETT100mh</v>
      </c>
      <c r="O1073" s="2">
        <f t="shared" si="65"/>
        <v>1131</v>
      </c>
      <c r="P1073" s="2">
        <f t="shared" si="66"/>
        <v>26</v>
      </c>
      <c r="Q1073" s="81" t="str">
        <f t="shared" si="67"/>
        <v/>
      </c>
    </row>
    <row r="1074" spans="1:17" x14ac:dyDescent="0.2">
      <c r="A1074" t="s">
        <v>1256</v>
      </c>
      <c r="B1074" t="s">
        <v>2538</v>
      </c>
      <c r="C1074" t="s">
        <v>36</v>
      </c>
      <c r="D1074" s="5"/>
      <c r="E1074" s="2">
        <v>883</v>
      </c>
      <c r="F1074" s="2">
        <v>48</v>
      </c>
      <c r="G1074" t="str">
        <f>B1074&amp;C1074</f>
        <v>Sage STOYKA KAYpole-vault</v>
      </c>
      <c r="H1074" s="2">
        <f>E1074</f>
        <v>883</v>
      </c>
      <c r="I1074" s="2" cm="1">
        <f t="array" ref="I1074">MAX(IF($G$3:$G$4000=$G1074,$H$3:$H$4000))</f>
        <v>883</v>
      </c>
      <c r="J1074" s="2" t="str">
        <v>GBR</v>
      </c>
      <c r="K1074" s="21" t="str">
        <v>Amy-Eloise MARKOVC</v>
      </c>
      <c r="L1074" s="47" t="str">
        <v>1500m</v>
      </c>
      <c r="M1074" s="97">
        <v>34916</v>
      </c>
      <c r="N1074" s="96" t="str">
        <f t="shared" si="64"/>
        <v>Amy-Eloise MARKOVC1500m</v>
      </c>
      <c r="O1074" s="2">
        <f t="shared" si="65"/>
        <v>1130</v>
      </c>
      <c r="P1074" s="2">
        <f t="shared" si="66"/>
        <v>43</v>
      </c>
      <c r="Q1074" s="81" t="str">
        <f t="shared" si="67"/>
        <v/>
      </c>
    </row>
    <row r="1075" spans="1:17" x14ac:dyDescent="0.2">
      <c r="A1075" t="s">
        <v>1256</v>
      </c>
      <c r="B1075" t="s">
        <v>4991</v>
      </c>
      <c r="C1075" t="s">
        <v>43</v>
      </c>
      <c r="D1075">
        <v>1999</v>
      </c>
      <c r="E1075" s="2">
        <v>883</v>
      </c>
      <c r="F1075" s="2">
        <v>40</v>
      </c>
      <c r="G1075" t="str">
        <f>B1075&amp;C1075</f>
        <v>Megan DUNNheptathlon</v>
      </c>
      <c r="H1075" s="2">
        <f>E1075</f>
        <v>883</v>
      </c>
      <c r="I1075" s="2" cm="1">
        <f t="array" ref="I1075">MAX(IF($G$3:$G$4000=$G1075,$H$3:$H$4000))</f>
        <v>883</v>
      </c>
      <c r="J1075" s="2" t="str">
        <v>GBR</v>
      </c>
      <c r="K1075" s="21" t="str">
        <v>Ashleigh NELSON</v>
      </c>
      <c r="L1075" s="47" t="str">
        <v>200m</v>
      </c>
      <c r="M1075" s="97">
        <v>33289</v>
      </c>
      <c r="N1075" s="96" t="str">
        <f t="shared" si="64"/>
        <v>Ashleigh NELSON200m</v>
      </c>
      <c r="O1075" s="2">
        <f t="shared" si="65"/>
        <v>1129</v>
      </c>
      <c r="P1075" s="2">
        <f t="shared" si="66"/>
        <v>36</v>
      </c>
      <c r="Q1075" s="81" t="str">
        <f t="shared" si="67"/>
        <v/>
      </c>
    </row>
    <row r="1076" spans="1:17" x14ac:dyDescent="0.2">
      <c r="A1076" t="s">
        <v>1256</v>
      </c>
      <c r="B1076" t="s">
        <v>4992</v>
      </c>
      <c r="C1076" t="s">
        <v>43</v>
      </c>
      <c r="D1076">
        <v>1999</v>
      </c>
      <c r="E1076" s="2">
        <v>879</v>
      </c>
      <c r="F1076" s="2">
        <v>42</v>
      </c>
      <c r="G1076" t="str">
        <f>B1076&amp;C1076</f>
        <v>Kristen O'HANDLEYheptathlon</v>
      </c>
      <c r="H1076" s="2">
        <f>E1076</f>
        <v>879</v>
      </c>
      <c r="I1076" s="2" cm="1">
        <f t="array" ref="I1076">MAX(IF($G$3:$G$4000=$G1076,$H$3:$H$4000))</f>
        <v>879</v>
      </c>
      <c r="J1076" s="2" t="str">
        <v>GBR</v>
      </c>
      <c r="K1076" s="21" t="str">
        <v>Zoey CLARK</v>
      </c>
      <c r="L1076" s="47" t="str">
        <v>400m</v>
      </c>
      <c r="M1076" s="97">
        <v>34632</v>
      </c>
      <c r="N1076" s="96" t="str">
        <f t="shared" si="64"/>
        <v>Zoey CLARK400m</v>
      </c>
      <c r="O1076" s="2">
        <f t="shared" si="65"/>
        <v>1127</v>
      </c>
      <c r="P1076" s="2">
        <f t="shared" si="66"/>
        <v>40</v>
      </c>
      <c r="Q1076" s="81" t="str">
        <f t="shared" si="67"/>
        <v/>
      </c>
    </row>
    <row r="1077" spans="1:17" x14ac:dyDescent="0.2">
      <c r="A1077" t="s">
        <v>1256</v>
      </c>
      <c r="B1077" t="s">
        <v>2658</v>
      </c>
      <c r="C1077" t="s">
        <v>39</v>
      </c>
      <c r="D1077" s="5">
        <v>37143</v>
      </c>
      <c r="E1077" s="2">
        <v>874</v>
      </c>
      <c r="F1077" s="2">
        <v>56</v>
      </c>
      <c r="G1077" t="str">
        <f>B1077&amp;C1077</f>
        <v>Dolly GABRIshot-put</v>
      </c>
      <c r="H1077" s="2">
        <f>E1077</f>
        <v>874</v>
      </c>
      <c r="I1077" s="2" cm="1">
        <f t="array" ref="I1077">MAX(IF($G$3:$G$4000=$G1077,$H$3:$H$4000))</f>
        <v>874</v>
      </c>
      <c r="J1077" s="2" t="str">
        <v>GBR</v>
      </c>
      <c r="K1077" s="21" t="str">
        <v>Holly MILLS</v>
      </c>
      <c r="L1077" s="47" t="str">
        <v>100mh</v>
      </c>
      <c r="M1077" s="97">
        <v>36631</v>
      </c>
      <c r="N1077" s="96" t="str">
        <f t="shared" si="64"/>
        <v>Holly MILLS100mh</v>
      </c>
      <c r="O1077" s="2">
        <f t="shared" si="65"/>
        <v>1127</v>
      </c>
      <c r="P1077" s="2">
        <f t="shared" si="66"/>
        <v>30</v>
      </c>
      <c r="Q1077" s="81" t="str">
        <f t="shared" si="67"/>
        <v/>
      </c>
    </row>
    <row r="1078" spans="1:17" x14ac:dyDescent="0.2">
      <c r="A1078" t="s">
        <v>1256</v>
      </c>
      <c r="B1078" t="s">
        <v>2723</v>
      </c>
      <c r="C1078" t="s">
        <v>42</v>
      </c>
      <c r="D1078" s="5">
        <v>44612</v>
      </c>
      <c r="E1078" s="2">
        <v>874</v>
      </c>
      <c r="F1078" s="2">
        <v>60</v>
      </c>
      <c r="G1078" t="str">
        <f>B1078&amp;C1078</f>
        <v>Billie MARTINhammer-throw</v>
      </c>
      <c r="H1078" s="2">
        <f>E1078</f>
        <v>874</v>
      </c>
      <c r="I1078" s="2" cm="1">
        <f t="array" ref="I1078">MAX(IF($G$3:$G$4000=$G1078,$H$3:$H$4000))</f>
        <v>874</v>
      </c>
      <c r="J1078" s="2" t="str">
        <v>GBR</v>
      </c>
      <c r="K1078" s="21" t="str">
        <v>Desiree HENRY</v>
      </c>
      <c r="L1078" s="47" t="str">
        <v>100m</v>
      </c>
      <c r="M1078" s="97">
        <v>34937</v>
      </c>
      <c r="N1078" s="96" t="str">
        <f t="shared" si="64"/>
        <v>Desiree HENRY100m</v>
      </c>
      <c r="O1078" s="2">
        <f t="shared" si="65"/>
        <v>1125</v>
      </c>
      <c r="P1078" s="2">
        <f t="shared" si="66"/>
        <v>60</v>
      </c>
      <c r="Q1078" s="81" t="str">
        <f t="shared" si="67"/>
        <v/>
      </c>
    </row>
    <row r="1079" spans="1:17" x14ac:dyDescent="0.2">
      <c r="A1079" t="s">
        <v>1256</v>
      </c>
      <c r="B1079" t="s">
        <v>2774</v>
      </c>
      <c r="C1079" t="s">
        <v>41</v>
      </c>
      <c r="D1079" s="5">
        <v>44640</v>
      </c>
      <c r="E1079" s="2">
        <v>870</v>
      </c>
      <c r="F1079" s="2">
        <v>50</v>
      </c>
      <c r="G1079" t="str">
        <f>B1079&amp;C1079</f>
        <v>Kaylee CLARKjavelin-throw</v>
      </c>
      <c r="H1079" s="2">
        <f>E1079</f>
        <v>870</v>
      </c>
      <c r="I1079" s="2" cm="1">
        <f t="array" ref="I1079">MAX(IF($G$3:$G$4000=$G1079,$H$3:$H$4000))</f>
        <v>870</v>
      </c>
      <c r="J1079" s="2" t="str">
        <v>GBR</v>
      </c>
      <c r="K1079" s="21" t="str">
        <v>Revee WALCOTT-NOLAN</v>
      </c>
      <c r="L1079" s="47" t="str">
        <v>800m</v>
      </c>
      <c r="M1079" s="97">
        <v>34764</v>
      </c>
      <c r="N1079" s="96" t="str">
        <f t="shared" si="64"/>
        <v>Revee WALCOTT-NOLAN800m</v>
      </c>
      <c r="O1079" s="2">
        <f t="shared" si="65"/>
        <v>1125</v>
      </c>
      <c r="P1079" s="2">
        <f t="shared" si="66"/>
        <v>38</v>
      </c>
      <c r="Q1079" s="81" t="str">
        <f t="shared" si="67"/>
        <v/>
      </c>
    </row>
    <row r="1080" spans="1:17" x14ac:dyDescent="0.2">
      <c r="A1080" t="s">
        <v>1256</v>
      </c>
      <c r="B1080" t="s">
        <v>2573</v>
      </c>
      <c r="C1080" t="s">
        <v>39</v>
      </c>
      <c r="D1080" s="5">
        <v>31888</v>
      </c>
      <c r="E1080" s="2">
        <v>868</v>
      </c>
      <c r="F1080" s="2">
        <v>60</v>
      </c>
      <c r="G1080" t="str">
        <f>B1080&amp;C1080</f>
        <v>Rachel ANDRESshot-put</v>
      </c>
      <c r="H1080" s="2">
        <f>E1080</f>
        <v>868</v>
      </c>
      <c r="I1080" s="2" cm="1">
        <f t="array" ref="I1080">MAX(IF($G$3:$G$4000=$G1080,$H$3:$H$4000))</f>
        <v>868</v>
      </c>
      <c r="J1080" s="2" t="str">
        <v>GBR</v>
      </c>
      <c r="K1080" s="21" t="str">
        <v>Charlotte ARTER</v>
      </c>
      <c r="L1080" s="47" t="str">
        <v>10000m</v>
      </c>
      <c r="M1080" s="97">
        <v>33407</v>
      </c>
      <c r="N1080" s="96" t="str">
        <f t="shared" si="64"/>
        <v>Charlotte ARTER10000m</v>
      </c>
      <c r="O1080" s="2">
        <f t="shared" si="65"/>
        <v>1124</v>
      </c>
      <c r="P1080" s="2">
        <f t="shared" si="66"/>
        <v>45</v>
      </c>
      <c r="Q1080" s="81" t="str">
        <f t="shared" si="67"/>
        <v/>
      </c>
    </row>
    <row r="1081" spans="1:17" x14ac:dyDescent="0.2">
      <c r="A1081" t="s">
        <v>1256</v>
      </c>
      <c r="B1081" t="s">
        <v>2231</v>
      </c>
      <c r="C1081" s="5" t="s">
        <v>41</v>
      </c>
      <c r="D1081" s="5">
        <v>34916</v>
      </c>
      <c r="E1081" s="2">
        <v>867</v>
      </c>
      <c r="F1081" s="2">
        <v>52</v>
      </c>
      <c r="G1081" t="str">
        <f>B1081&amp;C1081</f>
        <v>Georgia ELLENWOODjavelin-throw</v>
      </c>
      <c r="H1081" s="2">
        <f>E1081</f>
        <v>867</v>
      </c>
      <c r="I1081" s="2" cm="1">
        <f t="array" ref="I1081">MAX(IF($G$3:$G$4000=$G1081,$H$3:$H$4000))</f>
        <v>867</v>
      </c>
      <c r="J1081" s="2" t="str">
        <v>GBR</v>
      </c>
      <c r="K1081" s="21" t="str">
        <v>Jenna BLUNDELL</v>
      </c>
      <c r="L1081" s="47" t="str">
        <v>100mh</v>
      </c>
      <c r="M1081" s="97">
        <v>37054</v>
      </c>
      <c r="N1081" s="96" t="str">
        <f t="shared" si="64"/>
        <v>Jenna BLUNDELL100mh</v>
      </c>
      <c r="O1081" s="2">
        <f t="shared" si="65"/>
        <v>1123</v>
      </c>
      <c r="P1081" s="2">
        <f t="shared" si="66"/>
        <v>36</v>
      </c>
      <c r="Q1081" s="81" t="str">
        <f t="shared" si="67"/>
        <v/>
      </c>
    </row>
    <row r="1082" spans="1:17" x14ac:dyDescent="0.2">
      <c r="A1082" t="s">
        <v>1256</v>
      </c>
      <c r="B1082" t="s">
        <v>2725</v>
      </c>
      <c r="C1082" t="s">
        <v>42</v>
      </c>
      <c r="D1082" s="5">
        <v>1998</v>
      </c>
      <c r="E1082" s="2">
        <v>866</v>
      </c>
      <c r="F1082" s="2">
        <v>65</v>
      </c>
      <c r="G1082" t="str">
        <f>B1082&amp;C1082</f>
        <v>Naquita WILLIAMShammer-throw</v>
      </c>
      <c r="H1082" s="2">
        <f>E1082</f>
        <v>866</v>
      </c>
      <c r="I1082" s="2" cm="1">
        <f t="array" ref="I1082">MAX(IF($G$3:$G$4000=$G1082,$H$3:$H$4000))</f>
        <v>866</v>
      </c>
      <c r="J1082" s="2" t="str">
        <v>GBR</v>
      </c>
      <c r="K1082" s="21" t="str">
        <v>Jahisha THOMAS</v>
      </c>
      <c r="L1082" s="47" t="str">
        <v>long-jump</v>
      </c>
      <c r="M1082" s="97">
        <v>34660</v>
      </c>
      <c r="N1082" s="96" t="str">
        <f t="shared" si="64"/>
        <v>Jahisha THOMASlong-jump</v>
      </c>
      <c r="O1082" s="2">
        <f t="shared" si="65"/>
        <v>1123</v>
      </c>
      <c r="P1082" s="2">
        <f t="shared" si="66"/>
        <v>20</v>
      </c>
      <c r="Q1082" s="81" t="str">
        <f t="shared" si="67"/>
        <v/>
      </c>
    </row>
    <row r="1083" spans="1:17" x14ac:dyDescent="0.2">
      <c r="A1083" t="s">
        <v>1256</v>
      </c>
      <c r="B1083" t="s">
        <v>2777</v>
      </c>
      <c r="C1083" s="5" t="s">
        <v>41</v>
      </c>
      <c r="D1083" s="5">
        <v>1999</v>
      </c>
      <c r="E1083" s="2">
        <v>860</v>
      </c>
      <c r="F1083" s="2">
        <v>55</v>
      </c>
      <c r="G1083" t="str">
        <f>B1083&amp;C1083</f>
        <v>Sophia SLOVENSKIjavelin-throw</v>
      </c>
      <c r="H1083" s="2">
        <f>E1083</f>
        <v>860</v>
      </c>
      <c r="I1083" s="2" cm="1">
        <f t="array" ref="I1083">MAX(IF($G$3:$G$4000=$G1083,$H$3:$H$4000))</f>
        <v>860</v>
      </c>
      <c r="J1083" s="2" t="str">
        <v>GBR</v>
      </c>
      <c r="K1083" s="21" t="str">
        <v>Lina NIELSEN</v>
      </c>
      <c r="L1083" s="47" t="str">
        <v>200m</v>
      </c>
      <c r="M1083" s="97">
        <v>35137</v>
      </c>
      <c r="N1083" s="96" t="str">
        <f t="shared" si="64"/>
        <v>Lina NIELSEN200m</v>
      </c>
      <c r="O1083" s="2">
        <f t="shared" si="65"/>
        <v>1121</v>
      </c>
      <c r="P1083" s="2">
        <f t="shared" si="66"/>
        <v>43</v>
      </c>
      <c r="Q1083" s="81" t="str">
        <f t="shared" si="67"/>
        <v/>
      </c>
    </row>
    <row r="1084" spans="1:17" x14ac:dyDescent="0.2">
      <c r="A1084" t="s">
        <v>1256</v>
      </c>
      <c r="B1084" t="s">
        <v>2730</v>
      </c>
      <c r="C1084" t="s">
        <v>42</v>
      </c>
      <c r="D1084" s="5">
        <v>36910</v>
      </c>
      <c r="E1084" s="2">
        <v>856</v>
      </c>
      <c r="F1084" s="2">
        <v>71</v>
      </c>
      <c r="G1084" t="str">
        <f>B1084&amp;C1084</f>
        <v>Phoebe PRICE-ROBERTShammer-throw</v>
      </c>
      <c r="H1084" s="2">
        <f>E1084</f>
        <v>856</v>
      </c>
      <c r="I1084" s="2" cm="1">
        <f t="array" ref="I1084">MAX(IF($G$3:$G$4000=$G1084,$H$3:$H$4000))</f>
        <v>856</v>
      </c>
      <c r="J1084" s="2" t="str">
        <v>GBR</v>
      </c>
      <c r="K1084" s="21" t="str">
        <v>Ama PIPI</v>
      </c>
      <c r="L1084" s="47" t="str">
        <v>200m</v>
      </c>
      <c r="M1084" s="97">
        <v>35029</v>
      </c>
      <c r="N1084" s="96" t="str">
        <f t="shared" si="64"/>
        <v>Ama PIPI200m</v>
      </c>
      <c r="O1084" s="2">
        <f t="shared" si="65"/>
        <v>1121</v>
      </c>
      <c r="P1084" s="2">
        <f t="shared" si="66"/>
        <v>43</v>
      </c>
      <c r="Q1084" s="81" t="str">
        <f t="shared" si="67"/>
        <v/>
      </c>
    </row>
    <row r="1085" spans="1:17" x14ac:dyDescent="0.2">
      <c r="A1085" t="s">
        <v>1256</v>
      </c>
      <c r="B1085" t="s">
        <v>2549</v>
      </c>
      <c r="C1085" t="s">
        <v>36</v>
      </c>
      <c r="D1085" s="5">
        <v>44640</v>
      </c>
      <c r="E1085" s="2">
        <v>853</v>
      </c>
      <c r="F1085" s="2">
        <v>62</v>
      </c>
      <c r="G1085" t="str">
        <f>B1085&amp;C1085</f>
        <v>Jennifer ELIZAROVpole-vault</v>
      </c>
      <c r="H1085" s="2">
        <f>E1085</f>
        <v>853</v>
      </c>
      <c r="I1085" s="2" cm="1">
        <f t="array" ref="I1085">MAX(IF($G$3:$G$4000=$G1085,$H$3:$H$4000))</f>
        <v>853</v>
      </c>
      <c r="J1085" s="2" t="str">
        <v>GBR</v>
      </c>
      <c r="K1085" s="21" t="str">
        <v>Nikki MANSON</v>
      </c>
      <c r="L1085" s="47" t="str">
        <v>high-jump</v>
      </c>
      <c r="M1085" s="97">
        <v>34622</v>
      </c>
      <c r="N1085" s="96" t="str">
        <f t="shared" si="64"/>
        <v>Nikki MANSONhigh-jump</v>
      </c>
      <c r="O1085" s="2">
        <f t="shared" si="65"/>
        <v>1121</v>
      </c>
      <c r="P1085" s="2">
        <f t="shared" si="66"/>
        <v>7</v>
      </c>
      <c r="Q1085" s="81" t="str">
        <f t="shared" si="67"/>
        <v/>
      </c>
    </row>
    <row r="1086" spans="1:17" x14ac:dyDescent="0.2">
      <c r="A1086" t="s">
        <v>1256</v>
      </c>
      <c r="B1086" t="s">
        <v>2550</v>
      </c>
      <c r="C1086" t="s">
        <v>36</v>
      </c>
      <c r="D1086" s="5">
        <v>2000</v>
      </c>
      <c r="E1086" s="2">
        <v>853</v>
      </c>
      <c r="F1086" s="2">
        <v>62</v>
      </c>
      <c r="G1086" t="str">
        <f>B1086&amp;C1086</f>
        <v>Ana FONSECApole-vault</v>
      </c>
      <c r="H1086" s="2">
        <f>E1086</f>
        <v>853</v>
      </c>
      <c r="I1086" s="2" cm="1">
        <f t="array" ref="I1086">MAX(IF($G$3:$G$4000=$G1086,$H$3:$H$4000))</f>
        <v>853</v>
      </c>
      <c r="J1086" s="2" t="str">
        <v>GBR</v>
      </c>
      <c r="K1086" s="21" t="str">
        <v>Laura ZIALOR</v>
      </c>
      <c r="L1086" s="47" t="str">
        <v>high-jump</v>
      </c>
      <c r="M1086" s="97">
        <v>36011</v>
      </c>
      <c r="N1086" s="96" t="str">
        <f t="shared" si="64"/>
        <v>Laura ZIALORhigh-jump</v>
      </c>
      <c r="O1086" s="2">
        <f t="shared" si="65"/>
        <v>1121</v>
      </c>
      <c r="P1086" s="2">
        <f t="shared" si="66"/>
        <v>7</v>
      </c>
      <c r="Q1086" s="81" t="str">
        <f t="shared" si="67"/>
        <v/>
      </c>
    </row>
    <row r="1087" spans="1:17" x14ac:dyDescent="0.2">
      <c r="A1087" t="s">
        <v>1256</v>
      </c>
      <c r="B1087" t="s">
        <v>2551</v>
      </c>
      <c r="C1087" s="6" t="s">
        <v>36</v>
      </c>
      <c r="D1087" s="5">
        <v>44640</v>
      </c>
      <c r="E1087" s="2">
        <v>853</v>
      </c>
      <c r="F1087" s="2">
        <v>62</v>
      </c>
      <c r="G1087" t="str">
        <f>B1087&amp;C1087</f>
        <v>Isabelle HILLpole-vault</v>
      </c>
      <c r="H1087" s="2">
        <f>E1087</f>
        <v>853</v>
      </c>
      <c r="I1087" s="2" cm="1">
        <f t="array" ref="I1087">MAX(IF($G$3:$G$4000=$G1087,$H$3:$H$4000))</f>
        <v>853</v>
      </c>
      <c r="J1087" s="2" t="str">
        <v>GBR</v>
      </c>
      <c r="K1087" s="21" t="str">
        <v>Clara EVANS</v>
      </c>
      <c r="L1087" s="47" t="str">
        <v>marathon</v>
      </c>
      <c r="M1087" s="97">
        <v>34300</v>
      </c>
      <c r="N1087" s="96" t="str">
        <f t="shared" si="64"/>
        <v>Clara EVANSmarathon</v>
      </c>
      <c r="O1087" s="2">
        <f t="shared" si="65"/>
        <v>1119</v>
      </c>
      <c r="P1087" s="2">
        <f t="shared" si="66"/>
        <v>81</v>
      </c>
      <c r="Q1087" s="81" t="str">
        <f t="shared" si="67"/>
        <v/>
      </c>
    </row>
    <row r="1088" spans="1:17" x14ac:dyDescent="0.2">
      <c r="A1088" t="s">
        <v>1256</v>
      </c>
      <c r="B1088" t="s">
        <v>2782</v>
      </c>
      <c r="C1088" s="5" t="s">
        <v>41</v>
      </c>
      <c r="D1088" s="5">
        <v>1993</v>
      </c>
      <c r="E1088" s="2">
        <v>850</v>
      </c>
      <c r="F1088" s="2">
        <v>61</v>
      </c>
      <c r="G1088" t="str">
        <f>B1088&amp;C1088</f>
        <v>Pascale DUMONTjavelin-throw</v>
      </c>
      <c r="H1088" s="2">
        <f>E1088</f>
        <v>850</v>
      </c>
      <c r="I1088" s="2" cm="1">
        <f t="array" ref="I1088">MAX(IF($G$3:$G$4000=$G1088,$H$3:$H$4000))</f>
        <v>850</v>
      </c>
      <c r="J1088" s="2" t="str">
        <v>GBR</v>
      </c>
      <c r="K1088" s="21" t="str">
        <v>Ashleigh NELSON</v>
      </c>
      <c r="L1088" s="47" t="str">
        <v>100m</v>
      </c>
      <c r="M1088" s="97">
        <v>33289</v>
      </c>
      <c r="N1088" s="96" t="str">
        <f t="shared" si="64"/>
        <v>Ashleigh NELSON100m</v>
      </c>
      <c r="O1088" s="2">
        <f t="shared" si="65"/>
        <v>1118</v>
      </c>
      <c r="P1088" s="2">
        <f t="shared" si="66"/>
        <v>67</v>
      </c>
      <c r="Q1088" s="81" t="str">
        <f t="shared" si="67"/>
        <v/>
      </c>
    </row>
    <row r="1089" spans="1:17" x14ac:dyDescent="0.2">
      <c r="A1089" t="s">
        <v>1256</v>
      </c>
      <c r="B1089" s="5" t="s">
        <v>2617</v>
      </c>
      <c r="C1089" s="5" t="s">
        <v>40</v>
      </c>
      <c r="D1089" s="5">
        <v>44581</v>
      </c>
      <c r="E1089" s="2">
        <v>848</v>
      </c>
      <c r="F1089" s="2">
        <v>80</v>
      </c>
      <c r="G1089" t="str">
        <f>B1089&amp;C1089</f>
        <v>Alison STEPHENSdiscus-throw</v>
      </c>
      <c r="H1089" s="2">
        <f>E1089</f>
        <v>848</v>
      </c>
      <c r="I1089" s="2" cm="1">
        <f t="array" ref="I1089">MAX(IF($G$3:$G$4000=$G1089,$H$3:$H$4000))</f>
        <v>848</v>
      </c>
      <c r="J1089" s="2" t="str">
        <v>GBR</v>
      </c>
      <c r="K1089" s="21" t="str">
        <v>Desiree HENRY</v>
      </c>
      <c r="L1089" s="47" t="str">
        <v>200m</v>
      </c>
      <c r="M1089" s="97">
        <v>34937</v>
      </c>
      <c r="N1089" s="96" t="str">
        <f t="shared" si="64"/>
        <v>Desiree HENRY200m</v>
      </c>
      <c r="O1089" s="2">
        <f t="shared" si="65"/>
        <v>1118</v>
      </c>
      <c r="P1089" s="2">
        <f t="shared" si="66"/>
        <v>48</v>
      </c>
      <c r="Q1089" s="81" t="str">
        <f t="shared" si="67"/>
        <v/>
      </c>
    </row>
    <row r="1090" spans="1:17" x14ac:dyDescent="0.2">
      <c r="A1090" t="s">
        <v>1256</v>
      </c>
      <c r="B1090" t="s">
        <v>2627</v>
      </c>
      <c r="C1090" s="5" t="s">
        <v>39</v>
      </c>
      <c r="D1090" s="5">
        <v>36027</v>
      </c>
      <c r="E1090" s="2">
        <v>848</v>
      </c>
      <c r="F1090" s="2">
        <v>77</v>
      </c>
      <c r="G1090" t="str">
        <f>B1090&amp;C1090</f>
        <v>Julianna THOMSONshot-put</v>
      </c>
      <c r="H1090" s="2">
        <f>E1090</f>
        <v>848</v>
      </c>
      <c r="I1090" s="2" cm="1">
        <f t="array" ref="I1090">MAX(IF($G$3:$G$4000=$G1090,$H$3:$H$4000))</f>
        <v>848</v>
      </c>
      <c r="J1090" s="2" t="str">
        <v>GBR</v>
      </c>
      <c r="K1090" s="21" t="str">
        <v>Sarah INGLIS</v>
      </c>
      <c r="L1090" s="47" t="str">
        <v>5000m</v>
      </c>
      <c r="M1090" s="97">
        <v>33478</v>
      </c>
      <c r="N1090" s="96" t="str">
        <f t="shared" si="64"/>
        <v>Sarah INGLIS5000m</v>
      </c>
      <c r="O1090" s="2">
        <f t="shared" si="65"/>
        <v>1117</v>
      </c>
      <c r="P1090" s="2">
        <f t="shared" si="66"/>
        <v>50</v>
      </c>
      <c r="Q1090" s="81" t="str">
        <f t="shared" si="67"/>
        <v/>
      </c>
    </row>
    <row r="1091" spans="1:17" x14ac:dyDescent="0.2">
      <c r="A1091" t="s">
        <v>1256</v>
      </c>
      <c r="B1091" t="s">
        <v>2667</v>
      </c>
      <c r="C1091" t="s">
        <v>39</v>
      </c>
      <c r="D1091" s="5">
        <v>44612</v>
      </c>
      <c r="E1091" s="2">
        <v>845</v>
      </c>
      <c r="F1091" s="2">
        <v>79</v>
      </c>
      <c r="G1091" t="str">
        <f>B1091&amp;C1091</f>
        <v>Biniosa EZUKUSEshot-put</v>
      </c>
      <c r="H1091" s="2">
        <f>E1091</f>
        <v>845</v>
      </c>
      <c r="I1091" s="2" cm="1">
        <f t="array" ref="I1091">MAX(IF($G$3:$G$4000=$G1091,$H$3:$H$4000))</f>
        <v>845</v>
      </c>
      <c r="J1091" s="2" t="str">
        <v>GBR</v>
      </c>
      <c r="K1091" s="21" t="str">
        <v>Molly CAUDERY</v>
      </c>
      <c r="L1091" s="47" t="str">
        <v>pole-vault</v>
      </c>
      <c r="M1091" s="97">
        <v>36602</v>
      </c>
      <c r="N1091" s="96" t="str">
        <f t="shared" si="64"/>
        <v>Molly CAUDERYpole-vault</v>
      </c>
      <c r="O1091" s="2">
        <f t="shared" si="65"/>
        <v>1117</v>
      </c>
      <c r="P1091" s="2">
        <f t="shared" si="66"/>
        <v>6</v>
      </c>
      <c r="Q1091" s="81" t="str">
        <f t="shared" si="67"/>
        <v/>
      </c>
    </row>
    <row r="1092" spans="1:17" x14ac:dyDescent="0.2">
      <c r="A1092" t="s">
        <v>1256</v>
      </c>
      <c r="B1092" t="s">
        <v>2761</v>
      </c>
      <c r="C1092" t="s">
        <v>41</v>
      </c>
      <c r="D1092" s="5">
        <v>35345</v>
      </c>
      <c r="E1092" s="2">
        <v>844</v>
      </c>
      <c r="F1092" s="2">
        <v>20</v>
      </c>
      <c r="G1092" t="str">
        <f>B1092&amp;C1092</f>
        <v>Bailey DELLjavelin-throw</v>
      </c>
      <c r="H1092" s="2">
        <f>E1092</f>
        <v>844</v>
      </c>
      <c r="I1092" s="2" cm="1">
        <f t="array" ref="I1092">MAX(IF($G$3:$G$4000=$G1092,$H$3:$H$4000))</f>
        <v>947</v>
      </c>
      <c r="J1092" s="2" t="str">
        <v>GBR</v>
      </c>
      <c r="K1092" s="21" t="str">
        <v>Nicole YEARGIN</v>
      </c>
      <c r="L1092" s="47" t="str">
        <v>200m</v>
      </c>
      <c r="M1092" s="97">
        <v>35653</v>
      </c>
      <c r="N1092" s="96" t="str">
        <f t="shared" ref="N1092:N1155" si="68">K1092&amp;L1092</f>
        <v>Nicole YEARGIN200m</v>
      </c>
      <c r="O1092" s="2">
        <f t="shared" ref="O1092:O1155" si="69">VLOOKUP(K1092&amp;L1092,$G$3:$H$3442,2,FALSE)</f>
        <v>1116</v>
      </c>
      <c r="P1092" s="2">
        <f t="shared" ref="P1092:P1155" si="70">COUNTIFS($L$3:$L$3026,L1092,$O$3:$O$3026,"&gt;"&amp;O1092)+1</f>
        <v>50</v>
      </c>
      <c r="Q1092" s="81" t="str">
        <f t="shared" ref="Q1092:Q1155" si="71">IFERROR(IF(J1092="AUS",COUNTIFS($J$3:$J$3026,"AUS",$L$3:$L$3026,L1092,$O$3:$O$3026,"&gt;"&amp;O1092)+1,""),"")</f>
        <v/>
      </c>
    </row>
    <row r="1093" spans="1:17" x14ac:dyDescent="0.2">
      <c r="A1093" t="s">
        <v>1256</v>
      </c>
      <c r="B1093" t="s">
        <v>2737</v>
      </c>
      <c r="C1093" t="s">
        <v>42</v>
      </c>
      <c r="D1093" s="6">
        <v>44581</v>
      </c>
      <c r="E1093" s="2">
        <v>841</v>
      </c>
      <c r="F1093" s="2">
        <v>80</v>
      </c>
      <c r="G1093" t="str">
        <f>B1093&amp;C1093</f>
        <v>Mackenzie WILSONhammer-throw</v>
      </c>
      <c r="H1093" s="2">
        <f>E1093</f>
        <v>841</v>
      </c>
      <c r="I1093" s="2" cm="1">
        <f t="array" ref="I1093">MAX(IF($G$3:$G$4000=$G1093,$H$3:$H$4000))</f>
        <v>841</v>
      </c>
      <c r="J1093" s="2" t="str">
        <v>GBR</v>
      </c>
      <c r="K1093" s="21" t="str">
        <v>Holly MILLS</v>
      </c>
      <c r="L1093" s="47" t="str">
        <v>heptathlon</v>
      </c>
      <c r="M1093" s="97">
        <v>36631</v>
      </c>
      <c r="N1093" s="96" t="str">
        <f t="shared" si="68"/>
        <v>Holly MILLSheptathlon</v>
      </c>
      <c r="O1093" s="2">
        <f t="shared" si="69"/>
        <v>1116</v>
      </c>
      <c r="P1093" s="2">
        <f t="shared" si="70"/>
        <v>3</v>
      </c>
      <c r="Q1093" s="81" t="str">
        <f t="shared" si="71"/>
        <v/>
      </c>
    </row>
    <row r="1094" spans="1:17" x14ac:dyDescent="0.2">
      <c r="A1094" t="s">
        <v>1256</v>
      </c>
      <c r="B1094" t="s">
        <v>2671</v>
      </c>
      <c r="C1094" t="s">
        <v>39</v>
      </c>
      <c r="D1094" s="6">
        <v>1999</v>
      </c>
      <c r="E1094" s="2">
        <v>840</v>
      </c>
      <c r="F1094" s="2">
        <v>83</v>
      </c>
      <c r="G1094" t="str">
        <f>B1094&amp;C1094</f>
        <v>Rebecca HERMANshot-put</v>
      </c>
      <c r="H1094" s="2">
        <f>E1094</f>
        <v>840</v>
      </c>
      <c r="I1094" s="2" cm="1">
        <f t="array" ref="I1094">MAX(IF($G$3:$G$4000=$G1094,$H$3:$H$4000))</f>
        <v>840</v>
      </c>
      <c r="J1094" s="2" t="str">
        <v>GBR</v>
      </c>
      <c r="K1094" s="21" t="str">
        <v>Jenny SELMAN</v>
      </c>
      <c r="L1094" s="47" t="str">
        <v>1500m</v>
      </c>
      <c r="M1094" s="97">
        <v>33306</v>
      </c>
      <c r="N1094" s="96" t="str">
        <f t="shared" si="68"/>
        <v>Jenny SELMAN1500m</v>
      </c>
      <c r="O1094" s="2">
        <f t="shared" si="69"/>
        <v>1115</v>
      </c>
      <c r="P1094" s="2">
        <f t="shared" si="70"/>
        <v>53</v>
      </c>
      <c r="Q1094" s="81" t="str">
        <f t="shared" si="71"/>
        <v/>
      </c>
    </row>
    <row r="1095" spans="1:17" x14ac:dyDescent="0.2">
      <c r="A1095" t="s">
        <v>1256</v>
      </c>
      <c r="B1095" s="5" t="s">
        <v>2738</v>
      </c>
      <c r="C1095" s="5" t="s">
        <v>42</v>
      </c>
      <c r="D1095" s="5">
        <v>44612</v>
      </c>
      <c r="E1095" s="2">
        <v>839</v>
      </c>
      <c r="F1095" s="2">
        <v>81</v>
      </c>
      <c r="G1095" t="str">
        <f>B1095&amp;C1095</f>
        <v>Mackenzie CAMPBELLhammer-throw</v>
      </c>
      <c r="H1095" s="2">
        <f>E1095</f>
        <v>839</v>
      </c>
      <c r="I1095" s="2" cm="1">
        <f t="array" ref="I1095">MAX(IF($G$3:$G$4000=$G1095,$H$3:$H$4000))</f>
        <v>839</v>
      </c>
      <c r="J1095" s="2" t="str">
        <v>GBR</v>
      </c>
      <c r="K1095" s="21" t="str">
        <v>Katarina JOHNSON-THOMPSON</v>
      </c>
      <c r="L1095" s="47" t="str">
        <v>100mh</v>
      </c>
      <c r="M1095" s="97">
        <v>33978</v>
      </c>
      <c r="N1095" s="96" t="str">
        <f t="shared" si="68"/>
        <v>Katarina JOHNSON-THOMPSON100mh</v>
      </c>
      <c r="O1095" s="2">
        <f t="shared" si="69"/>
        <v>1113</v>
      </c>
      <c r="P1095" s="2">
        <f t="shared" si="70"/>
        <v>38</v>
      </c>
      <c r="Q1095" s="81" t="str">
        <f t="shared" si="71"/>
        <v/>
      </c>
    </row>
    <row r="1096" spans="1:17" x14ac:dyDescent="0.2">
      <c r="A1096" t="s">
        <v>1256</v>
      </c>
      <c r="B1096" t="s">
        <v>2556</v>
      </c>
      <c r="C1096" t="s">
        <v>36</v>
      </c>
      <c r="D1096" s="5">
        <v>1999</v>
      </c>
      <c r="E1096" s="2">
        <v>838</v>
      </c>
      <c r="F1096" s="2">
        <v>70</v>
      </c>
      <c r="G1096" t="str">
        <f>B1096&amp;C1096</f>
        <v>Katy MAGOFFINpole-vault</v>
      </c>
      <c r="H1096" s="2">
        <f>E1096</f>
        <v>838</v>
      </c>
      <c r="I1096" s="2" cm="1">
        <f t="array" ref="I1096">MAX(IF($G$3:$G$4000=$G1096,$H$3:$H$4000))</f>
        <v>838</v>
      </c>
      <c r="J1096" s="2" t="str">
        <v>GBR</v>
      </c>
      <c r="K1096" s="21" t="str">
        <v>Jessica TAPPIN</v>
      </c>
      <c r="L1096" s="47" t="str">
        <v>400mh</v>
      </c>
      <c r="M1096" s="97">
        <v>33010</v>
      </c>
      <c r="N1096" s="96" t="str">
        <f t="shared" si="68"/>
        <v>Jessica TAPPIN400mh</v>
      </c>
      <c r="O1096" s="2">
        <f t="shared" si="69"/>
        <v>1113</v>
      </c>
      <c r="P1096" s="2">
        <f t="shared" si="70"/>
        <v>25</v>
      </c>
      <c r="Q1096" s="81" t="str">
        <f t="shared" si="71"/>
        <v/>
      </c>
    </row>
    <row r="1097" spans="1:17" x14ac:dyDescent="0.2">
      <c r="A1097" t="s">
        <v>1256</v>
      </c>
      <c r="B1097" t="s">
        <v>5448</v>
      </c>
      <c r="C1097" t="s">
        <v>41</v>
      </c>
      <c r="D1097" s="5">
        <v>44612</v>
      </c>
      <c r="E1097" s="2">
        <v>836</v>
      </c>
      <c r="F1097" s="2">
        <v>21</v>
      </c>
      <c r="G1097" t="str">
        <f>B1097&amp;C1097</f>
        <v>Makayla ROYjavelin-throw</v>
      </c>
      <c r="H1097" s="2">
        <f>E1097</f>
        <v>836</v>
      </c>
      <c r="I1097" s="2" cm="1">
        <f t="array" ref="I1097">MAX(IF($G$3:$G$4000=$G1097,$H$3:$H$4000))</f>
        <v>836</v>
      </c>
      <c r="J1097" s="2" t="str">
        <v>GBR</v>
      </c>
      <c r="K1097" s="21" t="str">
        <v>Immanuela ALIU</v>
      </c>
      <c r="L1097" s="47" t="str">
        <v>100m</v>
      </c>
      <c r="M1097" s="97">
        <v>36635</v>
      </c>
      <c r="N1097" s="96" t="str">
        <f t="shared" si="68"/>
        <v>Immanuela ALIU100m</v>
      </c>
      <c r="O1097" s="2">
        <f t="shared" si="69"/>
        <v>1112</v>
      </c>
      <c r="P1097" s="2">
        <f t="shared" si="70"/>
        <v>76</v>
      </c>
      <c r="Q1097" s="81" t="str">
        <f t="shared" si="71"/>
        <v/>
      </c>
    </row>
    <row r="1098" spans="1:17" x14ac:dyDescent="0.2">
      <c r="A1098" t="s">
        <v>1256</v>
      </c>
      <c r="B1098" t="s">
        <v>2707</v>
      </c>
      <c r="C1098" s="5" t="s">
        <v>41</v>
      </c>
      <c r="D1098" s="5">
        <v>35862</v>
      </c>
      <c r="E1098" s="2">
        <v>836</v>
      </c>
      <c r="F1098" s="2">
        <v>74</v>
      </c>
      <c r="G1098" t="str">
        <f>B1098&amp;C1098</f>
        <v>Chanell BOTSISjavelin-throw</v>
      </c>
      <c r="H1098" s="2">
        <f>E1098</f>
        <v>836</v>
      </c>
      <c r="I1098" s="2" cm="1">
        <f t="array" ref="I1098">MAX(IF($G$3:$G$4000=$G1098,$H$3:$H$4000))</f>
        <v>836</v>
      </c>
      <c r="J1098" s="2" t="str">
        <v>GBR</v>
      </c>
      <c r="K1098" s="21" t="str">
        <v>Kiah DUBARRY-GAY</v>
      </c>
      <c r="L1098" s="47" t="str">
        <v>200m</v>
      </c>
      <c r="M1098" s="97">
        <v>37210</v>
      </c>
      <c r="N1098" s="96" t="str">
        <f t="shared" si="68"/>
        <v>Kiah DUBARRY-GAY200m</v>
      </c>
      <c r="O1098" s="2">
        <f t="shared" si="69"/>
        <v>1112</v>
      </c>
      <c r="P1098" s="2">
        <f t="shared" si="70"/>
        <v>56</v>
      </c>
      <c r="Q1098" s="81" t="str">
        <f t="shared" si="71"/>
        <v/>
      </c>
    </row>
    <row r="1099" spans="1:17" x14ac:dyDescent="0.2">
      <c r="A1099" t="s">
        <v>1256</v>
      </c>
      <c r="B1099" t="s">
        <v>2744</v>
      </c>
      <c r="C1099" t="s">
        <v>42</v>
      </c>
      <c r="D1099" s="5">
        <v>44581</v>
      </c>
      <c r="E1099" s="2">
        <v>832</v>
      </c>
      <c r="F1099" s="2">
        <v>88</v>
      </c>
      <c r="G1099" t="str">
        <f>B1099&amp;C1099</f>
        <v>Shiloh CORRALES NELSONhammer-throw</v>
      </c>
      <c r="H1099" s="2">
        <f>E1099</f>
        <v>832</v>
      </c>
      <c r="I1099" s="2" cm="1">
        <f t="array" ref="I1099">MAX(IF($G$3:$G$4000=$G1099,$H$3:$H$4000))</f>
        <v>832</v>
      </c>
      <c r="J1099" s="2" t="str">
        <v>GBR</v>
      </c>
      <c r="K1099" s="21" t="str">
        <v>Victoria OHURUOGU</v>
      </c>
      <c r="L1099" s="47" t="str">
        <v>400m</v>
      </c>
      <c r="M1099" s="97">
        <v>34028</v>
      </c>
      <c r="N1099" s="96" t="str">
        <f t="shared" si="68"/>
        <v>Victoria OHURUOGU400m</v>
      </c>
      <c r="O1099" s="2">
        <f t="shared" si="69"/>
        <v>1112</v>
      </c>
      <c r="P1099" s="2">
        <f t="shared" si="70"/>
        <v>55</v>
      </c>
      <c r="Q1099" s="81" t="str">
        <f t="shared" si="71"/>
        <v/>
      </c>
    </row>
    <row r="1100" spans="1:17" x14ac:dyDescent="0.2">
      <c r="A1100" t="s">
        <v>1256</v>
      </c>
      <c r="B1100" t="s">
        <v>2792</v>
      </c>
      <c r="C1100" s="5" t="s">
        <v>41</v>
      </c>
      <c r="D1100" s="5">
        <v>2000</v>
      </c>
      <c r="E1100" s="2">
        <v>832</v>
      </c>
      <c r="F1100" s="2">
        <v>78</v>
      </c>
      <c r="G1100" t="str">
        <f>B1100&amp;C1100</f>
        <v>Madelyn QUINNjavelin-throw</v>
      </c>
      <c r="H1100" s="2">
        <f>E1100</f>
        <v>832</v>
      </c>
      <c r="I1100" s="2" cm="1">
        <f t="array" ref="I1100">MAX(IF($G$3:$G$4000=$G1100,$H$3:$H$4000))</f>
        <v>832</v>
      </c>
      <c r="J1100" s="2" t="str">
        <v>GBR</v>
      </c>
      <c r="K1100" s="21" t="str">
        <v>Gemma FINCH</v>
      </c>
      <c r="L1100" s="47" t="str">
        <v>800m</v>
      </c>
      <c r="M1100" s="97">
        <v>35643</v>
      </c>
      <c r="N1100" s="96" t="str">
        <f t="shared" si="68"/>
        <v>Gemma FINCH800m</v>
      </c>
      <c r="O1100" s="2">
        <f t="shared" si="69"/>
        <v>1112</v>
      </c>
      <c r="P1100" s="2">
        <f t="shared" si="70"/>
        <v>50</v>
      </c>
      <c r="Q1100" s="81" t="str">
        <f t="shared" si="71"/>
        <v/>
      </c>
    </row>
    <row r="1101" spans="1:17" x14ac:dyDescent="0.2">
      <c r="A1101" t="s">
        <v>1256</v>
      </c>
      <c r="B1101" t="s">
        <v>2627</v>
      </c>
      <c r="C1101" s="5" t="s">
        <v>40</v>
      </c>
      <c r="D1101" s="5">
        <v>36027</v>
      </c>
      <c r="E1101" s="2">
        <v>826</v>
      </c>
      <c r="F1101" s="2">
        <v>97</v>
      </c>
      <c r="G1101" t="str">
        <f>B1101&amp;C1101</f>
        <v>Julianna THOMSONdiscus-throw</v>
      </c>
      <c r="H1101" s="2">
        <f>E1101</f>
        <v>826</v>
      </c>
      <c r="I1101" s="2" cm="1">
        <f t="array" ref="I1101">MAX(IF($G$3:$G$4000=$G1101,$H$3:$H$4000))</f>
        <v>826</v>
      </c>
      <c r="J1101" s="2" t="str">
        <v>GBR</v>
      </c>
      <c r="K1101" s="21" t="str">
        <v>Elise THORNER</v>
      </c>
      <c r="L1101" s="47" t="str">
        <v>3000msc</v>
      </c>
      <c r="M1101" s="97">
        <v>36966</v>
      </c>
      <c r="N1101" s="96" t="str">
        <f t="shared" si="68"/>
        <v>Elise THORNER3000msc</v>
      </c>
      <c r="O1101" s="2">
        <f t="shared" si="69"/>
        <v>1112</v>
      </c>
      <c r="P1101" s="2">
        <f t="shared" si="70"/>
        <v>43</v>
      </c>
      <c r="Q1101" s="81" t="str">
        <f t="shared" si="71"/>
        <v/>
      </c>
    </row>
    <row r="1102" spans="1:17" x14ac:dyDescent="0.2">
      <c r="A1102" t="s">
        <v>1256</v>
      </c>
      <c r="B1102" t="s">
        <v>2749</v>
      </c>
      <c r="C1102" t="s">
        <v>42</v>
      </c>
      <c r="D1102" s="5">
        <v>2000</v>
      </c>
      <c r="E1102" s="2">
        <v>826</v>
      </c>
      <c r="F1102" s="2">
        <v>97</v>
      </c>
      <c r="G1102" t="str">
        <f>B1102&amp;C1102</f>
        <v>Caitlyn BAILEShammer-throw</v>
      </c>
      <c r="H1102" s="2">
        <f>E1102</f>
        <v>826</v>
      </c>
      <c r="I1102" s="2" cm="1">
        <f t="array" ref="I1102">MAX(IF($G$3:$G$4000=$G1102,$H$3:$H$4000))</f>
        <v>826</v>
      </c>
      <c r="J1102" s="2" t="str">
        <v>GBR</v>
      </c>
      <c r="K1102" s="21" t="str">
        <v>Sophie MCKINNA</v>
      </c>
      <c r="L1102" s="47" t="str">
        <v>shot-put</v>
      </c>
      <c r="M1102" s="97">
        <v>34577</v>
      </c>
      <c r="N1102" s="96" t="str">
        <f t="shared" si="68"/>
        <v>Sophie MCKINNAshot-put</v>
      </c>
      <c r="O1102" s="2">
        <f t="shared" si="69"/>
        <v>1112</v>
      </c>
      <c r="P1102" s="2">
        <f t="shared" si="70"/>
        <v>6</v>
      </c>
      <c r="Q1102" s="81" t="str">
        <f t="shared" si="71"/>
        <v/>
      </c>
    </row>
    <row r="1103" spans="1:17" x14ac:dyDescent="0.2">
      <c r="A1103" t="s">
        <v>1256</v>
      </c>
      <c r="B1103" t="s">
        <v>2485</v>
      </c>
      <c r="C1103" s="5" t="s">
        <v>39</v>
      </c>
      <c r="D1103" s="5">
        <v>36099</v>
      </c>
      <c r="E1103" s="2">
        <v>822</v>
      </c>
      <c r="F1103" s="2">
        <v>93</v>
      </c>
      <c r="G1103" t="str">
        <f>B1103&amp;C1103</f>
        <v>Dallyssa HUGGINSshot-put</v>
      </c>
      <c r="H1103" s="2">
        <f>E1103</f>
        <v>822</v>
      </c>
      <c r="I1103" s="2" cm="1">
        <f t="array" ref="I1103">MAX(IF($G$3:$G$4000=$G1103,$H$3:$H$4000))</f>
        <v>822</v>
      </c>
      <c r="J1103" s="2" t="str">
        <v>GBR</v>
      </c>
      <c r="K1103" s="21" t="str">
        <v>Calli THACKERY</v>
      </c>
      <c r="L1103" s="47" t="str">
        <v>5000m</v>
      </c>
      <c r="M1103" s="97">
        <v>33978</v>
      </c>
      <c r="N1103" s="96" t="str">
        <f t="shared" si="68"/>
        <v>Calli THACKERY5000m</v>
      </c>
      <c r="O1103" s="2">
        <f t="shared" si="69"/>
        <v>1111</v>
      </c>
      <c r="P1103" s="2">
        <f t="shared" si="70"/>
        <v>57</v>
      </c>
      <c r="Q1103" s="81" t="str">
        <f t="shared" si="71"/>
        <v/>
      </c>
    </row>
    <row r="1104" spans="1:17" x14ac:dyDescent="0.2">
      <c r="A1104" t="s">
        <v>1256</v>
      </c>
      <c r="B1104" t="s">
        <v>2586</v>
      </c>
      <c r="C1104" t="s">
        <v>41</v>
      </c>
      <c r="D1104" s="5">
        <v>36193</v>
      </c>
      <c r="E1104" s="2">
        <v>822</v>
      </c>
      <c r="F1104" s="2">
        <v>80</v>
      </c>
      <c r="G1104" t="str">
        <f>B1104&amp;C1104</f>
        <v>Grace TENNANTjavelin-throw</v>
      </c>
      <c r="H1104" s="2">
        <f>E1104</f>
        <v>822</v>
      </c>
      <c r="I1104" s="2" cm="1">
        <f t="array" ref="I1104">MAX(IF($G$3:$G$4000=$G1104,$H$3:$H$4000))</f>
        <v>822</v>
      </c>
      <c r="J1104" s="2" t="str">
        <v>GBR</v>
      </c>
      <c r="K1104" s="21" t="str">
        <v>Kristal AWUAH</v>
      </c>
      <c r="L1104" s="47" t="str">
        <v>200m</v>
      </c>
      <c r="M1104" s="97">
        <v>36379</v>
      </c>
      <c r="N1104" s="96" t="str">
        <f t="shared" si="68"/>
        <v>Kristal AWUAH200m</v>
      </c>
      <c r="O1104" s="2">
        <f t="shared" si="69"/>
        <v>1111</v>
      </c>
      <c r="P1104" s="2">
        <f t="shared" si="70"/>
        <v>57</v>
      </c>
      <c r="Q1104" s="81" t="str">
        <f t="shared" si="71"/>
        <v/>
      </c>
    </row>
    <row r="1105" spans="1:17" x14ac:dyDescent="0.2">
      <c r="A1105" t="s">
        <v>1256</v>
      </c>
      <c r="B1105" t="s">
        <v>2794</v>
      </c>
      <c r="C1105" t="s">
        <v>41</v>
      </c>
      <c r="D1105" s="5"/>
      <c r="E1105" s="2">
        <v>810</v>
      </c>
      <c r="F1105" s="2">
        <v>84</v>
      </c>
      <c r="G1105" t="str">
        <f>B1105&amp;C1105</f>
        <v>Hailey KJAERjavelin-throw</v>
      </c>
      <c r="H1105" s="2">
        <f>E1105</f>
        <v>810</v>
      </c>
      <c r="I1105" s="2" cm="1">
        <f t="array" ref="I1105">MAX(IF($G$3:$G$4000=$G1105,$H$3:$H$4000))</f>
        <v>810</v>
      </c>
      <c r="J1105" s="2" t="str">
        <v>GBR</v>
      </c>
      <c r="K1105" s="21" t="str">
        <v>Caryl GRANVILLE</v>
      </c>
      <c r="L1105" s="47" t="str">
        <v>400mh</v>
      </c>
      <c r="M1105" s="97">
        <v>32775</v>
      </c>
      <c r="N1105" s="96" t="str">
        <f t="shared" si="68"/>
        <v>Caryl GRANVILLE400mh</v>
      </c>
      <c r="O1105" s="2">
        <f t="shared" si="69"/>
        <v>1111</v>
      </c>
      <c r="P1105" s="2">
        <f t="shared" si="70"/>
        <v>27</v>
      </c>
      <c r="Q1105" s="81" t="str">
        <f t="shared" si="71"/>
        <v/>
      </c>
    </row>
    <row r="1106" spans="1:17" x14ac:dyDescent="0.2">
      <c r="A1106" t="s">
        <v>1256</v>
      </c>
      <c r="B1106" t="s">
        <v>2801</v>
      </c>
      <c r="C1106" t="s">
        <v>41</v>
      </c>
      <c r="D1106" s="5">
        <v>44581</v>
      </c>
      <c r="E1106" s="2">
        <v>804</v>
      </c>
      <c r="F1106" s="2">
        <v>96</v>
      </c>
      <c r="G1106" t="str">
        <f>B1106&amp;C1106</f>
        <v>Jenna FLEMINGjavelin-throw</v>
      </c>
      <c r="H1106" s="2">
        <f>E1106</f>
        <v>804</v>
      </c>
      <c r="I1106" s="2" cm="1">
        <f t="array" ref="I1106">MAX(IF($G$3:$G$4000=$G1106,$H$3:$H$4000))</f>
        <v>804</v>
      </c>
      <c r="J1106" s="2" t="str">
        <v>GBR</v>
      </c>
      <c r="K1106" s="21" t="str">
        <v>Erin WALLACE</v>
      </c>
      <c r="L1106" s="47" t="str">
        <v>800m</v>
      </c>
      <c r="M1106" s="97">
        <v>36664</v>
      </c>
      <c r="N1106" s="96" t="str">
        <f t="shared" si="68"/>
        <v>Erin WALLACE800m</v>
      </c>
      <c r="O1106" s="2">
        <f t="shared" si="69"/>
        <v>1110</v>
      </c>
      <c r="P1106" s="2">
        <f t="shared" si="70"/>
        <v>52</v>
      </c>
      <c r="Q1106" s="81" t="str">
        <f t="shared" si="71"/>
        <v/>
      </c>
    </row>
    <row r="1107" spans="1:17" x14ac:dyDescent="0.2">
      <c r="A1107" t="s">
        <v>1256</v>
      </c>
      <c r="B1107" t="s">
        <v>2802</v>
      </c>
      <c r="C1107" s="5" t="s">
        <v>41</v>
      </c>
      <c r="D1107" s="5">
        <v>44671</v>
      </c>
      <c r="E1107" s="2">
        <v>803</v>
      </c>
      <c r="F1107" s="2">
        <v>98</v>
      </c>
      <c r="G1107" t="str">
        <f>B1107&amp;C1107</f>
        <v>Alex SEAGRISjavelin-throw</v>
      </c>
      <c r="H1107" s="2">
        <f>E1107</f>
        <v>803</v>
      </c>
      <c r="I1107" s="2" cm="1">
        <f t="array" ref="I1107">MAX(IF($G$3:$G$4000=$G1107,$H$3:$H$4000))</f>
        <v>803</v>
      </c>
      <c r="J1107" s="2" t="str">
        <v>GBR</v>
      </c>
      <c r="K1107" s="21" t="str">
        <v>Sarah CALVERT</v>
      </c>
      <c r="L1107" s="47" t="str">
        <v>800m</v>
      </c>
      <c r="M1107" s="97">
        <v>37051</v>
      </c>
      <c r="N1107" s="96" t="str">
        <f t="shared" si="68"/>
        <v>Sarah CALVERT800m</v>
      </c>
      <c r="O1107" s="2">
        <f t="shared" si="69"/>
        <v>1110</v>
      </c>
      <c r="P1107" s="2">
        <f t="shared" si="70"/>
        <v>52</v>
      </c>
      <c r="Q1107" s="81" t="str">
        <f t="shared" si="71"/>
        <v/>
      </c>
    </row>
    <row r="1108" spans="1:17" x14ac:dyDescent="0.2">
      <c r="A1108" t="s">
        <v>1256</v>
      </c>
      <c r="B1108" t="s">
        <v>2803</v>
      </c>
      <c r="C1108" s="5" t="s">
        <v>41</v>
      </c>
      <c r="D1108" s="5">
        <v>1991</v>
      </c>
      <c r="E1108" s="2">
        <v>802</v>
      </c>
      <c r="F1108" s="2">
        <v>99</v>
      </c>
      <c r="G1108" t="str">
        <f>B1108&amp;C1108</f>
        <v>Olivia MERRITTjavelin-throw</v>
      </c>
      <c r="H1108" s="2">
        <f>E1108</f>
        <v>802</v>
      </c>
      <c r="I1108" s="2" cm="1">
        <f t="array" ref="I1108">MAX(IF($G$3:$G$4000=$G1108,$H$3:$H$4000))</f>
        <v>802</v>
      </c>
      <c r="J1108" s="2" t="str">
        <v>GBR</v>
      </c>
      <c r="K1108" s="21" t="str">
        <v>Lily PARTRIDGE</v>
      </c>
      <c r="L1108" s="47" t="str">
        <v>10000m</v>
      </c>
      <c r="M1108" s="97">
        <v>33306</v>
      </c>
      <c r="N1108" s="96" t="str">
        <f t="shared" si="68"/>
        <v>Lily PARTRIDGE10000m</v>
      </c>
      <c r="O1108" s="2">
        <f t="shared" si="69"/>
        <v>1110</v>
      </c>
      <c r="P1108" s="2">
        <f t="shared" si="70"/>
        <v>50</v>
      </c>
      <c r="Q1108" s="81" t="str">
        <f t="shared" si="71"/>
        <v/>
      </c>
    </row>
    <row r="1109" spans="1:17" x14ac:dyDescent="0.2">
      <c r="A1109" t="s">
        <v>1256</v>
      </c>
      <c r="B1109" t="s">
        <v>2667</v>
      </c>
      <c r="C1109" t="s">
        <v>39</v>
      </c>
      <c r="D1109" s="5">
        <v>44612</v>
      </c>
      <c r="E1109" s="2">
        <v>766</v>
      </c>
      <c r="F1109" s="2">
        <v>56</v>
      </c>
      <c r="G1109" t="str">
        <f>B1109&amp;C1109</f>
        <v>Biniosa EZUKUSEshot-put</v>
      </c>
      <c r="H1109" s="2">
        <f>E1109</f>
        <v>766</v>
      </c>
      <c r="I1109" s="2" cm="1">
        <f t="array" ref="I1109">MAX(IF($G$3:$G$4000=$G1109,$H$3:$H$4000))</f>
        <v>845</v>
      </c>
      <c r="J1109" s="2" t="str">
        <v>GBR</v>
      </c>
      <c r="K1109" s="21" t="str">
        <v>Emma NWOFOR</v>
      </c>
      <c r="L1109" s="47" t="str">
        <v>100mh</v>
      </c>
      <c r="M1109" s="97">
        <v>35299</v>
      </c>
      <c r="N1109" s="96" t="str">
        <f t="shared" si="68"/>
        <v>Emma NWOFOR100mh</v>
      </c>
      <c r="O1109" s="2">
        <f t="shared" si="69"/>
        <v>1110</v>
      </c>
      <c r="P1109" s="2">
        <f t="shared" si="70"/>
        <v>41</v>
      </c>
      <c r="Q1109" s="81" t="str">
        <f t="shared" si="71"/>
        <v/>
      </c>
    </row>
    <row r="1110" spans="1:17" x14ac:dyDescent="0.2">
      <c r="A1110" t="s">
        <v>1256</v>
      </c>
      <c r="B1110" t="s">
        <v>2744</v>
      </c>
      <c r="C1110" s="5" t="s">
        <v>42</v>
      </c>
      <c r="D1110" s="6">
        <v>44581</v>
      </c>
      <c r="E1110" s="2">
        <v>733</v>
      </c>
      <c r="F1110" s="2">
        <v>48</v>
      </c>
      <c r="G1110" t="str">
        <f>B1110&amp;C1110</f>
        <v>Shiloh CORRALES NELSONhammer-throw</v>
      </c>
      <c r="H1110" s="2">
        <f>E1110</f>
        <v>733</v>
      </c>
      <c r="I1110" s="2" cm="1">
        <f t="array" ref="I1110">MAX(IF($G$3:$G$4000=$G1110,$H$3:$H$4000))</f>
        <v>832</v>
      </c>
      <c r="J1110" s="2" t="str">
        <v>GBR</v>
      </c>
      <c r="K1110" s="21" t="str">
        <v>Hannah SEGRAVE</v>
      </c>
      <c r="L1110" s="47" t="str">
        <v>1500m</v>
      </c>
      <c r="M1110" s="97">
        <v>34803</v>
      </c>
      <c r="N1110" s="96" t="str">
        <f t="shared" si="68"/>
        <v>Hannah SEGRAVE1500m</v>
      </c>
      <c r="O1110" s="2">
        <f t="shared" si="69"/>
        <v>1109</v>
      </c>
      <c r="P1110" s="2">
        <f t="shared" si="70"/>
        <v>64</v>
      </c>
      <c r="Q1110" s="81" t="str">
        <f t="shared" si="71"/>
        <v/>
      </c>
    </row>
    <row r="1111" spans="1:17" x14ac:dyDescent="0.2">
      <c r="A1111" t="s">
        <v>1273</v>
      </c>
      <c r="B1111" t="s">
        <v>1274</v>
      </c>
      <c r="C1111" s="6" t="s">
        <v>26</v>
      </c>
      <c r="D1111" s="5">
        <v>36286</v>
      </c>
      <c r="E1111" s="2">
        <v>1056</v>
      </c>
      <c r="F1111" s="2">
        <v>39</v>
      </c>
      <c r="G1111" t="str">
        <f>B1111&amp;C1111</f>
        <v>Shalysa WRAY400m</v>
      </c>
      <c r="H1111" s="2">
        <f>E1111</f>
        <v>1056</v>
      </c>
      <c r="I1111" s="2" cm="1">
        <f t="array" ref="I1111">MAX(IF($G$3:$G$4000=$G1111,$H$3:$H$4000))</f>
        <v>1056</v>
      </c>
      <c r="J1111" s="2" t="str">
        <v>GBR</v>
      </c>
      <c r="K1111" s="21" t="str">
        <v>Joy EZE</v>
      </c>
      <c r="L1111" s="47" t="str">
        <v>100m</v>
      </c>
      <c r="M1111" s="97">
        <v>38138</v>
      </c>
      <c r="N1111" s="96" t="str">
        <f t="shared" si="68"/>
        <v>Joy EZE100m</v>
      </c>
      <c r="O1111" s="2">
        <f t="shared" si="69"/>
        <v>1106</v>
      </c>
      <c r="P1111" s="2">
        <f t="shared" si="70"/>
        <v>82</v>
      </c>
      <c r="Q1111" s="81" t="str">
        <f t="shared" si="71"/>
        <v/>
      </c>
    </row>
    <row r="1112" spans="1:17" x14ac:dyDescent="0.2">
      <c r="A1112" t="s">
        <v>1273</v>
      </c>
      <c r="B1112" t="s">
        <v>2594</v>
      </c>
      <c r="C1112" t="s">
        <v>40</v>
      </c>
      <c r="D1112" s="5">
        <v>36391</v>
      </c>
      <c r="E1112" s="2">
        <v>915</v>
      </c>
      <c r="F1112" s="2">
        <v>47</v>
      </c>
      <c r="G1112" t="str">
        <f>B1112&amp;C1112</f>
        <v>Lacee BARNESdiscus-throw</v>
      </c>
      <c r="H1112" s="2">
        <f>E1112</f>
        <v>915</v>
      </c>
      <c r="I1112" s="2" cm="1">
        <f t="array" ref="I1112">MAX(IF($G$3:$G$4000=$G1112,$H$3:$H$4000))</f>
        <v>915</v>
      </c>
      <c r="J1112" s="2" t="str">
        <v>GBR</v>
      </c>
      <c r="K1112" s="21" t="str">
        <v>Hannah BRIER</v>
      </c>
      <c r="L1112" s="47" t="str">
        <v>100m</v>
      </c>
      <c r="M1112" s="97">
        <v>35829</v>
      </c>
      <c r="N1112" s="96" t="str">
        <f t="shared" si="68"/>
        <v>Hannah BRIER100m</v>
      </c>
      <c r="O1112" s="2">
        <f t="shared" si="69"/>
        <v>1106</v>
      </c>
      <c r="P1112" s="2">
        <f t="shared" si="70"/>
        <v>82</v>
      </c>
      <c r="Q1112" s="81" t="str">
        <f t="shared" si="71"/>
        <v/>
      </c>
    </row>
    <row r="1113" spans="1:17" x14ac:dyDescent="0.2">
      <c r="A1113" t="s">
        <v>1273</v>
      </c>
      <c r="B1113" t="s">
        <v>2594</v>
      </c>
      <c r="C1113" s="5" t="s">
        <v>39</v>
      </c>
      <c r="D1113" s="5">
        <v>36391</v>
      </c>
      <c r="E1113" s="2">
        <v>871</v>
      </c>
      <c r="F1113" s="2">
        <v>59</v>
      </c>
      <c r="G1113" t="str">
        <f>B1113&amp;C1113</f>
        <v>Lacee BARNESshot-put</v>
      </c>
      <c r="H1113" s="2">
        <f>E1113</f>
        <v>871</v>
      </c>
      <c r="I1113" s="2" cm="1">
        <f t="array" ref="I1113">MAX(IF($G$3:$G$4000=$G1113,$H$3:$H$4000))</f>
        <v>871</v>
      </c>
      <c r="J1113" s="2" t="str">
        <v>GBR</v>
      </c>
      <c r="K1113" s="21" t="str">
        <v>Zoe POLLOCK</v>
      </c>
      <c r="L1113" s="47" t="str">
        <v>400mh</v>
      </c>
      <c r="M1113" s="97">
        <v>36881</v>
      </c>
      <c r="N1113" s="96" t="str">
        <f t="shared" si="68"/>
        <v>Zoe POLLOCK400mh</v>
      </c>
      <c r="O1113" s="2">
        <f t="shared" si="69"/>
        <v>1106</v>
      </c>
      <c r="P1113" s="2">
        <f t="shared" si="70"/>
        <v>31</v>
      </c>
      <c r="Q1113" s="81" t="str">
        <f t="shared" si="71"/>
        <v/>
      </c>
    </row>
    <row r="1114" spans="1:17" x14ac:dyDescent="0.2">
      <c r="A1114" t="s">
        <v>1862</v>
      </c>
      <c r="B1114" t="s">
        <v>1863</v>
      </c>
      <c r="C1114" t="s">
        <v>25</v>
      </c>
      <c r="D1114" s="5">
        <v>33002</v>
      </c>
      <c r="E1114" s="2">
        <v>1094</v>
      </c>
      <c r="F1114" s="2">
        <v>72</v>
      </c>
      <c r="G1114" t="str">
        <f>B1114&amp;C1114</f>
        <v>Germaine ABESSOLO BIVINA200m</v>
      </c>
      <c r="H1114" s="2">
        <f>E1114</f>
        <v>1094</v>
      </c>
      <c r="I1114" s="2" cm="1">
        <f t="array" ref="I1114">MAX(IF($G$3:$G$4000=$G1114,$H$3:$H$4000))</f>
        <v>1094</v>
      </c>
      <c r="J1114" s="2" t="str">
        <v>GBR</v>
      </c>
      <c r="K1114" s="21" t="str">
        <v>Lina NIELSEN</v>
      </c>
      <c r="L1114" s="47" t="str">
        <v>400m</v>
      </c>
      <c r="M1114" s="97">
        <v>35137</v>
      </c>
      <c r="N1114" s="96" t="str">
        <f t="shared" si="68"/>
        <v>Lina NIELSEN400m</v>
      </c>
      <c r="O1114" s="2">
        <f t="shared" si="69"/>
        <v>1105</v>
      </c>
      <c r="P1114" s="2">
        <f t="shared" si="70"/>
        <v>64</v>
      </c>
      <c r="Q1114" s="81" t="str">
        <f t="shared" si="71"/>
        <v/>
      </c>
    </row>
    <row r="1115" spans="1:17" x14ac:dyDescent="0.2">
      <c r="A1115" t="s">
        <v>1862</v>
      </c>
      <c r="B1115" t="s">
        <v>1876</v>
      </c>
      <c r="C1115" t="s">
        <v>25</v>
      </c>
      <c r="D1115" s="5">
        <v>33870</v>
      </c>
      <c r="E1115" s="2">
        <v>1083</v>
      </c>
      <c r="F1115" s="2">
        <v>98</v>
      </c>
      <c r="G1115" t="str">
        <f>B1115&amp;C1115</f>
        <v>Linda ANGOUNOU200m</v>
      </c>
      <c r="H1115" s="2">
        <f>E1115</f>
        <v>1083</v>
      </c>
      <c r="I1115" s="2" cm="1">
        <f t="array" ref="I1115">MAX(IF($G$3:$G$4000=$G1115,$H$3:$H$4000))</f>
        <v>1083</v>
      </c>
      <c r="J1115" s="2" t="str">
        <v>GBR</v>
      </c>
      <c r="K1115" s="21" t="str">
        <v>Khahisa MHLANGA</v>
      </c>
      <c r="L1115" s="47" t="str">
        <v>800m</v>
      </c>
      <c r="M1115" s="97">
        <v>36520</v>
      </c>
      <c r="N1115" s="96" t="str">
        <f t="shared" si="68"/>
        <v>Khahisa MHLANGA800m</v>
      </c>
      <c r="O1115" s="2">
        <f t="shared" si="69"/>
        <v>1105</v>
      </c>
      <c r="P1115" s="2">
        <f t="shared" si="70"/>
        <v>60</v>
      </c>
      <c r="Q1115" s="81" t="str">
        <f t="shared" si="71"/>
        <v/>
      </c>
    </row>
    <row r="1116" spans="1:17" x14ac:dyDescent="0.2">
      <c r="A1116" t="s">
        <v>1862</v>
      </c>
      <c r="B1116" t="s">
        <v>1876</v>
      </c>
      <c r="C1116" t="s">
        <v>33</v>
      </c>
      <c r="D1116" s="5">
        <v>33870</v>
      </c>
      <c r="E1116" s="2">
        <v>1071</v>
      </c>
      <c r="F1116" s="2">
        <v>47</v>
      </c>
      <c r="G1116" t="str">
        <f>B1116&amp;C1116</f>
        <v>Linda ANGOUNOU400mh</v>
      </c>
      <c r="H1116" s="2">
        <f>E1116</f>
        <v>1071</v>
      </c>
      <c r="I1116" s="2" cm="1">
        <f t="array" ref="I1116">MAX(IF($G$3:$G$4000=$G1116,$H$3:$H$4000))</f>
        <v>1071</v>
      </c>
      <c r="J1116" s="2" t="str">
        <v>GBR</v>
      </c>
      <c r="K1116" s="21" t="str">
        <v>Samantha HARRISON</v>
      </c>
      <c r="L1116" s="47" t="str">
        <v>10000m</v>
      </c>
      <c r="M1116" s="97">
        <v>34731</v>
      </c>
      <c r="N1116" s="96" t="str">
        <f t="shared" si="68"/>
        <v>Samantha HARRISON10000m</v>
      </c>
      <c r="O1116" s="2">
        <f t="shared" si="69"/>
        <v>1105</v>
      </c>
      <c r="P1116" s="2">
        <f t="shared" si="70"/>
        <v>55</v>
      </c>
      <c r="Q1116" s="81" t="str">
        <f t="shared" si="71"/>
        <v/>
      </c>
    </row>
    <row r="1117" spans="1:17" x14ac:dyDescent="0.2">
      <c r="A1117" t="s">
        <v>1862</v>
      </c>
      <c r="B1117" t="s">
        <v>2421</v>
      </c>
      <c r="C1117" s="5" t="s">
        <v>38</v>
      </c>
      <c r="D1117" s="5">
        <v>35331</v>
      </c>
      <c r="E1117" s="2">
        <v>1036</v>
      </c>
      <c r="F1117" s="2">
        <v>27</v>
      </c>
      <c r="G1117" t="str">
        <f>B1117&amp;C1117</f>
        <v>V√©ronique KOSSENDA REYtriple-jump</v>
      </c>
      <c r="H1117" s="2">
        <f>E1117</f>
        <v>1036</v>
      </c>
      <c r="I1117" s="2" cm="1">
        <f t="array" ref="I1117">MAX(IF($G$3:$G$4000=$G1117,$H$3:$H$4000))</f>
        <v>1036</v>
      </c>
      <c r="J1117" s="2" t="str">
        <v>GBR</v>
      </c>
      <c r="K1117" s="21" t="str">
        <v>Jade LALLY</v>
      </c>
      <c r="L1117" s="47" t="str">
        <v>discus-throw</v>
      </c>
      <c r="M1117" s="97">
        <v>31866</v>
      </c>
      <c r="N1117" s="96" t="str">
        <f t="shared" si="68"/>
        <v>Jade LALLYdiscus-throw</v>
      </c>
      <c r="O1117" s="2">
        <f t="shared" si="69"/>
        <v>1104</v>
      </c>
      <c r="P1117" s="2">
        <f t="shared" si="70"/>
        <v>7</v>
      </c>
      <c r="Q1117" s="81" t="str">
        <f t="shared" si="71"/>
        <v/>
      </c>
    </row>
    <row r="1118" spans="1:17" x14ac:dyDescent="0.2">
      <c r="A1118" t="s">
        <v>1862</v>
      </c>
      <c r="B1118" t="s">
        <v>5176</v>
      </c>
      <c r="C1118" t="s">
        <v>25</v>
      </c>
      <c r="D1118" s="5">
        <v>37429</v>
      </c>
      <c r="E1118" s="2">
        <v>1032</v>
      </c>
      <c r="F1118" s="2">
        <v>37</v>
      </c>
      <c r="G1118" t="str">
        <f>B1118&amp;C1118</f>
        <v>Herverge KOLE ETAME200m</v>
      </c>
      <c r="H1118" s="2">
        <f>E1118</f>
        <v>1032</v>
      </c>
      <c r="I1118" s="2" cm="1">
        <f t="array" ref="I1118">MAX(IF($G$3:$G$4000=$G1118,$H$3:$H$4000))</f>
        <v>1032</v>
      </c>
      <c r="J1118" s="2" t="str">
        <v>GBR</v>
      </c>
      <c r="K1118" s="21" t="str">
        <v>Beth DOBBIN</v>
      </c>
      <c r="L1118" s="47" t="str">
        <v>100m</v>
      </c>
      <c r="M1118" s="97">
        <v>34492</v>
      </c>
      <c r="N1118" s="96" t="str">
        <f t="shared" si="68"/>
        <v>Beth DOBBIN100m</v>
      </c>
      <c r="O1118" s="2">
        <f t="shared" si="69"/>
        <v>1103</v>
      </c>
      <c r="P1118" s="2">
        <f t="shared" si="70"/>
        <v>89</v>
      </c>
      <c r="Q1118" s="81" t="str">
        <f t="shared" si="71"/>
        <v/>
      </c>
    </row>
    <row r="1119" spans="1:17" x14ac:dyDescent="0.2">
      <c r="A1119" t="s">
        <v>1862</v>
      </c>
      <c r="B1119" t="s">
        <v>5174</v>
      </c>
      <c r="C1119" t="s">
        <v>25</v>
      </c>
      <c r="D1119" s="5">
        <v>35037</v>
      </c>
      <c r="E1119" s="2">
        <v>1030</v>
      </c>
      <c r="F1119" s="2">
        <v>39</v>
      </c>
      <c r="G1119" t="str">
        <f>B1119&amp;C1119</f>
        <v>St√©phanie NJUH NSTELLA200m</v>
      </c>
      <c r="H1119" s="2">
        <f>E1119</f>
        <v>1030</v>
      </c>
      <c r="I1119" s="2" cm="1">
        <f t="array" ref="I1119">MAX(IF($G$3:$G$4000=$G1119,$H$3:$H$4000))</f>
        <v>1030</v>
      </c>
      <c r="J1119" s="2" t="str">
        <v>GBR</v>
      </c>
      <c r="K1119" s="21" t="str">
        <v>Bianca WILLIAMS</v>
      </c>
      <c r="L1119" s="47" t="str">
        <v>200m</v>
      </c>
      <c r="M1119" s="97">
        <v>34321</v>
      </c>
      <c r="N1119" s="96" t="str">
        <f t="shared" si="68"/>
        <v>Bianca WILLIAMS200m</v>
      </c>
      <c r="O1119" s="2">
        <f t="shared" si="69"/>
        <v>1103</v>
      </c>
      <c r="P1119" s="2">
        <f t="shared" si="70"/>
        <v>67</v>
      </c>
      <c r="Q1119" s="81" t="str">
        <f t="shared" si="71"/>
        <v/>
      </c>
    </row>
    <row r="1120" spans="1:17" x14ac:dyDescent="0.2">
      <c r="A1120" t="s">
        <v>1862</v>
      </c>
      <c r="B1120" t="s">
        <v>5174</v>
      </c>
      <c r="C1120" t="s">
        <v>2</v>
      </c>
      <c r="D1120" s="5">
        <v>35037</v>
      </c>
      <c r="E1120" s="2">
        <v>1023</v>
      </c>
      <c r="F1120" s="2">
        <v>68</v>
      </c>
      <c r="G1120" t="str">
        <f>B1120&amp;C1120</f>
        <v>St√©phanie NJUH NSTELLA100m</v>
      </c>
      <c r="H1120" s="2">
        <f>E1120</f>
        <v>1023</v>
      </c>
      <c r="I1120" s="2" cm="1">
        <f t="array" ref="I1120">MAX(IF($G$3:$G$4000=$G1120,$H$3:$H$4000))</f>
        <v>1023</v>
      </c>
      <c r="J1120" s="2" t="str">
        <v>GBR</v>
      </c>
      <c r="K1120" s="21" t="str">
        <v>Keely HODGKINSON</v>
      </c>
      <c r="L1120" s="47" t="str">
        <v>400m</v>
      </c>
      <c r="M1120" s="97">
        <v>37318</v>
      </c>
      <c r="N1120" s="96" t="str">
        <f t="shared" si="68"/>
        <v>Keely HODGKINSON400m</v>
      </c>
      <c r="O1120" s="2">
        <f t="shared" si="69"/>
        <v>1103</v>
      </c>
      <c r="P1120" s="2">
        <f t="shared" si="70"/>
        <v>68</v>
      </c>
      <c r="Q1120" s="81" t="str">
        <f t="shared" si="71"/>
        <v/>
      </c>
    </row>
    <row r="1121" spans="1:17" x14ac:dyDescent="0.2">
      <c r="A1121" t="s">
        <v>1862</v>
      </c>
      <c r="B1121" t="s">
        <v>5175</v>
      </c>
      <c r="C1121" t="s">
        <v>25</v>
      </c>
      <c r="D1121" s="5">
        <v>34705</v>
      </c>
      <c r="E1121" s="2">
        <v>1022</v>
      </c>
      <c r="F1121" s="2">
        <v>48</v>
      </c>
      <c r="G1121" t="str">
        <f>B1121&amp;C1121</f>
        <v>Irene BELL BONONG200m</v>
      </c>
      <c r="H1121" s="2">
        <f>E1121</f>
        <v>1022</v>
      </c>
      <c r="I1121" s="2" cm="1">
        <f t="array" ref="I1121">MAX(IF($G$3:$G$4000=$G1121,$H$3:$H$4000))</f>
        <v>1022</v>
      </c>
      <c r="J1121" s="2" t="str">
        <v>GBR</v>
      </c>
      <c r="K1121" s="21" t="str">
        <v>Megan MARRS</v>
      </c>
      <c r="L1121" s="47" t="str">
        <v>100mh</v>
      </c>
      <c r="M1121" s="97">
        <v>35698</v>
      </c>
      <c r="N1121" s="96" t="str">
        <f t="shared" si="68"/>
        <v>Megan MARRS100mh</v>
      </c>
      <c r="O1121" s="2">
        <f t="shared" si="69"/>
        <v>1103</v>
      </c>
      <c r="P1121" s="2">
        <f t="shared" si="70"/>
        <v>47</v>
      </c>
      <c r="Q1121" s="81" t="str">
        <f t="shared" si="71"/>
        <v/>
      </c>
    </row>
    <row r="1122" spans="1:17" x14ac:dyDescent="0.2">
      <c r="A1122" t="s">
        <v>1862</v>
      </c>
      <c r="B1122" t="s">
        <v>5175</v>
      </c>
      <c r="C1122" t="s">
        <v>2</v>
      </c>
      <c r="D1122" s="5">
        <v>34705</v>
      </c>
      <c r="E1122" s="2">
        <v>1021</v>
      </c>
      <c r="F1122" s="2">
        <v>69</v>
      </c>
      <c r="G1122" t="str">
        <f>B1122&amp;C1122</f>
        <v>Irene BELL BONONG100m</v>
      </c>
      <c r="H1122" s="2">
        <f>E1122</f>
        <v>1021</v>
      </c>
      <c r="I1122" s="2" cm="1">
        <f t="array" ref="I1122">MAX(IF($G$3:$G$4000=$G1122,$H$3:$H$4000))</f>
        <v>1021</v>
      </c>
      <c r="J1122" s="2" t="str">
        <v>GBR</v>
      </c>
      <c r="K1122" s="21" t="str">
        <v>Jodie WILLIAMS</v>
      </c>
      <c r="L1122" s="47" t="str">
        <v>100m</v>
      </c>
      <c r="M1122" s="97">
        <v>34240</v>
      </c>
      <c r="N1122" s="96" t="str">
        <f t="shared" si="68"/>
        <v>Jodie WILLIAMS100m</v>
      </c>
      <c r="O1122" s="2">
        <f t="shared" si="69"/>
        <v>1102</v>
      </c>
      <c r="P1122" s="2">
        <f t="shared" si="70"/>
        <v>90</v>
      </c>
      <c r="Q1122" s="81" t="str">
        <f t="shared" si="71"/>
        <v/>
      </c>
    </row>
    <row r="1123" spans="1:17" x14ac:dyDescent="0.2">
      <c r="A1123" t="s">
        <v>1862</v>
      </c>
      <c r="B1123" t="s">
        <v>5176</v>
      </c>
      <c r="C1123" t="s">
        <v>2</v>
      </c>
      <c r="D1123" s="5">
        <v>37429</v>
      </c>
      <c r="E1123" s="2">
        <v>1019</v>
      </c>
      <c r="F1123" s="2">
        <v>74</v>
      </c>
      <c r="G1123" t="str">
        <f>B1123&amp;C1123</f>
        <v>Herverge KOLE ETAME100m</v>
      </c>
      <c r="H1123" s="2">
        <f>E1123</f>
        <v>1019</v>
      </c>
      <c r="I1123" s="2" cm="1">
        <f t="array" ref="I1123">MAX(IF($G$3:$G$4000=$G1123,$H$3:$H$4000))</f>
        <v>1019</v>
      </c>
      <c r="J1123" s="2" t="str">
        <v>GBR</v>
      </c>
      <c r="K1123" s="21" t="str">
        <v>Heather PATON</v>
      </c>
      <c r="L1123" s="47" t="str">
        <v>100mh</v>
      </c>
      <c r="M1123" s="97">
        <v>35164</v>
      </c>
      <c r="N1123" s="96" t="str">
        <f t="shared" si="68"/>
        <v>Heather PATON100mh</v>
      </c>
      <c r="O1123" s="2">
        <f t="shared" si="69"/>
        <v>1102</v>
      </c>
      <c r="P1123" s="2">
        <f t="shared" si="70"/>
        <v>48</v>
      </c>
      <c r="Q1123" s="81" t="str">
        <f t="shared" si="71"/>
        <v/>
      </c>
    </row>
    <row r="1124" spans="1:17" x14ac:dyDescent="0.2">
      <c r="A1124" t="s">
        <v>1862</v>
      </c>
      <c r="B1124" t="s">
        <v>2402</v>
      </c>
      <c r="C1124" s="5" t="s">
        <v>37</v>
      </c>
      <c r="D1124" s="5">
        <v>36163</v>
      </c>
      <c r="E1124" s="2">
        <v>1019</v>
      </c>
      <c r="F1124" s="2">
        <v>93</v>
      </c>
      <c r="G1124" t="str">
        <f>B1124&amp;C1124</f>
        <v>Pauline RAISSA NGOUOPOUlong-jump</v>
      </c>
      <c r="H1124" s="2">
        <f>E1124</f>
        <v>1019</v>
      </c>
      <c r="I1124" s="2" cm="1">
        <f t="array" ref="I1124">MAX(IF($G$3:$G$4000=$G1124,$H$3:$H$4000))</f>
        <v>1019</v>
      </c>
      <c r="J1124" s="2" t="str">
        <v>GBR</v>
      </c>
      <c r="K1124" s="21" t="str">
        <v>Aimee PRATT</v>
      </c>
      <c r="L1124" s="47" t="str">
        <v>1500m</v>
      </c>
      <c r="M1124" s="97">
        <v>35706</v>
      </c>
      <c r="N1124" s="96" t="str">
        <f t="shared" si="68"/>
        <v>Aimee PRATT1500m</v>
      </c>
      <c r="O1124" s="2">
        <f t="shared" si="69"/>
        <v>1100</v>
      </c>
      <c r="P1124" s="2">
        <f t="shared" si="70"/>
        <v>73</v>
      </c>
      <c r="Q1124" s="81" t="str">
        <f t="shared" si="71"/>
        <v/>
      </c>
    </row>
    <row r="1125" spans="1:17" x14ac:dyDescent="0.2">
      <c r="A1125" t="s">
        <v>1862</v>
      </c>
      <c r="B1125" t="s">
        <v>2402</v>
      </c>
      <c r="C1125" s="5" t="s">
        <v>38</v>
      </c>
      <c r="D1125" s="5">
        <v>36163</v>
      </c>
      <c r="E1125" s="2">
        <v>1013</v>
      </c>
      <c r="F1125" s="2">
        <v>45</v>
      </c>
      <c r="G1125" t="str">
        <f>B1125&amp;C1125</f>
        <v>Pauline RAISSA NGOUOPOUtriple-jump</v>
      </c>
      <c r="H1125" s="2">
        <f>E1125</f>
        <v>1013</v>
      </c>
      <c r="I1125" s="2" cm="1">
        <f t="array" ref="I1125">MAX(IF($G$3:$G$4000=$G1125,$H$3:$H$4000))</f>
        <v>1013</v>
      </c>
      <c r="J1125" s="2" t="str">
        <v>GBR</v>
      </c>
      <c r="K1125" s="21" t="str">
        <v>Jennifer NESBITT</v>
      </c>
      <c r="L1125" s="47" t="str">
        <v>10000m</v>
      </c>
      <c r="M1125" s="97">
        <v>34723</v>
      </c>
      <c r="N1125" s="96" t="str">
        <f t="shared" si="68"/>
        <v>Jennifer NESBITT10000m</v>
      </c>
      <c r="O1125" s="2">
        <f t="shared" si="69"/>
        <v>1100</v>
      </c>
      <c r="P1125" s="2">
        <f t="shared" si="70"/>
        <v>59</v>
      </c>
      <c r="Q1125" s="81" t="str">
        <f t="shared" si="71"/>
        <v/>
      </c>
    </row>
    <row r="1126" spans="1:17" x14ac:dyDescent="0.2">
      <c r="A1126" t="s">
        <v>1862</v>
      </c>
      <c r="B1126" t="s">
        <v>5243</v>
      </c>
      <c r="C1126" t="s">
        <v>39</v>
      </c>
      <c r="D1126" s="5">
        <v>38209</v>
      </c>
      <c r="E1126" s="2">
        <v>765</v>
      </c>
      <c r="F1126" s="2">
        <v>58</v>
      </c>
      <c r="G1126" t="str">
        <f>B1126&amp;C1126</f>
        <v>Frederick LEMONGO NKOULOUshot-put</v>
      </c>
      <c r="H1126" s="2">
        <f>E1126</f>
        <v>765</v>
      </c>
      <c r="I1126" s="2" cm="1">
        <f t="array" ref="I1126">MAX(IF($G$3:$G$4000=$G1126,$H$3:$H$4000))</f>
        <v>765</v>
      </c>
      <c r="J1126" s="2" t="str">
        <v>GBR</v>
      </c>
      <c r="K1126" s="21" t="str">
        <v>Anastasia DAVIES</v>
      </c>
      <c r="L1126" s="47" t="str">
        <v>100mh</v>
      </c>
      <c r="M1126" s="97">
        <v>36259</v>
      </c>
      <c r="N1126" s="96" t="str">
        <f t="shared" si="68"/>
        <v>Anastasia DAVIES100mh</v>
      </c>
      <c r="O1126" s="2">
        <f t="shared" si="69"/>
        <v>1099</v>
      </c>
      <c r="P1126" s="2">
        <f t="shared" si="70"/>
        <v>49</v>
      </c>
      <c r="Q1126" s="81" t="str">
        <f t="shared" si="71"/>
        <v/>
      </c>
    </row>
    <row r="1127" spans="1:17" x14ac:dyDescent="0.2">
      <c r="A1127" t="s">
        <v>1862</v>
      </c>
      <c r="B1127" t="s">
        <v>5244</v>
      </c>
      <c r="C1127" t="s">
        <v>39</v>
      </c>
      <c r="D1127" s="5">
        <v>35097</v>
      </c>
      <c r="E1127" s="2">
        <v>765</v>
      </c>
      <c r="F1127" s="2">
        <v>59</v>
      </c>
      <c r="G1127" t="str">
        <f>B1127&amp;C1127</f>
        <v>Jolivette Suzie METSADONGshot-put</v>
      </c>
      <c r="H1127" s="2">
        <f>E1127</f>
        <v>765</v>
      </c>
      <c r="I1127" s="2" cm="1">
        <f t="array" ref="I1127">MAX(IF($G$3:$G$4000=$G1127,$H$3:$H$4000))</f>
        <v>765</v>
      </c>
      <c r="J1127" s="2" t="str">
        <v>GBR</v>
      </c>
      <c r="K1127" s="21" t="str">
        <v>Charlotte ARTER</v>
      </c>
      <c r="L1127" s="47" t="str">
        <v>5000m</v>
      </c>
      <c r="M1127" s="97">
        <v>33407</v>
      </c>
      <c r="N1127" s="96" t="str">
        <f t="shared" si="68"/>
        <v>Charlotte ARTER5000m</v>
      </c>
      <c r="O1127" s="2">
        <f t="shared" si="69"/>
        <v>1097</v>
      </c>
      <c r="P1127" s="2">
        <f t="shared" si="70"/>
        <v>68</v>
      </c>
      <c r="Q1127" s="81" t="str">
        <f t="shared" si="71"/>
        <v/>
      </c>
    </row>
    <row r="1128" spans="1:17" x14ac:dyDescent="0.2">
      <c r="A1128" t="s">
        <v>1812</v>
      </c>
      <c r="B1128" t="s">
        <v>1878</v>
      </c>
      <c r="C1128" s="5" t="s">
        <v>26</v>
      </c>
      <c r="D1128" s="6">
        <v>31548</v>
      </c>
      <c r="E1128" s="2">
        <v>1174</v>
      </c>
      <c r="F1128" s="2">
        <v>12</v>
      </c>
      <c r="G1128" t="str">
        <f>B1128&amp;C1128</f>
        <v>Eleni ARTYMATA400m</v>
      </c>
      <c r="H1128" s="2">
        <f>E1128</f>
        <v>1174</v>
      </c>
      <c r="I1128" s="2" cm="1">
        <f t="array" ref="I1128">MAX(IF($G$3:$G$4000=$G1128,$H$3:$H$4000))</f>
        <v>1174</v>
      </c>
      <c r="J1128" s="2" t="str">
        <v>GBR</v>
      </c>
      <c r="K1128" s="21" t="str">
        <v>Amber ANNING</v>
      </c>
      <c r="L1128" s="47" t="str">
        <v>200m</v>
      </c>
      <c r="M1128" s="97">
        <v>36848</v>
      </c>
      <c r="N1128" s="96" t="str">
        <f t="shared" si="68"/>
        <v>Amber ANNING200m</v>
      </c>
      <c r="O1128" s="2">
        <f t="shared" si="69"/>
        <v>1096</v>
      </c>
      <c r="P1128" s="2">
        <f t="shared" si="70"/>
        <v>74</v>
      </c>
      <c r="Q1128" s="81" t="str">
        <f t="shared" si="71"/>
        <v/>
      </c>
    </row>
    <row r="1129" spans="1:17" x14ac:dyDescent="0.2">
      <c r="A1129" t="s">
        <v>1812</v>
      </c>
      <c r="B1129" t="s">
        <v>2214</v>
      </c>
      <c r="C1129" t="s">
        <v>32</v>
      </c>
      <c r="D1129" s="5">
        <v>35471</v>
      </c>
      <c r="E1129" s="2">
        <v>1127</v>
      </c>
      <c r="F1129" s="2">
        <v>26</v>
      </c>
      <c r="G1129" t="str">
        <f>B1129&amp;C1129</f>
        <v>Natalia CHRISTOFI100mh</v>
      </c>
      <c r="H1129" s="2">
        <f>E1129</f>
        <v>1127</v>
      </c>
      <c r="I1129" s="2" cm="1">
        <f t="array" ref="I1129">MAX(IF($G$3:$G$4000=$G1129,$H$3:$H$4000))</f>
        <v>1127</v>
      </c>
      <c r="J1129" s="2" t="str">
        <v>GBR</v>
      </c>
      <c r="K1129" s="21" t="str">
        <v>Jennifer NESBITT</v>
      </c>
      <c r="L1129" s="47" t="str">
        <v>5000m</v>
      </c>
      <c r="M1129" s="97">
        <v>34723</v>
      </c>
      <c r="N1129" s="96" t="str">
        <f t="shared" si="68"/>
        <v>Jennifer NESBITT5000m</v>
      </c>
      <c r="O1129" s="2">
        <f t="shared" si="69"/>
        <v>1096</v>
      </c>
      <c r="P1129" s="2">
        <f t="shared" si="70"/>
        <v>70</v>
      </c>
      <c r="Q1129" s="81" t="str">
        <f t="shared" si="71"/>
        <v/>
      </c>
    </row>
    <row r="1130" spans="1:17" x14ac:dyDescent="0.2">
      <c r="A1130" t="s">
        <v>1812</v>
      </c>
      <c r="B1130" t="s">
        <v>1813</v>
      </c>
      <c r="C1130" t="s">
        <v>2</v>
      </c>
      <c r="D1130" s="5">
        <v>35419</v>
      </c>
      <c r="E1130" s="2">
        <v>1118</v>
      </c>
      <c r="F1130" s="2">
        <v>61</v>
      </c>
      <c r="G1130" t="str">
        <f>B1130&amp;C1130</f>
        <v>Olivia FOTOPOULOU100m</v>
      </c>
      <c r="H1130" s="2">
        <f>E1130</f>
        <v>1118</v>
      </c>
      <c r="I1130" s="2" cm="1">
        <f t="array" ref="I1130">MAX(IF($G$3:$G$4000=$G1130,$H$3:$H$4000))</f>
        <v>1118</v>
      </c>
      <c r="J1130" s="2" t="str">
        <v>GBR</v>
      </c>
      <c r="K1130" s="21" t="str">
        <v>Clara EVANS</v>
      </c>
      <c r="L1130" s="47" t="str">
        <v>10000m</v>
      </c>
      <c r="M1130" s="97">
        <v>34300</v>
      </c>
      <c r="N1130" s="96" t="str">
        <f t="shared" si="68"/>
        <v>Clara EVANS10000m</v>
      </c>
      <c r="O1130" s="2">
        <f t="shared" si="69"/>
        <v>1096</v>
      </c>
      <c r="P1130" s="2">
        <f t="shared" si="70"/>
        <v>61</v>
      </c>
      <c r="Q1130" s="81" t="str">
        <f t="shared" si="71"/>
        <v/>
      </c>
    </row>
    <row r="1131" spans="1:17" x14ac:dyDescent="0.2">
      <c r="A1131" t="s">
        <v>1812</v>
      </c>
      <c r="B1131" t="s">
        <v>2355</v>
      </c>
      <c r="C1131" t="s">
        <v>37</v>
      </c>
      <c r="D1131" s="5">
        <v>35419</v>
      </c>
      <c r="E1131" s="2">
        <v>1108</v>
      </c>
      <c r="F1131" s="2">
        <v>22</v>
      </c>
      <c r="G1131" t="str">
        <f>B1131&amp;C1131</f>
        <v>Filippa FOTOPOULOUlong-jump</v>
      </c>
      <c r="H1131" s="2">
        <f>E1131</f>
        <v>1108</v>
      </c>
      <c r="I1131" s="2" cm="1">
        <f t="array" ref="I1131">MAX(IF($G$3:$G$4000=$G1131,$H$3:$H$4000))</f>
        <v>1108</v>
      </c>
      <c r="J1131" s="2" t="str">
        <v>GBR</v>
      </c>
      <c r="K1131" s="21" t="str">
        <v>Poppy TANK</v>
      </c>
      <c r="L1131" s="47" t="str">
        <v>10000m</v>
      </c>
      <c r="M1131" s="97">
        <v>35769</v>
      </c>
      <c r="N1131" s="96" t="str">
        <f t="shared" si="68"/>
        <v>Poppy TANK10000m</v>
      </c>
      <c r="O1131" s="2">
        <f t="shared" si="69"/>
        <v>1095</v>
      </c>
      <c r="P1131" s="2">
        <f t="shared" si="70"/>
        <v>63</v>
      </c>
      <c r="Q1131" s="81" t="str">
        <f t="shared" si="71"/>
        <v/>
      </c>
    </row>
    <row r="1132" spans="1:17" x14ac:dyDescent="0.2">
      <c r="A1132" t="s">
        <v>1812</v>
      </c>
      <c r="B1132" t="s">
        <v>1813</v>
      </c>
      <c r="C1132" t="s">
        <v>25</v>
      </c>
      <c r="D1132" s="5">
        <v>35419</v>
      </c>
      <c r="E1132" s="2">
        <v>1103</v>
      </c>
      <c r="F1132" s="2">
        <v>63</v>
      </c>
      <c r="G1132" t="str">
        <f>B1132&amp;C1132</f>
        <v>Olivia FOTOPOULOU200m</v>
      </c>
      <c r="H1132" s="2">
        <f>E1132</f>
        <v>1103</v>
      </c>
      <c r="I1132" s="2" cm="1">
        <f t="array" ref="I1132">MAX(IF($G$3:$G$4000=$G1132,$H$3:$H$4000))</f>
        <v>1103</v>
      </c>
      <c r="J1132" s="2" t="str">
        <v>GBR</v>
      </c>
      <c r="K1132" s="21" t="str">
        <v>Sabrina SINHA</v>
      </c>
      <c r="L1132" s="47" t="str">
        <v>1500m</v>
      </c>
      <c r="M1132" s="97">
        <v>36269</v>
      </c>
      <c r="N1132" s="96" t="str">
        <f t="shared" si="68"/>
        <v>Sabrina SINHA1500m</v>
      </c>
      <c r="O1132" s="2">
        <f t="shared" si="69"/>
        <v>1094</v>
      </c>
      <c r="P1132" s="2">
        <f t="shared" si="70"/>
        <v>83</v>
      </c>
      <c r="Q1132" s="81" t="str">
        <f t="shared" si="71"/>
        <v/>
      </c>
    </row>
    <row r="1133" spans="1:17" x14ac:dyDescent="0.2">
      <c r="A1133" t="s">
        <v>1812</v>
      </c>
      <c r="B1133" t="s">
        <v>1833</v>
      </c>
      <c r="C1133" t="s">
        <v>2</v>
      </c>
      <c r="D1133" s="5">
        <v>32674</v>
      </c>
      <c r="E1133" s="2">
        <v>1099</v>
      </c>
      <c r="F1133" s="2">
        <v>87</v>
      </c>
      <c r="G1133" t="str">
        <f>B1133&amp;C1133</f>
        <v>Anna Ramona PAPAIOANNOU100m</v>
      </c>
      <c r="H1133" s="2">
        <f>E1133</f>
        <v>1099</v>
      </c>
      <c r="I1133" s="2" cm="1">
        <f t="array" ref="I1133">MAX(IF($G$3:$G$4000=$G1133,$H$3:$H$4000))</f>
        <v>1099</v>
      </c>
      <c r="J1133" s="2" t="str">
        <v>GBR</v>
      </c>
      <c r="K1133" s="21" t="str">
        <v>Sarah TAIT</v>
      </c>
      <c r="L1133" s="47" t="str">
        <v>3000msc</v>
      </c>
      <c r="M1133" s="97">
        <v>36976</v>
      </c>
      <c r="N1133" s="96" t="str">
        <f t="shared" si="68"/>
        <v>Sarah TAIT3000msc</v>
      </c>
      <c r="O1133" s="2">
        <f t="shared" si="69"/>
        <v>1094</v>
      </c>
      <c r="P1133" s="2">
        <f t="shared" si="70"/>
        <v>46</v>
      </c>
      <c r="Q1133" s="81" t="str">
        <f t="shared" si="71"/>
        <v/>
      </c>
    </row>
    <row r="1134" spans="1:17" x14ac:dyDescent="0.2">
      <c r="A1134" t="s">
        <v>1812</v>
      </c>
      <c r="B1134" t="s">
        <v>2360</v>
      </c>
      <c r="C1134" t="s">
        <v>37</v>
      </c>
      <c r="D1134" s="5">
        <v>32952</v>
      </c>
      <c r="E1134" s="2">
        <v>1092</v>
      </c>
      <c r="F1134" s="2">
        <v>29</v>
      </c>
      <c r="G1134" t="str">
        <f>B1134&amp;C1134</f>
        <v>Nektaria PANAGIlong-jump</v>
      </c>
      <c r="H1134" s="2">
        <f>E1134</f>
        <v>1092</v>
      </c>
      <c r="I1134" s="2" cm="1">
        <f t="array" ref="I1134">MAX(IF($G$3:$G$4000=$G1134,$H$3:$H$4000))</f>
        <v>1092</v>
      </c>
      <c r="J1134" s="2" t="str">
        <v>GBR</v>
      </c>
      <c r="K1134" s="21" t="str">
        <v>Stephanie TWELL</v>
      </c>
      <c r="L1134" s="47" t="str">
        <v>5000m</v>
      </c>
      <c r="M1134" s="97">
        <v>32737</v>
      </c>
      <c r="N1134" s="96" t="str">
        <f t="shared" si="68"/>
        <v>Stephanie TWELL5000m</v>
      </c>
      <c r="O1134" s="2">
        <f t="shared" si="69"/>
        <v>1094</v>
      </c>
      <c r="P1134" s="2">
        <f t="shared" si="70"/>
        <v>73</v>
      </c>
      <c r="Q1134" s="81" t="str">
        <f t="shared" si="71"/>
        <v/>
      </c>
    </row>
    <row r="1135" spans="1:17" x14ac:dyDescent="0.2">
      <c r="A1135" t="s">
        <v>1812</v>
      </c>
      <c r="B1135" t="s">
        <v>2467</v>
      </c>
      <c r="C1135" t="s">
        <v>35</v>
      </c>
      <c r="D1135" s="5">
        <v>37972</v>
      </c>
      <c r="E1135" s="2">
        <v>1091</v>
      </c>
      <c r="F1135" s="2">
        <v>12</v>
      </c>
      <c r="G1135" t="str">
        <f>B1135&amp;C1135</f>
        <v>Styliana IOANNIDOUhigh-jump</v>
      </c>
      <c r="H1135" s="2">
        <f>E1135</f>
        <v>1091</v>
      </c>
      <c r="I1135" s="2" cm="1">
        <f t="array" ref="I1135">MAX(IF($G$3:$G$4000=$G1135,$H$3:$H$4000))</f>
        <v>1091</v>
      </c>
      <c r="J1135" s="2" t="str">
        <v>GBR</v>
      </c>
      <c r="K1135" s="21" t="str">
        <v>Holly ARCHER</v>
      </c>
      <c r="L1135" s="47" t="str">
        <v>800m</v>
      </c>
      <c r="M1135" s="97">
        <v>34280</v>
      </c>
      <c r="N1135" s="96" t="str">
        <f t="shared" si="68"/>
        <v>Holly ARCHER800m</v>
      </c>
      <c r="O1135" s="2">
        <f t="shared" si="69"/>
        <v>1093</v>
      </c>
      <c r="P1135" s="2">
        <f t="shared" si="70"/>
        <v>84</v>
      </c>
      <c r="Q1135" s="81" t="str">
        <f t="shared" si="71"/>
        <v/>
      </c>
    </row>
    <row r="1136" spans="1:17" x14ac:dyDescent="0.2">
      <c r="A1136" t="s">
        <v>1812</v>
      </c>
      <c r="B1136" t="s">
        <v>1833</v>
      </c>
      <c r="C1136" t="s">
        <v>25</v>
      </c>
      <c r="D1136" s="5">
        <v>32674</v>
      </c>
      <c r="E1136" s="2">
        <v>1084</v>
      </c>
      <c r="F1136" s="2">
        <v>94</v>
      </c>
      <c r="G1136" t="str">
        <f>B1136&amp;C1136</f>
        <v>Anna Ramona PAPAIOANNOU200m</v>
      </c>
      <c r="H1136" s="2">
        <f>E1136</f>
        <v>1084</v>
      </c>
      <c r="I1136" s="2" cm="1">
        <f t="array" ref="I1136">MAX(IF($G$3:$G$4000=$G1136,$H$3:$H$4000))</f>
        <v>1084</v>
      </c>
      <c r="J1136" s="2" t="str">
        <v>GBR</v>
      </c>
      <c r="K1136" s="21" t="str">
        <v>Shelayna OSKAN-CLARKE</v>
      </c>
      <c r="L1136" s="47" t="str">
        <v>800m</v>
      </c>
      <c r="M1136" s="97">
        <v>32893</v>
      </c>
      <c r="N1136" s="96" t="str">
        <f t="shared" si="68"/>
        <v>Shelayna OSKAN-CLARKE800m</v>
      </c>
      <c r="O1136" s="2">
        <f t="shared" si="69"/>
        <v>1092</v>
      </c>
      <c r="P1136" s="2">
        <f t="shared" si="70"/>
        <v>86</v>
      </c>
      <c r="Q1136" s="81" t="str">
        <f t="shared" si="71"/>
        <v/>
      </c>
    </row>
    <row r="1137" spans="1:17" x14ac:dyDescent="0.2">
      <c r="A1137" t="s">
        <v>1812</v>
      </c>
      <c r="B1137" t="s">
        <v>2246</v>
      </c>
      <c r="C1137" t="s">
        <v>32</v>
      </c>
      <c r="D1137" s="5">
        <v>36390</v>
      </c>
      <c r="E1137" s="2">
        <v>1075</v>
      </c>
      <c r="F1137" s="2">
        <v>63</v>
      </c>
      <c r="G1137" t="str">
        <f>B1137&amp;C1137</f>
        <v>Dafni GEORGIOU100mh</v>
      </c>
      <c r="H1137" s="2">
        <f>E1137</f>
        <v>1075</v>
      </c>
      <c r="I1137" s="2" cm="1">
        <f t="array" ref="I1137">MAX(IF($G$3:$G$4000=$G1137,$H$3:$H$4000))</f>
        <v>1075</v>
      </c>
      <c r="J1137" s="2" t="str">
        <v>GBR</v>
      </c>
      <c r="K1137" s="21" t="str">
        <v>Alice HOPKINS</v>
      </c>
      <c r="L1137" s="47" t="str">
        <v>long-jump</v>
      </c>
      <c r="M1137" s="97">
        <v>36159</v>
      </c>
      <c r="N1137" s="96" t="str">
        <f t="shared" si="68"/>
        <v>Alice HOPKINSlong-jump</v>
      </c>
      <c r="O1137" s="2">
        <f t="shared" si="69"/>
        <v>1092</v>
      </c>
      <c r="P1137" s="2">
        <f t="shared" si="70"/>
        <v>32</v>
      </c>
      <c r="Q1137" s="81" t="str">
        <f t="shared" si="71"/>
        <v/>
      </c>
    </row>
    <row r="1138" spans="1:17" x14ac:dyDescent="0.2">
      <c r="A1138" t="s">
        <v>1812</v>
      </c>
      <c r="B1138" t="s">
        <v>2470</v>
      </c>
      <c r="C1138" s="5" t="s">
        <v>35</v>
      </c>
      <c r="D1138" s="5">
        <v>36668</v>
      </c>
      <c r="E1138" s="2">
        <v>1062</v>
      </c>
      <c r="F1138" s="2">
        <v>19</v>
      </c>
      <c r="G1138" t="str">
        <f>B1138&amp;C1138</f>
        <v>Despoina CHARALAMBOUShigh-jump</v>
      </c>
      <c r="H1138" s="2">
        <f>E1138</f>
        <v>1062</v>
      </c>
      <c r="I1138" s="2" cm="1">
        <f t="array" ref="I1138">MAX(IF($G$3:$G$4000=$G1138,$H$3:$H$4000))</f>
        <v>1062</v>
      </c>
      <c r="J1138" s="2" t="str">
        <v>GBR</v>
      </c>
      <c r="K1138" s="21" t="str">
        <v>Immanuela ALIU</v>
      </c>
      <c r="L1138" s="47" t="str">
        <v>200m</v>
      </c>
      <c r="M1138" s="97">
        <v>36635</v>
      </c>
      <c r="N1138" s="96" t="str">
        <f t="shared" si="68"/>
        <v>Immanuela ALIU200m</v>
      </c>
      <c r="O1138" s="2">
        <f t="shared" si="69"/>
        <v>1091</v>
      </c>
      <c r="P1138" s="2">
        <f t="shared" si="70"/>
        <v>81</v>
      </c>
      <c r="Q1138" s="81" t="str">
        <f t="shared" si="71"/>
        <v/>
      </c>
    </row>
    <row r="1139" spans="1:17" x14ac:dyDescent="0.2">
      <c r="A1139" t="s">
        <v>1812</v>
      </c>
      <c r="B1139" t="s">
        <v>2577</v>
      </c>
      <c r="C1139" t="s">
        <v>40</v>
      </c>
      <c r="D1139" s="5">
        <v>33347</v>
      </c>
      <c r="E1139" s="2">
        <v>1026</v>
      </c>
      <c r="F1139" s="2">
        <v>18</v>
      </c>
      <c r="G1139" t="str">
        <f>B1139&amp;C1139</f>
        <v>Androniki LADAdiscus-throw</v>
      </c>
      <c r="H1139" s="2">
        <f>E1139</f>
        <v>1026</v>
      </c>
      <c r="I1139" s="2" cm="1">
        <f t="array" ref="I1139">MAX(IF($G$3:$G$4000=$G1139,$H$3:$H$4000))</f>
        <v>1026</v>
      </c>
      <c r="J1139" s="2" t="str">
        <v>GBR</v>
      </c>
      <c r="K1139" s="21" t="str">
        <v>Margaret ADEOYE</v>
      </c>
      <c r="L1139" s="47" t="str">
        <v>200m</v>
      </c>
      <c r="M1139" s="97">
        <v>31159</v>
      </c>
      <c r="N1139" s="96" t="str">
        <f t="shared" si="68"/>
        <v>Margaret ADEOYE200m</v>
      </c>
      <c r="O1139" s="2">
        <f t="shared" si="69"/>
        <v>1091</v>
      </c>
      <c r="P1139" s="2">
        <f t="shared" si="70"/>
        <v>81</v>
      </c>
      <c r="Q1139" s="81" t="str">
        <f t="shared" si="71"/>
        <v/>
      </c>
    </row>
    <row r="1140" spans="1:17" x14ac:dyDescent="0.2">
      <c r="A1140" t="s">
        <v>1812</v>
      </c>
      <c r="B1140" t="s">
        <v>2486</v>
      </c>
      <c r="C1140" t="s">
        <v>35</v>
      </c>
      <c r="D1140" s="5">
        <v>37465</v>
      </c>
      <c r="E1140" s="2">
        <v>1013</v>
      </c>
      <c r="F1140" s="2">
        <v>46</v>
      </c>
      <c r="G1140" t="str">
        <f>B1140&amp;C1140</f>
        <v>Yelena KULICHENKOhigh-jump</v>
      </c>
      <c r="H1140" s="2">
        <f>E1140</f>
        <v>1013</v>
      </c>
      <c r="I1140" s="2" cm="1">
        <f t="array" ref="I1140">MAX(IF($G$3:$G$4000=$G1140,$H$3:$H$4000))</f>
        <v>1013</v>
      </c>
      <c r="J1140" s="2" t="str">
        <v>GBR</v>
      </c>
      <c r="K1140" s="21" t="str">
        <v>Georgina ADAM</v>
      </c>
      <c r="L1140" s="47" t="str">
        <v>200m</v>
      </c>
      <c r="M1140" s="97">
        <v>36609</v>
      </c>
      <c r="N1140" s="96" t="str">
        <f t="shared" si="68"/>
        <v>Georgina ADAM200m</v>
      </c>
      <c r="O1140" s="2">
        <f t="shared" si="69"/>
        <v>1091</v>
      </c>
      <c r="P1140" s="2">
        <f t="shared" si="70"/>
        <v>81</v>
      </c>
      <c r="Q1140" s="81" t="str">
        <f t="shared" si="71"/>
        <v/>
      </c>
    </row>
    <row r="1141" spans="1:17" x14ac:dyDescent="0.2">
      <c r="A1141" t="s">
        <v>1812</v>
      </c>
      <c r="B1141" t="s">
        <v>2577</v>
      </c>
      <c r="C1141" t="s">
        <v>40</v>
      </c>
      <c r="D1141" s="5">
        <v>33347</v>
      </c>
      <c r="E1141" s="2">
        <v>1012</v>
      </c>
      <c r="F1141" s="2">
        <v>5</v>
      </c>
      <c r="G1141" t="str">
        <f>B1141&amp;C1141</f>
        <v>Androniki LADAdiscus-throw</v>
      </c>
      <c r="H1141" s="2">
        <f>E1141</f>
        <v>1012</v>
      </c>
      <c r="I1141" s="2" cm="1">
        <f t="array" ref="I1141">MAX(IF($G$3:$G$4000=$G1141,$H$3:$H$4000))</f>
        <v>1026</v>
      </c>
      <c r="J1141" s="2" t="str">
        <v>GBR</v>
      </c>
      <c r="K1141" s="21" t="str">
        <v>Jessica TURNER</v>
      </c>
      <c r="L1141" s="47" t="str">
        <v>400m</v>
      </c>
      <c r="M1141" s="97">
        <v>34919</v>
      </c>
      <c r="N1141" s="96" t="str">
        <f t="shared" si="68"/>
        <v>Jessica TURNER400m</v>
      </c>
      <c r="O1141" s="2">
        <f t="shared" si="69"/>
        <v>1091</v>
      </c>
      <c r="P1141" s="2">
        <f t="shared" si="70"/>
        <v>82</v>
      </c>
      <c r="Q1141" s="81" t="str">
        <f t="shared" si="71"/>
        <v/>
      </c>
    </row>
    <row r="1142" spans="1:17" x14ac:dyDescent="0.2">
      <c r="A1142" t="s">
        <v>1812</v>
      </c>
      <c r="B1142" t="s">
        <v>2355</v>
      </c>
      <c r="C1142" s="5" t="s">
        <v>38</v>
      </c>
      <c r="D1142" s="5">
        <v>35419</v>
      </c>
      <c r="E1142" s="2">
        <v>990</v>
      </c>
      <c r="F1142" s="2">
        <v>64</v>
      </c>
      <c r="G1142" t="str">
        <f>B1142&amp;C1142</f>
        <v>Filippa FOTOPOULOUtriple-jump</v>
      </c>
      <c r="H1142" s="2">
        <f>E1142</f>
        <v>990</v>
      </c>
      <c r="I1142" s="2" cm="1">
        <f t="array" ref="I1142">MAX(IF($G$3:$G$4000=$G1142,$H$3:$H$4000))</f>
        <v>990</v>
      </c>
      <c r="J1142" s="2" t="str">
        <v>GBR</v>
      </c>
      <c r="K1142" s="21" t="str">
        <v>Sarah CALVERT</v>
      </c>
      <c r="L1142" s="47" t="str">
        <v>1500m</v>
      </c>
      <c r="M1142" s="97">
        <v>37051</v>
      </c>
      <c r="N1142" s="96" t="str">
        <f t="shared" si="68"/>
        <v>Sarah CALVERT1500m</v>
      </c>
      <c r="O1142" s="2">
        <f t="shared" si="69"/>
        <v>1091</v>
      </c>
      <c r="P1142" s="2">
        <f t="shared" si="70"/>
        <v>93</v>
      </c>
      <c r="Q1142" s="81" t="str">
        <f t="shared" si="71"/>
        <v/>
      </c>
    </row>
    <row r="1143" spans="1:17" x14ac:dyDescent="0.2">
      <c r="A1143" t="s">
        <v>1812</v>
      </c>
      <c r="B1143" t="s">
        <v>2699</v>
      </c>
      <c r="C1143" s="5" t="s">
        <v>42</v>
      </c>
      <c r="D1143" s="5">
        <v>35342</v>
      </c>
      <c r="E1143" s="2">
        <v>985</v>
      </c>
      <c r="F1143" s="2">
        <v>27</v>
      </c>
      <c r="G1143" t="str">
        <f>B1143&amp;C1143</f>
        <v>Chrystalla KYRIAKOUhammer-throw</v>
      </c>
      <c r="H1143" s="2">
        <f>E1143</f>
        <v>985</v>
      </c>
      <c r="I1143" s="2" cm="1">
        <f t="array" ref="I1143">MAX(IF($G$3:$G$4000=$G1143,$H$3:$H$4000))</f>
        <v>985</v>
      </c>
      <c r="J1143" s="2" t="str">
        <v>GBR</v>
      </c>
      <c r="K1143" s="21" t="str">
        <v>Melissa COURTNEY-BRYANT</v>
      </c>
      <c r="L1143" s="47" t="str">
        <v>1500m</v>
      </c>
      <c r="M1143" s="97">
        <v>34211</v>
      </c>
      <c r="N1143" s="96" t="str">
        <f t="shared" si="68"/>
        <v>Melissa COURTNEY-BRYANT1500m</v>
      </c>
      <c r="O1143" s="2">
        <f t="shared" si="69"/>
        <v>1091</v>
      </c>
      <c r="P1143" s="2">
        <f t="shared" si="70"/>
        <v>93</v>
      </c>
      <c r="Q1143" s="81" t="str">
        <f t="shared" si="71"/>
        <v/>
      </c>
    </row>
    <row r="1144" spans="1:17" x14ac:dyDescent="0.2">
      <c r="A1144" t="s">
        <v>1812</v>
      </c>
      <c r="B1144" t="s">
        <v>2699</v>
      </c>
      <c r="C1144" t="s">
        <v>42</v>
      </c>
      <c r="D1144" s="5">
        <v>35342</v>
      </c>
      <c r="E1144" s="2">
        <v>974</v>
      </c>
      <c r="F1144" s="2">
        <v>8</v>
      </c>
      <c r="G1144" t="str">
        <f>B1144&amp;C1144</f>
        <v>Chrystalla KYRIAKOUhammer-throw</v>
      </c>
      <c r="H1144" s="2">
        <f>E1144</f>
        <v>974</v>
      </c>
      <c r="I1144" s="2" cm="1">
        <f t="array" ref="I1144">MAX(IF($G$3:$G$4000=$G1144,$H$3:$H$4000))</f>
        <v>985</v>
      </c>
      <c r="J1144" s="2" t="str">
        <v>GBR</v>
      </c>
      <c r="K1144" s="21" t="str">
        <v>Beth KIDGER</v>
      </c>
      <c r="L1144" s="47" t="str">
        <v>10000m</v>
      </c>
      <c r="M1144" s="97">
        <v>34409</v>
      </c>
      <c r="N1144" s="96" t="str">
        <f t="shared" si="68"/>
        <v>Beth KIDGER10000m</v>
      </c>
      <c r="O1144" s="2">
        <f t="shared" si="69"/>
        <v>1091</v>
      </c>
      <c r="P1144" s="2">
        <f t="shared" si="70"/>
        <v>67</v>
      </c>
      <c r="Q1144" s="81" t="str">
        <f t="shared" si="71"/>
        <v/>
      </c>
    </row>
    <row r="1145" spans="1:17" x14ac:dyDescent="0.2">
      <c r="A1145" t="s">
        <v>1812</v>
      </c>
      <c r="B1145" t="s">
        <v>2701</v>
      </c>
      <c r="C1145" t="s">
        <v>42</v>
      </c>
      <c r="D1145" s="5">
        <v>38489</v>
      </c>
      <c r="E1145" s="2">
        <v>967</v>
      </c>
      <c r="F1145" s="2">
        <v>31</v>
      </c>
      <c r="G1145" t="str">
        <f>B1145&amp;C1145</f>
        <v>Valentina SAVVAhammer-throw</v>
      </c>
      <c r="H1145" s="2">
        <f>E1145</f>
        <v>967</v>
      </c>
      <c r="I1145" s="2" cm="1">
        <f t="array" ref="I1145">MAX(IF($G$3:$G$4000=$G1145,$H$3:$H$4000))</f>
        <v>967</v>
      </c>
      <c r="J1145" s="2" t="str">
        <v>GBR</v>
      </c>
      <c r="K1145" s="21" t="str">
        <v>Abigail IVES</v>
      </c>
      <c r="L1145" s="47" t="str">
        <v>800m</v>
      </c>
      <c r="M1145" s="97">
        <v>38023</v>
      </c>
      <c r="N1145" s="96" t="str">
        <f t="shared" si="68"/>
        <v>Abigail IVES800m</v>
      </c>
      <c r="O1145" s="2">
        <f t="shared" si="69"/>
        <v>1090</v>
      </c>
      <c r="P1145" s="2">
        <f t="shared" si="70"/>
        <v>89</v>
      </c>
      <c r="Q1145" s="81" t="str">
        <f t="shared" si="71"/>
        <v/>
      </c>
    </row>
    <row r="1146" spans="1:17" x14ac:dyDescent="0.2">
      <c r="A1146" t="s">
        <v>1812</v>
      </c>
      <c r="B1146" t="s">
        <v>2701</v>
      </c>
      <c r="C1146" t="s">
        <v>42</v>
      </c>
      <c r="D1146" s="5">
        <v>38489</v>
      </c>
      <c r="E1146" s="2">
        <v>954</v>
      </c>
      <c r="F1146" s="2">
        <v>12</v>
      </c>
      <c r="G1146" t="str">
        <f>B1146&amp;C1146</f>
        <v>Valentina SAVVAhammer-throw</v>
      </c>
      <c r="H1146" s="2">
        <f>E1146</f>
        <v>954</v>
      </c>
      <c r="I1146" s="2" cm="1">
        <f t="array" ref="I1146">MAX(IF($G$3:$G$4000=$G1146,$H$3:$H$4000))</f>
        <v>967</v>
      </c>
      <c r="J1146" s="2" t="str">
        <v>GBR</v>
      </c>
      <c r="K1146" s="21" t="str">
        <v>Caryl GRANVILLE</v>
      </c>
      <c r="L1146" s="47" t="str">
        <v>100mh</v>
      </c>
      <c r="M1146" s="97">
        <v>32775</v>
      </c>
      <c r="N1146" s="96" t="str">
        <f t="shared" si="68"/>
        <v>Caryl GRANVILLE100mh</v>
      </c>
      <c r="O1146" s="2">
        <f t="shared" si="69"/>
        <v>1090</v>
      </c>
      <c r="P1146" s="2">
        <f t="shared" si="70"/>
        <v>53</v>
      </c>
      <c r="Q1146" s="81" t="str">
        <f t="shared" si="71"/>
        <v/>
      </c>
    </row>
    <row r="1147" spans="1:17" x14ac:dyDescent="0.2">
      <c r="A1147" t="s">
        <v>1812</v>
      </c>
      <c r="B1147" t="s">
        <v>2708</v>
      </c>
      <c r="C1147" s="5" t="s">
        <v>42</v>
      </c>
      <c r="D1147" s="5">
        <v>34162</v>
      </c>
      <c r="E1147" s="2">
        <v>949</v>
      </c>
      <c r="F1147" s="2">
        <v>38</v>
      </c>
      <c r="G1147" t="str">
        <f>B1147&amp;C1147</f>
        <v>Cathrine BEATTYhammer-throw</v>
      </c>
      <c r="H1147" s="2">
        <f>E1147</f>
        <v>949</v>
      </c>
      <c r="I1147" s="2" cm="1">
        <f t="array" ref="I1147">MAX(IF($G$3:$G$4000=$G1147,$H$3:$H$4000))</f>
        <v>949</v>
      </c>
      <c r="J1147" s="2" t="str">
        <v>GBR</v>
      </c>
      <c r="K1147" s="21" t="str">
        <v>Katie HEAD</v>
      </c>
      <c r="L1147" s="47" t="str">
        <v>hammer-throw</v>
      </c>
      <c r="M1147" s="97">
        <v>36503</v>
      </c>
      <c r="N1147" s="96" t="str">
        <f t="shared" si="68"/>
        <v>Katie HEADhammer-throw</v>
      </c>
      <c r="O1147" s="2">
        <f t="shared" si="69"/>
        <v>1089</v>
      </c>
      <c r="P1147" s="2">
        <f t="shared" si="70"/>
        <v>8</v>
      </c>
      <c r="Q1147" s="81" t="str">
        <f t="shared" si="71"/>
        <v/>
      </c>
    </row>
    <row r="1148" spans="1:17" x14ac:dyDescent="0.2">
      <c r="A1148" t="s">
        <v>1812</v>
      </c>
      <c r="B1148" t="s">
        <v>2716</v>
      </c>
      <c r="C1148" t="s">
        <v>42</v>
      </c>
      <c r="D1148" s="5">
        <v>38625</v>
      </c>
      <c r="E1148" s="2">
        <v>904</v>
      </c>
      <c r="F1148" s="2">
        <v>52</v>
      </c>
      <c r="G1148" t="str">
        <f>B1148&amp;C1148</f>
        <v>Emilia KOLOKOTRONIhammer-throw</v>
      </c>
      <c r="H1148" s="2">
        <f>E1148</f>
        <v>904</v>
      </c>
      <c r="I1148" s="2" cm="1">
        <f t="array" ref="I1148">MAX(IF($G$3:$G$4000=$G1148,$H$3:$H$4000))</f>
        <v>904</v>
      </c>
      <c r="J1148" s="2" t="str">
        <v>GBR</v>
      </c>
      <c r="K1148" s="21" t="str">
        <v>Emily KEARNEY</v>
      </c>
      <c r="L1148" s="47" t="str">
        <v>marathon</v>
      </c>
      <c r="M1148" s="97">
        <v>35013</v>
      </c>
      <c r="N1148" s="96" t="str">
        <f t="shared" si="68"/>
        <v>Emily KEARNEYmarathon</v>
      </c>
      <c r="O1148" s="2">
        <f t="shared" si="69"/>
        <v>1089</v>
      </c>
      <c r="P1148" s="2">
        <f t="shared" si="70"/>
        <v>83</v>
      </c>
      <c r="Q1148" s="81" t="str">
        <f t="shared" si="71"/>
        <v/>
      </c>
    </row>
    <row r="1149" spans="1:17" x14ac:dyDescent="0.2">
      <c r="A1149" t="s">
        <v>1812</v>
      </c>
      <c r="B1149" t="s">
        <v>2542</v>
      </c>
      <c r="C1149" t="s">
        <v>36</v>
      </c>
      <c r="D1149" s="5">
        <v>33460</v>
      </c>
      <c r="E1149" s="2">
        <v>868</v>
      </c>
      <c r="F1149" s="2">
        <v>55</v>
      </c>
      <c r="G1149" t="str">
        <f>B1149&amp;C1149</f>
        <v>Maria ARISTOTELOUSpole-vault</v>
      </c>
      <c r="H1149" s="2">
        <f>E1149</f>
        <v>868</v>
      </c>
      <c r="I1149" s="2" cm="1">
        <f t="array" ref="I1149">MAX(IF($G$3:$G$4000=$G1149,$H$3:$H$4000))</f>
        <v>868</v>
      </c>
      <c r="J1149" s="2" t="str">
        <v>GBR</v>
      </c>
      <c r="K1149" s="21" t="str">
        <v>Philippa BOWDEN</v>
      </c>
      <c r="L1149" s="47" t="str">
        <v>marathon</v>
      </c>
      <c r="M1149" s="97">
        <v>34787</v>
      </c>
      <c r="N1149" s="96" t="str">
        <f t="shared" si="68"/>
        <v>Philippa BOWDENmarathon</v>
      </c>
      <c r="O1149" s="2">
        <f t="shared" si="69"/>
        <v>1089</v>
      </c>
      <c r="P1149" s="2">
        <f t="shared" si="70"/>
        <v>83</v>
      </c>
      <c r="Q1149" s="81" t="str">
        <f t="shared" si="71"/>
        <v/>
      </c>
    </row>
    <row r="1150" spans="1:17" x14ac:dyDescent="0.2">
      <c r="A1150" t="s">
        <v>1812</v>
      </c>
      <c r="B1150" t="s">
        <v>2543</v>
      </c>
      <c r="C1150" t="s">
        <v>36</v>
      </c>
      <c r="D1150" s="5">
        <v>37797</v>
      </c>
      <c r="E1150" s="2">
        <v>868</v>
      </c>
      <c r="F1150" s="2">
        <v>55</v>
      </c>
      <c r="G1150" t="str">
        <f>B1150&amp;C1150</f>
        <v>Andrea VASOUpole-vault</v>
      </c>
      <c r="H1150" s="2">
        <f>E1150</f>
        <v>868</v>
      </c>
      <c r="I1150" s="2" cm="1">
        <f t="array" ref="I1150">MAX(IF($G$3:$G$4000=$G1150,$H$3:$H$4000))</f>
        <v>868</v>
      </c>
      <c r="J1150" s="2" t="str">
        <v>GBR</v>
      </c>
      <c r="K1150" s="21" t="str">
        <v>Amy HILLYARD</v>
      </c>
      <c r="L1150" s="47" t="str">
        <v>400m</v>
      </c>
      <c r="M1150" s="97">
        <v>35000</v>
      </c>
      <c r="N1150" s="96" t="str">
        <f t="shared" si="68"/>
        <v>Amy HILLYARD400m</v>
      </c>
      <c r="O1150" s="2">
        <f t="shared" si="69"/>
        <v>1089</v>
      </c>
      <c r="P1150" s="2">
        <f t="shared" si="70"/>
        <v>86</v>
      </c>
      <c r="Q1150" s="81" t="str">
        <f t="shared" si="71"/>
        <v/>
      </c>
    </row>
    <row r="1151" spans="1:17" x14ac:dyDescent="0.2">
      <c r="A1151" t="s">
        <v>1812</v>
      </c>
      <c r="B1151" t="s">
        <v>2607</v>
      </c>
      <c r="C1151" s="5" t="s">
        <v>40</v>
      </c>
      <c r="D1151" s="5">
        <v>34386</v>
      </c>
      <c r="E1151" s="2">
        <v>867</v>
      </c>
      <c r="F1151" s="2">
        <v>70</v>
      </c>
      <c r="G1151" t="str">
        <f>B1151&amp;C1151</f>
        <v>Paraskevi THRASYBOLOUdiscus-throw</v>
      </c>
      <c r="H1151" s="2">
        <f>E1151</f>
        <v>867</v>
      </c>
      <c r="I1151" s="2" cm="1">
        <f t="array" ref="I1151">MAX(IF($G$3:$G$4000=$G1151,$H$3:$H$4000))</f>
        <v>867</v>
      </c>
      <c r="J1151" s="2" t="str">
        <v>GBR</v>
      </c>
      <c r="K1151" s="21" t="str">
        <v>Amelia STRICKLER</v>
      </c>
      <c r="L1151" s="47" t="str">
        <v>shot-put</v>
      </c>
      <c r="M1151" s="97">
        <v>34358</v>
      </c>
      <c r="N1151" s="96" t="str">
        <f t="shared" si="68"/>
        <v>Amelia STRICKLERshot-put</v>
      </c>
      <c r="O1151" s="2">
        <f t="shared" si="69"/>
        <v>1089</v>
      </c>
      <c r="P1151" s="2">
        <f t="shared" si="70"/>
        <v>9</v>
      </c>
      <c r="Q1151" s="81" t="str">
        <f t="shared" si="71"/>
        <v/>
      </c>
    </row>
    <row r="1152" spans="1:17" x14ac:dyDescent="0.2">
      <c r="A1152" t="s">
        <v>1812</v>
      </c>
      <c r="B1152" t="s">
        <v>2789</v>
      </c>
      <c r="C1152" t="s">
        <v>41</v>
      </c>
      <c r="D1152" s="5">
        <v>38339</v>
      </c>
      <c r="E1152" s="2">
        <v>861</v>
      </c>
      <c r="F1152" s="2">
        <v>17</v>
      </c>
      <c r="G1152" t="str">
        <f>B1152&amp;C1152</f>
        <v>Christiana ELLINAjavelin-throw</v>
      </c>
      <c r="H1152" s="2">
        <f>E1152</f>
        <v>861</v>
      </c>
      <c r="I1152" s="2" cm="1">
        <f t="array" ref="I1152">MAX(IF($G$3:$G$4000=$G1152,$H$3:$H$4000))</f>
        <v>861</v>
      </c>
      <c r="J1152" s="2" t="str">
        <v>GBR</v>
      </c>
      <c r="K1152" s="21" t="str">
        <v>Emily KEARNEY</v>
      </c>
      <c r="L1152" s="47" t="str">
        <v>5000m</v>
      </c>
      <c r="M1152" s="97">
        <v>35013</v>
      </c>
      <c r="N1152" s="96" t="str">
        <f t="shared" si="68"/>
        <v>Emily KEARNEY5000m</v>
      </c>
      <c r="O1152" s="2">
        <f t="shared" si="69"/>
        <v>1087</v>
      </c>
      <c r="P1152" s="2">
        <f t="shared" si="70"/>
        <v>82</v>
      </c>
      <c r="Q1152" s="81" t="str">
        <f t="shared" si="71"/>
        <v/>
      </c>
    </row>
    <row r="1153" spans="1:17" x14ac:dyDescent="0.2">
      <c r="A1153" t="s">
        <v>1812</v>
      </c>
      <c r="B1153" t="s">
        <v>2548</v>
      </c>
      <c r="C1153" t="s">
        <v>36</v>
      </c>
      <c r="D1153" s="5">
        <v>32910</v>
      </c>
      <c r="E1153" s="2">
        <v>853</v>
      </c>
      <c r="F1153" s="2">
        <v>62</v>
      </c>
      <c r="G1153" t="str">
        <f>B1153&amp;C1153</f>
        <v>Paraskevi KRASIApole-vault</v>
      </c>
      <c r="H1153" s="2">
        <f>E1153</f>
        <v>853</v>
      </c>
      <c r="I1153" s="2" cm="1">
        <f t="array" ref="I1153">MAX(IF($G$3:$G$4000=$G1153,$H$3:$H$4000))</f>
        <v>853</v>
      </c>
      <c r="J1153" s="2" t="str">
        <v>GBR</v>
      </c>
      <c r="K1153" s="21" t="str">
        <v>Yemi Mary JOHN</v>
      </c>
      <c r="L1153" s="47" t="str">
        <v>400m</v>
      </c>
      <c r="M1153" s="97">
        <v>37744</v>
      </c>
      <c r="N1153" s="96" t="str">
        <f t="shared" si="68"/>
        <v>Yemi Mary JOHN400m</v>
      </c>
      <c r="O1153" s="2">
        <f t="shared" si="69"/>
        <v>1086</v>
      </c>
      <c r="P1153" s="2">
        <f t="shared" si="70"/>
        <v>90</v>
      </c>
      <c r="Q1153" s="81" t="str">
        <f t="shared" si="71"/>
        <v/>
      </c>
    </row>
    <row r="1154" spans="1:17" x14ac:dyDescent="0.2">
      <c r="A1154" t="s">
        <v>1812</v>
      </c>
      <c r="B1154" t="s">
        <v>2789</v>
      </c>
      <c r="C1154" t="s">
        <v>41</v>
      </c>
      <c r="D1154" s="5">
        <v>38339</v>
      </c>
      <c r="E1154" s="2">
        <v>836</v>
      </c>
      <c r="F1154" s="2">
        <v>72</v>
      </c>
      <c r="G1154" t="str">
        <f>B1154&amp;C1154</f>
        <v>Christiana ELLINAjavelin-throw</v>
      </c>
      <c r="H1154" s="2">
        <f>E1154</f>
        <v>836</v>
      </c>
      <c r="I1154" s="2" cm="1">
        <f t="array" ref="I1154">MAX(IF($G$3:$G$4000=$G1154,$H$3:$H$4000))</f>
        <v>861</v>
      </c>
      <c r="J1154" s="2" t="str">
        <v>GBR</v>
      </c>
      <c r="K1154" s="21" t="str">
        <v>Emily SIMPSON</v>
      </c>
      <c r="L1154" s="47" t="str">
        <v>800m</v>
      </c>
      <c r="M1154" s="97">
        <v>36574</v>
      </c>
      <c r="N1154" s="96" t="str">
        <f t="shared" si="68"/>
        <v>Emily SIMPSON800m</v>
      </c>
      <c r="O1154" s="2">
        <f t="shared" si="69"/>
        <v>1084</v>
      </c>
      <c r="P1154" s="2">
        <f t="shared" si="70"/>
        <v>96</v>
      </c>
      <c r="Q1154" s="81" t="str">
        <f t="shared" si="71"/>
        <v/>
      </c>
    </row>
    <row r="1155" spans="1:17" x14ac:dyDescent="0.2">
      <c r="A1155" t="s">
        <v>1812</v>
      </c>
      <c r="B1155" t="s">
        <v>2622</v>
      </c>
      <c r="C1155" s="5" t="s">
        <v>40</v>
      </c>
      <c r="D1155" s="5">
        <v>34386</v>
      </c>
      <c r="E1155" s="2">
        <v>832</v>
      </c>
      <c r="F1155" s="2">
        <v>91</v>
      </c>
      <c r="G1155" t="str">
        <f>B1155&amp;C1155</f>
        <v>Paraskeovulla THRASYVOULOUdiscus-throw</v>
      </c>
      <c r="H1155" s="2">
        <f>E1155</f>
        <v>832</v>
      </c>
      <c r="I1155" s="2" cm="1">
        <f t="array" ref="I1155">MAX(IF($G$3:$G$4000=$G1155,$H$3:$H$4000))</f>
        <v>832</v>
      </c>
      <c r="J1155" s="2" t="str">
        <v>GBR</v>
      </c>
      <c r="K1155" s="21" t="str">
        <v>Mhairi MACLENNAN</v>
      </c>
      <c r="L1155" s="47" t="str">
        <v>10000m</v>
      </c>
      <c r="M1155" s="97">
        <v>34784</v>
      </c>
      <c r="N1155" s="96" t="str">
        <f t="shared" si="68"/>
        <v>Mhairi MACLENNAN10000m</v>
      </c>
      <c r="O1155" s="2">
        <f t="shared" si="69"/>
        <v>1084</v>
      </c>
      <c r="P1155" s="2">
        <f t="shared" si="70"/>
        <v>73</v>
      </c>
      <c r="Q1155" s="81" t="str">
        <f t="shared" si="71"/>
        <v/>
      </c>
    </row>
    <row r="1156" spans="1:17" x14ac:dyDescent="0.2">
      <c r="A1156" t="s">
        <v>1812</v>
      </c>
      <c r="B1156" t="s">
        <v>5236</v>
      </c>
      <c r="C1156" t="s">
        <v>40</v>
      </c>
      <c r="D1156" s="5">
        <v>38212</v>
      </c>
      <c r="E1156" s="2">
        <v>816</v>
      </c>
      <c r="F1156" s="2">
        <v>54</v>
      </c>
      <c r="G1156" t="str">
        <f>B1156&amp;C1156</f>
        <v>Sesilia ANTHIAdiscus-throw</v>
      </c>
      <c r="H1156" s="2">
        <f>E1156</f>
        <v>816</v>
      </c>
      <c r="I1156" s="2" cm="1">
        <f t="array" ref="I1156">MAX(IF($G$3:$G$4000=$G1156,$H$3:$H$4000))</f>
        <v>816</v>
      </c>
      <c r="J1156" s="2" t="str">
        <v>GBR</v>
      </c>
      <c r="K1156" s="21" t="str">
        <v>Rebecca CHAPMAN</v>
      </c>
      <c r="L1156" s="47" t="str">
        <v>long-jump</v>
      </c>
      <c r="M1156" s="97">
        <v>33874</v>
      </c>
      <c r="N1156" s="96" t="str">
        <f t="shared" ref="N1156:N1219" si="72">K1156&amp;L1156</f>
        <v>Rebecca CHAPMANlong-jump</v>
      </c>
      <c r="O1156" s="2">
        <f t="shared" ref="O1156:O1219" si="73">VLOOKUP(K1156&amp;L1156,$G$3:$H$3442,2,FALSE)</f>
        <v>1084</v>
      </c>
      <c r="P1156" s="2">
        <f t="shared" ref="P1156:P1219" si="74">COUNTIFS($L$3:$L$3026,L1156,$O$3:$O$3026,"&gt;"&amp;O1156)+1</f>
        <v>39</v>
      </c>
      <c r="Q1156" s="81" t="str">
        <f t="shared" ref="Q1156:Q1219" si="75">IFERROR(IF(J1156="AUS",COUNTIFS($J$3:$J$3026,"AUS",$L$3:$L$3026,L1156,$O$3:$O$3026,"&gt;"&amp;O1156)+1,""),"")</f>
        <v/>
      </c>
    </row>
    <row r="1157" spans="1:17" x14ac:dyDescent="0.2">
      <c r="A1157" t="s">
        <v>1812</v>
      </c>
      <c r="B1157" t="s">
        <v>2622</v>
      </c>
      <c r="C1157" s="6" t="s">
        <v>39</v>
      </c>
      <c r="D1157" s="5">
        <v>34386</v>
      </c>
      <c r="E1157" s="2">
        <v>812</v>
      </c>
      <c r="F1157" s="2">
        <v>29</v>
      </c>
      <c r="G1157" t="str">
        <f>B1157&amp;C1157</f>
        <v>Paraskeovulla THRASYVOULOUshot-put</v>
      </c>
      <c r="H1157" s="2">
        <f>E1157</f>
        <v>812</v>
      </c>
      <c r="I1157" s="2" cm="1">
        <f t="array" ref="I1157">MAX(IF($G$3:$G$4000=$G1157,$H$3:$H$4000))</f>
        <v>812</v>
      </c>
      <c r="J1157" s="2" t="str">
        <v>GBR</v>
      </c>
      <c r="K1157" s="21" t="str">
        <v>Jessica MAYHO</v>
      </c>
      <c r="L1157" s="47" t="str">
        <v>hammer-throw</v>
      </c>
      <c r="M1157" s="97">
        <v>34134</v>
      </c>
      <c r="N1157" s="96" t="str">
        <f t="shared" si="72"/>
        <v>Jessica MAYHOhammer-throw</v>
      </c>
      <c r="O1157" s="2">
        <f t="shared" si="73"/>
        <v>1084</v>
      </c>
      <c r="P1157" s="2">
        <f t="shared" si="74"/>
        <v>9</v>
      </c>
      <c r="Q1157" s="81" t="str">
        <f t="shared" si="75"/>
        <v/>
      </c>
    </row>
    <row r="1158" spans="1:17" x14ac:dyDescent="0.2">
      <c r="A1158" t="s">
        <v>1812</v>
      </c>
      <c r="B1158" t="s">
        <v>2622</v>
      </c>
      <c r="C1158" t="s">
        <v>40</v>
      </c>
      <c r="D1158" s="5">
        <v>34386</v>
      </c>
      <c r="E1158" s="2">
        <v>810</v>
      </c>
      <c r="F1158" s="2">
        <v>57</v>
      </c>
      <c r="G1158" t="str">
        <f>B1158&amp;C1158</f>
        <v>Paraskeovulla THRASYVOULOUdiscus-throw</v>
      </c>
      <c r="H1158" s="2">
        <f>E1158</f>
        <v>810</v>
      </c>
      <c r="I1158" s="2" cm="1">
        <f t="array" ref="I1158">MAX(IF($G$3:$G$4000=$G1158,$H$3:$H$4000))</f>
        <v>832</v>
      </c>
      <c r="J1158" s="2" t="str">
        <v>GBR</v>
      </c>
      <c r="K1158" s="21" t="str">
        <v>Jade O'DOWDA</v>
      </c>
      <c r="L1158" s="47" t="str">
        <v>heptathlon</v>
      </c>
      <c r="M1158" s="97">
        <v>36412</v>
      </c>
      <c r="N1158" s="96" t="str">
        <f t="shared" si="72"/>
        <v>Jade O'DOWDAheptathlon</v>
      </c>
      <c r="O1158" s="2">
        <f t="shared" si="73"/>
        <v>1084</v>
      </c>
      <c r="P1158" s="2">
        <f t="shared" si="74"/>
        <v>4</v>
      </c>
      <c r="Q1158" s="81" t="str">
        <f t="shared" si="75"/>
        <v/>
      </c>
    </row>
    <row r="1159" spans="1:17" x14ac:dyDescent="0.2">
      <c r="A1159" t="s">
        <v>1812</v>
      </c>
      <c r="B1159" t="s">
        <v>5241</v>
      </c>
      <c r="C1159" s="5" t="s">
        <v>40</v>
      </c>
      <c r="D1159" s="5">
        <v>36752</v>
      </c>
      <c r="E1159" s="2">
        <v>751</v>
      </c>
      <c r="F1159" s="2">
        <v>91</v>
      </c>
      <c r="G1159" t="str">
        <f>B1159&amp;C1159</f>
        <v>Styliana KYRIAKIDOUdiscus-throw</v>
      </c>
      <c r="H1159" s="2">
        <f>E1159</f>
        <v>751</v>
      </c>
      <c r="I1159" s="2" cm="1">
        <f t="array" ref="I1159">MAX(IF($G$3:$G$4000=$G1159,$H$3:$H$4000))</f>
        <v>751</v>
      </c>
      <c r="J1159" s="2" t="str">
        <v>GBR</v>
      </c>
      <c r="K1159" s="21" t="str">
        <v>Eleanor BOLTON</v>
      </c>
      <c r="L1159" s="47" t="str">
        <v>10000m</v>
      </c>
      <c r="M1159" s="97">
        <v>36273</v>
      </c>
      <c r="N1159" s="96" t="str">
        <f t="shared" si="72"/>
        <v>Eleanor BOLTON10000m</v>
      </c>
      <c r="O1159" s="2">
        <f t="shared" si="73"/>
        <v>1083</v>
      </c>
      <c r="P1159" s="2">
        <f t="shared" si="74"/>
        <v>74</v>
      </c>
      <c r="Q1159" s="81" t="str">
        <f t="shared" si="75"/>
        <v/>
      </c>
    </row>
    <row r="1160" spans="1:17" x14ac:dyDescent="0.2">
      <c r="A1160" t="s">
        <v>1812</v>
      </c>
      <c r="B1160" t="s">
        <v>5254</v>
      </c>
      <c r="C1160" t="s">
        <v>41</v>
      </c>
      <c r="D1160" s="5">
        <v>36985</v>
      </c>
      <c r="E1160" s="2">
        <v>717</v>
      </c>
      <c r="F1160" s="2">
        <v>72</v>
      </c>
      <c r="G1160" t="str">
        <f>B1160&amp;C1160</f>
        <v>Katerina ADAMOUjavelin-throw</v>
      </c>
      <c r="H1160" s="2">
        <f>E1160</f>
        <v>717</v>
      </c>
      <c r="I1160" s="2" cm="1">
        <f t="array" ref="I1160">MAX(IF($G$3:$G$4000=$G1160,$H$3:$H$4000))</f>
        <v>717</v>
      </c>
      <c r="J1160" s="2" t="str">
        <v>GBR</v>
      </c>
      <c r="K1160" s="21" t="str">
        <v>Hannah NUTTALL</v>
      </c>
      <c r="L1160" s="47" t="str">
        <v>1500m</v>
      </c>
      <c r="M1160" s="97">
        <v>35618</v>
      </c>
      <c r="N1160" s="96" t="str">
        <f t="shared" si="72"/>
        <v>Hannah NUTTALL1500m</v>
      </c>
      <c r="O1160" s="2">
        <f t="shared" si="73"/>
        <v>1082</v>
      </c>
      <c r="P1160" s="2">
        <f t="shared" si="74"/>
        <v>109</v>
      </c>
      <c r="Q1160" s="81" t="str">
        <f t="shared" si="75"/>
        <v/>
      </c>
    </row>
    <row r="1161" spans="1:17" x14ac:dyDescent="0.2">
      <c r="A1161" t="s">
        <v>2349</v>
      </c>
      <c r="B1161" t="s">
        <v>2350</v>
      </c>
      <c r="C1161" t="s">
        <v>38</v>
      </c>
      <c r="D1161" s="5">
        <v>34429</v>
      </c>
      <c r="E1161" s="2">
        <v>1179</v>
      </c>
      <c r="F1161" s="2">
        <v>3</v>
      </c>
      <c r="G1161" t="str">
        <f>B1161&amp;C1161</f>
        <v>Thea LAFONDtriple-jump</v>
      </c>
      <c r="H1161" s="2">
        <f>E1161</f>
        <v>1179</v>
      </c>
      <c r="I1161" s="2" cm="1">
        <f t="array" ref="I1161">MAX(IF($G$3:$G$4000=$G1161,$H$3:$H$4000))</f>
        <v>1179</v>
      </c>
      <c r="J1161" s="2" t="str">
        <v>GBR</v>
      </c>
      <c r="K1161" s="21" t="str">
        <v>Abbie DONNELLY</v>
      </c>
      <c r="L1161" s="47" t="str">
        <v>5000m</v>
      </c>
      <c r="M1161" s="97">
        <v>35310</v>
      </c>
      <c r="N1161" s="96" t="str">
        <f t="shared" si="72"/>
        <v>Abbie DONNELLY5000m</v>
      </c>
      <c r="O1161" s="2">
        <f t="shared" si="73"/>
        <v>1082</v>
      </c>
      <c r="P1161" s="2">
        <f t="shared" si="74"/>
        <v>86</v>
      </c>
      <c r="Q1161" s="81" t="str">
        <f t="shared" si="75"/>
        <v/>
      </c>
    </row>
    <row r="1162" spans="1:17" x14ac:dyDescent="0.2">
      <c r="A1162" t="s">
        <v>2349</v>
      </c>
      <c r="B1162" t="s">
        <v>2350</v>
      </c>
      <c r="C1162" t="s">
        <v>37</v>
      </c>
      <c r="D1162" s="5">
        <v>34429</v>
      </c>
      <c r="E1162" s="2">
        <v>1123</v>
      </c>
      <c r="F1162" s="2">
        <v>16</v>
      </c>
      <c r="G1162" t="str">
        <f>B1162&amp;C1162</f>
        <v>Thea LAFONDlong-jump</v>
      </c>
      <c r="H1162" s="2">
        <f>E1162</f>
        <v>1123</v>
      </c>
      <c r="I1162" s="2" cm="1">
        <f t="array" ref="I1162">MAX(IF($G$3:$G$4000=$G1162,$H$3:$H$4000))</f>
        <v>1123</v>
      </c>
      <c r="J1162" s="2" t="str">
        <v>GBR</v>
      </c>
      <c r="K1162" s="21" t="str">
        <v>Katarina JOHNSON-THOMPSON</v>
      </c>
      <c r="L1162" s="47" t="str">
        <v>high-jump</v>
      </c>
      <c r="M1162" s="97">
        <v>33978</v>
      </c>
      <c r="N1162" s="96" t="str">
        <f t="shared" si="72"/>
        <v>Katarina JOHNSON-THOMPSONhigh-jump</v>
      </c>
      <c r="O1162" s="2">
        <f t="shared" si="73"/>
        <v>1082</v>
      </c>
      <c r="P1162" s="2">
        <f t="shared" si="74"/>
        <v>14</v>
      </c>
      <c r="Q1162" s="81" t="str">
        <f t="shared" si="75"/>
        <v/>
      </c>
    </row>
    <row r="1163" spans="1:17" x14ac:dyDescent="0.2">
      <c r="A1163" t="s">
        <v>2349</v>
      </c>
      <c r="B1163" s="5" t="s">
        <v>2394</v>
      </c>
      <c r="C1163" s="5" t="s">
        <v>37</v>
      </c>
      <c r="D1163" s="5">
        <v>33914</v>
      </c>
      <c r="E1163" s="2">
        <v>1025</v>
      </c>
      <c r="F1163" s="2">
        <v>77</v>
      </c>
      <c r="G1163" t="str">
        <f>B1163&amp;C1163</f>
        <v>Mariah TOUSSAINTlong-jump</v>
      </c>
      <c r="H1163" s="2">
        <f>E1163</f>
        <v>1025</v>
      </c>
      <c r="I1163" s="2" cm="1">
        <f t="array" ref="I1163">MAX(IF($G$3:$G$4000=$G1163,$H$3:$H$4000))</f>
        <v>1025</v>
      </c>
      <c r="J1163" s="2" t="str">
        <v>GBR</v>
      </c>
      <c r="K1163" s="21" t="str">
        <v>Margaret ADEOYE</v>
      </c>
      <c r="L1163" s="47" t="str">
        <v>400m</v>
      </c>
      <c r="M1163" s="97">
        <v>31159</v>
      </c>
      <c r="N1163" s="96" t="str">
        <f t="shared" si="72"/>
        <v>Margaret ADEOYE400m</v>
      </c>
      <c r="O1163" s="2">
        <f t="shared" si="73"/>
        <v>1081</v>
      </c>
      <c r="P1163" s="2">
        <f t="shared" si="74"/>
        <v>96</v>
      </c>
      <c r="Q1163" s="81" t="str">
        <f t="shared" si="75"/>
        <v/>
      </c>
    </row>
    <row r="1164" spans="1:17" x14ac:dyDescent="0.2">
      <c r="A1164" t="s">
        <v>2349</v>
      </c>
      <c r="B1164" t="s">
        <v>2657</v>
      </c>
      <c r="C1164" s="5" t="s">
        <v>39</v>
      </c>
      <c r="D1164" s="5">
        <v>37795</v>
      </c>
      <c r="E1164" s="2">
        <v>879</v>
      </c>
      <c r="F1164" s="2">
        <v>54</v>
      </c>
      <c r="G1164" t="str">
        <f>B1164&amp;C1164</f>
        <v>Treneese HAMILTONshot-put</v>
      </c>
      <c r="H1164" s="2">
        <f>E1164</f>
        <v>879</v>
      </c>
      <c r="I1164" s="2" cm="1">
        <f t="array" ref="I1164">MAX(IF($G$3:$G$4000=$G1164,$H$3:$H$4000))</f>
        <v>879</v>
      </c>
      <c r="J1164" s="2" t="str">
        <v>GBR</v>
      </c>
      <c r="K1164" s="21" t="str">
        <v>Sabrina SINHA</v>
      </c>
      <c r="L1164" s="47" t="str">
        <v>800m</v>
      </c>
      <c r="M1164" s="97">
        <v>36269</v>
      </c>
      <c r="N1164" s="96" t="str">
        <f t="shared" si="72"/>
        <v>Sabrina SINHA800m</v>
      </c>
      <c r="O1164" s="2">
        <f t="shared" si="73"/>
        <v>1081</v>
      </c>
      <c r="P1164" s="2">
        <f t="shared" si="74"/>
        <v>97</v>
      </c>
      <c r="Q1164" s="81" t="str">
        <f t="shared" si="75"/>
        <v/>
      </c>
    </row>
    <row r="1165" spans="1:17" x14ac:dyDescent="0.2">
      <c r="A1165" t="s">
        <v>1778</v>
      </c>
      <c r="B1165" t="s">
        <v>1779</v>
      </c>
      <c r="C1165" t="s">
        <v>2</v>
      </c>
      <c r="D1165" s="5">
        <v>34822</v>
      </c>
      <c r="E1165" s="2">
        <v>1174</v>
      </c>
      <c r="F1165" s="2">
        <v>18</v>
      </c>
      <c r="G1165" t="str">
        <f>B1165&amp;C1165</f>
        <v>Gina BASS100m</v>
      </c>
      <c r="H1165" s="2">
        <f>E1165</f>
        <v>1174</v>
      </c>
      <c r="I1165" s="2" cm="1">
        <f t="array" ref="I1165">MAX(IF($G$3:$G$4000=$G1165,$H$3:$H$4000))</f>
        <v>1174</v>
      </c>
      <c r="J1165" s="2" t="str">
        <v>GBR</v>
      </c>
      <c r="K1165" s="21" t="str">
        <v>Morag MILLAR</v>
      </c>
      <c r="L1165" s="47" t="str">
        <v>5000m</v>
      </c>
      <c r="M1165" s="97">
        <v>0</v>
      </c>
      <c r="N1165" s="96" t="str">
        <f t="shared" si="72"/>
        <v>Morag MILLAR5000m</v>
      </c>
      <c r="O1165" s="2">
        <f t="shared" si="73"/>
        <v>1080</v>
      </c>
      <c r="P1165" s="2">
        <f t="shared" si="74"/>
        <v>88</v>
      </c>
      <c r="Q1165" s="81" t="str">
        <f t="shared" si="75"/>
        <v/>
      </c>
    </row>
    <row r="1166" spans="1:17" x14ac:dyDescent="0.2">
      <c r="A1166" t="s">
        <v>1778</v>
      </c>
      <c r="B1166" t="s">
        <v>1779</v>
      </c>
      <c r="C1166" s="5" t="s">
        <v>25</v>
      </c>
      <c r="D1166" s="5">
        <v>34822</v>
      </c>
      <c r="E1166" s="2">
        <v>1173</v>
      </c>
      <c r="F1166" s="2">
        <v>15</v>
      </c>
      <c r="G1166" t="str">
        <f>B1166&amp;C1166</f>
        <v>Gina BASS200m</v>
      </c>
      <c r="H1166" s="2">
        <f>E1166</f>
        <v>1173</v>
      </c>
      <c r="I1166" s="2" cm="1">
        <f t="array" ref="I1166">MAX(IF($G$3:$G$4000=$G1166,$H$3:$H$4000))</f>
        <v>1173</v>
      </c>
      <c r="J1166" s="2" t="str">
        <v>GBR</v>
      </c>
      <c r="K1166" s="21" t="str">
        <v>Ellen BARBER</v>
      </c>
      <c r="L1166" s="47" t="str">
        <v>heptathlon</v>
      </c>
      <c r="M1166" s="97">
        <v>35769</v>
      </c>
      <c r="N1166" s="96" t="str">
        <f t="shared" si="72"/>
        <v>Ellen BARBERheptathlon</v>
      </c>
      <c r="O1166" s="2">
        <f t="shared" si="73"/>
        <v>1080</v>
      </c>
      <c r="P1166" s="2">
        <f t="shared" si="74"/>
        <v>5</v>
      </c>
      <c r="Q1166" s="81" t="str">
        <f t="shared" si="75"/>
        <v/>
      </c>
    </row>
    <row r="1167" spans="1:17" x14ac:dyDescent="0.2">
      <c r="A1167" t="s">
        <v>1287</v>
      </c>
      <c r="B1167" t="s">
        <v>1924</v>
      </c>
      <c r="C1167" s="5" t="s">
        <v>28</v>
      </c>
      <c r="D1167" s="5">
        <v>34098</v>
      </c>
      <c r="E1167" s="2">
        <v>1250</v>
      </c>
      <c r="F1167" s="2">
        <v>2</v>
      </c>
      <c r="G1167" t="str">
        <f>B1167&amp;C1167</f>
        <v>Laura MUIR1500m</v>
      </c>
      <c r="H1167" s="2">
        <f>E1167</f>
        <v>1250</v>
      </c>
      <c r="I1167" s="2" cm="1">
        <f t="array" ref="I1167">MAX(IF($G$3:$G$4000=$G1167,$H$3:$H$4000))</f>
        <v>1250</v>
      </c>
      <c r="J1167" s="2" t="str">
        <v>GBR</v>
      </c>
      <c r="K1167" s="21" t="str">
        <v>Susanna BANJO</v>
      </c>
      <c r="L1167" s="47" t="str">
        <v>400m</v>
      </c>
      <c r="M1167" s="97">
        <v>32717</v>
      </c>
      <c r="N1167" s="96" t="str">
        <f t="shared" si="72"/>
        <v>Susanna BANJO400m</v>
      </c>
      <c r="O1167" s="2">
        <f t="shared" si="73"/>
        <v>1079</v>
      </c>
      <c r="P1167" s="2">
        <f t="shared" si="74"/>
        <v>99</v>
      </c>
      <c r="Q1167" s="81" t="str">
        <f t="shared" si="75"/>
        <v/>
      </c>
    </row>
    <row r="1168" spans="1:17" x14ac:dyDescent="0.2">
      <c r="A1168" t="s">
        <v>1287</v>
      </c>
      <c r="B1168" t="s">
        <v>2515</v>
      </c>
      <c r="C1168" t="s">
        <v>36</v>
      </c>
      <c r="D1168" s="5">
        <v>33544</v>
      </c>
      <c r="E1168" s="2">
        <v>1239</v>
      </c>
      <c r="F1168" s="2">
        <v>1</v>
      </c>
      <c r="G1168" t="str">
        <f>B1168&amp;C1168</f>
        <v>Holly BRADSHAWpole-vault</v>
      </c>
      <c r="H1168" s="2">
        <f>E1168</f>
        <v>1239</v>
      </c>
      <c r="I1168" s="2" cm="1">
        <f t="array" ref="I1168">MAX(IF($G$3:$G$4000=$G1168,$H$3:$H$4000))</f>
        <v>1239</v>
      </c>
      <c r="J1168" s="2" t="str">
        <v>GBR</v>
      </c>
      <c r="K1168" s="21" t="str">
        <v>Temitope OJORA</v>
      </c>
      <c r="L1168" s="47" t="str">
        <v>triple-jump</v>
      </c>
      <c r="M1168" s="97">
        <v>37280</v>
      </c>
      <c r="N1168" s="96" t="str">
        <f t="shared" si="72"/>
        <v>Temitope OJORAtriple-jump</v>
      </c>
      <c r="O1168" s="2">
        <f t="shared" si="73"/>
        <v>1079</v>
      </c>
      <c r="P1168" s="2">
        <f t="shared" si="74"/>
        <v>16</v>
      </c>
      <c r="Q1168" s="81" t="str">
        <f t="shared" si="75"/>
        <v/>
      </c>
    </row>
    <row r="1169" spans="1:17" x14ac:dyDescent="0.2">
      <c r="A1169" t="s">
        <v>1287</v>
      </c>
      <c r="B1169" t="s">
        <v>1906</v>
      </c>
      <c r="C1169" s="5" t="s">
        <v>27</v>
      </c>
      <c r="D1169" s="5">
        <v>37318</v>
      </c>
      <c r="E1169" s="2">
        <v>1237</v>
      </c>
      <c r="F1169" s="2">
        <v>1</v>
      </c>
      <c r="G1169" t="str">
        <f>B1169&amp;C1169</f>
        <v>Keely HODGKINSON800m</v>
      </c>
      <c r="H1169" s="2">
        <f>E1169</f>
        <v>1237</v>
      </c>
      <c r="I1169" s="2" cm="1">
        <f t="array" ref="I1169">MAX(IF($G$3:$G$4000=$G1169,$H$3:$H$4000))</f>
        <v>1237</v>
      </c>
      <c r="J1169" s="2" t="str">
        <v>GBR</v>
      </c>
      <c r="K1169" s="21" t="str">
        <v>Emily KEARNEY</v>
      </c>
      <c r="L1169" s="47" t="str">
        <v>10000m</v>
      </c>
      <c r="M1169" s="97">
        <v>35013</v>
      </c>
      <c r="N1169" s="96" t="str">
        <f t="shared" si="72"/>
        <v>Emily KEARNEY10000m</v>
      </c>
      <c r="O1169" s="2">
        <f t="shared" si="73"/>
        <v>1078</v>
      </c>
      <c r="P1169" s="2">
        <f t="shared" si="74"/>
        <v>79</v>
      </c>
      <c r="Q1169" s="81" t="str">
        <f t="shared" si="75"/>
        <v/>
      </c>
    </row>
    <row r="1170" spans="1:17" x14ac:dyDescent="0.2">
      <c r="A1170" t="s">
        <v>1287</v>
      </c>
      <c r="B1170" t="s">
        <v>1766</v>
      </c>
      <c r="C1170" t="s">
        <v>25</v>
      </c>
      <c r="D1170" s="5">
        <v>35037</v>
      </c>
      <c r="E1170" s="2">
        <v>1233</v>
      </c>
      <c r="F1170" s="2">
        <v>6</v>
      </c>
      <c r="G1170" t="str">
        <f>B1170&amp;C1170</f>
        <v>Dina ASHER-SMITH200m</v>
      </c>
      <c r="H1170" s="2">
        <f>E1170</f>
        <v>1233</v>
      </c>
      <c r="I1170" s="2" cm="1">
        <f t="array" ref="I1170">MAX(IF($G$3:$G$4000=$G1170,$H$3:$H$4000))</f>
        <v>1233</v>
      </c>
      <c r="J1170" s="2" t="str">
        <v>GBR</v>
      </c>
      <c r="K1170" s="21" t="str">
        <v>Lilly HAWKINS</v>
      </c>
      <c r="L1170" s="47" t="str">
        <v>800m</v>
      </c>
      <c r="M1170" s="97">
        <v>0</v>
      </c>
      <c r="N1170" s="96" t="str">
        <f t="shared" si="72"/>
        <v>Lilly HAWKINS800m</v>
      </c>
      <c r="O1170" s="2">
        <f t="shared" si="73"/>
        <v>1077</v>
      </c>
      <c r="P1170" s="2">
        <f t="shared" si="74"/>
        <v>104</v>
      </c>
      <c r="Q1170" s="81" t="str">
        <f t="shared" si="75"/>
        <v/>
      </c>
    </row>
    <row r="1171" spans="1:17" x14ac:dyDescent="0.2">
      <c r="A1171" t="s">
        <v>1287</v>
      </c>
      <c r="B1171" t="s">
        <v>1766</v>
      </c>
      <c r="C1171" t="s">
        <v>2</v>
      </c>
      <c r="D1171" s="5">
        <v>35037</v>
      </c>
      <c r="E1171" s="2">
        <v>1228</v>
      </c>
      <c r="F1171" s="2">
        <v>4</v>
      </c>
      <c r="G1171" t="str">
        <f>B1171&amp;C1171</f>
        <v>Dina ASHER-SMITH100m</v>
      </c>
      <c r="H1171" s="2">
        <f>E1171</f>
        <v>1228</v>
      </c>
      <c r="I1171" s="2" cm="1">
        <f t="array" ref="I1171">MAX(IF($G$3:$G$4000=$G1171,$H$3:$H$4000))</f>
        <v>1228</v>
      </c>
      <c r="J1171" s="2" t="str">
        <v>GBR</v>
      </c>
      <c r="K1171" s="21" t="str">
        <v>Poppy TANK</v>
      </c>
      <c r="L1171" s="47" t="str">
        <v>5000m</v>
      </c>
      <c r="M1171" s="97">
        <v>35769</v>
      </c>
      <c r="N1171" s="96" t="str">
        <f t="shared" si="72"/>
        <v>Poppy TANK5000m</v>
      </c>
      <c r="O1171" s="2">
        <f t="shared" si="73"/>
        <v>1077</v>
      </c>
      <c r="P1171" s="2">
        <f t="shared" si="74"/>
        <v>93</v>
      </c>
      <c r="Q1171" s="81" t="str">
        <f t="shared" si="75"/>
        <v/>
      </c>
    </row>
    <row r="1172" spans="1:17" x14ac:dyDescent="0.2">
      <c r="A1172" t="s">
        <v>1287</v>
      </c>
      <c r="B1172" t="s">
        <v>1993</v>
      </c>
      <c r="C1172" t="s">
        <v>29</v>
      </c>
      <c r="D1172" s="5">
        <v>33202</v>
      </c>
      <c r="E1172" s="2">
        <v>1225</v>
      </c>
      <c r="F1172" s="2">
        <v>3</v>
      </c>
      <c r="G1172" t="str">
        <f>B1172&amp;C1172</f>
        <v>Eilish MCCOLGAN5000m</v>
      </c>
      <c r="H1172" s="2">
        <f>E1172</f>
        <v>1225</v>
      </c>
      <c r="I1172" s="2" cm="1">
        <f t="array" ref="I1172">MAX(IF($G$3:$G$4000=$G1172,$H$3:$H$4000))</f>
        <v>1225</v>
      </c>
      <c r="J1172" s="2" t="str">
        <v>GBR</v>
      </c>
      <c r="K1172" s="21" t="str">
        <v>Hannah IRWIN</v>
      </c>
      <c r="L1172" s="47" t="str">
        <v>10000m</v>
      </c>
      <c r="M1172" s="97">
        <v>35969</v>
      </c>
      <c r="N1172" s="96" t="str">
        <f t="shared" si="72"/>
        <v>Hannah IRWIN10000m</v>
      </c>
      <c r="O1172" s="2">
        <f t="shared" si="73"/>
        <v>1077</v>
      </c>
      <c r="P1172" s="2">
        <f t="shared" si="74"/>
        <v>80</v>
      </c>
      <c r="Q1172" s="81" t="str">
        <f t="shared" si="75"/>
        <v/>
      </c>
    </row>
    <row r="1173" spans="1:17" x14ac:dyDescent="0.2">
      <c r="A1173" t="s">
        <v>1287</v>
      </c>
      <c r="B1173" t="s">
        <v>1924</v>
      </c>
      <c r="C1173" s="5" t="s">
        <v>27</v>
      </c>
      <c r="D1173" s="5">
        <v>34098</v>
      </c>
      <c r="E1173" s="2">
        <v>1221</v>
      </c>
      <c r="F1173" s="2">
        <v>3</v>
      </c>
      <c r="G1173" t="str">
        <f>B1173&amp;C1173</f>
        <v>Laura MUIR800m</v>
      </c>
      <c r="H1173" s="2">
        <f>E1173</f>
        <v>1221</v>
      </c>
      <c r="I1173" s="2" cm="1">
        <f t="array" ref="I1173">MAX(IF($G$3:$G$4000=$G1173,$H$3:$H$4000))</f>
        <v>1221</v>
      </c>
      <c r="J1173" s="2" t="str">
        <v>GBR</v>
      </c>
      <c r="K1173" s="21" t="str">
        <v>Mari SMITH</v>
      </c>
      <c r="L1173" s="47" t="str">
        <v>800m</v>
      </c>
      <c r="M1173" s="97">
        <v>35383</v>
      </c>
      <c r="N1173" s="96" t="str">
        <f t="shared" si="72"/>
        <v>Mari SMITH800m</v>
      </c>
      <c r="O1173" s="2">
        <f t="shared" si="73"/>
        <v>1076</v>
      </c>
      <c r="P1173" s="2">
        <f t="shared" si="74"/>
        <v>105</v>
      </c>
      <c r="Q1173" s="81" t="str">
        <f t="shared" si="75"/>
        <v/>
      </c>
    </row>
    <row r="1174" spans="1:17" x14ac:dyDescent="0.2">
      <c r="A1174" t="s">
        <v>1287</v>
      </c>
      <c r="B1174" t="s">
        <v>1304</v>
      </c>
      <c r="C1174" t="s">
        <v>27</v>
      </c>
      <c r="D1174" s="5">
        <v>35860</v>
      </c>
      <c r="E1174" s="2">
        <v>1218</v>
      </c>
      <c r="F1174" s="2">
        <v>4</v>
      </c>
      <c r="G1174" t="str">
        <f>B1174&amp;C1174</f>
        <v>Jemma REEKIE800m</v>
      </c>
      <c r="H1174" s="2">
        <f>E1174</f>
        <v>1218</v>
      </c>
      <c r="I1174" s="2" cm="1">
        <f t="array" ref="I1174">MAX(IF($G$3:$G$4000=$G1174,$H$3:$H$4000))</f>
        <v>1218</v>
      </c>
      <c r="J1174" s="2" t="str">
        <v>GBR</v>
      </c>
      <c r="K1174" s="21" t="str">
        <v>Jill CHERRY</v>
      </c>
      <c r="L1174" s="47" t="str">
        <v>800m</v>
      </c>
      <c r="M1174" s="97">
        <v>35855</v>
      </c>
      <c r="N1174" s="96" t="str">
        <f t="shared" si="72"/>
        <v>Jill CHERRY800m</v>
      </c>
      <c r="O1174" s="2">
        <f t="shared" si="73"/>
        <v>1076</v>
      </c>
      <c r="P1174" s="2">
        <f t="shared" si="74"/>
        <v>105</v>
      </c>
      <c r="Q1174" s="81" t="str">
        <f t="shared" si="75"/>
        <v/>
      </c>
    </row>
    <row r="1175" spans="1:17" x14ac:dyDescent="0.2">
      <c r="A1175" t="s">
        <v>1287</v>
      </c>
      <c r="B1175" t="s">
        <v>1768</v>
      </c>
      <c r="C1175" s="6" t="s">
        <v>2</v>
      </c>
      <c r="D1175" s="5">
        <v>35306</v>
      </c>
      <c r="E1175" s="2">
        <v>1215</v>
      </c>
      <c r="F1175" s="2">
        <v>7</v>
      </c>
      <c r="G1175" t="str">
        <f>B1175&amp;C1175</f>
        <v>Daryll NEITA100m</v>
      </c>
      <c r="H1175" s="2">
        <f>E1175</f>
        <v>1215</v>
      </c>
      <c r="I1175" s="2" cm="1">
        <f t="array" ref="I1175">MAX(IF($G$3:$G$4000=$G1175,$H$3:$H$4000))</f>
        <v>1215</v>
      </c>
      <c r="J1175" s="2" t="str">
        <v>GBR</v>
      </c>
      <c r="K1175" s="21" t="str">
        <v>Tara SIMPSON-SULLIVAN</v>
      </c>
      <c r="L1175" s="47" t="str">
        <v>hammer-throw</v>
      </c>
      <c r="M1175" s="97">
        <v>36862</v>
      </c>
      <c r="N1175" s="96" t="str">
        <f t="shared" si="72"/>
        <v>Tara SIMPSON-SULLIVANhammer-throw</v>
      </c>
      <c r="O1175" s="2">
        <f t="shared" si="73"/>
        <v>1076</v>
      </c>
      <c r="P1175" s="2">
        <f t="shared" si="74"/>
        <v>11</v>
      </c>
      <c r="Q1175" s="81" t="str">
        <f t="shared" si="75"/>
        <v/>
      </c>
    </row>
    <row r="1176" spans="1:17" x14ac:dyDescent="0.2">
      <c r="A1176" t="s">
        <v>1287</v>
      </c>
      <c r="B1176" t="s">
        <v>2200</v>
      </c>
      <c r="C1176" t="s">
        <v>32</v>
      </c>
      <c r="D1176" s="5">
        <v>34551</v>
      </c>
      <c r="E1176" s="2">
        <v>1214</v>
      </c>
      <c r="F1176" s="2">
        <v>4</v>
      </c>
      <c r="G1176" t="str">
        <f>B1176&amp;C1176</f>
        <v>Cindy SEMBER100mh</v>
      </c>
      <c r="H1176" s="2">
        <f>E1176</f>
        <v>1214</v>
      </c>
      <c r="I1176" s="2" cm="1">
        <f t="array" ref="I1176">MAX(IF($G$3:$G$4000=$G1176,$H$3:$H$4000))</f>
        <v>1214</v>
      </c>
      <c r="J1176" s="2" t="str">
        <v>GBR</v>
      </c>
      <c r="K1176" s="21" t="str">
        <v>Isabel WAKEFIELD</v>
      </c>
      <c r="L1176" s="47" t="str">
        <v>100mh</v>
      </c>
      <c r="M1176" s="97">
        <v>36530</v>
      </c>
      <c r="N1176" s="96" t="str">
        <f t="shared" si="72"/>
        <v>Isabel WAKEFIELD100mh</v>
      </c>
      <c r="O1176" s="2">
        <f t="shared" si="73"/>
        <v>1075</v>
      </c>
      <c r="P1176" s="2">
        <f t="shared" si="74"/>
        <v>66</v>
      </c>
      <c r="Q1176" s="81" t="str">
        <f t="shared" si="75"/>
        <v/>
      </c>
    </row>
    <row r="1177" spans="1:17" x14ac:dyDescent="0.2">
      <c r="A1177" t="s">
        <v>1287</v>
      </c>
      <c r="B1177" t="s">
        <v>1725</v>
      </c>
      <c r="C1177" t="s">
        <v>82</v>
      </c>
      <c r="D1177" s="5">
        <v>32981</v>
      </c>
      <c r="E1177" s="2">
        <v>1208</v>
      </c>
      <c r="F1177" s="2">
        <v>4</v>
      </c>
      <c r="G1177" t="str">
        <f>B1177&amp;C1177</f>
        <v>Jess PIASECKImarathon</v>
      </c>
      <c r="H1177" s="2">
        <f>E1177</f>
        <v>1208</v>
      </c>
      <c r="I1177" s="2" cm="1">
        <f t="array" ref="I1177">MAX(IF($G$3:$G$4000=$G1177,$H$3:$H$4000))</f>
        <v>1208</v>
      </c>
      <c r="J1177" s="2" t="str">
        <v>GBR</v>
      </c>
      <c r="K1177" s="21" t="str">
        <v>Isabella HILDITCH</v>
      </c>
      <c r="L1177" s="47" t="str">
        <v>100mh</v>
      </c>
      <c r="M1177" s="97">
        <v>36326</v>
      </c>
      <c r="N1177" s="96" t="str">
        <f t="shared" si="72"/>
        <v>Isabella HILDITCH100mh</v>
      </c>
      <c r="O1177" s="2">
        <f t="shared" si="73"/>
        <v>1075</v>
      </c>
      <c r="P1177" s="2">
        <f t="shared" si="74"/>
        <v>66</v>
      </c>
      <c r="Q1177" s="81" t="str">
        <f t="shared" si="75"/>
        <v/>
      </c>
    </row>
    <row r="1178" spans="1:17" x14ac:dyDescent="0.2">
      <c r="A1178" t="s">
        <v>1287</v>
      </c>
      <c r="B1178" t="s">
        <v>1829</v>
      </c>
      <c r="C1178" s="5" t="s">
        <v>26</v>
      </c>
      <c r="D1178" s="5">
        <v>34240</v>
      </c>
      <c r="E1178" s="2">
        <v>1207</v>
      </c>
      <c r="F1178" s="2">
        <v>6</v>
      </c>
      <c r="G1178" t="str">
        <f>B1178&amp;C1178</f>
        <v>Jodie WILLIAMS400m</v>
      </c>
      <c r="H1178" s="2">
        <f>E1178</f>
        <v>1207</v>
      </c>
      <c r="I1178" s="2" cm="1">
        <f t="array" ref="I1178">MAX(IF($G$3:$G$4000=$G1178,$H$3:$H$4000))</f>
        <v>1207</v>
      </c>
      <c r="J1178" s="2" t="str">
        <v>GBR</v>
      </c>
      <c r="K1178" s="21" t="str">
        <v>Eleanor COLBOURN</v>
      </c>
      <c r="L1178" s="47" t="str">
        <v>800m</v>
      </c>
      <c r="M1178" s="97">
        <v>38267</v>
      </c>
      <c r="N1178" s="96" t="str">
        <f t="shared" si="72"/>
        <v>Eleanor COLBOURN800m</v>
      </c>
      <c r="O1178" s="2">
        <f t="shared" si="73"/>
        <v>1074</v>
      </c>
      <c r="P1178" s="2">
        <f t="shared" si="74"/>
        <v>109</v>
      </c>
      <c r="Q1178" s="81" t="str">
        <f t="shared" si="75"/>
        <v/>
      </c>
    </row>
    <row r="1179" spans="1:17" x14ac:dyDescent="0.2">
      <c r="A1179" t="s">
        <v>1287</v>
      </c>
      <c r="B1179" t="s">
        <v>2338</v>
      </c>
      <c r="C1179" t="s">
        <v>37</v>
      </c>
      <c r="D1179" s="5">
        <v>33472</v>
      </c>
      <c r="E1179" s="2">
        <v>1205</v>
      </c>
      <c r="F1179" s="2">
        <v>4</v>
      </c>
      <c r="G1179" t="str">
        <f>B1179&amp;C1179</f>
        <v>Lorraine UGENlong-jump</v>
      </c>
      <c r="H1179" s="2">
        <f>E1179</f>
        <v>1205</v>
      </c>
      <c r="I1179" s="2" cm="1">
        <f t="array" ref="I1179">MAX(IF($G$3:$G$4000=$G1179,$H$3:$H$4000))</f>
        <v>1205</v>
      </c>
      <c r="J1179" s="2" t="str">
        <v>GBR</v>
      </c>
      <c r="K1179" s="21" t="str">
        <v>Kirsty LAW</v>
      </c>
      <c r="L1179" s="47" t="str">
        <v>discus-throw</v>
      </c>
      <c r="M1179" s="97">
        <v>31696</v>
      </c>
      <c r="N1179" s="96" t="str">
        <f t="shared" si="72"/>
        <v>Kirsty LAWdiscus-throw</v>
      </c>
      <c r="O1179" s="2">
        <f t="shared" si="73"/>
        <v>1074</v>
      </c>
      <c r="P1179" s="2">
        <f t="shared" si="74"/>
        <v>11</v>
      </c>
      <c r="Q1179" s="81" t="str">
        <f t="shared" si="75"/>
        <v/>
      </c>
    </row>
    <row r="1180" spans="1:17" x14ac:dyDescent="0.2">
      <c r="A1180" t="s">
        <v>1287</v>
      </c>
      <c r="B1180" t="s">
        <v>1925</v>
      </c>
      <c r="C1180" t="s">
        <v>27</v>
      </c>
      <c r="D1180" s="5">
        <v>33912</v>
      </c>
      <c r="E1180" s="2">
        <v>1204</v>
      </c>
      <c r="F1180" s="2">
        <v>5</v>
      </c>
      <c r="G1180" t="str">
        <f>B1180&amp;C1180</f>
        <v>Alexandra BELL800m</v>
      </c>
      <c r="H1180" s="2">
        <f>E1180</f>
        <v>1204</v>
      </c>
      <c r="I1180" s="2" cm="1">
        <f t="array" ref="I1180">MAX(IF($G$3:$G$4000=$G1180,$H$3:$H$4000))</f>
        <v>1204</v>
      </c>
      <c r="J1180" s="2" t="str">
        <v>GBR</v>
      </c>
      <c r="K1180" s="21" t="str">
        <v>Stephanie MOSS</v>
      </c>
      <c r="L1180" s="47" t="str">
        <v>800m</v>
      </c>
      <c r="M1180" s="97">
        <v>37400</v>
      </c>
      <c r="N1180" s="96" t="str">
        <f t="shared" si="72"/>
        <v>Stephanie MOSS800m</v>
      </c>
      <c r="O1180" s="2">
        <f t="shared" si="73"/>
        <v>1073</v>
      </c>
      <c r="P1180" s="2">
        <f t="shared" si="74"/>
        <v>111</v>
      </c>
      <c r="Q1180" s="81" t="str">
        <f t="shared" si="75"/>
        <v/>
      </c>
    </row>
    <row r="1181" spans="1:17" x14ac:dyDescent="0.2">
      <c r="A1181" t="s">
        <v>1287</v>
      </c>
      <c r="B1181" t="s">
        <v>2203</v>
      </c>
      <c r="C1181" t="s">
        <v>32</v>
      </c>
      <c r="D1181" s="5">
        <v>32094</v>
      </c>
      <c r="E1181" s="2">
        <v>1202</v>
      </c>
      <c r="F1181" s="2">
        <v>7</v>
      </c>
      <c r="G1181" t="str">
        <f>B1181&amp;C1181</f>
        <v>Tiffany PORTER100mh</v>
      </c>
      <c r="H1181" s="2">
        <f>E1181</f>
        <v>1202</v>
      </c>
      <c r="I1181" s="2" cm="1">
        <f t="array" ref="I1181">MAX(IF($G$3:$G$4000=$G1181,$H$3:$H$4000))</f>
        <v>1202</v>
      </c>
      <c r="J1181" s="2" t="str">
        <v>GBR</v>
      </c>
      <c r="K1181" s="21" t="str">
        <v>Maisie GRICE</v>
      </c>
      <c r="L1181" s="47" t="str">
        <v>3000msc</v>
      </c>
      <c r="M1181" s="97">
        <v>36706</v>
      </c>
      <c r="N1181" s="96" t="str">
        <f t="shared" si="72"/>
        <v>Maisie GRICE3000msc</v>
      </c>
      <c r="O1181" s="2">
        <f t="shared" si="73"/>
        <v>1073</v>
      </c>
      <c r="P1181" s="2">
        <f t="shared" si="74"/>
        <v>55</v>
      </c>
      <c r="Q1181" s="81" t="str">
        <f t="shared" si="75"/>
        <v/>
      </c>
    </row>
    <row r="1182" spans="1:17" x14ac:dyDescent="0.2">
      <c r="A1182" t="s">
        <v>1287</v>
      </c>
      <c r="B1182" t="s">
        <v>2851</v>
      </c>
      <c r="C1182" s="6" t="s">
        <v>82</v>
      </c>
      <c r="D1182" s="5">
        <v>33399</v>
      </c>
      <c r="E1182" s="2">
        <v>1198</v>
      </c>
      <c r="F1182" s="2">
        <v>15</v>
      </c>
      <c r="G1182" t="str">
        <f>B1182&amp;C1182</f>
        <v>Charlotte PURDUEmarathon</v>
      </c>
      <c r="H1182" s="2">
        <f>E1182</f>
        <v>1198</v>
      </c>
      <c r="I1182" s="2" cm="1">
        <f t="array" ref="I1182">MAX(IF($G$3:$G$4000=$G1182,$H$3:$H$4000))</f>
        <v>1198</v>
      </c>
      <c r="J1182" s="2" t="str">
        <v>GBR</v>
      </c>
      <c r="K1182" s="21" t="str">
        <v>Bethan DAVIES</v>
      </c>
      <c r="L1182" s="47" t="str">
        <v>race-walking</v>
      </c>
      <c r="M1182" s="97">
        <v>33184</v>
      </c>
      <c r="N1182" s="96" t="str">
        <f t="shared" si="72"/>
        <v>Bethan DAVIESrace-walking</v>
      </c>
      <c r="O1182" s="2">
        <f t="shared" si="73"/>
        <v>1073</v>
      </c>
      <c r="P1182" s="2">
        <f t="shared" si="74"/>
        <v>4</v>
      </c>
      <c r="Q1182" s="81" t="str">
        <f t="shared" si="75"/>
        <v/>
      </c>
    </row>
    <row r="1183" spans="1:17" x14ac:dyDescent="0.2">
      <c r="A1183" t="s">
        <v>1287</v>
      </c>
      <c r="B1183" t="s">
        <v>2277</v>
      </c>
      <c r="C1183" t="s">
        <v>33</v>
      </c>
      <c r="D1183" s="6">
        <v>34500</v>
      </c>
      <c r="E1183" s="2">
        <v>1197</v>
      </c>
      <c r="F1183" s="2">
        <v>2</v>
      </c>
      <c r="G1183" t="str">
        <f>B1183&amp;C1183</f>
        <v>Jessie KNIGHT400mh</v>
      </c>
      <c r="H1183" s="2">
        <f>E1183</f>
        <v>1197</v>
      </c>
      <c r="I1183" s="2" cm="1">
        <f t="array" ref="I1183">MAX(IF($G$3:$G$4000=$G1183,$H$3:$H$4000))</f>
        <v>1197</v>
      </c>
      <c r="J1183" s="2" t="str">
        <v>GBR</v>
      </c>
      <c r="K1183" s="21" t="str">
        <v>Bella WILLIAMS</v>
      </c>
      <c r="L1183" s="47" t="str">
        <v>10000m</v>
      </c>
      <c r="M1183" s="97">
        <v>36073</v>
      </c>
      <c r="N1183" s="96" t="str">
        <f t="shared" si="72"/>
        <v>Bella WILLIAMS10000m</v>
      </c>
      <c r="O1183" s="2">
        <f t="shared" si="73"/>
        <v>1072</v>
      </c>
      <c r="P1183" s="2">
        <f t="shared" si="74"/>
        <v>83</v>
      </c>
      <c r="Q1183" s="81" t="str">
        <f t="shared" si="75"/>
        <v/>
      </c>
    </row>
    <row r="1184" spans="1:17" x14ac:dyDescent="0.2">
      <c r="A1184" t="s">
        <v>1287</v>
      </c>
      <c r="B1184" t="s">
        <v>2339</v>
      </c>
      <c r="C1184" t="s">
        <v>37</v>
      </c>
      <c r="D1184" s="5">
        <v>34475</v>
      </c>
      <c r="E1184" s="2">
        <v>1196</v>
      </c>
      <c r="F1184" s="2">
        <v>5</v>
      </c>
      <c r="G1184" t="str">
        <f>B1184&amp;C1184</f>
        <v>Jazmin SAWYERSlong-jump</v>
      </c>
      <c r="H1184" s="2">
        <f>E1184</f>
        <v>1196</v>
      </c>
      <c r="I1184" s="2" cm="1">
        <f t="array" ref="I1184">MAX(IF($G$3:$G$4000=$G1184,$H$3:$H$4000))</f>
        <v>1196</v>
      </c>
      <c r="J1184" s="2" t="str">
        <v>GBR</v>
      </c>
      <c r="K1184" s="21" t="str">
        <v>Holly MILLS</v>
      </c>
      <c r="L1184" s="47" t="str">
        <v>high-jump</v>
      </c>
      <c r="M1184" s="97">
        <v>36631</v>
      </c>
      <c r="N1184" s="96" t="str">
        <f t="shared" si="72"/>
        <v>Holly MILLShigh-jump</v>
      </c>
      <c r="O1184" s="2">
        <f t="shared" si="73"/>
        <v>1072</v>
      </c>
      <c r="P1184" s="2">
        <f t="shared" si="74"/>
        <v>17</v>
      </c>
      <c r="Q1184" s="81" t="str">
        <f t="shared" si="75"/>
        <v/>
      </c>
    </row>
    <row r="1185" spans="1:17" x14ac:dyDescent="0.2">
      <c r="A1185" t="s">
        <v>1287</v>
      </c>
      <c r="B1185" t="s">
        <v>2040</v>
      </c>
      <c r="C1185" t="s">
        <v>34</v>
      </c>
      <c r="D1185" s="5">
        <v>34611</v>
      </c>
      <c r="E1185" s="2">
        <v>1194</v>
      </c>
      <c r="F1185" s="2">
        <v>8</v>
      </c>
      <c r="G1185" t="str">
        <f>B1185&amp;C1185</f>
        <v>Elizabeth BIRD3000msc</v>
      </c>
      <c r="H1185" s="2">
        <f>E1185</f>
        <v>1194</v>
      </c>
      <c r="I1185" s="2" cm="1">
        <f t="array" ref="I1185">MAX(IF($G$3:$G$4000=$G1185,$H$3:$H$4000))</f>
        <v>1194</v>
      </c>
      <c r="J1185" s="2" t="str">
        <v>GBR</v>
      </c>
      <c r="K1185" s="21" t="str">
        <v>Ellie LEATHER</v>
      </c>
      <c r="L1185" s="47" t="str">
        <v>800m</v>
      </c>
      <c r="M1185" s="97">
        <v>36138</v>
      </c>
      <c r="N1185" s="96" t="str">
        <f t="shared" si="72"/>
        <v>Ellie LEATHER800m</v>
      </c>
      <c r="O1185" s="2">
        <f t="shared" si="73"/>
        <v>1069</v>
      </c>
      <c r="P1185" s="2">
        <f t="shared" si="74"/>
        <v>115</v>
      </c>
      <c r="Q1185" s="81" t="str">
        <f t="shared" si="75"/>
        <v/>
      </c>
    </row>
    <row r="1186" spans="1:17" x14ac:dyDescent="0.2">
      <c r="A1186" t="s">
        <v>1287</v>
      </c>
      <c r="B1186" t="s">
        <v>1993</v>
      </c>
      <c r="C1186" s="5" t="s">
        <v>30</v>
      </c>
      <c r="D1186" s="5">
        <v>33202</v>
      </c>
      <c r="E1186" s="2">
        <v>1194</v>
      </c>
      <c r="F1186" s="2">
        <v>9</v>
      </c>
      <c r="G1186" t="str">
        <f>B1186&amp;C1186</f>
        <v>Eilish MCCOLGAN10000m</v>
      </c>
      <c r="H1186" s="2">
        <f>E1186</f>
        <v>1194</v>
      </c>
      <c r="I1186" s="2" cm="1">
        <f t="array" ref="I1186">MAX(IF($G$3:$G$4000=$G1186,$H$3:$H$4000))</f>
        <v>1194</v>
      </c>
      <c r="J1186" s="2" t="str">
        <v>GBR</v>
      </c>
      <c r="K1186" s="21" t="str">
        <v>Kate SEARY</v>
      </c>
      <c r="L1186" s="47" t="str">
        <v>3000msc</v>
      </c>
      <c r="M1186" s="97">
        <v>35382</v>
      </c>
      <c r="N1186" s="96" t="str">
        <f t="shared" si="72"/>
        <v>Kate SEARY3000msc</v>
      </c>
      <c r="O1186" s="2">
        <f t="shared" si="73"/>
        <v>1069</v>
      </c>
      <c r="P1186" s="2">
        <f t="shared" si="74"/>
        <v>57</v>
      </c>
      <c r="Q1186" s="81" t="str">
        <f t="shared" si="75"/>
        <v/>
      </c>
    </row>
    <row r="1187" spans="1:17" x14ac:dyDescent="0.2">
      <c r="A1187" t="s">
        <v>1287</v>
      </c>
      <c r="B1187" t="s">
        <v>1993</v>
      </c>
      <c r="C1187" s="5" t="s">
        <v>28</v>
      </c>
      <c r="D1187" s="6">
        <v>33202</v>
      </c>
      <c r="E1187" s="2">
        <v>1189</v>
      </c>
      <c r="F1187" s="2">
        <v>7</v>
      </c>
      <c r="G1187" t="str">
        <f>B1187&amp;C1187</f>
        <v>Eilish MCCOLGAN1500m</v>
      </c>
      <c r="H1187" s="2">
        <f>E1187</f>
        <v>1189</v>
      </c>
      <c r="I1187" s="2" cm="1">
        <f t="array" ref="I1187">MAX(IF($G$3:$G$4000=$G1187,$H$3:$H$4000))</f>
        <v>1189</v>
      </c>
      <c r="J1187" s="2" t="str">
        <v>GBR</v>
      </c>
      <c r="K1187" s="21" t="str">
        <v>Lily PARRIS</v>
      </c>
      <c r="L1187" s="47" t="str">
        <v>100mh</v>
      </c>
      <c r="M1187" s="97">
        <v>37685</v>
      </c>
      <c r="N1187" s="96" t="str">
        <f t="shared" si="72"/>
        <v>Lily PARRIS100mh</v>
      </c>
      <c r="O1187" s="2">
        <f t="shared" si="73"/>
        <v>1069</v>
      </c>
      <c r="P1187" s="2">
        <f t="shared" si="74"/>
        <v>77</v>
      </c>
      <c r="Q1187" s="81" t="str">
        <f t="shared" si="75"/>
        <v/>
      </c>
    </row>
    <row r="1188" spans="1:17" x14ac:dyDescent="0.2">
      <c r="A1188" t="s">
        <v>1287</v>
      </c>
      <c r="B1188" t="s">
        <v>1942</v>
      </c>
      <c r="C1188" s="5" t="s">
        <v>28</v>
      </c>
      <c r="D1188" s="5">
        <v>34402</v>
      </c>
      <c r="E1188" s="2">
        <v>1183</v>
      </c>
      <c r="F1188" s="2">
        <v>9</v>
      </c>
      <c r="G1188" t="str">
        <f>B1188&amp;C1188</f>
        <v>Katie SNOWDEN1500m</v>
      </c>
      <c r="H1188" s="2">
        <f>E1188</f>
        <v>1183</v>
      </c>
      <c r="I1188" s="2" cm="1">
        <f t="array" ref="I1188">MAX(IF($G$3:$G$4000=$G1188,$H$3:$H$4000))</f>
        <v>1183</v>
      </c>
      <c r="J1188" s="2" t="str">
        <v>GBR</v>
      </c>
      <c r="K1188" s="21" t="str">
        <v>Charlotte JONES</v>
      </c>
      <c r="L1188" s="47" t="str">
        <v>long-jump</v>
      </c>
      <c r="M1188" s="97">
        <v>36409</v>
      </c>
      <c r="N1188" s="96" t="str">
        <f t="shared" si="72"/>
        <v>Charlotte JONESlong-jump</v>
      </c>
      <c r="O1188" s="2">
        <f t="shared" si="73"/>
        <v>1068</v>
      </c>
      <c r="P1188" s="2">
        <f t="shared" si="74"/>
        <v>49</v>
      </c>
      <c r="Q1188" s="81" t="str">
        <f t="shared" si="75"/>
        <v/>
      </c>
    </row>
    <row r="1189" spans="1:17" x14ac:dyDescent="0.2">
      <c r="A1189" t="s">
        <v>1287</v>
      </c>
      <c r="B1189" t="s">
        <v>1911</v>
      </c>
      <c r="C1189" t="s">
        <v>33</v>
      </c>
      <c r="D1189" s="5">
        <v>34919</v>
      </c>
      <c r="E1189" s="2">
        <v>1180</v>
      </c>
      <c r="F1189" s="2">
        <v>4</v>
      </c>
      <c r="G1189" t="str">
        <f>B1189&amp;C1189</f>
        <v>Jessica TURNER400mh</v>
      </c>
      <c r="H1189" s="2">
        <f>E1189</f>
        <v>1180</v>
      </c>
      <c r="I1189" s="2" cm="1">
        <f t="array" ref="I1189">MAX(IF($G$3:$G$4000=$G1189,$H$3:$H$4000))</f>
        <v>1180</v>
      </c>
      <c r="J1189" s="2" t="str">
        <v>GBR</v>
      </c>
      <c r="K1189" s="21" t="str">
        <v>Holly MILLS</v>
      </c>
      <c r="L1189" s="47" t="str">
        <v>long-jump</v>
      </c>
      <c r="M1189" s="97">
        <v>36631</v>
      </c>
      <c r="N1189" s="96" t="str">
        <f t="shared" si="72"/>
        <v>Holly MILLSlong-jump</v>
      </c>
      <c r="O1189" s="2">
        <f t="shared" si="73"/>
        <v>1068</v>
      </c>
      <c r="P1189" s="2">
        <f t="shared" si="74"/>
        <v>49</v>
      </c>
      <c r="Q1189" s="81" t="str">
        <f t="shared" si="75"/>
        <v/>
      </c>
    </row>
    <row r="1190" spans="1:17" x14ac:dyDescent="0.2">
      <c r="A1190" t="s">
        <v>1287</v>
      </c>
      <c r="B1190" t="s">
        <v>2016</v>
      </c>
      <c r="C1190" t="s">
        <v>34</v>
      </c>
      <c r="D1190" s="6">
        <v>35706</v>
      </c>
      <c r="E1190" s="2">
        <v>1179</v>
      </c>
      <c r="F1190" s="2">
        <v>11</v>
      </c>
      <c r="G1190" t="str">
        <f>B1190&amp;C1190</f>
        <v>Aimee PRATT3000msc</v>
      </c>
      <c r="H1190" s="2">
        <f>E1190</f>
        <v>1179</v>
      </c>
      <c r="I1190" s="2" cm="1">
        <f t="array" ref="I1190">MAX(IF($G$3:$G$4000=$G1190,$H$3:$H$4000))</f>
        <v>1179</v>
      </c>
      <c r="J1190" s="2" t="str">
        <v>GBR</v>
      </c>
      <c r="K1190" s="21" t="str">
        <v>Sophie COOK</v>
      </c>
      <c r="L1190" s="47" t="str">
        <v>pole-vault</v>
      </c>
      <c r="M1190" s="97">
        <v>34589</v>
      </c>
      <c r="N1190" s="96" t="str">
        <f t="shared" si="72"/>
        <v>Sophie COOKpole-vault</v>
      </c>
      <c r="O1190" s="2">
        <f t="shared" si="73"/>
        <v>1068</v>
      </c>
      <c r="P1190" s="2">
        <f t="shared" si="74"/>
        <v>8</v>
      </c>
      <c r="Q1190" s="81" t="str">
        <f t="shared" si="75"/>
        <v/>
      </c>
    </row>
    <row r="1191" spans="1:17" x14ac:dyDescent="0.2">
      <c r="A1191" t="s">
        <v>1287</v>
      </c>
      <c r="B1191" t="s">
        <v>1829</v>
      </c>
      <c r="C1191" t="s">
        <v>25</v>
      </c>
      <c r="D1191" s="5">
        <v>34240</v>
      </c>
      <c r="E1191" s="2">
        <v>1175</v>
      </c>
      <c r="F1191" s="2">
        <v>14</v>
      </c>
      <c r="G1191" t="str">
        <f>B1191&amp;C1191</f>
        <v>Jodie WILLIAMS200m</v>
      </c>
      <c r="H1191" s="2">
        <f>E1191</f>
        <v>1175</v>
      </c>
      <c r="I1191" s="2" cm="1">
        <f t="array" ref="I1191">MAX(IF($G$3:$G$4000=$G1191,$H$3:$H$4000))</f>
        <v>1175</v>
      </c>
      <c r="J1191" s="2" t="str">
        <v>GBR</v>
      </c>
      <c r="K1191" s="21" t="str">
        <v>Stephanie TWELL</v>
      </c>
      <c r="L1191" s="47" t="str">
        <v>10000m</v>
      </c>
      <c r="M1191" s="97">
        <v>32737</v>
      </c>
      <c r="N1191" s="96" t="str">
        <f t="shared" si="72"/>
        <v>Stephanie TWELL10000m</v>
      </c>
      <c r="O1191" s="2">
        <f t="shared" si="73"/>
        <v>1065</v>
      </c>
      <c r="P1191" s="2">
        <f t="shared" si="74"/>
        <v>84</v>
      </c>
      <c r="Q1191" s="81" t="str">
        <f t="shared" si="75"/>
        <v/>
      </c>
    </row>
    <row r="1192" spans="1:17" x14ac:dyDescent="0.2">
      <c r="A1192" t="s">
        <v>1287</v>
      </c>
      <c r="B1192" t="s">
        <v>2001</v>
      </c>
      <c r="C1192" t="s">
        <v>30</v>
      </c>
      <c r="D1192" s="5">
        <v>34706</v>
      </c>
      <c r="E1192" s="2">
        <v>1174</v>
      </c>
      <c r="F1192" s="2">
        <v>20</v>
      </c>
      <c r="G1192" t="str">
        <f>B1192&amp;C1192</f>
        <v>Jessica JUDD10000m</v>
      </c>
      <c r="H1192" s="2">
        <f>E1192</f>
        <v>1174</v>
      </c>
      <c r="I1192" s="2" cm="1">
        <f t="array" ref="I1192">MAX(IF($G$3:$G$4000=$G1192,$H$3:$H$4000))</f>
        <v>1174</v>
      </c>
      <c r="J1192" s="2" t="str">
        <v>GBR</v>
      </c>
      <c r="K1192" s="21" t="str">
        <v>Angelita BROADBELT-BLAKE</v>
      </c>
      <c r="L1192" s="47" t="str">
        <v>100mh</v>
      </c>
      <c r="M1192" s="97">
        <v>31302</v>
      </c>
      <c r="N1192" s="96" t="str">
        <f t="shared" si="72"/>
        <v>Angelita BROADBELT-BLAKE100mh</v>
      </c>
      <c r="O1192" s="2">
        <f t="shared" si="73"/>
        <v>1061</v>
      </c>
      <c r="P1192" s="2">
        <f t="shared" si="74"/>
        <v>86</v>
      </c>
      <c r="Q1192" s="81" t="str">
        <f t="shared" si="75"/>
        <v/>
      </c>
    </row>
    <row r="1193" spans="1:17" x14ac:dyDescent="0.2">
      <c r="A1193" t="s">
        <v>1287</v>
      </c>
      <c r="B1193" t="s">
        <v>1931</v>
      </c>
      <c r="C1193" s="6" t="s">
        <v>27</v>
      </c>
      <c r="D1193" s="6">
        <v>34116</v>
      </c>
      <c r="E1193" s="2">
        <v>1171</v>
      </c>
      <c r="F1193" s="2">
        <v>14</v>
      </c>
      <c r="G1193" t="str">
        <f>B1193&amp;C1193</f>
        <v>Adelle TRACEY800m</v>
      </c>
      <c r="H1193" s="2">
        <f>E1193</f>
        <v>1171</v>
      </c>
      <c r="I1193" s="2" cm="1">
        <f t="array" ref="I1193">MAX(IF($G$3:$G$4000=$G1193,$H$3:$H$4000))</f>
        <v>1171</v>
      </c>
      <c r="J1193" s="2" t="str">
        <v>GBR</v>
      </c>
      <c r="K1193" s="21" t="str">
        <v>Abbie DONNELLY</v>
      </c>
      <c r="L1193" s="47" t="str">
        <v>10000m</v>
      </c>
      <c r="M1193" s="97">
        <v>35310</v>
      </c>
      <c r="N1193" s="96" t="str">
        <f t="shared" si="72"/>
        <v>Abbie DONNELLY10000m</v>
      </c>
      <c r="O1193" s="2">
        <f t="shared" si="73"/>
        <v>1060</v>
      </c>
      <c r="P1193" s="2">
        <f t="shared" si="74"/>
        <v>88</v>
      </c>
      <c r="Q1193" s="81" t="str">
        <f t="shared" si="75"/>
        <v/>
      </c>
    </row>
    <row r="1194" spans="1:17" x14ac:dyDescent="0.2">
      <c r="A1194" t="s">
        <v>1287</v>
      </c>
      <c r="B1194" t="s">
        <v>1932</v>
      </c>
      <c r="C1194" t="s">
        <v>27</v>
      </c>
      <c r="D1194" s="5">
        <v>35949</v>
      </c>
      <c r="E1194" s="2">
        <v>1170</v>
      </c>
      <c r="F1194" s="2">
        <v>15</v>
      </c>
      <c r="G1194" t="str">
        <f>B1194&amp;C1194</f>
        <v>Ellie BAKER800m</v>
      </c>
      <c r="H1194" s="2">
        <f>E1194</f>
        <v>1170</v>
      </c>
      <c r="I1194" s="2" cm="1">
        <f t="array" ref="I1194">MAX(IF($G$3:$G$4000=$G1194,$H$3:$H$4000))</f>
        <v>1170</v>
      </c>
      <c r="J1194" s="2" t="str">
        <v>GBR</v>
      </c>
      <c r="K1194" s="21" t="str">
        <v>Funminiyi OLAJIDE</v>
      </c>
      <c r="L1194" s="47" t="str">
        <v>long-jump</v>
      </c>
      <c r="M1194" s="97">
        <v>37411</v>
      </c>
      <c r="N1194" s="96" t="str">
        <f t="shared" si="72"/>
        <v>Funminiyi OLAJIDElong-jump</v>
      </c>
      <c r="O1194" s="2">
        <f t="shared" si="73"/>
        <v>1060</v>
      </c>
      <c r="P1194" s="2">
        <f t="shared" si="74"/>
        <v>54</v>
      </c>
      <c r="Q1194" s="81" t="str">
        <f t="shared" si="75"/>
        <v/>
      </c>
    </row>
    <row r="1195" spans="1:17" x14ac:dyDescent="0.2">
      <c r="A1195" t="s">
        <v>1287</v>
      </c>
      <c r="B1195" t="s">
        <v>2462</v>
      </c>
      <c r="C1195" t="s">
        <v>35</v>
      </c>
      <c r="D1195" s="5">
        <v>35562</v>
      </c>
      <c r="E1195" s="2">
        <v>1170</v>
      </c>
      <c r="F1195" s="2">
        <v>3</v>
      </c>
      <c r="G1195" t="str">
        <f>B1195&amp;C1195</f>
        <v>Morgan LAKEhigh-jump</v>
      </c>
      <c r="H1195" s="2">
        <f>E1195</f>
        <v>1170</v>
      </c>
      <c r="I1195" s="2" cm="1">
        <f t="array" ref="I1195">MAX(IF($G$3:$G$4000=$G1195,$H$3:$H$4000))</f>
        <v>1170</v>
      </c>
      <c r="J1195" s="2" t="str">
        <v>GBR</v>
      </c>
      <c r="K1195" s="21" t="str">
        <v>Stevie LAWRENCE-WRIST</v>
      </c>
      <c r="L1195" s="47" t="str">
        <v>3000msc</v>
      </c>
      <c r="M1195" s="97">
        <v>35479</v>
      </c>
      <c r="N1195" s="96" t="str">
        <f t="shared" si="72"/>
        <v>Stevie LAWRENCE-WRIST3000msc</v>
      </c>
      <c r="O1195" s="2">
        <f t="shared" si="73"/>
        <v>1057</v>
      </c>
      <c r="P1195" s="2">
        <f t="shared" si="74"/>
        <v>62</v>
      </c>
      <c r="Q1195" s="81" t="str">
        <f t="shared" si="75"/>
        <v/>
      </c>
    </row>
    <row r="1196" spans="1:17" x14ac:dyDescent="0.2">
      <c r="A1196" t="s">
        <v>1287</v>
      </c>
      <c r="B1196" t="s">
        <v>2006</v>
      </c>
      <c r="C1196" t="s">
        <v>30</v>
      </c>
      <c r="D1196" s="5">
        <v>34916</v>
      </c>
      <c r="E1196" s="2">
        <v>1169</v>
      </c>
      <c r="F1196" s="2">
        <v>21</v>
      </c>
      <c r="G1196" t="str">
        <f>B1196&amp;C1196</f>
        <v>Amy-Eloise MARKOVC10000m</v>
      </c>
      <c r="H1196" s="2">
        <f>E1196</f>
        <v>1169</v>
      </c>
      <c r="I1196" s="2" cm="1">
        <f t="array" ref="I1196">MAX(IF($G$3:$G$4000=$G1196,$H$3:$H$4000))</f>
        <v>1169</v>
      </c>
      <c r="J1196" s="2" t="str">
        <v>GBR</v>
      </c>
      <c r="K1196" s="21" t="str">
        <v>Mallory CLULEY</v>
      </c>
      <c r="L1196" s="47" t="str">
        <v>100mh</v>
      </c>
      <c r="M1196" s="97">
        <v>37330</v>
      </c>
      <c r="N1196" s="96" t="str">
        <f t="shared" si="72"/>
        <v>Mallory CLULEY100mh</v>
      </c>
      <c r="O1196" s="2">
        <f t="shared" si="73"/>
        <v>1057</v>
      </c>
      <c r="P1196" s="2">
        <f t="shared" si="74"/>
        <v>89</v>
      </c>
      <c r="Q1196" s="81" t="str">
        <f t="shared" si="75"/>
        <v/>
      </c>
    </row>
    <row r="1197" spans="1:17" x14ac:dyDescent="0.2">
      <c r="A1197" t="s">
        <v>1287</v>
      </c>
      <c r="B1197" t="s">
        <v>1304</v>
      </c>
      <c r="C1197" t="s">
        <v>28</v>
      </c>
      <c r="D1197" s="5">
        <v>35860</v>
      </c>
      <c r="E1197" s="2">
        <v>1168</v>
      </c>
      <c r="F1197" s="2">
        <v>14</v>
      </c>
      <c r="G1197" t="str">
        <f>B1197&amp;C1197</f>
        <v>Jemma REEKIE1500m</v>
      </c>
      <c r="H1197" s="2">
        <f>E1197</f>
        <v>1168</v>
      </c>
      <c r="I1197" s="2" cm="1">
        <f t="array" ref="I1197">MAX(IF($G$3:$G$4000=$G1197,$H$3:$H$4000))</f>
        <v>1168</v>
      </c>
      <c r="J1197" s="2" t="str">
        <v>GBR</v>
      </c>
      <c r="K1197" s="21" t="str">
        <v>Holly PAGE</v>
      </c>
      <c r="L1197" s="47" t="str">
        <v>3000msc</v>
      </c>
      <c r="M1197" s="97">
        <v>36755</v>
      </c>
      <c r="N1197" s="96" t="str">
        <f t="shared" si="72"/>
        <v>Holly PAGE3000msc</v>
      </c>
      <c r="O1197" s="2">
        <f t="shared" si="73"/>
        <v>1056</v>
      </c>
      <c r="P1197" s="2">
        <f t="shared" si="74"/>
        <v>64</v>
      </c>
      <c r="Q1197" s="81" t="str">
        <f t="shared" si="75"/>
        <v/>
      </c>
    </row>
    <row r="1198" spans="1:17" x14ac:dyDescent="0.2">
      <c r="A1198" t="s">
        <v>1287</v>
      </c>
      <c r="B1198" t="s">
        <v>1783</v>
      </c>
      <c r="C1198" s="5" t="s">
        <v>2</v>
      </c>
      <c r="D1198" s="6">
        <v>35781</v>
      </c>
      <c r="E1198" s="2">
        <v>1167</v>
      </c>
      <c r="F1198" s="2">
        <v>23</v>
      </c>
      <c r="G1198" t="str">
        <f>B1198&amp;C1198</f>
        <v>Imani LANSIQUOT100m</v>
      </c>
      <c r="H1198" s="2">
        <f>E1198</f>
        <v>1167</v>
      </c>
      <c r="I1198" s="2" cm="1">
        <f t="array" ref="I1198">MAX(IF($G$3:$G$4000=$G1198,$H$3:$H$4000))</f>
        <v>1167</v>
      </c>
      <c r="J1198" s="2" t="str">
        <v>GBR</v>
      </c>
      <c r="K1198" s="21" t="str">
        <v>Zoe HUGHES</v>
      </c>
      <c r="L1198" s="47" t="str">
        <v>100mh</v>
      </c>
      <c r="M1198" s="97">
        <v>35773</v>
      </c>
      <c r="N1198" s="96" t="str">
        <f t="shared" si="72"/>
        <v>Zoe HUGHES100mh</v>
      </c>
      <c r="O1198" s="2">
        <f t="shared" si="73"/>
        <v>1056</v>
      </c>
      <c r="P1198" s="2">
        <f t="shared" si="74"/>
        <v>92</v>
      </c>
      <c r="Q1198" s="81" t="str">
        <f t="shared" si="75"/>
        <v/>
      </c>
    </row>
    <row r="1199" spans="1:17" x14ac:dyDescent="0.2">
      <c r="A1199" t="s">
        <v>1287</v>
      </c>
      <c r="B1199" t="s">
        <v>1850</v>
      </c>
      <c r="C1199" s="5" t="s">
        <v>26</v>
      </c>
      <c r="D1199" s="5">
        <v>35653</v>
      </c>
      <c r="E1199" s="2">
        <v>1167</v>
      </c>
      <c r="F1199" s="2">
        <v>17</v>
      </c>
      <c r="G1199" t="str">
        <f>B1199&amp;C1199</f>
        <v>Nicole YEARGIN400m</v>
      </c>
      <c r="H1199" s="2">
        <f>E1199</f>
        <v>1167</v>
      </c>
      <c r="I1199" s="2" cm="1">
        <f t="array" ref="I1199">MAX(IF($G$3:$G$4000=$G1199,$H$3:$H$4000))</f>
        <v>1167</v>
      </c>
      <c r="J1199" s="2" t="str">
        <v>GBR</v>
      </c>
      <c r="K1199" s="21" t="str">
        <v>Abigail PAWLETT</v>
      </c>
      <c r="L1199" s="47" t="str">
        <v>100mh</v>
      </c>
      <c r="M1199" s="97">
        <v>37635</v>
      </c>
      <c r="N1199" s="96" t="str">
        <f t="shared" si="72"/>
        <v>Abigail PAWLETT100mh</v>
      </c>
      <c r="O1199" s="2">
        <f t="shared" si="73"/>
        <v>1056</v>
      </c>
      <c r="P1199" s="2">
        <f t="shared" si="74"/>
        <v>92</v>
      </c>
      <c r="Q1199" s="81" t="str">
        <f t="shared" si="75"/>
        <v/>
      </c>
    </row>
    <row r="1200" spans="1:17" x14ac:dyDescent="0.2">
      <c r="A1200" t="s">
        <v>1287</v>
      </c>
      <c r="B1200" t="s">
        <v>2343</v>
      </c>
      <c r="C1200" t="s">
        <v>37</v>
      </c>
      <c r="D1200" s="5">
        <v>32402</v>
      </c>
      <c r="E1200" s="2">
        <v>1167</v>
      </c>
      <c r="F1200" s="2">
        <v>9</v>
      </c>
      <c r="G1200" t="str">
        <f>B1200&amp;C1200</f>
        <v>Shara PROCTORlong-jump</v>
      </c>
      <c r="H1200" s="2">
        <f>E1200</f>
        <v>1167</v>
      </c>
      <c r="I1200" s="2" cm="1">
        <f t="array" ref="I1200">MAX(IF($G$3:$G$4000=$G1200,$H$3:$H$4000))</f>
        <v>1167</v>
      </c>
      <c r="J1200" s="2" t="str">
        <v>GBR</v>
      </c>
      <c r="K1200" s="21" t="str">
        <v>Ese OKORO</v>
      </c>
      <c r="L1200" s="47" t="str">
        <v>400mh</v>
      </c>
      <c r="M1200" s="97">
        <v>33058</v>
      </c>
      <c r="N1200" s="96" t="str">
        <f t="shared" si="72"/>
        <v>Ese OKORO400mh</v>
      </c>
      <c r="O1200" s="2">
        <f t="shared" si="73"/>
        <v>1055</v>
      </c>
      <c r="P1200" s="2">
        <f t="shared" si="74"/>
        <v>58</v>
      </c>
      <c r="Q1200" s="81" t="str">
        <f t="shared" si="75"/>
        <v/>
      </c>
    </row>
    <row r="1201" spans="1:17" x14ac:dyDescent="0.2">
      <c r="A1201" t="s">
        <v>1287</v>
      </c>
      <c r="B1201" t="s">
        <v>1785</v>
      </c>
      <c r="C1201" t="s">
        <v>2</v>
      </c>
      <c r="D1201" s="5">
        <v>33171</v>
      </c>
      <c r="E1201" s="2">
        <v>1165</v>
      </c>
      <c r="F1201" s="2">
        <v>24</v>
      </c>
      <c r="G1201" t="str">
        <f>B1201&amp;C1201</f>
        <v>Asha PHILIP100m</v>
      </c>
      <c r="H1201" s="2">
        <f>E1201</f>
        <v>1165</v>
      </c>
      <c r="I1201" s="2" cm="1">
        <f t="array" ref="I1201">MAX(IF($G$3:$G$4000=$G1201,$H$3:$H$4000))</f>
        <v>1165</v>
      </c>
      <c r="J1201" s="2" t="str">
        <v>GBR</v>
      </c>
      <c r="K1201" s="21" t="str">
        <v>Jade O'DOWDA</v>
      </c>
      <c r="L1201" s="47" t="str">
        <v>100mh</v>
      </c>
      <c r="M1201" s="97">
        <v>36412</v>
      </c>
      <c r="N1201" s="96" t="str">
        <f t="shared" si="72"/>
        <v>Jade O'DOWDA100mh</v>
      </c>
      <c r="O1201" s="2">
        <f t="shared" si="73"/>
        <v>1052</v>
      </c>
      <c r="P1201" s="2">
        <f t="shared" si="74"/>
        <v>96</v>
      </c>
      <c r="Q1201" s="81" t="str">
        <f t="shared" si="75"/>
        <v/>
      </c>
    </row>
    <row r="1202" spans="1:17" x14ac:dyDescent="0.2">
      <c r="A1202" t="s">
        <v>1287</v>
      </c>
      <c r="B1202" t="s">
        <v>1848</v>
      </c>
      <c r="C1202" t="s">
        <v>33</v>
      </c>
      <c r="D1202" s="5">
        <v>35137</v>
      </c>
      <c r="E1202" s="2">
        <v>1164</v>
      </c>
      <c r="F1202" s="2">
        <v>8</v>
      </c>
      <c r="G1202" t="str">
        <f>B1202&amp;C1202</f>
        <v>Lina NIELSEN400mh</v>
      </c>
      <c r="H1202" s="2">
        <f>E1202</f>
        <v>1164</v>
      </c>
      <c r="I1202" s="2" cm="1">
        <f t="array" ref="I1202">MAX(IF($G$3:$G$4000=$G1202,$H$3:$H$4000))</f>
        <v>1164</v>
      </c>
      <c r="J1202" s="2" t="str">
        <v>GBR</v>
      </c>
      <c r="K1202" s="21" t="str">
        <v>Jade IVE</v>
      </c>
      <c r="L1202" s="47" t="str">
        <v>pole-vault</v>
      </c>
      <c r="M1202" s="97">
        <v>33625</v>
      </c>
      <c r="N1202" s="96" t="str">
        <f t="shared" si="72"/>
        <v>Jade IVEpole-vault</v>
      </c>
      <c r="O1202" s="2">
        <f t="shared" si="73"/>
        <v>1052</v>
      </c>
      <c r="P1202" s="2">
        <f t="shared" si="74"/>
        <v>11</v>
      </c>
      <c r="Q1202" s="81" t="str">
        <f t="shared" si="75"/>
        <v/>
      </c>
    </row>
    <row r="1203" spans="1:17" x14ac:dyDescent="0.2">
      <c r="A1203" t="s">
        <v>1287</v>
      </c>
      <c r="B1203" t="s">
        <v>2345</v>
      </c>
      <c r="C1203" s="5" t="s">
        <v>37</v>
      </c>
      <c r="D1203" s="5">
        <v>32876</v>
      </c>
      <c r="E1203" s="2">
        <v>1163</v>
      </c>
      <c r="F1203" s="2">
        <v>12</v>
      </c>
      <c r="G1203" t="str">
        <f>B1203&amp;C1203</f>
        <v>Abigail IROZURUlong-jump</v>
      </c>
      <c r="H1203" s="2">
        <f>E1203</f>
        <v>1163</v>
      </c>
      <c r="I1203" s="2" cm="1">
        <f t="array" ref="I1203">MAX(IF($G$3:$G$4000=$G1203,$H$3:$H$4000))</f>
        <v>1163</v>
      </c>
      <c r="J1203" s="2" t="str">
        <v>GBR</v>
      </c>
      <c r="K1203" s="21" t="str">
        <v>Jodie SMITH</v>
      </c>
      <c r="L1203" s="47" t="str">
        <v>heptathlon</v>
      </c>
      <c r="M1203" s="97">
        <v>37197</v>
      </c>
      <c r="N1203" s="96" t="str">
        <f t="shared" si="72"/>
        <v>Jodie SMITHheptathlon</v>
      </c>
      <c r="O1203" s="2">
        <f t="shared" si="73"/>
        <v>1052</v>
      </c>
      <c r="P1203" s="2">
        <f t="shared" si="74"/>
        <v>6</v>
      </c>
      <c r="Q1203" s="81" t="str">
        <f t="shared" si="75"/>
        <v/>
      </c>
    </row>
    <row r="1204" spans="1:17" x14ac:dyDescent="0.2">
      <c r="A1204" t="s">
        <v>1287</v>
      </c>
      <c r="B1204" t="s">
        <v>1849</v>
      </c>
      <c r="C1204" t="s">
        <v>26</v>
      </c>
      <c r="D1204" s="5">
        <v>35029</v>
      </c>
      <c r="E1204" s="2">
        <v>1162</v>
      </c>
      <c r="F1204" s="2">
        <v>19</v>
      </c>
      <c r="G1204" t="str">
        <f>B1204&amp;C1204</f>
        <v>Ama PIPI400m</v>
      </c>
      <c r="H1204" s="2">
        <f>E1204</f>
        <v>1162</v>
      </c>
      <c r="I1204" s="2" cm="1">
        <f t="array" ref="I1204">MAX(IF($G$3:$G$4000=$G1204,$H$3:$H$4000))</f>
        <v>1162</v>
      </c>
      <c r="J1204" s="2" t="str">
        <v>GBR</v>
      </c>
      <c r="K1204" s="21" t="str">
        <v>Jodie SMITH</v>
      </c>
      <c r="L1204" s="47" t="str">
        <v>long-jump</v>
      </c>
      <c r="M1204" s="97">
        <v>37197</v>
      </c>
      <c r="N1204" s="96" t="str">
        <f t="shared" si="72"/>
        <v>Jodie SMITHlong-jump</v>
      </c>
      <c r="O1204" s="2">
        <f t="shared" si="73"/>
        <v>1051</v>
      </c>
      <c r="P1204" s="2">
        <f t="shared" si="74"/>
        <v>61</v>
      </c>
      <c r="Q1204" s="81" t="str">
        <f t="shared" si="75"/>
        <v/>
      </c>
    </row>
    <row r="1205" spans="1:17" x14ac:dyDescent="0.2">
      <c r="A1205" t="s">
        <v>1287</v>
      </c>
      <c r="B1205" t="s">
        <v>1736</v>
      </c>
      <c r="C1205" t="s">
        <v>82</v>
      </c>
      <c r="D1205" s="5">
        <v>33111</v>
      </c>
      <c r="E1205" s="2">
        <v>1160</v>
      </c>
      <c r="F1205" s="2">
        <v>39</v>
      </c>
      <c r="G1205" t="str">
        <f>B1205&amp;C1205</f>
        <v>Stephanie DAVISmarathon</v>
      </c>
      <c r="H1205" s="2">
        <f>E1205</f>
        <v>1160</v>
      </c>
      <c r="I1205" s="2" cm="1">
        <f t="array" ref="I1205">MAX(IF($G$3:$G$4000=$G1205,$H$3:$H$4000))</f>
        <v>1160</v>
      </c>
      <c r="J1205" s="2" t="str">
        <v>GBR</v>
      </c>
      <c r="K1205" s="21" t="str">
        <v>Danielle HALES</v>
      </c>
      <c r="L1205" s="47" t="str">
        <v>100mh</v>
      </c>
      <c r="M1205" s="97">
        <v>37567</v>
      </c>
      <c r="N1205" s="96" t="str">
        <f t="shared" si="72"/>
        <v>Danielle HALES100mh</v>
      </c>
      <c r="O1205" s="2">
        <f t="shared" si="73"/>
        <v>1048</v>
      </c>
      <c r="P1205" s="2">
        <f t="shared" si="74"/>
        <v>101</v>
      </c>
      <c r="Q1205" s="81" t="str">
        <f t="shared" si="75"/>
        <v/>
      </c>
    </row>
    <row r="1206" spans="1:17" x14ac:dyDescent="0.2">
      <c r="A1206" t="s">
        <v>1287</v>
      </c>
      <c r="B1206" t="s">
        <v>1726</v>
      </c>
      <c r="C1206" s="5" t="s">
        <v>82</v>
      </c>
      <c r="D1206" s="5">
        <v>33841</v>
      </c>
      <c r="E1206" s="2">
        <v>1159</v>
      </c>
      <c r="F1206" s="2">
        <v>6</v>
      </c>
      <c r="G1206" t="str">
        <f>B1206&amp;C1206</f>
        <v>Rose HARVEYmarathon</v>
      </c>
      <c r="H1206" s="2">
        <f>E1206</f>
        <v>1159</v>
      </c>
      <c r="I1206" s="2" cm="1">
        <f t="array" ref="I1206">MAX(IF($G$3:$G$4000=$G1206,$H$3:$H$4000))</f>
        <v>1159</v>
      </c>
      <c r="J1206" s="2" t="str">
        <v>GBR</v>
      </c>
      <c r="K1206" s="21" t="str">
        <v>Katie STAINTON</v>
      </c>
      <c r="L1206" s="47" t="str">
        <v>heptathlon</v>
      </c>
      <c r="M1206" s="97">
        <v>34707</v>
      </c>
      <c r="N1206" s="96" t="str">
        <f t="shared" si="72"/>
        <v>Katie STAINTONheptathlon</v>
      </c>
      <c r="O1206" s="2">
        <f t="shared" si="73"/>
        <v>1048</v>
      </c>
      <c r="P1206" s="2">
        <f t="shared" si="74"/>
        <v>7</v>
      </c>
      <c r="Q1206" s="81" t="str">
        <f t="shared" si="75"/>
        <v/>
      </c>
    </row>
    <row r="1207" spans="1:17" x14ac:dyDescent="0.2">
      <c r="A1207" t="s">
        <v>1287</v>
      </c>
      <c r="B1207" t="s">
        <v>1831</v>
      </c>
      <c r="C1207" s="5" t="s">
        <v>25</v>
      </c>
      <c r="D1207" s="5">
        <v>34492</v>
      </c>
      <c r="E1207" s="2">
        <v>1157</v>
      </c>
      <c r="F1207" s="2">
        <v>19</v>
      </c>
      <c r="G1207" t="str">
        <f>B1207&amp;C1207</f>
        <v>Beth DOBBIN200m</v>
      </c>
      <c r="H1207" s="2">
        <f>E1207</f>
        <v>1157</v>
      </c>
      <c r="I1207" s="2" cm="1">
        <f t="array" ref="I1207">MAX(IF($G$3:$G$4000=$G1207,$H$3:$H$4000))</f>
        <v>1157</v>
      </c>
      <c r="J1207" s="2" t="str">
        <v>GBR</v>
      </c>
      <c r="K1207" s="21" t="str">
        <v>Lauren COOPER</v>
      </c>
      <c r="L1207" s="47" t="str">
        <v>3000msc</v>
      </c>
      <c r="M1207" s="97">
        <v>34469</v>
      </c>
      <c r="N1207" s="96" t="str">
        <f t="shared" si="72"/>
        <v>Lauren COOPER3000msc</v>
      </c>
      <c r="O1207" s="2">
        <f t="shared" si="73"/>
        <v>1047</v>
      </c>
      <c r="P1207" s="2">
        <f t="shared" si="74"/>
        <v>69</v>
      </c>
      <c r="Q1207" s="81" t="str">
        <f t="shared" si="75"/>
        <v/>
      </c>
    </row>
    <row r="1208" spans="1:17" x14ac:dyDescent="0.2">
      <c r="A1208" t="s">
        <v>1287</v>
      </c>
      <c r="B1208" t="s">
        <v>2006</v>
      </c>
      <c r="C1208" t="s">
        <v>29</v>
      </c>
      <c r="D1208" s="5">
        <v>34916</v>
      </c>
      <c r="E1208" s="2">
        <v>1157</v>
      </c>
      <c r="F1208" s="2">
        <v>25</v>
      </c>
      <c r="G1208" t="str">
        <f>B1208&amp;C1208</f>
        <v>Amy-Eloise MARKOVC5000m</v>
      </c>
      <c r="H1208" s="2">
        <f>E1208</f>
        <v>1157</v>
      </c>
      <c r="I1208" s="2" cm="1">
        <f t="array" ref="I1208">MAX(IF($G$3:$G$4000=$G1208,$H$3:$H$4000))</f>
        <v>1157</v>
      </c>
      <c r="J1208" s="2" t="str">
        <v>GBR</v>
      </c>
      <c r="K1208" s="21" t="str">
        <v>Chelsea WALKER</v>
      </c>
      <c r="L1208" s="47" t="str">
        <v>100mh</v>
      </c>
      <c r="M1208" s="97">
        <v>35610</v>
      </c>
      <c r="N1208" s="96" t="str">
        <f t="shared" si="72"/>
        <v>Chelsea WALKER100mh</v>
      </c>
      <c r="O1208" s="2">
        <f t="shared" si="73"/>
        <v>1047</v>
      </c>
      <c r="P1208" s="2">
        <f t="shared" si="74"/>
        <v>102</v>
      </c>
      <c r="Q1208" s="81" t="str">
        <f t="shared" si="75"/>
        <v/>
      </c>
    </row>
    <row r="1209" spans="1:17" x14ac:dyDescent="0.2">
      <c r="A1209" t="s">
        <v>1287</v>
      </c>
      <c r="B1209" t="s">
        <v>1947</v>
      </c>
      <c r="C1209" t="s">
        <v>28</v>
      </c>
      <c r="D1209" s="5">
        <v>34764</v>
      </c>
      <c r="E1209" s="2">
        <v>1156</v>
      </c>
      <c r="F1209" s="2">
        <v>21</v>
      </c>
      <c r="G1209" t="str">
        <f>B1209&amp;C1209</f>
        <v>Revee WALCOTT-NOLAN1500m</v>
      </c>
      <c r="H1209" s="2">
        <f>E1209</f>
        <v>1156</v>
      </c>
      <c r="I1209" s="2" cm="1">
        <f t="array" ref="I1209">MAX(IF($G$3:$G$4000=$G1209,$H$3:$H$4000))</f>
        <v>1156</v>
      </c>
      <c r="J1209" s="2" t="str">
        <v>GBR</v>
      </c>
      <c r="K1209" s="21" t="str">
        <v>Chelsea WALKER</v>
      </c>
      <c r="L1209" s="47" t="str">
        <v>400mh</v>
      </c>
      <c r="M1209" s="97">
        <v>35610</v>
      </c>
      <c r="N1209" s="96" t="str">
        <f t="shared" si="72"/>
        <v>Chelsea WALKER400mh</v>
      </c>
      <c r="O1209" s="2">
        <f t="shared" si="73"/>
        <v>1043</v>
      </c>
      <c r="P1209" s="2">
        <f t="shared" si="74"/>
        <v>70</v>
      </c>
      <c r="Q1209" s="81" t="str">
        <f t="shared" si="75"/>
        <v/>
      </c>
    </row>
    <row r="1210" spans="1:17" x14ac:dyDescent="0.2">
      <c r="A1210" t="s">
        <v>1287</v>
      </c>
      <c r="B1210" t="s">
        <v>2005</v>
      </c>
      <c r="C1210" t="s">
        <v>29</v>
      </c>
      <c r="D1210" s="5">
        <v>33481</v>
      </c>
      <c r="E1210" s="2">
        <v>1156</v>
      </c>
      <c r="F1210" s="2">
        <v>26</v>
      </c>
      <c r="G1210" t="str">
        <f>B1210&amp;C1210</f>
        <v>Verity OCKENDEN5000m</v>
      </c>
      <c r="H1210" s="2">
        <f>E1210</f>
        <v>1156</v>
      </c>
      <c r="I1210" s="2" cm="1">
        <f t="array" ref="I1210">MAX(IF($G$3:$G$4000=$G1210,$H$3:$H$4000))</f>
        <v>1156</v>
      </c>
      <c r="J1210" s="2" t="str">
        <v>GBR</v>
      </c>
      <c r="K1210" s="21" t="str">
        <v>Charlotte PAYNE</v>
      </c>
      <c r="L1210" s="47" t="str">
        <v>hammer-throw</v>
      </c>
      <c r="M1210" s="97">
        <v>37335</v>
      </c>
      <c r="N1210" s="96" t="str">
        <f t="shared" si="72"/>
        <v>Charlotte PAYNEhammer-throw</v>
      </c>
      <c r="O1210" s="2">
        <f t="shared" si="73"/>
        <v>1041</v>
      </c>
      <c r="P1210" s="2">
        <f t="shared" si="74"/>
        <v>14</v>
      </c>
      <c r="Q1210" s="81" t="str">
        <f t="shared" si="75"/>
        <v/>
      </c>
    </row>
    <row r="1211" spans="1:17" x14ac:dyDescent="0.2">
      <c r="A1211" t="s">
        <v>1287</v>
      </c>
      <c r="B1211" t="s">
        <v>1768</v>
      </c>
      <c r="C1211" t="s">
        <v>25</v>
      </c>
      <c r="D1211" s="5">
        <v>35306</v>
      </c>
      <c r="E1211" s="2">
        <v>1154</v>
      </c>
      <c r="F1211" s="2">
        <v>21</v>
      </c>
      <c r="G1211" t="str">
        <f>B1211&amp;C1211</f>
        <v>Daryll NEITA200m</v>
      </c>
      <c r="H1211" s="2">
        <f>E1211</f>
        <v>1154</v>
      </c>
      <c r="I1211" s="2" cm="1">
        <f t="array" ref="I1211">MAX(IF($G$3:$G$4000=$G1211,$H$3:$H$4000))</f>
        <v>1154</v>
      </c>
      <c r="J1211" s="2" t="str">
        <v>GBR</v>
      </c>
      <c r="K1211" s="21" t="str">
        <v>Sally RATCLIFFE</v>
      </c>
      <c r="L1211" s="47" t="str">
        <v>marathon</v>
      </c>
      <c r="M1211" s="97">
        <v>34439</v>
      </c>
      <c r="N1211" s="96" t="str">
        <f t="shared" si="72"/>
        <v>Sally RATCLIFFEmarathon</v>
      </c>
      <c r="O1211" s="2">
        <f t="shared" si="73"/>
        <v>1041</v>
      </c>
      <c r="P1211" s="2">
        <f t="shared" si="74"/>
        <v>89</v>
      </c>
      <c r="Q1211" s="81" t="str">
        <f t="shared" si="75"/>
        <v/>
      </c>
    </row>
    <row r="1212" spans="1:17" x14ac:dyDescent="0.2">
      <c r="A1212" t="s">
        <v>1287</v>
      </c>
      <c r="B1212" t="s">
        <v>2005</v>
      </c>
      <c r="C1212" s="5" t="s">
        <v>30</v>
      </c>
      <c r="D1212" s="5">
        <v>33481</v>
      </c>
      <c r="E1212" s="2">
        <v>1154</v>
      </c>
      <c r="F1212" s="2">
        <v>26</v>
      </c>
      <c r="G1212" t="str">
        <f>B1212&amp;C1212</f>
        <v>Verity OCKENDEN10000m</v>
      </c>
      <c r="H1212" s="2">
        <f>E1212</f>
        <v>1154</v>
      </c>
      <c r="I1212" s="2" cm="1">
        <f t="array" ref="I1212">MAX(IF($G$3:$G$4000=$G1212,$H$3:$H$4000))</f>
        <v>1154</v>
      </c>
      <c r="J1212" s="2" t="str">
        <v>GBR</v>
      </c>
      <c r="K1212" s="21" t="str">
        <v>Havana ALLISTONE-GREAVES</v>
      </c>
      <c r="L1212" s="47" t="str">
        <v>400mh</v>
      </c>
      <c r="M1212" s="97">
        <v>37098</v>
      </c>
      <c r="N1212" s="96" t="str">
        <f t="shared" si="72"/>
        <v>Havana ALLISTONE-GREAVES400mh</v>
      </c>
      <c r="O1212" s="2">
        <f t="shared" si="73"/>
        <v>1041</v>
      </c>
      <c r="P1212" s="2">
        <f t="shared" si="74"/>
        <v>73</v>
      </c>
      <c r="Q1212" s="81" t="str">
        <f t="shared" si="75"/>
        <v/>
      </c>
    </row>
    <row r="1213" spans="1:17" x14ac:dyDescent="0.2">
      <c r="A1213" t="s">
        <v>1287</v>
      </c>
      <c r="B1213" t="s">
        <v>1932</v>
      </c>
      <c r="C1213" t="s">
        <v>28</v>
      </c>
      <c r="D1213" s="5">
        <v>35949</v>
      </c>
      <c r="E1213" s="2">
        <v>1153</v>
      </c>
      <c r="F1213" s="2">
        <v>23</v>
      </c>
      <c r="G1213" t="str">
        <f>B1213&amp;C1213</f>
        <v>Ellie BAKER1500m</v>
      </c>
      <c r="H1213" s="2">
        <f>E1213</f>
        <v>1153</v>
      </c>
      <c r="I1213" s="2" cm="1">
        <f t="array" ref="I1213">MAX(IF($G$3:$G$4000=$G1213,$H$3:$H$4000))</f>
        <v>1153</v>
      </c>
      <c r="J1213" s="2" t="str">
        <v>GBR</v>
      </c>
      <c r="K1213" s="21" t="str">
        <v>Lauren HALL</v>
      </c>
      <c r="L1213" s="47" t="str">
        <v>3000msc</v>
      </c>
      <c r="M1213" s="97">
        <v>33395</v>
      </c>
      <c r="N1213" s="96" t="str">
        <f t="shared" si="72"/>
        <v>Lauren HALL3000msc</v>
      </c>
      <c r="O1213" s="2">
        <f t="shared" si="73"/>
        <v>1040</v>
      </c>
      <c r="P1213" s="2">
        <f t="shared" si="74"/>
        <v>74</v>
      </c>
      <c r="Q1213" s="81" t="str">
        <f t="shared" si="75"/>
        <v/>
      </c>
    </row>
    <row r="1214" spans="1:17" x14ac:dyDescent="0.2">
      <c r="A1214" t="s">
        <v>1287</v>
      </c>
      <c r="B1214" t="s">
        <v>1931</v>
      </c>
      <c r="C1214" t="s">
        <v>28</v>
      </c>
      <c r="D1214" s="5">
        <v>34116</v>
      </c>
      <c r="E1214" s="2">
        <v>1153</v>
      </c>
      <c r="F1214" s="2">
        <v>24</v>
      </c>
      <c r="G1214" t="str">
        <f>B1214&amp;C1214</f>
        <v>Adelle TRACEY1500m</v>
      </c>
      <c r="H1214" s="2">
        <f>E1214</f>
        <v>1153</v>
      </c>
      <c r="I1214" s="2" cm="1">
        <f t="array" ref="I1214">MAX(IF($G$3:$G$4000=$G1214,$H$3:$H$4000))</f>
        <v>1153</v>
      </c>
      <c r="J1214" s="2" t="str">
        <v>GBR</v>
      </c>
      <c r="K1214" s="21" t="str">
        <v>Claire DUCK</v>
      </c>
      <c r="L1214" s="47" t="str">
        <v>10000m</v>
      </c>
      <c r="M1214" s="97">
        <v>31288</v>
      </c>
      <c r="N1214" s="96" t="str">
        <f t="shared" si="72"/>
        <v>Claire DUCK10000m</v>
      </c>
      <c r="O1214" s="2">
        <f t="shared" si="73"/>
        <v>1038</v>
      </c>
      <c r="P1214" s="2">
        <f t="shared" si="74"/>
        <v>99</v>
      </c>
      <c r="Q1214" s="81" t="str">
        <f t="shared" si="75"/>
        <v/>
      </c>
    </row>
    <row r="1215" spans="1:17" x14ac:dyDescent="0.2">
      <c r="A1215" t="s">
        <v>1287</v>
      </c>
      <c r="B1215" t="s">
        <v>2001</v>
      </c>
      <c r="C1215" t="s">
        <v>29</v>
      </c>
      <c r="D1215" s="5">
        <v>34706</v>
      </c>
      <c r="E1215" s="2">
        <v>1151</v>
      </c>
      <c r="F1215" s="2">
        <v>33</v>
      </c>
      <c r="G1215" t="str">
        <f>B1215&amp;C1215</f>
        <v>Jessica JUDD5000m</v>
      </c>
      <c r="H1215" s="2">
        <f>E1215</f>
        <v>1151</v>
      </c>
      <c r="I1215" s="2" cm="1">
        <f t="array" ref="I1215">MAX(IF($G$3:$G$4000=$G1215,$H$3:$H$4000))</f>
        <v>1151</v>
      </c>
      <c r="J1215" s="2" t="str">
        <v>GBR</v>
      </c>
      <c r="K1215" s="21" t="str">
        <v>Anna PURCHASE</v>
      </c>
      <c r="L1215" s="47" t="str">
        <v>hammer-throw</v>
      </c>
      <c r="M1215" s="97">
        <v>36418</v>
      </c>
      <c r="N1215" s="96" t="str">
        <f t="shared" si="72"/>
        <v>Anna PURCHASEhammer-throw</v>
      </c>
      <c r="O1215" s="2">
        <f t="shared" si="73"/>
        <v>1037</v>
      </c>
      <c r="P1215" s="2">
        <f t="shared" si="74"/>
        <v>15</v>
      </c>
      <c r="Q1215" s="81" t="str">
        <f t="shared" si="75"/>
        <v/>
      </c>
    </row>
    <row r="1216" spans="1:17" x14ac:dyDescent="0.2">
      <c r="A1216" t="s">
        <v>1287</v>
      </c>
      <c r="B1216" t="s">
        <v>1794</v>
      </c>
      <c r="C1216" t="s">
        <v>2</v>
      </c>
      <c r="D1216" s="5">
        <v>36379</v>
      </c>
      <c r="E1216" s="2">
        <v>1150</v>
      </c>
      <c r="F1216" s="2">
        <v>36</v>
      </c>
      <c r="G1216" t="str">
        <f>B1216&amp;C1216</f>
        <v>Kristal AWUAH100m</v>
      </c>
      <c r="H1216" s="2">
        <f>E1216</f>
        <v>1150</v>
      </c>
      <c r="I1216" s="2" cm="1">
        <f t="array" ref="I1216">MAX(IF($G$3:$G$4000=$G1216,$H$3:$H$4000))</f>
        <v>1150</v>
      </c>
      <c r="J1216" s="2" t="str">
        <v>GBR</v>
      </c>
      <c r="K1216" s="21" t="str">
        <v>Grace BROCK</v>
      </c>
      <c r="L1216" s="47" t="str">
        <v>10000m</v>
      </c>
      <c r="M1216" s="97">
        <v>36944</v>
      </c>
      <c r="N1216" s="96" t="str">
        <f t="shared" si="72"/>
        <v>Grace BROCK10000m</v>
      </c>
      <c r="O1216" s="2">
        <f t="shared" si="73"/>
        <v>1036</v>
      </c>
      <c r="P1216" s="2">
        <f t="shared" si="74"/>
        <v>102</v>
      </c>
      <c r="Q1216" s="81" t="str">
        <f t="shared" si="75"/>
        <v/>
      </c>
    </row>
    <row r="1217" spans="1:17" x14ac:dyDescent="0.2">
      <c r="A1217" t="s">
        <v>1287</v>
      </c>
      <c r="B1217" t="s">
        <v>2463</v>
      </c>
      <c r="C1217" s="5" t="s">
        <v>35</v>
      </c>
      <c r="D1217" s="5">
        <v>35675</v>
      </c>
      <c r="E1217" s="2">
        <v>1150</v>
      </c>
      <c r="F1217" s="2">
        <v>5</v>
      </c>
      <c r="G1217" t="str">
        <f>B1217&amp;C1217</f>
        <v>Emily BORTHWICKhigh-jump</v>
      </c>
      <c r="H1217" s="2">
        <f>E1217</f>
        <v>1150</v>
      </c>
      <c r="I1217" s="2" cm="1">
        <f t="array" ref="I1217">MAX(IF($G$3:$G$4000=$G1217,$H$3:$H$4000))</f>
        <v>1150</v>
      </c>
      <c r="J1217" s="2" t="str">
        <v>GBR</v>
      </c>
      <c r="K1217" s="21" t="str">
        <v>Ore ADAMSON</v>
      </c>
      <c r="L1217" s="47" t="str">
        <v>long-jump</v>
      </c>
      <c r="M1217" s="97">
        <v>37193</v>
      </c>
      <c r="N1217" s="96" t="str">
        <f t="shared" si="72"/>
        <v>Ore ADAMSONlong-jump</v>
      </c>
      <c r="O1217" s="2">
        <f t="shared" si="73"/>
        <v>1036</v>
      </c>
      <c r="P1217" s="2">
        <f t="shared" si="74"/>
        <v>70</v>
      </c>
      <c r="Q1217" s="81" t="str">
        <f t="shared" si="75"/>
        <v/>
      </c>
    </row>
    <row r="1218" spans="1:17" x14ac:dyDescent="0.2">
      <c r="A1218" t="s">
        <v>1287</v>
      </c>
      <c r="B1218" t="s">
        <v>1882</v>
      </c>
      <c r="C1218" s="5" t="s">
        <v>26</v>
      </c>
      <c r="D1218" s="5">
        <v>35137</v>
      </c>
      <c r="E1218" s="2">
        <v>1149</v>
      </c>
      <c r="F1218" s="2">
        <v>22</v>
      </c>
      <c r="G1218" t="str">
        <f>B1218&amp;C1218</f>
        <v>Laviai NIELSEN400m</v>
      </c>
      <c r="H1218" s="2">
        <f>E1218</f>
        <v>1149</v>
      </c>
      <c r="I1218" s="2" cm="1">
        <f t="array" ref="I1218">MAX(IF($G$3:$G$4000=$G1218,$H$3:$H$4000))</f>
        <v>1149</v>
      </c>
      <c r="J1218" s="2" t="str">
        <v>GBR</v>
      </c>
      <c r="K1218" s="21" t="str">
        <v>Gemma KERSEY</v>
      </c>
      <c r="L1218" s="47" t="str">
        <v>3000msc</v>
      </c>
      <c r="M1218" s="97">
        <v>33640</v>
      </c>
      <c r="N1218" s="96" t="str">
        <f t="shared" si="72"/>
        <v>Gemma KERSEY3000msc</v>
      </c>
      <c r="O1218" s="2">
        <f t="shared" si="73"/>
        <v>1034</v>
      </c>
      <c r="P1218" s="2">
        <f t="shared" si="74"/>
        <v>76</v>
      </c>
      <c r="Q1218" s="81" t="str">
        <f t="shared" si="75"/>
        <v/>
      </c>
    </row>
    <row r="1219" spans="1:17" x14ac:dyDescent="0.2">
      <c r="A1219" t="s">
        <v>1287</v>
      </c>
      <c r="B1219" t="s">
        <v>1925</v>
      </c>
      <c r="C1219" t="s">
        <v>28</v>
      </c>
      <c r="D1219" s="6">
        <v>33912</v>
      </c>
      <c r="E1219" s="2">
        <v>1149</v>
      </c>
      <c r="F1219" s="2">
        <v>26</v>
      </c>
      <c r="G1219" t="str">
        <f>B1219&amp;C1219</f>
        <v>Alexandra BELL1500m</v>
      </c>
      <c r="H1219" s="2">
        <f>E1219</f>
        <v>1149</v>
      </c>
      <c r="I1219" s="2" cm="1">
        <f t="array" ref="I1219">MAX(IF($G$3:$G$4000=$G1219,$H$3:$H$4000))</f>
        <v>1149</v>
      </c>
      <c r="J1219" s="2" t="str">
        <v>GBR</v>
      </c>
      <c r="K1219" s="21" t="str">
        <v>Divine OLADIPO</v>
      </c>
      <c r="L1219" s="47" t="str">
        <v>shot-put</v>
      </c>
      <c r="M1219" s="97">
        <v>36073</v>
      </c>
      <c r="N1219" s="96" t="str">
        <f t="shared" si="72"/>
        <v>Divine OLADIPOshot-put</v>
      </c>
      <c r="O1219" s="2">
        <f t="shared" si="73"/>
        <v>1033</v>
      </c>
      <c r="P1219" s="2">
        <f t="shared" si="74"/>
        <v>12</v>
      </c>
      <c r="Q1219" s="81" t="str">
        <f t="shared" si="75"/>
        <v/>
      </c>
    </row>
    <row r="1220" spans="1:17" x14ac:dyDescent="0.2">
      <c r="A1220" t="s">
        <v>1287</v>
      </c>
      <c r="B1220" t="s">
        <v>1974</v>
      </c>
      <c r="C1220" s="6" t="s">
        <v>28</v>
      </c>
      <c r="D1220" s="5">
        <v>34280</v>
      </c>
      <c r="E1220" s="2">
        <v>1148</v>
      </c>
      <c r="F1220" s="2">
        <v>28</v>
      </c>
      <c r="G1220" t="str">
        <f>B1220&amp;C1220</f>
        <v>Holly ARCHER1500m</v>
      </c>
      <c r="H1220" s="2">
        <f>E1220</f>
        <v>1148</v>
      </c>
      <c r="I1220" s="2" cm="1">
        <f t="array" ref="I1220">MAX(IF($G$3:$G$4000=$G1220,$H$3:$H$4000))</f>
        <v>1148</v>
      </c>
      <c r="J1220" s="2" t="str">
        <v>GBR</v>
      </c>
      <c r="K1220" s="21" t="str">
        <v>India WEIR</v>
      </c>
      <c r="L1220" s="47" t="str">
        <v>3000msc</v>
      </c>
      <c r="M1220" s="97">
        <v>36469</v>
      </c>
      <c r="N1220" s="96" t="str">
        <f t="shared" ref="N1220:N1283" si="76">K1220&amp;L1220</f>
        <v>India WEIR3000msc</v>
      </c>
      <c r="O1220" s="2">
        <f t="shared" ref="O1220:O1283" si="77">VLOOKUP(K1220&amp;L1220,$G$3:$H$3442,2,FALSE)</f>
        <v>1032</v>
      </c>
      <c r="P1220" s="2">
        <f t="shared" ref="P1220:P1283" si="78">COUNTIFS($L$3:$L$3026,L1220,$O$3:$O$3026,"&gt;"&amp;O1220)+1</f>
        <v>78</v>
      </c>
      <c r="Q1220" s="81" t="str">
        <f t="shared" ref="Q1220:Q1283" si="79">IFERROR(IF(J1220="AUS",COUNTIFS($J$3:$J$3026,"AUS",$L$3:$L$3026,L1220,$O$3:$O$3026,"&gt;"&amp;O1220)+1,""),"")</f>
        <v/>
      </c>
    </row>
    <row r="1221" spans="1:17" x14ac:dyDescent="0.2">
      <c r="A1221" t="s">
        <v>1287</v>
      </c>
      <c r="B1221" t="s">
        <v>2280</v>
      </c>
      <c r="C1221" t="s">
        <v>33</v>
      </c>
      <c r="D1221" s="5">
        <v>32827</v>
      </c>
      <c r="E1221" s="2">
        <v>1148</v>
      </c>
      <c r="F1221" s="2">
        <v>13</v>
      </c>
      <c r="G1221" t="str">
        <f>B1221&amp;C1221</f>
        <v>Meghan BEESLEY400mh</v>
      </c>
      <c r="H1221" s="2">
        <f>E1221</f>
        <v>1148</v>
      </c>
      <c r="I1221" s="2" cm="1">
        <f t="array" ref="I1221">MAX(IF($G$3:$G$4000=$G1221,$H$3:$H$4000))</f>
        <v>1148</v>
      </c>
      <c r="J1221" s="2" t="str">
        <v>GBR</v>
      </c>
      <c r="K1221" s="21" t="str">
        <v>Lucy JONES</v>
      </c>
      <c r="L1221" s="47" t="str">
        <v>3000msc</v>
      </c>
      <c r="M1221" s="97">
        <v>36056</v>
      </c>
      <c r="N1221" s="96" t="str">
        <f t="shared" si="76"/>
        <v>Lucy JONES3000msc</v>
      </c>
      <c r="O1221" s="2">
        <f t="shared" si="77"/>
        <v>1032</v>
      </c>
      <c r="P1221" s="2">
        <f t="shared" si="78"/>
        <v>78</v>
      </c>
      <c r="Q1221" s="81" t="str">
        <f t="shared" si="79"/>
        <v/>
      </c>
    </row>
    <row r="1222" spans="1:17" x14ac:dyDescent="0.2">
      <c r="A1222" t="s">
        <v>1287</v>
      </c>
      <c r="B1222" t="s">
        <v>2283</v>
      </c>
      <c r="C1222" t="s">
        <v>33</v>
      </c>
      <c r="D1222" s="5">
        <v>35090</v>
      </c>
      <c r="E1222" s="2">
        <v>1144</v>
      </c>
      <c r="F1222" s="2">
        <v>17</v>
      </c>
      <c r="G1222" t="str">
        <f>B1222&amp;C1222</f>
        <v>Nicole KENDALL400mh</v>
      </c>
      <c r="H1222" s="2">
        <f>E1222</f>
        <v>1144</v>
      </c>
      <c r="I1222" s="2" cm="1">
        <f t="array" ref="I1222">MAX(IF($G$3:$G$4000=$G1222,$H$3:$H$4000))</f>
        <v>1144</v>
      </c>
      <c r="J1222" s="2" t="str">
        <v>GBR</v>
      </c>
      <c r="K1222" s="21" t="str">
        <v>Molly PALMER</v>
      </c>
      <c r="L1222" s="47" t="str">
        <v>long-jump</v>
      </c>
      <c r="M1222" s="97">
        <v>37860</v>
      </c>
      <c r="N1222" s="96" t="str">
        <f t="shared" si="76"/>
        <v>Molly PALMERlong-jump</v>
      </c>
      <c r="O1222" s="2">
        <f t="shared" si="77"/>
        <v>1031</v>
      </c>
      <c r="P1222" s="2">
        <f t="shared" si="78"/>
        <v>76</v>
      </c>
      <c r="Q1222" s="81" t="str">
        <f t="shared" si="79"/>
        <v/>
      </c>
    </row>
    <row r="1223" spans="1:17" x14ac:dyDescent="0.2">
      <c r="A1223" t="s">
        <v>1287</v>
      </c>
      <c r="B1223" t="s">
        <v>2001</v>
      </c>
      <c r="C1223" t="s">
        <v>28</v>
      </c>
      <c r="D1223" s="5">
        <v>34706</v>
      </c>
      <c r="E1223" s="2">
        <v>1143</v>
      </c>
      <c r="F1223" s="2">
        <v>33</v>
      </c>
      <c r="G1223" t="str">
        <f>B1223&amp;C1223</f>
        <v>Jessica JUDD1500m</v>
      </c>
      <c r="H1223" s="2">
        <f>E1223</f>
        <v>1143</v>
      </c>
      <c r="I1223" s="2" cm="1">
        <f t="array" ref="I1223">MAX(IF($G$3:$G$4000=$G1223,$H$3:$H$4000))</f>
        <v>1143</v>
      </c>
      <c r="J1223" s="2" t="str">
        <v>GBR</v>
      </c>
      <c r="K1223" s="21" t="str">
        <v>Adele NICOLL</v>
      </c>
      <c r="L1223" s="47" t="str">
        <v>shot-put</v>
      </c>
      <c r="M1223" s="97">
        <v>35336</v>
      </c>
      <c r="N1223" s="96" t="str">
        <f t="shared" si="76"/>
        <v>Adele NICOLLshot-put</v>
      </c>
      <c r="O1223" s="2">
        <f t="shared" si="77"/>
        <v>1031</v>
      </c>
      <c r="P1223" s="2">
        <f t="shared" si="78"/>
        <v>13</v>
      </c>
      <c r="Q1223" s="81" t="str">
        <f t="shared" si="79"/>
        <v/>
      </c>
    </row>
    <row r="1224" spans="1:17" x14ac:dyDescent="0.2">
      <c r="A1224" t="s">
        <v>1287</v>
      </c>
      <c r="B1224" t="s">
        <v>1884</v>
      </c>
      <c r="C1224" t="s">
        <v>26</v>
      </c>
      <c r="D1224" s="5">
        <v>35908</v>
      </c>
      <c r="E1224" s="2">
        <v>1142</v>
      </c>
      <c r="F1224" s="2">
        <v>26</v>
      </c>
      <c r="G1224" t="str">
        <f>B1224&amp;C1224</f>
        <v>Hannah WILLIAMS400m</v>
      </c>
      <c r="H1224" s="2">
        <f>E1224</f>
        <v>1142</v>
      </c>
      <c r="I1224" s="2" cm="1">
        <f t="array" ref="I1224">MAX(IF($G$3:$G$4000=$G1224,$H$3:$H$4000))</f>
        <v>1142</v>
      </c>
      <c r="J1224" s="2" t="str">
        <v>GBR</v>
      </c>
      <c r="K1224" s="21" t="str">
        <v>Georgina ROGERS</v>
      </c>
      <c r="L1224" s="47" t="str">
        <v>400mh</v>
      </c>
      <c r="M1224" s="97">
        <v>35309</v>
      </c>
      <c r="N1224" s="96" t="str">
        <f t="shared" si="76"/>
        <v>Georgina ROGERS400mh</v>
      </c>
      <c r="O1224" s="2">
        <f t="shared" si="77"/>
        <v>1030</v>
      </c>
      <c r="P1224" s="2">
        <f t="shared" si="78"/>
        <v>79</v>
      </c>
      <c r="Q1224" s="81" t="str">
        <f t="shared" si="79"/>
        <v/>
      </c>
    </row>
    <row r="1225" spans="1:17" x14ac:dyDescent="0.2">
      <c r="A1225" t="s">
        <v>1287</v>
      </c>
      <c r="B1225" t="s">
        <v>1729</v>
      </c>
      <c r="C1225" t="s">
        <v>82</v>
      </c>
      <c r="D1225" s="5">
        <v>34641</v>
      </c>
      <c r="E1225" s="2">
        <v>1141</v>
      </c>
      <c r="F1225" s="2">
        <v>9</v>
      </c>
      <c r="G1225" t="str">
        <f>B1225&amp;C1225</f>
        <v>Alice WRIGHTmarathon</v>
      </c>
      <c r="H1225" s="2">
        <f>E1225</f>
        <v>1141</v>
      </c>
      <c r="I1225" s="2" cm="1">
        <f t="array" ref="I1225">MAX(IF($G$3:$G$4000=$G1225,$H$3:$H$4000))</f>
        <v>1141</v>
      </c>
      <c r="J1225" s="2" t="str">
        <v>GBR</v>
      </c>
      <c r="K1225" s="21" t="str">
        <v>Amy HERRINGTON</v>
      </c>
      <c r="L1225" s="47" t="str">
        <v>hammer-throw</v>
      </c>
      <c r="M1225" s="97">
        <v>35937</v>
      </c>
      <c r="N1225" s="96" t="str">
        <f t="shared" si="76"/>
        <v>Amy HERRINGTONhammer-throw</v>
      </c>
      <c r="O1225" s="2">
        <f t="shared" si="77"/>
        <v>1030</v>
      </c>
      <c r="P1225" s="2">
        <f t="shared" si="78"/>
        <v>17</v>
      </c>
      <c r="Q1225" s="81" t="str">
        <f t="shared" si="79"/>
        <v/>
      </c>
    </row>
    <row r="1226" spans="1:17" x14ac:dyDescent="0.2">
      <c r="A1226" t="s">
        <v>1287</v>
      </c>
      <c r="B1226" t="s">
        <v>1958</v>
      </c>
      <c r="C1226" t="s">
        <v>28</v>
      </c>
      <c r="D1226" s="5">
        <v>36664</v>
      </c>
      <c r="E1226" s="2">
        <v>1141</v>
      </c>
      <c r="F1226" s="2">
        <v>34</v>
      </c>
      <c r="G1226" t="str">
        <f>B1226&amp;C1226</f>
        <v>Erin WALLACE1500m</v>
      </c>
      <c r="H1226" s="2">
        <f>E1226</f>
        <v>1141</v>
      </c>
      <c r="I1226" s="2" cm="1">
        <f t="array" ref="I1226">MAX(IF($G$3:$G$4000=$G1226,$H$3:$H$4000))</f>
        <v>1141</v>
      </c>
      <c r="J1226" s="2" t="str">
        <v>GBR</v>
      </c>
      <c r="K1226" s="21" t="str">
        <v>Heather LEWIS</v>
      </c>
      <c r="L1226" s="47" t="str">
        <v>race-walking</v>
      </c>
      <c r="M1226" s="97">
        <v>34267</v>
      </c>
      <c r="N1226" s="96" t="str">
        <f t="shared" si="76"/>
        <v>Heather LEWISrace-walking</v>
      </c>
      <c r="O1226" s="2">
        <f t="shared" si="77"/>
        <v>1030</v>
      </c>
      <c r="P1226" s="2">
        <f t="shared" si="78"/>
        <v>7</v>
      </c>
      <c r="Q1226" s="81" t="str">
        <f t="shared" si="79"/>
        <v/>
      </c>
    </row>
    <row r="1227" spans="1:17" x14ac:dyDescent="0.2">
      <c r="A1227" t="s">
        <v>1287</v>
      </c>
      <c r="B1227" t="s">
        <v>1938</v>
      </c>
      <c r="C1227" t="s">
        <v>27</v>
      </c>
      <c r="D1227" s="5">
        <v>36629</v>
      </c>
      <c r="E1227" s="2">
        <v>1140</v>
      </c>
      <c r="F1227" s="2">
        <v>21</v>
      </c>
      <c r="G1227" t="str">
        <f>B1227&amp;C1227</f>
        <v>Isabelle BOFFEY800m</v>
      </c>
      <c r="H1227" s="2">
        <f>E1227</f>
        <v>1140</v>
      </c>
      <c r="I1227" s="2" cm="1">
        <f t="array" ref="I1227">MAX(IF($G$3:$G$4000=$G1227,$H$3:$H$4000))</f>
        <v>1140</v>
      </c>
      <c r="J1227" s="2" t="str">
        <v>GBR</v>
      </c>
      <c r="K1227" s="21" t="str">
        <v>Iona LAKE</v>
      </c>
      <c r="L1227" s="47" t="str">
        <v>3000msc</v>
      </c>
      <c r="M1227" s="97">
        <v>33984</v>
      </c>
      <c r="N1227" s="96" t="str">
        <f t="shared" si="76"/>
        <v>Iona LAKE3000msc</v>
      </c>
      <c r="O1227" s="2">
        <f t="shared" si="77"/>
        <v>1029</v>
      </c>
      <c r="P1227" s="2">
        <f t="shared" si="78"/>
        <v>81</v>
      </c>
      <c r="Q1227" s="81" t="str">
        <f t="shared" si="79"/>
        <v/>
      </c>
    </row>
    <row r="1228" spans="1:17" x14ac:dyDescent="0.2">
      <c r="A1228" t="s">
        <v>1287</v>
      </c>
      <c r="B1228" t="s">
        <v>2409</v>
      </c>
      <c r="C1228" t="s">
        <v>38</v>
      </c>
      <c r="D1228" s="5">
        <v>35903</v>
      </c>
      <c r="E1228" s="2">
        <v>1140</v>
      </c>
      <c r="F1228" s="2">
        <v>5</v>
      </c>
      <c r="G1228" t="str">
        <f>B1228&amp;C1228</f>
        <v>Naomi OGBETAtriple-jump</v>
      </c>
      <c r="H1228" s="2">
        <f>E1228</f>
        <v>1140</v>
      </c>
      <c r="I1228" s="2" cm="1">
        <f t="array" ref="I1228">MAX(IF($G$3:$G$4000=$G1228,$H$3:$H$4000))</f>
        <v>1140</v>
      </c>
      <c r="J1228" s="2" t="str">
        <v>GBR</v>
      </c>
      <c r="K1228" s="21" t="str">
        <v>Jade O'DOWDA</v>
      </c>
      <c r="L1228" s="47" t="str">
        <v>long-jump</v>
      </c>
      <c r="M1228" s="97">
        <v>36412</v>
      </c>
      <c r="N1228" s="96" t="str">
        <f t="shared" si="76"/>
        <v>Jade O'DOWDAlong-jump</v>
      </c>
      <c r="O1228" s="2">
        <f t="shared" si="77"/>
        <v>1029</v>
      </c>
      <c r="P1228" s="2">
        <f t="shared" si="78"/>
        <v>78</v>
      </c>
      <c r="Q1228" s="81" t="str">
        <f t="shared" si="79"/>
        <v/>
      </c>
    </row>
    <row r="1229" spans="1:17" x14ac:dyDescent="0.2">
      <c r="A1229" t="s">
        <v>1287</v>
      </c>
      <c r="B1229" t="s">
        <v>1940</v>
      </c>
      <c r="C1229" t="s">
        <v>27</v>
      </c>
      <c r="D1229" s="5">
        <v>34803</v>
      </c>
      <c r="E1229" s="2">
        <v>1139</v>
      </c>
      <c r="F1229" s="2">
        <v>23</v>
      </c>
      <c r="G1229" t="str">
        <f>B1229&amp;C1229</f>
        <v>Hannah SEGRAVE800m</v>
      </c>
      <c r="H1229" s="2">
        <f>E1229</f>
        <v>1139</v>
      </c>
      <c r="I1229" s="2" cm="1">
        <f t="array" ref="I1229">MAX(IF($G$3:$G$4000=$G1229,$H$3:$H$4000))</f>
        <v>1139</v>
      </c>
      <c r="J1229" s="2" t="str">
        <v>GBR</v>
      </c>
      <c r="K1229" s="21" t="str">
        <v>Katie STAINTON</v>
      </c>
      <c r="L1229" s="47" t="str">
        <v>long-jump</v>
      </c>
      <c r="M1229" s="97">
        <v>34707</v>
      </c>
      <c r="N1229" s="96" t="str">
        <f t="shared" si="76"/>
        <v>Katie STAINTONlong-jump</v>
      </c>
      <c r="O1229" s="2">
        <f t="shared" si="77"/>
        <v>1027</v>
      </c>
      <c r="P1229" s="2">
        <f t="shared" si="78"/>
        <v>80</v>
      </c>
      <c r="Q1229" s="81" t="str">
        <f t="shared" si="79"/>
        <v/>
      </c>
    </row>
    <row r="1230" spans="1:17" x14ac:dyDescent="0.2">
      <c r="A1230" t="s">
        <v>1287</v>
      </c>
      <c r="B1230" t="s">
        <v>2284</v>
      </c>
      <c r="C1230" t="s">
        <v>33</v>
      </c>
      <c r="D1230" s="5">
        <v>34586</v>
      </c>
      <c r="E1230" s="2">
        <v>1139</v>
      </c>
      <c r="F1230" s="2">
        <v>19</v>
      </c>
      <c r="G1230" t="str">
        <f>B1230&amp;C1230</f>
        <v>Hayley MCLEAN400mh</v>
      </c>
      <c r="H1230" s="2">
        <f>E1230</f>
        <v>1139</v>
      </c>
      <c r="I1230" s="2" cm="1">
        <f t="array" ref="I1230">MAX(IF($G$3:$G$4000=$G1230,$H$3:$H$4000))</f>
        <v>1139</v>
      </c>
      <c r="J1230" s="2" t="str">
        <v>GBR</v>
      </c>
      <c r="K1230" s="21" t="str">
        <v>Jahisha THOMAS</v>
      </c>
      <c r="L1230" s="47" t="str">
        <v>triple-jump</v>
      </c>
      <c r="M1230" s="97">
        <v>34660</v>
      </c>
      <c r="N1230" s="96" t="str">
        <f t="shared" si="76"/>
        <v>Jahisha THOMAStriple-jump</v>
      </c>
      <c r="O1230" s="2">
        <f t="shared" si="77"/>
        <v>1027</v>
      </c>
      <c r="P1230" s="2">
        <f t="shared" si="78"/>
        <v>36</v>
      </c>
      <c r="Q1230" s="81" t="str">
        <f t="shared" si="79"/>
        <v/>
      </c>
    </row>
    <row r="1231" spans="1:17" x14ac:dyDescent="0.2">
      <c r="A1231" t="s">
        <v>1287</v>
      </c>
      <c r="B1231" t="s">
        <v>1886</v>
      </c>
      <c r="C1231" t="s">
        <v>26</v>
      </c>
      <c r="D1231" s="5">
        <v>36175</v>
      </c>
      <c r="E1231" s="2">
        <v>1137</v>
      </c>
      <c r="F1231" s="2">
        <v>30</v>
      </c>
      <c r="G1231" t="str">
        <f>B1231&amp;C1231</f>
        <v>Yasmin LIVERPOOL400m</v>
      </c>
      <c r="H1231" s="2">
        <f>E1231</f>
        <v>1137</v>
      </c>
      <c r="I1231" s="2" cm="1">
        <f t="array" ref="I1231">MAX(IF($G$3:$G$4000=$G1231,$H$3:$H$4000))</f>
        <v>1137</v>
      </c>
      <c r="J1231" s="2" t="str">
        <v>GBR</v>
      </c>
      <c r="K1231" s="21" t="str">
        <v>Mair EDWARDS</v>
      </c>
      <c r="L1231" s="47" t="str">
        <v>400m</v>
      </c>
      <c r="M1231" s="97">
        <v>36409</v>
      </c>
      <c r="N1231" s="96" t="str">
        <f t="shared" si="76"/>
        <v>Mair EDWARDS400m</v>
      </c>
      <c r="O1231" s="2">
        <f t="shared" si="77"/>
        <v>1026</v>
      </c>
      <c r="P1231" s="2">
        <f t="shared" si="78"/>
        <v>142</v>
      </c>
      <c r="Q1231" s="81" t="str">
        <f t="shared" si="79"/>
        <v/>
      </c>
    </row>
    <row r="1232" spans="1:17" x14ac:dyDescent="0.2">
      <c r="A1232" t="s">
        <v>1287</v>
      </c>
      <c r="B1232" t="s">
        <v>2348</v>
      </c>
      <c r="C1232" s="5" t="s">
        <v>37</v>
      </c>
      <c r="D1232" s="5">
        <v>36688</v>
      </c>
      <c r="E1232" s="2">
        <v>1136</v>
      </c>
      <c r="F1232" s="2">
        <v>15</v>
      </c>
      <c r="G1232" t="str">
        <f>B1232&amp;C1232</f>
        <v>Lucy HADAWAYlong-jump</v>
      </c>
      <c r="H1232" s="2">
        <f>E1232</f>
        <v>1136</v>
      </c>
      <c r="I1232" s="2" cm="1">
        <f t="array" ref="I1232">MAX(IF($G$3:$G$4000=$G1232,$H$3:$H$4000))</f>
        <v>1136</v>
      </c>
      <c r="J1232" s="2" t="str">
        <v>GBR</v>
      </c>
      <c r="K1232" s="21" t="str">
        <v>Sophie ASHURST</v>
      </c>
      <c r="L1232" s="47" t="str">
        <v>pole-vault</v>
      </c>
      <c r="M1232" s="97">
        <v>37737</v>
      </c>
      <c r="N1232" s="96" t="str">
        <f t="shared" si="76"/>
        <v>Sophie ASHURSTpole-vault</v>
      </c>
      <c r="O1232" s="2">
        <f t="shared" si="77"/>
        <v>1024</v>
      </c>
      <c r="P1232" s="2">
        <f t="shared" si="78"/>
        <v>15</v>
      </c>
      <c r="Q1232" s="81" t="str">
        <f t="shared" si="79"/>
        <v/>
      </c>
    </row>
    <row r="1233" spans="1:17" x14ac:dyDescent="0.2">
      <c r="A1233" t="s">
        <v>1287</v>
      </c>
      <c r="B1233" t="s">
        <v>1859</v>
      </c>
      <c r="C1233" t="s">
        <v>26</v>
      </c>
      <c r="D1233" s="5">
        <v>36848</v>
      </c>
      <c r="E1233" s="2">
        <v>1135</v>
      </c>
      <c r="F1233" s="2">
        <v>34</v>
      </c>
      <c r="G1233" t="str">
        <f>B1233&amp;C1233</f>
        <v>Amber ANNING400m</v>
      </c>
      <c r="H1233" s="2">
        <f>E1233</f>
        <v>1135</v>
      </c>
      <c r="I1233" s="2" cm="1">
        <f t="array" ref="I1233">MAX(IF($G$3:$G$4000=$G1233,$H$3:$H$4000))</f>
        <v>1135</v>
      </c>
      <c r="J1233" s="2" t="str">
        <v>GBR</v>
      </c>
      <c r="K1233" s="21" t="str">
        <v>Zara TYAS</v>
      </c>
      <c r="L1233" s="47" t="str">
        <v>high-jump</v>
      </c>
      <c r="M1233" s="97">
        <v>37740</v>
      </c>
      <c r="N1233" s="96" t="str">
        <f t="shared" si="76"/>
        <v>Zara TYAShigh-jump</v>
      </c>
      <c r="O1233" s="2">
        <f t="shared" si="77"/>
        <v>1023</v>
      </c>
      <c r="P1233" s="2">
        <f t="shared" si="78"/>
        <v>35</v>
      </c>
      <c r="Q1233" s="81" t="str">
        <f t="shared" si="79"/>
        <v/>
      </c>
    </row>
    <row r="1234" spans="1:17" x14ac:dyDescent="0.2">
      <c r="A1234" t="s">
        <v>1287</v>
      </c>
      <c r="B1234" t="s">
        <v>1726</v>
      </c>
      <c r="C1234" t="s">
        <v>82</v>
      </c>
      <c r="D1234" s="5">
        <v>33841</v>
      </c>
      <c r="E1234" s="2">
        <v>1135</v>
      </c>
      <c r="F1234" s="2">
        <v>62</v>
      </c>
      <c r="G1234" t="str">
        <f>B1234&amp;C1234</f>
        <v>Rose HARVEYmarathon</v>
      </c>
      <c r="H1234" s="2">
        <f>E1234</f>
        <v>1135</v>
      </c>
      <c r="I1234" s="2" cm="1">
        <f t="array" ref="I1234">MAX(IF($G$3:$G$4000=$G1234,$H$3:$H$4000))</f>
        <v>1159</v>
      </c>
      <c r="J1234" s="2" t="str">
        <v>GBR</v>
      </c>
      <c r="K1234" s="21" t="str">
        <v>Temitope OJORA</v>
      </c>
      <c r="L1234" s="47" t="str">
        <v>high-jump</v>
      </c>
      <c r="M1234" s="97">
        <v>37280</v>
      </c>
      <c r="N1234" s="96" t="str">
        <f t="shared" si="76"/>
        <v>Temitope OJORAhigh-jump</v>
      </c>
      <c r="O1234" s="2">
        <f t="shared" si="77"/>
        <v>1023</v>
      </c>
      <c r="P1234" s="2">
        <f t="shared" si="78"/>
        <v>35</v>
      </c>
      <c r="Q1234" s="81" t="str">
        <f t="shared" si="79"/>
        <v/>
      </c>
    </row>
    <row r="1235" spans="1:17" x14ac:dyDescent="0.2">
      <c r="A1235" t="s">
        <v>1287</v>
      </c>
      <c r="B1235" t="s">
        <v>1942</v>
      </c>
      <c r="C1235" t="s">
        <v>27</v>
      </c>
      <c r="D1235" s="5">
        <v>34402</v>
      </c>
      <c r="E1235" s="2">
        <v>1134</v>
      </c>
      <c r="F1235" s="2">
        <v>26</v>
      </c>
      <c r="G1235" t="str">
        <f>B1235&amp;C1235</f>
        <v>Katie SNOWDEN800m</v>
      </c>
      <c r="H1235" s="2">
        <f>E1235</f>
        <v>1134</v>
      </c>
      <c r="I1235" s="2" cm="1">
        <f t="array" ref="I1235">MAX(IF($G$3:$G$4000=$G1235,$H$3:$H$4000))</f>
        <v>1134</v>
      </c>
      <c r="J1235" s="2" t="str">
        <v>GBR</v>
      </c>
      <c r="K1235" s="21" t="str">
        <v>Bethan PARTRIDGE</v>
      </c>
      <c r="L1235" s="47" t="str">
        <v>high-jump</v>
      </c>
      <c r="M1235" s="97">
        <v>33065</v>
      </c>
      <c r="N1235" s="96" t="str">
        <f t="shared" si="76"/>
        <v>Bethan PARTRIDGEhigh-jump</v>
      </c>
      <c r="O1235" s="2">
        <f t="shared" si="77"/>
        <v>1023</v>
      </c>
      <c r="P1235" s="2">
        <f t="shared" si="78"/>
        <v>35</v>
      </c>
      <c r="Q1235" s="81" t="str">
        <f t="shared" si="79"/>
        <v/>
      </c>
    </row>
    <row r="1236" spans="1:17" x14ac:dyDescent="0.2">
      <c r="A1236" t="s">
        <v>1287</v>
      </c>
      <c r="B1236" t="s">
        <v>1890</v>
      </c>
      <c r="C1236" s="6" t="s">
        <v>26</v>
      </c>
      <c r="D1236" s="5">
        <v>33400</v>
      </c>
      <c r="E1236" s="2">
        <v>1133</v>
      </c>
      <c r="F1236" s="2">
        <v>36</v>
      </c>
      <c r="G1236" t="str">
        <f>B1236&amp;C1236</f>
        <v>Emily DIAMOND400m</v>
      </c>
      <c r="H1236" s="2">
        <f>E1236</f>
        <v>1133</v>
      </c>
      <c r="I1236" s="2" cm="1">
        <f t="array" ref="I1236">MAX(IF($G$3:$G$4000=$G1236,$H$3:$H$4000))</f>
        <v>1133</v>
      </c>
      <c r="J1236" s="2" t="str">
        <v>GBR</v>
      </c>
      <c r="K1236" s="21" t="str">
        <v>Jodie SMITH</v>
      </c>
      <c r="L1236" s="47" t="str">
        <v>high-jump</v>
      </c>
      <c r="M1236" s="97">
        <v>37197</v>
      </c>
      <c r="N1236" s="96" t="str">
        <f t="shared" si="76"/>
        <v>Jodie SMITHhigh-jump</v>
      </c>
      <c r="O1236" s="2">
        <f t="shared" si="77"/>
        <v>1023</v>
      </c>
      <c r="P1236" s="2">
        <f t="shared" si="78"/>
        <v>35</v>
      </c>
      <c r="Q1236" s="81" t="str">
        <f t="shared" si="79"/>
        <v/>
      </c>
    </row>
    <row r="1237" spans="1:17" x14ac:dyDescent="0.2">
      <c r="A1237" t="s">
        <v>1287</v>
      </c>
      <c r="B1237" t="s">
        <v>1944</v>
      </c>
      <c r="C1237" t="s">
        <v>27</v>
      </c>
      <c r="D1237" s="5">
        <v>33306</v>
      </c>
      <c r="E1237" s="2">
        <v>1133</v>
      </c>
      <c r="F1237" s="2">
        <v>29</v>
      </c>
      <c r="G1237" t="str">
        <f>B1237&amp;C1237</f>
        <v>Jenny SELMAN800m</v>
      </c>
      <c r="H1237" s="2">
        <f>E1237</f>
        <v>1133</v>
      </c>
      <c r="I1237" s="2" cm="1">
        <f t="array" ref="I1237">MAX(IF($G$3:$G$4000=$G1237,$H$3:$H$4000))</f>
        <v>1133</v>
      </c>
      <c r="J1237" s="2" t="str">
        <v>GBR</v>
      </c>
      <c r="K1237" s="21" t="str">
        <v>Victoria KENNY</v>
      </c>
      <c r="L1237" s="47" t="str">
        <v>marathon</v>
      </c>
      <c r="M1237" s="97">
        <v>34853</v>
      </c>
      <c r="N1237" s="96" t="str">
        <f t="shared" si="76"/>
        <v>Victoria KENNYmarathon</v>
      </c>
      <c r="O1237" s="2">
        <f t="shared" si="77"/>
        <v>1022</v>
      </c>
      <c r="P1237" s="2">
        <f t="shared" si="78"/>
        <v>92</v>
      </c>
      <c r="Q1237" s="81" t="str">
        <f t="shared" si="79"/>
        <v/>
      </c>
    </row>
    <row r="1238" spans="1:17" x14ac:dyDescent="0.2">
      <c r="A1238" t="s">
        <v>1287</v>
      </c>
      <c r="B1238" t="s">
        <v>1315</v>
      </c>
      <c r="C1238" s="5" t="s">
        <v>27</v>
      </c>
      <c r="D1238" s="6">
        <v>36678</v>
      </c>
      <c r="E1238" s="2">
        <v>1133</v>
      </c>
      <c r="F1238" s="2">
        <v>30</v>
      </c>
      <c r="G1238" t="str">
        <f>B1238&amp;C1238</f>
        <v>Katy-Ann MCDONALD800m</v>
      </c>
      <c r="H1238" s="2">
        <f>E1238</f>
        <v>1133</v>
      </c>
      <c r="I1238" s="2" cm="1">
        <f t="array" ref="I1238">MAX(IF($G$3:$G$4000=$G1238,$H$3:$H$4000))</f>
        <v>1133</v>
      </c>
      <c r="J1238" s="2" t="str">
        <v>GBR</v>
      </c>
      <c r="K1238" s="21" t="str">
        <v>Toni MOORE</v>
      </c>
      <c r="L1238" s="47" t="str">
        <v>3000msc</v>
      </c>
      <c r="M1238" s="97">
        <v>0</v>
      </c>
      <c r="N1238" s="96" t="str">
        <f t="shared" si="76"/>
        <v>Toni MOORE3000msc</v>
      </c>
      <c r="O1238" s="2">
        <f t="shared" si="77"/>
        <v>1022</v>
      </c>
      <c r="P1238" s="2">
        <f t="shared" si="78"/>
        <v>87</v>
      </c>
      <c r="Q1238" s="81" t="str">
        <f t="shared" si="79"/>
        <v/>
      </c>
    </row>
    <row r="1239" spans="1:17" x14ac:dyDescent="0.2">
      <c r="A1239" t="s">
        <v>1287</v>
      </c>
      <c r="B1239" t="s">
        <v>2005</v>
      </c>
      <c r="C1239" t="s">
        <v>28</v>
      </c>
      <c r="D1239" s="5">
        <v>33481</v>
      </c>
      <c r="E1239" s="2">
        <v>1132</v>
      </c>
      <c r="F1239" s="2">
        <v>42</v>
      </c>
      <c r="G1239" t="str">
        <f>B1239&amp;C1239</f>
        <v>Verity OCKENDEN1500m</v>
      </c>
      <c r="H1239" s="2">
        <f>E1239</f>
        <v>1132</v>
      </c>
      <c r="I1239" s="2" cm="1">
        <f t="array" ref="I1239">MAX(IF($G$3:$G$4000=$G1239,$H$3:$H$4000))</f>
        <v>1132</v>
      </c>
      <c r="J1239" s="2" t="str">
        <v>GBR</v>
      </c>
      <c r="K1239" s="21" t="str">
        <v>Emily NEWNHAM</v>
      </c>
      <c r="L1239" s="47" t="str">
        <v>400mh</v>
      </c>
      <c r="M1239" s="97">
        <v>38126</v>
      </c>
      <c r="N1239" s="96" t="str">
        <f t="shared" si="76"/>
        <v>Emily NEWNHAM400mh</v>
      </c>
      <c r="O1239" s="2">
        <f t="shared" si="77"/>
        <v>1021</v>
      </c>
      <c r="P1239" s="2">
        <f t="shared" si="78"/>
        <v>87</v>
      </c>
      <c r="Q1239" s="81" t="str">
        <f t="shared" si="79"/>
        <v/>
      </c>
    </row>
    <row r="1240" spans="1:17" x14ac:dyDescent="0.2">
      <c r="A1240" t="s">
        <v>1287</v>
      </c>
      <c r="B1240" t="s">
        <v>2889</v>
      </c>
      <c r="C1240" t="s">
        <v>82</v>
      </c>
      <c r="D1240" s="5">
        <v>33920</v>
      </c>
      <c r="E1240" s="2">
        <v>1132</v>
      </c>
      <c r="F1240" s="2">
        <v>65</v>
      </c>
      <c r="G1240" t="str">
        <f>B1240&amp;C1240</f>
        <v>Natasha COCKRAMmarathon</v>
      </c>
      <c r="H1240" s="2">
        <f>E1240</f>
        <v>1132</v>
      </c>
      <c r="I1240" s="2" cm="1">
        <f t="array" ref="I1240">MAX(IF($G$3:$G$4000=$G1240,$H$3:$H$4000))</f>
        <v>1132</v>
      </c>
      <c r="J1240" s="2" t="str">
        <v>GBR</v>
      </c>
      <c r="K1240" s="21" t="str">
        <v>Divine OLADIPO</v>
      </c>
      <c r="L1240" s="47" t="str">
        <v>discus-throw</v>
      </c>
      <c r="M1240" s="97">
        <v>36073</v>
      </c>
      <c r="N1240" s="96" t="str">
        <f t="shared" si="76"/>
        <v>Divine OLADIPOdiscus-throw</v>
      </c>
      <c r="O1240" s="2">
        <f t="shared" si="77"/>
        <v>1021</v>
      </c>
      <c r="P1240" s="2">
        <f t="shared" si="78"/>
        <v>19</v>
      </c>
      <c r="Q1240" s="81" t="str">
        <f t="shared" si="79"/>
        <v/>
      </c>
    </row>
    <row r="1241" spans="1:17" x14ac:dyDescent="0.2">
      <c r="A1241" t="s">
        <v>1287</v>
      </c>
      <c r="B1241" s="5" t="s">
        <v>2216</v>
      </c>
      <c r="C1241" s="5" t="s">
        <v>32</v>
      </c>
      <c r="D1241" s="5">
        <v>35879</v>
      </c>
      <c r="E1241" s="2">
        <v>1131</v>
      </c>
      <c r="F1241" s="2">
        <v>29</v>
      </c>
      <c r="G1241" t="str">
        <f>B1241&amp;C1241</f>
        <v>Alicia BARRETT100mh</v>
      </c>
      <c r="H1241" s="2">
        <f>E1241</f>
        <v>1131</v>
      </c>
      <c r="I1241" s="2" cm="1">
        <f t="array" ref="I1241">MAX(IF($G$3:$G$4000=$G1241,$H$3:$H$4000))</f>
        <v>1131</v>
      </c>
      <c r="J1241" s="2" t="str">
        <v>GBR</v>
      </c>
      <c r="K1241" s="21" t="str">
        <v>Nicole FLOREZ</v>
      </c>
      <c r="L1241" s="47" t="str">
        <v>3000msc</v>
      </c>
      <c r="M1241" s="97">
        <v>0</v>
      </c>
      <c r="N1241" s="96" t="str">
        <f t="shared" si="76"/>
        <v>Nicole FLOREZ3000msc</v>
      </c>
      <c r="O1241" s="2">
        <f t="shared" si="77"/>
        <v>1020</v>
      </c>
      <c r="P1241" s="2">
        <f t="shared" si="78"/>
        <v>89</v>
      </c>
      <c r="Q1241" s="81" t="str">
        <f t="shared" si="79"/>
        <v/>
      </c>
    </row>
    <row r="1242" spans="1:17" x14ac:dyDescent="0.2">
      <c r="A1242" t="s">
        <v>1287</v>
      </c>
      <c r="B1242" t="s">
        <v>2006</v>
      </c>
      <c r="C1242" t="s">
        <v>28</v>
      </c>
      <c r="D1242" s="5">
        <v>34916</v>
      </c>
      <c r="E1242" s="2">
        <v>1130</v>
      </c>
      <c r="F1242" s="2">
        <v>43</v>
      </c>
      <c r="G1242" t="str">
        <f>B1242&amp;C1242</f>
        <v>Amy-Eloise MARKOVC1500m</v>
      </c>
      <c r="H1242" s="2">
        <f>E1242</f>
        <v>1130</v>
      </c>
      <c r="I1242" s="2" cm="1">
        <f t="array" ref="I1242">MAX(IF($G$3:$G$4000=$G1242,$H$3:$H$4000))</f>
        <v>1130</v>
      </c>
      <c r="J1242" s="2" t="str">
        <v>GBR</v>
      </c>
      <c r="K1242" s="21" t="str">
        <v>Katarina JOHNSON-THOMPSON</v>
      </c>
      <c r="L1242" s="47" t="str">
        <v>long-jump</v>
      </c>
      <c r="M1242" s="97">
        <v>33978</v>
      </c>
      <c r="N1242" s="96" t="str">
        <f t="shared" si="76"/>
        <v>Katarina JOHNSON-THOMPSONlong-jump</v>
      </c>
      <c r="O1242" s="2">
        <f t="shared" si="77"/>
        <v>1020</v>
      </c>
      <c r="P1242" s="2">
        <f t="shared" si="78"/>
        <v>90</v>
      </c>
      <c r="Q1242" s="81" t="str">
        <f t="shared" si="79"/>
        <v/>
      </c>
    </row>
    <row r="1243" spans="1:17" x14ac:dyDescent="0.2">
      <c r="A1243" t="s">
        <v>1287</v>
      </c>
      <c r="B1243" t="s">
        <v>1814</v>
      </c>
      <c r="C1243" t="s">
        <v>25</v>
      </c>
      <c r="D1243" s="6">
        <v>33289</v>
      </c>
      <c r="E1243" s="2">
        <v>1129</v>
      </c>
      <c r="F1243" s="2">
        <v>35</v>
      </c>
      <c r="G1243" t="str">
        <f>B1243&amp;C1243</f>
        <v>Ashleigh NELSON200m</v>
      </c>
      <c r="H1243" s="2">
        <f>E1243</f>
        <v>1129</v>
      </c>
      <c r="I1243" s="2" cm="1">
        <f t="array" ref="I1243">MAX(IF($G$3:$G$4000=$G1243,$H$3:$H$4000))</f>
        <v>1129</v>
      </c>
      <c r="J1243" s="2" t="str">
        <v>GBR</v>
      </c>
      <c r="K1243" s="21" t="str">
        <v>Rachel HUNTER</v>
      </c>
      <c r="L1243" s="47" t="str">
        <v>hammer-throw</v>
      </c>
      <c r="M1243" s="97">
        <v>34211</v>
      </c>
      <c r="N1243" s="96" t="str">
        <f t="shared" si="76"/>
        <v>Rachel HUNTERhammer-throw</v>
      </c>
      <c r="O1243" s="2">
        <f t="shared" si="77"/>
        <v>1020</v>
      </c>
      <c r="P1243" s="2">
        <f t="shared" si="78"/>
        <v>18</v>
      </c>
      <c r="Q1243" s="81" t="str">
        <f t="shared" si="79"/>
        <v/>
      </c>
    </row>
    <row r="1244" spans="1:17" x14ac:dyDescent="0.2">
      <c r="A1244" t="s">
        <v>1287</v>
      </c>
      <c r="B1244" t="s">
        <v>1892</v>
      </c>
      <c r="C1244" t="s">
        <v>26</v>
      </c>
      <c r="D1244" s="5">
        <v>34632</v>
      </c>
      <c r="E1244" s="2">
        <v>1127</v>
      </c>
      <c r="F1244" s="2">
        <v>39</v>
      </c>
      <c r="G1244" t="str">
        <f>B1244&amp;C1244</f>
        <v>Zoey CLARK400m</v>
      </c>
      <c r="H1244" s="2">
        <f>E1244</f>
        <v>1127</v>
      </c>
      <c r="I1244" s="2" cm="1">
        <f t="array" ref="I1244">MAX(IF($G$3:$G$4000=$G1244,$H$3:$H$4000))</f>
        <v>1127</v>
      </c>
      <c r="J1244" s="2" t="str">
        <v>GBR</v>
      </c>
      <c r="K1244" s="21" t="str">
        <v>Amy LAUREN ROLFE</v>
      </c>
      <c r="L1244" s="47" t="str">
        <v>long-jump</v>
      </c>
      <c r="M1244" s="97">
        <v>37237</v>
      </c>
      <c r="N1244" s="96" t="str">
        <f t="shared" si="76"/>
        <v>Amy LAUREN ROLFElong-jump</v>
      </c>
      <c r="O1244" s="2">
        <f t="shared" si="77"/>
        <v>1018</v>
      </c>
      <c r="P1244" s="2">
        <f t="shared" si="78"/>
        <v>98</v>
      </c>
      <c r="Q1244" s="81" t="str">
        <f t="shared" si="79"/>
        <v/>
      </c>
    </row>
    <row r="1245" spans="1:17" x14ac:dyDescent="0.2">
      <c r="A1245" t="s">
        <v>1287</v>
      </c>
      <c r="B1245" t="s">
        <v>2218</v>
      </c>
      <c r="C1245" t="s">
        <v>32</v>
      </c>
      <c r="D1245" s="5">
        <v>36631</v>
      </c>
      <c r="E1245" s="2">
        <v>1127</v>
      </c>
      <c r="F1245" s="2">
        <v>32</v>
      </c>
      <c r="G1245" t="str">
        <f>B1245&amp;C1245</f>
        <v>Holly MILLS100mh</v>
      </c>
      <c r="H1245" s="2">
        <f>E1245</f>
        <v>1127</v>
      </c>
      <c r="I1245" s="2" cm="1">
        <f t="array" ref="I1245">MAX(IF($G$3:$G$4000=$G1245,$H$3:$H$4000))</f>
        <v>1127</v>
      </c>
      <c r="J1245" s="2" t="str">
        <v>GBR</v>
      </c>
      <c r="K1245" s="21" t="str">
        <v>Abigail PAWLETT</v>
      </c>
      <c r="L1245" s="47" t="str">
        <v>long-jump</v>
      </c>
      <c r="M1245" s="97">
        <v>37635</v>
      </c>
      <c r="N1245" s="96" t="str">
        <f t="shared" si="76"/>
        <v>Abigail PAWLETTlong-jump</v>
      </c>
      <c r="O1245" s="2">
        <f t="shared" si="77"/>
        <v>1018</v>
      </c>
      <c r="P1245" s="2">
        <f t="shared" si="78"/>
        <v>98</v>
      </c>
      <c r="Q1245" s="81" t="str">
        <f t="shared" si="79"/>
        <v/>
      </c>
    </row>
    <row r="1246" spans="1:17" x14ac:dyDescent="0.2">
      <c r="A1246" t="s">
        <v>1287</v>
      </c>
      <c r="B1246" t="s">
        <v>1809</v>
      </c>
      <c r="C1246" t="s">
        <v>2</v>
      </c>
      <c r="D1246" s="5">
        <v>34937</v>
      </c>
      <c r="E1246" s="2">
        <v>1125</v>
      </c>
      <c r="F1246" s="2">
        <v>57</v>
      </c>
      <c r="G1246" t="str">
        <f>B1246&amp;C1246</f>
        <v>Desiree HENRY100m</v>
      </c>
      <c r="H1246" s="2">
        <f>E1246</f>
        <v>1125</v>
      </c>
      <c r="I1246" s="2" cm="1">
        <f t="array" ref="I1246">MAX(IF($G$3:$G$4000=$G1246,$H$3:$H$4000))</f>
        <v>1125</v>
      </c>
      <c r="J1246" s="2" t="str">
        <v>GBR</v>
      </c>
      <c r="K1246" s="21" t="str">
        <v>Lauren WILLIAMS</v>
      </c>
      <c r="L1246" s="47" t="str">
        <v>400mh</v>
      </c>
      <c r="M1246" s="97">
        <v>36203</v>
      </c>
      <c r="N1246" s="96" t="str">
        <f t="shared" si="76"/>
        <v>Lauren WILLIAMS400mh</v>
      </c>
      <c r="O1246" s="2">
        <f t="shared" si="77"/>
        <v>1016</v>
      </c>
      <c r="P1246" s="2">
        <f t="shared" si="78"/>
        <v>92</v>
      </c>
      <c r="Q1246" s="81" t="str">
        <f t="shared" si="79"/>
        <v/>
      </c>
    </row>
    <row r="1247" spans="1:17" x14ac:dyDescent="0.2">
      <c r="A1247" t="s">
        <v>1287</v>
      </c>
      <c r="B1247" t="s">
        <v>1947</v>
      </c>
      <c r="C1247" t="s">
        <v>27</v>
      </c>
      <c r="D1247" s="5">
        <v>34764</v>
      </c>
      <c r="E1247" s="2">
        <v>1125</v>
      </c>
      <c r="F1247" s="2">
        <v>34</v>
      </c>
      <c r="G1247" t="str">
        <f>B1247&amp;C1247</f>
        <v>Revee WALCOTT-NOLAN800m</v>
      </c>
      <c r="H1247" s="2">
        <f>E1247</f>
        <v>1125</v>
      </c>
      <c r="I1247" s="2" cm="1">
        <f t="array" ref="I1247">MAX(IF($G$3:$G$4000=$G1247,$H$3:$H$4000))</f>
        <v>1125</v>
      </c>
      <c r="J1247" s="2" t="str">
        <v>GBR</v>
      </c>
      <c r="K1247" s="21" t="str">
        <v>Ellen BARBER</v>
      </c>
      <c r="L1247" s="47" t="str">
        <v>long-jump</v>
      </c>
      <c r="M1247" s="97">
        <v>35769</v>
      </c>
      <c r="N1247" s="96" t="str">
        <f t="shared" si="76"/>
        <v>Ellen BARBERlong-jump</v>
      </c>
      <c r="O1247" s="2">
        <f t="shared" si="77"/>
        <v>1016</v>
      </c>
      <c r="P1247" s="2">
        <f t="shared" si="78"/>
        <v>101</v>
      </c>
      <c r="Q1247" s="81" t="str">
        <f t="shared" si="79"/>
        <v/>
      </c>
    </row>
    <row r="1248" spans="1:17" x14ac:dyDescent="0.2">
      <c r="A1248" t="s">
        <v>1287</v>
      </c>
      <c r="B1248" t="s">
        <v>2132</v>
      </c>
      <c r="C1248" t="s">
        <v>30</v>
      </c>
      <c r="D1248" s="5">
        <v>33407</v>
      </c>
      <c r="E1248" s="2">
        <v>1124</v>
      </c>
      <c r="F1248" s="2">
        <v>44</v>
      </c>
      <c r="G1248" t="str">
        <f>B1248&amp;C1248</f>
        <v>Charlotte ARTER10000m</v>
      </c>
      <c r="H1248" s="2">
        <f>E1248</f>
        <v>1124</v>
      </c>
      <c r="I1248" s="2" cm="1">
        <f t="array" ref="I1248">MAX(IF($G$3:$G$4000=$G1248,$H$3:$H$4000))</f>
        <v>1124</v>
      </c>
      <c r="J1248" s="2" t="str">
        <v>GBR</v>
      </c>
      <c r="K1248" s="21" t="str">
        <v>Lia STEPHENSON</v>
      </c>
      <c r="L1248" s="47" t="str">
        <v>triple-jump</v>
      </c>
      <c r="M1248" s="97">
        <v>35128</v>
      </c>
      <c r="N1248" s="96" t="str">
        <f t="shared" si="76"/>
        <v>Lia STEPHENSONtriple-jump</v>
      </c>
      <c r="O1248" s="2">
        <f t="shared" si="77"/>
        <v>1015</v>
      </c>
      <c r="P1248" s="2">
        <f t="shared" si="78"/>
        <v>47</v>
      </c>
      <c r="Q1248" s="81" t="str">
        <f t="shared" si="79"/>
        <v/>
      </c>
    </row>
    <row r="1249" spans="1:17" x14ac:dyDescent="0.2">
      <c r="A1249" t="s">
        <v>1287</v>
      </c>
      <c r="B1249" t="s">
        <v>2217</v>
      </c>
      <c r="C1249" t="s">
        <v>32</v>
      </c>
      <c r="D1249" s="5">
        <v>37054</v>
      </c>
      <c r="E1249" s="2">
        <v>1123</v>
      </c>
      <c r="F1249" s="2">
        <v>31</v>
      </c>
      <c r="G1249" t="str">
        <f>B1249&amp;C1249</f>
        <v>Jenna BLUNDELL100mh</v>
      </c>
      <c r="H1249" s="2">
        <f>E1249</f>
        <v>1123</v>
      </c>
      <c r="I1249" s="2" cm="1">
        <f t="array" ref="I1249">MAX(IF($G$3:$G$4000=$G1249,$H$3:$H$4000))</f>
        <v>1123</v>
      </c>
      <c r="J1249" s="2" t="str">
        <v>GBR</v>
      </c>
      <c r="K1249" s="21" t="str">
        <v>Emily MOYES</v>
      </c>
      <c r="L1249" s="47" t="str">
        <v>3000msc</v>
      </c>
      <c r="M1249" s="97">
        <v>35960</v>
      </c>
      <c r="N1249" s="96" t="str">
        <f t="shared" si="76"/>
        <v>Emily MOYES3000msc</v>
      </c>
      <c r="O1249" s="2">
        <f t="shared" si="77"/>
        <v>1013</v>
      </c>
      <c r="P1249" s="2">
        <f t="shared" si="78"/>
        <v>97</v>
      </c>
      <c r="Q1249" s="81" t="str">
        <f t="shared" si="79"/>
        <v/>
      </c>
    </row>
    <row r="1250" spans="1:17" x14ac:dyDescent="0.2">
      <c r="A1250" t="s">
        <v>1287</v>
      </c>
      <c r="B1250" t="s">
        <v>2351</v>
      </c>
      <c r="C1250" s="5" t="s">
        <v>37</v>
      </c>
      <c r="D1250" s="5">
        <v>34660</v>
      </c>
      <c r="E1250" s="2">
        <v>1123</v>
      </c>
      <c r="F1250" s="2">
        <v>16</v>
      </c>
      <c r="G1250" t="str">
        <f>B1250&amp;C1250</f>
        <v>Jahisha THOMASlong-jump</v>
      </c>
      <c r="H1250" s="2">
        <f>E1250</f>
        <v>1123</v>
      </c>
      <c r="I1250" s="2" cm="1">
        <f t="array" ref="I1250">MAX(IF($G$3:$G$4000=$G1250,$H$3:$H$4000))</f>
        <v>1123</v>
      </c>
      <c r="J1250" s="2" t="str">
        <v>GBR</v>
      </c>
      <c r="K1250" s="21" t="str">
        <v>Amy PYE</v>
      </c>
      <c r="L1250" s="47" t="str">
        <v>400mh</v>
      </c>
      <c r="M1250" s="97">
        <v>36852</v>
      </c>
      <c r="N1250" s="96" t="str">
        <f t="shared" si="76"/>
        <v>Amy PYE400mh</v>
      </c>
      <c r="O1250" s="2">
        <f t="shared" si="77"/>
        <v>1013</v>
      </c>
      <c r="P1250" s="2">
        <f t="shared" si="78"/>
        <v>97</v>
      </c>
      <c r="Q1250" s="81" t="str">
        <f t="shared" si="79"/>
        <v/>
      </c>
    </row>
    <row r="1251" spans="1:17" x14ac:dyDescent="0.2">
      <c r="A1251" t="s">
        <v>1287</v>
      </c>
      <c r="B1251" t="s">
        <v>1848</v>
      </c>
      <c r="C1251" s="5" t="s">
        <v>25</v>
      </c>
      <c r="D1251" s="5">
        <v>35137</v>
      </c>
      <c r="E1251" s="2">
        <v>1121</v>
      </c>
      <c r="F1251" s="2">
        <v>41</v>
      </c>
      <c r="G1251" t="str">
        <f>B1251&amp;C1251</f>
        <v>Lina NIELSEN200m</v>
      </c>
      <c r="H1251" s="2">
        <f>E1251</f>
        <v>1121</v>
      </c>
      <c r="I1251" s="2" cm="1">
        <f t="array" ref="I1251">MAX(IF($G$3:$G$4000=$G1251,$H$3:$H$4000))</f>
        <v>1121</v>
      </c>
      <c r="J1251" s="2" t="str">
        <v>GBR</v>
      </c>
      <c r="K1251" s="21" t="str">
        <v>Shadine DUQUEMIN</v>
      </c>
      <c r="L1251" s="47" t="str">
        <v>discus-throw</v>
      </c>
      <c r="M1251" s="97">
        <v>34642</v>
      </c>
      <c r="N1251" s="96" t="str">
        <f t="shared" si="76"/>
        <v>Shadine DUQUEMINdiscus-throw</v>
      </c>
      <c r="O1251" s="2">
        <f t="shared" si="77"/>
        <v>1013</v>
      </c>
      <c r="P1251" s="2">
        <f t="shared" si="78"/>
        <v>20</v>
      </c>
      <c r="Q1251" s="81" t="str">
        <f t="shared" si="79"/>
        <v/>
      </c>
    </row>
    <row r="1252" spans="1:17" x14ac:dyDescent="0.2">
      <c r="A1252" t="s">
        <v>1287</v>
      </c>
      <c r="B1252" t="s">
        <v>1849</v>
      </c>
      <c r="C1252" t="s">
        <v>25</v>
      </c>
      <c r="D1252" s="5">
        <v>35029</v>
      </c>
      <c r="E1252" s="2">
        <v>1121</v>
      </c>
      <c r="F1252" s="2">
        <v>41</v>
      </c>
      <c r="G1252" t="str">
        <f>B1252&amp;C1252</f>
        <v>Ama PIPI200m</v>
      </c>
      <c r="H1252" s="2">
        <f>E1252</f>
        <v>1121</v>
      </c>
      <c r="I1252" s="2" cm="1">
        <f t="array" ref="I1252">MAX(IF($G$3:$G$4000=$G1252,$H$3:$H$4000))</f>
        <v>1121</v>
      </c>
      <c r="J1252" s="2" t="str">
        <v>GBR</v>
      </c>
      <c r="K1252" s="21" t="str">
        <v>Emma NWOFOR</v>
      </c>
      <c r="L1252" s="47" t="str">
        <v>heptathlon</v>
      </c>
      <c r="M1252" s="97">
        <v>35299</v>
      </c>
      <c r="N1252" s="96" t="str">
        <f t="shared" si="76"/>
        <v>Emma NWOFORheptathlon</v>
      </c>
      <c r="O1252" s="2">
        <f t="shared" si="77"/>
        <v>1013</v>
      </c>
      <c r="P1252" s="2">
        <f t="shared" si="78"/>
        <v>9</v>
      </c>
      <c r="Q1252" s="81" t="str">
        <f t="shared" si="79"/>
        <v/>
      </c>
    </row>
    <row r="1253" spans="1:17" x14ac:dyDescent="0.2">
      <c r="A1253" t="s">
        <v>1287</v>
      </c>
      <c r="B1253" t="s">
        <v>2465</v>
      </c>
      <c r="C1253" t="s">
        <v>35</v>
      </c>
      <c r="D1253" s="5">
        <v>34622</v>
      </c>
      <c r="E1253" s="2">
        <v>1121</v>
      </c>
      <c r="F1253" s="2">
        <v>7</v>
      </c>
      <c r="G1253" t="str">
        <f>B1253&amp;C1253</f>
        <v>Nikki MANSONhigh-jump</v>
      </c>
      <c r="H1253" s="2">
        <f>E1253</f>
        <v>1121</v>
      </c>
      <c r="I1253" s="2" cm="1">
        <f t="array" ref="I1253">MAX(IF($G$3:$G$4000=$G1253,$H$3:$H$4000))</f>
        <v>1121</v>
      </c>
      <c r="J1253" s="2" t="str">
        <v>GBR</v>
      </c>
      <c r="K1253" s="21" t="str">
        <v>Julia PATERNAIN</v>
      </c>
      <c r="L1253" s="47" t="str">
        <v>5000m</v>
      </c>
      <c r="M1253" s="97">
        <v>36432</v>
      </c>
      <c r="N1253" s="96" t="str">
        <f t="shared" si="76"/>
        <v>Julia PATERNAIN5000m</v>
      </c>
      <c r="O1253" s="2">
        <f t="shared" si="77"/>
        <v>1010</v>
      </c>
      <c r="P1253" s="2">
        <f t="shared" si="78"/>
        <v>129</v>
      </c>
      <c r="Q1253" s="81" t="str">
        <f t="shared" si="79"/>
        <v/>
      </c>
    </row>
    <row r="1254" spans="1:17" x14ac:dyDescent="0.2">
      <c r="A1254" t="s">
        <v>1287</v>
      </c>
      <c r="B1254" t="s">
        <v>2466</v>
      </c>
      <c r="C1254" t="s">
        <v>35</v>
      </c>
      <c r="D1254" s="5">
        <v>36011</v>
      </c>
      <c r="E1254" s="2">
        <v>1121</v>
      </c>
      <c r="F1254" s="2">
        <v>7</v>
      </c>
      <c r="G1254" t="str">
        <f>B1254&amp;C1254</f>
        <v>Laura ZIALORhigh-jump</v>
      </c>
      <c r="H1254" s="2">
        <f>E1254</f>
        <v>1121</v>
      </c>
      <c r="I1254" s="2" cm="1">
        <f t="array" ref="I1254">MAX(IF($G$3:$G$4000=$G1254,$H$3:$H$4000))</f>
        <v>1121</v>
      </c>
      <c r="J1254" s="2" t="str">
        <v>GBR</v>
      </c>
      <c r="K1254" s="21" t="str">
        <v>Louise ROBINSON</v>
      </c>
      <c r="L1254" s="47" t="str">
        <v>400mh</v>
      </c>
      <c r="M1254" s="97">
        <v>36849</v>
      </c>
      <c r="N1254" s="96" t="str">
        <f t="shared" si="76"/>
        <v>Louise ROBINSON400mh</v>
      </c>
      <c r="O1254" s="2">
        <f t="shared" si="77"/>
        <v>1010</v>
      </c>
      <c r="P1254" s="2">
        <f t="shared" si="78"/>
        <v>103</v>
      </c>
      <c r="Q1254" s="81" t="str">
        <f t="shared" si="79"/>
        <v/>
      </c>
    </row>
    <row r="1255" spans="1:17" x14ac:dyDescent="0.2">
      <c r="A1255" t="s">
        <v>1287</v>
      </c>
      <c r="B1255" t="s">
        <v>2170</v>
      </c>
      <c r="C1255" t="s">
        <v>82</v>
      </c>
      <c r="D1255" s="5">
        <v>34300</v>
      </c>
      <c r="E1255" s="2">
        <v>1119</v>
      </c>
      <c r="F1255" s="2">
        <v>77</v>
      </c>
      <c r="G1255" t="str">
        <f>B1255&amp;C1255</f>
        <v>Clara EVANSmarathon</v>
      </c>
      <c r="H1255" s="2">
        <f>E1255</f>
        <v>1119</v>
      </c>
      <c r="I1255" s="2" cm="1">
        <f t="array" ref="I1255">MAX(IF($G$3:$G$4000=$G1255,$H$3:$H$4000))</f>
        <v>1119</v>
      </c>
      <c r="J1255" s="2" t="str">
        <v>GBR</v>
      </c>
      <c r="K1255" s="21" t="str">
        <v>Mhairi PATIENCE</v>
      </c>
      <c r="L1255" s="47" t="str">
        <v>400mh</v>
      </c>
      <c r="M1255" s="97">
        <v>34952</v>
      </c>
      <c r="N1255" s="96" t="str">
        <f t="shared" si="76"/>
        <v>Mhairi PATIENCE400mh</v>
      </c>
      <c r="O1255" s="2">
        <f t="shared" si="77"/>
        <v>1010</v>
      </c>
      <c r="P1255" s="2">
        <f t="shared" si="78"/>
        <v>103</v>
      </c>
      <c r="Q1255" s="81" t="str">
        <f t="shared" si="79"/>
        <v/>
      </c>
    </row>
    <row r="1256" spans="1:17" x14ac:dyDescent="0.2">
      <c r="A1256" t="s">
        <v>1287</v>
      </c>
      <c r="B1256" t="s">
        <v>1814</v>
      </c>
      <c r="C1256" t="s">
        <v>2</v>
      </c>
      <c r="D1256" s="5">
        <v>33289</v>
      </c>
      <c r="E1256" s="2">
        <v>1118</v>
      </c>
      <c r="F1256" s="2">
        <v>61</v>
      </c>
      <c r="G1256" t="str">
        <f>B1256&amp;C1256</f>
        <v>Ashleigh NELSON100m</v>
      </c>
      <c r="H1256" s="2">
        <f>E1256</f>
        <v>1118</v>
      </c>
      <c r="I1256" s="2" cm="1">
        <f t="array" ref="I1256">MAX(IF($G$3:$G$4000=$G1256,$H$3:$H$4000))</f>
        <v>1118</v>
      </c>
      <c r="J1256" s="2" t="str">
        <v>GBR</v>
      </c>
      <c r="K1256" s="21" t="str">
        <v>Kayleigh PRESSWELL</v>
      </c>
      <c r="L1256" s="47" t="str">
        <v>hammer-throw</v>
      </c>
      <c r="M1256" s="97">
        <v>34772</v>
      </c>
      <c r="N1256" s="96" t="str">
        <f t="shared" si="76"/>
        <v>Kayleigh PRESSWELLhammer-throw</v>
      </c>
      <c r="O1256" s="2">
        <f t="shared" si="77"/>
        <v>1009</v>
      </c>
      <c r="P1256" s="2">
        <f t="shared" si="78"/>
        <v>21</v>
      </c>
      <c r="Q1256" s="81" t="str">
        <f t="shared" si="79"/>
        <v/>
      </c>
    </row>
    <row r="1257" spans="1:17" x14ac:dyDescent="0.2">
      <c r="A1257" t="s">
        <v>1287</v>
      </c>
      <c r="B1257" t="s">
        <v>1809</v>
      </c>
      <c r="C1257" t="s">
        <v>25</v>
      </c>
      <c r="D1257" s="5">
        <v>34937</v>
      </c>
      <c r="E1257" s="2">
        <v>1118</v>
      </c>
      <c r="F1257" s="2">
        <v>45</v>
      </c>
      <c r="G1257" t="str">
        <f>B1257&amp;C1257</f>
        <v>Desiree HENRY200m</v>
      </c>
      <c r="H1257" s="2">
        <f>E1257</f>
        <v>1118</v>
      </c>
      <c r="I1257" s="2" cm="1">
        <f t="array" ref="I1257">MAX(IF($G$3:$G$4000=$G1257,$H$3:$H$4000))</f>
        <v>1118</v>
      </c>
      <c r="J1257" s="2" t="str">
        <v>GBR</v>
      </c>
      <c r="K1257" s="21" t="str">
        <v>Amber SIMPSON</v>
      </c>
      <c r="L1257" s="47" t="str">
        <v>hammer-throw</v>
      </c>
      <c r="M1257" s="97">
        <v>36163</v>
      </c>
      <c r="N1257" s="96" t="str">
        <f t="shared" si="76"/>
        <v>Amber SIMPSONhammer-throw</v>
      </c>
      <c r="O1257" s="2">
        <f t="shared" si="77"/>
        <v>1007</v>
      </c>
      <c r="P1257" s="2">
        <f t="shared" si="78"/>
        <v>22</v>
      </c>
      <c r="Q1257" s="81" t="str">
        <f t="shared" si="79"/>
        <v/>
      </c>
    </row>
    <row r="1258" spans="1:17" x14ac:dyDescent="0.2">
      <c r="A1258" t="s">
        <v>1287</v>
      </c>
      <c r="B1258" t="s">
        <v>2122</v>
      </c>
      <c r="C1258" t="s">
        <v>29</v>
      </c>
      <c r="D1258" s="5">
        <v>33478</v>
      </c>
      <c r="E1258" s="2">
        <v>1117</v>
      </c>
      <c r="F1258" s="2">
        <v>52</v>
      </c>
      <c r="G1258" t="str">
        <f>B1258&amp;C1258</f>
        <v>Sarah INGLIS5000m</v>
      </c>
      <c r="H1258" s="2">
        <f>E1258</f>
        <v>1117</v>
      </c>
      <c r="I1258" s="2" cm="1">
        <f t="array" ref="I1258">MAX(IF($G$3:$G$4000=$G1258,$H$3:$H$4000))</f>
        <v>1117</v>
      </c>
      <c r="J1258" s="2" t="str">
        <v>GBR</v>
      </c>
      <c r="K1258" s="21" t="str">
        <v>Carmen NEAT</v>
      </c>
      <c r="L1258" s="47" t="str">
        <v>high-jump</v>
      </c>
      <c r="M1258" s="97">
        <v>37187</v>
      </c>
      <c r="N1258" s="96" t="str">
        <f t="shared" si="76"/>
        <v>Carmen NEAThigh-jump</v>
      </c>
      <c r="O1258" s="2">
        <f t="shared" si="77"/>
        <v>1004</v>
      </c>
      <c r="P1258" s="2">
        <f t="shared" si="78"/>
        <v>53</v>
      </c>
      <c r="Q1258" s="81" t="str">
        <f t="shared" si="79"/>
        <v/>
      </c>
    </row>
    <row r="1259" spans="1:17" x14ac:dyDescent="0.2">
      <c r="A1259" t="s">
        <v>1287</v>
      </c>
      <c r="B1259" t="s">
        <v>2517</v>
      </c>
      <c r="C1259" t="s">
        <v>36</v>
      </c>
      <c r="D1259" s="5">
        <v>36602</v>
      </c>
      <c r="E1259" s="2">
        <v>1117</v>
      </c>
      <c r="F1259" s="2">
        <v>6</v>
      </c>
      <c r="G1259" t="str">
        <f>B1259&amp;C1259</f>
        <v>Molly CAUDERYpole-vault</v>
      </c>
      <c r="H1259" s="2">
        <f>E1259</f>
        <v>1117</v>
      </c>
      <c r="I1259" s="2" cm="1">
        <f t="array" ref="I1259">MAX(IF($G$3:$G$4000=$G1259,$H$3:$H$4000))</f>
        <v>1117</v>
      </c>
      <c r="J1259" s="2" t="str">
        <v>GBR</v>
      </c>
      <c r="K1259" s="21" t="str">
        <v>Eden FRANCIS</v>
      </c>
      <c r="L1259" s="47" t="str">
        <v>discus-throw</v>
      </c>
      <c r="M1259" s="97">
        <v>32435</v>
      </c>
      <c r="N1259" s="96" t="str">
        <f t="shared" si="76"/>
        <v>Eden FRANCISdiscus-throw</v>
      </c>
      <c r="O1259" s="2">
        <f t="shared" si="77"/>
        <v>1004</v>
      </c>
      <c r="P1259" s="2">
        <f t="shared" si="78"/>
        <v>23</v>
      </c>
      <c r="Q1259" s="81" t="str">
        <f t="shared" si="79"/>
        <v/>
      </c>
    </row>
    <row r="1260" spans="1:17" x14ac:dyDescent="0.2">
      <c r="A1260" t="s">
        <v>1287</v>
      </c>
      <c r="B1260" t="s">
        <v>1850</v>
      </c>
      <c r="C1260" s="5" t="s">
        <v>25</v>
      </c>
      <c r="D1260" s="5">
        <v>35653</v>
      </c>
      <c r="E1260" s="2">
        <v>1116</v>
      </c>
      <c r="F1260" s="2">
        <v>47</v>
      </c>
      <c r="G1260" t="str">
        <f>B1260&amp;C1260</f>
        <v>Nicole YEARGIN200m</v>
      </c>
      <c r="H1260" s="2">
        <f>E1260</f>
        <v>1116</v>
      </c>
      <c r="I1260" s="2" cm="1">
        <f t="array" ref="I1260">MAX(IF($G$3:$G$4000=$G1260,$H$3:$H$4000))</f>
        <v>1116</v>
      </c>
      <c r="J1260" s="2" t="str">
        <v>GBR</v>
      </c>
      <c r="K1260" s="21" t="str">
        <v>Rebekah WALTON</v>
      </c>
      <c r="L1260" s="47" t="str">
        <v>javelin-throw</v>
      </c>
      <c r="M1260" s="97">
        <v>36423</v>
      </c>
      <c r="N1260" s="96" t="str">
        <f t="shared" si="76"/>
        <v>Rebekah WALTONjavelin-throw</v>
      </c>
      <c r="O1260" s="2">
        <f t="shared" si="77"/>
        <v>998</v>
      </c>
      <c r="P1260" s="2">
        <f t="shared" si="78"/>
        <v>12</v>
      </c>
      <c r="Q1260" s="81" t="str">
        <f t="shared" si="79"/>
        <v/>
      </c>
    </row>
    <row r="1261" spans="1:17" x14ac:dyDescent="0.2">
      <c r="A1261" t="s">
        <v>1287</v>
      </c>
      <c r="B1261" t="s">
        <v>2218</v>
      </c>
      <c r="C1261" t="s">
        <v>43</v>
      </c>
      <c r="D1261" s="5">
        <v>36631</v>
      </c>
      <c r="E1261" s="2">
        <v>1116</v>
      </c>
      <c r="F1261" s="2">
        <v>3</v>
      </c>
      <c r="G1261" t="str">
        <f>B1261&amp;C1261</f>
        <v>Holly MILLSheptathlon</v>
      </c>
      <c r="H1261" s="2">
        <f>E1261</f>
        <v>1116</v>
      </c>
      <c r="I1261" s="2" cm="1">
        <f t="array" ref="I1261">MAX(IF($G$3:$G$4000=$G1261,$H$3:$H$4000))</f>
        <v>1116</v>
      </c>
      <c r="J1261" s="2" t="str">
        <v>GBR</v>
      </c>
      <c r="K1261" s="21" t="str">
        <v>Pippa WINGATE</v>
      </c>
      <c r="L1261" s="47" t="str">
        <v>hammer-throw</v>
      </c>
      <c r="M1261" s="97">
        <v>34101</v>
      </c>
      <c r="N1261" s="96" t="str">
        <f t="shared" si="76"/>
        <v>Pippa WINGATEhammer-throw</v>
      </c>
      <c r="O1261" s="2">
        <f t="shared" si="77"/>
        <v>997</v>
      </c>
      <c r="P1261" s="2">
        <f t="shared" si="78"/>
        <v>24</v>
      </c>
      <c r="Q1261" s="81" t="str">
        <f t="shared" si="79"/>
        <v/>
      </c>
    </row>
    <row r="1262" spans="1:17" x14ac:dyDescent="0.2">
      <c r="A1262" t="s">
        <v>1287</v>
      </c>
      <c r="B1262" t="s">
        <v>1944</v>
      </c>
      <c r="C1262" s="5" t="s">
        <v>28</v>
      </c>
      <c r="D1262" s="5">
        <v>33306</v>
      </c>
      <c r="E1262" s="2">
        <v>1115</v>
      </c>
      <c r="F1262" s="2">
        <v>53</v>
      </c>
      <c r="G1262" t="str">
        <f>B1262&amp;C1262</f>
        <v>Jenny SELMAN1500m</v>
      </c>
      <c r="H1262" s="2">
        <f>E1262</f>
        <v>1115</v>
      </c>
      <c r="I1262" s="2" cm="1">
        <f t="array" ref="I1262">MAX(IF($G$3:$G$4000=$G1262,$H$3:$H$4000))</f>
        <v>1115</v>
      </c>
      <c r="J1262" s="2" t="str">
        <v>GBR</v>
      </c>
      <c r="K1262" s="21" t="str">
        <v>Racheal SOMOYE</v>
      </c>
      <c r="L1262" s="47" t="str">
        <v>hammer-throw</v>
      </c>
      <c r="M1262" s="97">
        <v>34584</v>
      </c>
      <c r="N1262" s="96" t="str">
        <f t="shared" si="76"/>
        <v>Racheal SOMOYEhammer-throw</v>
      </c>
      <c r="O1262" s="2">
        <f t="shared" si="77"/>
        <v>996</v>
      </c>
      <c r="P1262" s="2">
        <f t="shared" si="78"/>
        <v>25</v>
      </c>
      <c r="Q1262" s="81" t="str">
        <f t="shared" si="79"/>
        <v/>
      </c>
    </row>
    <row r="1263" spans="1:17" x14ac:dyDescent="0.2">
      <c r="A1263" t="s">
        <v>1287</v>
      </c>
      <c r="B1263" t="s">
        <v>2219</v>
      </c>
      <c r="C1263" s="6" t="s">
        <v>32</v>
      </c>
      <c r="D1263" s="5">
        <v>33978</v>
      </c>
      <c r="E1263" s="2">
        <v>1113</v>
      </c>
      <c r="F1263" s="2">
        <v>34</v>
      </c>
      <c r="G1263" t="str">
        <f>B1263&amp;C1263</f>
        <v>Katarina JOHNSON-THOMPSON100mh</v>
      </c>
      <c r="H1263" s="2">
        <f>E1263</f>
        <v>1113</v>
      </c>
      <c r="I1263" s="2" cm="1">
        <f t="array" ref="I1263">MAX(IF($G$3:$G$4000=$G1263,$H$3:$H$4000))</f>
        <v>1113</v>
      </c>
      <c r="J1263" s="2" t="str">
        <v>GBR</v>
      </c>
      <c r="K1263" s="21" t="str">
        <v>Abigail PAWLETT</v>
      </c>
      <c r="L1263" s="47" t="str">
        <v>heptathlon</v>
      </c>
      <c r="M1263" s="97">
        <v>37635</v>
      </c>
      <c r="N1263" s="96" t="str">
        <f t="shared" si="76"/>
        <v>Abigail PAWLETTheptathlon</v>
      </c>
      <c r="O1263" s="2">
        <f t="shared" si="77"/>
        <v>995</v>
      </c>
      <c r="P1263" s="2">
        <f t="shared" si="78"/>
        <v>12</v>
      </c>
      <c r="Q1263" s="81" t="str">
        <f t="shared" si="79"/>
        <v/>
      </c>
    </row>
    <row r="1264" spans="1:17" x14ac:dyDescent="0.2">
      <c r="A1264" t="s">
        <v>1287</v>
      </c>
      <c r="B1264" t="s">
        <v>2285</v>
      </c>
      <c r="C1264" s="5" t="s">
        <v>33</v>
      </c>
      <c r="D1264" s="5">
        <v>33010</v>
      </c>
      <c r="E1264" s="2">
        <v>1113</v>
      </c>
      <c r="F1264" s="2">
        <v>24</v>
      </c>
      <c r="G1264" t="str">
        <f>B1264&amp;C1264</f>
        <v>Jessica TAPPIN400mh</v>
      </c>
      <c r="H1264" s="2">
        <f>E1264</f>
        <v>1113</v>
      </c>
      <c r="I1264" s="2" cm="1">
        <f t="array" ref="I1264">MAX(IF($G$3:$G$4000=$G1264,$H$3:$H$4000))</f>
        <v>1113</v>
      </c>
      <c r="J1264" s="2" t="str">
        <v>GBR</v>
      </c>
      <c r="K1264" s="21" t="str">
        <v>Bernice COULSON</v>
      </c>
      <c r="L1264" s="47" t="str">
        <v>high-jump</v>
      </c>
      <c r="M1264" s="97">
        <v>35910</v>
      </c>
      <c r="N1264" s="96" t="str">
        <f t="shared" si="76"/>
        <v>Bernice COULSONhigh-jump</v>
      </c>
      <c r="O1264" s="2">
        <f t="shared" si="77"/>
        <v>994</v>
      </c>
      <c r="P1264" s="2">
        <f t="shared" si="78"/>
        <v>60</v>
      </c>
      <c r="Q1264" s="81" t="str">
        <f t="shared" si="79"/>
        <v/>
      </c>
    </row>
    <row r="1265" spans="1:17" x14ac:dyDescent="0.2">
      <c r="A1265" t="s">
        <v>1287</v>
      </c>
      <c r="B1265" t="s">
        <v>1818</v>
      </c>
      <c r="C1265" t="s">
        <v>2</v>
      </c>
      <c r="D1265" s="5">
        <v>36635</v>
      </c>
      <c r="E1265" s="2">
        <v>1112</v>
      </c>
      <c r="F1265" s="2">
        <v>69</v>
      </c>
      <c r="G1265" t="str">
        <f>B1265&amp;C1265</f>
        <v>Immanuela ALIU100m</v>
      </c>
      <c r="H1265" s="2">
        <f>E1265</f>
        <v>1112</v>
      </c>
      <c r="I1265" s="2" cm="1">
        <f t="array" ref="I1265">MAX(IF($G$3:$G$4000=$G1265,$H$3:$H$4000))</f>
        <v>1112</v>
      </c>
      <c r="J1265" s="2" t="str">
        <v>GBR</v>
      </c>
      <c r="K1265" s="21" t="str">
        <v>Eloise HIND</v>
      </c>
      <c r="L1265" s="47" t="str">
        <v>high-jump</v>
      </c>
      <c r="M1265" s="97">
        <v>44671</v>
      </c>
      <c r="N1265" s="96" t="str">
        <f t="shared" si="76"/>
        <v>Eloise HINDhigh-jump</v>
      </c>
      <c r="O1265" s="2">
        <f t="shared" si="77"/>
        <v>994</v>
      </c>
      <c r="P1265" s="2">
        <f t="shared" si="78"/>
        <v>60</v>
      </c>
      <c r="Q1265" s="81" t="str">
        <f t="shared" si="79"/>
        <v/>
      </c>
    </row>
    <row r="1266" spans="1:17" x14ac:dyDescent="0.2">
      <c r="A1266" t="s">
        <v>1287</v>
      </c>
      <c r="B1266" t="s">
        <v>1856</v>
      </c>
      <c r="C1266" t="s">
        <v>25</v>
      </c>
      <c r="D1266" s="5">
        <v>37210</v>
      </c>
      <c r="E1266" s="2">
        <v>1112</v>
      </c>
      <c r="F1266" s="2">
        <v>59</v>
      </c>
      <c r="G1266" t="str">
        <f>B1266&amp;C1266</f>
        <v>Kiah DUBARRY-GAY200m</v>
      </c>
      <c r="H1266" s="2">
        <f>E1266</f>
        <v>1112</v>
      </c>
      <c r="I1266" s="2" cm="1">
        <f t="array" ref="I1266">MAX(IF($G$3:$G$4000=$G1266,$H$3:$H$4000))</f>
        <v>1112</v>
      </c>
      <c r="J1266" s="2" t="str">
        <v>GBR</v>
      </c>
      <c r="K1266" s="21" t="str">
        <v>Gemma TUTTON</v>
      </c>
      <c r="L1266" s="47" t="str">
        <v>pole-vault</v>
      </c>
      <c r="M1266" s="97">
        <v>38299</v>
      </c>
      <c r="N1266" s="96" t="str">
        <f t="shared" si="76"/>
        <v>Gemma TUTTONpole-vault</v>
      </c>
      <c r="O1266" s="2">
        <f t="shared" si="77"/>
        <v>990</v>
      </c>
      <c r="P1266" s="2">
        <f t="shared" si="78"/>
        <v>21</v>
      </c>
      <c r="Q1266" s="81" t="str">
        <f t="shared" si="79"/>
        <v/>
      </c>
    </row>
    <row r="1267" spans="1:17" x14ac:dyDescent="0.2">
      <c r="A1267" t="s">
        <v>1287</v>
      </c>
      <c r="B1267" t="s">
        <v>1898</v>
      </c>
      <c r="C1267" t="s">
        <v>26</v>
      </c>
      <c r="D1267" s="5">
        <v>34028</v>
      </c>
      <c r="E1267" s="2">
        <v>1112</v>
      </c>
      <c r="F1267" s="2">
        <v>54</v>
      </c>
      <c r="G1267" t="str">
        <f>B1267&amp;C1267</f>
        <v>Victoria OHURUOGU400m</v>
      </c>
      <c r="H1267" s="2">
        <f>E1267</f>
        <v>1112</v>
      </c>
      <c r="I1267" s="2" cm="1">
        <f t="array" ref="I1267">MAX(IF($G$3:$G$4000=$G1267,$H$3:$H$4000))</f>
        <v>1112</v>
      </c>
      <c r="J1267" s="2" t="str">
        <v>GBR</v>
      </c>
      <c r="K1267" s="21" t="str">
        <v>Yasmin AUSTRIDGE</v>
      </c>
      <c r="L1267" s="47" t="str">
        <v>3000msc</v>
      </c>
      <c r="M1267" s="97">
        <v>36749</v>
      </c>
      <c r="N1267" s="96" t="str">
        <f t="shared" si="76"/>
        <v>Yasmin AUSTRIDGE3000msc</v>
      </c>
      <c r="O1267" s="2">
        <f t="shared" si="77"/>
        <v>989</v>
      </c>
      <c r="P1267" s="2">
        <f t="shared" si="78"/>
        <v>108</v>
      </c>
      <c r="Q1267" s="81" t="str">
        <f t="shared" si="79"/>
        <v/>
      </c>
    </row>
    <row r="1268" spans="1:17" x14ac:dyDescent="0.2">
      <c r="A1268" t="s">
        <v>1287</v>
      </c>
      <c r="B1268" t="s">
        <v>1318</v>
      </c>
      <c r="C1268" s="5" t="s">
        <v>27</v>
      </c>
      <c r="D1268" s="5">
        <v>35643</v>
      </c>
      <c r="E1268" s="2">
        <v>1112</v>
      </c>
      <c r="F1268" s="2">
        <v>47</v>
      </c>
      <c r="G1268" t="str">
        <f>B1268&amp;C1268</f>
        <v>Gemma FINCH800m</v>
      </c>
      <c r="H1268" s="2">
        <f>E1268</f>
        <v>1112</v>
      </c>
      <c r="I1268" s="2" cm="1">
        <f t="array" ref="I1268">MAX(IF($G$3:$G$4000=$G1268,$H$3:$H$4000))</f>
        <v>1112</v>
      </c>
      <c r="J1268" s="2" t="str">
        <v>GBR</v>
      </c>
      <c r="K1268" s="21" t="str">
        <v>Philippa DAVENALL</v>
      </c>
      <c r="L1268" s="47" t="str">
        <v>hammer-throw</v>
      </c>
      <c r="M1268" s="97">
        <v>36064</v>
      </c>
      <c r="N1268" s="96" t="str">
        <f t="shared" si="76"/>
        <v>Philippa DAVENALLhammer-throw</v>
      </c>
      <c r="O1268" s="2">
        <f t="shared" si="77"/>
        <v>987</v>
      </c>
      <c r="P1268" s="2">
        <f t="shared" si="78"/>
        <v>27</v>
      </c>
      <c r="Q1268" s="81" t="str">
        <f t="shared" si="79"/>
        <v/>
      </c>
    </row>
    <row r="1269" spans="1:17" x14ac:dyDescent="0.2">
      <c r="A1269" t="s">
        <v>1287</v>
      </c>
      <c r="B1269" t="s">
        <v>2058</v>
      </c>
      <c r="C1269" t="s">
        <v>34</v>
      </c>
      <c r="D1269" s="5">
        <v>36966</v>
      </c>
      <c r="E1269" s="2">
        <v>1112</v>
      </c>
      <c r="F1269" s="2">
        <v>42</v>
      </c>
      <c r="G1269" t="str">
        <f>B1269&amp;C1269</f>
        <v>Elise THORNER3000msc</v>
      </c>
      <c r="H1269" s="2">
        <f>E1269</f>
        <v>1112</v>
      </c>
      <c r="I1269" s="2" cm="1">
        <f t="array" ref="I1269">MAX(IF($G$3:$G$4000=$G1269,$H$3:$H$4000))</f>
        <v>1112</v>
      </c>
      <c r="J1269" s="2" t="str">
        <v>GBR</v>
      </c>
      <c r="K1269" s="21" t="str">
        <v>Nony MORDI</v>
      </c>
      <c r="L1269" s="47" t="str">
        <v>triple-jump</v>
      </c>
      <c r="M1269" s="97">
        <v>31983</v>
      </c>
      <c r="N1269" s="96" t="str">
        <f t="shared" si="76"/>
        <v>Nony MORDItriple-jump</v>
      </c>
      <c r="O1269" s="2">
        <f t="shared" si="77"/>
        <v>986</v>
      </c>
      <c r="P1269" s="2">
        <f t="shared" si="78"/>
        <v>78</v>
      </c>
      <c r="Q1269" s="81" t="str">
        <f t="shared" si="79"/>
        <v/>
      </c>
    </row>
    <row r="1270" spans="1:17" x14ac:dyDescent="0.2">
      <c r="A1270" t="s">
        <v>1287</v>
      </c>
      <c r="B1270" t="s">
        <v>2633</v>
      </c>
      <c r="C1270" s="5" t="s">
        <v>39</v>
      </c>
      <c r="D1270" s="5">
        <v>34577</v>
      </c>
      <c r="E1270" s="2">
        <v>1112</v>
      </c>
      <c r="F1270" s="2">
        <v>6</v>
      </c>
      <c r="G1270" t="str">
        <f>B1270&amp;C1270</f>
        <v>Sophie MCKINNAshot-put</v>
      </c>
      <c r="H1270" s="2">
        <f>E1270</f>
        <v>1112</v>
      </c>
      <c r="I1270" s="2" cm="1">
        <f t="array" ref="I1270">MAX(IF($G$3:$G$4000=$G1270,$H$3:$H$4000))</f>
        <v>1112</v>
      </c>
      <c r="J1270" s="2" t="str">
        <v>GBR</v>
      </c>
      <c r="K1270" s="21" t="str">
        <v>Amy HOLDER</v>
      </c>
      <c r="L1270" s="47" t="str">
        <v>discus-throw</v>
      </c>
      <c r="M1270" s="97">
        <v>35281</v>
      </c>
      <c r="N1270" s="96" t="str">
        <f t="shared" si="76"/>
        <v>Amy HOLDERdiscus-throw</v>
      </c>
      <c r="O1270" s="2">
        <f t="shared" si="77"/>
        <v>986</v>
      </c>
      <c r="P1270" s="2">
        <f t="shared" si="78"/>
        <v>27</v>
      </c>
      <c r="Q1270" s="81" t="str">
        <f t="shared" si="79"/>
        <v/>
      </c>
    </row>
    <row r="1271" spans="1:17" x14ac:dyDescent="0.2">
      <c r="A1271" t="s">
        <v>1287</v>
      </c>
      <c r="B1271" t="s">
        <v>5407</v>
      </c>
      <c r="C1271" t="s">
        <v>29</v>
      </c>
      <c r="D1271" s="5">
        <v>33978</v>
      </c>
      <c r="E1271" s="2">
        <v>1111</v>
      </c>
      <c r="F1271" s="2">
        <v>6</v>
      </c>
      <c r="G1271" t="str">
        <f>B1271&amp;C1271</f>
        <v>Calli THACKERY5000m</v>
      </c>
      <c r="H1271" s="2">
        <f>E1271</f>
        <v>1111</v>
      </c>
      <c r="I1271" s="2" cm="1">
        <f t="array" ref="I1271">MAX(IF($G$3:$G$4000=$G1271,$H$3:$H$4000))</f>
        <v>1111</v>
      </c>
      <c r="J1271" s="2" t="str">
        <v>GBR</v>
      </c>
      <c r="K1271" s="21" t="str">
        <v>Zoe HUGHES</v>
      </c>
      <c r="L1271" s="47" t="str">
        <v>heptathlon</v>
      </c>
      <c r="M1271" s="97">
        <v>35773</v>
      </c>
      <c r="N1271" s="96" t="str">
        <f t="shared" si="76"/>
        <v>Zoe HUGHESheptathlon</v>
      </c>
      <c r="O1271" s="2">
        <f t="shared" si="77"/>
        <v>985</v>
      </c>
      <c r="P1271" s="2">
        <f t="shared" si="78"/>
        <v>14</v>
      </c>
      <c r="Q1271" s="81" t="str">
        <f t="shared" si="79"/>
        <v/>
      </c>
    </row>
    <row r="1272" spans="1:17" x14ac:dyDescent="0.2">
      <c r="A1272" t="s">
        <v>1287</v>
      </c>
      <c r="B1272" t="s">
        <v>1794</v>
      </c>
      <c r="C1272" s="6" t="s">
        <v>25</v>
      </c>
      <c r="D1272" s="5">
        <v>36379</v>
      </c>
      <c r="E1272" s="2">
        <v>1111</v>
      </c>
      <c r="F1272" s="2">
        <v>55</v>
      </c>
      <c r="G1272" t="str">
        <f>B1272&amp;C1272</f>
        <v>Kristal AWUAH200m</v>
      </c>
      <c r="H1272" s="2">
        <f>E1272</f>
        <v>1111</v>
      </c>
      <c r="I1272" s="2" cm="1">
        <f t="array" ref="I1272">MAX(IF($G$3:$G$4000=$G1272,$H$3:$H$4000))</f>
        <v>1111</v>
      </c>
      <c r="J1272" s="2" t="str">
        <v>GBR</v>
      </c>
      <c r="K1272" s="21" t="str">
        <v>Emily MADDEN</v>
      </c>
      <c r="L1272" s="47" t="str">
        <v>high-jump</v>
      </c>
      <c r="M1272" s="97">
        <v>36432</v>
      </c>
      <c r="N1272" s="96" t="str">
        <f t="shared" si="76"/>
        <v>Emily MADDENhigh-jump</v>
      </c>
      <c r="O1272" s="2">
        <f t="shared" si="77"/>
        <v>984</v>
      </c>
      <c r="P1272" s="2">
        <f t="shared" si="78"/>
        <v>63</v>
      </c>
      <c r="Q1272" s="81" t="str">
        <f t="shared" si="79"/>
        <v/>
      </c>
    </row>
    <row r="1273" spans="1:17" x14ac:dyDescent="0.2">
      <c r="A1273" t="s">
        <v>1287</v>
      </c>
      <c r="B1273" t="s">
        <v>2234</v>
      </c>
      <c r="C1273" s="6" t="s">
        <v>33</v>
      </c>
      <c r="D1273" s="5">
        <v>32775</v>
      </c>
      <c r="E1273" s="2">
        <v>1111</v>
      </c>
      <c r="F1273" s="2">
        <v>28</v>
      </c>
      <c r="G1273" t="str">
        <f>B1273&amp;C1273</f>
        <v>Caryl GRANVILLE400mh</v>
      </c>
      <c r="H1273" s="2">
        <f>E1273</f>
        <v>1111</v>
      </c>
      <c r="I1273" s="2" cm="1">
        <f t="array" ref="I1273">MAX(IF($G$3:$G$4000=$G1273,$H$3:$H$4000))</f>
        <v>1111</v>
      </c>
      <c r="J1273" s="2" t="str">
        <v>GBR</v>
      </c>
      <c r="K1273" s="21" t="str">
        <v>Camellia HAYES</v>
      </c>
      <c r="L1273" s="47" t="str">
        <v>high-jump</v>
      </c>
      <c r="M1273" s="97">
        <v>34795</v>
      </c>
      <c r="N1273" s="96" t="str">
        <f t="shared" si="76"/>
        <v>Camellia HAYEShigh-jump</v>
      </c>
      <c r="O1273" s="2">
        <f t="shared" si="77"/>
        <v>984</v>
      </c>
      <c r="P1273" s="2">
        <f t="shared" si="78"/>
        <v>63</v>
      </c>
      <c r="Q1273" s="81" t="str">
        <f t="shared" si="79"/>
        <v/>
      </c>
    </row>
    <row r="1274" spans="1:17" x14ac:dyDescent="0.2">
      <c r="A1274" t="s">
        <v>1287</v>
      </c>
      <c r="B1274" t="s">
        <v>1958</v>
      </c>
      <c r="C1274" t="s">
        <v>27</v>
      </c>
      <c r="D1274" s="6">
        <v>36664</v>
      </c>
      <c r="E1274" s="2">
        <v>1110</v>
      </c>
      <c r="F1274" s="2">
        <v>49</v>
      </c>
      <c r="G1274" t="str">
        <f>B1274&amp;C1274</f>
        <v>Erin WALLACE800m</v>
      </c>
      <c r="H1274" s="2">
        <f>E1274</f>
        <v>1110</v>
      </c>
      <c r="I1274" s="2" cm="1">
        <f t="array" ref="I1274">MAX(IF($G$3:$G$4000=$G1274,$H$3:$H$4000))</f>
        <v>1110</v>
      </c>
      <c r="J1274" s="2" t="str">
        <v>GBR</v>
      </c>
      <c r="K1274" s="21" t="str">
        <v>Freya JONES</v>
      </c>
      <c r="L1274" s="47" t="str">
        <v>javelin-throw</v>
      </c>
      <c r="M1274" s="97">
        <v>34286</v>
      </c>
      <c r="N1274" s="96" t="str">
        <f t="shared" si="76"/>
        <v>Freya JONESjavelin-throw</v>
      </c>
      <c r="O1274" s="2">
        <f t="shared" si="77"/>
        <v>982</v>
      </c>
      <c r="P1274" s="2">
        <f t="shared" si="78"/>
        <v>17</v>
      </c>
      <c r="Q1274" s="81" t="str">
        <f t="shared" si="79"/>
        <v/>
      </c>
    </row>
    <row r="1275" spans="1:17" x14ac:dyDescent="0.2">
      <c r="A1275" t="s">
        <v>1287</v>
      </c>
      <c r="B1275" s="5" t="s">
        <v>1960</v>
      </c>
      <c r="C1275" s="5" t="s">
        <v>27</v>
      </c>
      <c r="D1275" s="5">
        <v>37051</v>
      </c>
      <c r="E1275" s="2">
        <v>1110</v>
      </c>
      <c r="F1275" s="2">
        <v>51</v>
      </c>
      <c r="G1275" t="str">
        <f>B1275&amp;C1275</f>
        <v>Sarah CALVERT800m</v>
      </c>
      <c r="H1275" s="2">
        <f>E1275</f>
        <v>1110</v>
      </c>
      <c r="I1275" s="2" cm="1">
        <f t="array" ref="I1275">MAX(IF($G$3:$G$4000=$G1275,$H$3:$H$4000))</f>
        <v>1110</v>
      </c>
      <c r="J1275" s="2" t="str">
        <v>GBR</v>
      </c>
      <c r="K1275" s="21" t="str">
        <v>Ore ADAMSON</v>
      </c>
      <c r="L1275" s="47" t="str">
        <v>triple-jump</v>
      </c>
      <c r="M1275" s="97">
        <v>37193</v>
      </c>
      <c r="N1275" s="96" t="str">
        <f t="shared" si="76"/>
        <v>Ore ADAMSONtriple-jump</v>
      </c>
      <c r="O1275" s="2">
        <f t="shared" si="77"/>
        <v>980</v>
      </c>
      <c r="P1275" s="2">
        <f t="shared" si="78"/>
        <v>83</v>
      </c>
      <c r="Q1275" s="81" t="str">
        <f t="shared" si="79"/>
        <v/>
      </c>
    </row>
    <row r="1276" spans="1:17" x14ac:dyDescent="0.2">
      <c r="A1276" t="s">
        <v>1287</v>
      </c>
      <c r="B1276" t="s">
        <v>2165</v>
      </c>
      <c r="C1276" s="5" t="s">
        <v>30</v>
      </c>
      <c r="D1276" s="5">
        <v>33306</v>
      </c>
      <c r="E1276" s="2">
        <v>1110</v>
      </c>
      <c r="F1276" s="2">
        <v>50</v>
      </c>
      <c r="G1276" t="str">
        <f>B1276&amp;C1276</f>
        <v>Lily PARTRIDGE10000m</v>
      </c>
      <c r="H1276" s="2">
        <f>E1276</f>
        <v>1110</v>
      </c>
      <c r="I1276" s="2" cm="1">
        <f t="array" ref="I1276">MAX(IF($G$3:$G$4000=$G1276,$H$3:$H$4000))</f>
        <v>1110</v>
      </c>
      <c r="J1276" s="2" t="str">
        <v>GBR</v>
      </c>
      <c r="K1276" s="21" t="str">
        <v>Amaya SCOTT-RULE</v>
      </c>
      <c r="L1276" s="47" t="str">
        <v>heptathlon</v>
      </c>
      <c r="M1276" s="97">
        <v>36937</v>
      </c>
      <c r="N1276" s="96" t="str">
        <f t="shared" si="76"/>
        <v>Amaya SCOTT-RULEheptathlon</v>
      </c>
      <c r="O1276" s="2">
        <f t="shared" si="77"/>
        <v>980</v>
      </c>
      <c r="P1276" s="2">
        <f t="shared" si="78"/>
        <v>15</v>
      </c>
      <c r="Q1276" s="81" t="str">
        <f t="shared" si="79"/>
        <v/>
      </c>
    </row>
    <row r="1277" spans="1:17" x14ac:dyDescent="0.2">
      <c r="A1277" t="s">
        <v>1287</v>
      </c>
      <c r="B1277" t="s">
        <v>2227</v>
      </c>
      <c r="C1277" t="s">
        <v>32</v>
      </c>
      <c r="D1277" s="5">
        <v>35299</v>
      </c>
      <c r="E1277" s="2">
        <v>1110</v>
      </c>
      <c r="F1277" s="2">
        <v>42</v>
      </c>
      <c r="G1277" t="str">
        <f>B1277&amp;C1277</f>
        <v>Emma NWOFOR100mh</v>
      </c>
      <c r="H1277" s="2">
        <f>E1277</f>
        <v>1110</v>
      </c>
      <c r="I1277" s="2" cm="1">
        <f t="array" ref="I1277">MAX(IF($G$3:$G$4000=$G1277,$H$3:$H$4000))</f>
        <v>1110</v>
      </c>
      <c r="J1277" s="2" t="str">
        <v>GBR</v>
      </c>
      <c r="K1277" s="21" t="str">
        <v>Carla MOLINARO</v>
      </c>
      <c r="L1277" s="47" t="str">
        <v>marathon</v>
      </c>
      <c r="M1277" s="97">
        <v>30890</v>
      </c>
      <c r="N1277" s="96" t="str">
        <f t="shared" si="76"/>
        <v>Carla MOLINAROmarathon</v>
      </c>
      <c r="O1277" s="2">
        <f t="shared" si="77"/>
        <v>979</v>
      </c>
      <c r="P1277" s="2">
        <f t="shared" si="78"/>
        <v>96</v>
      </c>
      <c r="Q1277" s="81" t="str">
        <f t="shared" si="79"/>
        <v/>
      </c>
    </row>
    <row r="1278" spans="1:17" x14ac:dyDescent="0.2">
      <c r="A1278" t="s">
        <v>1287</v>
      </c>
      <c r="B1278" t="s">
        <v>1940</v>
      </c>
      <c r="C1278" t="s">
        <v>28</v>
      </c>
      <c r="D1278" s="5">
        <v>34803</v>
      </c>
      <c r="E1278" s="2">
        <v>1109</v>
      </c>
      <c r="F1278" s="2">
        <v>60</v>
      </c>
      <c r="G1278" t="str">
        <f>B1278&amp;C1278</f>
        <v>Hannah SEGRAVE1500m</v>
      </c>
      <c r="H1278" s="2">
        <f>E1278</f>
        <v>1109</v>
      </c>
      <c r="I1278" s="2" cm="1">
        <f t="array" ref="I1278">MAX(IF($G$3:$G$4000=$G1278,$H$3:$H$4000))</f>
        <v>1109</v>
      </c>
      <c r="J1278" s="2" t="str">
        <v>GBR</v>
      </c>
      <c r="K1278" s="21" t="str">
        <v>Eden FRANCIS</v>
      </c>
      <c r="L1278" s="47" t="str">
        <v>shot-put</v>
      </c>
      <c r="M1278" s="97">
        <v>32435</v>
      </c>
      <c r="N1278" s="96" t="str">
        <f t="shared" si="76"/>
        <v>Eden FRANCISshot-put</v>
      </c>
      <c r="O1278" s="2">
        <f t="shared" si="77"/>
        <v>976</v>
      </c>
      <c r="P1278" s="2">
        <f t="shared" si="78"/>
        <v>26</v>
      </c>
      <c r="Q1278" s="81" t="str">
        <f t="shared" si="79"/>
        <v/>
      </c>
    </row>
    <row r="1279" spans="1:17" x14ac:dyDescent="0.2">
      <c r="A1279" t="s">
        <v>1287</v>
      </c>
      <c r="B1279" t="s">
        <v>1823</v>
      </c>
      <c r="C1279" s="5" t="s">
        <v>2</v>
      </c>
      <c r="D1279" s="5">
        <v>38138</v>
      </c>
      <c r="E1279" s="2">
        <v>1106</v>
      </c>
      <c r="F1279" s="2">
        <v>75</v>
      </c>
      <c r="G1279" t="str">
        <f>B1279&amp;C1279</f>
        <v>Joy EZE100m</v>
      </c>
      <c r="H1279" s="2">
        <f>E1279</f>
        <v>1106</v>
      </c>
      <c r="I1279" s="2" cm="1">
        <f t="array" ref="I1279">MAX(IF($G$3:$G$4000=$G1279,$H$3:$H$4000))</f>
        <v>1106</v>
      </c>
      <c r="J1279" s="2" t="str">
        <v>GBR</v>
      </c>
      <c r="K1279" s="21" t="str">
        <v>Eve MAHER</v>
      </c>
      <c r="L1279" s="47" t="str">
        <v>high-jump</v>
      </c>
      <c r="M1279" s="97">
        <v>0</v>
      </c>
      <c r="N1279" s="96" t="str">
        <f t="shared" si="76"/>
        <v>Eve MAHERhigh-jump</v>
      </c>
      <c r="O1279" s="2">
        <f t="shared" si="77"/>
        <v>974</v>
      </c>
      <c r="P1279" s="2">
        <f t="shared" si="78"/>
        <v>78</v>
      </c>
      <c r="Q1279" s="81" t="str">
        <f t="shared" si="79"/>
        <v/>
      </c>
    </row>
    <row r="1280" spans="1:17" x14ac:dyDescent="0.2">
      <c r="A1280" t="s">
        <v>1287</v>
      </c>
      <c r="B1280" t="s">
        <v>1824</v>
      </c>
      <c r="C1280" t="s">
        <v>2</v>
      </c>
      <c r="D1280" s="5">
        <v>35829</v>
      </c>
      <c r="E1280" s="2">
        <v>1106</v>
      </c>
      <c r="F1280" s="2">
        <v>75</v>
      </c>
      <c r="G1280" t="str">
        <f>B1280&amp;C1280</f>
        <v>Hannah BRIER100m</v>
      </c>
      <c r="H1280" s="2">
        <f>E1280</f>
        <v>1106</v>
      </c>
      <c r="I1280" s="2" cm="1">
        <f t="array" ref="I1280">MAX(IF($G$3:$G$4000=$G1280,$H$3:$H$4000))</f>
        <v>1106</v>
      </c>
      <c r="J1280" s="2" t="str">
        <v>GBR</v>
      </c>
      <c r="K1280" s="21" t="str">
        <v>Rebecca HAWKINS</v>
      </c>
      <c r="L1280" s="47" t="str">
        <v>high-jump</v>
      </c>
      <c r="M1280" s="97">
        <v>36430</v>
      </c>
      <c r="N1280" s="96" t="str">
        <f t="shared" si="76"/>
        <v>Rebecca HAWKINShigh-jump</v>
      </c>
      <c r="O1280" s="2">
        <f t="shared" si="77"/>
        <v>974</v>
      </c>
      <c r="P1280" s="2">
        <f t="shared" si="78"/>
        <v>78</v>
      </c>
      <c r="Q1280" s="81" t="str">
        <f t="shared" si="79"/>
        <v/>
      </c>
    </row>
    <row r="1281" spans="1:17" x14ac:dyDescent="0.2">
      <c r="A1281" t="s">
        <v>1287</v>
      </c>
      <c r="B1281" t="s">
        <v>2288</v>
      </c>
      <c r="C1281" t="s">
        <v>33</v>
      </c>
      <c r="D1281" s="5">
        <v>36881</v>
      </c>
      <c r="E1281" s="2">
        <v>1106</v>
      </c>
      <c r="F1281" s="2">
        <v>31</v>
      </c>
      <c r="G1281" t="str">
        <f>B1281&amp;C1281</f>
        <v>Zoe POLLOCK400mh</v>
      </c>
      <c r="H1281" s="2">
        <f>E1281</f>
        <v>1106</v>
      </c>
      <c r="I1281" s="2" cm="1">
        <f t="array" ref="I1281">MAX(IF($G$3:$G$4000=$G1281,$H$3:$H$4000))</f>
        <v>1106</v>
      </c>
      <c r="J1281" s="2" t="str">
        <v>GBR</v>
      </c>
      <c r="K1281" s="21" t="str">
        <v>Ella RUSH</v>
      </c>
      <c r="L1281" s="47" t="str">
        <v>high-jump</v>
      </c>
      <c r="M1281" s="97">
        <v>38085</v>
      </c>
      <c r="N1281" s="96" t="str">
        <f t="shared" si="76"/>
        <v>Ella RUSHhigh-jump</v>
      </c>
      <c r="O1281" s="2">
        <f t="shared" si="77"/>
        <v>974</v>
      </c>
      <c r="P1281" s="2">
        <f t="shared" si="78"/>
        <v>78</v>
      </c>
      <c r="Q1281" s="81" t="str">
        <f t="shared" si="79"/>
        <v/>
      </c>
    </row>
    <row r="1282" spans="1:17" x14ac:dyDescent="0.2">
      <c r="A1282" t="s">
        <v>1287</v>
      </c>
      <c r="B1282" t="s">
        <v>1848</v>
      </c>
      <c r="C1282" t="s">
        <v>26</v>
      </c>
      <c r="D1282" s="5">
        <v>35137</v>
      </c>
      <c r="E1282" s="2">
        <v>1105</v>
      </c>
      <c r="F1282" s="2">
        <v>63</v>
      </c>
      <c r="G1282" t="str">
        <f>B1282&amp;C1282</f>
        <v>Lina NIELSEN400m</v>
      </c>
      <c r="H1282" s="2">
        <f>E1282</f>
        <v>1105</v>
      </c>
      <c r="I1282" s="2" cm="1">
        <f t="array" ref="I1282">MAX(IF($G$3:$G$4000=$G1282,$H$3:$H$4000))</f>
        <v>1105</v>
      </c>
      <c r="J1282" s="2" t="str">
        <v>GBR</v>
      </c>
      <c r="K1282" s="21" t="str">
        <v>Deborah MARTIN</v>
      </c>
      <c r="L1282" s="47" t="str">
        <v>high-jump</v>
      </c>
      <c r="M1282" s="97">
        <v>34359</v>
      </c>
      <c r="N1282" s="96" t="str">
        <f t="shared" si="76"/>
        <v>Deborah MARTINhigh-jump</v>
      </c>
      <c r="O1282" s="2">
        <f t="shared" si="77"/>
        <v>974</v>
      </c>
      <c r="P1282" s="2">
        <f t="shared" si="78"/>
        <v>78</v>
      </c>
      <c r="Q1282" s="81" t="str">
        <f t="shared" si="79"/>
        <v/>
      </c>
    </row>
    <row r="1283" spans="1:17" x14ac:dyDescent="0.2">
      <c r="A1283" t="s">
        <v>1287</v>
      </c>
      <c r="B1283" t="s">
        <v>1965</v>
      </c>
      <c r="C1283" s="5" t="s">
        <v>27</v>
      </c>
      <c r="D1283" s="6">
        <v>36520</v>
      </c>
      <c r="E1283" s="2">
        <v>1105</v>
      </c>
      <c r="F1283" s="2">
        <v>59</v>
      </c>
      <c r="G1283" t="str">
        <f>B1283&amp;C1283</f>
        <v>Khahisa MHLANGA800m</v>
      </c>
      <c r="H1283" s="2">
        <f>E1283</f>
        <v>1105</v>
      </c>
      <c r="I1283" s="2" cm="1">
        <f t="array" ref="I1283">MAX(IF($G$3:$G$4000=$G1283,$H$3:$H$4000))</f>
        <v>1105</v>
      </c>
      <c r="J1283" s="2" t="str">
        <v>GBR</v>
      </c>
      <c r="K1283" s="21" t="str">
        <v>Rhiana BURRELL</v>
      </c>
      <c r="L1283" s="47" t="str">
        <v>high-jump</v>
      </c>
      <c r="M1283" s="97">
        <v>37969</v>
      </c>
      <c r="N1283" s="96" t="str">
        <f t="shared" si="76"/>
        <v>Rhiana BURRELLhigh-jump</v>
      </c>
      <c r="O1283" s="2">
        <f t="shared" si="77"/>
        <v>974</v>
      </c>
      <c r="P1283" s="2">
        <f t="shared" si="78"/>
        <v>78</v>
      </c>
      <c r="Q1283" s="81" t="str">
        <f t="shared" si="79"/>
        <v/>
      </c>
    </row>
    <row r="1284" spans="1:17" x14ac:dyDescent="0.2">
      <c r="A1284" t="s">
        <v>1287</v>
      </c>
      <c r="B1284" t="s">
        <v>2167</v>
      </c>
      <c r="C1284" t="s">
        <v>30</v>
      </c>
      <c r="D1284" s="5">
        <v>34731</v>
      </c>
      <c r="E1284" s="2">
        <v>1105</v>
      </c>
      <c r="F1284" s="2">
        <v>55</v>
      </c>
      <c r="G1284" t="str">
        <f>B1284&amp;C1284</f>
        <v>Samantha HARRISON10000m</v>
      </c>
      <c r="H1284" s="2">
        <f>E1284</f>
        <v>1105</v>
      </c>
      <c r="I1284" s="2" cm="1">
        <f t="array" ref="I1284">MAX(IF($G$3:$G$4000=$G1284,$H$3:$H$4000))</f>
        <v>1105</v>
      </c>
      <c r="J1284" s="2" t="str">
        <v>GBR</v>
      </c>
      <c r="K1284" s="21" t="str">
        <v>Halle FERGUSON</v>
      </c>
      <c r="L1284" s="47" t="str">
        <v>high-jump</v>
      </c>
      <c r="M1284" s="97">
        <v>38327</v>
      </c>
      <c r="N1284" s="96" t="str">
        <f t="shared" ref="N1284:N1347" si="80">K1284&amp;L1284</f>
        <v>Halle FERGUSONhigh-jump</v>
      </c>
      <c r="O1284" s="2">
        <f t="shared" ref="O1284:O1347" si="81">VLOOKUP(K1284&amp;L1284,$G$3:$H$3442,2,FALSE)</f>
        <v>974</v>
      </c>
      <c r="P1284" s="2">
        <f t="shared" ref="P1284:P1347" si="82">COUNTIFS($L$3:$L$3026,L1284,$O$3:$O$3026,"&gt;"&amp;O1284)+1</f>
        <v>78</v>
      </c>
      <c r="Q1284" s="81" t="str">
        <f t="shared" ref="Q1284:Q1347" si="83">IFERROR(IF(J1284="AUS",COUNTIFS($J$3:$J$3026,"AUS",$L$3:$L$3026,L1284,$O$3:$O$3026,"&gt;"&amp;O1284)+1,""),"")</f>
        <v/>
      </c>
    </row>
    <row r="1285" spans="1:17" x14ac:dyDescent="0.2">
      <c r="A1285" t="s">
        <v>1287</v>
      </c>
      <c r="B1285" t="s">
        <v>1574</v>
      </c>
      <c r="C1285" s="5" t="s">
        <v>40</v>
      </c>
      <c r="D1285" s="6">
        <v>31866</v>
      </c>
      <c r="E1285" s="2">
        <v>1104</v>
      </c>
      <c r="F1285" s="2">
        <v>2</v>
      </c>
      <c r="G1285" t="str">
        <f>B1285&amp;C1285</f>
        <v>Jade LALLYdiscus-throw</v>
      </c>
      <c r="H1285" s="2">
        <f>E1285</f>
        <v>1104</v>
      </c>
      <c r="I1285" s="2" cm="1">
        <f t="array" ref="I1285">MAX(IF($G$3:$G$4000=$G1285,$H$3:$H$4000))</f>
        <v>1104</v>
      </c>
      <c r="J1285" s="2" t="str">
        <v>GBR</v>
      </c>
      <c r="K1285" s="21" t="str">
        <v>Ellen BARBER</v>
      </c>
      <c r="L1285" s="47" t="str">
        <v>high-jump</v>
      </c>
      <c r="M1285" s="97">
        <v>35769</v>
      </c>
      <c r="N1285" s="96" t="str">
        <f t="shared" si="80"/>
        <v>Ellen BARBERhigh-jump</v>
      </c>
      <c r="O1285" s="2">
        <f t="shared" si="81"/>
        <v>974</v>
      </c>
      <c r="P1285" s="2">
        <f t="shared" si="82"/>
        <v>78</v>
      </c>
      <c r="Q1285" s="81" t="str">
        <f t="shared" si="83"/>
        <v/>
      </c>
    </row>
    <row r="1286" spans="1:17" x14ac:dyDescent="0.2">
      <c r="A1286" t="s">
        <v>1287</v>
      </c>
      <c r="B1286" t="s">
        <v>1831</v>
      </c>
      <c r="C1286" s="6" t="s">
        <v>2</v>
      </c>
      <c r="D1286" s="5">
        <v>34492</v>
      </c>
      <c r="E1286" s="2">
        <v>1103</v>
      </c>
      <c r="F1286" s="2">
        <v>83</v>
      </c>
      <c r="G1286" t="str">
        <f>B1286&amp;C1286</f>
        <v>Beth DOBBIN100m</v>
      </c>
      <c r="H1286" s="2">
        <f>E1286</f>
        <v>1103</v>
      </c>
      <c r="I1286" s="2" cm="1">
        <f t="array" ref="I1286">MAX(IF($G$3:$G$4000=$G1286,$H$3:$H$4000))</f>
        <v>1103</v>
      </c>
      <c r="J1286" s="2" t="str">
        <v>GBR</v>
      </c>
      <c r="K1286" s="21" t="str">
        <v>Lili CHURCH</v>
      </c>
      <c r="L1286" s="47" t="str">
        <v>high-jump</v>
      </c>
      <c r="M1286" s="97">
        <v>44640</v>
      </c>
      <c r="N1286" s="96" t="str">
        <f t="shared" si="80"/>
        <v>Lili CHURCHhigh-jump</v>
      </c>
      <c r="O1286" s="2">
        <f t="shared" si="81"/>
        <v>974</v>
      </c>
      <c r="P1286" s="2">
        <f t="shared" si="82"/>
        <v>78</v>
      </c>
      <c r="Q1286" s="81" t="str">
        <f t="shared" si="83"/>
        <v/>
      </c>
    </row>
    <row r="1287" spans="1:17" x14ac:dyDescent="0.2">
      <c r="A1287" t="s">
        <v>1287</v>
      </c>
      <c r="B1287" t="s">
        <v>1870</v>
      </c>
      <c r="C1287" t="s">
        <v>25</v>
      </c>
      <c r="D1287" s="5">
        <v>34321</v>
      </c>
      <c r="E1287" s="2">
        <v>1103</v>
      </c>
      <c r="F1287" s="2">
        <v>89</v>
      </c>
      <c r="G1287" t="str">
        <f>B1287&amp;C1287</f>
        <v>Bianca WILLIAMS200m</v>
      </c>
      <c r="H1287" s="2">
        <f>E1287</f>
        <v>1103</v>
      </c>
      <c r="I1287" s="2" cm="1">
        <f t="array" ref="I1287">MAX(IF($G$3:$G$4000=$G1287,$H$3:$H$4000))</f>
        <v>1103</v>
      </c>
      <c r="J1287" s="2" t="str">
        <v>GBR</v>
      </c>
      <c r="K1287" s="21" t="str">
        <v>Hannah TAPLEY</v>
      </c>
      <c r="L1287" s="47" t="str">
        <v>high-jump</v>
      </c>
      <c r="M1287" s="97">
        <v>36069</v>
      </c>
      <c r="N1287" s="96" t="str">
        <f t="shared" si="80"/>
        <v>Hannah TAPLEYhigh-jump</v>
      </c>
      <c r="O1287" s="2">
        <f t="shared" si="81"/>
        <v>974</v>
      </c>
      <c r="P1287" s="2">
        <f t="shared" si="82"/>
        <v>78</v>
      </c>
      <c r="Q1287" s="81" t="str">
        <f t="shared" si="83"/>
        <v/>
      </c>
    </row>
    <row r="1288" spans="1:17" x14ac:dyDescent="0.2">
      <c r="A1288" t="s">
        <v>1287</v>
      </c>
      <c r="B1288" t="s">
        <v>1906</v>
      </c>
      <c r="C1288" t="s">
        <v>26</v>
      </c>
      <c r="D1288" s="5">
        <v>37318</v>
      </c>
      <c r="E1288" s="2">
        <v>1103</v>
      </c>
      <c r="F1288" s="2">
        <v>65</v>
      </c>
      <c r="G1288" t="str">
        <f>B1288&amp;C1288</f>
        <v>Keely HODGKINSON400m</v>
      </c>
      <c r="H1288" s="2">
        <f>E1288</f>
        <v>1103</v>
      </c>
      <c r="I1288" s="2" cm="1">
        <f t="array" ref="I1288">MAX(IF($G$3:$G$4000=$G1288,$H$3:$H$4000))</f>
        <v>1103</v>
      </c>
      <c r="J1288" s="2" t="str">
        <v>GBR</v>
      </c>
      <c r="K1288" s="21" t="str">
        <v>Chloe VERNON-HAMILTON</v>
      </c>
      <c r="L1288" s="47" t="str">
        <v>triple-jump</v>
      </c>
      <c r="M1288" s="97">
        <v>33888</v>
      </c>
      <c r="N1288" s="96" t="str">
        <f t="shared" si="80"/>
        <v>Chloe VERNON-HAMILTONtriple-jump</v>
      </c>
      <c r="O1288" s="2">
        <f t="shared" si="81"/>
        <v>972</v>
      </c>
      <c r="P1288" s="2">
        <f t="shared" si="82"/>
        <v>95</v>
      </c>
      <c r="Q1288" s="81" t="str">
        <f t="shared" si="83"/>
        <v/>
      </c>
    </row>
    <row r="1289" spans="1:17" x14ac:dyDescent="0.2">
      <c r="A1289" t="s">
        <v>1287</v>
      </c>
      <c r="B1289" t="s">
        <v>2228</v>
      </c>
      <c r="C1289" t="s">
        <v>32</v>
      </c>
      <c r="D1289" s="5">
        <v>35698</v>
      </c>
      <c r="E1289" s="2">
        <v>1103</v>
      </c>
      <c r="F1289" s="2">
        <v>44</v>
      </c>
      <c r="G1289" t="str">
        <f>B1289&amp;C1289</f>
        <v>Megan MARRS100mh</v>
      </c>
      <c r="H1289" s="2">
        <f>E1289</f>
        <v>1103</v>
      </c>
      <c r="I1289" s="2" cm="1">
        <f t="array" ref="I1289">MAX(IF($G$3:$G$4000=$G1289,$H$3:$H$4000))</f>
        <v>1103</v>
      </c>
      <c r="J1289" s="2" t="str">
        <v>GBR</v>
      </c>
      <c r="K1289" s="21" t="str">
        <v>Angela BARRETT</v>
      </c>
      <c r="L1289" s="47" t="str">
        <v>triple-jump</v>
      </c>
      <c r="M1289" s="97">
        <v>31406</v>
      </c>
      <c r="N1289" s="96" t="str">
        <f t="shared" si="80"/>
        <v>Angela BARRETTtriple-jump</v>
      </c>
      <c r="O1289" s="2">
        <f t="shared" si="81"/>
        <v>968</v>
      </c>
      <c r="P1289" s="2">
        <f t="shared" si="82"/>
        <v>102</v>
      </c>
      <c r="Q1289" s="81" t="str">
        <f t="shared" si="83"/>
        <v/>
      </c>
    </row>
    <row r="1290" spans="1:17" x14ac:dyDescent="0.2">
      <c r="A1290" t="s">
        <v>1287</v>
      </c>
      <c r="B1290" t="s">
        <v>1829</v>
      </c>
      <c r="C1290" s="5" t="s">
        <v>2</v>
      </c>
      <c r="D1290" s="5">
        <v>34240</v>
      </c>
      <c r="E1290" s="2">
        <v>1102</v>
      </c>
      <c r="F1290" s="2">
        <v>83</v>
      </c>
      <c r="G1290" t="str">
        <f>B1290&amp;C1290</f>
        <v>Jodie WILLIAMS100m</v>
      </c>
      <c r="H1290" s="2">
        <f>E1290</f>
        <v>1102</v>
      </c>
      <c r="I1290" s="2" cm="1">
        <f t="array" ref="I1290">MAX(IF($G$3:$G$4000=$G1290,$H$3:$H$4000))</f>
        <v>1102</v>
      </c>
      <c r="J1290" s="2" t="str">
        <v>GBR</v>
      </c>
      <c r="K1290" s="21" t="str">
        <v>Eavion RICHARDSON</v>
      </c>
      <c r="L1290" s="47" t="str">
        <v>triple-jump</v>
      </c>
      <c r="M1290" s="97">
        <v>35963</v>
      </c>
      <c r="N1290" s="96" t="str">
        <f t="shared" si="80"/>
        <v>Eavion RICHARDSONtriple-jump</v>
      </c>
      <c r="O1290" s="2">
        <f t="shared" si="81"/>
        <v>967</v>
      </c>
      <c r="P1290" s="2">
        <f t="shared" si="82"/>
        <v>104</v>
      </c>
      <c r="Q1290" s="81" t="str">
        <f t="shared" si="83"/>
        <v/>
      </c>
    </row>
    <row r="1291" spans="1:17" x14ac:dyDescent="0.2">
      <c r="A1291" t="s">
        <v>1287</v>
      </c>
      <c r="B1291" t="s">
        <v>2229</v>
      </c>
      <c r="C1291" s="5" t="s">
        <v>32</v>
      </c>
      <c r="D1291" s="5">
        <v>35164</v>
      </c>
      <c r="E1291" s="2">
        <v>1102</v>
      </c>
      <c r="F1291" s="2">
        <v>45</v>
      </c>
      <c r="G1291" t="str">
        <f>B1291&amp;C1291</f>
        <v>Heather PATON100mh</v>
      </c>
      <c r="H1291" s="2">
        <f>E1291</f>
        <v>1102</v>
      </c>
      <c r="I1291" s="2" cm="1">
        <f t="array" ref="I1291">MAX(IF($G$3:$G$4000=$G1291,$H$3:$H$4000))</f>
        <v>1102</v>
      </c>
      <c r="J1291" s="2" t="str">
        <v>GBR</v>
      </c>
      <c r="K1291" s="21" t="str">
        <v>Ada'ora CHIGBO</v>
      </c>
      <c r="L1291" s="47" t="str">
        <v>high-jump</v>
      </c>
      <c r="M1291" s="97">
        <v>36162</v>
      </c>
      <c r="N1291" s="96" t="str">
        <f t="shared" si="80"/>
        <v>Ada'ora CHIGBOhigh-jump</v>
      </c>
      <c r="O1291" s="2">
        <f t="shared" si="81"/>
        <v>965</v>
      </c>
      <c r="P1291" s="2">
        <f t="shared" si="82"/>
        <v>100</v>
      </c>
      <c r="Q1291" s="81" t="str">
        <f t="shared" si="83"/>
        <v/>
      </c>
    </row>
    <row r="1292" spans="1:17" x14ac:dyDescent="0.2">
      <c r="A1292" t="s">
        <v>1287</v>
      </c>
      <c r="B1292" t="s">
        <v>2016</v>
      </c>
      <c r="C1292" t="s">
        <v>28</v>
      </c>
      <c r="D1292" s="5">
        <v>35706</v>
      </c>
      <c r="E1292" s="2">
        <v>1100</v>
      </c>
      <c r="F1292" s="2">
        <v>67</v>
      </c>
      <c r="G1292" t="str">
        <f>B1292&amp;C1292</f>
        <v>Aimee PRATT1500m</v>
      </c>
      <c r="H1292" s="2">
        <f>E1292</f>
        <v>1100</v>
      </c>
      <c r="I1292" s="2" cm="1">
        <f t="array" ref="I1292">MAX(IF($G$3:$G$4000=$G1292,$H$3:$H$4000))</f>
        <v>1100</v>
      </c>
      <c r="J1292" s="2" t="str">
        <v>GBR</v>
      </c>
      <c r="K1292" s="21" t="str">
        <v>Abigail PAWLETT</v>
      </c>
      <c r="L1292" s="47" t="str">
        <v>high-jump</v>
      </c>
      <c r="M1292" s="97">
        <v>37635</v>
      </c>
      <c r="N1292" s="96" t="str">
        <f t="shared" si="80"/>
        <v>Abigail PAWLETThigh-jump</v>
      </c>
      <c r="O1292" s="2">
        <f t="shared" si="81"/>
        <v>965</v>
      </c>
      <c r="P1292" s="2">
        <f t="shared" si="82"/>
        <v>100</v>
      </c>
      <c r="Q1292" s="81" t="str">
        <f t="shared" si="83"/>
        <v/>
      </c>
    </row>
    <row r="1293" spans="1:17" x14ac:dyDescent="0.2">
      <c r="A1293" t="s">
        <v>1287</v>
      </c>
      <c r="B1293" t="s">
        <v>2134</v>
      </c>
      <c r="C1293" s="5" t="s">
        <v>30</v>
      </c>
      <c r="D1293" s="6">
        <v>34723</v>
      </c>
      <c r="E1293" s="2">
        <v>1100</v>
      </c>
      <c r="F1293" s="2">
        <v>58</v>
      </c>
      <c r="G1293" t="str">
        <f>B1293&amp;C1293</f>
        <v>Jennifer NESBITT10000m</v>
      </c>
      <c r="H1293" s="2">
        <f>E1293</f>
        <v>1100</v>
      </c>
      <c r="I1293" s="2" cm="1">
        <f t="array" ref="I1293">MAX(IF($G$3:$G$4000=$G1293,$H$3:$H$4000))</f>
        <v>1100</v>
      </c>
      <c r="J1293" s="2" t="str">
        <v>GBR</v>
      </c>
      <c r="K1293" s="21" t="str">
        <v>Jade O'DOWDA</v>
      </c>
      <c r="L1293" s="47" t="str">
        <v>high-jump</v>
      </c>
      <c r="M1293" s="97">
        <v>36412</v>
      </c>
      <c r="N1293" s="96" t="str">
        <f t="shared" si="80"/>
        <v>Jade O'DOWDAhigh-jump</v>
      </c>
      <c r="O1293" s="2">
        <f t="shared" si="81"/>
        <v>965</v>
      </c>
      <c r="P1293" s="2">
        <f t="shared" si="82"/>
        <v>100</v>
      </c>
      <c r="Q1293" s="81" t="str">
        <f t="shared" si="83"/>
        <v/>
      </c>
    </row>
    <row r="1294" spans="1:17" x14ac:dyDescent="0.2">
      <c r="A1294" t="s">
        <v>1287</v>
      </c>
      <c r="B1294" t="s">
        <v>2230</v>
      </c>
      <c r="C1294" s="6" t="s">
        <v>32</v>
      </c>
      <c r="D1294" s="5">
        <v>36259</v>
      </c>
      <c r="E1294" s="2">
        <v>1099</v>
      </c>
      <c r="F1294" s="2">
        <v>47</v>
      </c>
      <c r="G1294" t="str">
        <f>B1294&amp;C1294</f>
        <v>Anastasia DAVIES100mh</v>
      </c>
      <c r="H1294" s="2">
        <f>E1294</f>
        <v>1099</v>
      </c>
      <c r="I1294" s="2" cm="1">
        <f t="array" ref="I1294">MAX(IF($G$3:$G$4000=$G1294,$H$3:$H$4000))</f>
        <v>1099</v>
      </c>
      <c r="J1294" s="2" t="str">
        <v>GBR</v>
      </c>
      <c r="K1294" s="21" t="str">
        <v>Evelyne FONTEYNE</v>
      </c>
      <c r="L1294" s="47" t="str">
        <v>high-jump</v>
      </c>
      <c r="M1294" s="97">
        <v>0</v>
      </c>
      <c r="N1294" s="96" t="str">
        <f t="shared" si="80"/>
        <v>Evelyne FONTEYNEhigh-jump</v>
      </c>
      <c r="O1294" s="2">
        <f t="shared" si="81"/>
        <v>965</v>
      </c>
      <c r="P1294" s="2">
        <f t="shared" si="82"/>
        <v>100</v>
      </c>
      <c r="Q1294" s="81" t="str">
        <f t="shared" si="83"/>
        <v/>
      </c>
    </row>
    <row r="1295" spans="1:17" x14ac:dyDescent="0.2">
      <c r="A1295" t="s">
        <v>1287</v>
      </c>
      <c r="B1295" t="s">
        <v>2132</v>
      </c>
      <c r="C1295" t="s">
        <v>29</v>
      </c>
      <c r="D1295" s="5">
        <v>33407</v>
      </c>
      <c r="E1295" s="2">
        <v>1097</v>
      </c>
      <c r="F1295" s="2">
        <v>67</v>
      </c>
      <c r="G1295" t="str">
        <f>B1295&amp;C1295</f>
        <v>Charlotte ARTER5000m</v>
      </c>
      <c r="H1295" s="2">
        <f>E1295</f>
        <v>1097</v>
      </c>
      <c r="I1295" s="2" cm="1">
        <f t="array" ref="I1295">MAX(IF($G$3:$G$4000=$G1295,$H$3:$H$4000))</f>
        <v>1097</v>
      </c>
      <c r="J1295" s="2" t="str">
        <v>GBR</v>
      </c>
      <c r="K1295" s="21" t="str">
        <v>Hannah MOAT</v>
      </c>
      <c r="L1295" s="47" t="str">
        <v>high-jump</v>
      </c>
      <c r="M1295" s="97">
        <v>37439</v>
      </c>
      <c r="N1295" s="96" t="str">
        <f t="shared" si="80"/>
        <v>Hannah MOAThigh-jump</v>
      </c>
      <c r="O1295" s="2">
        <f t="shared" si="81"/>
        <v>965</v>
      </c>
      <c r="P1295" s="2">
        <f t="shared" si="82"/>
        <v>100</v>
      </c>
      <c r="Q1295" s="81" t="str">
        <f t="shared" si="83"/>
        <v/>
      </c>
    </row>
    <row r="1296" spans="1:17" x14ac:dyDescent="0.2">
      <c r="A1296" t="s">
        <v>1287</v>
      </c>
      <c r="B1296" t="s">
        <v>1315</v>
      </c>
      <c r="C1296" t="s">
        <v>27</v>
      </c>
      <c r="D1296" s="5">
        <v>36678</v>
      </c>
      <c r="E1296" s="2">
        <v>1096</v>
      </c>
      <c r="F1296" s="2">
        <v>16</v>
      </c>
      <c r="G1296" t="str">
        <f>B1296&amp;C1296</f>
        <v>Katy-Ann MCDONALD800m</v>
      </c>
      <c r="H1296" s="2">
        <f>E1296</f>
        <v>1096</v>
      </c>
      <c r="I1296" s="2" cm="1">
        <f t="array" ref="I1296">MAX(IF($G$3:$G$4000=$G1296,$H$3:$H$4000))</f>
        <v>1133</v>
      </c>
      <c r="J1296" s="2" t="str">
        <v>GBR</v>
      </c>
      <c r="K1296" s="21" t="str">
        <v>Rosie SHARPLES</v>
      </c>
      <c r="L1296" s="47" t="str">
        <v>high-jump</v>
      </c>
      <c r="M1296" s="97">
        <v>38132</v>
      </c>
      <c r="N1296" s="96" t="str">
        <f t="shared" si="80"/>
        <v>Rosie SHARPLEShigh-jump</v>
      </c>
      <c r="O1296" s="2">
        <f t="shared" si="81"/>
        <v>965</v>
      </c>
      <c r="P1296" s="2">
        <f t="shared" si="82"/>
        <v>100</v>
      </c>
      <c r="Q1296" s="81" t="str">
        <f t="shared" si="83"/>
        <v/>
      </c>
    </row>
    <row r="1297" spans="1:17" x14ac:dyDescent="0.2">
      <c r="A1297" t="s">
        <v>1287</v>
      </c>
      <c r="B1297" t="s">
        <v>1859</v>
      </c>
      <c r="C1297" t="s">
        <v>25</v>
      </c>
      <c r="D1297" s="5">
        <v>36848</v>
      </c>
      <c r="E1297" s="2">
        <v>1096</v>
      </c>
      <c r="F1297" s="2">
        <v>69</v>
      </c>
      <c r="G1297" t="str">
        <f>B1297&amp;C1297</f>
        <v>Amber ANNING200m</v>
      </c>
      <c r="H1297" s="2">
        <f>E1297</f>
        <v>1096</v>
      </c>
      <c r="I1297" s="2" cm="1">
        <f t="array" ref="I1297">MAX(IF($G$3:$G$4000=$G1297,$H$3:$H$4000))</f>
        <v>1096</v>
      </c>
      <c r="J1297" s="2" t="str">
        <v>GBR</v>
      </c>
      <c r="K1297" s="21" t="str">
        <v>Almi NERURKAR</v>
      </c>
      <c r="L1297" s="47" t="str">
        <v>1500m</v>
      </c>
      <c r="M1297" s="97">
        <v>36900</v>
      </c>
      <c r="N1297" s="96" t="str">
        <f t="shared" si="80"/>
        <v>Almi NERURKAR1500m</v>
      </c>
      <c r="O1297" s="2">
        <f t="shared" si="81"/>
        <v>962</v>
      </c>
      <c r="P1297" s="2">
        <f t="shared" si="82"/>
        <v>167</v>
      </c>
      <c r="Q1297" s="81" t="str">
        <f t="shared" si="83"/>
        <v/>
      </c>
    </row>
    <row r="1298" spans="1:17" x14ac:dyDescent="0.2">
      <c r="A1298" t="s">
        <v>1287</v>
      </c>
      <c r="B1298" t="s">
        <v>2134</v>
      </c>
      <c r="C1298" t="s">
        <v>29</v>
      </c>
      <c r="D1298" s="5">
        <v>34723</v>
      </c>
      <c r="E1298" s="2">
        <v>1096</v>
      </c>
      <c r="F1298" s="2">
        <v>68</v>
      </c>
      <c r="G1298" t="str">
        <f>B1298&amp;C1298</f>
        <v>Jennifer NESBITT5000m</v>
      </c>
      <c r="H1298" s="2">
        <f>E1298</f>
        <v>1096</v>
      </c>
      <c r="I1298" s="2" cm="1">
        <f t="array" ref="I1298">MAX(IF($G$3:$G$4000=$G1298,$H$3:$H$4000))</f>
        <v>1096</v>
      </c>
      <c r="J1298" s="2" t="str">
        <v>GBR</v>
      </c>
      <c r="K1298" s="21" t="str">
        <v>Megan BAILEY</v>
      </c>
      <c r="L1298" s="47" t="str">
        <v>pole-vault</v>
      </c>
      <c r="M1298" s="97">
        <v>35817</v>
      </c>
      <c r="N1298" s="96" t="str">
        <f t="shared" si="80"/>
        <v>Megan BAILEYpole-vault</v>
      </c>
      <c r="O1298" s="2">
        <f t="shared" si="81"/>
        <v>960</v>
      </c>
      <c r="P1298" s="2">
        <f t="shared" si="82"/>
        <v>26</v>
      </c>
      <c r="Q1298" s="81" t="str">
        <f t="shared" si="83"/>
        <v/>
      </c>
    </row>
    <row r="1299" spans="1:17" x14ac:dyDescent="0.2">
      <c r="A1299" t="s">
        <v>1287</v>
      </c>
      <c r="B1299" t="s">
        <v>2170</v>
      </c>
      <c r="C1299" t="s">
        <v>30</v>
      </c>
      <c r="D1299" s="5">
        <v>34300</v>
      </c>
      <c r="E1299" s="2">
        <v>1096</v>
      </c>
      <c r="F1299" s="2">
        <v>60</v>
      </c>
      <c r="G1299" t="str">
        <f>B1299&amp;C1299</f>
        <v>Clara EVANS10000m</v>
      </c>
      <c r="H1299" s="2">
        <f>E1299</f>
        <v>1096</v>
      </c>
      <c r="I1299" s="2" cm="1">
        <f t="array" ref="I1299">MAX(IF($G$3:$G$4000=$G1299,$H$3:$H$4000))</f>
        <v>1096</v>
      </c>
      <c r="J1299" s="2" t="str">
        <v>GBR</v>
      </c>
      <c r="K1299" s="21" t="str">
        <v>Alice BARNSDALE</v>
      </c>
      <c r="L1299" s="47" t="str">
        <v>hammer-throw</v>
      </c>
      <c r="M1299" s="97">
        <v>36214</v>
      </c>
      <c r="N1299" s="96" t="str">
        <f t="shared" si="80"/>
        <v>Alice BARNSDALEhammer-throw</v>
      </c>
      <c r="O1299" s="2">
        <f t="shared" si="81"/>
        <v>959</v>
      </c>
      <c r="P1299" s="2">
        <f t="shared" si="82"/>
        <v>36</v>
      </c>
      <c r="Q1299" s="81" t="str">
        <f t="shared" si="83"/>
        <v/>
      </c>
    </row>
    <row r="1300" spans="1:17" x14ac:dyDescent="0.2">
      <c r="A1300" t="s">
        <v>1287</v>
      </c>
      <c r="B1300" t="s">
        <v>2145</v>
      </c>
      <c r="C1300" s="5" t="s">
        <v>30</v>
      </c>
      <c r="D1300" s="5">
        <v>35769</v>
      </c>
      <c r="E1300" s="2">
        <v>1095</v>
      </c>
      <c r="F1300" s="2">
        <v>62</v>
      </c>
      <c r="G1300" t="str">
        <f>B1300&amp;C1300</f>
        <v>Poppy TANK10000m</v>
      </c>
      <c r="H1300" s="2">
        <f>E1300</f>
        <v>1095</v>
      </c>
      <c r="I1300" s="2" cm="1">
        <f t="array" ref="I1300">MAX(IF($G$3:$G$4000=$G1300,$H$3:$H$4000))</f>
        <v>1095</v>
      </c>
      <c r="J1300" s="2" t="str">
        <v>GBR</v>
      </c>
      <c r="K1300" s="21" t="str">
        <v>Scarlet DALE</v>
      </c>
      <c r="L1300" s="47" t="str">
        <v>5000m</v>
      </c>
      <c r="M1300" s="97">
        <v>36475</v>
      </c>
      <c r="N1300" s="96" t="str">
        <f t="shared" si="80"/>
        <v>Scarlet DALE5000m</v>
      </c>
      <c r="O1300" s="2">
        <f t="shared" si="81"/>
        <v>954</v>
      </c>
      <c r="P1300" s="2">
        <f t="shared" si="82"/>
        <v>160</v>
      </c>
      <c r="Q1300" s="81" t="str">
        <f t="shared" si="83"/>
        <v/>
      </c>
    </row>
    <row r="1301" spans="1:17" x14ac:dyDescent="0.2">
      <c r="A1301" t="s">
        <v>1287</v>
      </c>
      <c r="B1301" t="s">
        <v>1986</v>
      </c>
      <c r="C1301" t="s">
        <v>28</v>
      </c>
      <c r="D1301" s="5">
        <v>36269</v>
      </c>
      <c r="E1301" s="2">
        <v>1094</v>
      </c>
      <c r="F1301" s="2">
        <v>76</v>
      </c>
      <c r="G1301" t="str">
        <f>B1301&amp;C1301</f>
        <v>Sabrina SINHA1500m</v>
      </c>
      <c r="H1301" s="2">
        <f>E1301</f>
        <v>1094</v>
      </c>
      <c r="I1301" s="2" cm="1">
        <f t="array" ref="I1301">MAX(IF($G$3:$G$4000=$G1301,$H$3:$H$4000))</f>
        <v>1094</v>
      </c>
      <c r="J1301" s="2" t="str">
        <v>GBR</v>
      </c>
      <c r="K1301" s="21" t="str">
        <v>Serena VINCENT</v>
      </c>
      <c r="L1301" s="47" t="str">
        <v>shot-put</v>
      </c>
      <c r="M1301" s="97">
        <v>37230</v>
      </c>
      <c r="N1301" s="96" t="str">
        <f t="shared" si="80"/>
        <v>Serena VINCENTshot-put</v>
      </c>
      <c r="O1301" s="2">
        <f t="shared" si="81"/>
        <v>952</v>
      </c>
      <c r="P1301" s="2">
        <f t="shared" si="82"/>
        <v>34</v>
      </c>
      <c r="Q1301" s="81" t="str">
        <f t="shared" si="83"/>
        <v/>
      </c>
    </row>
    <row r="1302" spans="1:17" x14ac:dyDescent="0.2">
      <c r="A1302" t="s">
        <v>1287</v>
      </c>
      <c r="B1302" t="s">
        <v>2060</v>
      </c>
      <c r="C1302" t="s">
        <v>34</v>
      </c>
      <c r="D1302" s="6">
        <v>36976</v>
      </c>
      <c r="E1302" s="2">
        <v>1094</v>
      </c>
      <c r="F1302" s="2">
        <v>45</v>
      </c>
      <c r="G1302" t="str">
        <f>B1302&amp;C1302</f>
        <v>Sarah TAIT3000msc</v>
      </c>
      <c r="H1302" s="2">
        <f>E1302</f>
        <v>1094</v>
      </c>
      <c r="I1302" s="2" cm="1">
        <f t="array" ref="I1302">MAX(IF($G$3:$G$4000=$G1302,$H$3:$H$4000))</f>
        <v>1094</v>
      </c>
      <c r="J1302" s="2" t="str">
        <v>GBR</v>
      </c>
      <c r="K1302" s="21" t="str">
        <v>Charlotte WILLIAMS</v>
      </c>
      <c r="L1302" s="47" t="str">
        <v>hammer-throw</v>
      </c>
      <c r="M1302" s="97">
        <v>37154</v>
      </c>
      <c r="N1302" s="96" t="str">
        <f t="shared" si="80"/>
        <v>Charlotte WILLIAMShammer-throw</v>
      </c>
      <c r="O1302" s="2">
        <f t="shared" si="81"/>
        <v>952</v>
      </c>
      <c r="P1302" s="2">
        <f t="shared" si="82"/>
        <v>38</v>
      </c>
      <c r="Q1302" s="81" t="str">
        <f t="shared" si="83"/>
        <v/>
      </c>
    </row>
    <row r="1303" spans="1:17" x14ac:dyDescent="0.2">
      <c r="A1303" t="s">
        <v>1287</v>
      </c>
      <c r="B1303" t="s">
        <v>2135</v>
      </c>
      <c r="C1303" s="5" t="s">
        <v>29</v>
      </c>
      <c r="D1303" s="5">
        <v>32737</v>
      </c>
      <c r="E1303" s="2">
        <v>1094</v>
      </c>
      <c r="F1303" s="2">
        <v>70</v>
      </c>
      <c r="G1303" t="str">
        <f>B1303&amp;C1303</f>
        <v>Stephanie TWELL5000m</v>
      </c>
      <c r="H1303" s="2">
        <f>E1303</f>
        <v>1094</v>
      </c>
      <c r="I1303" s="2" cm="1">
        <f t="array" ref="I1303">MAX(IF($G$3:$G$4000=$G1303,$H$3:$H$4000))</f>
        <v>1094</v>
      </c>
      <c r="J1303" s="2" t="str">
        <v>GBR</v>
      </c>
      <c r="K1303" s="21" t="str">
        <v>Alix STILL</v>
      </c>
      <c r="L1303" s="47" t="str">
        <v>heptathlon</v>
      </c>
      <c r="M1303" s="97">
        <v>36600</v>
      </c>
      <c r="N1303" s="96" t="str">
        <f t="shared" si="80"/>
        <v>Alix STILLheptathlon</v>
      </c>
      <c r="O1303" s="2">
        <f t="shared" si="81"/>
        <v>952</v>
      </c>
      <c r="P1303" s="2">
        <f t="shared" si="82"/>
        <v>19</v>
      </c>
      <c r="Q1303" s="81" t="str">
        <f t="shared" si="83"/>
        <v/>
      </c>
    </row>
    <row r="1304" spans="1:17" x14ac:dyDescent="0.2">
      <c r="A1304" t="s">
        <v>1287</v>
      </c>
      <c r="B1304" t="s">
        <v>1974</v>
      </c>
      <c r="C1304" s="5" t="s">
        <v>27</v>
      </c>
      <c r="D1304" s="5">
        <v>34280</v>
      </c>
      <c r="E1304" s="2">
        <v>1093</v>
      </c>
      <c r="F1304" s="2">
        <v>75</v>
      </c>
      <c r="G1304" t="str">
        <f>B1304&amp;C1304</f>
        <v>Holly ARCHER800m</v>
      </c>
      <c r="H1304" s="2">
        <f>E1304</f>
        <v>1093</v>
      </c>
      <c r="I1304" s="2" cm="1">
        <f t="array" ref="I1304">MAX(IF($G$3:$G$4000=$G1304,$H$3:$H$4000))</f>
        <v>1093</v>
      </c>
      <c r="J1304" s="2" t="str">
        <v>GBR</v>
      </c>
      <c r="K1304" s="21" t="str">
        <v>Ella RUSH</v>
      </c>
      <c r="L1304" s="47" t="str">
        <v>heptathlon</v>
      </c>
      <c r="M1304" s="97">
        <v>38085</v>
      </c>
      <c r="N1304" s="96" t="str">
        <f t="shared" si="80"/>
        <v>Ella RUSHheptathlon</v>
      </c>
      <c r="O1304" s="2">
        <f t="shared" si="81"/>
        <v>952</v>
      </c>
      <c r="P1304" s="2">
        <f t="shared" si="82"/>
        <v>19</v>
      </c>
      <c r="Q1304" s="81" t="str">
        <f t="shared" si="83"/>
        <v/>
      </c>
    </row>
    <row r="1305" spans="1:17" x14ac:dyDescent="0.2">
      <c r="A1305" t="s">
        <v>1287</v>
      </c>
      <c r="B1305" t="s">
        <v>1976</v>
      </c>
      <c r="C1305" t="s">
        <v>27</v>
      </c>
      <c r="D1305" s="5">
        <v>32893</v>
      </c>
      <c r="E1305" s="2">
        <v>1092</v>
      </c>
      <c r="F1305" s="2">
        <v>77</v>
      </c>
      <c r="G1305" t="str">
        <f>B1305&amp;C1305</f>
        <v>Shelayna OSKAN-CLARKE800m</v>
      </c>
      <c r="H1305" s="2">
        <f>E1305</f>
        <v>1092</v>
      </c>
      <c r="I1305" s="2" cm="1">
        <f t="array" ref="I1305">MAX(IF($G$3:$G$4000=$G1305,$H$3:$H$4000))</f>
        <v>1092</v>
      </c>
      <c r="J1305" s="2" t="str">
        <v>GBR</v>
      </c>
      <c r="K1305" s="21" t="str">
        <v>Jessica SWANNACK</v>
      </c>
      <c r="L1305" s="47" t="str">
        <v>pole-vault</v>
      </c>
      <c r="M1305" s="97">
        <v>36064</v>
      </c>
      <c r="N1305" s="96" t="str">
        <f t="shared" si="80"/>
        <v>Jessica SWANNACKpole-vault</v>
      </c>
      <c r="O1305" s="2">
        <f t="shared" si="81"/>
        <v>947</v>
      </c>
      <c r="P1305" s="2">
        <f t="shared" si="82"/>
        <v>31</v>
      </c>
      <c r="Q1305" s="81" t="str">
        <f t="shared" si="83"/>
        <v/>
      </c>
    </row>
    <row r="1306" spans="1:17" x14ac:dyDescent="0.2">
      <c r="A1306" t="s">
        <v>1287</v>
      </c>
      <c r="B1306" t="s">
        <v>2364</v>
      </c>
      <c r="C1306" t="s">
        <v>37</v>
      </c>
      <c r="D1306" s="5">
        <v>36159</v>
      </c>
      <c r="E1306" s="2">
        <v>1092</v>
      </c>
      <c r="F1306" s="2">
        <v>33</v>
      </c>
      <c r="G1306" t="str">
        <f>B1306&amp;C1306</f>
        <v>Alice HOPKINSlong-jump</v>
      </c>
      <c r="H1306" s="2">
        <f>E1306</f>
        <v>1092</v>
      </c>
      <c r="I1306" s="2" cm="1">
        <f t="array" ref="I1306">MAX(IF($G$3:$G$4000=$G1306,$H$3:$H$4000))</f>
        <v>1092</v>
      </c>
      <c r="J1306" s="2" t="str">
        <v>GBR</v>
      </c>
      <c r="K1306" s="21" t="str">
        <v>TAMSIN ANDERSON</v>
      </c>
      <c r="L1306" s="47" t="str">
        <v>marathon</v>
      </c>
      <c r="M1306" s="97">
        <v>0</v>
      </c>
      <c r="N1306" s="96" t="str">
        <f t="shared" si="80"/>
        <v>TAMSIN ANDERSONmarathon</v>
      </c>
      <c r="O1306" s="2">
        <f t="shared" si="81"/>
        <v>944</v>
      </c>
      <c r="P1306" s="2">
        <f t="shared" si="82"/>
        <v>99</v>
      </c>
      <c r="Q1306" s="81" t="str">
        <f t="shared" si="83"/>
        <v/>
      </c>
    </row>
    <row r="1307" spans="1:17" x14ac:dyDescent="0.2">
      <c r="A1307" t="s">
        <v>1287</v>
      </c>
      <c r="B1307" t="s">
        <v>1818</v>
      </c>
      <c r="C1307" t="s">
        <v>25</v>
      </c>
      <c r="D1307" s="5">
        <v>36635</v>
      </c>
      <c r="E1307" s="2">
        <v>1091</v>
      </c>
      <c r="F1307" s="2">
        <v>78</v>
      </c>
      <c r="G1307" t="str">
        <f>B1307&amp;C1307</f>
        <v>Immanuela ALIU200m</v>
      </c>
      <c r="H1307" s="2">
        <f>E1307</f>
        <v>1091</v>
      </c>
      <c r="I1307" s="2" cm="1">
        <f t="array" ref="I1307">MAX(IF($G$3:$G$4000=$G1307,$H$3:$H$4000))</f>
        <v>1091</v>
      </c>
      <c r="J1307" s="2" t="str">
        <v>GBR</v>
      </c>
      <c r="K1307" s="21" t="str">
        <v>Natasha SMITH</v>
      </c>
      <c r="L1307" s="47" t="str">
        <v>heptathlon</v>
      </c>
      <c r="M1307" s="97">
        <v>36443</v>
      </c>
      <c r="N1307" s="96" t="str">
        <f t="shared" si="80"/>
        <v>Natasha SMITHheptathlon</v>
      </c>
      <c r="O1307" s="2">
        <f t="shared" si="81"/>
        <v>942</v>
      </c>
      <c r="P1307" s="2">
        <f t="shared" si="82"/>
        <v>22</v>
      </c>
      <c r="Q1307" s="81" t="str">
        <f t="shared" si="83"/>
        <v/>
      </c>
    </row>
    <row r="1308" spans="1:17" x14ac:dyDescent="0.2">
      <c r="A1308" t="s">
        <v>1287</v>
      </c>
      <c r="B1308" t="s">
        <v>1866</v>
      </c>
      <c r="C1308" t="s">
        <v>25</v>
      </c>
      <c r="D1308" s="5">
        <v>31159</v>
      </c>
      <c r="E1308" s="2">
        <v>1091</v>
      </c>
      <c r="F1308" s="2">
        <v>78</v>
      </c>
      <c r="G1308" t="str">
        <f>B1308&amp;C1308</f>
        <v>Margaret ADEOYE200m</v>
      </c>
      <c r="H1308" s="2">
        <f>E1308</f>
        <v>1091</v>
      </c>
      <c r="I1308" s="2" cm="1">
        <f t="array" ref="I1308">MAX(IF($G$3:$G$4000=$G1308,$H$3:$H$4000))</f>
        <v>1091</v>
      </c>
      <c r="J1308" s="2" t="str">
        <v>GBR</v>
      </c>
      <c r="K1308" s="21" t="str">
        <v>Phoebe DOWSON</v>
      </c>
      <c r="L1308" s="47" t="str">
        <v>discus-throw</v>
      </c>
      <c r="M1308" s="97">
        <v>34441</v>
      </c>
      <c r="N1308" s="96" t="str">
        <f t="shared" si="80"/>
        <v>Phoebe DOWSONdiscus-throw</v>
      </c>
      <c r="O1308" s="2">
        <f t="shared" si="81"/>
        <v>941</v>
      </c>
      <c r="P1308" s="2">
        <f t="shared" si="82"/>
        <v>39</v>
      </c>
      <c r="Q1308" s="81" t="str">
        <f t="shared" si="83"/>
        <v/>
      </c>
    </row>
    <row r="1309" spans="1:17" x14ac:dyDescent="0.2">
      <c r="A1309" t="s">
        <v>1287</v>
      </c>
      <c r="B1309" t="s">
        <v>1867</v>
      </c>
      <c r="C1309" t="s">
        <v>25</v>
      </c>
      <c r="D1309" s="5">
        <v>36609</v>
      </c>
      <c r="E1309" s="2">
        <v>1091</v>
      </c>
      <c r="F1309" s="2">
        <v>82</v>
      </c>
      <c r="G1309" t="str">
        <f>B1309&amp;C1309</f>
        <v>Georgina ADAM200m</v>
      </c>
      <c r="H1309" s="2">
        <f>E1309</f>
        <v>1091</v>
      </c>
      <c r="I1309" s="2" cm="1">
        <f t="array" ref="I1309">MAX(IF($G$3:$G$4000=$G1309,$H$3:$H$4000))</f>
        <v>1091</v>
      </c>
      <c r="J1309" s="2" t="str">
        <v>GBR</v>
      </c>
      <c r="K1309" s="21" t="str">
        <v>Samantha CALLAWAY</v>
      </c>
      <c r="L1309" s="47" t="str">
        <v>discus-throw</v>
      </c>
      <c r="M1309" s="97">
        <v>37319</v>
      </c>
      <c r="N1309" s="96" t="str">
        <f t="shared" si="80"/>
        <v>Samantha CALLAWAYdiscus-throw</v>
      </c>
      <c r="O1309" s="2">
        <f t="shared" si="81"/>
        <v>937</v>
      </c>
      <c r="P1309" s="2">
        <f t="shared" si="82"/>
        <v>42</v>
      </c>
      <c r="Q1309" s="81" t="str">
        <f t="shared" si="83"/>
        <v/>
      </c>
    </row>
    <row r="1310" spans="1:17" x14ac:dyDescent="0.2">
      <c r="A1310" t="s">
        <v>1287</v>
      </c>
      <c r="B1310" t="s">
        <v>1911</v>
      </c>
      <c r="C1310" t="s">
        <v>26</v>
      </c>
      <c r="D1310" s="5">
        <v>34919</v>
      </c>
      <c r="E1310" s="2">
        <v>1091</v>
      </c>
      <c r="F1310" s="2">
        <v>79</v>
      </c>
      <c r="G1310" t="str">
        <f>B1310&amp;C1310</f>
        <v>Jessica TURNER400m</v>
      </c>
      <c r="H1310" s="2">
        <f>E1310</f>
        <v>1091</v>
      </c>
      <c r="I1310" s="2" cm="1">
        <f t="array" ref="I1310">MAX(IF($G$3:$G$4000=$G1310,$H$3:$H$4000))</f>
        <v>1091</v>
      </c>
      <c r="J1310" s="2" t="str">
        <v>GBR</v>
      </c>
      <c r="K1310" s="21" t="str">
        <v>Emma HAMPLETT</v>
      </c>
      <c r="L1310" s="47" t="str">
        <v>javelin-throw</v>
      </c>
      <c r="M1310" s="97">
        <v>36003</v>
      </c>
      <c r="N1310" s="96" t="str">
        <f t="shared" si="80"/>
        <v>Emma HAMPLETTjavelin-throw</v>
      </c>
      <c r="O1310" s="2">
        <f t="shared" si="81"/>
        <v>935</v>
      </c>
      <c r="P1310" s="2">
        <f t="shared" si="82"/>
        <v>30</v>
      </c>
      <c r="Q1310" s="81" t="str">
        <f t="shared" si="83"/>
        <v/>
      </c>
    </row>
    <row r="1311" spans="1:17" x14ac:dyDescent="0.2">
      <c r="A1311" t="s">
        <v>1287</v>
      </c>
      <c r="B1311" t="s">
        <v>1960</v>
      </c>
      <c r="C1311" t="s">
        <v>28</v>
      </c>
      <c r="D1311" s="5">
        <v>37051</v>
      </c>
      <c r="E1311" s="2">
        <v>1091</v>
      </c>
      <c r="F1311" s="2">
        <v>85</v>
      </c>
      <c r="G1311" t="str">
        <f>B1311&amp;C1311</f>
        <v>Sarah CALVERT1500m</v>
      </c>
      <c r="H1311" s="2">
        <f>E1311</f>
        <v>1091</v>
      </c>
      <c r="I1311" s="2" cm="1">
        <f t="array" ref="I1311">MAX(IF($G$3:$G$4000=$G1311,$H$3:$H$4000))</f>
        <v>1091</v>
      </c>
      <c r="J1311" s="2" t="str">
        <v>GBR</v>
      </c>
      <c r="K1311" s="21" t="str">
        <v>Jade SPENCER-SMITH</v>
      </c>
      <c r="L1311" s="47" t="str">
        <v>pole-vault</v>
      </c>
      <c r="M1311" s="97">
        <v>37203</v>
      </c>
      <c r="N1311" s="96" t="str">
        <f t="shared" si="80"/>
        <v>Jade SPENCER-SMITHpole-vault</v>
      </c>
      <c r="O1311" s="2">
        <f t="shared" si="81"/>
        <v>932</v>
      </c>
      <c r="P1311" s="2">
        <f t="shared" si="82"/>
        <v>37</v>
      </c>
      <c r="Q1311" s="81" t="str">
        <f t="shared" si="83"/>
        <v/>
      </c>
    </row>
    <row r="1312" spans="1:17" x14ac:dyDescent="0.2">
      <c r="A1312" t="s">
        <v>1287</v>
      </c>
      <c r="B1312" t="s">
        <v>2026</v>
      </c>
      <c r="C1312" s="5" t="s">
        <v>28</v>
      </c>
      <c r="D1312" s="5">
        <v>34211</v>
      </c>
      <c r="E1312" s="2">
        <v>1091</v>
      </c>
      <c r="F1312" s="2">
        <v>88</v>
      </c>
      <c r="G1312" t="str">
        <f>B1312&amp;C1312</f>
        <v>Melissa COURTNEY-BRYANT1500m</v>
      </c>
      <c r="H1312" s="2">
        <f>E1312</f>
        <v>1091</v>
      </c>
      <c r="I1312" s="2" cm="1">
        <f t="array" ref="I1312">MAX(IF($G$3:$G$4000=$G1312,$H$3:$H$4000))</f>
        <v>1091</v>
      </c>
      <c r="J1312" s="2" t="str">
        <v>GBR</v>
      </c>
      <c r="K1312" s="21" t="str">
        <v>Felicia MILORO</v>
      </c>
      <c r="L1312" s="47" t="str">
        <v>pole-vault</v>
      </c>
      <c r="M1312" s="97">
        <v>36896</v>
      </c>
      <c r="N1312" s="96" t="str">
        <f t="shared" si="80"/>
        <v>Felicia MILOROpole-vault</v>
      </c>
      <c r="O1312" s="2">
        <f t="shared" si="81"/>
        <v>932</v>
      </c>
      <c r="P1312" s="2">
        <f t="shared" si="82"/>
        <v>37</v>
      </c>
      <c r="Q1312" s="81" t="str">
        <f t="shared" si="83"/>
        <v/>
      </c>
    </row>
    <row r="1313" spans="1:17" x14ac:dyDescent="0.2">
      <c r="A1313" t="s">
        <v>1287</v>
      </c>
      <c r="B1313" t="s">
        <v>2174</v>
      </c>
      <c r="C1313" t="s">
        <v>30</v>
      </c>
      <c r="D1313" s="5">
        <v>34409</v>
      </c>
      <c r="E1313" s="2">
        <v>1091</v>
      </c>
      <c r="F1313" s="2">
        <v>66</v>
      </c>
      <c r="G1313" t="str">
        <f>B1313&amp;C1313</f>
        <v>Beth KIDGER10000m</v>
      </c>
      <c r="H1313" s="2">
        <f>E1313</f>
        <v>1091</v>
      </c>
      <c r="I1313" s="2" cm="1">
        <f t="array" ref="I1313">MAX(IF($G$3:$G$4000=$G1313,$H$3:$H$4000))</f>
        <v>1091</v>
      </c>
      <c r="J1313" s="2" t="str">
        <v>GBR</v>
      </c>
      <c r="K1313" s="21" t="str">
        <v>Helena EASTHAM</v>
      </c>
      <c r="L1313" s="47" t="str">
        <v>5000m</v>
      </c>
      <c r="M1313" s="97">
        <v>0</v>
      </c>
      <c r="N1313" s="96" t="str">
        <f t="shared" si="80"/>
        <v>Helena EASTHAM5000m</v>
      </c>
      <c r="O1313" s="2">
        <f t="shared" si="81"/>
        <v>930</v>
      </c>
      <c r="P1313" s="2">
        <f t="shared" si="82"/>
        <v>178</v>
      </c>
      <c r="Q1313" s="81" t="str">
        <f t="shared" si="83"/>
        <v/>
      </c>
    </row>
    <row r="1314" spans="1:17" x14ac:dyDescent="0.2">
      <c r="A1314" t="s">
        <v>1287</v>
      </c>
      <c r="B1314" t="s">
        <v>1978</v>
      </c>
      <c r="C1314" s="5" t="s">
        <v>27</v>
      </c>
      <c r="D1314" s="5">
        <v>38023</v>
      </c>
      <c r="E1314" s="2">
        <v>1090</v>
      </c>
      <c r="F1314" s="2">
        <v>79</v>
      </c>
      <c r="G1314" t="str">
        <f>B1314&amp;C1314</f>
        <v>Abigail IVES800m</v>
      </c>
      <c r="H1314" s="2">
        <f>E1314</f>
        <v>1090</v>
      </c>
      <c r="I1314" s="2" cm="1">
        <f t="array" ref="I1314">MAX(IF($G$3:$G$4000=$G1314,$H$3:$H$4000))</f>
        <v>1090</v>
      </c>
      <c r="J1314" s="2" t="str">
        <v>GBR</v>
      </c>
      <c r="K1314" s="21" t="str">
        <v>Lauren EVANS</v>
      </c>
      <c r="L1314" s="47" t="str">
        <v>heptathlon</v>
      </c>
      <c r="M1314" s="97">
        <v>36745</v>
      </c>
      <c r="N1314" s="96" t="str">
        <f t="shared" si="80"/>
        <v>Lauren EVANSheptathlon</v>
      </c>
      <c r="O1314" s="2">
        <f t="shared" si="81"/>
        <v>930</v>
      </c>
      <c r="P1314" s="2">
        <f t="shared" si="82"/>
        <v>25</v>
      </c>
      <c r="Q1314" s="81" t="str">
        <f t="shared" si="83"/>
        <v/>
      </c>
    </row>
    <row r="1315" spans="1:17" x14ac:dyDescent="0.2">
      <c r="A1315" t="s">
        <v>1287</v>
      </c>
      <c r="B1315" t="s">
        <v>2234</v>
      </c>
      <c r="C1315" s="5" t="s">
        <v>32</v>
      </c>
      <c r="D1315" s="5">
        <v>32775</v>
      </c>
      <c r="E1315" s="2">
        <v>1090</v>
      </c>
      <c r="F1315" s="2">
        <v>50</v>
      </c>
      <c r="G1315" t="str">
        <f>B1315&amp;C1315</f>
        <v>Caryl GRANVILLE100mh</v>
      </c>
      <c r="H1315" s="2">
        <f>E1315</f>
        <v>1090</v>
      </c>
      <c r="I1315" s="2" cm="1">
        <f t="array" ref="I1315">MAX(IF($G$3:$G$4000=$G1315,$H$3:$H$4000))</f>
        <v>1090</v>
      </c>
      <c r="J1315" s="2" t="str">
        <v>GBR</v>
      </c>
      <c r="K1315" s="21" t="str">
        <v>Lucy MARSHALL</v>
      </c>
      <c r="L1315" s="47" t="str">
        <v>hammer-throw</v>
      </c>
      <c r="M1315" s="97">
        <v>29918</v>
      </c>
      <c r="N1315" s="96" t="str">
        <f t="shared" si="80"/>
        <v>Lucy MARSHALLhammer-throw</v>
      </c>
      <c r="O1315" s="2">
        <f t="shared" si="81"/>
        <v>928</v>
      </c>
      <c r="P1315" s="2">
        <f t="shared" si="82"/>
        <v>46</v>
      </c>
      <c r="Q1315" s="81" t="str">
        <f t="shared" si="83"/>
        <v/>
      </c>
    </row>
    <row r="1316" spans="1:17" x14ac:dyDescent="0.2">
      <c r="A1316" t="s">
        <v>1287</v>
      </c>
      <c r="B1316" t="s">
        <v>1657</v>
      </c>
      <c r="C1316" t="s">
        <v>42</v>
      </c>
      <c r="D1316" s="5">
        <v>36503</v>
      </c>
      <c r="E1316" s="2">
        <v>1089</v>
      </c>
      <c r="F1316" s="2">
        <v>3</v>
      </c>
      <c r="G1316" t="str">
        <f>B1316&amp;C1316</f>
        <v>Katie HEADhammer-throw</v>
      </c>
      <c r="H1316" s="2">
        <f>E1316</f>
        <v>1089</v>
      </c>
      <c r="I1316" s="2" cm="1">
        <f t="array" ref="I1316">MAX(IF($G$3:$G$4000=$G1316,$H$3:$H$4000))</f>
        <v>1089</v>
      </c>
      <c r="J1316" s="2" t="str">
        <v>GBR</v>
      </c>
      <c r="K1316" s="21" t="str">
        <v>Taia TUNSTALL</v>
      </c>
      <c r="L1316" s="47" t="str">
        <v>discus-throw</v>
      </c>
      <c r="M1316" s="97">
        <v>37265</v>
      </c>
      <c r="N1316" s="96" t="str">
        <f t="shared" si="80"/>
        <v>Taia TUNSTALLdiscus-throw</v>
      </c>
      <c r="O1316" s="2">
        <f t="shared" si="81"/>
        <v>923</v>
      </c>
      <c r="P1316" s="2">
        <f t="shared" si="82"/>
        <v>46</v>
      </c>
      <c r="Q1316" s="81" t="str">
        <f t="shared" si="83"/>
        <v/>
      </c>
    </row>
    <row r="1317" spans="1:17" x14ac:dyDescent="0.2">
      <c r="A1317" t="s">
        <v>1287</v>
      </c>
      <c r="B1317" t="s">
        <v>1730</v>
      </c>
      <c r="C1317" t="s">
        <v>82</v>
      </c>
      <c r="D1317" s="5">
        <v>35013</v>
      </c>
      <c r="E1317" s="2">
        <v>1089</v>
      </c>
      <c r="F1317" s="2">
        <v>11</v>
      </c>
      <c r="G1317" t="str">
        <f>B1317&amp;C1317</f>
        <v>Emily KEARNEYmarathon</v>
      </c>
      <c r="H1317" s="2">
        <f>E1317</f>
        <v>1089</v>
      </c>
      <c r="I1317" s="2" cm="1">
        <f t="array" ref="I1317">MAX(IF($G$3:$G$4000=$G1317,$H$3:$H$4000))</f>
        <v>1089</v>
      </c>
      <c r="J1317" s="2" t="str">
        <v>GBR</v>
      </c>
      <c r="K1317" s="21" t="str">
        <v>Imogen SMITH</v>
      </c>
      <c r="L1317" s="47" t="str">
        <v>pole-vault</v>
      </c>
      <c r="M1317" s="97">
        <v>36405</v>
      </c>
      <c r="N1317" s="96" t="str">
        <f t="shared" si="80"/>
        <v>Imogen SMITHpole-vault</v>
      </c>
      <c r="O1317" s="2">
        <f t="shared" si="81"/>
        <v>920</v>
      </c>
      <c r="P1317" s="2">
        <f t="shared" si="82"/>
        <v>42</v>
      </c>
      <c r="Q1317" s="81" t="str">
        <f t="shared" si="83"/>
        <v/>
      </c>
    </row>
    <row r="1318" spans="1:17" x14ac:dyDescent="0.2">
      <c r="A1318" t="s">
        <v>1287</v>
      </c>
      <c r="B1318" t="s">
        <v>1731</v>
      </c>
      <c r="C1318" t="s">
        <v>82</v>
      </c>
      <c r="D1318" s="5">
        <v>34787</v>
      </c>
      <c r="E1318" s="2">
        <v>1089</v>
      </c>
      <c r="F1318" s="2">
        <v>12</v>
      </c>
      <c r="G1318" t="str">
        <f>B1318&amp;C1318</f>
        <v>Philippa BOWDENmarathon</v>
      </c>
      <c r="H1318" s="2">
        <f>E1318</f>
        <v>1089</v>
      </c>
      <c r="I1318" s="2" cm="1">
        <f t="array" ref="I1318">MAX(IF($G$3:$G$4000=$G1318,$H$3:$H$4000))</f>
        <v>1089</v>
      </c>
      <c r="J1318" s="2" t="str">
        <v>GBR</v>
      </c>
      <c r="K1318" s="21" t="str">
        <v>Hannah OLDROYD</v>
      </c>
      <c r="L1318" s="47" t="str">
        <v>marathon</v>
      </c>
      <c r="M1318" s="97">
        <v>31924</v>
      </c>
      <c r="N1318" s="96" t="str">
        <f t="shared" si="80"/>
        <v>Hannah OLDROYDmarathon</v>
      </c>
      <c r="O1318" s="2">
        <f t="shared" si="81"/>
        <v>919</v>
      </c>
      <c r="P1318" s="2">
        <f t="shared" si="82"/>
        <v>101</v>
      </c>
      <c r="Q1318" s="81" t="str">
        <f t="shared" si="83"/>
        <v/>
      </c>
    </row>
    <row r="1319" spans="1:17" x14ac:dyDescent="0.2">
      <c r="A1319" t="s">
        <v>1287</v>
      </c>
      <c r="B1319" t="s">
        <v>1916</v>
      </c>
      <c r="C1319" t="s">
        <v>26</v>
      </c>
      <c r="D1319" s="5">
        <v>35000</v>
      </c>
      <c r="E1319" s="2">
        <v>1089</v>
      </c>
      <c r="F1319" s="2">
        <v>83</v>
      </c>
      <c r="G1319" t="str">
        <f>B1319&amp;C1319</f>
        <v>Amy HILLYARD400m</v>
      </c>
      <c r="H1319" s="2">
        <f>E1319</f>
        <v>1089</v>
      </c>
      <c r="I1319" s="2" cm="1">
        <f t="array" ref="I1319">MAX(IF($G$3:$G$4000=$G1319,$H$3:$H$4000))</f>
        <v>1089</v>
      </c>
      <c r="J1319" s="2" t="str">
        <v>GBR</v>
      </c>
      <c r="K1319" s="21" t="str">
        <v>Kirsty COSTELLO</v>
      </c>
      <c r="L1319" s="47" t="str">
        <v>hammer-throw</v>
      </c>
      <c r="M1319" s="97">
        <v>37521</v>
      </c>
      <c r="N1319" s="96" t="str">
        <f t="shared" si="80"/>
        <v>Kirsty COSTELLOhammer-throw</v>
      </c>
      <c r="O1319" s="2">
        <f t="shared" si="81"/>
        <v>919</v>
      </c>
      <c r="P1319" s="2">
        <f t="shared" si="82"/>
        <v>48</v>
      </c>
      <c r="Q1319" s="81" t="str">
        <f t="shared" si="83"/>
        <v/>
      </c>
    </row>
    <row r="1320" spans="1:17" x14ac:dyDescent="0.2">
      <c r="A1320" t="s">
        <v>1287</v>
      </c>
      <c r="B1320" t="s">
        <v>2636</v>
      </c>
      <c r="C1320" s="5" t="s">
        <v>39</v>
      </c>
      <c r="D1320" s="5">
        <v>34358</v>
      </c>
      <c r="E1320" s="2">
        <v>1089</v>
      </c>
      <c r="F1320" s="2">
        <v>9</v>
      </c>
      <c r="G1320" t="str">
        <f>B1320&amp;C1320</f>
        <v>Amelia STRICKLERshot-put</v>
      </c>
      <c r="H1320" s="2">
        <f>E1320</f>
        <v>1089</v>
      </c>
      <c r="I1320" s="2" cm="1">
        <f t="array" ref="I1320">MAX(IF($G$3:$G$4000=$G1320,$H$3:$H$4000))</f>
        <v>1089</v>
      </c>
      <c r="J1320" s="2" t="str">
        <v>GBR</v>
      </c>
      <c r="K1320" s="21" t="str">
        <v>Allison WILDER</v>
      </c>
      <c r="L1320" s="47" t="str">
        <v>triple-jump</v>
      </c>
      <c r="M1320" s="97">
        <v>32446</v>
      </c>
      <c r="N1320" s="96" t="str">
        <f t="shared" si="80"/>
        <v>Allison WILDERtriple-jump</v>
      </c>
      <c r="O1320" s="2">
        <f t="shared" si="81"/>
        <v>918</v>
      </c>
      <c r="P1320" s="2">
        <f t="shared" si="82"/>
        <v>123</v>
      </c>
      <c r="Q1320" s="81" t="str">
        <f t="shared" si="83"/>
        <v/>
      </c>
    </row>
    <row r="1321" spans="1:17" x14ac:dyDescent="0.2">
      <c r="A1321" t="s">
        <v>1287</v>
      </c>
      <c r="B1321" t="s">
        <v>1730</v>
      </c>
      <c r="C1321" t="s">
        <v>29</v>
      </c>
      <c r="D1321" s="5">
        <v>35013</v>
      </c>
      <c r="E1321" s="2">
        <v>1087</v>
      </c>
      <c r="F1321" s="2">
        <v>79</v>
      </c>
      <c r="G1321" t="str">
        <f>B1321&amp;C1321</f>
        <v>Emily KEARNEY5000m</v>
      </c>
      <c r="H1321" s="2">
        <f>E1321</f>
        <v>1087</v>
      </c>
      <c r="I1321" s="2" cm="1">
        <f t="array" ref="I1321">MAX(IF($G$3:$G$4000=$G1321,$H$3:$H$4000))</f>
        <v>1087</v>
      </c>
      <c r="J1321" s="2" t="str">
        <v>GBR</v>
      </c>
      <c r="K1321" s="21" t="str">
        <v>Elizabeth EDDEN</v>
      </c>
      <c r="L1321" s="47" t="str">
        <v>pole-vault</v>
      </c>
      <c r="M1321" s="97">
        <v>34514</v>
      </c>
      <c r="N1321" s="96" t="str">
        <f t="shared" si="80"/>
        <v>Elizabeth EDDENpole-vault</v>
      </c>
      <c r="O1321" s="2">
        <f t="shared" si="81"/>
        <v>917</v>
      </c>
      <c r="P1321" s="2">
        <f t="shared" si="82"/>
        <v>43</v>
      </c>
      <c r="Q1321" s="81" t="str">
        <f t="shared" si="83"/>
        <v/>
      </c>
    </row>
    <row r="1322" spans="1:17" x14ac:dyDescent="0.2">
      <c r="A1322" t="s">
        <v>1287</v>
      </c>
      <c r="B1322" t="s">
        <v>1919</v>
      </c>
      <c r="C1322" t="s">
        <v>26</v>
      </c>
      <c r="D1322" s="5">
        <v>37744</v>
      </c>
      <c r="E1322" s="2">
        <v>1086</v>
      </c>
      <c r="F1322" s="2">
        <v>88</v>
      </c>
      <c r="G1322" t="str">
        <f>B1322&amp;C1322</f>
        <v>Yemi Mary JOHN400m</v>
      </c>
      <c r="H1322" s="2">
        <f>E1322</f>
        <v>1086</v>
      </c>
      <c r="I1322" s="2" cm="1">
        <f t="array" ref="I1322">MAX(IF($G$3:$G$4000=$G1322,$H$3:$H$4000))</f>
        <v>1086</v>
      </c>
      <c r="J1322" s="2" t="str">
        <v>GBR</v>
      </c>
      <c r="K1322" s="21" t="str">
        <v>Lauryn DAVEY</v>
      </c>
      <c r="L1322" s="47" t="str">
        <v>heptathlon</v>
      </c>
      <c r="M1322" s="97">
        <v>36246</v>
      </c>
      <c r="N1322" s="96" t="str">
        <f t="shared" si="80"/>
        <v>Lauryn DAVEYheptathlon</v>
      </c>
      <c r="O1322" s="2">
        <f t="shared" si="81"/>
        <v>915</v>
      </c>
      <c r="P1322" s="2">
        <f t="shared" si="82"/>
        <v>29</v>
      </c>
      <c r="Q1322" s="81" t="str">
        <f t="shared" si="83"/>
        <v/>
      </c>
    </row>
    <row r="1323" spans="1:17" x14ac:dyDescent="0.2">
      <c r="A1323" t="s">
        <v>1287</v>
      </c>
      <c r="B1323" t="s">
        <v>1983</v>
      </c>
      <c r="C1323" s="5" t="s">
        <v>27</v>
      </c>
      <c r="D1323" s="5">
        <v>36574</v>
      </c>
      <c r="E1323" s="2">
        <v>1084</v>
      </c>
      <c r="F1323" s="2">
        <v>84</v>
      </c>
      <c r="G1323" t="str">
        <f>B1323&amp;C1323</f>
        <v>Emily SIMPSON800m</v>
      </c>
      <c r="H1323" s="2">
        <f>E1323</f>
        <v>1084</v>
      </c>
      <c r="I1323" s="2" cm="1">
        <f t="array" ref="I1323">MAX(IF($G$3:$G$4000=$G1323,$H$3:$H$4000))</f>
        <v>1084</v>
      </c>
      <c r="J1323" s="2" t="str">
        <v>GBR</v>
      </c>
      <c r="K1323" s="21" t="str">
        <v>Emily DIBBLE</v>
      </c>
      <c r="L1323" s="47" t="str">
        <v>javelin-throw</v>
      </c>
      <c r="M1323" s="97">
        <v>36420</v>
      </c>
      <c r="N1323" s="96" t="str">
        <f t="shared" si="80"/>
        <v>Emily DIBBLEjavelin-throw</v>
      </c>
      <c r="O1323" s="2">
        <f t="shared" si="81"/>
        <v>912</v>
      </c>
      <c r="P1323" s="2">
        <f t="shared" si="82"/>
        <v>35</v>
      </c>
      <c r="Q1323" s="81" t="str">
        <f t="shared" si="83"/>
        <v/>
      </c>
    </row>
    <row r="1324" spans="1:17" x14ac:dyDescent="0.2">
      <c r="A1324" t="s">
        <v>1287</v>
      </c>
      <c r="B1324" t="s">
        <v>2177</v>
      </c>
      <c r="C1324" t="s">
        <v>30</v>
      </c>
      <c r="D1324" s="5">
        <v>34784</v>
      </c>
      <c r="E1324" s="2">
        <v>1084</v>
      </c>
      <c r="F1324" s="2">
        <v>71</v>
      </c>
      <c r="G1324" t="str">
        <f>B1324&amp;C1324</f>
        <v>Mhairi MACLENNAN10000m</v>
      </c>
      <c r="H1324" s="2">
        <f>E1324</f>
        <v>1084</v>
      </c>
      <c r="I1324" s="2" cm="1">
        <f t="array" ref="I1324">MAX(IF($G$3:$G$4000=$G1324,$H$3:$H$4000))</f>
        <v>1084</v>
      </c>
      <c r="J1324" s="2" t="str">
        <v>GBR</v>
      </c>
      <c r="K1324" s="21" t="str">
        <v>Sarah GURNEY</v>
      </c>
      <c r="L1324" s="47" t="str">
        <v>marathon</v>
      </c>
      <c r="M1324" s="97">
        <v>0</v>
      </c>
      <c r="N1324" s="96" t="str">
        <f t="shared" si="80"/>
        <v>Sarah GURNEYmarathon</v>
      </c>
      <c r="O1324" s="2">
        <f t="shared" si="81"/>
        <v>911</v>
      </c>
      <c r="P1324" s="2">
        <f t="shared" si="82"/>
        <v>103</v>
      </c>
      <c r="Q1324" s="81" t="str">
        <f t="shared" si="83"/>
        <v/>
      </c>
    </row>
    <row r="1325" spans="1:17" x14ac:dyDescent="0.2">
      <c r="A1325" t="s">
        <v>1287</v>
      </c>
      <c r="B1325" t="s">
        <v>2368</v>
      </c>
      <c r="C1325" t="s">
        <v>37</v>
      </c>
      <c r="D1325" s="5">
        <v>33874</v>
      </c>
      <c r="E1325" s="2">
        <v>1084</v>
      </c>
      <c r="F1325" s="2">
        <v>36</v>
      </c>
      <c r="G1325" t="str">
        <f>B1325&amp;C1325</f>
        <v>Rebecca CHAPMANlong-jump</v>
      </c>
      <c r="H1325" s="2">
        <f>E1325</f>
        <v>1084</v>
      </c>
      <c r="I1325" s="2" cm="1">
        <f t="array" ref="I1325">MAX(IF($G$3:$G$4000=$G1325,$H$3:$H$4000))</f>
        <v>1084</v>
      </c>
      <c r="J1325" s="2" t="str">
        <v>GBR</v>
      </c>
      <c r="K1325" s="21" t="str">
        <v>Olivia DOBSON</v>
      </c>
      <c r="L1325" s="47" t="str">
        <v>heptathlon</v>
      </c>
      <c r="M1325" s="97">
        <v>36977</v>
      </c>
      <c r="N1325" s="96" t="str">
        <f t="shared" si="80"/>
        <v>Olivia DOBSONheptathlon</v>
      </c>
      <c r="O1325" s="2">
        <f t="shared" si="81"/>
        <v>908</v>
      </c>
      <c r="P1325" s="2">
        <f t="shared" si="82"/>
        <v>31</v>
      </c>
      <c r="Q1325" s="81" t="str">
        <f t="shared" si="83"/>
        <v/>
      </c>
    </row>
    <row r="1326" spans="1:17" x14ac:dyDescent="0.2">
      <c r="A1326" t="s">
        <v>1287</v>
      </c>
      <c r="B1326" t="s">
        <v>1658</v>
      </c>
      <c r="C1326" s="6" t="s">
        <v>42</v>
      </c>
      <c r="D1326" s="5">
        <v>34134</v>
      </c>
      <c r="E1326" s="2">
        <v>1084</v>
      </c>
      <c r="F1326" s="2">
        <v>8</v>
      </c>
      <c r="G1326" t="str">
        <f>B1326&amp;C1326</f>
        <v>Jessica MAYHOhammer-throw</v>
      </c>
      <c r="H1326" s="2">
        <f>E1326</f>
        <v>1084</v>
      </c>
      <c r="I1326" s="2" cm="1">
        <f t="array" ref="I1326">MAX(IF($G$3:$G$4000=$G1326,$H$3:$H$4000))</f>
        <v>1084</v>
      </c>
      <c r="J1326" s="2" t="str">
        <v>GBR</v>
      </c>
      <c r="K1326" s="21" t="str">
        <v>Hannah BLOOD</v>
      </c>
      <c r="L1326" s="47" t="str">
        <v>hammer-throw</v>
      </c>
      <c r="M1326" s="97">
        <v>0</v>
      </c>
      <c r="N1326" s="96" t="str">
        <f t="shared" si="80"/>
        <v>Hannah BLOODhammer-throw</v>
      </c>
      <c r="O1326" s="2">
        <f t="shared" si="81"/>
        <v>907</v>
      </c>
      <c r="P1326" s="2">
        <f t="shared" si="82"/>
        <v>50</v>
      </c>
      <c r="Q1326" s="81" t="str">
        <f t="shared" si="83"/>
        <v/>
      </c>
    </row>
    <row r="1327" spans="1:17" x14ac:dyDescent="0.2">
      <c r="A1327" t="s">
        <v>1287</v>
      </c>
      <c r="B1327" t="s">
        <v>2269</v>
      </c>
      <c r="C1327" t="s">
        <v>43</v>
      </c>
      <c r="D1327" s="5">
        <v>36412</v>
      </c>
      <c r="E1327" s="2">
        <v>1084</v>
      </c>
      <c r="F1327" s="2">
        <v>4</v>
      </c>
      <c r="G1327" t="str">
        <f>B1327&amp;C1327</f>
        <v>Jade O'DOWDAheptathlon</v>
      </c>
      <c r="H1327" s="2">
        <f>E1327</f>
        <v>1084</v>
      </c>
      <c r="I1327" s="2" cm="1">
        <f t="array" ref="I1327">MAX(IF($G$3:$G$4000=$G1327,$H$3:$H$4000))</f>
        <v>1084</v>
      </c>
      <c r="J1327" s="2" t="str">
        <v>GBR</v>
      </c>
      <c r="K1327" s="21" t="str">
        <v>Cathy COLEMAN</v>
      </c>
      <c r="L1327" s="47" t="str">
        <v>hammer-throw</v>
      </c>
      <c r="M1327" s="97">
        <v>35979</v>
      </c>
      <c r="N1327" s="96" t="str">
        <f t="shared" si="80"/>
        <v>Cathy COLEMANhammer-throw</v>
      </c>
      <c r="O1327" s="2">
        <f t="shared" si="81"/>
        <v>905</v>
      </c>
      <c r="P1327" s="2">
        <f t="shared" si="82"/>
        <v>51</v>
      </c>
      <c r="Q1327" s="81" t="str">
        <f t="shared" si="83"/>
        <v/>
      </c>
    </row>
    <row r="1328" spans="1:17" x14ac:dyDescent="0.2">
      <c r="A1328" t="s">
        <v>1287</v>
      </c>
      <c r="B1328" t="s">
        <v>2178</v>
      </c>
      <c r="C1328" t="s">
        <v>30</v>
      </c>
      <c r="D1328" s="5">
        <v>36273</v>
      </c>
      <c r="E1328" s="2">
        <v>1083</v>
      </c>
      <c r="F1328" s="2">
        <v>73</v>
      </c>
      <c r="G1328" t="str">
        <f>B1328&amp;C1328</f>
        <v>Eleanor BOLTON10000m</v>
      </c>
      <c r="H1328" s="2">
        <f>E1328</f>
        <v>1083</v>
      </c>
      <c r="I1328" s="2" cm="1">
        <f t="array" ref="I1328">MAX(IF($G$3:$G$4000=$G1328,$H$3:$H$4000))</f>
        <v>1083</v>
      </c>
      <c r="J1328" s="2" t="str">
        <v>GBR</v>
      </c>
      <c r="K1328" s="21" t="str">
        <v>Courtney MACGUIRE</v>
      </c>
      <c r="L1328" s="47" t="str">
        <v>pole-vault</v>
      </c>
      <c r="M1328" s="97">
        <v>32993</v>
      </c>
      <c r="N1328" s="96" t="str">
        <f t="shared" si="80"/>
        <v>Courtney MACGUIREpole-vault</v>
      </c>
      <c r="O1328" s="2">
        <f t="shared" si="81"/>
        <v>902</v>
      </c>
      <c r="P1328" s="2">
        <f t="shared" si="82"/>
        <v>48</v>
      </c>
      <c r="Q1328" s="81" t="str">
        <f t="shared" si="83"/>
        <v/>
      </c>
    </row>
    <row r="1329" spans="1:17" x14ac:dyDescent="0.2">
      <c r="A1329" t="s">
        <v>1287</v>
      </c>
      <c r="B1329" t="s">
        <v>2032</v>
      </c>
      <c r="C1329" t="s">
        <v>28</v>
      </c>
      <c r="D1329" s="5">
        <v>35618</v>
      </c>
      <c r="E1329" s="2">
        <v>1082</v>
      </c>
      <c r="F1329" s="2">
        <v>98</v>
      </c>
      <c r="G1329" t="str">
        <f>B1329&amp;C1329</f>
        <v>Hannah NUTTALL1500m</v>
      </c>
      <c r="H1329" s="2">
        <f>E1329</f>
        <v>1082</v>
      </c>
      <c r="I1329" s="2" cm="1">
        <f t="array" ref="I1329">MAX(IF($G$3:$G$4000=$G1329,$H$3:$H$4000))</f>
        <v>1082</v>
      </c>
      <c r="J1329" s="2" t="str">
        <v>GBR</v>
      </c>
      <c r="K1329" s="21" t="str">
        <v>Ashleigh SPILIOPOULOU</v>
      </c>
      <c r="L1329" s="47" t="str">
        <v>heptathlon</v>
      </c>
      <c r="M1329" s="97">
        <v>36252</v>
      </c>
      <c r="N1329" s="96" t="str">
        <f t="shared" si="80"/>
        <v>Ashleigh SPILIOPOULOUheptathlon</v>
      </c>
      <c r="O1329" s="2">
        <f t="shared" si="81"/>
        <v>901</v>
      </c>
      <c r="P1329" s="2">
        <f t="shared" si="82"/>
        <v>34</v>
      </c>
      <c r="Q1329" s="81" t="str">
        <f t="shared" si="83"/>
        <v/>
      </c>
    </row>
    <row r="1330" spans="1:17" x14ac:dyDescent="0.2">
      <c r="A1330" t="s">
        <v>1287</v>
      </c>
      <c r="B1330" t="s">
        <v>2141</v>
      </c>
      <c r="C1330" t="s">
        <v>29</v>
      </c>
      <c r="D1330" s="5">
        <v>35310</v>
      </c>
      <c r="E1330" s="2">
        <v>1082</v>
      </c>
      <c r="F1330" s="2">
        <v>82</v>
      </c>
      <c r="G1330" t="str">
        <f>B1330&amp;C1330</f>
        <v>Abbie DONNELLY5000m</v>
      </c>
      <c r="H1330" s="2">
        <f>E1330</f>
        <v>1082</v>
      </c>
      <c r="I1330" s="2" cm="1">
        <f t="array" ref="I1330">MAX(IF($G$3:$G$4000=$G1330,$H$3:$H$4000))</f>
        <v>1082</v>
      </c>
      <c r="J1330" s="2" t="str">
        <v>GBR</v>
      </c>
      <c r="K1330" s="21" t="str">
        <v>Elizabeth KORCZAK</v>
      </c>
      <c r="L1330" s="47" t="str">
        <v>javelin-throw</v>
      </c>
      <c r="M1330" s="97">
        <v>37723</v>
      </c>
      <c r="N1330" s="96" t="str">
        <f t="shared" si="80"/>
        <v>Elizabeth KORCZAKjavelin-throw</v>
      </c>
      <c r="O1330" s="2">
        <f t="shared" si="81"/>
        <v>900</v>
      </c>
      <c r="P1330" s="2">
        <f t="shared" si="82"/>
        <v>40</v>
      </c>
      <c r="Q1330" s="81" t="str">
        <f t="shared" si="83"/>
        <v/>
      </c>
    </row>
    <row r="1331" spans="1:17" x14ac:dyDescent="0.2">
      <c r="A1331" t="s">
        <v>1287</v>
      </c>
      <c r="B1331" t="s">
        <v>2219</v>
      </c>
      <c r="C1331" t="s">
        <v>35</v>
      </c>
      <c r="D1331" s="5">
        <v>33978</v>
      </c>
      <c r="E1331" s="2">
        <v>1082</v>
      </c>
      <c r="F1331" s="2">
        <v>13</v>
      </c>
      <c r="G1331" t="str">
        <f>B1331&amp;C1331</f>
        <v>Katarina JOHNSON-THOMPSONhigh-jump</v>
      </c>
      <c r="H1331" s="2">
        <f>E1331</f>
        <v>1082</v>
      </c>
      <c r="I1331" s="2" cm="1">
        <f t="array" ref="I1331">MAX(IF($G$3:$G$4000=$G1331,$H$3:$H$4000))</f>
        <v>1082</v>
      </c>
      <c r="J1331" s="2" t="str">
        <v>GBR</v>
      </c>
      <c r="K1331" s="21" t="str">
        <v>Bethany MOULE</v>
      </c>
      <c r="L1331" s="47" t="str">
        <v>javelin-throw</v>
      </c>
      <c r="M1331" s="97">
        <v>37216</v>
      </c>
      <c r="N1331" s="96" t="str">
        <f t="shared" si="80"/>
        <v>Bethany MOULEjavelin-throw</v>
      </c>
      <c r="O1331" s="2">
        <f t="shared" si="81"/>
        <v>899</v>
      </c>
      <c r="P1331" s="2">
        <f t="shared" si="82"/>
        <v>41</v>
      </c>
      <c r="Q1331" s="81" t="str">
        <f t="shared" si="83"/>
        <v/>
      </c>
    </row>
    <row r="1332" spans="1:17" x14ac:dyDescent="0.2">
      <c r="A1332" t="s">
        <v>1287</v>
      </c>
      <c r="B1332" t="s">
        <v>1866</v>
      </c>
      <c r="C1332" t="s">
        <v>26</v>
      </c>
      <c r="D1332" s="5">
        <v>31159</v>
      </c>
      <c r="E1332" s="2">
        <v>1081</v>
      </c>
      <c r="F1332" s="2">
        <v>92</v>
      </c>
      <c r="G1332" t="str">
        <f>B1332&amp;C1332</f>
        <v>Margaret ADEOYE400m</v>
      </c>
      <c r="H1332" s="2">
        <f>E1332</f>
        <v>1081</v>
      </c>
      <c r="I1332" s="2" cm="1">
        <f t="array" ref="I1332">MAX(IF($G$3:$G$4000=$G1332,$H$3:$H$4000))</f>
        <v>1081</v>
      </c>
      <c r="J1332" s="2" t="str">
        <v>GBR</v>
      </c>
      <c r="K1332" s="21" t="str">
        <v>Gillian SANDERS</v>
      </c>
      <c r="L1332" s="47" t="str">
        <v>marathon</v>
      </c>
      <c r="M1332" s="97">
        <v>0</v>
      </c>
      <c r="N1332" s="96" t="str">
        <f t="shared" si="80"/>
        <v>Gillian SANDERSmarathon</v>
      </c>
      <c r="O1332" s="2">
        <f t="shared" si="81"/>
        <v>898</v>
      </c>
      <c r="P1332" s="2">
        <f t="shared" si="82"/>
        <v>107</v>
      </c>
      <c r="Q1332" s="81" t="str">
        <f t="shared" si="83"/>
        <v/>
      </c>
    </row>
    <row r="1333" spans="1:17" x14ac:dyDescent="0.2">
      <c r="A1333" t="s">
        <v>1287</v>
      </c>
      <c r="B1333" t="s">
        <v>1986</v>
      </c>
      <c r="C1333" s="6" t="s">
        <v>27</v>
      </c>
      <c r="D1333" s="5">
        <v>36269</v>
      </c>
      <c r="E1333" s="2">
        <v>1081</v>
      </c>
      <c r="F1333" s="2">
        <v>87</v>
      </c>
      <c r="G1333" t="str">
        <f>B1333&amp;C1333</f>
        <v>Sabrina SINHA800m</v>
      </c>
      <c r="H1333" s="2">
        <f>E1333</f>
        <v>1081</v>
      </c>
      <c r="I1333" s="2" cm="1">
        <f t="array" ref="I1333">MAX(IF($G$3:$G$4000=$G1333,$H$3:$H$4000))</f>
        <v>1081</v>
      </c>
      <c r="J1333" s="2" t="str">
        <v>GBR</v>
      </c>
      <c r="K1333" s="21" t="str">
        <v>Emma ANDERSSON</v>
      </c>
      <c r="L1333" s="47" t="str">
        <v>pole-vault</v>
      </c>
      <c r="M1333" s="97">
        <v>33514</v>
      </c>
      <c r="N1333" s="96" t="str">
        <f t="shared" si="80"/>
        <v>Emma ANDERSSONpole-vault</v>
      </c>
      <c r="O1333" s="2">
        <f t="shared" si="81"/>
        <v>898</v>
      </c>
      <c r="P1333" s="2">
        <f t="shared" si="82"/>
        <v>50</v>
      </c>
      <c r="Q1333" s="81" t="str">
        <f t="shared" si="83"/>
        <v/>
      </c>
    </row>
    <row r="1334" spans="1:17" x14ac:dyDescent="0.2">
      <c r="A1334" t="s">
        <v>1287</v>
      </c>
      <c r="B1334" t="s">
        <v>2143</v>
      </c>
      <c r="C1334" s="5" t="s">
        <v>29</v>
      </c>
      <c r="D1334" s="5"/>
      <c r="E1334" s="2">
        <v>1080</v>
      </c>
      <c r="F1334" s="2">
        <v>84</v>
      </c>
      <c r="G1334" t="str">
        <f>B1334&amp;C1334</f>
        <v>Morag MILLAR5000m</v>
      </c>
      <c r="H1334" s="2">
        <f>E1334</f>
        <v>1080</v>
      </c>
      <c r="I1334" s="2" cm="1">
        <f t="array" ref="I1334">MAX(IF($G$3:$G$4000=$G1334,$H$3:$H$4000))</f>
        <v>1080</v>
      </c>
      <c r="J1334" s="2" t="str">
        <v>GBR</v>
      </c>
      <c r="K1334" s="21" t="str">
        <v>Esther LEONG</v>
      </c>
      <c r="L1334" s="47" t="str">
        <v>pole-vault</v>
      </c>
      <c r="M1334" s="97">
        <v>36553</v>
      </c>
      <c r="N1334" s="96" t="str">
        <f t="shared" si="80"/>
        <v>Esther LEONGpole-vault</v>
      </c>
      <c r="O1334" s="2">
        <f t="shared" si="81"/>
        <v>898</v>
      </c>
      <c r="P1334" s="2">
        <f t="shared" si="82"/>
        <v>50</v>
      </c>
      <c r="Q1334" s="81" t="str">
        <f t="shared" si="83"/>
        <v/>
      </c>
    </row>
    <row r="1335" spans="1:17" x14ac:dyDescent="0.2">
      <c r="A1335" t="s">
        <v>1287</v>
      </c>
      <c r="B1335" t="s">
        <v>2403</v>
      </c>
      <c r="C1335" t="s">
        <v>43</v>
      </c>
      <c r="D1335" s="5">
        <v>35769</v>
      </c>
      <c r="E1335" s="2">
        <v>1080</v>
      </c>
      <c r="F1335" s="2">
        <v>5</v>
      </c>
      <c r="G1335" t="str">
        <f>B1335&amp;C1335</f>
        <v>Ellen BARBERheptathlon</v>
      </c>
      <c r="H1335" s="2">
        <f>E1335</f>
        <v>1080</v>
      </c>
      <c r="I1335" s="2" cm="1">
        <f t="array" ref="I1335">MAX(IF($G$3:$G$4000=$G1335,$H$3:$H$4000))</f>
        <v>1080</v>
      </c>
      <c r="J1335" s="2" t="str">
        <v>GBR</v>
      </c>
      <c r="K1335" s="21" t="str">
        <v>Sophie DOWSON</v>
      </c>
      <c r="L1335" s="47" t="str">
        <v>pole-vault</v>
      </c>
      <c r="M1335" s="97">
        <v>36123</v>
      </c>
      <c r="N1335" s="96" t="str">
        <f t="shared" si="80"/>
        <v>Sophie DOWSONpole-vault</v>
      </c>
      <c r="O1335" s="2">
        <f t="shared" si="81"/>
        <v>898</v>
      </c>
      <c r="P1335" s="2">
        <f t="shared" si="82"/>
        <v>50</v>
      </c>
      <c r="Q1335" s="81" t="str">
        <f t="shared" si="83"/>
        <v/>
      </c>
    </row>
    <row r="1336" spans="1:17" x14ac:dyDescent="0.2">
      <c r="A1336" t="s">
        <v>1287</v>
      </c>
      <c r="B1336" t="s">
        <v>1921</v>
      </c>
      <c r="C1336" s="5" t="s">
        <v>26</v>
      </c>
      <c r="D1336" s="5">
        <v>32717</v>
      </c>
      <c r="E1336" s="2">
        <v>1079</v>
      </c>
      <c r="F1336" s="2">
        <v>94</v>
      </c>
      <c r="G1336" t="str">
        <f>B1336&amp;C1336</f>
        <v>Susanna BANJO400m</v>
      </c>
      <c r="H1336" s="2">
        <f>E1336</f>
        <v>1079</v>
      </c>
      <c r="I1336" s="2" cm="1">
        <f t="array" ref="I1336">MAX(IF($G$3:$G$4000=$G1336,$H$3:$H$4000))</f>
        <v>1079</v>
      </c>
      <c r="J1336" s="2" t="str">
        <v>GBR</v>
      </c>
      <c r="K1336" s="21" t="str">
        <v>Nana GYEDU</v>
      </c>
      <c r="L1336" s="47" t="str">
        <v>shot-put</v>
      </c>
      <c r="M1336" s="97">
        <v>37564</v>
      </c>
      <c r="N1336" s="96" t="str">
        <f t="shared" si="80"/>
        <v>Nana GYEDUshot-put</v>
      </c>
      <c r="O1336" s="2">
        <f t="shared" si="81"/>
        <v>897</v>
      </c>
      <c r="P1336" s="2">
        <f t="shared" si="82"/>
        <v>45</v>
      </c>
      <c r="Q1336" s="81" t="str">
        <f t="shared" si="83"/>
        <v/>
      </c>
    </row>
    <row r="1337" spans="1:17" x14ac:dyDescent="0.2">
      <c r="A1337" t="s">
        <v>1287</v>
      </c>
      <c r="B1337" t="s">
        <v>2415</v>
      </c>
      <c r="C1337" t="s">
        <v>38</v>
      </c>
      <c r="D1337" s="5">
        <v>37280</v>
      </c>
      <c r="E1337" s="2">
        <v>1079</v>
      </c>
      <c r="F1337" s="2">
        <v>15</v>
      </c>
      <c r="G1337" t="str">
        <f>B1337&amp;C1337</f>
        <v>Temitope OJORAtriple-jump</v>
      </c>
      <c r="H1337" s="2">
        <f>E1337</f>
        <v>1079</v>
      </c>
      <c r="I1337" s="2" cm="1">
        <f t="array" ref="I1337">MAX(IF($G$3:$G$4000=$G1337,$H$3:$H$4000))</f>
        <v>1079</v>
      </c>
      <c r="J1337" s="2" t="str">
        <v>GBR</v>
      </c>
      <c r="K1337" s="21" t="str">
        <v>Lauren FARLEY</v>
      </c>
      <c r="L1337" s="47" t="str">
        <v>javelin-throw</v>
      </c>
      <c r="M1337" s="97">
        <v>37150</v>
      </c>
      <c r="N1337" s="96" t="str">
        <f t="shared" si="80"/>
        <v>Lauren FARLEYjavelin-throw</v>
      </c>
      <c r="O1337" s="2">
        <f t="shared" si="81"/>
        <v>897</v>
      </c>
      <c r="P1337" s="2">
        <f t="shared" si="82"/>
        <v>43</v>
      </c>
      <c r="Q1337" s="81" t="str">
        <f t="shared" si="83"/>
        <v/>
      </c>
    </row>
    <row r="1338" spans="1:17" x14ac:dyDescent="0.2">
      <c r="A1338" t="s">
        <v>1287</v>
      </c>
      <c r="B1338" t="s">
        <v>1730</v>
      </c>
      <c r="C1338" s="5" t="s">
        <v>30</v>
      </c>
      <c r="D1338" s="5">
        <v>35013</v>
      </c>
      <c r="E1338" s="2">
        <v>1078</v>
      </c>
      <c r="F1338" s="2">
        <v>77</v>
      </c>
      <c r="G1338" t="str">
        <f>B1338&amp;C1338</f>
        <v>Emily KEARNEY10000m</v>
      </c>
      <c r="H1338" s="2">
        <f>E1338</f>
        <v>1078</v>
      </c>
      <c r="I1338" s="2" cm="1">
        <f t="array" ref="I1338">MAX(IF($G$3:$G$4000=$G1338,$H$3:$H$4000))</f>
        <v>1078</v>
      </c>
      <c r="J1338" s="2" t="str">
        <v>GBR</v>
      </c>
      <c r="K1338" s="21" t="str">
        <v>Danielle BROOM</v>
      </c>
      <c r="L1338" s="47" t="str">
        <v>hammer-throw</v>
      </c>
      <c r="M1338" s="97">
        <v>36461</v>
      </c>
      <c r="N1338" s="96" t="str">
        <f t="shared" si="80"/>
        <v>Danielle BROOMhammer-throw</v>
      </c>
      <c r="O1338" s="2">
        <f t="shared" si="81"/>
        <v>896</v>
      </c>
      <c r="P1338" s="2">
        <f t="shared" si="82"/>
        <v>54</v>
      </c>
      <c r="Q1338" s="81" t="str">
        <f t="shared" si="83"/>
        <v/>
      </c>
    </row>
    <row r="1339" spans="1:17" x14ac:dyDescent="0.2">
      <c r="A1339" t="s">
        <v>1287</v>
      </c>
      <c r="B1339" t="s">
        <v>1574</v>
      </c>
      <c r="C1339" t="s">
        <v>40</v>
      </c>
      <c r="D1339" s="6">
        <v>31866</v>
      </c>
      <c r="E1339" s="2">
        <v>1078</v>
      </c>
      <c r="F1339" s="2">
        <v>10</v>
      </c>
      <c r="G1339" t="str">
        <f>B1339&amp;C1339</f>
        <v>Jade LALLYdiscus-throw</v>
      </c>
      <c r="H1339" s="2">
        <f>E1339</f>
        <v>1078</v>
      </c>
      <c r="I1339" s="2" cm="1">
        <f t="array" ref="I1339">MAX(IF($G$3:$G$4000=$G1339,$H$3:$H$4000))</f>
        <v>1104</v>
      </c>
      <c r="J1339" s="2" t="str">
        <v>GBR</v>
      </c>
      <c r="K1339" s="21" t="str">
        <v>Emily TYRRELL</v>
      </c>
      <c r="L1339" s="47" t="str">
        <v>heptathlon</v>
      </c>
      <c r="M1339" s="97">
        <v>37260</v>
      </c>
      <c r="N1339" s="96" t="str">
        <f t="shared" si="80"/>
        <v>Emily TYRRELLheptathlon</v>
      </c>
      <c r="O1339" s="2">
        <f t="shared" si="81"/>
        <v>896</v>
      </c>
      <c r="P1339" s="2">
        <f t="shared" si="82"/>
        <v>35</v>
      </c>
      <c r="Q1339" s="81" t="str">
        <f t="shared" si="83"/>
        <v/>
      </c>
    </row>
    <row r="1340" spans="1:17" x14ac:dyDescent="0.2">
      <c r="A1340" t="s">
        <v>1287</v>
      </c>
      <c r="B1340" t="s">
        <v>1987</v>
      </c>
      <c r="C1340" t="s">
        <v>27</v>
      </c>
      <c r="D1340" s="5"/>
      <c r="E1340" s="2">
        <v>1077</v>
      </c>
      <c r="F1340" s="2">
        <v>91</v>
      </c>
      <c r="G1340" t="str">
        <f>B1340&amp;C1340</f>
        <v>Lilly HAWKINS800m</v>
      </c>
      <c r="H1340" s="2">
        <f>E1340</f>
        <v>1077</v>
      </c>
      <c r="I1340" s="2" cm="1">
        <f t="array" ref="I1340">MAX(IF($G$3:$G$4000=$G1340,$H$3:$H$4000))</f>
        <v>1077</v>
      </c>
      <c r="J1340" s="2" t="str">
        <v>GBR</v>
      </c>
      <c r="K1340" s="21" t="str">
        <v>Emma CANNING</v>
      </c>
      <c r="L1340" s="47" t="str">
        <v>heptathlon</v>
      </c>
      <c r="M1340" s="97">
        <v>35496</v>
      </c>
      <c r="N1340" s="96" t="str">
        <f t="shared" si="80"/>
        <v>Emma CANNINGheptathlon</v>
      </c>
      <c r="O1340" s="2">
        <f t="shared" si="81"/>
        <v>895</v>
      </c>
      <c r="P1340" s="2">
        <f t="shared" si="82"/>
        <v>36</v>
      </c>
      <c r="Q1340" s="81" t="str">
        <f t="shared" si="83"/>
        <v/>
      </c>
    </row>
    <row r="1341" spans="1:17" x14ac:dyDescent="0.2">
      <c r="A1341" t="s">
        <v>1287</v>
      </c>
      <c r="B1341" t="s">
        <v>2145</v>
      </c>
      <c r="C1341" t="s">
        <v>29</v>
      </c>
      <c r="D1341" s="5">
        <v>35769</v>
      </c>
      <c r="E1341" s="2">
        <v>1077</v>
      </c>
      <c r="F1341" s="2">
        <v>87</v>
      </c>
      <c r="G1341" t="str">
        <f>B1341&amp;C1341</f>
        <v>Poppy TANK5000m</v>
      </c>
      <c r="H1341" s="2">
        <f>E1341</f>
        <v>1077</v>
      </c>
      <c r="I1341" s="2" cm="1">
        <f t="array" ref="I1341">MAX(IF($G$3:$G$4000=$G1341,$H$3:$H$4000))</f>
        <v>1077</v>
      </c>
      <c r="J1341" s="2" t="str">
        <v>GBR</v>
      </c>
      <c r="K1341" s="21" t="str">
        <v>Sophie MERRITT</v>
      </c>
      <c r="L1341" s="47" t="str">
        <v>shot-put</v>
      </c>
      <c r="M1341" s="97">
        <v>35894</v>
      </c>
      <c r="N1341" s="96" t="str">
        <f t="shared" si="80"/>
        <v>Sophie MERRITTshot-put</v>
      </c>
      <c r="O1341" s="2">
        <f t="shared" si="81"/>
        <v>893</v>
      </c>
      <c r="P1341" s="2">
        <f t="shared" si="82"/>
        <v>47</v>
      </c>
      <c r="Q1341" s="81" t="str">
        <f t="shared" si="83"/>
        <v/>
      </c>
    </row>
    <row r="1342" spans="1:17" x14ac:dyDescent="0.2">
      <c r="A1342" t="s">
        <v>1287</v>
      </c>
      <c r="B1342" t="s">
        <v>2181</v>
      </c>
      <c r="C1342" s="5" t="s">
        <v>30</v>
      </c>
      <c r="D1342" s="5">
        <v>35969</v>
      </c>
      <c r="E1342" s="2">
        <v>1077</v>
      </c>
      <c r="F1342" s="2">
        <v>78</v>
      </c>
      <c r="G1342" t="str">
        <f>B1342&amp;C1342</f>
        <v>Hannah IRWIN10000m</v>
      </c>
      <c r="H1342" s="2">
        <f>E1342</f>
        <v>1077</v>
      </c>
      <c r="I1342" s="2" cm="1">
        <f t="array" ref="I1342">MAX(IF($G$3:$G$4000=$G1342,$H$3:$H$4000))</f>
        <v>1077</v>
      </c>
      <c r="J1342" s="2" t="str">
        <v>GBR</v>
      </c>
      <c r="K1342" s="21" t="str">
        <v>Katie LYSONS</v>
      </c>
      <c r="L1342" s="47" t="str">
        <v>marathon</v>
      </c>
      <c r="M1342" s="97">
        <v>0</v>
      </c>
      <c r="N1342" s="96" t="str">
        <f t="shared" si="80"/>
        <v>Katie LYSONSmarathon</v>
      </c>
      <c r="O1342" s="2">
        <f t="shared" si="81"/>
        <v>890</v>
      </c>
      <c r="P1342" s="2">
        <f t="shared" si="82"/>
        <v>108</v>
      </c>
      <c r="Q1342" s="81" t="str">
        <f t="shared" si="83"/>
        <v/>
      </c>
    </row>
    <row r="1343" spans="1:17" x14ac:dyDescent="0.2">
      <c r="A1343" t="s">
        <v>1287</v>
      </c>
      <c r="B1343" t="s">
        <v>1988</v>
      </c>
      <c r="C1343" t="s">
        <v>27</v>
      </c>
      <c r="D1343" s="5">
        <v>35383</v>
      </c>
      <c r="E1343" s="2">
        <v>1076</v>
      </c>
      <c r="F1343" s="2">
        <v>92</v>
      </c>
      <c r="G1343" t="str">
        <f>B1343&amp;C1343</f>
        <v>Mari SMITH800m</v>
      </c>
      <c r="H1343" s="2">
        <f>E1343</f>
        <v>1076</v>
      </c>
      <c r="I1343" s="2" cm="1">
        <f t="array" ref="I1343">MAX(IF($G$3:$G$4000=$G1343,$H$3:$H$4000))</f>
        <v>1076</v>
      </c>
      <c r="J1343" s="2" t="str">
        <v>GBR</v>
      </c>
      <c r="K1343" s="21" t="str">
        <v>Zoe PRICE</v>
      </c>
      <c r="L1343" s="47" t="str">
        <v>hammer-throw</v>
      </c>
      <c r="M1343" s="97">
        <v>37360</v>
      </c>
      <c r="N1343" s="96" t="str">
        <f t="shared" si="80"/>
        <v>Zoe PRICEhammer-throw</v>
      </c>
      <c r="O1343" s="2">
        <f t="shared" si="81"/>
        <v>890</v>
      </c>
      <c r="P1343" s="2">
        <f t="shared" si="82"/>
        <v>58</v>
      </c>
      <c r="Q1343" s="81" t="str">
        <f t="shared" si="83"/>
        <v/>
      </c>
    </row>
    <row r="1344" spans="1:17" x14ac:dyDescent="0.2">
      <c r="A1344" t="s">
        <v>1287</v>
      </c>
      <c r="B1344" t="s">
        <v>1990</v>
      </c>
      <c r="C1344" t="s">
        <v>27</v>
      </c>
      <c r="D1344" s="5">
        <v>35855</v>
      </c>
      <c r="E1344" s="2">
        <v>1076</v>
      </c>
      <c r="F1344" s="2">
        <v>94</v>
      </c>
      <c r="G1344" t="str">
        <f>B1344&amp;C1344</f>
        <v>Jill CHERRY800m</v>
      </c>
      <c r="H1344" s="2">
        <f>E1344</f>
        <v>1076</v>
      </c>
      <c r="I1344" s="2" cm="1">
        <f t="array" ref="I1344">MAX(IF($G$3:$G$4000=$G1344,$H$3:$H$4000))</f>
        <v>1076</v>
      </c>
      <c r="J1344" s="2" t="str">
        <v>GBR</v>
      </c>
      <c r="K1344" s="21" t="str">
        <v>Jessica ROBINSON</v>
      </c>
      <c r="L1344" s="47" t="str">
        <v>pole-vault</v>
      </c>
      <c r="M1344" s="97">
        <v>36337</v>
      </c>
      <c r="N1344" s="96" t="str">
        <f t="shared" si="80"/>
        <v>Jessica ROBINSONpole-vault</v>
      </c>
      <c r="O1344" s="2">
        <f t="shared" si="81"/>
        <v>886</v>
      </c>
      <c r="P1344" s="2">
        <f t="shared" si="82"/>
        <v>56</v>
      </c>
      <c r="Q1344" s="81" t="str">
        <f t="shared" si="83"/>
        <v/>
      </c>
    </row>
    <row r="1345" spans="1:17" x14ac:dyDescent="0.2">
      <c r="A1345" t="s">
        <v>1287</v>
      </c>
      <c r="B1345" t="s">
        <v>2687</v>
      </c>
      <c r="C1345" t="s">
        <v>42</v>
      </c>
      <c r="D1345" s="5">
        <v>36862</v>
      </c>
      <c r="E1345" s="2">
        <v>1076</v>
      </c>
      <c r="F1345" s="2">
        <v>10</v>
      </c>
      <c r="G1345" t="str">
        <f>B1345&amp;C1345</f>
        <v>Tara SIMPSON-SULLIVANhammer-throw</v>
      </c>
      <c r="H1345" s="2">
        <f>E1345</f>
        <v>1076</v>
      </c>
      <c r="I1345" s="2" cm="1">
        <f t="array" ref="I1345">MAX(IF($G$3:$G$4000=$G1345,$H$3:$H$4000))</f>
        <v>1076</v>
      </c>
      <c r="J1345" s="2" t="str">
        <v>GBR</v>
      </c>
      <c r="K1345" s="21" t="str">
        <v>Zara TYAS</v>
      </c>
      <c r="L1345" s="47" t="str">
        <v>heptathlon</v>
      </c>
      <c r="M1345" s="97">
        <v>37740</v>
      </c>
      <c r="N1345" s="96" t="str">
        <f t="shared" si="80"/>
        <v>Zara TYASheptathlon</v>
      </c>
      <c r="O1345" s="2">
        <f t="shared" si="81"/>
        <v>885</v>
      </c>
      <c r="P1345" s="2">
        <f t="shared" si="82"/>
        <v>41</v>
      </c>
      <c r="Q1345" s="81" t="str">
        <f t="shared" si="83"/>
        <v/>
      </c>
    </row>
    <row r="1346" spans="1:17" x14ac:dyDescent="0.2">
      <c r="A1346" t="s">
        <v>1287</v>
      </c>
      <c r="B1346" s="5" t="s">
        <v>2245</v>
      </c>
      <c r="C1346" s="5" t="s">
        <v>32</v>
      </c>
      <c r="D1346" s="5">
        <v>36530</v>
      </c>
      <c r="E1346" s="2">
        <v>1075</v>
      </c>
      <c r="F1346" s="2">
        <v>63</v>
      </c>
      <c r="G1346" t="str">
        <f>B1346&amp;C1346</f>
        <v>Isabel WAKEFIELD100mh</v>
      </c>
      <c r="H1346" s="2">
        <f>E1346</f>
        <v>1075</v>
      </c>
      <c r="I1346" s="2" cm="1">
        <f t="array" ref="I1346">MAX(IF($G$3:$G$4000=$G1346,$H$3:$H$4000))</f>
        <v>1075</v>
      </c>
      <c r="J1346" s="2" t="str">
        <v>GBR</v>
      </c>
      <c r="K1346" s="21" t="str">
        <v>Karla BORLAND</v>
      </c>
      <c r="L1346" s="47" t="str">
        <v>marathon</v>
      </c>
      <c r="M1346" s="97">
        <v>0</v>
      </c>
      <c r="N1346" s="96" t="str">
        <f t="shared" si="80"/>
        <v>Karla BORLANDmarathon</v>
      </c>
      <c r="O1346" s="2">
        <f t="shared" si="81"/>
        <v>884</v>
      </c>
      <c r="P1346" s="2">
        <f t="shared" si="82"/>
        <v>111</v>
      </c>
      <c r="Q1346" s="81" t="str">
        <f t="shared" si="83"/>
        <v/>
      </c>
    </row>
    <row r="1347" spans="1:17" x14ac:dyDescent="0.2">
      <c r="A1347" t="s">
        <v>1287</v>
      </c>
      <c r="B1347" t="s">
        <v>2247</v>
      </c>
      <c r="C1347" s="5" t="s">
        <v>32</v>
      </c>
      <c r="D1347" s="5">
        <v>36326</v>
      </c>
      <c r="E1347" s="2">
        <v>1075</v>
      </c>
      <c r="F1347" s="2">
        <v>63</v>
      </c>
      <c r="G1347" t="str">
        <f>B1347&amp;C1347</f>
        <v>Isabella HILDITCH100mh</v>
      </c>
      <c r="H1347" s="2">
        <f>E1347</f>
        <v>1075</v>
      </c>
      <c r="I1347" s="2" cm="1">
        <f t="array" ref="I1347">MAX(IF($G$3:$G$4000=$G1347,$H$3:$H$4000))</f>
        <v>1075</v>
      </c>
      <c r="J1347" s="2" t="str">
        <v>GBR</v>
      </c>
      <c r="K1347" s="21" t="str">
        <v>Zara OBAMAKINWA</v>
      </c>
      <c r="L1347" s="47" t="str">
        <v>discus-throw</v>
      </c>
      <c r="M1347" s="97">
        <v>38076</v>
      </c>
      <c r="N1347" s="96" t="str">
        <f t="shared" si="80"/>
        <v>Zara OBAMAKINWAdiscus-throw</v>
      </c>
      <c r="O1347" s="2">
        <f t="shared" si="81"/>
        <v>877</v>
      </c>
      <c r="P1347" s="2">
        <f t="shared" si="82"/>
        <v>65</v>
      </c>
      <c r="Q1347" s="81" t="str">
        <f t="shared" si="83"/>
        <v/>
      </c>
    </row>
    <row r="1348" spans="1:17" x14ac:dyDescent="0.2">
      <c r="A1348" t="s">
        <v>1287</v>
      </c>
      <c r="B1348" t="s">
        <v>1991</v>
      </c>
      <c r="C1348" t="s">
        <v>27</v>
      </c>
      <c r="D1348" s="5">
        <v>38267</v>
      </c>
      <c r="E1348" s="2">
        <v>1074</v>
      </c>
      <c r="F1348" s="2">
        <v>97</v>
      </c>
      <c r="G1348" t="str">
        <f>B1348&amp;C1348</f>
        <v>Eleanor COLBOURN800m</v>
      </c>
      <c r="H1348" s="2">
        <f>E1348</f>
        <v>1074</v>
      </c>
      <c r="I1348" s="2" cm="1">
        <f t="array" ref="I1348">MAX(IF($G$3:$G$4000=$G1348,$H$3:$H$4000))</f>
        <v>1074</v>
      </c>
      <c r="J1348" s="2" t="str">
        <v>GBR</v>
      </c>
      <c r="K1348" s="21" t="str">
        <v>Erika KELLY</v>
      </c>
      <c r="L1348" s="47" t="str">
        <v>race-walking</v>
      </c>
      <c r="M1348" s="97">
        <v>30291</v>
      </c>
      <c r="N1348" s="96" t="str">
        <f t="shared" ref="N1348:N1411" si="84">K1348&amp;L1348</f>
        <v>Erika KELLYrace-walking</v>
      </c>
      <c r="O1348" s="2">
        <f t="shared" ref="O1348:O1411" si="85">VLOOKUP(K1348&amp;L1348,$G$3:$H$3442,2,FALSE)</f>
        <v>875</v>
      </c>
      <c r="P1348" s="2">
        <f t="shared" ref="P1348:P1411" si="86">COUNTIFS($L$3:$L$3026,L1348,$O$3:$O$3026,"&gt;"&amp;O1348)+1</f>
        <v>31</v>
      </c>
      <c r="Q1348" s="81" t="str">
        <f t="shared" ref="Q1348:Q1411" si="87">IFERROR(IF(J1348="AUS",COUNTIFS($J$3:$J$3026,"AUS",$L$3:$L$3026,L1348,$O$3:$O$3026,"&gt;"&amp;O1348)+1,""),"")</f>
        <v/>
      </c>
    </row>
    <row r="1349" spans="1:17" x14ac:dyDescent="0.2">
      <c r="A1349" t="s">
        <v>1287</v>
      </c>
      <c r="B1349" t="s">
        <v>1578</v>
      </c>
      <c r="C1349" s="6" t="s">
        <v>40</v>
      </c>
      <c r="D1349" s="5">
        <v>31696</v>
      </c>
      <c r="E1349" s="2">
        <v>1074</v>
      </c>
      <c r="F1349" s="2">
        <v>11</v>
      </c>
      <c r="G1349" t="str">
        <f>B1349&amp;C1349</f>
        <v>Kirsty LAWdiscus-throw</v>
      </c>
      <c r="H1349" s="2">
        <f>E1349</f>
        <v>1074</v>
      </c>
      <c r="I1349" s="2" cm="1">
        <f t="array" ref="I1349">MAX(IF($G$3:$G$4000=$G1349,$H$3:$H$4000))</f>
        <v>1074</v>
      </c>
      <c r="J1349" s="2" t="str">
        <v>GBR</v>
      </c>
      <c r="K1349" s="21" t="str">
        <v>Isabel THOMAS</v>
      </c>
      <c r="L1349" s="47" t="str">
        <v>pole-vault</v>
      </c>
      <c r="M1349" s="97">
        <v>38047</v>
      </c>
      <c r="N1349" s="96" t="str">
        <f t="shared" si="84"/>
        <v>Isabel THOMASpole-vault</v>
      </c>
      <c r="O1349" s="2">
        <f t="shared" si="85"/>
        <v>874</v>
      </c>
      <c r="P1349" s="2">
        <f t="shared" si="86"/>
        <v>65</v>
      </c>
      <c r="Q1349" s="81" t="str">
        <f t="shared" si="87"/>
        <v/>
      </c>
    </row>
    <row r="1350" spans="1:17" x14ac:dyDescent="0.2">
      <c r="A1350" t="s">
        <v>1287</v>
      </c>
      <c r="B1350" t="s">
        <v>1992</v>
      </c>
      <c r="C1350" t="s">
        <v>27</v>
      </c>
      <c r="D1350" s="5">
        <v>37400</v>
      </c>
      <c r="E1350" s="2">
        <v>1073</v>
      </c>
      <c r="F1350" s="2">
        <v>98</v>
      </c>
      <c r="G1350" t="str">
        <f>B1350&amp;C1350</f>
        <v>Stephanie MOSS800m</v>
      </c>
      <c r="H1350" s="2">
        <f>E1350</f>
        <v>1073</v>
      </c>
      <c r="I1350" s="2" cm="1">
        <f t="array" ref="I1350">MAX(IF($G$3:$G$4000=$G1350,$H$3:$H$4000))</f>
        <v>1073</v>
      </c>
      <c r="J1350" s="2" t="str">
        <v>GBR</v>
      </c>
      <c r="K1350" s="21" t="str">
        <v>Carys JONES</v>
      </c>
      <c r="L1350" s="47" t="str">
        <v>pole-vault</v>
      </c>
      <c r="M1350" s="97">
        <v>36146</v>
      </c>
      <c r="N1350" s="96" t="str">
        <f t="shared" si="84"/>
        <v>Carys JONESpole-vault</v>
      </c>
      <c r="O1350" s="2">
        <f t="shared" si="85"/>
        <v>874</v>
      </c>
      <c r="P1350" s="2">
        <f t="shared" si="86"/>
        <v>65</v>
      </c>
      <c r="Q1350" s="81" t="str">
        <f t="shared" si="87"/>
        <v/>
      </c>
    </row>
    <row r="1351" spans="1:17" x14ac:dyDescent="0.2">
      <c r="A1351" t="s">
        <v>1287</v>
      </c>
      <c r="B1351" t="s">
        <v>2065</v>
      </c>
      <c r="C1351" s="6" t="s">
        <v>34</v>
      </c>
      <c r="D1351" s="5">
        <v>36706</v>
      </c>
      <c r="E1351" s="2">
        <v>1073</v>
      </c>
      <c r="F1351" s="2">
        <v>54</v>
      </c>
      <c r="G1351" t="str">
        <f>B1351&amp;C1351</f>
        <v>Maisie GRICE3000msc</v>
      </c>
      <c r="H1351" s="2">
        <f>E1351</f>
        <v>1073</v>
      </c>
      <c r="I1351" s="2" cm="1">
        <f t="array" ref="I1351">MAX(IF($G$3:$G$4000=$G1351,$H$3:$H$4000))</f>
        <v>1073</v>
      </c>
      <c r="J1351" s="2" t="str">
        <v>GBR</v>
      </c>
      <c r="K1351" s="21" t="str">
        <v>Kathryn WOODCOCK</v>
      </c>
      <c r="L1351" s="47" t="str">
        <v>discus-throw</v>
      </c>
      <c r="M1351" s="97">
        <v>35549</v>
      </c>
      <c r="N1351" s="96" t="str">
        <f t="shared" si="84"/>
        <v>Kathryn WOODCOCKdiscus-throw</v>
      </c>
      <c r="O1351" s="2">
        <f t="shared" si="85"/>
        <v>870</v>
      </c>
      <c r="P1351" s="2">
        <f t="shared" si="86"/>
        <v>71</v>
      </c>
      <c r="Q1351" s="81" t="str">
        <f t="shared" si="87"/>
        <v/>
      </c>
    </row>
    <row r="1352" spans="1:17" x14ac:dyDescent="0.2">
      <c r="A1352" t="s">
        <v>1287</v>
      </c>
      <c r="B1352" t="s">
        <v>1721</v>
      </c>
      <c r="C1352" t="s">
        <v>85</v>
      </c>
      <c r="D1352" s="5">
        <v>33184</v>
      </c>
      <c r="E1352" s="2">
        <v>1073</v>
      </c>
      <c r="F1352" s="2">
        <v>4</v>
      </c>
      <c r="G1352" t="str">
        <f>B1352&amp;C1352</f>
        <v>Bethan DAVIESrace-walking</v>
      </c>
      <c r="H1352" s="2">
        <f>E1352</f>
        <v>1073</v>
      </c>
      <c r="I1352" s="2" cm="1">
        <f t="array" ref="I1352">MAX(IF($G$3:$G$4000=$G1352,$H$3:$H$4000))</f>
        <v>1073</v>
      </c>
      <c r="J1352" s="2" t="str">
        <v>GBR</v>
      </c>
      <c r="K1352" s="21" t="str">
        <v>Abigail ROBERTS</v>
      </c>
      <c r="L1352" s="47" t="str">
        <v>pole-vault</v>
      </c>
      <c r="M1352" s="97">
        <v>35620</v>
      </c>
      <c r="N1352" s="96" t="str">
        <f t="shared" si="84"/>
        <v>Abigail ROBERTSpole-vault</v>
      </c>
      <c r="O1352" s="2">
        <f t="shared" si="85"/>
        <v>868</v>
      </c>
      <c r="P1352" s="2">
        <f t="shared" si="86"/>
        <v>67</v>
      </c>
      <c r="Q1352" s="81" t="str">
        <f t="shared" si="87"/>
        <v/>
      </c>
    </row>
    <row r="1353" spans="1:17" x14ac:dyDescent="0.2">
      <c r="A1353" t="s">
        <v>1287</v>
      </c>
      <c r="B1353" t="s">
        <v>2183</v>
      </c>
      <c r="C1353" s="5" t="s">
        <v>30</v>
      </c>
      <c r="D1353" s="6">
        <v>36073</v>
      </c>
      <c r="E1353" s="2">
        <v>1072</v>
      </c>
      <c r="F1353" s="2">
        <v>81</v>
      </c>
      <c r="G1353" t="str">
        <f>B1353&amp;C1353</f>
        <v>Bella WILLIAMS10000m</v>
      </c>
      <c r="H1353" s="2">
        <f>E1353</f>
        <v>1072</v>
      </c>
      <c r="I1353" s="2" cm="1">
        <f t="array" ref="I1353">MAX(IF($G$3:$G$4000=$G1353,$H$3:$H$4000))</f>
        <v>1072</v>
      </c>
      <c r="J1353" s="2" t="str">
        <v>GBR</v>
      </c>
      <c r="K1353" s="21" t="str">
        <v>Nemiah MUNIR</v>
      </c>
      <c r="L1353" s="47" t="str">
        <v>pole-vault</v>
      </c>
      <c r="M1353" s="97">
        <v>0</v>
      </c>
      <c r="N1353" s="96" t="str">
        <f t="shared" si="84"/>
        <v>Nemiah MUNIRpole-vault</v>
      </c>
      <c r="O1353" s="2">
        <f t="shared" si="85"/>
        <v>868</v>
      </c>
      <c r="P1353" s="2">
        <f t="shared" si="86"/>
        <v>67</v>
      </c>
      <c r="Q1353" s="81" t="str">
        <f t="shared" si="87"/>
        <v/>
      </c>
    </row>
    <row r="1354" spans="1:17" x14ac:dyDescent="0.2">
      <c r="A1354" t="s">
        <v>1287</v>
      </c>
      <c r="B1354" t="s">
        <v>2218</v>
      </c>
      <c r="C1354" t="s">
        <v>35</v>
      </c>
      <c r="D1354" s="5">
        <v>36631</v>
      </c>
      <c r="E1354" s="2">
        <v>1072</v>
      </c>
      <c r="F1354" s="2">
        <v>15</v>
      </c>
      <c r="G1354" t="str">
        <f>B1354&amp;C1354</f>
        <v>Holly MILLShigh-jump</v>
      </c>
      <c r="H1354" s="2">
        <f>E1354</f>
        <v>1072</v>
      </c>
      <c r="I1354" s="2" cm="1">
        <f t="array" ref="I1354">MAX(IF($G$3:$G$4000=$G1354,$H$3:$H$4000))</f>
        <v>1072</v>
      </c>
      <c r="J1354" s="2" t="str">
        <v>GBR</v>
      </c>
      <c r="K1354" s="21" t="str">
        <v>Shauna THOMPSON</v>
      </c>
      <c r="L1354" s="47" t="str">
        <v>shot-put</v>
      </c>
      <c r="M1354" s="97">
        <v>33702</v>
      </c>
      <c r="N1354" s="96" t="str">
        <f t="shared" si="84"/>
        <v>Shauna THOMPSONshot-put</v>
      </c>
      <c r="O1354" s="2">
        <f t="shared" si="85"/>
        <v>868</v>
      </c>
      <c r="P1354" s="2">
        <f t="shared" si="86"/>
        <v>64</v>
      </c>
      <c r="Q1354" s="81" t="str">
        <f t="shared" si="87"/>
        <v/>
      </c>
    </row>
    <row r="1355" spans="1:17" x14ac:dyDescent="0.2">
      <c r="A1355" t="s">
        <v>1287</v>
      </c>
      <c r="B1355" t="s">
        <v>1318</v>
      </c>
      <c r="C1355" t="s">
        <v>27</v>
      </c>
      <c r="D1355" s="5">
        <v>35643</v>
      </c>
      <c r="E1355" s="2">
        <v>1071</v>
      </c>
      <c r="F1355" s="2">
        <v>27</v>
      </c>
      <c r="G1355" t="str">
        <f>B1355&amp;C1355</f>
        <v>Gemma FINCH800m</v>
      </c>
      <c r="H1355" s="2">
        <f>E1355</f>
        <v>1071</v>
      </c>
      <c r="I1355" s="2" cm="1">
        <f t="array" ref="I1355">MAX(IF($G$3:$G$4000=$G1355,$H$3:$H$4000))</f>
        <v>1112</v>
      </c>
      <c r="J1355" s="2" t="str">
        <v>GBR</v>
      </c>
      <c r="K1355" s="21" t="str">
        <v>Candy LOCKETT</v>
      </c>
      <c r="L1355" s="47" t="str">
        <v>hammer-throw</v>
      </c>
      <c r="M1355" s="97">
        <v>36293</v>
      </c>
      <c r="N1355" s="96" t="str">
        <f t="shared" si="84"/>
        <v>Candy LOCKETThammer-throw</v>
      </c>
      <c r="O1355" s="2">
        <f t="shared" si="85"/>
        <v>867</v>
      </c>
      <c r="P1355" s="2">
        <f t="shared" si="86"/>
        <v>67</v>
      </c>
      <c r="Q1355" s="81" t="str">
        <f t="shared" si="87"/>
        <v/>
      </c>
    </row>
    <row r="1356" spans="1:17" x14ac:dyDescent="0.2">
      <c r="A1356" t="s">
        <v>1287</v>
      </c>
      <c r="B1356" t="s">
        <v>1320</v>
      </c>
      <c r="C1356" s="5" t="s">
        <v>27</v>
      </c>
      <c r="D1356" s="6">
        <v>36138</v>
      </c>
      <c r="E1356" s="2">
        <v>1069</v>
      </c>
      <c r="F1356" s="2">
        <v>29</v>
      </c>
      <c r="G1356" t="str">
        <f>B1356&amp;C1356</f>
        <v>Ellie LEATHER800m</v>
      </c>
      <c r="H1356" s="2">
        <f>E1356</f>
        <v>1069</v>
      </c>
      <c r="I1356" s="2" cm="1">
        <f t="array" ref="I1356">MAX(IF($G$3:$G$4000=$G1356,$H$3:$H$4000))</f>
        <v>1069</v>
      </c>
      <c r="J1356" s="2" t="str">
        <v>GBR</v>
      </c>
      <c r="K1356" s="21" t="str">
        <v>Megan LARKINS</v>
      </c>
      <c r="L1356" s="47" t="str">
        <v>hammer-throw</v>
      </c>
      <c r="M1356" s="97">
        <v>36009</v>
      </c>
      <c r="N1356" s="96" t="str">
        <f t="shared" si="84"/>
        <v>Megan LARKINShammer-throw</v>
      </c>
      <c r="O1356" s="2">
        <f t="shared" si="85"/>
        <v>865</v>
      </c>
      <c r="P1356" s="2">
        <f t="shared" si="86"/>
        <v>69</v>
      </c>
      <c r="Q1356" s="81" t="str">
        <f t="shared" si="87"/>
        <v/>
      </c>
    </row>
    <row r="1357" spans="1:17" x14ac:dyDescent="0.2">
      <c r="A1357" t="s">
        <v>1287</v>
      </c>
      <c r="B1357" t="s">
        <v>2066</v>
      </c>
      <c r="C1357" t="s">
        <v>34</v>
      </c>
      <c r="D1357" s="5">
        <v>35382</v>
      </c>
      <c r="E1357" s="2">
        <v>1069</v>
      </c>
      <c r="F1357" s="2">
        <v>56</v>
      </c>
      <c r="G1357" t="str">
        <f>B1357&amp;C1357</f>
        <v>Kate SEARY3000msc</v>
      </c>
      <c r="H1357" s="2">
        <f>E1357</f>
        <v>1069</v>
      </c>
      <c r="I1357" s="2" cm="1">
        <f t="array" ref="I1357">MAX(IF($G$3:$G$4000=$G1357,$H$3:$H$4000))</f>
        <v>1069</v>
      </c>
      <c r="J1357" s="2" t="str">
        <v>GBR</v>
      </c>
      <c r="K1357" s="21" t="str">
        <v>Adele NICOLL</v>
      </c>
      <c r="L1357" s="47" t="str">
        <v>discus-throw</v>
      </c>
      <c r="M1357" s="97">
        <v>35336</v>
      </c>
      <c r="N1357" s="96" t="str">
        <f t="shared" si="84"/>
        <v>Adele NICOLLdiscus-throw</v>
      </c>
      <c r="O1357" s="2">
        <f t="shared" si="85"/>
        <v>864</v>
      </c>
      <c r="P1357" s="2">
        <f t="shared" si="86"/>
        <v>74</v>
      </c>
      <c r="Q1357" s="81" t="str">
        <f t="shared" si="87"/>
        <v/>
      </c>
    </row>
    <row r="1358" spans="1:17" x14ac:dyDescent="0.2">
      <c r="A1358" t="s">
        <v>1287</v>
      </c>
      <c r="B1358" t="s">
        <v>2253</v>
      </c>
      <c r="C1358" s="5" t="s">
        <v>32</v>
      </c>
      <c r="D1358" s="5">
        <v>37685</v>
      </c>
      <c r="E1358" s="2">
        <v>1069</v>
      </c>
      <c r="F1358" s="2">
        <v>71</v>
      </c>
      <c r="G1358" t="str">
        <f>B1358&amp;C1358</f>
        <v>Lily PARRIS100mh</v>
      </c>
      <c r="H1358" s="2">
        <f>E1358</f>
        <v>1069</v>
      </c>
      <c r="I1358" s="2" cm="1">
        <f t="array" ref="I1358">MAX(IF($G$3:$G$4000=$G1358,$H$3:$H$4000))</f>
        <v>1069</v>
      </c>
      <c r="J1358" s="2" t="str">
        <v>GBR</v>
      </c>
      <c r="K1358" s="21" t="str">
        <v>Abigail JENNINGS</v>
      </c>
      <c r="L1358" s="47" t="str">
        <v>race-walking</v>
      </c>
      <c r="M1358" s="97">
        <v>36717</v>
      </c>
      <c r="N1358" s="96" t="str">
        <f t="shared" si="84"/>
        <v>Abigail JENNINGSrace-walking</v>
      </c>
      <c r="O1358" s="2">
        <f t="shared" si="85"/>
        <v>862</v>
      </c>
      <c r="P1358" s="2">
        <f t="shared" si="86"/>
        <v>33</v>
      </c>
      <c r="Q1358" s="81" t="str">
        <f t="shared" si="87"/>
        <v/>
      </c>
    </row>
    <row r="1359" spans="1:17" x14ac:dyDescent="0.2">
      <c r="A1359" t="s">
        <v>1287</v>
      </c>
      <c r="B1359" t="s">
        <v>2371</v>
      </c>
      <c r="C1359" t="s">
        <v>37</v>
      </c>
      <c r="D1359" s="5">
        <v>36409</v>
      </c>
      <c r="E1359" s="2">
        <v>1068</v>
      </c>
      <c r="F1359" s="2">
        <v>42</v>
      </c>
      <c r="G1359" t="str">
        <f>B1359&amp;C1359</f>
        <v>Charlotte JONESlong-jump</v>
      </c>
      <c r="H1359" s="2">
        <f>E1359</f>
        <v>1068</v>
      </c>
      <c r="I1359" s="2" cm="1">
        <f t="array" ref="I1359">MAX(IF($G$3:$G$4000=$G1359,$H$3:$H$4000))</f>
        <v>1068</v>
      </c>
      <c r="J1359" s="2" t="str">
        <v>GBR</v>
      </c>
      <c r="K1359" s="21" t="str">
        <v>Harriette MORTLOCK</v>
      </c>
      <c r="L1359" s="47" t="str">
        <v>javelin-throw</v>
      </c>
      <c r="M1359" s="97">
        <v>37952</v>
      </c>
      <c r="N1359" s="96" t="str">
        <f t="shared" si="84"/>
        <v>Harriette MORTLOCKjavelin-throw</v>
      </c>
      <c r="O1359" s="2">
        <f t="shared" si="85"/>
        <v>862</v>
      </c>
      <c r="P1359" s="2">
        <f t="shared" si="86"/>
        <v>54</v>
      </c>
      <c r="Q1359" s="81" t="str">
        <f t="shared" si="87"/>
        <v/>
      </c>
    </row>
    <row r="1360" spans="1:17" x14ac:dyDescent="0.2">
      <c r="A1360" t="s">
        <v>1287</v>
      </c>
      <c r="B1360" t="s">
        <v>2218</v>
      </c>
      <c r="C1360" t="s">
        <v>37</v>
      </c>
      <c r="D1360" s="5">
        <v>36631</v>
      </c>
      <c r="E1360" s="2">
        <v>1068</v>
      </c>
      <c r="F1360" s="2">
        <v>42</v>
      </c>
      <c r="G1360" t="str">
        <f>B1360&amp;C1360</f>
        <v>Holly MILLSlong-jump</v>
      </c>
      <c r="H1360" s="2">
        <f>E1360</f>
        <v>1068</v>
      </c>
      <c r="I1360" s="2" cm="1">
        <f t="array" ref="I1360">MAX(IF($G$3:$G$4000=$G1360,$H$3:$H$4000))</f>
        <v>1068</v>
      </c>
      <c r="J1360" s="2" t="str">
        <v>GBR</v>
      </c>
      <c r="K1360" s="21" t="str">
        <v>Mariette HILBORNE</v>
      </c>
      <c r="L1360" s="47" t="str">
        <v>pole-vault</v>
      </c>
      <c r="M1360" s="97">
        <v>31026</v>
      </c>
      <c r="N1360" s="96" t="str">
        <f t="shared" si="84"/>
        <v>Mariette HILBORNEpole-vault</v>
      </c>
      <c r="O1360" s="2">
        <f t="shared" si="85"/>
        <v>859</v>
      </c>
      <c r="P1360" s="2">
        <f t="shared" si="86"/>
        <v>80</v>
      </c>
      <c r="Q1360" s="81" t="str">
        <f t="shared" si="87"/>
        <v/>
      </c>
    </row>
    <row r="1361" spans="1:17" x14ac:dyDescent="0.2">
      <c r="A1361" t="s">
        <v>1287</v>
      </c>
      <c r="B1361" t="s">
        <v>1545</v>
      </c>
      <c r="C1361" t="s">
        <v>36</v>
      </c>
      <c r="D1361" s="5">
        <v>34589</v>
      </c>
      <c r="E1361" s="2">
        <v>1068</v>
      </c>
      <c r="F1361" s="2">
        <v>8</v>
      </c>
      <c r="G1361" t="str">
        <f>B1361&amp;C1361</f>
        <v>Sophie COOKpole-vault</v>
      </c>
      <c r="H1361" s="2">
        <f>E1361</f>
        <v>1068</v>
      </c>
      <c r="I1361" s="2" cm="1">
        <f t="array" ref="I1361">MAX(IF($G$3:$G$4000=$G1361,$H$3:$H$4000))</f>
        <v>1068</v>
      </c>
      <c r="J1361" s="2" t="str">
        <v>GBR</v>
      </c>
      <c r="K1361" s="21" t="str">
        <v>Maggie OKUL</v>
      </c>
      <c r="L1361" s="47" t="str">
        <v>hammer-throw</v>
      </c>
      <c r="M1361" s="97">
        <v>35704</v>
      </c>
      <c r="N1361" s="96" t="str">
        <f t="shared" si="84"/>
        <v>Maggie OKULhammer-throw</v>
      </c>
      <c r="O1361" s="2">
        <f t="shared" si="85"/>
        <v>859</v>
      </c>
      <c r="P1361" s="2">
        <f t="shared" si="86"/>
        <v>70</v>
      </c>
      <c r="Q1361" s="81" t="str">
        <f t="shared" si="87"/>
        <v/>
      </c>
    </row>
    <row r="1362" spans="1:17" x14ac:dyDescent="0.2">
      <c r="A1362" t="s">
        <v>1287</v>
      </c>
      <c r="B1362" t="s">
        <v>2135</v>
      </c>
      <c r="C1362" t="s">
        <v>30</v>
      </c>
      <c r="D1362" s="5">
        <v>32737</v>
      </c>
      <c r="E1362" s="2">
        <v>1065</v>
      </c>
      <c r="F1362" s="2">
        <v>82</v>
      </c>
      <c r="G1362" t="str">
        <f>B1362&amp;C1362</f>
        <v>Stephanie TWELL10000m</v>
      </c>
      <c r="H1362" s="2">
        <f>E1362</f>
        <v>1065</v>
      </c>
      <c r="I1362" s="2" cm="1">
        <f t="array" ref="I1362">MAX(IF($G$3:$G$4000=$G1362,$H$3:$H$4000))</f>
        <v>1065</v>
      </c>
      <c r="J1362" s="2" t="str">
        <v>GBR</v>
      </c>
      <c r="K1362" s="21" t="str">
        <v>Teddy TEHOUDJA</v>
      </c>
      <c r="L1362" s="47" t="str">
        <v>shot-put</v>
      </c>
      <c r="M1362" s="97">
        <v>37707</v>
      </c>
      <c r="N1362" s="96" t="str">
        <f t="shared" si="84"/>
        <v>Teddy TEHOUDJAshot-put</v>
      </c>
      <c r="O1362" s="2">
        <f t="shared" si="85"/>
        <v>856</v>
      </c>
      <c r="P1362" s="2">
        <f t="shared" si="86"/>
        <v>76</v>
      </c>
      <c r="Q1362" s="81" t="str">
        <f t="shared" si="87"/>
        <v/>
      </c>
    </row>
    <row r="1363" spans="1:17" x14ac:dyDescent="0.2">
      <c r="A1363" t="s">
        <v>1287</v>
      </c>
      <c r="B1363" t="s">
        <v>1658</v>
      </c>
      <c r="C1363" s="5" t="s">
        <v>42</v>
      </c>
      <c r="D1363" s="5">
        <v>34134</v>
      </c>
      <c r="E1363" s="2">
        <v>1063</v>
      </c>
      <c r="F1363" s="2">
        <v>5</v>
      </c>
      <c r="G1363" t="str">
        <f>B1363&amp;C1363</f>
        <v>Jessica MAYHOhammer-throw</v>
      </c>
      <c r="H1363" s="2">
        <f>E1363</f>
        <v>1063</v>
      </c>
      <c r="I1363" s="2" cm="1">
        <f t="array" ref="I1363">MAX(IF($G$3:$G$4000=$G1363,$H$3:$H$4000))</f>
        <v>1084</v>
      </c>
      <c r="J1363" s="2" t="str">
        <v>GBR</v>
      </c>
      <c r="K1363" s="21" t="str">
        <v>Olivia JONES</v>
      </c>
      <c r="L1363" s="47" t="str">
        <v>heptathlon</v>
      </c>
      <c r="M1363" s="97">
        <v>36576</v>
      </c>
      <c r="N1363" s="96" t="str">
        <f t="shared" si="84"/>
        <v>Olivia JONESheptathlon</v>
      </c>
      <c r="O1363" s="2">
        <f t="shared" si="85"/>
        <v>855</v>
      </c>
      <c r="P1363" s="2">
        <f t="shared" si="86"/>
        <v>47</v>
      </c>
      <c r="Q1363" s="81" t="str">
        <f t="shared" si="87"/>
        <v/>
      </c>
    </row>
    <row r="1364" spans="1:17" x14ac:dyDescent="0.2">
      <c r="A1364" t="s">
        <v>1287</v>
      </c>
      <c r="B1364" t="s">
        <v>2260</v>
      </c>
      <c r="C1364" s="6" t="s">
        <v>32</v>
      </c>
      <c r="D1364" s="5">
        <v>31302</v>
      </c>
      <c r="E1364" s="2">
        <v>1061</v>
      </c>
      <c r="F1364" s="2">
        <v>82</v>
      </c>
      <c r="G1364" t="str">
        <f>B1364&amp;C1364</f>
        <v>Angelita BROADBELT-BLAKE100mh</v>
      </c>
      <c r="H1364" s="2">
        <f>E1364</f>
        <v>1061</v>
      </c>
      <c r="I1364" s="2" cm="1">
        <f t="array" ref="I1364">MAX(IF($G$3:$G$4000=$G1364,$H$3:$H$4000))</f>
        <v>1061</v>
      </c>
      <c r="J1364" s="2" t="str">
        <v>GBR</v>
      </c>
      <c r="K1364" s="21" t="str">
        <v>Katie LAMBERT</v>
      </c>
      <c r="L1364" s="47" t="str">
        <v>hammer-throw</v>
      </c>
      <c r="M1364" s="97">
        <v>36105</v>
      </c>
      <c r="N1364" s="96" t="str">
        <f t="shared" si="84"/>
        <v>Katie LAMBERThammer-throw</v>
      </c>
      <c r="O1364" s="2">
        <f t="shared" si="85"/>
        <v>854</v>
      </c>
      <c r="P1364" s="2">
        <f t="shared" si="86"/>
        <v>75</v>
      </c>
      <c r="Q1364" s="81" t="str">
        <f t="shared" si="87"/>
        <v/>
      </c>
    </row>
    <row r="1365" spans="1:17" x14ac:dyDescent="0.2">
      <c r="A1365" t="s">
        <v>1287</v>
      </c>
      <c r="B1365" t="s">
        <v>2141</v>
      </c>
      <c r="C1365" t="s">
        <v>30</v>
      </c>
      <c r="D1365" s="5">
        <v>35310</v>
      </c>
      <c r="E1365" s="2">
        <v>1060</v>
      </c>
      <c r="F1365" s="2">
        <v>85</v>
      </c>
      <c r="G1365" t="str">
        <f>B1365&amp;C1365</f>
        <v>Abbie DONNELLY10000m</v>
      </c>
      <c r="H1365" s="2">
        <f>E1365</f>
        <v>1060</v>
      </c>
      <c r="I1365" s="2" cm="1">
        <f t="array" ref="I1365">MAX(IF($G$3:$G$4000=$G1365,$H$3:$H$4000))</f>
        <v>1060</v>
      </c>
      <c r="J1365" s="2" t="str">
        <v>GBR</v>
      </c>
      <c r="K1365" s="21" t="str">
        <v>Clare MAURER</v>
      </c>
      <c r="L1365" s="47" t="str">
        <v>pole-vault</v>
      </c>
      <c r="M1365" s="97">
        <v>34343</v>
      </c>
      <c r="N1365" s="96" t="str">
        <f t="shared" si="84"/>
        <v>Clare MAURERpole-vault</v>
      </c>
      <c r="O1365" s="2">
        <f t="shared" si="85"/>
        <v>853</v>
      </c>
      <c r="P1365" s="2">
        <f t="shared" si="86"/>
        <v>81</v>
      </c>
      <c r="Q1365" s="81" t="str">
        <f t="shared" si="87"/>
        <v/>
      </c>
    </row>
    <row r="1366" spans="1:17" x14ac:dyDescent="0.2">
      <c r="A1366" t="s">
        <v>1287</v>
      </c>
      <c r="B1366" t="s">
        <v>2375</v>
      </c>
      <c r="C1366" s="6" t="s">
        <v>37</v>
      </c>
      <c r="D1366" s="5">
        <v>37411</v>
      </c>
      <c r="E1366" s="2">
        <v>1060</v>
      </c>
      <c r="F1366" s="2">
        <v>48</v>
      </c>
      <c r="G1366" t="str">
        <f>B1366&amp;C1366</f>
        <v>Funminiyi OLAJIDElong-jump</v>
      </c>
      <c r="H1366" s="2">
        <f>E1366</f>
        <v>1060</v>
      </c>
      <c r="I1366" s="2" cm="1">
        <f t="array" ref="I1366">MAX(IF($G$3:$G$4000=$G1366,$H$3:$H$4000))</f>
        <v>1060</v>
      </c>
      <c r="J1366" s="2" t="str">
        <v>GBR</v>
      </c>
      <c r="K1366" s="21" t="str">
        <v>Leah HILLMAN</v>
      </c>
      <c r="L1366" s="47" t="str">
        <v>javelin-throw</v>
      </c>
      <c r="M1366" s="97">
        <v>36321</v>
      </c>
      <c r="N1366" s="96" t="str">
        <f t="shared" si="84"/>
        <v>Leah HILLMANjavelin-throw</v>
      </c>
      <c r="O1366" s="2">
        <f t="shared" si="85"/>
        <v>849</v>
      </c>
      <c r="P1366" s="2">
        <f t="shared" si="86"/>
        <v>64</v>
      </c>
      <c r="Q1366" s="81" t="str">
        <f t="shared" si="87"/>
        <v/>
      </c>
    </row>
    <row r="1367" spans="1:17" x14ac:dyDescent="0.2">
      <c r="A1367" t="s">
        <v>1287</v>
      </c>
      <c r="B1367" t="s">
        <v>1736</v>
      </c>
      <c r="C1367" t="s">
        <v>82</v>
      </c>
      <c r="D1367" s="5">
        <v>33111</v>
      </c>
      <c r="E1367" s="2">
        <v>1058</v>
      </c>
      <c r="F1367" s="2">
        <v>16</v>
      </c>
      <c r="G1367" t="str">
        <f>B1367&amp;C1367</f>
        <v>Stephanie DAVISmarathon</v>
      </c>
      <c r="H1367" s="2">
        <f>E1367</f>
        <v>1058</v>
      </c>
      <c r="I1367" s="2" cm="1">
        <f t="array" ref="I1367">MAX(IF($G$3:$G$4000=$G1367,$H$3:$H$4000))</f>
        <v>1160</v>
      </c>
      <c r="J1367" s="2" t="str">
        <v>GBR</v>
      </c>
      <c r="K1367" s="21" t="str">
        <v>Maria SCHOFIELD</v>
      </c>
      <c r="L1367" s="47" t="str">
        <v>hammer-throw</v>
      </c>
      <c r="M1367" s="97">
        <v>36777</v>
      </c>
      <c r="N1367" s="96" t="str">
        <f t="shared" si="84"/>
        <v>Maria SCHOFIELDhammer-throw</v>
      </c>
      <c r="O1367" s="2">
        <f t="shared" si="85"/>
        <v>848</v>
      </c>
      <c r="P1367" s="2">
        <f t="shared" si="86"/>
        <v>76</v>
      </c>
      <c r="Q1367" s="81" t="str">
        <f t="shared" si="87"/>
        <v/>
      </c>
    </row>
    <row r="1368" spans="1:17" x14ac:dyDescent="0.2">
      <c r="A1368" t="s">
        <v>1287</v>
      </c>
      <c r="B1368" t="s">
        <v>2070</v>
      </c>
      <c r="C1368" s="5" t="s">
        <v>34</v>
      </c>
      <c r="D1368" s="5">
        <v>35479</v>
      </c>
      <c r="E1368" s="2">
        <v>1057</v>
      </c>
      <c r="F1368" s="2">
        <v>60</v>
      </c>
      <c r="G1368" t="str">
        <f>B1368&amp;C1368</f>
        <v>Stevie LAWRENCE-WRIST3000msc</v>
      </c>
      <c r="H1368" s="2">
        <f>E1368</f>
        <v>1057</v>
      </c>
      <c r="I1368" s="2" cm="1">
        <f t="array" ref="I1368">MAX(IF($G$3:$G$4000=$G1368,$H$3:$H$4000))</f>
        <v>1057</v>
      </c>
      <c r="J1368" s="2" t="str">
        <v>GBR</v>
      </c>
      <c r="K1368" s="21" t="str">
        <v>Cerys THOMAS</v>
      </c>
      <c r="L1368" s="47" t="str">
        <v>hammer-throw</v>
      </c>
      <c r="M1368" s="97">
        <v>36988</v>
      </c>
      <c r="N1368" s="96" t="str">
        <f t="shared" si="84"/>
        <v>Cerys THOMAShammer-throw</v>
      </c>
      <c r="O1368" s="2">
        <f t="shared" si="85"/>
        <v>848</v>
      </c>
      <c r="P1368" s="2">
        <f t="shared" si="86"/>
        <v>76</v>
      </c>
      <c r="Q1368" s="81" t="str">
        <f t="shared" si="87"/>
        <v/>
      </c>
    </row>
    <row r="1369" spans="1:17" x14ac:dyDescent="0.2">
      <c r="A1369" t="s">
        <v>1287</v>
      </c>
      <c r="B1369" t="s">
        <v>2265</v>
      </c>
      <c r="C1369" t="s">
        <v>32</v>
      </c>
      <c r="D1369" s="5">
        <v>37330</v>
      </c>
      <c r="E1369" s="2">
        <v>1057</v>
      </c>
      <c r="F1369" s="2">
        <v>84</v>
      </c>
      <c r="G1369" t="str">
        <f>B1369&amp;C1369</f>
        <v>Mallory CLULEY100mh</v>
      </c>
      <c r="H1369" s="2">
        <f>E1369</f>
        <v>1057</v>
      </c>
      <c r="I1369" s="2" cm="1">
        <f t="array" ref="I1369">MAX(IF($G$3:$G$4000=$G1369,$H$3:$H$4000))</f>
        <v>1057</v>
      </c>
      <c r="J1369" s="2" t="str">
        <v>GBR</v>
      </c>
      <c r="K1369" s="21" t="str">
        <v>Jordanna MORRISH</v>
      </c>
      <c r="L1369" s="47" t="str">
        <v>heptathlon</v>
      </c>
      <c r="M1369" s="97">
        <v>34991</v>
      </c>
      <c r="N1369" s="96" t="str">
        <f t="shared" si="84"/>
        <v>Jordanna MORRISHheptathlon</v>
      </c>
      <c r="O1369" s="2">
        <f t="shared" si="85"/>
        <v>848</v>
      </c>
      <c r="P1369" s="2">
        <f t="shared" si="86"/>
        <v>51</v>
      </c>
      <c r="Q1369" s="81" t="str">
        <f t="shared" si="87"/>
        <v/>
      </c>
    </row>
    <row r="1370" spans="1:17" x14ac:dyDescent="0.2">
      <c r="A1370" t="s">
        <v>1287</v>
      </c>
      <c r="B1370" t="s">
        <v>2073</v>
      </c>
      <c r="C1370" t="s">
        <v>34</v>
      </c>
      <c r="D1370" s="5">
        <v>36755</v>
      </c>
      <c r="E1370" s="2">
        <v>1056</v>
      </c>
      <c r="F1370" s="2">
        <v>64</v>
      </c>
      <c r="G1370" t="str">
        <f>B1370&amp;C1370</f>
        <v>Holly PAGE3000msc</v>
      </c>
      <c r="H1370" s="2">
        <f>E1370</f>
        <v>1056</v>
      </c>
      <c r="I1370" s="2" cm="1">
        <f t="array" ref="I1370">MAX(IF($G$3:$G$4000=$G1370,$H$3:$H$4000))</f>
        <v>1056</v>
      </c>
      <c r="J1370" s="2" t="str">
        <v>GBR</v>
      </c>
      <c r="K1370" s="21" t="str">
        <v>Katie CHAPMAN</v>
      </c>
      <c r="L1370" s="47" t="str">
        <v>heptathlon</v>
      </c>
      <c r="M1370" s="97">
        <v>37884</v>
      </c>
      <c r="N1370" s="96" t="str">
        <f t="shared" si="84"/>
        <v>Katie CHAPMANheptathlon</v>
      </c>
      <c r="O1370" s="2">
        <f t="shared" si="85"/>
        <v>847</v>
      </c>
      <c r="P1370" s="2">
        <f t="shared" si="86"/>
        <v>52</v>
      </c>
      <c r="Q1370" s="81" t="str">
        <f t="shared" si="87"/>
        <v/>
      </c>
    </row>
    <row r="1371" spans="1:17" x14ac:dyDescent="0.2">
      <c r="A1371" t="s">
        <v>1287</v>
      </c>
      <c r="B1371" t="s">
        <v>2266</v>
      </c>
      <c r="C1371" t="s">
        <v>32</v>
      </c>
      <c r="D1371" s="5">
        <v>35773</v>
      </c>
      <c r="E1371" s="2">
        <v>1056</v>
      </c>
      <c r="F1371" s="2">
        <v>88</v>
      </c>
      <c r="G1371" t="str">
        <f>B1371&amp;C1371</f>
        <v>Zoe HUGHES100mh</v>
      </c>
      <c r="H1371" s="2">
        <f>E1371</f>
        <v>1056</v>
      </c>
      <c r="I1371" s="2" cm="1">
        <f t="array" ref="I1371">MAX(IF($G$3:$G$4000=$G1371,$H$3:$H$4000))</f>
        <v>1056</v>
      </c>
      <c r="J1371" s="2" t="str">
        <v>GBR</v>
      </c>
      <c r="K1371" s="21" t="str">
        <v>Rhea SOUTHCOTT</v>
      </c>
      <c r="L1371" s="47" t="str">
        <v>shot-put</v>
      </c>
      <c r="M1371" s="97">
        <v>36980</v>
      </c>
      <c r="N1371" s="96" t="str">
        <f t="shared" si="84"/>
        <v>Rhea SOUTHCOTTshot-put</v>
      </c>
      <c r="O1371" s="2">
        <f t="shared" si="85"/>
        <v>845</v>
      </c>
      <c r="P1371" s="2">
        <f t="shared" si="86"/>
        <v>85</v>
      </c>
      <c r="Q1371" s="81" t="str">
        <f t="shared" si="87"/>
        <v/>
      </c>
    </row>
    <row r="1372" spans="1:17" x14ac:dyDescent="0.2">
      <c r="A1372" t="s">
        <v>1287</v>
      </c>
      <c r="B1372" t="s">
        <v>2268</v>
      </c>
      <c r="C1372" t="s">
        <v>32</v>
      </c>
      <c r="D1372" s="5">
        <v>37635</v>
      </c>
      <c r="E1372" s="2">
        <v>1056</v>
      </c>
      <c r="F1372" s="2">
        <v>90</v>
      </c>
      <c r="G1372" t="str">
        <f>B1372&amp;C1372</f>
        <v>Abigail PAWLETT100mh</v>
      </c>
      <c r="H1372" s="2">
        <f>E1372</f>
        <v>1056</v>
      </c>
      <c r="I1372" s="2" cm="1">
        <f t="array" ref="I1372">MAX(IF($G$3:$G$4000=$G1372,$H$3:$H$4000))</f>
        <v>1056</v>
      </c>
      <c r="J1372" s="2" t="str">
        <v>GBR</v>
      </c>
      <c r="K1372" s="21" t="str">
        <v>Ffion PALMER</v>
      </c>
      <c r="L1372" s="47" t="str">
        <v>hammer-throw</v>
      </c>
      <c r="M1372" s="97">
        <v>36605</v>
      </c>
      <c r="N1372" s="96" t="str">
        <f t="shared" si="84"/>
        <v>Ffion PALMERhammer-throw</v>
      </c>
      <c r="O1372" s="2">
        <f t="shared" si="85"/>
        <v>844</v>
      </c>
      <c r="P1372" s="2">
        <f t="shared" si="86"/>
        <v>81</v>
      </c>
      <c r="Q1372" s="81" t="str">
        <f t="shared" si="87"/>
        <v/>
      </c>
    </row>
    <row r="1373" spans="1:17" x14ac:dyDescent="0.2">
      <c r="A1373" t="s">
        <v>1287</v>
      </c>
      <c r="B1373" t="s">
        <v>1545</v>
      </c>
      <c r="C1373" t="s">
        <v>36</v>
      </c>
      <c r="D1373" s="5">
        <v>34589</v>
      </c>
      <c r="E1373" s="2">
        <v>1055</v>
      </c>
      <c r="F1373" s="2">
        <v>4</v>
      </c>
      <c r="G1373" t="str">
        <f>B1373&amp;C1373</f>
        <v>Sophie COOKpole-vault</v>
      </c>
      <c r="H1373" s="2">
        <f>E1373</f>
        <v>1055</v>
      </c>
      <c r="I1373" s="2" cm="1">
        <f t="array" ref="I1373">MAX(IF($G$3:$G$4000=$G1373,$H$3:$H$4000))</f>
        <v>1068</v>
      </c>
      <c r="J1373" s="2" t="str">
        <v>GBR</v>
      </c>
      <c r="K1373" s="21" t="str">
        <v>Hannah JOHNSON</v>
      </c>
      <c r="L1373" s="47" t="str">
        <v>javelin-throw</v>
      </c>
      <c r="M1373" s="97">
        <v>34499</v>
      </c>
      <c r="N1373" s="96" t="str">
        <f t="shared" si="84"/>
        <v>Hannah JOHNSONjavelin-throw</v>
      </c>
      <c r="O1373" s="2">
        <f t="shared" si="85"/>
        <v>843</v>
      </c>
      <c r="P1373" s="2">
        <f t="shared" si="86"/>
        <v>68</v>
      </c>
      <c r="Q1373" s="81" t="str">
        <f t="shared" si="87"/>
        <v/>
      </c>
    </row>
    <row r="1374" spans="1:17" x14ac:dyDescent="0.2">
      <c r="A1374" t="s">
        <v>1287</v>
      </c>
      <c r="B1374" t="s">
        <v>2303</v>
      </c>
      <c r="C1374" s="5" t="s">
        <v>33</v>
      </c>
      <c r="D1374" s="5">
        <v>33058</v>
      </c>
      <c r="E1374" s="2">
        <v>1055</v>
      </c>
      <c r="F1374" s="2">
        <v>55</v>
      </c>
      <c r="G1374" t="str">
        <f>B1374&amp;C1374</f>
        <v>Ese OKORO400mh</v>
      </c>
      <c r="H1374" s="2">
        <f>E1374</f>
        <v>1055</v>
      </c>
      <c r="I1374" s="2" cm="1">
        <f t="array" ref="I1374">MAX(IF($G$3:$G$4000=$G1374,$H$3:$H$4000))</f>
        <v>1055</v>
      </c>
      <c r="J1374" s="2" t="str">
        <v>GBR</v>
      </c>
      <c r="K1374" s="21" t="str">
        <v>Madison HUTTON</v>
      </c>
      <c r="L1374" s="47" t="str">
        <v>heptathlon</v>
      </c>
      <c r="M1374" s="97">
        <v>37636</v>
      </c>
      <c r="N1374" s="96" t="str">
        <f t="shared" si="84"/>
        <v>Madison HUTTONheptathlon</v>
      </c>
      <c r="O1374" s="2">
        <f t="shared" si="85"/>
        <v>843</v>
      </c>
      <c r="P1374" s="2">
        <f t="shared" si="86"/>
        <v>53</v>
      </c>
      <c r="Q1374" s="81" t="str">
        <f t="shared" si="87"/>
        <v/>
      </c>
    </row>
    <row r="1375" spans="1:17" x14ac:dyDescent="0.2">
      <c r="A1375" t="s">
        <v>1287</v>
      </c>
      <c r="B1375" t="s">
        <v>2269</v>
      </c>
      <c r="C1375" t="s">
        <v>32</v>
      </c>
      <c r="D1375" s="5">
        <v>36412</v>
      </c>
      <c r="E1375" s="2">
        <v>1052</v>
      </c>
      <c r="F1375" s="2">
        <v>91</v>
      </c>
      <c r="G1375" t="str">
        <f>B1375&amp;C1375</f>
        <v>Jade O'DOWDA100mh</v>
      </c>
      <c r="H1375" s="2">
        <f>E1375</f>
        <v>1052</v>
      </c>
      <c r="I1375" s="2" cm="1">
        <f t="array" ref="I1375">MAX(IF($G$3:$G$4000=$G1375,$H$3:$H$4000))</f>
        <v>1052</v>
      </c>
      <c r="J1375" s="2" t="str">
        <v>GBR</v>
      </c>
      <c r="K1375" s="21" t="str">
        <v>Omolola KUPONIYI</v>
      </c>
      <c r="L1375" s="47" t="str">
        <v>shot-put</v>
      </c>
      <c r="M1375" s="97">
        <v>38051</v>
      </c>
      <c r="N1375" s="96" t="str">
        <f t="shared" si="84"/>
        <v>Omolola KUPONIYIshot-put</v>
      </c>
      <c r="O1375" s="2">
        <f t="shared" si="85"/>
        <v>842</v>
      </c>
      <c r="P1375" s="2">
        <f t="shared" si="86"/>
        <v>87</v>
      </c>
      <c r="Q1375" s="81" t="str">
        <f t="shared" si="87"/>
        <v/>
      </c>
    </row>
    <row r="1376" spans="1:17" x14ac:dyDescent="0.2">
      <c r="A1376" t="s">
        <v>1287</v>
      </c>
      <c r="B1376" t="s">
        <v>2520</v>
      </c>
      <c r="C1376" t="s">
        <v>36</v>
      </c>
      <c r="D1376" s="5">
        <v>33625</v>
      </c>
      <c r="E1376" s="2">
        <v>1052</v>
      </c>
      <c r="F1376" s="2">
        <v>11</v>
      </c>
      <c r="G1376" t="str">
        <f>B1376&amp;C1376</f>
        <v>Jade IVEpole-vault</v>
      </c>
      <c r="H1376" s="2">
        <f>E1376</f>
        <v>1052</v>
      </c>
      <c r="I1376" s="2" cm="1">
        <f t="array" ref="I1376">MAX(IF($G$3:$G$4000=$G1376,$H$3:$H$4000))</f>
        <v>1052</v>
      </c>
      <c r="J1376" s="2" t="str">
        <v>GBR</v>
      </c>
      <c r="K1376" s="21" t="str">
        <v>Sophie HAMILTON</v>
      </c>
      <c r="L1376" s="47" t="str">
        <v>javelin-throw</v>
      </c>
      <c r="M1376" s="97">
        <v>38113</v>
      </c>
      <c r="N1376" s="96" t="str">
        <f t="shared" si="84"/>
        <v>Sophie HAMILTONjavelin-throw</v>
      </c>
      <c r="O1376" s="2">
        <f t="shared" si="85"/>
        <v>842</v>
      </c>
      <c r="P1376" s="2">
        <f t="shared" si="86"/>
        <v>69</v>
      </c>
      <c r="Q1376" s="81" t="str">
        <f t="shared" si="87"/>
        <v/>
      </c>
    </row>
    <row r="1377" spans="1:17" x14ac:dyDescent="0.2">
      <c r="A1377" t="s">
        <v>1287</v>
      </c>
      <c r="B1377" t="s">
        <v>2377</v>
      </c>
      <c r="C1377" t="s">
        <v>43</v>
      </c>
      <c r="D1377" s="5">
        <v>37197</v>
      </c>
      <c r="E1377" s="2">
        <v>1052</v>
      </c>
      <c r="F1377" s="2">
        <v>6</v>
      </c>
      <c r="G1377" t="str">
        <f>B1377&amp;C1377</f>
        <v>Jodie SMITHheptathlon</v>
      </c>
      <c r="H1377" s="2">
        <f>E1377</f>
        <v>1052</v>
      </c>
      <c r="I1377" s="2" cm="1">
        <f t="array" ref="I1377">MAX(IF($G$3:$G$4000=$G1377,$H$3:$H$4000))</f>
        <v>1052</v>
      </c>
      <c r="J1377" s="2" t="str">
        <v>GBR</v>
      </c>
      <c r="K1377" s="21" t="str">
        <v>Jasmine CAREY</v>
      </c>
      <c r="L1377" s="47" t="str">
        <v>pole-vault</v>
      </c>
      <c r="M1377" s="97">
        <v>37512</v>
      </c>
      <c r="N1377" s="96" t="str">
        <f t="shared" si="84"/>
        <v>Jasmine CAREYpole-vault</v>
      </c>
      <c r="O1377" s="2">
        <f t="shared" si="85"/>
        <v>841</v>
      </c>
      <c r="P1377" s="2">
        <f t="shared" si="86"/>
        <v>89</v>
      </c>
      <c r="Q1377" s="81" t="str">
        <f t="shared" si="87"/>
        <v/>
      </c>
    </row>
    <row r="1378" spans="1:17" x14ac:dyDescent="0.2">
      <c r="A1378" t="s">
        <v>1287</v>
      </c>
      <c r="B1378" t="s">
        <v>2377</v>
      </c>
      <c r="C1378" t="s">
        <v>37</v>
      </c>
      <c r="D1378" s="5">
        <v>37197</v>
      </c>
      <c r="E1378" s="2">
        <v>1051</v>
      </c>
      <c r="F1378" s="2">
        <v>57</v>
      </c>
      <c r="G1378" t="str">
        <f>B1378&amp;C1378</f>
        <v>Jodie SMITHlong-jump</v>
      </c>
      <c r="H1378" s="2">
        <f>E1378</f>
        <v>1051</v>
      </c>
      <c r="I1378" s="2" cm="1">
        <f t="array" ref="I1378">MAX(IF($G$3:$G$4000=$G1378,$H$3:$H$4000))</f>
        <v>1051</v>
      </c>
      <c r="J1378" s="2" t="str">
        <v>GBR</v>
      </c>
      <c r="K1378" s="21" t="str">
        <v>Jasmine NICHOLLS</v>
      </c>
      <c r="L1378" s="47" t="str">
        <v>race-walking</v>
      </c>
      <c r="M1378" s="97">
        <v>34934</v>
      </c>
      <c r="N1378" s="96" t="str">
        <f t="shared" si="84"/>
        <v>Jasmine NICHOLLSrace-walking</v>
      </c>
      <c r="O1378" s="2">
        <f t="shared" si="85"/>
        <v>841</v>
      </c>
      <c r="P1378" s="2">
        <f t="shared" si="86"/>
        <v>38</v>
      </c>
      <c r="Q1378" s="81" t="str">
        <f t="shared" si="87"/>
        <v/>
      </c>
    </row>
    <row r="1379" spans="1:17" x14ac:dyDescent="0.2">
      <c r="A1379" t="s">
        <v>1287</v>
      </c>
      <c r="B1379" t="s">
        <v>2275</v>
      </c>
      <c r="C1379" t="s">
        <v>32</v>
      </c>
      <c r="D1379" s="5">
        <v>37567</v>
      </c>
      <c r="E1379" s="2">
        <v>1048</v>
      </c>
      <c r="F1379" s="2">
        <v>98</v>
      </c>
      <c r="G1379" t="str">
        <f>B1379&amp;C1379</f>
        <v>Danielle HALES100mh</v>
      </c>
      <c r="H1379" s="2">
        <f>E1379</f>
        <v>1048</v>
      </c>
      <c r="I1379" s="2" cm="1">
        <f t="array" ref="I1379">MAX(IF($G$3:$G$4000=$G1379,$H$3:$H$4000))</f>
        <v>1048</v>
      </c>
      <c r="J1379" s="2" t="str">
        <v>GBR</v>
      </c>
      <c r="K1379" s="21" t="str">
        <v>Natasha PURCHAS</v>
      </c>
      <c r="L1379" s="47" t="str">
        <v>pole-vault</v>
      </c>
      <c r="M1379" s="97">
        <v>36903</v>
      </c>
      <c r="N1379" s="96" t="str">
        <f t="shared" si="84"/>
        <v>Natasha PURCHASpole-vault</v>
      </c>
      <c r="O1379" s="2">
        <f t="shared" si="85"/>
        <v>838</v>
      </c>
      <c r="P1379" s="2">
        <f t="shared" si="86"/>
        <v>90</v>
      </c>
      <c r="Q1379" s="81" t="str">
        <f t="shared" si="87"/>
        <v/>
      </c>
    </row>
    <row r="1380" spans="1:17" x14ac:dyDescent="0.2">
      <c r="A1380" t="s">
        <v>1287</v>
      </c>
      <c r="B1380" t="s">
        <v>2392</v>
      </c>
      <c r="C1380" t="s">
        <v>43</v>
      </c>
      <c r="D1380" s="5">
        <v>34707</v>
      </c>
      <c r="E1380" s="2">
        <v>1048</v>
      </c>
      <c r="F1380" s="2">
        <v>7</v>
      </c>
      <c r="G1380" t="str">
        <f>B1380&amp;C1380</f>
        <v>Katie STAINTONheptathlon</v>
      </c>
      <c r="H1380" s="2">
        <f>E1380</f>
        <v>1048</v>
      </c>
      <c r="I1380" s="2" cm="1">
        <f t="array" ref="I1380">MAX(IF($G$3:$G$4000=$G1380,$H$3:$H$4000))</f>
        <v>1048</v>
      </c>
      <c r="J1380" s="2" t="str">
        <v>GBR</v>
      </c>
      <c r="K1380" s="21" t="str">
        <v>Emily SCRIVENER</v>
      </c>
      <c r="L1380" s="47" t="str">
        <v>pole-vault</v>
      </c>
      <c r="M1380" s="97">
        <v>37831</v>
      </c>
      <c r="N1380" s="96" t="str">
        <f t="shared" si="84"/>
        <v>Emily SCRIVENERpole-vault</v>
      </c>
      <c r="O1380" s="2">
        <f t="shared" si="85"/>
        <v>838</v>
      </c>
      <c r="P1380" s="2">
        <f t="shared" si="86"/>
        <v>90</v>
      </c>
      <c r="Q1380" s="81" t="str">
        <f t="shared" si="87"/>
        <v/>
      </c>
    </row>
    <row r="1381" spans="1:17" x14ac:dyDescent="0.2">
      <c r="A1381" t="s">
        <v>1287</v>
      </c>
      <c r="B1381" t="s">
        <v>2075</v>
      </c>
      <c r="C1381" t="s">
        <v>34</v>
      </c>
      <c r="D1381" s="5">
        <v>34469</v>
      </c>
      <c r="E1381" s="2">
        <v>1047</v>
      </c>
      <c r="F1381" s="2">
        <v>68</v>
      </c>
      <c r="G1381" t="str">
        <f>B1381&amp;C1381</f>
        <v>Lauren COOPER3000msc</v>
      </c>
      <c r="H1381" s="2">
        <f>E1381</f>
        <v>1047</v>
      </c>
      <c r="I1381" s="2" cm="1">
        <f t="array" ref="I1381">MAX(IF($G$3:$G$4000=$G1381,$H$3:$H$4000))</f>
        <v>1047</v>
      </c>
      <c r="J1381" s="2" t="str">
        <v>GBR</v>
      </c>
      <c r="K1381" s="21" t="str">
        <v>Ivy SPENCER</v>
      </c>
      <c r="L1381" s="47" t="str">
        <v>pole-vault</v>
      </c>
      <c r="M1381" s="97">
        <v>0</v>
      </c>
      <c r="N1381" s="96" t="str">
        <f t="shared" si="84"/>
        <v>Ivy SPENCERpole-vault</v>
      </c>
      <c r="O1381" s="2">
        <f t="shared" si="85"/>
        <v>838</v>
      </c>
      <c r="P1381" s="2">
        <f t="shared" si="86"/>
        <v>90</v>
      </c>
      <c r="Q1381" s="81" t="str">
        <f t="shared" si="87"/>
        <v/>
      </c>
    </row>
    <row r="1382" spans="1:17" x14ac:dyDescent="0.2">
      <c r="A1382" t="s">
        <v>1287</v>
      </c>
      <c r="B1382" t="s">
        <v>2276</v>
      </c>
      <c r="C1382" t="s">
        <v>32</v>
      </c>
      <c r="D1382" s="5">
        <v>35610</v>
      </c>
      <c r="E1382" s="2">
        <v>1047</v>
      </c>
      <c r="F1382" s="2">
        <v>99</v>
      </c>
      <c r="G1382" t="str">
        <f>B1382&amp;C1382</f>
        <v>Chelsea WALKER100mh</v>
      </c>
      <c r="H1382" s="2">
        <f>E1382</f>
        <v>1047</v>
      </c>
      <c r="I1382" s="2" cm="1">
        <f t="array" ref="I1382">MAX(IF($G$3:$G$4000=$G1382,$H$3:$H$4000))</f>
        <v>1047</v>
      </c>
      <c r="J1382" s="2" t="str">
        <v>GBR</v>
      </c>
      <c r="K1382" s="21" t="str">
        <v>Emma LYONS</v>
      </c>
      <c r="L1382" s="47" t="str">
        <v>pole-vault</v>
      </c>
      <c r="M1382" s="97">
        <v>31942</v>
      </c>
      <c r="N1382" s="96" t="str">
        <f t="shared" si="84"/>
        <v>Emma LYONSpole-vault</v>
      </c>
      <c r="O1382" s="2">
        <f t="shared" si="85"/>
        <v>838</v>
      </c>
      <c r="P1382" s="2">
        <f t="shared" si="86"/>
        <v>90</v>
      </c>
      <c r="Q1382" s="81" t="str">
        <f t="shared" si="87"/>
        <v/>
      </c>
    </row>
    <row r="1383" spans="1:17" x14ac:dyDescent="0.2">
      <c r="A1383" t="s">
        <v>1287</v>
      </c>
      <c r="B1383" t="s">
        <v>2276</v>
      </c>
      <c r="C1383" t="s">
        <v>33</v>
      </c>
      <c r="D1383" s="5">
        <v>35610</v>
      </c>
      <c r="E1383" s="2">
        <v>1043</v>
      </c>
      <c r="F1383" s="2">
        <v>66</v>
      </c>
      <c r="G1383" t="str">
        <f>B1383&amp;C1383</f>
        <v>Chelsea WALKER400mh</v>
      </c>
      <c r="H1383" s="2">
        <f>E1383</f>
        <v>1043</v>
      </c>
      <c r="I1383" s="2" cm="1">
        <f t="array" ref="I1383">MAX(IF($G$3:$G$4000=$G1383,$H$3:$H$4000))</f>
        <v>1043</v>
      </c>
      <c r="J1383" s="2" t="str">
        <v>GBR</v>
      </c>
      <c r="K1383" s="21" t="str">
        <v>Sabrina FORTUNE</v>
      </c>
      <c r="L1383" s="47" t="str">
        <v>shot-put</v>
      </c>
      <c r="M1383" s="97">
        <v>35577</v>
      </c>
      <c r="N1383" s="96" t="str">
        <f t="shared" si="84"/>
        <v>Sabrina FORTUNEshot-put</v>
      </c>
      <c r="O1383" s="2">
        <f t="shared" si="85"/>
        <v>837</v>
      </c>
      <c r="P1383" s="2">
        <f t="shared" si="86"/>
        <v>91</v>
      </c>
      <c r="Q1383" s="81" t="str">
        <f t="shared" si="87"/>
        <v/>
      </c>
    </row>
    <row r="1384" spans="1:17" x14ac:dyDescent="0.2">
      <c r="A1384" t="s">
        <v>1287</v>
      </c>
      <c r="B1384" t="s">
        <v>1659</v>
      </c>
      <c r="C1384" t="s">
        <v>42</v>
      </c>
      <c r="D1384" s="5">
        <v>37335</v>
      </c>
      <c r="E1384" s="2">
        <v>1041</v>
      </c>
      <c r="F1384" s="2">
        <v>6</v>
      </c>
      <c r="G1384" t="str">
        <f>B1384&amp;C1384</f>
        <v>Charlotte PAYNEhammer-throw</v>
      </c>
      <c r="H1384" s="2">
        <f>E1384</f>
        <v>1041</v>
      </c>
      <c r="I1384" s="2" cm="1">
        <f t="array" ref="I1384">MAX(IF($G$3:$G$4000=$G1384,$H$3:$H$4000))</f>
        <v>1041</v>
      </c>
      <c r="J1384" s="2" t="str">
        <v>GBR</v>
      </c>
      <c r="K1384" s="21" t="str">
        <v>Phoebe BAGGOTT</v>
      </c>
      <c r="L1384" s="47" t="str">
        <v>hammer-throw</v>
      </c>
      <c r="M1384" s="97">
        <v>37206</v>
      </c>
      <c r="N1384" s="96" t="str">
        <f t="shared" si="84"/>
        <v>Phoebe BAGGOTThammer-throw</v>
      </c>
      <c r="O1384" s="2">
        <f t="shared" si="85"/>
        <v>837</v>
      </c>
      <c r="P1384" s="2">
        <f t="shared" si="86"/>
        <v>88</v>
      </c>
      <c r="Q1384" s="81" t="str">
        <f t="shared" si="87"/>
        <v/>
      </c>
    </row>
    <row r="1385" spans="1:17" x14ac:dyDescent="0.2">
      <c r="A1385" t="s">
        <v>1287</v>
      </c>
      <c r="B1385" t="s">
        <v>1740</v>
      </c>
      <c r="C1385" t="s">
        <v>82</v>
      </c>
      <c r="D1385" s="5">
        <v>34439</v>
      </c>
      <c r="E1385" s="2">
        <v>1041</v>
      </c>
      <c r="F1385" s="2">
        <v>20</v>
      </c>
      <c r="G1385" t="str">
        <f>B1385&amp;C1385</f>
        <v>Sally RATCLIFFEmarathon</v>
      </c>
      <c r="H1385" s="2">
        <f>E1385</f>
        <v>1041</v>
      </c>
      <c r="I1385" s="2" cm="1">
        <f t="array" ref="I1385">MAX(IF($G$3:$G$4000=$G1385,$H$3:$H$4000))</f>
        <v>1041</v>
      </c>
      <c r="J1385" s="2" t="str">
        <v>GBR</v>
      </c>
      <c r="K1385" s="21" t="str">
        <v>Luisa CHANTLER EDMOND</v>
      </c>
      <c r="L1385" s="47" t="str">
        <v>discus-throw</v>
      </c>
      <c r="M1385" s="97">
        <v>36318</v>
      </c>
      <c r="N1385" s="96" t="str">
        <f t="shared" si="84"/>
        <v>Luisa CHANTLER EDMONDdiscus-throw</v>
      </c>
      <c r="O1385" s="2">
        <f t="shared" si="85"/>
        <v>833</v>
      </c>
      <c r="P1385" s="2">
        <f t="shared" si="86"/>
        <v>97</v>
      </c>
      <c r="Q1385" s="81" t="str">
        <f t="shared" si="87"/>
        <v/>
      </c>
    </row>
    <row r="1386" spans="1:17" x14ac:dyDescent="0.2">
      <c r="A1386" t="s">
        <v>1287</v>
      </c>
      <c r="B1386" t="s">
        <v>2312</v>
      </c>
      <c r="C1386" t="s">
        <v>33</v>
      </c>
      <c r="D1386" s="5">
        <v>37098</v>
      </c>
      <c r="E1386" s="2">
        <v>1041</v>
      </c>
      <c r="F1386" s="2">
        <v>68</v>
      </c>
      <c r="G1386" t="str">
        <f>B1386&amp;C1386</f>
        <v>Havana ALLISTONE-GREAVES400mh</v>
      </c>
      <c r="H1386" s="2">
        <f>E1386</f>
        <v>1041</v>
      </c>
      <c r="I1386" s="2" cm="1">
        <f t="array" ref="I1386">MAX(IF($G$3:$G$4000=$G1386,$H$3:$H$4000))</f>
        <v>1041</v>
      </c>
      <c r="J1386" s="2" t="str">
        <v>GBR</v>
      </c>
      <c r="K1386" s="21" t="str">
        <v>Olivia DOBSON</v>
      </c>
      <c r="L1386" s="47" t="str">
        <v>shot-put</v>
      </c>
      <c r="M1386" s="97">
        <v>36977</v>
      </c>
      <c r="N1386" s="96" t="str">
        <f t="shared" si="84"/>
        <v>Olivia DOBSONshot-put</v>
      </c>
      <c r="O1386" s="2">
        <f t="shared" si="85"/>
        <v>833</v>
      </c>
      <c r="P1386" s="2">
        <f t="shared" si="86"/>
        <v>95</v>
      </c>
      <c r="Q1386" s="81" t="str">
        <f t="shared" si="87"/>
        <v/>
      </c>
    </row>
    <row r="1387" spans="1:17" x14ac:dyDescent="0.2">
      <c r="A1387" t="s">
        <v>1287</v>
      </c>
      <c r="B1387" t="s">
        <v>2079</v>
      </c>
      <c r="C1387" t="s">
        <v>34</v>
      </c>
      <c r="D1387" s="5">
        <v>33395</v>
      </c>
      <c r="E1387" s="2">
        <v>1040</v>
      </c>
      <c r="F1387" s="2">
        <v>72</v>
      </c>
      <c r="G1387" t="str">
        <f>B1387&amp;C1387</f>
        <v>Lauren HALL3000msc</v>
      </c>
      <c r="H1387" s="2">
        <f>E1387</f>
        <v>1040</v>
      </c>
      <c r="I1387" s="2" cm="1">
        <f t="array" ref="I1387">MAX(IF($G$3:$G$4000=$G1387,$H$3:$H$4000))</f>
        <v>1040</v>
      </c>
      <c r="J1387" s="2" t="str">
        <v>GBR</v>
      </c>
      <c r="K1387" s="21" t="str">
        <v>Sophie MACE</v>
      </c>
      <c r="L1387" s="47" t="str">
        <v>discus-throw</v>
      </c>
      <c r="M1387" s="97">
        <v>36075</v>
      </c>
      <c r="N1387" s="96" t="str">
        <f t="shared" si="84"/>
        <v>Sophie MACEdiscus-throw</v>
      </c>
      <c r="O1387" s="2">
        <f t="shared" si="85"/>
        <v>831</v>
      </c>
      <c r="P1387" s="2">
        <f t="shared" si="86"/>
        <v>101</v>
      </c>
      <c r="Q1387" s="81" t="str">
        <f t="shared" si="87"/>
        <v/>
      </c>
    </row>
    <row r="1388" spans="1:17" x14ac:dyDescent="0.2">
      <c r="A1388" t="s">
        <v>1287</v>
      </c>
      <c r="B1388" t="s">
        <v>2195</v>
      </c>
      <c r="C1388" s="5" t="s">
        <v>30</v>
      </c>
      <c r="D1388" s="5">
        <v>31288</v>
      </c>
      <c r="E1388" s="2">
        <v>1038</v>
      </c>
      <c r="F1388" s="2">
        <v>96</v>
      </c>
      <c r="G1388" t="str">
        <f>B1388&amp;C1388</f>
        <v>Claire DUCK10000m</v>
      </c>
      <c r="H1388" s="2">
        <f>E1388</f>
        <v>1038</v>
      </c>
      <c r="I1388" s="2" cm="1">
        <f t="array" ref="I1388">MAX(IF($G$3:$G$4000=$G1388,$H$3:$H$4000))</f>
        <v>1038</v>
      </c>
      <c r="J1388" s="2" t="str">
        <v>GBR</v>
      </c>
      <c r="K1388" s="21" t="str">
        <v>Annabelle PALMER</v>
      </c>
      <c r="L1388" s="47" t="str">
        <v>hammer-throw</v>
      </c>
      <c r="M1388" s="97">
        <v>34598</v>
      </c>
      <c r="N1388" s="96" t="str">
        <f t="shared" si="84"/>
        <v>Annabelle PALMERhammer-throw</v>
      </c>
      <c r="O1388" s="2">
        <f t="shared" si="85"/>
        <v>830</v>
      </c>
      <c r="P1388" s="2">
        <f t="shared" si="86"/>
        <v>94</v>
      </c>
      <c r="Q1388" s="81" t="str">
        <f t="shared" si="87"/>
        <v/>
      </c>
    </row>
    <row r="1389" spans="1:17" x14ac:dyDescent="0.2">
      <c r="A1389" t="s">
        <v>1287</v>
      </c>
      <c r="B1389" t="s">
        <v>2689</v>
      </c>
      <c r="C1389" t="s">
        <v>42</v>
      </c>
      <c r="D1389" s="5">
        <v>36418</v>
      </c>
      <c r="E1389" s="2">
        <v>1037</v>
      </c>
      <c r="F1389" s="2">
        <v>13</v>
      </c>
      <c r="G1389" t="str">
        <f>B1389&amp;C1389</f>
        <v>Anna PURCHASEhammer-throw</v>
      </c>
      <c r="H1389" s="2">
        <f>E1389</f>
        <v>1037</v>
      </c>
      <c r="I1389" s="2" cm="1">
        <f t="array" ref="I1389">MAX(IF($G$3:$G$4000=$G1389,$H$3:$H$4000))</f>
        <v>1037</v>
      </c>
      <c r="J1389" s="2" t="str">
        <v>GBR</v>
      </c>
      <c r="K1389" s="21" t="str">
        <v>Anna LOUGHLIN</v>
      </c>
      <c r="L1389" s="47" t="str">
        <v>hammer-throw</v>
      </c>
      <c r="M1389" s="97">
        <v>36824</v>
      </c>
      <c r="N1389" s="96" t="str">
        <f t="shared" si="84"/>
        <v>Anna LOUGHLINhammer-throw</v>
      </c>
      <c r="O1389" s="2">
        <f t="shared" si="85"/>
        <v>830</v>
      </c>
      <c r="P1389" s="2">
        <f t="shared" si="86"/>
        <v>94</v>
      </c>
      <c r="Q1389" s="81" t="str">
        <f t="shared" si="87"/>
        <v/>
      </c>
    </row>
    <row r="1390" spans="1:17" x14ac:dyDescent="0.2">
      <c r="A1390" t="s">
        <v>1287</v>
      </c>
      <c r="B1390" t="s">
        <v>2196</v>
      </c>
      <c r="C1390" s="5" t="s">
        <v>30</v>
      </c>
      <c r="D1390" s="5">
        <v>36944</v>
      </c>
      <c r="E1390" s="2">
        <v>1036</v>
      </c>
      <c r="F1390" s="2">
        <v>98</v>
      </c>
      <c r="G1390" t="str">
        <f>B1390&amp;C1390</f>
        <v>Grace BROCK10000m</v>
      </c>
      <c r="H1390" s="2">
        <f>E1390</f>
        <v>1036</v>
      </c>
      <c r="I1390" s="2" cm="1">
        <f t="array" ref="I1390">MAX(IF($G$3:$G$4000=$G1390,$H$3:$H$4000))</f>
        <v>1036</v>
      </c>
      <c r="J1390" s="2" t="str">
        <v>GBR</v>
      </c>
      <c r="K1390" s="21" t="str">
        <v>Heather CUBBAGE</v>
      </c>
      <c r="L1390" s="47" t="str">
        <v>discus-throw</v>
      </c>
      <c r="M1390" s="97">
        <v>36911</v>
      </c>
      <c r="N1390" s="96" t="str">
        <f t="shared" si="84"/>
        <v>Heather CUBBAGEdiscus-throw</v>
      </c>
      <c r="O1390" s="2">
        <f t="shared" si="85"/>
        <v>829</v>
      </c>
      <c r="P1390" s="2">
        <f t="shared" si="86"/>
        <v>102</v>
      </c>
      <c r="Q1390" s="81" t="str">
        <f t="shared" si="87"/>
        <v/>
      </c>
    </row>
    <row r="1391" spans="1:17" x14ac:dyDescent="0.2">
      <c r="A1391" t="s">
        <v>1287</v>
      </c>
      <c r="B1391" t="s">
        <v>2384</v>
      </c>
      <c r="C1391" s="5" t="s">
        <v>37</v>
      </c>
      <c r="D1391" s="5">
        <v>37193</v>
      </c>
      <c r="E1391" s="2">
        <v>1036</v>
      </c>
      <c r="F1391" s="2">
        <v>65</v>
      </c>
      <c r="G1391" t="str">
        <f>B1391&amp;C1391</f>
        <v>Ore ADAMSONlong-jump</v>
      </c>
      <c r="H1391" s="2">
        <f>E1391</f>
        <v>1036</v>
      </c>
      <c r="I1391" s="2" cm="1">
        <f t="array" ref="I1391">MAX(IF($G$3:$G$4000=$G1391,$H$3:$H$4000))</f>
        <v>1036</v>
      </c>
      <c r="J1391" s="2" t="str">
        <v>GBR</v>
      </c>
      <c r="K1391" s="21" t="str">
        <v>Luisa CHANTLER EDMOND</v>
      </c>
      <c r="L1391" s="47" t="str">
        <v>hammer-throw</v>
      </c>
      <c r="M1391" s="97">
        <v>36318</v>
      </c>
      <c r="N1391" s="96" t="str">
        <f t="shared" si="84"/>
        <v>Luisa CHANTLER EDMONDhammer-throw</v>
      </c>
      <c r="O1391" s="2">
        <f t="shared" si="85"/>
        <v>829</v>
      </c>
      <c r="P1391" s="2">
        <f t="shared" si="86"/>
        <v>96</v>
      </c>
      <c r="Q1391" s="81" t="str">
        <f t="shared" si="87"/>
        <v/>
      </c>
    </row>
    <row r="1392" spans="1:17" x14ac:dyDescent="0.2">
      <c r="A1392" t="s">
        <v>1287</v>
      </c>
      <c r="B1392" t="s">
        <v>2081</v>
      </c>
      <c r="C1392" s="5" t="s">
        <v>34</v>
      </c>
      <c r="D1392" s="6">
        <v>33640</v>
      </c>
      <c r="E1392" s="2">
        <v>1034</v>
      </c>
      <c r="F1392" s="2">
        <v>75</v>
      </c>
      <c r="G1392" t="str">
        <f>B1392&amp;C1392</f>
        <v>Gemma KERSEY3000msc</v>
      </c>
      <c r="H1392" s="2">
        <f>E1392</f>
        <v>1034</v>
      </c>
      <c r="I1392" s="2" cm="1">
        <f t="array" ref="I1392">MAX(IF($G$3:$G$4000=$G1392,$H$3:$H$4000))</f>
        <v>1034</v>
      </c>
      <c r="J1392" s="2" t="str">
        <v>GBR</v>
      </c>
      <c r="K1392" s="21" t="str">
        <v>Emma BOTHAM</v>
      </c>
      <c r="L1392" s="47" t="str">
        <v>discus-throw</v>
      </c>
      <c r="M1392" s="97">
        <v>44581</v>
      </c>
      <c r="N1392" s="96" t="str">
        <f t="shared" si="84"/>
        <v>Emma BOTHAMdiscus-throw</v>
      </c>
      <c r="O1392" s="2">
        <f t="shared" si="85"/>
        <v>826</v>
      </c>
      <c r="P1392" s="2">
        <f t="shared" si="86"/>
        <v>106</v>
      </c>
      <c r="Q1392" s="81" t="str">
        <f t="shared" si="87"/>
        <v/>
      </c>
    </row>
    <row r="1393" spans="1:17" x14ac:dyDescent="0.2">
      <c r="A1393" t="s">
        <v>1287</v>
      </c>
      <c r="B1393" t="s">
        <v>2578</v>
      </c>
      <c r="C1393" t="s">
        <v>39</v>
      </c>
      <c r="D1393" s="5">
        <v>36073</v>
      </c>
      <c r="E1393" s="2">
        <v>1033</v>
      </c>
      <c r="F1393" s="2">
        <v>12</v>
      </c>
      <c r="G1393" t="str">
        <f>B1393&amp;C1393</f>
        <v>Divine OLADIPOshot-put</v>
      </c>
      <c r="H1393" s="2">
        <f>E1393</f>
        <v>1033</v>
      </c>
      <c r="I1393" s="2" cm="1">
        <f t="array" ref="I1393">MAX(IF($G$3:$G$4000=$G1393,$H$3:$H$4000))</f>
        <v>1033</v>
      </c>
      <c r="J1393" s="2" t="str">
        <v>GBR</v>
      </c>
      <c r="K1393" s="21" t="str">
        <v>Maddy MUDD</v>
      </c>
      <c r="L1393" s="47" t="str">
        <v>pole-vault</v>
      </c>
      <c r="M1393" s="97">
        <v>36180</v>
      </c>
      <c r="N1393" s="96" t="str">
        <f t="shared" si="84"/>
        <v>Maddy MUDDpole-vault</v>
      </c>
      <c r="O1393" s="2">
        <f t="shared" si="85"/>
        <v>825</v>
      </c>
      <c r="P1393" s="2">
        <f t="shared" si="86"/>
        <v>102</v>
      </c>
      <c r="Q1393" s="81" t="str">
        <f t="shared" si="87"/>
        <v/>
      </c>
    </row>
    <row r="1394" spans="1:17" x14ac:dyDescent="0.2">
      <c r="A1394" t="s">
        <v>1287</v>
      </c>
      <c r="B1394" t="s">
        <v>2082</v>
      </c>
      <c r="C1394" t="s">
        <v>34</v>
      </c>
      <c r="D1394" s="5">
        <v>36469</v>
      </c>
      <c r="E1394" s="2">
        <v>1032</v>
      </c>
      <c r="F1394" s="2">
        <v>76</v>
      </c>
      <c r="G1394" t="str">
        <f>B1394&amp;C1394</f>
        <v>India WEIR3000msc</v>
      </c>
      <c r="H1394" s="2">
        <f>E1394</f>
        <v>1032</v>
      </c>
      <c r="I1394" s="2" cm="1">
        <f t="array" ref="I1394">MAX(IF($G$3:$G$4000=$G1394,$H$3:$H$4000))</f>
        <v>1032</v>
      </c>
      <c r="J1394" s="2" t="str">
        <v>GBR</v>
      </c>
      <c r="K1394" s="21" t="str">
        <v>Amaya SCOTT-RULE</v>
      </c>
      <c r="L1394" s="47" t="str">
        <v>shot-put</v>
      </c>
      <c r="M1394" s="97">
        <v>36937</v>
      </c>
      <c r="N1394" s="96" t="str">
        <f t="shared" si="84"/>
        <v>Amaya SCOTT-RULEshot-put</v>
      </c>
      <c r="O1394" s="2">
        <f t="shared" si="85"/>
        <v>825</v>
      </c>
      <c r="P1394" s="2">
        <f t="shared" si="86"/>
        <v>99</v>
      </c>
      <c r="Q1394" s="81" t="str">
        <f t="shared" si="87"/>
        <v/>
      </c>
    </row>
    <row r="1395" spans="1:17" x14ac:dyDescent="0.2">
      <c r="A1395" t="s">
        <v>1287</v>
      </c>
      <c r="B1395" t="s">
        <v>2083</v>
      </c>
      <c r="C1395" t="s">
        <v>34</v>
      </c>
      <c r="D1395" s="5">
        <v>36056</v>
      </c>
      <c r="E1395" s="2">
        <v>1032</v>
      </c>
      <c r="F1395" s="2">
        <v>76</v>
      </c>
      <c r="G1395" t="str">
        <f>B1395&amp;C1395</f>
        <v>Lucy JONES3000msc</v>
      </c>
      <c r="H1395" s="2">
        <f>E1395</f>
        <v>1032</v>
      </c>
      <c r="I1395" s="2" cm="1">
        <f t="array" ref="I1395">MAX(IF($G$3:$G$4000=$G1395,$H$3:$H$4000))</f>
        <v>1032</v>
      </c>
      <c r="J1395" s="2" t="str">
        <v>GBR</v>
      </c>
      <c r="K1395" s="21" t="str">
        <v>Lois WARDEN</v>
      </c>
      <c r="L1395" s="47" t="str">
        <v>pole-vault</v>
      </c>
      <c r="M1395" s="97">
        <v>37341</v>
      </c>
      <c r="N1395" s="96" t="str">
        <f t="shared" si="84"/>
        <v>Lois WARDENpole-vault</v>
      </c>
      <c r="O1395" s="2">
        <f t="shared" si="85"/>
        <v>822</v>
      </c>
      <c r="P1395" s="2">
        <f t="shared" si="86"/>
        <v>104</v>
      </c>
      <c r="Q1395" s="81" t="str">
        <f t="shared" si="87"/>
        <v/>
      </c>
    </row>
    <row r="1396" spans="1:17" x14ac:dyDescent="0.2">
      <c r="A1396" t="s">
        <v>1287</v>
      </c>
      <c r="B1396" t="s">
        <v>2389</v>
      </c>
      <c r="C1396" t="s">
        <v>37</v>
      </c>
      <c r="D1396" s="5">
        <v>37860</v>
      </c>
      <c r="E1396" s="2">
        <v>1031</v>
      </c>
      <c r="F1396" s="2">
        <v>71</v>
      </c>
      <c r="G1396" t="str">
        <f>B1396&amp;C1396</f>
        <v>Molly PALMERlong-jump</v>
      </c>
      <c r="H1396" s="2">
        <f>E1396</f>
        <v>1031</v>
      </c>
      <c r="I1396" s="2" cm="1">
        <f t="array" ref="I1396">MAX(IF($G$3:$G$4000=$G1396,$H$3:$H$4000))</f>
        <v>1031</v>
      </c>
      <c r="J1396" s="2" t="str">
        <v>GBR</v>
      </c>
      <c r="K1396" s="21" t="str">
        <v>Jo ROWLAND</v>
      </c>
      <c r="L1396" s="47" t="str">
        <v>shot-put</v>
      </c>
      <c r="M1396" s="97">
        <v>32871</v>
      </c>
      <c r="N1396" s="96" t="str">
        <f t="shared" si="84"/>
        <v>Jo ROWLANDshot-put</v>
      </c>
      <c r="O1396" s="2">
        <f t="shared" si="85"/>
        <v>821</v>
      </c>
      <c r="P1396" s="2">
        <f t="shared" si="86"/>
        <v>101</v>
      </c>
      <c r="Q1396" s="81" t="str">
        <f t="shared" si="87"/>
        <v/>
      </c>
    </row>
    <row r="1397" spans="1:17" x14ac:dyDescent="0.2">
      <c r="A1397" t="s">
        <v>1287</v>
      </c>
      <c r="B1397" t="s">
        <v>2608</v>
      </c>
      <c r="C1397" s="5" t="s">
        <v>39</v>
      </c>
      <c r="D1397" s="5">
        <v>35336</v>
      </c>
      <c r="E1397" s="2">
        <v>1031</v>
      </c>
      <c r="F1397" s="2">
        <v>13</v>
      </c>
      <c r="G1397" t="str">
        <f>B1397&amp;C1397</f>
        <v>Adele NICOLLshot-put</v>
      </c>
      <c r="H1397" s="2">
        <f>E1397</f>
        <v>1031</v>
      </c>
      <c r="I1397" s="2" cm="1">
        <f t="array" ref="I1397">MAX(IF($G$3:$G$4000=$G1397,$H$3:$H$4000))</f>
        <v>1031</v>
      </c>
      <c r="J1397" s="2" t="str">
        <v>GBR</v>
      </c>
      <c r="K1397" s="21" t="str">
        <v>Holly MILLS</v>
      </c>
      <c r="L1397" s="47" t="str">
        <v>shot-put</v>
      </c>
      <c r="M1397" s="97">
        <v>36631</v>
      </c>
      <c r="N1397" s="96" t="str">
        <f t="shared" si="84"/>
        <v>Holly MILLSshot-put</v>
      </c>
      <c r="O1397" s="2">
        <f t="shared" si="85"/>
        <v>820</v>
      </c>
      <c r="P1397" s="2">
        <f t="shared" si="86"/>
        <v>104</v>
      </c>
      <c r="Q1397" s="81" t="str">
        <f t="shared" si="87"/>
        <v/>
      </c>
    </row>
    <row r="1398" spans="1:17" x14ac:dyDescent="0.2">
      <c r="A1398" t="s">
        <v>1287</v>
      </c>
      <c r="B1398" t="s">
        <v>2315</v>
      </c>
      <c r="C1398" t="s">
        <v>33</v>
      </c>
      <c r="D1398" s="5">
        <v>35309</v>
      </c>
      <c r="E1398" s="2">
        <v>1030</v>
      </c>
      <c r="F1398" s="2">
        <v>73</v>
      </c>
      <c r="G1398" t="str">
        <f>B1398&amp;C1398</f>
        <v>Georgina ROGERS400mh</v>
      </c>
      <c r="H1398" s="2">
        <f>E1398</f>
        <v>1030</v>
      </c>
      <c r="I1398" s="2" cm="1">
        <f t="array" ref="I1398">MAX(IF($G$3:$G$4000=$G1398,$H$3:$H$4000))</f>
        <v>1030</v>
      </c>
      <c r="J1398" s="2" t="str">
        <v>GBR</v>
      </c>
      <c r="K1398" s="21" t="str">
        <v>Lara MOFFAT</v>
      </c>
      <c r="L1398" s="47" t="str">
        <v>hammer-throw</v>
      </c>
      <c r="M1398" s="97">
        <v>37886</v>
      </c>
      <c r="N1398" s="96" t="str">
        <f t="shared" si="84"/>
        <v>Lara MOFFAThammer-throw</v>
      </c>
      <c r="O1398" s="2">
        <f t="shared" si="85"/>
        <v>820</v>
      </c>
      <c r="P1398" s="2">
        <f t="shared" si="86"/>
        <v>101</v>
      </c>
      <c r="Q1398" s="81" t="str">
        <f t="shared" si="87"/>
        <v/>
      </c>
    </row>
    <row r="1399" spans="1:17" x14ac:dyDescent="0.2">
      <c r="A1399" t="s">
        <v>1287</v>
      </c>
      <c r="B1399" t="s">
        <v>2691</v>
      </c>
      <c r="C1399" s="6" t="s">
        <v>42</v>
      </c>
      <c r="D1399" s="5">
        <v>35937</v>
      </c>
      <c r="E1399" s="2">
        <v>1030</v>
      </c>
      <c r="F1399" s="2">
        <v>15</v>
      </c>
      <c r="G1399" t="str">
        <f>B1399&amp;C1399</f>
        <v>Amy HERRINGTONhammer-throw</v>
      </c>
      <c r="H1399" s="2">
        <f>E1399</f>
        <v>1030</v>
      </c>
      <c r="I1399" s="2" cm="1">
        <f t="array" ref="I1399">MAX(IF($G$3:$G$4000=$G1399,$H$3:$H$4000))</f>
        <v>1030</v>
      </c>
      <c r="J1399" s="2" t="str">
        <v>GBR</v>
      </c>
      <c r="K1399" s="21" t="str">
        <v>Poppy BEAN</v>
      </c>
      <c r="L1399" s="47" t="str">
        <v>hammer-throw</v>
      </c>
      <c r="M1399" s="97">
        <v>2000</v>
      </c>
      <c r="N1399" s="96" t="str">
        <f t="shared" si="84"/>
        <v>Poppy BEANhammer-throw</v>
      </c>
      <c r="O1399" s="2">
        <f t="shared" si="85"/>
        <v>816</v>
      </c>
      <c r="P1399" s="2">
        <f t="shared" si="86"/>
        <v>102</v>
      </c>
      <c r="Q1399" s="81" t="str">
        <f t="shared" si="87"/>
        <v/>
      </c>
    </row>
    <row r="1400" spans="1:17" x14ac:dyDescent="0.2">
      <c r="A1400" t="s">
        <v>1287</v>
      </c>
      <c r="B1400" t="s">
        <v>1720</v>
      </c>
      <c r="C1400" t="s">
        <v>85</v>
      </c>
      <c r="D1400" s="5">
        <v>34267</v>
      </c>
      <c r="E1400" s="2">
        <v>1030</v>
      </c>
      <c r="F1400" s="2">
        <v>5</v>
      </c>
      <c r="G1400" t="str">
        <f>B1400&amp;C1400</f>
        <v>Heather LEWISrace-walking</v>
      </c>
      <c r="H1400" s="2">
        <f>E1400</f>
        <v>1030</v>
      </c>
      <c r="I1400" s="2" cm="1">
        <f t="array" ref="I1400">MAX(IF($G$3:$G$4000=$G1400,$H$3:$H$4000))</f>
        <v>1030</v>
      </c>
      <c r="J1400" s="2" t="str">
        <v>GBR</v>
      </c>
      <c r="K1400" s="21" t="str">
        <v>Olivia JONES</v>
      </c>
      <c r="L1400" s="47" t="str">
        <v>javelin-throw</v>
      </c>
      <c r="M1400" s="97">
        <v>36576</v>
      </c>
      <c r="N1400" s="96" t="str">
        <f t="shared" si="84"/>
        <v>Olivia JONESjavelin-throw</v>
      </c>
      <c r="O1400" s="2">
        <f t="shared" si="85"/>
        <v>813</v>
      </c>
      <c r="P1400" s="2">
        <f t="shared" si="86"/>
        <v>89</v>
      </c>
      <c r="Q1400" s="81" t="str">
        <f t="shared" si="87"/>
        <v/>
      </c>
    </row>
    <row r="1401" spans="1:17" x14ac:dyDescent="0.2">
      <c r="A1401" t="s">
        <v>1287</v>
      </c>
      <c r="B1401" t="s">
        <v>2084</v>
      </c>
      <c r="C1401" t="s">
        <v>34</v>
      </c>
      <c r="D1401" s="5">
        <v>33984</v>
      </c>
      <c r="E1401" s="2">
        <v>1029</v>
      </c>
      <c r="F1401" s="2">
        <v>78</v>
      </c>
      <c r="G1401" t="str">
        <f>B1401&amp;C1401</f>
        <v>Iona LAKE3000msc</v>
      </c>
      <c r="H1401" s="2">
        <f>E1401</f>
        <v>1029</v>
      </c>
      <c r="I1401" s="2" cm="1">
        <f t="array" ref="I1401">MAX(IF($G$3:$G$4000=$G1401,$H$3:$H$4000))</f>
        <v>1029</v>
      </c>
      <c r="J1401" s="2" t="str">
        <v>GBR</v>
      </c>
      <c r="K1401" s="21" t="str">
        <v>Manon BAINES</v>
      </c>
      <c r="L1401" s="47" t="str">
        <v>pole-vault</v>
      </c>
      <c r="M1401" s="97">
        <v>0</v>
      </c>
      <c r="N1401" s="96" t="str">
        <f t="shared" si="84"/>
        <v>Manon BAINESpole-vault</v>
      </c>
      <c r="O1401" s="2">
        <f t="shared" si="85"/>
        <v>810</v>
      </c>
      <c r="P1401" s="2">
        <f t="shared" si="86"/>
        <v>106</v>
      </c>
      <c r="Q1401" s="81" t="str">
        <f t="shared" si="87"/>
        <v/>
      </c>
    </row>
    <row r="1402" spans="1:17" x14ac:dyDescent="0.2">
      <c r="A1402" t="s">
        <v>1287</v>
      </c>
      <c r="B1402" t="s">
        <v>2269</v>
      </c>
      <c r="C1402" t="s">
        <v>37</v>
      </c>
      <c r="D1402" s="5">
        <v>36412</v>
      </c>
      <c r="E1402" s="2">
        <v>1029</v>
      </c>
      <c r="F1402" s="2">
        <v>73</v>
      </c>
      <c r="G1402" t="str">
        <f>B1402&amp;C1402</f>
        <v>Jade O'DOWDAlong-jump</v>
      </c>
      <c r="H1402" s="2">
        <f>E1402</f>
        <v>1029</v>
      </c>
      <c r="I1402" s="2" cm="1">
        <f t="array" ref="I1402">MAX(IF($G$3:$G$4000=$G1402,$H$3:$H$4000))</f>
        <v>1029</v>
      </c>
      <c r="J1402" s="2" t="str">
        <v>GBR</v>
      </c>
      <c r="K1402" s="21" t="str">
        <v>Ellen BARBER</v>
      </c>
      <c r="L1402" s="47" t="str">
        <v>javelin-throw</v>
      </c>
      <c r="M1402" s="97">
        <v>35769</v>
      </c>
      <c r="N1402" s="96" t="str">
        <f t="shared" si="84"/>
        <v>Ellen BARBERjavelin-throw</v>
      </c>
      <c r="O1402" s="2">
        <f t="shared" si="85"/>
        <v>810</v>
      </c>
      <c r="P1402" s="2">
        <f t="shared" si="86"/>
        <v>92</v>
      </c>
      <c r="Q1402" s="81" t="str">
        <f t="shared" si="87"/>
        <v/>
      </c>
    </row>
    <row r="1403" spans="1:17" x14ac:dyDescent="0.2">
      <c r="A1403" t="s">
        <v>1287</v>
      </c>
      <c r="B1403" t="s">
        <v>2392</v>
      </c>
      <c r="C1403" t="s">
        <v>37</v>
      </c>
      <c r="D1403" s="5">
        <v>34707</v>
      </c>
      <c r="E1403" s="2">
        <v>1027</v>
      </c>
      <c r="F1403" s="2">
        <v>75</v>
      </c>
      <c r="G1403" t="str">
        <f>B1403&amp;C1403</f>
        <v>Katie STAINTONlong-jump</v>
      </c>
      <c r="H1403" s="2">
        <f>E1403</f>
        <v>1027</v>
      </c>
      <c r="I1403" s="2" cm="1">
        <f t="array" ref="I1403">MAX(IF($G$3:$G$4000=$G1403,$H$3:$H$4000))</f>
        <v>1027</v>
      </c>
      <c r="J1403" s="2" t="str">
        <v>GBR</v>
      </c>
      <c r="K1403" s="21" t="str">
        <v>Olivia DOBSON</v>
      </c>
      <c r="L1403" s="47" t="str">
        <v>javelin-throw</v>
      </c>
      <c r="M1403" s="97">
        <v>36977</v>
      </c>
      <c r="N1403" s="96" t="str">
        <f t="shared" si="84"/>
        <v>Olivia DOBSONjavelin-throw</v>
      </c>
      <c r="O1403" s="2">
        <f t="shared" si="85"/>
        <v>808</v>
      </c>
      <c r="P1403" s="2">
        <f t="shared" si="86"/>
        <v>96</v>
      </c>
      <c r="Q1403" s="81" t="str">
        <f t="shared" si="87"/>
        <v/>
      </c>
    </row>
    <row r="1404" spans="1:17" x14ac:dyDescent="0.2">
      <c r="A1404" t="s">
        <v>1287</v>
      </c>
      <c r="B1404" t="s">
        <v>2351</v>
      </c>
      <c r="C1404" s="5" t="s">
        <v>38</v>
      </c>
      <c r="D1404" s="5">
        <v>34660</v>
      </c>
      <c r="E1404" s="2">
        <v>1027</v>
      </c>
      <c r="F1404" s="2">
        <v>32</v>
      </c>
      <c r="G1404" t="str">
        <f>B1404&amp;C1404</f>
        <v>Jahisha THOMAStriple-jump</v>
      </c>
      <c r="H1404" s="2">
        <f>E1404</f>
        <v>1027</v>
      </c>
      <c r="I1404" s="2" cm="1">
        <f t="array" ref="I1404">MAX(IF($G$3:$G$4000=$G1404,$H$3:$H$4000))</f>
        <v>1027</v>
      </c>
      <c r="J1404" s="2" t="str">
        <v>GBR</v>
      </c>
      <c r="K1404" s="21" t="str">
        <v>Hayley MILLS</v>
      </c>
      <c r="L1404" s="47" t="str">
        <v>pole-vault</v>
      </c>
      <c r="M1404" s="97">
        <v>0</v>
      </c>
      <c r="N1404" s="96" t="str">
        <f t="shared" si="84"/>
        <v>Hayley MILLSpole-vault</v>
      </c>
      <c r="O1404" s="2">
        <f t="shared" si="85"/>
        <v>807</v>
      </c>
      <c r="P1404" s="2">
        <f t="shared" si="86"/>
        <v>107</v>
      </c>
      <c r="Q1404" s="81" t="str">
        <f t="shared" si="87"/>
        <v/>
      </c>
    </row>
    <row r="1405" spans="1:17" x14ac:dyDescent="0.2">
      <c r="A1405" t="s">
        <v>1287</v>
      </c>
      <c r="B1405" t="s">
        <v>1288</v>
      </c>
      <c r="C1405" t="s">
        <v>26</v>
      </c>
      <c r="D1405" s="5">
        <v>36409</v>
      </c>
      <c r="E1405" s="2">
        <v>1026</v>
      </c>
      <c r="F1405" s="2">
        <v>67</v>
      </c>
      <c r="G1405" t="str">
        <f>B1405&amp;C1405</f>
        <v>Mair EDWARDS400m</v>
      </c>
      <c r="H1405" s="2">
        <f>E1405</f>
        <v>1026</v>
      </c>
      <c r="I1405" s="2" cm="1">
        <f t="array" ref="I1405">MAX(IF($G$3:$G$4000=$G1405,$H$3:$H$4000))</f>
        <v>1026</v>
      </c>
      <c r="J1405" s="2" t="str">
        <v>GBR</v>
      </c>
      <c r="K1405" s="21" t="str">
        <v>Kaliska NOWERS</v>
      </c>
      <c r="L1405" s="47" t="str">
        <v>pole-vault</v>
      </c>
      <c r="M1405" s="97">
        <v>0</v>
      </c>
      <c r="N1405" s="96" t="str">
        <f t="shared" si="84"/>
        <v>Kaliska NOWERSpole-vault</v>
      </c>
      <c r="O1405" s="2">
        <f t="shared" si="85"/>
        <v>807</v>
      </c>
      <c r="P1405" s="2">
        <f t="shared" si="86"/>
        <v>107</v>
      </c>
      <c r="Q1405" s="81" t="str">
        <f t="shared" si="87"/>
        <v/>
      </c>
    </row>
    <row r="1406" spans="1:17" x14ac:dyDescent="0.2">
      <c r="A1406" t="s">
        <v>1287</v>
      </c>
      <c r="B1406" t="s">
        <v>1720</v>
      </c>
      <c r="C1406" t="s">
        <v>85</v>
      </c>
      <c r="D1406" s="5">
        <v>34267</v>
      </c>
      <c r="E1406" s="2">
        <v>1024</v>
      </c>
      <c r="F1406" s="2">
        <v>5</v>
      </c>
      <c r="G1406" t="str">
        <f>B1406&amp;C1406</f>
        <v>Heather LEWISrace-walking</v>
      </c>
      <c r="H1406" s="2">
        <f>E1406</f>
        <v>1024</v>
      </c>
      <c r="I1406" s="2" cm="1">
        <f t="array" ref="I1406">MAX(IF($G$3:$G$4000=$G1406,$H$3:$H$4000))</f>
        <v>1030</v>
      </c>
      <c r="J1406" s="2" t="str">
        <v>GBR</v>
      </c>
      <c r="K1406" s="21" t="str">
        <v>Nyree PERRY</v>
      </c>
      <c r="L1406" s="47" t="str">
        <v>pole-vault</v>
      </c>
      <c r="M1406" s="97">
        <v>0</v>
      </c>
      <c r="N1406" s="96" t="str">
        <f t="shared" si="84"/>
        <v>Nyree PERRYpole-vault</v>
      </c>
      <c r="O1406" s="2">
        <f t="shared" si="85"/>
        <v>807</v>
      </c>
      <c r="P1406" s="2">
        <f t="shared" si="86"/>
        <v>107</v>
      </c>
      <c r="Q1406" s="81" t="str">
        <f t="shared" si="87"/>
        <v/>
      </c>
    </row>
    <row r="1407" spans="1:17" x14ac:dyDescent="0.2">
      <c r="A1407" t="s">
        <v>1287</v>
      </c>
      <c r="B1407" t="s">
        <v>1549</v>
      </c>
      <c r="C1407" t="s">
        <v>36</v>
      </c>
      <c r="D1407" s="5">
        <v>37737</v>
      </c>
      <c r="E1407" s="2">
        <v>1024</v>
      </c>
      <c r="F1407" s="2">
        <v>15</v>
      </c>
      <c r="G1407" t="str">
        <f>B1407&amp;C1407</f>
        <v>Sophie ASHURSTpole-vault</v>
      </c>
      <c r="H1407" s="2">
        <f>E1407</f>
        <v>1024</v>
      </c>
      <c r="I1407" s="2" cm="1">
        <f t="array" ref="I1407">MAX(IF($G$3:$G$4000=$G1407,$H$3:$H$4000))</f>
        <v>1024</v>
      </c>
      <c r="J1407" s="2" t="str">
        <v>GBR</v>
      </c>
      <c r="K1407" s="21" t="str">
        <v>Emma NWOFOR</v>
      </c>
      <c r="L1407" s="47" t="str">
        <v>javelin-throw</v>
      </c>
      <c r="M1407" s="97">
        <v>35299</v>
      </c>
      <c r="N1407" s="96" t="str">
        <f t="shared" si="84"/>
        <v>Emma NWOFORjavelin-throw</v>
      </c>
      <c r="O1407" s="2">
        <f t="shared" si="85"/>
        <v>805</v>
      </c>
      <c r="P1407" s="2">
        <f t="shared" si="86"/>
        <v>101</v>
      </c>
      <c r="Q1407" s="81" t="str">
        <f t="shared" si="87"/>
        <v/>
      </c>
    </row>
    <row r="1408" spans="1:17" x14ac:dyDescent="0.2">
      <c r="A1408" t="s">
        <v>1287</v>
      </c>
      <c r="B1408" t="s">
        <v>2478</v>
      </c>
      <c r="C1408" t="s">
        <v>35</v>
      </c>
      <c r="D1408" s="5">
        <v>37740</v>
      </c>
      <c r="E1408" s="2">
        <v>1023</v>
      </c>
      <c r="F1408" s="2">
        <v>33</v>
      </c>
      <c r="G1408" t="str">
        <f>B1408&amp;C1408</f>
        <v>Zara TYAShigh-jump</v>
      </c>
      <c r="H1408" s="2">
        <f>E1408</f>
        <v>1023</v>
      </c>
      <c r="I1408" s="2" cm="1">
        <f t="array" ref="I1408">MAX(IF($G$3:$G$4000=$G1408,$H$3:$H$4000))</f>
        <v>1023</v>
      </c>
      <c r="J1408" s="2" t="str">
        <v>GBR</v>
      </c>
      <c r="K1408" s="21" t="str">
        <v>Mhairi PORTERFIELD-WALTERS</v>
      </c>
      <c r="L1408" s="47" t="str">
        <v>shot-put</v>
      </c>
      <c r="M1408" s="97">
        <v>29756</v>
      </c>
      <c r="N1408" s="96" t="str">
        <f t="shared" si="84"/>
        <v>Mhairi PORTERFIELD-WALTERSshot-put</v>
      </c>
      <c r="O1408" s="2">
        <f t="shared" si="85"/>
        <v>803</v>
      </c>
      <c r="P1408" s="2">
        <f t="shared" si="86"/>
        <v>110</v>
      </c>
      <c r="Q1408" s="81" t="str">
        <f t="shared" si="87"/>
        <v/>
      </c>
    </row>
    <row r="1409" spans="1:17" x14ac:dyDescent="0.2">
      <c r="A1409" t="s">
        <v>1287</v>
      </c>
      <c r="B1409" t="s">
        <v>2415</v>
      </c>
      <c r="C1409" t="s">
        <v>35</v>
      </c>
      <c r="D1409" s="5">
        <v>37280</v>
      </c>
      <c r="E1409" s="2">
        <v>1023</v>
      </c>
      <c r="F1409" s="2">
        <v>33</v>
      </c>
      <c r="G1409" t="str">
        <f>B1409&amp;C1409</f>
        <v>Temitope OJORAhigh-jump</v>
      </c>
      <c r="H1409" s="2">
        <f>E1409</f>
        <v>1023</v>
      </c>
      <c r="I1409" s="2" cm="1">
        <f t="array" ref="I1409">MAX(IF($G$3:$G$4000=$G1409,$H$3:$H$4000))</f>
        <v>1023</v>
      </c>
      <c r="J1409" s="2" t="str">
        <v>GBR</v>
      </c>
      <c r="K1409" s="21" t="str">
        <v>Rachel MACLENNAN</v>
      </c>
      <c r="L1409" s="47" t="str">
        <v>hammer-throw</v>
      </c>
      <c r="M1409" s="97">
        <v>0</v>
      </c>
      <c r="N1409" s="96" t="str">
        <f t="shared" si="84"/>
        <v>Rachel MACLENNANhammer-throw</v>
      </c>
      <c r="O1409" s="2">
        <f t="shared" si="85"/>
        <v>786</v>
      </c>
      <c r="P1409" s="2">
        <f t="shared" si="86"/>
        <v>108</v>
      </c>
      <c r="Q1409" s="81" t="str">
        <f t="shared" si="87"/>
        <v/>
      </c>
    </row>
    <row r="1410" spans="1:17" x14ac:dyDescent="0.2">
      <c r="A1410" t="s">
        <v>1287</v>
      </c>
      <c r="B1410" t="s">
        <v>2481</v>
      </c>
      <c r="C1410" t="s">
        <v>35</v>
      </c>
      <c r="D1410" s="5">
        <v>33065</v>
      </c>
      <c r="E1410" s="2">
        <v>1023</v>
      </c>
      <c r="F1410" s="2">
        <v>33</v>
      </c>
      <c r="G1410" t="str">
        <f>B1410&amp;C1410</f>
        <v>Bethan PARTRIDGEhigh-jump</v>
      </c>
      <c r="H1410" s="2">
        <f>E1410</f>
        <v>1023</v>
      </c>
      <c r="I1410" s="2" cm="1">
        <f t="array" ref="I1410">MAX(IF($G$3:$G$4000=$G1410,$H$3:$H$4000))</f>
        <v>1023</v>
      </c>
      <c r="J1410" s="2" t="str">
        <v>GBR</v>
      </c>
      <c r="K1410" s="21" t="str">
        <v>Mia DUNWELL</v>
      </c>
      <c r="L1410" s="47" t="str">
        <v>race-walking</v>
      </c>
      <c r="M1410" s="97">
        <v>38517</v>
      </c>
      <c r="N1410" s="96" t="str">
        <f t="shared" si="84"/>
        <v>Mia DUNWELLrace-walking</v>
      </c>
      <c r="O1410" s="2">
        <f t="shared" si="85"/>
        <v>768</v>
      </c>
      <c r="P1410" s="2">
        <f t="shared" si="86"/>
        <v>52</v>
      </c>
      <c r="Q1410" s="81" t="str">
        <f t="shared" si="87"/>
        <v/>
      </c>
    </row>
    <row r="1411" spans="1:17" x14ac:dyDescent="0.2">
      <c r="A1411" t="s">
        <v>1287</v>
      </c>
      <c r="B1411" t="s">
        <v>2377</v>
      </c>
      <c r="C1411" t="s">
        <v>35</v>
      </c>
      <c r="D1411" s="5">
        <v>37197</v>
      </c>
      <c r="E1411" s="2">
        <v>1023</v>
      </c>
      <c r="F1411" s="2">
        <v>33</v>
      </c>
      <c r="G1411" t="str">
        <f>B1411&amp;C1411</f>
        <v>Jodie SMITHhigh-jump</v>
      </c>
      <c r="H1411" s="2">
        <f>E1411</f>
        <v>1023</v>
      </c>
      <c r="I1411" s="2" cm="1">
        <f t="array" ref="I1411">MAX(IF($G$3:$G$4000=$G1411,$H$3:$H$4000))</f>
        <v>1023</v>
      </c>
      <c r="J1411" s="2" t="str">
        <v>GBR</v>
      </c>
      <c r="K1411" s="21" t="str">
        <v>Millie MORRIS</v>
      </c>
      <c r="L1411" s="47" t="str">
        <v>race-walking</v>
      </c>
      <c r="M1411" s="97">
        <v>44640</v>
      </c>
      <c r="N1411" s="96" t="str">
        <f t="shared" si="84"/>
        <v>Millie MORRISrace-walking</v>
      </c>
      <c r="O1411" s="2">
        <f t="shared" si="85"/>
        <v>767</v>
      </c>
      <c r="P1411" s="2">
        <f t="shared" si="86"/>
        <v>53</v>
      </c>
      <c r="Q1411" s="81" t="str">
        <f t="shared" si="87"/>
        <v/>
      </c>
    </row>
    <row r="1412" spans="1:17" x14ac:dyDescent="0.2">
      <c r="A1412" t="s">
        <v>1287</v>
      </c>
      <c r="B1412" t="s">
        <v>1743</v>
      </c>
      <c r="C1412" t="s">
        <v>82</v>
      </c>
      <c r="D1412" s="5">
        <v>34853</v>
      </c>
      <c r="E1412" s="2">
        <v>1022</v>
      </c>
      <c r="F1412" s="2">
        <v>23</v>
      </c>
      <c r="G1412" t="str">
        <f>B1412&amp;C1412</f>
        <v>Victoria KENNYmarathon</v>
      </c>
      <c r="H1412" s="2">
        <f>E1412</f>
        <v>1022</v>
      </c>
      <c r="I1412" s="2" cm="1">
        <f t="array" ref="I1412">MAX(IF($G$3:$G$4000=$G1412,$H$3:$H$4000))</f>
        <v>1022</v>
      </c>
      <c r="J1412" s="2" t="str">
        <v>GBR</v>
      </c>
      <c r="K1412" s="21" t="str">
        <v>Pagen SPOONER</v>
      </c>
      <c r="L1412" s="47" t="str">
        <v>race-walking</v>
      </c>
      <c r="M1412" s="97">
        <v>36950</v>
      </c>
      <c r="N1412" s="96" t="str">
        <f t="shared" ref="N1412:N1475" si="88">K1412&amp;L1412</f>
        <v>Pagen SPOONERrace-walking</v>
      </c>
      <c r="O1412" s="2">
        <f t="shared" ref="O1412:O1475" si="89">VLOOKUP(K1412&amp;L1412,$G$3:$H$3442,2,FALSE)</f>
        <v>749</v>
      </c>
      <c r="P1412" s="2">
        <f t="shared" ref="P1412:P1475" si="90">COUNTIFS($L$3:$L$3026,L1412,$O$3:$O$3026,"&gt;"&amp;O1412)+1</f>
        <v>59</v>
      </c>
      <c r="Q1412" s="81" t="str">
        <f t="shared" ref="Q1412:Q1475" si="91">IFERROR(IF(J1412="AUS",COUNTIFS($J$3:$J$3026,"AUS",$L$3:$L$3026,L1412,$O$3:$O$3026,"&gt;"&amp;O1412)+1,""),"")</f>
        <v/>
      </c>
    </row>
    <row r="1413" spans="1:17" x14ac:dyDescent="0.2">
      <c r="A1413" t="s">
        <v>1287</v>
      </c>
      <c r="B1413" t="s">
        <v>2089</v>
      </c>
      <c r="C1413" t="s">
        <v>34</v>
      </c>
      <c r="D1413" s="5"/>
      <c r="E1413" s="2">
        <v>1022</v>
      </c>
      <c r="F1413" s="2">
        <v>83</v>
      </c>
      <c r="G1413" t="str">
        <f>B1413&amp;C1413</f>
        <v>Toni MOORE3000msc</v>
      </c>
      <c r="H1413" s="2">
        <f>E1413</f>
        <v>1022</v>
      </c>
      <c r="I1413" s="2" cm="1">
        <f t="array" ref="I1413">MAX(IF($G$3:$G$4000=$G1413,$H$3:$H$4000))</f>
        <v>1022</v>
      </c>
      <c r="J1413" s="2" t="str">
        <v>GBR</v>
      </c>
      <c r="K1413" s="21" t="str">
        <v>Kiera MAXWELL</v>
      </c>
      <c r="L1413" s="47" t="str">
        <v>discus-throw</v>
      </c>
      <c r="M1413" s="97">
        <v>0</v>
      </c>
      <c r="N1413" s="96" t="str">
        <f t="shared" si="88"/>
        <v>Kiera MAXWELLdiscus-throw</v>
      </c>
      <c r="O1413" s="2">
        <f t="shared" si="89"/>
        <v>745</v>
      </c>
      <c r="P1413" s="2">
        <f t="shared" si="90"/>
        <v>152</v>
      </c>
      <c r="Q1413" s="81" t="str">
        <f t="shared" si="91"/>
        <v/>
      </c>
    </row>
    <row r="1414" spans="1:17" x14ac:dyDescent="0.2">
      <c r="A1414" t="s">
        <v>1287</v>
      </c>
      <c r="B1414" t="s">
        <v>2320</v>
      </c>
      <c r="C1414" t="s">
        <v>33</v>
      </c>
      <c r="D1414" s="5">
        <v>38126</v>
      </c>
      <c r="E1414" s="2">
        <v>1021</v>
      </c>
      <c r="F1414" s="2">
        <v>80</v>
      </c>
      <c r="G1414" t="str">
        <f>B1414&amp;C1414</f>
        <v>Emily NEWNHAM400mh</v>
      </c>
      <c r="H1414" s="2">
        <f>E1414</f>
        <v>1021</v>
      </c>
      <c r="I1414" s="2" cm="1">
        <f t="array" ref="I1414">MAX(IF($G$3:$G$4000=$G1414,$H$3:$H$4000))</f>
        <v>1021</v>
      </c>
      <c r="J1414" s="2" t="str">
        <v>GBR</v>
      </c>
      <c r="K1414" s="21" t="str">
        <v>Jessie BROWN</v>
      </c>
      <c r="L1414" s="47" t="str">
        <v>javelin-throw</v>
      </c>
      <c r="M1414" s="97">
        <v>0</v>
      </c>
      <c r="N1414" s="96" t="str">
        <f t="shared" si="88"/>
        <v>Jessie BROWNjavelin-throw</v>
      </c>
      <c r="O1414" s="2">
        <f t="shared" si="89"/>
        <v>722</v>
      </c>
      <c r="P1414" s="2">
        <f t="shared" si="90"/>
        <v>135</v>
      </c>
      <c r="Q1414" s="81" t="str">
        <f t="shared" si="91"/>
        <v/>
      </c>
    </row>
    <row r="1415" spans="1:17" x14ac:dyDescent="0.2">
      <c r="A1415" t="s">
        <v>1287</v>
      </c>
      <c r="B1415" t="s">
        <v>2578</v>
      </c>
      <c r="C1415" t="s">
        <v>40</v>
      </c>
      <c r="D1415" s="5">
        <v>36073</v>
      </c>
      <c r="E1415" s="2">
        <v>1021</v>
      </c>
      <c r="F1415" s="2">
        <v>19</v>
      </c>
      <c r="G1415" t="str">
        <f>B1415&amp;C1415</f>
        <v>Divine OLADIPOdiscus-throw</v>
      </c>
      <c r="H1415" s="2">
        <f>E1415</f>
        <v>1021</v>
      </c>
      <c r="I1415" s="2" cm="1">
        <f t="array" ref="I1415">MAX(IF($G$3:$G$4000=$G1415,$H$3:$H$4000))</f>
        <v>1021</v>
      </c>
      <c r="J1415" s="2" t="str">
        <v>GBR</v>
      </c>
      <c r="K1415" s="21" t="str">
        <v>Gaia OSBORNE</v>
      </c>
      <c r="L1415" s="47" t="str">
        <v>javelin-throw</v>
      </c>
      <c r="M1415" s="97">
        <v>36747</v>
      </c>
      <c r="N1415" s="96" t="str">
        <f t="shared" si="88"/>
        <v>Gaia OSBORNEjavelin-throw</v>
      </c>
      <c r="O1415" s="2">
        <f t="shared" si="89"/>
        <v>714</v>
      </c>
      <c r="P1415" s="2">
        <f t="shared" si="90"/>
        <v>142</v>
      </c>
      <c r="Q1415" s="81" t="str">
        <f t="shared" si="91"/>
        <v/>
      </c>
    </row>
    <row r="1416" spans="1:17" x14ac:dyDescent="0.2">
      <c r="A1416" t="s">
        <v>1287</v>
      </c>
      <c r="B1416" t="s">
        <v>2091</v>
      </c>
      <c r="C1416" s="5" t="s">
        <v>34</v>
      </c>
      <c r="D1416" s="6"/>
      <c r="E1416" s="2">
        <v>1020</v>
      </c>
      <c r="F1416" s="2">
        <v>85</v>
      </c>
      <c r="G1416" t="str">
        <f>B1416&amp;C1416</f>
        <v>Nicole FLOREZ3000msc</v>
      </c>
      <c r="H1416" s="2">
        <f>E1416</f>
        <v>1020</v>
      </c>
      <c r="I1416" s="2" cm="1">
        <f t="array" ref="I1416">MAX(IF($G$3:$G$4000=$G1416,$H$3:$H$4000))</f>
        <v>1020</v>
      </c>
      <c r="J1416" s="2" t="str">
        <v>GBR</v>
      </c>
      <c r="K1416" s="21" t="str">
        <v>Hollie ARNOLD</v>
      </c>
      <c r="L1416" s="47" t="str">
        <v>javelin-throw</v>
      </c>
      <c r="M1416" s="97">
        <v>34511</v>
      </c>
      <c r="N1416" s="96" t="str">
        <f t="shared" si="88"/>
        <v>Hollie ARNOLDjavelin-throw</v>
      </c>
      <c r="O1416" s="2">
        <f t="shared" si="89"/>
        <v>714</v>
      </c>
      <c r="P1416" s="2">
        <f t="shared" si="90"/>
        <v>142</v>
      </c>
      <c r="Q1416" s="81" t="str">
        <f t="shared" si="91"/>
        <v/>
      </c>
    </row>
    <row r="1417" spans="1:17" x14ac:dyDescent="0.2">
      <c r="A1417" t="s">
        <v>1287</v>
      </c>
      <c r="B1417" t="s">
        <v>2219</v>
      </c>
      <c r="C1417" s="5" t="s">
        <v>37</v>
      </c>
      <c r="D1417" s="5">
        <v>33978</v>
      </c>
      <c r="E1417" s="2">
        <v>1020</v>
      </c>
      <c r="F1417" s="2">
        <v>83</v>
      </c>
      <c r="G1417" t="str">
        <f>B1417&amp;C1417</f>
        <v>Katarina JOHNSON-THOMPSONlong-jump</v>
      </c>
      <c r="H1417" s="2">
        <f>E1417</f>
        <v>1020</v>
      </c>
      <c r="I1417" s="2" cm="1">
        <f t="array" ref="I1417">MAX(IF($G$3:$G$4000=$G1417,$H$3:$H$4000))</f>
        <v>1020</v>
      </c>
      <c r="J1417" s="2" t="str">
        <v>GBR</v>
      </c>
      <c r="K1417" s="21" t="str">
        <v>Erin WATERS</v>
      </c>
      <c r="L1417" s="47" t="str">
        <v>javelin-throw</v>
      </c>
      <c r="M1417" s="97">
        <v>0</v>
      </c>
      <c r="N1417" s="96" t="str">
        <f t="shared" si="88"/>
        <v>Erin WATERSjavelin-throw</v>
      </c>
      <c r="O1417" s="2">
        <f t="shared" si="89"/>
        <v>713</v>
      </c>
      <c r="P1417" s="2">
        <f t="shared" si="90"/>
        <v>144</v>
      </c>
      <c r="Q1417" s="81" t="str">
        <f t="shared" si="91"/>
        <v/>
      </c>
    </row>
    <row r="1418" spans="1:17" x14ac:dyDescent="0.2">
      <c r="A1418" t="s">
        <v>1287</v>
      </c>
      <c r="B1418" t="s">
        <v>2692</v>
      </c>
      <c r="C1418" t="s">
        <v>42</v>
      </c>
      <c r="D1418" s="5">
        <v>34211</v>
      </c>
      <c r="E1418" s="2">
        <v>1020</v>
      </c>
      <c r="F1418" s="2">
        <v>16</v>
      </c>
      <c r="G1418" t="str">
        <f>B1418&amp;C1418</f>
        <v>Rachel HUNTERhammer-throw</v>
      </c>
      <c r="H1418" s="2">
        <f>E1418</f>
        <v>1020</v>
      </c>
      <c r="I1418" s="2" cm="1">
        <f t="array" ref="I1418">MAX(IF($G$3:$G$4000=$G1418,$H$3:$H$4000))</f>
        <v>1020</v>
      </c>
      <c r="J1418" s="2" t="str">
        <v>GHA</v>
      </c>
      <c r="K1418" s="21" t="str">
        <v>Deborah ACQUAH</v>
      </c>
      <c r="L1418" s="47" t="str">
        <v>long-jump</v>
      </c>
      <c r="M1418" s="97">
        <v>35208</v>
      </c>
      <c r="N1418" s="96" t="str">
        <f t="shared" si="88"/>
        <v>Deborah ACQUAHlong-jump</v>
      </c>
      <c r="O1418" s="2">
        <f t="shared" si="89"/>
        <v>1176</v>
      </c>
      <c r="P1418" s="2">
        <f t="shared" si="90"/>
        <v>7</v>
      </c>
      <c r="Q1418" s="81" t="str">
        <f t="shared" si="91"/>
        <v/>
      </c>
    </row>
    <row r="1419" spans="1:17" x14ac:dyDescent="0.2">
      <c r="A1419" t="s">
        <v>1287</v>
      </c>
      <c r="B1419" t="s">
        <v>1657</v>
      </c>
      <c r="C1419" t="s">
        <v>42</v>
      </c>
      <c r="D1419" s="5">
        <v>36503</v>
      </c>
      <c r="E1419" s="2">
        <v>1019</v>
      </c>
      <c r="F1419" s="2">
        <v>17</v>
      </c>
      <c r="G1419" t="str">
        <f>B1419&amp;C1419</f>
        <v>Katie HEADhammer-throw</v>
      </c>
      <c r="H1419" s="2">
        <f>E1419</f>
        <v>1019</v>
      </c>
      <c r="I1419" s="2" cm="1">
        <f t="array" ref="I1419">MAX(IF($G$3:$G$4000=$G1419,$H$3:$H$4000))</f>
        <v>1089</v>
      </c>
      <c r="J1419" s="2" t="str">
        <v>GHA</v>
      </c>
      <c r="K1419" s="21" t="str">
        <v>Josephine ANOKYE</v>
      </c>
      <c r="L1419" s="47" t="str">
        <v>200m</v>
      </c>
      <c r="M1419" s="97">
        <v>33755</v>
      </c>
      <c r="N1419" s="96" t="str">
        <f t="shared" si="88"/>
        <v>Josephine ANOKYE200m</v>
      </c>
      <c r="O1419" s="2">
        <f t="shared" si="89"/>
        <v>1135</v>
      </c>
      <c r="P1419" s="2">
        <f t="shared" si="90"/>
        <v>30</v>
      </c>
      <c r="Q1419" s="81" t="str">
        <f t="shared" si="91"/>
        <v/>
      </c>
    </row>
    <row r="1420" spans="1:17" x14ac:dyDescent="0.2">
      <c r="A1420" t="s">
        <v>1287</v>
      </c>
      <c r="B1420" t="s">
        <v>2401</v>
      </c>
      <c r="C1420" s="6" t="s">
        <v>37</v>
      </c>
      <c r="D1420" s="5">
        <v>37237</v>
      </c>
      <c r="E1420" s="2">
        <v>1018</v>
      </c>
      <c r="F1420" s="2">
        <v>88</v>
      </c>
      <c r="G1420" t="str">
        <f>B1420&amp;C1420</f>
        <v>Amy LAUREN ROLFElong-jump</v>
      </c>
      <c r="H1420" s="2">
        <f>E1420</f>
        <v>1018</v>
      </c>
      <c r="I1420" s="2" cm="1">
        <f t="array" ref="I1420">MAX(IF($G$3:$G$4000=$G1420,$H$3:$H$4000))</f>
        <v>1018</v>
      </c>
      <c r="J1420" s="2" t="str">
        <v>GHA</v>
      </c>
      <c r="K1420" s="21" t="str">
        <v>Deborah ACQUAH</v>
      </c>
      <c r="L1420" s="47" t="str">
        <v>triple-jump</v>
      </c>
      <c r="M1420" s="97">
        <v>35208</v>
      </c>
      <c r="N1420" s="96" t="str">
        <f t="shared" si="88"/>
        <v>Deborah ACQUAHtriple-jump</v>
      </c>
      <c r="O1420" s="2">
        <f t="shared" si="89"/>
        <v>1131</v>
      </c>
      <c r="P1420" s="2">
        <f t="shared" si="90"/>
        <v>8</v>
      </c>
      <c r="Q1420" s="81" t="str">
        <f t="shared" si="91"/>
        <v/>
      </c>
    </row>
    <row r="1421" spans="1:17" x14ac:dyDescent="0.2">
      <c r="A1421" t="s">
        <v>1287</v>
      </c>
      <c r="B1421" t="s">
        <v>2268</v>
      </c>
      <c r="C1421" t="s">
        <v>37</v>
      </c>
      <c r="D1421" s="5">
        <v>37635</v>
      </c>
      <c r="E1421" s="2">
        <v>1018</v>
      </c>
      <c r="F1421" s="2">
        <v>88</v>
      </c>
      <c r="G1421" t="str">
        <f>B1421&amp;C1421</f>
        <v>Abigail PAWLETTlong-jump</v>
      </c>
      <c r="H1421" s="2">
        <f>E1421</f>
        <v>1018</v>
      </c>
      <c r="I1421" s="2" cm="1">
        <f t="array" ref="I1421">MAX(IF($G$3:$G$4000=$G1421,$H$3:$H$4000))</f>
        <v>1018</v>
      </c>
      <c r="J1421" s="2" t="str">
        <v>GHA</v>
      </c>
      <c r="K1421" s="21" t="str">
        <v>Josephine ANOKYE</v>
      </c>
      <c r="L1421" s="47" t="str">
        <v>100m</v>
      </c>
      <c r="M1421" s="97">
        <v>33755</v>
      </c>
      <c r="N1421" s="96" t="str">
        <f t="shared" si="88"/>
        <v>Josephine ANOKYE100m</v>
      </c>
      <c r="O1421" s="2">
        <f t="shared" si="89"/>
        <v>1114</v>
      </c>
      <c r="P1421" s="2">
        <f t="shared" si="90"/>
        <v>73</v>
      </c>
      <c r="Q1421" s="81" t="str">
        <f t="shared" si="91"/>
        <v/>
      </c>
    </row>
    <row r="1422" spans="1:17" x14ac:dyDescent="0.2">
      <c r="A1422" t="s">
        <v>1287</v>
      </c>
      <c r="B1422" t="s">
        <v>2323</v>
      </c>
      <c r="C1422" t="s">
        <v>33</v>
      </c>
      <c r="D1422" s="5">
        <v>36203</v>
      </c>
      <c r="E1422" s="2">
        <v>1016</v>
      </c>
      <c r="F1422" s="2">
        <v>85</v>
      </c>
      <c r="G1422" t="str">
        <f>B1422&amp;C1422</f>
        <v>Lauren WILLIAMS400mh</v>
      </c>
      <c r="H1422" s="2">
        <f>E1422</f>
        <v>1016</v>
      </c>
      <c r="I1422" s="2" cm="1">
        <f t="array" ref="I1422">MAX(IF($G$3:$G$4000=$G1422,$H$3:$H$4000))</f>
        <v>1016</v>
      </c>
      <c r="J1422" s="2" t="str">
        <v>GHA</v>
      </c>
      <c r="K1422" s="21" t="str">
        <v>Gemma ACHEAMPONG</v>
      </c>
      <c r="L1422" s="47" t="str">
        <v>100m</v>
      </c>
      <c r="M1422" s="97">
        <v>34013</v>
      </c>
      <c r="N1422" s="96" t="str">
        <f t="shared" si="88"/>
        <v>Gemma ACHEAMPONG100m</v>
      </c>
      <c r="O1422" s="2">
        <f t="shared" si="89"/>
        <v>1112</v>
      </c>
      <c r="P1422" s="2">
        <f t="shared" si="90"/>
        <v>76</v>
      </c>
      <c r="Q1422" s="81" t="str">
        <f t="shared" si="91"/>
        <v/>
      </c>
    </row>
    <row r="1423" spans="1:17" x14ac:dyDescent="0.2">
      <c r="A1423" t="s">
        <v>1287</v>
      </c>
      <c r="B1423" t="s">
        <v>2403</v>
      </c>
      <c r="C1423" s="5" t="s">
        <v>37</v>
      </c>
      <c r="D1423" s="5">
        <v>35769</v>
      </c>
      <c r="E1423" s="2">
        <v>1016</v>
      </c>
      <c r="F1423" s="2">
        <v>93</v>
      </c>
      <c r="G1423" t="str">
        <f>B1423&amp;C1423</f>
        <v>Ellen BARBERlong-jump</v>
      </c>
      <c r="H1423" s="2">
        <f>E1423</f>
        <v>1016</v>
      </c>
      <c r="I1423" s="2" cm="1">
        <f t="array" ref="I1423">MAX(IF($G$3:$G$4000=$G1423,$H$3:$H$4000))</f>
        <v>1016</v>
      </c>
      <c r="J1423" s="2" t="str">
        <v>GHA</v>
      </c>
      <c r="K1423" s="21" t="str">
        <v>Sefia BRIGHT</v>
      </c>
      <c r="L1423" s="47" t="str">
        <v>100m</v>
      </c>
      <c r="M1423" s="97">
        <v>34820</v>
      </c>
      <c r="N1423" s="96" t="str">
        <f t="shared" si="88"/>
        <v>Sefia BRIGHT100m</v>
      </c>
      <c r="O1423" s="2">
        <f t="shared" si="89"/>
        <v>1099</v>
      </c>
      <c r="P1423" s="2">
        <f t="shared" si="90"/>
        <v>94</v>
      </c>
      <c r="Q1423" s="81" t="str">
        <f t="shared" si="91"/>
        <v/>
      </c>
    </row>
    <row r="1424" spans="1:17" x14ac:dyDescent="0.2">
      <c r="A1424" t="s">
        <v>1287</v>
      </c>
      <c r="B1424" t="s">
        <v>2430</v>
      </c>
      <c r="C1424" t="s">
        <v>38</v>
      </c>
      <c r="D1424" s="5">
        <v>35128</v>
      </c>
      <c r="E1424" s="2">
        <v>1015</v>
      </c>
      <c r="F1424" s="2">
        <v>44</v>
      </c>
      <c r="G1424" t="str">
        <f>B1424&amp;C1424</f>
        <v>Lia STEPHENSONtriple-jump</v>
      </c>
      <c r="H1424" s="2">
        <f>E1424</f>
        <v>1015</v>
      </c>
      <c r="I1424" s="2" cm="1">
        <f t="array" ref="I1424">MAX(IF($G$3:$G$4000=$G1424,$H$3:$H$4000))</f>
        <v>1015</v>
      </c>
      <c r="J1424" s="2" t="str">
        <v>GHA</v>
      </c>
      <c r="K1424" s="21" t="str">
        <v>Martha BISSAH</v>
      </c>
      <c r="L1424" s="47" t="str">
        <v>800m</v>
      </c>
      <c r="M1424" s="97">
        <v>35666</v>
      </c>
      <c r="N1424" s="96" t="str">
        <f t="shared" si="88"/>
        <v>Martha BISSAH800m</v>
      </c>
      <c r="O1424" s="2">
        <f t="shared" si="89"/>
        <v>1088</v>
      </c>
      <c r="P1424" s="2">
        <f t="shared" si="90"/>
        <v>90</v>
      </c>
      <c r="Q1424" s="81" t="str">
        <f t="shared" si="91"/>
        <v/>
      </c>
    </row>
    <row r="1425" spans="1:17" x14ac:dyDescent="0.2">
      <c r="A1425" t="s">
        <v>1287</v>
      </c>
      <c r="B1425" t="s">
        <v>2636</v>
      </c>
      <c r="C1425" t="s">
        <v>39</v>
      </c>
      <c r="D1425" s="5">
        <v>34358</v>
      </c>
      <c r="E1425" s="2">
        <v>1014</v>
      </c>
      <c r="F1425" s="2">
        <v>4</v>
      </c>
      <c r="G1425" t="str">
        <f>B1425&amp;C1425</f>
        <v>Amelia STRICKLERshot-put</v>
      </c>
      <c r="H1425" s="2">
        <f>E1425</f>
        <v>1014</v>
      </c>
      <c r="I1425" s="2" cm="1">
        <f t="array" ref="I1425">MAX(IF($G$3:$G$4000=$G1425,$H$3:$H$4000))</f>
        <v>1089</v>
      </c>
      <c r="J1425" s="2" t="str">
        <v>GHA</v>
      </c>
      <c r="K1425" s="21" t="str">
        <v>Agnes ABU</v>
      </c>
      <c r="L1425" s="47" t="str">
        <v>400m</v>
      </c>
      <c r="M1425" s="97">
        <v>33725</v>
      </c>
      <c r="N1425" s="96" t="str">
        <f t="shared" si="88"/>
        <v>Agnes ABU400m</v>
      </c>
      <c r="O1425" s="2">
        <f t="shared" si="89"/>
        <v>1076</v>
      </c>
      <c r="P1425" s="2">
        <f t="shared" si="90"/>
        <v>104</v>
      </c>
      <c r="Q1425" s="81" t="str">
        <f t="shared" si="91"/>
        <v/>
      </c>
    </row>
    <row r="1426" spans="1:17" x14ac:dyDescent="0.2">
      <c r="A1426" t="s">
        <v>1287</v>
      </c>
      <c r="B1426" t="s">
        <v>2093</v>
      </c>
      <c r="C1426" t="s">
        <v>34</v>
      </c>
      <c r="D1426" s="5">
        <v>35960</v>
      </c>
      <c r="E1426" s="2">
        <v>1013</v>
      </c>
      <c r="F1426" s="2">
        <v>90</v>
      </c>
      <c r="G1426" t="str">
        <f>B1426&amp;C1426</f>
        <v>Emily MOYES3000msc</v>
      </c>
      <c r="H1426" s="2">
        <f>E1426</f>
        <v>1013</v>
      </c>
      <c r="I1426" s="2" cm="1">
        <f t="array" ref="I1426">MAX(IF($G$3:$G$4000=$G1426,$H$3:$H$4000))</f>
        <v>1013</v>
      </c>
      <c r="J1426" s="2" t="str">
        <v>GHA</v>
      </c>
      <c r="K1426" s="21" t="str">
        <v>Nadia EKE</v>
      </c>
      <c r="L1426" s="47" t="str">
        <v>triple-jump</v>
      </c>
      <c r="M1426" s="97">
        <v>33980</v>
      </c>
      <c r="N1426" s="96" t="str">
        <f t="shared" si="88"/>
        <v>Nadia EKEtriple-jump</v>
      </c>
      <c r="O1426" s="2">
        <f t="shared" si="89"/>
        <v>1029</v>
      </c>
      <c r="P1426" s="2">
        <f t="shared" si="90"/>
        <v>33</v>
      </c>
      <c r="Q1426" s="81" t="str">
        <f t="shared" si="91"/>
        <v/>
      </c>
    </row>
    <row r="1427" spans="1:17" x14ac:dyDescent="0.2">
      <c r="A1427" t="s">
        <v>1287</v>
      </c>
      <c r="B1427" t="s">
        <v>2328</v>
      </c>
      <c r="C1427" s="5" t="s">
        <v>33</v>
      </c>
      <c r="D1427" s="5">
        <v>36852</v>
      </c>
      <c r="E1427" s="2">
        <v>1013</v>
      </c>
      <c r="F1427" s="2">
        <v>90</v>
      </c>
      <c r="G1427" t="str">
        <f>B1427&amp;C1427</f>
        <v>Amy PYE400mh</v>
      </c>
      <c r="H1427" s="2">
        <f>E1427</f>
        <v>1013</v>
      </c>
      <c r="I1427" s="2" cm="1">
        <f t="array" ref="I1427">MAX(IF($G$3:$G$4000=$G1427,$H$3:$H$4000))</f>
        <v>1013</v>
      </c>
      <c r="J1427" s="2" t="str">
        <v>GHA</v>
      </c>
      <c r="K1427" s="21" t="str">
        <v>Jacqueline POKUAAH</v>
      </c>
      <c r="L1427" s="47" t="str">
        <v>long-jump</v>
      </c>
      <c r="M1427" s="97">
        <v>0</v>
      </c>
      <c r="N1427" s="96" t="str">
        <f t="shared" si="88"/>
        <v>Jacqueline POKUAAHlong-jump</v>
      </c>
      <c r="O1427" s="2">
        <f t="shared" si="89"/>
        <v>1019</v>
      </c>
      <c r="P1427" s="2">
        <f t="shared" si="90"/>
        <v>96</v>
      </c>
      <c r="Q1427" s="81" t="str">
        <f t="shared" si="91"/>
        <v/>
      </c>
    </row>
    <row r="1428" spans="1:17" x14ac:dyDescent="0.2">
      <c r="A1428" t="s">
        <v>1287</v>
      </c>
      <c r="B1428" t="s">
        <v>2579</v>
      </c>
      <c r="C1428" t="s">
        <v>40</v>
      </c>
      <c r="D1428" s="5">
        <v>34642</v>
      </c>
      <c r="E1428" s="2">
        <v>1013</v>
      </c>
      <c r="F1428" s="2">
        <v>20</v>
      </c>
      <c r="G1428" t="str">
        <f>B1428&amp;C1428</f>
        <v>Shadine DUQUEMINdiscus-throw</v>
      </c>
      <c r="H1428" s="2">
        <f>E1428</f>
        <v>1013</v>
      </c>
      <c r="I1428" s="2" cm="1">
        <f t="array" ref="I1428">MAX(IF($G$3:$G$4000=$G1428,$H$3:$H$4000))</f>
        <v>1013</v>
      </c>
      <c r="J1428" s="2" t="str">
        <v>GHA</v>
      </c>
      <c r="K1428" s="21" t="str">
        <v>Jacqueline POKUAAH</v>
      </c>
      <c r="L1428" s="47" t="str">
        <v>triple-jump</v>
      </c>
      <c r="M1428" s="97">
        <v>0</v>
      </c>
      <c r="N1428" s="96" t="str">
        <f t="shared" si="88"/>
        <v>Jacqueline POKUAAHtriple-jump</v>
      </c>
      <c r="O1428" s="2">
        <f t="shared" si="89"/>
        <v>966</v>
      </c>
      <c r="P1428" s="2">
        <f t="shared" si="90"/>
        <v>105</v>
      </c>
      <c r="Q1428" s="81" t="str">
        <f t="shared" si="91"/>
        <v/>
      </c>
    </row>
    <row r="1429" spans="1:17" x14ac:dyDescent="0.2">
      <c r="A1429" t="s">
        <v>1287</v>
      </c>
      <c r="B1429" t="s">
        <v>2227</v>
      </c>
      <c r="C1429" t="s">
        <v>43</v>
      </c>
      <c r="D1429" s="5">
        <v>35299</v>
      </c>
      <c r="E1429" s="2">
        <v>1013</v>
      </c>
      <c r="F1429" s="2">
        <v>9</v>
      </c>
      <c r="G1429" t="str">
        <f>B1429&amp;C1429</f>
        <v>Emma NWOFORheptathlon</v>
      </c>
      <c r="H1429" s="2">
        <f>E1429</f>
        <v>1013</v>
      </c>
      <c r="I1429" s="2" cm="1">
        <f t="array" ref="I1429">MAX(IF($G$3:$G$4000=$G1429,$H$3:$H$4000))</f>
        <v>1013</v>
      </c>
      <c r="J1429" s="2" t="str">
        <v>GRN</v>
      </c>
      <c r="K1429" s="21" t="str">
        <v>Meleni RODNEY</v>
      </c>
      <c r="L1429" s="47" t="str">
        <v>400m</v>
      </c>
      <c r="M1429" s="97">
        <v>35973</v>
      </c>
      <c r="N1429" s="96" t="str">
        <f t="shared" si="88"/>
        <v>Meleni RODNEY400m</v>
      </c>
      <c r="O1429" s="2">
        <f t="shared" si="89"/>
        <v>1153</v>
      </c>
      <c r="P1429" s="2">
        <f t="shared" si="90"/>
        <v>21</v>
      </c>
      <c r="Q1429" s="81" t="str">
        <f t="shared" si="91"/>
        <v/>
      </c>
    </row>
    <row r="1430" spans="1:17" x14ac:dyDescent="0.2">
      <c r="A1430" t="s">
        <v>1287</v>
      </c>
      <c r="B1430" t="s">
        <v>1578</v>
      </c>
      <c r="C1430" t="s">
        <v>40</v>
      </c>
      <c r="D1430" s="5">
        <v>31696</v>
      </c>
      <c r="E1430" s="2">
        <v>1012</v>
      </c>
      <c r="F1430" s="2">
        <v>6</v>
      </c>
      <c r="G1430" t="str">
        <f>B1430&amp;C1430</f>
        <v>Kirsty LAWdiscus-throw</v>
      </c>
      <c r="H1430" s="2">
        <f>E1430</f>
        <v>1012</v>
      </c>
      <c r="I1430" s="2" cm="1">
        <f t="array" ref="I1430">MAX(IF($G$3:$G$4000=$G1430,$H$3:$H$4000))</f>
        <v>1074</v>
      </c>
      <c r="J1430" s="2" t="str">
        <v>GRN</v>
      </c>
      <c r="K1430" s="21" t="str">
        <v>Halle HAZZARD</v>
      </c>
      <c r="L1430" s="47" t="str">
        <v>100m</v>
      </c>
      <c r="M1430" s="97">
        <v>36195</v>
      </c>
      <c r="N1430" s="96" t="str">
        <f t="shared" si="88"/>
        <v>Halle HAZZARD100m</v>
      </c>
      <c r="O1430" s="2">
        <f t="shared" si="89"/>
        <v>1129</v>
      </c>
      <c r="P1430" s="2">
        <f t="shared" si="90"/>
        <v>55</v>
      </c>
      <c r="Q1430" s="81" t="str">
        <f t="shared" si="91"/>
        <v/>
      </c>
    </row>
    <row r="1431" spans="1:17" x14ac:dyDescent="0.2">
      <c r="A1431" t="s">
        <v>1287</v>
      </c>
      <c r="B1431" t="s">
        <v>1405</v>
      </c>
      <c r="C1431" t="s">
        <v>29</v>
      </c>
      <c r="D1431" s="5">
        <v>36432</v>
      </c>
      <c r="E1431" s="2">
        <v>1010</v>
      </c>
      <c r="F1431" s="2">
        <v>45</v>
      </c>
      <c r="G1431" t="str">
        <f>B1431&amp;C1431</f>
        <v>Julia PATERNAIN5000m</v>
      </c>
      <c r="H1431" s="2">
        <f>E1431</f>
        <v>1010</v>
      </c>
      <c r="I1431" s="2" cm="1">
        <f t="array" ref="I1431">MAX(IF($G$3:$G$4000=$G1431,$H$3:$H$4000))</f>
        <v>1010</v>
      </c>
      <c r="J1431" s="2" t="str">
        <v>GRN</v>
      </c>
      <c r="K1431" s="21" t="str">
        <v>Amanda CRAWFORD</v>
      </c>
      <c r="L1431" s="47" t="str">
        <v>400m</v>
      </c>
      <c r="M1431" s="97">
        <v>36295</v>
      </c>
      <c r="N1431" s="96" t="str">
        <f t="shared" si="88"/>
        <v>Amanda CRAWFORD400m</v>
      </c>
      <c r="O1431" s="2">
        <f t="shared" si="89"/>
        <v>1090</v>
      </c>
      <c r="P1431" s="2">
        <f t="shared" si="90"/>
        <v>84</v>
      </c>
      <c r="Q1431" s="81" t="str">
        <f t="shared" si="91"/>
        <v/>
      </c>
    </row>
    <row r="1432" spans="1:17" x14ac:dyDescent="0.2">
      <c r="A1432" t="s">
        <v>1287</v>
      </c>
      <c r="B1432" t="s">
        <v>2332</v>
      </c>
      <c r="C1432" t="s">
        <v>33</v>
      </c>
      <c r="D1432" s="5">
        <v>36849</v>
      </c>
      <c r="E1432" s="2">
        <v>1010</v>
      </c>
      <c r="F1432" s="2">
        <v>95</v>
      </c>
      <c r="G1432" t="str">
        <f>B1432&amp;C1432</f>
        <v>Louise ROBINSON400mh</v>
      </c>
      <c r="H1432" s="2">
        <f>E1432</f>
        <v>1010</v>
      </c>
      <c r="I1432" s="2" cm="1">
        <f t="array" ref="I1432">MAX(IF($G$3:$G$4000=$G1432,$H$3:$H$4000))</f>
        <v>1010</v>
      </c>
      <c r="J1432" s="2" t="str">
        <v>GRN</v>
      </c>
      <c r="K1432" s="21" t="str">
        <v>Joniar THOMAS</v>
      </c>
      <c r="L1432" s="47" t="str">
        <v>long-jump</v>
      </c>
      <c r="M1432" s="97">
        <v>37011</v>
      </c>
      <c r="N1432" s="96" t="str">
        <f t="shared" si="88"/>
        <v>Joniar THOMASlong-jump</v>
      </c>
      <c r="O1432" s="2">
        <f t="shared" si="89"/>
        <v>1014</v>
      </c>
      <c r="P1432" s="2">
        <f t="shared" si="90"/>
        <v>106</v>
      </c>
      <c r="Q1432" s="81" t="str">
        <f t="shared" si="91"/>
        <v/>
      </c>
    </row>
    <row r="1433" spans="1:17" x14ac:dyDescent="0.2">
      <c r="A1433" t="s">
        <v>1287</v>
      </c>
      <c r="B1433" t="s">
        <v>2333</v>
      </c>
      <c r="C1433" t="s">
        <v>33</v>
      </c>
      <c r="D1433" s="5">
        <v>34952</v>
      </c>
      <c r="E1433" s="2">
        <v>1010</v>
      </c>
      <c r="F1433" s="2">
        <v>97</v>
      </c>
      <c r="G1433" t="str">
        <f>B1433&amp;C1433</f>
        <v>Mhairi PATIENCE400mh</v>
      </c>
      <c r="H1433" s="2">
        <f>E1433</f>
        <v>1010</v>
      </c>
      <c r="I1433" s="2" cm="1">
        <f t="array" ref="I1433">MAX(IF($G$3:$G$4000=$G1433,$H$3:$H$4000))</f>
        <v>1010</v>
      </c>
      <c r="J1433" s="2" t="str">
        <v>GRN</v>
      </c>
      <c r="K1433" s="21" t="str">
        <v>Kelsie MURREL-ROSS</v>
      </c>
      <c r="L1433" s="47" t="str">
        <v>shot-put</v>
      </c>
      <c r="M1433" s="97">
        <v>37416</v>
      </c>
      <c r="N1433" s="96" t="str">
        <f t="shared" si="88"/>
        <v>Kelsie MURREL-ROSSshot-put</v>
      </c>
      <c r="O1433" s="2">
        <f t="shared" si="89"/>
        <v>969</v>
      </c>
      <c r="P1433" s="2">
        <f t="shared" si="90"/>
        <v>27</v>
      </c>
      <c r="Q1433" s="81" t="str">
        <f t="shared" si="91"/>
        <v/>
      </c>
    </row>
    <row r="1434" spans="1:17" x14ac:dyDescent="0.2">
      <c r="A1434" t="s">
        <v>1287</v>
      </c>
      <c r="B1434" t="s">
        <v>1660</v>
      </c>
      <c r="C1434" s="6" t="s">
        <v>42</v>
      </c>
      <c r="D1434" s="5">
        <v>34772</v>
      </c>
      <c r="E1434" s="2">
        <v>1009</v>
      </c>
      <c r="F1434" s="2">
        <v>7</v>
      </c>
      <c r="G1434" t="str">
        <f>B1434&amp;C1434</f>
        <v>Kayleigh PRESSWELLhammer-throw</v>
      </c>
      <c r="H1434" s="2">
        <f>E1434</f>
        <v>1009</v>
      </c>
      <c r="I1434" s="2" cm="1">
        <f t="array" ref="I1434">MAX(IF($G$3:$G$4000=$G1434,$H$3:$H$4000))</f>
        <v>1009</v>
      </c>
      <c r="J1434" s="2" t="str">
        <v>GRN</v>
      </c>
      <c r="K1434" s="21" t="str">
        <v>Joniar THOMAS</v>
      </c>
      <c r="L1434" s="47" t="str">
        <v>heptathlon</v>
      </c>
      <c r="M1434" s="97">
        <v>37011</v>
      </c>
      <c r="N1434" s="96" t="str">
        <f t="shared" si="88"/>
        <v>Joniar THOMASheptathlon</v>
      </c>
      <c r="O1434" s="2">
        <f t="shared" si="89"/>
        <v>930</v>
      </c>
      <c r="P1434" s="2">
        <f t="shared" si="90"/>
        <v>25</v>
      </c>
      <c r="Q1434" s="81" t="str">
        <f t="shared" si="91"/>
        <v/>
      </c>
    </row>
    <row r="1435" spans="1:17" x14ac:dyDescent="0.2">
      <c r="A1435" t="s">
        <v>1287</v>
      </c>
      <c r="B1435" t="s">
        <v>2695</v>
      </c>
      <c r="C1435" t="s">
        <v>42</v>
      </c>
      <c r="D1435" s="5">
        <v>36163</v>
      </c>
      <c r="E1435" s="2">
        <v>1007</v>
      </c>
      <c r="F1435" s="2">
        <v>20</v>
      </c>
      <c r="G1435" t="str">
        <f>B1435&amp;C1435</f>
        <v>Amber SIMPSONhammer-throw</v>
      </c>
      <c r="H1435" s="2">
        <f>E1435</f>
        <v>1007</v>
      </c>
      <c r="I1435" s="2" cm="1">
        <f t="array" ref="I1435">MAX(IF($G$3:$G$4000=$G1435,$H$3:$H$4000))</f>
        <v>1007</v>
      </c>
      <c r="J1435" s="2" t="str">
        <v>GRN</v>
      </c>
      <c r="K1435" s="21" t="str">
        <v>Candesha SCOTT</v>
      </c>
      <c r="L1435" s="47" t="str">
        <v>javelin-throw</v>
      </c>
      <c r="M1435" s="97">
        <v>35443</v>
      </c>
      <c r="N1435" s="96" t="str">
        <f t="shared" si="88"/>
        <v>Candesha SCOTTjavelin-throw</v>
      </c>
      <c r="O1435" s="2">
        <f t="shared" si="89"/>
        <v>855</v>
      </c>
      <c r="P1435" s="2">
        <f t="shared" si="90"/>
        <v>60</v>
      </c>
      <c r="Q1435" s="81" t="str">
        <f t="shared" si="91"/>
        <v/>
      </c>
    </row>
    <row r="1436" spans="1:17" x14ac:dyDescent="0.2">
      <c r="A1436" t="s">
        <v>1287</v>
      </c>
      <c r="B1436" t="s">
        <v>2488</v>
      </c>
      <c r="C1436" t="s">
        <v>35</v>
      </c>
      <c r="D1436" s="5">
        <v>37187</v>
      </c>
      <c r="E1436" s="2">
        <v>1004</v>
      </c>
      <c r="F1436" s="2">
        <v>50</v>
      </c>
      <c r="G1436" t="str">
        <f>B1436&amp;C1436</f>
        <v>Carmen NEAThigh-jump</v>
      </c>
      <c r="H1436" s="2">
        <f>E1436</f>
        <v>1004</v>
      </c>
      <c r="I1436" s="2" cm="1">
        <f t="array" ref="I1436">MAX(IF($G$3:$G$4000=$G1436,$H$3:$H$4000))</f>
        <v>1004</v>
      </c>
      <c r="J1436" s="2" t="str">
        <v>GRN</v>
      </c>
      <c r="K1436" s="21" t="str">
        <v>Jamora ALVES</v>
      </c>
      <c r="L1436" s="47" t="str">
        <v>shot-put</v>
      </c>
      <c r="M1436" s="97">
        <v>37876</v>
      </c>
      <c r="N1436" s="96" t="str">
        <f t="shared" si="88"/>
        <v>Jamora ALVESshot-put</v>
      </c>
      <c r="O1436" s="2">
        <f t="shared" si="89"/>
        <v>849</v>
      </c>
      <c r="P1436" s="2">
        <f t="shared" si="90"/>
        <v>82</v>
      </c>
      <c r="Q1436" s="81" t="str">
        <f t="shared" si="91"/>
        <v/>
      </c>
    </row>
    <row r="1437" spans="1:17" x14ac:dyDescent="0.2">
      <c r="A1437" t="s">
        <v>1287</v>
      </c>
      <c r="B1437" t="s">
        <v>2581</v>
      </c>
      <c r="C1437" t="s">
        <v>40</v>
      </c>
      <c r="D1437" s="5">
        <v>32435</v>
      </c>
      <c r="E1437" s="2">
        <v>1004</v>
      </c>
      <c r="F1437" s="2">
        <v>22</v>
      </c>
      <c r="G1437" t="str">
        <f>B1437&amp;C1437</f>
        <v>Eden FRANCISdiscus-throw</v>
      </c>
      <c r="H1437" s="2">
        <f>E1437</f>
        <v>1004</v>
      </c>
      <c r="I1437" s="2" cm="1">
        <f t="array" ref="I1437">MAX(IF($G$3:$G$4000=$G1437,$H$3:$H$4000))</f>
        <v>1004</v>
      </c>
      <c r="J1437" s="2" t="str">
        <v>GRN</v>
      </c>
      <c r="K1437" s="21" t="str">
        <v>Jamora ALVES</v>
      </c>
      <c r="L1437" s="47" t="str">
        <v>discus-throw</v>
      </c>
      <c r="M1437" s="97">
        <v>37876</v>
      </c>
      <c r="N1437" s="96" t="str">
        <f t="shared" si="88"/>
        <v>Jamora ALVESdiscus-throw</v>
      </c>
      <c r="O1437" s="2">
        <f t="shared" si="89"/>
        <v>822</v>
      </c>
      <c r="P1437" s="2">
        <f t="shared" si="90"/>
        <v>110</v>
      </c>
      <c r="Q1437" s="81" t="str">
        <f t="shared" si="91"/>
        <v/>
      </c>
    </row>
    <row r="1438" spans="1:17" x14ac:dyDescent="0.2">
      <c r="A1438" t="s">
        <v>1287</v>
      </c>
      <c r="B1438" t="s">
        <v>1679</v>
      </c>
      <c r="C1438" t="s">
        <v>41</v>
      </c>
      <c r="D1438" s="5">
        <v>36423</v>
      </c>
      <c r="E1438" s="2">
        <v>998</v>
      </c>
      <c r="F1438" s="2">
        <v>3</v>
      </c>
      <c r="G1438" t="str">
        <f>B1438&amp;C1438</f>
        <v>Rebekah WALTONjavelin-throw</v>
      </c>
      <c r="H1438" s="2">
        <f>E1438</f>
        <v>998</v>
      </c>
      <c r="I1438" s="2" cm="1">
        <f t="array" ref="I1438">MAX(IF($G$3:$G$4000=$G1438,$H$3:$H$4000))</f>
        <v>998</v>
      </c>
      <c r="J1438" s="2" t="str">
        <v>GRN</v>
      </c>
      <c r="K1438" s="21" t="str">
        <v>Jamora ALVES</v>
      </c>
      <c r="L1438" s="47" t="str">
        <v>javelin-throw</v>
      </c>
      <c r="M1438" s="97">
        <v>37876</v>
      </c>
      <c r="N1438" s="96" t="str">
        <f t="shared" si="88"/>
        <v>Jamora ALVESjavelin-throw</v>
      </c>
      <c r="O1438" s="2">
        <f t="shared" si="89"/>
        <v>716</v>
      </c>
      <c r="P1438" s="2">
        <f t="shared" si="90"/>
        <v>140</v>
      </c>
      <c r="Q1438" s="81" t="str">
        <f t="shared" si="91"/>
        <v/>
      </c>
    </row>
    <row r="1439" spans="1:17" x14ac:dyDescent="0.2">
      <c r="A1439" t="s">
        <v>1287</v>
      </c>
      <c r="B1439" t="s">
        <v>1659</v>
      </c>
      <c r="C1439" t="s">
        <v>42</v>
      </c>
      <c r="D1439" s="5">
        <v>37335</v>
      </c>
      <c r="E1439" s="2">
        <v>998</v>
      </c>
      <c r="F1439" s="2">
        <v>22</v>
      </c>
      <c r="G1439" t="str">
        <f>B1439&amp;C1439</f>
        <v>Charlotte PAYNEhammer-throw</v>
      </c>
      <c r="H1439" s="2">
        <f>E1439</f>
        <v>998</v>
      </c>
      <c r="I1439" s="2" cm="1">
        <f t="array" ref="I1439">MAX(IF($G$3:$G$4000=$G1439,$H$3:$H$4000))</f>
        <v>1041</v>
      </c>
      <c r="J1439" s="2" t="str">
        <v>GUY</v>
      </c>
      <c r="K1439" s="21" t="str">
        <v>Jasmine ABRAMS</v>
      </c>
      <c r="L1439" s="47" t="str">
        <v>100m</v>
      </c>
      <c r="M1439" s="97">
        <v>34407</v>
      </c>
      <c r="N1439" s="96" t="str">
        <f t="shared" si="88"/>
        <v>Jasmine ABRAMS100m</v>
      </c>
      <c r="O1439" s="2">
        <f t="shared" si="89"/>
        <v>1159</v>
      </c>
      <c r="P1439" s="2">
        <f t="shared" si="90"/>
        <v>33</v>
      </c>
      <c r="Q1439" s="81" t="str">
        <f t="shared" si="91"/>
        <v/>
      </c>
    </row>
    <row r="1440" spans="1:17" x14ac:dyDescent="0.2">
      <c r="A1440" t="s">
        <v>1287</v>
      </c>
      <c r="B1440" t="s">
        <v>2697</v>
      </c>
      <c r="C1440" t="s">
        <v>42</v>
      </c>
      <c r="D1440" s="5">
        <v>34101</v>
      </c>
      <c r="E1440" s="2">
        <v>997</v>
      </c>
      <c r="F1440" s="2">
        <v>23</v>
      </c>
      <c r="G1440" t="str">
        <f>B1440&amp;C1440</f>
        <v>Pippa WINGATEhammer-throw</v>
      </c>
      <c r="H1440" s="2">
        <f>E1440</f>
        <v>997</v>
      </c>
      <c r="I1440" s="2" cm="1">
        <f t="array" ref="I1440">MAX(IF($G$3:$G$4000=$G1440,$H$3:$H$4000))</f>
        <v>997</v>
      </c>
      <c r="J1440" s="2" t="str">
        <v>GUY</v>
      </c>
      <c r="K1440" s="21" t="str">
        <v>Aliyah ABRAMS</v>
      </c>
      <c r="L1440" s="47" t="str">
        <v>400m</v>
      </c>
      <c r="M1440" s="97">
        <v>35523</v>
      </c>
      <c r="N1440" s="96" t="str">
        <f t="shared" si="88"/>
        <v>Aliyah ABRAMS400m</v>
      </c>
      <c r="O1440" s="2">
        <f t="shared" si="89"/>
        <v>1148</v>
      </c>
      <c r="P1440" s="2">
        <f t="shared" si="90"/>
        <v>23</v>
      </c>
      <c r="Q1440" s="81" t="str">
        <f t="shared" si="91"/>
        <v/>
      </c>
    </row>
    <row r="1441" spans="1:17" x14ac:dyDescent="0.2">
      <c r="A1441" t="s">
        <v>1287</v>
      </c>
      <c r="B1441" t="s">
        <v>2698</v>
      </c>
      <c r="C1441" t="s">
        <v>42</v>
      </c>
      <c r="D1441" s="5">
        <v>34584</v>
      </c>
      <c r="E1441" s="2">
        <v>996</v>
      </c>
      <c r="F1441" s="2">
        <v>24</v>
      </c>
      <c r="G1441" t="str">
        <f>B1441&amp;C1441</f>
        <v>Racheal SOMOYEhammer-throw</v>
      </c>
      <c r="H1441" s="2">
        <f>E1441</f>
        <v>996</v>
      </c>
      <c r="I1441" s="2" cm="1">
        <f t="array" ref="I1441">MAX(IF($G$3:$G$4000=$G1441,$H$3:$H$4000))</f>
        <v>996</v>
      </c>
      <c r="J1441" s="2" t="str">
        <v>GUY</v>
      </c>
      <c r="K1441" s="21" t="str">
        <v>Natricia HOOPER</v>
      </c>
      <c r="L1441" s="47" t="str">
        <v>triple-jump</v>
      </c>
      <c r="M1441" s="97">
        <v>36123</v>
      </c>
      <c r="N1441" s="96" t="str">
        <f t="shared" si="88"/>
        <v>Natricia HOOPERtriple-jump</v>
      </c>
      <c r="O1441" s="2">
        <f t="shared" si="89"/>
        <v>1109</v>
      </c>
      <c r="P1441" s="2">
        <f t="shared" si="90"/>
        <v>10</v>
      </c>
      <c r="Q1441" s="81" t="str">
        <f t="shared" si="91"/>
        <v/>
      </c>
    </row>
    <row r="1442" spans="1:17" x14ac:dyDescent="0.2">
      <c r="A1442" t="s">
        <v>1287</v>
      </c>
      <c r="B1442" t="s">
        <v>2268</v>
      </c>
      <c r="C1442" t="s">
        <v>43</v>
      </c>
      <c r="D1442" s="5">
        <v>37635</v>
      </c>
      <c r="E1442" s="2">
        <v>995</v>
      </c>
      <c r="F1442" s="2">
        <v>12</v>
      </c>
      <c r="G1442" t="str">
        <f>B1442&amp;C1442</f>
        <v>Abigail PAWLETTheptathlon</v>
      </c>
      <c r="H1442" s="2">
        <f>E1442</f>
        <v>995</v>
      </c>
      <c r="I1442" s="2" cm="1">
        <f t="array" ref="I1442">MAX(IF($G$3:$G$4000=$G1442,$H$3:$H$4000))</f>
        <v>995</v>
      </c>
      <c r="J1442" s="2" t="str">
        <v>GUY</v>
      </c>
      <c r="K1442" s="21" t="str">
        <v>Andrea FOSTER</v>
      </c>
      <c r="L1442" s="47" t="str">
        <v>800m</v>
      </c>
      <c r="M1442" s="97">
        <v>35501</v>
      </c>
      <c r="N1442" s="96" t="str">
        <f t="shared" si="88"/>
        <v>Andrea FOSTER800m</v>
      </c>
      <c r="O1442" s="2">
        <f t="shared" si="89"/>
        <v>1102</v>
      </c>
      <c r="P1442" s="2">
        <f t="shared" si="90"/>
        <v>69</v>
      </c>
      <c r="Q1442" s="81" t="str">
        <f t="shared" si="91"/>
        <v/>
      </c>
    </row>
    <row r="1443" spans="1:17" x14ac:dyDescent="0.2">
      <c r="A1443" t="s">
        <v>1287</v>
      </c>
      <c r="B1443" t="s">
        <v>2491</v>
      </c>
      <c r="C1443" t="s">
        <v>35</v>
      </c>
      <c r="D1443" s="5">
        <v>35910</v>
      </c>
      <c r="E1443" s="2">
        <v>994</v>
      </c>
      <c r="F1443" s="2">
        <v>56</v>
      </c>
      <c r="G1443" t="str">
        <f>B1443&amp;C1443</f>
        <v>Bernice COULSONhigh-jump</v>
      </c>
      <c r="H1443" s="2">
        <f>E1443</f>
        <v>994</v>
      </c>
      <c r="I1443" s="2" cm="1">
        <f t="array" ref="I1443">MAX(IF($G$3:$G$4000=$G1443,$H$3:$H$4000))</f>
        <v>994</v>
      </c>
      <c r="J1443" s="2" t="str">
        <v>GUY</v>
      </c>
      <c r="K1443" s="21" t="str">
        <v>Chantoba BRIGHT</v>
      </c>
      <c r="L1443" s="47" t="str">
        <v>long-jump</v>
      </c>
      <c r="M1443" s="97">
        <v>36620</v>
      </c>
      <c r="N1443" s="96" t="str">
        <f t="shared" si="88"/>
        <v>Chantoba BRIGHTlong-jump</v>
      </c>
      <c r="O1443" s="2">
        <f t="shared" si="89"/>
        <v>1101</v>
      </c>
      <c r="P1443" s="2">
        <f t="shared" si="90"/>
        <v>29</v>
      </c>
      <c r="Q1443" s="81" t="str">
        <f t="shared" si="91"/>
        <v/>
      </c>
    </row>
    <row r="1444" spans="1:17" x14ac:dyDescent="0.2">
      <c r="A1444" t="s">
        <v>1287</v>
      </c>
      <c r="B1444" t="s">
        <v>2492</v>
      </c>
      <c r="C1444" s="5" t="s">
        <v>35</v>
      </c>
      <c r="D1444" s="5">
        <v>44671</v>
      </c>
      <c r="E1444" s="2">
        <v>994</v>
      </c>
      <c r="F1444" s="2">
        <v>56</v>
      </c>
      <c r="G1444" t="str">
        <f>B1444&amp;C1444</f>
        <v>Eloise HINDhigh-jump</v>
      </c>
      <c r="H1444" s="2">
        <f>E1444</f>
        <v>994</v>
      </c>
      <c r="I1444" s="2" cm="1">
        <f t="array" ref="I1444">MAX(IF($G$3:$G$4000=$G1444,$H$3:$H$4000))</f>
        <v>994</v>
      </c>
      <c r="J1444" s="2" t="str">
        <v>GUY</v>
      </c>
      <c r="K1444" s="21" t="str">
        <v>Chantoba BRIGHT</v>
      </c>
      <c r="L1444" s="47" t="str">
        <v>triple-jump</v>
      </c>
      <c r="M1444" s="97">
        <v>36620</v>
      </c>
      <c r="N1444" s="96" t="str">
        <f t="shared" si="88"/>
        <v>Chantoba BRIGHTtriple-jump</v>
      </c>
      <c r="O1444" s="2">
        <f t="shared" si="89"/>
        <v>1069</v>
      </c>
      <c r="P1444" s="2">
        <f t="shared" si="90"/>
        <v>18</v>
      </c>
      <c r="Q1444" s="81" t="str">
        <f t="shared" si="91"/>
        <v/>
      </c>
    </row>
    <row r="1445" spans="1:17" x14ac:dyDescent="0.2">
      <c r="A1445" t="s">
        <v>1287</v>
      </c>
      <c r="B1445" t="s">
        <v>2525</v>
      </c>
      <c r="C1445" t="s">
        <v>36</v>
      </c>
      <c r="D1445" s="5">
        <v>38299</v>
      </c>
      <c r="E1445" s="2">
        <v>990</v>
      </c>
      <c r="F1445" s="2">
        <v>19</v>
      </c>
      <c r="G1445" t="str">
        <f>B1445&amp;C1445</f>
        <v>Gemma TUTTONpole-vault</v>
      </c>
      <c r="H1445" s="2">
        <f>E1445</f>
        <v>990</v>
      </c>
      <c r="I1445" s="2" cm="1">
        <f t="array" ref="I1445">MAX(IF($G$3:$G$4000=$G1445,$H$3:$H$4000))</f>
        <v>990</v>
      </c>
      <c r="J1445" s="2" t="str">
        <v>GUY</v>
      </c>
      <c r="K1445" s="21" t="str">
        <v>Jenea MCCAMMON</v>
      </c>
      <c r="L1445" s="47" t="str">
        <v>100mh</v>
      </c>
      <c r="M1445" s="97">
        <v>33398</v>
      </c>
      <c r="N1445" s="96" t="str">
        <f t="shared" si="88"/>
        <v>Jenea MCCAMMON100mh</v>
      </c>
      <c r="O1445" s="2">
        <f t="shared" si="89"/>
        <v>1056</v>
      </c>
      <c r="P1445" s="2">
        <f t="shared" si="90"/>
        <v>92</v>
      </c>
      <c r="Q1445" s="81" t="str">
        <f t="shared" si="91"/>
        <v/>
      </c>
    </row>
    <row r="1446" spans="1:17" x14ac:dyDescent="0.2">
      <c r="A1446" t="s">
        <v>1287</v>
      </c>
      <c r="B1446" t="s">
        <v>2101</v>
      </c>
      <c r="C1446" t="s">
        <v>34</v>
      </c>
      <c r="D1446" s="5">
        <v>36749</v>
      </c>
      <c r="E1446" s="2">
        <v>989</v>
      </c>
      <c r="F1446" s="2">
        <v>99</v>
      </c>
      <c r="G1446" t="str">
        <f>B1446&amp;C1446</f>
        <v>Yasmin AUSTRIDGE3000msc</v>
      </c>
      <c r="H1446" s="2">
        <f>E1446</f>
        <v>989</v>
      </c>
      <c r="I1446" s="2" cm="1">
        <f t="array" ref="I1446">MAX(IF($G$3:$G$4000=$G1446,$H$3:$H$4000))</f>
        <v>989</v>
      </c>
      <c r="J1446" s="2" t="str">
        <v>GUY</v>
      </c>
      <c r="K1446" s="21" t="str">
        <v>Keliza SMITH</v>
      </c>
      <c r="L1446" s="47" t="str">
        <v>100m</v>
      </c>
      <c r="M1446" s="97">
        <v>37736</v>
      </c>
      <c r="N1446" s="96" t="str">
        <f t="shared" si="88"/>
        <v>Keliza SMITH100m</v>
      </c>
      <c r="O1446" s="2">
        <f t="shared" si="89"/>
        <v>1038</v>
      </c>
      <c r="P1446" s="2">
        <f t="shared" si="90"/>
        <v>136</v>
      </c>
      <c r="Q1446" s="81" t="str">
        <f t="shared" si="91"/>
        <v/>
      </c>
    </row>
    <row r="1447" spans="1:17" x14ac:dyDescent="0.2">
      <c r="A1447" t="s">
        <v>1287</v>
      </c>
      <c r="B1447" t="s">
        <v>1661</v>
      </c>
      <c r="C1447" t="s">
        <v>42</v>
      </c>
      <c r="D1447" s="5">
        <v>36064</v>
      </c>
      <c r="E1447" s="2">
        <v>987</v>
      </c>
      <c r="F1447" s="2">
        <v>26</v>
      </c>
      <c r="G1447" t="str">
        <f>B1447&amp;C1447</f>
        <v>Philippa DAVENALLhammer-throw</v>
      </c>
      <c r="H1447" s="2">
        <f>E1447</f>
        <v>987</v>
      </c>
      <c r="I1447" s="2" cm="1">
        <f t="array" ref="I1447">MAX(IF($G$3:$G$4000=$G1447,$H$3:$H$4000))</f>
        <v>987</v>
      </c>
      <c r="J1447" s="2" t="str">
        <v>GUY</v>
      </c>
      <c r="K1447" s="21" t="str">
        <v>Kenisha PHILLIPS</v>
      </c>
      <c r="L1447" s="47" t="str">
        <v>400m</v>
      </c>
      <c r="M1447" s="97">
        <v>37016</v>
      </c>
      <c r="N1447" s="96" t="str">
        <f t="shared" si="88"/>
        <v>Kenisha PHILLIPS400m</v>
      </c>
      <c r="O1447" s="2">
        <f t="shared" si="89"/>
        <v>1026</v>
      </c>
      <c r="P1447" s="2">
        <f t="shared" si="90"/>
        <v>142</v>
      </c>
      <c r="Q1447" s="81" t="str">
        <f t="shared" si="91"/>
        <v/>
      </c>
    </row>
    <row r="1448" spans="1:17" x14ac:dyDescent="0.2">
      <c r="A1448" t="s">
        <v>1287</v>
      </c>
      <c r="B1448" t="s">
        <v>2441</v>
      </c>
      <c r="C1448" s="5" t="s">
        <v>38</v>
      </c>
      <c r="D1448" s="5">
        <v>31983</v>
      </c>
      <c r="E1448" s="2">
        <v>986</v>
      </c>
      <c r="F1448" s="2">
        <v>69</v>
      </c>
      <c r="G1448" t="str">
        <f>B1448&amp;C1448</f>
        <v>Nony MORDItriple-jump</v>
      </c>
      <c r="H1448" s="2">
        <f>E1448</f>
        <v>986</v>
      </c>
      <c r="I1448" s="2" cm="1">
        <f t="array" ref="I1448">MAX(IF($G$3:$G$4000=$G1448,$H$3:$H$4000))</f>
        <v>986</v>
      </c>
      <c r="J1448" s="2" t="str">
        <v>GUY</v>
      </c>
      <c r="K1448" s="21" t="str">
        <v>Keliza SMITH</v>
      </c>
      <c r="L1448" s="47" t="str">
        <v>200m</v>
      </c>
      <c r="M1448" s="97">
        <v>37736</v>
      </c>
      <c r="N1448" s="96" t="str">
        <f t="shared" si="88"/>
        <v>Keliza SMITH200m</v>
      </c>
      <c r="O1448" s="2">
        <f t="shared" si="89"/>
        <v>992</v>
      </c>
      <c r="P1448" s="2">
        <f t="shared" si="90"/>
        <v>179</v>
      </c>
      <c r="Q1448" s="81" t="str">
        <f t="shared" si="91"/>
        <v/>
      </c>
    </row>
    <row r="1449" spans="1:17" x14ac:dyDescent="0.2">
      <c r="A1449" t="s">
        <v>1287</v>
      </c>
      <c r="B1449" t="s">
        <v>1579</v>
      </c>
      <c r="C1449" t="s">
        <v>40</v>
      </c>
      <c r="D1449" s="5">
        <v>35281</v>
      </c>
      <c r="E1449" s="2">
        <v>986</v>
      </c>
      <c r="F1449" s="2">
        <v>25</v>
      </c>
      <c r="G1449" t="str">
        <f>B1449&amp;C1449</f>
        <v>Amy HOLDERdiscus-throw</v>
      </c>
      <c r="H1449" s="2">
        <f>E1449</f>
        <v>986</v>
      </c>
      <c r="I1449" s="2" cm="1">
        <f t="array" ref="I1449">MAX(IF($G$3:$G$4000=$G1449,$H$3:$H$4000))</f>
        <v>986</v>
      </c>
      <c r="J1449" s="2" t="str">
        <v>GUY</v>
      </c>
      <c r="K1449" s="21" t="str">
        <v>Natrena HOOPER</v>
      </c>
      <c r="L1449" s="47" t="str">
        <v>triple-jump</v>
      </c>
      <c r="M1449" s="97">
        <v>33271</v>
      </c>
      <c r="N1449" s="96" t="str">
        <f t="shared" si="88"/>
        <v>Natrena HOOPERtriple-jump</v>
      </c>
      <c r="O1449" s="2">
        <f t="shared" si="89"/>
        <v>976</v>
      </c>
      <c r="P1449" s="2">
        <f t="shared" si="90"/>
        <v>88</v>
      </c>
      <c r="Q1449" s="81" t="str">
        <f t="shared" si="91"/>
        <v/>
      </c>
    </row>
    <row r="1450" spans="1:17" x14ac:dyDescent="0.2">
      <c r="A1450" t="s">
        <v>1287</v>
      </c>
      <c r="B1450" t="s">
        <v>2266</v>
      </c>
      <c r="C1450" t="s">
        <v>43</v>
      </c>
      <c r="D1450" s="5">
        <v>35773</v>
      </c>
      <c r="E1450" s="2">
        <v>985</v>
      </c>
      <c r="F1450" s="2">
        <v>13</v>
      </c>
      <c r="G1450" t="str">
        <f>B1450&amp;C1450</f>
        <v>Zoe HUGHESheptathlon</v>
      </c>
      <c r="H1450" s="2">
        <f>E1450</f>
        <v>985</v>
      </c>
      <c r="I1450" s="2" cm="1">
        <f t="array" ref="I1450">MAX(IF($G$3:$G$4000=$G1450,$H$3:$H$4000))</f>
        <v>985</v>
      </c>
      <c r="J1450" s="2" t="str">
        <v>GUY</v>
      </c>
      <c r="K1450" s="21" t="str">
        <v>Natrena HOOPER</v>
      </c>
      <c r="L1450" s="47" t="str">
        <v>high-jump</v>
      </c>
      <c r="M1450" s="97">
        <v>33271</v>
      </c>
      <c r="N1450" s="96" t="str">
        <f t="shared" si="88"/>
        <v>Natrena HOOPERhigh-jump</v>
      </c>
      <c r="O1450" s="2">
        <f t="shared" si="89"/>
        <v>974</v>
      </c>
      <c r="P1450" s="2">
        <f t="shared" si="90"/>
        <v>78</v>
      </c>
      <c r="Q1450" s="81" t="str">
        <f t="shared" si="91"/>
        <v/>
      </c>
    </row>
    <row r="1451" spans="1:17" x14ac:dyDescent="0.2">
      <c r="A1451" t="s">
        <v>1287</v>
      </c>
      <c r="B1451" t="s">
        <v>2498</v>
      </c>
      <c r="C1451" t="s">
        <v>35</v>
      </c>
      <c r="D1451" s="5">
        <v>36432</v>
      </c>
      <c r="E1451" s="2">
        <v>984</v>
      </c>
      <c r="F1451" s="2">
        <v>59</v>
      </c>
      <c r="G1451" t="str">
        <f>B1451&amp;C1451</f>
        <v>Emily MADDENhigh-jump</v>
      </c>
      <c r="H1451" s="2">
        <f>E1451</f>
        <v>984</v>
      </c>
      <c r="I1451" s="2" cm="1">
        <f t="array" ref="I1451">MAX(IF($G$3:$G$4000=$G1451,$H$3:$H$4000))</f>
        <v>984</v>
      </c>
      <c r="J1451" s="2" t="str">
        <v>GUY</v>
      </c>
      <c r="K1451" s="21" t="str">
        <v>Anisha GIBBONS</v>
      </c>
      <c r="L1451" s="47" t="str">
        <v>javelin-throw</v>
      </c>
      <c r="M1451" s="97">
        <v>38255</v>
      </c>
      <c r="N1451" s="96" t="str">
        <f t="shared" si="88"/>
        <v>Anisha GIBBONSjavelin-throw</v>
      </c>
      <c r="O1451" s="2">
        <f t="shared" si="89"/>
        <v>807</v>
      </c>
      <c r="P1451" s="2">
        <f t="shared" si="90"/>
        <v>99</v>
      </c>
      <c r="Q1451" s="81" t="str">
        <f t="shared" si="91"/>
        <v/>
      </c>
    </row>
    <row r="1452" spans="1:17" x14ac:dyDescent="0.2">
      <c r="A1452" t="s">
        <v>1287</v>
      </c>
      <c r="B1452" t="s">
        <v>2499</v>
      </c>
      <c r="C1452" t="s">
        <v>35</v>
      </c>
      <c r="D1452" s="5">
        <v>34795</v>
      </c>
      <c r="E1452" s="2">
        <v>984</v>
      </c>
      <c r="F1452" s="2">
        <v>59</v>
      </c>
      <c r="G1452" t="str">
        <f>B1452&amp;C1452</f>
        <v>Camellia HAYEShigh-jump</v>
      </c>
      <c r="H1452" s="2">
        <f>E1452</f>
        <v>984</v>
      </c>
      <c r="I1452" s="2" cm="1">
        <f t="array" ref="I1452">MAX(IF($G$3:$G$4000=$G1452,$H$3:$H$4000))</f>
        <v>984</v>
      </c>
      <c r="J1452" s="2" t="str">
        <v>IND</v>
      </c>
      <c r="K1452" s="21" t="str">
        <v>Kamalpreet KAUR</v>
      </c>
      <c r="L1452" s="47" t="str">
        <v>discus-throw</v>
      </c>
      <c r="M1452" s="97">
        <v>35128</v>
      </c>
      <c r="N1452" s="96" t="str">
        <f t="shared" si="88"/>
        <v>Kamalpreet KAURdiscus-throw</v>
      </c>
      <c r="O1452" s="2">
        <f t="shared" si="89"/>
        <v>1193</v>
      </c>
      <c r="P1452" s="2">
        <f t="shared" si="90"/>
        <v>2</v>
      </c>
      <c r="Q1452" s="81" t="str">
        <f t="shared" si="91"/>
        <v/>
      </c>
    </row>
    <row r="1453" spans="1:17" x14ac:dyDescent="0.2">
      <c r="A1453" t="s">
        <v>1287</v>
      </c>
      <c r="B1453" t="s">
        <v>1660</v>
      </c>
      <c r="C1453" t="s">
        <v>42</v>
      </c>
      <c r="D1453" s="5">
        <v>34772</v>
      </c>
      <c r="E1453" s="2">
        <v>983</v>
      </c>
      <c r="F1453" s="2">
        <v>28</v>
      </c>
      <c r="G1453" t="str">
        <f>B1453&amp;C1453</f>
        <v>Kayleigh PRESSWELLhammer-throw</v>
      </c>
      <c r="H1453" s="2">
        <f>E1453</f>
        <v>983</v>
      </c>
      <c r="I1453" s="2" cm="1">
        <f t="array" ref="I1453">MAX(IF($G$3:$G$4000=$G1453,$H$3:$H$4000))</f>
        <v>1009</v>
      </c>
      <c r="J1453" s="2" t="str">
        <v>IND</v>
      </c>
      <c r="K1453" s="21" t="str">
        <v>Dutee CHAND</v>
      </c>
      <c r="L1453" s="47" t="str">
        <v>100m</v>
      </c>
      <c r="M1453" s="97">
        <v>35098</v>
      </c>
      <c r="N1453" s="96" t="str">
        <f t="shared" si="88"/>
        <v>Dutee CHAND100m</v>
      </c>
      <c r="O1453" s="2">
        <f t="shared" si="89"/>
        <v>1163</v>
      </c>
      <c r="P1453" s="2">
        <f t="shared" si="90"/>
        <v>30</v>
      </c>
      <c r="Q1453" s="81" t="str">
        <f t="shared" si="91"/>
        <v/>
      </c>
    </row>
    <row r="1454" spans="1:17" x14ac:dyDescent="0.2">
      <c r="A1454" t="s">
        <v>1287</v>
      </c>
      <c r="B1454" t="s">
        <v>2759</v>
      </c>
      <c r="C1454" t="s">
        <v>41</v>
      </c>
      <c r="D1454" s="5">
        <v>34286</v>
      </c>
      <c r="E1454" s="2">
        <v>982</v>
      </c>
      <c r="F1454" s="2">
        <v>16</v>
      </c>
      <c r="G1454" t="str">
        <f>B1454&amp;C1454</f>
        <v>Freya JONESjavelin-throw</v>
      </c>
      <c r="H1454" s="2">
        <f>E1454</f>
        <v>982</v>
      </c>
      <c r="I1454" s="2" cm="1">
        <f t="array" ref="I1454">MAX(IF($G$3:$G$4000=$G1454,$H$3:$H$4000))</f>
        <v>982</v>
      </c>
      <c r="J1454" s="2" t="str">
        <v>IND</v>
      </c>
      <c r="K1454" s="21" t="str">
        <v>Harmilan BAINS</v>
      </c>
      <c r="L1454" s="47" t="str">
        <v>1500m</v>
      </c>
      <c r="M1454" s="97">
        <v>35999</v>
      </c>
      <c r="N1454" s="96" t="str">
        <f t="shared" si="88"/>
        <v>Harmilan BAINS1500m</v>
      </c>
      <c r="O1454" s="2">
        <f t="shared" si="89"/>
        <v>1163</v>
      </c>
      <c r="P1454" s="2">
        <f t="shared" si="90"/>
        <v>17</v>
      </c>
      <c r="Q1454" s="81" t="str">
        <f t="shared" si="91"/>
        <v/>
      </c>
    </row>
    <row r="1455" spans="1:17" x14ac:dyDescent="0.2">
      <c r="A1455" t="s">
        <v>1287</v>
      </c>
      <c r="B1455" t="s">
        <v>2384</v>
      </c>
      <c r="C1455" s="5" t="s">
        <v>38</v>
      </c>
      <c r="D1455" s="5">
        <v>37193</v>
      </c>
      <c r="E1455" s="2">
        <v>980</v>
      </c>
      <c r="F1455" s="2">
        <v>75</v>
      </c>
      <c r="G1455" t="str">
        <f>B1455&amp;C1455</f>
        <v>Ore ADAMSONtriple-jump</v>
      </c>
      <c r="H1455" s="2">
        <f>E1455</f>
        <v>980</v>
      </c>
      <c r="I1455" s="2" cm="1">
        <f t="array" ref="I1455">MAX(IF($G$3:$G$4000=$G1455,$H$3:$H$4000))</f>
        <v>980</v>
      </c>
      <c r="J1455" s="2" t="str">
        <v>IND</v>
      </c>
      <c r="K1455" s="21" t="str">
        <v>Hima DAS</v>
      </c>
      <c r="L1455" s="47" t="str">
        <v>200m</v>
      </c>
      <c r="M1455" s="97">
        <v>36534</v>
      </c>
      <c r="N1455" s="96" t="str">
        <f t="shared" si="88"/>
        <v>Hima DAS200m</v>
      </c>
      <c r="O1455" s="2">
        <f t="shared" si="89"/>
        <v>1147</v>
      </c>
      <c r="P1455" s="2">
        <f t="shared" si="90"/>
        <v>24</v>
      </c>
      <c r="Q1455" s="81" t="str">
        <f t="shared" si="91"/>
        <v/>
      </c>
    </row>
    <row r="1456" spans="1:17" x14ac:dyDescent="0.2">
      <c r="A1456" t="s">
        <v>1287</v>
      </c>
      <c r="B1456" t="s">
        <v>2677</v>
      </c>
      <c r="C1456" t="s">
        <v>43</v>
      </c>
      <c r="D1456" s="5">
        <v>36937</v>
      </c>
      <c r="E1456" s="2">
        <v>980</v>
      </c>
      <c r="F1456" s="2">
        <v>14</v>
      </c>
      <c r="G1456" t="str">
        <f>B1456&amp;C1456</f>
        <v>Amaya SCOTT-RULEheptathlon</v>
      </c>
      <c r="H1456" s="2">
        <f>E1456</f>
        <v>980</v>
      </c>
      <c r="I1456" s="2" cm="1">
        <f t="array" ref="I1456">MAX(IF($G$3:$G$4000=$G1456,$H$3:$H$4000))</f>
        <v>980</v>
      </c>
      <c r="J1456" s="2" t="str">
        <v>IND</v>
      </c>
      <c r="K1456" s="21" t="str">
        <v>Seema PUNIA</v>
      </c>
      <c r="L1456" s="47" t="str">
        <v>discus-throw</v>
      </c>
      <c r="M1456" s="97">
        <v>30524</v>
      </c>
      <c r="N1456" s="96" t="str">
        <f t="shared" si="88"/>
        <v>Seema PUNIAdiscus-throw</v>
      </c>
      <c r="O1456" s="2">
        <f t="shared" si="89"/>
        <v>1140</v>
      </c>
      <c r="P1456" s="2">
        <f t="shared" si="90"/>
        <v>3</v>
      </c>
      <c r="Q1456" s="81" t="str">
        <f t="shared" si="91"/>
        <v/>
      </c>
    </row>
    <row r="1457" spans="1:17" x14ac:dyDescent="0.2">
      <c r="A1457" t="s">
        <v>1287</v>
      </c>
      <c r="B1457" t="s">
        <v>1746</v>
      </c>
      <c r="C1457" t="s">
        <v>82</v>
      </c>
      <c r="D1457" s="5">
        <v>30890</v>
      </c>
      <c r="E1457" s="2">
        <v>979</v>
      </c>
      <c r="F1457" s="2">
        <v>27</v>
      </c>
      <c r="G1457" t="str">
        <f>B1457&amp;C1457</f>
        <v>Carla MOLINAROmarathon</v>
      </c>
      <c r="H1457" s="2">
        <f>E1457</f>
        <v>979</v>
      </c>
      <c r="I1457" s="2" cm="1">
        <f t="array" ref="I1457">MAX(IF($G$3:$G$4000=$G1457,$H$3:$H$4000))</f>
        <v>979</v>
      </c>
      <c r="J1457" s="2" t="str">
        <v>IND</v>
      </c>
      <c r="K1457" s="21" t="str">
        <v>Annu RANI</v>
      </c>
      <c r="L1457" s="47" t="str">
        <v>javelin-throw</v>
      </c>
      <c r="M1457" s="97">
        <v>33845</v>
      </c>
      <c r="N1457" s="96" t="str">
        <f t="shared" si="88"/>
        <v>Annu RANIjavelin-throw</v>
      </c>
      <c r="O1457" s="2">
        <f t="shared" si="89"/>
        <v>1138</v>
      </c>
      <c r="P1457" s="2">
        <f t="shared" si="90"/>
        <v>4</v>
      </c>
      <c r="Q1457" s="81" t="str">
        <f t="shared" si="91"/>
        <v/>
      </c>
    </row>
    <row r="1458" spans="1:17" x14ac:dyDescent="0.2">
      <c r="A1458" t="s">
        <v>1287</v>
      </c>
      <c r="B1458" t="s">
        <v>2581</v>
      </c>
      <c r="C1458" t="s">
        <v>39</v>
      </c>
      <c r="D1458" s="5">
        <v>32435</v>
      </c>
      <c r="E1458" s="2">
        <v>976</v>
      </c>
      <c r="F1458" s="2">
        <v>25</v>
      </c>
      <c r="G1458" t="str">
        <f>B1458&amp;C1458</f>
        <v>Eden FRANCISshot-put</v>
      </c>
      <c r="H1458" s="2">
        <f>E1458</f>
        <v>976</v>
      </c>
      <c r="I1458" s="2" cm="1">
        <f t="array" ref="I1458">MAX(IF($G$3:$G$4000=$G1458,$H$3:$H$4000))</f>
        <v>976</v>
      </c>
      <c r="J1458" s="2" t="str">
        <v>IND</v>
      </c>
      <c r="K1458" s="21" t="str">
        <v>Srabani NANDA</v>
      </c>
      <c r="L1458" s="47" t="str">
        <v>100m</v>
      </c>
      <c r="M1458" s="97">
        <v>33365</v>
      </c>
      <c r="N1458" s="96" t="str">
        <f t="shared" si="88"/>
        <v>Srabani NANDA100m</v>
      </c>
      <c r="O1458" s="2">
        <f t="shared" si="89"/>
        <v>1123</v>
      </c>
      <c r="P1458" s="2">
        <f t="shared" si="90"/>
        <v>63</v>
      </c>
      <c r="Q1458" s="81" t="str">
        <f t="shared" si="91"/>
        <v/>
      </c>
    </row>
    <row r="1459" spans="1:17" x14ac:dyDescent="0.2">
      <c r="A1459" t="s">
        <v>1287</v>
      </c>
      <c r="B1459" t="s">
        <v>2502</v>
      </c>
      <c r="C1459" t="s">
        <v>35</v>
      </c>
      <c r="D1459" s="5"/>
      <c r="E1459" s="2">
        <v>974</v>
      </c>
      <c r="F1459" s="2">
        <v>73</v>
      </c>
      <c r="G1459" t="str">
        <f>B1459&amp;C1459</f>
        <v>Eve MAHERhigh-jump</v>
      </c>
      <c r="H1459" s="2">
        <f>E1459</f>
        <v>974</v>
      </c>
      <c r="I1459" s="2" cm="1">
        <f t="array" ref="I1459">MAX(IF($G$3:$G$4000=$G1459,$H$3:$H$4000))</f>
        <v>974</v>
      </c>
      <c r="J1459" s="2" t="str">
        <v>IND</v>
      </c>
      <c r="K1459" s="21" t="str">
        <v>Ancy SOJAN</v>
      </c>
      <c r="L1459" s="47" t="str">
        <v>long-jump</v>
      </c>
      <c r="M1459" s="97">
        <v>36951</v>
      </c>
      <c r="N1459" s="96" t="str">
        <f t="shared" si="88"/>
        <v>Ancy SOJANlong-jump</v>
      </c>
      <c r="O1459" s="2">
        <f t="shared" si="89"/>
        <v>1122</v>
      </c>
      <c r="P1459" s="2">
        <f t="shared" si="90"/>
        <v>22</v>
      </c>
      <c r="Q1459" s="81" t="str">
        <f t="shared" si="91"/>
        <v/>
      </c>
    </row>
    <row r="1460" spans="1:17" x14ac:dyDescent="0.2">
      <c r="A1460" t="s">
        <v>1287</v>
      </c>
      <c r="B1460" t="s">
        <v>2504</v>
      </c>
      <c r="C1460" t="s">
        <v>35</v>
      </c>
      <c r="D1460" s="5">
        <v>36430</v>
      </c>
      <c r="E1460" s="2">
        <v>974</v>
      </c>
      <c r="F1460" s="2">
        <v>73</v>
      </c>
      <c r="G1460" t="str">
        <f>B1460&amp;C1460</f>
        <v>Rebecca HAWKINShigh-jump</v>
      </c>
      <c r="H1460" s="2">
        <f>E1460</f>
        <v>974</v>
      </c>
      <c r="I1460" s="2" cm="1">
        <f t="array" ref="I1460">MAX(IF($G$3:$G$4000=$G1460,$H$3:$H$4000))</f>
        <v>974</v>
      </c>
      <c r="J1460" s="2" t="str">
        <v>IND</v>
      </c>
      <c r="K1460" s="21" t="str">
        <v>Sekar Dhana LAKSHMI</v>
      </c>
      <c r="L1460" s="47" t="str">
        <v>200m</v>
      </c>
      <c r="M1460" s="97">
        <v>35951</v>
      </c>
      <c r="N1460" s="96" t="str">
        <f t="shared" si="88"/>
        <v>Sekar Dhana LAKSHMI200m</v>
      </c>
      <c r="O1460" s="2">
        <f t="shared" si="89"/>
        <v>1120</v>
      </c>
      <c r="P1460" s="2">
        <f t="shared" si="90"/>
        <v>46</v>
      </c>
      <c r="Q1460" s="81" t="str">
        <f t="shared" si="91"/>
        <v/>
      </c>
    </row>
    <row r="1461" spans="1:17" x14ac:dyDescent="0.2">
      <c r="A1461" t="s">
        <v>1287</v>
      </c>
      <c r="B1461" t="s">
        <v>2505</v>
      </c>
      <c r="C1461" t="s">
        <v>35</v>
      </c>
      <c r="D1461" s="5">
        <v>38085</v>
      </c>
      <c r="E1461" s="2">
        <v>974</v>
      </c>
      <c r="F1461" s="2">
        <v>73</v>
      </c>
      <c r="G1461" t="str">
        <f>B1461&amp;C1461</f>
        <v>Ella RUSHhigh-jump</v>
      </c>
      <c r="H1461" s="2">
        <f>E1461</f>
        <v>974</v>
      </c>
      <c r="I1461" s="2" cm="1">
        <f t="array" ref="I1461">MAX(IF($G$3:$G$4000=$G1461,$H$3:$H$4000))</f>
        <v>974</v>
      </c>
      <c r="J1461" s="2" t="str">
        <v>IND</v>
      </c>
      <c r="K1461" s="21" t="str">
        <v>Aishwarya BABU SAB</v>
      </c>
      <c r="L1461" s="47" t="str">
        <v>long-jump</v>
      </c>
      <c r="M1461" s="97">
        <v>35596</v>
      </c>
      <c r="N1461" s="96" t="str">
        <f t="shared" si="88"/>
        <v>Aishwarya BABU SABlong-jump</v>
      </c>
      <c r="O1461" s="2">
        <f t="shared" si="89"/>
        <v>1119</v>
      </c>
      <c r="P1461" s="2">
        <f t="shared" si="90"/>
        <v>23</v>
      </c>
      <c r="Q1461" s="81" t="str">
        <f t="shared" si="91"/>
        <v/>
      </c>
    </row>
    <row r="1462" spans="1:17" x14ac:dyDescent="0.2">
      <c r="A1462" t="s">
        <v>1287</v>
      </c>
      <c r="B1462" t="s">
        <v>2506</v>
      </c>
      <c r="C1462" t="s">
        <v>35</v>
      </c>
      <c r="D1462" s="5">
        <v>34359</v>
      </c>
      <c r="E1462" s="2">
        <v>974</v>
      </c>
      <c r="F1462" s="2">
        <v>73</v>
      </c>
      <c r="G1462" t="str">
        <f>B1462&amp;C1462</f>
        <v>Deborah MARTINhigh-jump</v>
      </c>
      <c r="H1462" s="2">
        <f>E1462</f>
        <v>974</v>
      </c>
      <c r="I1462" s="2" cm="1">
        <f t="array" ref="I1462">MAX(IF($G$3:$G$4000=$G1462,$H$3:$H$4000))</f>
        <v>974</v>
      </c>
      <c r="J1462" s="2" t="str">
        <v>IND</v>
      </c>
      <c r="K1462" s="21" t="str">
        <v>Sekar Dhana LAKSHMI</v>
      </c>
      <c r="L1462" s="47" t="str">
        <v>100m</v>
      </c>
      <c r="M1462" s="97">
        <v>35951</v>
      </c>
      <c r="N1462" s="96" t="str">
        <f t="shared" si="88"/>
        <v>Sekar Dhana LAKSHMI100m</v>
      </c>
      <c r="O1462" s="2">
        <f t="shared" si="89"/>
        <v>1118</v>
      </c>
      <c r="P1462" s="2">
        <f t="shared" si="90"/>
        <v>67</v>
      </c>
      <c r="Q1462" s="81" t="str">
        <f t="shared" si="91"/>
        <v/>
      </c>
    </row>
    <row r="1463" spans="1:17" x14ac:dyDescent="0.2">
      <c r="A1463" t="s">
        <v>1287</v>
      </c>
      <c r="B1463" t="s">
        <v>2507</v>
      </c>
      <c r="C1463" t="s">
        <v>35</v>
      </c>
      <c r="D1463" s="5">
        <v>37969</v>
      </c>
      <c r="E1463" s="2">
        <v>974</v>
      </c>
      <c r="F1463" s="2">
        <v>73</v>
      </c>
      <c r="G1463" t="str">
        <f>B1463&amp;C1463</f>
        <v>Rhiana BURRELLhigh-jump</v>
      </c>
      <c r="H1463" s="2">
        <f>E1463</f>
        <v>974</v>
      </c>
      <c r="I1463" s="2" cm="1">
        <f t="array" ref="I1463">MAX(IF($G$3:$G$4000=$G1463,$H$3:$H$4000))</f>
        <v>974</v>
      </c>
      <c r="J1463" s="2" t="str">
        <v>IND</v>
      </c>
      <c r="K1463" s="21" t="str">
        <v>KM. CHANDA</v>
      </c>
      <c r="L1463" s="47" t="str">
        <v>800m</v>
      </c>
      <c r="M1463" s="97">
        <v>37119</v>
      </c>
      <c r="N1463" s="96" t="str">
        <f t="shared" si="88"/>
        <v>KM. CHANDA800m</v>
      </c>
      <c r="O1463" s="2">
        <f t="shared" si="89"/>
        <v>1117</v>
      </c>
      <c r="P1463" s="2">
        <f t="shared" si="90"/>
        <v>42</v>
      </c>
      <c r="Q1463" s="81" t="str">
        <f t="shared" si="91"/>
        <v/>
      </c>
    </row>
    <row r="1464" spans="1:17" x14ac:dyDescent="0.2">
      <c r="A1464" t="s">
        <v>1287</v>
      </c>
      <c r="B1464" t="s">
        <v>2508</v>
      </c>
      <c r="C1464" t="s">
        <v>35</v>
      </c>
      <c r="D1464" s="5">
        <v>38327</v>
      </c>
      <c r="E1464" s="2">
        <v>974</v>
      </c>
      <c r="F1464" s="2">
        <v>73</v>
      </c>
      <c r="G1464" t="str">
        <f>B1464&amp;C1464</f>
        <v>Halle FERGUSONhigh-jump</v>
      </c>
      <c r="H1464" s="2">
        <f>E1464</f>
        <v>974</v>
      </c>
      <c r="I1464" s="2" cm="1">
        <f t="array" ref="I1464">MAX(IF($G$3:$G$4000=$G1464,$H$3:$H$4000))</f>
        <v>974</v>
      </c>
      <c r="J1464" s="2" t="str">
        <v>IND</v>
      </c>
      <c r="K1464" s="21" t="str">
        <v>Harmilan BAINS</v>
      </c>
      <c r="L1464" s="47" t="str">
        <v>800m</v>
      </c>
      <c r="M1464" s="97">
        <v>35999</v>
      </c>
      <c r="N1464" s="96" t="str">
        <f t="shared" si="88"/>
        <v>Harmilan BAINS800m</v>
      </c>
      <c r="O1464" s="2">
        <f t="shared" si="89"/>
        <v>1117</v>
      </c>
      <c r="P1464" s="2">
        <f t="shared" si="90"/>
        <v>42</v>
      </c>
      <c r="Q1464" s="81" t="str">
        <f t="shared" si="91"/>
        <v/>
      </c>
    </row>
    <row r="1465" spans="1:17" x14ac:dyDescent="0.2">
      <c r="A1465" t="s">
        <v>1287</v>
      </c>
      <c r="B1465" t="s">
        <v>2403</v>
      </c>
      <c r="C1465" t="s">
        <v>35</v>
      </c>
      <c r="D1465" s="5">
        <v>35769</v>
      </c>
      <c r="E1465" s="2">
        <v>974</v>
      </c>
      <c r="F1465" s="2">
        <v>73</v>
      </c>
      <c r="G1465" t="str">
        <f>B1465&amp;C1465</f>
        <v>Ellen BARBERhigh-jump</v>
      </c>
      <c r="H1465" s="2">
        <f>E1465</f>
        <v>974</v>
      </c>
      <c r="I1465" s="2" cm="1">
        <f t="array" ref="I1465">MAX(IF($G$3:$G$4000=$G1465,$H$3:$H$4000))</f>
        <v>974</v>
      </c>
      <c r="J1465" s="2" t="str">
        <v>IND</v>
      </c>
      <c r="K1465" s="21" t="str">
        <v>Parul CHAUDHARY</v>
      </c>
      <c r="L1465" s="47" t="str">
        <v>3000msc</v>
      </c>
      <c r="M1465" s="97">
        <v>34804</v>
      </c>
      <c r="N1465" s="96" t="str">
        <f t="shared" si="88"/>
        <v>Parul CHAUDHARY3000msc</v>
      </c>
      <c r="O1465" s="2">
        <f t="shared" si="89"/>
        <v>1117</v>
      </c>
      <c r="P1465" s="2">
        <f t="shared" si="90"/>
        <v>38</v>
      </c>
      <c r="Q1465" s="81" t="str">
        <f t="shared" si="91"/>
        <v/>
      </c>
    </row>
    <row r="1466" spans="1:17" x14ac:dyDescent="0.2">
      <c r="A1466" t="s">
        <v>1287</v>
      </c>
      <c r="B1466" t="s">
        <v>2509</v>
      </c>
      <c r="C1466" t="s">
        <v>35</v>
      </c>
      <c r="D1466" s="5">
        <v>44640</v>
      </c>
      <c r="E1466" s="2">
        <v>974</v>
      </c>
      <c r="F1466" s="2">
        <v>73</v>
      </c>
      <c r="G1466" t="str">
        <f>B1466&amp;C1466</f>
        <v>Lili CHURCHhigh-jump</v>
      </c>
      <c r="H1466" s="2">
        <f>E1466</f>
        <v>974</v>
      </c>
      <c r="I1466" s="2" cm="1">
        <f t="array" ref="I1466">MAX(IF($G$3:$G$4000=$G1466,$H$3:$H$4000))</f>
        <v>974</v>
      </c>
      <c r="J1466" s="2" t="str">
        <v>IND</v>
      </c>
      <c r="K1466" s="21" t="str">
        <v>Komal JAGADALE</v>
      </c>
      <c r="L1466" s="47" t="str">
        <v>3000msc</v>
      </c>
      <c r="M1466" s="97">
        <v>36186</v>
      </c>
      <c r="N1466" s="96" t="str">
        <f t="shared" si="88"/>
        <v>Komal JAGADALE3000msc</v>
      </c>
      <c r="O1466" s="2">
        <f t="shared" si="89"/>
        <v>1117</v>
      </c>
      <c r="P1466" s="2">
        <f t="shared" si="90"/>
        <v>38</v>
      </c>
      <c r="Q1466" s="81" t="str">
        <f t="shared" si="91"/>
        <v/>
      </c>
    </row>
    <row r="1467" spans="1:17" x14ac:dyDescent="0.2">
      <c r="A1467" t="s">
        <v>1287</v>
      </c>
      <c r="B1467" t="s">
        <v>2510</v>
      </c>
      <c r="C1467" t="s">
        <v>35</v>
      </c>
      <c r="D1467" s="5">
        <v>36069</v>
      </c>
      <c r="E1467" s="2">
        <v>974</v>
      </c>
      <c r="F1467" s="2">
        <v>73</v>
      </c>
      <c r="G1467" t="str">
        <f>B1467&amp;C1467</f>
        <v>Hannah TAPLEYhigh-jump</v>
      </c>
      <c r="H1467" s="2">
        <f>E1467</f>
        <v>974</v>
      </c>
      <c r="I1467" s="2" cm="1">
        <f t="array" ref="I1467">MAX(IF($G$3:$G$4000=$G1467,$H$3:$H$4000))</f>
        <v>974</v>
      </c>
      <c r="J1467" s="2" t="str">
        <v>IND</v>
      </c>
      <c r="K1467" s="21" t="str">
        <v>Lili DAS</v>
      </c>
      <c r="L1467" s="47" t="str">
        <v>800m</v>
      </c>
      <c r="M1467" s="97">
        <v>35872</v>
      </c>
      <c r="N1467" s="96" t="str">
        <f t="shared" si="88"/>
        <v>Lili DAS800m</v>
      </c>
      <c r="O1467" s="2">
        <f t="shared" si="89"/>
        <v>1110</v>
      </c>
      <c r="P1467" s="2">
        <f t="shared" si="90"/>
        <v>52</v>
      </c>
      <c r="Q1467" s="81" t="str">
        <f t="shared" si="91"/>
        <v/>
      </c>
    </row>
    <row r="1468" spans="1:17" x14ac:dyDescent="0.2">
      <c r="A1468" t="s">
        <v>1287</v>
      </c>
      <c r="B1468" t="s">
        <v>1721</v>
      </c>
      <c r="C1468" t="s">
        <v>85</v>
      </c>
      <c r="D1468" s="5">
        <v>33184</v>
      </c>
      <c r="E1468" s="2">
        <v>973</v>
      </c>
      <c r="F1468" s="2">
        <v>7</v>
      </c>
      <c r="G1468" t="str">
        <f>B1468&amp;C1468</f>
        <v>Bethan DAVIESrace-walking</v>
      </c>
      <c r="H1468" s="2">
        <f>E1468</f>
        <v>973</v>
      </c>
      <c r="I1468" s="2" cm="1">
        <f t="array" ref="I1468">MAX(IF($G$3:$G$4000=$G1468,$H$3:$H$4000))</f>
        <v>1073</v>
      </c>
      <c r="J1468" s="2" t="str">
        <v>IND</v>
      </c>
      <c r="K1468" s="21" t="str">
        <v>Archana SUSEENTRAN</v>
      </c>
      <c r="L1468" s="47" t="str">
        <v>200m</v>
      </c>
      <c r="M1468" s="97">
        <v>34494</v>
      </c>
      <c r="N1468" s="96" t="str">
        <f t="shared" si="88"/>
        <v>Archana SUSEENTRAN200m</v>
      </c>
      <c r="O1468" s="2">
        <f t="shared" si="89"/>
        <v>1108</v>
      </c>
      <c r="P1468" s="2">
        <f t="shared" si="90"/>
        <v>60</v>
      </c>
      <c r="Q1468" s="81" t="str">
        <f t="shared" si="91"/>
        <v/>
      </c>
    </row>
    <row r="1469" spans="1:17" x14ac:dyDescent="0.2">
      <c r="A1469" t="s">
        <v>1287</v>
      </c>
      <c r="B1469" t="s">
        <v>2452</v>
      </c>
      <c r="C1469" t="s">
        <v>38</v>
      </c>
      <c r="D1469" s="5">
        <v>33888</v>
      </c>
      <c r="E1469" s="2">
        <v>972</v>
      </c>
      <c r="F1469" s="2">
        <v>89</v>
      </c>
      <c r="G1469" t="str">
        <f>B1469&amp;C1469</f>
        <v>Chloe VERNON-HAMILTONtriple-jump</v>
      </c>
      <c r="H1469" s="2">
        <f>E1469</f>
        <v>972</v>
      </c>
      <c r="I1469" s="2" cm="1">
        <f t="array" ref="I1469">MAX(IF($G$3:$G$4000=$G1469,$H$3:$H$4000))</f>
        <v>972</v>
      </c>
      <c r="J1469" s="2" t="str">
        <v>IND</v>
      </c>
      <c r="K1469" s="21" t="str">
        <v>Lili DAS</v>
      </c>
      <c r="L1469" s="47" t="str">
        <v>1500m</v>
      </c>
      <c r="M1469" s="97">
        <v>35872</v>
      </c>
      <c r="N1469" s="96" t="str">
        <f t="shared" si="88"/>
        <v>Lili DAS1500m</v>
      </c>
      <c r="O1469" s="2">
        <f t="shared" si="89"/>
        <v>1107</v>
      </c>
      <c r="P1469" s="2">
        <f t="shared" si="90"/>
        <v>67</v>
      </c>
      <c r="Q1469" s="81" t="str">
        <f t="shared" si="91"/>
        <v/>
      </c>
    </row>
    <row r="1470" spans="1:17" x14ac:dyDescent="0.2">
      <c r="A1470" t="s">
        <v>1287</v>
      </c>
      <c r="B1470" t="s">
        <v>1679</v>
      </c>
      <c r="C1470" t="s">
        <v>41</v>
      </c>
      <c r="D1470" s="5">
        <v>36423</v>
      </c>
      <c r="E1470" s="2">
        <v>972</v>
      </c>
      <c r="F1470" s="2">
        <v>20</v>
      </c>
      <c r="G1470" t="str">
        <f>B1470&amp;C1470</f>
        <v>Rebekah WALTONjavelin-throw</v>
      </c>
      <c r="H1470" s="2">
        <f>E1470</f>
        <v>972</v>
      </c>
      <c r="I1470" s="2" cm="1">
        <f t="array" ref="I1470">MAX(IF($G$3:$G$4000=$G1470,$H$3:$H$4000))</f>
        <v>998</v>
      </c>
      <c r="J1470" s="2" t="str">
        <v>IND</v>
      </c>
      <c r="K1470" s="21" t="str">
        <v>Srabani NANDA</v>
      </c>
      <c r="L1470" s="47" t="str">
        <v>200m</v>
      </c>
      <c r="M1470" s="97">
        <v>33365</v>
      </c>
      <c r="N1470" s="96" t="str">
        <f t="shared" si="88"/>
        <v>Srabani NANDA200m</v>
      </c>
      <c r="O1470" s="2">
        <f t="shared" si="89"/>
        <v>1106</v>
      </c>
      <c r="P1470" s="2">
        <f t="shared" si="90"/>
        <v>62</v>
      </c>
      <c r="Q1470" s="81" t="str">
        <f t="shared" si="91"/>
        <v/>
      </c>
    </row>
    <row r="1471" spans="1:17" x14ac:dyDescent="0.2">
      <c r="A1471" t="s">
        <v>1287</v>
      </c>
      <c r="B1471" t="s">
        <v>2459</v>
      </c>
      <c r="C1471" t="s">
        <v>38</v>
      </c>
      <c r="D1471" s="5">
        <v>31406</v>
      </c>
      <c r="E1471" s="2">
        <v>968</v>
      </c>
      <c r="F1471" s="2">
        <v>96</v>
      </c>
      <c r="G1471" t="str">
        <f>B1471&amp;C1471</f>
        <v>Angela BARRETTtriple-jump</v>
      </c>
      <c r="H1471" s="2">
        <f>E1471</f>
        <v>968</v>
      </c>
      <c r="I1471" s="2" cm="1">
        <f t="array" ref="I1471">MAX(IF($G$3:$G$4000=$G1471,$H$3:$H$4000))</f>
        <v>968</v>
      </c>
      <c r="J1471" s="2" t="str">
        <v>IND</v>
      </c>
      <c r="K1471" s="21" t="str">
        <v>Priya HABBATHANAHALLI MOHAN</v>
      </c>
      <c r="L1471" s="47" t="str">
        <v>400m</v>
      </c>
      <c r="M1471" s="97">
        <v>37695</v>
      </c>
      <c r="N1471" s="96" t="str">
        <f t="shared" si="88"/>
        <v>Priya HABBATHANAHALLI MOHAN400m</v>
      </c>
      <c r="O1471" s="2">
        <f t="shared" si="89"/>
        <v>1104</v>
      </c>
      <c r="P1471" s="2">
        <f t="shared" si="90"/>
        <v>65</v>
      </c>
      <c r="Q1471" s="81" t="str">
        <f t="shared" si="91"/>
        <v/>
      </c>
    </row>
    <row r="1472" spans="1:17" x14ac:dyDescent="0.2">
      <c r="A1472" t="s">
        <v>1287</v>
      </c>
      <c r="B1472" t="s">
        <v>2460</v>
      </c>
      <c r="C1472" t="s">
        <v>38</v>
      </c>
      <c r="D1472" s="5">
        <v>35963</v>
      </c>
      <c r="E1472" s="2">
        <v>967</v>
      </c>
      <c r="F1472" s="2">
        <v>98</v>
      </c>
      <c r="G1472" t="str">
        <f>B1472&amp;C1472</f>
        <v>Eavion RICHARDSONtriple-jump</v>
      </c>
      <c r="H1472" s="2">
        <f>E1472</f>
        <v>967</v>
      </c>
      <c r="I1472" s="2" cm="1">
        <f t="array" ref="I1472">MAX(IF($G$3:$G$4000=$G1472,$H$3:$H$4000))</f>
        <v>967</v>
      </c>
      <c r="J1472" s="2" t="str">
        <v>IND</v>
      </c>
      <c r="K1472" s="21" t="str">
        <v>Poovamma Raju MACHETTIRA</v>
      </c>
      <c r="L1472" s="47" t="str">
        <v>800m</v>
      </c>
      <c r="M1472" s="97">
        <v>33029</v>
      </c>
      <c r="N1472" s="96" t="str">
        <f t="shared" si="88"/>
        <v>Poovamma Raju MACHETTIRA800m</v>
      </c>
      <c r="O1472" s="2">
        <f t="shared" si="89"/>
        <v>1103</v>
      </c>
      <c r="P1472" s="2">
        <f t="shared" si="90"/>
        <v>65</v>
      </c>
      <c r="Q1472" s="81" t="str">
        <f t="shared" si="91"/>
        <v/>
      </c>
    </row>
    <row r="1473" spans="1:17" x14ac:dyDescent="0.2">
      <c r="A1473" t="s">
        <v>1287</v>
      </c>
      <c r="B1473" t="s">
        <v>2511</v>
      </c>
      <c r="C1473" t="s">
        <v>35</v>
      </c>
      <c r="D1473" s="5">
        <v>36162</v>
      </c>
      <c r="E1473" s="2">
        <v>965</v>
      </c>
      <c r="F1473" s="2">
        <v>89</v>
      </c>
      <c r="G1473" t="str">
        <f>B1473&amp;C1473</f>
        <v>Ada'ora CHIGBOhigh-jump</v>
      </c>
      <c r="H1473" s="2">
        <f>E1473</f>
        <v>965</v>
      </c>
      <c r="I1473" s="2" cm="1">
        <f t="array" ref="I1473">MAX(IF($G$3:$G$4000=$G1473,$H$3:$H$4000))</f>
        <v>965</v>
      </c>
      <c r="J1473" s="2" t="str">
        <v>IND</v>
      </c>
      <c r="K1473" s="21" t="str">
        <v>Shaili SINGH</v>
      </c>
      <c r="L1473" s="47" t="str">
        <v>long-jump</v>
      </c>
      <c r="M1473" s="97">
        <v>37993</v>
      </c>
      <c r="N1473" s="96" t="str">
        <f t="shared" si="88"/>
        <v>Shaili SINGHlong-jump</v>
      </c>
      <c r="O1473" s="2">
        <f t="shared" si="89"/>
        <v>1103</v>
      </c>
      <c r="P1473" s="2">
        <f t="shared" si="90"/>
        <v>28</v>
      </c>
      <c r="Q1473" s="81" t="str">
        <f t="shared" si="91"/>
        <v/>
      </c>
    </row>
    <row r="1474" spans="1:17" x14ac:dyDescent="0.2">
      <c r="A1474" t="s">
        <v>1287</v>
      </c>
      <c r="B1474" t="s">
        <v>2268</v>
      </c>
      <c r="C1474" t="s">
        <v>35</v>
      </c>
      <c r="D1474" s="5">
        <v>37635</v>
      </c>
      <c r="E1474" s="2">
        <v>965</v>
      </c>
      <c r="F1474" s="2">
        <v>89</v>
      </c>
      <c r="G1474" t="str">
        <f>B1474&amp;C1474</f>
        <v>Abigail PAWLETThigh-jump</v>
      </c>
      <c r="H1474" s="2">
        <f>E1474</f>
        <v>965</v>
      </c>
      <c r="I1474" s="2" cm="1">
        <f t="array" ref="I1474">MAX(IF($G$3:$G$4000=$G1474,$H$3:$H$4000))</f>
        <v>965</v>
      </c>
      <c r="J1474" s="2" t="str">
        <v>IND</v>
      </c>
      <c r="K1474" s="21" t="str">
        <v>. RACHNA</v>
      </c>
      <c r="L1474" s="47" t="str">
        <v>800m</v>
      </c>
      <c r="M1474" s="97">
        <v>36710</v>
      </c>
      <c r="N1474" s="96" t="str">
        <f t="shared" si="88"/>
        <v>. RACHNA800m</v>
      </c>
      <c r="O1474" s="2">
        <f t="shared" si="89"/>
        <v>1100</v>
      </c>
      <c r="P1474" s="2">
        <f t="shared" si="90"/>
        <v>72</v>
      </c>
      <c r="Q1474" s="81" t="str">
        <f t="shared" si="91"/>
        <v/>
      </c>
    </row>
    <row r="1475" spans="1:17" x14ac:dyDescent="0.2">
      <c r="A1475" t="s">
        <v>1287</v>
      </c>
      <c r="B1475" t="s">
        <v>2269</v>
      </c>
      <c r="C1475" t="s">
        <v>35</v>
      </c>
      <c r="D1475" s="5">
        <v>36412</v>
      </c>
      <c r="E1475" s="2">
        <v>965</v>
      </c>
      <c r="F1475" s="2">
        <v>89</v>
      </c>
      <c r="G1475" t="str">
        <f>B1475&amp;C1475</f>
        <v>Jade O'DOWDAhigh-jump</v>
      </c>
      <c r="H1475" s="2">
        <f>E1475</f>
        <v>965</v>
      </c>
      <c r="I1475" s="2" cm="1">
        <f t="array" ref="I1475">MAX(IF($G$3:$G$4000=$G1475,$H$3:$H$4000))</f>
        <v>965</v>
      </c>
      <c r="J1475" s="2" t="str">
        <v>IND</v>
      </c>
      <c r="K1475" s="21" t="str">
        <v>Daneshwari ASHOK THAKKANNAVAR</v>
      </c>
      <c r="L1475" s="47" t="str">
        <v>100m</v>
      </c>
      <c r="M1475" s="97">
        <v>36752</v>
      </c>
      <c r="N1475" s="96" t="str">
        <f t="shared" si="88"/>
        <v>Daneshwari ASHOK THAKKANNAVAR100m</v>
      </c>
      <c r="O1475" s="2">
        <f t="shared" si="89"/>
        <v>1097</v>
      </c>
      <c r="P1475" s="2">
        <f t="shared" si="90"/>
        <v>97</v>
      </c>
      <c r="Q1475" s="81" t="str">
        <f t="shared" si="91"/>
        <v/>
      </c>
    </row>
    <row r="1476" spans="1:17" x14ac:dyDescent="0.2">
      <c r="A1476" t="s">
        <v>1287</v>
      </c>
      <c r="B1476" t="s">
        <v>2512</v>
      </c>
      <c r="C1476" t="s">
        <v>35</v>
      </c>
      <c r="E1476" s="2">
        <v>965</v>
      </c>
      <c r="F1476" s="2">
        <v>89</v>
      </c>
      <c r="G1476" t="str">
        <f>B1476&amp;C1476</f>
        <v>Evelyne FONTEYNEhigh-jump</v>
      </c>
      <c r="H1476" s="2">
        <f>E1476</f>
        <v>965</v>
      </c>
      <c r="I1476" s="2" cm="1">
        <f t="array" ref="I1476">MAX(IF($G$3:$G$4000=$G1476,$H$3:$H$4000))</f>
        <v>965</v>
      </c>
      <c r="J1476" s="2" t="str">
        <v>IND</v>
      </c>
      <c r="K1476" s="21" t="str">
        <v>Sherin Abdul GAFFOOR</v>
      </c>
      <c r="L1476" s="47" t="str">
        <v>long-jump</v>
      </c>
      <c r="M1476" s="97">
        <v>36580</v>
      </c>
      <c r="N1476" s="96" t="str">
        <f t="shared" ref="N1476:N1539" si="92">K1476&amp;L1476</f>
        <v>Sherin Abdul GAFFOORlong-jump</v>
      </c>
      <c r="O1476" s="2">
        <f t="shared" ref="O1476:O1539" si="93">VLOOKUP(K1476&amp;L1476,$G$3:$H$3442,2,FALSE)</f>
        <v>1097</v>
      </c>
      <c r="P1476" s="2">
        <f t="shared" ref="P1476:P1539" si="94">COUNTIFS($L$3:$L$3026,L1476,$O$3:$O$3026,"&gt;"&amp;O1476)+1</f>
        <v>31</v>
      </c>
      <c r="Q1476" s="81" t="str">
        <f t="shared" ref="Q1476:Q1539" si="95">IFERROR(IF(J1476="AUS",COUNTIFS($J$3:$J$3026,"AUS",$L$3:$L$3026,L1476,$O$3:$O$3026,"&gt;"&amp;O1476)+1,""),"")</f>
        <v/>
      </c>
    </row>
    <row r="1477" spans="1:17" x14ac:dyDescent="0.2">
      <c r="A1477" t="s">
        <v>1287</v>
      </c>
      <c r="B1477" t="s">
        <v>2513</v>
      </c>
      <c r="C1477" t="s">
        <v>35</v>
      </c>
      <c r="D1477" s="5">
        <v>37439</v>
      </c>
      <c r="E1477" s="2">
        <v>965</v>
      </c>
      <c r="F1477" s="2">
        <v>89</v>
      </c>
      <c r="G1477" t="str">
        <f>B1477&amp;C1477</f>
        <v>Hannah MOAThigh-jump</v>
      </c>
      <c r="H1477" s="2">
        <f>E1477</f>
        <v>965</v>
      </c>
      <c r="I1477" s="2" cm="1">
        <f t="array" ref="I1477">MAX(IF($G$3:$G$4000=$G1477,$H$3:$H$4000))</f>
        <v>965</v>
      </c>
      <c r="J1477" s="2" t="str">
        <v>IND</v>
      </c>
      <c r="K1477" s="21" t="str">
        <v>KM DEEKSHA</v>
      </c>
      <c r="L1477" s="47" t="str">
        <v>1500m</v>
      </c>
      <c r="M1477" s="97">
        <v>1999</v>
      </c>
      <c r="N1477" s="96" t="str">
        <f t="shared" si="92"/>
        <v>KM DEEKSHA1500m</v>
      </c>
      <c r="O1477" s="2">
        <f t="shared" si="93"/>
        <v>1095</v>
      </c>
      <c r="P1477" s="2">
        <f t="shared" si="94"/>
        <v>78</v>
      </c>
      <c r="Q1477" s="81" t="str">
        <f t="shared" si="95"/>
        <v/>
      </c>
    </row>
    <row r="1478" spans="1:17" x14ac:dyDescent="0.2">
      <c r="A1478" t="s">
        <v>1287</v>
      </c>
      <c r="B1478" t="s">
        <v>2514</v>
      </c>
      <c r="C1478" t="s">
        <v>35</v>
      </c>
      <c r="D1478" s="5">
        <v>38132</v>
      </c>
      <c r="E1478" s="2">
        <v>965</v>
      </c>
      <c r="F1478" s="2">
        <v>89</v>
      </c>
      <c r="G1478" t="str">
        <f>B1478&amp;C1478</f>
        <v>Rosie SHARPLEShigh-jump</v>
      </c>
      <c r="H1478" s="2">
        <f>E1478</f>
        <v>965</v>
      </c>
      <c r="I1478" s="2" cm="1">
        <f t="array" ref="I1478">MAX(IF($G$3:$G$4000=$G1478,$H$3:$H$4000))</f>
        <v>965</v>
      </c>
      <c r="J1478" s="2" t="str">
        <v>IND</v>
      </c>
      <c r="K1478" s="21" t="str">
        <v>. RUPAL</v>
      </c>
      <c r="L1478" s="47" t="str">
        <v>400m</v>
      </c>
      <c r="M1478" s="97">
        <v>38344</v>
      </c>
      <c r="N1478" s="96" t="str">
        <f t="shared" si="92"/>
        <v>. RUPAL400m</v>
      </c>
      <c r="O1478" s="2">
        <f t="shared" si="93"/>
        <v>1086</v>
      </c>
      <c r="P1478" s="2">
        <f t="shared" si="94"/>
        <v>90</v>
      </c>
      <c r="Q1478" s="81" t="str">
        <f t="shared" si="95"/>
        <v/>
      </c>
    </row>
    <row r="1479" spans="1:17" x14ac:dyDescent="0.2">
      <c r="A1479" t="s">
        <v>1287</v>
      </c>
      <c r="B1479" t="s">
        <v>1661</v>
      </c>
      <c r="C1479" t="s">
        <v>42</v>
      </c>
      <c r="D1479" s="5">
        <v>36064</v>
      </c>
      <c r="E1479" s="2">
        <v>963</v>
      </c>
      <c r="F1479" s="2">
        <v>9</v>
      </c>
      <c r="G1479" t="str">
        <f>B1479&amp;C1479</f>
        <v>Philippa DAVENALLhammer-throw</v>
      </c>
      <c r="H1479" s="2">
        <f>E1479</f>
        <v>963</v>
      </c>
      <c r="I1479" s="2" cm="1">
        <f t="array" ref="I1479">MAX(IF($G$3:$G$4000=$G1479,$H$3:$H$4000))</f>
        <v>987</v>
      </c>
      <c r="J1479" s="2" t="str">
        <v>IND</v>
      </c>
      <c r="K1479" s="21" t="str">
        <v>Dandi JYOTHIKA</v>
      </c>
      <c r="L1479" s="47" t="str">
        <v>400m</v>
      </c>
      <c r="M1479" s="97">
        <v>36723</v>
      </c>
      <c r="N1479" s="96" t="str">
        <f t="shared" si="92"/>
        <v>Dandi JYOTHIKA400m</v>
      </c>
      <c r="O1479" s="2">
        <f t="shared" si="93"/>
        <v>1086</v>
      </c>
      <c r="P1479" s="2">
        <f t="shared" si="94"/>
        <v>90</v>
      </c>
      <c r="Q1479" s="81" t="str">
        <f t="shared" si="95"/>
        <v/>
      </c>
    </row>
    <row r="1480" spans="1:17" x14ac:dyDescent="0.2">
      <c r="A1480" t="s">
        <v>1287</v>
      </c>
      <c r="B1480" t="s">
        <v>1372</v>
      </c>
      <c r="C1480" s="5" t="s">
        <v>28</v>
      </c>
      <c r="D1480" s="5">
        <v>36900</v>
      </c>
      <c r="E1480" s="2">
        <v>962</v>
      </c>
      <c r="F1480" s="2">
        <v>78</v>
      </c>
      <c r="G1480" t="str">
        <f>B1480&amp;C1480</f>
        <v>Almi NERURKAR1500m</v>
      </c>
      <c r="H1480" s="2">
        <f>E1480</f>
        <v>962</v>
      </c>
      <c r="I1480" s="2" cm="1">
        <f t="array" ref="I1480">MAX(IF($G$3:$G$4000=$G1480,$H$3:$H$4000))</f>
        <v>962</v>
      </c>
      <c r="J1480" s="2" t="str">
        <v>IND</v>
      </c>
      <c r="K1480" s="21" t="str">
        <v>Shalu CHAUDHARY</v>
      </c>
      <c r="L1480" s="47" t="str">
        <v>800m</v>
      </c>
      <c r="M1480" s="97">
        <v>34361</v>
      </c>
      <c r="N1480" s="96" t="str">
        <f t="shared" si="92"/>
        <v>Shalu CHAUDHARY800m</v>
      </c>
      <c r="O1480" s="2">
        <f t="shared" si="93"/>
        <v>1085</v>
      </c>
      <c r="P1480" s="2">
        <f t="shared" si="94"/>
        <v>95</v>
      </c>
      <c r="Q1480" s="81" t="str">
        <f t="shared" si="95"/>
        <v/>
      </c>
    </row>
    <row r="1481" spans="1:17" x14ac:dyDescent="0.2">
      <c r="A1481" t="s">
        <v>1287</v>
      </c>
      <c r="B1481" t="s">
        <v>1550</v>
      </c>
      <c r="C1481" s="5" t="s">
        <v>36</v>
      </c>
      <c r="D1481" s="5">
        <v>35817</v>
      </c>
      <c r="E1481" s="2">
        <v>960</v>
      </c>
      <c r="F1481" s="2">
        <v>25</v>
      </c>
      <c r="G1481" t="str">
        <f>B1481&amp;C1481</f>
        <v>Megan BAILEYpole-vault</v>
      </c>
      <c r="H1481" s="2">
        <f>E1481</f>
        <v>960</v>
      </c>
      <c r="I1481" s="2" cm="1">
        <f t="array" ref="I1481">MAX(IF($G$3:$G$4000=$G1481,$H$3:$H$4000))</f>
        <v>960</v>
      </c>
      <c r="J1481" s="2" t="str">
        <v>IND</v>
      </c>
      <c r="K1481" s="21" t="str">
        <v>KM. CHANDA</v>
      </c>
      <c r="L1481" s="47" t="str">
        <v>1500m</v>
      </c>
      <c r="M1481" s="97">
        <v>37119</v>
      </c>
      <c r="N1481" s="96" t="str">
        <f t="shared" si="92"/>
        <v>KM. CHANDA1500m</v>
      </c>
      <c r="O1481" s="2">
        <f t="shared" si="93"/>
        <v>1085</v>
      </c>
      <c r="P1481" s="2">
        <f t="shared" si="94"/>
        <v>105</v>
      </c>
      <c r="Q1481" s="81" t="str">
        <f t="shared" si="95"/>
        <v/>
      </c>
    </row>
    <row r="1482" spans="1:17" x14ac:dyDescent="0.2">
      <c r="A1482" t="s">
        <v>1287</v>
      </c>
      <c r="B1482" t="s">
        <v>2704</v>
      </c>
      <c r="C1482" t="s">
        <v>42</v>
      </c>
      <c r="D1482" s="5">
        <v>36214</v>
      </c>
      <c r="E1482" s="2">
        <v>959</v>
      </c>
      <c r="F1482" s="2">
        <v>35</v>
      </c>
      <c r="G1482" t="str">
        <f>B1482&amp;C1482</f>
        <v>Alice BARNSDALEhammer-throw</v>
      </c>
      <c r="H1482" s="2">
        <f>E1482</f>
        <v>959</v>
      </c>
      <c r="I1482" s="2" cm="1">
        <f t="array" ref="I1482">MAX(IF($G$3:$G$4000=$G1482,$H$3:$H$4000))</f>
        <v>959</v>
      </c>
      <c r="J1482" s="2" t="str">
        <v>IND</v>
      </c>
      <c r="K1482" s="21" t="str">
        <v>KM DEEKSHA</v>
      </c>
      <c r="L1482" s="47" t="str">
        <v>800m</v>
      </c>
      <c r="M1482" s="97">
        <v>1999</v>
      </c>
      <c r="N1482" s="96" t="str">
        <f t="shared" si="92"/>
        <v>KM DEEKSHA800m</v>
      </c>
      <c r="O1482" s="2">
        <f t="shared" si="93"/>
        <v>1081</v>
      </c>
      <c r="P1482" s="2">
        <f t="shared" si="94"/>
        <v>97</v>
      </c>
      <c r="Q1482" s="81" t="str">
        <f t="shared" si="95"/>
        <v/>
      </c>
    </row>
    <row r="1483" spans="1:17" x14ac:dyDescent="0.2">
      <c r="A1483" t="s">
        <v>1287</v>
      </c>
      <c r="B1483" t="s">
        <v>1579</v>
      </c>
      <c r="C1483" s="5" t="s">
        <v>40</v>
      </c>
      <c r="D1483" s="5">
        <v>35281</v>
      </c>
      <c r="E1483" s="2">
        <v>958</v>
      </c>
      <c r="F1483" s="2">
        <v>14</v>
      </c>
      <c r="G1483" t="str">
        <f>B1483&amp;C1483</f>
        <v>Amy HOLDERdiscus-throw</v>
      </c>
      <c r="H1483" s="2">
        <f>E1483</f>
        <v>958</v>
      </c>
      <c r="I1483" s="2" cm="1">
        <f t="array" ref="I1483">MAX(IF($G$3:$G$4000=$G1483,$H$3:$H$4000))</f>
        <v>986</v>
      </c>
      <c r="J1483" s="2" t="str">
        <v>IND</v>
      </c>
      <c r="K1483" s="21" t="str">
        <v>Aishwarya BABU SAB</v>
      </c>
      <c r="L1483" s="47" t="str">
        <v>triple-jump</v>
      </c>
      <c r="M1483" s="97">
        <v>35596</v>
      </c>
      <c r="N1483" s="96" t="str">
        <f t="shared" si="92"/>
        <v>Aishwarya BABU SABtriple-jump</v>
      </c>
      <c r="O1483" s="2">
        <f t="shared" si="93"/>
        <v>1080</v>
      </c>
      <c r="P1483" s="2">
        <f t="shared" si="94"/>
        <v>13</v>
      </c>
      <c r="Q1483" s="81" t="str">
        <f t="shared" si="95"/>
        <v/>
      </c>
    </row>
    <row r="1484" spans="1:17" x14ac:dyDescent="0.2">
      <c r="A1484" t="s">
        <v>1287</v>
      </c>
      <c r="B1484" t="s">
        <v>1416</v>
      </c>
      <c r="C1484" t="s">
        <v>29</v>
      </c>
      <c r="D1484" s="5">
        <v>36475</v>
      </c>
      <c r="E1484" s="2">
        <v>954</v>
      </c>
      <c r="F1484" s="2">
        <v>77</v>
      </c>
      <c r="G1484" t="str">
        <f>B1484&amp;C1484</f>
        <v>Scarlet DALE5000m</v>
      </c>
      <c r="H1484" s="2">
        <f>E1484</f>
        <v>954</v>
      </c>
      <c r="I1484" s="2" cm="1">
        <f t="array" ref="I1484">MAX(IF($G$3:$G$4000=$G1484,$H$3:$H$4000))</f>
        <v>954</v>
      </c>
      <c r="J1484" s="2" t="str">
        <v>IND</v>
      </c>
      <c r="K1484" s="21" t="str">
        <v>Chandrasekar KANIMOZHI</v>
      </c>
      <c r="L1484" s="47" t="str">
        <v>100mh</v>
      </c>
      <c r="M1484" s="97">
        <v>35742</v>
      </c>
      <c r="N1484" s="96" t="str">
        <f t="shared" si="92"/>
        <v>Chandrasekar KANIMOZHI100mh</v>
      </c>
      <c r="O1484" s="2">
        <f t="shared" si="93"/>
        <v>1078</v>
      </c>
      <c r="P1484" s="2">
        <f t="shared" si="94"/>
        <v>64</v>
      </c>
      <c r="Q1484" s="81" t="str">
        <f t="shared" si="95"/>
        <v/>
      </c>
    </row>
    <row r="1485" spans="1:17" x14ac:dyDescent="0.2">
      <c r="A1485" t="s">
        <v>1287</v>
      </c>
      <c r="B1485" t="s">
        <v>2645</v>
      </c>
      <c r="C1485" s="5" t="s">
        <v>39</v>
      </c>
      <c r="D1485" s="5">
        <v>37230</v>
      </c>
      <c r="E1485" s="2">
        <v>952</v>
      </c>
      <c r="F1485" s="2">
        <v>32</v>
      </c>
      <c r="G1485" t="str">
        <f>B1485&amp;C1485</f>
        <v>Serena VINCENTshot-put</v>
      </c>
      <c r="H1485" s="2">
        <f>E1485</f>
        <v>952</v>
      </c>
      <c r="I1485" s="2" cm="1">
        <f t="array" ref="I1485">MAX(IF($G$3:$G$4000=$G1485,$H$3:$H$4000))</f>
        <v>952</v>
      </c>
      <c r="J1485" s="2" t="str">
        <v>IND</v>
      </c>
      <c r="K1485" s="21" t="str">
        <v>Renu GREWAL</v>
      </c>
      <c r="L1485" s="47" t="str">
        <v>triple-jump</v>
      </c>
      <c r="M1485" s="97">
        <v>36150</v>
      </c>
      <c r="N1485" s="96" t="str">
        <f t="shared" si="92"/>
        <v>Renu GREWALtriple-jump</v>
      </c>
      <c r="O1485" s="2">
        <f t="shared" si="93"/>
        <v>1076</v>
      </c>
      <c r="P1485" s="2">
        <f t="shared" si="94"/>
        <v>17</v>
      </c>
      <c r="Q1485" s="81" t="str">
        <f t="shared" si="95"/>
        <v/>
      </c>
    </row>
    <row r="1486" spans="1:17" x14ac:dyDescent="0.2">
      <c r="A1486" t="s">
        <v>1287</v>
      </c>
      <c r="B1486" t="s">
        <v>2706</v>
      </c>
      <c r="C1486" t="s">
        <v>42</v>
      </c>
      <c r="D1486" s="5">
        <v>37154</v>
      </c>
      <c r="E1486" s="2">
        <v>952</v>
      </c>
      <c r="F1486" s="2">
        <v>37</v>
      </c>
      <c r="G1486" t="str">
        <f>B1486&amp;C1486</f>
        <v>Charlotte WILLIAMShammer-throw</v>
      </c>
      <c r="H1486" s="2">
        <f>E1486</f>
        <v>952</v>
      </c>
      <c r="I1486" s="2" cm="1">
        <f t="array" ref="I1486">MAX(IF($G$3:$G$4000=$G1486,$H$3:$H$4000))</f>
        <v>952</v>
      </c>
      <c r="J1486" s="2" t="str">
        <v>IND</v>
      </c>
      <c r="K1486" s="21" t="str">
        <v>Poovamma Raju MACHETTIRA</v>
      </c>
      <c r="L1486" s="47" t="str">
        <v>400m</v>
      </c>
      <c r="M1486" s="97">
        <v>33029</v>
      </c>
      <c r="N1486" s="96" t="str">
        <f t="shared" si="92"/>
        <v>Poovamma Raju MACHETTIRA400m</v>
      </c>
      <c r="O1486" s="2">
        <f t="shared" si="93"/>
        <v>1073</v>
      </c>
      <c r="P1486" s="2">
        <f t="shared" si="94"/>
        <v>108</v>
      </c>
      <c r="Q1486" s="81" t="str">
        <f t="shared" si="95"/>
        <v/>
      </c>
    </row>
    <row r="1487" spans="1:17" x14ac:dyDescent="0.2">
      <c r="A1487" t="s">
        <v>1287</v>
      </c>
      <c r="B1487" t="s">
        <v>4980</v>
      </c>
      <c r="C1487" t="s">
        <v>43</v>
      </c>
      <c r="D1487" s="5">
        <v>36600</v>
      </c>
      <c r="E1487" s="2">
        <v>952</v>
      </c>
      <c r="F1487" s="2">
        <v>18</v>
      </c>
      <c r="G1487" t="str">
        <f>B1487&amp;C1487</f>
        <v>Alix STILLheptathlon</v>
      </c>
      <c r="H1487" s="2">
        <f>E1487</f>
        <v>952</v>
      </c>
      <c r="I1487" s="2" cm="1">
        <f t="array" ref="I1487">MAX(IF($G$3:$G$4000=$G1487,$H$3:$H$4000))</f>
        <v>952</v>
      </c>
      <c r="J1487" s="2" t="str">
        <v>IND</v>
      </c>
      <c r="K1487" s="21" t="str">
        <v>Aparna ROY</v>
      </c>
      <c r="L1487" s="47" t="str">
        <v>100mh</v>
      </c>
      <c r="M1487" s="97">
        <v>37042</v>
      </c>
      <c r="N1487" s="96" t="str">
        <f t="shared" si="92"/>
        <v>Aparna ROY100mh</v>
      </c>
      <c r="O1487" s="2">
        <f t="shared" si="93"/>
        <v>1073</v>
      </c>
      <c r="P1487" s="2">
        <f t="shared" si="94"/>
        <v>69</v>
      </c>
      <c r="Q1487" s="81" t="str">
        <f t="shared" si="95"/>
        <v/>
      </c>
    </row>
    <row r="1488" spans="1:17" x14ac:dyDescent="0.2">
      <c r="A1488" t="s">
        <v>1287</v>
      </c>
      <c r="B1488" t="s">
        <v>2505</v>
      </c>
      <c r="C1488" t="s">
        <v>43</v>
      </c>
      <c r="D1488" s="5">
        <v>38085</v>
      </c>
      <c r="E1488" s="2">
        <v>952</v>
      </c>
      <c r="F1488" s="2">
        <v>19</v>
      </c>
      <c r="G1488" t="str">
        <f>B1488&amp;C1488</f>
        <v>Ella RUSHheptathlon</v>
      </c>
      <c r="H1488" s="2">
        <f>E1488</f>
        <v>952</v>
      </c>
      <c r="I1488" s="2" cm="1">
        <f t="array" ref="I1488">MAX(IF($G$3:$G$4000=$G1488,$H$3:$H$4000))</f>
        <v>952</v>
      </c>
      <c r="J1488" s="2" t="str">
        <v>IND</v>
      </c>
      <c r="K1488" s="21" t="str">
        <v>Jyothi YARRAJI</v>
      </c>
      <c r="L1488" s="47" t="str">
        <v>100mh</v>
      </c>
      <c r="M1488" s="97">
        <v>36400</v>
      </c>
      <c r="N1488" s="96" t="str">
        <f t="shared" si="92"/>
        <v>Jyothi YARRAJI100mh</v>
      </c>
      <c r="O1488" s="2">
        <f t="shared" si="93"/>
        <v>1071</v>
      </c>
      <c r="P1488" s="2">
        <f t="shared" si="94"/>
        <v>73</v>
      </c>
      <c r="Q1488" s="81" t="str">
        <f t="shared" si="95"/>
        <v/>
      </c>
    </row>
    <row r="1489" spans="1:17" x14ac:dyDescent="0.2">
      <c r="A1489" t="s">
        <v>1287</v>
      </c>
      <c r="B1489" t="s">
        <v>2527</v>
      </c>
      <c r="C1489" s="5" t="s">
        <v>36</v>
      </c>
      <c r="D1489" s="5">
        <v>36064</v>
      </c>
      <c r="E1489" s="2">
        <v>947</v>
      </c>
      <c r="F1489" s="2">
        <v>28</v>
      </c>
      <c r="G1489" t="str">
        <f>B1489&amp;C1489</f>
        <v>Jessica SWANNACKpole-vault</v>
      </c>
      <c r="H1489" s="2">
        <f>E1489</f>
        <v>947</v>
      </c>
      <c r="I1489" s="2" cm="1">
        <f t="array" ref="I1489">MAX(IF($G$3:$G$4000=$G1489,$H$3:$H$4000))</f>
        <v>947</v>
      </c>
      <c r="J1489" s="2" t="str">
        <v>IND</v>
      </c>
      <c r="K1489" s="21" t="str">
        <v>Parul CHAUDHARY</v>
      </c>
      <c r="L1489" s="47" t="str">
        <v>5000m</v>
      </c>
      <c r="M1489" s="97">
        <v>34804</v>
      </c>
      <c r="N1489" s="96" t="str">
        <f t="shared" si="92"/>
        <v>Parul CHAUDHARY5000m</v>
      </c>
      <c r="O1489" s="2">
        <f t="shared" si="93"/>
        <v>1071</v>
      </c>
      <c r="P1489" s="2">
        <f t="shared" si="94"/>
        <v>103</v>
      </c>
      <c r="Q1489" s="81" t="str">
        <f t="shared" si="95"/>
        <v/>
      </c>
    </row>
    <row r="1490" spans="1:17" x14ac:dyDescent="0.2">
      <c r="A1490" t="s">
        <v>1287</v>
      </c>
      <c r="B1490" t="s">
        <v>2645</v>
      </c>
      <c r="C1490" s="6" t="s">
        <v>39</v>
      </c>
      <c r="D1490" s="5">
        <v>37230</v>
      </c>
      <c r="E1490" s="2">
        <v>946</v>
      </c>
      <c r="F1490" s="2">
        <v>8</v>
      </c>
      <c r="G1490" t="str">
        <f>B1490&amp;C1490</f>
        <v>Serena VINCENTshot-put</v>
      </c>
      <c r="H1490" s="2">
        <f>E1490</f>
        <v>946</v>
      </c>
      <c r="I1490" s="2" cm="1">
        <f t="array" ref="I1490">MAX(IF($G$3:$G$4000=$G1490,$H$3:$H$4000))</f>
        <v>952</v>
      </c>
      <c r="J1490" s="2" t="str">
        <v>IND</v>
      </c>
      <c r="K1490" s="21" t="str">
        <v>R. ARATHI</v>
      </c>
      <c r="L1490" s="47" t="str">
        <v>400mh</v>
      </c>
      <c r="M1490" s="97">
        <v>37032</v>
      </c>
      <c r="N1490" s="96" t="str">
        <f t="shared" si="92"/>
        <v>R. ARATHI400mh</v>
      </c>
      <c r="O1490" s="2">
        <f t="shared" si="93"/>
        <v>1070</v>
      </c>
      <c r="P1490" s="2">
        <f t="shared" si="94"/>
        <v>49</v>
      </c>
      <c r="Q1490" s="81" t="str">
        <f t="shared" si="95"/>
        <v/>
      </c>
    </row>
    <row r="1491" spans="1:17" x14ac:dyDescent="0.2">
      <c r="A1491" t="s">
        <v>1287</v>
      </c>
      <c r="B1491" t="s">
        <v>1748</v>
      </c>
      <c r="C1491" t="s">
        <v>82</v>
      </c>
      <c r="D1491" s="5"/>
      <c r="E1491" s="2">
        <v>944</v>
      </c>
      <c r="F1491" s="2">
        <v>30</v>
      </c>
      <c r="G1491" t="str">
        <f>B1491&amp;C1491</f>
        <v>TAMSIN ANDERSONmarathon</v>
      </c>
      <c r="H1491" s="2">
        <f>E1491</f>
        <v>944</v>
      </c>
      <c r="I1491" s="2" cm="1">
        <f t="array" ref="I1491">MAX(IF($G$3:$G$4000=$G1491,$H$3:$H$4000))</f>
        <v>944</v>
      </c>
      <c r="J1491" s="2" t="str">
        <v>IND</v>
      </c>
      <c r="K1491" s="21" t="str">
        <v>Florence BARLA</v>
      </c>
      <c r="L1491" s="47" t="str">
        <v>400m</v>
      </c>
      <c r="M1491" s="97">
        <v>44581</v>
      </c>
      <c r="N1491" s="96" t="str">
        <f t="shared" si="92"/>
        <v>Florence BARLA400m</v>
      </c>
      <c r="O1491" s="2">
        <f t="shared" si="93"/>
        <v>1069</v>
      </c>
      <c r="P1491" s="2">
        <f t="shared" si="94"/>
        <v>111</v>
      </c>
      <c r="Q1491" s="81" t="str">
        <f t="shared" si="95"/>
        <v/>
      </c>
    </row>
    <row r="1492" spans="1:17" x14ac:dyDescent="0.2">
      <c r="A1492" t="s">
        <v>1287</v>
      </c>
      <c r="B1492" t="s">
        <v>4982</v>
      </c>
      <c r="C1492" t="s">
        <v>43</v>
      </c>
      <c r="D1492" s="5">
        <v>36443</v>
      </c>
      <c r="E1492" s="2">
        <v>942</v>
      </c>
      <c r="F1492" s="2">
        <v>21</v>
      </c>
      <c r="G1492" t="str">
        <f>B1492&amp;C1492</f>
        <v>Natasha SMITHheptathlon</v>
      </c>
      <c r="H1492" s="2">
        <f>E1492</f>
        <v>942</v>
      </c>
      <c r="I1492" s="2" cm="1">
        <f t="array" ref="I1492">MAX(IF($G$3:$G$4000=$G1492,$H$3:$H$4000))</f>
        <v>942</v>
      </c>
      <c r="J1492" s="2" t="str">
        <v>IND</v>
      </c>
      <c r="K1492" s="21" t="str">
        <v>Ramraj VITHYA</v>
      </c>
      <c r="L1492" s="47" t="str">
        <v>400mh</v>
      </c>
      <c r="M1492" s="97">
        <v>36058</v>
      </c>
      <c r="N1492" s="96" t="str">
        <f t="shared" si="92"/>
        <v>Ramraj VITHYA400mh</v>
      </c>
      <c r="O1492" s="2">
        <f t="shared" si="93"/>
        <v>1067</v>
      </c>
      <c r="P1492" s="2">
        <f t="shared" si="94"/>
        <v>52</v>
      </c>
      <c r="Q1492" s="81" t="str">
        <f t="shared" si="95"/>
        <v/>
      </c>
    </row>
    <row r="1493" spans="1:17" x14ac:dyDescent="0.2">
      <c r="A1493" t="s">
        <v>1287</v>
      </c>
      <c r="B1493" t="s">
        <v>1583</v>
      </c>
      <c r="C1493" t="s">
        <v>40</v>
      </c>
      <c r="D1493" s="5">
        <v>34441</v>
      </c>
      <c r="E1493" s="2">
        <v>941</v>
      </c>
      <c r="F1493" s="2">
        <v>35</v>
      </c>
      <c r="G1493" t="str">
        <f>B1493&amp;C1493</f>
        <v>Phoebe DOWSONdiscus-throw</v>
      </c>
      <c r="H1493" s="2">
        <f>E1493</f>
        <v>941</v>
      </c>
      <c r="I1493" s="2" cm="1">
        <f t="array" ref="I1493">MAX(IF($G$3:$G$4000=$G1493,$H$3:$H$4000))</f>
        <v>941</v>
      </c>
      <c r="J1493" s="2" t="str">
        <v>IND</v>
      </c>
      <c r="K1493" s="21" t="str">
        <v>Gracena GLISTUS MERY</v>
      </c>
      <c r="L1493" s="47" t="str">
        <v>high-jump</v>
      </c>
      <c r="M1493" s="97">
        <v>36669</v>
      </c>
      <c r="N1493" s="96" t="str">
        <f t="shared" si="92"/>
        <v>Gracena GLISTUS MERYhigh-jump</v>
      </c>
      <c r="O1493" s="2">
        <f t="shared" si="93"/>
        <v>1062</v>
      </c>
      <c r="P1493" s="2">
        <f t="shared" si="94"/>
        <v>21</v>
      </c>
      <c r="Q1493" s="81" t="str">
        <f t="shared" si="95"/>
        <v/>
      </c>
    </row>
    <row r="1494" spans="1:17" x14ac:dyDescent="0.2">
      <c r="A1494" t="s">
        <v>1287</v>
      </c>
      <c r="B1494" t="s">
        <v>2590</v>
      </c>
      <c r="C1494" t="s">
        <v>40</v>
      </c>
      <c r="D1494" s="5">
        <v>37319</v>
      </c>
      <c r="E1494" s="2">
        <v>937</v>
      </c>
      <c r="F1494" s="2">
        <v>38</v>
      </c>
      <c r="G1494" t="str">
        <f>B1494&amp;C1494</f>
        <v>Samantha CALLAWAYdiscus-throw</v>
      </c>
      <c r="H1494" s="2">
        <f>E1494</f>
        <v>937</v>
      </c>
      <c r="I1494" s="2" cm="1">
        <f t="array" ref="I1494">MAX(IF($G$3:$G$4000=$G1494,$H$3:$H$4000))</f>
        <v>937</v>
      </c>
      <c r="J1494" s="2" t="str">
        <v>IND</v>
      </c>
      <c r="K1494" s="21" t="str">
        <v>Sandra BABU</v>
      </c>
      <c r="L1494" s="47" t="str">
        <v>long-jump</v>
      </c>
      <c r="M1494" s="97">
        <v>37075</v>
      </c>
      <c r="N1494" s="96" t="str">
        <f t="shared" si="92"/>
        <v>Sandra BABUlong-jump</v>
      </c>
      <c r="O1494" s="2">
        <f t="shared" si="93"/>
        <v>1062</v>
      </c>
      <c r="P1494" s="2">
        <f t="shared" si="94"/>
        <v>53</v>
      </c>
      <c r="Q1494" s="81" t="str">
        <f t="shared" si="95"/>
        <v/>
      </c>
    </row>
    <row r="1495" spans="1:17" x14ac:dyDescent="0.2">
      <c r="A1495" t="s">
        <v>1287</v>
      </c>
      <c r="B1495" t="s">
        <v>1683</v>
      </c>
      <c r="C1495" t="s">
        <v>41</v>
      </c>
      <c r="D1495" s="5">
        <v>36003</v>
      </c>
      <c r="E1495" s="2">
        <v>935</v>
      </c>
      <c r="F1495" s="2">
        <v>9</v>
      </c>
      <c r="G1495" t="str">
        <f>B1495&amp;C1495</f>
        <v>Emma HAMPLETTjavelin-throw</v>
      </c>
      <c r="H1495" s="2">
        <f>E1495</f>
        <v>935</v>
      </c>
      <c r="I1495" s="2" cm="1">
        <f t="array" ref="I1495">MAX(IF($G$3:$G$4000=$G1495,$H$3:$H$4000))</f>
        <v>935</v>
      </c>
      <c r="J1495" s="2" t="str">
        <v>IND</v>
      </c>
      <c r="K1495" s="21" t="str">
        <v>Preeti TOMAR</v>
      </c>
      <c r="L1495" s="47" t="str">
        <v>3000msc</v>
      </c>
      <c r="M1495" s="97">
        <v>0</v>
      </c>
      <c r="N1495" s="96" t="str">
        <f t="shared" si="92"/>
        <v>Preeti TOMAR3000msc</v>
      </c>
      <c r="O1495" s="2">
        <f t="shared" si="93"/>
        <v>1060</v>
      </c>
      <c r="P1495" s="2">
        <f t="shared" si="94"/>
        <v>60</v>
      </c>
      <c r="Q1495" s="81" t="str">
        <f t="shared" si="95"/>
        <v/>
      </c>
    </row>
    <row r="1496" spans="1:17" x14ac:dyDescent="0.2">
      <c r="A1496" t="s">
        <v>1287</v>
      </c>
      <c r="B1496" t="s">
        <v>1547</v>
      </c>
      <c r="C1496" t="s">
        <v>36</v>
      </c>
      <c r="D1496" s="5">
        <v>37203</v>
      </c>
      <c r="E1496" s="2">
        <v>932</v>
      </c>
      <c r="F1496" s="2">
        <v>17</v>
      </c>
      <c r="G1496" t="str">
        <f>B1496&amp;C1496</f>
        <v>Jade SPENCER-SMITHpole-vault</v>
      </c>
      <c r="H1496" s="2">
        <f>E1496</f>
        <v>932</v>
      </c>
      <c r="I1496" s="2" cm="1">
        <f t="array" ref="I1496">MAX(IF($G$3:$G$4000=$G1496,$H$3:$H$4000))</f>
        <v>932</v>
      </c>
      <c r="J1496" s="2" t="str">
        <v>IND</v>
      </c>
      <c r="K1496" s="21" t="str">
        <v>Nandini AGASARA</v>
      </c>
      <c r="L1496" s="47" t="str">
        <v>100mh</v>
      </c>
      <c r="M1496" s="97">
        <v>37840</v>
      </c>
      <c r="N1496" s="96" t="str">
        <f t="shared" si="92"/>
        <v>Nandini AGASARA100mh</v>
      </c>
      <c r="O1496" s="2">
        <f t="shared" si="93"/>
        <v>1057</v>
      </c>
      <c r="P1496" s="2">
        <f t="shared" si="94"/>
        <v>89</v>
      </c>
      <c r="Q1496" s="81" t="str">
        <f t="shared" si="95"/>
        <v/>
      </c>
    </row>
    <row r="1497" spans="1:17" x14ac:dyDescent="0.2">
      <c r="A1497" t="s">
        <v>1287</v>
      </c>
      <c r="B1497" t="s">
        <v>1548</v>
      </c>
      <c r="C1497" t="s">
        <v>36</v>
      </c>
      <c r="D1497" s="5">
        <v>36896</v>
      </c>
      <c r="E1497" s="2">
        <v>932</v>
      </c>
      <c r="F1497" s="2">
        <v>17</v>
      </c>
      <c r="G1497" t="str">
        <f>B1497&amp;C1497</f>
        <v>Felicia MILOROpole-vault</v>
      </c>
      <c r="H1497" s="2">
        <f>E1497</f>
        <v>932</v>
      </c>
      <c r="I1497" s="2" cm="1">
        <f t="array" ref="I1497">MAX(IF($G$3:$G$4000=$G1497,$H$3:$H$4000))</f>
        <v>932</v>
      </c>
      <c r="J1497" s="2" t="str">
        <v>IND</v>
      </c>
      <c r="K1497" s="21" t="str">
        <v>Priya HABBATHANAHALLI MOHAN</v>
      </c>
      <c r="L1497" s="47" t="str">
        <v>200m</v>
      </c>
      <c r="M1497" s="97">
        <v>37695</v>
      </c>
      <c r="N1497" s="96" t="str">
        <f t="shared" si="92"/>
        <v>Priya HABBATHANAHALLI MOHAN200m</v>
      </c>
      <c r="O1497" s="2">
        <f t="shared" si="93"/>
        <v>1048</v>
      </c>
      <c r="P1497" s="2">
        <f t="shared" si="94"/>
        <v>117</v>
      </c>
      <c r="Q1497" s="81" t="str">
        <f t="shared" si="95"/>
        <v/>
      </c>
    </row>
    <row r="1498" spans="1:17" x14ac:dyDescent="0.2">
      <c r="A1498" t="s">
        <v>1287</v>
      </c>
      <c r="B1498" t="s">
        <v>1549</v>
      </c>
      <c r="C1498" s="5" t="s">
        <v>36</v>
      </c>
      <c r="D1498" s="5">
        <v>37737</v>
      </c>
      <c r="E1498" s="2">
        <v>932</v>
      </c>
      <c r="F1498" s="2">
        <v>17</v>
      </c>
      <c r="G1498" t="str">
        <f>B1498&amp;C1498</f>
        <v>Sophie ASHURSTpole-vault</v>
      </c>
      <c r="H1498" s="2">
        <f>E1498</f>
        <v>932</v>
      </c>
      <c r="I1498" s="2" cm="1">
        <f t="array" ref="I1498">MAX(IF($G$3:$G$4000=$G1498,$H$3:$H$4000))</f>
        <v>1024</v>
      </c>
      <c r="J1498" s="2" t="str">
        <v>IND</v>
      </c>
      <c r="K1498" s="21" t="str">
        <v>Srabani NANDA</v>
      </c>
      <c r="L1498" s="47" t="str">
        <v>400m</v>
      </c>
      <c r="M1498" s="97">
        <v>33365</v>
      </c>
      <c r="N1498" s="96" t="str">
        <f t="shared" si="92"/>
        <v>Srabani NANDA400m</v>
      </c>
      <c r="O1498" s="2">
        <f t="shared" si="93"/>
        <v>1047</v>
      </c>
      <c r="P1498" s="2">
        <f t="shared" si="94"/>
        <v>127</v>
      </c>
      <c r="Q1498" s="81" t="str">
        <f t="shared" si="95"/>
        <v/>
      </c>
    </row>
    <row r="1499" spans="1:17" x14ac:dyDescent="0.2">
      <c r="A1499" t="s">
        <v>1287</v>
      </c>
      <c r="B1499" t="s">
        <v>1425</v>
      </c>
      <c r="C1499" s="5" t="s">
        <v>29</v>
      </c>
      <c r="D1499" s="5"/>
      <c r="E1499" s="2">
        <v>930</v>
      </c>
      <c r="F1499" s="2">
        <v>95</v>
      </c>
      <c r="G1499" t="str">
        <f>B1499&amp;C1499</f>
        <v>Helena EASTHAM5000m</v>
      </c>
      <c r="H1499" s="2">
        <f>E1499</f>
        <v>930</v>
      </c>
      <c r="I1499" s="2" cm="1">
        <f t="array" ref="I1499">MAX(IF($G$3:$G$4000=$G1499,$H$3:$H$4000))</f>
        <v>930</v>
      </c>
      <c r="J1499" s="2" t="str">
        <v>IND</v>
      </c>
      <c r="K1499" s="21" t="str">
        <v>. CINTHA</v>
      </c>
      <c r="L1499" s="47" t="str">
        <v>3000msc</v>
      </c>
      <c r="M1499" s="97">
        <v>34054</v>
      </c>
      <c r="N1499" s="96" t="str">
        <f t="shared" si="92"/>
        <v>. CINTHA3000msc</v>
      </c>
      <c r="O1499" s="2">
        <f t="shared" si="93"/>
        <v>1047</v>
      </c>
      <c r="P1499" s="2">
        <f t="shared" si="94"/>
        <v>69</v>
      </c>
      <c r="Q1499" s="81" t="str">
        <f t="shared" si="95"/>
        <v/>
      </c>
    </row>
    <row r="1500" spans="1:17" x14ac:dyDescent="0.2">
      <c r="A1500" t="s">
        <v>1287</v>
      </c>
      <c r="B1500" t="s">
        <v>4983</v>
      </c>
      <c r="C1500" t="s">
        <v>43</v>
      </c>
      <c r="D1500" s="5">
        <v>36745</v>
      </c>
      <c r="E1500" s="2">
        <v>930</v>
      </c>
      <c r="F1500" s="2">
        <v>24</v>
      </c>
      <c r="G1500" t="str">
        <f>B1500&amp;C1500</f>
        <v>Lauren EVANSheptathlon</v>
      </c>
      <c r="H1500" s="2">
        <f>E1500</f>
        <v>930</v>
      </c>
      <c r="I1500" s="2" cm="1">
        <f t="array" ref="I1500">MAX(IF($G$3:$G$4000=$G1500,$H$3:$H$4000))</f>
        <v>930</v>
      </c>
      <c r="J1500" s="2" t="str">
        <v>IND</v>
      </c>
      <c r="K1500" s="21" t="str">
        <v>Pooja SAINI</v>
      </c>
      <c r="L1500" s="47" t="str">
        <v>long-jump</v>
      </c>
      <c r="M1500" s="97">
        <v>36443</v>
      </c>
      <c r="N1500" s="96" t="str">
        <f t="shared" si="92"/>
        <v>Pooja SAINIlong-jump</v>
      </c>
      <c r="O1500" s="2">
        <f t="shared" si="93"/>
        <v>1047</v>
      </c>
      <c r="P1500" s="2">
        <f t="shared" si="94"/>
        <v>63</v>
      </c>
      <c r="Q1500" s="81" t="str">
        <f t="shared" si="95"/>
        <v/>
      </c>
    </row>
    <row r="1501" spans="1:17" x14ac:dyDescent="0.2">
      <c r="A1501" t="s">
        <v>1287</v>
      </c>
      <c r="B1501" t="s">
        <v>1583</v>
      </c>
      <c r="C1501" t="s">
        <v>40</v>
      </c>
      <c r="D1501" s="5">
        <v>34441</v>
      </c>
      <c r="E1501" s="2">
        <v>928</v>
      </c>
      <c r="F1501" s="2">
        <v>18</v>
      </c>
      <c r="G1501" t="str">
        <f>B1501&amp;C1501</f>
        <v>Phoebe DOWSONdiscus-throw</v>
      </c>
      <c r="H1501" s="2">
        <f>E1501</f>
        <v>928</v>
      </c>
      <c r="I1501" s="2" cm="1">
        <f t="array" ref="I1501">MAX(IF($G$3:$G$4000=$G1501,$H$3:$H$4000))</f>
        <v>941</v>
      </c>
      <c r="J1501" s="2" t="str">
        <v>IND</v>
      </c>
      <c r="K1501" s="21" t="str">
        <v>George LINIET</v>
      </c>
      <c r="L1501" s="47" t="str">
        <v>400m</v>
      </c>
      <c r="M1501" s="97">
        <v>36228</v>
      </c>
      <c r="N1501" s="96" t="str">
        <f t="shared" si="92"/>
        <v>George LINIET400m</v>
      </c>
      <c r="O1501" s="2">
        <f t="shared" si="93"/>
        <v>1046</v>
      </c>
      <c r="P1501" s="2">
        <f t="shared" si="94"/>
        <v>128</v>
      </c>
      <c r="Q1501" s="81" t="str">
        <f t="shared" si="95"/>
        <v/>
      </c>
    </row>
    <row r="1502" spans="1:17" x14ac:dyDescent="0.2">
      <c r="A1502" t="s">
        <v>1287</v>
      </c>
      <c r="B1502" t="s">
        <v>1668</v>
      </c>
      <c r="C1502" s="5" t="s">
        <v>42</v>
      </c>
      <c r="D1502" s="5">
        <v>29918</v>
      </c>
      <c r="E1502" s="2">
        <v>928</v>
      </c>
      <c r="F1502" s="2">
        <v>45</v>
      </c>
      <c r="G1502" t="str">
        <f>B1502&amp;C1502</f>
        <v>Lucy MARSHALLhammer-throw</v>
      </c>
      <c r="H1502" s="2">
        <f>E1502</f>
        <v>928</v>
      </c>
      <c r="I1502" s="2" cm="1">
        <f t="array" ref="I1502">MAX(IF($G$3:$G$4000=$G1502,$H$3:$H$4000))</f>
        <v>928</v>
      </c>
      <c r="J1502" s="2" t="str">
        <v>IND</v>
      </c>
      <c r="K1502" s="21" t="str">
        <v>Abinaya Sudhakara SHETTY</v>
      </c>
      <c r="L1502" s="47" t="str">
        <v>high-jump</v>
      </c>
      <c r="M1502" s="97">
        <v>36327</v>
      </c>
      <c r="N1502" s="96" t="str">
        <f t="shared" si="92"/>
        <v>Abinaya Sudhakara SHETTYhigh-jump</v>
      </c>
      <c r="O1502" s="2">
        <f t="shared" si="93"/>
        <v>1043</v>
      </c>
      <c r="P1502" s="2">
        <f t="shared" si="94"/>
        <v>29</v>
      </c>
      <c r="Q1502" s="81" t="str">
        <f t="shared" si="95"/>
        <v/>
      </c>
    </row>
    <row r="1503" spans="1:17" x14ac:dyDescent="0.2">
      <c r="A1503" t="s">
        <v>1287</v>
      </c>
      <c r="B1503" t="s">
        <v>1585</v>
      </c>
      <c r="C1503" t="s">
        <v>40</v>
      </c>
      <c r="D1503" s="5">
        <v>37265</v>
      </c>
      <c r="E1503" s="2">
        <v>923</v>
      </c>
      <c r="F1503" s="2">
        <v>20</v>
      </c>
      <c r="G1503" t="str">
        <f>B1503&amp;C1503</f>
        <v>Taia TUNSTALLdiscus-throw</v>
      </c>
      <c r="H1503" s="2">
        <f>E1503</f>
        <v>923</v>
      </c>
      <c r="I1503" s="2" cm="1">
        <f t="array" ref="I1503">MAX(IF($G$3:$G$4000=$G1503,$H$3:$H$4000))</f>
        <v>923</v>
      </c>
      <c r="J1503" s="2" t="str">
        <v>IND</v>
      </c>
      <c r="K1503" s="21" t="str">
        <v>Swapna BARMAN</v>
      </c>
      <c r="L1503" s="47" t="str">
        <v>high-jump</v>
      </c>
      <c r="M1503" s="97">
        <v>35367</v>
      </c>
      <c r="N1503" s="96" t="str">
        <f t="shared" si="92"/>
        <v>Swapna BARMANhigh-jump</v>
      </c>
      <c r="O1503" s="2">
        <f t="shared" si="93"/>
        <v>1043</v>
      </c>
      <c r="P1503" s="2">
        <f t="shared" si="94"/>
        <v>29</v>
      </c>
      <c r="Q1503" s="81" t="str">
        <f t="shared" si="95"/>
        <v/>
      </c>
    </row>
    <row r="1504" spans="1:17" x14ac:dyDescent="0.2">
      <c r="A1504" t="s">
        <v>1287</v>
      </c>
      <c r="B1504" t="s">
        <v>1555</v>
      </c>
      <c r="C1504" t="s">
        <v>36</v>
      </c>
      <c r="D1504" s="5">
        <v>36405</v>
      </c>
      <c r="E1504" s="2">
        <v>920</v>
      </c>
      <c r="F1504" s="2">
        <v>36</v>
      </c>
      <c r="G1504" t="str">
        <f>B1504&amp;C1504</f>
        <v>Imogen SMITHpole-vault</v>
      </c>
      <c r="H1504" s="2">
        <f>E1504</f>
        <v>920</v>
      </c>
      <c r="I1504" s="2" cm="1">
        <f t="array" ref="I1504">MAX(IF($G$3:$G$4000=$G1504,$H$3:$H$4000))</f>
        <v>920</v>
      </c>
      <c r="J1504" s="2" t="str">
        <v>IND</v>
      </c>
      <c r="K1504" s="21" t="str">
        <v>. RUPAL</v>
      </c>
      <c r="L1504" s="47" t="str">
        <v>400mh</v>
      </c>
      <c r="M1504" s="97">
        <v>38344</v>
      </c>
      <c r="N1504" s="96" t="str">
        <f t="shared" si="92"/>
        <v>. RUPAL400mh</v>
      </c>
      <c r="O1504" s="2">
        <f t="shared" si="93"/>
        <v>1042</v>
      </c>
      <c r="P1504" s="2">
        <f t="shared" si="94"/>
        <v>72</v>
      </c>
      <c r="Q1504" s="81" t="str">
        <f t="shared" si="95"/>
        <v/>
      </c>
    </row>
    <row r="1505" spans="1:17" x14ac:dyDescent="0.2">
      <c r="A1505" t="s">
        <v>1287</v>
      </c>
      <c r="B1505" t="s">
        <v>1750</v>
      </c>
      <c r="C1505" t="s">
        <v>82</v>
      </c>
      <c r="D1505" s="5">
        <v>31924</v>
      </c>
      <c r="E1505" s="2">
        <v>919</v>
      </c>
      <c r="F1505" s="2">
        <v>32</v>
      </c>
      <c r="G1505" t="str">
        <f>B1505&amp;C1505</f>
        <v>Hannah OLDROYDmarathon</v>
      </c>
      <c r="H1505" s="2">
        <f>E1505</f>
        <v>919</v>
      </c>
      <c r="I1505" s="2" cm="1">
        <f t="array" ref="I1505">MAX(IF($G$3:$G$4000=$G1505,$H$3:$H$4000))</f>
        <v>919</v>
      </c>
      <c r="J1505" s="2" t="str">
        <v>IND</v>
      </c>
      <c r="K1505" s="21" t="str">
        <v>. PRITI</v>
      </c>
      <c r="L1505" s="47" t="str">
        <v>3000msc</v>
      </c>
      <c r="M1505" s="97">
        <v>35051</v>
      </c>
      <c r="N1505" s="96" t="str">
        <f t="shared" si="92"/>
        <v>. PRITI3000msc</v>
      </c>
      <c r="O1505" s="2">
        <f t="shared" si="93"/>
        <v>1042</v>
      </c>
      <c r="P1505" s="2">
        <f t="shared" si="94"/>
        <v>73</v>
      </c>
      <c r="Q1505" s="81" t="str">
        <f t="shared" si="95"/>
        <v/>
      </c>
    </row>
    <row r="1506" spans="1:17" x14ac:dyDescent="0.2">
      <c r="A1506" t="s">
        <v>1287</v>
      </c>
      <c r="B1506" t="s">
        <v>2712</v>
      </c>
      <c r="C1506" t="s">
        <v>42</v>
      </c>
      <c r="D1506" s="5">
        <v>37521</v>
      </c>
      <c r="E1506" s="2">
        <v>919</v>
      </c>
      <c r="F1506" s="2">
        <v>47</v>
      </c>
      <c r="G1506" t="str">
        <f>B1506&amp;C1506</f>
        <v>Kirsty COSTELLOhammer-throw</v>
      </c>
      <c r="H1506" s="2">
        <f>E1506</f>
        <v>919</v>
      </c>
      <c r="I1506" s="2" cm="1">
        <f t="array" ref="I1506">MAX(IF($G$3:$G$4000=$G1506,$H$3:$H$4000))</f>
        <v>919</v>
      </c>
      <c r="J1506" s="2" t="str">
        <v>IND</v>
      </c>
      <c r="K1506" s="21" t="str">
        <v>R. ARATHI</v>
      </c>
      <c r="L1506" s="47" t="str">
        <v>400m</v>
      </c>
      <c r="M1506" s="97">
        <v>37032</v>
      </c>
      <c r="N1506" s="96" t="str">
        <f t="shared" si="92"/>
        <v>R. ARATHI400m</v>
      </c>
      <c r="O1506" s="2">
        <f t="shared" si="93"/>
        <v>1041</v>
      </c>
      <c r="P1506" s="2">
        <f t="shared" si="94"/>
        <v>130</v>
      </c>
      <c r="Q1506" s="81" t="str">
        <f t="shared" si="95"/>
        <v/>
      </c>
    </row>
    <row r="1507" spans="1:17" x14ac:dyDescent="0.2">
      <c r="A1507" t="s">
        <v>1287</v>
      </c>
      <c r="B1507" t="s">
        <v>5435</v>
      </c>
      <c r="C1507" t="s">
        <v>38</v>
      </c>
      <c r="D1507" s="5">
        <v>32446</v>
      </c>
      <c r="E1507" s="2">
        <v>918</v>
      </c>
      <c r="F1507" s="2">
        <v>38</v>
      </c>
      <c r="G1507" t="str">
        <f>B1507&amp;C1507</f>
        <v>Allison WILDERtriple-jump</v>
      </c>
      <c r="H1507" s="2">
        <f>E1507</f>
        <v>918</v>
      </c>
      <c r="I1507" s="2" cm="1">
        <f t="array" ref="I1507">MAX(IF($G$3:$G$4000=$G1507,$H$3:$H$4000))</f>
        <v>918</v>
      </c>
      <c r="J1507" s="2" t="str">
        <v>IND</v>
      </c>
      <c r="K1507" s="21" t="str">
        <v>Komal JAGADALE</v>
      </c>
      <c r="L1507" s="47" t="str">
        <v>5000m</v>
      </c>
      <c r="M1507" s="97">
        <v>36186</v>
      </c>
      <c r="N1507" s="96" t="str">
        <f t="shared" si="92"/>
        <v>Komal JAGADALE5000m</v>
      </c>
      <c r="O1507" s="2">
        <f t="shared" si="93"/>
        <v>1041</v>
      </c>
      <c r="P1507" s="2">
        <f t="shared" si="94"/>
        <v>114</v>
      </c>
      <c r="Q1507" s="81" t="str">
        <f t="shared" si="95"/>
        <v/>
      </c>
    </row>
    <row r="1508" spans="1:17" x14ac:dyDescent="0.2">
      <c r="A1508" t="s">
        <v>1287</v>
      </c>
      <c r="B1508" t="s">
        <v>1559</v>
      </c>
      <c r="C1508" s="5" t="s">
        <v>36</v>
      </c>
      <c r="D1508" s="6">
        <v>34514</v>
      </c>
      <c r="E1508" s="2">
        <v>917</v>
      </c>
      <c r="F1508" s="2">
        <v>37</v>
      </c>
      <c r="G1508" t="str">
        <f>B1508&amp;C1508</f>
        <v>Elizabeth EDDENpole-vault</v>
      </c>
      <c r="H1508" s="2">
        <f>E1508</f>
        <v>917</v>
      </c>
      <c r="I1508" s="2" cm="1">
        <f t="array" ref="I1508">MAX(IF($G$3:$G$4000=$G1508,$H$3:$H$4000))</f>
        <v>917</v>
      </c>
      <c r="J1508" s="2" t="str">
        <v>IND</v>
      </c>
      <c r="K1508" s="21" t="str">
        <v>. BHARTI</v>
      </c>
      <c r="L1508" s="47" t="str">
        <v>5000m</v>
      </c>
      <c r="M1508" s="97">
        <v>35431</v>
      </c>
      <c r="N1508" s="96" t="str">
        <f t="shared" si="92"/>
        <v>. BHARTI5000m</v>
      </c>
      <c r="O1508" s="2">
        <f t="shared" si="93"/>
        <v>1037</v>
      </c>
      <c r="P1508" s="2">
        <f t="shared" si="94"/>
        <v>116</v>
      </c>
      <c r="Q1508" s="81" t="str">
        <f t="shared" si="95"/>
        <v/>
      </c>
    </row>
    <row r="1509" spans="1:17" x14ac:dyDescent="0.2">
      <c r="A1509" t="s">
        <v>1287</v>
      </c>
      <c r="B1509" t="s">
        <v>4984</v>
      </c>
      <c r="C1509" t="s">
        <v>43</v>
      </c>
      <c r="D1509" s="5">
        <v>36246</v>
      </c>
      <c r="E1509" s="2">
        <v>915</v>
      </c>
      <c r="F1509" s="2">
        <v>27</v>
      </c>
      <c r="G1509" t="str">
        <f>B1509&amp;C1509</f>
        <v>Lauryn DAVEYheptathlon</v>
      </c>
      <c r="H1509" s="2">
        <f>E1509</f>
        <v>915</v>
      </c>
      <c r="I1509" s="2" cm="1">
        <f t="array" ref="I1509">MAX(IF($G$3:$G$4000=$G1509,$H$3:$H$4000))</f>
        <v>915</v>
      </c>
      <c r="J1509" s="2" t="str">
        <v>IND</v>
      </c>
      <c r="K1509" s="21" t="str">
        <v>Bhairabi DAS</v>
      </c>
      <c r="L1509" s="47" t="str">
        <v>triple-jump</v>
      </c>
      <c r="M1509" s="97">
        <v>34732</v>
      </c>
      <c r="N1509" s="96" t="str">
        <f t="shared" si="92"/>
        <v>Bhairabi DAStriple-jump</v>
      </c>
      <c r="O1509" s="2">
        <f t="shared" si="93"/>
        <v>1037</v>
      </c>
      <c r="P1509" s="2">
        <f t="shared" si="94"/>
        <v>26</v>
      </c>
      <c r="Q1509" s="81" t="str">
        <f t="shared" si="95"/>
        <v/>
      </c>
    </row>
    <row r="1510" spans="1:17" x14ac:dyDescent="0.2">
      <c r="A1510" t="s">
        <v>1287</v>
      </c>
      <c r="B1510" t="s">
        <v>1685</v>
      </c>
      <c r="C1510" t="s">
        <v>41</v>
      </c>
      <c r="D1510" s="5">
        <v>36420</v>
      </c>
      <c r="E1510" s="2">
        <v>912</v>
      </c>
      <c r="F1510" s="2">
        <v>12</v>
      </c>
      <c r="G1510" t="str">
        <f>B1510&amp;C1510</f>
        <v>Emily DIBBLEjavelin-throw</v>
      </c>
      <c r="H1510" s="2">
        <f>E1510</f>
        <v>912</v>
      </c>
      <c r="I1510" s="2" cm="1">
        <f t="array" ref="I1510">MAX(IF($G$3:$G$4000=$G1510,$H$3:$H$4000))</f>
        <v>912</v>
      </c>
      <c r="J1510" s="2" t="str">
        <v>IND</v>
      </c>
      <c r="K1510" s="21" t="str">
        <v>E.B. ARPITHA</v>
      </c>
      <c r="L1510" s="47" t="str">
        <v>800m</v>
      </c>
      <c r="M1510" s="97">
        <v>37094</v>
      </c>
      <c r="N1510" s="96" t="str">
        <f t="shared" si="92"/>
        <v>E.B. ARPITHA800m</v>
      </c>
      <c r="O1510" s="2">
        <f t="shared" si="93"/>
        <v>1036</v>
      </c>
      <c r="P1510" s="2">
        <f t="shared" si="94"/>
        <v>128</v>
      </c>
      <c r="Q1510" s="81" t="str">
        <f t="shared" si="95"/>
        <v/>
      </c>
    </row>
    <row r="1511" spans="1:17" x14ac:dyDescent="0.2">
      <c r="A1511" t="s">
        <v>1287</v>
      </c>
      <c r="B1511" t="s">
        <v>1752</v>
      </c>
      <c r="C1511" t="s">
        <v>82</v>
      </c>
      <c r="D1511" s="5"/>
      <c r="E1511" s="2">
        <v>911</v>
      </c>
      <c r="F1511" s="2">
        <v>34</v>
      </c>
      <c r="G1511" t="str">
        <f>B1511&amp;C1511</f>
        <v>Sarah GURNEYmarathon</v>
      </c>
      <c r="H1511" s="2">
        <f>E1511</f>
        <v>911</v>
      </c>
      <c r="I1511" s="2" cm="1">
        <f t="array" ref="I1511">MAX(IF($G$3:$G$4000=$G1511,$H$3:$H$4000))</f>
        <v>911</v>
      </c>
      <c r="J1511" s="2" t="str">
        <v>IND</v>
      </c>
      <c r="K1511" s="21" t="str">
        <v>. GUDIYA</v>
      </c>
      <c r="L1511" s="47" t="str">
        <v>400mh</v>
      </c>
      <c r="M1511" s="97">
        <v>36052</v>
      </c>
      <c r="N1511" s="96" t="str">
        <f t="shared" si="92"/>
        <v>. GUDIYA400mh</v>
      </c>
      <c r="O1511" s="2">
        <f t="shared" si="93"/>
        <v>1036</v>
      </c>
      <c r="P1511" s="2">
        <f t="shared" si="94"/>
        <v>77</v>
      </c>
      <c r="Q1511" s="81" t="str">
        <f t="shared" si="95"/>
        <v/>
      </c>
    </row>
    <row r="1512" spans="1:17" x14ac:dyDescent="0.2">
      <c r="A1512" t="s">
        <v>1287</v>
      </c>
      <c r="B1512" t="s">
        <v>1683</v>
      </c>
      <c r="C1512" t="s">
        <v>41</v>
      </c>
      <c r="D1512" s="5">
        <v>36003</v>
      </c>
      <c r="E1512" s="2">
        <v>910</v>
      </c>
      <c r="F1512" s="2">
        <v>33</v>
      </c>
      <c r="G1512" t="str">
        <f>B1512&amp;C1512</f>
        <v>Emma HAMPLETTjavelin-throw</v>
      </c>
      <c r="H1512" s="2">
        <f>E1512</f>
        <v>910</v>
      </c>
      <c r="I1512" s="2" cm="1">
        <f t="array" ref="I1512">MAX(IF($G$3:$G$4000=$G1512,$H$3:$H$4000))</f>
        <v>935</v>
      </c>
      <c r="J1512" s="2" t="str">
        <v>IND</v>
      </c>
      <c r="K1512" s="21" t="str">
        <v>Savita PAL</v>
      </c>
      <c r="L1512" s="47" t="str">
        <v>10000m</v>
      </c>
      <c r="M1512" s="97">
        <v>36509</v>
      </c>
      <c r="N1512" s="96" t="str">
        <f t="shared" si="92"/>
        <v>Savita PAL10000m</v>
      </c>
      <c r="O1512" s="2">
        <f t="shared" si="93"/>
        <v>1036</v>
      </c>
      <c r="P1512" s="2">
        <f t="shared" si="94"/>
        <v>102</v>
      </c>
      <c r="Q1512" s="81" t="str">
        <f t="shared" si="95"/>
        <v/>
      </c>
    </row>
    <row r="1513" spans="1:17" x14ac:dyDescent="0.2">
      <c r="A1513" t="s">
        <v>1287</v>
      </c>
      <c r="B1513" t="s">
        <v>2676</v>
      </c>
      <c r="C1513" t="s">
        <v>43</v>
      </c>
      <c r="D1513" s="5">
        <v>36977</v>
      </c>
      <c r="E1513" s="2">
        <v>908</v>
      </c>
      <c r="F1513" s="2">
        <v>30</v>
      </c>
      <c r="G1513" t="str">
        <f>B1513&amp;C1513</f>
        <v>Olivia DOBSONheptathlon</v>
      </c>
      <c r="H1513" s="2">
        <f>E1513</f>
        <v>908</v>
      </c>
      <c r="I1513" s="2" cm="1">
        <f t="array" ref="I1513">MAX(IF($G$3:$G$4000=$G1513,$H$3:$H$4000))</f>
        <v>908</v>
      </c>
      <c r="J1513" s="2" t="str">
        <v>IND</v>
      </c>
      <c r="K1513" s="21" t="str">
        <v>Renu GREWAL</v>
      </c>
      <c r="L1513" s="47" t="str">
        <v>long-jump</v>
      </c>
      <c r="M1513" s="97">
        <v>36150</v>
      </c>
      <c r="N1513" s="96" t="str">
        <f t="shared" si="92"/>
        <v>Renu GREWALlong-jump</v>
      </c>
      <c r="O1513" s="2">
        <f t="shared" si="93"/>
        <v>1036</v>
      </c>
      <c r="P1513" s="2">
        <f t="shared" si="94"/>
        <v>70</v>
      </c>
      <c r="Q1513" s="81" t="str">
        <f t="shared" si="95"/>
        <v/>
      </c>
    </row>
    <row r="1514" spans="1:17" x14ac:dyDescent="0.2">
      <c r="A1514" t="s">
        <v>1287</v>
      </c>
      <c r="B1514" t="s">
        <v>1585</v>
      </c>
      <c r="C1514" t="s">
        <v>40</v>
      </c>
      <c r="D1514" s="5">
        <v>37265</v>
      </c>
      <c r="E1514" s="2">
        <v>907</v>
      </c>
      <c r="F1514" s="2">
        <v>52</v>
      </c>
      <c r="G1514" t="str">
        <f>B1514&amp;C1514</f>
        <v>Taia TUNSTALLdiscus-throw</v>
      </c>
      <c r="H1514" s="2">
        <f>E1514</f>
        <v>907</v>
      </c>
      <c r="I1514" s="2" cm="1">
        <f t="array" ref="I1514">MAX(IF($G$3:$G$4000=$G1514,$H$3:$H$4000))</f>
        <v>923</v>
      </c>
      <c r="J1514" s="2" t="str">
        <v>IND</v>
      </c>
      <c r="K1514" s="21" t="str">
        <v>M. LIKITHA</v>
      </c>
      <c r="L1514" s="47" t="str">
        <v>400m</v>
      </c>
      <c r="M1514" s="97">
        <v>35463</v>
      </c>
      <c r="N1514" s="96" t="str">
        <f t="shared" si="92"/>
        <v>M. LIKITHA400m</v>
      </c>
      <c r="O1514" s="2">
        <f t="shared" si="93"/>
        <v>1035</v>
      </c>
      <c r="P1514" s="2">
        <f t="shared" si="94"/>
        <v>137</v>
      </c>
      <c r="Q1514" s="81" t="str">
        <f t="shared" si="95"/>
        <v/>
      </c>
    </row>
    <row r="1515" spans="1:17" x14ac:dyDescent="0.2">
      <c r="A1515" t="s">
        <v>1287</v>
      </c>
      <c r="B1515" t="s">
        <v>2713</v>
      </c>
      <c r="C1515" t="s">
        <v>42</v>
      </c>
      <c r="D1515" s="5"/>
      <c r="E1515" s="2">
        <v>907</v>
      </c>
      <c r="F1515" s="2">
        <v>49</v>
      </c>
      <c r="G1515" t="str">
        <f>B1515&amp;C1515</f>
        <v>Hannah BLOODhammer-throw</v>
      </c>
      <c r="H1515" s="2">
        <f>E1515</f>
        <v>907</v>
      </c>
      <c r="I1515" s="2" cm="1">
        <f t="array" ref="I1515">MAX(IF($G$3:$G$4000=$G1515,$H$3:$H$4000))</f>
        <v>907</v>
      </c>
      <c r="J1515" s="2" t="str">
        <v>IND</v>
      </c>
      <c r="K1515" s="21" t="str">
        <v>. NANHI</v>
      </c>
      <c r="L1515" s="47" t="str">
        <v>400mh</v>
      </c>
      <c r="M1515" s="97">
        <v>36449</v>
      </c>
      <c r="N1515" s="96" t="str">
        <f t="shared" si="92"/>
        <v>. NANHI400mh</v>
      </c>
      <c r="O1515" s="2">
        <f t="shared" si="93"/>
        <v>1034</v>
      </c>
      <c r="P1515" s="2">
        <f t="shared" si="94"/>
        <v>78</v>
      </c>
      <c r="Q1515" s="81" t="str">
        <f t="shared" si="95"/>
        <v/>
      </c>
    </row>
    <row r="1516" spans="1:17" x14ac:dyDescent="0.2">
      <c r="A1516" t="s">
        <v>1287</v>
      </c>
      <c r="B1516" t="s">
        <v>2590</v>
      </c>
      <c r="C1516" t="s">
        <v>40</v>
      </c>
      <c r="D1516" s="5">
        <v>37319</v>
      </c>
      <c r="E1516" s="2">
        <v>905</v>
      </c>
      <c r="F1516" s="2">
        <v>22</v>
      </c>
      <c r="G1516" t="str">
        <f>B1516&amp;C1516</f>
        <v>Samantha CALLAWAYdiscus-throw</v>
      </c>
      <c r="H1516" s="2">
        <f>E1516</f>
        <v>905</v>
      </c>
      <c r="I1516" s="2" cm="1">
        <f t="array" ref="I1516">MAX(IF($G$3:$G$4000=$G1516,$H$3:$H$4000))</f>
        <v>937</v>
      </c>
      <c r="J1516" s="2" t="str">
        <v>IND</v>
      </c>
      <c r="K1516" s="21" t="str">
        <v>. POOJA</v>
      </c>
      <c r="L1516" s="47" t="str">
        <v>800m</v>
      </c>
      <c r="M1516" s="97">
        <v>37424</v>
      </c>
      <c r="N1516" s="96" t="str">
        <f t="shared" si="92"/>
        <v>. POOJA800m</v>
      </c>
      <c r="O1516" s="2">
        <f t="shared" si="93"/>
        <v>1030</v>
      </c>
      <c r="P1516" s="2">
        <f t="shared" si="94"/>
        <v>132</v>
      </c>
      <c r="Q1516" s="81" t="str">
        <f t="shared" si="95"/>
        <v/>
      </c>
    </row>
    <row r="1517" spans="1:17" x14ac:dyDescent="0.2">
      <c r="A1517" t="s">
        <v>1287</v>
      </c>
      <c r="B1517" t="s">
        <v>2715</v>
      </c>
      <c r="C1517" t="s">
        <v>42</v>
      </c>
      <c r="D1517" s="5">
        <v>35979</v>
      </c>
      <c r="E1517" s="2">
        <v>905</v>
      </c>
      <c r="F1517" s="2">
        <v>51</v>
      </c>
      <c r="G1517" t="str">
        <f>B1517&amp;C1517</f>
        <v>Cathy COLEMANhammer-throw</v>
      </c>
      <c r="H1517" s="2">
        <f>E1517</f>
        <v>905</v>
      </c>
      <c r="I1517" s="2" cm="1">
        <f t="array" ref="I1517">MAX(IF($G$3:$G$4000=$G1517,$H$3:$H$4000))</f>
        <v>905</v>
      </c>
      <c r="J1517" s="2" t="str">
        <v>IND</v>
      </c>
      <c r="K1517" s="21" t="str">
        <v>Abha KHATUA</v>
      </c>
      <c r="L1517" s="47" t="str">
        <v>shot-put</v>
      </c>
      <c r="M1517" s="97">
        <v>34949</v>
      </c>
      <c r="N1517" s="96" t="str">
        <f t="shared" si="92"/>
        <v>Abha KHATUAshot-put</v>
      </c>
      <c r="O1517" s="2">
        <f t="shared" si="93"/>
        <v>1028</v>
      </c>
      <c r="P1517" s="2">
        <f t="shared" si="94"/>
        <v>15</v>
      </c>
      <c r="Q1517" s="81" t="str">
        <f t="shared" si="95"/>
        <v/>
      </c>
    </row>
    <row r="1518" spans="1:17" x14ac:dyDescent="0.2">
      <c r="A1518" t="s">
        <v>1287</v>
      </c>
      <c r="B1518" t="s">
        <v>1550</v>
      </c>
      <c r="C1518" t="s">
        <v>36</v>
      </c>
      <c r="D1518" s="5">
        <v>35817</v>
      </c>
      <c r="E1518" s="2">
        <v>902</v>
      </c>
      <c r="F1518" s="2">
        <v>20</v>
      </c>
      <c r="G1518" t="str">
        <f>B1518&amp;C1518</f>
        <v>Megan BAILEYpole-vault</v>
      </c>
      <c r="H1518" s="2">
        <f>E1518</f>
        <v>902</v>
      </c>
      <c r="I1518" s="2" cm="1">
        <f t="array" ref="I1518">MAX(IF($G$3:$G$4000=$G1518,$H$3:$H$4000))</f>
        <v>960</v>
      </c>
      <c r="J1518" s="2" t="str">
        <v>IND</v>
      </c>
      <c r="K1518" s="21" t="str">
        <v>R. AISHWARYA</v>
      </c>
      <c r="L1518" s="47" t="str">
        <v>triple-jump</v>
      </c>
      <c r="M1518" s="97">
        <v>36528</v>
      </c>
      <c r="N1518" s="96" t="str">
        <f t="shared" si="92"/>
        <v>R. AISHWARYAtriple-jump</v>
      </c>
      <c r="O1518" s="2">
        <f t="shared" si="93"/>
        <v>1028</v>
      </c>
      <c r="P1518" s="2">
        <f t="shared" si="94"/>
        <v>34</v>
      </c>
      <c r="Q1518" s="81" t="str">
        <f t="shared" si="95"/>
        <v/>
      </c>
    </row>
    <row r="1519" spans="1:17" x14ac:dyDescent="0.2">
      <c r="A1519" t="s">
        <v>1287</v>
      </c>
      <c r="B1519" t="s">
        <v>1551</v>
      </c>
      <c r="C1519" t="s">
        <v>36</v>
      </c>
      <c r="D1519" s="5">
        <v>32993</v>
      </c>
      <c r="E1519" s="2">
        <v>902</v>
      </c>
      <c r="F1519" s="2">
        <v>20</v>
      </c>
      <c r="G1519" t="str">
        <f>B1519&amp;C1519</f>
        <v>Courtney MACGUIREpole-vault</v>
      </c>
      <c r="H1519" s="2">
        <f>E1519</f>
        <v>902</v>
      </c>
      <c r="I1519" s="2" cm="1">
        <f t="array" ref="I1519">MAX(IF($G$3:$G$4000=$G1519,$H$3:$H$4000))</f>
        <v>902</v>
      </c>
      <c r="J1519" s="2" t="str">
        <v>IND</v>
      </c>
      <c r="K1519" s="21" t="str">
        <v>Vinija VIJAYAN</v>
      </c>
      <c r="L1519" s="47" t="str">
        <v>triple-jump</v>
      </c>
      <c r="M1519" s="97">
        <v>35349</v>
      </c>
      <c r="N1519" s="96" t="str">
        <f t="shared" si="92"/>
        <v>Vinija VIJAYANtriple-jump</v>
      </c>
      <c r="O1519" s="2">
        <f t="shared" si="93"/>
        <v>1028</v>
      </c>
      <c r="P1519" s="2">
        <f t="shared" si="94"/>
        <v>34</v>
      </c>
      <c r="Q1519" s="81" t="str">
        <f t="shared" si="95"/>
        <v/>
      </c>
    </row>
    <row r="1520" spans="1:17" x14ac:dyDescent="0.2">
      <c r="A1520" t="s">
        <v>1287</v>
      </c>
      <c r="B1520" t="s">
        <v>4985</v>
      </c>
      <c r="C1520" t="s">
        <v>43</v>
      </c>
      <c r="D1520" s="5">
        <v>36252</v>
      </c>
      <c r="E1520" s="2">
        <v>901</v>
      </c>
      <c r="F1520" s="2">
        <v>32</v>
      </c>
      <c r="G1520" t="str">
        <f>B1520&amp;C1520</f>
        <v>Ashleigh SPILIOPOULOUheptathlon</v>
      </c>
      <c r="H1520" s="2">
        <f>E1520</f>
        <v>901</v>
      </c>
      <c r="I1520" s="2" cm="1">
        <f t="array" ref="I1520">MAX(IF($G$3:$G$4000=$G1520,$H$3:$H$4000))</f>
        <v>901</v>
      </c>
      <c r="J1520" s="2" t="str">
        <v>IND</v>
      </c>
      <c r="K1520" s="21" t="str">
        <v>Sandra BABU</v>
      </c>
      <c r="L1520" s="47" t="str">
        <v>triple-jump</v>
      </c>
      <c r="M1520" s="97">
        <v>37075</v>
      </c>
      <c r="N1520" s="96" t="str">
        <f t="shared" si="92"/>
        <v>Sandra BABUtriple-jump</v>
      </c>
      <c r="O1520" s="2">
        <f t="shared" si="93"/>
        <v>1027</v>
      </c>
      <c r="P1520" s="2">
        <f t="shared" si="94"/>
        <v>36</v>
      </c>
      <c r="Q1520" s="81" t="str">
        <f t="shared" si="95"/>
        <v/>
      </c>
    </row>
    <row r="1521" spans="1:17" x14ac:dyDescent="0.2">
      <c r="A1521" t="s">
        <v>1287</v>
      </c>
      <c r="B1521" t="s">
        <v>2767</v>
      </c>
      <c r="C1521" s="5" t="s">
        <v>41</v>
      </c>
      <c r="D1521" s="5">
        <v>37723</v>
      </c>
      <c r="E1521" s="2">
        <v>900</v>
      </c>
      <c r="F1521" s="2">
        <v>37</v>
      </c>
      <c r="G1521" t="str">
        <f>B1521&amp;C1521</f>
        <v>Elizabeth KORCZAKjavelin-throw</v>
      </c>
      <c r="H1521" s="2">
        <f>E1521</f>
        <v>900</v>
      </c>
      <c r="I1521" s="2" cm="1">
        <f t="array" ref="I1521">MAX(IF($G$3:$G$4000=$G1521,$H$3:$H$4000))</f>
        <v>900</v>
      </c>
      <c r="J1521" s="2" t="str">
        <v>IND</v>
      </c>
      <c r="K1521" s="21" t="str">
        <v>Manpreet KAUR</v>
      </c>
      <c r="L1521" s="47" t="str">
        <v>shot-put</v>
      </c>
      <c r="M1521" s="97">
        <v>35129</v>
      </c>
      <c r="N1521" s="96" t="str">
        <f t="shared" si="92"/>
        <v>Manpreet KAURshot-put</v>
      </c>
      <c r="O1521" s="2">
        <f t="shared" si="93"/>
        <v>1024</v>
      </c>
      <c r="P1521" s="2">
        <f t="shared" si="94"/>
        <v>16</v>
      </c>
      <c r="Q1521" s="81" t="str">
        <f t="shared" si="95"/>
        <v/>
      </c>
    </row>
    <row r="1522" spans="1:17" x14ac:dyDescent="0.2">
      <c r="A1522" t="s">
        <v>1287</v>
      </c>
      <c r="B1522" t="s">
        <v>1696</v>
      </c>
      <c r="C1522" t="s">
        <v>41</v>
      </c>
      <c r="D1522" s="5">
        <v>37216</v>
      </c>
      <c r="E1522" s="2">
        <v>899</v>
      </c>
      <c r="F1522" s="2">
        <v>38</v>
      </c>
      <c r="G1522" t="str">
        <f>B1522&amp;C1522</f>
        <v>Bethany MOULEjavelin-throw</v>
      </c>
      <c r="H1522" s="2">
        <f>E1522</f>
        <v>899</v>
      </c>
      <c r="I1522" s="2" cm="1">
        <f t="array" ref="I1522">MAX(IF($G$3:$G$4000=$G1522,$H$3:$H$4000))</f>
        <v>899</v>
      </c>
      <c r="J1522" s="2" t="str">
        <v>IND</v>
      </c>
      <c r="K1522" s="21" t="str">
        <v>Madhumita DEB</v>
      </c>
      <c r="L1522" s="47" t="str">
        <v>200m</v>
      </c>
      <c r="M1522" s="97">
        <v>37347</v>
      </c>
      <c r="N1522" s="96" t="str">
        <f t="shared" si="92"/>
        <v>Madhumita DEB200m</v>
      </c>
      <c r="O1522" s="2">
        <f t="shared" si="93"/>
        <v>1023</v>
      </c>
      <c r="P1522" s="2">
        <f t="shared" si="94"/>
        <v>131</v>
      </c>
      <c r="Q1522" s="81" t="str">
        <f t="shared" si="95"/>
        <v/>
      </c>
    </row>
    <row r="1523" spans="1:17" x14ac:dyDescent="0.2">
      <c r="A1523" t="s">
        <v>1287</v>
      </c>
      <c r="B1523" t="s">
        <v>1755</v>
      </c>
      <c r="C1523" t="s">
        <v>82</v>
      </c>
      <c r="D1523" s="5"/>
      <c r="E1523" s="2">
        <v>898</v>
      </c>
      <c r="F1523" s="2">
        <v>38</v>
      </c>
      <c r="G1523" t="str">
        <f>B1523&amp;C1523</f>
        <v>Gillian SANDERSmarathon</v>
      </c>
      <c r="H1523" s="2">
        <f>E1523</f>
        <v>898</v>
      </c>
      <c r="I1523" s="2" cm="1">
        <f t="array" ref="I1523">MAX(IF($G$3:$G$4000=$G1523,$H$3:$H$4000))</f>
        <v>898</v>
      </c>
      <c r="J1523" s="2" t="str">
        <v>IND</v>
      </c>
      <c r="K1523" s="21" t="str">
        <v>. BADHO</v>
      </c>
      <c r="L1523" s="47" t="str">
        <v>5000m</v>
      </c>
      <c r="M1523" s="97">
        <v>37174</v>
      </c>
      <c r="N1523" s="96" t="str">
        <f t="shared" si="92"/>
        <v>. BADHO5000m</v>
      </c>
      <c r="O1523" s="2">
        <f t="shared" si="93"/>
        <v>1023</v>
      </c>
      <c r="P1523" s="2">
        <f t="shared" si="94"/>
        <v>123</v>
      </c>
      <c r="Q1523" s="81" t="str">
        <f t="shared" si="95"/>
        <v/>
      </c>
    </row>
    <row r="1524" spans="1:17" x14ac:dyDescent="0.2">
      <c r="A1524" t="s">
        <v>1287</v>
      </c>
      <c r="B1524" t="s">
        <v>2533</v>
      </c>
      <c r="C1524" s="5" t="s">
        <v>36</v>
      </c>
      <c r="D1524" s="6">
        <v>33514</v>
      </c>
      <c r="E1524" s="2">
        <v>898</v>
      </c>
      <c r="F1524" s="2">
        <v>42</v>
      </c>
      <c r="G1524" t="str">
        <f>B1524&amp;C1524</f>
        <v>Emma ANDERSSONpole-vault</v>
      </c>
      <c r="H1524" s="2">
        <f>E1524</f>
        <v>898</v>
      </c>
      <c r="I1524" s="2" cm="1">
        <f t="array" ref="I1524">MAX(IF($G$3:$G$4000=$G1524,$H$3:$H$4000))</f>
        <v>898</v>
      </c>
      <c r="J1524" s="2" t="str">
        <v>IND</v>
      </c>
      <c r="K1524" s="21" t="str">
        <v>Saravanan HARSHINI</v>
      </c>
      <c r="L1524" s="47" t="str">
        <v>long-jump</v>
      </c>
      <c r="M1524" s="97">
        <v>36382</v>
      </c>
      <c r="N1524" s="96" t="str">
        <f t="shared" si="92"/>
        <v>Saravanan HARSHINIlong-jump</v>
      </c>
      <c r="O1524" s="2">
        <f t="shared" si="93"/>
        <v>1023</v>
      </c>
      <c r="P1524" s="2">
        <f t="shared" si="94"/>
        <v>86</v>
      </c>
      <c r="Q1524" s="81" t="str">
        <f t="shared" si="95"/>
        <v/>
      </c>
    </row>
    <row r="1525" spans="1:17" x14ac:dyDescent="0.2">
      <c r="A1525" t="s">
        <v>1287</v>
      </c>
      <c r="B1525" t="s">
        <v>2534</v>
      </c>
      <c r="C1525" t="s">
        <v>36</v>
      </c>
      <c r="D1525" s="5">
        <v>36553</v>
      </c>
      <c r="E1525" s="2">
        <v>898</v>
      </c>
      <c r="F1525" s="2">
        <v>42</v>
      </c>
      <c r="G1525" t="str">
        <f>B1525&amp;C1525</f>
        <v>Esther LEONGpole-vault</v>
      </c>
      <c r="H1525" s="2">
        <f>E1525</f>
        <v>898</v>
      </c>
      <c r="I1525" s="2" cm="1">
        <f t="array" ref="I1525">MAX(IF($G$3:$G$4000=$G1525,$H$3:$H$4000))</f>
        <v>898</v>
      </c>
      <c r="J1525" s="2" t="str">
        <v>IND</v>
      </c>
      <c r="K1525" s="21" t="str">
        <v>George MAREENA</v>
      </c>
      <c r="L1525" s="47" t="str">
        <v>long-jump</v>
      </c>
      <c r="M1525" s="97">
        <v>34791</v>
      </c>
      <c r="N1525" s="96" t="str">
        <f t="shared" si="92"/>
        <v>George MAREENAlong-jump</v>
      </c>
      <c r="O1525" s="2">
        <f t="shared" si="93"/>
        <v>1023</v>
      </c>
      <c r="P1525" s="2">
        <f t="shared" si="94"/>
        <v>86</v>
      </c>
      <c r="Q1525" s="81" t="str">
        <f t="shared" si="95"/>
        <v/>
      </c>
    </row>
    <row r="1526" spans="1:17" x14ac:dyDescent="0.2">
      <c r="A1526" t="s">
        <v>1287</v>
      </c>
      <c r="B1526" t="s">
        <v>2535</v>
      </c>
      <c r="C1526" t="s">
        <v>36</v>
      </c>
      <c r="D1526" s="5">
        <v>36123</v>
      </c>
      <c r="E1526" s="2">
        <v>898</v>
      </c>
      <c r="F1526" s="2">
        <v>42</v>
      </c>
      <c r="G1526" t="str">
        <f>B1526&amp;C1526</f>
        <v>Sophie DOWSONpole-vault</v>
      </c>
      <c r="H1526" s="2">
        <f>E1526</f>
        <v>898</v>
      </c>
      <c r="I1526" s="2" cm="1">
        <f t="array" ref="I1526">MAX(IF($G$3:$G$4000=$G1526,$H$3:$H$4000))</f>
        <v>898</v>
      </c>
      <c r="J1526" s="2" t="str">
        <v>IND</v>
      </c>
      <c r="K1526" s="21" t="str">
        <v>I. ASHA</v>
      </c>
      <c r="L1526" s="47" t="str">
        <v>triple-jump</v>
      </c>
      <c r="M1526" s="97">
        <v>36329</v>
      </c>
      <c r="N1526" s="96" t="str">
        <f t="shared" si="92"/>
        <v>I. ASHAtriple-jump</v>
      </c>
      <c r="O1526" s="2">
        <f t="shared" si="93"/>
        <v>1022</v>
      </c>
      <c r="P1526" s="2">
        <f t="shared" si="94"/>
        <v>41</v>
      </c>
      <c r="Q1526" s="81" t="str">
        <f t="shared" si="95"/>
        <v/>
      </c>
    </row>
    <row r="1527" spans="1:17" x14ac:dyDescent="0.2">
      <c r="A1527" t="s">
        <v>1287</v>
      </c>
      <c r="B1527" t="s">
        <v>1547</v>
      </c>
      <c r="C1527" s="5" t="s">
        <v>36</v>
      </c>
      <c r="D1527" s="5">
        <v>37203</v>
      </c>
      <c r="E1527" s="2">
        <v>898</v>
      </c>
      <c r="F1527" s="2">
        <v>42</v>
      </c>
      <c r="G1527" t="str">
        <f>B1527&amp;C1527</f>
        <v>Jade SPENCER-SMITHpole-vault</v>
      </c>
      <c r="H1527" s="2">
        <f>E1527</f>
        <v>898</v>
      </c>
      <c r="I1527" s="2" cm="1">
        <f t="array" ref="I1527">MAX(IF($G$3:$G$4000=$G1527,$H$3:$H$4000))</f>
        <v>932</v>
      </c>
      <c r="J1527" s="2" t="str">
        <v>IND</v>
      </c>
      <c r="K1527" s="21" t="str">
        <v>Sharmila KUMARI</v>
      </c>
      <c r="L1527" s="47" t="str">
        <v>javelin-throw</v>
      </c>
      <c r="M1527" s="97">
        <v>34760</v>
      </c>
      <c r="N1527" s="96" t="str">
        <f t="shared" si="92"/>
        <v>Sharmila KUMARIjavelin-throw</v>
      </c>
      <c r="O1527" s="2">
        <f t="shared" si="93"/>
        <v>1021</v>
      </c>
      <c r="P1527" s="2">
        <f t="shared" si="94"/>
        <v>10</v>
      </c>
      <c r="Q1527" s="81" t="str">
        <f t="shared" si="95"/>
        <v/>
      </c>
    </row>
    <row r="1528" spans="1:17" x14ac:dyDescent="0.2">
      <c r="A1528" t="s">
        <v>1287</v>
      </c>
      <c r="B1528" t="s">
        <v>2651</v>
      </c>
      <c r="C1528" t="s">
        <v>39</v>
      </c>
      <c r="D1528" s="5">
        <v>37564</v>
      </c>
      <c r="E1528" s="2">
        <v>897</v>
      </c>
      <c r="F1528" s="2">
        <v>45</v>
      </c>
      <c r="G1528" t="str">
        <f>B1528&amp;C1528</f>
        <v>Nana GYEDUshot-put</v>
      </c>
      <c r="H1528" s="2">
        <f>E1528</f>
        <v>897</v>
      </c>
      <c r="I1528" s="2" cm="1">
        <f t="array" ref="I1528">MAX(IF($G$3:$G$4000=$G1528,$H$3:$H$4000))</f>
        <v>897</v>
      </c>
      <c r="J1528" s="2" t="str">
        <v>IND</v>
      </c>
      <c r="K1528" s="21" t="str">
        <v>Anjali PULLUVEETTIL DILEESH</v>
      </c>
      <c r="L1528" s="47" t="str">
        <v>200m</v>
      </c>
      <c r="M1528" s="97">
        <v>36972</v>
      </c>
      <c r="N1528" s="96" t="str">
        <f t="shared" si="92"/>
        <v>Anjali PULLUVEETTIL DILEESH200m</v>
      </c>
      <c r="O1528" s="2">
        <f t="shared" si="93"/>
        <v>1020</v>
      </c>
      <c r="P1528" s="2">
        <f t="shared" si="94"/>
        <v>139</v>
      </c>
      <c r="Q1528" s="81" t="str">
        <f t="shared" si="95"/>
        <v/>
      </c>
    </row>
    <row r="1529" spans="1:17" x14ac:dyDescent="0.2">
      <c r="A1529" t="s">
        <v>1287</v>
      </c>
      <c r="B1529" t="s">
        <v>1691</v>
      </c>
      <c r="C1529" t="s">
        <v>41</v>
      </c>
      <c r="D1529" s="5">
        <v>37150</v>
      </c>
      <c r="E1529" s="2">
        <v>897</v>
      </c>
      <c r="F1529" s="2">
        <v>40</v>
      </c>
      <c r="G1529" t="str">
        <f>B1529&amp;C1529</f>
        <v>Lauren FARLEYjavelin-throw</v>
      </c>
      <c r="H1529" s="2">
        <f>E1529</f>
        <v>897</v>
      </c>
      <c r="I1529" s="2" cm="1">
        <f t="array" ref="I1529">MAX(IF($G$3:$G$4000=$G1529,$H$3:$H$4000))</f>
        <v>897</v>
      </c>
      <c r="J1529" s="2" t="str">
        <v>IND</v>
      </c>
      <c r="K1529" s="21" t="str">
        <v>Sunita DEVI</v>
      </c>
      <c r="L1529" s="47" t="str">
        <v>800m</v>
      </c>
      <c r="M1529" s="97">
        <v>36605</v>
      </c>
      <c r="N1529" s="96" t="str">
        <f t="shared" si="92"/>
        <v>Sunita DEVI800m</v>
      </c>
      <c r="O1529" s="2">
        <f t="shared" si="93"/>
        <v>1020</v>
      </c>
      <c r="P1529" s="2">
        <f t="shared" si="94"/>
        <v>138</v>
      </c>
      <c r="Q1529" s="81" t="str">
        <f t="shared" si="95"/>
        <v/>
      </c>
    </row>
    <row r="1530" spans="1:17" x14ac:dyDescent="0.2">
      <c r="A1530" t="s">
        <v>1287</v>
      </c>
      <c r="B1530" t="s">
        <v>2718</v>
      </c>
      <c r="C1530" s="5" t="s">
        <v>42</v>
      </c>
      <c r="D1530" s="5">
        <v>36461</v>
      </c>
      <c r="E1530" s="2">
        <v>896</v>
      </c>
      <c r="F1530" s="2">
        <v>53</v>
      </c>
      <c r="G1530" t="str">
        <f>B1530&amp;C1530</f>
        <v>Danielle BROOMhammer-throw</v>
      </c>
      <c r="H1530" s="2">
        <f>E1530</f>
        <v>896</v>
      </c>
      <c r="I1530" s="2" cm="1">
        <f t="array" ref="I1530">MAX(IF($G$3:$G$4000=$G1530,$H$3:$H$4000))</f>
        <v>896</v>
      </c>
      <c r="J1530" s="2" t="str">
        <v>IND</v>
      </c>
      <c r="K1530" s="21" t="str">
        <v>Sinchal KAVERAMMA</v>
      </c>
      <c r="L1530" s="47" t="str">
        <v>400mh</v>
      </c>
      <c r="M1530" s="97">
        <v>36927</v>
      </c>
      <c r="N1530" s="96" t="str">
        <f t="shared" si="92"/>
        <v>Sinchal KAVERAMMA400mh</v>
      </c>
      <c r="O1530" s="2">
        <f t="shared" si="93"/>
        <v>1020</v>
      </c>
      <c r="P1530" s="2">
        <f t="shared" si="94"/>
        <v>88</v>
      </c>
      <c r="Q1530" s="81" t="str">
        <f t="shared" si="95"/>
        <v/>
      </c>
    </row>
    <row r="1531" spans="1:17" x14ac:dyDescent="0.2">
      <c r="A1531" t="s">
        <v>1287</v>
      </c>
      <c r="B1531" t="s">
        <v>4986</v>
      </c>
      <c r="C1531" t="s">
        <v>43</v>
      </c>
      <c r="D1531" s="5">
        <v>37260</v>
      </c>
      <c r="E1531" s="2">
        <v>896</v>
      </c>
      <c r="F1531" s="2">
        <v>33</v>
      </c>
      <c r="G1531" t="str">
        <f>B1531&amp;C1531</f>
        <v>Emily TYRRELLheptathlon</v>
      </c>
      <c r="H1531" s="2">
        <f>E1531</f>
        <v>896</v>
      </c>
      <c r="I1531" s="2" cm="1">
        <f t="array" ref="I1531">MAX(IF($G$3:$G$4000=$G1531,$H$3:$H$4000))</f>
        <v>896</v>
      </c>
      <c r="J1531" s="2" t="str">
        <v>IND</v>
      </c>
      <c r="K1531" s="21" t="str">
        <v>Priyanka KERKETTA</v>
      </c>
      <c r="L1531" s="47" t="str">
        <v>long-jump</v>
      </c>
      <c r="M1531" s="97">
        <v>36081</v>
      </c>
      <c r="N1531" s="96" t="str">
        <f t="shared" si="92"/>
        <v>Priyanka KERKETTAlong-jump</v>
      </c>
      <c r="O1531" s="2">
        <f t="shared" si="93"/>
        <v>1020</v>
      </c>
      <c r="P1531" s="2">
        <f t="shared" si="94"/>
        <v>90</v>
      </c>
      <c r="Q1531" s="81" t="str">
        <f t="shared" si="95"/>
        <v/>
      </c>
    </row>
    <row r="1532" spans="1:17" x14ac:dyDescent="0.2">
      <c r="A1532" t="s">
        <v>1287</v>
      </c>
      <c r="B1532" t="s">
        <v>4987</v>
      </c>
      <c r="C1532" t="s">
        <v>43</v>
      </c>
      <c r="D1532" s="5">
        <v>35496</v>
      </c>
      <c r="E1532" s="2">
        <v>895</v>
      </c>
      <c r="F1532" s="2">
        <v>35</v>
      </c>
      <c r="G1532" t="str">
        <f>B1532&amp;C1532</f>
        <v>Emma CANNINGheptathlon</v>
      </c>
      <c r="H1532" s="2">
        <f>E1532</f>
        <v>895</v>
      </c>
      <c r="I1532" s="2" cm="1">
        <f t="array" ref="I1532">MAX(IF($G$3:$G$4000=$G1532,$H$3:$H$4000))</f>
        <v>895</v>
      </c>
      <c r="J1532" s="2" t="str">
        <v>IND</v>
      </c>
      <c r="K1532" s="21" t="str">
        <v>Nandini AGASARA</v>
      </c>
      <c r="L1532" s="47" t="str">
        <v>long-jump</v>
      </c>
      <c r="M1532" s="97">
        <v>37840</v>
      </c>
      <c r="N1532" s="96" t="str">
        <f t="shared" si="92"/>
        <v>Nandini AGASARAlong-jump</v>
      </c>
      <c r="O1532" s="2">
        <f t="shared" si="93"/>
        <v>1020</v>
      </c>
      <c r="P1532" s="2">
        <f t="shared" si="94"/>
        <v>90</v>
      </c>
      <c r="Q1532" s="81" t="str">
        <f t="shared" si="95"/>
        <v/>
      </c>
    </row>
    <row r="1533" spans="1:17" x14ac:dyDescent="0.2">
      <c r="A1533" t="s">
        <v>1287</v>
      </c>
      <c r="B1533" t="s">
        <v>2652</v>
      </c>
      <c r="C1533" t="s">
        <v>39</v>
      </c>
      <c r="D1533" s="5">
        <v>35894</v>
      </c>
      <c r="E1533" s="2">
        <v>893</v>
      </c>
      <c r="F1533" s="2">
        <v>47</v>
      </c>
      <c r="G1533" t="str">
        <f>B1533&amp;C1533</f>
        <v>Sophie MERRITTshot-put</v>
      </c>
      <c r="H1533" s="2">
        <f>E1533</f>
        <v>893</v>
      </c>
      <c r="I1533" s="2" cm="1">
        <f t="array" ref="I1533">MAX(IF($G$3:$G$4000=$G1533,$H$3:$H$4000))</f>
        <v>893</v>
      </c>
      <c r="J1533" s="2" t="str">
        <v>IND</v>
      </c>
      <c r="K1533" s="21" t="str">
        <v>Ayana THOMAS</v>
      </c>
      <c r="L1533" s="47" t="str">
        <v>400mh</v>
      </c>
      <c r="M1533" s="97">
        <v>33989</v>
      </c>
      <c r="N1533" s="96" t="str">
        <f t="shared" si="92"/>
        <v>Ayana THOMAS400mh</v>
      </c>
      <c r="O1533" s="2">
        <f t="shared" si="93"/>
        <v>1019</v>
      </c>
      <c r="P1533" s="2">
        <f t="shared" si="94"/>
        <v>89</v>
      </c>
      <c r="Q1533" s="81" t="str">
        <f t="shared" si="95"/>
        <v/>
      </c>
    </row>
    <row r="1534" spans="1:17" x14ac:dyDescent="0.2">
      <c r="A1534" t="s">
        <v>1287</v>
      </c>
      <c r="B1534" t="s">
        <v>1756</v>
      </c>
      <c r="C1534" t="s">
        <v>82</v>
      </c>
      <c r="D1534" s="5"/>
      <c r="E1534" s="2">
        <v>890</v>
      </c>
      <c r="F1534" s="2">
        <v>39</v>
      </c>
      <c r="G1534" t="str">
        <f>B1534&amp;C1534</f>
        <v>Katie LYSONSmarathon</v>
      </c>
      <c r="H1534" s="2">
        <f>E1534</f>
        <v>890</v>
      </c>
      <c r="I1534" s="2" cm="1">
        <f t="array" ref="I1534">MAX(IF($G$3:$G$4000=$G1534,$H$3:$H$4000))</f>
        <v>890</v>
      </c>
      <c r="J1534" s="2" t="str">
        <v>IND</v>
      </c>
      <c r="K1534" s="21" t="str">
        <v>Kiran BALIYAN</v>
      </c>
      <c r="L1534" s="47" t="str">
        <v>shot-put</v>
      </c>
      <c r="M1534" s="97">
        <v>36225</v>
      </c>
      <c r="N1534" s="96" t="str">
        <f t="shared" si="92"/>
        <v>Kiran BALIYANshot-put</v>
      </c>
      <c r="O1534" s="2">
        <f t="shared" si="93"/>
        <v>1019</v>
      </c>
      <c r="P1534" s="2">
        <f t="shared" si="94"/>
        <v>18</v>
      </c>
      <c r="Q1534" s="81" t="str">
        <f t="shared" si="95"/>
        <v/>
      </c>
    </row>
    <row r="1535" spans="1:17" x14ac:dyDescent="0.2">
      <c r="A1535" t="s">
        <v>1287</v>
      </c>
      <c r="B1535" t="s">
        <v>2720</v>
      </c>
      <c r="C1535" s="5" t="s">
        <v>42</v>
      </c>
      <c r="D1535" s="5">
        <v>37360</v>
      </c>
      <c r="E1535" s="2">
        <v>890</v>
      </c>
      <c r="F1535" s="2">
        <v>56</v>
      </c>
      <c r="G1535" t="str">
        <f>B1535&amp;C1535</f>
        <v>Zoe PRICEhammer-throw</v>
      </c>
      <c r="H1535" s="2">
        <f>E1535</f>
        <v>890</v>
      </c>
      <c r="I1535" s="2" cm="1">
        <f t="array" ref="I1535">MAX(IF($G$3:$G$4000=$G1535,$H$3:$H$4000))</f>
        <v>890</v>
      </c>
      <c r="J1535" s="2" t="str">
        <v>IND</v>
      </c>
      <c r="K1535" s="21" t="str">
        <v>Rebi PAI</v>
      </c>
      <c r="L1535" s="47" t="str">
        <v>3000msc</v>
      </c>
      <c r="M1535" s="97">
        <v>37237</v>
      </c>
      <c r="N1535" s="96" t="str">
        <f t="shared" si="92"/>
        <v>Rebi PAI3000msc</v>
      </c>
      <c r="O1535" s="2">
        <f t="shared" si="93"/>
        <v>1018</v>
      </c>
      <c r="P1535" s="2">
        <f t="shared" si="94"/>
        <v>92</v>
      </c>
      <c r="Q1535" s="81" t="str">
        <f t="shared" si="95"/>
        <v/>
      </c>
    </row>
    <row r="1536" spans="1:17" x14ac:dyDescent="0.2">
      <c r="A1536" t="s">
        <v>1287</v>
      </c>
      <c r="B1536" t="s">
        <v>1554</v>
      </c>
      <c r="C1536" s="5" t="s">
        <v>36</v>
      </c>
      <c r="D1536" s="5">
        <v>36337</v>
      </c>
      <c r="E1536" s="2">
        <v>886</v>
      </c>
      <c r="F1536" s="2">
        <v>25</v>
      </c>
      <c r="G1536" t="str">
        <f>B1536&amp;C1536</f>
        <v>Jessica ROBINSONpole-vault</v>
      </c>
      <c r="H1536" s="2">
        <f>E1536</f>
        <v>886</v>
      </c>
      <c r="I1536" s="2" cm="1">
        <f t="array" ref="I1536">MAX(IF($G$3:$G$4000=$G1536,$H$3:$H$4000))</f>
        <v>886</v>
      </c>
      <c r="J1536" s="2" t="str">
        <v>IND</v>
      </c>
      <c r="K1536" s="21" t="str">
        <v>S. NANDHINI</v>
      </c>
      <c r="L1536" s="47" t="str">
        <v>100mh</v>
      </c>
      <c r="M1536" s="97">
        <v>36141</v>
      </c>
      <c r="N1536" s="96" t="str">
        <f t="shared" si="92"/>
        <v>S. NANDHINI100mh</v>
      </c>
      <c r="O1536" s="2">
        <f t="shared" si="93"/>
        <v>1016</v>
      </c>
      <c r="P1536" s="2">
        <f t="shared" si="94"/>
        <v>106</v>
      </c>
      <c r="Q1536" s="81" t="str">
        <f t="shared" si="95"/>
        <v/>
      </c>
    </row>
    <row r="1537" spans="1:17" x14ac:dyDescent="0.2">
      <c r="A1537" t="s">
        <v>1287</v>
      </c>
      <c r="B1537" t="s">
        <v>1555</v>
      </c>
      <c r="C1537" s="5" t="s">
        <v>36</v>
      </c>
      <c r="D1537" s="6">
        <v>36405</v>
      </c>
      <c r="E1537" s="2">
        <v>886</v>
      </c>
      <c r="F1537" s="2">
        <v>25</v>
      </c>
      <c r="G1537" t="str">
        <f>B1537&amp;C1537</f>
        <v>Imogen SMITHpole-vault</v>
      </c>
      <c r="H1537" s="2">
        <f>E1537</f>
        <v>886</v>
      </c>
      <c r="I1537" s="2" cm="1">
        <f t="array" ref="I1537">MAX(IF($G$3:$G$4000=$G1537,$H$3:$H$4000))</f>
        <v>920</v>
      </c>
      <c r="J1537" s="2" t="str">
        <v>IND</v>
      </c>
      <c r="K1537" s="21" t="str">
        <v>Sruthi LAKSHMI</v>
      </c>
      <c r="L1537" s="47" t="str">
        <v>long-jump</v>
      </c>
      <c r="M1537" s="97">
        <v>35159</v>
      </c>
      <c r="N1537" s="96" t="str">
        <f t="shared" si="92"/>
        <v>Sruthi LAKSHMIlong-jump</v>
      </c>
      <c r="O1537" s="2">
        <f t="shared" si="93"/>
        <v>1016</v>
      </c>
      <c r="P1537" s="2">
        <f t="shared" si="94"/>
        <v>101</v>
      </c>
      <c r="Q1537" s="81" t="str">
        <f t="shared" si="95"/>
        <v/>
      </c>
    </row>
    <row r="1538" spans="1:17" x14ac:dyDescent="0.2">
      <c r="A1538" t="s">
        <v>1287</v>
      </c>
      <c r="B1538" t="s">
        <v>2478</v>
      </c>
      <c r="C1538" t="s">
        <v>43</v>
      </c>
      <c r="D1538" s="5">
        <v>37740</v>
      </c>
      <c r="E1538" s="2">
        <v>885</v>
      </c>
      <c r="F1538" s="2">
        <v>39</v>
      </c>
      <c r="G1538" t="str">
        <f>B1538&amp;C1538</f>
        <v>Zara TYASheptathlon</v>
      </c>
      <c r="H1538" s="2">
        <f>E1538</f>
        <v>885</v>
      </c>
      <c r="I1538" s="2" cm="1">
        <f t="array" ref="I1538">MAX(IF($G$3:$G$4000=$G1538,$H$3:$H$4000))</f>
        <v>885</v>
      </c>
      <c r="J1538" s="2" t="str">
        <v>IND</v>
      </c>
      <c r="K1538" s="21" t="str">
        <v>Rintu MATHEW</v>
      </c>
      <c r="L1538" s="47" t="str">
        <v>long-jump</v>
      </c>
      <c r="M1538" s="97">
        <v>33751</v>
      </c>
      <c r="N1538" s="96" t="str">
        <f t="shared" si="92"/>
        <v>Rintu MATHEWlong-jump</v>
      </c>
      <c r="O1538" s="2">
        <f t="shared" si="93"/>
        <v>1016</v>
      </c>
      <c r="P1538" s="2">
        <f t="shared" si="94"/>
        <v>101</v>
      </c>
      <c r="Q1538" s="81" t="str">
        <f t="shared" si="95"/>
        <v/>
      </c>
    </row>
    <row r="1539" spans="1:17" x14ac:dyDescent="0.2">
      <c r="A1539" t="s">
        <v>1287</v>
      </c>
      <c r="B1539" t="s">
        <v>1757</v>
      </c>
      <c r="C1539" t="s">
        <v>82</v>
      </c>
      <c r="D1539" s="5"/>
      <c r="E1539" s="2">
        <v>884</v>
      </c>
      <c r="F1539" s="2">
        <v>42</v>
      </c>
      <c r="G1539" t="str">
        <f>B1539&amp;C1539</f>
        <v>Karla BORLANDmarathon</v>
      </c>
      <c r="H1539" s="2">
        <f>E1539</f>
        <v>884</v>
      </c>
      <c r="I1539" s="2" cm="1">
        <f t="array" ref="I1539">MAX(IF($G$3:$G$4000=$G1539,$H$3:$H$4000))</f>
        <v>884</v>
      </c>
      <c r="J1539" s="2" t="str">
        <v>IND</v>
      </c>
      <c r="K1539" s="21" t="str">
        <v>. SUMMY</v>
      </c>
      <c r="L1539" s="47" t="str">
        <v>400m</v>
      </c>
      <c r="M1539" s="97">
        <v>37762</v>
      </c>
      <c r="N1539" s="96" t="str">
        <f t="shared" si="92"/>
        <v>. SUMMY400m</v>
      </c>
      <c r="O1539" s="2">
        <f t="shared" si="93"/>
        <v>1013</v>
      </c>
      <c r="P1539" s="2">
        <f t="shared" si="94"/>
        <v>154</v>
      </c>
      <c r="Q1539" s="81" t="str">
        <f t="shared" si="95"/>
        <v/>
      </c>
    </row>
    <row r="1540" spans="1:17" x14ac:dyDescent="0.2">
      <c r="A1540" t="s">
        <v>1287</v>
      </c>
      <c r="B1540" t="s">
        <v>1587</v>
      </c>
      <c r="C1540" t="s">
        <v>40</v>
      </c>
      <c r="D1540" s="5">
        <v>38076</v>
      </c>
      <c r="E1540" s="2">
        <v>877</v>
      </c>
      <c r="F1540" s="2">
        <v>26</v>
      </c>
      <c r="G1540" t="str">
        <f>B1540&amp;C1540</f>
        <v>Zara OBAMAKINWAdiscus-throw</v>
      </c>
      <c r="H1540" s="2">
        <f>E1540</f>
        <v>877</v>
      </c>
      <c r="I1540" s="2" cm="1">
        <f t="array" ref="I1540">MAX(IF($G$3:$G$4000=$G1540,$H$3:$H$4000))</f>
        <v>877</v>
      </c>
      <c r="J1540" s="2" t="str">
        <v>IND</v>
      </c>
      <c r="K1540" s="21" t="str">
        <v>Khyati MATHUR</v>
      </c>
      <c r="L1540" s="47" t="str">
        <v>high-jump</v>
      </c>
      <c r="M1540" s="97">
        <v>37866</v>
      </c>
      <c r="N1540" s="96" t="str">
        <f t="shared" ref="N1540:N1603" si="96">K1540&amp;L1540</f>
        <v>Khyati MATHURhigh-jump</v>
      </c>
      <c r="O1540" s="2">
        <f t="shared" ref="O1540:O1603" si="97">VLOOKUP(K1540&amp;L1540,$G$3:$H$3442,2,FALSE)</f>
        <v>1013</v>
      </c>
      <c r="P1540" s="2">
        <f t="shared" ref="P1540:P1603" si="98">COUNTIFS($L$3:$L$3026,L1540,$O$3:$O$3026,"&gt;"&amp;O1540)+1</f>
        <v>49</v>
      </c>
      <c r="Q1540" s="81" t="str">
        <f t="shared" ref="Q1540:Q1603" si="99">IFERROR(IF(J1540="AUS",COUNTIFS($J$3:$J$3026,"AUS",$L$3:$L$3026,L1540,$O$3:$O$3026,"&gt;"&amp;O1540)+1,""),"")</f>
        <v/>
      </c>
    </row>
    <row r="1541" spans="1:17" x14ac:dyDescent="0.2">
      <c r="A1541" t="s">
        <v>1287</v>
      </c>
      <c r="B1541" t="s">
        <v>1722</v>
      </c>
      <c r="C1541" t="s">
        <v>85</v>
      </c>
      <c r="D1541" s="5">
        <v>30291</v>
      </c>
      <c r="E1541" s="2">
        <v>875</v>
      </c>
      <c r="F1541" s="2">
        <v>29</v>
      </c>
      <c r="G1541" t="str">
        <f>B1541&amp;C1541</f>
        <v>Erika KELLYrace-walking</v>
      </c>
      <c r="H1541" s="2">
        <f>E1541</f>
        <v>875</v>
      </c>
      <c r="I1541" s="2" cm="1">
        <f t="array" ref="I1541">MAX(IF($G$3:$G$4000=$G1541,$H$3:$H$4000))</f>
        <v>875</v>
      </c>
      <c r="J1541" s="2" t="str">
        <v>IND</v>
      </c>
      <c r="K1541" s="21" t="str">
        <v>. BHARTI</v>
      </c>
      <c r="L1541" s="47" t="str">
        <v>10000m</v>
      </c>
      <c r="M1541" s="97">
        <v>35431</v>
      </c>
      <c r="N1541" s="96" t="str">
        <f t="shared" si="96"/>
        <v>. BHARTI10000m</v>
      </c>
      <c r="O1541" s="2">
        <f t="shared" si="97"/>
        <v>1012</v>
      </c>
      <c r="P1541" s="2">
        <f t="shared" si="98"/>
        <v>106</v>
      </c>
      <c r="Q1541" s="81" t="str">
        <f t="shared" si="99"/>
        <v/>
      </c>
    </row>
    <row r="1542" spans="1:17" x14ac:dyDescent="0.2">
      <c r="A1542" t="s">
        <v>1287</v>
      </c>
      <c r="B1542" t="s">
        <v>2540</v>
      </c>
      <c r="C1542" t="s">
        <v>36</v>
      </c>
      <c r="D1542" s="5">
        <v>38047</v>
      </c>
      <c r="E1542" s="2">
        <v>874</v>
      </c>
      <c r="F1542" s="2">
        <v>53</v>
      </c>
      <c r="G1542" t="str">
        <f>B1542&amp;C1542</f>
        <v>Isabel THOMASpole-vault</v>
      </c>
      <c r="H1542" s="2">
        <f>E1542</f>
        <v>874</v>
      </c>
      <c r="I1542" s="2" cm="1">
        <f t="array" ref="I1542">MAX(IF($G$3:$G$4000=$G1542,$H$3:$H$4000))</f>
        <v>874</v>
      </c>
      <c r="J1542" s="2" t="str">
        <v>IND</v>
      </c>
      <c r="K1542" s="21" t="str">
        <v>S. NANDHINI</v>
      </c>
      <c r="L1542" s="47" t="str">
        <v>triple-jump</v>
      </c>
      <c r="M1542" s="97">
        <v>36141</v>
      </c>
      <c r="N1542" s="96" t="str">
        <f t="shared" si="96"/>
        <v>S. NANDHINItriple-jump</v>
      </c>
      <c r="O1542" s="2">
        <f t="shared" si="97"/>
        <v>1012</v>
      </c>
      <c r="P1542" s="2">
        <f t="shared" si="98"/>
        <v>49</v>
      </c>
      <c r="Q1542" s="81" t="str">
        <f t="shared" si="99"/>
        <v/>
      </c>
    </row>
    <row r="1543" spans="1:17" x14ac:dyDescent="0.2">
      <c r="A1543" t="s">
        <v>1287</v>
      </c>
      <c r="B1543" t="s">
        <v>2541</v>
      </c>
      <c r="C1543" t="s">
        <v>36</v>
      </c>
      <c r="D1543" s="5">
        <v>36146</v>
      </c>
      <c r="E1543" s="2">
        <v>874</v>
      </c>
      <c r="F1543" s="2">
        <v>53</v>
      </c>
      <c r="G1543" t="str">
        <f>B1543&amp;C1543</f>
        <v>Carys JONESpole-vault</v>
      </c>
      <c r="H1543" s="2">
        <f>E1543</f>
        <v>874</v>
      </c>
      <c r="I1543" s="2" cm="1">
        <f t="array" ref="I1543">MAX(IF($G$3:$G$4000=$G1543,$H$3:$H$4000))</f>
        <v>874</v>
      </c>
      <c r="J1543" s="2" t="str">
        <v>IND</v>
      </c>
      <c r="K1543" s="21" t="str">
        <v>Gurdeep KAUR</v>
      </c>
      <c r="L1543" s="47" t="str">
        <v>400mh</v>
      </c>
      <c r="M1543" s="97">
        <v>37044</v>
      </c>
      <c r="N1543" s="96" t="str">
        <f t="shared" si="96"/>
        <v>Gurdeep KAUR400mh</v>
      </c>
      <c r="O1543" s="2">
        <f t="shared" si="97"/>
        <v>1012</v>
      </c>
      <c r="P1543" s="2">
        <f t="shared" si="98"/>
        <v>98</v>
      </c>
      <c r="Q1543" s="81" t="str">
        <f t="shared" si="99"/>
        <v/>
      </c>
    </row>
    <row r="1544" spans="1:17" x14ac:dyDescent="0.2">
      <c r="A1544" t="s">
        <v>1287</v>
      </c>
      <c r="B1544" t="s">
        <v>1587</v>
      </c>
      <c r="C1544" t="s">
        <v>40</v>
      </c>
      <c r="D1544" s="5">
        <v>38076</v>
      </c>
      <c r="E1544" s="2">
        <v>870</v>
      </c>
      <c r="F1544" s="2">
        <v>67</v>
      </c>
      <c r="G1544" t="str">
        <f>B1544&amp;C1544</f>
        <v>Zara OBAMAKINWAdiscus-throw</v>
      </c>
      <c r="H1544" s="2">
        <f>E1544</f>
        <v>870</v>
      </c>
      <c r="I1544" s="2" cm="1">
        <f t="array" ref="I1544">MAX(IF($G$3:$G$4000=$G1544,$H$3:$H$4000))</f>
        <v>877</v>
      </c>
      <c r="J1544" s="2" t="str">
        <v>IND</v>
      </c>
      <c r="K1544" s="21" t="str">
        <v>K.M. SONAM</v>
      </c>
      <c r="L1544" s="47" t="str">
        <v>triple-jump</v>
      </c>
      <c r="M1544" s="97">
        <v>35930</v>
      </c>
      <c r="N1544" s="96" t="str">
        <f t="shared" si="96"/>
        <v>K.M. SONAMtriple-jump</v>
      </c>
      <c r="O1544" s="2">
        <f t="shared" si="97"/>
        <v>1011</v>
      </c>
      <c r="P1544" s="2">
        <f t="shared" si="98"/>
        <v>51</v>
      </c>
      <c r="Q1544" s="81" t="str">
        <f t="shared" si="99"/>
        <v/>
      </c>
    </row>
    <row r="1545" spans="1:17" x14ac:dyDescent="0.2">
      <c r="A1545" t="s">
        <v>1287</v>
      </c>
      <c r="B1545" t="s">
        <v>1594</v>
      </c>
      <c r="C1545" s="5" t="s">
        <v>40</v>
      </c>
      <c r="D1545" s="5">
        <v>35549</v>
      </c>
      <c r="E1545" s="2">
        <v>870</v>
      </c>
      <c r="F1545" s="2">
        <v>68</v>
      </c>
      <c r="G1545" t="str">
        <f>B1545&amp;C1545</f>
        <v>Kathryn WOODCOCKdiscus-throw</v>
      </c>
      <c r="H1545" s="2">
        <f>E1545</f>
        <v>870</v>
      </c>
      <c r="I1545" s="2" cm="1">
        <f t="array" ref="I1545">MAX(IF($G$3:$G$4000=$G1545,$H$3:$H$4000))</f>
        <v>870</v>
      </c>
      <c r="J1545" s="2" t="str">
        <v>IND</v>
      </c>
      <c r="K1545" s="21" t="str">
        <v>Ramraj VITHYA</v>
      </c>
      <c r="L1545" s="47" t="str">
        <v>400m</v>
      </c>
      <c r="M1545" s="97">
        <v>36058</v>
      </c>
      <c r="N1545" s="96" t="str">
        <f t="shared" si="96"/>
        <v>Ramraj VITHYA400m</v>
      </c>
      <c r="O1545" s="2">
        <f t="shared" si="97"/>
        <v>1010</v>
      </c>
      <c r="P1545" s="2">
        <f t="shared" si="98"/>
        <v>157</v>
      </c>
      <c r="Q1545" s="81" t="str">
        <f t="shared" si="99"/>
        <v/>
      </c>
    </row>
    <row r="1546" spans="1:17" x14ac:dyDescent="0.2">
      <c r="A1546" t="s">
        <v>1287</v>
      </c>
      <c r="B1546" s="5" t="s">
        <v>2544</v>
      </c>
      <c r="C1546" s="5" t="s">
        <v>36</v>
      </c>
      <c r="D1546" s="5">
        <v>35620</v>
      </c>
      <c r="E1546" s="2">
        <v>868</v>
      </c>
      <c r="F1546" s="2">
        <v>55</v>
      </c>
      <c r="G1546" t="str">
        <f>B1546&amp;C1546</f>
        <v>Abigail ROBERTSpole-vault</v>
      </c>
      <c r="H1546" s="2">
        <f>E1546</f>
        <v>868</v>
      </c>
      <c r="I1546" s="2" cm="1">
        <f t="array" ref="I1546">MAX(IF($G$3:$G$4000=$G1546,$H$3:$H$4000))</f>
        <v>868</v>
      </c>
      <c r="J1546" s="2" t="str">
        <v>IND</v>
      </c>
      <c r="K1546" s="21" t="str">
        <v>Manju BALA SINGH</v>
      </c>
      <c r="L1546" s="47" t="str">
        <v>hammer-throw</v>
      </c>
      <c r="M1546" s="97">
        <v>32690</v>
      </c>
      <c r="N1546" s="96" t="str">
        <f t="shared" si="96"/>
        <v>Manju BALA SINGHhammer-throw</v>
      </c>
      <c r="O1546" s="2">
        <f t="shared" si="97"/>
        <v>1010</v>
      </c>
      <c r="P1546" s="2">
        <f t="shared" si="98"/>
        <v>20</v>
      </c>
      <c r="Q1546" s="81" t="str">
        <f t="shared" si="99"/>
        <v/>
      </c>
    </row>
    <row r="1547" spans="1:17" x14ac:dyDescent="0.2">
      <c r="A1547" t="s">
        <v>1287</v>
      </c>
      <c r="B1547" t="s">
        <v>2546</v>
      </c>
      <c r="C1547" s="5" t="s">
        <v>36</v>
      </c>
      <c r="D1547" s="5"/>
      <c r="E1547" s="2">
        <v>868</v>
      </c>
      <c r="F1547" s="2">
        <v>55</v>
      </c>
      <c r="G1547" t="str">
        <f>B1547&amp;C1547</f>
        <v>Nemiah MUNIRpole-vault</v>
      </c>
      <c r="H1547" s="2">
        <f>E1547</f>
        <v>868</v>
      </c>
      <c r="I1547" s="2" cm="1">
        <f t="array" ref="I1547">MAX(IF($G$3:$G$4000=$G1547,$H$3:$H$4000))</f>
        <v>868</v>
      </c>
      <c r="J1547" s="2" t="str">
        <v>IND</v>
      </c>
      <c r="K1547" s="21" t="str">
        <v>V. Krishnan SALINI</v>
      </c>
      <c r="L1547" s="47" t="str">
        <v>400mh</v>
      </c>
      <c r="M1547" s="97">
        <v>35805</v>
      </c>
      <c r="N1547" s="96" t="str">
        <f t="shared" si="96"/>
        <v>V. Krishnan SALINI400mh</v>
      </c>
      <c r="O1547" s="2">
        <f t="shared" si="97"/>
        <v>1009</v>
      </c>
      <c r="P1547" s="2">
        <f t="shared" si="98"/>
        <v>106</v>
      </c>
      <c r="Q1547" s="81" t="str">
        <f t="shared" si="99"/>
        <v/>
      </c>
    </row>
    <row r="1548" spans="1:17" x14ac:dyDescent="0.2">
      <c r="A1548" t="s">
        <v>1287</v>
      </c>
      <c r="B1548" t="s">
        <v>2660</v>
      </c>
      <c r="C1548" s="5" t="s">
        <v>39</v>
      </c>
      <c r="D1548" s="5">
        <v>33702</v>
      </c>
      <c r="E1548" s="2">
        <v>868</v>
      </c>
      <c r="F1548" s="2">
        <v>61</v>
      </c>
      <c r="G1548" t="str">
        <f>B1548&amp;C1548</f>
        <v>Shauna THOMPSONshot-put</v>
      </c>
      <c r="H1548" s="2">
        <f>E1548</f>
        <v>868</v>
      </c>
      <c r="I1548" s="2" cm="1">
        <f t="array" ref="I1548">MAX(IF($G$3:$G$4000=$G1548,$H$3:$H$4000))</f>
        <v>868</v>
      </c>
      <c r="J1548" s="2" t="str">
        <v>IND</v>
      </c>
      <c r="K1548" s="21" t="str">
        <v>J. COLESHIYA</v>
      </c>
      <c r="L1548" s="47" t="str">
        <v>triple-jump</v>
      </c>
      <c r="M1548" s="97">
        <v>37584</v>
      </c>
      <c r="N1548" s="96" t="str">
        <f t="shared" si="96"/>
        <v>J. COLESHIYAtriple-jump</v>
      </c>
      <c r="O1548" s="2">
        <f t="shared" si="97"/>
        <v>1006</v>
      </c>
      <c r="P1548" s="2">
        <f t="shared" si="98"/>
        <v>54</v>
      </c>
      <c r="Q1548" s="81" t="str">
        <f t="shared" si="99"/>
        <v/>
      </c>
    </row>
    <row r="1549" spans="1:17" x14ac:dyDescent="0.2">
      <c r="A1549" t="s">
        <v>1287</v>
      </c>
      <c r="B1549" t="s">
        <v>2724</v>
      </c>
      <c r="C1549" t="s">
        <v>42</v>
      </c>
      <c r="D1549" s="5">
        <v>36293</v>
      </c>
      <c r="E1549" s="2">
        <v>867</v>
      </c>
      <c r="F1549" s="2">
        <v>64</v>
      </c>
      <c r="G1549" t="str">
        <f>B1549&amp;C1549</f>
        <v>Candy LOCKETThammer-throw</v>
      </c>
      <c r="H1549" s="2">
        <f>E1549</f>
        <v>867</v>
      </c>
      <c r="I1549" s="2" cm="1">
        <f t="array" ref="I1549">MAX(IF($G$3:$G$4000=$G1549,$H$3:$H$4000))</f>
        <v>867</v>
      </c>
      <c r="J1549" s="2" t="str">
        <v>IND</v>
      </c>
      <c r="K1549" s="21" t="str">
        <v>Manpreet KAUR</v>
      </c>
      <c r="L1549" s="47" t="str">
        <v>shot-put</v>
      </c>
      <c r="M1549" s="97">
        <v>33060</v>
      </c>
      <c r="N1549" s="96" t="str">
        <f t="shared" si="96"/>
        <v>Manpreet KAURshot-put</v>
      </c>
      <c r="O1549" s="2">
        <f t="shared" si="97"/>
        <v>1024</v>
      </c>
      <c r="P1549" s="2">
        <f t="shared" si="98"/>
        <v>16</v>
      </c>
      <c r="Q1549" s="81" t="str">
        <f t="shared" si="99"/>
        <v/>
      </c>
    </row>
    <row r="1550" spans="1:17" x14ac:dyDescent="0.2">
      <c r="A1550" t="s">
        <v>1287</v>
      </c>
      <c r="B1550" t="s">
        <v>2726</v>
      </c>
      <c r="C1550" s="5" t="s">
        <v>42</v>
      </c>
      <c r="D1550" s="5">
        <v>36009</v>
      </c>
      <c r="E1550" s="2">
        <v>865</v>
      </c>
      <c r="F1550" s="2">
        <v>66</v>
      </c>
      <c r="G1550" t="str">
        <f>B1550&amp;C1550</f>
        <v>Megan LARKINShammer-throw</v>
      </c>
      <c r="H1550" s="2">
        <f>E1550</f>
        <v>865</v>
      </c>
      <c r="I1550" s="2" cm="1">
        <f t="array" ref="I1550">MAX(IF($G$3:$G$4000=$G1550,$H$3:$H$4000))</f>
        <v>865</v>
      </c>
      <c r="J1550" s="2" t="str">
        <v>IND</v>
      </c>
      <c r="K1550" s="21" t="str">
        <v>Chavi YADAV</v>
      </c>
      <c r="L1550" s="47" t="str">
        <v>3000msc</v>
      </c>
      <c r="M1550" s="97">
        <v>33831</v>
      </c>
      <c r="N1550" s="96" t="str">
        <f t="shared" si="96"/>
        <v>Chavi YADAV3000msc</v>
      </c>
      <c r="O1550" s="2">
        <f t="shared" si="97"/>
        <v>1006</v>
      </c>
      <c r="P1550" s="2">
        <f t="shared" si="98"/>
        <v>99</v>
      </c>
      <c r="Q1550" s="81" t="str">
        <f t="shared" si="99"/>
        <v/>
      </c>
    </row>
    <row r="1551" spans="1:17" x14ac:dyDescent="0.2">
      <c r="A1551" t="s">
        <v>1287</v>
      </c>
      <c r="B1551" t="s">
        <v>1722</v>
      </c>
      <c r="C1551" t="s">
        <v>85</v>
      </c>
      <c r="D1551" s="5">
        <v>30291</v>
      </c>
      <c r="E1551" s="2">
        <v>864</v>
      </c>
      <c r="F1551" s="2">
        <v>12</v>
      </c>
      <c r="G1551" t="str">
        <f>B1551&amp;C1551</f>
        <v>Erika KELLYrace-walking</v>
      </c>
      <c r="H1551" s="2">
        <f>E1551</f>
        <v>864</v>
      </c>
      <c r="I1551" s="2" cm="1">
        <f t="array" ref="I1551">MAX(IF($G$3:$G$4000=$G1551,$H$3:$H$4000))</f>
        <v>875</v>
      </c>
      <c r="J1551" s="2" t="str">
        <v>IND</v>
      </c>
      <c r="K1551" s="21" t="str">
        <v>Swapna BARMAN</v>
      </c>
      <c r="L1551" s="47" t="str">
        <v>heptathlon</v>
      </c>
      <c r="M1551" s="97">
        <v>35367</v>
      </c>
      <c r="N1551" s="96" t="str">
        <f t="shared" si="96"/>
        <v>Swapna BARMANheptathlon</v>
      </c>
      <c r="O1551" s="2">
        <f t="shared" si="97"/>
        <v>1004</v>
      </c>
      <c r="P1551" s="2">
        <f t="shared" si="98"/>
        <v>10</v>
      </c>
      <c r="Q1551" s="81" t="str">
        <f t="shared" si="99"/>
        <v/>
      </c>
    </row>
    <row r="1552" spans="1:17" x14ac:dyDescent="0.2">
      <c r="A1552" t="s">
        <v>1287</v>
      </c>
      <c r="B1552" t="s">
        <v>2608</v>
      </c>
      <c r="C1552" t="s">
        <v>40</v>
      </c>
      <c r="D1552" s="5">
        <v>35336</v>
      </c>
      <c r="E1552" s="2">
        <v>864</v>
      </c>
      <c r="F1552" s="2">
        <v>71</v>
      </c>
      <c r="G1552" t="str">
        <f>B1552&amp;C1552</f>
        <v>Adele NICOLLdiscus-throw</v>
      </c>
      <c r="H1552" s="2">
        <f>E1552</f>
        <v>864</v>
      </c>
      <c r="I1552" s="2" cm="1">
        <f t="array" ref="I1552">MAX(IF($G$3:$G$4000=$G1552,$H$3:$H$4000))</f>
        <v>864</v>
      </c>
      <c r="J1552" s="2" t="str">
        <v>IND</v>
      </c>
      <c r="K1552" s="21" t="str">
        <v>Sharvari PARULEKAR</v>
      </c>
      <c r="L1552" s="47" t="str">
        <v>triple-jump</v>
      </c>
      <c r="M1552" s="97">
        <v>37336</v>
      </c>
      <c r="N1552" s="96" t="str">
        <f t="shared" si="96"/>
        <v>Sharvari PARULEKARtriple-jump</v>
      </c>
      <c r="O1552" s="2">
        <f t="shared" si="97"/>
        <v>1003</v>
      </c>
      <c r="P1552" s="2">
        <f t="shared" si="98"/>
        <v>57</v>
      </c>
      <c r="Q1552" s="81" t="str">
        <f t="shared" si="99"/>
        <v/>
      </c>
    </row>
    <row r="1553" spans="1:17" x14ac:dyDescent="0.2">
      <c r="A1553" t="s">
        <v>1287</v>
      </c>
      <c r="B1553" t="s">
        <v>1723</v>
      </c>
      <c r="C1553" t="s">
        <v>85</v>
      </c>
      <c r="D1553" s="5">
        <v>36717</v>
      </c>
      <c r="E1553" s="2">
        <v>862</v>
      </c>
      <c r="F1553" s="2">
        <v>13</v>
      </c>
      <c r="G1553" t="str">
        <f>B1553&amp;C1553</f>
        <v>Abigail JENNINGSrace-walking</v>
      </c>
      <c r="H1553" s="2">
        <f>E1553</f>
        <v>862</v>
      </c>
      <c r="I1553" s="2" cm="1">
        <f t="array" ref="I1553">MAX(IF($G$3:$G$4000=$G1553,$H$3:$H$4000))</f>
        <v>862</v>
      </c>
      <c r="J1553" s="2" t="str">
        <v>IND</v>
      </c>
      <c r="K1553" s="21" t="str">
        <v>KM ANKITA</v>
      </c>
      <c r="L1553" s="47" t="str">
        <v>10000m</v>
      </c>
      <c r="M1553" s="97">
        <v>0</v>
      </c>
      <c r="N1553" s="96" t="str">
        <f t="shared" si="96"/>
        <v>KM ANKITA10000m</v>
      </c>
      <c r="O1553" s="2">
        <f t="shared" si="97"/>
        <v>1002</v>
      </c>
      <c r="P1553" s="2">
        <f t="shared" si="98"/>
        <v>107</v>
      </c>
      <c r="Q1553" s="81" t="str">
        <f t="shared" si="99"/>
        <v/>
      </c>
    </row>
    <row r="1554" spans="1:17" x14ac:dyDescent="0.2">
      <c r="A1554" t="s">
        <v>1287</v>
      </c>
      <c r="B1554" t="s">
        <v>2776</v>
      </c>
      <c r="C1554" t="s">
        <v>41</v>
      </c>
      <c r="D1554" s="5">
        <v>37952</v>
      </c>
      <c r="E1554" s="2">
        <v>862</v>
      </c>
      <c r="F1554" s="2">
        <v>53</v>
      </c>
      <c r="G1554" t="str">
        <f>B1554&amp;C1554</f>
        <v>Harriette MORTLOCKjavelin-throw</v>
      </c>
      <c r="H1554" s="2">
        <f>E1554</f>
        <v>862</v>
      </c>
      <c r="I1554" s="2" cm="1">
        <f t="array" ref="I1554">MAX(IF($G$3:$G$4000=$G1554,$H$3:$H$4000))</f>
        <v>862</v>
      </c>
      <c r="J1554" s="2" t="str">
        <v>IND</v>
      </c>
      <c r="K1554" s="21" t="str">
        <v>. PREETI</v>
      </c>
      <c r="L1554" s="47" t="str">
        <v>200m</v>
      </c>
      <c r="M1554" s="97">
        <v>37081</v>
      </c>
      <c r="N1554" s="96" t="str">
        <f t="shared" si="96"/>
        <v>. PREETI200m</v>
      </c>
      <c r="O1554" s="2">
        <f t="shared" si="97"/>
        <v>1001</v>
      </c>
      <c r="P1554" s="2">
        <f t="shared" si="98"/>
        <v>165</v>
      </c>
      <c r="Q1554" s="81" t="str">
        <f t="shared" si="99"/>
        <v/>
      </c>
    </row>
    <row r="1555" spans="1:17" x14ac:dyDescent="0.2">
      <c r="A1555" t="s">
        <v>1287</v>
      </c>
      <c r="B1555" t="s">
        <v>1565</v>
      </c>
      <c r="C1555" t="s">
        <v>36</v>
      </c>
      <c r="D1555" s="5">
        <v>31026</v>
      </c>
      <c r="E1555" s="2">
        <v>859</v>
      </c>
      <c r="F1555" s="2">
        <v>61</v>
      </c>
      <c r="G1555" t="str">
        <f>B1555&amp;C1555</f>
        <v>Mariette HILBORNEpole-vault</v>
      </c>
      <c r="H1555" s="2">
        <f>E1555</f>
        <v>859</v>
      </c>
      <c r="I1555" s="2" cm="1">
        <f t="array" ref="I1555">MAX(IF($G$3:$G$4000=$G1555,$H$3:$H$4000))</f>
        <v>859</v>
      </c>
      <c r="J1555" s="2" t="str">
        <v>IND</v>
      </c>
      <c r="K1555" s="21" t="str">
        <v>Florence BARLA</v>
      </c>
      <c r="L1555" s="47" t="str">
        <v>200m</v>
      </c>
      <c r="M1555" s="97">
        <v>44581</v>
      </c>
      <c r="N1555" s="96" t="str">
        <f t="shared" si="96"/>
        <v>Florence BARLA200m</v>
      </c>
      <c r="O1555" s="2">
        <f t="shared" si="97"/>
        <v>1001</v>
      </c>
      <c r="P1555" s="2">
        <f t="shared" si="98"/>
        <v>165</v>
      </c>
      <c r="Q1555" s="81" t="str">
        <f t="shared" si="99"/>
        <v/>
      </c>
    </row>
    <row r="1556" spans="1:17" x14ac:dyDescent="0.2">
      <c r="A1556" t="s">
        <v>1287</v>
      </c>
      <c r="B1556" t="s">
        <v>2727</v>
      </c>
      <c r="C1556" t="s">
        <v>42</v>
      </c>
      <c r="D1556" s="5">
        <v>35704</v>
      </c>
      <c r="E1556" s="2">
        <v>859</v>
      </c>
      <c r="F1556" s="2">
        <v>68</v>
      </c>
      <c r="G1556" t="str">
        <f>B1556&amp;C1556</f>
        <v>Maggie OKULhammer-throw</v>
      </c>
      <c r="H1556" s="2">
        <f>E1556</f>
        <v>859</v>
      </c>
      <c r="I1556" s="2" cm="1">
        <f t="array" ref="I1556">MAX(IF($G$3:$G$4000=$G1556,$H$3:$H$4000))</f>
        <v>859</v>
      </c>
      <c r="J1556" s="2" t="str">
        <v>IND</v>
      </c>
      <c r="K1556" s="21" t="str">
        <v>K.M LKSHMI</v>
      </c>
      <c r="L1556" s="47" t="str">
        <v>10000m</v>
      </c>
      <c r="M1556" s="97">
        <v>0</v>
      </c>
      <c r="N1556" s="96" t="str">
        <f t="shared" si="96"/>
        <v>K.M LKSHMI10000m</v>
      </c>
      <c r="O1556" s="2">
        <f t="shared" si="97"/>
        <v>1001</v>
      </c>
      <c r="P1556" s="2">
        <f t="shared" si="98"/>
        <v>108</v>
      </c>
      <c r="Q1556" s="81" t="str">
        <f t="shared" si="99"/>
        <v/>
      </c>
    </row>
    <row r="1557" spans="1:17" x14ac:dyDescent="0.2">
      <c r="A1557" t="s">
        <v>1287</v>
      </c>
      <c r="B1557" t="s">
        <v>2668</v>
      </c>
      <c r="C1557" t="s">
        <v>39</v>
      </c>
      <c r="D1557" s="5">
        <v>37707</v>
      </c>
      <c r="E1557" s="2">
        <v>856</v>
      </c>
      <c r="F1557" s="2">
        <v>17</v>
      </c>
      <c r="G1557" t="str">
        <f>B1557&amp;C1557</f>
        <v>Teddy TEHOUDJAshot-put</v>
      </c>
      <c r="H1557" s="2">
        <f>E1557</f>
        <v>856</v>
      </c>
      <c r="I1557" s="2" cm="1">
        <f t="array" ref="I1557">MAX(IF($G$3:$G$4000=$G1557,$H$3:$H$4000))</f>
        <v>856</v>
      </c>
      <c r="J1557" s="2" t="str">
        <v>IND</v>
      </c>
      <c r="K1557" s="21" t="str">
        <v>Meera SHIBU</v>
      </c>
      <c r="L1557" s="47" t="str">
        <v>triple-jump</v>
      </c>
      <c r="M1557" s="97">
        <v>37462</v>
      </c>
      <c r="N1557" s="96" t="str">
        <f t="shared" si="96"/>
        <v>Meera SHIBUtriple-jump</v>
      </c>
      <c r="O1557" s="2">
        <f t="shared" si="97"/>
        <v>1001</v>
      </c>
      <c r="P1557" s="2">
        <f t="shared" si="98"/>
        <v>60</v>
      </c>
      <c r="Q1557" s="81" t="str">
        <f t="shared" si="99"/>
        <v/>
      </c>
    </row>
    <row r="1558" spans="1:17" x14ac:dyDescent="0.2">
      <c r="A1558" t="s">
        <v>1287</v>
      </c>
      <c r="B1558" t="s">
        <v>1154</v>
      </c>
      <c r="C1558" t="s">
        <v>43</v>
      </c>
      <c r="D1558" s="5">
        <v>36576</v>
      </c>
      <c r="E1558" s="2">
        <v>855</v>
      </c>
      <c r="F1558" s="2">
        <v>45</v>
      </c>
      <c r="G1558" t="str">
        <f>B1558&amp;C1558</f>
        <v>Olivia JONESheptathlon</v>
      </c>
      <c r="H1558" s="2">
        <f>E1558</f>
        <v>855</v>
      </c>
      <c r="I1558" s="2" cm="1">
        <f t="array" ref="I1558">MAX(IF($G$3:$G$4000=$G1558,$H$3:$H$4000))</f>
        <v>855</v>
      </c>
      <c r="J1558" s="2" t="str">
        <v>IND</v>
      </c>
      <c r="K1558" s="21" t="str">
        <v>Pragyan PRASANT</v>
      </c>
      <c r="L1558" s="47" t="str">
        <v>400mh</v>
      </c>
      <c r="M1558" s="97">
        <v>36513</v>
      </c>
      <c r="N1558" s="96" t="str">
        <f t="shared" si="96"/>
        <v>Pragyan PRASANT400mh</v>
      </c>
      <c r="O1558" s="2">
        <f t="shared" si="97"/>
        <v>1000</v>
      </c>
      <c r="P1558" s="2">
        <f t="shared" si="98"/>
        <v>116</v>
      </c>
      <c r="Q1558" s="81" t="str">
        <f t="shared" si="99"/>
        <v/>
      </c>
    </row>
    <row r="1559" spans="1:17" x14ac:dyDescent="0.2">
      <c r="A1559" t="s">
        <v>1287</v>
      </c>
      <c r="B1559" t="s">
        <v>2731</v>
      </c>
      <c r="C1559" s="5" t="s">
        <v>42</v>
      </c>
      <c r="D1559" s="5">
        <v>36105</v>
      </c>
      <c r="E1559" s="2">
        <v>854</v>
      </c>
      <c r="F1559" s="2">
        <v>72</v>
      </c>
      <c r="G1559" t="str">
        <f>B1559&amp;C1559</f>
        <v>Katie LAMBERThammer-throw</v>
      </c>
      <c r="H1559" s="2">
        <f>E1559</f>
        <v>854</v>
      </c>
      <c r="I1559" s="2" cm="1">
        <f t="array" ref="I1559">MAX(IF($G$3:$G$4000=$G1559,$H$3:$H$4000))</f>
        <v>854</v>
      </c>
      <c r="J1559" s="2" t="str">
        <v>IND</v>
      </c>
      <c r="K1559" s="21" t="str">
        <v>A. SHERIN</v>
      </c>
      <c r="L1559" s="47" t="str">
        <v>long-jump</v>
      </c>
      <c r="M1559" s="97">
        <v>0</v>
      </c>
      <c r="N1559" s="96" t="str">
        <f t="shared" si="96"/>
        <v>A. SHERINlong-jump</v>
      </c>
      <c r="O1559" s="2">
        <f t="shared" si="97"/>
        <v>1000</v>
      </c>
      <c r="P1559" s="2">
        <f t="shared" si="98"/>
        <v>112</v>
      </c>
      <c r="Q1559" s="81" t="str">
        <f t="shared" si="99"/>
        <v/>
      </c>
    </row>
    <row r="1560" spans="1:17" x14ac:dyDescent="0.2">
      <c r="A1560" t="s">
        <v>1287</v>
      </c>
      <c r="B1560" t="s">
        <v>2547</v>
      </c>
      <c r="C1560" t="s">
        <v>36</v>
      </c>
      <c r="D1560" s="5">
        <v>34343</v>
      </c>
      <c r="E1560" s="2">
        <v>853</v>
      </c>
      <c r="F1560" s="2">
        <v>62</v>
      </c>
      <c r="G1560" t="str">
        <f>B1560&amp;C1560</f>
        <v>Clare MAURERpole-vault</v>
      </c>
      <c r="H1560" s="2">
        <f>E1560</f>
        <v>853</v>
      </c>
      <c r="I1560" s="2" cm="1">
        <f t="array" ref="I1560">MAX(IF($G$3:$G$4000=$G1560,$H$3:$H$4000))</f>
        <v>853</v>
      </c>
      <c r="J1560" s="2" t="str">
        <v>IND</v>
      </c>
      <c r="K1560" s="21" t="str">
        <v>Simi NOORMBLAKAL SAMUVEL</v>
      </c>
      <c r="L1560" s="47" t="str">
        <v>200m</v>
      </c>
      <c r="M1560" s="97">
        <v>35725</v>
      </c>
      <c r="N1560" s="96" t="str">
        <f t="shared" si="96"/>
        <v>Simi NOORMBLAKAL SAMUVEL200m</v>
      </c>
      <c r="O1560" s="2">
        <f t="shared" si="97"/>
        <v>998</v>
      </c>
      <c r="P1560" s="2">
        <f t="shared" si="98"/>
        <v>172</v>
      </c>
      <c r="Q1560" s="81" t="str">
        <f t="shared" si="99"/>
        <v/>
      </c>
    </row>
    <row r="1561" spans="1:17" x14ac:dyDescent="0.2">
      <c r="A1561" t="s">
        <v>1287</v>
      </c>
      <c r="B1561" t="s">
        <v>1685</v>
      </c>
      <c r="C1561" t="s">
        <v>41</v>
      </c>
      <c r="D1561" s="5">
        <v>36420</v>
      </c>
      <c r="E1561" s="2">
        <v>851</v>
      </c>
      <c r="F1561" s="2">
        <v>59</v>
      </c>
      <c r="G1561" t="str">
        <f>B1561&amp;C1561</f>
        <v>Emily DIBBLEjavelin-throw</v>
      </c>
      <c r="H1561" s="2">
        <f>E1561</f>
        <v>851</v>
      </c>
      <c r="I1561" s="2" cm="1">
        <f t="array" ref="I1561">MAX(IF($G$3:$G$4000=$G1561,$H$3:$H$4000))</f>
        <v>912</v>
      </c>
      <c r="J1561" s="2" t="str">
        <v>IND</v>
      </c>
      <c r="K1561" s="21" t="str">
        <v>Snehalata YADAV</v>
      </c>
      <c r="L1561" s="47" t="str">
        <v>800m</v>
      </c>
      <c r="M1561" s="97">
        <v>0</v>
      </c>
      <c r="N1561" s="96" t="str">
        <f t="shared" si="96"/>
        <v>Snehalata YADAV800m</v>
      </c>
      <c r="O1561" s="2">
        <f t="shared" si="97"/>
        <v>998</v>
      </c>
      <c r="P1561" s="2">
        <f t="shared" si="98"/>
        <v>153</v>
      </c>
      <c r="Q1561" s="81" t="str">
        <f t="shared" si="99"/>
        <v/>
      </c>
    </row>
    <row r="1562" spans="1:17" x14ac:dyDescent="0.2">
      <c r="A1562" t="s">
        <v>1287</v>
      </c>
      <c r="B1562" t="s">
        <v>2783</v>
      </c>
      <c r="C1562" t="s">
        <v>41</v>
      </c>
      <c r="D1562" s="5">
        <v>36321</v>
      </c>
      <c r="E1562" s="2">
        <v>849</v>
      </c>
      <c r="F1562" s="2">
        <v>62</v>
      </c>
      <c r="G1562" t="str">
        <f>B1562&amp;C1562</f>
        <v>Leah HILLMANjavelin-throw</v>
      </c>
      <c r="H1562" s="2">
        <f>E1562</f>
        <v>849</v>
      </c>
      <c r="I1562" s="2" cm="1">
        <f t="array" ref="I1562">MAX(IF($G$3:$G$4000=$G1562,$H$3:$H$4000))</f>
        <v>849</v>
      </c>
      <c r="J1562" s="2" t="str">
        <v>IND</v>
      </c>
      <c r="K1562" s="21" t="str">
        <v>Moumita MONDAL</v>
      </c>
      <c r="L1562" s="47" t="str">
        <v>100mh</v>
      </c>
      <c r="M1562" s="97">
        <v>37234</v>
      </c>
      <c r="N1562" s="96" t="str">
        <f t="shared" si="96"/>
        <v>Moumita MONDAL100mh</v>
      </c>
      <c r="O1562" s="2">
        <f t="shared" si="97"/>
        <v>997</v>
      </c>
      <c r="P1562" s="2">
        <f t="shared" si="98"/>
        <v>112</v>
      </c>
      <c r="Q1562" s="81" t="str">
        <f t="shared" si="99"/>
        <v/>
      </c>
    </row>
    <row r="1563" spans="1:17" x14ac:dyDescent="0.2">
      <c r="A1563" t="s">
        <v>1287</v>
      </c>
      <c r="B1563" t="s">
        <v>1723</v>
      </c>
      <c r="C1563" t="s">
        <v>85</v>
      </c>
      <c r="D1563" s="5">
        <v>36717</v>
      </c>
      <c r="E1563" s="2">
        <v>849</v>
      </c>
      <c r="F1563" s="2">
        <v>32</v>
      </c>
      <c r="G1563" t="str">
        <f>B1563&amp;C1563</f>
        <v>Abigail JENNINGSrace-walking</v>
      </c>
      <c r="H1563" s="2">
        <f>E1563</f>
        <v>849</v>
      </c>
      <c r="I1563" s="2" cm="1">
        <f t="array" ref="I1563">MAX(IF($G$3:$G$4000=$G1563,$H$3:$H$4000))</f>
        <v>862</v>
      </c>
      <c r="J1563" s="2" t="str">
        <v>IND</v>
      </c>
      <c r="K1563" s="21" t="str">
        <v>Anila VENU</v>
      </c>
      <c r="L1563" s="47" t="str">
        <v>400mh</v>
      </c>
      <c r="M1563" s="97">
        <v>36135</v>
      </c>
      <c r="N1563" s="96" t="str">
        <f t="shared" si="96"/>
        <v>Anila VENU400mh</v>
      </c>
      <c r="O1563" s="2">
        <f t="shared" si="97"/>
        <v>995</v>
      </c>
      <c r="P1563" s="2">
        <f t="shared" si="98"/>
        <v>118</v>
      </c>
      <c r="Q1563" s="81" t="str">
        <f t="shared" si="99"/>
        <v/>
      </c>
    </row>
    <row r="1564" spans="1:17" x14ac:dyDescent="0.2">
      <c r="A1564" t="s">
        <v>1287</v>
      </c>
      <c r="B1564" t="s">
        <v>2732</v>
      </c>
      <c r="C1564" s="5" t="s">
        <v>42</v>
      </c>
      <c r="D1564" s="5">
        <v>36777</v>
      </c>
      <c r="E1564" s="2">
        <v>848</v>
      </c>
      <c r="F1564" s="2">
        <v>73</v>
      </c>
      <c r="G1564" t="str">
        <f>B1564&amp;C1564</f>
        <v>Maria SCHOFIELDhammer-throw</v>
      </c>
      <c r="H1564" s="2">
        <f>E1564</f>
        <v>848</v>
      </c>
      <c r="I1564" s="2" cm="1">
        <f t="array" ref="I1564">MAX(IF($G$3:$G$4000=$G1564,$H$3:$H$4000))</f>
        <v>848</v>
      </c>
      <c r="J1564" s="2" t="str">
        <v>IND</v>
      </c>
      <c r="K1564" s="21" t="str">
        <v>Melva GEORGE</v>
      </c>
      <c r="L1564" s="47" t="str">
        <v>triple-jump</v>
      </c>
      <c r="M1564" s="97">
        <v>0</v>
      </c>
      <c r="N1564" s="96" t="str">
        <f t="shared" si="96"/>
        <v>Melva GEORGEtriple-jump</v>
      </c>
      <c r="O1564" s="2">
        <f t="shared" si="97"/>
        <v>995</v>
      </c>
      <c r="P1564" s="2">
        <f t="shared" si="98"/>
        <v>64</v>
      </c>
      <c r="Q1564" s="81" t="str">
        <f t="shared" si="99"/>
        <v/>
      </c>
    </row>
    <row r="1565" spans="1:17" x14ac:dyDescent="0.2">
      <c r="A1565" t="s">
        <v>1287</v>
      </c>
      <c r="B1565" t="s">
        <v>2733</v>
      </c>
      <c r="C1565" s="6" t="s">
        <v>42</v>
      </c>
      <c r="D1565" s="6">
        <v>36988</v>
      </c>
      <c r="E1565" s="2">
        <v>848</v>
      </c>
      <c r="F1565" s="2">
        <v>73</v>
      </c>
      <c r="G1565" t="str">
        <f>B1565&amp;C1565</f>
        <v>Cerys THOMAShammer-throw</v>
      </c>
      <c r="H1565" s="2">
        <f>E1565</f>
        <v>848</v>
      </c>
      <c r="I1565" s="2" cm="1">
        <f t="array" ref="I1565">MAX(IF($G$3:$G$4000=$G1565,$H$3:$H$4000))</f>
        <v>848</v>
      </c>
      <c r="J1565" s="2" t="str">
        <v>IND</v>
      </c>
      <c r="K1565" s="21" t="str">
        <v>Gothandapni KARTHIKA</v>
      </c>
      <c r="L1565" s="47" t="str">
        <v>triple-jump</v>
      </c>
      <c r="M1565" s="97">
        <v>35066</v>
      </c>
      <c r="N1565" s="96" t="str">
        <f t="shared" si="96"/>
        <v>Gothandapni KARTHIKAtriple-jump</v>
      </c>
      <c r="O1565" s="2">
        <f t="shared" si="97"/>
        <v>995</v>
      </c>
      <c r="P1565" s="2">
        <f t="shared" si="98"/>
        <v>64</v>
      </c>
      <c r="Q1565" s="81" t="str">
        <f t="shared" si="99"/>
        <v/>
      </c>
    </row>
    <row r="1566" spans="1:17" x14ac:dyDescent="0.2">
      <c r="A1566" t="s">
        <v>1287</v>
      </c>
      <c r="B1566" t="s">
        <v>4994</v>
      </c>
      <c r="C1566" t="s">
        <v>43</v>
      </c>
      <c r="D1566" s="5">
        <v>34991</v>
      </c>
      <c r="E1566" s="2">
        <v>848</v>
      </c>
      <c r="F1566" s="2">
        <v>48</v>
      </c>
      <c r="G1566" t="str">
        <f>B1566&amp;C1566</f>
        <v>Jordanna MORRISHheptathlon</v>
      </c>
      <c r="H1566" s="2">
        <f>E1566</f>
        <v>848</v>
      </c>
      <c r="I1566" s="2" cm="1">
        <f t="array" ref="I1566">MAX(IF($G$3:$G$4000=$G1566,$H$3:$H$4000))</f>
        <v>848</v>
      </c>
      <c r="J1566" s="2" t="str">
        <v>IND</v>
      </c>
      <c r="K1566" s="21" t="str">
        <v>. BADHO</v>
      </c>
      <c r="L1566" s="47" t="str">
        <v>10000m</v>
      </c>
      <c r="M1566" s="97">
        <v>37174</v>
      </c>
      <c r="N1566" s="96" t="str">
        <f t="shared" si="96"/>
        <v>. BADHO10000m</v>
      </c>
      <c r="O1566" s="2">
        <f t="shared" si="97"/>
        <v>994</v>
      </c>
      <c r="P1566" s="2">
        <f t="shared" si="98"/>
        <v>109</v>
      </c>
      <c r="Q1566" s="81" t="str">
        <f t="shared" si="99"/>
        <v/>
      </c>
    </row>
    <row r="1567" spans="1:17" x14ac:dyDescent="0.2">
      <c r="A1567" t="s">
        <v>1287</v>
      </c>
      <c r="B1567" t="s">
        <v>4995</v>
      </c>
      <c r="C1567" t="s">
        <v>43</v>
      </c>
      <c r="D1567" s="5">
        <v>37884</v>
      </c>
      <c r="E1567" s="2">
        <v>847</v>
      </c>
      <c r="F1567" s="2">
        <v>49</v>
      </c>
      <c r="G1567" t="str">
        <f>B1567&amp;C1567</f>
        <v>Katie CHAPMANheptathlon</v>
      </c>
      <c r="H1567" s="2">
        <f>E1567</f>
        <v>847</v>
      </c>
      <c r="I1567" s="2" cm="1">
        <f t="array" ref="I1567">MAX(IF($G$3:$G$4000=$G1567,$H$3:$H$4000))</f>
        <v>847</v>
      </c>
      <c r="J1567" s="2" t="str">
        <v>IND</v>
      </c>
      <c r="K1567" s="21" t="str">
        <v>Dutee CHAND</v>
      </c>
      <c r="L1567" s="47" t="str">
        <v>200m</v>
      </c>
      <c r="M1567" s="97">
        <v>35098</v>
      </c>
      <c r="N1567" s="96" t="str">
        <f t="shared" si="96"/>
        <v>Dutee CHAND200m</v>
      </c>
      <c r="O1567" s="2">
        <f t="shared" si="97"/>
        <v>992</v>
      </c>
      <c r="P1567" s="2">
        <f t="shared" si="98"/>
        <v>179</v>
      </c>
      <c r="Q1567" s="81" t="str">
        <f t="shared" si="99"/>
        <v/>
      </c>
    </row>
    <row r="1568" spans="1:17" x14ac:dyDescent="0.2">
      <c r="A1568" t="s">
        <v>1287</v>
      </c>
      <c r="B1568" t="s">
        <v>2724</v>
      </c>
      <c r="C1568" t="s">
        <v>42</v>
      </c>
      <c r="D1568" s="5">
        <v>36293</v>
      </c>
      <c r="E1568" s="2">
        <v>845</v>
      </c>
      <c r="F1568" s="2">
        <v>21</v>
      </c>
      <c r="G1568" t="str">
        <f>B1568&amp;C1568</f>
        <v>Candy LOCKETThammer-throw</v>
      </c>
      <c r="H1568" s="2">
        <f>E1568</f>
        <v>845</v>
      </c>
      <c r="I1568" s="2" cm="1">
        <f t="array" ref="I1568">MAX(IF($G$3:$G$4000=$G1568,$H$3:$H$4000))</f>
        <v>867</v>
      </c>
      <c r="J1568" s="2" t="str">
        <v>IND</v>
      </c>
      <c r="K1568" s="21" t="str">
        <v>D. BHAGYALAXMI</v>
      </c>
      <c r="L1568" s="47" t="str">
        <v>1500m</v>
      </c>
      <c r="M1568" s="97">
        <v>37785</v>
      </c>
      <c r="N1568" s="96" t="str">
        <f t="shared" si="96"/>
        <v>D. BHAGYALAXMI1500m</v>
      </c>
      <c r="O1568" s="2">
        <f t="shared" si="97"/>
        <v>992</v>
      </c>
      <c r="P1568" s="2">
        <f t="shared" si="98"/>
        <v>146</v>
      </c>
      <c r="Q1568" s="81" t="str">
        <f t="shared" si="99"/>
        <v/>
      </c>
    </row>
    <row r="1569" spans="1:17" x14ac:dyDescent="0.2">
      <c r="A1569" t="s">
        <v>1287</v>
      </c>
      <c r="B1569" s="5" t="s">
        <v>2666</v>
      </c>
      <c r="C1569" s="5" t="s">
        <v>39</v>
      </c>
      <c r="D1569" s="5">
        <v>36980</v>
      </c>
      <c r="E1569" s="2">
        <v>845</v>
      </c>
      <c r="F1569" s="2">
        <v>78</v>
      </c>
      <c r="G1569" t="str">
        <f>B1569&amp;C1569</f>
        <v>Rhea SOUTHCOTTshot-put</v>
      </c>
      <c r="H1569" s="2">
        <f>E1569</f>
        <v>845</v>
      </c>
      <c r="I1569" s="2" cm="1">
        <f t="array" ref="I1569">MAX(IF($G$3:$G$4000=$G1569,$H$3:$H$4000))</f>
        <v>845</v>
      </c>
      <c r="J1569" s="2" t="str">
        <v>IND</v>
      </c>
      <c r="K1569" s="21" t="str">
        <v>Nidhi RANI</v>
      </c>
      <c r="L1569" s="47" t="str">
        <v>discus-throw</v>
      </c>
      <c r="M1569" s="97">
        <v>35433</v>
      </c>
      <c r="N1569" s="96" t="str">
        <f t="shared" si="96"/>
        <v>Nidhi RANIdiscus-throw</v>
      </c>
      <c r="O1569" s="2">
        <f t="shared" si="97"/>
        <v>989</v>
      </c>
      <c r="P1569" s="2">
        <f t="shared" si="98"/>
        <v>26</v>
      </c>
      <c r="Q1569" s="81" t="str">
        <f t="shared" si="99"/>
        <v/>
      </c>
    </row>
    <row r="1570" spans="1:17" x14ac:dyDescent="0.2">
      <c r="A1570" t="s">
        <v>1287</v>
      </c>
      <c r="B1570" t="s">
        <v>2735</v>
      </c>
      <c r="C1570" t="s">
        <v>42</v>
      </c>
      <c r="D1570" s="5">
        <v>36605</v>
      </c>
      <c r="E1570" s="2">
        <v>844</v>
      </c>
      <c r="F1570" s="2">
        <v>78</v>
      </c>
      <c r="G1570" t="str">
        <f>B1570&amp;C1570</f>
        <v>Ffion PALMERhammer-throw</v>
      </c>
      <c r="H1570" s="2">
        <f>E1570</f>
        <v>844</v>
      </c>
      <c r="I1570" s="2" cm="1">
        <f t="array" ref="I1570">MAX(IF($G$3:$G$4000=$G1570,$H$3:$H$4000))</f>
        <v>844</v>
      </c>
      <c r="J1570" s="2" t="str">
        <v>IND</v>
      </c>
      <c r="K1570" s="21" t="str">
        <v>Munita PRAJAPATI</v>
      </c>
      <c r="L1570" s="47" t="str">
        <v>race-walking</v>
      </c>
      <c r="M1570" s="97">
        <v>37271</v>
      </c>
      <c r="N1570" s="96" t="str">
        <f t="shared" si="96"/>
        <v>Munita PRAJAPATIrace-walking</v>
      </c>
      <c r="O1570" s="2">
        <f t="shared" si="97"/>
        <v>987</v>
      </c>
      <c r="P1570" s="2">
        <f t="shared" si="98"/>
        <v>8</v>
      </c>
      <c r="Q1570" s="81" t="str">
        <f t="shared" si="99"/>
        <v/>
      </c>
    </row>
    <row r="1571" spans="1:17" x14ac:dyDescent="0.2">
      <c r="A1571" t="s">
        <v>1287</v>
      </c>
      <c r="B1571" t="s">
        <v>2786</v>
      </c>
      <c r="C1571" t="s">
        <v>41</v>
      </c>
      <c r="D1571" s="5">
        <v>34499</v>
      </c>
      <c r="E1571" s="2">
        <v>843</v>
      </c>
      <c r="F1571" s="2">
        <v>66</v>
      </c>
      <c r="G1571" t="str">
        <f>B1571&amp;C1571</f>
        <v>Hannah JOHNSONjavelin-throw</v>
      </c>
      <c r="H1571" s="2">
        <f>E1571</f>
        <v>843</v>
      </c>
      <c r="I1571" s="2" cm="1">
        <f t="array" ref="I1571">MAX(IF($G$3:$G$4000=$G1571,$H$3:$H$4000))</f>
        <v>843</v>
      </c>
      <c r="J1571" s="2" t="str">
        <v>IND</v>
      </c>
      <c r="K1571" s="21" t="str">
        <v>P. BABISHA</v>
      </c>
      <c r="L1571" s="47" t="str">
        <v>triple-jump</v>
      </c>
      <c r="M1571" s="97">
        <v>37251</v>
      </c>
      <c r="N1571" s="96" t="str">
        <f t="shared" si="96"/>
        <v>P. BABISHAtriple-jump</v>
      </c>
      <c r="O1571" s="2">
        <f t="shared" si="97"/>
        <v>985</v>
      </c>
      <c r="P1571" s="2">
        <f t="shared" si="98"/>
        <v>80</v>
      </c>
      <c r="Q1571" s="81" t="str">
        <f t="shared" si="99"/>
        <v/>
      </c>
    </row>
    <row r="1572" spans="1:17" x14ac:dyDescent="0.2">
      <c r="A1572" t="s">
        <v>1287</v>
      </c>
      <c r="B1572" t="s">
        <v>4996</v>
      </c>
      <c r="C1572" t="s">
        <v>43</v>
      </c>
      <c r="D1572" s="5">
        <v>37636</v>
      </c>
      <c r="E1572" s="2">
        <v>843</v>
      </c>
      <c r="F1572" s="2">
        <v>50</v>
      </c>
      <c r="G1572" t="str">
        <f>B1572&amp;C1572</f>
        <v>Madison HUTTONheptathlon</v>
      </c>
      <c r="H1572" s="2">
        <f>E1572</f>
        <v>843</v>
      </c>
      <c r="I1572" s="2" cm="1">
        <f t="array" ref="I1572">MAX(IF($G$3:$G$4000=$G1572,$H$3:$H$4000))</f>
        <v>843</v>
      </c>
      <c r="J1572" s="2" t="str">
        <v>IND</v>
      </c>
      <c r="K1572" s="21" t="str">
        <v>Kavita YADAV</v>
      </c>
      <c r="L1572" s="47" t="str">
        <v>5000m</v>
      </c>
      <c r="M1572" s="97">
        <v>36107</v>
      </c>
      <c r="N1572" s="96" t="str">
        <f t="shared" si="96"/>
        <v>Kavita YADAV5000m</v>
      </c>
      <c r="O1572" s="2">
        <f t="shared" si="97"/>
        <v>984</v>
      </c>
      <c r="P1572" s="2">
        <f t="shared" si="98"/>
        <v>142</v>
      </c>
      <c r="Q1572" s="81" t="str">
        <f t="shared" si="99"/>
        <v/>
      </c>
    </row>
    <row r="1573" spans="1:17" x14ac:dyDescent="0.2">
      <c r="A1573" t="s">
        <v>1287</v>
      </c>
      <c r="B1573" t="s">
        <v>2668</v>
      </c>
      <c r="C1573" s="5" t="s">
        <v>39</v>
      </c>
      <c r="D1573" s="5">
        <v>37707</v>
      </c>
      <c r="E1573" s="2">
        <v>842</v>
      </c>
      <c r="F1573" s="2">
        <v>80</v>
      </c>
      <c r="G1573" t="str">
        <f>B1573&amp;C1573</f>
        <v>Teddy TEHOUDJAshot-put</v>
      </c>
      <c r="H1573" s="2">
        <f>E1573</f>
        <v>842</v>
      </c>
      <c r="I1573" s="2" cm="1">
        <f t="array" ref="I1573">MAX(IF($G$3:$G$4000=$G1573,$H$3:$H$4000))</f>
        <v>856</v>
      </c>
      <c r="J1573" s="2" t="str">
        <v>IND</v>
      </c>
      <c r="K1573" s="21" t="str">
        <v>KM ANKITA</v>
      </c>
      <c r="L1573" s="47" t="str">
        <v>5000m</v>
      </c>
      <c r="M1573" s="97">
        <v>0</v>
      </c>
      <c r="N1573" s="96" t="str">
        <f t="shared" si="96"/>
        <v>KM ANKITA5000m</v>
      </c>
      <c r="O1573" s="2">
        <f t="shared" si="97"/>
        <v>984</v>
      </c>
      <c r="P1573" s="2">
        <f t="shared" si="98"/>
        <v>142</v>
      </c>
      <c r="Q1573" s="81" t="str">
        <f t="shared" si="99"/>
        <v/>
      </c>
    </row>
    <row r="1574" spans="1:17" x14ac:dyDescent="0.2">
      <c r="A1574" t="s">
        <v>1287</v>
      </c>
      <c r="B1574" t="s">
        <v>2669</v>
      </c>
      <c r="C1574" t="s">
        <v>39</v>
      </c>
      <c r="D1574" s="5">
        <v>38051</v>
      </c>
      <c r="E1574" s="2">
        <v>842</v>
      </c>
      <c r="F1574" s="2">
        <v>81</v>
      </c>
      <c r="G1574" t="str">
        <f>B1574&amp;C1574</f>
        <v>Omolola KUPONIYIshot-put</v>
      </c>
      <c r="H1574" s="2">
        <f>E1574</f>
        <v>842</v>
      </c>
      <c r="I1574" s="2" cm="1">
        <f t="array" ref="I1574">MAX(IF($G$3:$G$4000=$G1574,$H$3:$H$4000))</f>
        <v>842</v>
      </c>
      <c r="J1574" s="2" t="str">
        <v>IND</v>
      </c>
      <c r="K1574" s="21" t="str">
        <v>Bhagavathi BHAVANI</v>
      </c>
      <c r="L1574" s="47" t="str">
        <v>long-jump</v>
      </c>
      <c r="M1574" s="97">
        <v>0</v>
      </c>
      <c r="N1574" s="96" t="str">
        <f t="shared" si="96"/>
        <v>Bhagavathi BHAVANIlong-jump</v>
      </c>
      <c r="O1574" s="2">
        <f t="shared" si="97"/>
        <v>984</v>
      </c>
      <c r="P1574" s="2">
        <f t="shared" si="98"/>
        <v>118</v>
      </c>
      <c r="Q1574" s="81" t="str">
        <f t="shared" si="99"/>
        <v/>
      </c>
    </row>
    <row r="1575" spans="1:17" x14ac:dyDescent="0.2">
      <c r="A1575" t="s">
        <v>1287</v>
      </c>
      <c r="B1575" t="s">
        <v>1701</v>
      </c>
      <c r="C1575" t="s">
        <v>41</v>
      </c>
      <c r="D1575" s="5">
        <v>38113</v>
      </c>
      <c r="E1575" s="2">
        <v>842</v>
      </c>
      <c r="F1575" s="2">
        <v>67</v>
      </c>
      <c r="G1575" t="str">
        <f>B1575&amp;C1575</f>
        <v>Sophie HAMILTONjavelin-throw</v>
      </c>
      <c r="H1575" s="2">
        <f>E1575</f>
        <v>842</v>
      </c>
      <c r="I1575" s="2" cm="1">
        <f t="array" ref="I1575">MAX(IF($G$3:$G$4000=$G1575,$H$3:$H$4000))</f>
        <v>842</v>
      </c>
      <c r="J1575" s="2" t="str">
        <v>IND</v>
      </c>
      <c r="K1575" s="21" t="str">
        <v>A.Kevinaa ASWINE</v>
      </c>
      <c r="L1575" s="47" t="str">
        <v>high-jump</v>
      </c>
      <c r="M1575" s="97">
        <v>37338</v>
      </c>
      <c r="N1575" s="96" t="str">
        <f t="shared" si="96"/>
        <v>A.Kevinaa ASWINEhigh-jump</v>
      </c>
      <c r="O1575" s="2">
        <f t="shared" si="97"/>
        <v>984</v>
      </c>
      <c r="P1575" s="2">
        <f t="shared" si="98"/>
        <v>63</v>
      </c>
      <c r="Q1575" s="81" t="str">
        <f t="shared" si="99"/>
        <v/>
      </c>
    </row>
    <row r="1576" spans="1:17" x14ac:dyDescent="0.2">
      <c r="A1576" t="s">
        <v>1287</v>
      </c>
      <c r="B1576" t="s">
        <v>1559</v>
      </c>
      <c r="C1576" t="s">
        <v>36</v>
      </c>
      <c r="D1576" s="5">
        <v>34514</v>
      </c>
      <c r="E1576" s="2">
        <v>841</v>
      </c>
      <c r="F1576" s="2">
        <v>39</v>
      </c>
      <c r="G1576" t="str">
        <f>B1576&amp;C1576</f>
        <v>Elizabeth EDDENpole-vault</v>
      </c>
      <c r="H1576" s="2">
        <f>E1576</f>
        <v>841</v>
      </c>
      <c r="I1576" s="2" cm="1">
        <f t="array" ref="I1576">MAX(IF($G$3:$G$4000=$G1576,$H$3:$H$4000))</f>
        <v>917</v>
      </c>
      <c r="J1576" s="2" t="str">
        <v>IND</v>
      </c>
      <c r="K1576" s="21" t="str">
        <v>George MAREENA</v>
      </c>
      <c r="L1576" s="47" t="str">
        <v>high-jump</v>
      </c>
      <c r="M1576" s="97">
        <v>34791</v>
      </c>
      <c r="N1576" s="96" t="str">
        <f t="shared" si="96"/>
        <v>George MAREENAhigh-jump</v>
      </c>
      <c r="O1576" s="2">
        <f t="shared" si="97"/>
        <v>984</v>
      </c>
      <c r="P1576" s="2">
        <f t="shared" si="98"/>
        <v>63</v>
      </c>
      <c r="Q1576" s="81" t="str">
        <f t="shared" si="99"/>
        <v/>
      </c>
    </row>
    <row r="1577" spans="1:17" x14ac:dyDescent="0.2">
      <c r="A1577" t="s">
        <v>1287</v>
      </c>
      <c r="B1577" t="s">
        <v>1560</v>
      </c>
      <c r="C1577" t="s">
        <v>36</v>
      </c>
      <c r="D1577" s="5">
        <v>37512</v>
      </c>
      <c r="E1577" s="2">
        <v>841</v>
      </c>
      <c r="F1577" s="2">
        <v>39</v>
      </c>
      <c r="G1577" t="str">
        <f>B1577&amp;C1577</f>
        <v>Jasmine CAREYpole-vault</v>
      </c>
      <c r="H1577" s="2">
        <f>E1577</f>
        <v>841</v>
      </c>
      <c r="I1577" s="2" cm="1">
        <f t="array" ref="I1577">MAX(IF($G$3:$G$4000=$G1577,$H$3:$H$4000))</f>
        <v>841</v>
      </c>
      <c r="J1577" s="2" t="str">
        <v>IND</v>
      </c>
      <c r="K1577" s="21" t="str">
        <v>. REKHA</v>
      </c>
      <c r="L1577" s="47" t="str">
        <v>high-jump</v>
      </c>
      <c r="M1577" s="97">
        <v>36184</v>
      </c>
      <c r="N1577" s="96" t="str">
        <f t="shared" si="96"/>
        <v>. REKHAhigh-jump</v>
      </c>
      <c r="O1577" s="2">
        <f t="shared" si="97"/>
        <v>984</v>
      </c>
      <c r="P1577" s="2">
        <f t="shared" si="98"/>
        <v>63</v>
      </c>
      <c r="Q1577" s="81" t="str">
        <f t="shared" si="99"/>
        <v/>
      </c>
    </row>
    <row r="1578" spans="1:17" x14ac:dyDescent="0.2">
      <c r="A1578" t="s">
        <v>1287</v>
      </c>
      <c r="B1578" t="s">
        <v>2825</v>
      </c>
      <c r="C1578" s="5" t="s">
        <v>85</v>
      </c>
      <c r="D1578" s="6">
        <v>34934</v>
      </c>
      <c r="E1578" s="2">
        <v>841</v>
      </c>
      <c r="F1578" s="2">
        <v>34</v>
      </c>
      <c r="G1578" t="str">
        <f>B1578&amp;C1578</f>
        <v>Jasmine NICHOLLSrace-walking</v>
      </c>
      <c r="H1578" s="2">
        <f>E1578</f>
        <v>841</v>
      </c>
      <c r="I1578" s="2" cm="1">
        <f t="array" ref="I1578">MAX(IF($G$3:$G$4000=$G1578,$H$3:$H$4000))</f>
        <v>841</v>
      </c>
      <c r="J1578" s="2" t="str">
        <v>IND</v>
      </c>
      <c r="K1578" s="21" t="str">
        <v>George MAREENA</v>
      </c>
      <c r="L1578" s="47" t="str">
        <v>heptathlon</v>
      </c>
      <c r="M1578" s="97">
        <v>34791</v>
      </c>
      <c r="N1578" s="96" t="str">
        <f t="shared" si="96"/>
        <v>George MAREENAheptathlon</v>
      </c>
      <c r="O1578" s="2">
        <f t="shared" si="97"/>
        <v>980</v>
      </c>
      <c r="P1578" s="2">
        <f t="shared" si="98"/>
        <v>15</v>
      </c>
      <c r="Q1578" s="81" t="str">
        <f t="shared" si="99"/>
        <v/>
      </c>
    </row>
    <row r="1579" spans="1:17" x14ac:dyDescent="0.2">
      <c r="A1579" t="s">
        <v>1287</v>
      </c>
      <c r="B1579" t="s">
        <v>1594</v>
      </c>
      <c r="C1579" t="s">
        <v>40</v>
      </c>
      <c r="D1579" s="5">
        <v>35549</v>
      </c>
      <c r="E1579" s="2">
        <v>840</v>
      </c>
      <c r="F1579" s="2">
        <v>42</v>
      </c>
      <c r="G1579" t="str">
        <f>B1579&amp;C1579</f>
        <v>Kathryn WOODCOCKdiscus-throw</v>
      </c>
      <c r="H1579" s="2">
        <f>E1579</f>
        <v>840</v>
      </c>
      <c r="I1579" s="2" cm="1">
        <f t="array" ref="I1579">MAX(IF($G$3:$G$4000=$G1579,$H$3:$H$4000))</f>
        <v>870</v>
      </c>
      <c r="J1579" s="2" t="str">
        <v>IND</v>
      </c>
      <c r="K1579" s="21" t="str">
        <v>Ann Rose TOMY</v>
      </c>
      <c r="L1579" s="47" t="str">
        <v>100mh</v>
      </c>
      <c r="M1579" s="97">
        <v>37401</v>
      </c>
      <c r="N1579" s="96" t="str">
        <f t="shared" si="96"/>
        <v>Ann Rose TOMY100mh</v>
      </c>
      <c r="O1579" s="2">
        <f t="shared" si="97"/>
        <v>979</v>
      </c>
      <c r="P1579" s="2">
        <f t="shared" si="98"/>
        <v>123</v>
      </c>
      <c r="Q1579" s="81" t="str">
        <f t="shared" si="99"/>
        <v/>
      </c>
    </row>
    <row r="1580" spans="1:17" x14ac:dyDescent="0.2">
      <c r="A1580" t="s">
        <v>1287</v>
      </c>
      <c r="B1580" t="s">
        <v>5438</v>
      </c>
      <c r="C1580" t="s">
        <v>36</v>
      </c>
      <c r="D1580" s="5">
        <v>36903</v>
      </c>
      <c r="E1580" s="2">
        <v>838</v>
      </c>
      <c r="F1580" s="2">
        <v>41</v>
      </c>
      <c r="G1580" t="str">
        <f>B1580&amp;C1580</f>
        <v>Natasha PURCHASpole-vault</v>
      </c>
      <c r="H1580" s="2">
        <f>E1580</f>
        <v>838</v>
      </c>
      <c r="I1580" s="2" cm="1">
        <f t="array" ref="I1580">MAX(IF($G$3:$G$4000=$G1580,$H$3:$H$4000))</f>
        <v>838</v>
      </c>
      <c r="J1580" s="2" t="str">
        <v>IND</v>
      </c>
      <c r="K1580" s="21" t="str">
        <v>Sanjana CHOUDHARY</v>
      </c>
      <c r="L1580" s="47" t="str">
        <v>javelin-throw</v>
      </c>
      <c r="M1580" s="97">
        <v>36350</v>
      </c>
      <c r="N1580" s="96" t="str">
        <f t="shared" si="96"/>
        <v>Sanjana CHOUDHARYjavelin-throw</v>
      </c>
      <c r="O1580" s="2">
        <f t="shared" si="97"/>
        <v>977</v>
      </c>
      <c r="P1580" s="2">
        <f t="shared" si="98"/>
        <v>20</v>
      </c>
      <c r="Q1580" s="81" t="str">
        <f t="shared" si="99"/>
        <v/>
      </c>
    </row>
    <row r="1581" spans="1:17" x14ac:dyDescent="0.2">
      <c r="A1581" t="s">
        <v>1287</v>
      </c>
      <c r="B1581" t="s">
        <v>1567</v>
      </c>
      <c r="C1581" t="s">
        <v>36</v>
      </c>
      <c r="D1581" s="5">
        <v>37831</v>
      </c>
      <c r="E1581" s="2">
        <v>838</v>
      </c>
      <c r="F1581" s="2">
        <v>70</v>
      </c>
      <c r="G1581" t="str">
        <f>B1581&amp;C1581</f>
        <v>Emily SCRIVENERpole-vault</v>
      </c>
      <c r="H1581" s="2">
        <f>E1581</f>
        <v>838</v>
      </c>
      <c r="I1581" s="2" cm="1">
        <f t="array" ref="I1581">MAX(IF($G$3:$G$4000=$G1581,$H$3:$H$4000))</f>
        <v>838</v>
      </c>
      <c r="J1581" s="2" t="str">
        <v>IND</v>
      </c>
      <c r="K1581" s="21" t="str">
        <v>. VARSHA</v>
      </c>
      <c r="L1581" s="47" t="str">
        <v>1500m</v>
      </c>
      <c r="M1581" s="97">
        <v>37600</v>
      </c>
      <c r="N1581" s="96" t="str">
        <f t="shared" si="96"/>
        <v>. VARSHA1500m</v>
      </c>
      <c r="O1581" s="2">
        <f t="shared" si="97"/>
        <v>976</v>
      </c>
      <c r="P1581" s="2">
        <f t="shared" si="98"/>
        <v>153</v>
      </c>
      <c r="Q1581" s="81" t="str">
        <f t="shared" si="99"/>
        <v/>
      </c>
    </row>
    <row r="1582" spans="1:17" x14ac:dyDescent="0.2">
      <c r="A1582" t="s">
        <v>1287</v>
      </c>
      <c r="B1582" s="5" t="s">
        <v>1560</v>
      </c>
      <c r="C1582" s="5" t="s">
        <v>36</v>
      </c>
      <c r="D1582" s="6">
        <v>37512</v>
      </c>
      <c r="E1582" s="2">
        <v>838</v>
      </c>
      <c r="F1582" s="2">
        <v>70</v>
      </c>
      <c r="G1582" t="str">
        <f>B1582&amp;C1582</f>
        <v>Jasmine CAREYpole-vault</v>
      </c>
      <c r="H1582" s="2">
        <f>E1582</f>
        <v>838</v>
      </c>
      <c r="I1582" s="2" cm="1">
        <f t="array" ref="I1582">MAX(IF($G$3:$G$4000=$G1582,$H$3:$H$4000))</f>
        <v>841</v>
      </c>
      <c r="J1582" s="2" t="str">
        <v>IND</v>
      </c>
      <c r="K1582" s="21" t="str">
        <v>K. PRAJNA</v>
      </c>
      <c r="L1582" s="47" t="str">
        <v>400mh</v>
      </c>
      <c r="M1582" s="97">
        <v>37097</v>
      </c>
      <c r="N1582" s="96" t="str">
        <f t="shared" si="96"/>
        <v>K. PRAJNA400mh</v>
      </c>
      <c r="O1582" s="2">
        <f t="shared" si="97"/>
        <v>976</v>
      </c>
      <c r="P1582" s="2">
        <f t="shared" si="98"/>
        <v>124</v>
      </c>
      <c r="Q1582" s="81" t="str">
        <f t="shared" si="99"/>
        <v/>
      </c>
    </row>
    <row r="1583" spans="1:17" x14ac:dyDescent="0.2">
      <c r="A1583" t="s">
        <v>1287</v>
      </c>
      <c r="B1583" t="s">
        <v>2555</v>
      </c>
      <c r="C1583" t="s">
        <v>36</v>
      </c>
      <c r="D1583" s="5"/>
      <c r="E1583" s="2">
        <v>838</v>
      </c>
      <c r="F1583" s="2">
        <v>70</v>
      </c>
      <c r="G1583" t="str">
        <f>B1583&amp;C1583</f>
        <v>Ivy SPENCERpole-vault</v>
      </c>
      <c r="H1583" s="2">
        <f>E1583</f>
        <v>838</v>
      </c>
      <c r="I1583" s="2" cm="1">
        <f t="array" ref="I1583">MAX(IF($G$3:$G$4000=$G1583,$H$3:$H$4000))</f>
        <v>838</v>
      </c>
      <c r="J1583" s="2" t="str">
        <v>IND</v>
      </c>
      <c r="K1583" s="21" t="str">
        <v>Sunita DEVI</v>
      </c>
      <c r="L1583" s="47" t="str">
        <v>1500m</v>
      </c>
      <c r="M1583" s="97">
        <v>36605</v>
      </c>
      <c r="N1583" s="96" t="str">
        <f t="shared" si="96"/>
        <v>Sunita DEVI1500m</v>
      </c>
      <c r="O1583" s="2">
        <f t="shared" si="97"/>
        <v>975</v>
      </c>
      <c r="P1583" s="2">
        <f t="shared" si="98"/>
        <v>155</v>
      </c>
      <c r="Q1583" s="81" t="str">
        <f t="shared" si="99"/>
        <v/>
      </c>
    </row>
    <row r="1584" spans="1:17" x14ac:dyDescent="0.2">
      <c r="A1584" t="s">
        <v>1287</v>
      </c>
      <c r="B1584" t="s">
        <v>2557</v>
      </c>
      <c r="C1584" s="5" t="s">
        <v>36</v>
      </c>
      <c r="D1584" s="5">
        <v>31942</v>
      </c>
      <c r="E1584" s="2">
        <v>838</v>
      </c>
      <c r="F1584" s="2">
        <v>70</v>
      </c>
      <c r="G1584" t="str">
        <f>B1584&amp;C1584</f>
        <v>Emma LYONSpole-vault</v>
      </c>
      <c r="H1584" s="2">
        <f>E1584</f>
        <v>838</v>
      </c>
      <c r="I1584" s="2" cm="1">
        <f t="array" ref="I1584">MAX(IF($G$3:$G$4000=$G1584,$H$3:$H$4000))</f>
        <v>838</v>
      </c>
      <c r="J1584" s="2" t="str">
        <v>IND</v>
      </c>
      <c r="K1584" s="21" t="str">
        <v>Arshdeep KAUR</v>
      </c>
      <c r="L1584" s="47" t="str">
        <v>triple-jump</v>
      </c>
      <c r="M1584" s="97">
        <v>36466</v>
      </c>
      <c r="N1584" s="96" t="str">
        <f t="shared" si="96"/>
        <v>Arshdeep KAURtriple-jump</v>
      </c>
      <c r="O1584" s="2">
        <f t="shared" si="97"/>
        <v>975</v>
      </c>
      <c r="P1584" s="2">
        <f t="shared" si="98"/>
        <v>89</v>
      </c>
      <c r="Q1584" s="81" t="str">
        <f t="shared" si="99"/>
        <v/>
      </c>
    </row>
    <row r="1585" spans="1:17" x14ac:dyDescent="0.2">
      <c r="A1585" t="s">
        <v>1287</v>
      </c>
      <c r="B1585" t="s">
        <v>2673</v>
      </c>
      <c r="C1585" s="5" t="s">
        <v>39</v>
      </c>
      <c r="D1585" s="5">
        <v>35577</v>
      </c>
      <c r="E1585" s="2">
        <v>837</v>
      </c>
      <c r="F1585" s="2">
        <v>86</v>
      </c>
      <c r="G1585" t="str">
        <f>B1585&amp;C1585</f>
        <v>Sabrina FORTUNEshot-put</v>
      </c>
      <c r="H1585" s="2">
        <f>E1585</f>
        <v>837</v>
      </c>
      <c r="I1585" s="2" cm="1">
        <f t="array" ref="I1585">MAX(IF($G$3:$G$4000=$G1585,$H$3:$H$4000))</f>
        <v>837</v>
      </c>
      <c r="J1585" s="2" t="str">
        <v>IND</v>
      </c>
      <c r="K1585" s="21" t="str">
        <v>Gayathry SIVAKUMAR</v>
      </c>
      <c r="L1585" s="47" t="str">
        <v>triple-jump</v>
      </c>
      <c r="M1585" s="97">
        <v>36948</v>
      </c>
      <c r="N1585" s="96" t="str">
        <f t="shared" si="96"/>
        <v>Gayathry SIVAKUMARtriple-jump</v>
      </c>
      <c r="O1585" s="2">
        <f t="shared" si="97"/>
        <v>974</v>
      </c>
      <c r="P1585" s="2">
        <f t="shared" si="98"/>
        <v>90</v>
      </c>
      <c r="Q1585" s="81" t="str">
        <f t="shared" si="99"/>
        <v/>
      </c>
    </row>
    <row r="1586" spans="1:17" x14ac:dyDescent="0.2">
      <c r="A1586" t="s">
        <v>1287</v>
      </c>
      <c r="B1586" t="s">
        <v>2741</v>
      </c>
      <c r="C1586" t="s">
        <v>42</v>
      </c>
      <c r="D1586" s="5">
        <v>37206</v>
      </c>
      <c r="E1586" s="2">
        <v>837</v>
      </c>
      <c r="F1586" s="2">
        <v>84</v>
      </c>
      <c r="G1586" t="str">
        <f>B1586&amp;C1586</f>
        <v>Phoebe BAGGOTThammer-throw</v>
      </c>
      <c r="H1586" s="2">
        <f>E1586</f>
        <v>837</v>
      </c>
      <c r="I1586" s="2" cm="1">
        <f t="array" ref="I1586">MAX(IF($G$3:$G$4000=$G1586,$H$3:$H$4000))</f>
        <v>837</v>
      </c>
      <c r="J1586" s="2" t="str">
        <v>IND</v>
      </c>
      <c r="K1586" s="21" t="str">
        <v>S.B. SUPRIYA</v>
      </c>
      <c r="L1586" s="47" t="str">
        <v>high-jump</v>
      </c>
      <c r="M1586" s="97">
        <v>36961</v>
      </c>
      <c r="N1586" s="96" t="str">
        <f t="shared" si="96"/>
        <v>S.B. SUPRIYAhigh-jump</v>
      </c>
      <c r="O1586" s="2">
        <f t="shared" si="97"/>
        <v>974</v>
      </c>
      <c r="P1586" s="2">
        <f t="shared" si="98"/>
        <v>78</v>
      </c>
      <c r="Q1586" s="81" t="str">
        <f t="shared" si="99"/>
        <v/>
      </c>
    </row>
    <row r="1587" spans="1:17" x14ac:dyDescent="0.2">
      <c r="A1587" t="s">
        <v>1287</v>
      </c>
      <c r="B1587" t="s">
        <v>1691</v>
      </c>
      <c r="C1587" t="s">
        <v>41</v>
      </c>
      <c r="D1587" s="5">
        <v>37150</v>
      </c>
      <c r="E1587" s="2">
        <v>833</v>
      </c>
      <c r="F1587" s="2">
        <v>24</v>
      </c>
      <c r="G1587" t="str">
        <f>B1587&amp;C1587</f>
        <v>Lauren FARLEYjavelin-throw</v>
      </c>
      <c r="H1587" s="2">
        <f>E1587</f>
        <v>833</v>
      </c>
      <c r="I1587" s="2" cm="1">
        <f t="array" ref="I1587">MAX(IF($G$3:$G$4000=$G1587,$H$3:$H$4000))</f>
        <v>897</v>
      </c>
      <c r="J1587" s="2" t="str">
        <v>IND</v>
      </c>
      <c r="K1587" s="21" t="str">
        <v>Supriti KACHHAP</v>
      </c>
      <c r="L1587" s="47" t="str">
        <v>10000m</v>
      </c>
      <c r="M1587" s="97">
        <v>37714</v>
      </c>
      <c r="N1587" s="96" t="str">
        <f t="shared" si="96"/>
        <v>Supriti KACHHAP10000m</v>
      </c>
      <c r="O1587" s="2">
        <f t="shared" si="97"/>
        <v>973</v>
      </c>
      <c r="P1587" s="2">
        <f t="shared" si="98"/>
        <v>112</v>
      </c>
      <c r="Q1587" s="81" t="str">
        <f t="shared" si="99"/>
        <v/>
      </c>
    </row>
    <row r="1588" spans="1:17" x14ac:dyDescent="0.2">
      <c r="A1588" t="s">
        <v>1287</v>
      </c>
      <c r="B1588" t="s">
        <v>2621</v>
      </c>
      <c r="C1588" s="5" t="s">
        <v>40</v>
      </c>
      <c r="D1588" s="5">
        <v>36318</v>
      </c>
      <c r="E1588" s="2">
        <v>833</v>
      </c>
      <c r="F1588" s="2">
        <v>89</v>
      </c>
      <c r="G1588" t="str">
        <f>B1588&amp;C1588</f>
        <v>Luisa CHANTLER EDMONDdiscus-throw</v>
      </c>
      <c r="H1588" s="2">
        <f>E1588</f>
        <v>833</v>
      </c>
      <c r="I1588" s="2" cm="1">
        <f t="array" ref="I1588">MAX(IF($G$3:$G$4000=$G1588,$H$3:$H$4000))</f>
        <v>833</v>
      </c>
      <c r="J1588" s="2" t="str">
        <v>IND</v>
      </c>
      <c r="K1588" s="21" t="str">
        <v>. SUSMITA</v>
      </c>
      <c r="L1588" s="47" t="str">
        <v>long-jump</v>
      </c>
      <c r="M1588" s="97">
        <v>38344</v>
      </c>
      <c r="N1588" s="96" t="str">
        <f t="shared" si="96"/>
        <v>. SUSMITAlong-jump</v>
      </c>
      <c r="O1588" s="2">
        <f t="shared" si="97"/>
        <v>973</v>
      </c>
      <c r="P1588" s="2">
        <f t="shared" si="98"/>
        <v>121</v>
      </c>
      <c r="Q1588" s="81" t="str">
        <f t="shared" si="99"/>
        <v/>
      </c>
    </row>
    <row r="1589" spans="1:17" x14ac:dyDescent="0.2">
      <c r="A1589" t="s">
        <v>1287</v>
      </c>
      <c r="B1589" t="s">
        <v>2676</v>
      </c>
      <c r="C1589" t="s">
        <v>39</v>
      </c>
      <c r="D1589" s="5">
        <v>36977</v>
      </c>
      <c r="E1589" s="2">
        <v>833</v>
      </c>
      <c r="F1589" s="2">
        <v>90</v>
      </c>
      <c r="G1589" t="str">
        <f>B1589&amp;C1589</f>
        <v>Olivia DOBSONshot-put</v>
      </c>
      <c r="H1589" s="2">
        <f>E1589</f>
        <v>833</v>
      </c>
      <c r="I1589" s="2" cm="1">
        <f t="array" ref="I1589">MAX(IF($G$3:$G$4000=$G1589,$H$3:$H$4000))</f>
        <v>833</v>
      </c>
      <c r="J1589" s="2" t="str">
        <v>IND</v>
      </c>
      <c r="K1589" s="21" t="str">
        <v>Baljeet KAUR</v>
      </c>
      <c r="L1589" s="47" t="str">
        <v>race-walking</v>
      </c>
      <c r="M1589" s="97">
        <v>37279</v>
      </c>
      <c r="N1589" s="96" t="str">
        <f t="shared" si="96"/>
        <v>Baljeet KAURrace-walking</v>
      </c>
      <c r="O1589" s="2">
        <f t="shared" si="97"/>
        <v>972</v>
      </c>
      <c r="P1589" s="2">
        <f t="shared" si="98"/>
        <v>12</v>
      </c>
      <c r="Q1589" s="81" t="str">
        <f t="shared" si="99"/>
        <v/>
      </c>
    </row>
    <row r="1590" spans="1:17" x14ac:dyDescent="0.2">
      <c r="A1590" t="s">
        <v>1287</v>
      </c>
      <c r="B1590" t="s">
        <v>2623</v>
      </c>
      <c r="C1590" t="s">
        <v>40</v>
      </c>
      <c r="D1590" s="5">
        <v>36075</v>
      </c>
      <c r="E1590" s="2">
        <v>831</v>
      </c>
      <c r="F1590" s="2">
        <v>92</v>
      </c>
      <c r="G1590" t="str">
        <f>B1590&amp;C1590</f>
        <v>Sophie MACEdiscus-throw</v>
      </c>
      <c r="H1590" s="2">
        <f>E1590</f>
        <v>831</v>
      </c>
      <c r="I1590" s="2" cm="1">
        <f t="array" ref="I1590">MAX(IF($G$3:$G$4000=$G1590,$H$3:$H$4000))</f>
        <v>831</v>
      </c>
      <c r="J1590" s="2" t="str">
        <v>IND</v>
      </c>
      <c r="K1590" s="21" t="str">
        <v>Shaili DHAMA</v>
      </c>
      <c r="L1590" s="47" t="str">
        <v>3000msc</v>
      </c>
      <c r="M1590" s="97">
        <v>36201</v>
      </c>
      <c r="N1590" s="96" t="str">
        <f t="shared" si="96"/>
        <v>Shaili DHAMA3000msc</v>
      </c>
      <c r="O1590" s="2">
        <f t="shared" si="97"/>
        <v>971</v>
      </c>
      <c r="P1590" s="2">
        <f t="shared" si="98"/>
        <v>112</v>
      </c>
      <c r="Q1590" s="81" t="str">
        <f t="shared" si="99"/>
        <v/>
      </c>
    </row>
    <row r="1591" spans="1:17" x14ac:dyDescent="0.2">
      <c r="A1591" t="s">
        <v>1287</v>
      </c>
      <c r="B1591" t="s">
        <v>2746</v>
      </c>
      <c r="C1591" t="s">
        <v>42</v>
      </c>
      <c r="D1591" s="5">
        <v>34598</v>
      </c>
      <c r="E1591" s="2">
        <v>830</v>
      </c>
      <c r="F1591" s="2">
        <v>92</v>
      </c>
      <c r="G1591" t="str">
        <f>B1591&amp;C1591</f>
        <v>Annabelle PALMERhammer-throw</v>
      </c>
      <c r="H1591" s="2">
        <f>E1591</f>
        <v>830</v>
      </c>
      <c r="I1591" s="2" cm="1">
        <f t="array" ref="I1591">MAX(IF($G$3:$G$4000=$G1591,$H$3:$H$4000))</f>
        <v>830</v>
      </c>
      <c r="J1591" s="2" t="str">
        <v>IND</v>
      </c>
      <c r="K1591" s="21" t="str">
        <v>Reema PATEL</v>
      </c>
      <c r="L1591" s="47" t="str">
        <v>10000m</v>
      </c>
      <c r="M1591" s="97">
        <v>36265</v>
      </c>
      <c r="N1591" s="96" t="str">
        <f t="shared" si="96"/>
        <v>Reema PATEL10000m</v>
      </c>
      <c r="O1591" s="2">
        <f t="shared" si="97"/>
        <v>971</v>
      </c>
      <c r="P1591" s="2">
        <f t="shared" si="98"/>
        <v>113</v>
      </c>
      <c r="Q1591" s="81" t="str">
        <f t="shared" si="99"/>
        <v/>
      </c>
    </row>
    <row r="1592" spans="1:17" x14ac:dyDescent="0.2">
      <c r="A1592" t="s">
        <v>1287</v>
      </c>
      <c r="B1592" t="s">
        <v>2747</v>
      </c>
      <c r="C1592" s="5" t="s">
        <v>42</v>
      </c>
      <c r="D1592" s="5">
        <v>36824</v>
      </c>
      <c r="E1592" s="2">
        <v>830</v>
      </c>
      <c r="F1592" s="2">
        <v>93</v>
      </c>
      <c r="G1592" t="str">
        <f>B1592&amp;C1592</f>
        <v>Anna LOUGHLINhammer-throw</v>
      </c>
      <c r="H1592" s="2">
        <f>E1592</f>
        <v>830</v>
      </c>
      <c r="I1592" s="2" cm="1">
        <f t="array" ref="I1592">MAX(IF($G$3:$G$4000=$G1592,$H$3:$H$4000))</f>
        <v>830</v>
      </c>
      <c r="J1592" s="2" t="str">
        <v>IND</v>
      </c>
      <c r="K1592" s="21" t="str">
        <v>Navjeet Kaur DHILLON</v>
      </c>
      <c r="L1592" s="47" t="str">
        <v>discus-throw</v>
      </c>
      <c r="M1592" s="97">
        <v>34764</v>
      </c>
      <c r="N1592" s="96" t="str">
        <f t="shared" si="96"/>
        <v>Navjeet Kaur DHILLONdiscus-throw</v>
      </c>
      <c r="O1592" s="2">
        <f t="shared" si="97"/>
        <v>971</v>
      </c>
      <c r="P1592" s="2">
        <f t="shared" si="98"/>
        <v>30</v>
      </c>
      <c r="Q1592" s="81" t="str">
        <f t="shared" si="99"/>
        <v/>
      </c>
    </row>
    <row r="1593" spans="1:17" x14ac:dyDescent="0.2">
      <c r="A1593" t="s">
        <v>1287</v>
      </c>
      <c r="B1593" t="s">
        <v>2625</v>
      </c>
      <c r="C1593" t="s">
        <v>40</v>
      </c>
      <c r="D1593" s="5">
        <v>36911</v>
      </c>
      <c r="E1593" s="2">
        <v>829</v>
      </c>
      <c r="F1593" s="2">
        <v>94</v>
      </c>
      <c r="G1593" t="str">
        <f>B1593&amp;C1593</f>
        <v>Heather CUBBAGEdiscus-throw</v>
      </c>
      <c r="H1593" s="2">
        <f>E1593</f>
        <v>829</v>
      </c>
      <c r="I1593" s="2" cm="1">
        <f t="array" ref="I1593">MAX(IF($G$3:$G$4000=$G1593,$H$3:$H$4000))</f>
        <v>829</v>
      </c>
      <c r="J1593" s="2" t="str">
        <v>IND</v>
      </c>
      <c r="K1593" s="21" t="str">
        <v>Athira SURENDRAN</v>
      </c>
      <c r="L1593" s="47" t="str">
        <v>triple-jump</v>
      </c>
      <c r="M1593" s="97">
        <v>35329</v>
      </c>
      <c r="N1593" s="96" t="str">
        <f t="shared" si="96"/>
        <v>Athira SURENDRANtriple-jump</v>
      </c>
      <c r="O1593" s="2">
        <f t="shared" si="97"/>
        <v>970</v>
      </c>
      <c r="P1593" s="2">
        <f t="shared" si="98"/>
        <v>96</v>
      </c>
      <c r="Q1593" s="81" t="str">
        <f t="shared" si="99"/>
        <v/>
      </c>
    </row>
    <row r="1594" spans="1:17" x14ac:dyDescent="0.2">
      <c r="A1594" t="s">
        <v>1287</v>
      </c>
      <c r="B1594" t="s">
        <v>2621</v>
      </c>
      <c r="C1594" t="s">
        <v>42</v>
      </c>
      <c r="D1594" s="5">
        <v>36318</v>
      </c>
      <c r="E1594" s="2">
        <v>829</v>
      </c>
      <c r="F1594" s="2">
        <v>94</v>
      </c>
      <c r="G1594" t="str">
        <f>B1594&amp;C1594</f>
        <v>Luisa CHANTLER EDMONDhammer-throw</v>
      </c>
      <c r="H1594" s="2">
        <f>E1594</f>
        <v>829</v>
      </c>
      <c r="I1594" s="2" cm="1">
        <f t="array" ref="I1594">MAX(IF($G$3:$G$4000=$G1594,$H$3:$H$4000))</f>
        <v>829</v>
      </c>
      <c r="J1594" s="2" t="str">
        <v>IND</v>
      </c>
      <c r="K1594" s="21" t="str">
        <v>Roji PATEL</v>
      </c>
      <c r="L1594" s="47" t="str">
        <v>race-walking</v>
      </c>
      <c r="M1594" s="97">
        <v>37126</v>
      </c>
      <c r="N1594" s="96" t="str">
        <f t="shared" si="96"/>
        <v>Roji PATELrace-walking</v>
      </c>
      <c r="O1594" s="2">
        <f t="shared" si="97"/>
        <v>970</v>
      </c>
      <c r="P1594" s="2">
        <f t="shared" si="98"/>
        <v>14</v>
      </c>
      <c r="Q1594" s="81" t="str">
        <f t="shared" si="99"/>
        <v/>
      </c>
    </row>
    <row r="1595" spans="1:17" x14ac:dyDescent="0.2">
      <c r="A1595" t="s">
        <v>1287</v>
      </c>
      <c r="B1595" t="s">
        <v>1603</v>
      </c>
      <c r="C1595" t="s">
        <v>40</v>
      </c>
      <c r="D1595" s="5">
        <v>44581</v>
      </c>
      <c r="E1595" s="2">
        <v>826</v>
      </c>
      <c r="F1595" s="2">
        <v>99</v>
      </c>
      <c r="G1595" t="str">
        <f>B1595&amp;C1595</f>
        <v>Emma BOTHAMdiscus-throw</v>
      </c>
      <c r="H1595" s="2">
        <f>E1595</f>
        <v>826</v>
      </c>
      <c r="I1595" s="2" cm="1">
        <f t="array" ref="I1595">MAX(IF($G$3:$G$4000=$G1595,$H$3:$H$4000))</f>
        <v>826</v>
      </c>
      <c r="J1595" s="2" t="str">
        <v>IND</v>
      </c>
      <c r="K1595" s="21" t="str">
        <v>Nandhini KONGAN</v>
      </c>
      <c r="L1595" s="47" t="str">
        <v>100mh</v>
      </c>
      <c r="M1595" s="97">
        <v>36354</v>
      </c>
      <c r="N1595" s="96" t="str">
        <f t="shared" si="96"/>
        <v>Nandhini KONGAN100mh</v>
      </c>
      <c r="O1595" s="2">
        <f t="shared" si="97"/>
        <v>969</v>
      </c>
      <c r="P1595" s="2">
        <f t="shared" si="98"/>
        <v>129</v>
      </c>
      <c r="Q1595" s="81" t="str">
        <f t="shared" si="99"/>
        <v/>
      </c>
    </row>
    <row r="1596" spans="1:17" x14ac:dyDescent="0.2">
      <c r="A1596" t="s">
        <v>1287</v>
      </c>
      <c r="B1596" t="s">
        <v>2559</v>
      </c>
      <c r="C1596" s="6" t="s">
        <v>36</v>
      </c>
      <c r="D1596" s="5">
        <v>36180</v>
      </c>
      <c r="E1596" s="2">
        <v>825</v>
      </c>
      <c r="F1596" s="2">
        <v>86</v>
      </c>
      <c r="G1596" t="str">
        <f>B1596&amp;C1596</f>
        <v>Maddy MUDDpole-vault</v>
      </c>
      <c r="H1596" s="2">
        <f>E1596</f>
        <v>825</v>
      </c>
      <c r="I1596" s="2" cm="1">
        <f t="array" ref="I1596">MAX(IF($G$3:$G$4000=$G1596,$H$3:$H$4000))</f>
        <v>825</v>
      </c>
      <c r="J1596" s="2" t="str">
        <v>IND</v>
      </c>
      <c r="K1596" s="21" t="str">
        <v>Reshma PATEL</v>
      </c>
      <c r="L1596" s="47" t="str">
        <v>race-walking</v>
      </c>
      <c r="M1596" s="97">
        <v>38245</v>
      </c>
      <c r="N1596" s="96" t="str">
        <f t="shared" si="96"/>
        <v>Reshma PATELrace-walking</v>
      </c>
      <c r="O1596" s="2">
        <f t="shared" si="97"/>
        <v>969</v>
      </c>
      <c r="P1596" s="2">
        <f t="shared" si="98"/>
        <v>15</v>
      </c>
      <c r="Q1596" s="81" t="str">
        <f t="shared" si="99"/>
        <v/>
      </c>
    </row>
    <row r="1597" spans="1:17" x14ac:dyDescent="0.2">
      <c r="A1597" t="s">
        <v>1287</v>
      </c>
      <c r="B1597" t="s">
        <v>2677</v>
      </c>
      <c r="C1597" t="s">
        <v>39</v>
      </c>
      <c r="D1597" s="5">
        <v>36937</v>
      </c>
      <c r="E1597" s="2">
        <v>825</v>
      </c>
      <c r="F1597" s="2">
        <v>92</v>
      </c>
      <c r="G1597" t="str">
        <f>B1597&amp;C1597</f>
        <v>Amaya SCOTT-RULEshot-put</v>
      </c>
      <c r="H1597" s="2">
        <f>E1597</f>
        <v>825</v>
      </c>
      <c r="I1597" s="2" cm="1">
        <f t="array" ref="I1597">MAX(IF($G$3:$G$4000=$G1597,$H$3:$H$4000))</f>
        <v>825</v>
      </c>
      <c r="J1597" s="2" t="str">
        <v>IND</v>
      </c>
      <c r="K1597" s="21" t="str">
        <v>Angel DEVASYA P.</v>
      </c>
      <c r="L1597" s="47" t="str">
        <v>high-jump</v>
      </c>
      <c r="M1597" s="97">
        <v>34674</v>
      </c>
      <c r="N1597" s="96" t="str">
        <f t="shared" si="96"/>
        <v>Angel DEVASYA P.high-jump</v>
      </c>
      <c r="O1597" s="2">
        <f t="shared" si="97"/>
        <v>965</v>
      </c>
      <c r="P1597" s="2">
        <f t="shared" si="98"/>
        <v>100</v>
      </c>
      <c r="Q1597" s="81" t="str">
        <f t="shared" si="99"/>
        <v/>
      </c>
    </row>
    <row r="1598" spans="1:17" x14ac:dyDescent="0.2">
      <c r="A1598" t="s">
        <v>1287</v>
      </c>
      <c r="B1598" t="s">
        <v>2561</v>
      </c>
      <c r="C1598" t="s">
        <v>36</v>
      </c>
      <c r="D1598" s="5">
        <v>37341</v>
      </c>
      <c r="E1598" s="2">
        <v>822</v>
      </c>
      <c r="F1598" s="2">
        <v>88</v>
      </c>
      <c r="G1598" t="str">
        <f>B1598&amp;C1598</f>
        <v>Lois WARDENpole-vault</v>
      </c>
      <c r="H1598" s="2">
        <f>E1598</f>
        <v>822</v>
      </c>
      <c r="I1598" s="2" cm="1">
        <f t="array" ref="I1598">MAX(IF($G$3:$G$4000=$G1598,$H$3:$H$4000))</f>
        <v>822</v>
      </c>
      <c r="J1598" s="2" t="str">
        <v>IND</v>
      </c>
      <c r="K1598" s="21" t="str">
        <v>Ravada KUSUMA</v>
      </c>
      <c r="L1598" s="47" t="str">
        <v>long-jump</v>
      </c>
      <c r="M1598" s="97">
        <v>37149</v>
      </c>
      <c r="N1598" s="96" t="str">
        <f t="shared" si="96"/>
        <v>Ravada KUSUMAlong-jump</v>
      </c>
      <c r="O1598" s="2">
        <f t="shared" si="97"/>
        <v>964</v>
      </c>
      <c r="P1598" s="2">
        <f t="shared" si="98"/>
        <v>125</v>
      </c>
      <c r="Q1598" s="81" t="str">
        <f t="shared" si="99"/>
        <v/>
      </c>
    </row>
    <row r="1599" spans="1:17" x14ac:dyDescent="0.2">
      <c r="A1599" t="s">
        <v>1287</v>
      </c>
      <c r="B1599" t="s">
        <v>2679</v>
      </c>
      <c r="C1599" t="s">
        <v>39</v>
      </c>
      <c r="D1599" s="5">
        <v>32871</v>
      </c>
      <c r="E1599" s="2">
        <v>821</v>
      </c>
      <c r="F1599" s="2">
        <v>94</v>
      </c>
      <c r="G1599" t="str">
        <f>B1599&amp;C1599</f>
        <v>Jo ROWLANDshot-put</v>
      </c>
      <c r="H1599" s="2">
        <f>E1599</f>
        <v>821</v>
      </c>
      <c r="I1599" s="2" cm="1">
        <f t="array" ref="I1599">MAX(IF($G$3:$G$4000=$G1599,$H$3:$H$4000))</f>
        <v>821</v>
      </c>
      <c r="J1599" s="2" t="str">
        <v>IND</v>
      </c>
      <c r="K1599" s="21" t="str">
        <v>G. MAHESHWARI</v>
      </c>
      <c r="L1599" s="47" t="str">
        <v>3000msc</v>
      </c>
      <c r="M1599" s="97">
        <v>36756</v>
      </c>
      <c r="N1599" s="96" t="str">
        <f t="shared" si="96"/>
        <v>G. MAHESHWARI3000msc</v>
      </c>
      <c r="O1599" s="2">
        <f t="shared" si="97"/>
        <v>963</v>
      </c>
      <c r="P1599" s="2">
        <f t="shared" si="98"/>
        <v>114</v>
      </c>
      <c r="Q1599" s="81" t="str">
        <f t="shared" si="99"/>
        <v/>
      </c>
    </row>
    <row r="1600" spans="1:17" x14ac:dyDescent="0.2">
      <c r="A1600" t="s">
        <v>1287</v>
      </c>
      <c r="B1600" t="s">
        <v>2218</v>
      </c>
      <c r="C1600" s="5" t="s">
        <v>39</v>
      </c>
      <c r="D1600" s="5">
        <v>36631</v>
      </c>
      <c r="E1600" s="2">
        <v>820</v>
      </c>
      <c r="F1600" s="2">
        <v>97</v>
      </c>
      <c r="G1600" t="str">
        <f>B1600&amp;C1600</f>
        <v>Holly MILLSshot-put</v>
      </c>
      <c r="H1600" s="2">
        <f>E1600</f>
        <v>820</v>
      </c>
      <c r="I1600" s="2" cm="1">
        <f t="array" ref="I1600">MAX(IF($G$3:$G$4000=$G1600,$H$3:$H$4000))</f>
        <v>820</v>
      </c>
      <c r="J1600" s="2" t="str">
        <v>IND</v>
      </c>
      <c r="K1600" s="21" t="str">
        <v>. UJALA</v>
      </c>
      <c r="L1600" s="47" t="str">
        <v>1500m</v>
      </c>
      <c r="M1600" s="97">
        <v>35988</v>
      </c>
      <c r="N1600" s="96" t="str">
        <f t="shared" si="96"/>
        <v>. UJALA1500m</v>
      </c>
      <c r="O1600" s="2">
        <f t="shared" si="97"/>
        <v>962</v>
      </c>
      <c r="P1600" s="2">
        <f t="shared" si="98"/>
        <v>167</v>
      </c>
      <c r="Q1600" s="81" t="str">
        <f t="shared" si="99"/>
        <v/>
      </c>
    </row>
    <row r="1601" spans="1:17" x14ac:dyDescent="0.2">
      <c r="A1601" t="s">
        <v>1287</v>
      </c>
      <c r="B1601" t="s">
        <v>2750</v>
      </c>
      <c r="C1601" s="5" t="s">
        <v>42</v>
      </c>
      <c r="D1601" s="5">
        <v>37886</v>
      </c>
      <c r="E1601" s="2">
        <v>820</v>
      </c>
      <c r="F1601" s="2">
        <v>98</v>
      </c>
      <c r="G1601" t="str">
        <f>B1601&amp;C1601</f>
        <v>Lara MOFFAThammer-throw</v>
      </c>
      <c r="H1601" s="2">
        <f>E1601</f>
        <v>820</v>
      </c>
      <c r="I1601" s="2" cm="1">
        <f t="array" ref="I1601">MAX(IF($G$3:$G$4000=$G1601,$H$3:$H$4000))</f>
        <v>820</v>
      </c>
      <c r="J1601" s="2" t="str">
        <v>IND</v>
      </c>
      <c r="K1601" s="21" t="str">
        <v>Srishti VIG</v>
      </c>
      <c r="L1601" s="47" t="str">
        <v>shot-put</v>
      </c>
      <c r="M1601" s="97">
        <v>34895</v>
      </c>
      <c r="N1601" s="96" t="str">
        <f t="shared" si="96"/>
        <v>Srishti VIGshot-put</v>
      </c>
      <c r="O1601" s="2">
        <f t="shared" si="97"/>
        <v>962</v>
      </c>
      <c r="P1601" s="2">
        <f t="shared" si="98"/>
        <v>31</v>
      </c>
      <c r="Q1601" s="81" t="str">
        <f t="shared" si="99"/>
        <v/>
      </c>
    </row>
    <row r="1602" spans="1:17" x14ac:dyDescent="0.2">
      <c r="A1602" t="s">
        <v>1287</v>
      </c>
      <c r="B1602" t="s">
        <v>2751</v>
      </c>
      <c r="C1602" s="5" t="s">
        <v>42</v>
      </c>
      <c r="D1602" s="5">
        <v>2000</v>
      </c>
      <c r="E1602" s="2">
        <v>816</v>
      </c>
      <c r="F1602" s="2">
        <v>100</v>
      </c>
      <c r="G1602" t="str">
        <f>B1602&amp;C1602</f>
        <v>Poppy BEANhammer-throw</v>
      </c>
      <c r="H1602" s="2">
        <f>E1602</f>
        <v>816</v>
      </c>
      <c r="I1602" s="2" cm="1">
        <f t="array" ref="I1602">MAX(IF($G$3:$G$4000=$G1602,$H$3:$H$4000))</f>
        <v>816</v>
      </c>
      <c r="J1602" s="2" t="str">
        <v>IND</v>
      </c>
      <c r="K1602" s="21" t="str">
        <v>Sarita Romit SINGH</v>
      </c>
      <c r="L1602" s="47" t="str">
        <v>hammer-throw</v>
      </c>
      <c r="M1602" s="97">
        <v>32807</v>
      </c>
      <c r="N1602" s="96" t="str">
        <f t="shared" si="96"/>
        <v>Sarita Romit SINGHhammer-throw</v>
      </c>
      <c r="O1602" s="2">
        <f t="shared" si="97"/>
        <v>961</v>
      </c>
      <c r="P1602" s="2">
        <f t="shared" si="98"/>
        <v>33</v>
      </c>
      <c r="Q1602" s="81" t="str">
        <f t="shared" si="99"/>
        <v/>
      </c>
    </row>
    <row r="1603" spans="1:17" x14ac:dyDescent="0.2">
      <c r="A1603" t="s">
        <v>1287</v>
      </c>
      <c r="B1603" t="s">
        <v>1154</v>
      </c>
      <c r="C1603" s="5" t="s">
        <v>41</v>
      </c>
      <c r="D1603" s="5">
        <v>36576</v>
      </c>
      <c r="E1603" s="2">
        <v>813</v>
      </c>
      <c r="F1603" s="2">
        <v>82</v>
      </c>
      <c r="G1603" t="str">
        <f>B1603&amp;C1603</f>
        <v>Olivia JONESjavelin-throw</v>
      </c>
      <c r="H1603" s="2">
        <f>E1603</f>
        <v>813</v>
      </c>
      <c r="I1603" s="2" cm="1">
        <f t="array" ref="I1603">MAX(IF($G$3:$G$4000=$G1603,$H$3:$H$4000))</f>
        <v>813</v>
      </c>
      <c r="J1603" s="2" t="str">
        <v>IND</v>
      </c>
      <c r="K1603" s="21" t="str">
        <v>Vengatesh PAVITHRA</v>
      </c>
      <c r="L1603" s="47" t="str">
        <v>pole-vault</v>
      </c>
      <c r="M1603" s="97">
        <v>37233</v>
      </c>
      <c r="N1603" s="96" t="str">
        <f t="shared" si="96"/>
        <v>Vengatesh PAVITHRApole-vault</v>
      </c>
      <c r="O1603" s="2">
        <f t="shared" si="97"/>
        <v>960</v>
      </c>
      <c r="P1603" s="2">
        <f t="shared" si="98"/>
        <v>26</v>
      </c>
      <c r="Q1603" s="81" t="str">
        <f t="shared" si="99"/>
        <v/>
      </c>
    </row>
    <row r="1604" spans="1:17" x14ac:dyDescent="0.2">
      <c r="A1604" t="s">
        <v>1287</v>
      </c>
      <c r="B1604" t="s">
        <v>1565</v>
      </c>
      <c r="C1604" t="s">
        <v>36</v>
      </c>
      <c r="D1604" s="5">
        <v>31026</v>
      </c>
      <c r="E1604" s="2">
        <v>810</v>
      </c>
      <c r="F1604" s="2">
        <v>46</v>
      </c>
      <c r="G1604" t="str">
        <f>B1604&amp;C1604</f>
        <v>Mariette HILBORNEpole-vault</v>
      </c>
      <c r="H1604" s="2">
        <f>E1604</f>
        <v>810</v>
      </c>
      <c r="I1604" s="2" cm="1">
        <f t="array" ref="I1604">MAX(IF($G$3:$G$4000=$G1604,$H$3:$H$4000))</f>
        <v>859</v>
      </c>
      <c r="J1604" s="2" t="str">
        <v>IND</v>
      </c>
      <c r="K1604" s="21" t="str">
        <v>J. DHIVYA</v>
      </c>
      <c r="L1604" s="47" t="str">
        <v>400mh</v>
      </c>
      <c r="M1604" s="97">
        <v>35826</v>
      </c>
      <c r="N1604" s="96" t="str">
        <f t="shared" ref="N1604:N1667" si="100">K1604&amp;L1604</f>
        <v>J. DHIVYA400mh</v>
      </c>
      <c r="O1604" s="2">
        <f t="shared" ref="O1604:O1667" si="101">VLOOKUP(K1604&amp;L1604,$G$3:$H$3442,2,FALSE)</f>
        <v>957</v>
      </c>
      <c r="P1604" s="2">
        <f t="shared" ref="P1604:P1667" si="102">COUNTIFS($L$3:$L$3026,L1604,$O$3:$O$3026,"&gt;"&amp;O1604)+1</f>
        <v>131</v>
      </c>
      <c r="Q1604" s="81" t="str">
        <f t="shared" ref="Q1604:Q1667" si="103">IFERROR(IF(J1604="AUS",COUNTIFS($J$3:$J$3026,"AUS",$L$3:$L$3026,L1604,$O$3:$O$3026,"&gt;"&amp;O1604)+1,""),"")</f>
        <v/>
      </c>
    </row>
    <row r="1605" spans="1:17" x14ac:dyDescent="0.2">
      <c r="A1605" t="s">
        <v>1287</v>
      </c>
      <c r="B1605" t="s">
        <v>1566</v>
      </c>
      <c r="C1605" t="s">
        <v>36</v>
      </c>
      <c r="D1605" s="5"/>
      <c r="E1605" s="2">
        <v>810</v>
      </c>
      <c r="F1605" s="2">
        <v>46</v>
      </c>
      <c r="G1605" t="str">
        <f>B1605&amp;C1605</f>
        <v>Manon BAINESpole-vault</v>
      </c>
      <c r="H1605" s="2">
        <f>E1605</f>
        <v>810</v>
      </c>
      <c r="I1605" s="2" cm="1">
        <f t="array" ref="I1605">MAX(IF($G$3:$G$4000=$G1605,$H$3:$H$4000))</f>
        <v>810</v>
      </c>
      <c r="J1605" s="2" t="str">
        <v>IND</v>
      </c>
      <c r="K1605" s="21" t="str">
        <v>K.H. SALIHA</v>
      </c>
      <c r="L1605" s="47" t="str">
        <v>high-jump</v>
      </c>
      <c r="M1605" s="97">
        <v>37513</v>
      </c>
      <c r="N1605" s="96" t="str">
        <f t="shared" si="100"/>
        <v>K.H. SALIHAhigh-jump</v>
      </c>
      <c r="O1605" s="2">
        <f t="shared" si="101"/>
        <v>955</v>
      </c>
      <c r="P1605" s="2">
        <f t="shared" si="102"/>
        <v>114</v>
      </c>
      <c r="Q1605" s="81" t="str">
        <f t="shared" si="103"/>
        <v/>
      </c>
    </row>
    <row r="1606" spans="1:17" x14ac:dyDescent="0.2">
      <c r="A1606" t="s">
        <v>1287</v>
      </c>
      <c r="B1606" t="s">
        <v>1567</v>
      </c>
      <c r="C1606" t="s">
        <v>36</v>
      </c>
      <c r="D1606" s="5">
        <v>37831</v>
      </c>
      <c r="E1606" s="2">
        <v>810</v>
      </c>
      <c r="F1606" s="2">
        <v>46</v>
      </c>
      <c r="G1606" t="str">
        <f>B1606&amp;C1606</f>
        <v>Emily SCRIVENERpole-vault</v>
      </c>
      <c r="H1606" s="2">
        <f>E1606</f>
        <v>810</v>
      </c>
      <c r="I1606" s="2" cm="1">
        <f t="array" ref="I1606">MAX(IF($G$3:$G$4000=$G1606,$H$3:$H$4000))</f>
        <v>838</v>
      </c>
      <c r="J1606" s="2" t="str">
        <v>IND</v>
      </c>
      <c r="K1606" s="21" t="str">
        <v>Geeta LOHAR</v>
      </c>
      <c r="L1606" s="47" t="str">
        <v>race-walking</v>
      </c>
      <c r="M1606" s="97">
        <v>37620</v>
      </c>
      <c r="N1606" s="96" t="str">
        <f t="shared" si="100"/>
        <v>Geeta LOHARrace-walking</v>
      </c>
      <c r="O1606" s="2">
        <f t="shared" si="101"/>
        <v>953</v>
      </c>
      <c r="P1606" s="2">
        <f t="shared" si="102"/>
        <v>19</v>
      </c>
      <c r="Q1606" s="81" t="str">
        <f t="shared" si="103"/>
        <v/>
      </c>
    </row>
    <row r="1607" spans="1:17" x14ac:dyDescent="0.2">
      <c r="A1607" t="s">
        <v>1287</v>
      </c>
      <c r="B1607" t="s">
        <v>1554</v>
      </c>
      <c r="C1607" t="s">
        <v>36</v>
      </c>
      <c r="D1607" s="5">
        <v>36337</v>
      </c>
      <c r="E1607" s="2">
        <v>810</v>
      </c>
      <c r="F1607" s="2">
        <v>91</v>
      </c>
      <c r="G1607" t="str">
        <f>B1607&amp;C1607</f>
        <v>Jessica ROBINSONpole-vault</v>
      </c>
      <c r="H1607" s="2">
        <f>E1607</f>
        <v>810</v>
      </c>
      <c r="I1607" s="2" cm="1">
        <f t="array" ref="I1607">MAX(IF($G$3:$G$4000=$G1607,$H$3:$H$4000))</f>
        <v>886</v>
      </c>
      <c r="J1607" s="2" t="str">
        <v>IND</v>
      </c>
      <c r="K1607" s="21" t="str">
        <v>Supriti KACHHAP</v>
      </c>
      <c r="L1607" s="47" t="str">
        <v>5000m</v>
      </c>
      <c r="M1607" s="97">
        <v>37714</v>
      </c>
      <c r="N1607" s="96" t="str">
        <f t="shared" si="100"/>
        <v>Supriti KACHHAP5000m</v>
      </c>
      <c r="O1607" s="2">
        <f t="shared" si="101"/>
        <v>951</v>
      </c>
      <c r="P1607" s="2">
        <f t="shared" si="102"/>
        <v>161</v>
      </c>
      <c r="Q1607" s="81" t="str">
        <f t="shared" si="103"/>
        <v/>
      </c>
    </row>
    <row r="1608" spans="1:17" x14ac:dyDescent="0.2">
      <c r="A1608" t="s">
        <v>1287</v>
      </c>
      <c r="B1608" t="s">
        <v>2403</v>
      </c>
      <c r="C1608" t="s">
        <v>41</v>
      </c>
      <c r="D1608" s="5">
        <v>35769</v>
      </c>
      <c r="E1608" s="2">
        <v>810</v>
      </c>
      <c r="F1608" s="2">
        <v>85</v>
      </c>
      <c r="G1608" t="str">
        <f>B1608&amp;C1608</f>
        <v>Ellen BARBERjavelin-throw</v>
      </c>
      <c r="H1608" s="2">
        <f>E1608</f>
        <v>810</v>
      </c>
      <c r="I1608" s="2" cm="1">
        <f t="array" ref="I1608">MAX(IF($G$3:$G$4000=$G1608,$H$3:$H$4000))</f>
        <v>810</v>
      </c>
      <c r="J1608" s="2" t="str">
        <v>IND</v>
      </c>
      <c r="K1608" s="21" t="str">
        <v>. BALJEET KAUR</v>
      </c>
      <c r="L1608" s="47" t="str">
        <v>race-walking</v>
      </c>
      <c r="M1608" s="97">
        <v>37284</v>
      </c>
      <c r="N1608" s="96" t="str">
        <f t="shared" si="100"/>
        <v>. BALJEET KAURrace-walking</v>
      </c>
      <c r="O1608" s="2">
        <f t="shared" si="101"/>
        <v>951</v>
      </c>
      <c r="P1608" s="2">
        <f t="shared" si="102"/>
        <v>20</v>
      </c>
      <c r="Q1608" s="81" t="str">
        <f t="shared" si="103"/>
        <v/>
      </c>
    </row>
    <row r="1609" spans="1:17" x14ac:dyDescent="0.2">
      <c r="A1609" t="s">
        <v>1287</v>
      </c>
      <c r="B1609" t="s">
        <v>2676</v>
      </c>
      <c r="C1609" s="5" t="s">
        <v>41</v>
      </c>
      <c r="D1609" s="5">
        <v>36977</v>
      </c>
      <c r="E1609" s="2">
        <v>808</v>
      </c>
      <c r="F1609" s="2">
        <v>87</v>
      </c>
      <c r="G1609" t="str">
        <f>B1609&amp;C1609</f>
        <v>Olivia DOBSONjavelin-throw</v>
      </c>
      <c r="H1609" s="2">
        <f>E1609</f>
        <v>808</v>
      </c>
      <c r="I1609" s="2" cm="1">
        <f t="array" ref="I1609">MAX(IF($G$3:$G$4000=$G1609,$H$3:$H$4000))</f>
        <v>808</v>
      </c>
      <c r="J1609" s="2" t="str">
        <v>IND</v>
      </c>
      <c r="K1609" s="21" t="str">
        <v>P.R. AISWARYA</v>
      </c>
      <c r="L1609" s="47" t="str">
        <v>triple-jump</v>
      </c>
      <c r="M1609" s="97">
        <v>36482</v>
      </c>
      <c r="N1609" s="96" t="str">
        <f t="shared" si="100"/>
        <v>P.R. AISWARYAtriple-jump</v>
      </c>
      <c r="O1609" s="2">
        <f t="shared" si="101"/>
        <v>950</v>
      </c>
      <c r="P1609" s="2">
        <f t="shared" si="102"/>
        <v>109</v>
      </c>
      <c r="Q1609" s="81" t="str">
        <f t="shared" si="103"/>
        <v/>
      </c>
    </row>
    <row r="1610" spans="1:17" x14ac:dyDescent="0.2">
      <c r="A1610" t="s">
        <v>1287</v>
      </c>
      <c r="B1610" t="s">
        <v>2565</v>
      </c>
      <c r="C1610" s="6" t="s">
        <v>36</v>
      </c>
      <c r="D1610" s="6"/>
      <c r="E1610" s="2">
        <v>807</v>
      </c>
      <c r="F1610" s="2">
        <v>92</v>
      </c>
      <c r="G1610" t="str">
        <f>B1610&amp;C1610</f>
        <v>Hayley MILLSpole-vault</v>
      </c>
      <c r="H1610" s="2">
        <f>E1610</f>
        <v>807</v>
      </c>
      <c r="I1610" s="2" cm="1">
        <f t="array" ref="I1610">MAX(IF($G$3:$G$4000=$G1610,$H$3:$H$4000))</f>
        <v>807</v>
      </c>
      <c r="J1610" s="2" t="str">
        <v>IND</v>
      </c>
      <c r="K1610" s="21" t="str">
        <v>Nikita RAUT</v>
      </c>
      <c r="L1610" s="47" t="str">
        <v>5000m</v>
      </c>
      <c r="M1610" s="97">
        <v>35737</v>
      </c>
      <c r="N1610" s="96" t="str">
        <f t="shared" si="100"/>
        <v>Nikita RAUT5000m</v>
      </c>
      <c r="O1610" s="2">
        <f t="shared" si="101"/>
        <v>947</v>
      </c>
      <c r="P1610" s="2">
        <f t="shared" si="102"/>
        <v>163</v>
      </c>
      <c r="Q1610" s="81" t="str">
        <f t="shared" si="103"/>
        <v/>
      </c>
    </row>
    <row r="1611" spans="1:17" x14ac:dyDescent="0.2">
      <c r="A1611" t="s">
        <v>1287</v>
      </c>
      <c r="B1611" t="s">
        <v>2566</v>
      </c>
      <c r="C1611" t="s">
        <v>36</v>
      </c>
      <c r="D1611" s="5"/>
      <c r="E1611" s="2">
        <v>807</v>
      </c>
      <c r="F1611" s="2">
        <v>92</v>
      </c>
      <c r="G1611" t="str">
        <f>B1611&amp;C1611</f>
        <v>Kaliska NOWERSpole-vault</v>
      </c>
      <c r="H1611" s="2">
        <f>E1611</f>
        <v>807</v>
      </c>
      <c r="I1611" s="2" cm="1">
        <f t="array" ref="I1611">MAX(IF($G$3:$G$4000=$G1611,$H$3:$H$4000))</f>
        <v>807</v>
      </c>
      <c r="J1611" s="2" t="str">
        <v>IND</v>
      </c>
      <c r="K1611" s="21" t="str">
        <v>Medha KAMATH</v>
      </c>
      <c r="L1611" s="47" t="str">
        <v>100mh</v>
      </c>
      <c r="M1611" s="97">
        <v>35768</v>
      </c>
      <c r="N1611" s="96" t="str">
        <f t="shared" si="100"/>
        <v>Medha KAMATH100mh</v>
      </c>
      <c r="O1611" s="2">
        <f t="shared" si="101"/>
        <v>947</v>
      </c>
      <c r="P1611" s="2">
        <f t="shared" si="102"/>
        <v>135</v>
      </c>
      <c r="Q1611" s="81" t="str">
        <f t="shared" si="103"/>
        <v/>
      </c>
    </row>
    <row r="1612" spans="1:17" x14ac:dyDescent="0.2">
      <c r="A1612" t="s">
        <v>1287</v>
      </c>
      <c r="B1612" t="s">
        <v>2567</v>
      </c>
      <c r="C1612" t="s">
        <v>36</v>
      </c>
      <c r="D1612" s="5"/>
      <c r="E1612" s="2">
        <v>807</v>
      </c>
      <c r="F1612" s="2">
        <v>92</v>
      </c>
      <c r="G1612" t="str">
        <f>B1612&amp;C1612</f>
        <v>Nyree PERRYpole-vault</v>
      </c>
      <c r="H1612" s="2">
        <f>E1612</f>
        <v>807</v>
      </c>
      <c r="I1612" s="2" cm="1">
        <f t="array" ref="I1612">MAX(IF($G$3:$G$4000=$G1612,$H$3:$H$4000))</f>
        <v>807</v>
      </c>
      <c r="J1612" s="2" t="str">
        <v>IND</v>
      </c>
      <c r="K1612" s="21" t="str">
        <v>Poonam Dinkar SONUNE</v>
      </c>
      <c r="L1612" s="47" t="str">
        <v>5000m</v>
      </c>
      <c r="M1612" s="97">
        <v>36620</v>
      </c>
      <c r="N1612" s="96" t="str">
        <f t="shared" si="100"/>
        <v>Poonam Dinkar SONUNE5000m</v>
      </c>
      <c r="O1612" s="2">
        <f t="shared" si="101"/>
        <v>946</v>
      </c>
      <c r="P1612" s="2">
        <f t="shared" si="102"/>
        <v>164</v>
      </c>
      <c r="Q1612" s="81" t="str">
        <f t="shared" si="103"/>
        <v/>
      </c>
    </row>
    <row r="1613" spans="1:17" x14ac:dyDescent="0.2">
      <c r="A1613" t="s">
        <v>1287</v>
      </c>
      <c r="B1613" t="s">
        <v>2227</v>
      </c>
      <c r="C1613" t="s">
        <v>41</v>
      </c>
      <c r="D1613" s="5">
        <v>35299</v>
      </c>
      <c r="E1613" s="2">
        <v>805</v>
      </c>
      <c r="F1613" s="2">
        <v>94</v>
      </c>
      <c r="G1613" t="str">
        <f>B1613&amp;C1613</f>
        <v>Emma NWOFORjavelin-throw</v>
      </c>
      <c r="H1613" s="2">
        <f>E1613</f>
        <v>805</v>
      </c>
      <c r="I1613" s="2" cm="1">
        <f t="array" ref="I1613">MAX(IF($G$3:$G$4000=$G1613,$H$3:$H$4000))</f>
        <v>805</v>
      </c>
      <c r="J1613" s="2" t="str">
        <v>IND</v>
      </c>
      <c r="K1613" s="21" t="str">
        <v>Manisha MEREL</v>
      </c>
      <c r="L1613" s="47" t="str">
        <v>long-jump</v>
      </c>
      <c r="M1613" s="97">
        <v>37077</v>
      </c>
      <c r="N1613" s="96" t="str">
        <f t="shared" si="100"/>
        <v>Manisha MERELlong-jump</v>
      </c>
      <c r="O1613" s="2">
        <f t="shared" si="101"/>
        <v>946</v>
      </c>
      <c r="P1613" s="2">
        <f t="shared" si="102"/>
        <v>138</v>
      </c>
      <c r="Q1613" s="81" t="str">
        <f t="shared" si="103"/>
        <v/>
      </c>
    </row>
    <row r="1614" spans="1:17" x14ac:dyDescent="0.2">
      <c r="A1614" t="s">
        <v>1287</v>
      </c>
      <c r="B1614" t="s">
        <v>1603</v>
      </c>
      <c r="C1614" t="s">
        <v>40</v>
      </c>
      <c r="D1614" s="5">
        <v>44581</v>
      </c>
      <c r="E1614" s="2">
        <v>804</v>
      </c>
      <c r="F1614" s="2">
        <v>62</v>
      </c>
      <c r="G1614" t="str">
        <f>B1614&amp;C1614</f>
        <v>Emma BOTHAMdiscus-throw</v>
      </c>
      <c r="H1614" s="2">
        <f>E1614</f>
        <v>804</v>
      </c>
      <c r="I1614" s="2" cm="1">
        <f t="array" ref="I1614">MAX(IF($G$3:$G$4000=$G1614,$H$3:$H$4000))</f>
        <v>826</v>
      </c>
      <c r="J1614" s="2" t="str">
        <v>IND</v>
      </c>
      <c r="K1614" s="21" t="str">
        <v>. POOJA</v>
      </c>
      <c r="L1614" s="47" t="str">
        <v>pole-vault</v>
      </c>
      <c r="M1614" s="97">
        <v>37689</v>
      </c>
      <c r="N1614" s="96" t="str">
        <f t="shared" si="100"/>
        <v>. POOJApole-vault</v>
      </c>
      <c r="O1614" s="2">
        <f t="shared" si="101"/>
        <v>944</v>
      </c>
      <c r="P1614" s="2">
        <f t="shared" si="102"/>
        <v>33</v>
      </c>
      <c r="Q1614" s="81" t="str">
        <f t="shared" si="103"/>
        <v/>
      </c>
    </row>
    <row r="1615" spans="1:17" x14ac:dyDescent="0.2">
      <c r="A1615" t="s">
        <v>1287</v>
      </c>
      <c r="B1615" t="s">
        <v>5443</v>
      </c>
      <c r="C1615" t="s">
        <v>39</v>
      </c>
      <c r="D1615" s="5">
        <v>29756</v>
      </c>
      <c r="E1615" s="2">
        <v>803</v>
      </c>
      <c r="F1615" s="2">
        <v>31</v>
      </c>
      <c r="G1615" t="str">
        <f>B1615&amp;C1615</f>
        <v>Mhairi PORTERFIELD-WALTERSshot-put</v>
      </c>
      <c r="H1615" s="2">
        <f>E1615</f>
        <v>803</v>
      </c>
      <c r="I1615" s="2" cm="1">
        <f t="array" ref="I1615">MAX(IF($G$3:$G$4000=$G1615,$H$3:$H$4000))</f>
        <v>803</v>
      </c>
      <c r="J1615" s="2" t="str">
        <v>IND</v>
      </c>
      <c r="K1615" s="21" t="str">
        <v>. MONIKA</v>
      </c>
      <c r="L1615" s="47" t="str">
        <v>race-walking</v>
      </c>
      <c r="M1615" s="97">
        <v>37273</v>
      </c>
      <c r="N1615" s="96" t="str">
        <f t="shared" si="100"/>
        <v>. MONIKArace-walking</v>
      </c>
      <c r="O1615" s="2">
        <f t="shared" si="101"/>
        <v>942</v>
      </c>
      <c r="P1615" s="2">
        <f t="shared" si="102"/>
        <v>21</v>
      </c>
      <c r="Q1615" s="81" t="str">
        <f t="shared" si="103"/>
        <v/>
      </c>
    </row>
    <row r="1616" spans="1:17" x14ac:dyDescent="0.2">
      <c r="A1616" t="s">
        <v>1287</v>
      </c>
      <c r="B1616" t="s">
        <v>1696</v>
      </c>
      <c r="C1616" t="s">
        <v>41</v>
      </c>
      <c r="D1616" s="5">
        <v>37216</v>
      </c>
      <c r="E1616" s="2">
        <v>801</v>
      </c>
      <c r="F1616" s="2">
        <v>36</v>
      </c>
      <c r="G1616" t="str">
        <f>B1616&amp;C1616</f>
        <v>Bethany MOULEjavelin-throw</v>
      </c>
      <c r="H1616" s="2">
        <f>E1616</f>
        <v>801</v>
      </c>
      <c r="I1616" s="2" cm="1">
        <f t="array" ref="I1616">MAX(IF($G$3:$G$4000=$G1616,$H$3:$H$4000))</f>
        <v>899</v>
      </c>
      <c r="J1616" s="2" t="str">
        <v>IND</v>
      </c>
      <c r="K1616" s="21" t="str">
        <v>Karishma SANIL</v>
      </c>
      <c r="L1616" s="47" t="str">
        <v>javelin-throw</v>
      </c>
      <c r="M1616" s="97">
        <v>36681</v>
      </c>
      <c r="N1616" s="96" t="str">
        <f t="shared" si="100"/>
        <v>Karishma SANILjavelin-throw</v>
      </c>
      <c r="O1616" s="2">
        <f t="shared" si="101"/>
        <v>941</v>
      </c>
      <c r="P1616" s="2">
        <f t="shared" si="102"/>
        <v>27</v>
      </c>
      <c r="Q1616" s="81" t="str">
        <f t="shared" si="103"/>
        <v/>
      </c>
    </row>
    <row r="1617" spans="1:17" x14ac:dyDescent="0.2">
      <c r="A1617" t="s">
        <v>1287</v>
      </c>
      <c r="B1617" t="s">
        <v>5447</v>
      </c>
      <c r="C1617" s="6" t="s">
        <v>42</v>
      </c>
      <c r="D1617" s="5"/>
      <c r="E1617" s="2">
        <v>786</v>
      </c>
      <c r="F1617" s="2">
        <v>31</v>
      </c>
      <c r="G1617" t="str">
        <f>B1617&amp;C1617</f>
        <v>Rachel MACLENNANhammer-throw</v>
      </c>
      <c r="H1617" s="2">
        <f>E1617</f>
        <v>786</v>
      </c>
      <c r="I1617" s="2" cm="1">
        <f t="array" ref="I1617">MAX(IF($G$3:$G$4000=$G1617,$H$3:$H$4000))</f>
        <v>786</v>
      </c>
      <c r="J1617" s="2" t="str">
        <v>IND</v>
      </c>
      <c r="K1617" s="21" t="str">
        <v>Poonam Dinkar SONUNE</v>
      </c>
      <c r="L1617" s="47" t="str">
        <v>10000m</v>
      </c>
      <c r="M1617" s="97">
        <v>36620</v>
      </c>
      <c r="N1617" s="96" t="str">
        <f t="shared" si="100"/>
        <v>Poonam Dinkar SONUNE10000m</v>
      </c>
      <c r="O1617" s="2">
        <f t="shared" si="101"/>
        <v>940</v>
      </c>
      <c r="P1617" s="2">
        <f t="shared" si="102"/>
        <v>119</v>
      </c>
      <c r="Q1617" s="81" t="str">
        <f t="shared" si="103"/>
        <v/>
      </c>
    </row>
    <row r="1618" spans="1:17" x14ac:dyDescent="0.2">
      <c r="A1618" t="s">
        <v>1287</v>
      </c>
      <c r="B1618" t="s">
        <v>1701</v>
      </c>
      <c r="C1618" t="s">
        <v>41</v>
      </c>
      <c r="D1618" s="5">
        <v>38113</v>
      </c>
      <c r="E1618" s="2">
        <v>783</v>
      </c>
      <c r="F1618" s="2">
        <v>43</v>
      </c>
      <c r="G1618" t="str">
        <f>B1618&amp;C1618</f>
        <v>Sophie HAMILTONjavelin-throw</v>
      </c>
      <c r="H1618" s="2">
        <f>E1618</f>
        <v>783</v>
      </c>
      <c r="I1618" s="2" cm="1">
        <f t="array" ref="I1618">MAX(IF($G$3:$G$4000=$G1618,$H$3:$H$4000))</f>
        <v>842</v>
      </c>
      <c r="J1618" s="2" t="str">
        <v>IND</v>
      </c>
      <c r="K1618" s="21" t="str">
        <v>Anu MATHEW</v>
      </c>
      <c r="L1618" s="47" t="str">
        <v>triple-jump</v>
      </c>
      <c r="M1618" s="97">
        <v>37263</v>
      </c>
      <c r="N1618" s="96" t="str">
        <f t="shared" si="100"/>
        <v>Anu MATHEWtriple-jump</v>
      </c>
      <c r="O1618" s="2">
        <f t="shared" si="101"/>
        <v>939</v>
      </c>
      <c r="P1618" s="2">
        <f t="shared" si="102"/>
        <v>111</v>
      </c>
      <c r="Q1618" s="81" t="str">
        <f t="shared" si="103"/>
        <v/>
      </c>
    </row>
    <row r="1619" spans="1:17" x14ac:dyDescent="0.2">
      <c r="A1619" t="s">
        <v>1287</v>
      </c>
      <c r="B1619" t="s">
        <v>1668</v>
      </c>
      <c r="C1619" t="s">
        <v>42</v>
      </c>
      <c r="D1619" s="5">
        <v>29918</v>
      </c>
      <c r="E1619" s="2">
        <v>781</v>
      </c>
      <c r="F1619" s="2">
        <v>32</v>
      </c>
      <c r="G1619" t="str">
        <f>B1619&amp;C1619</f>
        <v>Lucy MARSHALLhammer-throw</v>
      </c>
      <c r="H1619" s="2">
        <f>E1619</f>
        <v>781</v>
      </c>
      <c r="I1619" s="2" cm="1">
        <f t="array" ref="I1619">MAX(IF($G$3:$G$4000=$G1619,$H$3:$H$4000))</f>
        <v>928</v>
      </c>
      <c r="J1619" s="2" t="str">
        <v>IND</v>
      </c>
      <c r="K1619" s="21" t="str">
        <v>Pushpa JAKHAR</v>
      </c>
      <c r="L1619" s="47" t="str">
        <v>javelin-throw</v>
      </c>
      <c r="M1619" s="97">
        <v>35763</v>
      </c>
      <c r="N1619" s="96" t="str">
        <f t="shared" si="100"/>
        <v>Pushpa JAKHARjavelin-throw</v>
      </c>
      <c r="O1619" s="2">
        <f t="shared" si="101"/>
        <v>939</v>
      </c>
      <c r="P1619" s="2">
        <f t="shared" si="102"/>
        <v>28</v>
      </c>
      <c r="Q1619" s="81" t="str">
        <f t="shared" si="103"/>
        <v/>
      </c>
    </row>
    <row r="1620" spans="1:17" x14ac:dyDescent="0.2">
      <c r="A1620" t="s">
        <v>1287</v>
      </c>
      <c r="B1620" t="s">
        <v>2832</v>
      </c>
      <c r="C1620" s="5" t="s">
        <v>85</v>
      </c>
      <c r="D1620" s="5">
        <v>38517</v>
      </c>
      <c r="E1620" s="2">
        <v>768</v>
      </c>
      <c r="F1620" s="2">
        <v>45</v>
      </c>
      <c r="G1620" t="str">
        <f>B1620&amp;C1620</f>
        <v>Mia DUNWELLrace-walking</v>
      </c>
      <c r="H1620" s="2">
        <f>E1620</f>
        <v>768</v>
      </c>
      <c r="I1620" s="2" cm="1">
        <f t="array" ref="I1620">MAX(IF($G$3:$G$4000=$G1620,$H$3:$H$4000))</f>
        <v>768</v>
      </c>
      <c r="J1620" s="2" t="str">
        <v>IND</v>
      </c>
      <c r="K1620" s="21" t="str">
        <v>Sonal GOYAL</v>
      </c>
      <c r="L1620" s="47" t="str">
        <v>shot-put</v>
      </c>
      <c r="M1620" s="97">
        <v>35881</v>
      </c>
      <c r="N1620" s="96" t="str">
        <f t="shared" si="100"/>
        <v>Sonal GOYALshot-put</v>
      </c>
      <c r="O1620" s="2">
        <f t="shared" si="101"/>
        <v>937</v>
      </c>
      <c r="P1620" s="2">
        <f t="shared" si="102"/>
        <v>38</v>
      </c>
      <c r="Q1620" s="81" t="str">
        <f t="shared" si="103"/>
        <v/>
      </c>
    </row>
    <row r="1621" spans="1:17" x14ac:dyDescent="0.2">
      <c r="A1621" t="s">
        <v>1287</v>
      </c>
      <c r="B1621" t="s">
        <v>1724</v>
      </c>
      <c r="C1621" t="s">
        <v>85</v>
      </c>
      <c r="D1621" s="5">
        <v>44640</v>
      </c>
      <c r="E1621" s="2">
        <v>767</v>
      </c>
      <c r="F1621" s="2">
        <v>24</v>
      </c>
      <c r="G1621" t="str">
        <f>B1621&amp;C1621</f>
        <v>Millie MORRISrace-walking</v>
      </c>
      <c r="H1621" s="2">
        <f>E1621</f>
        <v>767</v>
      </c>
      <c r="I1621" s="2" cm="1">
        <f t="array" ref="I1621">MAX(IF($G$3:$G$4000=$G1621,$H$3:$H$4000))</f>
        <v>767</v>
      </c>
      <c r="J1621" s="2" t="str">
        <v>IND</v>
      </c>
      <c r="K1621" s="21" t="str">
        <v>Poorna RAORANE</v>
      </c>
      <c r="L1621" s="47" t="str">
        <v>shot-put</v>
      </c>
      <c r="M1621" s="97">
        <v>36886</v>
      </c>
      <c r="N1621" s="96" t="str">
        <f t="shared" si="100"/>
        <v>Poorna RAORANEshot-put</v>
      </c>
      <c r="O1621" s="2">
        <f t="shared" si="101"/>
        <v>937</v>
      </c>
      <c r="P1621" s="2">
        <f t="shared" si="102"/>
        <v>38</v>
      </c>
      <c r="Q1621" s="81" t="str">
        <f t="shared" si="103"/>
        <v/>
      </c>
    </row>
    <row r="1622" spans="1:17" x14ac:dyDescent="0.2">
      <c r="A1622" t="s">
        <v>1287</v>
      </c>
      <c r="B1622" t="s">
        <v>1724</v>
      </c>
      <c r="C1622" t="s">
        <v>85</v>
      </c>
      <c r="D1622" s="5">
        <v>44640</v>
      </c>
      <c r="E1622" s="2">
        <v>756</v>
      </c>
      <c r="F1622" s="2">
        <v>49</v>
      </c>
      <c r="G1622" t="str">
        <f>B1622&amp;C1622</f>
        <v>Millie MORRISrace-walking</v>
      </c>
      <c r="H1622" s="2">
        <f>E1622</f>
        <v>756</v>
      </c>
      <c r="I1622" s="2" cm="1">
        <f t="array" ref="I1622">MAX(IF($G$3:$G$4000=$G1622,$H$3:$H$4000))</f>
        <v>767</v>
      </c>
      <c r="J1622" s="2" t="str">
        <v>IND</v>
      </c>
      <c r="K1622" s="21" t="str">
        <v>. TANU</v>
      </c>
      <c r="L1622" s="47" t="str">
        <v>high-jump</v>
      </c>
      <c r="M1622" s="97">
        <v>37574</v>
      </c>
      <c r="N1622" s="96" t="str">
        <f t="shared" si="100"/>
        <v>. TANUhigh-jump</v>
      </c>
      <c r="O1622" s="2">
        <f t="shared" si="101"/>
        <v>936</v>
      </c>
      <c r="P1622" s="2">
        <f t="shared" si="102"/>
        <v>118</v>
      </c>
      <c r="Q1622" s="81" t="str">
        <f t="shared" si="103"/>
        <v/>
      </c>
    </row>
    <row r="1623" spans="1:17" x14ac:dyDescent="0.2">
      <c r="A1623" t="s">
        <v>1287</v>
      </c>
      <c r="B1623" t="s">
        <v>2835</v>
      </c>
      <c r="C1623" t="s">
        <v>85</v>
      </c>
      <c r="D1623" s="5">
        <v>36950</v>
      </c>
      <c r="E1623" s="2">
        <v>749</v>
      </c>
      <c r="F1623" s="2">
        <v>50</v>
      </c>
      <c r="G1623" t="str">
        <f>B1623&amp;C1623</f>
        <v>Pagen SPOONERrace-walking</v>
      </c>
      <c r="H1623" s="2">
        <f>E1623</f>
        <v>749</v>
      </c>
      <c r="I1623" s="2" cm="1">
        <f t="array" ref="I1623">MAX(IF($G$3:$G$4000=$G1623,$H$3:$H$4000))</f>
        <v>749</v>
      </c>
      <c r="J1623" s="2" t="str">
        <v>IND</v>
      </c>
      <c r="K1623" s="21" t="str">
        <v>. MANSHI</v>
      </c>
      <c r="L1623" s="47" t="str">
        <v>high-jump</v>
      </c>
      <c r="M1623" s="97">
        <v>37502</v>
      </c>
      <c r="N1623" s="96" t="str">
        <f t="shared" si="100"/>
        <v>. MANSHIhigh-jump</v>
      </c>
      <c r="O1623" s="2">
        <f t="shared" si="101"/>
        <v>936</v>
      </c>
      <c r="P1623" s="2">
        <f t="shared" si="102"/>
        <v>118</v>
      </c>
      <c r="Q1623" s="81" t="str">
        <f t="shared" si="103"/>
        <v/>
      </c>
    </row>
    <row r="1624" spans="1:17" x14ac:dyDescent="0.2">
      <c r="A1624" t="s">
        <v>1287</v>
      </c>
      <c r="B1624" t="s">
        <v>5442</v>
      </c>
      <c r="C1624" t="s">
        <v>40</v>
      </c>
      <c r="D1624" s="5"/>
      <c r="E1624" s="2">
        <v>745</v>
      </c>
      <c r="F1624" s="2">
        <v>98</v>
      </c>
      <c r="G1624" t="str">
        <f>B1624&amp;C1624</f>
        <v>Kiera MAXWELLdiscus-throw</v>
      </c>
      <c r="H1624" s="2">
        <f>E1624</f>
        <v>745</v>
      </c>
      <c r="I1624" s="2" cm="1">
        <f t="array" ref="I1624">MAX(IF($G$3:$G$4000=$G1624,$H$3:$H$4000))</f>
        <v>745</v>
      </c>
      <c r="J1624" s="2" t="str">
        <v>IND</v>
      </c>
      <c r="K1624" s="21" t="str">
        <v>Athira SOMARAJ</v>
      </c>
      <c r="L1624" s="47" t="str">
        <v>high-jump</v>
      </c>
      <c r="M1624" s="97">
        <v>36094</v>
      </c>
      <c r="N1624" s="96" t="str">
        <f t="shared" si="100"/>
        <v>Athira SOMARAJhigh-jump</v>
      </c>
      <c r="O1624" s="2">
        <f t="shared" si="101"/>
        <v>936</v>
      </c>
      <c r="P1624" s="2">
        <f t="shared" si="102"/>
        <v>118</v>
      </c>
      <c r="Q1624" s="81" t="str">
        <f t="shared" si="103"/>
        <v/>
      </c>
    </row>
    <row r="1625" spans="1:17" x14ac:dyDescent="0.2">
      <c r="A1625" t="s">
        <v>1287</v>
      </c>
      <c r="B1625" t="s">
        <v>5449</v>
      </c>
      <c r="C1625" t="s">
        <v>41</v>
      </c>
      <c r="D1625" s="5"/>
      <c r="E1625" s="2">
        <v>722</v>
      </c>
      <c r="F1625" s="2">
        <v>70</v>
      </c>
      <c r="G1625" t="str">
        <f>B1625&amp;C1625</f>
        <v>Jessie BROWNjavelin-throw</v>
      </c>
      <c r="H1625" s="2">
        <f>E1625</f>
        <v>722</v>
      </c>
      <c r="I1625" s="2" cm="1">
        <f t="array" ref="I1625">MAX(IF($G$3:$G$4000=$G1625,$H$3:$H$4000))</f>
        <v>722</v>
      </c>
      <c r="J1625" s="2" t="str">
        <v>IND</v>
      </c>
      <c r="K1625" s="21" t="str">
        <v>Sawant POORVA</v>
      </c>
      <c r="L1625" s="47" t="str">
        <v>triple-jump</v>
      </c>
      <c r="M1625" s="97">
        <v>37644</v>
      </c>
      <c r="N1625" s="96" t="str">
        <f t="shared" si="100"/>
        <v>Sawant POORVAtriple-jump</v>
      </c>
      <c r="O1625" s="2">
        <f t="shared" si="101"/>
        <v>933</v>
      </c>
      <c r="P1625" s="2">
        <f t="shared" si="102"/>
        <v>113</v>
      </c>
      <c r="Q1625" s="81" t="str">
        <f t="shared" si="103"/>
        <v/>
      </c>
    </row>
    <row r="1626" spans="1:17" x14ac:dyDescent="0.2">
      <c r="A1626" t="s">
        <v>1287</v>
      </c>
      <c r="B1626" t="s">
        <v>5450</v>
      </c>
      <c r="C1626" t="s">
        <v>41</v>
      </c>
      <c r="D1626" s="5">
        <v>36747</v>
      </c>
      <c r="E1626" s="2">
        <v>714</v>
      </c>
      <c r="F1626" s="2">
        <v>76</v>
      </c>
      <c r="G1626" t="str">
        <f>B1626&amp;C1626</f>
        <v>Gaia OSBORNEjavelin-throw</v>
      </c>
      <c r="H1626" s="2">
        <f>E1626</f>
        <v>714</v>
      </c>
      <c r="I1626" s="2" cm="1">
        <f t="array" ref="I1626">MAX(IF($G$3:$G$4000=$G1626,$H$3:$H$4000))</f>
        <v>714</v>
      </c>
      <c r="J1626" s="2" t="str">
        <v>IND</v>
      </c>
      <c r="K1626" s="21" t="str">
        <v>Ruby KASHYAP</v>
      </c>
      <c r="L1626" s="47" t="str">
        <v>5000m</v>
      </c>
      <c r="M1626" s="97">
        <v>36955</v>
      </c>
      <c r="N1626" s="96" t="str">
        <f t="shared" si="100"/>
        <v>Ruby KASHYAP5000m</v>
      </c>
      <c r="O1626" s="2">
        <f t="shared" si="101"/>
        <v>932</v>
      </c>
      <c r="P1626" s="2">
        <f t="shared" si="102"/>
        <v>174</v>
      </c>
      <c r="Q1626" s="81" t="str">
        <f t="shared" si="103"/>
        <v/>
      </c>
    </row>
    <row r="1627" spans="1:17" x14ac:dyDescent="0.2">
      <c r="A1627" t="s">
        <v>1287</v>
      </c>
      <c r="B1627" t="s">
        <v>1718</v>
      </c>
      <c r="C1627" t="s">
        <v>41</v>
      </c>
      <c r="D1627" s="5">
        <v>34511</v>
      </c>
      <c r="E1627" s="2">
        <v>714</v>
      </c>
      <c r="F1627" s="2">
        <v>77</v>
      </c>
      <c r="G1627" t="str">
        <f>B1627&amp;C1627</f>
        <v>Hollie ARNOLDjavelin-throw</v>
      </c>
      <c r="H1627" s="2">
        <f>E1627</f>
        <v>714</v>
      </c>
      <c r="I1627" s="2" cm="1">
        <f t="array" ref="I1627">MAX(IF($G$3:$G$4000=$G1627,$H$3:$H$4000))</f>
        <v>714</v>
      </c>
      <c r="J1627" s="2" t="str">
        <v>IND</v>
      </c>
      <c r="K1627" s="21" t="str">
        <v>S. SRIIRESHMA</v>
      </c>
      <c r="L1627" s="47" t="str">
        <v>100mh</v>
      </c>
      <c r="M1627" s="97">
        <v>37015</v>
      </c>
      <c r="N1627" s="96" t="str">
        <f t="shared" si="100"/>
        <v>S. SRIIRESHMA100mh</v>
      </c>
      <c r="O1627" s="2">
        <f t="shared" si="101"/>
        <v>932</v>
      </c>
      <c r="P1627" s="2">
        <f t="shared" si="102"/>
        <v>138</v>
      </c>
      <c r="Q1627" s="81" t="str">
        <f t="shared" si="103"/>
        <v/>
      </c>
    </row>
    <row r="1628" spans="1:17" x14ac:dyDescent="0.2">
      <c r="A1628" t="s">
        <v>1287</v>
      </c>
      <c r="B1628" t="s">
        <v>5451</v>
      </c>
      <c r="C1628" t="s">
        <v>41</v>
      </c>
      <c r="D1628" s="5"/>
      <c r="E1628" s="2">
        <v>713</v>
      </c>
      <c r="F1628" s="2">
        <v>78</v>
      </c>
      <c r="G1628" t="str">
        <f>B1628&amp;C1628</f>
        <v>Erin WATERSjavelin-throw</v>
      </c>
      <c r="H1628" s="2">
        <f>E1628</f>
        <v>713</v>
      </c>
      <c r="I1628" s="2" cm="1">
        <f t="array" ref="I1628">MAX(IF($G$3:$G$4000=$G1628,$H$3:$H$4000))</f>
        <v>713</v>
      </c>
      <c r="J1628" s="2" t="str">
        <v>IND</v>
      </c>
      <c r="K1628" s="21" t="str">
        <v>P. Rosy MEENA</v>
      </c>
      <c r="L1628" s="47" t="str">
        <v>pole-vault</v>
      </c>
      <c r="M1628" s="97">
        <v>35731</v>
      </c>
      <c r="N1628" s="96" t="str">
        <f t="shared" si="100"/>
        <v>P. Rosy MEENApole-vault</v>
      </c>
      <c r="O1628" s="2">
        <f t="shared" si="101"/>
        <v>929</v>
      </c>
      <c r="P1628" s="2">
        <f t="shared" si="102"/>
        <v>39</v>
      </c>
      <c r="Q1628" s="81" t="str">
        <f t="shared" si="103"/>
        <v/>
      </c>
    </row>
    <row r="1629" spans="1:17" x14ac:dyDescent="0.2">
      <c r="A1629" t="s">
        <v>1307</v>
      </c>
      <c r="B1629" t="s">
        <v>2340</v>
      </c>
      <c r="C1629" t="s">
        <v>37</v>
      </c>
      <c r="D1629" s="5">
        <v>35208</v>
      </c>
      <c r="E1629" s="2">
        <v>1176</v>
      </c>
      <c r="F1629" s="2">
        <v>7</v>
      </c>
      <c r="G1629" t="str">
        <f>B1629&amp;C1629</f>
        <v>Deborah ACQUAHlong-jump</v>
      </c>
      <c r="H1629" s="2">
        <f>E1629</f>
        <v>1176</v>
      </c>
      <c r="I1629" s="2" cm="1">
        <f t="array" ref="I1629">MAX(IF($G$3:$G$4000=$G1629,$H$3:$H$4000))</f>
        <v>1176</v>
      </c>
      <c r="J1629" s="2" t="str">
        <v>IND</v>
      </c>
      <c r="K1629" s="21" t="str">
        <v>Baranica ELANGOAN</v>
      </c>
      <c r="L1629" s="47" t="str">
        <v>pole-vault</v>
      </c>
      <c r="M1629" s="97">
        <v>35464</v>
      </c>
      <c r="N1629" s="96" t="str">
        <f t="shared" si="100"/>
        <v>Baranica ELANGOANpole-vault</v>
      </c>
      <c r="O1629" s="2">
        <f t="shared" si="101"/>
        <v>929</v>
      </c>
      <c r="P1629" s="2">
        <f t="shared" si="102"/>
        <v>39</v>
      </c>
      <c r="Q1629" s="81" t="str">
        <f t="shared" si="103"/>
        <v/>
      </c>
    </row>
    <row r="1630" spans="1:17" x14ac:dyDescent="0.2">
      <c r="A1630" t="s">
        <v>1307</v>
      </c>
      <c r="B1630" t="s">
        <v>1816</v>
      </c>
      <c r="C1630" s="5" t="s">
        <v>25</v>
      </c>
      <c r="D1630" s="5">
        <v>33755</v>
      </c>
      <c r="E1630" s="2">
        <v>1135</v>
      </c>
      <c r="F1630" s="2">
        <v>29</v>
      </c>
      <c r="G1630" t="str">
        <f>B1630&amp;C1630</f>
        <v>Josephine ANOKYE200m</v>
      </c>
      <c r="H1630" s="2">
        <f>E1630</f>
        <v>1135</v>
      </c>
      <c r="I1630" s="2" cm="1">
        <f t="array" ref="I1630">MAX(IF($G$3:$G$4000=$G1630,$H$3:$H$4000))</f>
        <v>1135</v>
      </c>
      <c r="J1630" s="2" t="str">
        <v>IND</v>
      </c>
      <c r="K1630" s="21" t="str">
        <v>Jaison MARIYA</v>
      </c>
      <c r="L1630" s="47" t="str">
        <v>pole-vault</v>
      </c>
      <c r="M1630" s="97">
        <v>35696</v>
      </c>
      <c r="N1630" s="96" t="str">
        <f t="shared" si="100"/>
        <v>Jaison MARIYApole-vault</v>
      </c>
      <c r="O1630" s="2">
        <f t="shared" si="101"/>
        <v>929</v>
      </c>
      <c r="P1630" s="2">
        <f t="shared" si="102"/>
        <v>39</v>
      </c>
      <c r="Q1630" s="81" t="str">
        <f t="shared" si="103"/>
        <v/>
      </c>
    </row>
    <row r="1631" spans="1:17" x14ac:dyDescent="0.2">
      <c r="A1631" t="s">
        <v>1307</v>
      </c>
      <c r="B1631" t="s">
        <v>2340</v>
      </c>
      <c r="C1631" s="5" t="s">
        <v>38</v>
      </c>
      <c r="D1631" s="6">
        <v>35208</v>
      </c>
      <c r="E1631" s="2">
        <v>1131</v>
      </c>
      <c r="F1631" s="2">
        <v>8</v>
      </c>
      <c r="G1631" t="str">
        <f>B1631&amp;C1631</f>
        <v>Deborah ACQUAHtriple-jump</v>
      </c>
      <c r="H1631" s="2">
        <f>E1631</f>
        <v>1131</v>
      </c>
      <c r="I1631" s="2" cm="1">
        <f t="array" ref="I1631">MAX(IF($G$3:$G$4000=$G1631,$H$3:$H$4000))</f>
        <v>1131</v>
      </c>
      <c r="J1631" s="2" t="str">
        <v>IND</v>
      </c>
      <c r="K1631" s="21" t="str">
        <v>Vaishnavi SAWANT</v>
      </c>
      <c r="L1631" s="47" t="str">
        <v>3000msc</v>
      </c>
      <c r="M1631" s="97">
        <v>36978</v>
      </c>
      <c r="N1631" s="96" t="str">
        <f t="shared" si="100"/>
        <v>Vaishnavi SAWANT3000msc</v>
      </c>
      <c r="O1631" s="2">
        <f t="shared" si="101"/>
        <v>928</v>
      </c>
      <c r="P1631" s="2">
        <f t="shared" si="102"/>
        <v>119</v>
      </c>
      <c r="Q1631" s="81" t="str">
        <f t="shared" si="103"/>
        <v/>
      </c>
    </row>
    <row r="1632" spans="1:17" x14ac:dyDescent="0.2">
      <c r="A1632" t="s">
        <v>1307</v>
      </c>
      <c r="B1632" t="s">
        <v>1816</v>
      </c>
      <c r="C1632" t="s">
        <v>2</v>
      </c>
      <c r="D1632" s="6">
        <v>33755</v>
      </c>
      <c r="E1632" s="2">
        <v>1114</v>
      </c>
      <c r="F1632" s="2">
        <v>66</v>
      </c>
      <c r="G1632" t="str">
        <f>B1632&amp;C1632</f>
        <v>Josephine ANOKYE100m</v>
      </c>
      <c r="H1632" s="2">
        <f>E1632</f>
        <v>1114</v>
      </c>
      <c r="I1632" s="2" cm="1">
        <f t="array" ref="I1632">MAX(IF($G$3:$G$4000=$G1632,$H$3:$H$4000))</f>
        <v>1114</v>
      </c>
      <c r="J1632" s="2" t="str">
        <v>IND</v>
      </c>
      <c r="K1632" s="21" t="str">
        <v>Sonal GOYAL</v>
      </c>
      <c r="L1632" s="47" t="str">
        <v>discus-throw</v>
      </c>
      <c r="M1632" s="97">
        <v>35881</v>
      </c>
      <c r="N1632" s="96" t="str">
        <f t="shared" si="100"/>
        <v>Sonal GOYALdiscus-throw</v>
      </c>
      <c r="O1632" s="2">
        <f t="shared" si="101"/>
        <v>926</v>
      </c>
      <c r="P1632" s="2">
        <f t="shared" si="102"/>
        <v>45</v>
      </c>
      <c r="Q1632" s="81" t="str">
        <f t="shared" si="103"/>
        <v/>
      </c>
    </row>
    <row r="1633" spans="1:17" x14ac:dyDescent="0.2">
      <c r="A1633" t="s">
        <v>1307</v>
      </c>
      <c r="B1633" t="s">
        <v>1819</v>
      </c>
      <c r="C1633" t="s">
        <v>2</v>
      </c>
      <c r="D1633" s="5">
        <v>34013</v>
      </c>
      <c r="E1633" s="2">
        <v>1112</v>
      </c>
      <c r="F1633" s="2">
        <v>69</v>
      </c>
      <c r="G1633" t="str">
        <f>B1633&amp;C1633</f>
        <v>Gemma ACHEAMPONG100m</v>
      </c>
      <c r="H1633" s="2">
        <f>E1633</f>
        <v>1112</v>
      </c>
      <c r="I1633" s="2" cm="1">
        <f t="array" ref="I1633">MAX(IF($G$3:$G$4000=$G1633,$H$3:$H$4000))</f>
        <v>1112</v>
      </c>
      <c r="J1633" s="2" t="str">
        <v>IND</v>
      </c>
      <c r="K1633" s="21" t="str">
        <v>K. RASHMI</v>
      </c>
      <c r="L1633" s="47" t="str">
        <v>javelin-throw</v>
      </c>
      <c r="M1633" s="97">
        <v>34297</v>
      </c>
      <c r="N1633" s="96" t="str">
        <f t="shared" si="100"/>
        <v>K. RASHMIjavelin-throw</v>
      </c>
      <c r="O1633" s="2">
        <f t="shared" si="101"/>
        <v>925</v>
      </c>
      <c r="P1633" s="2">
        <f t="shared" si="102"/>
        <v>34</v>
      </c>
      <c r="Q1633" s="81" t="str">
        <f t="shared" si="103"/>
        <v/>
      </c>
    </row>
    <row r="1634" spans="1:17" x14ac:dyDescent="0.2">
      <c r="A1634" t="s">
        <v>1307</v>
      </c>
      <c r="B1634" t="s">
        <v>1832</v>
      </c>
      <c r="C1634" t="s">
        <v>2</v>
      </c>
      <c r="D1634" s="5">
        <v>34820</v>
      </c>
      <c r="E1634" s="2">
        <v>1099</v>
      </c>
      <c r="F1634" s="2">
        <v>87</v>
      </c>
      <c r="G1634" t="str">
        <f>B1634&amp;C1634</f>
        <v>Sefia BRIGHT100m</v>
      </c>
      <c r="H1634" s="2">
        <f>E1634</f>
        <v>1099</v>
      </c>
      <c r="I1634" s="2" cm="1">
        <f t="array" ref="I1634">MAX(IF($G$3:$G$4000=$G1634,$H$3:$H$4000))</f>
        <v>1099</v>
      </c>
      <c r="J1634" s="2" t="str">
        <v>IND</v>
      </c>
      <c r="K1634" s="21" t="str">
        <v>M. KAVIYA</v>
      </c>
      <c r="L1634" s="47" t="str">
        <v>long-jump</v>
      </c>
      <c r="M1634" s="97">
        <v>0</v>
      </c>
      <c r="N1634" s="96" t="str">
        <f t="shared" si="100"/>
        <v>M. KAVIYAlong-jump</v>
      </c>
      <c r="O1634" s="2">
        <f t="shared" si="101"/>
        <v>919</v>
      </c>
      <c r="P1634" s="2">
        <f t="shared" si="102"/>
        <v>157</v>
      </c>
      <c r="Q1634" s="81" t="str">
        <f t="shared" si="103"/>
        <v/>
      </c>
    </row>
    <row r="1635" spans="1:17" x14ac:dyDescent="0.2">
      <c r="A1635" t="s">
        <v>1307</v>
      </c>
      <c r="B1635" t="s">
        <v>1980</v>
      </c>
      <c r="C1635" t="s">
        <v>27</v>
      </c>
      <c r="D1635" s="5">
        <v>35666</v>
      </c>
      <c r="E1635" s="2">
        <v>1088</v>
      </c>
      <c r="F1635" s="2">
        <v>81</v>
      </c>
      <c r="G1635" t="str">
        <f>B1635&amp;C1635</f>
        <v>Martha BISSAH800m</v>
      </c>
      <c r="H1635" s="2">
        <f>E1635</f>
        <v>1088</v>
      </c>
      <c r="I1635" s="2" cm="1">
        <f t="array" ref="I1635">MAX(IF($G$3:$G$4000=$G1635,$H$3:$H$4000))</f>
        <v>1088</v>
      </c>
      <c r="J1635" s="2" t="str">
        <v>IND</v>
      </c>
      <c r="K1635" s="21" t="str">
        <v>. RACHANA</v>
      </c>
      <c r="L1635" s="47" t="str">
        <v>race-walking</v>
      </c>
      <c r="M1635" s="97">
        <v>37954</v>
      </c>
      <c r="N1635" s="96" t="str">
        <f t="shared" si="100"/>
        <v>. RACHANArace-walking</v>
      </c>
      <c r="O1635" s="2">
        <f t="shared" si="101"/>
        <v>918</v>
      </c>
      <c r="P1635" s="2">
        <f t="shared" si="102"/>
        <v>28</v>
      </c>
      <c r="Q1635" s="81" t="str">
        <f t="shared" si="103"/>
        <v/>
      </c>
    </row>
    <row r="1636" spans="1:17" x14ac:dyDescent="0.2">
      <c r="A1636" t="s">
        <v>1307</v>
      </c>
      <c r="B1636" t="s">
        <v>1923</v>
      </c>
      <c r="C1636" t="s">
        <v>26</v>
      </c>
      <c r="D1636" s="5">
        <v>33725</v>
      </c>
      <c r="E1636" s="2">
        <v>1076</v>
      </c>
      <c r="F1636" s="2">
        <v>98</v>
      </c>
      <c r="G1636" t="str">
        <f>B1636&amp;C1636</f>
        <v>Agnes ABU400m</v>
      </c>
      <c r="H1636" s="2">
        <f>E1636</f>
        <v>1076</v>
      </c>
      <c r="I1636" s="2" cm="1">
        <f t="array" ref="I1636">MAX(IF($G$3:$G$4000=$G1636,$H$3:$H$4000))</f>
        <v>1076</v>
      </c>
      <c r="J1636" s="2" t="str">
        <v>IND</v>
      </c>
      <c r="K1636" s="21" t="str">
        <v>Kajal SHARMA</v>
      </c>
      <c r="L1636" s="47" t="str">
        <v>3000msc</v>
      </c>
      <c r="M1636" s="97">
        <v>37137</v>
      </c>
      <c r="N1636" s="96" t="str">
        <f t="shared" si="100"/>
        <v>Kajal SHARMA3000msc</v>
      </c>
      <c r="O1636" s="2">
        <f t="shared" si="101"/>
        <v>915</v>
      </c>
      <c r="P1636" s="2">
        <f t="shared" si="102"/>
        <v>121</v>
      </c>
      <c r="Q1636" s="81" t="str">
        <f t="shared" si="103"/>
        <v/>
      </c>
    </row>
    <row r="1637" spans="1:17" x14ac:dyDescent="0.2">
      <c r="A1637" t="s">
        <v>1307</v>
      </c>
      <c r="B1637" s="5" t="s">
        <v>2424</v>
      </c>
      <c r="C1637" s="5" t="s">
        <v>38</v>
      </c>
      <c r="D1637" s="5">
        <v>33980</v>
      </c>
      <c r="E1637" s="2">
        <v>1029</v>
      </c>
      <c r="F1637" s="2">
        <v>36</v>
      </c>
      <c r="G1637" t="str">
        <f>B1637&amp;C1637</f>
        <v>Nadia EKEtriple-jump</v>
      </c>
      <c r="H1637" s="2">
        <f>E1637</f>
        <v>1029</v>
      </c>
      <c r="I1637" s="2" cm="1">
        <f t="array" ref="I1637">MAX(IF($G$3:$G$4000=$G1637,$H$3:$H$4000))</f>
        <v>1029</v>
      </c>
      <c r="J1637" s="2" t="str">
        <v>IND</v>
      </c>
      <c r="K1637" s="21" t="str">
        <v>Arati PATIL</v>
      </c>
      <c r="L1637" s="47" t="str">
        <v>marathon</v>
      </c>
      <c r="M1637" s="97">
        <v>35515</v>
      </c>
      <c r="N1637" s="96" t="str">
        <f t="shared" si="100"/>
        <v>Arati PATILmarathon</v>
      </c>
      <c r="O1637" s="2">
        <f t="shared" si="101"/>
        <v>913</v>
      </c>
      <c r="P1637" s="2">
        <f t="shared" si="102"/>
        <v>102</v>
      </c>
      <c r="Q1637" s="81" t="str">
        <f t="shared" si="103"/>
        <v/>
      </c>
    </row>
    <row r="1638" spans="1:17" x14ac:dyDescent="0.2">
      <c r="A1638" t="s">
        <v>1307</v>
      </c>
      <c r="B1638" t="s">
        <v>2400</v>
      </c>
      <c r="C1638" t="s">
        <v>37</v>
      </c>
      <c r="D1638" s="5"/>
      <c r="E1638" s="2">
        <v>1019</v>
      </c>
      <c r="F1638" s="2">
        <v>88</v>
      </c>
      <c r="G1638" t="str">
        <f>B1638&amp;C1638</f>
        <v>Jacqueline POKUAAHlong-jump</v>
      </c>
      <c r="H1638" s="2">
        <f>E1638</f>
        <v>1019</v>
      </c>
      <c r="I1638" s="2" cm="1">
        <f t="array" ref="I1638">MAX(IF($G$3:$G$4000=$G1638,$H$3:$H$4000))</f>
        <v>1019</v>
      </c>
      <c r="J1638" s="2" t="str">
        <v>IND</v>
      </c>
      <c r="K1638" s="21" t="str">
        <v>Shashi LATA</v>
      </c>
      <c r="L1638" s="47" t="str">
        <v>3000msc</v>
      </c>
      <c r="M1638" s="97">
        <v>0</v>
      </c>
      <c r="N1638" s="96" t="str">
        <f t="shared" si="100"/>
        <v>Shashi LATA3000msc</v>
      </c>
      <c r="O1638" s="2">
        <f t="shared" si="101"/>
        <v>912</v>
      </c>
      <c r="P1638" s="2">
        <f t="shared" si="102"/>
        <v>123</v>
      </c>
      <c r="Q1638" s="81" t="str">
        <f t="shared" si="103"/>
        <v/>
      </c>
    </row>
    <row r="1639" spans="1:17" x14ac:dyDescent="0.2">
      <c r="A1639" t="s">
        <v>1307</v>
      </c>
      <c r="B1639" t="s">
        <v>2400</v>
      </c>
      <c r="C1639" t="s">
        <v>38</v>
      </c>
      <c r="D1639" s="5"/>
      <c r="E1639" s="2">
        <v>966</v>
      </c>
      <c r="F1639" s="2">
        <v>99</v>
      </c>
      <c r="G1639" t="str">
        <f>B1639&amp;C1639</f>
        <v>Jacqueline POKUAAHtriple-jump</v>
      </c>
      <c r="H1639" s="2">
        <f>E1639</f>
        <v>966</v>
      </c>
      <c r="I1639" s="2" cm="1">
        <f t="array" ref="I1639">MAX(IF($G$3:$G$4000=$G1639,$H$3:$H$4000))</f>
        <v>966</v>
      </c>
      <c r="J1639" s="2" t="str">
        <v>IND</v>
      </c>
      <c r="K1639" s="21" t="str">
        <v>Megha MUNAVALLI</v>
      </c>
      <c r="L1639" s="47" t="str">
        <v>400mh</v>
      </c>
      <c r="M1639" s="97">
        <v>0</v>
      </c>
      <c r="N1639" s="96" t="str">
        <f t="shared" si="100"/>
        <v>Megha MUNAVALLI400mh</v>
      </c>
      <c r="O1639" s="2">
        <f t="shared" si="101"/>
        <v>910</v>
      </c>
      <c r="P1639" s="2">
        <f t="shared" si="102"/>
        <v>143</v>
      </c>
      <c r="Q1639" s="81" t="str">
        <f t="shared" si="103"/>
        <v/>
      </c>
    </row>
    <row r="1640" spans="1:17" x14ac:dyDescent="0.2">
      <c r="A1640" t="s">
        <v>1610</v>
      </c>
      <c r="B1640" t="s">
        <v>1881</v>
      </c>
      <c r="C1640" t="s">
        <v>26</v>
      </c>
      <c r="D1640" s="5">
        <v>35973</v>
      </c>
      <c r="E1640" s="2">
        <v>1153</v>
      </c>
      <c r="F1640" s="2">
        <v>21</v>
      </c>
      <c r="G1640" t="str">
        <f>B1640&amp;C1640</f>
        <v>Meleni RODNEY400m</v>
      </c>
      <c r="H1640" s="2">
        <f>E1640</f>
        <v>1153</v>
      </c>
      <c r="I1640" s="2" cm="1">
        <f t="array" ref="I1640">MAX(IF($G$3:$G$4000=$G1640,$H$3:$H$4000))</f>
        <v>1153</v>
      </c>
      <c r="J1640" s="2" t="str">
        <v>IND</v>
      </c>
      <c r="K1640" s="21" t="str">
        <v>Amrita PATEL</v>
      </c>
      <c r="L1640" s="47" t="str">
        <v>10000m</v>
      </c>
      <c r="M1640" s="97">
        <v>36958</v>
      </c>
      <c r="N1640" s="96" t="str">
        <f t="shared" si="100"/>
        <v>Amrita PATEL10000m</v>
      </c>
      <c r="O1640" s="2">
        <f t="shared" si="101"/>
        <v>907</v>
      </c>
      <c r="P1640" s="2">
        <f t="shared" si="102"/>
        <v>123</v>
      </c>
      <c r="Q1640" s="81" t="str">
        <f t="shared" si="103"/>
        <v/>
      </c>
    </row>
    <row r="1641" spans="1:17" x14ac:dyDescent="0.2">
      <c r="A1641" t="s">
        <v>1610</v>
      </c>
      <c r="B1641" t="s">
        <v>1804</v>
      </c>
      <c r="C1641" t="s">
        <v>2</v>
      </c>
      <c r="D1641" s="5">
        <v>36195</v>
      </c>
      <c r="E1641" s="2">
        <v>1129</v>
      </c>
      <c r="F1641" s="2">
        <v>51</v>
      </c>
      <c r="G1641" t="str">
        <f>B1641&amp;C1641</f>
        <v>Halle HAZZARD100m</v>
      </c>
      <c r="H1641" s="2">
        <f>E1641</f>
        <v>1129</v>
      </c>
      <c r="I1641" s="2" cm="1">
        <f t="array" ref="I1641">MAX(IF($G$3:$G$4000=$G1641,$H$3:$H$4000))</f>
        <v>1129</v>
      </c>
      <c r="J1641" s="2" t="str">
        <v>IND</v>
      </c>
      <c r="K1641" s="21" t="str">
        <v>Jyoti GAWATE</v>
      </c>
      <c r="L1641" s="47" t="str">
        <v>marathon</v>
      </c>
      <c r="M1641" s="97">
        <v>31830</v>
      </c>
      <c r="N1641" s="96" t="str">
        <f t="shared" si="100"/>
        <v>Jyoti GAWATEmarathon</v>
      </c>
      <c r="O1641" s="2">
        <f t="shared" si="101"/>
        <v>906</v>
      </c>
      <c r="P1641" s="2">
        <f t="shared" si="102"/>
        <v>104</v>
      </c>
      <c r="Q1641" s="81" t="str">
        <f t="shared" si="103"/>
        <v/>
      </c>
    </row>
    <row r="1642" spans="1:17" x14ac:dyDescent="0.2">
      <c r="A1642" t="s">
        <v>1610</v>
      </c>
      <c r="B1642" t="s">
        <v>1913</v>
      </c>
      <c r="C1642" t="s">
        <v>26</v>
      </c>
      <c r="D1642" s="5">
        <v>36295</v>
      </c>
      <c r="E1642" s="2">
        <v>1090</v>
      </c>
      <c r="F1642" s="2">
        <v>81</v>
      </c>
      <c r="G1642" t="str">
        <f>B1642&amp;C1642</f>
        <v>Amanda CRAWFORD400m</v>
      </c>
      <c r="H1642" s="2">
        <f>E1642</f>
        <v>1090</v>
      </c>
      <c r="I1642" s="2" cm="1">
        <f t="array" ref="I1642">MAX(IF($G$3:$G$4000=$G1642,$H$3:$H$4000))</f>
        <v>1090</v>
      </c>
      <c r="J1642" s="2" t="str">
        <v>IND</v>
      </c>
      <c r="K1642" s="21" t="str">
        <v>Jyoti JAKHAR RANA</v>
      </c>
      <c r="L1642" s="47" t="str">
        <v>hammer-throw</v>
      </c>
      <c r="M1642" s="97">
        <v>34053</v>
      </c>
      <c r="N1642" s="96" t="str">
        <f t="shared" si="100"/>
        <v>Jyoti JAKHAR RANAhammer-throw</v>
      </c>
      <c r="O1642" s="2">
        <f t="shared" si="101"/>
        <v>905</v>
      </c>
      <c r="P1642" s="2">
        <f t="shared" si="102"/>
        <v>51</v>
      </c>
      <c r="Q1642" s="81" t="str">
        <f t="shared" si="103"/>
        <v/>
      </c>
    </row>
    <row r="1643" spans="1:17" x14ac:dyDescent="0.2">
      <c r="A1643" t="s">
        <v>1610</v>
      </c>
      <c r="B1643" t="s">
        <v>2405</v>
      </c>
      <c r="C1643" t="s">
        <v>37</v>
      </c>
      <c r="D1643" s="5">
        <v>37011</v>
      </c>
      <c r="E1643" s="2">
        <v>1014</v>
      </c>
      <c r="F1643" s="2">
        <v>97</v>
      </c>
      <c r="G1643" t="str">
        <f>B1643&amp;C1643</f>
        <v>Joniar THOMASlong-jump</v>
      </c>
      <c r="H1643" s="2">
        <f>E1643</f>
        <v>1014</v>
      </c>
      <c r="I1643" s="2" cm="1">
        <f t="array" ref="I1643">MAX(IF($G$3:$G$4000=$G1643,$H$3:$H$4000))</f>
        <v>1014</v>
      </c>
      <c r="J1643" s="2" t="str">
        <v>IND</v>
      </c>
      <c r="K1643" s="21" t="str">
        <v>K. SWETHA</v>
      </c>
      <c r="L1643" s="47" t="str">
        <v>3000msc</v>
      </c>
      <c r="M1643" s="97">
        <v>36000</v>
      </c>
      <c r="N1643" s="96" t="str">
        <f t="shared" si="100"/>
        <v>K. SWETHA3000msc</v>
      </c>
      <c r="O1643" s="2">
        <f t="shared" si="101"/>
        <v>903</v>
      </c>
      <c r="P1643" s="2">
        <f t="shared" si="102"/>
        <v>124</v>
      </c>
      <c r="Q1643" s="81" t="str">
        <f t="shared" si="103"/>
        <v/>
      </c>
    </row>
    <row r="1644" spans="1:17" x14ac:dyDescent="0.2">
      <c r="A1644" t="s">
        <v>1610</v>
      </c>
      <c r="B1644" t="s">
        <v>2641</v>
      </c>
      <c r="C1644" t="s">
        <v>39</v>
      </c>
      <c r="D1644" s="5">
        <v>37416</v>
      </c>
      <c r="E1644" s="2">
        <v>969</v>
      </c>
      <c r="F1644" s="2">
        <v>26</v>
      </c>
      <c r="G1644" t="str">
        <f>B1644&amp;C1644</f>
        <v>Kelsie MURREL-ROSSshot-put</v>
      </c>
      <c r="H1644" s="2">
        <f>E1644</f>
        <v>969</v>
      </c>
      <c r="I1644" s="2" cm="1">
        <f t="array" ref="I1644">MAX(IF($G$3:$G$4000=$G1644,$H$3:$H$4000))</f>
        <v>969</v>
      </c>
      <c r="J1644" s="2" t="str">
        <v>IND</v>
      </c>
      <c r="K1644" s="21" t="str">
        <v>Divya MOHAN</v>
      </c>
      <c r="L1644" s="47" t="str">
        <v>pole-vault</v>
      </c>
      <c r="M1644" s="97">
        <v>36369</v>
      </c>
      <c r="N1644" s="96" t="str">
        <f t="shared" si="100"/>
        <v>Divya MOHANpole-vault</v>
      </c>
      <c r="O1644" s="2">
        <f t="shared" si="101"/>
        <v>898</v>
      </c>
      <c r="P1644" s="2">
        <f t="shared" si="102"/>
        <v>50</v>
      </c>
      <c r="Q1644" s="81" t="str">
        <f t="shared" si="103"/>
        <v/>
      </c>
    </row>
    <row r="1645" spans="1:17" x14ac:dyDescent="0.2">
      <c r="A1645" t="s">
        <v>1610</v>
      </c>
      <c r="B1645" t="s">
        <v>2405</v>
      </c>
      <c r="C1645" t="s">
        <v>43</v>
      </c>
      <c r="D1645" s="5">
        <v>37011</v>
      </c>
      <c r="E1645" s="2">
        <v>930</v>
      </c>
      <c r="F1645" s="2">
        <v>24</v>
      </c>
      <c r="G1645" t="str">
        <f>B1645&amp;C1645</f>
        <v>Joniar THOMASheptathlon</v>
      </c>
      <c r="H1645" s="2">
        <f>E1645</f>
        <v>930</v>
      </c>
      <c r="I1645" s="2" cm="1">
        <f t="array" ref="I1645">MAX(IF($G$3:$G$4000=$G1645,$H$3:$H$4000))</f>
        <v>930</v>
      </c>
      <c r="J1645" s="2" t="str">
        <v>IND</v>
      </c>
      <c r="K1645" s="21" t="str">
        <v>D.R. SMITHA</v>
      </c>
      <c r="L1645" s="47" t="str">
        <v>3000msc</v>
      </c>
      <c r="M1645" s="97">
        <v>36869</v>
      </c>
      <c r="N1645" s="96" t="str">
        <f t="shared" si="100"/>
        <v>D.R. SMITHA3000msc</v>
      </c>
      <c r="O1645" s="2">
        <f t="shared" si="101"/>
        <v>893</v>
      </c>
      <c r="P1645" s="2">
        <f t="shared" si="102"/>
        <v>126</v>
      </c>
      <c r="Q1645" s="81" t="str">
        <f t="shared" si="103"/>
        <v/>
      </c>
    </row>
    <row r="1646" spans="1:17" x14ac:dyDescent="0.2">
      <c r="A1646" t="s">
        <v>1610</v>
      </c>
      <c r="B1646" t="s">
        <v>2780</v>
      </c>
      <c r="C1646" t="s">
        <v>41</v>
      </c>
      <c r="D1646" s="5">
        <v>35443</v>
      </c>
      <c r="E1646" s="2">
        <v>855</v>
      </c>
      <c r="F1646" s="2">
        <v>58</v>
      </c>
      <c r="G1646" t="str">
        <f>B1646&amp;C1646</f>
        <v>Candesha SCOTTjavelin-throw</v>
      </c>
      <c r="H1646" s="2">
        <f>E1646</f>
        <v>855</v>
      </c>
      <c r="I1646" s="2" cm="1">
        <f t="array" ref="I1646">MAX(IF($G$3:$G$4000=$G1646,$H$3:$H$4000))</f>
        <v>855</v>
      </c>
      <c r="J1646" s="2" t="str">
        <v>IND</v>
      </c>
      <c r="K1646" s="21" t="str">
        <v>Sonu KUMARI</v>
      </c>
      <c r="L1646" s="47" t="str">
        <v>heptathlon</v>
      </c>
      <c r="M1646" s="97">
        <v>36853</v>
      </c>
      <c r="N1646" s="96" t="str">
        <f t="shared" si="100"/>
        <v>Sonu KUMARIheptathlon</v>
      </c>
      <c r="O1646" s="2">
        <f t="shared" si="101"/>
        <v>890</v>
      </c>
      <c r="P1646" s="2">
        <f t="shared" si="102"/>
        <v>38</v>
      </c>
      <c r="Q1646" s="81" t="str">
        <f t="shared" si="103"/>
        <v/>
      </c>
    </row>
    <row r="1647" spans="1:17" x14ac:dyDescent="0.2">
      <c r="A1647" t="s">
        <v>1610</v>
      </c>
      <c r="B1647" t="s">
        <v>1611</v>
      </c>
      <c r="C1647" t="s">
        <v>39</v>
      </c>
      <c r="D1647" s="5">
        <v>37876</v>
      </c>
      <c r="E1647" s="2">
        <v>849</v>
      </c>
      <c r="F1647" s="2">
        <v>19</v>
      </c>
      <c r="G1647" t="str">
        <f>B1647&amp;C1647</f>
        <v>Jamora ALVESshot-put</v>
      </c>
      <c r="H1647" s="2">
        <f>E1647</f>
        <v>849</v>
      </c>
      <c r="I1647" s="2" cm="1">
        <f t="array" ref="I1647">MAX(IF($G$3:$G$4000=$G1647,$H$3:$H$4000))</f>
        <v>849</v>
      </c>
      <c r="J1647" s="2" t="str">
        <v>IND</v>
      </c>
      <c r="K1647" s="21" t="str">
        <v>Bharti BHADANA</v>
      </c>
      <c r="L1647" s="47" t="str">
        <v>race-walking</v>
      </c>
      <c r="M1647" s="97">
        <v>37462</v>
      </c>
      <c r="N1647" s="96" t="str">
        <f t="shared" si="100"/>
        <v>Bharti BHADANArace-walking</v>
      </c>
      <c r="O1647" s="2">
        <f t="shared" si="101"/>
        <v>886</v>
      </c>
      <c r="P1647" s="2">
        <f t="shared" si="102"/>
        <v>29</v>
      </c>
      <c r="Q1647" s="81" t="str">
        <f t="shared" si="103"/>
        <v/>
      </c>
    </row>
    <row r="1648" spans="1:17" x14ac:dyDescent="0.2">
      <c r="A1648" t="s">
        <v>1610</v>
      </c>
      <c r="B1648" t="s">
        <v>1611</v>
      </c>
      <c r="C1648" t="s">
        <v>40</v>
      </c>
      <c r="D1648" s="5">
        <v>37876</v>
      </c>
      <c r="E1648" s="2">
        <v>822</v>
      </c>
      <c r="F1648" s="2">
        <v>52</v>
      </c>
      <c r="G1648" t="str">
        <f>B1648&amp;C1648</f>
        <v>Jamora ALVESdiscus-throw</v>
      </c>
      <c r="H1648" s="2">
        <f>E1648</f>
        <v>822</v>
      </c>
      <c r="I1648" s="2" cm="1">
        <f t="array" ref="I1648">MAX(IF($G$3:$G$4000=$G1648,$H$3:$H$4000))</f>
        <v>822</v>
      </c>
      <c r="J1648" s="2" t="str">
        <v>IND</v>
      </c>
      <c r="K1648" s="21" t="str">
        <v>. YOGITA</v>
      </c>
      <c r="L1648" s="47" t="str">
        <v>shot-put</v>
      </c>
      <c r="M1648" s="97">
        <v>36831</v>
      </c>
      <c r="N1648" s="96" t="str">
        <f t="shared" si="100"/>
        <v>. YOGITAshot-put</v>
      </c>
      <c r="O1648" s="2">
        <f t="shared" si="101"/>
        <v>884</v>
      </c>
      <c r="P1648" s="2">
        <f t="shared" si="102"/>
        <v>54</v>
      </c>
      <c r="Q1648" s="81" t="str">
        <f t="shared" si="103"/>
        <v/>
      </c>
    </row>
    <row r="1649" spans="1:17" x14ac:dyDescent="0.2">
      <c r="A1649" t="s">
        <v>1610</v>
      </c>
      <c r="B1649" t="s">
        <v>1611</v>
      </c>
      <c r="C1649" t="s">
        <v>41</v>
      </c>
      <c r="D1649" s="5">
        <v>37876</v>
      </c>
      <c r="E1649" s="2">
        <v>716</v>
      </c>
      <c r="F1649" s="2">
        <v>74</v>
      </c>
      <c r="G1649" t="str">
        <f>B1649&amp;C1649</f>
        <v>Jamora ALVESjavelin-throw</v>
      </c>
      <c r="H1649" s="2">
        <f>E1649</f>
        <v>716</v>
      </c>
      <c r="I1649" s="2" cm="1">
        <f t="array" ref="I1649">MAX(IF($G$3:$G$4000=$G1649,$H$3:$H$4000))</f>
        <v>716</v>
      </c>
      <c r="J1649" s="2" t="str">
        <v>IND</v>
      </c>
      <c r="K1649" s="21" t="str">
        <v>. SATHYA</v>
      </c>
      <c r="L1649" s="47" t="str">
        <v>pole-vault</v>
      </c>
      <c r="M1649" s="97">
        <v>37013</v>
      </c>
      <c r="N1649" s="96" t="str">
        <f t="shared" si="100"/>
        <v>. SATHYApole-vault</v>
      </c>
      <c r="O1649" s="2">
        <f t="shared" si="101"/>
        <v>883</v>
      </c>
      <c r="P1649" s="2">
        <f t="shared" si="102"/>
        <v>57</v>
      </c>
      <c r="Q1649" s="81" t="str">
        <f t="shared" si="103"/>
        <v/>
      </c>
    </row>
    <row r="1650" spans="1:17" x14ac:dyDescent="0.2">
      <c r="A1650" t="s">
        <v>1195</v>
      </c>
      <c r="B1650" t="s">
        <v>1788</v>
      </c>
      <c r="C1650" t="s">
        <v>2</v>
      </c>
      <c r="D1650" s="5">
        <v>34407</v>
      </c>
      <c r="E1650" s="2">
        <v>1159</v>
      </c>
      <c r="F1650" s="2">
        <v>30</v>
      </c>
      <c r="G1650" t="str">
        <f>B1650&amp;C1650</f>
        <v>Jasmine ABRAMS100m</v>
      </c>
      <c r="H1650" s="2">
        <f>E1650</f>
        <v>1159</v>
      </c>
      <c r="I1650" s="2" cm="1">
        <f t="array" ref="I1650">MAX(IF($G$3:$G$4000=$G1650,$H$3:$H$4000))</f>
        <v>1159</v>
      </c>
      <c r="J1650" s="2" t="str">
        <v>IND</v>
      </c>
      <c r="K1650" s="21" t="str">
        <v>T. SATHIYA</v>
      </c>
      <c r="L1650" s="47" t="str">
        <v>pole-vault</v>
      </c>
      <c r="M1650" s="97">
        <v>36927</v>
      </c>
      <c r="N1650" s="96" t="str">
        <f t="shared" si="100"/>
        <v>T. SATHIYApole-vault</v>
      </c>
      <c r="O1650" s="2">
        <f t="shared" si="101"/>
        <v>883</v>
      </c>
      <c r="P1650" s="2">
        <f t="shared" si="102"/>
        <v>57</v>
      </c>
      <c r="Q1650" s="81" t="str">
        <f t="shared" si="103"/>
        <v/>
      </c>
    </row>
    <row r="1651" spans="1:17" x14ac:dyDescent="0.2">
      <c r="A1651" t="s">
        <v>1195</v>
      </c>
      <c r="B1651" t="s">
        <v>1883</v>
      </c>
      <c r="C1651" t="s">
        <v>26</v>
      </c>
      <c r="D1651" s="5">
        <v>35523</v>
      </c>
      <c r="E1651" s="2">
        <v>1148</v>
      </c>
      <c r="F1651" s="2">
        <v>23</v>
      </c>
      <c r="G1651" t="str">
        <f>B1651&amp;C1651</f>
        <v>Aliyah ABRAMS400m</v>
      </c>
      <c r="H1651" s="2">
        <f>E1651</f>
        <v>1148</v>
      </c>
      <c r="I1651" s="2" cm="1">
        <f t="array" ref="I1651">MAX(IF($G$3:$G$4000=$G1651,$H$3:$H$4000))</f>
        <v>1148</v>
      </c>
      <c r="J1651" s="2" t="str">
        <v>IND</v>
      </c>
      <c r="K1651" s="21" t="str">
        <v>. DEEPIKA</v>
      </c>
      <c r="L1651" s="47" t="str">
        <v>javelin-throw</v>
      </c>
      <c r="M1651" s="97">
        <v>38677</v>
      </c>
      <c r="N1651" s="96" t="str">
        <f t="shared" si="100"/>
        <v>. DEEPIKAjavelin-throw</v>
      </c>
      <c r="O1651" s="2">
        <f t="shared" si="101"/>
        <v>880</v>
      </c>
      <c r="P1651" s="2">
        <f t="shared" si="102"/>
        <v>48</v>
      </c>
      <c r="Q1651" s="81" t="str">
        <f t="shared" si="103"/>
        <v/>
      </c>
    </row>
    <row r="1652" spans="1:17" x14ac:dyDescent="0.2">
      <c r="A1652" t="s">
        <v>1195</v>
      </c>
      <c r="B1652" t="s">
        <v>2411</v>
      </c>
      <c r="C1652" t="s">
        <v>38</v>
      </c>
      <c r="D1652" s="5">
        <v>36123</v>
      </c>
      <c r="E1652" s="2">
        <v>1109</v>
      </c>
      <c r="F1652" s="2">
        <v>10</v>
      </c>
      <c r="G1652" t="str">
        <f>B1652&amp;C1652</f>
        <v>Natricia HOOPERtriple-jump</v>
      </c>
      <c r="H1652" s="2">
        <f>E1652</f>
        <v>1109</v>
      </c>
      <c r="I1652" s="2" cm="1">
        <f t="array" ref="I1652">MAX(IF($G$3:$G$4000=$G1652,$H$3:$H$4000))</f>
        <v>1109</v>
      </c>
      <c r="J1652" s="2" t="str">
        <v>IND</v>
      </c>
      <c r="K1652" s="21" t="str">
        <v>Mansi NEGI</v>
      </c>
      <c r="L1652" s="47" t="str">
        <v>race-walking</v>
      </c>
      <c r="M1652" s="97">
        <v>37744</v>
      </c>
      <c r="N1652" s="96" t="str">
        <f t="shared" si="100"/>
        <v>Mansi NEGIrace-walking</v>
      </c>
      <c r="O1652" s="2">
        <f t="shared" si="101"/>
        <v>875</v>
      </c>
      <c r="P1652" s="2">
        <f t="shared" si="102"/>
        <v>31</v>
      </c>
      <c r="Q1652" s="81" t="str">
        <f t="shared" si="103"/>
        <v/>
      </c>
    </row>
    <row r="1653" spans="1:17" x14ac:dyDescent="0.2">
      <c r="A1653" t="s">
        <v>1195</v>
      </c>
      <c r="B1653" t="s">
        <v>1968</v>
      </c>
      <c r="C1653" t="s">
        <v>27</v>
      </c>
      <c r="D1653" s="5">
        <v>35501</v>
      </c>
      <c r="E1653" s="2">
        <v>1102</v>
      </c>
      <c r="F1653" s="2">
        <v>64</v>
      </c>
      <c r="G1653" t="str">
        <f>B1653&amp;C1653</f>
        <v>Andrea FOSTER800m</v>
      </c>
      <c r="H1653" s="2">
        <f>E1653</f>
        <v>1102</v>
      </c>
      <c r="I1653" s="2" cm="1">
        <f t="array" ref="I1653">MAX(IF($G$3:$G$4000=$G1653,$H$3:$H$4000))</f>
        <v>1102</v>
      </c>
      <c r="J1653" s="2" t="str">
        <v>IND</v>
      </c>
      <c r="K1653" s="21" t="str">
        <v>V. AMBIKA</v>
      </c>
      <c r="L1653" s="47" t="str">
        <v>shot-put</v>
      </c>
      <c r="M1653" s="97">
        <v>36629</v>
      </c>
      <c r="N1653" s="96" t="str">
        <f t="shared" si="100"/>
        <v>V. AMBIKAshot-put</v>
      </c>
      <c r="O1653" s="2">
        <f t="shared" si="101"/>
        <v>872</v>
      </c>
      <c r="P1653" s="2">
        <f t="shared" si="102"/>
        <v>62</v>
      </c>
      <c r="Q1653" s="81" t="str">
        <f t="shared" si="103"/>
        <v/>
      </c>
    </row>
    <row r="1654" spans="1:17" x14ac:dyDescent="0.2">
      <c r="A1654" t="s">
        <v>1195</v>
      </c>
      <c r="B1654" t="s">
        <v>2357</v>
      </c>
      <c r="C1654" t="s">
        <v>37</v>
      </c>
      <c r="D1654" s="5">
        <v>36620</v>
      </c>
      <c r="E1654" s="2">
        <v>1101</v>
      </c>
      <c r="F1654" s="2">
        <v>26</v>
      </c>
      <c r="G1654" t="str">
        <f>B1654&amp;C1654</f>
        <v>Chantoba BRIGHTlong-jump</v>
      </c>
      <c r="H1654" s="2">
        <f>E1654</f>
        <v>1101</v>
      </c>
      <c r="I1654" s="2" cm="1">
        <f t="array" ref="I1654">MAX(IF($G$3:$G$4000=$G1654,$H$3:$H$4000))</f>
        <v>1101</v>
      </c>
      <c r="J1654" s="2" t="str">
        <v>IND</v>
      </c>
      <c r="K1654" s="21" t="str">
        <v>Shilpa RANI</v>
      </c>
      <c r="L1654" s="47" t="str">
        <v>javelin-throw</v>
      </c>
      <c r="M1654" s="97">
        <v>35231</v>
      </c>
      <c r="N1654" s="96" t="str">
        <f t="shared" si="100"/>
        <v>Shilpa RANIjavelin-throw</v>
      </c>
      <c r="O1654" s="2">
        <f t="shared" si="101"/>
        <v>870</v>
      </c>
      <c r="P1654" s="2">
        <f t="shared" si="102"/>
        <v>51</v>
      </c>
      <c r="Q1654" s="81" t="str">
        <f t="shared" si="103"/>
        <v/>
      </c>
    </row>
    <row r="1655" spans="1:17" x14ac:dyDescent="0.2">
      <c r="A1655" t="s">
        <v>1195</v>
      </c>
      <c r="B1655" t="s">
        <v>2357</v>
      </c>
      <c r="C1655" t="s">
        <v>38</v>
      </c>
      <c r="D1655" s="5">
        <v>36620</v>
      </c>
      <c r="E1655" s="2">
        <v>1069</v>
      </c>
      <c r="F1655" s="2">
        <v>17</v>
      </c>
      <c r="G1655" t="str">
        <f>B1655&amp;C1655</f>
        <v>Chantoba BRIGHTtriple-jump</v>
      </c>
      <c r="H1655" s="2">
        <f>E1655</f>
        <v>1069</v>
      </c>
      <c r="I1655" s="2" cm="1">
        <f t="array" ref="I1655">MAX(IF($G$3:$G$4000=$G1655,$H$3:$H$4000))</f>
        <v>1069</v>
      </c>
      <c r="J1655" s="2" t="str">
        <v>IND</v>
      </c>
      <c r="K1655" s="21" t="str">
        <v>Suravi BISWAS</v>
      </c>
      <c r="L1655" s="47" t="str">
        <v>discus-throw</v>
      </c>
      <c r="M1655" s="97">
        <v>35716</v>
      </c>
      <c r="N1655" s="96" t="str">
        <f t="shared" si="100"/>
        <v>Suravi BISWASdiscus-throw</v>
      </c>
      <c r="O1655" s="2">
        <f t="shared" si="101"/>
        <v>869</v>
      </c>
      <c r="P1655" s="2">
        <f t="shared" si="102"/>
        <v>72</v>
      </c>
      <c r="Q1655" s="81" t="str">
        <f t="shared" si="103"/>
        <v/>
      </c>
    </row>
    <row r="1656" spans="1:17" x14ac:dyDescent="0.2">
      <c r="A1656" t="s">
        <v>1195</v>
      </c>
      <c r="B1656" t="s">
        <v>2270</v>
      </c>
      <c r="C1656" s="5" t="s">
        <v>32</v>
      </c>
      <c r="D1656" s="5">
        <v>33398</v>
      </c>
      <c r="E1656" s="2">
        <v>1056</v>
      </c>
      <c r="F1656" s="2">
        <v>91</v>
      </c>
      <c r="G1656" t="str">
        <f>B1656&amp;C1656</f>
        <v>Jenea MCCAMMON100mh</v>
      </c>
      <c r="H1656" s="2">
        <f>E1656</f>
        <v>1056</v>
      </c>
      <c r="I1656" s="2" cm="1">
        <f t="array" ref="I1656">MAX(IF($G$3:$G$4000=$G1656,$H$3:$H$4000))</f>
        <v>1056</v>
      </c>
      <c r="J1656" s="2" t="str">
        <v>IND</v>
      </c>
      <c r="K1656" s="21" t="str">
        <v>Rachan KRISHNA</v>
      </c>
      <c r="L1656" s="47" t="str">
        <v>pole-vault</v>
      </c>
      <c r="M1656" s="97">
        <v>34478</v>
      </c>
      <c r="N1656" s="96" t="str">
        <f t="shared" si="100"/>
        <v>Rachan KRISHNApole-vault</v>
      </c>
      <c r="O1656" s="2">
        <f t="shared" si="101"/>
        <v>868</v>
      </c>
      <c r="P1656" s="2">
        <f t="shared" si="102"/>
        <v>67</v>
      </c>
      <c r="Q1656" s="81" t="str">
        <f t="shared" si="103"/>
        <v/>
      </c>
    </row>
    <row r="1657" spans="1:17" x14ac:dyDescent="0.2">
      <c r="A1657" t="s">
        <v>1195</v>
      </c>
      <c r="B1657" t="s">
        <v>1196</v>
      </c>
      <c r="C1657" t="s">
        <v>2</v>
      </c>
      <c r="D1657" s="5">
        <v>37736</v>
      </c>
      <c r="E1657" s="2">
        <v>1038</v>
      </c>
      <c r="F1657" s="2">
        <v>50</v>
      </c>
      <c r="G1657" t="str">
        <f>B1657&amp;C1657</f>
        <v>Keliza SMITH100m</v>
      </c>
      <c r="H1657" s="2">
        <f>E1657</f>
        <v>1038</v>
      </c>
      <c r="I1657" s="2" cm="1">
        <f t="array" ref="I1657">MAX(IF($G$3:$G$4000=$G1657,$H$3:$H$4000))</f>
        <v>1038</v>
      </c>
      <c r="J1657" s="2" t="str">
        <v>IND</v>
      </c>
      <c r="K1657" s="21" t="str">
        <v>Kachnar CHAUDHARY</v>
      </c>
      <c r="L1657" s="47" t="str">
        <v>shot-put</v>
      </c>
      <c r="M1657" s="97">
        <v>36297</v>
      </c>
      <c r="N1657" s="96" t="str">
        <f t="shared" si="100"/>
        <v>Kachnar CHAUDHARYshot-put</v>
      </c>
      <c r="O1657" s="2">
        <f t="shared" si="101"/>
        <v>868</v>
      </c>
      <c r="P1657" s="2">
        <f t="shared" si="102"/>
        <v>64</v>
      </c>
      <c r="Q1657" s="81" t="str">
        <f t="shared" si="103"/>
        <v/>
      </c>
    </row>
    <row r="1658" spans="1:17" x14ac:dyDescent="0.2">
      <c r="A1658" t="s">
        <v>1195</v>
      </c>
      <c r="B1658" t="s">
        <v>1285</v>
      </c>
      <c r="C1658" t="s">
        <v>26</v>
      </c>
      <c r="D1658" s="5">
        <v>37016</v>
      </c>
      <c r="E1658" s="2">
        <v>1026</v>
      </c>
      <c r="F1658" s="2">
        <v>67</v>
      </c>
      <c r="G1658" t="str">
        <f>B1658&amp;C1658</f>
        <v>Kenisha PHILLIPS400m</v>
      </c>
      <c r="H1658" s="2">
        <f>E1658</f>
        <v>1026</v>
      </c>
      <c r="I1658" s="2" cm="1">
        <f t="array" ref="I1658">MAX(IF($G$3:$G$4000=$G1658,$H$3:$H$4000))</f>
        <v>1026</v>
      </c>
      <c r="J1658" s="2" t="str">
        <v>IND</v>
      </c>
      <c r="K1658" s="21" t="str">
        <v>. REKHA</v>
      </c>
      <c r="L1658" s="47" t="str">
        <v>shot-put</v>
      </c>
      <c r="M1658" s="97">
        <v>36924</v>
      </c>
      <c r="N1658" s="96" t="str">
        <f t="shared" si="100"/>
        <v>. REKHAshot-put</v>
      </c>
      <c r="O1658" s="2">
        <f t="shared" si="101"/>
        <v>868</v>
      </c>
      <c r="P1658" s="2">
        <f t="shared" si="102"/>
        <v>64</v>
      </c>
      <c r="Q1658" s="81" t="str">
        <f t="shared" si="103"/>
        <v/>
      </c>
    </row>
    <row r="1659" spans="1:17" x14ac:dyDescent="0.2">
      <c r="A1659" t="s">
        <v>1195</v>
      </c>
      <c r="B1659" t="s">
        <v>1196</v>
      </c>
      <c r="C1659" t="s">
        <v>25</v>
      </c>
      <c r="D1659" s="5">
        <v>37736</v>
      </c>
      <c r="E1659" s="2">
        <v>992</v>
      </c>
      <c r="F1659" s="2">
        <v>92</v>
      </c>
      <c r="G1659" t="str">
        <f>B1659&amp;C1659</f>
        <v>Keliza SMITH200m</v>
      </c>
      <c r="H1659" s="2">
        <f>E1659</f>
        <v>992</v>
      </c>
      <c r="I1659" s="2" cm="1">
        <f t="array" ref="I1659">MAX(IF($G$3:$G$4000=$G1659,$H$3:$H$4000))</f>
        <v>992</v>
      </c>
      <c r="J1659" s="2" t="str">
        <v>IND</v>
      </c>
      <c r="K1659" s="21" t="str">
        <v>Gurveer KAUR</v>
      </c>
      <c r="L1659" s="47" t="str">
        <v>discus-throw</v>
      </c>
      <c r="M1659" s="97">
        <v>34991</v>
      </c>
      <c r="N1659" s="96" t="str">
        <f t="shared" si="100"/>
        <v>Gurveer KAURdiscus-throw</v>
      </c>
      <c r="O1659" s="2">
        <f t="shared" si="101"/>
        <v>863</v>
      </c>
      <c r="P1659" s="2">
        <f t="shared" si="102"/>
        <v>76</v>
      </c>
      <c r="Q1659" s="81" t="str">
        <f t="shared" si="103"/>
        <v/>
      </c>
    </row>
    <row r="1660" spans="1:17" x14ac:dyDescent="0.2">
      <c r="A1660" t="s">
        <v>1195</v>
      </c>
      <c r="B1660" t="s">
        <v>1521</v>
      </c>
      <c r="C1660" t="s">
        <v>38</v>
      </c>
      <c r="D1660" s="5">
        <v>33271</v>
      </c>
      <c r="E1660" s="2">
        <v>976</v>
      </c>
      <c r="F1660" s="2">
        <v>82</v>
      </c>
      <c r="G1660" t="str">
        <f>B1660&amp;C1660</f>
        <v>Natrena HOOPERtriple-jump</v>
      </c>
      <c r="H1660" s="2">
        <f>E1660</f>
        <v>976</v>
      </c>
      <c r="I1660" s="2" cm="1">
        <f t="array" ref="I1660">MAX(IF($G$3:$G$4000=$G1660,$H$3:$H$4000))</f>
        <v>976</v>
      </c>
      <c r="J1660" s="2" t="str">
        <v>IND</v>
      </c>
      <c r="K1660" s="21" t="str">
        <v>Anamika DAS</v>
      </c>
      <c r="L1660" s="47" t="str">
        <v>shot-put</v>
      </c>
      <c r="M1660" s="97">
        <v>36247</v>
      </c>
      <c r="N1660" s="96" t="str">
        <f t="shared" si="100"/>
        <v>Anamika DASshot-put</v>
      </c>
      <c r="O1660" s="2">
        <f t="shared" si="101"/>
        <v>861</v>
      </c>
      <c r="P1660" s="2">
        <f t="shared" si="102"/>
        <v>72</v>
      </c>
      <c r="Q1660" s="81" t="str">
        <f t="shared" si="103"/>
        <v/>
      </c>
    </row>
    <row r="1661" spans="1:17" x14ac:dyDescent="0.2">
      <c r="A1661" t="s">
        <v>1195</v>
      </c>
      <c r="B1661" t="s">
        <v>1521</v>
      </c>
      <c r="C1661" t="s">
        <v>35</v>
      </c>
      <c r="D1661" s="5">
        <v>33271</v>
      </c>
      <c r="E1661" s="2">
        <v>974</v>
      </c>
      <c r="F1661" s="2">
        <v>18</v>
      </c>
      <c r="G1661" t="str">
        <f>B1661&amp;C1661</f>
        <v>Natrena HOOPERhigh-jump</v>
      </c>
      <c r="H1661" s="2">
        <f>E1661</f>
        <v>974</v>
      </c>
      <c r="I1661" s="2" cm="1">
        <f t="array" ref="I1661">MAX(IF($G$3:$G$4000=$G1661,$H$3:$H$4000))</f>
        <v>974</v>
      </c>
      <c r="J1661" s="2" t="str">
        <v>IND</v>
      </c>
      <c r="K1661" s="21" t="str">
        <v>Swapna BARMAN</v>
      </c>
      <c r="L1661" s="47" t="str">
        <v>javelin-throw</v>
      </c>
      <c r="M1661" s="97">
        <v>35367</v>
      </c>
      <c r="N1661" s="96" t="str">
        <f t="shared" si="100"/>
        <v>Swapna BARMANjavelin-throw</v>
      </c>
      <c r="O1661" s="2">
        <f t="shared" si="101"/>
        <v>861</v>
      </c>
      <c r="P1661" s="2">
        <f t="shared" si="102"/>
        <v>55</v>
      </c>
      <c r="Q1661" s="81" t="str">
        <f t="shared" si="103"/>
        <v/>
      </c>
    </row>
    <row r="1662" spans="1:17" x14ac:dyDescent="0.2">
      <c r="A1662" t="s">
        <v>1195</v>
      </c>
      <c r="B1662" t="s">
        <v>2797</v>
      </c>
      <c r="C1662" s="5" t="s">
        <v>41</v>
      </c>
      <c r="D1662" s="5">
        <v>38255</v>
      </c>
      <c r="E1662" s="2">
        <v>807</v>
      </c>
      <c r="F1662" s="2">
        <v>90</v>
      </c>
      <c r="G1662" t="str">
        <f>B1662&amp;C1662</f>
        <v>Anisha GIBBONSjavelin-throw</v>
      </c>
      <c r="H1662" s="2">
        <f>E1662</f>
        <v>807</v>
      </c>
      <c r="I1662" s="2" cm="1">
        <f t="array" ref="I1662">MAX(IF($G$3:$G$4000=$G1662,$H$3:$H$4000))</f>
        <v>807</v>
      </c>
      <c r="J1662" s="2" t="str">
        <v>IND</v>
      </c>
      <c r="K1662" s="21" t="str">
        <v>. GARIMA</v>
      </c>
      <c r="L1662" s="47" t="str">
        <v>discus-throw</v>
      </c>
      <c r="M1662" s="97">
        <v>37455</v>
      </c>
      <c r="N1662" s="96" t="str">
        <f t="shared" si="100"/>
        <v>. GARIMAdiscus-throw</v>
      </c>
      <c r="O1662" s="2">
        <f t="shared" si="101"/>
        <v>860</v>
      </c>
      <c r="P1662" s="2">
        <f t="shared" si="102"/>
        <v>79</v>
      </c>
      <c r="Q1662" s="81" t="str">
        <f t="shared" si="103"/>
        <v/>
      </c>
    </row>
    <row r="1663" spans="1:17" x14ac:dyDescent="0.2">
      <c r="A1663" t="s">
        <v>1232</v>
      </c>
      <c r="B1663" t="s">
        <v>2568</v>
      </c>
      <c r="C1663" s="6" t="s">
        <v>40</v>
      </c>
      <c r="D1663" s="5">
        <v>35128</v>
      </c>
      <c r="E1663" s="2">
        <v>1193</v>
      </c>
      <c r="F1663" s="2">
        <v>2</v>
      </c>
      <c r="G1663" t="str">
        <f>B1663&amp;C1663</f>
        <v>Kamalpreet KAURdiscus-throw</v>
      </c>
      <c r="H1663" s="2">
        <f>E1663</f>
        <v>1193</v>
      </c>
      <c r="I1663" s="2" cm="1">
        <f t="array" ref="I1663">MAX(IF($G$3:$G$4000=$G1663,$H$3:$H$4000))</f>
        <v>1193</v>
      </c>
      <c r="J1663" s="2" t="str">
        <v>IND</v>
      </c>
      <c r="K1663" s="21" t="str">
        <v>Rekha SINGH</v>
      </c>
      <c r="L1663" s="47" t="str">
        <v>hammer-throw</v>
      </c>
      <c r="M1663" s="97">
        <v>35794</v>
      </c>
      <c r="N1663" s="96" t="str">
        <f t="shared" si="100"/>
        <v>Rekha SINGHhammer-throw</v>
      </c>
      <c r="O1663" s="2">
        <f t="shared" si="101"/>
        <v>859</v>
      </c>
      <c r="P1663" s="2">
        <f t="shared" si="102"/>
        <v>70</v>
      </c>
      <c r="Q1663" s="81" t="str">
        <f t="shared" si="103"/>
        <v/>
      </c>
    </row>
    <row r="1664" spans="1:17" x14ac:dyDescent="0.2">
      <c r="A1664" t="s">
        <v>1232</v>
      </c>
      <c r="B1664" t="s">
        <v>1245</v>
      </c>
      <c r="C1664" t="s">
        <v>2</v>
      </c>
      <c r="D1664" s="5">
        <v>35098</v>
      </c>
      <c r="E1664" s="2">
        <v>1163</v>
      </c>
      <c r="F1664" s="2">
        <v>27</v>
      </c>
      <c r="G1664" t="str">
        <f>B1664&amp;C1664</f>
        <v>Dutee CHAND100m</v>
      </c>
      <c r="H1664" s="2">
        <f>E1664</f>
        <v>1163</v>
      </c>
      <c r="I1664" s="2" cm="1">
        <f t="array" ref="I1664">MAX(IF($G$3:$G$4000=$G1664,$H$3:$H$4000))</f>
        <v>1163</v>
      </c>
      <c r="J1664" s="2" t="str">
        <v>IND</v>
      </c>
      <c r="K1664" s="21" t="str">
        <v>Krishna JAYASANKAR</v>
      </c>
      <c r="L1664" s="47" t="str">
        <v>discus-throw</v>
      </c>
      <c r="M1664" s="97">
        <v>37570</v>
      </c>
      <c r="N1664" s="96" t="str">
        <f t="shared" si="100"/>
        <v>Krishna JAYASANKARdiscus-throw</v>
      </c>
      <c r="O1664" s="2">
        <f t="shared" si="101"/>
        <v>856</v>
      </c>
      <c r="P1664" s="2">
        <f t="shared" si="102"/>
        <v>82</v>
      </c>
      <c r="Q1664" s="81" t="str">
        <f t="shared" si="103"/>
        <v/>
      </c>
    </row>
    <row r="1665" spans="1:17" x14ac:dyDescent="0.2">
      <c r="A1665" t="s">
        <v>1232</v>
      </c>
      <c r="B1665" t="s">
        <v>1953</v>
      </c>
      <c r="C1665" t="s">
        <v>28</v>
      </c>
      <c r="D1665" s="5">
        <v>35999</v>
      </c>
      <c r="E1665" s="2">
        <v>1163</v>
      </c>
      <c r="F1665" s="2">
        <v>17</v>
      </c>
      <c r="G1665" t="str">
        <f>B1665&amp;C1665</f>
        <v>Harmilan BAINS1500m</v>
      </c>
      <c r="H1665" s="2">
        <f>E1665</f>
        <v>1163</v>
      </c>
      <c r="I1665" s="2" cm="1">
        <f t="array" ref="I1665">MAX(IF($G$3:$G$4000=$G1665,$H$3:$H$4000))</f>
        <v>1163</v>
      </c>
      <c r="J1665" s="2" t="str">
        <v>IND</v>
      </c>
      <c r="K1665" s="21" t="str">
        <v>Vedpathak SURABH</v>
      </c>
      <c r="L1665" s="47" t="str">
        <v>hammer-throw</v>
      </c>
      <c r="M1665" s="97">
        <v>36036</v>
      </c>
      <c r="N1665" s="96" t="str">
        <f t="shared" si="100"/>
        <v>Vedpathak SURABHhammer-throw</v>
      </c>
      <c r="O1665" s="2">
        <f t="shared" si="101"/>
        <v>855</v>
      </c>
      <c r="P1665" s="2">
        <f t="shared" si="102"/>
        <v>74</v>
      </c>
      <c r="Q1665" s="81" t="str">
        <f t="shared" si="103"/>
        <v/>
      </c>
    </row>
    <row r="1666" spans="1:17" x14ac:dyDescent="0.2">
      <c r="A1666" t="s">
        <v>1232</v>
      </c>
      <c r="B1666" t="s">
        <v>1844</v>
      </c>
      <c r="C1666" t="s">
        <v>25</v>
      </c>
      <c r="D1666" s="6">
        <v>36534</v>
      </c>
      <c r="E1666" s="2">
        <v>1147</v>
      </c>
      <c r="F1666" s="2">
        <v>23</v>
      </c>
      <c r="G1666" t="str">
        <f>B1666&amp;C1666</f>
        <v>Hima DAS200m</v>
      </c>
      <c r="H1666" s="2">
        <f>E1666</f>
        <v>1147</v>
      </c>
      <c r="I1666" s="2" cm="1">
        <f t="array" ref="I1666">MAX(IF($G$3:$G$4000=$G1666,$H$3:$H$4000))</f>
        <v>1147</v>
      </c>
      <c r="J1666" s="2" t="str">
        <v>IND</v>
      </c>
      <c r="K1666" s="21" t="str">
        <v>K. AKSHAYA</v>
      </c>
      <c r="L1666" s="47" t="str">
        <v>race-walking</v>
      </c>
      <c r="M1666" s="97">
        <v>36967</v>
      </c>
      <c r="N1666" s="96" t="str">
        <f t="shared" si="100"/>
        <v>K. AKSHAYArace-walking</v>
      </c>
      <c r="O1666" s="2">
        <f t="shared" si="101"/>
        <v>854</v>
      </c>
      <c r="P1666" s="2">
        <f t="shared" si="102"/>
        <v>34</v>
      </c>
      <c r="Q1666" s="81" t="str">
        <f t="shared" si="103"/>
        <v/>
      </c>
    </row>
    <row r="1667" spans="1:17" x14ac:dyDescent="0.2">
      <c r="A1667" t="s">
        <v>1232</v>
      </c>
      <c r="B1667" t="s">
        <v>1577</v>
      </c>
      <c r="C1667" t="s">
        <v>40</v>
      </c>
      <c r="D1667" s="5">
        <v>30524</v>
      </c>
      <c r="E1667" s="2">
        <v>1140</v>
      </c>
      <c r="F1667" s="2">
        <v>3</v>
      </c>
      <c r="G1667" t="str">
        <f>B1667&amp;C1667</f>
        <v>Seema PUNIAdiscus-throw</v>
      </c>
      <c r="H1667" s="2">
        <f>E1667</f>
        <v>1140</v>
      </c>
      <c r="I1667" s="2" cm="1">
        <f t="array" ref="I1667">MAX(IF($G$3:$G$4000=$G1667,$H$3:$H$4000))</f>
        <v>1140</v>
      </c>
      <c r="J1667" s="2" t="str">
        <v>IND</v>
      </c>
      <c r="K1667" s="21" t="str">
        <v>Sunita DEVI</v>
      </c>
      <c r="L1667" s="47" t="str">
        <v>discus-throw</v>
      </c>
      <c r="M1667" s="97">
        <v>36605</v>
      </c>
      <c r="N1667" s="96" t="str">
        <f t="shared" si="100"/>
        <v>Sunita DEVIdiscus-throw</v>
      </c>
      <c r="O1667" s="2">
        <f t="shared" si="101"/>
        <v>852</v>
      </c>
      <c r="P1667" s="2">
        <f t="shared" si="102"/>
        <v>85</v>
      </c>
      <c r="Q1667" s="81" t="str">
        <f t="shared" si="103"/>
        <v/>
      </c>
    </row>
    <row r="1668" spans="1:17" x14ac:dyDescent="0.2">
      <c r="A1668" t="s">
        <v>1232</v>
      </c>
      <c r="B1668" t="s">
        <v>2753</v>
      </c>
      <c r="C1668" t="s">
        <v>41</v>
      </c>
      <c r="D1668" s="5">
        <v>33845</v>
      </c>
      <c r="E1668" s="2">
        <v>1138</v>
      </c>
      <c r="F1668" s="2">
        <v>4</v>
      </c>
      <c r="G1668" t="str">
        <f>B1668&amp;C1668</f>
        <v>Annu RANIjavelin-throw</v>
      </c>
      <c r="H1668" s="2">
        <f>E1668</f>
        <v>1138</v>
      </c>
      <c r="I1668" s="2" cm="1">
        <f t="array" ref="I1668">MAX(IF($G$3:$G$4000=$G1668,$H$3:$H$4000))</f>
        <v>1138</v>
      </c>
      <c r="J1668" s="2" t="str">
        <v>IND</v>
      </c>
      <c r="K1668" s="21" t="str">
        <v>. KAJAL</v>
      </c>
      <c r="L1668" s="47" t="str">
        <v>heptathlon</v>
      </c>
      <c r="M1668" s="97">
        <v>36577</v>
      </c>
      <c r="N1668" s="96" t="str">
        <f t="shared" ref="N1668:N1731" si="104">K1668&amp;L1668</f>
        <v>. KAJALheptathlon</v>
      </c>
      <c r="O1668" s="2">
        <f t="shared" ref="O1668:O1731" si="105">VLOOKUP(K1668&amp;L1668,$G$3:$H$3442,2,FALSE)</f>
        <v>852</v>
      </c>
      <c r="P1668" s="2">
        <f t="shared" ref="P1668:P1731" si="106">COUNTIFS($L$3:$L$3026,L1668,$O$3:$O$3026,"&gt;"&amp;O1668)+1</f>
        <v>48</v>
      </c>
      <c r="Q1668" s="81" t="str">
        <f t="shared" ref="Q1668:Q1731" si="107">IFERROR(IF(J1668="AUS",COUNTIFS($J$3:$J$3026,"AUS",$L$3:$L$3026,L1668,$O$3:$O$3026,"&gt;"&amp;O1668)+1,""),"")</f>
        <v/>
      </c>
    </row>
    <row r="1669" spans="1:17" x14ac:dyDescent="0.2">
      <c r="A1669" t="s">
        <v>1232</v>
      </c>
      <c r="B1669" t="s">
        <v>1233</v>
      </c>
      <c r="C1669" t="s">
        <v>2</v>
      </c>
      <c r="D1669" s="5">
        <v>33365</v>
      </c>
      <c r="E1669" s="2">
        <v>1123</v>
      </c>
      <c r="F1669" s="2">
        <v>59</v>
      </c>
      <c r="G1669" t="str">
        <f>B1669&amp;C1669</f>
        <v>Srabani NANDA100m</v>
      </c>
      <c r="H1669" s="2">
        <f>E1669</f>
        <v>1123</v>
      </c>
      <c r="I1669" s="2" cm="1">
        <f t="array" ref="I1669">MAX(IF($G$3:$G$4000=$G1669,$H$3:$H$4000))</f>
        <v>1123</v>
      </c>
      <c r="J1669" s="2" t="str">
        <v>IND</v>
      </c>
      <c r="K1669" s="21" t="str">
        <v>Aditi RAJESH</v>
      </c>
      <c r="L1669" s="47" t="str">
        <v>discus-throw</v>
      </c>
      <c r="M1669" s="97">
        <v>37470</v>
      </c>
      <c r="N1669" s="96" t="str">
        <f t="shared" si="104"/>
        <v>Aditi RAJESHdiscus-throw</v>
      </c>
      <c r="O1669" s="2">
        <f t="shared" si="105"/>
        <v>850</v>
      </c>
      <c r="P1669" s="2">
        <f t="shared" si="106"/>
        <v>88</v>
      </c>
      <c r="Q1669" s="81" t="str">
        <f t="shared" si="107"/>
        <v/>
      </c>
    </row>
    <row r="1670" spans="1:17" x14ac:dyDescent="0.2">
      <c r="A1670" t="s">
        <v>1232</v>
      </c>
      <c r="B1670" t="s">
        <v>2374</v>
      </c>
      <c r="C1670" s="5" t="s">
        <v>37</v>
      </c>
      <c r="D1670" s="5">
        <v>36951</v>
      </c>
      <c r="E1670" s="2">
        <v>1122</v>
      </c>
      <c r="F1670" s="2">
        <v>4</v>
      </c>
      <c r="G1670" t="str">
        <f>B1670&amp;C1670</f>
        <v>Ancy SOJANlong-jump</v>
      </c>
      <c r="H1670" s="2">
        <f>E1670</f>
        <v>1122</v>
      </c>
      <c r="I1670" s="2" cm="1">
        <f t="array" ref="I1670">MAX(IF($G$3:$G$4000=$G1670,$H$3:$H$4000))</f>
        <v>1122</v>
      </c>
      <c r="J1670" s="2" t="str">
        <v>IND</v>
      </c>
      <c r="K1670" s="21" t="str">
        <v>. SHIVANI</v>
      </c>
      <c r="L1670" s="47" t="str">
        <v>discus-throw</v>
      </c>
      <c r="M1670" s="97">
        <v>36356</v>
      </c>
      <c r="N1670" s="96" t="str">
        <f t="shared" si="104"/>
        <v>. SHIVANIdiscus-throw</v>
      </c>
      <c r="O1670" s="2">
        <f t="shared" si="105"/>
        <v>850</v>
      </c>
      <c r="P1670" s="2">
        <f t="shared" si="106"/>
        <v>88</v>
      </c>
      <c r="Q1670" s="81" t="str">
        <f t="shared" si="107"/>
        <v/>
      </c>
    </row>
    <row r="1671" spans="1:17" x14ac:dyDescent="0.2">
      <c r="A1671" t="s">
        <v>1232</v>
      </c>
      <c r="B1671" t="s">
        <v>1811</v>
      </c>
      <c r="C1671" t="s">
        <v>25</v>
      </c>
      <c r="D1671" s="5">
        <v>35951</v>
      </c>
      <c r="E1671" s="2">
        <v>1120</v>
      </c>
      <c r="F1671" s="2">
        <v>43</v>
      </c>
      <c r="G1671" t="str">
        <f>B1671&amp;C1671</f>
        <v>Sekar Dhana LAKSHMI200m</v>
      </c>
      <c r="H1671" s="2">
        <f>E1671</f>
        <v>1120</v>
      </c>
      <c r="I1671" s="2" cm="1">
        <f t="array" ref="I1671">MAX(IF($G$3:$G$4000=$G1671,$H$3:$H$4000))</f>
        <v>1120</v>
      </c>
      <c r="J1671" s="2" t="str">
        <v>IND</v>
      </c>
      <c r="K1671" s="21" t="str">
        <v>P.S UMA</v>
      </c>
      <c r="L1671" s="47" t="str">
        <v>shot-put</v>
      </c>
      <c r="M1671" s="97">
        <v>35384</v>
      </c>
      <c r="N1671" s="96" t="str">
        <f t="shared" si="104"/>
        <v>P.S UMAshot-put</v>
      </c>
      <c r="O1671" s="2">
        <f t="shared" si="105"/>
        <v>850</v>
      </c>
      <c r="P1671" s="2">
        <f t="shared" si="106"/>
        <v>81</v>
      </c>
      <c r="Q1671" s="81" t="str">
        <f t="shared" si="107"/>
        <v/>
      </c>
    </row>
    <row r="1672" spans="1:17" x14ac:dyDescent="0.2">
      <c r="A1672" t="s">
        <v>1232</v>
      </c>
      <c r="B1672" t="s">
        <v>5264</v>
      </c>
      <c r="C1672" t="s">
        <v>37</v>
      </c>
      <c r="D1672" s="5">
        <v>35596</v>
      </c>
      <c r="E1672" s="2">
        <v>1119</v>
      </c>
      <c r="F1672" s="2">
        <v>20</v>
      </c>
      <c r="G1672" t="str">
        <f>B1672&amp;C1672</f>
        <v>Aishwarya BABU SABlong-jump</v>
      </c>
      <c r="H1672" s="2">
        <f>E1672</f>
        <v>1119</v>
      </c>
      <c r="I1672" s="2" cm="1">
        <f t="array" ref="I1672">MAX(IF($G$3:$G$4000=$G1672,$H$3:$H$4000))</f>
        <v>1119</v>
      </c>
      <c r="J1672" s="2" t="str">
        <v>IND</v>
      </c>
      <c r="K1672" s="21" t="str">
        <v>. KIRAN</v>
      </c>
      <c r="L1672" s="47" t="str">
        <v>discus-throw</v>
      </c>
      <c r="M1672" s="97">
        <v>37803</v>
      </c>
      <c r="N1672" s="96" t="str">
        <f t="shared" si="104"/>
        <v>. KIRANdiscus-throw</v>
      </c>
      <c r="O1672" s="2">
        <f t="shared" si="105"/>
        <v>847</v>
      </c>
      <c r="P1672" s="2">
        <f t="shared" si="106"/>
        <v>92</v>
      </c>
      <c r="Q1672" s="81" t="str">
        <f t="shared" si="107"/>
        <v/>
      </c>
    </row>
    <row r="1673" spans="1:17" x14ac:dyDescent="0.2">
      <c r="A1673" t="s">
        <v>1232</v>
      </c>
      <c r="B1673" t="s">
        <v>1811</v>
      </c>
      <c r="C1673" t="s">
        <v>2</v>
      </c>
      <c r="D1673" s="5">
        <v>35951</v>
      </c>
      <c r="E1673" s="2">
        <v>1118</v>
      </c>
      <c r="F1673" s="2">
        <v>61</v>
      </c>
      <c r="G1673" t="str">
        <f>B1673&amp;C1673</f>
        <v>Sekar Dhana LAKSHMI100m</v>
      </c>
      <c r="H1673" s="2">
        <f>E1673</f>
        <v>1118</v>
      </c>
      <c r="I1673" s="2" cm="1">
        <f t="array" ref="I1673">MAX(IF($G$3:$G$4000=$G1673,$H$3:$H$4000))</f>
        <v>1118</v>
      </c>
      <c r="J1673" s="2" t="str">
        <v>IND</v>
      </c>
      <c r="K1673" s="21" t="str">
        <v>Bhadwati CHOUDHARY</v>
      </c>
      <c r="L1673" s="47" t="str">
        <v>hammer-throw</v>
      </c>
      <c r="M1673" s="97">
        <v>37095</v>
      </c>
      <c r="N1673" s="96" t="str">
        <f t="shared" si="104"/>
        <v>Bhadwati CHOUDHARYhammer-throw</v>
      </c>
      <c r="O1673" s="2">
        <f t="shared" si="105"/>
        <v>846</v>
      </c>
      <c r="P1673" s="2">
        <f t="shared" si="106"/>
        <v>78</v>
      </c>
      <c r="Q1673" s="81" t="str">
        <f t="shared" si="107"/>
        <v/>
      </c>
    </row>
    <row r="1674" spans="1:17" x14ac:dyDescent="0.2">
      <c r="A1674" t="s">
        <v>1232</v>
      </c>
      <c r="B1674" t="s">
        <v>1952</v>
      </c>
      <c r="C1674" t="s">
        <v>27</v>
      </c>
      <c r="D1674" s="5">
        <v>37119</v>
      </c>
      <c r="E1674" s="2">
        <v>1117</v>
      </c>
      <c r="F1674" s="2">
        <v>42</v>
      </c>
      <c r="G1674" t="str">
        <f>B1674&amp;C1674</f>
        <v>KM. CHANDA800m</v>
      </c>
      <c r="H1674" s="2">
        <f>E1674</f>
        <v>1117</v>
      </c>
      <c r="I1674" s="2" cm="1">
        <f t="array" ref="I1674">MAX(IF($G$3:$G$4000=$G1674,$H$3:$H$4000))</f>
        <v>1117</v>
      </c>
      <c r="J1674" s="2" t="str">
        <v>IND</v>
      </c>
      <c r="K1674" s="21" t="str">
        <v>Madhu RENU</v>
      </c>
      <c r="L1674" s="47" t="str">
        <v>discus-throw</v>
      </c>
      <c r="M1674" s="97">
        <v>35551</v>
      </c>
      <c r="N1674" s="96" t="str">
        <f t="shared" si="104"/>
        <v>Madhu RENUdiscus-throw</v>
      </c>
      <c r="O1674" s="2">
        <f t="shared" si="105"/>
        <v>843</v>
      </c>
      <c r="P1674" s="2">
        <f t="shared" si="106"/>
        <v>94</v>
      </c>
      <c r="Q1674" s="81" t="str">
        <f t="shared" si="107"/>
        <v/>
      </c>
    </row>
    <row r="1675" spans="1:17" x14ac:dyDescent="0.2">
      <c r="A1675" t="s">
        <v>1232</v>
      </c>
      <c r="B1675" t="s">
        <v>1953</v>
      </c>
      <c r="C1675" s="5" t="s">
        <v>27</v>
      </c>
      <c r="D1675" s="5">
        <v>35999</v>
      </c>
      <c r="E1675" s="2">
        <v>1117</v>
      </c>
      <c r="F1675" s="2">
        <v>42</v>
      </c>
      <c r="G1675" t="str">
        <f>B1675&amp;C1675</f>
        <v>Harmilan BAINS800m</v>
      </c>
      <c r="H1675" s="2">
        <f>E1675</f>
        <v>1117</v>
      </c>
      <c r="I1675" s="2" cm="1">
        <f t="array" ref="I1675">MAX(IF($G$3:$G$4000=$G1675,$H$3:$H$4000))</f>
        <v>1117</v>
      </c>
      <c r="J1675" s="2" t="str">
        <v>IND</v>
      </c>
      <c r="K1675" s="21" t="str">
        <v>Kulvinder KAUR</v>
      </c>
      <c r="L1675" s="47" t="str">
        <v>hammer-throw</v>
      </c>
      <c r="M1675" s="97">
        <v>35841</v>
      </c>
      <c r="N1675" s="96" t="str">
        <f t="shared" si="104"/>
        <v>Kulvinder KAURhammer-throw</v>
      </c>
      <c r="O1675" s="2">
        <f t="shared" si="105"/>
        <v>843</v>
      </c>
      <c r="P1675" s="2">
        <f t="shared" si="106"/>
        <v>82</v>
      </c>
      <c r="Q1675" s="81" t="str">
        <f t="shared" si="107"/>
        <v/>
      </c>
    </row>
    <row r="1676" spans="1:17" x14ac:dyDescent="0.2">
      <c r="A1676" t="s">
        <v>1232</v>
      </c>
      <c r="B1676" t="s">
        <v>2056</v>
      </c>
      <c r="C1676" t="s">
        <v>34</v>
      </c>
      <c r="D1676" s="5">
        <v>34804</v>
      </c>
      <c r="E1676" s="2">
        <v>1117</v>
      </c>
      <c r="F1676" s="2">
        <v>37</v>
      </c>
      <c r="G1676" t="str">
        <f>B1676&amp;C1676</f>
        <v>Parul CHAUDHARY3000msc</v>
      </c>
      <c r="H1676" s="2">
        <f>E1676</f>
        <v>1117</v>
      </c>
      <c r="I1676" s="2" cm="1">
        <f t="array" ref="I1676">MAX(IF($G$3:$G$4000=$G1676,$H$3:$H$4000))</f>
        <v>1117</v>
      </c>
      <c r="J1676" s="2" t="str">
        <v>IND</v>
      </c>
      <c r="K1676" s="21" t="str">
        <v>. REKHA</v>
      </c>
      <c r="L1676" s="47" t="str">
        <v>shot-put</v>
      </c>
      <c r="M1676" s="97">
        <v>36184</v>
      </c>
      <c r="N1676" s="96" t="str">
        <f t="shared" si="104"/>
        <v>. REKHAshot-put</v>
      </c>
      <c r="O1676" s="2">
        <f t="shared" si="105"/>
        <v>868</v>
      </c>
      <c r="P1676" s="2">
        <f t="shared" si="106"/>
        <v>64</v>
      </c>
      <c r="Q1676" s="81" t="str">
        <f t="shared" si="107"/>
        <v/>
      </c>
    </row>
    <row r="1677" spans="1:17" x14ac:dyDescent="0.2">
      <c r="A1677" t="s">
        <v>1232</v>
      </c>
      <c r="B1677" t="s">
        <v>1379</v>
      </c>
      <c r="C1677" t="s">
        <v>34</v>
      </c>
      <c r="D1677" s="5">
        <v>36186</v>
      </c>
      <c r="E1677" s="2">
        <v>1117</v>
      </c>
      <c r="F1677" s="2">
        <v>38</v>
      </c>
      <c r="G1677" t="str">
        <f>B1677&amp;C1677</f>
        <v>Komal JAGADALE3000msc</v>
      </c>
      <c r="H1677" s="2">
        <f>E1677</f>
        <v>1117</v>
      </c>
      <c r="I1677" s="2" cm="1">
        <f t="array" ref="I1677">MAX(IF($G$3:$G$4000=$G1677,$H$3:$H$4000))</f>
        <v>1117</v>
      </c>
      <c r="J1677" s="2" t="str">
        <v>IND</v>
      </c>
      <c r="K1677" s="21" t="str">
        <v>Harkirat KAUR</v>
      </c>
      <c r="L1677" s="47" t="str">
        <v>shot-put</v>
      </c>
      <c r="M1677" s="97">
        <v>33885</v>
      </c>
      <c r="N1677" s="96" t="str">
        <f t="shared" si="104"/>
        <v>Harkirat KAURshot-put</v>
      </c>
      <c r="O1677" s="2">
        <f t="shared" si="105"/>
        <v>841</v>
      </c>
      <c r="P1677" s="2">
        <f t="shared" si="106"/>
        <v>88</v>
      </c>
      <c r="Q1677" s="81" t="str">
        <f t="shared" si="107"/>
        <v/>
      </c>
    </row>
    <row r="1678" spans="1:17" x14ac:dyDescent="0.2">
      <c r="A1678" t="s">
        <v>1232</v>
      </c>
      <c r="B1678" t="s">
        <v>1811</v>
      </c>
      <c r="C1678" s="5" t="s">
        <v>25</v>
      </c>
      <c r="D1678" s="5">
        <v>35951</v>
      </c>
      <c r="E1678" s="2">
        <v>1115</v>
      </c>
      <c r="F1678" s="2">
        <v>6</v>
      </c>
      <c r="G1678" t="str">
        <f>B1678&amp;C1678</f>
        <v>Sekar Dhana LAKSHMI200m</v>
      </c>
      <c r="H1678" s="2">
        <f>E1678</f>
        <v>1115</v>
      </c>
      <c r="I1678" s="2" cm="1">
        <f t="array" ref="I1678">MAX(IF($G$3:$G$4000=$G1678,$H$3:$H$4000))</f>
        <v>1120</v>
      </c>
      <c r="J1678" s="2" t="str">
        <v>IND</v>
      </c>
      <c r="K1678" s="21" t="str">
        <v>. SHITAL</v>
      </c>
      <c r="L1678" s="47" t="str">
        <v>hammer-throw</v>
      </c>
      <c r="M1678" s="97">
        <v>36128</v>
      </c>
      <c r="N1678" s="96" t="str">
        <f t="shared" si="104"/>
        <v>. SHITALhammer-throw</v>
      </c>
      <c r="O1678" s="2">
        <f t="shared" si="105"/>
        <v>839</v>
      </c>
      <c r="P1678" s="2">
        <f t="shared" si="106"/>
        <v>84</v>
      </c>
      <c r="Q1678" s="81" t="str">
        <f t="shared" si="107"/>
        <v/>
      </c>
    </row>
    <row r="1679" spans="1:17" x14ac:dyDescent="0.2">
      <c r="A1679" t="s">
        <v>1232</v>
      </c>
      <c r="B1679" t="s">
        <v>1962</v>
      </c>
      <c r="C1679" t="s">
        <v>27</v>
      </c>
      <c r="D1679" s="5">
        <v>35872</v>
      </c>
      <c r="E1679" s="2">
        <v>1110</v>
      </c>
      <c r="F1679" s="2">
        <v>53</v>
      </c>
      <c r="G1679" t="str">
        <f>B1679&amp;C1679</f>
        <v>Lili DAS800m</v>
      </c>
      <c r="H1679" s="2">
        <f>E1679</f>
        <v>1110</v>
      </c>
      <c r="I1679" s="2" cm="1">
        <f t="array" ref="I1679">MAX(IF($G$3:$G$4000=$G1679,$H$3:$H$4000))</f>
        <v>1110</v>
      </c>
      <c r="J1679" s="2" t="str">
        <v>IND</v>
      </c>
      <c r="K1679" s="21" t="str">
        <v>. POOJA</v>
      </c>
      <c r="L1679" s="47" t="str">
        <v>pole-vault</v>
      </c>
      <c r="M1679" s="97">
        <v>37246</v>
      </c>
      <c r="N1679" s="96" t="str">
        <f t="shared" si="104"/>
        <v>. POOJApole-vault</v>
      </c>
      <c r="O1679" s="2">
        <f t="shared" si="105"/>
        <v>944</v>
      </c>
      <c r="P1679" s="2">
        <f t="shared" si="106"/>
        <v>33</v>
      </c>
      <c r="Q1679" s="81" t="str">
        <f t="shared" si="107"/>
        <v/>
      </c>
    </row>
    <row r="1680" spans="1:17" x14ac:dyDescent="0.2">
      <c r="A1680" t="s">
        <v>1232</v>
      </c>
      <c r="B1680" t="s">
        <v>1854</v>
      </c>
      <c r="C1680" s="5" t="s">
        <v>25</v>
      </c>
      <c r="D1680" s="5">
        <v>34494</v>
      </c>
      <c r="E1680" s="2">
        <v>1108</v>
      </c>
      <c r="F1680" s="2">
        <v>57</v>
      </c>
      <c r="G1680" t="str">
        <f>B1680&amp;C1680</f>
        <v>Archana SUSEENTRAN200m</v>
      </c>
      <c r="H1680" s="2">
        <f>E1680</f>
        <v>1108</v>
      </c>
      <c r="I1680" s="2" cm="1">
        <f t="array" ref="I1680">MAX(IF($G$3:$G$4000=$G1680,$H$3:$H$4000))</f>
        <v>1108</v>
      </c>
      <c r="J1680" s="2" t="str">
        <v>IND</v>
      </c>
      <c r="K1680" s="21" t="str">
        <v>Tunlai NARZARI</v>
      </c>
      <c r="L1680" s="47" t="str">
        <v>shot-put</v>
      </c>
      <c r="M1680" s="97">
        <v>34375</v>
      </c>
      <c r="N1680" s="96" t="str">
        <f t="shared" si="104"/>
        <v>Tunlai NARZARIshot-put</v>
      </c>
      <c r="O1680" s="2">
        <f t="shared" si="105"/>
        <v>838</v>
      </c>
      <c r="P1680" s="2">
        <f t="shared" si="106"/>
        <v>90</v>
      </c>
      <c r="Q1680" s="81" t="str">
        <f t="shared" si="107"/>
        <v/>
      </c>
    </row>
    <row r="1681" spans="1:17" x14ac:dyDescent="0.2">
      <c r="A1681" t="s">
        <v>1232</v>
      </c>
      <c r="B1681" t="s">
        <v>1962</v>
      </c>
      <c r="C1681" s="5" t="s">
        <v>28</v>
      </c>
      <c r="D1681" s="5">
        <v>35872</v>
      </c>
      <c r="E1681" s="2">
        <v>1107</v>
      </c>
      <c r="F1681" s="2">
        <v>10</v>
      </c>
      <c r="G1681" t="str">
        <f>B1681&amp;C1681</f>
        <v>Lili DAS1500m</v>
      </c>
      <c r="H1681" s="2">
        <f>E1681</f>
        <v>1107</v>
      </c>
      <c r="I1681" s="2" cm="1">
        <f t="array" ref="I1681">MAX(IF($G$3:$G$4000=$G1681,$H$3:$H$4000))</f>
        <v>1107</v>
      </c>
      <c r="J1681" s="2" t="str">
        <v>IND</v>
      </c>
      <c r="K1681" s="21" t="str">
        <v>. SANJITA</v>
      </c>
      <c r="L1681" s="47" t="str">
        <v>hammer-throw</v>
      </c>
      <c r="M1681" s="97">
        <v>36883</v>
      </c>
      <c r="N1681" s="96" t="str">
        <f t="shared" si="104"/>
        <v>. SANJITAhammer-throw</v>
      </c>
      <c r="O1681" s="2">
        <f t="shared" si="105"/>
        <v>838</v>
      </c>
      <c r="P1681" s="2">
        <f t="shared" si="106"/>
        <v>86</v>
      </c>
      <c r="Q1681" s="81" t="str">
        <f t="shared" si="107"/>
        <v/>
      </c>
    </row>
    <row r="1682" spans="1:17" x14ac:dyDescent="0.2">
      <c r="A1682" t="s">
        <v>1232</v>
      </c>
      <c r="B1682" t="s">
        <v>1233</v>
      </c>
      <c r="C1682" t="s">
        <v>25</v>
      </c>
      <c r="D1682" s="5">
        <v>33365</v>
      </c>
      <c r="E1682" s="2">
        <v>1106</v>
      </c>
      <c r="F1682" s="2">
        <v>59</v>
      </c>
      <c r="G1682" t="str">
        <f>B1682&amp;C1682</f>
        <v>Srabani NANDA200m</v>
      </c>
      <c r="H1682" s="2">
        <f>E1682</f>
        <v>1106</v>
      </c>
      <c r="I1682" s="2" cm="1">
        <f t="array" ref="I1682">MAX(IF($G$3:$G$4000=$G1682,$H$3:$H$4000))</f>
        <v>1106</v>
      </c>
      <c r="J1682" s="2" t="str">
        <v>IND</v>
      </c>
      <c r="K1682" s="21" t="str">
        <v>Uma CHOUDHARY</v>
      </c>
      <c r="L1682" s="47" t="str">
        <v>javelin-throw</v>
      </c>
      <c r="M1682" s="97">
        <v>36437</v>
      </c>
      <c r="N1682" s="96" t="str">
        <f t="shared" si="104"/>
        <v>Uma CHOUDHARYjavelin-throw</v>
      </c>
      <c r="O1682" s="2">
        <f t="shared" si="105"/>
        <v>836</v>
      </c>
      <c r="P1682" s="2">
        <f t="shared" si="106"/>
        <v>73</v>
      </c>
      <c r="Q1682" s="81" t="str">
        <f t="shared" si="107"/>
        <v/>
      </c>
    </row>
    <row r="1683" spans="1:17" x14ac:dyDescent="0.2">
      <c r="A1683" t="s">
        <v>1232</v>
      </c>
      <c r="B1683" t="s">
        <v>1234</v>
      </c>
      <c r="C1683" t="s">
        <v>26</v>
      </c>
      <c r="D1683" s="5">
        <v>37695</v>
      </c>
      <c r="E1683" s="2">
        <v>1104</v>
      </c>
      <c r="F1683" s="2">
        <v>7</v>
      </c>
      <c r="G1683" t="str">
        <f>B1683&amp;C1683</f>
        <v>Priya HABBATHANAHALLI MOHAN400m</v>
      </c>
      <c r="H1683" s="2">
        <f>E1683</f>
        <v>1104</v>
      </c>
      <c r="I1683" s="2" cm="1">
        <f t="array" ref="I1683">MAX(IF($G$3:$G$4000=$G1683,$H$3:$H$4000))</f>
        <v>1104</v>
      </c>
      <c r="J1683" s="2" t="str">
        <v>IND</v>
      </c>
      <c r="K1683" s="21" t="str">
        <v>Hemamalini NEELAKANDAN</v>
      </c>
      <c r="L1683" s="47" t="str">
        <v>javelin-throw</v>
      </c>
      <c r="M1683" s="97">
        <v>36628</v>
      </c>
      <c r="N1683" s="96" t="str">
        <f t="shared" si="104"/>
        <v>Hemamalini NEELAKANDANjavelin-throw</v>
      </c>
      <c r="O1683" s="2">
        <f t="shared" si="105"/>
        <v>836</v>
      </c>
      <c r="P1683" s="2">
        <f t="shared" si="106"/>
        <v>73</v>
      </c>
      <c r="Q1683" s="81" t="str">
        <f t="shared" si="107"/>
        <v/>
      </c>
    </row>
    <row r="1684" spans="1:17" x14ac:dyDescent="0.2">
      <c r="A1684" t="s">
        <v>1232</v>
      </c>
      <c r="B1684" t="s">
        <v>1967</v>
      </c>
      <c r="C1684" t="s">
        <v>27</v>
      </c>
      <c r="D1684" s="5">
        <v>33029</v>
      </c>
      <c r="E1684" s="2">
        <v>1103</v>
      </c>
      <c r="F1684" s="2">
        <v>62</v>
      </c>
      <c r="G1684" t="str">
        <f>B1684&amp;C1684</f>
        <v>Poovamma Raju MACHETTIRA800m</v>
      </c>
      <c r="H1684" s="2">
        <f>E1684</f>
        <v>1103</v>
      </c>
      <c r="I1684" s="2" cm="1">
        <f t="array" ref="I1684">MAX(IF($G$3:$G$4000=$G1684,$H$3:$H$4000))</f>
        <v>1103</v>
      </c>
      <c r="J1684" s="2" t="str">
        <v>IND</v>
      </c>
      <c r="K1684" s="21" t="str">
        <v>Sneha SURYAKAN</v>
      </c>
      <c r="L1684" s="47" t="str">
        <v>hammer-throw</v>
      </c>
      <c r="M1684" s="97">
        <v>36535</v>
      </c>
      <c r="N1684" s="96" t="str">
        <f t="shared" si="104"/>
        <v>Sneha SURYAKANhammer-throw</v>
      </c>
      <c r="O1684" s="2">
        <f t="shared" si="105"/>
        <v>835</v>
      </c>
      <c r="P1684" s="2">
        <f t="shared" si="106"/>
        <v>89</v>
      </c>
      <c r="Q1684" s="81" t="str">
        <f t="shared" si="107"/>
        <v/>
      </c>
    </row>
    <row r="1685" spans="1:17" x14ac:dyDescent="0.2">
      <c r="A1685" t="s">
        <v>1232</v>
      </c>
      <c r="B1685" t="s">
        <v>2356</v>
      </c>
      <c r="C1685" s="5" t="s">
        <v>37</v>
      </c>
      <c r="D1685" s="5">
        <v>37993</v>
      </c>
      <c r="E1685" s="2">
        <v>1103</v>
      </c>
      <c r="F1685" s="2">
        <v>24</v>
      </c>
      <c r="G1685" t="str">
        <f>B1685&amp;C1685</f>
        <v>Shaili SINGHlong-jump</v>
      </c>
      <c r="H1685" s="2">
        <f>E1685</f>
        <v>1103</v>
      </c>
      <c r="I1685" s="2" cm="1">
        <f t="array" ref="I1685">MAX(IF($G$3:$G$4000=$G1685,$H$3:$H$4000))</f>
        <v>1103</v>
      </c>
      <c r="J1685" s="2" t="str">
        <v>IND</v>
      </c>
      <c r="K1685" s="21" t="str">
        <v>Nidhi PAWAIYA</v>
      </c>
      <c r="L1685" s="47" t="str">
        <v>shot-put</v>
      </c>
      <c r="M1685" s="97">
        <v>35618</v>
      </c>
      <c r="N1685" s="96" t="str">
        <f t="shared" si="104"/>
        <v>Nidhi PAWAIYAshot-put</v>
      </c>
      <c r="O1685" s="2">
        <f t="shared" si="105"/>
        <v>834</v>
      </c>
      <c r="P1685" s="2">
        <f t="shared" si="106"/>
        <v>94</v>
      </c>
      <c r="Q1685" s="81" t="str">
        <f t="shared" si="107"/>
        <v/>
      </c>
    </row>
    <row r="1686" spans="1:17" x14ac:dyDescent="0.2">
      <c r="A1686" t="s">
        <v>1232</v>
      </c>
      <c r="B1686" t="s">
        <v>1970</v>
      </c>
      <c r="C1686" t="s">
        <v>27</v>
      </c>
      <c r="D1686" s="5">
        <v>36710</v>
      </c>
      <c r="E1686" s="2">
        <v>1100</v>
      </c>
      <c r="F1686" s="2">
        <v>67</v>
      </c>
      <c r="G1686" t="str">
        <f>B1686&amp;C1686</f>
        <v>. RACHNA800m</v>
      </c>
      <c r="H1686" s="2">
        <f>E1686</f>
        <v>1100</v>
      </c>
      <c r="I1686" s="2" cm="1">
        <f t="array" ref="I1686">MAX(IF($G$3:$G$4000=$G1686,$H$3:$H$4000))</f>
        <v>1100</v>
      </c>
      <c r="J1686" s="2" t="str">
        <v>IND</v>
      </c>
      <c r="K1686" s="21" t="str">
        <v>. TANUJA</v>
      </c>
      <c r="L1686" s="47" t="str">
        <v>discus-throw</v>
      </c>
      <c r="M1686" s="97">
        <v>0</v>
      </c>
      <c r="N1686" s="96" t="str">
        <f t="shared" si="104"/>
        <v>. TANUJAdiscus-throw</v>
      </c>
      <c r="O1686" s="2">
        <f t="shared" si="105"/>
        <v>833</v>
      </c>
      <c r="P1686" s="2">
        <f t="shared" si="106"/>
        <v>97</v>
      </c>
      <c r="Q1686" s="81" t="str">
        <f t="shared" si="107"/>
        <v/>
      </c>
    </row>
    <row r="1687" spans="1:17" x14ac:dyDescent="0.2">
      <c r="A1687" t="s">
        <v>1232</v>
      </c>
      <c r="B1687" t="s">
        <v>1835</v>
      </c>
      <c r="C1687" t="s">
        <v>2</v>
      </c>
      <c r="D1687" s="5">
        <v>36752</v>
      </c>
      <c r="E1687" s="2">
        <v>1097</v>
      </c>
      <c r="F1687" s="2">
        <v>91</v>
      </c>
      <c r="G1687" t="str">
        <f>B1687&amp;C1687</f>
        <v>Daneshwari ASHOK THAKKANNAVAR100m</v>
      </c>
      <c r="H1687" s="2">
        <f>E1687</f>
        <v>1097</v>
      </c>
      <c r="I1687" s="2" cm="1">
        <f t="array" ref="I1687">MAX(IF($G$3:$G$4000=$G1687,$H$3:$H$4000))</f>
        <v>1097</v>
      </c>
      <c r="J1687" s="2" t="str">
        <v>IND</v>
      </c>
      <c r="K1687" s="21" t="str">
        <v>. JYOTI</v>
      </c>
      <c r="L1687" s="47" t="str">
        <v>javelin-throw</v>
      </c>
      <c r="M1687" s="97">
        <v>37347</v>
      </c>
      <c r="N1687" s="96" t="str">
        <f t="shared" si="104"/>
        <v>. JYOTIjavelin-throw</v>
      </c>
      <c r="O1687" s="2">
        <f t="shared" si="105"/>
        <v>833</v>
      </c>
      <c r="P1687" s="2">
        <f t="shared" si="106"/>
        <v>81</v>
      </c>
      <c r="Q1687" s="81" t="str">
        <f t="shared" si="107"/>
        <v/>
      </c>
    </row>
    <row r="1688" spans="1:17" x14ac:dyDescent="0.2">
      <c r="A1688" t="s">
        <v>1232</v>
      </c>
      <c r="B1688" t="s">
        <v>1234</v>
      </c>
      <c r="C1688" t="s">
        <v>26</v>
      </c>
      <c r="D1688" s="5">
        <v>37695</v>
      </c>
      <c r="E1688" s="2">
        <v>1097</v>
      </c>
      <c r="F1688" s="2">
        <v>73</v>
      </c>
      <c r="G1688" t="str">
        <f>B1688&amp;C1688</f>
        <v>Priya HABBATHANAHALLI MOHAN400m</v>
      </c>
      <c r="H1688" s="2">
        <f>E1688</f>
        <v>1097</v>
      </c>
      <c r="I1688" s="2" cm="1">
        <f t="array" ref="I1688">MAX(IF($G$3:$G$4000=$G1688,$H$3:$H$4000))</f>
        <v>1104</v>
      </c>
      <c r="J1688" s="2" t="str">
        <v>IND</v>
      </c>
      <c r="K1688" s="21" t="str">
        <v>Harshita SEHRAWAT</v>
      </c>
      <c r="L1688" s="47" t="str">
        <v>hammer-throw</v>
      </c>
      <c r="M1688" s="97">
        <v>37712</v>
      </c>
      <c r="N1688" s="96" t="str">
        <f t="shared" si="104"/>
        <v>Harshita SEHRAWAThammer-throw</v>
      </c>
      <c r="O1688" s="2">
        <f t="shared" si="105"/>
        <v>833</v>
      </c>
      <c r="P1688" s="2">
        <f t="shared" si="106"/>
        <v>90</v>
      </c>
      <c r="Q1688" s="81" t="str">
        <f t="shared" si="107"/>
        <v/>
      </c>
    </row>
    <row r="1689" spans="1:17" x14ac:dyDescent="0.2">
      <c r="A1689" t="s">
        <v>1232</v>
      </c>
      <c r="B1689" t="s">
        <v>2359</v>
      </c>
      <c r="C1689" t="s">
        <v>37</v>
      </c>
      <c r="D1689" s="5">
        <v>36580</v>
      </c>
      <c r="E1689" s="2">
        <v>1097</v>
      </c>
      <c r="F1689" s="2">
        <v>28</v>
      </c>
      <c r="G1689" t="str">
        <f>B1689&amp;C1689</f>
        <v>Sherin Abdul GAFFOORlong-jump</v>
      </c>
      <c r="H1689" s="2">
        <f>E1689</f>
        <v>1097</v>
      </c>
      <c r="I1689" s="2" cm="1">
        <f t="array" ref="I1689">MAX(IF($G$3:$G$4000=$G1689,$H$3:$H$4000))</f>
        <v>1097</v>
      </c>
      <c r="J1689" s="2" t="str">
        <v>IND</v>
      </c>
      <c r="K1689" s="21" t="str">
        <v>Jasmine KAUR</v>
      </c>
      <c r="L1689" s="47" t="str">
        <v>shot-put</v>
      </c>
      <c r="M1689" s="97">
        <v>37663</v>
      </c>
      <c r="N1689" s="96" t="str">
        <f t="shared" si="104"/>
        <v>Jasmine KAURshot-put</v>
      </c>
      <c r="O1689" s="2">
        <f t="shared" si="105"/>
        <v>830</v>
      </c>
      <c r="P1689" s="2">
        <f t="shared" si="106"/>
        <v>96</v>
      </c>
      <c r="Q1689" s="81" t="str">
        <f t="shared" si="107"/>
        <v/>
      </c>
    </row>
    <row r="1690" spans="1:17" x14ac:dyDescent="0.2">
      <c r="A1690" t="s">
        <v>1232</v>
      </c>
      <c r="B1690" t="s">
        <v>1379</v>
      </c>
      <c r="C1690" s="5" t="s">
        <v>34</v>
      </c>
      <c r="D1690" s="5">
        <v>36186</v>
      </c>
      <c r="E1690" s="2">
        <v>1095</v>
      </c>
      <c r="F1690" s="2">
        <v>6</v>
      </c>
      <c r="G1690" t="str">
        <f>B1690&amp;C1690</f>
        <v>Komal JAGADALE3000msc</v>
      </c>
      <c r="H1690" s="2">
        <f>E1690</f>
        <v>1095</v>
      </c>
      <c r="I1690" s="2" cm="1">
        <f t="array" ref="I1690">MAX(IF($G$3:$G$4000=$G1690,$H$3:$H$4000))</f>
        <v>1117</v>
      </c>
      <c r="J1690" s="2" t="str">
        <v>IND</v>
      </c>
      <c r="K1690" s="21" t="str">
        <v>Shakshi SHARMA</v>
      </c>
      <c r="L1690" s="47" t="str">
        <v>javelin-throw</v>
      </c>
      <c r="M1690" s="97">
        <v>37296</v>
      </c>
      <c r="N1690" s="96" t="str">
        <f t="shared" si="104"/>
        <v>Shakshi SHARMAjavelin-throw</v>
      </c>
      <c r="O1690" s="2">
        <f t="shared" si="105"/>
        <v>825</v>
      </c>
      <c r="P1690" s="2">
        <f t="shared" si="106"/>
        <v>85</v>
      </c>
      <c r="Q1690" s="81" t="str">
        <f t="shared" si="107"/>
        <v/>
      </c>
    </row>
    <row r="1691" spans="1:17" x14ac:dyDescent="0.2">
      <c r="A1691" t="s">
        <v>1232</v>
      </c>
      <c r="B1691" t="s">
        <v>1984</v>
      </c>
      <c r="C1691" t="s">
        <v>28</v>
      </c>
      <c r="D1691" s="5">
        <v>1999</v>
      </c>
      <c r="E1691" s="2">
        <v>1095</v>
      </c>
      <c r="F1691" s="2">
        <v>71</v>
      </c>
      <c r="G1691" t="str">
        <f>B1691&amp;C1691</f>
        <v>KM DEEKSHA1500m</v>
      </c>
      <c r="H1691" s="2">
        <f>E1691</f>
        <v>1095</v>
      </c>
      <c r="I1691" s="2" cm="1">
        <f t="array" ref="I1691">MAX(IF($G$3:$G$4000=$G1691,$H$3:$H$4000))</f>
        <v>1095</v>
      </c>
      <c r="J1691" s="2" t="str">
        <v>IND</v>
      </c>
      <c r="K1691" s="21" t="str">
        <v>Shalni CHAUDHARY</v>
      </c>
      <c r="L1691" s="47" t="str">
        <v>discus-throw</v>
      </c>
      <c r="M1691" s="97">
        <v>37570</v>
      </c>
      <c r="N1691" s="96" t="str">
        <f t="shared" si="104"/>
        <v>Shalni CHAUDHARYdiscus-throw</v>
      </c>
      <c r="O1691" s="2">
        <f t="shared" si="105"/>
        <v>822</v>
      </c>
      <c r="P1691" s="2">
        <f t="shared" si="106"/>
        <v>110</v>
      </c>
      <c r="Q1691" s="81" t="str">
        <f t="shared" si="107"/>
        <v/>
      </c>
    </row>
    <row r="1692" spans="1:17" x14ac:dyDescent="0.2">
      <c r="A1692" t="s">
        <v>1232</v>
      </c>
      <c r="B1692" t="s">
        <v>1844</v>
      </c>
      <c r="C1692" t="s">
        <v>25</v>
      </c>
      <c r="D1692" s="5">
        <v>36534</v>
      </c>
      <c r="E1692" s="2">
        <v>1092</v>
      </c>
      <c r="F1692" s="2">
        <v>11</v>
      </c>
      <c r="G1692" t="str">
        <f>B1692&amp;C1692</f>
        <v>Hima DAS200m</v>
      </c>
      <c r="H1692" s="2">
        <f>E1692</f>
        <v>1092</v>
      </c>
      <c r="I1692" s="2" cm="1">
        <f t="array" ref="I1692">MAX(IF($G$3:$G$4000=$G1692,$H$3:$H$4000))</f>
        <v>1147</v>
      </c>
      <c r="J1692" s="2" t="str">
        <v>IND</v>
      </c>
      <c r="K1692" s="21" t="str">
        <v>. GORIMA</v>
      </c>
      <c r="L1692" s="47" t="str">
        <v>discus-throw</v>
      </c>
      <c r="M1692" s="97">
        <v>0</v>
      </c>
      <c r="N1692" s="96" t="str">
        <f t="shared" si="104"/>
        <v>. GORIMAdiscus-throw</v>
      </c>
      <c r="O1692" s="2">
        <f t="shared" si="105"/>
        <v>820</v>
      </c>
      <c r="P1692" s="2">
        <f t="shared" si="106"/>
        <v>112</v>
      </c>
      <c r="Q1692" s="81" t="str">
        <f t="shared" si="107"/>
        <v/>
      </c>
    </row>
    <row r="1693" spans="1:17" x14ac:dyDescent="0.2">
      <c r="A1693" t="s">
        <v>1232</v>
      </c>
      <c r="B1693" t="s">
        <v>1267</v>
      </c>
      <c r="C1693" t="s">
        <v>26</v>
      </c>
      <c r="D1693" s="5">
        <v>38344</v>
      </c>
      <c r="E1693" s="2">
        <v>1086</v>
      </c>
      <c r="F1693" s="2">
        <v>16</v>
      </c>
      <c r="G1693" t="str">
        <f>B1693&amp;C1693</f>
        <v>. RUPAL400m</v>
      </c>
      <c r="H1693" s="2">
        <f>E1693</f>
        <v>1086</v>
      </c>
      <c r="I1693" s="2" cm="1">
        <f t="array" ref="I1693">MAX(IF($G$3:$G$4000=$G1693,$H$3:$H$4000))</f>
        <v>1086</v>
      </c>
      <c r="J1693" s="2" t="str">
        <v>IND</v>
      </c>
      <c r="K1693" s="21" t="str">
        <v>. SHIKSHA</v>
      </c>
      <c r="L1693" s="47" t="str">
        <v>shot-put</v>
      </c>
      <c r="M1693" s="97">
        <v>37602</v>
      </c>
      <c r="N1693" s="96" t="str">
        <f t="shared" si="104"/>
        <v>. SHIKSHAshot-put</v>
      </c>
      <c r="O1693" s="2">
        <f t="shared" si="105"/>
        <v>817</v>
      </c>
      <c r="P1693" s="2">
        <f t="shared" si="106"/>
        <v>107</v>
      </c>
      <c r="Q1693" s="81" t="str">
        <f t="shared" si="107"/>
        <v/>
      </c>
    </row>
    <row r="1694" spans="1:17" x14ac:dyDescent="0.2">
      <c r="A1694" t="s">
        <v>1232</v>
      </c>
      <c r="B1694" t="s">
        <v>1918</v>
      </c>
      <c r="C1694" s="5" t="s">
        <v>26</v>
      </c>
      <c r="D1694" s="5">
        <v>36723</v>
      </c>
      <c r="E1694" s="2">
        <v>1086</v>
      </c>
      <c r="F1694" s="2">
        <v>87</v>
      </c>
      <c r="G1694" t="str">
        <f>B1694&amp;C1694</f>
        <v>Dandi JYOTHIKA400m</v>
      </c>
      <c r="H1694" s="2">
        <f>E1694</f>
        <v>1086</v>
      </c>
      <c r="I1694" s="2" cm="1">
        <f t="array" ref="I1694">MAX(IF($G$3:$G$4000=$G1694,$H$3:$H$4000))</f>
        <v>1086</v>
      </c>
      <c r="J1694" s="2" t="str">
        <v>IND</v>
      </c>
      <c r="K1694" s="21" t="str">
        <v>. POOJA</v>
      </c>
      <c r="L1694" s="47" t="str">
        <v>discus-throw</v>
      </c>
      <c r="M1694" s="97">
        <v>37246</v>
      </c>
      <c r="N1694" s="96" t="str">
        <f t="shared" si="104"/>
        <v>. POOJAdiscus-throw</v>
      </c>
      <c r="O1694" s="2">
        <f t="shared" si="105"/>
        <v>815</v>
      </c>
      <c r="P1694" s="2">
        <f t="shared" si="106"/>
        <v>114</v>
      </c>
      <c r="Q1694" s="81" t="str">
        <f t="shared" si="107"/>
        <v/>
      </c>
    </row>
    <row r="1695" spans="1:17" x14ac:dyDescent="0.2">
      <c r="A1695" t="s">
        <v>1232</v>
      </c>
      <c r="B1695" t="s">
        <v>1982</v>
      </c>
      <c r="C1695" t="s">
        <v>27</v>
      </c>
      <c r="D1695" s="5">
        <v>34361</v>
      </c>
      <c r="E1695" s="2">
        <v>1085</v>
      </c>
      <c r="F1695" s="2">
        <v>83</v>
      </c>
      <c r="G1695" t="str">
        <f>B1695&amp;C1695</f>
        <v>Shalu CHAUDHARY800m</v>
      </c>
      <c r="H1695" s="2">
        <f>E1695</f>
        <v>1085</v>
      </c>
      <c r="I1695" s="2" cm="1">
        <f t="array" ref="I1695">MAX(IF($G$3:$G$4000=$G1695,$H$3:$H$4000))</f>
        <v>1085</v>
      </c>
      <c r="J1695" s="2" t="str">
        <v>IND</v>
      </c>
      <c r="K1695" s="21" t="str">
        <v>. HARITA</v>
      </c>
      <c r="L1695" s="47" t="str">
        <v>javelin-throw</v>
      </c>
      <c r="M1695" s="97">
        <v>37229</v>
      </c>
      <c r="N1695" s="96" t="str">
        <f t="shared" si="104"/>
        <v>. HARITAjavelin-throw</v>
      </c>
      <c r="O1695" s="2">
        <f t="shared" si="105"/>
        <v>808</v>
      </c>
      <c r="P1695" s="2">
        <f t="shared" si="106"/>
        <v>96</v>
      </c>
      <c r="Q1695" s="81" t="str">
        <f t="shared" si="107"/>
        <v/>
      </c>
    </row>
    <row r="1696" spans="1:17" x14ac:dyDescent="0.2">
      <c r="A1696" t="s">
        <v>1232</v>
      </c>
      <c r="B1696" t="s">
        <v>1952</v>
      </c>
      <c r="C1696" t="s">
        <v>28</v>
      </c>
      <c r="D1696" s="5">
        <v>37119</v>
      </c>
      <c r="E1696" s="2">
        <v>1085</v>
      </c>
      <c r="F1696" s="2">
        <v>95</v>
      </c>
      <c r="G1696" t="str">
        <f>B1696&amp;C1696</f>
        <v>KM. CHANDA1500m</v>
      </c>
      <c r="H1696" s="2">
        <f>E1696</f>
        <v>1085</v>
      </c>
      <c r="I1696" s="2" cm="1">
        <f t="array" ref="I1696">MAX(IF($G$3:$G$4000=$G1696,$H$3:$H$4000))</f>
        <v>1085</v>
      </c>
      <c r="J1696" s="2" t="str">
        <v>IND</v>
      </c>
      <c r="K1696" s="21" t="str">
        <v>B. BALANISHA</v>
      </c>
      <c r="L1696" s="47" t="str">
        <v>pole-vault</v>
      </c>
      <c r="M1696" s="97">
        <v>37282</v>
      </c>
      <c r="N1696" s="96" t="str">
        <f t="shared" si="104"/>
        <v>B. BALANISHApole-vault</v>
      </c>
      <c r="O1696" s="2">
        <f t="shared" si="105"/>
        <v>807</v>
      </c>
      <c r="P1696" s="2">
        <f t="shared" si="106"/>
        <v>107</v>
      </c>
      <c r="Q1696" s="81" t="str">
        <f t="shared" si="107"/>
        <v/>
      </c>
    </row>
    <row r="1697" spans="1:17" x14ac:dyDescent="0.2">
      <c r="A1697" t="s">
        <v>1232</v>
      </c>
      <c r="B1697" t="s">
        <v>1984</v>
      </c>
      <c r="C1697" t="s">
        <v>27</v>
      </c>
      <c r="D1697" s="5">
        <v>1999</v>
      </c>
      <c r="E1697" s="2">
        <v>1081</v>
      </c>
      <c r="F1697" s="2">
        <v>85</v>
      </c>
      <c r="G1697" t="str">
        <f>B1697&amp;C1697</f>
        <v>KM DEEKSHA800m</v>
      </c>
      <c r="H1697" s="2">
        <f>E1697</f>
        <v>1081</v>
      </c>
      <c r="I1697" s="2" cm="1">
        <f t="array" ref="I1697">MAX(IF($G$3:$G$4000=$G1697,$H$3:$H$4000))</f>
        <v>1081</v>
      </c>
      <c r="J1697" s="2" t="str">
        <v>IND</v>
      </c>
      <c r="K1697" s="21" t="str">
        <v>Babita PATEL</v>
      </c>
      <c r="L1697" s="47" t="str">
        <v>pole-vault</v>
      </c>
      <c r="M1697" s="97">
        <v>36750</v>
      </c>
      <c r="N1697" s="96" t="str">
        <f t="shared" si="104"/>
        <v>Babita PATELpole-vault</v>
      </c>
      <c r="O1697" s="2">
        <f t="shared" si="105"/>
        <v>807</v>
      </c>
      <c r="P1697" s="2">
        <f t="shared" si="106"/>
        <v>107</v>
      </c>
      <c r="Q1697" s="81" t="str">
        <f t="shared" si="107"/>
        <v/>
      </c>
    </row>
    <row r="1698" spans="1:17" x14ac:dyDescent="0.2">
      <c r="A1698" t="s">
        <v>1232</v>
      </c>
      <c r="B1698" t="s">
        <v>5264</v>
      </c>
      <c r="C1698" t="s">
        <v>38</v>
      </c>
      <c r="D1698" s="5">
        <v>35596</v>
      </c>
      <c r="E1698" s="2">
        <v>1080</v>
      </c>
      <c r="F1698" s="2">
        <v>16</v>
      </c>
      <c r="G1698" t="str">
        <f>B1698&amp;C1698</f>
        <v>Aishwarya BABU SABtriple-jump</v>
      </c>
      <c r="H1698" s="2">
        <f>E1698</f>
        <v>1080</v>
      </c>
      <c r="I1698" s="2" cm="1">
        <f t="array" ref="I1698">MAX(IF($G$3:$G$4000=$G1698,$H$3:$H$4000))</f>
        <v>1080</v>
      </c>
      <c r="J1698" s="2" t="str">
        <v>IND</v>
      </c>
      <c r="K1698" s="21" t="str">
        <v>Preethika ANANDHAN</v>
      </c>
      <c r="L1698" s="47" t="str">
        <v>pole-vault</v>
      </c>
      <c r="M1698" s="97">
        <v>35952</v>
      </c>
      <c r="N1698" s="96" t="str">
        <f t="shared" si="104"/>
        <v>Preethika ANANDHANpole-vault</v>
      </c>
      <c r="O1698" s="2">
        <f t="shared" si="105"/>
        <v>807</v>
      </c>
      <c r="P1698" s="2">
        <f t="shared" si="106"/>
        <v>107</v>
      </c>
      <c r="Q1698" s="81" t="str">
        <f t="shared" si="107"/>
        <v/>
      </c>
    </row>
    <row r="1699" spans="1:17" x14ac:dyDescent="0.2">
      <c r="A1699" t="s">
        <v>1232</v>
      </c>
      <c r="B1699" t="s">
        <v>2244</v>
      </c>
      <c r="C1699" s="5" t="s">
        <v>32</v>
      </c>
      <c r="D1699" s="6">
        <v>35742</v>
      </c>
      <c r="E1699" s="2">
        <v>1078</v>
      </c>
      <c r="F1699" s="2">
        <v>61</v>
      </c>
      <c r="G1699" t="str">
        <f>B1699&amp;C1699</f>
        <v>Chandrasekar KANIMOZHI100mh</v>
      </c>
      <c r="H1699" s="2">
        <f>E1699</f>
        <v>1078</v>
      </c>
      <c r="I1699" s="2" cm="1">
        <f t="array" ref="I1699">MAX(IF($G$3:$G$4000=$G1699,$H$3:$H$4000))</f>
        <v>1078</v>
      </c>
      <c r="J1699" s="2" t="str">
        <v>IND</v>
      </c>
      <c r="K1699" s="21" t="str">
        <v>Padariya KHUSHI</v>
      </c>
      <c r="L1699" s="47" t="str">
        <v>discus-throw</v>
      </c>
      <c r="M1699" s="97">
        <v>37872</v>
      </c>
      <c r="N1699" s="96" t="str">
        <f t="shared" si="104"/>
        <v>Padariya KHUSHIdiscus-throw</v>
      </c>
      <c r="O1699" s="2">
        <f t="shared" si="105"/>
        <v>805</v>
      </c>
      <c r="P1699" s="2">
        <f t="shared" si="106"/>
        <v>118</v>
      </c>
      <c r="Q1699" s="81" t="str">
        <f t="shared" si="107"/>
        <v/>
      </c>
    </row>
    <row r="1700" spans="1:17" x14ac:dyDescent="0.2">
      <c r="A1700" t="s">
        <v>1232</v>
      </c>
      <c r="B1700" t="s">
        <v>2385</v>
      </c>
      <c r="C1700" t="s">
        <v>38</v>
      </c>
      <c r="D1700" s="5">
        <v>36150</v>
      </c>
      <c r="E1700" s="2">
        <v>1076</v>
      </c>
      <c r="F1700" s="2">
        <v>18</v>
      </c>
      <c r="G1700" t="str">
        <f>B1700&amp;C1700</f>
        <v>Renu GREWALtriple-jump</v>
      </c>
      <c r="H1700" s="2">
        <f>E1700</f>
        <v>1076</v>
      </c>
      <c r="I1700" s="2" cm="1">
        <f t="array" ref="I1700">MAX(IF($G$3:$G$4000=$G1700,$H$3:$H$4000))</f>
        <v>1076</v>
      </c>
      <c r="J1700" s="2" t="str">
        <v>IND</v>
      </c>
      <c r="K1700" s="21" t="str">
        <v>Shalini CHOUDHA</v>
      </c>
      <c r="L1700" s="47" t="str">
        <v>discus-throw</v>
      </c>
      <c r="M1700" s="97">
        <v>0</v>
      </c>
      <c r="N1700" s="96" t="str">
        <f t="shared" si="104"/>
        <v>Shalini CHOUDHAdiscus-throw</v>
      </c>
      <c r="O1700" s="2">
        <f t="shared" si="105"/>
        <v>803</v>
      </c>
      <c r="P1700" s="2">
        <f t="shared" si="106"/>
        <v>119</v>
      </c>
      <c r="Q1700" s="81" t="str">
        <f t="shared" si="107"/>
        <v/>
      </c>
    </row>
    <row r="1701" spans="1:17" x14ac:dyDescent="0.2">
      <c r="A1701" t="s">
        <v>1232</v>
      </c>
      <c r="B1701" t="s">
        <v>1967</v>
      </c>
      <c r="C1701" t="s">
        <v>26</v>
      </c>
      <c r="D1701" s="5">
        <v>33029</v>
      </c>
      <c r="E1701" s="2">
        <v>1073</v>
      </c>
      <c r="F1701" s="2">
        <v>23</v>
      </c>
      <c r="G1701" t="str">
        <f>B1701&amp;C1701</f>
        <v>Poovamma Raju MACHETTIRA400m</v>
      </c>
      <c r="H1701" s="2">
        <f>E1701</f>
        <v>1073</v>
      </c>
      <c r="I1701" s="2" cm="1">
        <f t="array" ref="I1701">MAX(IF($G$3:$G$4000=$G1701,$H$3:$H$4000))</f>
        <v>1073</v>
      </c>
      <c r="J1701" s="2" t="str">
        <v>IND</v>
      </c>
      <c r="K1701" s="21" t="str">
        <v>Shweta SINGH</v>
      </c>
      <c r="L1701" s="47" t="str">
        <v>discus-throw</v>
      </c>
      <c r="M1701" s="97">
        <v>37340</v>
      </c>
      <c r="N1701" s="96" t="str">
        <f t="shared" si="104"/>
        <v>Shweta SINGHdiscus-throw</v>
      </c>
      <c r="O1701" s="2">
        <f t="shared" si="105"/>
        <v>803</v>
      </c>
      <c r="P1701" s="2">
        <f t="shared" si="106"/>
        <v>119</v>
      </c>
      <c r="Q1701" s="81" t="str">
        <f t="shared" si="107"/>
        <v/>
      </c>
    </row>
    <row r="1702" spans="1:17" x14ac:dyDescent="0.2">
      <c r="A1702" t="s">
        <v>1232</v>
      </c>
      <c r="B1702" t="s">
        <v>1435</v>
      </c>
      <c r="C1702" t="s">
        <v>32</v>
      </c>
      <c r="D1702" s="5">
        <v>37042</v>
      </c>
      <c r="E1702" s="2">
        <v>1073</v>
      </c>
      <c r="F1702" s="2">
        <v>66</v>
      </c>
      <c r="G1702" t="str">
        <f>B1702&amp;C1702</f>
        <v>Aparna ROY100mh</v>
      </c>
      <c r="H1702" s="2">
        <f>E1702</f>
        <v>1073</v>
      </c>
      <c r="I1702" s="2" cm="1">
        <f t="array" ref="I1702">MAX(IF($G$3:$G$4000=$G1702,$H$3:$H$4000))</f>
        <v>1073</v>
      </c>
      <c r="J1702" s="2" t="str">
        <v>IND</v>
      </c>
      <c r="K1702" s="21" t="str">
        <v>Ramneet KAUR</v>
      </c>
      <c r="L1702" s="47" t="str">
        <v>shot-put</v>
      </c>
      <c r="M1702" s="97">
        <v>37983</v>
      </c>
      <c r="N1702" s="96" t="str">
        <f t="shared" si="104"/>
        <v>Ramneet KAURshot-put</v>
      </c>
      <c r="O1702" s="2">
        <f t="shared" si="105"/>
        <v>803</v>
      </c>
      <c r="P1702" s="2">
        <f t="shared" si="106"/>
        <v>110</v>
      </c>
      <c r="Q1702" s="81" t="str">
        <f t="shared" si="107"/>
        <v/>
      </c>
    </row>
    <row r="1703" spans="1:17" x14ac:dyDescent="0.2">
      <c r="A1703" t="s">
        <v>1232</v>
      </c>
      <c r="B1703" t="s">
        <v>1433</v>
      </c>
      <c r="C1703" t="s">
        <v>32</v>
      </c>
      <c r="D1703" s="5">
        <v>36400</v>
      </c>
      <c r="E1703" s="2">
        <v>1071</v>
      </c>
      <c r="F1703" s="2">
        <v>14</v>
      </c>
      <c r="G1703" t="str">
        <f>B1703&amp;C1703</f>
        <v>Jyothi YARRAJI100mh</v>
      </c>
      <c r="H1703" s="2">
        <f>E1703</f>
        <v>1071</v>
      </c>
      <c r="I1703" s="2" cm="1">
        <f t="array" ref="I1703">MAX(IF($G$3:$G$4000=$G1703,$H$3:$H$4000))</f>
        <v>1071</v>
      </c>
      <c r="J1703" s="2" t="str">
        <v>IND</v>
      </c>
      <c r="K1703" s="21" t="str">
        <v>Deepika SHARMA</v>
      </c>
      <c r="L1703" s="47" t="str">
        <v>race-walking</v>
      </c>
      <c r="M1703" s="97">
        <v>37667</v>
      </c>
      <c r="N1703" s="96" t="str">
        <f t="shared" si="104"/>
        <v>Deepika SHARMArace-walking</v>
      </c>
      <c r="O1703" s="2">
        <f t="shared" si="105"/>
        <v>796</v>
      </c>
      <c r="P1703" s="2">
        <f t="shared" si="106"/>
        <v>45</v>
      </c>
      <c r="Q1703" s="81" t="str">
        <f t="shared" si="107"/>
        <v/>
      </c>
    </row>
    <row r="1704" spans="1:17" x14ac:dyDescent="0.2">
      <c r="A1704" t="s">
        <v>1232</v>
      </c>
      <c r="B1704" t="s">
        <v>2056</v>
      </c>
      <c r="C1704" t="s">
        <v>29</v>
      </c>
      <c r="D1704" s="5">
        <v>34804</v>
      </c>
      <c r="E1704" s="2">
        <v>1071</v>
      </c>
      <c r="F1704" s="2">
        <v>97</v>
      </c>
      <c r="G1704" t="str">
        <f>B1704&amp;C1704</f>
        <v>Parul CHAUDHARY5000m</v>
      </c>
      <c r="H1704" s="2">
        <f>E1704</f>
        <v>1071</v>
      </c>
      <c r="I1704" s="2" cm="1">
        <f t="array" ref="I1704">MAX(IF($G$3:$G$4000=$G1704,$H$3:$H$4000))</f>
        <v>1071</v>
      </c>
      <c r="J1704" s="2" t="str">
        <v>IND</v>
      </c>
      <c r="K1704" s="21" t="str">
        <v>Divya JEETHBHAD</v>
      </c>
      <c r="L1704" s="47" t="str">
        <v>shot-put</v>
      </c>
      <c r="M1704" s="97">
        <v>33724</v>
      </c>
      <c r="N1704" s="96" t="str">
        <f t="shared" si="104"/>
        <v>Divya JEETHBHADshot-put</v>
      </c>
      <c r="O1704" s="2">
        <f t="shared" si="105"/>
        <v>794</v>
      </c>
      <c r="P1704" s="2">
        <f t="shared" si="106"/>
        <v>118</v>
      </c>
      <c r="Q1704" s="81" t="str">
        <f t="shared" si="107"/>
        <v/>
      </c>
    </row>
    <row r="1705" spans="1:17" x14ac:dyDescent="0.2">
      <c r="A1705" t="s">
        <v>1232</v>
      </c>
      <c r="B1705" t="s">
        <v>1278</v>
      </c>
      <c r="C1705" t="s">
        <v>33</v>
      </c>
      <c r="D1705" s="5">
        <v>37032</v>
      </c>
      <c r="E1705" s="2">
        <v>1070</v>
      </c>
      <c r="F1705" s="2">
        <v>4</v>
      </c>
      <c r="G1705" t="str">
        <f>B1705&amp;C1705</f>
        <v>R. ARATHI400mh</v>
      </c>
      <c r="H1705" s="2">
        <f>E1705</f>
        <v>1070</v>
      </c>
      <c r="I1705" s="2" cm="1">
        <f t="array" ref="I1705">MAX(IF($G$3:$G$4000=$G1705,$H$3:$H$4000))</f>
        <v>1070</v>
      </c>
      <c r="J1705" s="2" t="str">
        <v>IND</v>
      </c>
      <c r="K1705" s="21" t="str">
        <v>. ARTI</v>
      </c>
      <c r="L1705" s="47" t="str">
        <v>javelin-throw</v>
      </c>
      <c r="M1705" s="97">
        <v>0</v>
      </c>
      <c r="N1705" s="96" t="str">
        <f t="shared" si="104"/>
        <v>. ARTIjavelin-throw</v>
      </c>
      <c r="O1705" s="2">
        <f t="shared" si="105"/>
        <v>791</v>
      </c>
      <c r="P1705" s="2">
        <f t="shared" si="106"/>
        <v>113</v>
      </c>
      <c r="Q1705" s="81" t="str">
        <f t="shared" si="107"/>
        <v/>
      </c>
    </row>
    <row r="1706" spans="1:17" x14ac:dyDescent="0.2">
      <c r="A1706" t="s">
        <v>1232</v>
      </c>
      <c r="B1706" t="s">
        <v>1243</v>
      </c>
      <c r="C1706" s="5" t="s">
        <v>26</v>
      </c>
      <c r="D1706" s="5">
        <v>44581</v>
      </c>
      <c r="E1706" s="2">
        <v>1069</v>
      </c>
      <c r="F1706" s="2">
        <v>32</v>
      </c>
      <c r="G1706" t="str">
        <f>B1706&amp;C1706</f>
        <v>Florence BARLA400m</v>
      </c>
      <c r="H1706" s="2">
        <f>E1706</f>
        <v>1069</v>
      </c>
      <c r="I1706" s="2" cm="1">
        <f t="array" ref="I1706">MAX(IF($G$3:$G$4000=$G1706,$H$3:$H$4000))</f>
        <v>1069</v>
      </c>
      <c r="J1706" s="2" t="str">
        <v>IND</v>
      </c>
      <c r="K1706" s="21" t="str">
        <v>I. PAVITHRA</v>
      </c>
      <c r="L1706" s="47" t="str">
        <v>race-walking</v>
      </c>
      <c r="M1706" s="97">
        <v>37291</v>
      </c>
      <c r="N1706" s="96" t="str">
        <f t="shared" si="104"/>
        <v>I. PAVITHRArace-walking</v>
      </c>
      <c r="O1706" s="2">
        <f t="shared" si="105"/>
        <v>784</v>
      </c>
      <c r="P1706" s="2">
        <f t="shared" si="106"/>
        <v>48</v>
      </c>
      <c r="Q1706" s="81" t="str">
        <f t="shared" si="107"/>
        <v/>
      </c>
    </row>
    <row r="1707" spans="1:17" x14ac:dyDescent="0.2">
      <c r="A1707" t="s">
        <v>1232</v>
      </c>
      <c r="B1707" t="s">
        <v>2298</v>
      </c>
      <c r="C1707" s="5" t="s">
        <v>33</v>
      </c>
      <c r="D1707" s="5">
        <v>36058</v>
      </c>
      <c r="E1707" s="2">
        <v>1067</v>
      </c>
      <c r="F1707" s="2">
        <v>49</v>
      </c>
      <c r="G1707" t="str">
        <f>B1707&amp;C1707</f>
        <v>Ramraj VITHYA400mh</v>
      </c>
      <c r="H1707" s="2">
        <f>E1707</f>
        <v>1067</v>
      </c>
      <c r="I1707" s="2" cm="1">
        <f t="array" ref="I1707">MAX(IF($G$3:$G$4000=$G1707,$H$3:$H$4000))</f>
        <v>1067</v>
      </c>
      <c r="J1707" s="2" t="str">
        <v>IND</v>
      </c>
      <c r="K1707" s="21" t="str">
        <v>Jyoti VAISHNAV</v>
      </c>
      <c r="L1707" s="47" t="str">
        <v>shot-put</v>
      </c>
      <c r="M1707" s="97">
        <v>38012</v>
      </c>
      <c r="N1707" s="96" t="str">
        <f t="shared" si="104"/>
        <v>Jyoti VAISHNAVshot-put</v>
      </c>
      <c r="O1707" s="2">
        <f t="shared" si="105"/>
        <v>780</v>
      </c>
      <c r="P1707" s="2">
        <f t="shared" si="106"/>
        <v>128</v>
      </c>
      <c r="Q1707" s="81" t="str">
        <f t="shared" si="107"/>
        <v/>
      </c>
    </row>
    <row r="1708" spans="1:17" x14ac:dyDescent="0.2">
      <c r="A1708" t="s">
        <v>1232</v>
      </c>
      <c r="B1708" t="s">
        <v>2374</v>
      </c>
      <c r="C1708" s="5" t="s">
        <v>37</v>
      </c>
      <c r="D1708" s="6">
        <v>36951</v>
      </c>
      <c r="E1708" s="2">
        <v>1065</v>
      </c>
      <c r="F1708" s="2">
        <v>48</v>
      </c>
      <c r="G1708" t="str">
        <f>B1708&amp;C1708</f>
        <v>Ancy SOJANlong-jump</v>
      </c>
      <c r="H1708" s="2">
        <f>E1708</f>
        <v>1065</v>
      </c>
      <c r="I1708" s="2" cm="1">
        <f t="array" ref="I1708">MAX(IF($G$3:$G$4000=$G1708,$H$3:$H$4000))</f>
        <v>1122</v>
      </c>
      <c r="J1708" s="2" t="str">
        <v>IND</v>
      </c>
      <c r="K1708" s="21" t="str">
        <v>Prity CHAKRABORTY</v>
      </c>
      <c r="L1708" s="47" t="str">
        <v>shot-put</v>
      </c>
      <c r="M1708" s="97">
        <v>37345</v>
      </c>
      <c r="N1708" s="96" t="str">
        <f t="shared" si="104"/>
        <v>Prity CHAKRABORTYshot-put</v>
      </c>
      <c r="O1708" s="2">
        <f t="shared" si="105"/>
        <v>778</v>
      </c>
      <c r="P1708" s="2">
        <f t="shared" si="106"/>
        <v>129</v>
      </c>
      <c r="Q1708" s="81" t="str">
        <f t="shared" si="107"/>
        <v/>
      </c>
    </row>
    <row r="1709" spans="1:17" x14ac:dyDescent="0.2">
      <c r="A1709" t="s">
        <v>1232</v>
      </c>
      <c r="B1709" t="s">
        <v>1509</v>
      </c>
      <c r="C1709" s="5" t="s">
        <v>35</v>
      </c>
      <c r="D1709" s="5">
        <v>36669</v>
      </c>
      <c r="E1709" s="2">
        <v>1062</v>
      </c>
      <c r="F1709" s="2">
        <v>4</v>
      </c>
      <c r="G1709" t="str">
        <f>B1709&amp;C1709</f>
        <v>Gracena GLISTUS MERYhigh-jump</v>
      </c>
      <c r="H1709" s="2">
        <f>E1709</f>
        <v>1062</v>
      </c>
      <c r="I1709" s="2" cm="1">
        <f t="array" ref="I1709">MAX(IF($G$3:$G$4000=$G1709,$H$3:$H$4000))</f>
        <v>1062</v>
      </c>
      <c r="J1709" s="2" t="str">
        <v>IND</v>
      </c>
      <c r="K1709" s="21" t="str">
        <v>Aakanksha SANDH</v>
      </c>
      <c r="L1709" s="47" t="str">
        <v>hammer-throw</v>
      </c>
      <c r="M1709" s="97">
        <v>0</v>
      </c>
      <c r="N1709" s="96" t="str">
        <f t="shared" si="104"/>
        <v>Aakanksha SANDHhammer-throw</v>
      </c>
      <c r="O1709" s="2">
        <f t="shared" si="105"/>
        <v>775</v>
      </c>
      <c r="P1709" s="2">
        <f t="shared" si="106"/>
        <v>112</v>
      </c>
      <c r="Q1709" s="81" t="str">
        <f t="shared" si="107"/>
        <v/>
      </c>
    </row>
    <row r="1710" spans="1:17" x14ac:dyDescent="0.2">
      <c r="A1710" t="s">
        <v>1232</v>
      </c>
      <c r="B1710" t="s">
        <v>1474</v>
      </c>
      <c r="C1710" t="s">
        <v>37</v>
      </c>
      <c r="D1710" s="5">
        <v>37075</v>
      </c>
      <c r="E1710" s="2">
        <v>1062</v>
      </c>
      <c r="F1710" s="2">
        <v>45</v>
      </c>
      <c r="G1710" t="str">
        <f>B1710&amp;C1710</f>
        <v>Sandra BABUlong-jump</v>
      </c>
      <c r="H1710" s="2">
        <f>E1710</f>
        <v>1062</v>
      </c>
      <c r="I1710" s="2" cm="1">
        <f t="array" ref="I1710">MAX(IF($G$3:$G$4000=$G1710,$H$3:$H$4000))</f>
        <v>1062</v>
      </c>
      <c r="J1710" s="2" t="str">
        <v>IND</v>
      </c>
      <c r="K1710" s="21" t="str">
        <v>Kajal PARMAR</v>
      </c>
      <c r="L1710" s="47" t="str">
        <v>javelin-throw</v>
      </c>
      <c r="M1710" s="97">
        <v>36312</v>
      </c>
      <c r="N1710" s="96" t="str">
        <f t="shared" si="104"/>
        <v>Kajal PARMARjavelin-throw</v>
      </c>
      <c r="O1710" s="2">
        <f t="shared" si="105"/>
        <v>773</v>
      </c>
      <c r="P1710" s="2">
        <f t="shared" si="106"/>
        <v>116</v>
      </c>
      <c r="Q1710" s="81" t="str">
        <f t="shared" si="107"/>
        <v/>
      </c>
    </row>
    <row r="1711" spans="1:17" x14ac:dyDescent="0.2">
      <c r="A1711" t="s">
        <v>1232</v>
      </c>
      <c r="B1711" t="s">
        <v>1509</v>
      </c>
      <c r="C1711" s="5" t="s">
        <v>35</v>
      </c>
      <c r="D1711" s="5">
        <v>36669</v>
      </c>
      <c r="E1711" s="2">
        <v>1062</v>
      </c>
      <c r="F1711" s="2">
        <v>19</v>
      </c>
      <c r="G1711" t="str">
        <f>B1711&amp;C1711</f>
        <v>Gracena GLISTUS MERYhigh-jump</v>
      </c>
      <c r="H1711" s="2">
        <f>E1711</f>
        <v>1062</v>
      </c>
      <c r="I1711" s="2" cm="1">
        <f t="array" ref="I1711">MAX(IF($G$3:$G$4000=$G1711,$H$3:$H$4000))</f>
        <v>1062</v>
      </c>
      <c r="J1711" s="2" t="str">
        <v>IND</v>
      </c>
      <c r="K1711" s="21" t="str">
        <v>Priya ATTRI</v>
      </c>
      <c r="L1711" s="47" t="str">
        <v>javelin-throw</v>
      </c>
      <c r="M1711" s="97">
        <v>36647</v>
      </c>
      <c r="N1711" s="96" t="str">
        <f t="shared" si="104"/>
        <v>Priya ATTRIjavelin-throw</v>
      </c>
      <c r="O1711" s="2">
        <f t="shared" si="105"/>
        <v>772</v>
      </c>
      <c r="P1711" s="2">
        <f t="shared" si="106"/>
        <v>118</v>
      </c>
      <c r="Q1711" s="81" t="str">
        <f t="shared" si="107"/>
        <v/>
      </c>
    </row>
    <row r="1712" spans="1:17" x14ac:dyDescent="0.2">
      <c r="A1712" t="s">
        <v>1232</v>
      </c>
      <c r="B1712" t="s">
        <v>2068</v>
      </c>
      <c r="C1712" t="s">
        <v>34</v>
      </c>
      <c r="D1712" s="5"/>
      <c r="E1712" s="2">
        <v>1060</v>
      </c>
      <c r="F1712" s="2">
        <v>58</v>
      </c>
      <c r="G1712" t="str">
        <f>B1712&amp;C1712</f>
        <v>Preeti TOMAR3000msc</v>
      </c>
      <c r="H1712" s="2">
        <f>E1712</f>
        <v>1060</v>
      </c>
      <c r="I1712" s="2" cm="1">
        <f t="array" ref="I1712">MAX(IF($G$3:$G$4000=$G1712,$H$3:$H$4000))</f>
        <v>1060</v>
      </c>
      <c r="J1712" s="2" t="str">
        <v>IND</v>
      </c>
      <c r="K1712" s="21" t="str">
        <v>Amandeep KAUR</v>
      </c>
      <c r="L1712" s="47" t="str">
        <v>hammer-throw</v>
      </c>
      <c r="M1712" s="97">
        <v>36209</v>
      </c>
      <c r="N1712" s="96" t="str">
        <f t="shared" si="104"/>
        <v>Amandeep KAURhammer-throw</v>
      </c>
      <c r="O1712" s="2">
        <f t="shared" si="105"/>
        <v>766</v>
      </c>
      <c r="P1712" s="2">
        <f t="shared" si="106"/>
        <v>114</v>
      </c>
      <c r="Q1712" s="81" t="str">
        <f t="shared" si="107"/>
        <v/>
      </c>
    </row>
    <row r="1713" spans="1:17" x14ac:dyDescent="0.2">
      <c r="A1713" t="s">
        <v>1232</v>
      </c>
      <c r="B1713" t="s">
        <v>2264</v>
      </c>
      <c r="C1713" s="5" t="s">
        <v>32</v>
      </c>
      <c r="D1713" s="5">
        <v>37840</v>
      </c>
      <c r="E1713" s="2">
        <v>1057</v>
      </c>
      <c r="F1713" s="2">
        <v>84</v>
      </c>
      <c r="G1713" t="str">
        <f>B1713&amp;C1713</f>
        <v>Nandini AGASARA100mh</v>
      </c>
      <c r="H1713" s="2">
        <f>E1713</f>
        <v>1057</v>
      </c>
      <c r="I1713" s="2" cm="1">
        <f t="array" ref="I1713">MAX(IF($G$3:$G$4000=$G1713,$H$3:$H$4000))</f>
        <v>1057</v>
      </c>
      <c r="J1713" s="2" t="str">
        <v>IND</v>
      </c>
      <c r="K1713" s="21" t="str">
        <v>Poonam FENIN</v>
      </c>
      <c r="L1713" s="47" t="str">
        <v>discus-throw</v>
      </c>
      <c r="M1713" s="97">
        <v>0</v>
      </c>
      <c r="N1713" s="96" t="str">
        <f t="shared" si="104"/>
        <v>Poonam FENINdiscus-throw</v>
      </c>
      <c r="O1713" s="2">
        <f t="shared" si="105"/>
        <v>764</v>
      </c>
      <c r="P1713" s="2">
        <f t="shared" si="106"/>
        <v>136</v>
      </c>
      <c r="Q1713" s="81" t="str">
        <f t="shared" si="107"/>
        <v/>
      </c>
    </row>
    <row r="1714" spans="1:17" x14ac:dyDescent="0.2">
      <c r="A1714" t="s">
        <v>1232</v>
      </c>
      <c r="B1714" t="s">
        <v>1234</v>
      </c>
      <c r="C1714" s="5" t="s">
        <v>25</v>
      </c>
      <c r="D1714" s="5">
        <v>37695</v>
      </c>
      <c r="E1714" s="2">
        <v>1048</v>
      </c>
      <c r="F1714" s="2">
        <v>34</v>
      </c>
      <c r="G1714" t="str">
        <f>B1714&amp;C1714</f>
        <v>Priya HABBATHANAHALLI MOHAN200m</v>
      </c>
      <c r="H1714" s="2">
        <f>E1714</f>
        <v>1048</v>
      </c>
      <c r="I1714" s="2" cm="1">
        <f t="array" ref="I1714">MAX(IF($G$3:$G$4000=$G1714,$H$3:$H$4000))</f>
        <v>1048</v>
      </c>
      <c r="J1714" s="2" t="str">
        <v>IND</v>
      </c>
      <c r="K1714" s="21" t="str">
        <v>Divya SHANDILYA</v>
      </c>
      <c r="L1714" s="47" t="str">
        <v>hammer-throw</v>
      </c>
      <c r="M1714" s="97">
        <v>35981</v>
      </c>
      <c r="N1714" s="96" t="str">
        <f t="shared" si="104"/>
        <v>Divya SHANDILYAhammer-throw</v>
      </c>
      <c r="O1714" s="2">
        <f t="shared" si="105"/>
        <v>764</v>
      </c>
      <c r="P1714" s="2">
        <f t="shared" si="106"/>
        <v>116</v>
      </c>
      <c r="Q1714" s="81" t="str">
        <f t="shared" si="107"/>
        <v/>
      </c>
    </row>
    <row r="1715" spans="1:17" x14ac:dyDescent="0.2">
      <c r="A1715" t="s">
        <v>1232</v>
      </c>
      <c r="B1715" t="s">
        <v>1233</v>
      </c>
      <c r="C1715" s="5" t="s">
        <v>26</v>
      </c>
      <c r="D1715" s="5">
        <v>33365</v>
      </c>
      <c r="E1715" s="2">
        <v>1047</v>
      </c>
      <c r="F1715" s="2">
        <v>51</v>
      </c>
      <c r="G1715" t="str">
        <f>B1715&amp;C1715</f>
        <v>Srabani NANDA400m</v>
      </c>
      <c r="H1715" s="2">
        <f>E1715</f>
        <v>1047</v>
      </c>
      <c r="I1715" s="2" cm="1">
        <f t="array" ref="I1715">MAX(IF($G$3:$G$4000=$G1715,$H$3:$H$4000))</f>
        <v>1047</v>
      </c>
      <c r="J1715" s="2" t="str">
        <v>IND</v>
      </c>
      <c r="K1715" s="21" t="str">
        <v>. JYOTI</v>
      </c>
      <c r="L1715" s="47" t="str">
        <v>race-walking</v>
      </c>
      <c r="M1715" s="97">
        <v>37561</v>
      </c>
      <c r="N1715" s="96" t="str">
        <f t="shared" si="104"/>
        <v>. JYOTIrace-walking</v>
      </c>
      <c r="O1715" s="2">
        <f t="shared" si="105"/>
        <v>764</v>
      </c>
      <c r="P1715" s="2">
        <f t="shared" si="106"/>
        <v>55</v>
      </c>
      <c r="Q1715" s="81" t="str">
        <f t="shared" si="107"/>
        <v/>
      </c>
    </row>
    <row r="1716" spans="1:17" x14ac:dyDescent="0.2">
      <c r="A1716" t="s">
        <v>1232</v>
      </c>
      <c r="B1716" t="s">
        <v>2076</v>
      </c>
      <c r="C1716" s="5" t="s">
        <v>34</v>
      </c>
      <c r="D1716" s="5">
        <v>34054</v>
      </c>
      <c r="E1716" s="2">
        <v>1047</v>
      </c>
      <c r="F1716" s="2">
        <v>69</v>
      </c>
      <c r="G1716" t="str">
        <f>B1716&amp;C1716</f>
        <v>. CINTHA3000msc</v>
      </c>
      <c r="H1716" s="2">
        <f>E1716</f>
        <v>1047</v>
      </c>
      <c r="I1716" s="2" cm="1">
        <f t="array" ref="I1716">MAX(IF($G$3:$G$4000=$G1716,$H$3:$H$4000))</f>
        <v>1047</v>
      </c>
      <c r="J1716" s="2" t="str">
        <v>IND</v>
      </c>
      <c r="K1716" s="21" t="str">
        <v>Komal PAL</v>
      </c>
      <c r="L1716" s="47" t="str">
        <v>race-walking</v>
      </c>
      <c r="M1716" s="97">
        <v>37696</v>
      </c>
      <c r="N1716" s="96" t="str">
        <f t="shared" si="104"/>
        <v>Komal PALrace-walking</v>
      </c>
      <c r="O1716" s="2">
        <f t="shared" si="105"/>
        <v>764</v>
      </c>
      <c r="P1716" s="2">
        <f t="shared" si="106"/>
        <v>55</v>
      </c>
      <c r="Q1716" s="81" t="str">
        <f t="shared" si="107"/>
        <v/>
      </c>
    </row>
    <row r="1717" spans="1:17" x14ac:dyDescent="0.2">
      <c r="A1717" t="s">
        <v>1232</v>
      </c>
      <c r="B1717" t="s">
        <v>2379</v>
      </c>
      <c r="C1717" s="5" t="s">
        <v>37</v>
      </c>
      <c r="D1717" s="5">
        <v>36443</v>
      </c>
      <c r="E1717" s="2">
        <v>1047</v>
      </c>
      <c r="F1717" s="2">
        <v>59</v>
      </c>
      <c r="G1717" t="str">
        <f>B1717&amp;C1717</f>
        <v>Pooja SAINIlong-jump</v>
      </c>
      <c r="H1717" s="2">
        <f>E1717</f>
        <v>1047</v>
      </c>
      <c r="I1717" s="2" cm="1">
        <f t="array" ref="I1717">MAX(IF($G$3:$G$4000=$G1717,$H$3:$H$4000))</f>
        <v>1047</v>
      </c>
      <c r="J1717" s="2" t="str">
        <v>IND</v>
      </c>
      <c r="K1717" s="21" t="str">
        <v>Amandeep KAUR</v>
      </c>
      <c r="L1717" s="47" t="str">
        <v>hammer-throw</v>
      </c>
      <c r="M1717" s="97">
        <v>37263</v>
      </c>
      <c r="N1717" s="96" t="str">
        <f t="shared" si="104"/>
        <v>Amandeep KAURhammer-throw</v>
      </c>
      <c r="O1717" s="2">
        <f t="shared" si="105"/>
        <v>766</v>
      </c>
      <c r="P1717" s="2">
        <f t="shared" si="106"/>
        <v>114</v>
      </c>
      <c r="Q1717" s="81" t="str">
        <f t="shared" si="107"/>
        <v/>
      </c>
    </row>
    <row r="1718" spans="1:17" x14ac:dyDescent="0.2">
      <c r="A1718" t="s">
        <v>1232</v>
      </c>
      <c r="B1718" t="s">
        <v>1276</v>
      </c>
      <c r="C1718" t="s">
        <v>26</v>
      </c>
      <c r="D1718" s="5">
        <v>36228</v>
      </c>
      <c r="E1718" s="2">
        <v>1046</v>
      </c>
      <c r="F1718" s="2">
        <v>52</v>
      </c>
      <c r="G1718" t="str">
        <f>B1718&amp;C1718</f>
        <v>George LINIET400m</v>
      </c>
      <c r="H1718" s="2">
        <f>E1718</f>
        <v>1046</v>
      </c>
      <c r="I1718" s="2" cm="1">
        <f t="array" ref="I1718">MAX(IF($G$3:$G$4000=$G1718,$H$3:$H$4000))</f>
        <v>1046</v>
      </c>
      <c r="J1718" s="2" t="str">
        <v>IND</v>
      </c>
      <c r="K1718" s="21" t="str">
        <v>Manu KUMARI</v>
      </c>
      <c r="L1718" s="47" t="str">
        <v>javelin-throw</v>
      </c>
      <c r="M1718" s="97">
        <v>35102</v>
      </c>
      <c r="N1718" s="96" t="str">
        <f t="shared" si="104"/>
        <v>Manu KUMARIjavelin-throw</v>
      </c>
      <c r="O1718" s="2">
        <f t="shared" si="105"/>
        <v>762</v>
      </c>
      <c r="P1718" s="2">
        <f t="shared" si="106"/>
        <v>119</v>
      </c>
      <c r="Q1718" s="81" t="str">
        <f t="shared" si="107"/>
        <v/>
      </c>
    </row>
    <row r="1719" spans="1:17" x14ac:dyDescent="0.2">
      <c r="A1719" t="s">
        <v>1232</v>
      </c>
      <c r="B1719" t="s">
        <v>1511</v>
      </c>
      <c r="C1719" t="s">
        <v>35</v>
      </c>
      <c r="D1719" s="5">
        <v>36327</v>
      </c>
      <c r="E1719" s="2">
        <v>1043</v>
      </c>
      <c r="F1719" s="2">
        <v>6</v>
      </c>
      <c r="G1719" t="str">
        <f>B1719&amp;C1719</f>
        <v>Abinaya Sudhakara SHETTYhigh-jump</v>
      </c>
      <c r="H1719" s="2">
        <f>E1719</f>
        <v>1043</v>
      </c>
      <c r="I1719" s="2" cm="1">
        <f t="array" ref="I1719">MAX(IF($G$3:$G$4000=$G1719,$H$3:$H$4000))</f>
        <v>1043</v>
      </c>
      <c r="J1719" s="2" t="str">
        <v>IND</v>
      </c>
      <c r="K1719" s="21" t="str">
        <v>. RITESH</v>
      </c>
      <c r="L1719" s="47" t="str">
        <v>hammer-throw</v>
      </c>
      <c r="M1719" s="97">
        <v>36167</v>
      </c>
      <c r="N1719" s="96" t="str">
        <f t="shared" si="104"/>
        <v>. RITESHhammer-throw</v>
      </c>
      <c r="O1719" s="2">
        <f t="shared" si="105"/>
        <v>759</v>
      </c>
      <c r="P1719" s="2">
        <f t="shared" si="106"/>
        <v>117</v>
      </c>
      <c r="Q1719" s="81" t="str">
        <f t="shared" si="107"/>
        <v/>
      </c>
    </row>
    <row r="1720" spans="1:17" x14ac:dyDescent="0.2">
      <c r="A1720" t="s">
        <v>1232</v>
      </c>
      <c r="B1720" t="s">
        <v>2473</v>
      </c>
      <c r="C1720" t="s">
        <v>35</v>
      </c>
      <c r="D1720" s="5">
        <v>35367</v>
      </c>
      <c r="E1720" s="2">
        <v>1043</v>
      </c>
      <c r="F1720" s="2">
        <v>27</v>
      </c>
      <c r="G1720" t="str">
        <f>B1720&amp;C1720</f>
        <v>Swapna BARMANhigh-jump</v>
      </c>
      <c r="H1720" s="2">
        <f>E1720</f>
        <v>1043</v>
      </c>
      <c r="I1720" s="2" cm="1">
        <f t="array" ref="I1720">MAX(IF($G$3:$G$4000=$G1720,$H$3:$H$4000))</f>
        <v>1043</v>
      </c>
      <c r="J1720" s="2" t="str">
        <v>IND</v>
      </c>
      <c r="K1720" s="21" t="str">
        <v>Sanya YADAV</v>
      </c>
      <c r="L1720" s="47" t="str">
        <v>discus-throw</v>
      </c>
      <c r="M1720" s="97">
        <v>37842</v>
      </c>
      <c r="N1720" s="96" t="str">
        <f t="shared" si="104"/>
        <v>Sanya YADAVdiscus-throw</v>
      </c>
      <c r="O1720" s="2">
        <f t="shared" si="105"/>
        <v>758</v>
      </c>
      <c r="P1720" s="2">
        <f t="shared" si="106"/>
        <v>140</v>
      </c>
      <c r="Q1720" s="81" t="str">
        <f t="shared" si="107"/>
        <v/>
      </c>
    </row>
    <row r="1721" spans="1:17" x14ac:dyDescent="0.2">
      <c r="A1721" t="s">
        <v>1232</v>
      </c>
      <c r="B1721" t="s">
        <v>1267</v>
      </c>
      <c r="C1721" s="6" t="s">
        <v>33</v>
      </c>
      <c r="D1721" s="5">
        <v>38344</v>
      </c>
      <c r="E1721" s="2">
        <v>1042</v>
      </c>
      <c r="F1721" s="2">
        <v>9</v>
      </c>
      <c r="G1721" t="str">
        <f>B1721&amp;C1721</f>
        <v>. RUPAL400mh</v>
      </c>
      <c r="H1721" s="2">
        <f>E1721</f>
        <v>1042</v>
      </c>
      <c r="I1721" s="2" cm="1">
        <f t="array" ref="I1721">MAX(IF($G$3:$G$4000=$G1721,$H$3:$H$4000))</f>
        <v>1042</v>
      </c>
      <c r="J1721" s="2" t="str">
        <v>IND</v>
      </c>
      <c r="K1721" s="21" t="str">
        <v>Sawari SHINDE</v>
      </c>
      <c r="L1721" s="47" t="str">
        <v>shot-put</v>
      </c>
      <c r="M1721" s="97">
        <v>37313</v>
      </c>
      <c r="N1721" s="96" t="str">
        <f t="shared" si="104"/>
        <v>Sawari SHINDEshot-put</v>
      </c>
      <c r="O1721" s="2">
        <f t="shared" si="105"/>
        <v>751</v>
      </c>
      <c r="P1721" s="2">
        <f t="shared" si="106"/>
        <v>146</v>
      </c>
      <c r="Q1721" s="81" t="str">
        <f t="shared" si="107"/>
        <v/>
      </c>
    </row>
    <row r="1722" spans="1:17" x14ac:dyDescent="0.2">
      <c r="A1722" t="s">
        <v>1232</v>
      </c>
      <c r="B1722" t="s">
        <v>2078</v>
      </c>
      <c r="C1722" s="5" t="s">
        <v>34</v>
      </c>
      <c r="D1722" s="5">
        <v>35051</v>
      </c>
      <c r="E1722" s="2">
        <v>1042</v>
      </c>
      <c r="F1722" s="2">
        <v>71</v>
      </c>
      <c r="G1722" t="str">
        <f>B1722&amp;C1722</f>
        <v>. PRITI3000msc</v>
      </c>
      <c r="H1722" s="2">
        <f>E1722</f>
        <v>1042</v>
      </c>
      <c r="I1722" s="2" cm="1">
        <f t="array" ref="I1722">MAX(IF($G$3:$G$4000=$G1722,$H$3:$H$4000))</f>
        <v>1042</v>
      </c>
      <c r="J1722" s="2" t="str">
        <v>IND</v>
      </c>
      <c r="K1722" s="21" t="str">
        <v>Diksha DWIVEDI</v>
      </c>
      <c r="L1722" s="47" t="str">
        <v>javelin-throw</v>
      </c>
      <c r="M1722" s="97">
        <v>37066</v>
      </c>
      <c r="N1722" s="96" t="str">
        <f t="shared" si="104"/>
        <v>Diksha DWIVEDIjavelin-throw</v>
      </c>
      <c r="O1722" s="2">
        <f t="shared" si="105"/>
        <v>740</v>
      </c>
      <c r="P1722" s="2">
        <f t="shared" si="106"/>
        <v>125</v>
      </c>
      <c r="Q1722" s="81" t="str">
        <f t="shared" si="107"/>
        <v/>
      </c>
    </row>
    <row r="1723" spans="1:17" x14ac:dyDescent="0.2">
      <c r="A1723" t="s">
        <v>1232</v>
      </c>
      <c r="B1723" t="s">
        <v>1278</v>
      </c>
      <c r="C1723" t="s">
        <v>26</v>
      </c>
      <c r="D1723" s="5">
        <v>37032</v>
      </c>
      <c r="E1723" s="2">
        <v>1041</v>
      </c>
      <c r="F1723" s="2">
        <v>54</v>
      </c>
      <c r="G1723" t="str">
        <f>B1723&amp;C1723</f>
        <v>R. ARATHI400m</v>
      </c>
      <c r="H1723" s="2">
        <f>E1723</f>
        <v>1041</v>
      </c>
      <c r="I1723" s="2" cm="1">
        <f t="array" ref="I1723">MAX(IF($G$3:$G$4000=$G1723,$H$3:$H$4000))</f>
        <v>1041</v>
      </c>
      <c r="J1723" s="2" t="str">
        <v>IND</v>
      </c>
      <c r="K1723" s="21" t="str">
        <v>. TANU</v>
      </c>
      <c r="L1723" s="47" t="str">
        <v>javelin-throw</v>
      </c>
      <c r="M1723" s="97">
        <v>37574</v>
      </c>
      <c r="N1723" s="96" t="str">
        <f t="shared" si="104"/>
        <v>. TANUjavelin-throw</v>
      </c>
      <c r="O1723" s="2">
        <f t="shared" si="105"/>
        <v>739</v>
      </c>
      <c r="P1723" s="2">
        <f t="shared" si="106"/>
        <v>126</v>
      </c>
      <c r="Q1723" s="81" t="str">
        <f t="shared" si="107"/>
        <v/>
      </c>
    </row>
    <row r="1724" spans="1:17" x14ac:dyDescent="0.2">
      <c r="A1724" t="s">
        <v>1232</v>
      </c>
      <c r="B1724" t="s">
        <v>1379</v>
      </c>
      <c r="C1724" s="5" t="s">
        <v>29</v>
      </c>
      <c r="D1724" s="5">
        <v>36186</v>
      </c>
      <c r="E1724" s="2">
        <v>1041</v>
      </c>
      <c r="F1724" s="2">
        <v>29</v>
      </c>
      <c r="G1724" t="str">
        <f>B1724&amp;C1724</f>
        <v>Komal JAGADALE5000m</v>
      </c>
      <c r="H1724" s="2">
        <f>E1724</f>
        <v>1041</v>
      </c>
      <c r="I1724" s="2" cm="1">
        <f t="array" ref="I1724">MAX(IF($G$3:$G$4000=$G1724,$H$3:$H$4000))</f>
        <v>1041</v>
      </c>
      <c r="J1724" s="2" t="str">
        <v>IND</v>
      </c>
      <c r="K1724" s="21" t="str">
        <v>Mokavi MUTHURATHINAM</v>
      </c>
      <c r="L1724" s="47" t="str">
        <v>race-walking</v>
      </c>
      <c r="M1724" s="97">
        <v>37446</v>
      </c>
      <c r="N1724" s="96" t="str">
        <f t="shared" si="104"/>
        <v>Mokavi MUTHURATHINAMrace-walking</v>
      </c>
      <c r="O1724" s="2">
        <f t="shared" si="105"/>
        <v>736</v>
      </c>
      <c r="P1724" s="2">
        <f t="shared" si="106"/>
        <v>62</v>
      </c>
      <c r="Q1724" s="81" t="str">
        <f t="shared" si="107"/>
        <v/>
      </c>
    </row>
    <row r="1725" spans="1:17" x14ac:dyDescent="0.2">
      <c r="A1725" t="s">
        <v>1232</v>
      </c>
      <c r="B1725" t="s">
        <v>1233</v>
      </c>
      <c r="C1725" s="5" t="s">
        <v>25</v>
      </c>
      <c r="D1725" s="6">
        <v>33365</v>
      </c>
      <c r="E1725" s="2">
        <v>1038</v>
      </c>
      <c r="F1725" s="2">
        <v>33</v>
      </c>
      <c r="G1725" t="str">
        <f>B1725&amp;C1725</f>
        <v>Srabani NANDA200m</v>
      </c>
      <c r="H1725" s="2">
        <f>E1725</f>
        <v>1038</v>
      </c>
      <c r="I1725" s="2" cm="1">
        <f t="array" ref="I1725">MAX(IF($G$3:$G$4000=$G1725,$H$3:$H$4000))</f>
        <v>1106</v>
      </c>
      <c r="J1725" s="2" t="str">
        <v>IND</v>
      </c>
      <c r="K1725" s="21" t="str">
        <v>Vishakha PANWAR</v>
      </c>
      <c r="L1725" s="47" t="str">
        <v>javelin-throw</v>
      </c>
      <c r="M1725" s="97">
        <v>0</v>
      </c>
      <c r="N1725" s="96" t="str">
        <f t="shared" si="104"/>
        <v>Vishakha PANWARjavelin-throw</v>
      </c>
      <c r="O1725" s="2">
        <f t="shared" si="105"/>
        <v>731</v>
      </c>
      <c r="P1725" s="2">
        <f t="shared" si="106"/>
        <v>129</v>
      </c>
      <c r="Q1725" s="81" t="str">
        <f t="shared" si="107"/>
        <v/>
      </c>
    </row>
    <row r="1726" spans="1:17" x14ac:dyDescent="0.2">
      <c r="A1726" t="s">
        <v>1232</v>
      </c>
      <c r="B1726" t="s">
        <v>1435</v>
      </c>
      <c r="C1726" t="s">
        <v>32</v>
      </c>
      <c r="D1726" s="5">
        <v>37042</v>
      </c>
      <c r="E1726" s="2">
        <v>1038</v>
      </c>
      <c r="F1726" s="2">
        <v>19</v>
      </c>
      <c r="G1726" t="str">
        <f>B1726&amp;C1726</f>
        <v>Aparna ROY100mh</v>
      </c>
      <c r="H1726" s="2">
        <f>E1726</f>
        <v>1038</v>
      </c>
      <c r="I1726" s="2" cm="1">
        <f t="array" ref="I1726">MAX(IF($G$3:$G$4000=$G1726,$H$3:$H$4000))</f>
        <v>1073</v>
      </c>
      <c r="J1726" s="2" t="str">
        <v>IND</v>
      </c>
      <c r="K1726" s="21" t="str">
        <v>Solanki AMISHA</v>
      </c>
      <c r="L1726" s="47" t="str">
        <v>javelin-throw</v>
      </c>
      <c r="M1726" s="97">
        <v>37552</v>
      </c>
      <c r="N1726" s="96" t="str">
        <f t="shared" si="104"/>
        <v>Solanki AMISHAjavelin-throw</v>
      </c>
      <c r="O1726" s="2">
        <f t="shared" si="105"/>
        <v>729</v>
      </c>
      <c r="P1726" s="2">
        <f t="shared" si="106"/>
        <v>130</v>
      </c>
      <c r="Q1726" s="81" t="str">
        <f t="shared" si="107"/>
        <v/>
      </c>
    </row>
    <row r="1727" spans="1:17" x14ac:dyDescent="0.2">
      <c r="A1727" t="s">
        <v>1232</v>
      </c>
      <c r="B1727" t="s">
        <v>1399</v>
      </c>
      <c r="C1727" t="s">
        <v>29</v>
      </c>
      <c r="D1727" s="5">
        <v>35431</v>
      </c>
      <c r="E1727" s="2">
        <v>1037</v>
      </c>
      <c r="F1727" s="2">
        <v>31</v>
      </c>
      <c r="G1727" t="str">
        <f>B1727&amp;C1727</f>
        <v>. BHARTI5000m</v>
      </c>
      <c r="H1727" s="2">
        <f>E1727</f>
        <v>1037</v>
      </c>
      <c r="I1727" s="2" cm="1">
        <f t="array" ref="I1727">MAX(IF($G$3:$G$4000=$G1727,$H$3:$H$4000))</f>
        <v>1037</v>
      </c>
      <c r="J1727" s="2" t="str">
        <v>IND</v>
      </c>
      <c r="K1727" s="21" t="str">
        <v>Preeti SHARAWAT</v>
      </c>
      <c r="L1727" s="47" t="str">
        <v>hammer-throw</v>
      </c>
      <c r="M1727" s="97">
        <v>36043</v>
      </c>
      <c r="N1727" s="96" t="str">
        <f t="shared" si="104"/>
        <v>Preeti SHARAWAThammer-throw</v>
      </c>
      <c r="O1727" s="2">
        <f t="shared" si="105"/>
        <v>724</v>
      </c>
      <c r="P1727" s="2">
        <f t="shared" si="106"/>
        <v>124</v>
      </c>
      <c r="Q1727" s="81" t="str">
        <f t="shared" si="107"/>
        <v/>
      </c>
    </row>
    <row r="1728" spans="1:17" x14ac:dyDescent="0.2">
      <c r="A1728" t="s">
        <v>1232</v>
      </c>
      <c r="B1728" t="s">
        <v>2423</v>
      </c>
      <c r="C1728" t="s">
        <v>38</v>
      </c>
      <c r="D1728" s="5">
        <v>34732</v>
      </c>
      <c r="E1728" s="2">
        <v>1037</v>
      </c>
      <c r="F1728" s="2">
        <v>31</v>
      </c>
      <c r="G1728" t="str">
        <f>B1728&amp;C1728</f>
        <v>Bhairabi DAStriple-jump</v>
      </c>
      <c r="H1728" s="2">
        <f>E1728</f>
        <v>1037</v>
      </c>
      <c r="I1728" s="2" cm="1">
        <f t="array" ref="I1728">MAX(IF($G$3:$G$4000=$G1728,$H$3:$H$4000))</f>
        <v>1037</v>
      </c>
      <c r="J1728" s="2" t="str">
        <v>IND</v>
      </c>
      <c r="K1728" s="21" t="str">
        <v>Sandra SURENDRAN</v>
      </c>
      <c r="L1728" s="47" t="str">
        <v>race-walking</v>
      </c>
      <c r="M1728" s="97">
        <v>37433</v>
      </c>
      <c r="N1728" s="96" t="str">
        <f t="shared" si="104"/>
        <v>Sandra SURENDRANrace-walking</v>
      </c>
      <c r="O1728" s="2">
        <f t="shared" si="105"/>
        <v>724</v>
      </c>
      <c r="P1728" s="2">
        <f t="shared" si="106"/>
        <v>64</v>
      </c>
      <c r="Q1728" s="81" t="str">
        <f t="shared" si="107"/>
        <v/>
      </c>
    </row>
    <row r="1729" spans="1:17" x14ac:dyDescent="0.2">
      <c r="A1729" t="s">
        <v>1232</v>
      </c>
      <c r="B1729" t="s">
        <v>1326</v>
      </c>
      <c r="C1729" t="s">
        <v>27</v>
      </c>
      <c r="D1729" s="5">
        <v>37094</v>
      </c>
      <c r="E1729" s="2">
        <v>1036</v>
      </c>
      <c r="F1729" s="2">
        <v>46</v>
      </c>
      <c r="G1729" t="str">
        <f>B1729&amp;C1729</f>
        <v>E.B. ARPITHA800m</v>
      </c>
      <c r="H1729" s="2">
        <f>E1729</f>
        <v>1036</v>
      </c>
      <c r="I1729" s="2" cm="1">
        <f t="array" ref="I1729">MAX(IF($G$3:$G$4000=$G1729,$H$3:$H$4000))</f>
        <v>1036</v>
      </c>
      <c r="J1729" s="2" t="str">
        <v>IND</v>
      </c>
      <c r="K1729" s="21" t="str">
        <v>M. SHARMILA</v>
      </c>
      <c r="L1729" s="47" t="str">
        <v>shot-put</v>
      </c>
      <c r="M1729" s="97">
        <v>37894</v>
      </c>
      <c r="N1729" s="96" t="str">
        <f t="shared" si="104"/>
        <v>M. SHARMILAshot-put</v>
      </c>
      <c r="O1729" s="2">
        <f t="shared" si="105"/>
        <v>723</v>
      </c>
      <c r="P1729" s="2">
        <f t="shared" si="106"/>
        <v>162</v>
      </c>
      <c r="Q1729" s="81" t="str">
        <f t="shared" si="107"/>
        <v/>
      </c>
    </row>
    <row r="1730" spans="1:17" x14ac:dyDescent="0.2">
      <c r="A1730" t="s">
        <v>1232</v>
      </c>
      <c r="B1730" t="s">
        <v>1447</v>
      </c>
      <c r="C1730" s="5" t="s">
        <v>33</v>
      </c>
      <c r="D1730" s="6">
        <v>36052</v>
      </c>
      <c r="E1730" s="2">
        <v>1036</v>
      </c>
      <c r="F1730" s="2">
        <v>11</v>
      </c>
      <c r="G1730" t="str">
        <f>B1730&amp;C1730</f>
        <v>. GUDIYA400mh</v>
      </c>
      <c r="H1730" s="2">
        <f>E1730</f>
        <v>1036</v>
      </c>
      <c r="I1730" s="2" cm="1">
        <f t="array" ref="I1730">MAX(IF($G$3:$G$4000=$G1730,$H$3:$H$4000))</f>
        <v>1036</v>
      </c>
      <c r="J1730" s="2" t="str">
        <v>IND</v>
      </c>
      <c r="K1730" s="21" t="str">
        <v>Arti MAHATMA</v>
      </c>
      <c r="L1730" s="47" t="str">
        <v>javelin-throw</v>
      </c>
      <c r="M1730" s="97">
        <v>0</v>
      </c>
      <c r="N1730" s="96" t="str">
        <f t="shared" si="104"/>
        <v>Arti MAHATMAjavelin-throw</v>
      </c>
      <c r="O1730" s="2">
        <f t="shared" si="105"/>
        <v>723</v>
      </c>
      <c r="P1730" s="2">
        <f t="shared" si="106"/>
        <v>134</v>
      </c>
      <c r="Q1730" s="81" t="str">
        <f t="shared" si="107"/>
        <v/>
      </c>
    </row>
    <row r="1731" spans="1:17" x14ac:dyDescent="0.2">
      <c r="A1731" t="s">
        <v>1232</v>
      </c>
      <c r="B1731" t="s">
        <v>2197</v>
      </c>
      <c r="C1731" t="s">
        <v>30</v>
      </c>
      <c r="D1731" s="5">
        <v>36509</v>
      </c>
      <c r="E1731" s="2">
        <v>1036</v>
      </c>
      <c r="F1731" s="2">
        <v>99</v>
      </c>
      <c r="G1731" t="str">
        <f>B1731&amp;C1731</f>
        <v>Savita PAL10000m</v>
      </c>
      <c r="H1731" s="2">
        <f>E1731</f>
        <v>1036</v>
      </c>
      <c r="I1731" s="2" cm="1">
        <f t="array" ref="I1731">MAX(IF($G$3:$G$4000=$G1731,$H$3:$H$4000))</f>
        <v>1036</v>
      </c>
      <c r="J1731" s="2" t="str">
        <v>IND</v>
      </c>
      <c r="K1731" s="21" t="str">
        <v>. NEHA</v>
      </c>
      <c r="L1731" s="47" t="str">
        <v>javelin-throw</v>
      </c>
      <c r="M1731" s="97">
        <v>37465</v>
      </c>
      <c r="N1731" s="96" t="str">
        <f t="shared" si="104"/>
        <v>. NEHAjavelin-throw</v>
      </c>
      <c r="O1731" s="2">
        <f t="shared" si="105"/>
        <v>720</v>
      </c>
      <c r="P1731" s="2">
        <f t="shared" si="106"/>
        <v>137</v>
      </c>
      <c r="Q1731" s="81" t="str">
        <f t="shared" si="107"/>
        <v/>
      </c>
    </row>
    <row r="1732" spans="1:17" x14ac:dyDescent="0.2">
      <c r="A1732" t="s">
        <v>1232</v>
      </c>
      <c r="B1732" t="s">
        <v>2385</v>
      </c>
      <c r="C1732" t="s">
        <v>37</v>
      </c>
      <c r="D1732" s="5">
        <v>36150</v>
      </c>
      <c r="E1732" s="2">
        <v>1036</v>
      </c>
      <c r="F1732" s="2">
        <v>65</v>
      </c>
      <c r="G1732" t="str">
        <f>B1732&amp;C1732</f>
        <v>Renu GREWALlong-jump</v>
      </c>
      <c r="H1732" s="2">
        <f>E1732</f>
        <v>1036</v>
      </c>
      <c r="I1732" s="2" cm="1">
        <f t="array" ref="I1732">MAX(IF($G$3:$G$4000=$G1732,$H$3:$H$4000))</f>
        <v>1036</v>
      </c>
      <c r="J1732" s="2" t="str">
        <v>IND</v>
      </c>
      <c r="K1732" s="21" t="str">
        <v>. NEELAM</v>
      </c>
      <c r="L1732" s="47" t="str">
        <v>javelin-throw</v>
      </c>
      <c r="M1732" s="97">
        <v>0</v>
      </c>
      <c r="N1732" s="96" t="str">
        <f t="shared" ref="N1732:N1795" si="108">K1732&amp;L1732</f>
        <v>. NEELAMjavelin-throw</v>
      </c>
      <c r="O1732" s="2">
        <f t="shared" ref="O1732:O1795" si="109">VLOOKUP(K1732&amp;L1732,$G$3:$H$3442,2,FALSE)</f>
        <v>717</v>
      </c>
      <c r="P1732" s="2">
        <f t="shared" ref="P1732:P1795" si="110">COUNTIFS($L$3:$L$3026,L1732,$O$3:$O$3026,"&gt;"&amp;O1732)+1</f>
        <v>138</v>
      </c>
      <c r="Q1732" s="81" t="str">
        <f t="shared" ref="Q1732:Q1795" si="111">IFERROR(IF(J1732="AUS",COUNTIFS($J$3:$J$3026,"AUS",$L$3:$L$3026,L1732,$O$3:$O$3026,"&gt;"&amp;O1732)+1,""),"")</f>
        <v/>
      </c>
    </row>
    <row r="1733" spans="1:17" x14ac:dyDescent="0.2">
      <c r="A1733" t="s">
        <v>1232</v>
      </c>
      <c r="B1733" t="s">
        <v>1280</v>
      </c>
      <c r="C1733" t="s">
        <v>26</v>
      </c>
      <c r="D1733" s="5">
        <v>35463</v>
      </c>
      <c r="E1733" s="2">
        <v>1035</v>
      </c>
      <c r="F1733" s="2">
        <v>61</v>
      </c>
      <c r="G1733" t="str">
        <f>B1733&amp;C1733</f>
        <v>M. LIKITHA400m</v>
      </c>
      <c r="H1733" s="2">
        <f>E1733</f>
        <v>1035</v>
      </c>
      <c r="I1733" s="2" cm="1">
        <f t="array" ref="I1733">MAX(IF($G$3:$G$4000=$G1733,$H$3:$H$4000))</f>
        <v>1035</v>
      </c>
      <c r="J1733" s="2" t="str">
        <v>IVB</v>
      </c>
      <c r="K1733" s="21" t="str">
        <v>Chantel MALONE</v>
      </c>
      <c r="L1733" s="47" t="str">
        <v>long-jump</v>
      </c>
      <c r="M1733" s="97">
        <v>33574</v>
      </c>
      <c r="N1733" s="96" t="str">
        <f t="shared" si="108"/>
        <v>Chantel MALONElong-jump</v>
      </c>
      <c r="O1733" s="2">
        <f t="shared" si="109"/>
        <v>1236</v>
      </c>
      <c r="P1733" s="2">
        <f t="shared" si="110"/>
        <v>2</v>
      </c>
      <c r="Q1733" s="81" t="str">
        <f t="shared" si="111"/>
        <v/>
      </c>
    </row>
    <row r="1734" spans="1:17" x14ac:dyDescent="0.2">
      <c r="A1734" t="s">
        <v>1232</v>
      </c>
      <c r="B1734" t="s">
        <v>1465</v>
      </c>
      <c r="C1734" s="5" t="s">
        <v>33</v>
      </c>
      <c r="D1734" s="5">
        <v>36449</v>
      </c>
      <c r="E1734" s="2">
        <v>1034</v>
      </c>
      <c r="F1734" s="2">
        <v>71</v>
      </c>
      <c r="G1734" t="str">
        <f>B1734&amp;C1734</f>
        <v>. NANHI400mh</v>
      </c>
      <c r="H1734" s="2">
        <f>E1734</f>
        <v>1034</v>
      </c>
      <c r="I1734" s="2" cm="1">
        <f t="array" ref="I1734">MAX(IF($G$3:$G$4000=$G1734,$H$3:$H$4000))</f>
        <v>1034</v>
      </c>
      <c r="J1734" s="2" t="str">
        <v>IVB</v>
      </c>
      <c r="K1734" s="21" t="str">
        <v>Lakeisha WARNER</v>
      </c>
      <c r="L1734" s="47" t="str">
        <v>400mh</v>
      </c>
      <c r="M1734" s="97">
        <v>35688</v>
      </c>
      <c r="N1734" s="96" t="str">
        <f t="shared" si="108"/>
        <v>Lakeisha WARNER400mh</v>
      </c>
      <c r="O1734" s="2">
        <f t="shared" si="109"/>
        <v>1101</v>
      </c>
      <c r="P1734" s="2">
        <f t="shared" si="110"/>
        <v>36</v>
      </c>
      <c r="Q1734" s="81" t="str">
        <f t="shared" si="111"/>
        <v/>
      </c>
    </row>
    <row r="1735" spans="1:17" x14ac:dyDescent="0.2">
      <c r="A1735" t="s">
        <v>1232</v>
      </c>
      <c r="B1735" t="s">
        <v>1918</v>
      </c>
      <c r="C1735" t="s">
        <v>26</v>
      </c>
      <c r="D1735" s="5">
        <v>36723</v>
      </c>
      <c r="E1735" s="2">
        <v>1030</v>
      </c>
      <c r="F1735" s="2">
        <v>64</v>
      </c>
      <c r="G1735" t="str">
        <f>B1735&amp;C1735</f>
        <v>Dandi JYOTHIKA400m</v>
      </c>
      <c r="H1735" s="2">
        <f>E1735</f>
        <v>1030</v>
      </c>
      <c r="I1735" s="2" cm="1">
        <f t="array" ref="I1735">MAX(IF($G$3:$G$4000=$G1735,$H$3:$H$4000))</f>
        <v>1086</v>
      </c>
      <c r="J1735" s="2" t="str">
        <v>IVB</v>
      </c>
      <c r="K1735" s="21" t="str">
        <v>Ashley KELLY</v>
      </c>
      <c r="L1735" s="47" t="str">
        <v>400m</v>
      </c>
      <c r="M1735" s="97">
        <v>33322</v>
      </c>
      <c r="N1735" s="96" t="str">
        <f t="shared" si="108"/>
        <v>Ashley KELLY400m</v>
      </c>
      <c r="O1735" s="2">
        <f t="shared" si="109"/>
        <v>1090</v>
      </c>
      <c r="P1735" s="2">
        <f t="shared" si="110"/>
        <v>84</v>
      </c>
      <c r="Q1735" s="81" t="str">
        <f t="shared" si="111"/>
        <v/>
      </c>
    </row>
    <row r="1736" spans="1:17" x14ac:dyDescent="0.2">
      <c r="A1736" t="s">
        <v>1232</v>
      </c>
      <c r="B1736" t="s">
        <v>1329</v>
      </c>
      <c r="C1736" t="s">
        <v>27</v>
      </c>
      <c r="D1736" s="5">
        <v>37424</v>
      </c>
      <c r="E1736" s="2">
        <v>1030</v>
      </c>
      <c r="F1736" s="2">
        <v>50</v>
      </c>
      <c r="G1736" t="str">
        <f>B1736&amp;C1736</f>
        <v>. POOJA800m</v>
      </c>
      <c r="H1736" s="2">
        <f>E1736</f>
        <v>1030</v>
      </c>
      <c r="I1736" s="2" cm="1">
        <f t="array" ref="I1736">MAX(IF($G$3:$G$4000=$G1736,$H$3:$H$4000))</f>
        <v>1030</v>
      </c>
      <c r="J1736" s="2" t="str">
        <v>IVB</v>
      </c>
      <c r="K1736" s="21" t="str">
        <v>Deya ERICKSON</v>
      </c>
      <c r="L1736" s="47" t="str">
        <v>100mh</v>
      </c>
      <c r="M1736" s="97">
        <v>35491</v>
      </c>
      <c r="N1736" s="96" t="str">
        <f t="shared" si="108"/>
        <v>Deya ERICKSON100mh</v>
      </c>
      <c r="O1736" s="2">
        <f t="shared" si="109"/>
        <v>1069</v>
      </c>
      <c r="P1736" s="2">
        <f t="shared" si="110"/>
        <v>77</v>
      </c>
      <c r="Q1736" s="81" t="str">
        <f t="shared" si="111"/>
        <v/>
      </c>
    </row>
    <row r="1737" spans="1:17" x14ac:dyDescent="0.2">
      <c r="A1737" t="s">
        <v>1232</v>
      </c>
      <c r="B1737" t="s">
        <v>1629</v>
      </c>
      <c r="C1737" t="s">
        <v>39</v>
      </c>
      <c r="D1737" s="5">
        <v>34949</v>
      </c>
      <c r="E1737" s="2">
        <v>1028</v>
      </c>
      <c r="F1737" s="2">
        <v>3</v>
      </c>
      <c r="G1737" t="str">
        <f>B1737&amp;C1737</f>
        <v>Abha KHATUAshot-put</v>
      </c>
      <c r="H1737" s="2">
        <f>E1737</f>
        <v>1028</v>
      </c>
      <c r="I1737" s="2" cm="1">
        <f t="array" ref="I1737">MAX(IF($G$3:$G$4000=$G1737,$H$3:$H$4000))</f>
        <v>1028</v>
      </c>
      <c r="J1737" s="2" t="str">
        <v>IVB</v>
      </c>
      <c r="K1737" s="21" t="str">
        <v>Trevia GUMBS</v>
      </c>
      <c r="L1737" s="47" t="str">
        <v>shot-put</v>
      </c>
      <c r="M1737" s="97">
        <v>35335</v>
      </c>
      <c r="N1737" s="96" t="str">
        <f t="shared" si="108"/>
        <v>Trevia GUMBSshot-put</v>
      </c>
      <c r="O1737" s="2">
        <f t="shared" si="109"/>
        <v>886</v>
      </c>
      <c r="P1737" s="2">
        <f t="shared" si="110"/>
        <v>51</v>
      </c>
      <c r="Q1737" s="81" t="str">
        <f t="shared" si="111"/>
        <v/>
      </c>
    </row>
    <row r="1738" spans="1:17" x14ac:dyDescent="0.2">
      <c r="A1738" t="s">
        <v>1232</v>
      </c>
      <c r="B1738" t="s">
        <v>2425</v>
      </c>
      <c r="C1738" t="s">
        <v>38</v>
      </c>
      <c r="D1738" s="5">
        <v>36528</v>
      </c>
      <c r="E1738" s="2">
        <v>1028</v>
      </c>
      <c r="F1738" s="2">
        <v>38</v>
      </c>
      <c r="G1738" t="str">
        <f>B1738&amp;C1738</f>
        <v>R. AISHWARYAtriple-jump</v>
      </c>
      <c r="H1738" s="2">
        <f>E1738</f>
        <v>1028</v>
      </c>
      <c r="I1738" s="2" cm="1">
        <f t="array" ref="I1738">MAX(IF($G$3:$G$4000=$G1738,$H$3:$H$4000))</f>
        <v>1028</v>
      </c>
      <c r="J1738" s="2" t="str">
        <v>JAM</v>
      </c>
      <c r="K1738" s="21" t="str">
        <v>Elaine THOMPSON-HERAH</v>
      </c>
      <c r="L1738" s="47" t="str">
        <v>100m</v>
      </c>
      <c r="M1738" s="97">
        <v>33783</v>
      </c>
      <c r="N1738" s="96" t="str">
        <f t="shared" si="108"/>
        <v>Elaine THOMPSON-HERAH100m</v>
      </c>
      <c r="O1738" s="2">
        <f t="shared" si="109"/>
        <v>1302</v>
      </c>
      <c r="P1738" s="2">
        <f t="shared" si="110"/>
        <v>1</v>
      </c>
      <c r="Q1738" s="81" t="str">
        <f t="shared" si="111"/>
        <v/>
      </c>
    </row>
    <row r="1739" spans="1:17" x14ac:dyDescent="0.2">
      <c r="A1739" t="s">
        <v>1232</v>
      </c>
      <c r="B1739" t="s">
        <v>2428</v>
      </c>
      <c r="C1739" t="s">
        <v>38</v>
      </c>
      <c r="D1739" s="5">
        <v>35349</v>
      </c>
      <c r="E1739" s="2">
        <v>1028</v>
      </c>
      <c r="F1739" s="2">
        <v>42</v>
      </c>
      <c r="G1739" t="str">
        <f>B1739&amp;C1739</f>
        <v>Vinija VIJAYANtriple-jump</v>
      </c>
      <c r="H1739" s="2">
        <f>E1739</f>
        <v>1028</v>
      </c>
      <c r="I1739" s="2" cm="1">
        <f t="array" ref="I1739">MAX(IF($G$3:$G$4000=$G1739,$H$3:$H$4000))</f>
        <v>1028</v>
      </c>
      <c r="J1739" s="2" t="str">
        <v>JAM</v>
      </c>
      <c r="K1739" s="21" t="str">
        <v>Shelly-Ann FRASER-PRYCE</v>
      </c>
      <c r="L1739" s="47" t="str">
        <v>100m</v>
      </c>
      <c r="M1739" s="97">
        <v>31773</v>
      </c>
      <c r="N1739" s="96" t="str">
        <f t="shared" si="108"/>
        <v>Shelly-Ann FRASER-PRYCE100m</v>
      </c>
      <c r="O1739" s="2">
        <f t="shared" si="109"/>
        <v>1289</v>
      </c>
      <c r="P1739" s="2">
        <f t="shared" si="110"/>
        <v>2</v>
      </c>
      <c r="Q1739" s="81" t="str">
        <f t="shared" si="111"/>
        <v/>
      </c>
    </row>
    <row r="1740" spans="1:17" x14ac:dyDescent="0.2">
      <c r="A1740" t="s">
        <v>1232</v>
      </c>
      <c r="B1740" t="s">
        <v>1474</v>
      </c>
      <c r="C1740" t="s">
        <v>38</v>
      </c>
      <c r="D1740" s="5">
        <v>37075</v>
      </c>
      <c r="E1740" s="2">
        <v>1027</v>
      </c>
      <c r="F1740" s="2">
        <v>32</v>
      </c>
      <c r="G1740" t="str">
        <f>B1740&amp;C1740</f>
        <v>Sandra BABUtriple-jump</v>
      </c>
      <c r="H1740" s="2">
        <f>E1740</f>
        <v>1027</v>
      </c>
      <c r="I1740" s="2" cm="1">
        <f t="array" ref="I1740">MAX(IF($G$3:$G$4000=$G1740,$H$3:$H$4000))</f>
        <v>1027</v>
      </c>
      <c r="J1740" s="2" t="str">
        <v>JAM</v>
      </c>
      <c r="K1740" s="21" t="str">
        <v>Elaine THOMPSON-HERAH</v>
      </c>
      <c r="L1740" s="47" t="str">
        <v>200m</v>
      </c>
      <c r="M1740" s="97">
        <v>33783</v>
      </c>
      <c r="N1740" s="96" t="str">
        <f t="shared" si="108"/>
        <v>Elaine THOMPSON-HERAH200m</v>
      </c>
      <c r="O1740" s="2">
        <f t="shared" si="109"/>
        <v>1288</v>
      </c>
      <c r="P1740" s="2">
        <f t="shared" si="110"/>
        <v>1</v>
      </c>
      <c r="Q1740" s="81" t="str">
        <f t="shared" si="111"/>
        <v/>
      </c>
    </row>
    <row r="1741" spans="1:17" x14ac:dyDescent="0.2">
      <c r="A1741" t="s">
        <v>1232</v>
      </c>
      <c r="B1741" t="s">
        <v>1630</v>
      </c>
      <c r="C1741" t="s">
        <v>39</v>
      </c>
      <c r="D1741" s="5">
        <v>35129</v>
      </c>
      <c r="E1741" s="2">
        <v>1024</v>
      </c>
      <c r="F1741" s="2">
        <v>15</v>
      </c>
      <c r="G1741" t="str">
        <f>B1741&amp;C1741</f>
        <v>Manpreet KAURshot-put</v>
      </c>
      <c r="H1741" s="2">
        <f>E1741</f>
        <v>1024</v>
      </c>
      <c r="I1741" s="2" cm="1">
        <f t="array" ref="I1741">MAX(IF($G$3:$G$4000=$G1741,$H$3:$H$4000))</f>
        <v>1024</v>
      </c>
      <c r="J1741" s="2" t="str">
        <v>JAM</v>
      </c>
      <c r="K1741" s="21" t="str">
        <v>Shelly-Ann FRASER-PRYCE</v>
      </c>
      <c r="L1741" s="47" t="str">
        <v>200m</v>
      </c>
      <c r="M1741" s="97">
        <v>31773</v>
      </c>
      <c r="N1741" s="96" t="str">
        <f t="shared" si="108"/>
        <v>Shelly-Ann FRASER-PRYCE200m</v>
      </c>
      <c r="O1741" s="2">
        <f t="shared" si="109"/>
        <v>1260</v>
      </c>
      <c r="P1741" s="2">
        <f t="shared" si="110"/>
        <v>3</v>
      </c>
      <c r="Q1741" s="81" t="str">
        <f t="shared" si="111"/>
        <v/>
      </c>
    </row>
    <row r="1742" spans="1:17" x14ac:dyDescent="0.2">
      <c r="A1742" t="s">
        <v>1232</v>
      </c>
      <c r="B1742" t="s">
        <v>1237</v>
      </c>
      <c r="C1742" t="s">
        <v>25</v>
      </c>
      <c r="D1742" s="5">
        <v>37347</v>
      </c>
      <c r="E1742" s="2">
        <v>1023</v>
      </c>
      <c r="F1742" s="2">
        <v>59</v>
      </c>
      <c r="G1742" t="str">
        <f>B1742&amp;C1742</f>
        <v>Madhumita DEB200m</v>
      </c>
      <c r="H1742" s="2">
        <f>E1742</f>
        <v>1023</v>
      </c>
      <c r="I1742" s="2" cm="1">
        <f t="array" ref="I1742">MAX(IF($G$3:$G$4000=$G1742,$H$3:$H$4000))</f>
        <v>1023</v>
      </c>
      <c r="J1742" s="2" t="str">
        <v>JAM</v>
      </c>
      <c r="K1742" s="21" t="str">
        <v>Shericka JACKSON</v>
      </c>
      <c r="L1742" s="47" t="str">
        <v>200m</v>
      </c>
      <c r="M1742" s="97">
        <v>34531</v>
      </c>
      <c r="N1742" s="96" t="str">
        <f t="shared" si="108"/>
        <v>Shericka JACKSON200m</v>
      </c>
      <c r="O1742" s="2">
        <f t="shared" si="109"/>
        <v>1258</v>
      </c>
      <c r="P1742" s="2">
        <f t="shared" si="110"/>
        <v>4</v>
      </c>
      <c r="Q1742" s="81" t="str">
        <f t="shared" si="111"/>
        <v/>
      </c>
    </row>
    <row r="1743" spans="1:17" x14ac:dyDescent="0.2">
      <c r="A1743" t="s">
        <v>1232</v>
      </c>
      <c r="B1743" t="s">
        <v>1403</v>
      </c>
      <c r="C1743" t="s">
        <v>29</v>
      </c>
      <c r="D1743" s="5">
        <v>37174</v>
      </c>
      <c r="E1743" s="2">
        <v>1023</v>
      </c>
      <c r="F1743" s="2">
        <v>40</v>
      </c>
      <c r="G1743" t="str">
        <f>B1743&amp;C1743</f>
        <v>. BADHO5000m</v>
      </c>
      <c r="H1743" s="2">
        <f>E1743</f>
        <v>1023</v>
      </c>
      <c r="I1743" s="2" cm="1">
        <f t="array" ref="I1743">MAX(IF($G$3:$G$4000=$G1743,$H$3:$H$4000))</f>
        <v>1023</v>
      </c>
      <c r="J1743" s="2" t="str">
        <v>JAM</v>
      </c>
      <c r="K1743" s="21" t="str">
        <v>Shericka JACKSON</v>
      </c>
      <c r="L1743" s="47" t="str">
        <v>100m</v>
      </c>
      <c r="M1743" s="97">
        <v>34531</v>
      </c>
      <c r="N1743" s="96" t="str">
        <f t="shared" si="108"/>
        <v>Shericka JACKSON100m</v>
      </c>
      <c r="O1743" s="2">
        <f t="shared" si="109"/>
        <v>1256</v>
      </c>
      <c r="P1743" s="2">
        <f t="shared" si="110"/>
        <v>3</v>
      </c>
      <c r="Q1743" s="81" t="str">
        <f t="shared" si="111"/>
        <v/>
      </c>
    </row>
    <row r="1744" spans="1:17" x14ac:dyDescent="0.2">
      <c r="A1744" t="s">
        <v>1232</v>
      </c>
      <c r="B1744" t="s">
        <v>1470</v>
      </c>
      <c r="C1744" t="s">
        <v>37</v>
      </c>
      <c r="D1744" s="5">
        <v>36382</v>
      </c>
      <c r="E1744" s="2">
        <v>1023</v>
      </c>
      <c r="F1744" s="2">
        <v>17</v>
      </c>
      <c r="G1744" t="str">
        <f>B1744&amp;C1744</f>
        <v>Saravanan HARSHINIlong-jump</v>
      </c>
      <c r="H1744" s="2">
        <f>E1744</f>
        <v>1023</v>
      </c>
      <c r="I1744" s="2" cm="1">
        <f t="array" ref="I1744">MAX(IF($G$3:$G$4000=$G1744,$H$3:$H$4000))</f>
        <v>1023</v>
      </c>
      <c r="J1744" s="2" t="str">
        <v>JAM</v>
      </c>
      <c r="K1744" s="21" t="str">
        <v>Janieve RUSSELL</v>
      </c>
      <c r="L1744" s="47" t="str">
        <v>400mh</v>
      </c>
      <c r="M1744" s="97">
        <v>34287</v>
      </c>
      <c r="N1744" s="96" t="str">
        <f t="shared" si="108"/>
        <v>Janieve RUSSELL400mh</v>
      </c>
      <c r="O1744" s="2">
        <f t="shared" si="109"/>
        <v>1234</v>
      </c>
      <c r="P1744" s="2">
        <f t="shared" si="110"/>
        <v>1</v>
      </c>
      <c r="Q1744" s="81" t="str">
        <f t="shared" si="111"/>
        <v/>
      </c>
    </row>
    <row r="1745" spans="1:17" x14ac:dyDescent="0.2">
      <c r="A1745" t="s">
        <v>1232</v>
      </c>
      <c r="B1745" t="s">
        <v>2395</v>
      </c>
      <c r="C1745" s="6" t="s">
        <v>37</v>
      </c>
      <c r="D1745" s="5">
        <v>34791</v>
      </c>
      <c r="E1745" s="2">
        <v>1023</v>
      </c>
      <c r="F1745" s="2">
        <v>80</v>
      </c>
      <c r="G1745" t="str">
        <f>B1745&amp;C1745</f>
        <v>George MAREENAlong-jump</v>
      </c>
      <c r="H1745" s="2">
        <f>E1745</f>
        <v>1023</v>
      </c>
      <c r="I1745" s="2" cm="1">
        <f t="array" ref="I1745">MAX(IF($G$3:$G$4000=$G1745,$H$3:$H$4000))</f>
        <v>1023</v>
      </c>
      <c r="J1745" s="2" t="str">
        <v>JAM</v>
      </c>
      <c r="K1745" s="21" t="str">
        <v>Stephenie Ann MCPHERSON</v>
      </c>
      <c r="L1745" s="47" t="str">
        <v>400m</v>
      </c>
      <c r="M1745" s="97">
        <v>32472</v>
      </c>
      <c r="N1745" s="96" t="str">
        <f t="shared" si="108"/>
        <v>Stephenie Ann MCPHERSON400m</v>
      </c>
      <c r="O1745" s="2">
        <f t="shared" si="109"/>
        <v>1232</v>
      </c>
      <c r="P1745" s="2">
        <f t="shared" si="110"/>
        <v>3</v>
      </c>
      <c r="Q1745" s="81" t="str">
        <f t="shared" si="111"/>
        <v/>
      </c>
    </row>
    <row r="1746" spans="1:17" x14ac:dyDescent="0.2">
      <c r="A1746" t="s">
        <v>1232</v>
      </c>
      <c r="B1746" t="s">
        <v>1474</v>
      </c>
      <c r="C1746" s="5" t="s">
        <v>38</v>
      </c>
      <c r="D1746" s="5">
        <v>37075</v>
      </c>
      <c r="E1746" s="2">
        <v>1022</v>
      </c>
      <c r="F1746" s="2">
        <v>4</v>
      </c>
      <c r="G1746" t="str">
        <f>B1746&amp;C1746</f>
        <v>Sandra BABUtriple-jump</v>
      </c>
      <c r="H1746" s="2">
        <f>E1746</f>
        <v>1022</v>
      </c>
      <c r="I1746" s="2" cm="1">
        <f t="array" ref="I1746">MAX(IF($G$3:$G$4000=$G1746,$H$3:$H$4000))</f>
        <v>1027</v>
      </c>
      <c r="J1746" s="2" t="str">
        <v>JAM</v>
      </c>
      <c r="K1746" s="21" t="str">
        <v>Britany ANDERSON</v>
      </c>
      <c r="L1746" s="47" t="str">
        <v>100mh</v>
      </c>
      <c r="M1746" s="97">
        <v>36894</v>
      </c>
      <c r="N1746" s="96" t="str">
        <f t="shared" si="108"/>
        <v>Britany ANDERSON100mh</v>
      </c>
      <c r="O1746" s="2">
        <f t="shared" si="109"/>
        <v>1232</v>
      </c>
      <c r="P1746" s="2">
        <f t="shared" si="110"/>
        <v>1</v>
      </c>
      <c r="Q1746" s="81" t="str">
        <f t="shared" si="111"/>
        <v/>
      </c>
    </row>
    <row r="1747" spans="1:17" x14ac:dyDescent="0.2">
      <c r="A1747" t="s">
        <v>1232</v>
      </c>
      <c r="B1747" t="s">
        <v>1499</v>
      </c>
      <c r="C1747" s="6" t="s">
        <v>38</v>
      </c>
      <c r="D1747" s="6">
        <v>36329</v>
      </c>
      <c r="E1747" s="2">
        <v>1022</v>
      </c>
      <c r="F1747" s="2">
        <v>45</v>
      </c>
      <c r="G1747" t="str">
        <f>B1747&amp;C1747</f>
        <v>I. ASHAtriple-jump</v>
      </c>
      <c r="H1747" s="2">
        <f>E1747</f>
        <v>1022</v>
      </c>
      <c r="I1747" s="2" cm="1">
        <f t="array" ref="I1747">MAX(IF($G$3:$G$4000=$G1747,$H$3:$H$4000))</f>
        <v>1022</v>
      </c>
      <c r="J1747" s="2" t="str">
        <v>JAM</v>
      </c>
      <c r="K1747" s="21" t="str">
        <v>Natasha MORRISON</v>
      </c>
      <c r="L1747" s="47" t="str">
        <v>100m</v>
      </c>
      <c r="M1747" s="97">
        <v>33925</v>
      </c>
      <c r="N1747" s="96" t="str">
        <f t="shared" si="108"/>
        <v>Natasha MORRISON100m</v>
      </c>
      <c r="O1747" s="2">
        <f t="shared" si="109"/>
        <v>1228</v>
      </c>
      <c r="P1747" s="2">
        <f t="shared" si="110"/>
        <v>4</v>
      </c>
      <c r="Q1747" s="81" t="str">
        <f t="shared" si="111"/>
        <v/>
      </c>
    </row>
    <row r="1748" spans="1:17" x14ac:dyDescent="0.2">
      <c r="A1748" t="s">
        <v>1232</v>
      </c>
      <c r="B1748" t="s">
        <v>1684</v>
      </c>
      <c r="C1748" t="s">
        <v>41</v>
      </c>
      <c r="D1748" s="5">
        <v>34760</v>
      </c>
      <c r="E1748" s="2">
        <v>1021</v>
      </c>
      <c r="F1748" s="2">
        <v>11</v>
      </c>
      <c r="G1748" t="str">
        <f>B1748&amp;C1748</f>
        <v>Sharmila KUMARIjavelin-throw</v>
      </c>
      <c r="H1748" s="2">
        <f>E1748</f>
        <v>1021</v>
      </c>
      <c r="I1748" s="2" cm="1">
        <f t="array" ref="I1748">MAX(IF($G$3:$G$4000=$G1748,$H$3:$H$4000))</f>
        <v>1021</v>
      </c>
      <c r="J1748" s="2" t="str">
        <v>JAM</v>
      </c>
      <c r="K1748" s="21" t="str">
        <v>Natoya GOULE</v>
      </c>
      <c r="L1748" s="47" t="str">
        <v>800m</v>
      </c>
      <c r="M1748" s="97">
        <v>33327</v>
      </c>
      <c r="N1748" s="96" t="str">
        <f t="shared" si="108"/>
        <v>Natoya GOULE800m</v>
      </c>
      <c r="O1748" s="2">
        <f t="shared" si="109"/>
        <v>1227</v>
      </c>
      <c r="P1748" s="2">
        <f t="shared" si="110"/>
        <v>2</v>
      </c>
      <c r="Q1748" s="81" t="str">
        <f t="shared" si="111"/>
        <v/>
      </c>
    </row>
    <row r="1749" spans="1:17" x14ac:dyDescent="0.2">
      <c r="A1749" t="s">
        <v>1232</v>
      </c>
      <c r="B1749" t="s">
        <v>5385</v>
      </c>
      <c r="C1749" s="6" t="s">
        <v>25</v>
      </c>
      <c r="D1749" s="6">
        <v>36972</v>
      </c>
      <c r="E1749" s="2">
        <v>1020</v>
      </c>
      <c r="F1749" s="2">
        <v>52</v>
      </c>
      <c r="G1749" t="str">
        <f>B1749&amp;C1749</f>
        <v>Anjali PULLUVEETTIL DILEESH200m</v>
      </c>
      <c r="H1749" s="2">
        <f>E1749</f>
        <v>1020</v>
      </c>
      <c r="I1749" s="2" cm="1">
        <f t="array" ref="I1749">MAX(IF($G$3:$G$4000=$G1749,$H$3:$H$4000))</f>
        <v>1020</v>
      </c>
      <c r="J1749" s="2" t="str">
        <v>JAM</v>
      </c>
      <c r="K1749" s="21" t="str">
        <v>Candice MCLEOD</v>
      </c>
      <c r="L1749" s="47" t="str">
        <v>400m</v>
      </c>
      <c r="M1749" s="97">
        <v>35384</v>
      </c>
      <c r="N1749" s="96" t="str">
        <f t="shared" si="108"/>
        <v>Candice MCLEOD400m</v>
      </c>
      <c r="O1749" s="2">
        <f t="shared" si="109"/>
        <v>1225</v>
      </c>
      <c r="P1749" s="2">
        <f t="shared" si="110"/>
        <v>4</v>
      </c>
      <c r="Q1749" s="81" t="str">
        <f t="shared" si="111"/>
        <v/>
      </c>
    </row>
    <row r="1750" spans="1:17" x14ac:dyDescent="0.2">
      <c r="A1750" t="s">
        <v>1232</v>
      </c>
      <c r="B1750" t="s">
        <v>1331</v>
      </c>
      <c r="C1750" t="s">
        <v>27</v>
      </c>
      <c r="D1750" s="5">
        <v>36605</v>
      </c>
      <c r="E1750" s="2">
        <v>1020</v>
      </c>
      <c r="F1750" s="2">
        <v>58</v>
      </c>
      <c r="G1750" t="str">
        <f>B1750&amp;C1750</f>
        <v>Sunita DEVI800m</v>
      </c>
      <c r="H1750" s="2">
        <f>E1750</f>
        <v>1020</v>
      </c>
      <c r="I1750" s="2" cm="1">
        <f t="array" ref="I1750">MAX(IF($G$3:$G$4000=$G1750,$H$3:$H$4000))</f>
        <v>1020</v>
      </c>
      <c r="J1750" s="2" t="str">
        <v>JAM</v>
      </c>
      <c r="K1750" s="21" t="str">
        <v>Danielle WILLIAMS</v>
      </c>
      <c r="L1750" s="47" t="str">
        <v>100mh</v>
      </c>
      <c r="M1750" s="97">
        <v>33861</v>
      </c>
      <c r="N1750" s="96" t="str">
        <f t="shared" si="108"/>
        <v>Danielle WILLIAMS100mh</v>
      </c>
      <c r="O1750" s="2">
        <f t="shared" si="109"/>
        <v>1218</v>
      </c>
      <c r="P1750" s="2">
        <f t="shared" si="110"/>
        <v>3</v>
      </c>
      <c r="Q1750" s="81" t="str">
        <f t="shared" si="111"/>
        <v/>
      </c>
    </row>
    <row r="1751" spans="1:17" x14ac:dyDescent="0.2">
      <c r="A1751" t="s">
        <v>1232</v>
      </c>
      <c r="B1751" t="s">
        <v>1455</v>
      </c>
      <c r="C1751" t="s">
        <v>33</v>
      </c>
      <c r="D1751" s="5">
        <v>36927</v>
      </c>
      <c r="E1751" s="2">
        <v>1020</v>
      </c>
      <c r="F1751" s="2">
        <v>81</v>
      </c>
      <c r="G1751" t="str">
        <f>B1751&amp;C1751</f>
        <v>Sinchal KAVERAMMA400mh</v>
      </c>
      <c r="H1751" s="2">
        <f>E1751</f>
        <v>1020</v>
      </c>
      <c r="I1751" s="2" cm="1">
        <f t="array" ref="I1751">MAX(IF($G$3:$G$4000=$G1751,$H$3:$H$4000))</f>
        <v>1020</v>
      </c>
      <c r="J1751" s="2" t="str">
        <v>JAM</v>
      </c>
      <c r="K1751" s="21" t="str">
        <v>Shanieka RICKETTS</v>
      </c>
      <c r="L1751" s="47" t="str">
        <v>triple-jump</v>
      </c>
      <c r="M1751" s="97">
        <v>33636</v>
      </c>
      <c r="N1751" s="96" t="str">
        <f t="shared" si="108"/>
        <v>Shanieka RICKETTStriple-jump</v>
      </c>
      <c r="O1751" s="2">
        <f t="shared" si="109"/>
        <v>1218</v>
      </c>
      <c r="P1751" s="2">
        <f t="shared" si="110"/>
        <v>1</v>
      </c>
      <c r="Q1751" s="81" t="str">
        <f t="shared" si="111"/>
        <v/>
      </c>
    </row>
    <row r="1752" spans="1:17" x14ac:dyDescent="0.2">
      <c r="A1752" t="s">
        <v>1232</v>
      </c>
      <c r="B1752" t="s">
        <v>2398</v>
      </c>
      <c r="C1752" t="s">
        <v>37</v>
      </c>
      <c r="D1752" s="5">
        <v>36081</v>
      </c>
      <c r="E1752" s="2">
        <v>1020</v>
      </c>
      <c r="F1752" s="2">
        <v>83</v>
      </c>
      <c r="G1752" t="str">
        <f>B1752&amp;C1752</f>
        <v>Priyanka KERKETTAlong-jump</v>
      </c>
      <c r="H1752" s="2">
        <f>E1752</f>
        <v>1020</v>
      </c>
      <c r="I1752" s="2" cm="1">
        <f t="array" ref="I1752">MAX(IF($G$3:$G$4000=$G1752,$H$3:$H$4000))</f>
        <v>1020</v>
      </c>
      <c r="J1752" s="2" t="str">
        <v>JAM</v>
      </c>
      <c r="K1752" s="21" t="str">
        <v>Megan TAPPER</v>
      </c>
      <c r="L1752" s="47" t="str">
        <v>100mh</v>
      </c>
      <c r="M1752" s="97">
        <v>34411</v>
      </c>
      <c r="N1752" s="96" t="str">
        <f t="shared" si="108"/>
        <v>Megan TAPPER100mh</v>
      </c>
      <c r="O1752" s="2">
        <f t="shared" si="109"/>
        <v>1214</v>
      </c>
      <c r="P1752" s="2">
        <f t="shared" si="110"/>
        <v>4</v>
      </c>
      <c r="Q1752" s="81" t="str">
        <f t="shared" si="111"/>
        <v/>
      </c>
    </row>
    <row r="1753" spans="1:17" x14ac:dyDescent="0.2">
      <c r="A1753" t="s">
        <v>1232</v>
      </c>
      <c r="B1753" t="s">
        <v>2264</v>
      </c>
      <c r="C1753" t="s">
        <v>37</v>
      </c>
      <c r="D1753" s="5">
        <v>37840</v>
      </c>
      <c r="E1753" s="2">
        <v>1020</v>
      </c>
      <c r="F1753" s="2">
        <v>83</v>
      </c>
      <c r="G1753" t="str">
        <f>B1753&amp;C1753</f>
        <v>Nandini AGASARAlong-jump</v>
      </c>
      <c r="H1753" s="2">
        <f>E1753</f>
        <v>1020</v>
      </c>
      <c r="I1753" s="2" cm="1">
        <f t="array" ref="I1753">MAX(IF($G$3:$G$4000=$G1753,$H$3:$H$4000))</f>
        <v>1020</v>
      </c>
      <c r="J1753" s="2" t="str">
        <v>JAM</v>
      </c>
      <c r="K1753" s="21" t="str">
        <v>Briana WILLIAMS</v>
      </c>
      <c r="L1753" s="47" t="str">
        <v>100m</v>
      </c>
      <c r="M1753" s="97">
        <v>37336</v>
      </c>
      <c r="N1753" s="96" t="str">
        <f t="shared" si="108"/>
        <v>Briana WILLIAMS100m</v>
      </c>
      <c r="O1753" s="2">
        <f t="shared" si="109"/>
        <v>1206</v>
      </c>
      <c r="P1753" s="2">
        <f t="shared" si="110"/>
        <v>8</v>
      </c>
      <c r="Q1753" s="81" t="str">
        <f t="shared" si="111"/>
        <v/>
      </c>
    </row>
    <row r="1754" spans="1:17" x14ac:dyDescent="0.2">
      <c r="A1754" t="s">
        <v>1232</v>
      </c>
      <c r="B1754" t="s">
        <v>2321</v>
      </c>
      <c r="C1754" t="s">
        <v>33</v>
      </c>
      <c r="D1754" s="5">
        <v>33989</v>
      </c>
      <c r="E1754" s="2">
        <v>1019</v>
      </c>
      <c r="F1754" s="2">
        <v>82</v>
      </c>
      <c r="G1754" t="str">
        <f>B1754&amp;C1754</f>
        <v>Ayana THOMAS400mh</v>
      </c>
      <c r="H1754" s="2">
        <f>E1754</f>
        <v>1019</v>
      </c>
      <c r="I1754" s="2" cm="1">
        <f t="array" ref="I1754">MAX(IF($G$3:$G$4000=$G1754,$H$3:$H$4000))</f>
        <v>1019</v>
      </c>
      <c r="J1754" s="2" t="str">
        <v>JAM</v>
      </c>
      <c r="K1754" s="21" t="str">
        <v>Roneisha MCGREGOR</v>
      </c>
      <c r="L1754" s="47" t="str">
        <v>400m</v>
      </c>
      <c r="M1754" s="97">
        <v>35712</v>
      </c>
      <c r="N1754" s="96" t="str">
        <f t="shared" si="108"/>
        <v>Roneisha MCGREGOR400m</v>
      </c>
      <c r="O1754" s="2">
        <f t="shared" si="109"/>
        <v>1205</v>
      </c>
      <c r="P1754" s="2">
        <f t="shared" si="110"/>
        <v>7</v>
      </c>
      <c r="Q1754" s="81" t="str">
        <f t="shared" si="111"/>
        <v/>
      </c>
    </row>
    <row r="1755" spans="1:17" x14ac:dyDescent="0.2">
      <c r="A1755" t="s">
        <v>1232</v>
      </c>
      <c r="B1755" t="s">
        <v>2638</v>
      </c>
      <c r="C1755" t="s">
        <v>39</v>
      </c>
      <c r="D1755" s="5">
        <v>36225</v>
      </c>
      <c r="E1755" s="2">
        <v>1019</v>
      </c>
      <c r="F1755" s="2">
        <v>16</v>
      </c>
      <c r="G1755" t="str">
        <f>B1755&amp;C1755</f>
        <v>Kiran BALIYANshot-put</v>
      </c>
      <c r="H1755" s="2">
        <f>E1755</f>
        <v>1019</v>
      </c>
      <c r="I1755" s="2" cm="1">
        <f t="array" ref="I1755">MAX(IF($G$3:$G$4000=$G1755,$H$3:$H$4000))</f>
        <v>1019</v>
      </c>
      <c r="J1755" s="2" t="str">
        <v>JAM</v>
      </c>
      <c r="K1755" s="21" t="str">
        <v>Kemba NELSON</v>
      </c>
      <c r="L1755" s="47" t="str">
        <v>100m</v>
      </c>
      <c r="M1755" s="97">
        <v>36579</v>
      </c>
      <c r="N1755" s="96" t="str">
        <f t="shared" si="108"/>
        <v>Kemba NELSON100m</v>
      </c>
      <c r="O1755" s="2">
        <f t="shared" si="109"/>
        <v>1204</v>
      </c>
      <c r="P1755" s="2">
        <f t="shared" si="110"/>
        <v>9</v>
      </c>
      <c r="Q1755" s="81" t="str">
        <f t="shared" si="111"/>
        <v/>
      </c>
    </row>
    <row r="1756" spans="1:17" x14ac:dyDescent="0.2">
      <c r="A1756" t="s">
        <v>1232</v>
      </c>
      <c r="B1756" t="s">
        <v>1382</v>
      </c>
      <c r="C1756" t="s">
        <v>34</v>
      </c>
      <c r="D1756" s="5">
        <v>37237</v>
      </c>
      <c r="E1756" s="2">
        <v>1018</v>
      </c>
      <c r="F1756" s="2">
        <v>21</v>
      </c>
      <c r="G1756" t="str">
        <f>B1756&amp;C1756</f>
        <v>Rebi PAI3000msc</v>
      </c>
      <c r="H1756" s="2">
        <f>E1756</f>
        <v>1018</v>
      </c>
      <c r="I1756" s="2" cm="1">
        <f t="array" ref="I1756">MAX(IF($G$3:$G$4000=$G1756,$H$3:$H$4000))</f>
        <v>1018</v>
      </c>
      <c r="J1756" s="2" t="str">
        <v>JAM</v>
      </c>
      <c r="K1756" s="21" t="str">
        <v>Shadae LAWRENCE</v>
      </c>
      <c r="L1756" s="47" t="str">
        <v>discus-throw</v>
      </c>
      <c r="M1756" s="97">
        <v>35064</v>
      </c>
      <c r="N1756" s="96" t="str">
        <f t="shared" si="108"/>
        <v>Shadae LAWRENCEdiscus-throw</v>
      </c>
      <c r="O1756" s="2">
        <f t="shared" si="109"/>
        <v>1201</v>
      </c>
      <c r="P1756" s="2">
        <f t="shared" si="110"/>
        <v>1</v>
      </c>
      <c r="Q1756" s="81" t="str">
        <f t="shared" si="111"/>
        <v/>
      </c>
    </row>
    <row r="1757" spans="1:17" x14ac:dyDescent="0.2">
      <c r="A1757" t="s">
        <v>1232</v>
      </c>
      <c r="B1757" t="s">
        <v>1436</v>
      </c>
      <c r="C1757" t="s">
        <v>32</v>
      </c>
      <c r="D1757" s="5">
        <v>36141</v>
      </c>
      <c r="E1757" s="2">
        <v>1016</v>
      </c>
      <c r="F1757" s="2">
        <v>25</v>
      </c>
      <c r="G1757" t="str">
        <f>B1757&amp;C1757</f>
        <v>S. NANDHINI100mh</v>
      </c>
      <c r="H1757" s="2">
        <f>E1757</f>
        <v>1016</v>
      </c>
      <c r="I1757" s="2" cm="1">
        <f t="array" ref="I1757">MAX(IF($G$3:$G$4000=$G1757,$H$3:$H$4000))</f>
        <v>1016</v>
      </c>
      <c r="J1757" s="2" t="str">
        <v>JAM</v>
      </c>
      <c r="K1757" s="21" t="str">
        <v>Stacey Ann WILLIAMS</v>
      </c>
      <c r="L1757" s="47" t="str">
        <v>400m</v>
      </c>
      <c r="M1757" s="97">
        <v>36227</v>
      </c>
      <c r="N1757" s="96" t="str">
        <f t="shared" si="108"/>
        <v>Stacey Ann WILLIAMS400m</v>
      </c>
      <c r="O1757" s="2">
        <f t="shared" si="109"/>
        <v>1200</v>
      </c>
      <c r="P1757" s="2">
        <f t="shared" si="110"/>
        <v>9</v>
      </c>
      <c r="Q1757" s="81" t="str">
        <f t="shared" si="111"/>
        <v/>
      </c>
    </row>
    <row r="1758" spans="1:17" x14ac:dyDescent="0.2">
      <c r="A1758" t="s">
        <v>1232</v>
      </c>
      <c r="B1758" t="s">
        <v>1473</v>
      </c>
      <c r="C1758" s="5" t="s">
        <v>37</v>
      </c>
      <c r="D1758" s="5">
        <v>35159</v>
      </c>
      <c r="E1758" s="2">
        <v>1016</v>
      </c>
      <c r="F1758" s="2">
        <v>26</v>
      </c>
      <c r="G1758" t="str">
        <f>B1758&amp;C1758</f>
        <v>Sruthi LAKSHMIlong-jump</v>
      </c>
      <c r="H1758" s="2">
        <f>E1758</f>
        <v>1016</v>
      </c>
      <c r="I1758" s="2" cm="1">
        <f t="array" ref="I1758">MAX(IF($G$3:$G$4000=$G1758,$H$3:$H$4000))</f>
        <v>1016</v>
      </c>
      <c r="J1758" s="2" t="str">
        <v>JAM</v>
      </c>
      <c r="K1758" s="21" t="str">
        <v>Ronda WHYTE</v>
      </c>
      <c r="L1758" s="47" t="str">
        <v>400mh</v>
      </c>
      <c r="M1758" s="97">
        <v>33183</v>
      </c>
      <c r="N1758" s="96" t="str">
        <f t="shared" si="108"/>
        <v>Ronda WHYTE400mh</v>
      </c>
      <c r="O1758" s="2">
        <f t="shared" si="109"/>
        <v>1194</v>
      </c>
      <c r="P1758" s="2">
        <f t="shared" si="110"/>
        <v>3</v>
      </c>
      <c r="Q1758" s="81" t="str">
        <f t="shared" si="111"/>
        <v/>
      </c>
    </row>
    <row r="1759" spans="1:17" x14ac:dyDescent="0.2">
      <c r="A1759" t="s">
        <v>1232</v>
      </c>
      <c r="B1759" t="s">
        <v>2404</v>
      </c>
      <c r="C1759" t="s">
        <v>37</v>
      </c>
      <c r="D1759" s="5">
        <v>33751</v>
      </c>
      <c r="E1759" s="2">
        <v>1016</v>
      </c>
      <c r="F1759" s="2">
        <v>97</v>
      </c>
      <c r="G1759" t="str">
        <f>B1759&amp;C1759</f>
        <v>Rintu MATHEWlong-jump</v>
      </c>
      <c r="H1759" s="2">
        <f>E1759</f>
        <v>1016</v>
      </c>
      <c r="I1759" s="2" cm="1">
        <f t="array" ref="I1759">MAX(IF($G$3:$G$4000=$G1759,$H$3:$H$4000))</f>
        <v>1016</v>
      </c>
      <c r="J1759" s="2" t="str">
        <v>JAM</v>
      </c>
      <c r="K1759" s="21" t="str">
        <v>Kimberly WILLIAMS</v>
      </c>
      <c r="L1759" s="47" t="str">
        <v>triple-jump</v>
      </c>
      <c r="M1759" s="97">
        <v>32450</v>
      </c>
      <c r="N1759" s="96" t="str">
        <f t="shared" si="108"/>
        <v>Kimberly WILLIAMStriple-jump</v>
      </c>
      <c r="O1759" s="2">
        <f t="shared" si="109"/>
        <v>1188</v>
      </c>
      <c r="P1759" s="2">
        <f t="shared" si="110"/>
        <v>2</v>
      </c>
      <c r="Q1759" s="81" t="str">
        <f t="shared" si="111"/>
        <v/>
      </c>
    </row>
    <row r="1760" spans="1:17" x14ac:dyDescent="0.2">
      <c r="A1760" t="s">
        <v>1232</v>
      </c>
      <c r="B1760" t="s">
        <v>1295</v>
      </c>
      <c r="C1760" t="s">
        <v>26</v>
      </c>
      <c r="D1760" s="5">
        <v>37762</v>
      </c>
      <c r="E1760" s="2">
        <v>1013</v>
      </c>
      <c r="F1760" s="2">
        <v>79</v>
      </c>
      <c r="G1760" t="str">
        <f>B1760&amp;C1760</f>
        <v>. SUMMY400m</v>
      </c>
      <c r="H1760" s="2">
        <f>E1760</f>
        <v>1013</v>
      </c>
      <c r="I1760" s="2" cm="1">
        <f t="array" ref="I1760">MAX(IF($G$3:$G$4000=$G1760,$H$3:$H$4000))</f>
        <v>1013</v>
      </c>
      <c r="J1760" s="2" t="str">
        <v>JAM</v>
      </c>
      <c r="K1760" s="21" t="str">
        <v>Yanique THOMPSON</v>
      </c>
      <c r="L1760" s="47" t="str">
        <v>100mh</v>
      </c>
      <c r="M1760" s="97">
        <v>35136</v>
      </c>
      <c r="N1760" s="96" t="str">
        <f t="shared" si="108"/>
        <v>Yanique THOMPSON100mh</v>
      </c>
      <c r="O1760" s="2">
        <f t="shared" si="109"/>
        <v>1187</v>
      </c>
      <c r="P1760" s="2">
        <f t="shared" si="110"/>
        <v>9</v>
      </c>
      <c r="Q1760" s="81" t="str">
        <f t="shared" si="111"/>
        <v/>
      </c>
    </row>
    <row r="1761" spans="1:17" x14ac:dyDescent="0.2">
      <c r="A1761" t="s">
        <v>1232</v>
      </c>
      <c r="B1761" t="s">
        <v>2483</v>
      </c>
      <c r="C1761" t="s">
        <v>35</v>
      </c>
      <c r="D1761" s="5">
        <v>37866</v>
      </c>
      <c r="E1761" s="2">
        <v>1013</v>
      </c>
      <c r="F1761" s="2">
        <v>46</v>
      </c>
      <c r="G1761" t="str">
        <f>B1761&amp;C1761</f>
        <v>Khyati MATHURhigh-jump</v>
      </c>
      <c r="H1761" s="2">
        <f>E1761</f>
        <v>1013</v>
      </c>
      <c r="I1761" s="2" cm="1">
        <f t="array" ref="I1761">MAX(IF($G$3:$G$4000=$G1761,$H$3:$H$4000))</f>
        <v>1013</v>
      </c>
      <c r="J1761" s="2" t="str">
        <v>JAM</v>
      </c>
      <c r="K1761" s="21" t="str">
        <v>Natalliah WHYTE</v>
      </c>
      <c r="L1761" s="47" t="str">
        <v>100m</v>
      </c>
      <c r="M1761" s="97">
        <v>35651</v>
      </c>
      <c r="N1761" s="96" t="str">
        <f t="shared" si="108"/>
        <v>Natalliah WHYTE100m</v>
      </c>
      <c r="O1761" s="2">
        <f t="shared" si="109"/>
        <v>1185</v>
      </c>
      <c r="P1761" s="2">
        <f t="shared" si="110"/>
        <v>13</v>
      </c>
      <c r="Q1761" s="81" t="str">
        <f t="shared" si="111"/>
        <v/>
      </c>
    </row>
    <row r="1762" spans="1:17" x14ac:dyDescent="0.2">
      <c r="A1762" t="s">
        <v>1232</v>
      </c>
      <c r="B1762" t="s">
        <v>1399</v>
      </c>
      <c r="C1762" s="5" t="s">
        <v>30</v>
      </c>
      <c r="D1762" s="5">
        <v>35431</v>
      </c>
      <c r="E1762" s="2">
        <v>1012</v>
      </c>
      <c r="F1762" s="2">
        <v>12</v>
      </c>
      <c r="G1762" t="str">
        <f>B1762&amp;C1762</f>
        <v>. BHARTI10000m</v>
      </c>
      <c r="H1762" s="2">
        <f>E1762</f>
        <v>1012</v>
      </c>
      <c r="I1762" s="2" cm="1">
        <f t="array" ref="I1762">MAX(IF($G$3:$G$4000=$G1762,$H$3:$H$4000))</f>
        <v>1012</v>
      </c>
      <c r="J1762" s="2" t="str">
        <v>JAM</v>
      </c>
      <c r="K1762" s="21" t="str">
        <v>Tina CLAYTON</v>
      </c>
      <c r="L1762" s="47" t="str">
        <v>100m</v>
      </c>
      <c r="M1762" s="97">
        <v>38216</v>
      </c>
      <c r="N1762" s="96" t="str">
        <f t="shared" si="108"/>
        <v>Tina CLAYTON100m</v>
      </c>
      <c r="O1762" s="2">
        <f t="shared" si="109"/>
        <v>1183</v>
      </c>
      <c r="P1762" s="2">
        <f t="shared" si="110"/>
        <v>14</v>
      </c>
      <c r="Q1762" s="81" t="str">
        <f t="shared" si="111"/>
        <v/>
      </c>
    </row>
    <row r="1763" spans="1:17" x14ac:dyDescent="0.2">
      <c r="A1763" t="s">
        <v>1232</v>
      </c>
      <c r="B1763" t="s">
        <v>1436</v>
      </c>
      <c r="C1763" s="5" t="s">
        <v>38</v>
      </c>
      <c r="D1763" s="5">
        <v>36141</v>
      </c>
      <c r="E1763" s="2">
        <v>1012</v>
      </c>
      <c r="F1763" s="2">
        <v>8</v>
      </c>
      <c r="G1763" t="str">
        <f>B1763&amp;C1763</f>
        <v>S. NANDHINItriple-jump</v>
      </c>
      <c r="H1763" s="2">
        <f>E1763</f>
        <v>1012</v>
      </c>
      <c r="I1763" s="2" cm="1">
        <f t="array" ref="I1763">MAX(IF($G$3:$G$4000=$G1763,$H$3:$H$4000))</f>
        <v>1012</v>
      </c>
      <c r="J1763" s="2" t="str">
        <v>JAM</v>
      </c>
      <c r="K1763" s="21" t="str">
        <v>Ackera NUGENT</v>
      </c>
      <c r="L1763" s="47" t="str">
        <v>100mh</v>
      </c>
      <c r="M1763" s="97">
        <v>37375</v>
      </c>
      <c r="N1763" s="96" t="str">
        <f t="shared" si="108"/>
        <v>Ackera NUGENT100mh</v>
      </c>
      <c r="O1763" s="2">
        <f t="shared" si="109"/>
        <v>1182</v>
      </c>
      <c r="P1763" s="2">
        <f t="shared" si="110"/>
        <v>10</v>
      </c>
      <c r="Q1763" s="81" t="str">
        <f t="shared" si="111"/>
        <v/>
      </c>
    </row>
    <row r="1764" spans="1:17" x14ac:dyDescent="0.2">
      <c r="A1764" t="s">
        <v>1232</v>
      </c>
      <c r="B1764" t="s">
        <v>1461</v>
      </c>
      <c r="C1764" t="s">
        <v>33</v>
      </c>
      <c r="D1764" s="5">
        <v>37044</v>
      </c>
      <c r="E1764" s="2">
        <v>1012</v>
      </c>
      <c r="F1764" s="2">
        <v>91</v>
      </c>
      <c r="G1764" t="str">
        <f>B1764&amp;C1764</f>
        <v>Gurdeep KAUR400mh</v>
      </c>
      <c r="H1764" s="2">
        <f>E1764</f>
        <v>1012</v>
      </c>
      <c r="I1764" s="2" cm="1">
        <f t="array" ref="I1764">MAX(IF($G$3:$G$4000=$G1764,$H$3:$H$4000))</f>
        <v>1012</v>
      </c>
      <c r="J1764" s="2" t="str">
        <v>JAM</v>
      </c>
      <c r="K1764" s="21" t="str">
        <v>Ackera NUGENT</v>
      </c>
      <c r="L1764" s="47" t="str">
        <v>100m</v>
      </c>
      <c r="M1764" s="97">
        <v>37375</v>
      </c>
      <c r="N1764" s="96" t="str">
        <f t="shared" si="108"/>
        <v>Ackera NUGENT100m</v>
      </c>
      <c r="O1764" s="2">
        <f t="shared" si="109"/>
        <v>1180</v>
      </c>
      <c r="P1764" s="2">
        <f t="shared" si="110"/>
        <v>15</v>
      </c>
      <c r="Q1764" s="81" t="str">
        <f t="shared" si="111"/>
        <v/>
      </c>
    </row>
    <row r="1765" spans="1:17" x14ac:dyDescent="0.2">
      <c r="A1765" t="s">
        <v>1232</v>
      </c>
      <c r="B1765" t="s">
        <v>2431</v>
      </c>
      <c r="C1765" t="s">
        <v>38</v>
      </c>
      <c r="D1765" s="6">
        <v>35930</v>
      </c>
      <c r="E1765" s="2">
        <v>1011</v>
      </c>
      <c r="F1765" s="2">
        <v>47</v>
      </c>
      <c r="G1765" t="str">
        <f>B1765&amp;C1765</f>
        <v>K.M. SONAMtriple-jump</v>
      </c>
      <c r="H1765" s="2">
        <f>E1765</f>
        <v>1011</v>
      </c>
      <c r="I1765" s="2" cm="1">
        <f t="array" ref="I1765">MAX(IF($G$3:$G$4000=$G1765,$H$3:$H$4000))</f>
        <v>1011</v>
      </c>
      <c r="J1765" s="2" t="str">
        <v>JAM</v>
      </c>
      <c r="K1765" s="21" t="str">
        <v>Ashanti MOORE</v>
      </c>
      <c r="L1765" s="47" t="str">
        <v>100m</v>
      </c>
      <c r="M1765" s="97">
        <v>36837</v>
      </c>
      <c r="N1765" s="96" t="str">
        <f t="shared" si="108"/>
        <v>Ashanti MOORE100m</v>
      </c>
      <c r="O1765" s="2">
        <f t="shared" si="109"/>
        <v>1178</v>
      </c>
      <c r="P1765" s="2">
        <f t="shared" si="110"/>
        <v>16</v>
      </c>
      <c r="Q1765" s="81" t="str">
        <f t="shared" si="111"/>
        <v/>
      </c>
    </row>
    <row r="1766" spans="1:17" x14ac:dyDescent="0.2">
      <c r="A1766" t="s">
        <v>1232</v>
      </c>
      <c r="B1766" t="s">
        <v>2298</v>
      </c>
      <c r="C1766" s="6" t="s">
        <v>26</v>
      </c>
      <c r="D1766" s="5">
        <v>36058</v>
      </c>
      <c r="E1766" s="2">
        <v>1010</v>
      </c>
      <c r="F1766" s="2">
        <v>83</v>
      </c>
      <c r="G1766" t="str">
        <f>B1766&amp;C1766</f>
        <v>Ramraj VITHYA400m</v>
      </c>
      <c r="H1766" s="2">
        <f>E1766</f>
        <v>1010</v>
      </c>
      <c r="I1766" s="2" cm="1">
        <f t="array" ref="I1766">MAX(IF($G$3:$G$4000=$G1766,$H$3:$H$4000))</f>
        <v>1010</v>
      </c>
      <c r="J1766" s="2" t="str">
        <v>JAM</v>
      </c>
      <c r="K1766" s="21" t="str">
        <v>Tovea JENKINS</v>
      </c>
      <c r="L1766" s="47" t="str">
        <v>400m</v>
      </c>
      <c r="M1766" s="97">
        <v>33904</v>
      </c>
      <c r="N1766" s="96" t="str">
        <f t="shared" si="108"/>
        <v>Tovea JENKINS400m</v>
      </c>
      <c r="O1766" s="2">
        <f t="shared" si="109"/>
        <v>1178</v>
      </c>
      <c r="P1766" s="2">
        <f t="shared" si="110"/>
        <v>10</v>
      </c>
      <c r="Q1766" s="81" t="str">
        <f t="shared" si="111"/>
        <v/>
      </c>
    </row>
    <row r="1767" spans="1:17" x14ac:dyDescent="0.2">
      <c r="A1767" t="s">
        <v>1232</v>
      </c>
      <c r="B1767" t="s">
        <v>2694</v>
      </c>
      <c r="C1767" t="s">
        <v>42</v>
      </c>
      <c r="D1767" s="5">
        <v>32690</v>
      </c>
      <c r="E1767" s="2">
        <v>1010</v>
      </c>
      <c r="F1767" s="2">
        <v>19</v>
      </c>
      <c r="G1767" t="str">
        <f>B1767&amp;C1767</f>
        <v>Manju BALA SINGHhammer-throw</v>
      </c>
      <c r="H1767" s="2">
        <f>E1767</f>
        <v>1010</v>
      </c>
      <c r="I1767" s="2" cm="1">
        <f t="array" ref="I1767">MAX(IF($G$3:$G$4000=$G1767,$H$3:$H$4000))</f>
        <v>1010</v>
      </c>
      <c r="J1767" s="2" t="str">
        <v>JAM</v>
      </c>
      <c r="K1767" s="21" t="str">
        <v>Junelle BROMFIELD</v>
      </c>
      <c r="L1767" s="47" t="str">
        <v>400m</v>
      </c>
      <c r="M1767" s="97">
        <v>35834</v>
      </c>
      <c r="N1767" s="96" t="str">
        <f t="shared" si="108"/>
        <v>Junelle BROMFIELD400m</v>
      </c>
      <c r="O1767" s="2">
        <f t="shared" si="109"/>
        <v>1175</v>
      </c>
      <c r="P1767" s="2">
        <f t="shared" si="110"/>
        <v>11</v>
      </c>
      <c r="Q1767" s="81" t="str">
        <f t="shared" si="111"/>
        <v/>
      </c>
    </row>
    <row r="1768" spans="1:17" x14ac:dyDescent="0.2">
      <c r="A1768" t="s">
        <v>1232</v>
      </c>
      <c r="B1768" t="s">
        <v>2335</v>
      </c>
      <c r="C1768" t="s">
        <v>33</v>
      </c>
      <c r="D1768" s="5">
        <v>35805</v>
      </c>
      <c r="E1768" s="2">
        <v>1009</v>
      </c>
      <c r="F1768" s="2">
        <v>99</v>
      </c>
      <c r="G1768" t="str">
        <f>B1768&amp;C1768</f>
        <v>V. Krishnan SALINI400mh</v>
      </c>
      <c r="H1768" s="2">
        <f>E1768</f>
        <v>1009</v>
      </c>
      <c r="I1768" s="2" cm="1">
        <f t="array" ref="I1768">MAX(IF($G$3:$G$4000=$G1768,$H$3:$H$4000))</f>
        <v>1009</v>
      </c>
      <c r="J1768" s="2" t="str">
        <v>JAM</v>
      </c>
      <c r="K1768" s="21" t="str">
        <v>Daszay FREEMAN</v>
      </c>
      <c r="L1768" s="47" t="str">
        <v>100mh</v>
      </c>
      <c r="M1768" s="97">
        <v>36550</v>
      </c>
      <c r="N1768" s="96" t="str">
        <f t="shared" si="108"/>
        <v>Daszay FREEMAN100mh</v>
      </c>
      <c r="O1768" s="2">
        <f t="shared" si="109"/>
        <v>1174</v>
      </c>
      <c r="P1768" s="2">
        <f t="shared" si="110"/>
        <v>11</v>
      </c>
      <c r="Q1768" s="81" t="str">
        <f t="shared" si="111"/>
        <v/>
      </c>
    </row>
    <row r="1769" spans="1:17" x14ac:dyDescent="0.2">
      <c r="A1769" t="s">
        <v>1232</v>
      </c>
      <c r="B1769" t="s">
        <v>1497</v>
      </c>
      <c r="C1769" s="5" t="s">
        <v>38</v>
      </c>
      <c r="D1769" s="5">
        <v>37584</v>
      </c>
      <c r="E1769" s="2">
        <v>1006</v>
      </c>
      <c r="F1769" s="2">
        <v>11</v>
      </c>
      <c r="G1769" t="str">
        <f>B1769&amp;C1769</f>
        <v>J. COLESHIYAtriple-jump</v>
      </c>
      <c r="H1769" s="2">
        <f>E1769</f>
        <v>1006</v>
      </c>
      <c r="I1769" s="2" cm="1">
        <f t="array" ref="I1769">MAX(IF($G$3:$G$4000=$G1769,$H$3:$H$4000))</f>
        <v>1006</v>
      </c>
      <c r="J1769" s="2" t="str">
        <v>JAM</v>
      </c>
      <c r="K1769" s="21" t="str">
        <v>Shiann SALMON</v>
      </c>
      <c r="L1769" s="47" t="str">
        <v>400mh</v>
      </c>
      <c r="M1769" s="97">
        <v>36250</v>
      </c>
      <c r="N1769" s="96" t="str">
        <f t="shared" si="108"/>
        <v>Shiann SALMON400mh</v>
      </c>
      <c r="O1769" s="2">
        <f t="shared" si="109"/>
        <v>1174</v>
      </c>
      <c r="P1769" s="2">
        <f t="shared" si="110"/>
        <v>5</v>
      </c>
      <c r="Q1769" s="81" t="str">
        <f t="shared" si="111"/>
        <v/>
      </c>
    </row>
    <row r="1770" spans="1:17" x14ac:dyDescent="0.2">
      <c r="A1770" t="s">
        <v>1232</v>
      </c>
      <c r="B1770" t="s">
        <v>1630</v>
      </c>
      <c r="C1770" t="s">
        <v>39</v>
      </c>
      <c r="D1770" s="5">
        <v>33060</v>
      </c>
      <c r="E1770" s="2">
        <v>1006</v>
      </c>
      <c r="F1770" s="2">
        <v>5</v>
      </c>
      <c r="G1770" t="str">
        <f>B1770&amp;C1770</f>
        <v>Manpreet KAURshot-put</v>
      </c>
      <c r="H1770" s="2">
        <f>E1770</f>
        <v>1006</v>
      </c>
      <c r="I1770" s="2" cm="1">
        <f t="array" ref="I1770">MAX(IF($G$3:$G$4000=$G1770,$H$3:$H$4000))</f>
        <v>1024</v>
      </c>
      <c r="J1770" s="2" t="str">
        <v>JAM</v>
      </c>
      <c r="K1770" s="21" t="str">
        <v>Shimayra WILLIAMS</v>
      </c>
      <c r="L1770" s="47" t="str">
        <v>100mh</v>
      </c>
      <c r="M1770" s="97">
        <v>35035</v>
      </c>
      <c r="N1770" s="96" t="str">
        <f t="shared" si="108"/>
        <v>Shimayra WILLIAMS100mh</v>
      </c>
      <c r="O1770" s="2">
        <f t="shared" si="109"/>
        <v>1173</v>
      </c>
      <c r="P1770" s="2">
        <f t="shared" si="110"/>
        <v>12</v>
      </c>
      <c r="Q1770" s="81" t="str">
        <f t="shared" si="111"/>
        <v/>
      </c>
    </row>
    <row r="1771" spans="1:17" x14ac:dyDescent="0.2">
      <c r="A1771" t="s">
        <v>1232</v>
      </c>
      <c r="B1771" t="s">
        <v>2094</v>
      </c>
      <c r="C1771" s="5" t="s">
        <v>34</v>
      </c>
      <c r="D1771" s="5">
        <v>33831</v>
      </c>
      <c r="E1771" s="2">
        <v>1006</v>
      </c>
      <c r="F1771" s="2">
        <v>92</v>
      </c>
      <c r="G1771" t="str">
        <f>B1771&amp;C1771</f>
        <v>Chavi YADAV3000msc</v>
      </c>
      <c r="H1771" s="2">
        <f>E1771</f>
        <v>1006</v>
      </c>
      <c r="I1771" s="2" cm="1">
        <f t="array" ref="I1771">MAX(IF($G$3:$G$4000=$G1771,$H$3:$H$4000))</f>
        <v>1006</v>
      </c>
      <c r="J1771" s="2" t="str">
        <v>JAM</v>
      </c>
      <c r="K1771" s="21" t="str">
        <v>Leah NUGENT</v>
      </c>
      <c r="L1771" s="47" t="str">
        <v>400mh</v>
      </c>
      <c r="M1771" s="97">
        <v>33931</v>
      </c>
      <c r="N1771" s="96" t="str">
        <f t="shared" si="108"/>
        <v>Leah NUGENT400mh</v>
      </c>
      <c r="O1771" s="2">
        <f t="shared" si="109"/>
        <v>1173</v>
      </c>
      <c r="P1771" s="2">
        <f t="shared" si="110"/>
        <v>6</v>
      </c>
      <c r="Q1771" s="81" t="str">
        <f t="shared" si="111"/>
        <v/>
      </c>
    </row>
    <row r="1772" spans="1:17" x14ac:dyDescent="0.2">
      <c r="A1772" t="s">
        <v>1232</v>
      </c>
      <c r="B1772" t="s">
        <v>1630</v>
      </c>
      <c r="C1772" t="s">
        <v>39</v>
      </c>
      <c r="D1772" s="5">
        <v>35129</v>
      </c>
      <c r="E1772" s="2">
        <v>1004</v>
      </c>
      <c r="F1772" s="2">
        <v>6</v>
      </c>
      <c r="G1772" t="str">
        <f>B1772&amp;C1772</f>
        <v>Manpreet KAURshot-put</v>
      </c>
      <c r="H1772" s="2">
        <f>E1772</f>
        <v>1004</v>
      </c>
      <c r="I1772" s="2" cm="1">
        <f t="array" ref="I1772">MAX(IF($G$3:$G$4000=$G1772,$H$3:$H$4000))</f>
        <v>1024</v>
      </c>
      <c r="J1772" s="2" t="str">
        <v>JAM</v>
      </c>
      <c r="K1772" s="21" t="str">
        <v>Shashalee FORBES</v>
      </c>
      <c r="L1772" s="47" t="str">
        <v>100m</v>
      </c>
      <c r="M1772" s="97">
        <v>35195</v>
      </c>
      <c r="N1772" s="96" t="str">
        <f t="shared" si="108"/>
        <v>Shashalee FORBES100m</v>
      </c>
      <c r="O1772" s="2">
        <f t="shared" si="109"/>
        <v>1172</v>
      </c>
      <c r="P1772" s="2">
        <f t="shared" si="110"/>
        <v>21</v>
      </c>
      <c r="Q1772" s="81" t="str">
        <f t="shared" si="111"/>
        <v/>
      </c>
    </row>
    <row r="1773" spans="1:17" x14ac:dyDescent="0.2">
      <c r="A1773" t="s">
        <v>1232</v>
      </c>
      <c r="B1773" t="s">
        <v>2473</v>
      </c>
      <c r="C1773" t="s">
        <v>43</v>
      </c>
      <c r="D1773" s="5">
        <v>35367</v>
      </c>
      <c r="E1773" s="2">
        <v>1004</v>
      </c>
      <c r="F1773" s="2">
        <v>10</v>
      </c>
      <c r="G1773" t="str">
        <f>B1773&amp;C1773</f>
        <v>Swapna BARMANheptathlon</v>
      </c>
      <c r="H1773" s="2">
        <f>E1773</f>
        <v>1004</v>
      </c>
      <c r="I1773" s="2" cm="1">
        <f t="array" ref="I1773">MAX(IF($G$3:$G$4000=$G1773,$H$3:$H$4000))</f>
        <v>1004</v>
      </c>
      <c r="J1773" s="2" t="str">
        <v>JAM</v>
      </c>
      <c r="K1773" s="21" t="str">
        <v>Chrisann GORDON</v>
      </c>
      <c r="L1773" s="47" t="str">
        <v>400m</v>
      </c>
      <c r="M1773" s="97">
        <v>34595</v>
      </c>
      <c r="N1773" s="96" t="str">
        <f t="shared" si="108"/>
        <v>Chrisann GORDON400m</v>
      </c>
      <c r="O1773" s="2">
        <f t="shared" si="109"/>
        <v>1172</v>
      </c>
      <c r="P1773" s="2">
        <f t="shared" si="110"/>
        <v>13</v>
      </c>
      <c r="Q1773" s="81" t="str">
        <f t="shared" si="111"/>
        <v/>
      </c>
    </row>
    <row r="1774" spans="1:17" x14ac:dyDescent="0.2">
      <c r="A1774" t="s">
        <v>1232</v>
      </c>
      <c r="B1774" t="s">
        <v>2434</v>
      </c>
      <c r="C1774" t="s">
        <v>38</v>
      </c>
      <c r="D1774" s="5">
        <v>37336</v>
      </c>
      <c r="E1774" s="2">
        <v>1003</v>
      </c>
      <c r="F1774" s="2">
        <v>52</v>
      </c>
      <c r="G1774" t="str">
        <f>B1774&amp;C1774</f>
        <v>Sharvari PARULEKARtriple-jump</v>
      </c>
      <c r="H1774" s="2">
        <f>E1774</f>
        <v>1003</v>
      </c>
      <c r="I1774" s="2" cm="1">
        <f t="array" ref="I1774">MAX(IF($G$3:$G$4000=$G1774,$H$3:$H$4000))</f>
        <v>1003</v>
      </c>
      <c r="J1774" s="2" t="str">
        <v>JAM</v>
      </c>
      <c r="K1774" s="21" t="str">
        <v>Charokee YOUNG</v>
      </c>
      <c r="L1774" s="47" t="str">
        <v>400m</v>
      </c>
      <c r="M1774" s="97">
        <v>36759</v>
      </c>
      <c r="N1774" s="96" t="str">
        <f t="shared" si="108"/>
        <v>Charokee YOUNG400m</v>
      </c>
      <c r="O1774" s="2">
        <f t="shared" si="109"/>
        <v>1172</v>
      </c>
      <c r="P1774" s="2">
        <f t="shared" si="110"/>
        <v>13</v>
      </c>
      <c r="Q1774" s="81" t="str">
        <f t="shared" si="111"/>
        <v/>
      </c>
    </row>
    <row r="1775" spans="1:17" x14ac:dyDescent="0.2">
      <c r="A1775" t="s">
        <v>1232</v>
      </c>
      <c r="B1775" t="s">
        <v>1408</v>
      </c>
      <c r="C1775" t="s">
        <v>30</v>
      </c>
      <c r="D1775" s="5"/>
      <c r="E1775" s="2">
        <v>1002</v>
      </c>
      <c r="F1775" s="2">
        <v>13</v>
      </c>
      <c r="G1775" t="str">
        <f>B1775&amp;C1775</f>
        <v>KM ANKITA10000m</v>
      </c>
      <c r="H1775" s="2">
        <f>E1775</f>
        <v>1002</v>
      </c>
      <c r="I1775" s="2" cm="1">
        <f t="array" ref="I1775">MAX(IF($G$3:$G$4000=$G1775,$H$3:$H$4000))</f>
        <v>1002</v>
      </c>
      <c r="J1775" s="2" t="str">
        <v>JAM</v>
      </c>
      <c r="K1775" s="21" t="str">
        <v>Brianna LYSTON</v>
      </c>
      <c r="L1775" s="47" t="str">
        <v>100m</v>
      </c>
      <c r="M1775" s="97">
        <v>38131</v>
      </c>
      <c r="N1775" s="96" t="str">
        <f t="shared" si="108"/>
        <v>Brianna LYSTON100m</v>
      </c>
      <c r="O1775" s="2">
        <f t="shared" si="109"/>
        <v>1169</v>
      </c>
      <c r="P1775" s="2">
        <f t="shared" si="110"/>
        <v>22</v>
      </c>
      <c r="Q1775" s="81" t="str">
        <f t="shared" si="111"/>
        <v/>
      </c>
    </row>
    <row r="1776" spans="1:17" x14ac:dyDescent="0.2">
      <c r="A1776" t="s">
        <v>1232</v>
      </c>
      <c r="B1776" s="5" t="s">
        <v>1242</v>
      </c>
      <c r="C1776" s="5" t="s">
        <v>25</v>
      </c>
      <c r="D1776" s="5">
        <v>37081</v>
      </c>
      <c r="E1776" s="2">
        <v>1001</v>
      </c>
      <c r="F1776" s="2">
        <v>87</v>
      </c>
      <c r="G1776" t="str">
        <f>B1776&amp;C1776</f>
        <v>. PREETI200m</v>
      </c>
      <c r="H1776" s="2">
        <f>E1776</f>
        <v>1001</v>
      </c>
      <c r="I1776" s="2" cm="1">
        <f t="array" ref="I1776">MAX(IF($G$3:$G$4000=$G1776,$H$3:$H$4000))</f>
        <v>1001</v>
      </c>
      <c r="J1776" s="2" t="str">
        <v>JAM</v>
      </c>
      <c r="K1776" s="21" t="str">
        <v>Brianna LYSTON</v>
      </c>
      <c r="L1776" s="47" t="str">
        <v>200m</v>
      </c>
      <c r="M1776" s="97">
        <v>38131</v>
      </c>
      <c r="N1776" s="96" t="str">
        <f t="shared" si="108"/>
        <v>Brianna LYSTON200m</v>
      </c>
      <c r="O1776" s="2">
        <f t="shared" si="109"/>
        <v>1169</v>
      </c>
      <c r="P1776" s="2">
        <f t="shared" si="110"/>
        <v>16</v>
      </c>
      <c r="Q1776" s="81" t="str">
        <f t="shared" si="111"/>
        <v/>
      </c>
    </row>
    <row r="1777" spans="1:17" x14ac:dyDescent="0.2">
      <c r="A1777" t="s">
        <v>1232</v>
      </c>
      <c r="B1777" t="s">
        <v>1243</v>
      </c>
      <c r="C1777" t="s">
        <v>25</v>
      </c>
      <c r="D1777" s="5">
        <v>44581</v>
      </c>
      <c r="E1777" s="2">
        <v>1001</v>
      </c>
      <c r="F1777" s="2">
        <v>87</v>
      </c>
      <c r="G1777" t="str">
        <f>B1777&amp;C1777</f>
        <v>Florence BARLA200m</v>
      </c>
      <c r="H1777" s="2">
        <f>E1777</f>
        <v>1001</v>
      </c>
      <c r="I1777" s="2" cm="1">
        <f t="array" ref="I1777">MAX(IF($G$3:$G$4000=$G1777,$H$3:$H$4000))</f>
        <v>1001</v>
      </c>
      <c r="J1777" s="2" t="str">
        <v>JAM</v>
      </c>
      <c r="K1777" s="21" t="str">
        <v>Remona BURCHELL</v>
      </c>
      <c r="L1777" s="47" t="str">
        <v>100m</v>
      </c>
      <c r="M1777" s="97">
        <v>33496</v>
      </c>
      <c r="N1777" s="96" t="str">
        <f t="shared" si="108"/>
        <v>Remona BURCHELL100m</v>
      </c>
      <c r="O1777" s="2">
        <f t="shared" si="109"/>
        <v>1169</v>
      </c>
      <c r="P1777" s="2">
        <f t="shared" si="110"/>
        <v>22</v>
      </c>
      <c r="Q1777" s="81" t="str">
        <f t="shared" si="111"/>
        <v/>
      </c>
    </row>
    <row r="1778" spans="1:17" x14ac:dyDescent="0.2">
      <c r="A1778" t="s">
        <v>1232</v>
      </c>
      <c r="B1778" t="s">
        <v>1428</v>
      </c>
      <c r="C1778" t="s">
        <v>30</v>
      </c>
      <c r="D1778" s="5"/>
      <c r="E1778" s="2">
        <v>1001</v>
      </c>
      <c r="F1778" s="2">
        <v>14</v>
      </c>
      <c r="G1778" t="str">
        <f>B1778&amp;C1778</f>
        <v>K.M LKSHMI10000m</v>
      </c>
      <c r="H1778" s="2">
        <f>E1778</f>
        <v>1001</v>
      </c>
      <c r="I1778" s="2" cm="1">
        <f t="array" ref="I1778">MAX(IF($G$3:$G$4000=$G1778,$H$3:$H$4000))</f>
        <v>1001</v>
      </c>
      <c r="J1778" s="2" t="str">
        <v>JAM</v>
      </c>
      <c r="K1778" s="21" t="str">
        <v>Trishauna HEMMINGS</v>
      </c>
      <c r="L1778" s="47" t="str">
        <v>100mh</v>
      </c>
      <c r="M1778" s="97">
        <v>35751</v>
      </c>
      <c r="N1778" s="96" t="str">
        <f t="shared" si="108"/>
        <v>Trishauna HEMMINGS100mh</v>
      </c>
      <c r="O1778" s="2">
        <f t="shared" si="109"/>
        <v>1167</v>
      </c>
      <c r="P1778" s="2">
        <f t="shared" si="110"/>
        <v>13</v>
      </c>
      <c r="Q1778" s="81" t="str">
        <f t="shared" si="111"/>
        <v/>
      </c>
    </row>
    <row r="1779" spans="1:17" x14ac:dyDescent="0.2">
      <c r="A1779" t="s">
        <v>1232</v>
      </c>
      <c r="B1779" t="s">
        <v>1498</v>
      </c>
      <c r="C1779" t="s">
        <v>38</v>
      </c>
      <c r="D1779" s="5">
        <v>37462</v>
      </c>
      <c r="E1779" s="2">
        <v>1001</v>
      </c>
      <c r="F1779" s="2">
        <v>12</v>
      </c>
      <c r="G1779" t="str">
        <f>B1779&amp;C1779</f>
        <v>Meera SHIBUtriple-jump</v>
      </c>
      <c r="H1779" s="2">
        <f>E1779</f>
        <v>1001</v>
      </c>
      <c r="I1779" s="2" cm="1">
        <f t="array" ref="I1779">MAX(IF($G$3:$G$4000=$G1779,$H$3:$H$4000))</f>
        <v>1001</v>
      </c>
      <c r="J1779" s="2" t="str">
        <v>JAM</v>
      </c>
      <c r="K1779" s="21" t="str">
        <v>Chanice PORTER</v>
      </c>
      <c r="L1779" s="47" t="str">
        <v>long-jump</v>
      </c>
      <c r="M1779" s="97">
        <v>34479</v>
      </c>
      <c r="N1779" s="96" t="str">
        <f t="shared" si="108"/>
        <v>Chanice PORTERlong-jump</v>
      </c>
      <c r="O1779" s="2">
        <f t="shared" si="109"/>
        <v>1167</v>
      </c>
      <c r="P1779" s="2">
        <f t="shared" si="110"/>
        <v>9</v>
      </c>
      <c r="Q1779" s="81" t="str">
        <f t="shared" si="111"/>
        <v/>
      </c>
    </row>
    <row r="1780" spans="1:17" x14ac:dyDescent="0.2">
      <c r="A1780" t="s">
        <v>1232</v>
      </c>
      <c r="B1780" t="s">
        <v>1449</v>
      </c>
      <c r="C1780" t="s">
        <v>33</v>
      </c>
      <c r="D1780" s="5">
        <v>36513</v>
      </c>
      <c r="E1780" s="2">
        <v>1000</v>
      </c>
      <c r="F1780" s="2">
        <v>24</v>
      </c>
      <c r="G1780" t="str">
        <f>B1780&amp;C1780</f>
        <v>Pragyan PRASANT400mh</v>
      </c>
      <c r="H1780" s="2">
        <f>E1780</f>
        <v>1000</v>
      </c>
      <c r="I1780" s="2" cm="1">
        <f t="array" ref="I1780">MAX(IF($G$3:$G$4000=$G1780,$H$3:$H$4000))</f>
        <v>1000</v>
      </c>
      <c r="J1780" s="2" t="str">
        <v>JAM</v>
      </c>
      <c r="K1780" s="21" t="str">
        <v>Tiffany JAMES</v>
      </c>
      <c r="L1780" s="47" t="str">
        <v>400m</v>
      </c>
      <c r="M1780" s="97">
        <v>35461</v>
      </c>
      <c r="N1780" s="96" t="str">
        <f t="shared" si="108"/>
        <v>Tiffany JAMES400m</v>
      </c>
      <c r="O1780" s="2">
        <f t="shared" si="109"/>
        <v>1165</v>
      </c>
      <c r="P1780" s="2">
        <f t="shared" si="110"/>
        <v>18</v>
      </c>
      <c r="Q1780" s="81" t="str">
        <f t="shared" si="111"/>
        <v/>
      </c>
    </row>
    <row r="1781" spans="1:17" x14ac:dyDescent="0.2">
      <c r="A1781" t="s">
        <v>1232</v>
      </c>
      <c r="B1781" t="s">
        <v>1475</v>
      </c>
      <c r="C1781" t="s">
        <v>37</v>
      </c>
      <c r="D1781" s="5"/>
      <c r="E1781" s="2">
        <v>1000</v>
      </c>
      <c r="F1781" s="2">
        <v>34</v>
      </c>
      <c r="G1781" t="str">
        <f>B1781&amp;C1781</f>
        <v>A. SHERINlong-jump</v>
      </c>
      <c r="H1781" s="2">
        <f>E1781</f>
        <v>1000</v>
      </c>
      <c r="I1781" s="2" cm="1">
        <f t="array" ref="I1781">MAX(IF($G$3:$G$4000=$G1781,$H$3:$H$4000))</f>
        <v>1000</v>
      </c>
      <c r="J1781" s="2" t="str">
        <v>JAM</v>
      </c>
      <c r="K1781" s="21" t="str">
        <v>Shockoria WALLACE</v>
      </c>
      <c r="L1781" s="47" t="str">
        <v>100m</v>
      </c>
      <c r="M1781" s="97">
        <v>34190</v>
      </c>
      <c r="N1781" s="96" t="str">
        <f t="shared" si="108"/>
        <v>Shockoria WALLACE100m</v>
      </c>
      <c r="O1781" s="2">
        <f t="shared" si="109"/>
        <v>1161</v>
      </c>
      <c r="P1781" s="2">
        <f t="shared" si="110"/>
        <v>31</v>
      </c>
      <c r="Q1781" s="81" t="str">
        <f t="shared" si="111"/>
        <v/>
      </c>
    </row>
    <row r="1782" spans="1:17" x14ac:dyDescent="0.2">
      <c r="A1782" t="s">
        <v>1232</v>
      </c>
      <c r="B1782" t="s">
        <v>1474</v>
      </c>
      <c r="C1782" t="s">
        <v>37</v>
      </c>
      <c r="D1782" s="5">
        <v>37075</v>
      </c>
      <c r="E1782" s="2">
        <v>999</v>
      </c>
      <c r="F1782" s="2">
        <v>30</v>
      </c>
      <c r="G1782" t="str">
        <f>B1782&amp;C1782</f>
        <v>Sandra BABUlong-jump</v>
      </c>
      <c r="H1782" s="2">
        <f>E1782</f>
        <v>999</v>
      </c>
      <c r="I1782" s="2" cm="1">
        <f t="array" ref="I1782">MAX(IF($G$3:$G$4000=$G1782,$H$3:$H$4000))</f>
        <v>1062</v>
      </c>
      <c r="J1782" s="2" t="str">
        <v>JAM</v>
      </c>
      <c r="K1782" s="21" t="str">
        <v>Natasha MORRISON</v>
      </c>
      <c r="L1782" s="47" t="str">
        <v>200m</v>
      </c>
      <c r="M1782" s="97">
        <v>33925</v>
      </c>
      <c r="N1782" s="96" t="str">
        <f t="shared" si="108"/>
        <v>Natasha MORRISON200m</v>
      </c>
      <c r="O1782" s="2">
        <f t="shared" si="109"/>
        <v>1161</v>
      </c>
      <c r="P1782" s="2">
        <f t="shared" si="110"/>
        <v>18</v>
      </c>
      <c r="Q1782" s="81" t="str">
        <f t="shared" si="111"/>
        <v/>
      </c>
    </row>
    <row r="1783" spans="1:17" x14ac:dyDescent="0.2">
      <c r="A1783" t="s">
        <v>1232</v>
      </c>
      <c r="B1783" t="s">
        <v>5387</v>
      </c>
      <c r="C1783" s="5" t="s">
        <v>25</v>
      </c>
      <c r="D1783" s="5">
        <v>35725</v>
      </c>
      <c r="E1783" s="2">
        <v>998</v>
      </c>
      <c r="F1783" s="2">
        <v>84</v>
      </c>
      <c r="G1783" t="str">
        <f>B1783&amp;C1783</f>
        <v>Simi NOORMBLAKAL SAMUVEL200m</v>
      </c>
      <c r="H1783" s="2">
        <f>E1783</f>
        <v>998</v>
      </c>
      <c r="I1783" s="2" cm="1">
        <f t="array" ref="I1783">MAX(IF($G$3:$G$4000=$G1783,$H$3:$H$4000))</f>
        <v>998</v>
      </c>
      <c r="J1783" s="2" t="str">
        <v>JAM</v>
      </c>
      <c r="K1783" s="21" t="str">
        <v>Danniel THOMAS-DODD</v>
      </c>
      <c r="L1783" s="47" t="str">
        <v>shot-put</v>
      </c>
      <c r="M1783" s="97">
        <v>33919</v>
      </c>
      <c r="N1783" s="96" t="str">
        <f t="shared" si="108"/>
        <v>Danniel THOMAS-DODDshot-put</v>
      </c>
      <c r="O1783" s="2">
        <f t="shared" si="109"/>
        <v>1161</v>
      </c>
      <c r="P1783" s="2">
        <f t="shared" si="110"/>
        <v>2</v>
      </c>
      <c r="Q1783" s="81" t="str">
        <f t="shared" si="111"/>
        <v/>
      </c>
    </row>
    <row r="1784" spans="1:17" x14ac:dyDescent="0.2">
      <c r="A1784" t="s">
        <v>1232</v>
      </c>
      <c r="B1784" s="5" t="s">
        <v>1339</v>
      </c>
      <c r="C1784" s="5" t="s">
        <v>27</v>
      </c>
      <c r="D1784" s="5"/>
      <c r="E1784" s="2">
        <v>998</v>
      </c>
      <c r="F1784" s="2">
        <v>73</v>
      </c>
      <c r="G1784" t="str">
        <f>B1784&amp;C1784</f>
        <v>Snehalata YADAV800m</v>
      </c>
      <c r="H1784" s="2">
        <f>E1784</f>
        <v>998</v>
      </c>
      <c r="I1784" s="2" cm="1">
        <f t="array" ref="I1784">MAX(IF($G$3:$G$4000=$G1784,$H$3:$H$4000))</f>
        <v>998</v>
      </c>
      <c r="J1784" s="2" t="str">
        <v>JAM</v>
      </c>
      <c r="K1784" s="21" t="str">
        <v>Kevona DAVIS</v>
      </c>
      <c r="L1784" s="47" t="str">
        <v>100m</v>
      </c>
      <c r="M1784" s="97">
        <v>37245</v>
      </c>
      <c r="N1784" s="96" t="str">
        <f t="shared" si="108"/>
        <v>Kevona DAVIS100m</v>
      </c>
      <c r="O1784" s="2">
        <f t="shared" si="109"/>
        <v>1159</v>
      </c>
      <c r="P1784" s="2">
        <f t="shared" si="110"/>
        <v>33</v>
      </c>
      <c r="Q1784" s="81" t="str">
        <f t="shared" si="111"/>
        <v/>
      </c>
    </row>
    <row r="1785" spans="1:17" x14ac:dyDescent="0.2">
      <c r="A1785" t="s">
        <v>1232</v>
      </c>
      <c r="B1785" t="s">
        <v>1437</v>
      </c>
      <c r="C1785" s="5" t="s">
        <v>32</v>
      </c>
      <c r="D1785" s="5">
        <v>37234</v>
      </c>
      <c r="E1785" s="2">
        <v>997</v>
      </c>
      <c r="F1785" s="2">
        <v>29</v>
      </c>
      <c r="G1785" t="str">
        <f>B1785&amp;C1785</f>
        <v>Moumita MONDAL100mh</v>
      </c>
      <c r="H1785" s="2">
        <f>E1785</f>
        <v>997</v>
      </c>
      <c r="I1785" s="2" cm="1">
        <f t="array" ref="I1785">MAX(IF($G$3:$G$4000=$G1785,$H$3:$H$4000))</f>
        <v>997</v>
      </c>
      <c r="J1785" s="2" t="str">
        <v>JAM</v>
      </c>
      <c r="K1785" s="21" t="str">
        <v>Veronica CAMPBELL-BROWN</v>
      </c>
      <c r="L1785" s="47" t="str">
        <v>100m</v>
      </c>
      <c r="M1785" s="97">
        <v>30086</v>
      </c>
      <c r="N1785" s="96" t="str">
        <f t="shared" si="108"/>
        <v>Veronica CAMPBELL-BROWN100m</v>
      </c>
      <c r="O1785" s="2">
        <f t="shared" si="109"/>
        <v>1157</v>
      </c>
      <c r="P1785" s="2">
        <f t="shared" si="110"/>
        <v>37</v>
      </c>
      <c r="Q1785" s="81" t="str">
        <f t="shared" si="111"/>
        <v/>
      </c>
    </row>
    <row r="1786" spans="1:17" x14ac:dyDescent="0.2">
      <c r="A1786" t="s">
        <v>1232</v>
      </c>
      <c r="B1786" t="s">
        <v>1450</v>
      </c>
      <c r="C1786" t="s">
        <v>33</v>
      </c>
      <c r="D1786" s="5">
        <v>36135</v>
      </c>
      <c r="E1786" s="2">
        <v>995</v>
      </c>
      <c r="F1786" s="2">
        <v>26</v>
      </c>
      <c r="G1786" t="str">
        <f>B1786&amp;C1786</f>
        <v>Anila VENU400mh</v>
      </c>
      <c r="H1786" s="2">
        <f>E1786</f>
        <v>995</v>
      </c>
      <c r="I1786" s="2" cm="1">
        <f t="array" ref="I1786">MAX(IF($G$3:$G$4000=$G1786,$H$3:$H$4000))</f>
        <v>995</v>
      </c>
      <c r="J1786" s="2" t="str">
        <v>JAM</v>
      </c>
      <c r="K1786" s="21" t="str">
        <v>Kevona DAVIS</v>
      </c>
      <c r="L1786" s="47" t="str">
        <v>200m</v>
      </c>
      <c r="M1786" s="97">
        <v>37245</v>
      </c>
      <c r="N1786" s="96" t="str">
        <f t="shared" si="108"/>
        <v>Kevona DAVIS200m</v>
      </c>
      <c r="O1786" s="2">
        <f t="shared" si="109"/>
        <v>1157</v>
      </c>
      <c r="P1786" s="2">
        <f t="shared" si="110"/>
        <v>20</v>
      </c>
      <c r="Q1786" s="81" t="str">
        <f t="shared" si="111"/>
        <v/>
      </c>
    </row>
    <row r="1787" spans="1:17" x14ac:dyDescent="0.2">
      <c r="A1787" t="s">
        <v>1232</v>
      </c>
      <c r="B1787" t="s">
        <v>2442</v>
      </c>
      <c r="C1787" s="5" t="s">
        <v>38</v>
      </c>
      <c r="D1787" s="5"/>
      <c r="E1787" s="2">
        <v>995</v>
      </c>
      <c r="F1787" s="2">
        <v>69</v>
      </c>
      <c r="G1787" t="str">
        <f>B1787&amp;C1787</f>
        <v>Melva GEORGEtriple-jump</v>
      </c>
      <c r="H1787" s="2">
        <f>E1787</f>
        <v>995</v>
      </c>
      <c r="I1787" s="2" cm="1">
        <f t="array" ref="I1787">MAX(IF($G$3:$G$4000=$G1787,$H$3:$H$4000))</f>
        <v>995</v>
      </c>
      <c r="J1787" s="2" t="str">
        <v>JAM</v>
      </c>
      <c r="K1787" s="21" t="str">
        <v>Ronda WHYTE</v>
      </c>
      <c r="L1787" s="47" t="str">
        <v>400m</v>
      </c>
      <c r="M1787" s="97">
        <v>33183</v>
      </c>
      <c r="N1787" s="96" t="str">
        <f t="shared" si="108"/>
        <v>Ronda WHYTE400m</v>
      </c>
      <c r="O1787" s="2">
        <f t="shared" si="109"/>
        <v>1155</v>
      </c>
      <c r="P1787" s="2">
        <f t="shared" si="110"/>
        <v>20</v>
      </c>
      <c r="Q1787" s="81" t="str">
        <f t="shared" si="111"/>
        <v/>
      </c>
    </row>
    <row r="1788" spans="1:17" x14ac:dyDescent="0.2">
      <c r="A1788" t="s">
        <v>1232</v>
      </c>
      <c r="B1788" t="s">
        <v>2443</v>
      </c>
      <c r="C1788" s="5" t="s">
        <v>38</v>
      </c>
      <c r="D1788" s="5">
        <v>35066</v>
      </c>
      <c r="E1788" s="2">
        <v>995</v>
      </c>
      <c r="F1788" s="2">
        <v>72</v>
      </c>
      <c r="G1788" t="str">
        <f>B1788&amp;C1788</f>
        <v>Gothandapni KARTHIKAtriple-jump</v>
      </c>
      <c r="H1788" s="2">
        <f>E1788</f>
        <v>995</v>
      </c>
      <c r="I1788" s="2" cm="1">
        <f t="array" ref="I1788">MAX(IF($G$3:$G$4000=$G1788,$H$3:$H$4000))</f>
        <v>995</v>
      </c>
      <c r="J1788" s="2" t="str">
        <v>JAM</v>
      </c>
      <c r="K1788" s="21" t="str">
        <v>Rosealee COOPER</v>
      </c>
      <c r="L1788" s="47" t="str">
        <v>100mh</v>
      </c>
      <c r="M1788" s="97">
        <v>36834</v>
      </c>
      <c r="N1788" s="96" t="str">
        <f t="shared" si="108"/>
        <v>Rosealee COOPER100mh</v>
      </c>
      <c r="O1788" s="2">
        <f t="shared" si="109"/>
        <v>1152</v>
      </c>
      <c r="P1788" s="2">
        <f t="shared" si="110"/>
        <v>16</v>
      </c>
      <c r="Q1788" s="81" t="str">
        <f t="shared" si="111"/>
        <v/>
      </c>
    </row>
    <row r="1789" spans="1:17" x14ac:dyDescent="0.2">
      <c r="A1789" t="s">
        <v>1232</v>
      </c>
      <c r="B1789" t="s">
        <v>1403</v>
      </c>
      <c r="C1789" t="s">
        <v>30</v>
      </c>
      <c r="D1789" s="5">
        <v>37174</v>
      </c>
      <c r="E1789" s="2">
        <v>994</v>
      </c>
      <c r="F1789" s="2">
        <v>15</v>
      </c>
      <c r="G1789" t="str">
        <f>B1789&amp;C1789</f>
        <v>. BADHO10000m</v>
      </c>
      <c r="H1789" s="2">
        <f>E1789</f>
        <v>994</v>
      </c>
      <c r="I1789" s="2" cm="1">
        <f t="array" ref="I1789">MAX(IF($G$3:$G$4000=$G1789,$H$3:$H$4000))</f>
        <v>994</v>
      </c>
      <c r="J1789" s="2" t="str">
        <v>JAM</v>
      </c>
      <c r="K1789" s="21" t="str">
        <v>Ashanti MOORE</v>
      </c>
      <c r="L1789" s="47" t="str">
        <v>200m</v>
      </c>
      <c r="M1789" s="97">
        <v>36837</v>
      </c>
      <c r="N1789" s="96" t="str">
        <f t="shared" si="108"/>
        <v>Ashanti MOORE200m</v>
      </c>
      <c r="O1789" s="2">
        <f t="shared" si="109"/>
        <v>1149</v>
      </c>
      <c r="P1789" s="2">
        <f t="shared" si="110"/>
        <v>23</v>
      </c>
      <c r="Q1789" s="81" t="str">
        <f t="shared" si="111"/>
        <v/>
      </c>
    </row>
    <row r="1790" spans="1:17" x14ac:dyDescent="0.2">
      <c r="A1790" t="s">
        <v>1232</v>
      </c>
      <c r="B1790" t="s">
        <v>1245</v>
      </c>
      <c r="C1790" t="s">
        <v>25</v>
      </c>
      <c r="D1790" s="5">
        <v>35098</v>
      </c>
      <c r="E1790" s="2">
        <v>992</v>
      </c>
      <c r="F1790" s="2">
        <v>97</v>
      </c>
      <c r="G1790" t="str">
        <f>B1790&amp;C1790</f>
        <v>Dutee CHAND200m</v>
      </c>
      <c r="H1790" s="2">
        <f>E1790</f>
        <v>992</v>
      </c>
      <c r="I1790" s="2" cm="1">
        <f t="array" ref="I1790">MAX(IF($G$3:$G$4000=$G1790,$H$3:$H$4000))</f>
        <v>992</v>
      </c>
      <c r="J1790" s="2" t="str">
        <v>JAM</v>
      </c>
      <c r="K1790" s="21" t="str">
        <v>Andrenette KNIGHT</v>
      </c>
      <c r="L1790" s="47" t="str">
        <v>400mh</v>
      </c>
      <c r="M1790" s="97">
        <v>35388</v>
      </c>
      <c r="N1790" s="96" t="str">
        <f t="shared" si="108"/>
        <v>Andrenette KNIGHT400mh</v>
      </c>
      <c r="O1790" s="2">
        <f t="shared" si="109"/>
        <v>1149</v>
      </c>
      <c r="P1790" s="2">
        <f t="shared" si="110"/>
        <v>13</v>
      </c>
      <c r="Q1790" s="81" t="str">
        <f t="shared" si="111"/>
        <v/>
      </c>
    </row>
    <row r="1791" spans="1:17" x14ac:dyDescent="0.2">
      <c r="A1791" t="s">
        <v>1232</v>
      </c>
      <c r="B1791" t="s">
        <v>1353</v>
      </c>
      <c r="C1791" t="s">
        <v>28</v>
      </c>
      <c r="D1791" s="5">
        <v>37785</v>
      </c>
      <c r="E1791" s="2">
        <v>992</v>
      </c>
      <c r="F1791" s="2">
        <v>54</v>
      </c>
      <c r="G1791" t="str">
        <f>B1791&amp;C1791</f>
        <v>D. BHAGYALAXMI1500m</v>
      </c>
      <c r="H1791" s="2">
        <f>E1791</f>
        <v>992</v>
      </c>
      <c r="I1791" s="2" cm="1">
        <f t="array" ref="I1791">MAX(IF($G$3:$G$4000=$G1791,$H$3:$H$4000))</f>
        <v>992</v>
      </c>
      <c r="J1791" s="2" t="str">
        <v>JAM</v>
      </c>
      <c r="K1791" s="21" t="str">
        <v>Kasheika CAMERON</v>
      </c>
      <c r="L1791" s="47" t="str">
        <v>100m</v>
      </c>
      <c r="M1791" s="97">
        <v>36090</v>
      </c>
      <c r="N1791" s="96" t="str">
        <f t="shared" si="108"/>
        <v>Kasheika CAMERON100m</v>
      </c>
      <c r="O1791" s="2">
        <f t="shared" si="109"/>
        <v>1148</v>
      </c>
      <c r="P1791" s="2">
        <f t="shared" si="110"/>
        <v>41</v>
      </c>
      <c r="Q1791" s="81" t="str">
        <f t="shared" si="111"/>
        <v/>
      </c>
    </row>
    <row r="1792" spans="1:17" x14ac:dyDescent="0.2">
      <c r="A1792" t="s">
        <v>1232</v>
      </c>
      <c r="B1792" t="s">
        <v>1586</v>
      </c>
      <c r="C1792" s="5" t="s">
        <v>40</v>
      </c>
      <c r="D1792" s="5">
        <v>35433</v>
      </c>
      <c r="E1792" s="2">
        <v>989</v>
      </c>
      <c r="F1792" s="2">
        <v>24</v>
      </c>
      <c r="G1792" t="str">
        <f>B1792&amp;C1792</f>
        <v>Nidhi RANIdiscus-throw</v>
      </c>
      <c r="H1792" s="2">
        <f>E1792</f>
        <v>989</v>
      </c>
      <c r="I1792" s="2" cm="1">
        <f t="array" ref="I1792">MAX(IF($G$3:$G$4000=$G1792,$H$3:$H$4000))</f>
        <v>989</v>
      </c>
      <c r="J1792" s="2" t="str">
        <v>JAM</v>
      </c>
      <c r="K1792" s="21" t="str">
        <v>Jeanine WILLIAMS</v>
      </c>
      <c r="L1792" s="47" t="str">
        <v>100mh</v>
      </c>
      <c r="M1792" s="97">
        <v>35458</v>
      </c>
      <c r="N1792" s="96" t="str">
        <f t="shared" si="108"/>
        <v>Jeanine WILLIAMS100mh</v>
      </c>
      <c r="O1792" s="2">
        <f t="shared" si="109"/>
        <v>1148</v>
      </c>
      <c r="P1792" s="2">
        <f t="shared" si="110"/>
        <v>18</v>
      </c>
      <c r="Q1792" s="81" t="str">
        <f t="shared" si="111"/>
        <v/>
      </c>
    </row>
    <row r="1793" spans="1:17" x14ac:dyDescent="0.2">
      <c r="A1793" t="s">
        <v>1232</v>
      </c>
      <c r="B1793" t="s">
        <v>1499</v>
      </c>
      <c r="C1793" s="5" t="s">
        <v>38</v>
      </c>
      <c r="D1793" s="6">
        <v>36329</v>
      </c>
      <c r="E1793" s="2">
        <v>987</v>
      </c>
      <c r="F1793" s="2">
        <v>14</v>
      </c>
      <c r="G1793" t="str">
        <f>B1793&amp;C1793</f>
        <v>I. ASHAtriple-jump</v>
      </c>
      <c r="H1793" s="2">
        <f>E1793</f>
        <v>987</v>
      </c>
      <c r="I1793" s="2" cm="1">
        <f t="array" ref="I1793">MAX(IF($G$3:$G$4000=$G1793,$H$3:$H$4000))</f>
        <v>1022</v>
      </c>
      <c r="J1793" s="2" t="str">
        <v>JAM</v>
      </c>
      <c r="K1793" s="21" t="str">
        <v>Natalliah WHYTE</v>
      </c>
      <c r="L1793" s="47" t="str">
        <v>200m</v>
      </c>
      <c r="M1793" s="97">
        <v>35651</v>
      </c>
      <c r="N1793" s="96" t="str">
        <f t="shared" si="108"/>
        <v>Natalliah WHYTE200m</v>
      </c>
      <c r="O1793" s="2">
        <f t="shared" si="109"/>
        <v>1147</v>
      </c>
      <c r="P1793" s="2">
        <f t="shared" si="110"/>
        <v>24</v>
      </c>
      <c r="Q1793" s="81" t="str">
        <f t="shared" si="111"/>
        <v/>
      </c>
    </row>
    <row r="1794" spans="1:17" x14ac:dyDescent="0.2">
      <c r="A1794" t="s">
        <v>1232</v>
      </c>
      <c r="B1794" t="s">
        <v>2804</v>
      </c>
      <c r="C1794" t="s">
        <v>85</v>
      </c>
      <c r="D1794" s="5">
        <v>37271</v>
      </c>
      <c r="E1794" s="2">
        <v>987</v>
      </c>
      <c r="F1794" s="2">
        <v>8</v>
      </c>
      <c r="G1794" t="str">
        <f>B1794&amp;C1794</f>
        <v>Munita PRAJAPATIrace-walking</v>
      </c>
      <c r="H1794" s="2">
        <f>E1794</f>
        <v>987</v>
      </c>
      <c r="I1794" s="2" cm="1">
        <f t="array" ref="I1794">MAX(IF($G$3:$G$4000=$G1794,$H$3:$H$4000))</f>
        <v>987</v>
      </c>
      <c r="J1794" s="2" t="str">
        <v>JAM</v>
      </c>
      <c r="K1794" s="21" t="str">
        <v>Stephenie Ann MCPHERSON</v>
      </c>
      <c r="L1794" s="47" t="str">
        <v>200m</v>
      </c>
      <c r="M1794" s="97">
        <v>32472</v>
      </c>
      <c r="N1794" s="96" t="str">
        <f t="shared" si="108"/>
        <v>Stephenie Ann MCPHERSON200m</v>
      </c>
      <c r="O1794" s="2">
        <f t="shared" si="109"/>
        <v>1146</v>
      </c>
      <c r="P1794" s="2">
        <f t="shared" si="110"/>
        <v>26</v>
      </c>
      <c r="Q1794" s="81" t="str">
        <f t="shared" si="111"/>
        <v/>
      </c>
    </row>
    <row r="1795" spans="1:17" x14ac:dyDescent="0.2">
      <c r="A1795" t="s">
        <v>1232</v>
      </c>
      <c r="B1795" t="s">
        <v>1500</v>
      </c>
      <c r="C1795" s="5" t="s">
        <v>38</v>
      </c>
      <c r="D1795" s="5">
        <v>37251</v>
      </c>
      <c r="E1795" s="2">
        <v>985</v>
      </c>
      <c r="F1795" s="2">
        <v>15</v>
      </c>
      <c r="G1795" t="str">
        <f>B1795&amp;C1795</f>
        <v>P. BABISHAtriple-jump</v>
      </c>
      <c r="H1795" s="2">
        <f>E1795</f>
        <v>985</v>
      </c>
      <c r="I1795" s="2" cm="1">
        <f t="array" ref="I1795">MAX(IF($G$3:$G$4000=$G1795,$H$3:$H$4000))</f>
        <v>985</v>
      </c>
      <c r="J1795" s="2" t="str">
        <v>JAM</v>
      </c>
      <c r="K1795" s="21" t="str">
        <v>Kimberly WILLIAMSON</v>
      </c>
      <c r="L1795" s="47" t="str">
        <v>triple-jump</v>
      </c>
      <c r="M1795" s="97">
        <v>34244</v>
      </c>
      <c r="N1795" s="96" t="str">
        <f t="shared" si="108"/>
        <v>Kimberly WILLIAMSONtriple-jump</v>
      </c>
      <c r="O1795" s="2">
        <f t="shared" si="109"/>
        <v>1144</v>
      </c>
      <c r="P1795" s="2">
        <f t="shared" si="110"/>
        <v>5</v>
      </c>
      <c r="Q1795" s="81" t="str">
        <f t="shared" si="111"/>
        <v/>
      </c>
    </row>
    <row r="1796" spans="1:17" x14ac:dyDescent="0.2">
      <c r="A1796" t="s">
        <v>1232</v>
      </c>
      <c r="B1796" t="s">
        <v>5410</v>
      </c>
      <c r="C1796" t="s">
        <v>29</v>
      </c>
      <c r="D1796" s="5">
        <v>36107</v>
      </c>
      <c r="E1796" s="2">
        <v>984</v>
      </c>
      <c r="F1796" s="2">
        <v>58</v>
      </c>
      <c r="G1796" t="str">
        <f>B1796&amp;C1796</f>
        <v>Kavita YADAV5000m</v>
      </c>
      <c r="H1796" s="2">
        <f>E1796</f>
        <v>984</v>
      </c>
      <c r="I1796" s="2" cm="1">
        <f t="array" ref="I1796">MAX(IF($G$3:$G$4000=$G1796,$H$3:$H$4000))</f>
        <v>984</v>
      </c>
      <c r="J1796" s="2" t="str">
        <v>JAM</v>
      </c>
      <c r="K1796" s="21" t="str">
        <v>Shian HYDE</v>
      </c>
      <c r="L1796" s="47" t="str">
        <v>100m</v>
      </c>
      <c r="M1796" s="97">
        <v>35429</v>
      </c>
      <c r="N1796" s="96" t="str">
        <f t="shared" ref="N1796:N1859" si="112">K1796&amp;L1796</f>
        <v>Shian HYDE100m</v>
      </c>
      <c r="O1796" s="2">
        <f t="shared" ref="O1796:O1859" si="113">VLOOKUP(K1796&amp;L1796,$G$3:$H$3442,2,FALSE)</f>
        <v>1142</v>
      </c>
      <c r="P1796" s="2">
        <f t="shared" ref="P1796:P1859" si="114">COUNTIFS($L$3:$L$3026,L1796,$O$3:$O$3026,"&gt;"&amp;O1796)+1</f>
        <v>44</v>
      </c>
      <c r="Q1796" s="81" t="str">
        <f t="shared" ref="Q1796:Q1859" si="115">IFERROR(IF(J1796="AUS",COUNTIFS($J$3:$J$3026,"AUS",$L$3:$L$3026,L1796,$O$3:$O$3026,"&gt;"&amp;O1796)+1,""),"")</f>
        <v/>
      </c>
    </row>
    <row r="1797" spans="1:17" x14ac:dyDescent="0.2">
      <c r="A1797" t="s">
        <v>1232</v>
      </c>
      <c r="B1797" t="s">
        <v>1408</v>
      </c>
      <c r="C1797" s="5" t="s">
        <v>29</v>
      </c>
      <c r="D1797" s="5"/>
      <c r="E1797" s="2">
        <v>984</v>
      </c>
      <c r="F1797" s="2">
        <v>60</v>
      </c>
      <c r="G1797" t="str">
        <f>B1797&amp;C1797</f>
        <v>KM ANKITA5000m</v>
      </c>
      <c r="H1797" s="2">
        <f>E1797</f>
        <v>984</v>
      </c>
      <c r="I1797" s="2" cm="1">
        <f t="array" ref="I1797">MAX(IF($G$3:$G$4000=$G1797,$H$3:$H$4000))</f>
        <v>984</v>
      </c>
      <c r="J1797" s="2" t="str">
        <v>JAM</v>
      </c>
      <c r="K1797" s="21" t="str">
        <v>Kimisha CHAMBERS</v>
      </c>
      <c r="L1797" s="47" t="str">
        <v>100mh</v>
      </c>
      <c r="M1797" s="97">
        <v>35333</v>
      </c>
      <c r="N1797" s="96" t="str">
        <f t="shared" si="112"/>
        <v>Kimisha CHAMBERS100mh</v>
      </c>
      <c r="O1797" s="2">
        <f t="shared" si="113"/>
        <v>1140</v>
      </c>
      <c r="P1797" s="2">
        <f t="shared" si="114"/>
        <v>20</v>
      </c>
      <c r="Q1797" s="81" t="str">
        <f t="shared" si="115"/>
        <v/>
      </c>
    </row>
    <row r="1798" spans="1:17" x14ac:dyDescent="0.2">
      <c r="A1798" t="s">
        <v>1232</v>
      </c>
      <c r="B1798" t="s">
        <v>1477</v>
      </c>
      <c r="C1798" s="5" t="s">
        <v>37</v>
      </c>
      <c r="D1798" s="5"/>
      <c r="E1798" s="2">
        <v>984</v>
      </c>
      <c r="F1798" s="2">
        <v>40</v>
      </c>
      <c r="G1798" t="str">
        <f>B1798&amp;C1798</f>
        <v>Bhagavathi BHAVANIlong-jump</v>
      </c>
      <c r="H1798" s="2">
        <f>E1798</f>
        <v>984</v>
      </c>
      <c r="I1798" s="2" cm="1">
        <f t="array" ref="I1798">MAX(IF($G$3:$G$4000=$G1798,$H$3:$H$4000))</f>
        <v>984</v>
      </c>
      <c r="J1798" s="2" t="str">
        <v>JAM</v>
      </c>
      <c r="K1798" s="21" t="str">
        <v>Jonielle SMITH</v>
      </c>
      <c r="L1798" s="47" t="str">
        <v>100m</v>
      </c>
      <c r="M1798" s="97">
        <v>35094</v>
      </c>
      <c r="N1798" s="96" t="str">
        <f t="shared" si="112"/>
        <v>Jonielle SMITH100m</v>
      </c>
      <c r="O1798" s="2">
        <f t="shared" si="113"/>
        <v>1139</v>
      </c>
      <c r="P1798" s="2">
        <f t="shared" si="114"/>
        <v>46</v>
      </c>
      <c r="Q1798" s="81" t="str">
        <f t="shared" si="115"/>
        <v/>
      </c>
    </row>
    <row r="1799" spans="1:17" x14ac:dyDescent="0.2">
      <c r="A1799" t="s">
        <v>1232</v>
      </c>
      <c r="B1799" t="s">
        <v>1517</v>
      </c>
      <c r="C1799" s="5" t="s">
        <v>35</v>
      </c>
      <c r="D1799" s="5">
        <v>37338</v>
      </c>
      <c r="E1799" s="2">
        <v>984</v>
      </c>
      <c r="F1799" s="2">
        <v>15</v>
      </c>
      <c r="G1799" t="str">
        <f>B1799&amp;C1799</f>
        <v>A.Kevinaa ASWINEhigh-jump</v>
      </c>
      <c r="H1799" s="2">
        <f>E1799</f>
        <v>984</v>
      </c>
      <c r="I1799" s="2" cm="1">
        <f t="array" ref="I1799">MAX(IF($G$3:$G$4000=$G1799,$H$3:$H$4000))</f>
        <v>984</v>
      </c>
      <c r="J1799" s="2" t="str">
        <v>JAM</v>
      </c>
      <c r="K1799" s="21" t="str">
        <v>Sabina ALLEN</v>
      </c>
      <c r="L1799" s="47" t="str">
        <v>long-jump</v>
      </c>
      <c r="M1799" s="97">
        <v>34695</v>
      </c>
      <c r="N1799" s="96" t="str">
        <f t="shared" si="112"/>
        <v>Sabina ALLENlong-jump</v>
      </c>
      <c r="O1799" s="2">
        <f t="shared" si="113"/>
        <v>1138</v>
      </c>
      <c r="P1799" s="2">
        <f t="shared" si="114"/>
        <v>16</v>
      </c>
      <c r="Q1799" s="81" t="str">
        <f t="shared" si="115"/>
        <v/>
      </c>
    </row>
    <row r="1800" spans="1:17" x14ac:dyDescent="0.2">
      <c r="A1800" t="s">
        <v>1232</v>
      </c>
      <c r="B1800" t="s">
        <v>2395</v>
      </c>
      <c r="C1800" s="5" t="s">
        <v>35</v>
      </c>
      <c r="D1800" s="5">
        <v>34791</v>
      </c>
      <c r="E1800" s="2">
        <v>984</v>
      </c>
      <c r="F1800" s="2">
        <v>59</v>
      </c>
      <c r="G1800" t="str">
        <f>B1800&amp;C1800</f>
        <v>George MAREENAhigh-jump</v>
      </c>
      <c r="H1800" s="2">
        <f>E1800</f>
        <v>984</v>
      </c>
      <c r="I1800" s="2" cm="1">
        <f t="array" ref="I1800">MAX(IF($G$3:$G$4000=$G1800,$H$3:$H$4000))</f>
        <v>984</v>
      </c>
      <c r="J1800" s="2" t="str">
        <v>JAM</v>
      </c>
      <c r="K1800" s="21" t="str">
        <v>Sabina ALLEN</v>
      </c>
      <c r="L1800" s="47" t="str">
        <v>triple-jump</v>
      </c>
      <c r="M1800" s="97">
        <v>34695</v>
      </c>
      <c r="N1800" s="96" t="str">
        <f t="shared" si="112"/>
        <v>Sabina ALLENtriple-jump</v>
      </c>
      <c r="O1800" s="2">
        <f t="shared" si="113"/>
        <v>1138</v>
      </c>
      <c r="P1800" s="2">
        <f t="shared" si="114"/>
        <v>7</v>
      </c>
      <c r="Q1800" s="81" t="str">
        <f t="shared" si="115"/>
        <v/>
      </c>
    </row>
    <row r="1801" spans="1:17" x14ac:dyDescent="0.2">
      <c r="A1801" t="s">
        <v>1232</v>
      </c>
      <c r="B1801" t="s">
        <v>1536</v>
      </c>
      <c r="C1801" t="s">
        <v>35</v>
      </c>
      <c r="D1801" s="5">
        <v>36184</v>
      </c>
      <c r="E1801" s="2">
        <v>984</v>
      </c>
      <c r="F1801" s="2">
        <v>59</v>
      </c>
      <c r="G1801" t="str">
        <f>B1801&amp;C1801</f>
        <v>. REKHAhigh-jump</v>
      </c>
      <c r="H1801" s="2">
        <f>E1801</f>
        <v>984</v>
      </c>
      <c r="I1801" s="2" cm="1">
        <f t="array" ref="I1801">MAX(IF($G$3:$G$4000=$G1801,$H$3:$H$4000))</f>
        <v>984</v>
      </c>
      <c r="J1801" s="2" t="str">
        <v>JAM</v>
      </c>
      <c r="K1801" s="21" t="str">
        <v>Kiara GRANT</v>
      </c>
      <c r="L1801" s="47" t="str">
        <v>100m</v>
      </c>
      <c r="M1801" s="97">
        <v>36807</v>
      </c>
      <c r="N1801" s="96" t="str">
        <f t="shared" si="112"/>
        <v>Kiara GRANT100m</v>
      </c>
      <c r="O1801" s="2">
        <f t="shared" si="113"/>
        <v>1137</v>
      </c>
      <c r="P1801" s="2">
        <f t="shared" si="114"/>
        <v>47</v>
      </c>
      <c r="Q1801" s="81" t="str">
        <f t="shared" si="115"/>
        <v/>
      </c>
    </row>
    <row r="1802" spans="1:17" x14ac:dyDescent="0.2">
      <c r="A1802" t="s">
        <v>1232</v>
      </c>
      <c r="B1802" t="s">
        <v>2379</v>
      </c>
      <c r="C1802" t="s">
        <v>37</v>
      </c>
      <c r="D1802" s="5">
        <v>36443</v>
      </c>
      <c r="E1802" s="2">
        <v>983</v>
      </c>
      <c r="F1802" s="2">
        <v>38</v>
      </c>
      <c r="G1802" t="str">
        <f>B1802&amp;C1802</f>
        <v>Pooja SAINIlong-jump</v>
      </c>
      <c r="H1802" s="2">
        <f>E1802</f>
        <v>983</v>
      </c>
      <c r="I1802" s="2" cm="1">
        <f t="array" ref="I1802">MAX(IF($G$3:$G$4000=$G1802,$H$3:$H$4000))</f>
        <v>1047</v>
      </c>
      <c r="J1802" s="2" t="str">
        <v>JAM</v>
      </c>
      <c r="K1802" s="21" t="str">
        <v>Janeek BROWN</v>
      </c>
      <c r="L1802" s="47" t="str">
        <v>100m</v>
      </c>
      <c r="M1802" s="97">
        <v>35929</v>
      </c>
      <c r="N1802" s="96" t="str">
        <f t="shared" si="112"/>
        <v>Janeek BROWN100m</v>
      </c>
      <c r="O1802" s="2">
        <f t="shared" si="113"/>
        <v>1137</v>
      </c>
      <c r="P1802" s="2">
        <f t="shared" si="114"/>
        <v>47</v>
      </c>
      <c r="Q1802" s="81" t="str">
        <f t="shared" si="115"/>
        <v/>
      </c>
    </row>
    <row r="1803" spans="1:17" x14ac:dyDescent="0.2">
      <c r="A1803" t="s">
        <v>1232</v>
      </c>
      <c r="B1803" t="s">
        <v>1455</v>
      </c>
      <c r="C1803" t="s">
        <v>33</v>
      </c>
      <c r="D1803" s="5">
        <v>36927</v>
      </c>
      <c r="E1803" s="2">
        <v>982</v>
      </c>
      <c r="F1803" s="2">
        <v>32</v>
      </c>
      <c r="G1803" t="str">
        <f>B1803&amp;C1803</f>
        <v>Sinchal KAVERAMMA400mh</v>
      </c>
      <c r="H1803" s="2">
        <f>E1803</f>
        <v>982</v>
      </c>
      <c r="I1803" s="2" cm="1">
        <f t="array" ref="I1803">MAX(IF($G$3:$G$4000=$G1803,$H$3:$H$4000))</f>
        <v>1020</v>
      </c>
      <c r="J1803" s="2" t="str">
        <v>JAM</v>
      </c>
      <c r="K1803" s="21" t="str">
        <v>Shimayra WILLIAMS</v>
      </c>
      <c r="L1803" s="47" t="str">
        <v>100m</v>
      </c>
      <c r="M1803" s="97">
        <v>35035</v>
      </c>
      <c r="N1803" s="96" t="str">
        <f t="shared" si="112"/>
        <v>Shimayra WILLIAMS100m</v>
      </c>
      <c r="O1803" s="2">
        <f t="shared" si="113"/>
        <v>1137</v>
      </c>
      <c r="P1803" s="2">
        <f t="shared" si="114"/>
        <v>47</v>
      </c>
      <c r="Q1803" s="81" t="str">
        <f t="shared" si="115"/>
        <v/>
      </c>
    </row>
    <row r="1804" spans="1:17" x14ac:dyDescent="0.2">
      <c r="A1804" t="s">
        <v>1232</v>
      </c>
      <c r="B1804" t="s">
        <v>1630</v>
      </c>
      <c r="C1804" t="s">
        <v>39</v>
      </c>
      <c r="D1804" s="5">
        <v>33060</v>
      </c>
      <c r="E1804" s="2">
        <v>980</v>
      </c>
      <c r="F1804" s="2">
        <v>23</v>
      </c>
      <c r="G1804" t="str">
        <f>B1804&amp;C1804</f>
        <v>Manpreet KAURshot-put</v>
      </c>
      <c r="H1804" s="2">
        <f>E1804</f>
        <v>980</v>
      </c>
      <c r="I1804" s="2" cm="1">
        <f t="array" ref="I1804">MAX(IF($G$3:$G$4000=$G1804,$H$3:$H$4000))</f>
        <v>1024</v>
      </c>
      <c r="J1804" s="2" t="str">
        <v>JAM</v>
      </c>
      <c r="K1804" s="21" t="str">
        <v>Shiann SALMON</v>
      </c>
      <c r="L1804" s="47" t="str">
        <v>400m</v>
      </c>
      <c r="M1804" s="97">
        <v>36250</v>
      </c>
      <c r="N1804" s="96" t="str">
        <f t="shared" si="112"/>
        <v>Shiann SALMON400m</v>
      </c>
      <c r="O1804" s="2">
        <f t="shared" si="113"/>
        <v>1137</v>
      </c>
      <c r="P1804" s="2">
        <f t="shared" si="114"/>
        <v>30</v>
      </c>
      <c r="Q1804" s="81" t="str">
        <f t="shared" si="115"/>
        <v/>
      </c>
    </row>
    <row r="1805" spans="1:17" x14ac:dyDescent="0.2">
      <c r="A1805" t="s">
        <v>1232</v>
      </c>
      <c r="B1805" t="s">
        <v>2395</v>
      </c>
      <c r="C1805" t="s">
        <v>43</v>
      </c>
      <c r="D1805" s="5">
        <v>34791</v>
      </c>
      <c r="E1805" s="2">
        <v>980</v>
      </c>
      <c r="F1805" s="2">
        <v>14</v>
      </c>
      <c r="G1805" t="str">
        <f>B1805&amp;C1805</f>
        <v>George MAREENAheptathlon</v>
      </c>
      <c r="H1805" s="2">
        <f>E1805</f>
        <v>980</v>
      </c>
      <c r="I1805" s="2" cm="1">
        <f t="array" ref="I1805">MAX(IF($G$3:$G$4000=$G1805,$H$3:$H$4000))</f>
        <v>980</v>
      </c>
      <c r="J1805" s="2" t="str">
        <v>JAM</v>
      </c>
      <c r="K1805" s="21" t="str">
        <v>Natoya GOULE</v>
      </c>
      <c r="L1805" s="47" t="str">
        <v>1500m</v>
      </c>
      <c r="M1805" s="97">
        <v>33327</v>
      </c>
      <c r="N1805" s="96" t="str">
        <f t="shared" si="112"/>
        <v>Natoya GOULE1500m</v>
      </c>
      <c r="O1805" s="2">
        <f t="shared" si="113"/>
        <v>1137</v>
      </c>
      <c r="P1805" s="2">
        <f t="shared" si="114"/>
        <v>37</v>
      </c>
      <c r="Q1805" s="81" t="str">
        <f t="shared" si="115"/>
        <v/>
      </c>
    </row>
    <row r="1806" spans="1:17" x14ac:dyDescent="0.2">
      <c r="A1806" t="s">
        <v>1232</v>
      </c>
      <c r="B1806" t="s">
        <v>1438</v>
      </c>
      <c r="C1806" t="s">
        <v>32</v>
      </c>
      <c r="D1806" s="5">
        <v>37401</v>
      </c>
      <c r="E1806" s="2">
        <v>979</v>
      </c>
      <c r="F1806" s="2">
        <v>36</v>
      </c>
      <c r="G1806" t="str">
        <f>B1806&amp;C1806</f>
        <v>Ann Rose TOMY100mh</v>
      </c>
      <c r="H1806" s="2">
        <f>E1806</f>
        <v>979</v>
      </c>
      <c r="I1806" s="2" cm="1">
        <f t="array" ref="I1806">MAX(IF($G$3:$G$4000=$G1806,$H$3:$H$4000))</f>
        <v>979</v>
      </c>
      <c r="J1806" s="2" t="str">
        <v>JAM</v>
      </c>
      <c r="K1806" s="21" t="str">
        <v>Roneisha MCGREGOR</v>
      </c>
      <c r="L1806" s="47" t="str">
        <v>200m</v>
      </c>
      <c r="M1806" s="97">
        <v>35712</v>
      </c>
      <c r="N1806" s="96" t="str">
        <f t="shared" si="112"/>
        <v>Roneisha MCGREGOR200m</v>
      </c>
      <c r="O1806" s="2">
        <f t="shared" si="113"/>
        <v>1136</v>
      </c>
      <c r="P1806" s="2">
        <f t="shared" si="114"/>
        <v>29</v>
      </c>
      <c r="Q1806" s="81" t="str">
        <f t="shared" si="115"/>
        <v/>
      </c>
    </row>
    <row r="1807" spans="1:17" x14ac:dyDescent="0.2">
      <c r="A1807" t="s">
        <v>1232</v>
      </c>
      <c r="B1807" t="s">
        <v>1497</v>
      </c>
      <c r="C1807" t="s">
        <v>38</v>
      </c>
      <c r="D1807" s="5">
        <v>37584</v>
      </c>
      <c r="E1807" s="2">
        <v>979</v>
      </c>
      <c r="F1807" s="2">
        <v>77</v>
      </c>
      <c r="G1807" t="str">
        <f>B1807&amp;C1807</f>
        <v>J. COLESHIYAtriple-jump</v>
      </c>
      <c r="H1807" s="2">
        <f>E1807</f>
        <v>979</v>
      </c>
      <c r="I1807" s="2" cm="1">
        <f t="array" ref="I1807">MAX(IF($G$3:$G$4000=$G1807,$H$3:$H$4000))</f>
        <v>1006</v>
      </c>
      <c r="J1807" s="2" t="str">
        <v>JAM</v>
      </c>
      <c r="K1807" s="21" t="str">
        <v>Janieve RUSSELL</v>
      </c>
      <c r="L1807" s="47" t="str">
        <v>400m</v>
      </c>
      <c r="M1807" s="97">
        <v>34287</v>
      </c>
      <c r="N1807" s="96" t="str">
        <f t="shared" si="112"/>
        <v>Janieve RUSSELL400m</v>
      </c>
      <c r="O1807" s="2">
        <f t="shared" si="113"/>
        <v>1135</v>
      </c>
      <c r="P1807" s="2">
        <f t="shared" si="114"/>
        <v>33</v>
      </c>
      <c r="Q1807" s="81" t="str">
        <f t="shared" si="115"/>
        <v/>
      </c>
    </row>
    <row r="1808" spans="1:17" x14ac:dyDescent="0.2">
      <c r="A1808" t="s">
        <v>1232</v>
      </c>
      <c r="B1808" t="s">
        <v>1577</v>
      </c>
      <c r="C1808" s="6" t="s">
        <v>40</v>
      </c>
      <c r="D1808" s="5">
        <v>30524</v>
      </c>
      <c r="E1808" s="2">
        <v>978</v>
      </c>
      <c r="F1808" s="2">
        <v>11</v>
      </c>
      <c r="G1808" t="str">
        <f>B1808&amp;C1808</f>
        <v>Seema PUNIAdiscus-throw</v>
      </c>
      <c r="H1808" s="2">
        <f>E1808</f>
        <v>978</v>
      </c>
      <c r="I1808" s="2" cm="1">
        <f t="array" ref="I1808">MAX(IF($G$3:$G$4000=$G1808,$H$3:$H$4000))</f>
        <v>1140</v>
      </c>
      <c r="J1808" s="2" t="str">
        <v>JAM</v>
      </c>
      <c r="K1808" s="21" t="str">
        <v>Yanique DAYLE</v>
      </c>
      <c r="L1808" s="47" t="str">
        <v>200m</v>
      </c>
      <c r="M1808" s="97">
        <v>36160</v>
      </c>
      <c r="N1808" s="96" t="str">
        <f t="shared" si="112"/>
        <v>Yanique DAYLE200m</v>
      </c>
      <c r="O1808" s="2">
        <f t="shared" si="113"/>
        <v>1134</v>
      </c>
      <c r="P1808" s="2">
        <f t="shared" si="114"/>
        <v>31</v>
      </c>
      <c r="Q1808" s="81" t="str">
        <f t="shared" si="115"/>
        <v/>
      </c>
    </row>
    <row r="1809" spans="1:17" x14ac:dyDescent="0.2">
      <c r="A1809" t="s">
        <v>1232</v>
      </c>
      <c r="B1809" t="s">
        <v>1682</v>
      </c>
      <c r="C1809" t="s">
        <v>41</v>
      </c>
      <c r="D1809" s="5">
        <v>36350</v>
      </c>
      <c r="E1809" s="2">
        <v>977</v>
      </c>
      <c r="F1809" s="2">
        <v>19</v>
      </c>
      <c r="G1809" t="str">
        <f>B1809&amp;C1809</f>
        <v>Sanjana CHOUDHARYjavelin-throw</v>
      </c>
      <c r="H1809" s="2">
        <f>E1809</f>
        <v>977</v>
      </c>
      <c r="I1809" s="2" cm="1">
        <f t="array" ref="I1809">MAX(IF($G$3:$G$4000=$G1809,$H$3:$H$4000))</f>
        <v>977</v>
      </c>
      <c r="J1809" s="2" t="str">
        <v>JAM</v>
      </c>
      <c r="K1809" s="21" t="str">
        <v>Jazmine FRAY</v>
      </c>
      <c r="L1809" s="47" t="str">
        <v>800m</v>
      </c>
      <c r="M1809" s="97">
        <v>35587</v>
      </c>
      <c r="N1809" s="96" t="str">
        <f t="shared" si="112"/>
        <v>Jazmine FRAY800m</v>
      </c>
      <c r="O1809" s="2">
        <f t="shared" si="113"/>
        <v>1134</v>
      </c>
      <c r="P1809" s="2">
        <f t="shared" si="114"/>
        <v>27</v>
      </c>
      <c r="Q1809" s="81" t="str">
        <f t="shared" si="115"/>
        <v/>
      </c>
    </row>
    <row r="1810" spans="1:17" x14ac:dyDescent="0.2">
      <c r="A1810" t="s">
        <v>1232</v>
      </c>
      <c r="B1810" t="s">
        <v>1367</v>
      </c>
      <c r="C1810" t="s">
        <v>28</v>
      </c>
      <c r="D1810" s="5">
        <v>37600</v>
      </c>
      <c r="E1810" s="2">
        <v>976</v>
      </c>
      <c r="F1810" s="2">
        <v>62</v>
      </c>
      <c r="G1810" t="str">
        <f>B1810&amp;C1810</f>
        <v>. VARSHA1500m</v>
      </c>
      <c r="H1810" s="2">
        <f>E1810</f>
        <v>976</v>
      </c>
      <c r="I1810" s="2" cm="1">
        <f t="array" ref="I1810">MAX(IF($G$3:$G$4000=$G1810,$H$3:$H$4000))</f>
        <v>976</v>
      </c>
      <c r="J1810" s="2" t="str">
        <v>JAM</v>
      </c>
      <c r="K1810" s="21" t="str">
        <v>Kerrica HILL</v>
      </c>
      <c r="L1810" s="47" t="str">
        <v>100m</v>
      </c>
      <c r="M1810" s="97">
        <v>38417</v>
      </c>
      <c r="N1810" s="96" t="str">
        <f t="shared" si="112"/>
        <v>Kerrica HILL100m</v>
      </c>
      <c r="O1810" s="2">
        <f t="shared" si="113"/>
        <v>1133</v>
      </c>
      <c r="P1810" s="2">
        <f t="shared" si="114"/>
        <v>51</v>
      </c>
      <c r="Q1810" s="81" t="str">
        <f t="shared" si="115"/>
        <v/>
      </c>
    </row>
    <row r="1811" spans="1:17" x14ac:dyDescent="0.2">
      <c r="A1811" t="s">
        <v>1232</v>
      </c>
      <c r="B1811" t="s">
        <v>1456</v>
      </c>
      <c r="C1811" t="s">
        <v>33</v>
      </c>
      <c r="D1811" s="5">
        <v>37097</v>
      </c>
      <c r="E1811" s="2">
        <v>976</v>
      </c>
      <c r="F1811" s="2">
        <v>34</v>
      </c>
      <c r="G1811" t="str">
        <f>B1811&amp;C1811</f>
        <v>K. PRAJNA400mh</v>
      </c>
      <c r="H1811" s="2">
        <f>E1811</f>
        <v>976</v>
      </c>
      <c r="I1811" s="2" cm="1">
        <f t="array" ref="I1811">MAX(IF($G$3:$G$4000=$G1811,$H$3:$H$4000))</f>
        <v>976</v>
      </c>
      <c r="J1811" s="2" t="str">
        <v>JAM</v>
      </c>
      <c r="K1811" s="21" t="str">
        <v>Kemba NELSON</v>
      </c>
      <c r="L1811" s="47" t="str">
        <v>200m</v>
      </c>
      <c r="M1811" s="97">
        <v>36579</v>
      </c>
      <c r="N1811" s="96" t="str">
        <f t="shared" si="112"/>
        <v>Kemba NELSON200m</v>
      </c>
      <c r="O1811" s="2">
        <f t="shared" si="113"/>
        <v>1131</v>
      </c>
      <c r="P1811" s="2">
        <f t="shared" si="114"/>
        <v>33</v>
      </c>
      <c r="Q1811" s="81" t="str">
        <f t="shared" si="115"/>
        <v/>
      </c>
    </row>
    <row r="1812" spans="1:17" x14ac:dyDescent="0.2">
      <c r="A1812" t="s">
        <v>1232</v>
      </c>
      <c r="B1812" t="s">
        <v>1331</v>
      </c>
      <c r="C1812" t="s">
        <v>28</v>
      </c>
      <c r="D1812" s="5">
        <v>36605</v>
      </c>
      <c r="E1812" s="2">
        <v>975</v>
      </c>
      <c r="F1812" s="2">
        <v>65</v>
      </c>
      <c r="G1812" t="str">
        <f>B1812&amp;C1812</f>
        <v>Sunita DEVI1500m</v>
      </c>
      <c r="H1812" s="2">
        <f>E1812</f>
        <v>975</v>
      </c>
      <c r="I1812" s="2" cm="1">
        <f t="array" ref="I1812">MAX(IF($G$3:$G$4000=$G1812,$H$3:$H$4000))</f>
        <v>975</v>
      </c>
      <c r="J1812" s="2" t="str">
        <v>JAM</v>
      </c>
      <c r="K1812" s="21" t="str">
        <v>Shashalee FORBES</v>
      </c>
      <c r="L1812" s="47" t="str">
        <v>200m</v>
      </c>
      <c r="M1812" s="97">
        <v>35195</v>
      </c>
      <c r="N1812" s="96" t="str">
        <f t="shared" si="112"/>
        <v>Shashalee FORBES200m</v>
      </c>
      <c r="O1812" s="2">
        <f t="shared" si="113"/>
        <v>1131</v>
      </c>
      <c r="P1812" s="2">
        <f t="shared" si="114"/>
        <v>33</v>
      </c>
      <c r="Q1812" s="81" t="str">
        <f t="shared" si="115"/>
        <v/>
      </c>
    </row>
    <row r="1813" spans="1:17" x14ac:dyDescent="0.2">
      <c r="A1813" t="s">
        <v>1232</v>
      </c>
      <c r="B1813" t="s">
        <v>1501</v>
      </c>
      <c r="C1813" t="s">
        <v>38</v>
      </c>
      <c r="D1813" s="5">
        <v>36466</v>
      </c>
      <c r="E1813" s="2">
        <v>975</v>
      </c>
      <c r="F1813" s="2">
        <v>83</v>
      </c>
      <c r="G1813" t="str">
        <f>B1813&amp;C1813</f>
        <v>Arshdeep KAURtriple-jump</v>
      </c>
      <c r="H1813" s="2">
        <f>E1813</f>
        <v>975</v>
      </c>
      <c r="I1813" s="2" cm="1">
        <f t="array" ref="I1813">MAX(IF($G$3:$G$4000=$G1813,$H$3:$H$4000))</f>
        <v>975</v>
      </c>
      <c r="J1813" s="2" t="str">
        <v>JAM</v>
      </c>
      <c r="K1813" s="21" t="str">
        <v>Nia ROBINSON</v>
      </c>
      <c r="L1813" s="47" t="str">
        <v>long-jump</v>
      </c>
      <c r="M1813" s="97">
        <v>37233</v>
      </c>
      <c r="N1813" s="96" t="str">
        <f t="shared" si="112"/>
        <v>Nia ROBINSONlong-jump</v>
      </c>
      <c r="O1813" s="2">
        <f t="shared" si="113"/>
        <v>1131</v>
      </c>
      <c r="P1813" s="2">
        <f t="shared" si="114"/>
        <v>18</v>
      </c>
      <c r="Q1813" s="81" t="str">
        <f t="shared" si="115"/>
        <v/>
      </c>
    </row>
    <row r="1814" spans="1:17" x14ac:dyDescent="0.2">
      <c r="A1814" t="s">
        <v>1232</v>
      </c>
      <c r="B1814" t="s">
        <v>1505</v>
      </c>
      <c r="C1814" s="5" t="s">
        <v>38</v>
      </c>
      <c r="D1814" s="6">
        <v>36948</v>
      </c>
      <c r="E1814" s="2">
        <v>974</v>
      </c>
      <c r="F1814" s="2">
        <v>84</v>
      </c>
      <c r="G1814" t="str">
        <f>B1814&amp;C1814</f>
        <v>Gayathry SIVAKUMARtriple-jump</v>
      </c>
      <c r="H1814" s="2">
        <f>E1814</f>
        <v>974</v>
      </c>
      <c r="I1814" s="2" cm="1">
        <f t="array" ref="I1814">MAX(IF($G$3:$G$4000=$G1814,$H$3:$H$4000))</f>
        <v>974</v>
      </c>
      <c r="J1814" s="2" t="str">
        <v>JAM</v>
      </c>
      <c r="K1814" s="21" t="str">
        <v>Tissanna HICKLING</v>
      </c>
      <c r="L1814" s="47" t="str">
        <v>long-jump</v>
      </c>
      <c r="M1814" s="97">
        <v>35802</v>
      </c>
      <c r="N1814" s="96" t="str">
        <f t="shared" si="112"/>
        <v>Tissanna HICKLINGlong-jump</v>
      </c>
      <c r="O1814" s="2">
        <f t="shared" si="113"/>
        <v>1130</v>
      </c>
      <c r="P1814" s="2">
        <f t="shared" si="114"/>
        <v>19</v>
      </c>
      <c r="Q1814" s="81" t="str">
        <f t="shared" si="115"/>
        <v/>
      </c>
    </row>
    <row r="1815" spans="1:17" x14ac:dyDescent="0.2">
      <c r="A1815" t="s">
        <v>1232</v>
      </c>
      <c r="B1815" t="s">
        <v>2500</v>
      </c>
      <c r="C1815" s="5" t="s">
        <v>35</v>
      </c>
      <c r="D1815" s="5">
        <v>36961</v>
      </c>
      <c r="E1815" s="2">
        <v>974</v>
      </c>
      <c r="F1815" s="2">
        <v>73</v>
      </c>
      <c r="G1815" t="str">
        <f>B1815&amp;C1815</f>
        <v>S.B. SUPRIYAhigh-jump</v>
      </c>
      <c r="H1815" s="2">
        <f>E1815</f>
        <v>974</v>
      </c>
      <c r="I1815" s="2" cm="1">
        <f t="array" ref="I1815">MAX(IF($G$3:$G$4000=$G1815,$H$3:$H$4000))</f>
        <v>974</v>
      </c>
      <c r="J1815" s="2" t="str">
        <v>JAM</v>
      </c>
      <c r="K1815" s="21" t="str">
        <v>Aisha PRAUGHT-LEER</v>
      </c>
      <c r="L1815" s="47" t="str">
        <v>1500m</v>
      </c>
      <c r="M1815" s="97">
        <v>32856</v>
      </c>
      <c r="N1815" s="96" t="str">
        <f t="shared" si="112"/>
        <v>Aisha PRAUGHT-LEER1500m</v>
      </c>
      <c r="O1815" s="2">
        <f t="shared" si="113"/>
        <v>1129</v>
      </c>
      <c r="P1815" s="2">
        <f t="shared" si="114"/>
        <v>44</v>
      </c>
      <c r="Q1815" s="81" t="str">
        <f t="shared" si="115"/>
        <v/>
      </c>
    </row>
    <row r="1816" spans="1:17" x14ac:dyDescent="0.2">
      <c r="A1816" t="s">
        <v>1232</v>
      </c>
      <c r="B1816" t="s">
        <v>1417</v>
      </c>
      <c r="C1816" s="5" t="s">
        <v>30</v>
      </c>
      <c r="D1816" s="6">
        <v>37714</v>
      </c>
      <c r="E1816" s="2">
        <v>973</v>
      </c>
      <c r="F1816" s="2">
        <v>18</v>
      </c>
      <c r="G1816" t="str">
        <f>B1816&amp;C1816</f>
        <v>Supriti KACHHAP10000m</v>
      </c>
      <c r="H1816" s="2">
        <f>E1816</f>
        <v>973</v>
      </c>
      <c r="I1816" s="2" cm="1">
        <f t="array" ref="I1816">MAX(IF($G$3:$G$4000=$G1816,$H$3:$H$4000))</f>
        <v>973</v>
      </c>
      <c r="J1816" s="2" t="str">
        <v>JAM</v>
      </c>
      <c r="K1816" s="21" t="str">
        <v>Alexis JAMES</v>
      </c>
      <c r="L1816" s="47" t="str">
        <v>100mh</v>
      </c>
      <c r="M1816" s="97">
        <v>38086</v>
      </c>
      <c r="N1816" s="96" t="str">
        <f t="shared" si="112"/>
        <v>Alexis JAMES100mh</v>
      </c>
      <c r="O1816" s="2">
        <f t="shared" si="113"/>
        <v>1128</v>
      </c>
      <c r="P1816" s="2">
        <f t="shared" si="114"/>
        <v>28</v>
      </c>
      <c r="Q1816" s="81" t="str">
        <f t="shared" si="115"/>
        <v/>
      </c>
    </row>
    <row r="1817" spans="1:17" x14ac:dyDescent="0.2">
      <c r="A1817" t="s">
        <v>1232</v>
      </c>
      <c r="B1817" t="s">
        <v>1483</v>
      </c>
      <c r="C1817" t="s">
        <v>37</v>
      </c>
      <c r="D1817" s="5">
        <v>38344</v>
      </c>
      <c r="E1817" s="2">
        <v>973</v>
      </c>
      <c r="F1817" s="2">
        <v>45</v>
      </c>
      <c r="G1817" t="str">
        <f>B1817&amp;C1817</f>
        <v>. SUSMITAlong-jump</v>
      </c>
      <c r="H1817" s="2">
        <f>E1817</f>
        <v>973</v>
      </c>
      <c r="I1817" s="2" cm="1">
        <f t="array" ref="I1817">MAX(IF($G$3:$G$4000=$G1817,$H$3:$H$4000))</f>
        <v>973</v>
      </c>
      <c r="J1817" s="2" t="str">
        <v>JAM</v>
      </c>
      <c r="K1817" s="21" t="str">
        <v>Stacey Ann WILLIAMS</v>
      </c>
      <c r="L1817" s="47" t="str">
        <v>200m</v>
      </c>
      <c r="M1817" s="97">
        <v>36227</v>
      </c>
      <c r="N1817" s="96" t="str">
        <f t="shared" si="112"/>
        <v>Stacey Ann WILLIAMS200m</v>
      </c>
      <c r="O1817" s="2">
        <f t="shared" si="113"/>
        <v>1128</v>
      </c>
      <c r="P1817" s="2">
        <f t="shared" si="114"/>
        <v>38</v>
      </c>
      <c r="Q1817" s="81" t="str">
        <f t="shared" si="115"/>
        <v/>
      </c>
    </row>
    <row r="1818" spans="1:17" x14ac:dyDescent="0.2">
      <c r="A1818" t="s">
        <v>1232</v>
      </c>
      <c r="B1818" t="s">
        <v>2808</v>
      </c>
      <c r="C1818" s="6" t="s">
        <v>85</v>
      </c>
      <c r="D1818" s="6">
        <v>37279</v>
      </c>
      <c r="E1818" s="2">
        <v>972</v>
      </c>
      <c r="F1818" s="2">
        <v>12</v>
      </c>
      <c r="G1818" t="str">
        <f>B1818&amp;C1818</f>
        <v>Baljeet KAURrace-walking</v>
      </c>
      <c r="H1818" s="2">
        <f>E1818</f>
        <v>972</v>
      </c>
      <c r="I1818" s="2" cm="1">
        <f t="array" ref="I1818">MAX(IF($G$3:$G$4000=$G1818,$H$3:$H$4000))</f>
        <v>972</v>
      </c>
      <c r="J1818" s="2" t="str">
        <v>JAM</v>
      </c>
      <c r="K1818" s="21" t="str">
        <v>Shimayra WILLIAMS</v>
      </c>
      <c r="L1818" s="47" t="str">
        <v>200m</v>
      </c>
      <c r="M1818" s="97">
        <v>35035</v>
      </c>
      <c r="N1818" s="96" t="str">
        <f t="shared" si="112"/>
        <v>Shimayra WILLIAMS200m</v>
      </c>
      <c r="O1818" s="2">
        <f t="shared" si="113"/>
        <v>1128</v>
      </c>
      <c r="P1818" s="2">
        <f t="shared" si="114"/>
        <v>38</v>
      </c>
      <c r="Q1818" s="81" t="str">
        <f t="shared" si="115"/>
        <v/>
      </c>
    </row>
    <row r="1819" spans="1:17" x14ac:dyDescent="0.2">
      <c r="A1819" t="s">
        <v>1232</v>
      </c>
      <c r="B1819" t="s">
        <v>1383</v>
      </c>
      <c r="C1819" t="s">
        <v>34</v>
      </c>
      <c r="D1819" s="5">
        <v>36201</v>
      </c>
      <c r="E1819" s="2">
        <v>971</v>
      </c>
      <c r="F1819" s="2">
        <v>29</v>
      </c>
      <c r="G1819" t="str">
        <f>B1819&amp;C1819</f>
        <v>Shaili DHAMA3000msc</v>
      </c>
      <c r="H1819" s="2">
        <f>E1819</f>
        <v>971</v>
      </c>
      <c r="I1819" s="2" cm="1">
        <f t="array" ref="I1819">MAX(IF($G$3:$G$4000=$G1819,$H$3:$H$4000))</f>
        <v>971</v>
      </c>
      <c r="J1819" s="2" t="str">
        <v>JAM</v>
      </c>
      <c r="K1819" s="21" t="str">
        <v>Anastasia LE-ROY</v>
      </c>
      <c r="L1819" s="47" t="str">
        <v>400m</v>
      </c>
      <c r="M1819" s="97">
        <v>32031</v>
      </c>
      <c r="N1819" s="96" t="str">
        <f t="shared" si="112"/>
        <v>Anastasia LE-ROY400m</v>
      </c>
      <c r="O1819" s="2">
        <f t="shared" si="113"/>
        <v>1127</v>
      </c>
      <c r="P1819" s="2">
        <f t="shared" si="114"/>
        <v>40</v>
      </c>
      <c r="Q1819" s="81" t="str">
        <f t="shared" si="115"/>
        <v/>
      </c>
    </row>
    <row r="1820" spans="1:17" x14ac:dyDescent="0.2">
      <c r="A1820" t="s">
        <v>1232</v>
      </c>
      <c r="B1820" t="s">
        <v>1429</v>
      </c>
      <c r="C1820" t="s">
        <v>30</v>
      </c>
      <c r="D1820" s="6">
        <v>36265</v>
      </c>
      <c r="E1820" s="2">
        <v>971</v>
      </c>
      <c r="F1820" s="2">
        <v>19</v>
      </c>
      <c r="G1820" t="str">
        <f>B1820&amp;C1820</f>
        <v>Reema PATEL10000m</v>
      </c>
      <c r="H1820" s="2">
        <f>E1820</f>
        <v>971</v>
      </c>
      <c r="I1820" s="2" cm="1">
        <f t="array" ref="I1820">MAX(IF($G$3:$G$4000=$G1820,$H$3:$H$4000))</f>
        <v>971</v>
      </c>
      <c r="J1820" s="2" t="str">
        <v>JAM</v>
      </c>
      <c r="K1820" s="21" t="str">
        <v>Gabrielle MCDONALD</v>
      </c>
      <c r="L1820" s="47" t="str">
        <v>100mh</v>
      </c>
      <c r="M1820" s="97">
        <v>35868</v>
      </c>
      <c r="N1820" s="96" t="str">
        <f t="shared" si="112"/>
        <v>Gabrielle MCDONALD100mh</v>
      </c>
      <c r="O1820" s="2">
        <f t="shared" si="113"/>
        <v>1127</v>
      </c>
      <c r="P1820" s="2">
        <f t="shared" si="114"/>
        <v>30</v>
      </c>
      <c r="Q1820" s="81" t="str">
        <f t="shared" si="115"/>
        <v/>
      </c>
    </row>
    <row r="1821" spans="1:17" x14ac:dyDescent="0.2">
      <c r="A1821" t="s">
        <v>1232</v>
      </c>
      <c r="B1821" t="s">
        <v>1684</v>
      </c>
      <c r="C1821" t="s">
        <v>41</v>
      </c>
      <c r="D1821" s="5">
        <v>34760</v>
      </c>
      <c r="E1821" s="2">
        <v>971</v>
      </c>
      <c r="F1821" s="2">
        <v>4</v>
      </c>
      <c r="G1821" t="str">
        <f>B1821&amp;C1821</f>
        <v>Sharmila KUMARIjavelin-throw</v>
      </c>
      <c r="H1821" s="2">
        <f>E1821</f>
        <v>971</v>
      </c>
      <c r="I1821" s="2" cm="1">
        <f t="array" ref="I1821">MAX(IF($G$3:$G$4000=$G1821,$H$3:$H$4000))</f>
        <v>1021</v>
      </c>
      <c r="J1821" s="2" t="str">
        <v>JAM</v>
      </c>
      <c r="K1821" s="21" t="str">
        <v>Demisha ROSWELL</v>
      </c>
      <c r="L1821" s="47" t="str">
        <v>100mh</v>
      </c>
      <c r="M1821" s="97">
        <v>1998</v>
      </c>
      <c r="N1821" s="96" t="str">
        <f t="shared" si="112"/>
        <v>Demisha ROSWELL100mh</v>
      </c>
      <c r="O1821" s="2">
        <f t="shared" si="113"/>
        <v>1127</v>
      </c>
      <c r="P1821" s="2">
        <f t="shared" si="114"/>
        <v>30</v>
      </c>
      <c r="Q1821" s="81" t="str">
        <f t="shared" si="115"/>
        <v/>
      </c>
    </row>
    <row r="1822" spans="1:17" x14ac:dyDescent="0.2">
      <c r="A1822" t="s">
        <v>1232</v>
      </c>
      <c r="B1822" t="s">
        <v>2585</v>
      </c>
      <c r="C1822" s="5" t="s">
        <v>40</v>
      </c>
      <c r="D1822" s="5">
        <v>34764</v>
      </c>
      <c r="E1822" s="2">
        <v>971</v>
      </c>
      <c r="F1822" s="2">
        <v>28</v>
      </c>
      <c r="G1822" t="str">
        <f>B1822&amp;C1822</f>
        <v>Navjeet Kaur DHILLONdiscus-throw</v>
      </c>
      <c r="H1822" s="2">
        <f>E1822</f>
        <v>971</v>
      </c>
      <c r="I1822" s="2" cm="1">
        <f t="array" ref="I1822">MAX(IF($G$3:$G$4000=$G1822,$H$3:$H$4000))</f>
        <v>971</v>
      </c>
      <c r="J1822" s="2" t="str">
        <v>JAM</v>
      </c>
      <c r="K1822" s="21" t="str">
        <v>Kavia FRANCIS</v>
      </c>
      <c r="L1822" s="47" t="str">
        <v>200m</v>
      </c>
      <c r="M1822" s="97">
        <v>37091</v>
      </c>
      <c r="N1822" s="96" t="str">
        <f t="shared" si="112"/>
        <v>Kavia FRANCIS200m</v>
      </c>
      <c r="O1822" s="2">
        <f t="shared" si="113"/>
        <v>1126</v>
      </c>
      <c r="P1822" s="2">
        <f t="shared" si="114"/>
        <v>40</v>
      </c>
      <c r="Q1822" s="81" t="str">
        <f t="shared" si="115"/>
        <v/>
      </c>
    </row>
    <row r="1823" spans="1:17" x14ac:dyDescent="0.2">
      <c r="A1823" t="s">
        <v>1232</v>
      </c>
      <c r="B1823" t="s">
        <v>2456</v>
      </c>
      <c r="C1823" s="5" t="s">
        <v>38</v>
      </c>
      <c r="D1823" s="5">
        <v>35329</v>
      </c>
      <c r="E1823" s="2">
        <v>970</v>
      </c>
      <c r="F1823" s="2">
        <v>90</v>
      </c>
      <c r="G1823" t="str">
        <f>B1823&amp;C1823</f>
        <v>Athira SURENDRANtriple-jump</v>
      </c>
      <c r="H1823" s="2">
        <f>E1823</f>
        <v>970</v>
      </c>
      <c r="I1823" s="2" cm="1">
        <f t="array" ref="I1823">MAX(IF($G$3:$G$4000=$G1823,$H$3:$H$4000))</f>
        <v>970</v>
      </c>
      <c r="J1823" s="2" t="str">
        <v>JAM</v>
      </c>
      <c r="K1823" s="21" t="str">
        <v>Shericka JACKSON</v>
      </c>
      <c r="L1823" s="47" t="str">
        <v>400m</v>
      </c>
      <c r="M1823" s="97">
        <v>34531</v>
      </c>
      <c r="N1823" s="96" t="str">
        <f t="shared" si="112"/>
        <v>Shericka JACKSON400m</v>
      </c>
      <c r="O1823" s="2">
        <f t="shared" si="113"/>
        <v>1126</v>
      </c>
      <c r="P1823" s="2">
        <f t="shared" si="114"/>
        <v>42</v>
      </c>
      <c r="Q1823" s="81" t="str">
        <f t="shared" si="115"/>
        <v/>
      </c>
    </row>
    <row r="1824" spans="1:17" x14ac:dyDescent="0.2">
      <c r="A1824" t="s">
        <v>1232</v>
      </c>
      <c r="B1824" t="s">
        <v>2809</v>
      </c>
      <c r="C1824" t="s">
        <v>85</v>
      </c>
      <c r="D1824" s="5">
        <v>37126</v>
      </c>
      <c r="E1824" s="2">
        <v>970</v>
      </c>
      <c r="F1824" s="2">
        <v>13</v>
      </c>
      <c r="G1824" t="str">
        <f>B1824&amp;C1824</f>
        <v>Roji PATELrace-walking</v>
      </c>
      <c r="H1824" s="2">
        <f>E1824</f>
        <v>970</v>
      </c>
      <c r="I1824" s="2" cm="1">
        <f t="array" ref="I1824">MAX(IF($G$3:$G$4000=$G1824,$H$3:$H$4000))</f>
        <v>970</v>
      </c>
      <c r="J1824" s="2" t="str">
        <v>JAM</v>
      </c>
      <c r="K1824" s="21" t="str">
        <v>Samantha HALL</v>
      </c>
      <c r="L1824" s="47" t="str">
        <v>discus-throw</v>
      </c>
      <c r="M1824" s="97">
        <v>34078</v>
      </c>
      <c r="N1824" s="96" t="str">
        <f t="shared" si="112"/>
        <v>Samantha HALLdiscus-throw</v>
      </c>
      <c r="O1824" s="2">
        <f t="shared" si="113"/>
        <v>1126</v>
      </c>
      <c r="P1824" s="2">
        <f t="shared" si="114"/>
        <v>6</v>
      </c>
      <c r="Q1824" s="81" t="str">
        <f t="shared" si="115"/>
        <v/>
      </c>
    </row>
    <row r="1825" spans="1:17" x14ac:dyDescent="0.2">
      <c r="A1825" t="s">
        <v>1232</v>
      </c>
      <c r="B1825" t="s">
        <v>1440</v>
      </c>
      <c r="C1825" t="s">
        <v>32</v>
      </c>
      <c r="D1825" s="5">
        <v>36354</v>
      </c>
      <c r="E1825" s="2">
        <v>969</v>
      </c>
      <c r="F1825" s="2">
        <v>43</v>
      </c>
      <c r="G1825" t="str">
        <f>B1825&amp;C1825</f>
        <v>Nandhini KONGAN100mh</v>
      </c>
      <c r="H1825" s="2">
        <f>E1825</f>
        <v>969</v>
      </c>
      <c r="I1825" s="2" cm="1">
        <f t="array" ref="I1825">MAX(IF($G$3:$G$4000=$G1825,$H$3:$H$4000))</f>
        <v>969</v>
      </c>
      <c r="J1825" s="2" t="str">
        <v>JAM</v>
      </c>
      <c r="K1825" s="21" t="str">
        <v>Tia CLAYTON</v>
      </c>
      <c r="L1825" s="47" t="str">
        <v>100m</v>
      </c>
      <c r="M1825" s="97">
        <v>38216</v>
      </c>
      <c r="N1825" s="96" t="str">
        <f t="shared" si="112"/>
        <v>Tia CLAYTON100m</v>
      </c>
      <c r="O1825" s="2">
        <f t="shared" si="113"/>
        <v>1125</v>
      </c>
      <c r="P1825" s="2">
        <f t="shared" si="114"/>
        <v>60</v>
      </c>
      <c r="Q1825" s="81" t="str">
        <f t="shared" si="115"/>
        <v/>
      </c>
    </row>
    <row r="1826" spans="1:17" x14ac:dyDescent="0.2">
      <c r="A1826" t="s">
        <v>1232</v>
      </c>
      <c r="B1826" t="s">
        <v>2810</v>
      </c>
      <c r="C1826" t="s">
        <v>85</v>
      </c>
      <c r="D1826" s="5">
        <v>38245</v>
      </c>
      <c r="E1826" s="2">
        <v>969</v>
      </c>
      <c r="F1826" s="2">
        <v>14</v>
      </c>
      <c r="G1826" t="str">
        <f>B1826&amp;C1826</f>
        <v>Reshma PATELrace-walking</v>
      </c>
      <c r="H1826" s="2">
        <f>E1826</f>
        <v>969</v>
      </c>
      <c r="I1826" s="2" cm="1">
        <f t="array" ref="I1826">MAX(IF($G$3:$G$4000=$G1826,$H$3:$H$4000))</f>
        <v>969</v>
      </c>
      <c r="J1826" s="2" t="str">
        <v>JAM</v>
      </c>
      <c r="K1826" s="21" t="str">
        <v>Roneisha MCGREGOR</v>
      </c>
      <c r="L1826" s="47" t="str">
        <v>100m</v>
      </c>
      <c r="M1826" s="97">
        <v>35712</v>
      </c>
      <c r="N1826" s="96" t="str">
        <f t="shared" si="112"/>
        <v>Roneisha MCGREGOR100m</v>
      </c>
      <c r="O1826" s="2">
        <f t="shared" si="113"/>
        <v>1125</v>
      </c>
      <c r="P1826" s="2">
        <f t="shared" si="114"/>
        <v>60</v>
      </c>
      <c r="Q1826" s="81" t="str">
        <f t="shared" si="115"/>
        <v/>
      </c>
    </row>
    <row r="1827" spans="1:17" x14ac:dyDescent="0.2">
      <c r="A1827" t="s">
        <v>1232</v>
      </c>
      <c r="B1827" t="s">
        <v>1501</v>
      </c>
      <c r="C1827" s="5" t="s">
        <v>38</v>
      </c>
      <c r="D1827" s="5">
        <v>36466</v>
      </c>
      <c r="E1827" s="2">
        <v>968</v>
      </c>
      <c r="F1827" s="2">
        <v>18</v>
      </c>
      <c r="G1827" t="str">
        <f>B1827&amp;C1827</f>
        <v>Arshdeep KAURtriple-jump</v>
      </c>
      <c r="H1827" s="2">
        <f>E1827</f>
        <v>968</v>
      </c>
      <c r="I1827" s="2" cm="1">
        <f t="array" ref="I1827">MAX(IF($G$3:$G$4000=$G1827,$H$3:$H$4000))</f>
        <v>975</v>
      </c>
      <c r="J1827" s="2" t="str">
        <v>JAM</v>
      </c>
      <c r="K1827" s="21" t="str">
        <v>Rushelle BURTON</v>
      </c>
      <c r="L1827" s="47" t="str">
        <v>100mh</v>
      </c>
      <c r="M1827" s="97">
        <v>35768</v>
      </c>
      <c r="N1827" s="96" t="str">
        <f t="shared" si="112"/>
        <v>Rushelle BURTON100mh</v>
      </c>
      <c r="O1827" s="2">
        <f t="shared" si="113"/>
        <v>1125</v>
      </c>
      <c r="P1827" s="2">
        <f t="shared" si="114"/>
        <v>34</v>
      </c>
      <c r="Q1827" s="81" t="str">
        <f t="shared" si="115"/>
        <v/>
      </c>
    </row>
    <row r="1828" spans="1:17" x14ac:dyDescent="0.2">
      <c r="A1828" t="s">
        <v>1232</v>
      </c>
      <c r="B1828" t="s">
        <v>1524</v>
      </c>
      <c r="C1828" s="5" t="s">
        <v>35</v>
      </c>
      <c r="D1828" s="5">
        <v>34674</v>
      </c>
      <c r="E1828" s="2">
        <v>965</v>
      </c>
      <c r="F1828" s="2">
        <v>29</v>
      </c>
      <c r="G1828" t="str">
        <f>B1828&amp;C1828</f>
        <v>Angel DEVASYA P.high-jump</v>
      </c>
      <c r="H1828" s="2">
        <f>E1828</f>
        <v>965</v>
      </c>
      <c r="I1828" s="2" cm="1">
        <f t="array" ref="I1828">MAX(IF($G$3:$G$4000=$G1828,$H$3:$H$4000))</f>
        <v>965</v>
      </c>
      <c r="J1828" s="2" t="str">
        <v>JAM</v>
      </c>
      <c r="K1828" s="21" t="str">
        <v>Kerrica HILL</v>
      </c>
      <c r="L1828" s="47" t="str">
        <v>100mh</v>
      </c>
      <c r="M1828" s="97">
        <v>38417</v>
      </c>
      <c r="N1828" s="96" t="str">
        <f t="shared" si="112"/>
        <v>Kerrica HILL100mh</v>
      </c>
      <c r="O1828" s="2">
        <f t="shared" si="113"/>
        <v>1125</v>
      </c>
      <c r="P1828" s="2">
        <f t="shared" si="114"/>
        <v>34</v>
      </c>
      <c r="Q1828" s="81" t="str">
        <f t="shared" si="115"/>
        <v/>
      </c>
    </row>
    <row r="1829" spans="1:17" x14ac:dyDescent="0.2">
      <c r="A1829" t="s">
        <v>1232</v>
      </c>
      <c r="B1829" t="s">
        <v>5432</v>
      </c>
      <c r="C1829" t="s">
        <v>37</v>
      </c>
      <c r="D1829" s="5">
        <v>37149</v>
      </c>
      <c r="E1829" s="2">
        <v>964</v>
      </c>
      <c r="F1829" s="2">
        <v>47</v>
      </c>
      <c r="G1829" t="str">
        <f>B1829&amp;C1829</f>
        <v>Ravada KUSUMAlong-jump</v>
      </c>
      <c r="H1829" s="2">
        <f>E1829</f>
        <v>964</v>
      </c>
      <c r="I1829" s="2" cm="1">
        <f t="array" ref="I1829">MAX(IF($G$3:$G$4000=$G1829,$H$3:$H$4000))</f>
        <v>964</v>
      </c>
      <c r="J1829" s="2" t="str">
        <v>JAM</v>
      </c>
      <c r="K1829" s="21" t="str">
        <v>Lamara DISTIN</v>
      </c>
      <c r="L1829" s="47" t="str">
        <v>high-jump</v>
      </c>
      <c r="M1829" s="97">
        <v>36588</v>
      </c>
      <c r="N1829" s="96" t="str">
        <f t="shared" si="112"/>
        <v>Lamara DISTINhigh-jump</v>
      </c>
      <c r="O1829" s="2">
        <f t="shared" si="113"/>
        <v>1121</v>
      </c>
      <c r="P1829" s="2">
        <f t="shared" si="114"/>
        <v>7</v>
      </c>
      <c r="Q1829" s="81" t="str">
        <f t="shared" si="115"/>
        <v/>
      </c>
    </row>
    <row r="1830" spans="1:17" x14ac:dyDescent="0.2">
      <c r="A1830" t="s">
        <v>1232</v>
      </c>
      <c r="B1830" t="s">
        <v>1384</v>
      </c>
      <c r="C1830" s="5" t="s">
        <v>34</v>
      </c>
      <c r="D1830" s="5">
        <v>36756</v>
      </c>
      <c r="E1830" s="2">
        <v>963</v>
      </c>
      <c r="F1830" s="2">
        <v>31</v>
      </c>
      <c r="G1830" t="str">
        <f>B1830&amp;C1830</f>
        <v>G. MAHESHWARI3000msc</v>
      </c>
      <c r="H1830" s="2">
        <f>E1830</f>
        <v>963</v>
      </c>
      <c r="I1830" s="2" cm="1">
        <f t="array" ref="I1830">MAX(IF($G$3:$G$4000=$G1830,$H$3:$H$4000))</f>
        <v>963</v>
      </c>
      <c r="J1830" s="2" t="str">
        <v>JAM</v>
      </c>
      <c r="K1830" s="21" t="str">
        <v>Alana REID</v>
      </c>
      <c r="L1830" s="47" t="str">
        <v>100m</v>
      </c>
      <c r="M1830" s="97">
        <v>38372</v>
      </c>
      <c r="N1830" s="96" t="str">
        <f t="shared" si="112"/>
        <v>Alana REID100m</v>
      </c>
      <c r="O1830" s="2">
        <f t="shared" si="113"/>
        <v>1120</v>
      </c>
      <c r="P1830" s="2">
        <f t="shared" si="114"/>
        <v>65</v>
      </c>
      <c r="Q1830" s="81" t="str">
        <f t="shared" si="115"/>
        <v/>
      </c>
    </row>
    <row r="1831" spans="1:17" x14ac:dyDescent="0.2">
      <c r="A1831" t="s">
        <v>1232</v>
      </c>
      <c r="B1831" t="s">
        <v>1371</v>
      </c>
      <c r="C1831" t="s">
        <v>28</v>
      </c>
      <c r="D1831" s="5">
        <v>35988</v>
      </c>
      <c r="E1831" s="2">
        <v>962</v>
      </c>
      <c r="F1831" s="2">
        <v>76</v>
      </c>
      <c r="G1831" t="str">
        <f>B1831&amp;C1831</f>
        <v>. UJALA1500m</v>
      </c>
      <c r="H1831" s="2">
        <f>E1831</f>
        <v>962</v>
      </c>
      <c r="I1831" s="2" cm="1">
        <f t="array" ref="I1831">MAX(IF($G$3:$G$4000=$G1831,$H$3:$H$4000))</f>
        <v>962</v>
      </c>
      <c r="J1831" s="2" t="str">
        <v>JAM</v>
      </c>
      <c r="K1831" s="21" t="str">
        <v>Oneka WILSON</v>
      </c>
      <c r="L1831" s="47" t="str">
        <v>100mh</v>
      </c>
      <c r="M1831" s="97">
        <v>37781</v>
      </c>
      <c r="N1831" s="96" t="str">
        <f t="shared" si="112"/>
        <v>Oneka WILSON100mh</v>
      </c>
      <c r="O1831" s="2">
        <f t="shared" si="113"/>
        <v>1120</v>
      </c>
      <c r="P1831" s="2">
        <f t="shared" si="114"/>
        <v>37</v>
      </c>
      <c r="Q1831" s="81" t="str">
        <f t="shared" si="115"/>
        <v/>
      </c>
    </row>
    <row r="1832" spans="1:17" x14ac:dyDescent="0.2">
      <c r="A1832" t="s">
        <v>1232</v>
      </c>
      <c r="B1832" t="s">
        <v>2643</v>
      </c>
      <c r="C1832" t="s">
        <v>39</v>
      </c>
      <c r="D1832" s="5">
        <v>34895</v>
      </c>
      <c r="E1832" s="2">
        <v>962</v>
      </c>
      <c r="F1832" s="2">
        <v>30</v>
      </c>
      <c r="G1832" t="str">
        <f>B1832&amp;C1832</f>
        <v>Srishti VIGshot-put</v>
      </c>
      <c r="H1832" s="2">
        <f>E1832</f>
        <v>962</v>
      </c>
      <c r="I1832" s="2" cm="1">
        <f t="array" ref="I1832">MAX(IF($G$3:$G$4000=$G1832,$H$3:$H$4000))</f>
        <v>962</v>
      </c>
      <c r="J1832" s="2" t="str">
        <v>JAM</v>
      </c>
      <c r="K1832" s="21" t="str">
        <v>Natoya GOULE</v>
      </c>
      <c r="L1832" s="47" t="str">
        <v>400m</v>
      </c>
      <c r="M1832" s="97">
        <v>33327</v>
      </c>
      <c r="N1832" s="96" t="str">
        <f t="shared" si="112"/>
        <v>Natoya GOULE400m</v>
      </c>
      <c r="O1832" s="2">
        <f t="shared" si="113"/>
        <v>1118</v>
      </c>
      <c r="P1832" s="2">
        <f t="shared" si="114"/>
        <v>45</v>
      </c>
      <c r="Q1832" s="81" t="str">
        <f t="shared" si="115"/>
        <v/>
      </c>
    </row>
    <row r="1833" spans="1:17" x14ac:dyDescent="0.2">
      <c r="A1833" t="s">
        <v>1232</v>
      </c>
      <c r="B1833" t="s">
        <v>1662</v>
      </c>
      <c r="C1833" t="s">
        <v>42</v>
      </c>
      <c r="D1833" s="5">
        <v>32807</v>
      </c>
      <c r="E1833" s="2">
        <v>961</v>
      </c>
      <c r="F1833" s="2">
        <v>11</v>
      </c>
      <c r="G1833" t="str">
        <f>B1833&amp;C1833</f>
        <v>Sarita Romit SINGHhammer-throw</v>
      </c>
      <c r="H1833" s="2">
        <f>E1833</f>
        <v>961</v>
      </c>
      <c r="I1833" s="2" cm="1">
        <f t="array" ref="I1833">MAX(IF($G$3:$G$4000=$G1833,$H$3:$H$4000))</f>
        <v>961</v>
      </c>
      <c r="J1833" s="2" t="str">
        <v>JAM</v>
      </c>
      <c r="K1833" s="21" t="str">
        <v>Taishia PRYCE</v>
      </c>
      <c r="L1833" s="47" t="str">
        <v>long-jump</v>
      </c>
      <c r="M1833" s="97">
        <v>35625</v>
      </c>
      <c r="N1833" s="96" t="str">
        <f t="shared" si="112"/>
        <v>Taishia PRYCElong-jump</v>
      </c>
      <c r="O1833" s="2">
        <f t="shared" si="113"/>
        <v>1117</v>
      </c>
      <c r="P1833" s="2">
        <f t="shared" si="114"/>
        <v>24</v>
      </c>
      <c r="Q1833" s="81" t="str">
        <f t="shared" si="115"/>
        <v/>
      </c>
    </row>
    <row r="1834" spans="1:17" x14ac:dyDescent="0.2">
      <c r="A1834" t="s">
        <v>1232</v>
      </c>
      <c r="B1834" t="s">
        <v>1546</v>
      </c>
      <c r="C1834" t="s">
        <v>36</v>
      </c>
      <c r="D1834" s="5">
        <v>37233</v>
      </c>
      <c r="E1834" s="2">
        <v>960</v>
      </c>
      <c r="F1834" s="2">
        <v>11</v>
      </c>
      <c r="G1834" t="str">
        <f>B1834&amp;C1834</f>
        <v>Vengatesh PAVITHRApole-vault</v>
      </c>
      <c r="H1834" s="2">
        <f>E1834</f>
        <v>960</v>
      </c>
      <c r="I1834" s="2" cm="1">
        <f t="array" ref="I1834">MAX(IF($G$3:$G$4000=$G1834,$H$3:$H$4000))</f>
        <v>960</v>
      </c>
      <c r="J1834" s="2" t="str">
        <v>JAM</v>
      </c>
      <c r="K1834" s="21" t="str">
        <v>Yanique DAYLE</v>
      </c>
      <c r="L1834" s="47" t="str">
        <v>100m</v>
      </c>
      <c r="M1834" s="97">
        <v>36160</v>
      </c>
      <c r="N1834" s="96" t="str">
        <f t="shared" si="112"/>
        <v>Yanique DAYLE100m</v>
      </c>
      <c r="O1834" s="2">
        <f t="shared" si="113"/>
        <v>1116</v>
      </c>
      <c r="P1834" s="2">
        <f t="shared" si="114"/>
        <v>70</v>
      </c>
      <c r="Q1834" s="81" t="str">
        <f t="shared" si="115"/>
        <v/>
      </c>
    </row>
    <row r="1835" spans="1:17" x14ac:dyDescent="0.2">
      <c r="A1835" t="s">
        <v>1232</v>
      </c>
      <c r="B1835" t="s">
        <v>1458</v>
      </c>
      <c r="C1835" t="s">
        <v>33</v>
      </c>
      <c r="D1835" s="5">
        <v>35826</v>
      </c>
      <c r="E1835" s="2">
        <v>957</v>
      </c>
      <c r="F1835" s="2">
        <v>42</v>
      </c>
      <c r="G1835" t="str">
        <f>B1835&amp;C1835</f>
        <v>J. DHIVYA400mh</v>
      </c>
      <c r="H1835" s="2">
        <f>E1835</f>
        <v>957</v>
      </c>
      <c r="I1835" s="2" cm="1">
        <f t="array" ref="I1835">MAX(IF($G$3:$G$4000=$G1835,$H$3:$H$4000))</f>
        <v>957</v>
      </c>
      <c r="J1835" s="2" t="str">
        <v>JAM</v>
      </c>
      <c r="K1835" s="21" t="str">
        <v>Rushell CLAYTON</v>
      </c>
      <c r="L1835" s="47" t="str">
        <v>400mh</v>
      </c>
      <c r="M1835" s="97">
        <v>33895</v>
      </c>
      <c r="N1835" s="96" t="str">
        <f t="shared" si="112"/>
        <v>Rushell CLAYTON400mh</v>
      </c>
      <c r="O1835" s="2">
        <f t="shared" si="113"/>
        <v>1116</v>
      </c>
      <c r="P1835" s="2">
        <f t="shared" si="114"/>
        <v>24</v>
      </c>
      <c r="Q1835" s="81" t="str">
        <f t="shared" si="115"/>
        <v/>
      </c>
    </row>
    <row r="1836" spans="1:17" x14ac:dyDescent="0.2">
      <c r="A1836" t="s">
        <v>1232</v>
      </c>
      <c r="B1836" t="s">
        <v>1525</v>
      </c>
      <c r="C1836" t="s">
        <v>35</v>
      </c>
      <c r="D1836" s="5">
        <v>37513</v>
      </c>
      <c r="E1836" s="2">
        <v>955</v>
      </c>
      <c r="F1836" s="2">
        <v>32</v>
      </c>
      <c r="G1836" t="str">
        <f>B1836&amp;C1836</f>
        <v>K.H. SALIHAhigh-jump</v>
      </c>
      <c r="H1836" s="2">
        <f>E1836</f>
        <v>955</v>
      </c>
      <c r="I1836" s="2" cm="1">
        <f t="array" ref="I1836">MAX(IF($G$3:$G$4000=$G1836,$H$3:$H$4000))</f>
        <v>955</v>
      </c>
      <c r="J1836" s="2" t="str">
        <v>JAM</v>
      </c>
      <c r="K1836" s="21" t="str">
        <v>Ronda WHYTE</v>
      </c>
      <c r="L1836" s="47" t="str">
        <v>200m</v>
      </c>
      <c r="M1836" s="97">
        <v>33183</v>
      </c>
      <c r="N1836" s="96" t="str">
        <f t="shared" si="112"/>
        <v>Ronda WHYTE200m</v>
      </c>
      <c r="O1836" s="2">
        <f t="shared" si="113"/>
        <v>1115</v>
      </c>
      <c r="P1836" s="2">
        <f t="shared" si="114"/>
        <v>53</v>
      </c>
      <c r="Q1836" s="81" t="str">
        <f t="shared" si="115"/>
        <v/>
      </c>
    </row>
    <row r="1837" spans="1:17" x14ac:dyDescent="0.2">
      <c r="A1837" t="s">
        <v>1232</v>
      </c>
      <c r="B1837" t="s">
        <v>2814</v>
      </c>
      <c r="C1837" t="s">
        <v>85</v>
      </c>
      <c r="D1837" s="5">
        <v>37620</v>
      </c>
      <c r="E1837" s="2">
        <v>953</v>
      </c>
      <c r="F1837" s="2">
        <v>19</v>
      </c>
      <c r="G1837" t="str">
        <f>B1837&amp;C1837</f>
        <v>Geeta LOHARrace-walking</v>
      </c>
      <c r="H1837" s="2">
        <f>E1837</f>
        <v>953</v>
      </c>
      <c r="I1837" s="2" cm="1">
        <f t="array" ref="I1837">MAX(IF($G$3:$G$4000=$G1837,$H$3:$H$4000))</f>
        <v>953</v>
      </c>
      <c r="J1837" s="2" t="str">
        <v>JAM</v>
      </c>
      <c r="K1837" s="21" t="str">
        <v>Christine DAY</v>
      </c>
      <c r="L1837" s="47" t="str">
        <v>400m</v>
      </c>
      <c r="M1837" s="97">
        <v>31647</v>
      </c>
      <c r="N1837" s="96" t="str">
        <f t="shared" si="112"/>
        <v>Christine DAY400m</v>
      </c>
      <c r="O1837" s="2">
        <f t="shared" si="113"/>
        <v>1114</v>
      </c>
      <c r="P1837" s="2">
        <f t="shared" si="114"/>
        <v>51</v>
      </c>
      <c r="Q1837" s="81" t="str">
        <f t="shared" si="115"/>
        <v/>
      </c>
    </row>
    <row r="1838" spans="1:17" x14ac:dyDescent="0.2">
      <c r="A1838" t="s">
        <v>1232</v>
      </c>
      <c r="B1838" t="s">
        <v>1417</v>
      </c>
      <c r="C1838" t="s">
        <v>29</v>
      </c>
      <c r="D1838" s="5">
        <v>37714</v>
      </c>
      <c r="E1838" s="2">
        <v>951</v>
      </c>
      <c r="F1838" s="2">
        <v>78</v>
      </c>
      <c r="G1838" t="str">
        <f>B1838&amp;C1838</f>
        <v>Supriti KACHHAP5000m</v>
      </c>
      <c r="H1838" s="2">
        <f>E1838</f>
        <v>951</v>
      </c>
      <c r="I1838" s="2" cm="1">
        <f t="array" ref="I1838">MAX(IF($G$3:$G$4000=$G1838,$H$3:$H$4000))</f>
        <v>951</v>
      </c>
      <c r="J1838" s="2" t="str">
        <v>JAM</v>
      </c>
      <c r="K1838" s="21" t="str">
        <v>Kimberly WILLIAMSON</v>
      </c>
      <c r="L1838" s="47" t="str">
        <v>high-jump</v>
      </c>
      <c r="M1838" s="97">
        <v>34244</v>
      </c>
      <c r="N1838" s="96" t="str">
        <f t="shared" si="112"/>
        <v>Kimberly WILLIAMSONhigh-jump</v>
      </c>
      <c r="O1838" s="2">
        <f t="shared" si="113"/>
        <v>1111</v>
      </c>
      <c r="P1838" s="2">
        <f t="shared" si="114"/>
        <v>10</v>
      </c>
      <c r="Q1838" s="81" t="str">
        <f t="shared" si="115"/>
        <v/>
      </c>
    </row>
    <row r="1839" spans="1:17" x14ac:dyDescent="0.2">
      <c r="A1839" t="s">
        <v>1232</v>
      </c>
      <c r="B1839" t="s">
        <v>2815</v>
      </c>
      <c r="C1839" s="5" t="s">
        <v>85</v>
      </c>
      <c r="D1839" s="5">
        <v>37284</v>
      </c>
      <c r="E1839" s="2">
        <v>951</v>
      </c>
      <c r="F1839" s="2">
        <v>20</v>
      </c>
      <c r="G1839" t="str">
        <f>B1839&amp;C1839</f>
        <v>. BALJEET KAURrace-walking</v>
      </c>
      <c r="H1839" s="2">
        <f>E1839</f>
        <v>951</v>
      </c>
      <c r="I1839" s="2" cm="1">
        <f t="array" ref="I1839">MAX(IF($G$3:$G$4000=$G1839,$H$3:$H$4000))</f>
        <v>951</v>
      </c>
      <c r="J1839" s="2" t="str">
        <v>JAM</v>
      </c>
      <c r="K1839" s="21" t="str">
        <v>Serena COLE</v>
      </c>
      <c r="L1839" s="47" t="str">
        <v>100m</v>
      </c>
      <c r="M1839" s="97">
        <v>38164</v>
      </c>
      <c r="N1839" s="96" t="str">
        <f t="shared" si="112"/>
        <v>Serena COLE100m</v>
      </c>
      <c r="O1839" s="2">
        <f t="shared" si="113"/>
        <v>1110</v>
      </c>
      <c r="P1839" s="2">
        <f t="shared" si="114"/>
        <v>78</v>
      </c>
      <c r="Q1839" s="81" t="str">
        <f t="shared" si="115"/>
        <v/>
      </c>
    </row>
    <row r="1840" spans="1:17" x14ac:dyDescent="0.2">
      <c r="A1840" t="s">
        <v>1232</v>
      </c>
      <c r="B1840" t="s">
        <v>1504</v>
      </c>
      <c r="C1840" t="s">
        <v>38</v>
      </c>
      <c r="D1840" s="5">
        <v>36482</v>
      </c>
      <c r="E1840" s="2">
        <v>950</v>
      </c>
      <c r="F1840" s="2">
        <v>23</v>
      </c>
      <c r="G1840" t="str">
        <f>B1840&amp;C1840</f>
        <v>P.R. AISWARYAtriple-jump</v>
      </c>
      <c r="H1840" s="2">
        <f>E1840</f>
        <v>950</v>
      </c>
      <c r="I1840" s="2" cm="1">
        <f t="array" ref="I1840">MAX(IF($G$3:$G$4000=$G1840,$H$3:$H$4000))</f>
        <v>950</v>
      </c>
      <c r="J1840" s="2" t="str">
        <v>JAM</v>
      </c>
      <c r="K1840" s="21" t="str">
        <v>Kiara GRANT</v>
      </c>
      <c r="L1840" s="47" t="str">
        <v>200m</v>
      </c>
      <c r="M1840" s="97">
        <v>36807</v>
      </c>
      <c r="N1840" s="96" t="str">
        <f t="shared" si="112"/>
        <v>Kiara GRANT200m</v>
      </c>
      <c r="O1840" s="2">
        <f t="shared" si="113"/>
        <v>1109</v>
      </c>
      <c r="P1840" s="2">
        <f t="shared" si="114"/>
        <v>59</v>
      </c>
      <c r="Q1840" s="81" t="str">
        <f t="shared" si="115"/>
        <v/>
      </c>
    </row>
    <row r="1841" spans="1:17" x14ac:dyDescent="0.2">
      <c r="A1841" t="s">
        <v>1232</v>
      </c>
      <c r="B1841" t="s">
        <v>1419</v>
      </c>
      <c r="C1841" t="s">
        <v>29</v>
      </c>
      <c r="D1841" s="6">
        <v>35737</v>
      </c>
      <c r="E1841" s="2">
        <v>947</v>
      </c>
      <c r="F1841" s="2">
        <v>80</v>
      </c>
      <c r="G1841" t="str">
        <f>B1841&amp;C1841</f>
        <v>Nikita RAUT5000m</v>
      </c>
      <c r="H1841" s="2">
        <f>E1841</f>
        <v>947</v>
      </c>
      <c r="I1841" s="2" cm="1">
        <f t="array" ref="I1841">MAX(IF($G$3:$G$4000=$G1841,$H$3:$H$4000))</f>
        <v>947</v>
      </c>
      <c r="J1841" s="2" t="str">
        <v>JAM</v>
      </c>
      <c r="K1841" s="21" t="str">
        <v>Shermaine WILLIAMS</v>
      </c>
      <c r="L1841" s="47" t="str">
        <v>100mh</v>
      </c>
      <c r="M1841" s="97">
        <v>32908</v>
      </c>
      <c r="N1841" s="96" t="str">
        <f t="shared" si="112"/>
        <v>Shermaine WILLIAMS100mh</v>
      </c>
      <c r="O1841" s="2">
        <f t="shared" si="113"/>
        <v>1108</v>
      </c>
      <c r="P1841" s="2">
        <f t="shared" si="114"/>
        <v>43</v>
      </c>
      <c r="Q1841" s="81" t="str">
        <f t="shared" si="115"/>
        <v/>
      </c>
    </row>
    <row r="1842" spans="1:17" x14ac:dyDescent="0.2">
      <c r="A1842" t="s">
        <v>1232</v>
      </c>
      <c r="B1842" t="s">
        <v>1444</v>
      </c>
      <c r="C1842" s="5" t="s">
        <v>32</v>
      </c>
      <c r="D1842" s="5">
        <v>35768</v>
      </c>
      <c r="E1842" s="2">
        <v>947</v>
      </c>
      <c r="F1842" s="2">
        <v>49</v>
      </c>
      <c r="G1842" t="str">
        <f>B1842&amp;C1842</f>
        <v>Medha KAMATH100mh</v>
      </c>
      <c r="H1842" s="2">
        <f>E1842</f>
        <v>947</v>
      </c>
      <c r="I1842" s="2" cm="1">
        <f t="array" ref="I1842">MAX(IF($G$3:$G$4000=$G1842,$H$3:$H$4000))</f>
        <v>947</v>
      </c>
      <c r="J1842" s="2" t="str">
        <v>JAM</v>
      </c>
      <c r="K1842" s="21" t="str">
        <v>Aalliyah FRANCIS</v>
      </c>
      <c r="L1842" s="47" t="str">
        <v>400m</v>
      </c>
      <c r="M1842" s="97">
        <v>37381</v>
      </c>
      <c r="N1842" s="96" t="str">
        <f t="shared" si="112"/>
        <v>Aalliyah FRANCIS400m</v>
      </c>
      <c r="O1842" s="2">
        <f t="shared" si="113"/>
        <v>1107</v>
      </c>
      <c r="P1842" s="2">
        <f t="shared" si="114"/>
        <v>60</v>
      </c>
      <c r="Q1842" s="81" t="str">
        <f t="shared" si="115"/>
        <v/>
      </c>
    </row>
    <row r="1843" spans="1:17" x14ac:dyDescent="0.2">
      <c r="A1843" t="s">
        <v>1232</v>
      </c>
      <c r="B1843" t="s">
        <v>1420</v>
      </c>
      <c r="C1843" s="6" t="s">
        <v>29</v>
      </c>
      <c r="D1843" s="5">
        <v>36620</v>
      </c>
      <c r="E1843" s="2">
        <v>946</v>
      </c>
      <c r="F1843" s="2">
        <v>82</v>
      </c>
      <c r="G1843" t="str">
        <f>B1843&amp;C1843</f>
        <v>Poonam Dinkar SONUNE5000m</v>
      </c>
      <c r="H1843" s="2">
        <f>E1843</f>
        <v>946</v>
      </c>
      <c r="I1843" s="2" cm="1">
        <f t="array" ref="I1843">MAX(IF($G$3:$G$4000=$G1843,$H$3:$H$4000))</f>
        <v>946</v>
      </c>
      <c r="J1843" s="2" t="str">
        <v>JAM</v>
      </c>
      <c r="K1843" s="21" t="str">
        <v>Dejanea OAKLEY</v>
      </c>
      <c r="L1843" s="47" t="str">
        <v>400m</v>
      </c>
      <c r="M1843" s="97">
        <v>38084</v>
      </c>
      <c r="N1843" s="96" t="str">
        <f t="shared" si="112"/>
        <v>Dejanea OAKLEY400m</v>
      </c>
      <c r="O1843" s="2">
        <f t="shared" si="113"/>
        <v>1107</v>
      </c>
      <c r="P1843" s="2">
        <f t="shared" si="114"/>
        <v>60</v>
      </c>
      <c r="Q1843" s="81" t="str">
        <f t="shared" si="115"/>
        <v/>
      </c>
    </row>
    <row r="1844" spans="1:17" x14ac:dyDescent="0.2">
      <c r="A1844" t="s">
        <v>1232</v>
      </c>
      <c r="B1844" t="s">
        <v>1485</v>
      </c>
      <c r="C1844" t="s">
        <v>37</v>
      </c>
      <c r="D1844" s="5">
        <v>37077</v>
      </c>
      <c r="E1844" s="2">
        <v>946</v>
      </c>
      <c r="F1844" s="2">
        <v>67</v>
      </c>
      <c r="G1844" t="str">
        <f>B1844&amp;C1844</f>
        <v>Manisha MERELlong-jump</v>
      </c>
      <c r="H1844" s="2">
        <f>E1844</f>
        <v>946</v>
      </c>
      <c r="I1844" s="2" cm="1">
        <f t="array" ref="I1844">MAX(IF($G$3:$G$4000=$G1844,$H$3:$H$4000))</f>
        <v>946</v>
      </c>
      <c r="J1844" s="2" t="str">
        <v>JAM</v>
      </c>
      <c r="K1844" s="21" t="str">
        <v>Jodean WILLIAMS</v>
      </c>
      <c r="L1844" s="47" t="str">
        <v>100m</v>
      </c>
      <c r="M1844" s="97">
        <v>34284</v>
      </c>
      <c r="N1844" s="96" t="str">
        <f t="shared" si="112"/>
        <v>Jodean WILLIAMS100m</v>
      </c>
      <c r="O1844" s="2">
        <f t="shared" si="113"/>
        <v>1106</v>
      </c>
      <c r="P1844" s="2">
        <f t="shared" si="114"/>
        <v>82</v>
      </c>
      <c r="Q1844" s="81" t="str">
        <f t="shared" si="115"/>
        <v/>
      </c>
    </row>
    <row r="1845" spans="1:17" x14ac:dyDescent="0.2">
      <c r="A1845" t="s">
        <v>1232</v>
      </c>
      <c r="B1845" t="s">
        <v>1505</v>
      </c>
      <c r="C1845" t="s">
        <v>38</v>
      </c>
      <c r="D1845" s="5">
        <v>36948</v>
      </c>
      <c r="E1845" s="2">
        <v>946</v>
      </c>
      <c r="F1845" s="2">
        <v>25</v>
      </c>
      <c r="G1845" t="str">
        <f>B1845&amp;C1845</f>
        <v>Gayathry SIVAKUMARtriple-jump</v>
      </c>
      <c r="H1845" s="2">
        <f>E1845</f>
        <v>946</v>
      </c>
      <c r="I1845" s="2" cm="1">
        <f t="array" ref="I1845">MAX(IF($G$3:$G$4000=$G1845,$H$3:$H$4000))</f>
        <v>974</v>
      </c>
      <c r="J1845" s="2" t="str">
        <v>JAM</v>
      </c>
      <c r="K1845" s="21" t="str">
        <v>Oneika MCANNUFF</v>
      </c>
      <c r="L1845" s="47" t="str">
        <v>400m</v>
      </c>
      <c r="M1845" s="97">
        <v>37867</v>
      </c>
      <c r="N1845" s="96" t="str">
        <f t="shared" si="112"/>
        <v>Oneika MCANNUFF400m</v>
      </c>
      <c r="O1845" s="2">
        <f t="shared" si="113"/>
        <v>1106</v>
      </c>
      <c r="P1845" s="2">
        <f t="shared" si="114"/>
        <v>63</v>
      </c>
      <c r="Q1845" s="81" t="str">
        <f t="shared" si="115"/>
        <v/>
      </c>
    </row>
    <row r="1846" spans="1:17" x14ac:dyDescent="0.2">
      <c r="A1846" t="s">
        <v>1232</v>
      </c>
      <c r="B1846" t="s">
        <v>1329</v>
      </c>
      <c r="C1846" t="s">
        <v>36</v>
      </c>
      <c r="D1846" s="5">
        <v>37689</v>
      </c>
      <c r="E1846" s="2">
        <v>944</v>
      </c>
      <c r="F1846" s="2">
        <v>15</v>
      </c>
      <c r="G1846" t="str">
        <f>B1846&amp;C1846</f>
        <v>. POOJApole-vault</v>
      </c>
      <c r="H1846" s="2">
        <f>E1846</f>
        <v>944</v>
      </c>
      <c r="I1846" s="2" cm="1">
        <f t="array" ref="I1846">MAX(IF($G$3:$G$4000=$G1846,$H$3:$H$4000))</f>
        <v>944</v>
      </c>
      <c r="J1846" s="2" t="str">
        <v>JAM</v>
      </c>
      <c r="K1846" s="21" t="str">
        <v>Alana REID</v>
      </c>
      <c r="L1846" s="47" t="str">
        <v>200m</v>
      </c>
      <c r="M1846" s="97">
        <v>38372</v>
      </c>
      <c r="N1846" s="96" t="str">
        <f t="shared" si="112"/>
        <v>Alana REID200m</v>
      </c>
      <c r="O1846" s="2">
        <f t="shared" si="113"/>
        <v>1105</v>
      </c>
      <c r="P1846" s="2">
        <f t="shared" si="114"/>
        <v>64</v>
      </c>
      <c r="Q1846" s="81" t="str">
        <f t="shared" si="115"/>
        <v/>
      </c>
    </row>
    <row r="1847" spans="1:17" x14ac:dyDescent="0.2">
      <c r="A1847" t="s">
        <v>1232</v>
      </c>
      <c r="B1847" t="s">
        <v>2817</v>
      </c>
      <c r="C1847" s="5" t="s">
        <v>85</v>
      </c>
      <c r="D1847" s="5">
        <v>37273</v>
      </c>
      <c r="E1847" s="2">
        <v>942</v>
      </c>
      <c r="F1847" s="2">
        <v>22</v>
      </c>
      <c r="G1847" t="str">
        <f>B1847&amp;C1847</f>
        <v>. MONIKArace-walking</v>
      </c>
      <c r="H1847" s="2">
        <f>E1847</f>
        <v>942</v>
      </c>
      <c r="I1847" s="2" cm="1">
        <f t="array" ref="I1847">MAX(IF($G$3:$G$4000=$G1847,$H$3:$H$4000))</f>
        <v>942</v>
      </c>
      <c r="J1847" s="2" t="str">
        <v>JAM</v>
      </c>
      <c r="K1847" s="21" t="str">
        <v>Andrenette KNIGHT</v>
      </c>
      <c r="L1847" s="47" t="str">
        <v>100mh</v>
      </c>
      <c r="M1847" s="97">
        <v>35388</v>
      </c>
      <c r="N1847" s="96" t="str">
        <f t="shared" si="112"/>
        <v>Andrenette KNIGHT100mh</v>
      </c>
      <c r="O1847" s="2">
        <f t="shared" si="113"/>
        <v>1105</v>
      </c>
      <c r="P1847" s="2">
        <f t="shared" si="114"/>
        <v>44</v>
      </c>
      <c r="Q1847" s="81" t="str">
        <f t="shared" si="115"/>
        <v/>
      </c>
    </row>
    <row r="1848" spans="1:17" x14ac:dyDescent="0.2">
      <c r="A1848" t="s">
        <v>1232</v>
      </c>
      <c r="B1848" t="s">
        <v>1681</v>
      </c>
      <c r="C1848" t="s">
        <v>41</v>
      </c>
      <c r="D1848" s="5">
        <v>36681</v>
      </c>
      <c r="E1848" s="2">
        <v>941</v>
      </c>
      <c r="F1848" s="2">
        <v>7</v>
      </c>
      <c r="G1848" t="str">
        <f>B1848&amp;C1848</f>
        <v>Karishma SANILjavelin-throw</v>
      </c>
      <c r="H1848" s="2">
        <f>E1848</f>
        <v>941</v>
      </c>
      <c r="I1848" s="2" cm="1">
        <f t="array" ref="I1848">MAX(IF($G$3:$G$4000=$G1848,$H$3:$H$4000))</f>
        <v>941</v>
      </c>
      <c r="J1848" s="2" t="str">
        <v>JAM</v>
      </c>
      <c r="K1848" s="21" t="str">
        <v>Tina CLAYTON</v>
      </c>
      <c r="L1848" s="47" t="str">
        <v>200m</v>
      </c>
      <c r="M1848" s="97">
        <v>38216</v>
      </c>
      <c r="N1848" s="96" t="str">
        <f t="shared" si="112"/>
        <v>Tina CLAYTON200m</v>
      </c>
      <c r="O1848" s="2">
        <f t="shared" si="113"/>
        <v>1104</v>
      </c>
      <c r="P1848" s="2">
        <f t="shared" si="114"/>
        <v>65</v>
      </c>
      <c r="Q1848" s="81" t="str">
        <f t="shared" si="115"/>
        <v/>
      </c>
    </row>
    <row r="1849" spans="1:17" x14ac:dyDescent="0.2">
      <c r="A1849" t="s">
        <v>1232</v>
      </c>
      <c r="B1849" t="s">
        <v>1420</v>
      </c>
      <c r="C1849" t="s">
        <v>30</v>
      </c>
      <c r="D1849" s="5">
        <v>36620</v>
      </c>
      <c r="E1849" s="2">
        <v>940</v>
      </c>
      <c r="F1849" s="2">
        <v>25</v>
      </c>
      <c r="G1849" t="str">
        <f>B1849&amp;C1849</f>
        <v>Poonam Dinkar SONUNE10000m</v>
      </c>
      <c r="H1849" s="2">
        <f>E1849</f>
        <v>940</v>
      </c>
      <c r="I1849" s="2" cm="1">
        <f t="array" ref="I1849">MAX(IF($G$3:$G$4000=$G1849,$H$3:$H$4000))</f>
        <v>940</v>
      </c>
      <c r="J1849" s="2" t="str">
        <v>JAM</v>
      </c>
      <c r="K1849" s="21" t="str">
        <v>Abigail SCHAAFFE</v>
      </c>
      <c r="L1849" s="47" t="str">
        <v>400mh</v>
      </c>
      <c r="M1849" s="97">
        <v>36870</v>
      </c>
      <c r="N1849" s="96" t="str">
        <f t="shared" si="112"/>
        <v>Abigail SCHAAFFE400mh</v>
      </c>
      <c r="O1849" s="2">
        <f t="shared" si="113"/>
        <v>1103</v>
      </c>
      <c r="P1849" s="2">
        <f t="shared" si="114"/>
        <v>32</v>
      </c>
      <c r="Q1849" s="81" t="str">
        <f t="shared" si="115"/>
        <v/>
      </c>
    </row>
    <row r="1850" spans="1:17" x14ac:dyDescent="0.2">
      <c r="A1850" t="s">
        <v>1232</v>
      </c>
      <c r="B1850" t="s">
        <v>1506</v>
      </c>
      <c r="C1850" t="s">
        <v>38</v>
      </c>
      <c r="D1850" s="5">
        <v>37263</v>
      </c>
      <c r="E1850" s="2">
        <v>939</v>
      </c>
      <c r="F1850" s="2">
        <v>26</v>
      </c>
      <c r="G1850" t="str">
        <f>B1850&amp;C1850</f>
        <v>Anu MATHEWtriple-jump</v>
      </c>
      <c r="H1850" s="2">
        <f>E1850</f>
        <v>939</v>
      </c>
      <c r="I1850" s="2" cm="1">
        <f t="array" ref="I1850">MAX(IF($G$3:$G$4000=$G1850,$H$3:$H$4000))</f>
        <v>939</v>
      </c>
      <c r="J1850" s="2" t="str">
        <v>JAM</v>
      </c>
      <c r="K1850" s="21" t="str">
        <v>Lashanna GRAHAM</v>
      </c>
      <c r="L1850" s="47" t="str">
        <v>400mh</v>
      </c>
      <c r="M1850" s="97">
        <v>36794</v>
      </c>
      <c r="N1850" s="96" t="str">
        <f t="shared" si="112"/>
        <v>Lashanna GRAHAM400mh</v>
      </c>
      <c r="O1850" s="2">
        <f t="shared" si="113"/>
        <v>1103</v>
      </c>
      <c r="P1850" s="2">
        <f t="shared" si="114"/>
        <v>32</v>
      </c>
      <c r="Q1850" s="81" t="str">
        <f t="shared" si="115"/>
        <v/>
      </c>
    </row>
    <row r="1851" spans="1:17" x14ac:dyDescent="0.2">
      <c r="A1851" t="s">
        <v>1232</v>
      </c>
      <c r="B1851" t="s">
        <v>1687</v>
      </c>
      <c r="C1851" t="s">
        <v>41</v>
      </c>
      <c r="D1851" s="5">
        <v>35763</v>
      </c>
      <c r="E1851" s="2">
        <v>939</v>
      </c>
      <c r="F1851" s="2">
        <v>27</v>
      </c>
      <c r="G1851" t="str">
        <f>B1851&amp;C1851</f>
        <v>Pushpa JAKHARjavelin-throw</v>
      </c>
      <c r="H1851" s="2">
        <f>E1851</f>
        <v>939</v>
      </c>
      <c r="I1851" s="2" cm="1">
        <f t="array" ref="I1851">MAX(IF($G$3:$G$4000=$G1851,$H$3:$H$4000))</f>
        <v>939</v>
      </c>
      <c r="J1851" s="2" t="str">
        <v>JAM</v>
      </c>
      <c r="K1851" s="21" t="str">
        <v>Lloydricia CAMERON</v>
      </c>
      <c r="L1851" s="47" t="str">
        <v>shot-put</v>
      </c>
      <c r="M1851" s="97">
        <v>35163</v>
      </c>
      <c r="N1851" s="96" t="str">
        <f t="shared" si="112"/>
        <v>Lloydricia CAMERONshot-put</v>
      </c>
      <c r="O1851" s="2">
        <f t="shared" si="113"/>
        <v>1103</v>
      </c>
      <c r="P1851" s="2">
        <f t="shared" si="114"/>
        <v>7</v>
      </c>
      <c r="Q1851" s="81" t="str">
        <f t="shared" si="115"/>
        <v/>
      </c>
    </row>
    <row r="1852" spans="1:17" x14ac:dyDescent="0.2">
      <c r="A1852" t="s">
        <v>1232</v>
      </c>
      <c r="B1852" t="s">
        <v>1682</v>
      </c>
      <c r="C1852" s="6" t="s">
        <v>41</v>
      </c>
      <c r="D1852" s="5">
        <v>36350</v>
      </c>
      <c r="E1852" s="2">
        <v>938</v>
      </c>
      <c r="F1852" s="2">
        <v>8</v>
      </c>
      <c r="G1852" t="str">
        <f>B1852&amp;C1852</f>
        <v>Sanjana CHOUDHARYjavelin-throw</v>
      </c>
      <c r="H1852" s="2">
        <f>E1852</f>
        <v>938</v>
      </c>
      <c r="I1852" s="2" cm="1">
        <f t="array" ref="I1852">MAX(IF($G$3:$G$4000=$G1852,$H$3:$H$4000))</f>
        <v>977</v>
      </c>
      <c r="J1852" s="2" t="str">
        <v>JAM</v>
      </c>
      <c r="K1852" s="21" t="str">
        <v>Tiffany JAMES</v>
      </c>
      <c r="L1852" s="47" t="str">
        <v>200m</v>
      </c>
      <c r="M1852" s="97">
        <v>35461</v>
      </c>
      <c r="N1852" s="96" t="str">
        <f t="shared" si="112"/>
        <v>Tiffany JAMES200m</v>
      </c>
      <c r="O1852" s="2">
        <f t="shared" si="113"/>
        <v>1102</v>
      </c>
      <c r="P1852" s="2">
        <f t="shared" si="114"/>
        <v>70</v>
      </c>
      <c r="Q1852" s="81" t="str">
        <f t="shared" si="115"/>
        <v/>
      </c>
    </row>
    <row r="1853" spans="1:17" x14ac:dyDescent="0.2">
      <c r="A1853" t="s">
        <v>1232</v>
      </c>
      <c r="B1853" t="s">
        <v>2592</v>
      </c>
      <c r="C1853" t="s">
        <v>39</v>
      </c>
      <c r="D1853" s="5">
        <v>35881</v>
      </c>
      <c r="E1853" s="2">
        <v>937</v>
      </c>
      <c r="F1853" s="2">
        <v>36</v>
      </c>
      <c r="G1853" t="str">
        <f>B1853&amp;C1853</f>
        <v>Sonal GOYALshot-put</v>
      </c>
      <c r="H1853" s="2">
        <f>E1853</f>
        <v>937</v>
      </c>
      <c r="I1853" s="2" cm="1">
        <f t="array" ref="I1853">MAX(IF($G$3:$G$4000=$G1853,$H$3:$H$4000))</f>
        <v>937</v>
      </c>
      <c r="J1853" s="2" t="str">
        <v>JAM</v>
      </c>
      <c r="K1853" s="21" t="str">
        <v>Garriel WHITE</v>
      </c>
      <c r="L1853" s="47" t="str">
        <v>400mh</v>
      </c>
      <c r="M1853" s="97">
        <v>37497</v>
      </c>
      <c r="N1853" s="96" t="str">
        <f t="shared" si="112"/>
        <v>Garriel WHITE400mh</v>
      </c>
      <c r="O1853" s="2">
        <f t="shared" si="113"/>
        <v>1102</v>
      </c>
      <c r="P1853" s="2">
        <f t="shared" si="114"/>
        <v>35</v>
      </c>
      <c r="Q1853" s="81" t="str">
        <f t="shared" si="115"/>
        <v/>
      </c>
    </row>
    <row r="1854" spans="1:17" x14ac:dyDescent="0.2">
      <c r="A1854" t="s">
        <v>1232</v>
      </c>
      <c r="B1854" t="s">
        <v>2648</v>
      </c>
      <c r="C1854" s="5" t="s">
        <v>39</v>
      </c>
      <c r="D1854" s="5">
        <v>36886</v>
      </c>
      <c r="E1854" s="2">
        <v>937</v>
      </c>
      <c r="F1854" s="2">
        <v>36</v>
      </c>
      <c r="G1854" t="str">
        <f>B1854&amp;C1854</f>
        <v>Poorna RAORANEshot-put</v>
      </c>
      <c r="H1854" s="2">
        <f>E1854</f>
        <v>937</v>
      </c>
      <c r="I1854" s="2" cm="1">
        <f t="array" ref="I1854">MAX(IF($G$3:$G$4000=$G1854,$H$3:$H$4000))</f>
        <v>937</v>
      </c>
      <c r="J1854" s="2" t="str">
        <v>JAM</v>
      </c>
      <c r="K1854" s="21" t="str">
        <v>Kavia FRANCIS</v>
      </c>
      <c r="L1854" s="47" t="str">
        <v>400m</v>
      </c>
      <c r="M1854" s="97">
        <v>37091</v>
      </c>
      <c r="N1854" s="96" t="str">
        <f t="shared" si="112"/>
        <v>Kavia FRANCIS400m</v>
      </c>
      <c r="O1854" s="2">
        <f t="shared" si="113"/>
        <v>1101</v>
      </c>
      <c r="P1854" s="2">
        <f t="shared" si="114"/>
        <v>72</v>
      </c>
      <c r="Q1854" s="81" t="str">
        <f t="shared" si="115"/>
        <v/>
      </c>
    </row>
    <row r="1855" spans="1:17" x14ac:dyDescent="0.2">
      <c r="A1855" t="s">
        <v>1232</v>
      </c>
      <c r="B1855" t="s">
        <v>1529</v>
      </c>
      <c r="C1855" t="s">
        <v>35</v>
      </c>
      <c r="D1855" s="5">
        <v>37574</v>
      </c>
      <c r="E1855" s="2">
        <v>936</v>
      </c>
      <c r="F1855" s="2">
        <v>36</v>
      </c>
      <c r="G1855" t="str">
        <f>B1855&amp;C1855</f>
        <v>. TANUhigh-jump</v>
      </c>
      <c r="H1855" s="2">
        <f>E1855</f>
        <v>936</v>
      </c>
      <c r="I1855" s="2" cm="1">
        <f t="array" ref="I1855">MAX(IF($G$3:$G$4000=$G1855,$H$3:$H$4000))</f>
        <v>936</v>
      </c>
      <c r="J1855" s="2" t="str">
        <v>JAM</v>
      </c>
      <c r="K1855" s="21" t="str">
        <v>Shantae FOREMAN</v>
      </c>
      <c r="L1855" s="47" t="str">
        <v>long-jump</v>
      </c>
      <c r="M1855" s="97">
        <v>37551</v>
      </c>
      <c r="N1855" s="96" t="str">
        <f t="shared" si="112"/>
        <v>Shantae FOREMANlong-jump</v>
      </c>
      <c r="O1855" s="2">
        <f t="shared" si="113"/>
        <v>1101</v>
      </c>
      <c r="P1855" s="2">
        <f t="shared" si="114"/>
        <v>29</v>
      </c>
      <c r="Q1855" s="81" t="str">
        <f t="shared" si="115"/>
        <v/>
      </c>
    </row>
    <row r="1856" spans="1:17" x14ac:dyDescent="0.2">
      <c r="A1856" t="s">
        <v>1232</v>
      </c>
      <c r="B1856" t="s">
        <v>1530</v>
      </c>
      <c r="C1856" s="5" t="s">
        <v>35</v>
      </c>
      <c r="D1856" s="6">
        <v>37502</v>
      </c>
      <c r="E1856" s="2">
        <v>936</v>
      </c>
      <c r="F1856" s="2">
        <v>36</v>
      </c>
      <c r="G1856" t="str">
        <f>B1856&amp;C1856</f>
        <v>. MANSHIhigh-jump</v>
      </c>
      <c r="H1856" s="2">
        <f>E1856</f>
        <v>936</v>
      </c>
      <c r="I1856" s="2" cm="1">
        <f t="array" ref="I1856">MAX(IF($G$3:$G$4000=$G1856,$H$3:$H$4000))</f>
        <v>936</v>
      </c>
      <c r="J1856" s="2" t="str">
        <v>JAM</v>
      </c>
      <c r="K1856" s="21" t="str">
        <v>Candice MCLEOD</v>
      </c>
      <c r="L1856" s="47" t="str">
        <v>200m</v>
      </c>
      <c r="M1856" s="97">
        <v>35384</v>
      </c>
      <c r="N1856" s="96" t="str">
        <f t="shared" si="112"/>
        <v>Candice MCLEOD200m</v>
      </c>
      <c r="O1856" s="2">
        <f t="shared" si="113"/>
        <v>1100</v>
      </c>
      <c r="P1856" s="2">
        <f t="shared" si="114"/>
        <v>71</v>
      </c>
      <c r="Q1856" s="81" t="str">
        <f t="shared" si="115"/>
        <v/>
      </c>
    </row>
    <row r="1857" spans="1:17" x14ac:dyDescent="0.2">
      <c r="A1857" t="s">
        <v>1232</v>
      </c>
      <c r="B1857" t="s">
        <v>1531</v>
      </c>
      <c r="C1857" t="s">
        <v>35</v>
      </c>
      <c r="D1857" s="5">
        <v>36094</v>
      </c>
      <c r="E1857" s="2">
        <v>936</v>
      </c>
      <c r="F1857" s="2">
        <v>36</v>
      </c>
      <c r="G1857" t="str">
        <f>B1857&amp;C1857</f>
        <v>Athira SOMARAJhigh-jump</v>
      </c>
      <c r="H1857" s="2">
        <f>E1857</f>
        <v>936</v>
      </c>
      <c r="I1857" s="2" cm="1">
        <f t="array" ref="I1857">MAX(IF($G$3:$G$4000=$G1857,$H$3:$H$4000))</f>
        <v>936</v>
      </c>
      <c r="J1857" s="2" t="str">
        <v>JAM</v>
      </c>
      <c r="K1857" s="21" t="str">
        <v>Garriel WHITE</v>
      </c>
      <c r="L1857" s="47" t="str">
        <v>400m</v>
      </c>
      <c r="M1857" s="97">
        <v>37497</v>
      </c>
      <c r="N1857" s="96" t="str">
        <f t="shared" si="112"/>
        <v>Garriel WHITE400m</v>
      </c>
      <c r="O1857" s="2">
        <f t="shared" si="113"/>
        <v>1097</v>
      </c>
      <c r="P1857" s="2">
        <f t="shared" si="114"/>
        <v>76</v>
      </c>
      <c r="Q1857" s="81" t="str">
        <f t="shared" si="115"/>
        <v/>
      </c>
    </row>
    <row r="1858" spans="1:17" x14ac:dyDescent="0.2">
      <c r="A1858" t="s">
        <v>1232</v>
      </c>
      <c r="B1858" t="s">
        <v>1508</v>
      </c>
      <c r="C1858" t="s">
        <v>38</v>
      </c>
      <c r="D1858" s="5">
        <v>37644</v>
      </c>
      <c r="E1858" s="2">
        <v>933</v>
      </c>
      <c r="F1858" s="2">
        <v>28</v>
      </c>
      <c r="G1858" t="str">
        <f>B1858&amp;C1858</f>
        <v>Sawant POORVAtriple-jump</v>
      </c>
      <c r="H1858" s="2">
        <f>E1858</f>
        <v>933</v>
      </c>
      <c r="I1858" s="2" cm="1">
        <f t="array" ref="I1858">MAX(IF($G$3:$G$4000=$G1858,$H$3:$H$4000))</f>
        <v>933</v>
      </c>
      <c r="J1858" s="2" t="str">
        <v>JAM</v>
      </c>
      <c r="K1858" s="21" t="str">
        <v>Michaela LEWIS</v>
      </c>
      <c r="L1858" s="47" t="str">
        <v>800m</v>
      </c>
      <c r="M1858" s="97">
        <v>36569</v>
      </c>
      <c r="N1858" s="96" t="str">
        <f t="shared" si="112"/>
        <v>Michaela LEWIS800m</v>
      </c>
      <c r="O1858" s="2">
        <f t="shared" si="113"/>
        <v>1097</v>
      </c>
      <c r="P1858" s="2">
        <f t="shared" si="114"/>
        <v>75</v>
      </c>
      <c r="Q1858" s="81" t="str">
        <f t="shared" si="115"/>
        <v/>
      </c>
    </row>
    <row r="1859" spans="1:17" x14ac:dyDescent="0.2">
      <c r="A1859" t="s">
        <v>1232</v>
      </c>
      <c r="B1859" t="s">
        <v>1424</v>
      </c>
      <c r="C1859" s="6" t="s">
        <v>29</v>
      </c>
      <c r="D1859" s="5">
        <v>36955</v>
      </c>
      <c r="E1859" s="2">
        <v>932</v>
      </c>
      <c r="F1859" s="2">
        <v>91</v>
      </c>
      <c r="G1859" t="str">
        <f>B1859&amp;C1859</f>
        <v>Ruby KASHYAP5000m</v>
      </c>
      <c r="H1859" s="2">
        <f>E1859</f>
        <v>932</v>
      </c>
      <c r="I1859" s="2" cm="1">
        <f t="array" ref="I1859">MAX(IF($G$3:$G$4000=$G1859,$H$3:$H$4000))</f>
        <v>932</v>
      </c>
      <c r="J1859" s="2" t="str">
        <v>JAM</v>
      </c>
      <c r="K1859" s="21" t="str">
        <v>Christania WILLIAMS</v>
      </c>
      <c r="L1859" s="47" t="str">
        <v>100m</v>
      </c>
      <c r="M1859" s="97">
        <v>34624</v>
      </c>
      <c r="N1859" s="96" t="str">
        <f t="shared" si="112"/>
        <v>Christania WILLIAMS100m</v>
      </c>
      <c r="O1859" s="2">
        <f t="shared" si="113"/>
        <v>1095</v>
      </c>
      <c r="P1859" s="2">
        <f t="shared" si="114"/>
        <v>100</v>
      </c>
      <c r="Q1859" s="81" t="str">
        <f t="shared" si="115"/>
        <v/>
      </c>
    </row>
    <row r="1860" spans="1:17" x14ac:dyDescent="0.2">
      <c r="A1860" t="s">
        <v>1232</v>
      </c>
      <c r="B1860" t="s">
        <v>1445</v>
      </c>
      <c r="C1860" t="s">
        <v>32</v>
      </c>
      <c r="D1860" s="5">
        <v>37015</v>
      </c>
      <c r="E1860" s="2">
        <v>932</v>
      </c>
      <c r="F1860" s="2">
        <v>53</v>
      </c>
      <c r="G1860" t="str">
        <f>B1860&amp;C1860</f>
        <v>S. SRIIRESHMA100mh</v>
      </c>
      <c r="H1860" s="2">
        <f>E1860</f>
        <v>932</v>
      </c>
      <c r="I1860" s="2" cm="1">
        <f t="array" ref="I1860">MAX(IF($G$3:$G$4000=$G1860,$H$3:$H$4000))</f>
        <v>932</v>
      </c>
      <c r="J1860" s="2" t="str">
        <v>JAM</v>
      </c>
      <c r="K1860" s="21" t="str">
        <v>Nickisha PRYCE</v>
      </c>
      <c r="L1860" s="47" t="str">
        <v>200m</v>
      </c>
      <c r="M1860" s="97">
        <v>36957</v>
      </c>
      <c r="N1860" s="96" t="str">
        <f t="shared" ref="N1860:N1923" si="116">K1860&amp;L1860</f>
        <v>Nickisha PRYCE200m</v>
      </c>
      <c r="O1860" s="2">
        <f t="shared" ref="O1860:O1923" si="117">VLOOKUP(K1860&amp;L1860,$G$3:$H$3442,2,FALSE)</f>
        <v>1094</v>
      </c>
      <c r="P1860" s="2">
        <f t="shared" ref="P1860:P1923" si="118">COUNTIFS($L$3:$L$3026,L1860,$O$3:$O$3026,"&gt;"&amp;O1860)+1</f>
        <v>76</v>
      </c>
      <c r="Q1860" s="81" t="str">
        <f t="shared" ref="Q1860:Q1923" si="119">IFERROR(IF(J1860="AUS",COUNTIFS($J$3:$J$3026,"AUS",$L$3:$L$3026,L1860,$O$3:$O$3026,"&gt;"&amp;O1860)+1,""),"")</f>
        <v/>
      </c>
    </row>
    <row r="1861" spans="1:17" x14ac:dyDescent="0.2">
      <c r="A1861" t="s">
        <v>1232</v>
      </c>
      <c r="B1861" t="s">
        <v>1571</v>
      </c>
      <c r="C1861" t="s">
        <v>36</v>
      </c>
      <c r="D1861" s="5">
        <v>35731</v>
      </c>
      <c r="E1861" s="2">
        <v>929</v>
      </c>
      <c r="F1861" s="2">
        <v>31</v>
      </c>
      <c r="G1861" t="str">
        <f>B1861&amp;C1861</f>
        <v>P. Rosy MEENApole-vault</v>
      </c>
      <c r="H1861" s="2">
        <f>E1861</f>
        <v>929</v>
      </c>
      <c r="I1861" s="2" cm="1">
        <f t="array" ref="I1861">MAX(IF($G$3:$G$4000=$G1861,$H$3:$H$4000))</f>
        <v>929</v>
      </c>
      <c r="J1861" s="2" t="str">
        <v>JAM</v>
      </c>
      <c r="K1861" s="21" t="str">
        <v>Nicolee FOSTER</v>
      </c>
      <c r="L1861" s="47" t="str">
        <v>400mh</v>
      </c>
      <c r="M1861" s="97">
        <v>35806</v>
      </c>
      <c r="N1861" s="96" t="str">
        <f t="shared" si="116"/>
        <v>Nicolee FOSTER400mh</v>
      </c>
      <c r="O1861" s="2">
        <f t="shared" si="117"/>
        <v>1094</v>
      </c>
      <c r="P1861" s="2">
        <f t="shared" si="118"/>
        <v>40</v>
      </c>
      <c r="Q1861" s="81" t="str">
        <f t="shared" si="119"/>
        <v/>
      </c>
    </row>
    <row r="1862" spans="1:17" x14ac:dyDescent="0.2">
      <c r="A1862" t="s">
        <v>1232</v>
      </c>
      <c r="B1862" t="s">
        <v>1553</v>
      </c>
      <c r="C1862" t="s">
        <v>36</v>
      </c>
      <c r="D1862" s="5">
        <v>35464</v>
      </c>
      <c r="E1862" s="2">
        <v>929</v>
      </c>
      <c r="F1862" s="2">
        <v>31</v>
      </c>
      <c r="G1862" t="str">
        <f>B1862&amp;C1862</f>
        <v>Baranica ELANGOANpole-vault</v>
      </c>
      <c r="H1862" s="2">
        <f>E1862</f>
        <v>929</v>
      </c>
      <c r="I1862" s="2" cm="1">
        <f t="array" ref="I1862">MAX(IF($G$3:$G$4000=$G1862,$H$3:$H$4000))</f>
        <v>929</v>
      </c>
      <c r="J1862" s="2" t="str">
        <v>JAM</v>
      </c>
      <c r="K1862" s="21" t="str">
        <v>Shanice LOVE</v>
      </c>
      <c r="L1862" s="47" t="str">
        <v>discus-throw</v>
      </c>
      <c r="M1862" s="97">
        <v>35590</v>
      </c>
      <c r="N1862" s="96" t="str">
        <f t="shared" si="116"/>
        <v>Shanice LOVEdiscus-throw</v>
      </c>
      <c r="O1862" s="2">
        <f t="shared" si="117"/>
        <v>1094</v>
      </c>
      <c r="P1862" s="2">
        <f t="shared" si="118"/>
        <v>8</v>
      </c>
      <c r="Q1862" s="81" t="str">
        <f t="shared" si="119"/>
        <v/>
      </c>
    </row>
    <row r="1863" spans="1:17" x14ac:dyDescent="0.2">
      <c r="A1863" t="s">
        <v>1232</v>
      </c>
      <c r="B1863" t="s">
        <v>1563</v>
      </c>
      <c r="C1863" s="6" t="s">
        <v>36</v>
      </c>
      <c r="D1863" s="5">
        <v>35696</v>
      </c>
      <c r="E1863" s="2">
        <v>929</v>
      </c>
      <c r="F1863" s="2">
        <v>31</v>
      </c>
      <c r="G1863" t="str">
        <f>B1863&amp;C1863</f>
        <v>Jaison MARIYApole-vault</v>
      </c>
      <c r="H1863" s="2">
        <f>E1863</f>
        <v>929</v>
      </c>
      <c r="I1863" s="2" cm="1">
        <f t="array" ref="I1863">MAX(IF($G$3:$G$4000=$G1863,$H$3:$H$4000))</f>
        <v>929</v>
      </c>
      <c r="J1863" s="2" t="str">
        <v>JAM</v>
      </c>
      <c r="K1863" s="21" t="str">
        <v>Trishauna HEMMINGS</v>
      </c>
      <c r="L1863" s="47" t="str">
        <v>200m</v>
      </c>
      <c r="M1863" s="97">
        <v>35751</v>
      </c>
      <c r="N1863" s="96" t="str">
        <f t="shared" si="116"/>
        <v>Trishauna HEMMINGS200m</v>
      </c>
      <c r="O1863" s="2">
        <f t="shared" si="117"/>
        <v>1092</v>
      </c>
      <c r="P1863" s="2">
        <f t="shared" si="118"/>
        <v>79</v>
      </c>
      <c r="Q1863" s="81" t="str">
        <f t="shared" si="119"/>
        <v/>
      </c>
    </row>
    <row r="1864" spans="1:17" x14ac:dyDescent="0.2">
      <c r="A1864" t="s">
        <v>1232</v>
      </c>
      <c r="B1864" t="s">
        <v>1546</v>
      </c>
      <c r="C1864" t="s">
        <v>36</v>
      </c>
      <c r="D1864" s="5">
        <v>37233</v>
      </c>
      <c r="E1864" s="2">
        <v>929</v>
      </c>
      <c r="F1864" s="2">
        <v>31</v>
      </c>
      <c r="G1864" t="str">
        <f>B1864&amp;C1864</f>
        <v>Vengatesh PAVITHRApole-vault</v>
      </c>
      <c r="H1864" s="2">
        <f>E1864</f>
        <v>929</v>
      </c>
      <c r="I1864" s="2" cm="1">
        <f t="array" ref="I1864">MAX(IF($G$3:$G$4000=$G1864,$H$3:$H$4000))</f>
        <v>960</v>
      </c>
      <c r="J1864" s="2" t="str">
        <v>JAM</v>
      </c>
      <c r="K1864" s="21" t="str">
        <v>Gabrielle MATTHEWS</v>
      </c>
      <c r="L1864" s="47" t="str">
        <v>100mh</v>
      </c>
      <c r="M1864" s="97">
        <v>37543</v>
      </c>
      <c r="N1864" s="96" t="str">
        <f t="shared" si="116"/>
        <v>Gabrielle MATTHEWS100mh</v>
      </c>
      <c r="O1864" s="2">
        <f t="shared" si="117"/>
        <v>1092</v>
      </c>
      <c r="P1864" s="2">
        <f t="shared" si="118"/>
        <v>51</v>
      </c>
      <c r="Q1864" s="81" t="str">
        <f t="shared" si="119"/>
        <v/>
      </c>
    </row>
    <row r="1865" spans="1:17" x14ac:dyDescent="0.2">
      <c r="A1865" t="s">
        <v>1232</v>
      </c>
      <c r="B1865" t="s">
        <v>1385</v>
      </c>
      <c r="C1865" t="s">
        <v>34</v>
      </c>
      <c r="D1865" s="5">
        <v>36978</v>
      </c>
      <c r="E1865" s="2">
        <v>928</v>
      </c>
      <c r="F1865" s="2">
        <v>36</v>
      </c>
      <c r="G1865" t="str">
        <f>B1865&amp;C1865</f>
        <v>Vaishnavi SAWANT3000msc</v>
      </c>
      <c r="H1865" s="2">
        <f>E1865</f>
        <v>928</v>
      </c>
      <c r="I1865" s="2" cm="1">
        <f t="array" ref="I1865">MAX(IF($G$3:$G$4000=$G1865,$H$3:$H$4000))</f>
        <v>928</v>
      </c>
      <c r="J1865" s="2" t="str">
        <v>JAM</v>
      </c>
      <c r="K1865" s="21" t="str">
        <v>Kimisha CHAMBERS</v>
      </c>
      <c r="L1865" s="47" t="str">
        <v>400mh</v>
      </c>
      <c r="M1865" s="97">
        <v>35333</v>
      </c>
      <c r="N1865" s="96" t="str">
        <f t="shared" si="116"/>
        <v>Kimisha CHAMBERS400mh</v>
      </c>
      <c r="O1865" s="2">
        <f t="shared" si="117"/>
        <v>1092</v>
      </c>
      <c r="P1865" s="2">
        <f t="shared" si="118"/>
        <v>41</v>
      </c>
      <c r="Q1865" s="81" t="str">
        <f t="shared" si="119"/>
        <v/>
      </c>
    </row>
    <row r="1866" spans="1:17" x14ac:dyDescent="0.2">
      <c r="A1866" t="s">
        <v>1232</v>
      </c>
      <c r="B1866" t="s">
        <v>1662</v>
      </c>
      <c r="C1866" t="s">
        <v>42</v>
      </c>
      <c r="D1866" s="5">
        <v>32807</v>
      </c>
      <c r="E1866" s="2">
        <v>928</v>
      </c>
      <c r="F1866" s="2">
        <v>46</v>
      </c>
      <c r="G1866" t="str">
        <f>B1866&amp;C1866</f>
        <v>Sarita Romit SINGHhammer-throw</v>
      </c>
      <c r="H1866" s="2">
        <f>E1866</f>
        <v>928</v>
      </c>
      <c r="I1866" s="2" cm="1">
        <f t="array" ref="I1866">MAX(IF($G$3:$G$4000=$G1866,$H$3:$H$4000))</f>
        <v>961</v>
      </c>
      <c r="J1866" s="2" t="str">
        <v>JAM</v>
      </c>
      <c r="K1866" s="21" t="str">
        <v>Anastasia LE-ROY</v>
      </c>
      <c r="L1866" s="47" t="str">
        <v>200m</v>
      </c>
      <c r="M1866" s="97">
        <v>32031</v>
      </c>
      <c r="N1866" s="96" t="str">
        <f t="shared" si="116"/>
        <v>Anastasia LE-ROY200m</v>
      </c>
      <c r="O1866" s="2">
        <f t="shared" si="117"/>
        <v>1091</v>
      </c>
      <c r="P1866" s="2">
        <f t="shared" si="118"/>
        <v>81</v>
      </c>
      <c r="Q1866" s="81" t="str">
        <f t="shared" si="119"/>
        <v/>
      </c>
    </row>
    <row r="1867" spans="1:17" x14ac:dyDescent="0.2">
      <c r="A1867" t="s">
        <v>1232</v>
      </c>
      <c r="B1867" t="s">
        <v>1536</v>
      </c>
      <c r="C1867" t="s">
        <v>35</v>
      </c>
      <c r="D1867" s="5">
        <v>36184</v>
      </c>
      <c r="E1867" s="2">
        <v>926</v>
      </c>
      <c r="F1867" s="2">
        <v>42</v>
      </c>
      <c r="G1867" t="str">
        <f>B1867&amp;C1867</f>
        <v>. REKHAhigh-jump</v>
      </c>
      <c r="H1867" s="2">
        <f>E1867</f>
        <v>926</v>
      </c>
      <c r="I1867" s="2" cm="1">
        <f t="array" ref="I1867">MAX(IF($G$3:$G$4000=$G1867,$H$3:$H$4000))</f>
        <v>984</v>
      </c>
      <c r="J1867" s="2" t="str">
        <v>JAM</v>
      </c>
      <c r="K1867" s="21" t="str">
        <v>Ashley WILLIAMS</v>
      </c>
      <c r="L1867" s="47" t="str">
        <v>400m</v>
      </c>
      <c r="M1867" s="97">
        <v>35363</v>
      </c>
      <c r="N1867" s="96" t="str">
        <f t="shared" si="116"/>
        <v>Ashley WILLIAMS400m</v>
      </c>
      <c r="O1867" s="2">
        <f t="shared" si="117"/>
        <v>1089</v>
      </c>
      <c r="P1867" s="2">
        <f t="shared" si="118"/>
        <v>86</v>
      </c>
      <c r="Q1867" s="81" t="str">
        <f t="shared" si="119"/>
        <v/>
      </c>
    </row>
    <row r="1868" spans="1:17" x14ac:dyDescent="0.2">
      <c r="A1868" t="s">
        <v>1232</v>
      </c>
      <c r="B1868" t="s">
        <v>2592</v>
      </c>
      <c r="C1868" s="5" t="s">
        <v>40</v>
      </c>
      <c r="D1868" s="5">
        <v>35881</v>
      </c>
      <c r="E1868" s="2">
        <v>926</v>
      </c>
      <c r="F1868" s="2">
        <v>44</v>
      </c>
      <c r="G1868" t="str">
        <f>B1868&amp;C1868</f>
        <v>Sonal GOYALdiscus-throw</v>
      </c>
      <c r="H1868" s="2">
        <f>E1868</f>
        <v>926</v>
      </c>
      <c r="I1868" s="2" cm="1">
        <f t="array" ref="I1868">MAX(IF($G$3:$G$4000=$G1868,$H$3:$H$4000))</f>
        <v>926</v>
      </c>
      <c r="J1868" s="2" t="str">
        <v>JAM</v>
      </c>
      <c r="K1868" s="21" t="str">
        <v>Briana WILLIAMS</v>
      </c>
      <c r="L1868" s="47" t="str">
        <v>200m</v>
      </c>
      <c r="M1868" s="97">
        <v>37336</v>
      </c>
      <c r="N1868" s="96" t="str">
        <f t="shared" si="116"/>
        <v>Briana WILLIAMS200m</v>
      </c>
      <c r="O1868" s="2">
        <f t="shared" si="117"/>
        <v>1087</v>
      </c>
      <c r="P1868" s="2">
        <f t="shared" si="118"/>
        <v>91</v>
      </c>
      <c r="Q1868" s="81" t="str">
        <f t="shared" si="119"/>
        <v/>
      </c>
    </row>
    <row r="1869" spans="1:17" x14ac:dyDescent="0.2">
      <c r="A1869" t="s">
        <v>1232</v>
      </c>
      <c r="B1869" t="s">
        <v>2763</v>
      </c>
      <c r="C1869" t="s">
        <v>41</v>
      </c>
      <c r="D1869" s="5">
        <v>34297</v>
      </c>
      <c r="E1869" s="2">
        <v>925</v>
      </c>
      <c r="F1869" s="2">
        <v>31</v>
      </c>
      <c r="G1869" t="str">
        <f>B1869&amp;C1869</f>
        <v>K. RASHMIjavelin-throw</v>
      </c>
      <c r="H1869" s="2">
        <f>E1869</f>
        <v>925</v>
      </c>
      <c r="I1869" s="2" cm="1">
        <f t="array" ref="I1869">MAX(IF($G$3:$G$4000=$G1869,$H$3:$H$4000))</f>
        <v>925</v>
      </c>
      <c r="J1869" s="2" t="str">
        <v>JAM</v>
      </c>
      <c r="K1869" s="21" t="str">
        <v>Kelly-Ann BECKFORD</v>
      </c>
      <c r="L1869" s="47" t="str">
        <v>800m</v>
      </c>
      <c r="M1869" s="97">
        <v>2000</v>
      </c>
      <c r="N1869" s="96" t="str">
        <f t="shared" si="116"/>
        <v>Kelly-Ann BECKFORD800m</v>
      </c>
      <c r="O1869" s="2">
        <f t="shared" si="117"/>
        <v>1086</v>
      </c>
      <c r="P1869" s="2">
        <f t="shared" si="118"/>
        <v>92</v>
      </c>
      <c r="Q1869" s="81" t="str">
        <f t="shared" si="119"/>
        <v/>
      </c>
    </row>
    <row r="1870" spans="1:17" x14ac:dyDescent="0.2">
      <c r="A1870" t="s">
        <v>1232</v>
      </c>
      <c r="B1870" t="s">
        <v>1586</v>
      </c>
      <c r="C1870" t="s">
        <v>40</v>
      </c>
      <c r="D1870" s="5">
        <v>35433</v>
      </c>
      <c r="E1870" s="2">
        <v>921</v>
      </c>
      <c r="F1870" s="2">
        <v>21</v>
      </c>
      <c r="G1870" t="str">
        <f>B1870&amp;C1870</f>
        <v>Nidhi RANIdiscus-throw</v>
      </c>
      <c r="H1870" s="2">
        <f>E1870</f>
        <v>921</v>
      </c>
      <c r="I1870" s="2" cm="1">
        <f t="array" ref="I1870">MAX(IF($G$3:$G$4000=$G1870,$H$3:$H$4000))</f>
        <v>989</v>
      </c>
      <c r="J1870" s="2" t="str">
        <v>JAM</v>
      </c>
      <c r="K1870" s="21" t="str">
        <v>Jodean WILLIAMS</v>
      </c>
      <c r="L1870" s="47" t="str">
        <v>200m</v>
      </c>
      <c r="M1870" s="97">
        <v>34284</v>
      </c>
      <c r="N1870" s="96" t="str">
        <f t="shared" si="116"/>
        <v>Jodean WILLIAMS200m</v>
      </c>
      <c r="O1870" s="2">
        <f t="shared" si="117"/>
        <v>1086</v>
      </c>
      <c r="P1870" s="2">
        <f t="shared" si="118"/>
        <v>93</v>
      </c>
      <c r="Q1870" s="81" t="str">
        <f t="shared" si="119"/>
        <v/>
      </c>
    </row>
    <row r="1871" spans="1:17" x14ac:dyDescent="0.2">
      <c r="A1871" t="s">
        <v>1232</v>
      </c>
      <c r="B1871" t="s">
        <v>1629</v>
      </c>
      <c r="C1871" s="5" t="s">
        <v>39</v>
      </c>
      <c r="D1871" s="5">
        <v>34949</v>
      </c>
      <c r="E1871" s="2">
        <v>920</v>
      </c>
      <c r="F1871" s="2">
        <v>41</v>
      </c>
      <c r="G1871" t="str">
        <f>B1871&amp;C1871</f>
        <v>Abha KHATUAshot-put</v>
      </c>
      <c r="H1871" s="2">
        <f>E1871</f>
        <v>920</v>
      </c>
      <c r="I1871" s="2" cm="1">
        <f t="array" ref="I1871">MAX(IF($G$3:$G$4000=$G1871,$H$3:$H$4000))</f>
        <v>1028</v>
      </c>
      <c r="J1871" s="2" t="str">
        <v>JAM</v>
      </c>
      <c r="K1871" s="21" t="str">
        <v>Sidney MARSHALL</v>
      </c>
      <c r="L1871" s="47" t="str">
        <v>100mh</v>
      </c>
      <c r="M1871" s="97">
        <v>36093</v>
      </c>
      <c r="N1871" s="96" t="str">
        <f t="shared" si="116"/>
        <v>Sidney MARSHALL100mh</v>
      </c>
      <c r="O1871" s="2">
        <f t="shared" si="117"/>
        <v>1086</v>
      </c>
      <c r="P1871" s="2">
        <f t="shared" si="118"/>
        <v>59</v>
      </c>
      <c r="Q1871" s="81" t="str">
        <f t="shared" si="119"/>
        <v/>
      </c>
    </row>
    <row r="1872" spans="1:17" x14ac:dyDescent="0.2">
      <c r="A1872" t="s">
        <v>1232</v>
      </c>
      <c r="B1872" t="s">
        <v>1461</v>
      </c>
      <c r="C1872" t="s">
        <v>33</v>
      </c>
      <c r="D1872" s="6">
        <v>37044</v>
      </c>
      <c r="E1872" s="2">
        <v>919</v>
      </c>
      <c r="F1872" s="2">
        <v>48</v>
      </c>
      <c r="G1872" t="str">
        <f>B1872&amp;C1872</f>
        <v>Gurdeep KAUR400mh</v>
      </c>
      <c r="H1872" s="2">
        <f>E1872</f>
        <v>919</v>
      </c>
      <c r="I1872" s="2" cm="1">
        <f t="array" ref="I1872">MAX(IF($G$3:$G$4000=$G1872,$H$3:$H$4000))</f>
        <v>1012</v>
      </c>
      <c r="J1872" s="2" t="str">
        <v>JAM</v>
      </c>
      <c r="K1872" s="21" t="str">
        <v>Linesha THOMPSON</v>
      </c>
      <c r="L1872" s="47" t="str">
        <v>200m</v>
      </c>
      <c r="M1872" s="97">
        <v>36161</v>
      </c>
      <c r="N1872" s="96" t="str">
        <f t="shared" si="116"/>
        <v>Linesha THOMPSON200m</v>
      </c>
      <c r="O1872" s="2">
        <f t="shared" si="117"/>
        <v>1085</v>
      </c>
      <c r="P1872" s="2">
        <f t="shared" si="118"/>
        <v>94</v>
      </c>
      <c r="Q1872" s="81" t="str">
        <f t="shared" si="119"/>
        <v/>
      </c>
    </row>
    <row r="1873" spans="1:17" x14ac:dyDescent="0.2">
      <c r="A1873" t="s">
        <v>1232</v>
      </c>
      <c r="B1873" t="s">
        <v>1489</v>
      </c>
      <c r="C1873" t="s">
        <v>37</v>
      </c>
      <c r="D1873" s="5"/>
      <c r="E1873" s="2">
        <v>919</v>
      </c>
      <c r="F1873" s="2">
        <v>85</v>
      </c>
      <c r="G1873" t="str">
        <f>B1873&amp;C1873</f>
        <v>M. KAVIYAlong-jump</v>
      </c>
      <c r="H1873" s="2">
        <f>E1873</f>
        <v>919</v>
      </c>
      <c r="I1873" s="2" cm="1">
        <f t="array" ref="I1873">MAX(IF($G$3:$G$4000=$G1873,$H$3:$H$4000))</f>
        <v>919</v>
      </c>
      <c r="J1873" s="2" t="str">
        <v>JAM</v>
      </c>
      <c r="K1873" s="21" t="str">
        <v>Britany ANDERSON</v>
      </c>
      <c r="L1873" s="47" t="str">
        <v>200m</v>
      </c>
      <c r="M1873" s="97">
        <v>36894</v>
      </c>
      <c r="N1873" s="96" t="str">
        <f t="shared" si="116"/>
        <v>Britany ANDERSON200m</v>
      </c>
      <c r="O1873" s="2">
        <f t="shared" si="117"/>
        <v>1084</v>
      </c>
      <c r="P1873" s="2">
        <f t="shared" si="118"/>
        <v>97</v>
      </c>
      <c r="Q1873" s="81" t="str">
        <f t="shared" si="119"/>
        <v/>
      </c>
    </row>
    <row r="1874" spans="1:17" x14ac:dyDescent="0.2">
      <c r="A1874" t="s">
        <v>1232</v>
      </c>
      <c r="B1874" t="s">
        <v>2820</v>
      </c>
      <c r="C1874" t="s">
        <v>85</v>
      </c>
      <c r="D1874" s="5">
        <v>37954</v>
      </c>
      <c r="E1874" s="2">
        <v>918</v>
      </c>
      <c r="F1874" s="2">
        <v>25</v>
      </c>
      <c r="G1874" t="str">
        <f>B1874&amp;C1874</f>
        <v>. RACHANArace-walking</v>
      </c>
      <c r="H1874" s="2">
        <f>E1874</f>
        <v>918</v>
      </c>
      <c r="I1874" s="2" cm="1">
        <f t="array" ref="I1874">MAX(IF($G$3:$G$4000=$G1874,$H$3:$H$4000))</f>
        <v>918</v>
      </c>
      <c r="J1874" s="2" t="str">
        <v>JAM</v>
      </c>
      <c r="K1874" s="21" t="str">
        <v>Amanda CARTY</v>
      </c>
      <c r="L1874" s="47" t="str">
        <v>long-jump</v>
      </c>
      <c r="M1874" s="97">
        <v>0</v>
      </c>
      <c r="N1874" s="96" t="str">
        <f t="shared" si="116"/>
        <v>Amanda CARTYlong-jump</v>
      </c>
      <c r="O1874" s="2">
        <f t="shared" si="117"/>
        <v>1084</v>
      </c>
      <c r="P1874" s="2">
        <f t="shared" si="118"/>
        <v>39</v>
      </c>
      <c r="Q1874" s="81" t="str">
        <f t="shared" si="119"/>
        <v/>
      </c>
    </row>
    <row r="1875" spans="1:17" x14ac:dyDescent="0.2">
      <c r="A1875" t="s">
        <v>1232</v>
      </c>
      <c r="B1875" t="s">
        <v>1386</v>
      </c>
      <c r="C1875" t="s">
        <v>34</v>
      </c>
      <c r="D1875" s="5">
        <v>37137</v>
      </c>
      <c r="E1875" s="2">
        <v>915</v>
      </c>
      <c r="F1875" s="2">
        <v>38</v>
      </c>
      <c r="G1875" t="str">
        <f>B1875&amp;C1875</f>
        <v>Kajal SHARMA3000msc</v>
      </c>
      <c r="H1875" s="2">
        <f>E1875</f>
        <v>915</v>
      </c>
      <c r="I1875" s="2" cm="1">
        <f t="array" ref="I1875">MAX(IF($G$3:$G$4000=$G1875,$H$3:$H$4000))</f>
        <v>915</v>
      </c>
      <c r="J1875" s="2" t="str">
        <v>JAM</v>
      </c>
      <c r="K1875" s="21" t="str">
        <v>Selieci MYLES</v>
      </c>
      <c r="L1875" s="47" t="str">
        <v>100mh</v>
      </c>
      <c r="M1875" s="97">
        <v>37519</v>
      </c>
      <c r="N1875" s="96" t="str">
        <f t="shared" si="116"/>
        <v>Selieci MYLES100mh</v>
      </c>
      <c r="O1875" s="2">
        <f t="shared" si="117"/>
        <v>1082</v>
      </c>
      <c r="P1875" s="2">
        <f t="shared" si="118"/>
        <v>61</v>
      </c>
      <c r="Q1875" s="81" t="str">
        <f t="shared" si="119"/>
        <v/>
      </c>
    </row>
    <row r="1876" spans="1:17" x14ac:dyDescent="0.2">
      <c r="A1876" t="s">
        <v>1232</v>
      </c>
      <c r="B1876" t="s">
        <v>1751</v>
      </c>
      <c r="C1876" t="s">
        <v>82</v>
      </c>
      <c r="D1876" s="5">
        <v>35515</v>
      </c>
      <c r="E1876" s="2">
        <v>913</v>
      </c>
      <c r="F1876" s="2">
        <v>33</v>
      </c>
      <c r="G1876" t="str">
        <f>B1876&amp;C1876</f>
        <v>Arati PATILmarathon</v>
      </c>
      <c r="H1876" s="2">
        <f>E1876</f>
        <v>913</v>
      </c>
      <c r="I1876" s="2" cm="1">
        <f t="array" ref="I1876">MAX(IF($G$3:$G$4000=$G1876,$H$3:$H$4000))</f>
        <v>913</v>
      </c>
      <c r="J1876" s="2" t="str">
        <v>JAM</v>
      </c>
      <c r="K1876" s="21" t="str">
        <v>Shianne DACOSTA</v>
      </c>
      <c r="L1876" s="47" t="str">
        <v>400m</v>
      </c>
      <c r="M1876" s="97">
        <v>37151</v>
      </c>
      <c r="N1876" s="96" t="str">
        <f t="shared" si="116"/>
        <v>Shianne DACOSTA400m</v>
      </c>
      <c r="O1876" s="2">
        <f t="shared" si="117"/>
        <v>1080</v>
      </c>
      <c r="P1876" s="2">
        <f t="shared" si="118"/>
        <v>97</v>
      </c>
      <c r="Q1876" s="81" t="str">
        <f t="shared" si="119"/>
        <v/>
      </c>
    </row>
    <row r="1877" spans="1:17" x14ac:dyDescent="0.2">
      <c r="A1877" t="s">
        <v>1232</v>
      </c>
      <c r="B1877" t="s">
        <v>1387</v>
      </c>
      <c r="C1877" t="s">
        <v>34</v>
      </c>
      <c r="D1877" s="5"/>
      <c r="E1877" s="2">
        <v>912</v>
      </c>
      <c r="F1877" s="2">
        <v>40</v>
      </c>
      <c r="G1877" t="str">
        <f>B1877&amp;C1877</f>
        <v>Shashi LATA3000msc</v>
      </c>
      <c r="H1877" s="2">
        <f>E1877</f>
        <v>912</v>
      </c>
      <c r="I1877" s="2" cm="1">
        <f t="array" ref="I1877">MAX(IF($G$3:$G$4000=$G1877,$H$3:$H$4000))</f>
        <v>912</v>
      </c>
      <c r="J1877" s="2" t="str">
        <v>JAM</v>
      </c>
      <c r="K1877" s="21" t="str">
        <v>Safhia HINDS</v>
      </c>
      <c r="L1877" s="47" t="str">
        <v>400mh</v>
      </c>
      <c r="M1877" s="97">
        <v>37666</v>
      </c>
      <c r="N1877" s="96" t="str">
        <f t="shared" si="116"/>
        <v>Safhia HINDS400mh</v>
      </c>
      <c r="O1877" s="2">
        <f t="shared" si="117"/>
        <v>1079</v>
      </c>
      <c r="P1877" s="2">
        <f t="shared" si="118"/>
        <v>44</v>
      </c>
      <c r="Q1877" s="81" t="str">
        <f t="shared" si="119"/>
        <v/>
      </c>
    </row>
    <row r="1878" spans="1:17" x14ac:dyDescent="0.2">
      <c r="A1878" t="s">
        <v>1232</v>
      </c>
      <c r="B1878" t="s">
        <v>1464</v>
      </c>
      <c r="C1878" t="s">
        <v>33</v>
      </c>
      <c r="D1878" s="5"/>
      <c r="E1878" s="2">
        <v>910</v>
      </c>
      <c r="F1878" s="2">
        <v>54</v>
      </c>
      <c r="G1878" t="str">
        <f>B1878&amp;C1878</f>
        <v>Megha MUNAVALLI400mh</v>
      </c>
      <c r="H1878" s="2">
        <f>E1878</f>
        <v>910</v>
      </c>
      <c r="I1878" s="2" cm="1">
        <f t="array" ref="I1878">MAX(IF($G$3:$G$4000=$G1878,$H$3:$H$4000))</f>
        <v>910</v>
      </c>
      <c r="J1878" s="2" t="str">
        <v>JAM</v>
      </c>
      <c r="K1878" s="21" t="str">
        <v>Annalee ROBINSON</v>
      </c>
      <c r="L1878" s="47" t="str">
        <v>400m</v>
      </c>
      <c r="M1878" s="97">
        <v>37281</v>
      </c>
      <c r="N1878" s="96" t="str">
        <f t="shared" si="116"/>
        <v>Annalee ROBINSON400m</v>
      </c>
      <c r="O1878" s="2">
        <f t="shared" si="117"/>
        <v>1078</v>
      </c>
      <c r="P1878" s="2">
        <f t="shared" si="118"/>
        <v>101</v>
      </c>
      <c r="Q1878" s="81" t="str">
        <f t="shared" si="119"/>
        <v/>
      </c>
    </row>
    <row r="1879" spans="1:17" x14ac:dyDescent="0.2">
      <c r="A1879" t="s">
        <v>1232</v>
      </c>
      <c r="B1879" t="s">
        <v>1465</v>
      </c>
      <c r="C1879" s="5" t="s">
        <v>33</v>
      </c>
      <c r="D1879" s="5">
        <v>36449</v>
      </c>
      <c r="E1879" s="2">
        <v>909</v>
      </c>
      <c r="F1879" s="2">
        <v>55</v>
      </c>
      <c r="G1879" t="str">
        <f>B1879&amp;C1879</f>
        <v>. NANHI400mh</v>
      </c>
      <c r="H1879" s="2">
        <f>E1879</f>
        <v>909</v>
      </c>
      <c r="I1879" s="2" cm="1">
        <f t="array" ref="I1879">MAX(IF($G$3:$G$4000=$G1879,$H$3:$H$4000))</f>
        <v>1034</v>
      </c>
      <c r="J1879" s="2" t="str">
        <v>JAM</v>
      </c>
      <c r="K1879" s="21" t="str">
        <v>Alexis JAMES</v>
      </c>
      <c r="L1879" s="47" t="str">
        <v>100m</v>
      </c>
      <c r="M1879" s="97">
        <v>38086</v>
      </c>
      <c r="N1879" s="96" t="str">
        <f t="shared" si="116"/>
        <v>Alexis JAMES100m</v>
      </c>
      <c r="O1879" s="2">
        <f t="shared" si="117"/>
        <v>1077</v>
      </c>
      <c r="P1879" s="2">
        <f t="shared" si="118"/>
        <v>110</v>
      </c>
      <c r="Q1879" s="81" t="str">
        <f t="shared" si="119"/>
        <v/>
      </c>
    </row>
    <row r="1880" spans="1:17" x14ac:dyDescent="0.2">
      <c r="A1880" t="s">
        <v>1232</v>
      </c>
      <c r="B1880" t="s">
        <v>1432</v>
      </c>
      <c r="C1880" s="5" t="s">
        <v>30</v>
      </c>
      <c r="D1880" s="5">
        <v>36958</v>
      </c>
      <c r="E1880" s="2">
        <v>907</v>
      </c>
      <c r="F1880" s="2">
        <v>29</v>
      </c>
      <c r="G1880" t="str">
        <f>B1880&amp;C1880</f>
        <v>Amrita PATEL10000m</v>
      </c>
      <c r="H1880" s="2">
        <f>E1880</f>
        <v>907</v>
      </c>
      <c r="I1880" s="2" cm="1">
        <f t="array" ref="I1880">MAX(IF($G$3:$G$4000=$G1880,$H$3:$H$4000))</f>
        <v>907</v>
      </c>
      <c r="J1880" s="2" t="str">
        <v>JAM</v>
      </c>
      <c r="K1880" s="21" t="str">
        <v>O'Shalia JOHNSON</v>
      </c>
      <c r="L1880" s="47" t="str">
        <v>400m</v>
      </c>
      <c r="M1880" s="97">
        <v>36141</v>
      </c>
      <c r="N1880" s="96" t="str">
        <f t="shared" si="116"/>
        <v>O'Shalia JOHNSON400m</v>
      </c>
      <c r="O1880" s="2">
        <f t="shared" si="117"/>
        <v>1076</v>
      </c>
      <c r="P1880" s="2">
        <f t="shared" si="118"/>
        <v>104</v>
      </c>
      <c r="Q1880" s="81" t="str">
        <f t="shared" si="119"/>
        <v/>
      </c>
    </row>
    <row r="1881" spans="1:17" x14ac:dyDescent="0.2">
      <c r="A1881" t="s">
        <v>1232</v>
      </c>
      <c r="B1881" t="s">
        <v>1753</v>
      </c>
      <c r="C1881" t="s">
        <v>82</v>
      </c>
      <c r="D1881" s="5">
        <v>31830</v>
      </c>
      <c r="E1881" s="2">
        <v>906</v>
      </c>
      <c r="F1881" s="2">
        <v>35</v>
      </c>
      <c r="G1881" t="str">
        <f>B1881&amp;C1881</f>
        <v>Jyoti GAWATEmarathon</v>
      </c>
      <c r="H1881" s="2">
        <f>E1881</f>
        <v>906</v>
      </c>
      <c r="I1881" s="2" cm="1">
        <f t="array" ref="I1881">MAX(IF($G$3:$G$4000=$G1881,$H$3:$H$4000))</f>
        <v>906</v>
      </c>
      <c r="J1881" s="2" t="str">
        <v>JAM</v>
      </c>
      <c r="K1881" s="21" t="str">
        <v>Asharria ULETT</v>
      </c>
      <c r="L1881" s="47" t="str">
        <v>100mh</v>
      </c>
      <c r="M1881" s="97">
        <v>38313</v>
      </c>
      <c r="N1881" s="96" t="str">
        <f t="shared" si="116"/>
        <v>Asharria ULETT100mh</v>
      </c>
      <c r="O1881" s="2">
        <f t="shared" si="117"/>
        <v>1073</v>
      </c>
      <c r="P1881" s="2">
        <f t="shared" si="118"/>
        <v>69</v>
      </c>
      <c r="Q1881" s="81" t="str">
        <f t="shared" si="119"/>
        <v/>
      </c>
    </row>
    <row r="1882" spans="1:17" x14ac:dyDescent="0.2">
      <c r="A1882" t="s">
        <v>1232</v>
      </c>
      <c r="B1882" t="s">
        <v>2714</v>
      </c>
      <c r="C1882" t="s">
        <v>42</v>
      </c>
      <c r="D1882" s="5">
        <v>34053</v>
      </c>
      <c r="E1882" s="2">
        <v>905</v>
      </c>
      <c r="F1882" s="2">
        <v>50</v>
      </c>
      <c r="G1882" t="str">
        <f>B1882&amp;C1882</f>
        <v>Jyoti JAKHAR RANAhammer-throw</v>
      </c>
      <c r="H1882" s="2">
        <f>E1882</f>
        <v>905</v>
      </c>
      <c r="I1882" s="2" cm="1">
        <f t="array" ref="I1882">MAX(IF($G$3:$G$4000=$G1882,$H$3:$H$4000))</f>
        <v>905</v>
      </c>
      <c r="J1882" s="2" t="str">
        <v>JAM</v>
      </c>
      <c r="K1882" s="21" t="str">
        <v>Patreece CLARKE</v>
      </c>
      <c r="L1882" s="47" t="str">
        <v>100mh</v>
      </c>
      <c r="M1882" s="97">
        <v>37735</v>
      </c>
      <c r="N1882" s="96" t="str">
        <f t="shared" si="116"/>
        <v>Patreece CLARKE100mh</v>
      </c>
      <c r="O1882" s="2">
        <f t="shared" si="117"/>
        <v>1073</v>
      </c>
      <c r="P1882" s="2">
        <f t="shared" si="118"/>
        <v>69</v>
      </c>
      <c r="Q1882" s="81" t="str">
        <f t="shared" si="119"/>
        <v/>
      </c>
    </row>
    <row r="1883" spans="1:17" x14ac:dyDescent="0.2">
      <c r="A1883" t="s">
        <v>1232</v>
      </c>
      <c r="B1883" t="s">
        <v>1388</v>
      </c>
      <c r="C1883" t="s">
        <v>34</v>
      </c>
      <c r="D1883" s="5">
        <v>36000</v>
      </c>
      <c r="E1883" s="2">
        <v>903</v>
      </c>
      <c r="F1883" s="2">
        <v>41</v>
      </c>
      <c r="G1883" t="str">
        <f>B1883&amp;C1883</f>
        <v>K. SWETHA3000msc</v>
      </c>
      <c r="H1883" s="2">
        <f>E1883</f>
        <v>903</v>
      </c>
      <c r="I1883" s="2" cm="1">
        <f t="array" ref="I1883">MAX(IF($G$3:$G$4000=$G1883,$H$3:$H$4000))</f>
        <v>903</v>
      </c>
      <c r="J1883" s="2" t="str">
        <v>JAM</v>
      </c>
      <c r="K1883" s="21" t="str">
        <v>Lavanya WILLIAMS</v>
      </c>
      <c r="L1883" s="47" t="str">
        <v>100m</v>
      </c>
      <c r="M1883" s="97">
        <v>38694</v>
      </c>
      <c r="N1883" s="96" t="str">
        <f t="shared" si="116"/>
        <v>Lavanya WILLIAMS100m</v>
      </c>
      <c r="O1883" s="2">
        <f t="shared" si="117"/>
        <v>1070</v>
      </c>
      <c r="P1883" s="2">
        <f t="shared" si="118"/>
        <v>113</v>
      </c>
      <c r="Q1883" s="81" t="str">
        <f t="shared" si="119"/>
        <v/>
      </c>
    </row>
    <row r="1884" spans="1:17" x14ac:dyDescent="0.2">
      <c r="A1884" t="s">
        <v>1232</v>
      </c>
      <c r="B1884" t="s">
        <v>1552</v>
      </c>
      <c r="C1884" t="s">
        <v>36</v>
      </c>
      <c r="D1884" s="5">
        <v>36369</v>
      </c>
      <c r="E1884" s="2">
        <v>898</v>
      </c>
      <c r="F1884" s="2">
        <v>22</v>
      </c>
      <c r="G1884" t="str">
        <f>B1884&amp;C1884</f>
        <v>Divya MOHANpole-vault</v>
      </c>
      <c r="H1884" s="2">
        <f>E1884</f>
        <v>898</v>
      </c>
      <c r="I1884" s="2" cm="1">
        <f t="array" ref="I1884">MAX(IF($G$3:$G$4000=$G1884,$H$3:$H$4000))</f>
        <v>898</v>
      </c>
      <c r="J1884" s="2" t="str">
        <v>JAM</v>
      </c>
      <c r="K1884" s="21" t="str">
        <v>Carleta BERNARD</v>
      </c>
      <c r="L1884" s="47" t="str">
        <v>200m</v>
      </c>
      <c r="M1884" s="97">
        <v>38299</v>
      </c>
      <c r="N1884" s="96" t="str">
        <f t="shared" si="116"/>
        <v>Carleta BERNARD200m</v>
      </c>
      <c r="O1884" s="2">
        <f t="shared" si="117"/>
        <v>1070</v>
      </c>
      <c r="P1884" s="2">
        <f t="shared" si="118"/>
        <v>104</v>
      </c>
      <c r="Q1884" s="81" t="str">
        <f t="shared" si="119"/>
        <v/>
      </c>
    </row>
    <row r="1885" spans="1:17" x14ac:dyDescent="0.2">
      <c r="A1885" t="s">
        <v>1232</v>
      </c>
      <c r="B1885" t="s">
        <v>1553</v>
      </c>
      <c r="C1885" t="s">
        <v>36</v>
      </c>
      <c r="D1885" s="5">
        <v>35464</v>
      </c>
      <c r="E1885" s="2">
        <v>898</v>
      </c>
      <c r="F1885" s="2">
        <v>22</v>
      </c>
      <c r="G1885" t="str">
        <f>B1885&amp;C1885</f>
        <v>Baranica ELANGOANpole-vault</v>
      </c>
      <c r="H1885" s="2">
        <f>E1885</f>
        <v>898</v>
      </c>
      <c r="I1885" s="2" cm="1">
        <f t="array" ref="I1885">MAX(IF($G$3:$G$4000=$G1885,$H$3:$H$4000))</f>
        <v>929</v>
      </c>
      <c r="J1885" s="2" t="str">
        <v>JAM</v>
      </c>
      <c r="K1885" s="21" t="str">
        <v>Kaylia KELLY</v>
      </c>
      <c r="L1885" s="47" t="str">
        <v>400m</v>
      </c>
      <c r="M1885" s="97">
        <v>37771</v>
      </c>
      <c r="N1885" s="96" t="str">
        <f t="shared" si="116"/>
        <v>Kaylia KELLY400m</v>
      </c>
      <c r="O1885" s="2">
        <f t="shared" si="117"/>
        <v>1070</v>
      </c>
      <c r="P1885" s="2">
        <f t="shared" si="118"/>
        <v>109</v>
      </c>
      <c r="Q1885" s="81" t="str">
        <f t="shared" si="119"/>
        <v/>
      </c>
    </row>
    <row r="1886" spans="1:17" x14ac:dyDescent="0.2">
      <c r="A1886" t="s">
        <v>1232</v>
      </c>
      <c r="B1886" t="s">
        <v>1389</v>
      </c>
      <c r="C1886" t="s">
        <v>34</v>
      </c>
      <c r="D1886" s="6">
        <v>36869</v>
      </c>
      <c r="E1886" s="2">
        <v>893</v>
      </c>
      <c r="F1886" s="2">
        <v>43</v>
      </c>
      <c r="G1886" t="str">
        <f>B1886&amp;C1886</f>
        <v>D.R. SMITHA3000msc</v>
      </c>
      <c r="H1886" s="2">
        <f>E1886</f>
        <v>893</v>
      </c>
      <c r="I1886" s="2" cm="1">
        <f t="array" ref="I1886">MAX(IF($G$3:$G$4000=$G1886,$H$3:$H$4000))</f>
        <v>893</v>
      </c>
      <c r="J1886" s="2" t="str">
        <v>JAM</v>
      </c>
      <c r="K1886" s="21" t="str">
        <v>Kimeone MCLEOD</v>
      </c>
      <c r="L1886" s="47" t="str">
        <v>100mh</v>
      </c>
      <c r="M1886" s="97">
        <v>36848</v>
      </c>
      <c r="N1886" s="96" t="str">
        <f t="shared" si="116"/>
        <v>Kimeone MCLEOD100mh</v>
      </c>
      <c r="O1886" s="2">
        <f t="shared" si="117"/>
        <v>1070</v>
      </c>
      <c r="P1886" s="2">
        <f t="shared" si="118"/>
        <v>75</v>
      </c>
      <c r="Q1886" s="81" t="str">
        <f t="shared" si="119"/>
        <v/>
      </c>
    </row>
    <row r="1887" spans="1:17" x14ac:dyDescent="0.2">
      <c r="A1887" t="s">
        <v>1232</v>
      </c>
      <c r="B1887" t="s">
        <v>4989</v>
      </c>
      <c r="C1887" t="s">
        <v>43</v>
      </c>
      <c r="D1887" s="5">
        <v>36853</v>
      </c>
      <c r="E1887" s="2">
        <v>890</v>
      </c>
      <c r="F1887" s="2">
        <v>37</v>
      </c>
      <c r="G1887" t="str">
        <f>B1887&amp;C1887</f>
        <v>Sonu KUMARIheptathlon</v>
      </c>
      <c r="H1887" s="2">
        <f>E1887</f>
        <v>890</v>
      </c>
      <c r="I1887" s="2" cm="1">
        <f t="array" ref="I1887">MAX(IF($G$3:$G$4000=$G1887,$H$3:$H$4000))</f>
        <v>890</v>
      </c>
      <c r="J1887" s="2" t="str">
        <v>JAM</v>
      </c>
      <c r="K1887" s="21" t="str">
        <v>Shenese WALKER</v>
      </c>
      <c r="L1887" s="47" t="str">
        <v>200m</v>
      </c>
      <c r="M1887" s="97">
        <v>37644</v>
      </c>
      <c r="N1887" s="96" t="str">
        <f t="shared" si="116"/>
        <v>Shenese WALKER200m</v>
      </c>
      <c r="O1887" s="2">
        <f t="shared" si="117"/>
        <v>1069</v>
      </c>
      <c r="P1887" s="2">
        <f t="shared" si="118"/>
        <v>105</v>
      </c>
      <c r="Q1887" s="81" t="str">
        <f t="shared" si="119"/>
        <v/>
      </c>
    </row>
    <row r="1888" spans="1:17" x14ac:dyDescent="0.2">
      <c r="A1888" t="s">
        <v>1232</v>
      </c>
      <c r="B1888" t="s">
        <v>2821</v>
      </c>
      <c r="C1888" t="s">
        <v>85</v>
      </c>
      <c r="D1888" s="5">
        <v>37462</v>
      </c>
      <c r="E1888" s="2">
        <v>886</v>
      </c>
      <c r="F1888" s="2">
        <v>27</v>
      </c>
      <c r="G1888" t="str">
        <f>B1888&amp;C1888</f>
        <v>Bharti BHADANArace-walking</v>
      </c>
      <c r="H1888" s="2">
        <f>E1888</f>
        <v>886</v>
      </c>
      <c r="I1888" s="2" cm="1">
        <f t="array" ref="I1888">MAX(IF($G$3:$G$4000=$G1888,$H$3:$H$4000))</f>
        <v>886</v>
      </c>
      <c r="J1888" s="2" t="str">
        <v>JAM</v>
      </c>
      <c r="K1888" s="21" t="str">
        <v>Safhia HINDS</v>
      </c>
      <c r="L1888" s="47" t="str">
        <v>400m</v>
      </c>
      <c r="M1888" s="97">
        <v>37666</v>
      </c>
      <c r="N1888" s="96" t="str">
        <f t="shared" si="116"/>
        <v>Safhia HINDS400m</v>
      </c>
      <c r="O1888" s="2">
        <f t="shared" si="117"/>
        <v>1069</v>
      </c>
      <c r="P1888" s="2">
        <f t="shared" si="118"/>
        <v>111</v>
      </c>
      <c r="Q1888" s="81" t="str">
        <f t="shared" si="119"/>
        <v/>
      </c>
    </row>
    <row r="1889" spans="1:17" x14ac:dyDescent="0.2">
      <c r="A1889" t="s">
        <v>1232</v>
      </c>
      <c r="B1889" t="s">
        <v>1631</v>
      </c>
      <c r="C1889" t="s">
        <v>39</v>
      </c>
      <c r="D1889" s="5">
        <v>36831</v>
      </c>
      <c r="E1889" s="2">
        <v>884</v>
      </c>
      <c r="F1889" s="2">
        <v>12</v>
      </c>
      <c r="G1889" t="str">
        <f>B1889&amp;C1889</f>
        <v>. YOGITAshot-put</v>
      </c>
      <c r="H1889" s="2">
        <f>E1889</f>
        <v>884</v>
      </c>
      <c r="I1889" s="2" cm="1">
        <f t="array" ref="I1889">MAX(IF($G$3:$G$4000=$G1889,$H$3:$H$4000))</f>
        <v>884</v>
      </c>
      <c r="J1889" s="2" t="str">
        <v>JAM</v>
      </c>
      <c r="K1889" s="21" t="str">
        <v>Mickalia HAISLEY</v>
      </c>
      <c r="L1889" s="47" t="str">
        <v>200m</v>
      </c>
      <c r="M1889" s="97">
        <v>38316</v>
      </c>
      <c r="N1889" s="96" t="str">
        <f t="shared" si="116"/>
        <v>Mickalia HAISLEY200m</v>
      </c>
      <c r="O1889" s="2">
        <f t="shared" si="117"/>
        <v>1067</v>
      </c>
      <c r="P1889" s="2">
        <f t="shared" si="118"/>
        <v>108</v>
      </c>
      <c r="Q1889" s="81" t="str">
        <f t="shared" si="119"/>
        <v/>
      </c>
    </row>
    <row r="1890" spans="1:17" x14ac:dyDescent="0.2">
      <c r="A1890" t="s">
        <v>1232</v>
      </c>
      <c r="B1890" t="s">
        <v>1556</v>
      </c>
      <c r="C1890" t="s">
        <v>36</v>
      </c>
      <c r="D1890" s="5">
        <v>37013</v>
      </c>
      <c r="E1890" s="2">
        <v>883</v>
      </c>
      <c r="F1890" s="2">
        <v>27</v>
      </c>
      <c r="G1890" t="str">
        <f>B1890&amp;C1890</f>
        <v>. SATHYApole-vault</v>
      </c>
      <c r="H1890" s="2">
        <f>E1890</f>
        <v>883</v>
      </c>
      <c r="I1890" s="2" cm="1">
        <f t="array" ref="I1890">MAX(IF($G$3:$G$4000=$G1890,$H$3:$H$4000))</f>
        <v>883</v>
      </c>
      <c r="J1890" s="2" t="str">
        <v>JAM</v>
      </c>
      <c r="K1890" s="21" t="str">
        <v>Jodian STEWART</v>
      </c>
      <c r="L1890" s="47" t="str">
        <v>long-jump</v>
      </c>
      <c r="M1890" s="97">
        <v>37125</v>
      </c>
      <c r="N1890" s="96" t="str">
        <f t="shared" si="116"/>
        <v>Jodian STEWARTlong-jump</v>
      </c>
      <c r="O1890" s="2">
        <f t="shared" si="117"/>
        <v>1066</v>
      </c>
      <c r="P1890" s="2">
        <f t="shared" si="118"/>
        <v>52</v>
      </c>
      <c r="Q1890" s="81" t="str">
        <f t="shared" si="119"/>
        <v/>
      </c>
    </row>
    <row r="1891" spans="1:17" x14ac:dyDescent="0.2">
      <c r="A1891" t="s">
        <v>1232</v>
      </c>
      <c r="B1891" t="s">
        <v>2539</v>
      </c>
      <c r="C1891" t="s">
        <v>36</v>
      </c>
      <c r="D1891" s="5">
        <v>36927</v>
      </c>
      <c r="E1891" s="2">
        <v>883</v>
      </c>
      <c r="F1891" s="2">
        <v>48</v>
      </c>
      <c r="G1891" t="str">
        <f>B1891&amp;C1891</f>
        <v>T. SATHIYApole-vault</v>
      </c>
      <c r="H1891" s="2">
        <f>E1891</f>
        <v>883</v>
      </c>
      <c r="I1891" s="2" cm="1">
        <f t="array" ref="I1891">MAX(IF($G$3:$G$4000=$G1891,$H$3:$H$4000))</f>
        <v>883</v>
      </c>
      <c r="J1891" s="2" t="str">
        <v>JAM</v>
      </c>
      <c r="K1891" s="21" t="str">
        <v>Shanette ALLISON</v>
      </c>
      <c r="L1891" s="47" t="str">
        <v>100mh</v>
      </c>
      <c r="M1891" s="97">
        <v>36671</v>
      </c>
      <c r="N1891" s="96" t="str">
        <f t="shared" si="116"/>
        <v>Shanette ALLISON100mh</v>
      </c>
      <c r="O1891" s="2">
        <f t="shared" si="117"/>
        <v>1066</v>
      </c>
      <c r="P1891" s="2">
        <f t="shared" si="118"/>
        <v>82</v>
      </c>
      <c r="Q1891" s="81" t="str">
        <f t="shared" si="119"/>
        <v/>
      </c>
    </row>
    <row r="1892" spans="1:17" x14ac:dyDescent="0.2">
      <c r="A1892" t="s">
        <v>1232</v>
      </c>
      <c r="B1892" t="s">
        <v>1681</v>
      </c>
      <c r="C1892" t="s">
        <v>41</v>
      </c>
      <c r="D1892" s="5">
        <v>36681</v>
      </c>
      <c r="E1892" s="2">
        <v>880</v>
      </c>
      <c r="F1892" s="2">
        <v>46</v>
      </c>
      <c r="G1892" t="str">
        <f>B1892&amp;C1892</f>
        <v>Karishma SANILjavelin-throw</v>
      </c>
      <c r="H1892" s="2">
        <f>E1892</f>
        <v>880</v>
      </c>
      <c r="I1892" s="2" cm="1">
        <f t="array" ref="I1892">MAX(IF($G$3:$G$4000=$G1892,$H$3:$H$4000))</f>
        <v>941</v>
      </c>
      <c r="J1892" s="2" t="str">
        <v>JAM</v>
      </c>
      <c r="K1892" s="21" t="str">
        <v>Ristananna BAILEY-COLE</v>
      </c>
      <c r="L1892" s="47" t="str">
        <v>400mh</v>
      </c>
      <c r="M1892" s="97">
        <v>0</v>
      </c>
      <c r="N1892" s="96" t="str">
        <f t="shared" si="116"/>
        <v>Ristananna BAILEY-COLE400mh</v>
      </c>
      <c r="O1892" s="2">
        <f t="shared" si="117"/>
        <v>1064</v>
      </c>
      <c r="P1892" s="2">
        <f t="shared" si="118"/>
        <v>53</v>
      </c>
      <c r="Q1892" s="81" t="str">
        <f t="shared" si="119"/>
        <v/>
      </c>
    </row>
    <row r="1893" spans="1:17" x14ac:dyDescent="0.2">
      <c r="A1893" t="s">
        <v>1232</v>
      </c>
      <c r="B1893" t="s">
        <v>2771</v>
      </c>
      <c r="C1893" s="5" t="s">
        <v>41</v>
      </c>
      <c r="D1893" s="5">
        <v>38677</v>
      </c>
      <c r="E1893" s="2">
        <v>880</v>
      </c>
      <c r="F1893" s="2">
        <v>47</v>
      </c>
      <c r="G1893" t="str">
        <f>B1893&amp;C1893</f>
        <v>. DEEPIKAjavelin-throw</v>
      </c>
      <c r="H1893" s="2">
        <f>E1893</f>
        <v>880</v>
      </c>
      <c r="I1893" s="2" cm="1">
        <f t="array" ref="I1893">MAX(IF($G$3:$G$4000=$G1893,$H$3:$H$4000))</f>
        <v>880</v>
      </c>
      <c r="J1893" s="2" t="str">
        <v>JAM</v>
      </c>
      <c r="K1893" s="21" t="str">
        <v>Ackelia SMITH</v>
      </c>
      <c r="L1893" s="47" t="str">
        <v>triple-jump</v>
      </c>
      <c r="M1893" s="97">
        <v>37292</v>
      </c>
      <c r="N1893" s="96" t="str">
        <f t="shared" si="116"/>
        <v>Ackelia SMITHtriple-jump</v>
      </c>
      <c r="O1893" s="2">
        <f t="shared" si="117"/>
        <v>1064</v>
      </c>
      <c r="P1893" s="2">
        <f t="shared" si="118"/>
        <v>20</v>
      </c>
      <c r="Q1893" s="81" t="str">
        <f t="shared" si="119"/>
        <v/>
      </c>
    </row>
    <row r="1894" spans="1:17" x14ac:dyDescent="0.2">
      <c r="A1894" t="s">
        <v>1232</v>
      </c>
      <c r="B1894" t="s">
        <v>1687</v>
      </c>
      <c r="C1894" t="s">
        <v>41</v>
      </c>
      <c r="D1894" s="5">
        <v>35763</v>
      </c>
      <c r="E1894" s="2">
        <v>876</v>
      </c>
      <c r="F1894" s="2">
        <v>15</v>
      </c>
      <c r="G1894" t="str">
        <f>B1894&amp;C1894</f>
        <v>Pushpa JAKHARjavelin-throw</v>
      </c>
      <c r="H1894" s="2">
        <f>E1894</f>
        <v>876</v>
      </c>
      <c r="I1894" s="2" cm="1">
        <f t="array" ref="I1894">MAX(IF($G$3:$G$4000=$G1894,$H$3:$H$4000))</f>
        <v>939</v>
      </c>
      <c r="J1894" s="2" t="str">
        <v>JAM</v>
      </c>
      <c r="K1894" s="21" t="str">
        <v>Moseiha BRIDGEN</v>
      </c>
      <c r="L1894" s="47" t="str">
        <v>400mh</v>
      </c>
      <c r="M1894" s="97">
        <v>37393</v>
      </c>
      <c r="N1894" s="96" t="str">
        <f t="shared" si="116"/>
        <v>Moseiha BRIDGEN400mh</v>
      </c>
      <c r="O1894" s="2">
        <f t="shared" si="117"/>
        <v>1062</v>
      </c>
      <c r="P1894" s="2">
        <f t="shared" si="118"/>
        <v>54</v>
      </c>
      <c r="Q1894" s="81" t="str">
        <f t="shared" si="119"/>
        <v/>
      </c>
    </row>
    <row r="1895" spans="1:17" x14ac:dyDescent="0.2">
      <c r="A1895" t="s">
        <v>1232</v>
      </c>
      <c r="B1895" t="s">
        <v>2822</v>
      </c>
      <c r="C1895" t="s">
        <v>85</v>
      </c>
      <c r="D1895" s="5">
        <v>37744</v>
      </c>
      <c r="E1895" s="2">
        <v>875</v>
      </c>
      <c r="F1895" s="2">
        <v>28</v>
      </c>
      <c r="G1895" t="str">
        <f>B1895&amp;C1895</f>
        <v>Mansi NEGIrace-walking</v>
      </c>
      <c r="H1895" s="2">
        <f>E1895</f>
        <v>875</v>
      </c>
      <c r="I1895" s="2" cm="1">
        <f t="array" ref="I1895">MAX(IF($G$3:$G$4000=$G1895,$H$3:$H$4000))</f>
        <v>875</v>
      </c>
      <c r="J1895" s="2" t="str">
        <v>JAM</v>
      </c>
      <c r="K1895" s="21" t="str">
        <v>Shantae FOREMAN</v>
      </c>
      <c r="L1895" s="47" t="str">
        <v>high-jump</v>
      </c>
      <c r="M1895" s="97">
        <v>37551</v>
      </c>
      <c r="N1895" s="96" t="str">
        <f t="shared" si="116"/>
        <v>Shantae FOREMANhigh-jump</v>
      </c>
      <c r="O1895" s="2">
        <f t="shared" si="117"/>
        <v>1062</v>
      </c>
      <c r="P1895" s="2">
        <f t="shared" si="118"/>
        <v>21</v>
      </c>
      <c r="Q1895" s="81" t="str">
        <f t="shared" si="119"/>
        <v/>
      </c>
    </row>
    <row r="1896" spans="1:17" x14ac:dyDescent="0.2">
      <c r="A1896" t="s">
        <v>1232</v>
      </c>
      <c r="B1896" t="s">
        <v>1632</v>
      </c>
      <c r="C1896" t="s">
        <v>39</v>
      </c>
      <c r="D1896" s="5">
        <v>36629</v>
      </c>
      <c r="E1896" s="2">
        <v>872</v>
      </c>
      <c r="F1896" s="2">
        <v>58</v>
      </c>
      <c r="G1896" t="str">
        <f>B1896&amp;C1896</f>
        <v>V. AMBIKAshot-put</v>
      </c>
      <c r="H1896" s="2">
        <f>E1896</f>
        <v>872</v>
      </c>
      <c r="I1896" s="2" cm="1">
        <f t="array" ref="I1896">MAX(IF($G$3:$G$4000=$G1896,$H$3:$H$4000))</f>
        <v>872</v>
      </c>
      <c r="J1896" s="2" t="str">
        <v>JAM</v>
      </c>
      <c r="K1896" s="21" t="str">
        <v>Shenese WALKER</v>
      </c>
      <c r="L1896" s="47" t="str">
        <v>100m</v>
      </c>
      <c r="M1896" s="97">
        <v>37644</v>
      </c>
      <c r="N1896" s="96" t="str">
        <f t="shared" si="116"/>
        <v>Shenese WALKER100m</v>
      </c>
      <c r="O1896" s="2">
        <f t="shared" si="117"/>
        <v>1060</v>
      </c>
      <c r="P1896" s="2">
        <f t="shared" si="118"/>
        <v>117</v>
      </c>
      <c r="Q1896" s="81" t="str">
        <f t="shared" si="119"/>
        <v/>
      </c>
    </row>
    <row r="1897" spans="1:17" x14ac:dyDescent="0.2">
      <c r="A1897" t="s">
        <v>1232</v>
      </c>
      <c r="B1897" t="s">
        <v>2775</v>
      </c>
      <c r="C1897" t="s">
        <v>41</v>
      </c>
      <c r="D1897" s="5">
        <v>35231</v>
      </c>
      <c r="E1897" s="2">
        <v>870</v>
      </c>
      <c r="F1897" s="2">
        <v>51</v>
      </c>
      <c r="G1897" t="str">
        <f>B1897&amp;C1897</f>
        <v>Shilpa RANIjavelin-throw</v>
      </c>
      <c r="H1897" s="2">
        <f>E1897</f>
        <v>870</v>
      </c>
      <c r="I1897" s="2" cm="1">
        <f t="array" ref="I1897">MAX(IF($G$3:$G$4000=$G1897,$H$3:$H$4000))</f>
        <v>870</v>
      </c>
      <c r="J1897" s="2" t="str">
        <v>JAM</v>
      </c>
      <c r="K1897" s="21" t="str">
        <v>Kaylia KELLY</v>
      </c>
      <c r="L1897" s="47" t="str">
        <v>200m</v>
      </c>
      <c r="M1897" s="97">
        <v>37771</v>
      </c>
      <c r="N1897" s="96" t="str">
        <f t="shared" si="116"/>
        <v>Kaylia KELLY200m</v>
      </c>
      <c r="O1897" s="2">
        <f t="shared" si="117"/>
        <v>1059</v>
      </c>
      <c r="P1897" s="2">
        <f t="shared" si="118"/>
        <v>112</v>
      </c>
      <c r="Q1897" s="81" t="str">
        <f t="shared" si="119"/>
        <v/>
      </c>
    </row>
    <row r="1898" spans="1:17" x14ac:dyDescent="0.2">
      <c r="A1898" t="s">
        <v>1232</v>
      </c>
      <c r="B1898" t="s">
        <v>2606</v>
      </c>
      <c r="C1898" t="s">
        <v>40</v>
      </c>
      <c r="D1898" s="5">
        <v>35716</v>
      </c>
      <c r="E1898" s="2">
        <v>869</v>
      </c>
      <c r="F1898" s="2">
        <v>69</v>
      </c>
      <c r="G1898" t="str">
        <f>B1898&amp;C1898</f>
        <v>Suravi BISWASdiscus-throw</v>
      </c>
      <c r="H1898" s="2">
        <f>E1898</f>
        <v>869</v>
      </c>
      <c r="I1898" s="2" cm="1">
        <f t="array" ref="I1898">MAX(IF($G$3:$G$4000=$G1898,$H$3:$H$4000))</f>
        <v>869</v>
      </c>
      <c r="J1898" s="2" t="str">
        <v>JAM</v>
      </c>
      <c r="K1898" s="21" t="str">
        <v>Marissa SIMPSON</v>
      </c>
      <c r="L1898" s="47" t="str">
        <v>100mh</v>
      </c>
      <c r="M1898" s="97">
        <v>37543</v>
      </c>
      <c r="N1898" s="96" t="str">
        <f t="shared" si="116"/>
        <v>Marissa SIMPSON100mh</v>
      </c>
      <c r="O1898" s="2">
        <f t="shared" si="117"/>
        <v>1057</v>
      </c>
      <c r="P1898" s="2">
        <f t="shared" si="118"/>
        <v>89</v>
      </c>
      <c r="Q1898" s="81" t="str">
        <f t="shared" si="119"/>
        <v/>
      </c>
    </row>
    <row r="1899" spans="1:17" x14ac:dyDescent="0.2">
      <c r="A1899" t="s">
        <v>1232</v>
      </c>
      <c r="B1899" t="s">
        <v>2545</v>
      </c>
      <c r="C1899" s="5" t="s">
        <v>36</v>
      </c>
      <c r="D1899" s="5">
        <v>34478</v>
      </c>
      <c r="E1899" s="2">
        <v>868</v>
      </c>
      <c r="F1899" s="2">
        <v>55</v>
      </c>
      <c r="G1899" t="str">
        <f>B1899&amp;C1899</f>
        <v>Rachan KRISHNApole-vault</v>
      </c>
      <c r="H1899" s="2">
        <f>E1899</f>
        <v>868</v>
      </c>
      <c r="I1899" s="2" cm="1">
        <f t="array" ref="I1899">MAX(IF($G$3:$G$4000=$G1899,$H$3:$H$4000))</f>
        <v>868</v>
      </c>
      <c r="J1899" s="2" t="str">
        <v>JAM</v>
      </c>
      <c r="K1899" s="21" t="str">
        <v>Nikita TRACEY</v>
      </c>
      <c r="L1899" s="47" t="str">
        <v>400mh</v>
      </c>
      <c r="M1899" s="97">
        <v>33134</v>
      </c>
      <c r="N1899" s="96" t="str">
        <f t="shared" si="116"/>
        <v>Nikita TRACEY400mh</v>
      </c>
      <c r="O1899" s="2">
        <f t="shared" si="117"/>
        <v>1057</v>
      </c>
      <c r="P1899" s="2">
        <f t="shared" si="118"/>
        <v>56</v>
      </c>
      <c r="Q1899" s="81" t="str">
        <f t="shared" si="119"/>
        <v/>
      </c>
    </row>
    <row r="1900" spans="1:17" x14ac:dyDescent="0.2">
      <c r="A1900" t="s">
        <v>1232</v>
      </c>
      <c r="B1900" t="s">
        <v>1633</v>
      </c>
      <c r="C1900" s="5" t="s">
        <v>39</v>
      </c>
      <c r="D1900" s="5">
        <v>36297</v>
      </c>
      <c r="E1900" s="2">
        <v>868</v>
      </c>
      <c r="F1900" s="2">
        <v>61</v>
      </c>
      <c r="G1900" t="str">
        <f>B1900&amp;C1900</f>
        <v>Kachnar CHAUDHARYshot-put</v>
      </c>
      <c r="H1900" s="2">
        <f>E1900</f>
        <v>868</v>
      </c>
      <c r="I1900" s="2" cm="1">
        <f t="array" ref="I1900">MAX(IF($G$3:$G$4000=$G1900,$H$3:$H$4000))</f>
        <v>868</v>
      </c>
      <c r="J1900" s="2" t="str">
        <v>JAM</v>
      </c>
      <c r="K1900" s="21" t="str">
        <v>Shemonique HAZLE</v>
      </c>
      <c r="L1900" s="47" t="str">
        <v>long-jump</v>
      </c>
      <c r="M1900" s="97">
        <v>39096</v>
      </c>
      <c r="N1900" s="96" t="str">
        <f t="shared" si="116"/>
        <v>Shemonique HAZLElong-jump</v>
      </c>
      <c r="O1900" s="2">
        <f t="shared" si="117"/>
        <v>1057</v>
      </c>
      <c r="P1900" s="2">
        <f t="shared" si="118"/>
        <v>56</v>
      </c>
      <c r="Q1900" s="81" t="str">
        <f t="shared" si="119"/>
        <v/>
      </c>
    </row>
    <row r="1901" spans="1:17" x14ac:dyDescent="0.2">
      <c r="A1901" t="s">
        <v>1232</v>
      </c>
      <c r="B1901" s="5" t="s">
        <v>1536</v>
      </c>
      <c r="C1901" s="5" t="s">
        <v>39</v>
      </c>
      <c r="D1901" s="5">
        <v>36924</v>
      </c>
      <c r="E1901" s="2">
        <v>868</v>
      </c>
      <c r="F1901" s="2">
        <v>61</v>
      </c>
      <c r="G1901" t="str">
        <f>B1901&amp;C1901</f>
        <v>. REKHAshot-put</v>
      </c>
      <c r="H1901" s="2">
        <f>E1901</f>
        <v>868</v>
      </c>
      <c r="I1901" s="2" cm="1">
        <f t="array" ref="I1901">MAX(IF($G$3:$G$4000=$G1901,$H$3:$H$4000))</f>
        <v>868</v>
      </c>
      <c r="J1901" s="2" t="str">
        <v>JAM</v>
      </c>
      <c r="K1901" s="21" t="str">
        <v>Daena DYER</v>
      </c>
      <c r="L1901" s="47" t="str">
        <v>400mh</v>
      </c>
      <c r="M1901" s="97">
        <v>37653</v>
      </c>
      <c r="N1901" s="96" t="str">
        <f t="shared" si="116"/>
        <v>Daena DYER400mh</v>
      </c>
      <c r="O1901" s="2">
        <f t="shared" si="117"/>
        <v>1056</v>
      </c>
      <c r="P1901" s="2">
        <f t="shared" si="118"/>
        <v>57</v>
      </c>
      <c r="Q1901" s="81" t="str">
        <f t="shared" si="119"/>
        <v/>
      </c>
    </row>
    <row r="1902" spans="1:17" x14ac:dyDescent="0.2">
      <c r="A1902" t="s">
        <v>1232</v>
      </c>
      <c r="B1902" t="s">
        <v>1632</v>
      </c>
      <c r="C1902" t="s">
        <v>39</v>
      </c>
      <c r="D1902" s="5">
        <v>36629</v>
      </c>
      <c r="E1902" s="2">
        <v>866</v>
      </c>
      <c r="F1902" s="2">
        <v>15</v>
      </c>
      <c r="G1902" t="str">
        <f>B1902&amp;C1902</f>
        <v>V. AMBIKAshot-put</v>
      </c>
      <c r="H1902" s="2">
        <f>E1902</f>
        <v>866</v>
      </c>
      <c r="I1902" s="2" cm="1">
        <f t="array" ref="I1902">MAX(IF($G$3:$G$4000=$G1902,$H$3:$H$4000))</f>
        <v>872</v>
      </c>
      <c r="J1902" s="2" t="str">
        <v>JAM</v>
      </c>
      <c r="K1902" s="21" t="str">
        <v>Anastasia LE-ROY</v>
      </c>
      <c r="L1902" s="47" t="str">
        <v>100m</v>
      </c>
      <c r="M1902" s="97">
        <v>32031</v>
      </c>
      <c r="N1902" s="96" t="str">
        <f t="shared" si="116"/>
        <v>Anastasia LE-ROY100m</v>
      </c>
      <c r="O1902" s="2">
        <f t="shared" si="117"/>
        <v>1053</v>
      </c>
      <c r="P1902" s="2">
        <f t="shared" si="118"/>
        <v>122</v>
      </c>
      <c r="Q1902" s="81" t="str">
        <f t="shared" si="119"/>
        <v/>
      </c>
    </row>
    <row r="1903" spans="1:17" x14ac:dyDescent="0.2">
      <c r="A1903" t="s">
        <v>1232</v>
      </c>
      <c r="B1903" t="s">
        <v>2609</v>
      </c>
      <c r="C1903" t="s">
        <v>40</v>
      </c>
      <c r="D1903" s="5">
        <v>34991</v>
      </c>
      <c r="E1903" s="2">
        <v>863</v>
      </c>
      <c r="F1903" s="2">
        <v>72</v>
      </c>
      <c r="G1903" t="str">
        <f>B1903&amp;C1903</f>
        <v>Gurveer KAURdiscus-throw</v>
      </c>
      <c r="H1903" s="2">
        <f>E1903</f>
        <v>863</v>
      </c>
      <c r="I1903" s="2" cm="1">
        <f t="array" ref="I1903">MAX(IF($G$3:$G$4000=$G1903,$H$3:$H$4000))</f>
        <v>863</v>
      </c>
      <c r="J1903" s="2" t="str">
        <v>JAM</v>
      </c>
      <c r="K1903" s="21" t="str">
        <v>Abigail CAMPBELL</v>
      </c>
      <c r="L1903" s="47" t="str">
        <v>400m</v>
      </c>
      <c r="M1903" s="97">
        <v>38719</v>
      </c>
      <c r="N1903" s="96" t="str">
        <f t="shared" si="116"/>
        <v>Abigail CAMPBELL400m</v>
      </c>
      <c r="O1903" s="2">
        <f t="shared" si="117"/>
        <v>1053</v>
      </c>
      <c r="P1903" s="2">
        <f t="shared" si="118"/>
        <v>122</v>
      </c>
      <c r="Q1903" s="81" t="str">
        <f t="shared" si="119"/>
        <v/>
      </c>
    </row>
    <row r="1904" spans="1:17" x14ac:dyDescent="0.2">
      <c r="A1904" t="s">
        <v>1232</v>
      </c>
      <c r="B1904" t="s">
        <v>2664</v>
      </c>
      <c r="C1904" s="5" t="s">
        <v>39</v>
      </c>
      <c r="D1904" s="5">
        <v>36247</v>
      </c>
      <c r="E1904" s="2">
        <v>861</v>
      </c>
      <c r="F1904" s="2">
        <v>67</v>
      </c>
      <c r="G1904" t="str">
        <f>B1904&amp;C1904</f>
        <v>Anamika DASshot-put</v>
      </c>
      <c r="H1904" s="2">
        <f>E1904</f>
        <v>861</v>
      </c>
      <c r="I1904" s="2" cm="1">
        <f t="array" ref="I1904">MAX(IF($G$3:$G$4000=$G1904,$H$3:$H$4000))</f>
        <v>861</v>
      </c>
      <c r="J1904" s="2" t="str">
        <v>JAM</v>
      </c>
      <c r="K1904" s="21" t="str">
        <v>Janielle JOSEPHS</v>
      </c>
      <c r="L1904" s="47" t="str">
        <v>400m</v>
      </c>
      <c r="M1904" s="97">
        <v>36802</v>
      </c>
      <c r="N1904" s="96" t="str">
        <f t="shared" si="116"/>
        <v>Janielle JOSEPHS400m</v>
      </c>
      <c r="O1904" s="2">
        <f t="shared" si="117"/>
        <v>1051</v>
      </c>
      <c r="P1904" s="2">
        <f t="shared" si="118"/>
        <v>124</v>
      </c>
      <c r="Q1904" s="81" t="str">
        <f t="shared" si="119"/>
        <v/>
      </c>
    </row>
    <row r="1905" spans="1:17" x14ac:dyDescent="0.2">
      <c r="A1905" t="s">
        <v>1232</v>
      </c>
      <c r="B1905" t="s">
        <v>2473</v>
      </c>
      <c r="C1905" t="s">
        <v>41</v>
      </c>
      <c r="D1905" s="5">
        <v>35367</v>
      </c>
      <c r="E1905" s="2">
        <v>861</v>
      </c>
      <c r="F1905" s="2">
        <v>54</v>
      </c>
      <c r="G1905" t="str">
        <f>B1905&amp;C1905</f>
        <v>Swapna BARMANjavelin-throw</v>
      </c>
      <c r="H1905" s="2">
        <f>E1905</f>
        <v>861</v>
      </c>
      <c r="I1905" s="2" cm="1">
        <f t="array" ref="I1905">MAX(IF($G$3:$G$4000=$G1905,$H$3:$H$4000))</f>
        <v>861</v>
      </c>
      <c r="J1905" s="2" t="str">
        <v>JAM</v>
      </c>
      <c r="K1905" s="21" t="str">
        <v>Calisha TAYLOR</v>
      </c>
      <c r="L1905" s="47" t="str">
        <v>400mh</v>
      </c>
      <c r="M1905" s="97">
        <v>37425</v>
      </c>
      <c r="N1905" s="96" t="str">
        <f t="shared" si="116"/>
        <v>Calisha TAYLOR400mh</v>
      </c>
      <c r="O1905" s="2">
        <f t="shared" si="117"/>
        <v>1051</v>
      </c>
      <c r="P1905" s="2">
        <f t="shared" si="118"/>
        <v>64</v>
      </c>
      <c r="Q1905" s="81" t="str">
        <f t="shared" si="119"/>
        <v/>
      </c>
    </row>
    <row r="1906" spans="1:17" x14ac:dyDescent="0.2">
      <c r="A1906" t="s">
        <v>1232</v>
      </c>
      <c r="B1906" t="s">
        <v>1591</v>
      </c>
      <c r="C1906" t="s">
        <v>40</v>
      </c>
      <c r="D1906" s="5">
        <v>37455</v>
      </c>
      <c r="E1906" s="2">
        <v>860</v>
      </c>
      <c r="F1906" s="2">
        <v>34</v>
      </c>
      <c r="G1906" t="str">
        <f>B1906&amp;C1906</f>
        <v>. GARIMAdiscus-throw</v>
      </c>
      <c r="H1906" s="2">
        <f>E1906</f>
        <v>860</v>
      </c>
      <c r="I1906" s="2" cm="1">
        <f t="array" ref="I1906">MAX(IF($G$3:$G$4000=$G1906,$H$3:$H$4000))</f>
        <v>860</v>
      </c>
      <c r="J1906" s="2" t="str">
        <v>JAM</v>
      </c>
      <c r="K1906" s="21" t="str">
        <v>Nayoka CLUNIS</v>
      </c>
      <c r="L1906" s="47" t="str">
        <v>hammer-throw</v>
      </c>
      <c r="M1906" s="97">
        <v>34979</v>
      </c>
      <c r="N1906" s="96" t="str">
        <f t="shared" si="116"/>
        <v>Nayoka CLUNIShammer-throw</v>
      </c>
      <c r="O1906" s="2">
        <f t="shared" si="117"/>
        <v>1051</v>
      </c>
      <c r="P1906" s="2">
        <f t="shared" si="118"/>
        <v>12</v>
      </c>
      <c r="Q1906" s="81" t="str">
        <f t="shared" si="119"/>
        <v/>
      </c>
    </row>
    <row r="1907" spans="1:17" x14ac:dyDescent="0.2">
      <c r="A1907" t="s">
        <v>1232</v>
      </c>
      <c r="B1907" t="s">
        <v>2728</v>
      </c>
      <c r="C1907" t="s">
        <v>42</v>
      </c>
      <c r="D1907" s="5">
        <v>35794</v>
      </c>
      <c r="E1907" s="2">
        <v>859</v>
      </c>
      <c r="F1907" s="2">
        <v>69</v>
      </c>
      <c r="G1907" t="str">
        <f>B1907&amp;C1907</f>
        <v>Rekha SINGHhammer-throw</v>
      </c>
      <c r="H1907" s="2">
        <f>E1907</f>
        <v>859</v>
      </c>
      <c r="I1907" s="2" cm="1">
        <f t="array" ref="I1907">MAX(IF($G$3:$G$4000=$G1907,$H$3:$H$4000))</f>
        <v>859</v>
      </c>
      <c r="J1907" s="2" t="str">
        <v>JAM</v>
      </c>
      <c r="K1907" s="21" t="str">
        <v>Thieanna Lee TERRELONGE</v>
      </c>
      <c r="L1907" s="47" t="str">
        <v>100m</v>
      </c>
      <c r="M1907" s="97">
        <v>39372</v>
      </c>
      <c r="N1907" s="96" t="str">
        <f t="shared" si="116"/>
        <v>Thieanna Lee TERRELONGE100m</v>
      </c>
      <c r="O1907" s="2">
        <f t="shared" si="117"/>
        <v>1049</v>
      </c>
      <c r="P1907" s="2">
        <f t="shared" si="118"/>
        <v>127</v>
      </c>
      <c r="Q1907" s="81" t="str">
        <f t="shared" si="119"/>
        <v/>
      </c>
    </row>
    <row r="1908" spans="1:17" x14ac:dyDescent="0.2">
      <c r="A1908" t="s">
        <v>1232</v>
      </c>
      <c r="B1908" t="s">
        <v>1633</v>
      </c>
      <c r="C1908" t="s">
        <v>39</v>
      </c>
      <c r="D1908" s="5">
        <v>36297</v>
      </c>
      <c r="E1908" s="2">
        <v>858</v>
      </c>
      <c r="F1908" s="2">
        <v>16</v>
      </c>
      <c r="G1908" t="str">
        <f>B1908&amp;C1908</f>
        <v>Kachnar CHAUDHARYshot-put</v>
      </c>
      <c r="H1908" s="2">
        <f>E1908</f>
        <v>858</v>
      </c>
      <c r="I1908" s="2" cm="1">
        <f t="array" ref="I1908">MAX(IF($G$3:$G$4000=$G1908,$H$3:$H$4000))</f>
        <v>868</v>
      </c>
      <c r="J1908" s="2" t="str">
        <v>JAM</v>
      </c>
      <c r="K1908" s="21" t="str">
        <v>Shana Kaye ANDERSON</v>
      </c>
      <c r="L1908" s="47" t="str">
        <v>400m</v>
      </c>
      <c r="M1908" s="97">
        <v>37772</v>
      </c>
      <c r="N1908" s="96" t="str">
        <f t="shared" si="116"/>
        <v>Shana Kaye ANDERSON400m</v>
      </c>
      <c r="O1908" s="2">
        <f t="shared" si="117"/>
        <v>1049</v>
      </c>
      <c r="P1908" s="2">
        <f t="shared" si="118"/>
        <v>125</v>
      </c>
      <c r="Q1908" s="81" t="str">
        <f t="shared" si="119"/>
        <v/>
      </c>
    </row>
    <row r="1909" spans="1:17" x14ac:dyDescent="0.2">
      <c r="A1909" t="s">
        <v>1232</v>
      </c>
      <c r="B1909" t="s">
        <v>2610</v>
      </c>
      <c r="C1909" t="s">
        <v>40</v>
      </c>
      <c r="D1909" s="5">
        <v>37570</v>
      </c>
      <c r="E1909" s="2">
        <v>856</v>
      </c>
      <c r="F1909" s="2">
        <v>74</v>
      </c>
      <c r="G1909" t="str">
        <f>B1909&amp;C1909</f>
        <v>Krishna JAYASANKARdiscus-throw</v>
      </c>
      <c r="H1909" s="2">
        <f>E1909</f>
        <v>856</v>
      </c>
      <c r="I1909" s="2" cm="1">
        <f t="array" ref="I1909">MAX(IF($G$3:$G$4000=$G1909,$H$3:$H$4000))</f>
        <v>856</v>
      </c>
      <c r="J1909" s="2" t="str">
        <v>JAM</v>
      </c>
      <c r="K1909" s="21" t="str">
        <v>Lamara DISTIN</v>
      </c>
      <c r="L1909" s="47" t="str">
        <v>triple-jump</v>
      </c>
      <c r="M1909" s="97">
        <v>36588</v>
      </c>
      <c r="N1909" s="96" t="str">
        <f t="shared" si="116"/>
        <v>Lamara DISTINtriple-jump</v>
      </c>
      <c r="O1909" s="2">
        <f t="shared" si="117"/>
        <v>1046</v>
      </c>
      <c r="P1909" s="2">
        <f t="shared" si="118"/>
        <v>22</v>
      </c>
      <c r="Q1909" s="81" t="str">
        <f t="shared" si="119"/>
        <v/>
      </c>
    </row>
    <row r="1910" spans="1:17" x14ac:dyDescent="0.2">
      <c r="A1910" t="s">
        <v>1232</v>
      </c>
      <c r="B1910" t="s">
        <v>1665</v>
      </c>
      <c r="C1910" s="5" t="s">
        <v>42</v>
      </c>
      <c r="D1910" s="5">
        <v>36036</v>
      </c>
      <c r="E1910" s="2">
        <v>855</v>
      </c>
      <c r="F1910" s="2">
        <v>19</v>
      </c>
      <c r="G1910" t="str">
        <f>B1910&amp;C1910</f>
        <v>Vedpathak SURABHhammer-throw</v>
      </c>
      <c r="H1910" s="2">
        <f>E1910</f>
        <v>855</v>
      </c>
      <c r="I1910" s="2" cm="1">
        <f t="array" ref="I1910">MAX(IF($G$3:$G$4000=$G1910,$H$3:$H$4000))</f>
        <v>855</v>
      </c>
      <c r="J1910" s="2" t="str">
        <v>JAM</v>
      </c>
      <c r="K1910" s="21" t="str">
        <v>Asharria ULETT</v>
      </c>
      <c r="L1910" s="47" t="str">
        <v>100m</v>
      </c>
      <c r="M1910" s="97">
        <v>38313</v>
      </c>
      <c r="N1910" s="96" t="str">
        <f t="shared" si="116"/>
        <v>Asharria ULETT100m</v>
      </c>
      <c r="O1910" s="2">
        <f t="shared" si="117"/>
        <v>1044</v>
      </c>
      <c r="P1910" s="2">
        <f t="shared" si="118"/>
        <v>129</v>
      </c>
      <c r="Q1910" s="81" t="str">
        <f t="shared" si="119"/>
        <v/>
      </c>
    </row>
    <row r="1911" spans="1:17" x14ac:dyDescent="0.2">
      <c r="A1911" t="s">
        <v>1232</v>
      </c>
      <c r="B1911" t="s">
        <v>2823</v>
      </c>
      <c r="C1911" s="5" t="s">
        <v>85</v>
      </c>
      <c r="D1911" s="5">
        <v>36967</v>
      </c>
      <c r="E1911" s="2">
        <v>854</v>
      </c>
      <c r="F1911" s="2">
        <v>30</v>
      </c>
      <c r="G1911" t="str">
        <f>B1911&amp;C1911</f>
        <v>K. AKSHAYArace-walking</v>
      </c>
      <c r="H1911" s="2">
        <f>E1911</f>
        <v>854</v>
      </c>
      <c r="I1911" s="2" cm="1">
        <f t="array" ref="I1911">MAX(IF($G$3:$G$4000=$G1911,$H$3:$H$4000))</f>
        <v>854</v>
      </c>
      <c r="J1911" s="2" t="str">
        <v>JAM</v>
      </c>
      <c r="K1911" s="21" t="str">
        <v>Sabrina DOCKERY</v>
      </c>
      <c r="L1911" s="47" t="str">
        <v>200m</v>
      </c>
      <c r="M1911" s="97">
        <v>38977</v>
      </c>
      <c r="N1911" s="96" t="str">
        <f t="shared" si="116"/>
        <v>Sabrina DOCKERY200m</v>
      </c>
      <c r="O1911" s="2">
        <f t="shared" si="117"/>
        <v>1042</v>
      </c>
      <c r="P1911" s="2">
        <f t="shared" si="118"/>
        <v>120</v>
      </c>
      <c r="Q1911" s="81" t="str">
        <f t="shared" si="119"/>
        <v/>
      </c>
    </row>
    <row r="1912" spans="1:17" x14ac:dyDescent="0.2">
      <c r="A1912" t="s">
        <v>1232</v>
      </c>
      <c r="B1912" t="s">
        <v>1331</v>
      </c>
      <c r="C1912" s="6" t="s">
        <v>40</v>
      </c>
      <c r="D1912" s="5">
        <v>36605</v>
      </c>
      <c r="E1912" s="2">
        <v>852</v>
      </c>
      <c r="F1912" s="2">
        <v>38</v>
      </c>
      <c r="G1912" t="str">
        <f>B1912&amp;C1912</f>
        <v>Sunita DEVIdiscus-throw</v>
      </c>
      <c r="H1912" s="2">
        <f>E1912</f>
        <v>852</v>
      </c>
      <c r="I1912" s="2" cm="1">
        <f t="array" ref="I1912">MAX(IF($G$3:$G$4000=$G1912,$H$3:$H$4000))</f>
        <v>852</v>
      </c>
      <c r="J1912" s="2" t="str">
        <v>JAM</v>
      </c>
      <c r="K1912" s="21" t="str">
        <v>Leone FARQUHARSON</v>
      </c>
      <c r="L1912" s="47" t="str">
        <v>long-jump</v>
      </c>
      <c r="M1912" s="97">
        <v>36179</v>
      </c>
      <c r="N1912" s="96" t="str">
        <f t="shared" si="116"/>
        <v>Leone FARQUHARSONlong-jump</v>
      </c>
      <c r="O1912" s="2">
        <f t="shared" si="117"/>
        <v>1042</v>
      </c>
      <c r="P1912" s="2">
        <f t="shared" si="118"/>
        <v>67</v>
      </c>
      <c r="Q1912" s="81" t="str">
        <f t="shared" si="119"/>
        <v/>
      </c>
    </row>
    <row r="1913" spans="1:17" x14ac:dyDescent="0.2">
      <c r="A1913" t="s">
        <v>1232</v>
      </c>
      <c r="B1913" t="s">
        <v>4993</v>
      </c>
      <c r="C1913" t="s">
        <v>43</v>
      </c>
      <c r="D1913" s="5">
        <v>36577</v>
      </c>
      <c r="E1913" s="2">
        <v>852</v>
      </c>
      <c r="F1913" s="2">
        <v>46</v>
      </c>
      <c r="G1913" t="str">
        <f>B1913&amp;C1913</f>
        <v>. KAJALheptathlon</v>
      </c>
      <c r="H1913" s="2">
        <f>E1913</f>
        <v>852</v>
      </c>
      <c r="I1913" s="2" cm="1">
        <f t="array" ref="I1913">MAX(IF($G$3:$G$4000=$G1913,$H$3:$H$4000))</f>
        <v>852</v>
      </c>
      <c r="J1913" s="2" t="str">
        <v>JAM</v>
      </c>
      <c r="K1913" s="21" t="str">
        <v>Oneika MCANNUFF</v>
      </c>
      <c r="L1913" s="47" t="str">
        <v>400mh</v>
      </c>
      <c r="M1913" s="97">
        <v>37867</v>
      </c>
      <c r="N1913" s="96" t="str">
        <f t="shared" si="116"/>
        <v>Oneika MCANNUFF400mh</v>
      </c>
      <c r="O1913" s="2">
        <f t="shared" si="117"/>
        <v>1041</v>
      </c>
      <c r="P1913" s="2">
        <f t="shared" si="118"/>
        <v>73</v>
      </c>
      <c r="Q1913" s="81" t="str">
        <f t="shared" si="119"/>
        <v/>
      </c>
    </row>
    <row r="1914" spans="1:17" x14ac:dyDescent="0.2">
      <c r="A1914" t="s">
        <v>1232</v>
      </c>
      <c r="B1914" t="s">
        <v>2615</v>
      </c>
      <c r="C1914" t="s">
        <v>40</v>
      </c>
      <c r="D1914" s="5">
        <v>37470</v>
      </c>
      <c r="E1914" s="2">
        <v>850</v>
      </c>
      <c r="F1914" s="2">
        <v>78</v>
      </c>
      <c r="G1914" t="str">
        <f>B1914&amp;C1914</f>
        <v>Aditi RAJESHdiscus-throw</v>
      </c>
      <c r="H1914" s="2">
        <f>E1914</f>
        <v>850</v>
      </c>
      <c r="I1914" s="2" cm="1">
        <f t="array" ref="I1914">MAX(IF($G$3:$G$4000=$G1914,$H$3:$H$4000))</f>
        <v>850</v>
      </c>
      <c r="J1914" s="2" t="str">
        <v>JAM</v>
      </c>
      <c r="K1914" s="21" t="str">
        <v>Gabrielle BAILEY</v>
      </c>
      <c r="L1914" s="47" t="str">
        <v>discus-throw</v>
      </c>
      <c r="M1914" s="97">
        <v>36087</v>
      </c>
      <c r="N1914" s="96" t="str">
        <f t="shared" si="116"/>
        <v>Gabrielle BAILEYdiscus-throw</v>
      </c>
      <c r="O1914" s="2">
        <f t="shared" si="117"/>
        <v>1041</v>
      </c>
      <c r="P1914" s="2">
        <f t="shared" si="118"/>
        <v>14</v>
      </c>
      <c r="Q1914" s="81" t="str">
        <f t="shared" si="119"/>
        <v/>
      </c>
    </row>
    <row r="1915" spans="1:17" x14ac:dyDescent="0.2">
      <c r="A1915" t="s">
        <v>1232</v>
      </c>
      <c r="B1915" t="s">
        <v>2616</v>
      </c>
      <c r="C1915" t="s">
        <v>40</v>
      </c>
      <c r="D1915" s="5">
        <v>36356</v>
      </c>
      <c r="E1915" s="2">
        <v>850</v>
      </c>
      <c r="F1915" s="2">
        <v>79</v>
      </c>
      <c r="G1915" t="str">
        <f>B1915&amp;C1915</f>
        <v>. SHIVANIdiscus-throw</v>
      </c>
      <c r="H1915" s="2">
        <f>E1915</f>
        <v>850</v>
      </c>
      <c r="I1915" s="2" cm="1">
        <f t="array" ref="I1915">MAX(IF($G$3:$G$4000=$G1915,$H$3:$H$4000))</f>
        <v>850</v>
      </c>
      <c r="J1915" s="2" t="str">
        <v>JAM</v>
      </c>
      <c r="K1915" s="21" t="str">
        <v>Abigail WOLFE</v>
      </c>
      <c r="L1915" s="47" t="str">
        <v>100m</v>
      </c>
      <c r="M1915" s="97">
        <v>44732</v>
      </c>
      <c r="N1915" s="96" t="str">
        <f t="shared" si="116"/>
        <v>Abigail WOLFE100m</v>
      </c>
      <c r="O1915" s="2">
        <f t="shared" si="117"/>
        <v>1040</v>
      </c>
      <c r="P1915" s="2">
        <f t="shared" si="118"/>
        <v>132</v>
      </c>
      <c r="Q1915" s="81" t="str">
        <f t="shared" si="119"/>
        <v/>
      </c>
    </row>
    <row r="1916" spans="1:17" x14ac:dyDescent="0.2">
      <c r="A1916" t="s">
        <v>1232</v>
      </c>
      <c r="B1916" t="s">
        <v>2665</v>
      </c>
      <c r="C1916" t="s">
        <v>39</v>
      </c>
      <c r="D1916" s="5">
        <v>35384</v>
      </c>
      <c r="E1916" s="2">
        <v>850</v>
      </c>
      <c r="F1916" s="2">
        <v>74</v>
      </c>
      <c r="G1916" t="str">
        <f>B1916&amp;C1916</f>
        <v>P.S UMAshot-put</v>
      </c>
      <c r="H1916" s="2">
        <f>E1916</f>
        <v>850</v>
      </c>
      <c r="I1916" s="2" cm="1">
        <f t="array" ref="I1916">MAX(IF($G$3:$G$4000=$G1916,$H$3:$H$4000))</f>
        <v>850</v>
      </c>
      <c r="J1916" s="2" t="str">
        <v>JAM</v>
      </c>
      <c r="K1916" s="21" t="str">
        <v>Terrice STEEN</v>
      </c>
      <c r="L1916" s="47" t="str">
        <v>400mh</v>
      </c>
      <c r="M1916" s="97">
        <v>36676</v>
      </c>
      <c r="N1916" s="96" t="str">
        <f t="shared" si="116"/>
        <v>Terrice STEEN400mh</v>
      </c>
      <c r="O1916" s="2">
        <f t="shared" si="117"/>
        <v>1040</v>
      </c>
      <c r="P1916" s="2">
        <f t="shared" si="118"/>
        <v>75</v>
      </c>
      <c r="Q1916" s="81" t="str">
        <f t="shared" si="119"/>
        <v/>
      </c>
    </row>
    <row r="1917" spans="1:17" x14ac:dyDescent="0.2">
      <c r="A1917" t="s">
        <v>1232</v>
      </c>
      <c r="B1917" t="s">
        <v>1665</v>
      </c>
      <c r="C1917" t="s">
        <v>42</v>
      </c>
      <c r="D1917" s="5">
        <v>36036</v>
      </c>
      <c r="E1917" s="2">
        <v>848</v>
      </c>
      <c r="F1917" s="2">
        <v>75</v>
      </c>
      <c r="G1917" t="str">
        <f>B1917&amp;C1917</f>
        <v>Vedpathak SURABHhammer-throw</v>
      </c>
      <c r="H1917" s="2">
        <f>E1917</f>
        <v>848</v>
      </c>
      <c r="I1917" s="2" cm="1">
        <f t="array" ref="I1917">MAX(IF($G$3:$G$4000=$G1917,$H$3:$H$4000))</f>
        <v>855</v>
      </c>
      <c r="J1917" s="2" t="str">
        <v>JAM</v>
      </c>
      <c r="K1917" s="21" t="str">
        <v>Serena COLE</v>
      </c>
      <c r="L1917" s="47" t="str">
        <v>long-jump</v>
      </c>
      <c r="M1917" s="97">
        <v>38164</v>
      </c>
      <c r="N1917" s="96" t="str">
        <f t="shared" si="116"/>
        <v>Serena COLElong-jump</v>
      </c>
      <c r="O1917" s="2">
        <f t="shared" si="117"/>
        <v>1040</v>
      </c>
      <c r="P1917" s="2">
        <f t="shared" si="118"/>
        <v>69</v>
      </c>
      <c r="Q1917" s="81" t="str">
        <f t="shared" si="119"/>
        <v/>
      </c>
    </row>
    <row r="1918" spans="1:17" x14ac:dyDescent="0.2">
      <c r="A1918" t="s">
        <v>1232</v>
      </c>
      <c r="B1918" t="s">
        <v>2618</v>
      </c>
      <c r="C1918" s="5" t="s">
        <v>40</v>
      </c>
      <c r="D1918" s="5">
        <v>37803</v>
      </c>
      <c r="E1918" s="2">
        <v>847</v>
      </c>
      <c r="F1918" s="2">
        <v>81</v>
      </c>
      <c r="G1918" t="str">
        <f>B1918&amp;C1918</f>
        <v>. KIRANdiscus-throw</v>
      </c>
      <c r="H1918" s="2">
        <f>E1918</f>
        <v>847</v>
      </c>
      <c r="I1918" s="2" cm="1">
        <f t="array" ref="I1918">MAX(IF($G$3:$G$4000=$G1918,$H$3:$H$4000))</f>
        <v>847</v>
      </c>
      <c r="J1918" s="2" t="str">
        <v>JAM</v>
      </c>
      <c r="K1918" s="21" t="str">
        <v>Camoy BINGER</v>
      </c>
      <c r="L1918" s="47" t="str">
        <v>100m</v>
      </c>
      <c r="M1918" s="97">
        <v>39085</v>
      </c>
      <c r="N1918" s="96" t="str">
        <f t="shared" si="116"/>
        <v>Camoy BINGER100m</v>
      </c>
      <c r="O1918" s="2">
        <f t="shared" si="117"/>
        <v>1039</v>
      </c>
      <c r="P1918" s="2">
        <f t="shared" si="118"/>
        <v>134</v>
      </c>
      <c r="Q1918" s="81" t="str">
        <f t="shared" si="119"/>
        <v/>
      </c>
    </row>
    <row r="1919" spans="1:17" x14ac:dyDescent="0.2">
      <c r="A1919" t="s">
        <v>1232</v>
      </c>
      <c r="B1919" t="s">
        <v>1675</v>
      </c>
      <c r="C1919" t="s">
        <v>42</v>
      </c>
      <c r="D1919" s="5">
        <v>37095</v>
      </c>
      <c r="E1919" s="2">
        <v>846</v>
      </c>
      <c r="F1919" s="2">
        <v>76</v>
      </c>
      <c r="G1919" t="str">
        <f>B1919&amp;C1919</f>
        <v>Bhadwati CHOUDHARYhammer-throw</v>
      </c>
      <c r="H1919" s="2">
        <f>E1919</f>
        <v>846</v>
      </c>
      <c r="I1919" s="2" cm="1">
        <f t="array" ref="I1919">MAX(IF($G$3:$G$4000=$G1919,$H$3:$H$4000))</f>
        <v>846</v>
      </c>
      <c r="J1919" s="2" t="str">
        <v>JAM</v>
      </c>
      <c r="K1919" s="21" t="str">
        <v>Ashley WILLIAMS</v>
      </c>
      <c r="L1919" s="47" t="str">
        <v>100m</v>
      </c>
      <c r="M1919" s="97">
        <v>35363</v>
      </c>
      <c r="N1919" s="96" t="str">
        <f t="shared" si="116"/>
        <v>Ashley WILLIAMS100m</v>
      </c>
      <c r="O1919" s="2">
        <f t="shared" si="117"/>
        <v>1039</v>
      </c>
      <c r="P1919" s="2">
        <f t="shared" si="118"/>
        <v>134</v>
      </c>
      <c r="Q1919" s="81" t="str">
        <f t="shared" si="119"/>
        <v/>
      </c>
    </row>
    <row r="1920" spans="1:17" x14ac:dyDescent="0.2">
      <c r="A1920" t="s">
        <v>1232</v>
      </c>
      <c r="B1920" t="s">
        <v>2620</v>
      </c>
      <c r="C1920" t="s">
        <v>40</v>
      </c>
      <c r="D1920" s="5">
        <v>35551</v>
      </c>
      <c r="E1920" s="2">
        <v>843</v>
      </c>
      <c r="F1920" s="2">
        <v>83</v>
      </c>
      <c r="G1920" t="str">
        <f>B1920&amp;C1920</f>
        <v>Madhu RENUdiscus-throw</v>
      </c>
      <c r="H1920" s="2">
        <f>E1920</f>
        <v>843</v>
      </c>
      <c r="I1920" s="2" cm="1">
        <f t="array" ref="I1920">MAX(IF($G$3:$G$4000=$G1920,$H$3:$H$4000))</f>
        <v>843</v>
      </c>
      <c r="J1920" s="2" t="str">
        <v>JAM</v>
      </c>
      <c r="K1920" s="21" t="str">
        <v>Toriann NOAD</v>
      </c>
      <c r="L1920" s="47" t="str">
        <v>400m</v>
      </c>
      <c r="M1920" s="97">
        <v>37845</v>
      </c>
      <c r="N1920" s="96" t="str">
        <f t="shared" si="116"/>
        <v>Toriann NOAD400m</v>
      </c>
      <c r="O1920" s="2">
        <f t="shared" si="117"/>
        <v>1038</v>
      </c>
      <c r="P1920" s="2">
        <f t="shared" si="118"/>
        <v>133</v>
      </c>
      <c r="Q1920" s="81" t="str">
        <f t="shared" si="119"/>
        <v/>
      </c>
    </row>
    <row r="1921" spans="1:17" x14ac:dyDescent="0.2">
      <c r="A1921" t="s">
        <v>1232</v>
      </c>
      <c r="B1921" t="s">
        <v>2736</v>
      </c>
      <c r="C1921" t="s">
        <v>42</v>
      </c>
      <c r="D1921" s="5">
        <v>35841</v>
      </c>
      <c r="E1921" s="2">
        <v>843</v>
      </c>
      <c r="F1921" s="2">
        <v>79</v>
      </c>
      <c r="G1921" t="str">
        <f>B1921&amp;C1921</f>
        <v>Kulvinder KAURhammer-throw</v>
      </c>
      <c r="H1921" s="2">
        <f>E1921</f>
        <v>843</v>
      </c>
      <c r="I1921" s="2" cm="1">
        <f t="array" ref="I1921">MAX(IF($G$3:$G$4000=$G1921,$H$3:$H$4000))</f>
        <v>843</v>
      </c>
      <c r="J1921" s="2" t="str">
        <v>JAM</v>
      </c>
      <c r="K1921" s="21" t="str">
        <v>Rhianna PHIPPS</v>
      </c>
      <c r="L1921" s="47" t="str">
        <v>triple-jump</v>
      </c>
      <c r="M1921" s="97">
        <v>36933</v>
      </c>
      <c r="N1921" s="96" t="str">
        <f t="shared" si="116"/>
        <v>Rhianna PHIPPStriple-jump</v>
      </c>
      <c r="O1921" s="2">
        <f t="shared" si="117"/>
        <v>1036</v>
      </c>
      <c r="P1921" s="2">
        <f t="shared" si="118"/>
        <v>28</v>
      </c>
      <c r="Q1921" s="81" t="str">
        <f t="shared" si="119"/>
        <v/>
      </c>
    </row>
    <row r="1922" spans="1:17" x14ac:dyDescent="0.2">
      <c r="A1922" t="s">
        <v>1232</v>
      </c>
      <c r="B1922" t="s">
        <v>1536</v>
      </c>
      <c r="C1922" s="5" t="s">
        <v>39</v>
      </c>
      <c r="D1922" s="5">
        <v>36184</v>
      </c>
      <c r="E1922" s="2">
        <v>842</v>
      </c>
      <c r="F1922" s="2">
        <v>21</v>
      </c>
      <c r="G1922" t="str">
        <f>B1922&amp;C1922</f>
        <v>. REKHAshot-put</v>
      </c>
      <c r="H1922" s="2">
        <f>E1922</f>
        <v>842</v>
      </c>
      <c r="I1922" s="2" cm="1">
        <f t="array" ref="I1922">MAX(IF($G$3:$G$4000=$G1922,$H$3:$H$4000))</f>
        <v>868</v>
      </c>
      <c r="J1922" s="2" t="str">
        <v>JAM</v>
      </c>
      <c r="K1922" s="21" t="str">
        <v>Shania MYERS</v>
      </c>
      <c r="L1922" s="47" t="str">
        <v>100mh</v>
      </c>
      <c r="M1922" s="97">
        <v>38589</v>
      </c>
      <c r="N1922" s="96" t="str">
        <f t="shared" si="116"/>
        <v>Shania MYERS100mh</v>
      </c>
      <c r="O1922" s="2">
        <f t="shared" si="117"/>
        <v>1035</v>
      </c>
      <c r="P1922" s="2">
        <f t="shared" si="118"/>
        <v>104</v>
      </c>
      <c r="Q1922" s="81" t="str">
        <f t="shared" si="119"/>
        <v/>
      </c>
    </row>
    <row r="1923" spans="1:17" x14ac:dyDescent="0.2">
      <c r="A1923" t="s">
        <v>1232</v>
      </c>
      <c r="B1923" t="s">
        <v>2670</v>
      </c>
      <c r="C1923" s="5" t="s">
        <v>39</v>
      </c>
      <c r="D1923" s="5">
        <v>33885</v>
      </c>
      <c r="E1923" s="2">
        <v>841</v>
      </c>
      <c r="F1923" s="2">
        <v>82</v>
      </c>
      <c r="G1923" t="str">
        <f>B1923&amp;C1923</f>
        <v>Harkirat KAURshot-put</v>
      </c>
      <c r="H1923" s="2">
        <f>E1923</f>
        <v>841</v>
      </c>
      <c r="I1923" s="2" cm="1">
        <f t="array" ref="I1923">MAX(IF($G$3:$G$4000=$G1923,$H$3:$H$4000))</f>
        <v>841</v>
      </c>
      <c r="J1923" s="2" t="str">
        <v>JAM</v>
      </c>
      <c r="K1923" s="21" t="str">
        <v>Erica BELVIT</v>
      </c>
      <c r="L1923" s="47" t="str">
        <v>hammer-throw</v>
      </c>
      <c r="M1923" s="97">
        <v>36108</v>
      </c>
      <c r="N1923" s="96" t="str">
        <f t="shared" si="116"/>
        <v>Erica BELVIThammer-throw</v>
      </c>
      <c r="O1923" s="2">
        <f t="shared" si="117"/>
        <v>1035</v>
      </c>
      <c r="P1923" s="2">
        <f t="shared" si="118"/>
        <v>16</v>
      </c>
      <c r="Q1923" s="81" t="str">
        <f t="shared" si="119"/>
        <v/>
      </c>
    </row>
    <row r="1924" spans="1:17" x14ac:dyDescent="0.2">
      <c r="A1924" t="s">
        <v>1232</v>
      </c>
      <c r="B1924" t="s">
        <v>1631</v>
      </c>
      <c r="C1924" t="s">
        <v>39</v>
      </c>
      <c r="D1924" s="5">
        <v>36831</v>
      </c>
      <c r="E1924" s="2">
        <v>839</v>
      </c>
      <c r="F1924" s="2">
        <v>84</v>
      </c>
      <c r="G1924" t="str">
        <f>B1924&amp;C1924</f>
        <v>. YOGITAshot-put</v>
      </c>
      <c r="H1924" s="2">
        <f>E1924</f>
        <v>839</v>
      </c>
      <c r="I1924" s="2" cm="1">
        <f t="array" ref="I1924">MAX(IF($G$3:$G$4000=$G1924,$H$3:$H$4000))</f>
        <v>884</v>
      </c>
      <c r="J1924" s="2" t="str">
        <v>JAM</v>
      </c>
      <c r="K1924" s="21" t="str">
        <v>Daena DYER</v>
      </c>
      <c r="L1924" s="47" t="str">
        <v>400m</v>
      </c>
      <c r="M1924" s="97">
        <v>37653</v>
      </c>
      <c r="N1924" s="96" t="str">
        <f t="shared" ref="N1924:N1987" si="120">K1924&amp;L1924</f>
        <v>Daena DYER400m</v>
      </c>
      <c r="O1924" s="2">
        <f t="shared" ref="O1924:O1987" si="121">VLOOKUP(K1924&amp;L1924,$G$3:$H$3442,2,FALSE)</f>
        <v>1033</v>
      </c>
      <c r="P1924" s="2">
        <f t="shared" ref="P1924:P1987" si="122">COUNTIFS($L$3:$L$3026,L1924,$O$3:$O$3026,"&gt;"&amp;O1924)+1</f>
        <v>138</v>
      </c>
      <c r="Q1924" s="81" t="str">
        <f t="shared" ref="Q1924:Q1987" si="123">IFERROR(IF(J1924="AUS",COUNTIFS($J$3:$J$3026,"AUS",$L$3:$L$3026,L1924,$O$3:$O$3026,"&gt;"&amp;O1924)+1,""),"")</f>
        <v/>
      </c>
    </row>
    <row r="1925" spans="1:17" x14ac:dyDescent="0.2">
      <c r="A1925" t="s">
        <v>1232</v>
      </c>
      <c r="B1925" t="s">
        <v>2739</v>
      </c>
      <c r="C1925" t="s">
        <v>42</v>
      </c>
      <c r="D1925" s="5">
        <v>36128</v>
      </c>
      <c r="E1925" s="2">
        <v>839</v>
      </c>
      <c r="F1925" s="2">
        <v>82</v>
      </c>
      <c r="G1925" t="str">
        <f>B1925&amp;C1925</f>
        <v>. SHITALhammer-throw</v>
      </c>
      <c r="H1925" s="2">
        <f>E1925</f>
        <v>839</v>
      </c>
      <c r="I1925" s="2" cm="1">
        <f t="array" ref="I1925">MAX(IF($G$3:$G$4000=$G1925,$H$3:$H$4000))</f>
        <v>839</v>
      </c>
      <c r="J1925" s="2" t="str">
        <v>JAM</v>
      </c>
      <c r="K1925" s="21" t="str">
        <v>Janela SPENCER</v>
      </c>
      <c r="L1925" s="47" t="str">
        <v>100m</v>
      </c>
      <c r="M1925" s="97">
        <v>37574</v>
      </c>
      <c r="N1925" s="96" t="str">
        <f t="shared" si="120"/>
        <v>Janela SPENCER100m</v>
      </c>
      <c r="O1925" s="2">
        <f t="shared" si="121"/>
        <v>1032</v>
      </c>
      <c r="P1925" s="2">
        <f t="shared" si="122"/>
        <v>139</v>
      </c>
      <c r="Q1925" s="81" t="str">
        <f t="shared" si="123"/>
        <v/>
      </c>
    </row>
    <row r="1926" spans="1:17" x14ac:dyDescent="0.2">
      <c r="A1926" t="s">
        <v>1232</v>
      </c>
      <c r="B1926" s="5" t="s">
        <v>1563</v>
      </c>
      <c r="C1926" s="5" t="s">
        <v>36</v>
      </c>
      <c r="D1926" s="5">
        <v>35696</v>
      </c>
      <c r="E1926" s="2">
        <v>838</v>
      </c>
      <c r="F1926" s="2">
        <v>41</v>
      </c>
      <c r="G1926" t="str">
        <f>B1926&amp;C1926</f>
        <v>Jaison MARIYApole-vault</v>
      </c>
      <c r="H1926" s="2">
        <f>E1926</f>
        <v>838</v>
      </c>
      <c r="I1926" s="2" cm="1">
        <f t="array" ref="I1926">MAX(IF($G$3:$G$4000=$G1926,$H$3:$H$4000))</f>
        <v>929</v>
      </c>
      <c r="J1926" s="2" t="str">
        <v>JAM</v>
      </c>
      <c r="K1926" s="21" t="str">
        <v>Sanique WALKER</v>
      </c>
      <c r="L1926" s="47" t="str">
        <v>400mh</v>
      </c>
      <c r="M1926" s="97">
        <v>36624</v>
      </c>
      <c r="N1926" s="96" t="str">
        <f t="shared" si="120"/>
        <v>Sanique WALKER400mh</v>
      </c>
      <c r="O1926" s="2">
        <f t="shared" si="121"/>
        <v>1029</v>
      </c>
      <c r="P1926" s="2">
        <f t="shared" si="122"/>
        <v>80</v>
      </c>
      <c r="Q1926" s="81" t="str">
        <f t="shared" si="123"/>
        <v/>
      </c>
    </row>
    <row r="1927" spans="1:17" x14ac:dyDescent="0.2">
      <c r="A1927" t="s">
        <v>1232</v>
      </c>
      <c r="B1927" t="s">
        <v>1329</v>
      </c>
      <c r="C1927" t="s">
        <v>36</v>
      </c>
      <c r="D1927" s="5">
        <v>37246</v>
      </c>
      <c r="E1927" s="2">
        <v>838</v>
      </c>
      <c r="F1927" s="2">
        <v>70</v>
      </c>
      <c r="G1927" t="str">
        <f>B1927&amp;C1927</f>
        <v>. POOJApole-vault</v>
      </c>
      <c r="H1927" s="2">
        <f>E1927</f>
        <v>838</v>
      </c>
      <c r="I1927" s="2" cm="1">
        <f t="array" ref="I1927">MAX(IF($G$3:$G$4000=$G1927,$H$3:$H$4000))</f>
        <v>944</v>
      </c>
      <c r="J1927" s="2" t="str">
        <v>JAM</v>
      </c>
      <c r="K1927" s="21" t="str">
        <v>Velecia WILLIAMS</v>
      </c>
      <c r="L1927" s="47" t="str">
        <v>long-jump</v>
      </c>
      <c r="M1927" s="97">
        <v>37446</v>
      </c>
      <c r="N1927" s="96" t="str">
        <f t="shared" si="120"/>
        <v>Velecia WILLIAMSlong-jump</v>
      </c>
      <c r="O1927" s="2">
        <f t="shared" si="121"/>
        <v>1029</v>
      </c>
      <c r="P1927" s="2">
        <f t="shared" si="122"/>
        <v>78</v>
      </c>
      <c r="Q1927" s="81" t="str">
        <f t="shared" si="123"/>
        <v/>
      </c>
    </row>
    <row r="1928" spans="1:17" x14ac:dyDescent="0.2">
      <c r="A1928" t="s">
        <v>1232</v>
      </c>
      <c r="B1928" t="s">
        <v>2672</v>
      </c>
      <c r="C1928" s="5" t="s">
        <v>39</v>
      </c>
      <c r="D1928" s="5">
        <v>34375</v>
      </c>
      <c r="E1928" s="2">
        <v>838</v>
      </c>
      <c r="F1928" s="2">
        <v>85</v>
      </c>
      <c r="G1928" t="str">
        <f>B1928&amp;C1928</f>
        <v>Tunlai NARZARIshot-put</v>
      </c>
      <c r="H1928" s="2">
        <f>E1928</f>
        <v>838</v>
      </c>
      <c r="I1928" s="2" cm="1">
        <f t="array" ref="I1928">MAX(IF($G$3:$G$4000=$G1928,$H$3:$H$4000))</f>
        <v>838</v>
      </c>
      <c r="J1928" s="2" t="str">
        <v>JAM</v>
      </c>
      <c r="K1928" s="21" t="str">
        <v>Lavanya WILLIAMS</v>
      </c>
      <c r="L1928" s="47" t="str">
        <v>200m</v>
      </c>
      <c r="M1928" s="97">
        <v>38694</v>
      </c>
      <c r="N1928" s="96" t="str">
        <f t="shared" si="120"/>
        <v>Lavanya WILLIAMS200m</v>
      </c>
      <c r="O1928" s="2">
        <f t="shared" si="121"/>
        <v>1028</v>
      </c>
      <c r="P1928" s="2">
        <f t="shared" si="122"/>
        <v>127</v>
      </c>
      <c r="Q1928" s="81" t="str">
        <f t="shared" si="123"/>
        <v/>
      </c>
    </row>
    <row r="1929" spans="1:17" x14ac:dyDescent="0.2">
      <c r="A1929" t="s">
        <v>1232</v>
      </c>
      <c r="B1929" t="s">
        <v>2740</v>
      </c>
      <c r="C1929" t="s">
        <v>42</v>
      </c>
      <c r="D1929" s="5">
        <v>36883</v>
      </c>
      <c r="E1929" s="2">
        <v>838</v>
      </c>
      <c r="F1929" s="2">
        <v>83</v>
      </c>
      <c r="G1929" t="str">
        <f>B1929&amp;C1929</f>
        <v>. SANJITAhammer-throw</v>
      </c>
      <c r="H1929" s="2">
        <f>E1929</f>
        <v>838</v>
      </c>
      <c r="I1929" s="2" cm="1">
        <f t="array" ref="I1929">MAX(IF($G$3:$G$4000=$G1929,$H$3:$H$4000))</f>
        <v>838</v>
      </c>
      <c r="J1929" s="2" t="str">
        <v>JAM</v>
      </c>
      <c r="K1929" s="21" t="str">
        <v>Kadeja CAMPBELL</v>
      </c>
      <c r="L1929" s="47" t="str">
        <v>400m</v>
      </c>
      <c r="M1929" s="97">
        <v>36049</v>
      </c>
      <c r="N1929" s="96" t="str">
        <f t="shared" si="120"/>
        <v>Kadeja CAMPBELL400m</v>
      </c>
      <c r="O1929" s="2">
        <f t="shared" si="121"/>
        <v>1028</v>
      </c>
      <c r="P1929" s="2">
        <f t="shared" si="122"/>
        <v>140</v>
      </c>
      <c r="Q1929" s="81" t="str">
        <f t="shared" si="123"/>
        <v/>
      </c>
    </row>
    <row r="1930" spans="1:17" x14ac:dyDescent="0.2">
      <c r="A1930" t="s">
        <v>1232</v>
      </c>
      <c r="B1930" t="s">
        <v>1707</v>
      </c>
      <c r="C1930" t="s">
        <v>41</v>
      </c>
      <c r="D1930" s="5">
        <v>36437</v>
      </c>
      <c r="E1930" s="2">
        <v>836</v>
      </c>
      <c r="F1930" s="2">
        <v>71</v>
      </c>
      <c r="G1930" t="str">
        <f>B1930&amp;C1930</f>
        <v>Uma CHOUDHARYjavelin-throw</v>
      </c>
      <c r="H1930" s="2">
        <f>E1930</f>
        <v>836</v>
      </c>
      <c r="I1930" s="2" cm="1">
        <f t="array" ref="I1930">MAX(IF($G$3:$G$4000=$G1930,$H$3:$H$4000))</f>
        <v>836</v>
      </c>
      <c r="J1930" s="2" t="str">
        <v>JAM</v>
      </c>
      <c r="K1930" s="21" t="str">
        <v>Shackelia GREEN</v>
      </c>
      <c r="L1930" s="47" t="str">
        <v>400mh</v>
      </c>
      <c r="M1930" s="97">
        <v>37955</v>
      </c>
      <c r="N1930" s="96" t="str">
        <f t="shared" si="120"/>
        <v>Shackelia GREEN400mh</v>
      </c>
      <c r="O1930" s="2">
        <f t="shared" si="121"/>
        <v>1028</v>
      </c>
      <c r="P1930" s="2">
        <f t="shared" si="122"/>
        <v>81</v>
      </c>
      <c r="Q1930" s="81" t="str">
        <f t="shared" si="123"/>
        <v/>
      </c>
    </row>
    <row r="1931" spans="1:17" x14ac:dyDescent="0.2">
      <c r="A1931" t="s">
        <v>1232</v>
      </c>
      <c r="B1931" t="s">
        <v>2788</v>
      </c>
      <c r="C1931" t="s">
        <v>41</v>
      </c>
      <c r="D1931" s="5">
        <v>36628</v>
      </c>
      <c r="E1931" s="2">
        <v>836</v>
      </c>
      <c r="F1931" s="2">
        <v>72</v>
      </c>
      <c r="G1931" t="str">
        <f>B1931&amp;C1931</f>
        <v>Hemamalini NEELAKANDANjavelin-throw</v>
      </c>
      <c r="H1931" s="2">
        <f>E1931</f>
        <v>836</v>
      </c>
      <c r="I1931" s="2" cm="1">
        <f t="array" ref="I1931">MAX(IF($G$3:$G$4000=$G1931,$H$3:$H$4000))</f>
        <v>836</v>
      </c>
      <c r="J1931" s="2" t="str">
        <v>JAM</v>
      </c>
      <c r="K1931" s="21" t="str">
        <v>Tissanna HICKLING</v>
      </c>
      <c r="L1931" s="47" t="str">
        <v>100m</v>
      </c>
      <c r="M1931" s="97">
        <v>35802</v>
      </c>
      <c r="N1931" s="96" t="str">
        <f t="shared" si="120"/>
        <v>Tissanna HICKLING100m</v>
      </c>
      <c r="O1931" s="2">
        <f t="shared" si="121"/>
        <v>1027</v>
      </c>
      <c r="P1931" s="2">
        <f t="shared" si="122"/>
        <v>148</v>
      </c>
      <c r="Q1931" s="81" t="str">
        <f t="shared" si="123"/>
        <v/>
      </c>
    </row>
    <row r="1932" spans="1:17" x14ac:dyDescent="0.2">
      <c r="A1932" t="s">
        <v>1232</v>
      </c>
      <c r="B1932" t="s">
        <v>1671</v>
      </c>
      <c r="C1932" t="s">
        <v>42</v>
      </c>
      <c r="D1932" s="5">
        <v>36535</v>
      </c>
      <c r="E1932" s="2">
        <v>835</v>
      </c>
      <c r="F1932" s="2">
        <v>85</v>
      </c>
      <c r="G1932" t="str">
        <f>B1932&amp;C1932</f>
        <v>Sneha SURYAKANhammer-throw</v>
      </c>
      <c r="H1932" s="2">
        <f>E1932</f>
        <v>835</v>
      </c>
      <c r="I1932" s="2" cm="1">
        <f t="array" ref="I1932">MAX(IF($G$3:$G$4000=$G1932,$H$3:$H$4000))</f>
        <v>835</v>
      </c>
      <c r="J1932" s="2" t="str">
        <v>JAM</v>
      </c>
      <c r="K1932" s="21" t="str">
        <v>Serena COLE</v>
      </c>
      <c r="L1932" s="47" t="str">
        <v>200m</v>
      </c>
      <c r="M1932" s="97">
        <v>38164</v>
      </c>
      <c r="N1932" s="96" t="str">
        <f t="shared" si="120"/>
        <v>Serena COLE200m</v>
      </c>
      <c r="O1932" s="2">
        <f t="shared" si="121"/>
        <v>1027</v>
      </c>
      <c r="P1932" s="2">
        <f t="shared" si="122"/>
        <v>128</v>
      </c>
      <c r="Q1932" s="81" t="str">
        <f t="shared" si="123"/>
        <v/>
      </c>
    </row>
    <row r="1933" spans="1:17" x14ac:dyDescent="0.2">
      <c r="A1933" t="s">
        <v>1232</v>
      </c>
      <c r="B1933" t="s">
        <v>2675</v>
      </c>
      <c r="C1933" s="5" t="s">
        <v>39</v>
      </c>
      <c r="D1933" s="6">
        <v>35618</v>
      </c>
      <c r="E1933" s="2">
        <v>834</v>
      </c>
      <c r="F1933" s="2">
        <v>89</v>
      </c>
      <c r="G1933" t="str">
        <f>B1933&amp;C1933</f>
        <v>Nidhi PAWAIYAshot-put</v>
      </c>
      <c r="H1933" s="2">
        <f>E1933</f>
        <v>834</v>
      </c>
      <c r="I1933" s="2" cm="1">
        <f t="array" ref="I1933">MAX(IF($G$3:$G$4000=$G1933,$H$3:$H$4000))</f>
        <v>834</v>
      </c>
      <c r="J1933" s="2" t="str">
        <v>JAM</v>
      </c>
      <c r="K1933" s="21" t="str">
        <v>Ackelia SMITH</v>
      </c>
      <c r="L1933" s="47" t="str">
        <v>long-jump</v>
      </c>
      <c r="M1933" s="97">
        <v>37292</v>
      </c>
      <c r="N1933" s="96" t="str">
        <f t="shared" si="120"/>
        <v>Ackelia SMITHlong-jump</v>
      </c>
      <c r="O1933" s="2">
        <f t="shared" si="121"/>
        <v>1027</v>
      </c>
      <c r="P1933" s="2">
        <f t="shared" si="122"/>
        <v>80</v>
      </c>
      <c r="Q1933" s="81" t="str">
        <f t="shared" si="123"/>
        <v/>
      </c>
    </row>
    <row r="1934" spans="1:17" x14ac:dyDescent="0.2">
      <c r="A1934" t="s">
        <v>1232</v>
      </c>
      <c r="B1934" t="s">
        <v>1596</v>
      </c>
      <c r="C1934" t="s">
        <v>40</v>
      </c>
      <c r="D1934" s="5"/>
      <c r="E1934" s="2">
        <v>833</v>
      </c>
      <c r="F1934" s="2">
        <v>46</v>
      </c>
      <c r="G1934" t="str">
        <f>B1934&amp;C1934</f>
        <v>. TANUJAdiscus-throw</v>
      </c>
      <c r="H1934" s="2">
        <f>E1934</f>
        <v>833</v>
      </c>
      <c r="I1934" s="2" cm="1">
        <f t="array" ref="I1934">MAX(IF($G$3:$G$4000=$G1934,$H$3:$H$4000))</f>
        <v>833</v>
      </c>
      <c r="J1934" s="2" t="str">
        <v>JAM</v>
      </c>
      <c r="K1934" s="21" t="str">
        <v>Kaliese SPENCER</v>
      </c>
      <c r="L1934" s="47" t="str">
        <v>400m</v>
      </c>
      <c r="M1934" s="97">
        <v>31903</v>
      </c>
      <c r="N1934" s="96" t="str">
        <f t="shared" si="120"/>
        <v>Kaliese SPENCER400m</v>
      </c>
      <c r="O1934" s="2">
        <f t="shared" si="121"/>
        <v>1026</v>
      </c>
      <c r="P1934" s="2">
        <f t="shared" si="122"/>
        <v>142</v>
      </c>
      <c r="Q1934" s="81" t="str">
        <f t="shared" si="123"/>
        <v/>
      </c>
    </row>
    <row r="1935" spans="1:17" x14ac:dyDescent="0.2">
      <c r="A1935" t="s">
        <v>1232</v>
      </c>
      <c r="B1935" t="s">
        <v>1692</v>
      </c>
      <c r="C1935" t="s">
        <v>41</v>
      </c>
      <c r="D1935" s="5">
        <v>37347</v>
      </c>
      <c r="E1935" s="2">
        <v>833</v>
      </c>
      <c r="F1935" s="2">
        <v>25</v>
      </c>
      <c r="G1935" t="str">
        <f>B1935&amp;C1935</f>
        <v>. JYOTIjavelin-throw</v>
      </c>
      <c r="H1935" s="2">
        <f>E1935</f>
        <v>833</v>
      </c>
      <c r="I1935" s="2" cm="1">
        <f t="array" ref="I1935">MAX(IF($G$3:$G$4000=$G1935,$H$3:$H$4000))</f>
        <v>833</v>
      </c>
      <c r="J1935" s="2" t="str">
        <v>JAM</v>
      </c>
      <c r="K1935" s="21" t="str">
        <v>Annishka MCDONALD</v>
      </c>
      <c r="L1935" s="47" t="str">
        <v>high-jump</v>
      </c>
      <c r="M1935" s="97">
        <v>37924</v>
      </c>
      <c r="N1935" s="96" t="str">
        <f t="shared" si="120"/>
        <v>Annishka MCDONALDhigh-jump</v>
      </c>
      <c r="O1935" s="2">
        <f t="shared" si="121"/>
        <v>1023</v>
      </c>
      <c r="P1935" s="2">
        <f t="shared" si="122"/>
        <v>35</v>
      </c>
      <c r="Q1935" s="81" t="str">
        <f t="shared" si="123"/>
        <v/>
      </c>
    </row>
    <row r="1936" spans="1:17" x14ac:dyDescent="0.2">
      <c r="A1936" t="s">
        <v>1232</v>
      </c>
      <c r="B1936" t="s">
        <v>2743</v>
      </c>
      <c r="C1936" t="s">
        <v>42</v>
      </c>
      <c r="D1936" s="5">
        <v>37712</v>
      </c>
      <c r="E1936" s="2">
        <v>833</v>
      </c>
      <c r="F1936" s="2">
        <v>87</v>
      </c>
      <c r="G1936" t="str">
        <f>B1936&amp;C1936</f>
        <v>Harshita SEHRAWAThammer-throw</v>
      </c>
      <c r="H1936" s="2">
        <f>E1936</f>
        <v>833</v>
      </c>
      <c r="I1936" s="2" cm="1">
        <f t="array" ref="I1936">MAX(IF($G$3:$G$4000=$G1936,$H$3:$H$4000))</f>
        <v>833</v>
      </c>
      <c r="J1936" s="2" t="str">
        <v>JAM</v>
      </c>
      <c r="K1936" s="21" t="str">
        <v>Alliyah MCNEIL</v>
      </c>
      <c r="L1936" s="47" t="str">
        <v>high-jump</v>
      </c>
      <c r="M1936" s="97">
        <v>37159</v>
      </c>
      <c r="N1936" s="96" t="str">
        <f t="shared" si="120"/>
        <v>Alliyah MCNEILhigh-jump</v>
      </c>
      <c r="O1936" s="2">
        <f t="shared" si="121"/>
        <v>1023</v>
      </c>
      <c r="P1936" s="2">
        <f t="shared" si="122"/>
        <v>35</v>
      </c>
      <c r="Q1936" s="81" t="str">
        <f t="shared" si="123"/>
        <v/>
      </c>
    </row>
    <row r="1937" spans="1:17" x14ac:dyDescent="0.2">
      <c r="A1937" t="s">
        <v>1232</v>
      </c>
      <c r="B1937" t="s">
        <v>1635</v>
      </c>
      <c r="C1937" t="s">
        <v>39</v>
      </c>
      <c r="D1937" s="5">
        <v>37663</v>
      </c>
      <c r="E1937" s="2">
        <v>830</v>
      </c>
      <c r="F1937" s="2">
        <v>22</v>
      </c>
      <c r="G1937" t="str">
        <f>B1937&amp;C1937</f>
        <v>Jasmine KAURshot-put</v>
      </c>
      <c r="H1937" s="2">
        <f>E1937</f>
        <v>830</v>
      </c>
      <c r="I1937" s="2" cm="1">
        <f t="array" ref="I1937">MAX(IF($G$3:$G$4000=$G1937,$H$3:$H$4000))</f>
        <v>830</v>
      </c>
      <c r="J1937" s="2" t="str">
        <v>JAM</v>
      </c>
      <c r="K1937" s="21" t="str">
        <v>Ashley BARRETT</v>
      </c>
      <c r="L1937" s="47" t="str">
        <v>200m</v>
      </c>
      <c r="M1937" s="97">
        <v>37690</v>
      </c>
      <c r="N1937" s="96" t="str">
        <f t="shared" si="120"/>
        <v>Ashley BARRETT200m</v>
      </c>
      <c r="O1937" s="2">
        <f t="shared" si="121"/>
        <v>1022</v>
      </c>
      <c r="P1937" s="2">
        <f t="shared" si="122"/>
        <v>135</v>
      </c>
      <c r="Q1937" s="81" t="str">
        <f t="shared" si="123"/>
        <v/>
      </c>
    </row>
    <row r="1938" spans="1:17" x14ac:dyDescent="0.2">
      <c r="A1938" t="s">
        <v>1232</v>
      </c>
      <c r="B1938" t="s">
        <v>1331</v>
      </c>
      <c r="C1938" t="s">
        <v>40</v>
      </c>
      <c r="D1938" s="5">
        <v>36605</v>
      </c>
      <c r="E1938" s="2">
        <v>828</v>
      </c>
      <c r="F1938" s="2">
        <v>95</v>
      </c>
      <c r="G1938" t="str">
        <f>B1938&amp;C1938</f>
        <v>Sunita DEVIdiscus-throw</v>
      </c>
      <c r="H1938" s="2">
        <f>E1938</f>
        <v>828</v>
      </c>
      <c r="I1938" s="2" cm="1">
        <f t="array" ref="I1938">MAX(IF($G$3:$G$4000=$G1938,$H$3:$H$4000))</f>
        <v>852</v>
      </c>
      <c r="J1938" s="2" t="str">
        <v>JAM</v>
      </c>
      <c r="K1938" s="21" t="str">
        <v>Janiel MOORE</v>
      </c>
      <c r="L1938" s="47" t="str">
        <v>400mh</v>
      </c>
      <c r="M1938" s="97">
        <v>35832</v>
      </c>
      <c r="N1938" s="96" t="str">
        <f t="shared" si="120"/>
        <v>Janiel MOORE400mh</v>
      </c>
      <c r="O1938" s="2">
        <f t="shared" si="121"/>
        <v>1022</v>
      </c>
      <c r="P1938" s="2">
        <f t="shared" si="122"/>
        <v>85</v>
      </c>
      <c r="Q1938" s="81" t="str">
        <f t="shared" si="123"/>
        <v/>
      </c>
    </row>
    <row r="1939" spans="1:17" x14ac:dyDescent="0.2">
      <c r="A1939" t="s">
        <v>1232</v>
      </c>
      <c r="B1939" t="s">
        <v>1591</v>
      </c>
      <c r="C1939" s="5" t="s">
        <v>40</v>
      </c>
      <c r="D1939" s="6">
        <v>37455</v>
      </c>
      <c r="E1939" s="2">
        <v>826</v>
      </c>
      <c r="F1939" s="2">
        <v>97</v>
      </c>
      <c r="G1939" t="str">
        <f>B1939&amp;C1939</f>
        <v>. GARIMAdiscus-throw</v>
      </c>
      <c r="H1939" s="2">
        <f>E1939</f>
        <v>826</v>
      </c>
      <c r="I1939" s="2" cm="1">
        <f t="array" ref="I1939">MAX(IF($G$3:$G$4000=$G1939,$H$3:$H$4000))</f>
        <v>860</v>
      </c>
      <c r="J1939" s="2" t="str">
        <v>JAM</v>
      </c>
      <c r="K1939" s="21" t="str">
        <v>Velecia WILLIAMS</v>
      </c>
      <c r="L1939" s="47" t="str">
        <v>triple-jump</v>
      </c>
      <c r="M1939" s="97">
        <v>37446</v>
      </c>
      <c r="N1939" s="96" t="str">
        <f t="shared" si="120"/>
        <v>Velecia WILLIAMStriple-jump</v>
      </c>
      <c r="O1939" s="2">
        <f t="shared" si="121"/>
        <v>1020</v>
      </c>
      <c r="P1939" s="2">
        <f t="shared" si="122"/>
        <v>44</v>
      </c>
      <c r="Q1939" s="81" t="str">
        <f t="shared" si="123"/>
        <v/>
      </c>
    </row>
    <row r="1940" spans="1:17" x14ac:dyDescent="0.2">
      <c r="A1940" t="s">
        <v>1232</v>
      </c>
      <c r="B1940" t="s">
        <v>1694</v>
      </c>
      <c r="C1940" t="s">
        <v>41</v>
      </c>
      <c r="D1940" s="5">
        <v>37296</v>
      </c>
      <c r="E1940" s="2">
        <v>825</v>
      </c>
      <c r="F1940" s="2">
        <v>79</v>
      </c>
      <c r="G1940" t="str">
        <f>B1940&amp;C1940</f>
        <v>Shakshi SHARMAjavelin-throw</v>
      </c>
      <c r="H1940" s="2">
        <f>E1940</f>
        <v>825</v>
      </c>
      <c r="I1940" s="2" cm="1">
        <f t="array" ref="I1940">MAX(IF($G$3:$G$4000=$G1940,$H$3:$H$4000))</f>
        <v>825</v>
      </c>
      <c r="J1940" s="2" t="str">
        <v>JAM</v>
      </c>
      <c r="K1940" s="21" t="str">
        <v>Mickalia HAISLEY</v>
      </c>
      <c r="L1940" s="47" t="str">
        <v>100m</v>
      </c>
      <c r="M1940" s="97">
        <v>38316</v>
      </c>
      <c r="N1940" s="96" t="str">
        <f t="shared" si="120"/>
        <v>Mickalia HAISLEY100m</v>
      </c>
      <c r="O1940" s="2">
        <f t="shared" si="121"/>
        <v>1019</v>
      </c>
      <c r="P1940" s="2">
        <f t="shared" si="122"/>
        <v>156</v>
      </c>
      <c r="Q1940" s="81" t="str">
        <f t="shared" si="123"/>
        <v/>
      </c>
    </row>
    <row r="1941" spans="1:17" x14ac:dyDescent="0.2">
      <c r="A1941" t="s">
        <v>1232</v>
      </c>
      <c r="B1941" t="s">
        <v>1536</v>
      </c>
      <c r="C1941" t="s">
        <v>39</v>
      </c>
      <c r="D1941" s="5">
        <v>36924</v>
      </c>
      <c r="E1941" s="2">
        <v>824</v>
      </c>
      <c r="F1941" s="2">
        <v>25</v>
      </c>
      <c r="G1941" t="str">
        <f>B1941&amp;C1941</f>
        <v>. REKHAshot-put</v>
      </c>
      <c r="H1941" s="2">
        <f>E1941</f>
        <v>824</v>
      </c>
      <c r="I1941" s="2" cm="1">
        <f t="array" ref="I1941">MAX(IF($G$3:$G$4000=$G1941,$H$3:$H$4000))</f>
        <v>868</v>
      </c>
      <c r="J1941" s="2" t="str">
        <v>JAM</v>
      </c>
      <c r="K1941" s="21" t="str">
        <v>Tony-Ann BECKFORD</v>
      </c>
      <c r="L1941" s="47" t="str">
        <v>400m</v>
      </c>
      <c r="M1941" s="97">
        <v>44671</v>
      </c>
      <c r="N1941" s="96" t="str">
        <f t="shared" si="120"/>
        <v>Tony-Ann BECKFORD400m</v>
      </c>
      <c r="O1941" s="2">
        <f t="shared" si="121"/>
        <v>1019</v>
      </c>
      <c r="P1941" s="2">
        <f t="shared" si="122"/>
        <v>148</v>
      </c>
      <c r="Q1941" s="81" t="str">
        <f t="shared" si="123"/>
        <v/>
      </c>
    </row>
    <row r="1942" spans="1:17" x14ac:dyDescent="0.2">
      <c r="A1942" t="s">
        <v>1232</v>
      </c>
      <c r="B1942" t="s">
        <v>1600</v>
      </c>
      <c r="C1942" s="5" t="s">
        <v>40</v>
      </c>
      <c r="D1942" s="5">
        <v>37570</v>
      </c>
      <c r="E1942" s="2">
        <v>822</v>
      </c>
      <c r="F1942" s="2">
        <v>51</v>
      </c>
      <c r="G1942" t="str">
        <f>B1942&amp;C1942</f>
        <v>Shalni CHAUDHARYdiscus-throw</v>
      </c>
      <c r="H1942" s="2">
        <f>E1942</f>
        <v>822</v>
      </c>
      <c r="I1942" s="2" cm="1">
        <f t="array" ref="I1942">MAX(IF($G$3:$G$4000=$G1942,$H$3:$H$4000))</f>
        <v>822</v>
      </c>
      <c r="J1942" s="2" t="str">
        <v>JAM</v>
      </c>
      <c r="K1942" s="21" t="str">
        <v>Rushana DWYER</v>
      </c>
      <c r="L1942" s="47" t="str">
        <v>800m</v>
      </c>
      <c r="M1942" s="97">
        <v>37708</v>
      </c>
      <c r="N1942" s="96" t="str">
        <f t="shared" si="120"/>
        <v>Rushana DWYER800m</v>
      </c>
      <c r="O1942" s="2">
        <f t="shared" si="121"/>
        <v>1019</v>
      </c>
      <c r="P1942" s="2">
        <f t="shared" si="122"/>
        <v>140</v>
      </c>
      <c r="Q1942" s="81" t="str">
        <f t="shared" si="123"/>
        <v/>
      </c>
    </row>
    <row r="1943" spans="1:17" x14ac:dyDescent="0.2">
      <c r="A1943" t="s">
        <v>1232</v>
      </c>
      <c r="B1943" t="s">
        <v>1601</v>
      </c>
      <c r="C1943" t="s">
        <v>40</v>
      </c>
      <c r="D1943" s="5"/>
      <c r="E1943" s="2">
        <v>820</v>
      </c>
      <c r="F1943" s="2">
        <v>53</v>
      </c>
      <c r="G1943" t="str">
        <f>B1943&amp;C1943</f>
        <v>. GORIMAdiscus-throw</v>
      </c>
      <c r="H1943" s="2">
        <f>E1943</f>
        <v>820</v>
      </c>
      <c r="I1943" s="2" cm="1">
        <f t="array" ref="I1943">MAX(IF($G$3:$G$4000=$G1943,$H$3:$H$4000))</f>
        <v>820</v>
      </c>
      <c r="J1943" s="2" t="str">
        <v>JAM</v>
      </c>
      <c r="K1943" s="21" t="str">
        <v>Simoya Kadine CAMPBELL-JOHNSON</v>
      </c>
      <c r="L1943" s="47" t="str">
        <v>400m</v>
      </c>
      <c r="M1943" s="97">
        <v>34394</v>
      </c>
      <c r="N1943" s="96" t="str">
        <f t="shared" si="120"/>
        <v>Simoya Kadine CAMPBELL-JOHNSON400m</v>
      </c>
      <c r="O1943" s="2">
        <f t="shared" si="121"/>
        <v>1018</v>
      </c>
      <c r="P1943" s="2">
        <f t="shared" si="122"/>
        <v>149</v>
      </c>
      <c r="Q1943" s="81" t="str">
        <f t="shared" si="123"/>
        <v/>
      </c>
    </row>
    <row r="1944" spans="1:17" x14ac:dyDescent="0.2">
      <c r="A1944" t="s">
        <v>1232</v>
      </c>
      <c r="B1944" t="s">
        <v>1694</v>
      </c>
      <c r="C1944" t="s">
        <v>41</v>
      </c>
      <c r="D1944" s="5">
        <v>37296</v>
      </c>
      <c r="E1944" s="2">
        <v>819</v>
      </c>
      <c r="F1944" s="2">
        <v>30</v>
      </c>
      <c r="G1944" t="str">
        <f>B1944&amp;C1944</f>
        <v>Shakshi SHARMAjavelin-throw</v>
      </c>
      <c r="H1944" s="2">
        <f>E1944</f>
        <v>819</v>
      </c>
      <c r="I1944" s="2" cm="1">
        <f t="array" ref="I1944">MAX(IF($G$3:$G$4000=$G1944,$H$3:$H$4000))</f>
        <v>825</v>
      </c>
      <c r="J1944" s="2" t="str">
        <v>JAM</v>
      </c>
      <c r="K1944" s="21" t="str">
        <v>Shenequa VASSELL</v>
      </c>
      <c r="L1944" s="47" t="str">
        <v>100m</v>
      </c>
      <c r="M1944" s="97">
        <v>37942</v>
      </c>
      <c r="N1944" s="96" t="str">
        <f t="shared" si="120"/>
        <v>Shenequa VASSELL100m</v>
      </c>
      <c r="O1944" s="2">
        <f t="shared" si="121"/>
        <v>1015</v>
      </c>
      <c r="P1944" s="2">
        <f t="shared" si="122"/>
        <v>159</v>
      </c>
      <c r="Q1944" s="81" t="str">
        <f t="shared" si="123"/>
        <v/>
      </c>
    </row>
    <row r="1945" spans="1:17" x14ac:dyDescent="0.2">
      <c r="A1945" t="s">
        <v>1232</v>
      </c>
      <c r="B1945" t="s">
        <v>2682</v>
      </c>
      <c r="C1945" t="s">
        <v>39</v>
      </c>
      <c r="D1945" s="5">
        <v>37602</v>
      </c>
      <c r="E1945" s="2">
        <v>817</v>
      </c>
      <c r="F1945" s="2">
        <v>100</v>
      </c>
      <c r="G1945" t="str">
        <f>B1945&amp;C1945</f>
        <v>. SHIKSHAshot-put</v>
      </c>
      <c r="H1945" s="2">
        <f>E1945</f>
        <v>817</v>
      </c>
      <c r="I1945" s="2" cm="1">
        <f t="array" ref="I1945">MAX(IF($G$3:$G$4000=$G1945,$H$3:$H$4000))</f>
        <v>817</v>
      </c>
      <c r="J1945" s="2" t="str">
        <v>JAM</v>
      </c>
      <c r="K1945" s="21" t="str">
        <v>Gabrielle MATTHEWS</v>
      </c>
      <c r="L1945" s="47" t="str">
        <v>200m</v>
      </c>
      <c r="M1945" s="97">
        <v>37543</v>
      </c>
      <c r="N1945" s="96" t="str">
        <f t="shared" si="120"/>
        <v>Gabrielle MATTHEWS200m</v>
      </c>
      <c r="O1945" s="2">
        <f t="shared" si="121"/>
        <v>1015</v>
      </c>
      <c r="P1945" s="2">
        <f t="shared" si="122"/>
        <v>145</v>
      </c>
      <c r="Q1945" s="81" t="str">
        <f t="shared" si="123"/>
        <v/>
      </c>
    </row>
    <row r="1946" spans="1:17" x14ac:dyDescent="0.2">
      <c r="A1946" t="s">
        <v>1232</v>
      </c>
      <c r="B1946" t="s">
        <v>1329</v>
      </c>
      <c r="C1946" t="s">
        <v>40</v>
      </c>
      <c r="D1946" s="5">
        <v>37246</v>
      </c>
      <c r="E1946" s="2">
        <v>815</v>
      </c>
      <c r="F1946" s="2">
        <v>56</v>
      </c>
      <c r="G1946" t="str">
        <f>B1946&amp;C1946</f>
        <v>. POOJAdiscus-throw</v>
      </c>
      <c r="H1946" s="2">
        <f>E1946</f>
        <v>815</v>
      </c>
      <c r="I1946" s="2" cm="1">
        <f t="array" ref="I1946">MAX(IF($G$3:$G$4000=$G1946,$H$3:$H$4000))</f>
        <v>815</v>
      </c>
      <c r="J1946" s="2" t="str">
        <v>JAM</v>
      </c>
      <c r="K1946" s="21" t="str">
        <v>Samantha Taneihsa JAMES</v>
      </c>
      <c r="L1946" s="47" t="str">
        <v>400m</v>
      </c>
      <c r="M1946" s="97">
        <v>34558</v>
      </c>
      <c r="N1946" s="96" t="str">
        <f t="shared" si="120"/>
        <v>Samantha Taneihsa JAMES400m</v>
      </c>
      <c r="O1946" s="2">
        <f t="shared" si="121"/>
        <v>1014</v>
      </c>
      <c r="P1946" s="2">
        <f t="shared" si="122"/>
        <v>152</v>
      </c>
      <c r="Q1946" s="81" t="str">
        <f t="shared" si="123"/>
        <v/>
      </c>
    </row>
    <row r="1947" spans="1:17" x14ac:dyDescent="0.2">
      <c r="A1947" t="s">
        <v>1232</v>
      </c>
      <c r="B1947" t="s">
        <v>1702</v>
      </c>
      <c r="C1947" t="s">
        <v>41</v>
      </c>
      <c r="D1947" s="5">
        <v>37229</v>
      </c>
      <c r="E1947" s="2">
        <v>808</v>
      </c>
      <c r="F1947" s="2">
        <v>88</v>
      </c>
      <c r="G1947" t="str">
        <f>B1947&amp;C1947</f>
        <v>. HARITAjavelin-throw</v>
      </c>
      <c r="H1947" s="2">
        <f>E1947</f>
        <v>808</v>
      </c>
      <c r="I1947" s="2" cm="1">
        <f t="array" ref="I1947">MAX(IF($G$3:$G$4000=$G1947,$H$3:$H$4000))</f>
        <v>808</v>
      </c>
      <c r="J1947" s="2" t="str">
        <v>JAM</v>
      </c>
      <c r="K1947" s="21" t="str">
        <v>Alliah BAKER</v>
      </c>
      <c r="L1947" s="47" t="str">
        <v>400m</v>
      </c>
      <c r="M1947" s="97">
        <v>38543</v>
      </c>
      <c r="N1947" s="96" t="str">
        <f t="shared" si="120"/>
        <v>Alliah BAKER400m</v>
      </c>
      <c r="O1947" s="2">
        <f t="shared" si="121"/>
        <v>1014</v>
      </c>
      <c r="P1947" s="2">
        <f t="shared" si="122"/>
        <v>152</v>
      </c>
      <c r="Q1947" s="81" t="str">
        <f t="shared" si="123"/>
        <v/>
      </c>
    </row>
    <row r="1948" spans="1:17" x14ac:dyDescent="0.2">
      <c r="A1948" t="s">
        <v>1232</v>
      </c>
      <c r="B1948" t="s">
        <v>1569</v>
      </c>
      <c r="C1948" t="s">
        <v>36</v>
      </c>
      <c r="D1948" s="5">
        <v>37282</v>
      </c>
      <c r="E1948" s="2">
        <v>807</v>
      </c>
      <c r="F1948" s="2">
        <v>49</v>
      </c>
      <c r="G1948" t="str">
        <f>B1948&amp;C1948</f>
        <v>B. BALANISHApole-vault</v>
      </c>
      <c r="H1948" s="2">
        <f>E1948</f>
        <v>807</v>
      </c>
      <c r="I1948" s="2" cm="1">
        <f t="array" ref="I1948">MAX(IF($G$3:$G$4000=$G1948,$H$3:$H$4000))</f>
        <v>807</v>
      </c>
      <c r="J1948" s="2" t="str">
        <v>JAM</v>
      </c>
      <c r="K1948" s="21" t="str">
        <v>Roschell CLAYTON</v>
      </c>
      <c r="L1948" s="47" t="str">
        <v>high-jump</v>
      </c>
      <c r="M1948" s="97">
        <v>36907</v>
      </c>
      <c r="N1948" s="96" t="str">
        <f t="shared" si="120"/>
        <v>Roschell CLAYTONhigh-jump</v>
      </c>
      <c r="O1948" s="2">
        <f t="shared" si="121"/>
        <v>1013</v>
      </c>
      <c r="P1948" s="2">
        <f t="shared" si="122"/>
        <v>49</v>
      </c>
      <c r="Q1948" s="81" t="str">
        <f t="shared" si="123"/>
        <v/>
      </c>
    </row>
    <row r="1949" spans="1:17" x14ac:dyDescent="0.2">
      <c r="A1949" t="s">
        <v>1232</v>
      </c>
      <c r="B1949" t="s">
        <v>1570</v>
      </c>
      <c r="C1949" s="6" t="s">
        <v>36</v>
      </c>
      <c r="D1949" s="5">
        <v>36750</v>
      </c>
      <c r="E1949" s="2">
        <v>807</v>
      </c>
      <c r="F1949" s="2">
        <v>49</v>
      </c>
      <c r="G1949" t="str">
        <f>B1949&amp;C1949</f>
        <v>Babita PATELpole-vault</v>
      </c>
      <c r="H1949" s="2">
        <f>E1949</f>
        <v>807</v>
      </c>
      <c r="I1949" s="2" cm="1">
        <f t="array" ref="I1949">MAX(IF($G$3:$G$4000=$G1949,$H$3:$H$4000))</f>
        <v>807</v>
      </c>
      <c r="J1949" s="2" t="str">
        <v>JAM</v>
      </c>
      <c r="K1949" s="21" t="str">
        <v>Mickayla GARDENER</v>
      </c>
      <c r="L1949" s="47" t="str">
        <v>200m</v>
      </c>
      <c r="M1949" s="97">
        <v>38591</v>
      </c>
      <c r="N1949" s="96" t="str">
        <f t="shared" si="120"/>
        <v>Mickayla GARDENER200m</v>
      </c>
      <c r="O1949" s="2">
        <f t="shared" si="121"/>
        <v>1012</v>
      </c>
      <c r="P1949" s="2">
        <f t="shared" si="122"/>
        <v>147</v>
      </c>
      <c r="Q1949" s="81" t="str">
        <f t="shared" si="123"/>
        <v/>
      </c>
    </row>
    <row r="1950" spans="1:17" x14ac:dyDescent="0.2">
      <c r="A1950" t="s">
        <v>1232</v>
      </c>
      <c r="B1950" t="s">
        <v>1571</v>
      </c>
      <c r="C1950" t="s">
        <v>36</v>
      </c>
      <c r="D1950" s="5">
        <v>35731</v>
      </c>
      <c r="E1950" s="2">
        <v>807</v>
      </c>
      <c r="F1950" s="2">
        <v>49</v>
      </c>
      <c r="G1950" t="str">
        <f>B1950&amp;C1950</f>
        <v>P. Rosy MEENApole-vault</v>
      </c>
      <c r="H1950" s="2">
        <f>E1950</f>
        <v>807</v>
      </c>
      <c r="I1950" s="2" cm="1">
        <f t="array" ref="I1950">MAX(IF($G$3:$G$4000=$G1950,$H$3:$H$4000))</f>
        <v>929</v>
      </c>
      <c r="J1950" s="2" t="str">
        <v>JAM</v>
      </c>
      <c r="K1950" s="21" t="str">
        <v>Jody-Ann DIXON</v>
      </c>
      <c r="L1950" s="47" t="str">
        <v>400mh</v>
      </c>
      <c r="M1950" s="97">
        <v>37438</v>
      </c>
      <c r="N1950" s="96" t="str">
        <f t="shared" si="120"/>
        <v>Jody-Ann DIXON400mh</v>
      </c>
      <c r="O1950" s="2">
        <f t="shared" si="121"/>
        <v>1011</v>
      </c>
      <c r="P1950" s="2">
        <f t="shared" si="122"/>
        <v>100</v>
      </c>
      <c r="Q1950" s="81" t="str">
        <f t="shared" si="123"/>
        <v/>
      </c>
    </row>
    <row r="1951" spans="1:17" x14ac:dyDescent="0.2">
      <c r="A1951" t="s">
        <v>1232</v>
      </c>
      <c r="B1951" t="s">
        <v>1572</v>
      </c>
      <c r="C1951" t="s">
        <v>36</v>
      </c>
      <c r="D1951" s="5">
        <v>35952</v>
      </c>
      <c r="E1951" s="2">
        <v>807</v>
      </c>
      <c r="F1951" s="2">
        <v>49</v>
      </c>
      <c r="G1951" t="str">
        <f>B1951&amp;C1951</f>
        <v>Preethika ANANDHANpole-vault</v>
      </c>
      <c r="H1951" s="2">
        <f>E1951</f>
        <v>807</v>
      </c>
      <c r="I1951" s="2" cm="1">
        <f t="array" ref="I1951">MAX(IF($G$3:$G$4000=$G1951,$H$3:$H$4000))</f>
        <v>807</v>
      </c>
      <c r="J1951" s="2" t="str">
        <v>JAM</v>
      </c>
      <c r="K1951" s="21" t="str">
        <v>Devia BROWN</v>
      </c>
      <c r="L1951" s="47" t="str">
        <v>shot-put</v>
      </c>
      <c r="M1951" s="97">
        <v>35875</v>
      </c>
      <c r="N1951" s="96" t="str">
        <f t="shared" si="120"/>
        <v>Devia BROWNshot-put</v>
      </c>
      <c r="O1951" s="2">
        <f t="shared" si="121"/>
        <v>1011</v>
      </c>
      <c r="P1951" s="2">
        <f t="shared" si="122"/>
        <v>19</v>
      </c>
      <c r="Q1951" s="81" t="str">
        <f t="shared" si="123"/>
        <v/>
      </c>
    </row>
    <row r="1952" spans="1:17" x14ac:dyDescent="0.2">
      <c r="A1952" t="s">
        <v>1232</v>
      </c>
      <c r="B1952" t="s">
        <v>1602</v>
      </c>
      <c r="C1952" s="5" t="s">
        <v>40</v>
      </c>
      <c r="D1952" s="5">
        <v>37872</v>
      </c>
      <c r="E1952" s="2">
        <v>805</v>
      </c>
      <c r="F1952" s="2">
        <v>61</v>
      </c>
      <c r="G1952" t="str">
        <f>B1952&amp;C1952</f>
        <v>Padariya KHUSHIdiscus-throw</v>
      </c>
      <c r="H1952" s="2">
        <f>E1952</f>
        <v>805</v>
      </c>
      <c r="I1952" s="2" cm="1">
        <f t="array" ref="I1952">MAX(IF($G$3:$G$4000=$G1952,$H$3:$H$4000))</f>
        <v>805</v>
      </c>
      <c r="J1952" s="2" t="str">
        <v>JAM</v>
      </c>
      <c r="K1952" s="21" t="str">
        <v>Jessica MCLEAN</v>
      </c>
      <c r="L1952" s="47" t="str">
        <v>800m</v>
      </c>
      <c r="M1952" s="97">
        <v>37618</v>
      </c>
      <c r="N1952" s="96" t="str">
        <f t="shared" si="120"/>
        <v>Jessica MCLEAN800m</v>
      </c>
      <c r="O1952" s="2">
        <f t="shared" si="121"/>
        <v>1010</v>
      </c>
      <c r="P1952" s="2">
        <f t="shared" si="122"/>
        <v>145</v>
      </c>
      <c r="Q1952" s="81" t="str">
        <f t="shared" si="123"/>
        <v/>
      </c>
    </row>
    <row r="1953" spans="1:17" x14ac:dyDescent="0.2">
      <c r="A1953" t="s">
        <v>1232</v>
      </c>
      <c r="B1953" t="s">
        <v>1692</v>
      </c>
      <c r="C1953" s="5" t="s">
        <v>41</v>
      </c>
      <c r="D1953" s="5">
        <v>37347</v>
      </c>
      <c r="E1953" s="2">
        <v>804</v>
      </c>
      <c r="F1953" s="2">
        <v>95</v>
      </c>
      <c r="G1953" t="str">
        <f>B1953&amp;C1953</f>
        <v>. JYOTIjavelin-throw</v>
      </c>
      <c r="H1953" s="2">
        <f>E1953</f>
        <v>804</v>
      </c>
      <c r="I1953" s="2" cm="1">
        <f t="array" ref="I1953">MAX(IF($G$3:$G$4000=$G1953,$H$3:$H$4000))</f>
        <v>833</v>
      </c>
      <c r="J1953" s="2" t="str">
        <v>JAM</v>
      </c>
      <c r="K1953" s="21" t="str">
        <v>Alliah BAKER</v>
      </c>
      <c r="L1953" s="47" t="str">
        <v>200m</v>
      </c>
      <c r="M1953" s="97">
        <v>38543</v>
      </c>
      <c r="N1953" s="96" t="str">
        <f t="shared" si="120"/>
        <v>Alliah BAKER200m</v>
      </c>
      <c r="O1953" s="2">
        <f t="shared" si="121"/>
        <v>1009</v>
      </c>
      <c r="P1953" s="2">
        <f t="shared" si="122"/>
        <v>150</v>
      </c>
      <c r="Q1953" s="81" t="str">
        <f t="shared" si="123"/>
        <v/>
      </c>
    </row>
    <row r="1954" spans="1:17" x14ac:dyDescent="0.2">
      <c r="A1954" t="s">
        <v>1232</v>
      </c>
      <c r="B1954" t="s">
        <v>1604</v>
      </c>
      <c r="C1954" s="5" t="s">
        <v>40</v>
      </c>
      <c r="D1954" s="5"/>
      <c r="E1954" s="2">
        <v>803</v>
      </c>
      <c r="F1954" s="2">
        <v>63</v>
      </c>
      <c r="G1954" t="str">
        <f>B1954&amp;C1954</f>
        <v>Shalini CHOUDHAdiscus-throw</v>
      </c>
      <c r="H1954" s="2">
        <f>E1954</f>
        <v>803</v>
      </c>
      <c r="I1954" s="2" cm="1">
        <f t="array" ref="I1954">MAX(IF($G$3:$G$4000=$G1954,$H$3:$H$4000))</f>
        <v>803</v>
      </c>
      <c r="J1954" s="2" t="str">
        <v>JAM</v>
      </c>
      <c r="K1954" s="21" t="str">
        <v>Dejona SIMPSON</v>
      </c>
      <c r="L1954" s="47" t="str">
        <v>400m</v>
      </c>
      <c r="M1954" s="97">
        <v>37969</v>
      </c>
      <c r="N1954" s="96" t="str">
        <f t="shared" si="120"/>
        <v>Dejona SIMPSON400m</v>
      </c>
      <c r="O1954" s="2">
        <f t="shared" si="121"/>
        <v>1009</v>
      </c>
      <c r="P1954" s="2">
        <f t="shared" si="122"/>
        <v>159</v>
      </c>
      <c r="Q1954" s="81" t="str">
        <f t="shared" si="123"/>
        <v/>
      </c>
    </row>
    <row r="1955" spans="1:17" x14ac:dyDescent="0.2">
      <c r="A1955" t="s">
        <v>1232</v>
      </c>
      <c r="B1955" t="s">
        <v>1605</v>
      </c>
      <c r="C1955" t="s">
        <v>40</v>
      </c>
      <c r="D1955" s="5">
        <v>37340</v>
      </c>
      <c r="E1955" s="2">
        <v>803</v>
      </c>
      <c r="F1955" s="2">
        <v>64</v>
      </c>
      <c r="G1955" t="str">
        <f>B1955&amp;C1955</f>
        <v>Shweta SINGHdiscus-throw</v>
      </c>
      <c r="H1955" s="2">
        <f>E1955</f>
        <v>803</v>
      </c>
      <c r="I1955" s="2" cm="1">
        <f t="array" ref="I1955">MAX(IF($G$3:$G$4000=$G1955,$H$3:$H$4000))</f>
        <v>803</v>
      </c>
      <c r="J1955" s="2" t="str">
        <v>JAM</v>
      </c>
      <c r="K1955" s="21" t="str">
        <v>Asheika SMITH</v>
      </c>
      <c r="L1955" s="47" t="str">
        <v>400m</v>
      </c>
      <c r="M1955" s="97">
        <v>38042</v>
      </c>
      <c r="N1955" s="96" t="str">
        <f t="shared" si="120"/>
        <v>Asheika SMITH400m</v>
      </c>
      <c r="O1955" s="2">
        <f t="shared" si="121"/>
        <v>1009</v>
      </c>
      <c r="P1955" s="2">
        <f t="shared" si="122"/>
        <v>159</v>
      </c>
      <c r="Q1955" s="81" t="str">
        <f t="shared" si="123"/>
        <v/>
      </c>
    </row>
    <row r="1956" spans="1:17" x14ac:dyDescent="0.2">
      <c r="A1956" t="s">
        <v>1232</v>
      </c>
      <c r="B1956" t="s">
        <v>1636</v>
      </c>
      <c r="C1956" s="5" t="s">
        <v>39</v>
      </c>
      <c r="D1956" s="5">
        <v>37983</v>
      </c>
      <c r="E1956" s="2">
        <v>803</v>
      </c>
      <c r="F1956" s="2">
        <v>31</v>
      </c>
      <c r="G1956" t="str">
        <f>B1956&amp;C1956</f>
        <v>Ramneet KAURshot-put</v>
      </c>
      <c r="H1956" s="2">
        <f>E1956</f>
        <v>803</v>
      </c>
      <c r="I1956" s="2" cm="1">
        <f t="array" ref="I1956">MAX(IF($G$3:$G$4000=$G1956,$H$3:$H$4000))</f>
        <v>803</v>
      </c>
      <c r="J1956" s="2" t="str">
        <v>JAM</v>
      </c>
      <c r="K1956" s="21" t="str">
        <v>Abigail SCHAAFFE</v>
      </c>
      <c r="L1956" s="47" t="str">
        <v>400m</v>
      </c>
      <c r="M1956" s="97">
        <v>36870</v>
      </c>
      <c r="N1956" s="96" t="str">
        <f t="shared" si="120"/>
        <v>Abigail SCHAAFFE400m</v>
      </c>
      <c r="O1956" s="2">
        <f t="shared" si="121"/>
        <v>1008</v>
      </c>
      <c r="P1956" s="2">
        <f t="shared" si="122"/>
        <v>161</v>
      </c>
      <c r="Q1956" s="81" t="str">
        <f t="shared" si="123"/>
        <v/>
      </c>
    </row>
    <row r="1957" spans="1:17" x14ac:dyDescent="0.2">
      <c r="A1957" t="s">
        <v>1232</v>
      </c>
      <c r="B1957" t="s">
        <v>2829</v>
      </c>
      <c r="C1957" t="s">
        <v>85</v>
      </c>
      <c r="D1957" s="5">
        <v>37667</v>
      </c>
      <c r="E1957" s="2">
        <v>796</v>
      </c>
      <c r="F1957" s="2">
        <v>40</v>
      </c>
      <c r="G1957" t="str">
        <f>B1957&amp;C1957</f>
        <v>Deepika SHARMArace-walking</v>
      </c>
      <c r="H1957" s="2">
        <f>E1957</f>
        <v>796</v>
      </c>
      <c r="I1957" s="2" cm="1">
        <f t="array" ref="I1957">MAX(IF($G$3:$G$4000=$G1957,$H$3:$H$4000))</f>
        <v>796</v>
      </c>
      <c r="J1957" s="2" t="str">
        <v>JAM</v>
      </c>
      <c r="K1957" s="21" t="str">
        <v>Jameaka MANNINGS</v>
      </c>
      <c r="L1957" s="47" t="str">
        <v>400mh</v>
      </c>
      <c r="M1957" s="97">
        <v>36565</v>
      </c>
      <c r="N1957" s="96" t="str">
        <f t="shared" si="120"/>
        <v>Jameaka MANNINGS400mh</v>
      </c>
      <c r="O1957" s="2">
        <f t="shared" si="121"/>
        <v>1008</v>
      </c>
      <c r="P1957" s="2">
        <f t="shared" si="122"/>
        <v>108</v>
      </c>
      <c r="Q1957" s="81" t="str">
        <f t="shared" si="123"/>
        <v/>
      </c>
    </row>
    <row r="1958" spans="1:17" x14ac:dyDescent="0.2">
      <c r="A1958" t="s">
        <v>1232</v>
      </c>
      <c r="B1958" t="s">
        <v>1638</v>
      </c>
      <c r="C1958" t="s">
        <v>39</v>
      </c>
      <c r="D1958" s="5">
        <v>33724</v>
      </c>
      <c r="E1958" s="2">
        <v>794</v>
      </c>
      <c r="F1958" s="2">
        <v>40</v>
      </c>
      <c r="G1958" t="str">
        <f>B1958&amp;C1958</f>
        <v>Divya JEETHBHADshot-put</v>
      </c>
      <c r="H1958" s="2">
        <f>E1958</f>
        <v>794</v>
      </c>
      <c r="I1958" s="2" cm="1">
        <f t="array" ref="I1958">MAX(IF($G$3:$G$4000=$G1958,$H$3:$H$4000))</f>
        <v>794</v>
      </c>
      <c r="J1958" s="2" t="str">
        <v>JAM</v>
      </c>
      <c r="K1958" s="21" t="str">
        <v>Ashley BARRETT</v>
      </c>
      <c r="L1958" s="47" t="str">
        <v>100m</v>
      </c>
      <c r="M1958" s="97">
        <v>37690</v>
      </c>
      <c r="N1958" s="96" t="str">
        <f t="shared" si="120"/>
        <v>Ashley BARRETT100m</v>
      </c>
      <c r="O1958" s="2">
        <f t="shared" si="121"/>
        <v>1007</v>
      </c>
      <c r="P1958" s="2">
        <f t="shared" si="122"/>
        <v>170</v>
      </c>
      <c r="Q1958" s="81" t="str">
        <f t="shared" si="123"/>
        <v/>
      </c>
    </row>
    <row r="1959" spans="1:17" x14ac:dyDescent="0.2">
      <c r="A1959" t="s">
        <v>1232</v>
      </c>
      <c r="B1959" t="s">
        <v>1697</v>
      </c>
      <c r="C1959" t="s">
        <v>41</v>
      </c>
      <c r="D1959" s="5"/>
      <c r="E1959" s="2">
        <v>791</v>
      </c>
      <c r="F1959" s="2">
        <v>40</v>
      </c>
      <c r="G1959" t="str">
        <f>B1959&amp;C1959</f>
        <v>. ARTIjavelin-throw</v>
      </c>
      <c r="H1959" s="2">
        <f>E1959</f>
        <v>791</v>
      </c>
      <c r="I1959" s="2" cm="1">
        <f t="array" ref="I1959">MAX(IF($G$3:$G$4000=$G1959,$H$3:$H$4000))</f>
        <v>791</v>
      </c>
      <c r="J1959" s="2" t="str">
        <v>JAM</v>
      </c>
      <c r="K1959" s="21" t="str">
        <v>Diandra KELLY</v>
      </c>
      <c r="L1959" s="47" t="str">
        <v>400m</v>
      </c>
      <c r="M1959" s="97">
        <v>38429</v>
      </c>
      <c r="N1959" s="96" t="str">
        <f t="shared" si="120"/>
        <v>Diandra KELLY400m</v>
      </c>
      <c r="O1959" s="2">
        <f t="shared" si="121"/>
        <v>1007</v>
      </c>
      <c r="P1959" s="2">
        <f t="shared" si="122"/>
        <v>164</v>
      </c>
      <c r="Q1959" s="81" t="str">
        <f t="shared" si="123"/>
        <v/>
      </c>
    </row>
    <row r="1960" spans="1:17" x14ac:dyDescent="0.2">
      <c r="A1960" t="s">
        <v>1232</v>
      </c>
      <c r="B1960" t="s">
        <v>2830</v>
      </c>
      <c r="C1960" t="s">
        <v>85</v>
      </c>
      <c r="D1960" s="5">
        <v>37291</v>
      </c>
      <c r="E1960" s="2">
        <v>784</v>
      </c>
      <c r="F1960" s="2">
        <v>42</v>
      </c>
      <c r="G1960" t="str">
        <f>B1960&amp;C1960</f>
        <v>I. PAVITHRArace-walking</v>
      </c>
      <c r="H1960" s="2">
        <f>E1960</f>
        <v>784</v>
      </c>
      <c r="I1960" s="2" cm="1">
        <f t="array" ref="I1960">MAX(IF($G$3:$G$4000=$G1960,$H$3:$H$4000))</f>
        <v>784</v>
      </c>
      <c r="J1960" s="2" t="str">
        <v>JAM</v>
      </c>
      <c r="K1960" s="21" t="str">
        <v>Alexia AUSTIN</v>
      </c>
      <c r="L1960" s="47" t="str">
        <v>100mh</v>
      </c>
      <c r="M1960" s="97">
        <v>38348</v>
      </c>
      <c r="N1960" s="96" t="str">
        <f t="shared" si="120"/>
        <v>Alexia AUSTIN100mh</v>
      </c>
      <c r="O1960" s="2">
        <f t="shared" si="121"/>
        <v>1007</v>
      </c>
      <c r="P1960" s="2">
        <f t="shared" si="122"/>
        <v>108</v>
      </c>
      <c r="Q1960" s="81" t="str">
        <f t="shared" si="123"/>
        <v/>
      </c>
    </row>
    <row r="1961" spans="1:17" x14ac:dyDescent="0.2">
      <c r="A1961" t="s">
        <v>1232</v>
      </c>
      <c r="B1961" t="s">
        <v>1639</v>
      </c>
      <c r="C1961" t="s">
        <v>39</v>
      </c>
      <c r="D1961" s="5">
        <v>38012</v>
      </c>
      <c r="E1961" s="2">
        <v>780</v>
      </c>
      <c r="F1961" s="2">
        <v>50</v>
      </c>
      <c r="G1961" t="str">
        <f>B1961&amp;C1961</f>
        <v>Jyoti VAISHNAVshot-put</v>
      </c>
      <c r="H1961" s="2">
        <f>E1961</f>
        <v>780</v>
      </c>
      <c r="I1961" s="2" cm="1">
        <f t="array" ref="I1961">MAX(IF($G$3:$G$4000=$G1961,$H$3:$H$4000))</f>
        <v>780</v>
      </c>
      <c r="J1961" s="2" t="str">
        <v>JAM</v>
      </c>
      <c r="K1961" s="21" t="str">
        <v>Tony-Ann BECKFORD</v>
      </c>
      <c r="L1961" s="47" t="str">
        <v>400mh</v>
      </c>
      <c r="M1961" s="97">
        <v>44671</v>
      </c>
      <c r="N1961" s="96" t="str">
        <f t="shared" si="120"/>
        <v>Tony-Ann BECKFORD400mh</v>
      </c>
      <c r="O1961" s="2">
        <f t="shared" si="121"/>
        <v>1007</v>
      </c>
      <c r="P1961" s="2">
        <f t="shared" si="122"/>
        <v>110</v>
      </c>
      <c r="Q1961" s="81" t="str">
        <f t="shared" si="123"/>
        <v/>
      </c>
    </row>
    <row r="1962" spans="1:17" x14ac:dyDescent="0.2">
      <c r="A1962" t="s">
        <v>1232</v>
      </c>
      <c r="B1962" t="s">
        <v>1640</v>
      </c>
      <c r="C1962" t="s">
        <v>39</v>
      </c>
      <c r="D1962" s="5">
        <v>37345</v>
      </c>
      <c r="E1962" s="2">
        <v>778</v>
      </c>
      <c r="F1962" s="2">
        <v>51</v>
      </c>
      <c r="G1962" t="str">
        <f>B1962&amp;C1962</f>
        <v>Prity CHAKRABORTYshot-put</v>
      </c>
      <c r="H1962" s="2">
        <f>E1962</f>
        <v>778</v>
      </c>
      <c r="I1962" s="2" cm="1">
        <f t="array" ref="I1962">MAX(IF($G$3:$G$4000=$G1962,$H$3:$H$4000))</f>
        <v>778</v>
      </c>
      <c r="J1962" s="2" t="str">
        <v>JAM</v>
      </c>
      <c r="K1962" s="21" t="str">
        <v>Gabrielle BAILEY</v>
      </c>
      <c r="L1962" s="47" t="str">
        <v>shot-put</v>
      </c>
      <c r="M1962" s="97">
        <v>36087</v>
      </c>
      <c r="N1962" s="96" t="str">
        <f t="shared" si="120"/>
        <v>Gabrielle BAILEYshot-put</v>
      </c>
      <c r="O1962" s="2">
        <f t="shared" si="121"/>
        <v>1007</v>
      </c>
      <c r="P1962" s="2">
        <f t="shared" si="122"/>
        <v>20</v>
      </c>
      <c r="Q1962" s="81" t="str">
        <f t="shared" si="123"/>
        <v/>
      </c>
    </row>
    <row r="1963" spans="1:17" x14ac:dyDescent="0.2">
      <c r="A1963" t="s">
        <v>1232</v>
      </c>
      <c r="B1963" t="s">
        <v>1702</v>
      </c>
      <c r="C1963" t="s">
        <v>41</v>
      </c>
      <c r="D1963" s="5">
        <v>37229</v>
      </c>
      <c r="E1963" s="2">
        <v>778</v>
      </c>
      <c r="F1963" s="2">
        <v>44</v>
      </c>
      <c r="G1963" t="str">
        <f>B1963&amp;C1963</f>
        <v>. HARITAjavelin-throw</v>
      </c>
      <c r="H1963" s="2">
        <f>E1963</f>
        <v>778</v>
      </c>
      <c r="I1963" s="2" cm="1">
        <f t="array" ref="I1963">MAX(IF($G$3:$G$4000=$G1963,$H$3:$H$4000))</f>
        <v>808</v>
      </c>
      <c r="J1963" s="2" t="str">
        <v>JAM</v>
      </c>
      <c r="K1963" s="21" t="str">
        <v>Kacian POWELL</v>
      </c>
      <c r="L1963" s="47" t="str">
        <v>400m</v>
      </c>
      <c r="M1963" s="97">
        <v>38178</v>
      </c>
      <c r="N1963" s="96" t="str">
        <f t="shared" si="120"/>
        <v>Kacian POWELL400m</v>
      </c>
      <c r="O1963" s="2">
        <f t="shared" si="121"/>
        <v>1006</v>
      </c>
      <c r="P1963" s="2">
        <f t="shared" si="122"/>
        <v>165</v>
      </c>
      <c r="Q1963" s="81" t="str">
        <f t="shared" si="123"/>
        <v/>
      </c>
    </row>
    <row r="1964" spans="1:17" x14ac:dyDescent="0.2">
      <c r="A1964" t="s">
        <v>1232</v>
      </c>
      <c r="B1964" t="s">
        <v>1670</v>
      </c>
      <c r="C1964" t="s">
        <v>42</v>
      </c>
      <c r="D1964" s="5"/>
      <c r="E1964" s="2">
        <v>775</v>
      </c>
      <c r="F1964" s="2">
        <v>36</v>
      </c>
      <c r="G1964" t="str">
        <f>B1964&amp;C1964</f>
        <v>Aakanksha SANDHhammer-throw</v>
      </c>
      <c r="H1964" s="2">
        <f>E1964</f>
        <v>775</v>
      </c>
      <c r="I1964" s="2" cm="1">
        <f t="array" ref="I1964">MAX(IF($G$3:$G$4000=$G1964,$H$3:$H$4000))</f>
        <v>775</v>
      </c>
      <c r="J1964" s="2" t="str">
        <v>JAM</v>
      </c>
      <c r="K1964" s="21" t="str">
        <v>D'Andra MORRIS</v>
      </c>
      <c r="L1964" s="47" t="str">
        <v>triple-jump</v>
      </c>
      <c r="M1964" s="97">
        <v>1998</v>
      </c>
      <c r="N1964" s="96" t="str">
        <f t="shared" si="120"/>
        <v>D'Andra MORRIStriple-jump</v>
      </c>
      <c r="O1964" s="2">
        <f t="shared" si="121"/>
        <v>1006</v>
      </c>
      <c r="P1964" s="2">
        <f t="shared" si="122"/>
        <v>54</v>
      </c>
      <c r="Q1964" s="81" t="str">
        <f t="shared" si="123"/>
        <v/>
      </c>
    </row>
    <row r="1965" spans="1:17" x14ac:dyDescent="0.2">
      <c r="A1965" t="s">
        <v>1232</v>
      </c>
      <c r="B1965" t="s">
        <v>1671</v>
      </c>
      <c r="C1965" t="s">
        <v>42</v>
      </c>
      <c r="D1965" s="5">
        <v>36535</v>
      </c>
      <c r="E1965" s="2">
        <v>773</v>
      </c>
      <c r="F1965" s="2">
        <v>38</v>
      </c>
      <c r="G1965" t="str">
        <f>B1965&amp;C1965</f>
        <v>Sneha SURYAKANhammer-throw</v>
      </c>
      <c r="H1965" s="2">
        <f>E1965</f>
        <v>773</v>
      </c>
      <c r="I1965" s="2" cm="1">
        <f t="array" ref="I1965">MAX(IF($G$3:$G$4000=$G1965,$H$3:$H$4000))</f>
        <v>835</v>
      </c>
      <c r="J1965" s="2" t="str">
        <v>JAM</v>
      </c>
      <c r="K1965" s="21" t="str">
        <v>Kiara MEIKLE</v>
      </c>
      <c r="L1965" s="47" t="str">
        <v>100m</v>
      </c>
      <c r="M1965" s="97">
        <v>38656</v>
      </c>
      <c r="N1965" s="96" t="str">
        <f t="shared" si="120"/>
        <v>Kiara MEIKLE100m</v>
      </c>
      <c r="O1965" s="2">
        <f t="shared" si="121"/>
        <v>1005</v>
      </c>
      <c r="P1965" s="2">
        <f t="shared" si="122"/>
        <v>175</v>
      </c>
      <c r="Q1965" s="81" t="str">
        <f t="shared" si="123"/>
        <v/>
      </c>
    </row>
    <row r="1966" spans="1:17" x14ac:dyDescent="0.2">
      <c r="A1966" t="s">
        <v>1232</v>
      </c>
      <c r="B1966" t="s">
        <v>1703</v>
      </c>
      <c r="C1966" s="5" t="s">
        <v>41</v>
      </c>
      <c r="D1966" s="5">
        <v>36312</v>
      </c>
      <c r="E1966" s="2">
        <v>773</v>
      </c>
      <c r="F1966" s="2">
        <v>46</v>
      </c>
      <c r="G1966" t="str">
        <f>B1966&amp;C1966</f>
        <v>Kajal PARMARjavelin-throw</v>
      </c>
      <c r="H1966" s="2">
        <f>E1966</f>
        <v>773</v>
      </c>
      <c r="I1966" s="2" cm="1">
        <f t="array" ref="I1966">MAX(IF($G$3:$G$4000=$G1966,$H$3:$H$4000))</f>
        <v>773</v>
      </c>
      <c r="J1966" s="2" t="str">
        <v>JAM</v>
      </c>
      <c r="K1966" s="21" t="str">
        <v>Mickayla SUTHERLAND</v>
      </c>
      <c r="L1966" s="47" t="str">
        <v>200m</v>
      </c>
      <c r="M1966" s="97">
        <v>44701</v>
      </c>
      <c r="N1966" s="96" t="str">
        <f t="shared" si="120"/>
        <v>Mickayla SUTHERLAND200m</v>
      </c>
      <c r="O1966" s="2">
        <f t="shared" si="121"/>
        <v>1005</v>
      </c>
      <c r="P1966" s="2">
        <f t="shared" si="122"/>
        <v>156</v>
      </c>
      <c r="Q1966" s="81" t="str">
        <f t="shared" si="123"/>
        <v/>
      </c>
    </row>
    <row r="1967" spans="1:17" x14ac:dyDescent="0.2">
      <c r="A1967" t="s">
        <v>1232</v>
      </c>
      <c r="B1967" t="s">
        <v>1704</v>
      </c>
      <c r="C1967" t="s">
        <v>41</v>
      </c>
      <c r="D1967" s="5">
        <v>36647</v>
      </c>
      <c r="E1967" s="2">
        <v>772</v>
      </c>
      <c r="F1967" s="2">
        <v>48</v>
      </c>
      <c r="G1967" t="str">
        <f>B1967&amp;C1967</f>
        <v>Priya ATTRIjavelin-throw</v>
      </c>
      <c r="H1967" s="2">
        <f>E1967</f>
        <v>772</v>
      </c>
      <c r="I1967" s="2" cm="1">
        <f t="array" ref="I1967">MAX(IF($G$3:$G$4000=$G1967,$H$3:$H$4000))</f>
        <v>772</v>
      </c>
      <c r="J1967" s="2" t="str">
        <v>JAM</v>
      </c>
      <c r="K1967" s="21" t="str">
        <v>Amoya JAMIESON</v>
      </c>
      <c r="L1967" s="47" t="str">
        <v>400m</v>
      </c>
      <c r="M1967" s="97">
        <v>38063</v>
      </c>
      <c r="N1967" s="96" t="str">
        <f t="shared" si="120"/>
        <v>Amoya JAMIESON400m</v>
      </c>
      <c r="O1967" s="2">
        <f t="shared" si="121"/>
        <v>1004</v>
      </c>
      <c r="P1967" s="2">
        <f t="shared" si="122"/>
        <v>169</v>
      </c>
      <c r="Q1967" s="81" t="str">
        <f t="shared" si="123"/>
        <v/>
      </c>
    </row>
    <row r="1968" spans="1:17" x14ac:dyDescent="0.2">
      <c r="A1968" t="s">
        <v>1232</v>
      </c>
      <c r="B1968" t="s">
        <v>1672</v>
      </c>
      <c r="C1968" t="s">
        <v>42</v>
      </c>
      <c r="D1968" s="5">
        <v>36209</v>
      </c>
      <c r="E1968" s="2">
        <v>766</v>
      </c>
      <c r="F1968" s="2">
        <v>39</v>
      </c>
      <c r="G1968" t="str">
        <f>B1968&amp;C1968</f>
        <v>Amandeep KAURhammer-throw</v>
      </c>
      <c r="H1968" s="2">
        <f>E1968</f>
        <v>766</v>
      </c>
      <c r="I1968" s="2" cm="1">
        <f t="array" ref="I1968">MAX(IF($G$3:$G$4000=$G1968,$H$3:$H$4000))</f>
        <v>766</v>
      </c>
      <c r="J1968" s="2" t="str">
        <v>JAM</v>
      </c>
      <c r="K1968" s="21" t="str">
        <v>Daniella ANGLIN</v>
      </c>
      <c r="L1968" s="47" t="str">
        <v>high-jump</v>
      </c>
      <c r="M1968" s="97">
        <v>37210</v>
      </c>
      <c r="N1968" s="96" t="str">
        <f t="shared" si="120"/>
        <v>Daniella ANGLINhigh-jump</v>
      </c>
      <c r="O1968" s="2">
        <f t="shared" si="121"/>
        <v>1004</v>
      </c>
      <c r="P1968" s="2">
        <f t="shared" si="122"/>
        <v>53</v>
      </c>
      <c r="Q1968" s="81" t="str">
        <f t="shared" si="123"/>
        <v/>
      </c>
    </row>
    <row r="1969" spans="1:17" x14ac:dyDescent="0.2">
      <c r="A1969" t="s">
        <v>1232</v>
      </c>
      <c r="B1969" t="s">
        <v>1621</v>
      </c>
      <c r="C1969" s="5" t="s">
        <v>40</v>
      </c>
      <c r="D1969" s="5"/>
      <c r="E1969" s="2">
        <v>764</v>
      </c>
      <c r="F1969" s="2">
        <v>85</v>
      </c>
      <c r="G1969" t="str">
        <f>B1969&amp;C1969</f>
        <v>Poonam FENINdiscus-throw</v>
      </c>
      <c r="H1969" s="2">
        <f>E1969</f>
        <v>764</v>
      </c>
      <c r="I1969" s="2" cm="1">
        <f t="array" ref="I1969">MAX(IF($G$3:$G$4000=$G1969,$H$3:$H$4000))</f>
        <v>764</v>
      </c>
      <c r="J1969" s="2" t="str">
        <v>JAM</v>
      </c>
      <c r="K1969" s="21" t="str">
        <v>Dayna THOMPSON</v>
      </c>
      <c r="L1969" s="47" t="str">
        <v>100m</v>
      </c>
      <c r="M1969" s="97">
        <v>37958</v>
      </c>
      <c r="N1969" s="96" t="str">
        <f t="shared" si="120"/>
        <v>Dayna THOMPSON100m</v>
      </c>
      <c r="O1969" s="2">
        <f t="shared" si="121"/>
        <v>1003</v>
      </c>
      <c r="P1969" s="2">
        <f t="shared" si="122"/>
        <v>176</v>
      </c>
      <c r="Q1969" s="81" t="str">
        <f t="shared" si="123"/>
        <v/>
      </c>
    </row>
    <row r="1970" spans="1:17" x14ac:dyDescent="0.2">
      <c r="A1970" t="s">
        <v>1232</v>
      </c>
      <c r="B1970" t="s">
        <v>1673</v>
      </c>
      <c r="C1970" s="5" t="s">
        <v>42</v>
      </c>
      <c r="D1970" s="5">
        <v>35981</v>
      </c>
      <c r="E1970" s="2">
        <v>764</v>
      </c>
      <c r="F1970" s="2">
        <v>40</v>
      </c>
      <c r="G1970" t="str">
        <f>B1970&amp;C1970</f>
        <v>Divya SHANDILYAhammer-throw</v>
      </c>
      <c r="H1970" s="2">
        <f>E1970</f>
        <v>764</v>
      </c>
      <c r="I1970" s="2" cm="1">
        <f t="array" ref="I1970">MAX(IF($G$3:$G$4000=$G1970,$H$3:$H$4000))</f>
        <v>764</v>
      </c>
      <c r="J1970" s="2" t="str">
        <v>JAM</v>
      </c>
      <c r="K1970" s="21" t="str">
        <v>Abigail WOLFE</v>
      </c>
      <c r="L1970" s="47" t="str">
        <v>200m</v>
      </c>
      <c r="M1970" s="97">
        <v>44732</v>
      </c>
      <c r="N1970" s="96" t="str">
        <f t="shared" si="120"/>
        <v>Abigail WOLFE200m</v>
      </c>
      <c r="O1970" s="2">
        <f t="shared" si="121"/>
        <v>1003</v>
      </c>
      <c r="P1970" s="2">
        <f t="shared" si="122"/>
        <v>163</v>
      </c>
      <c r="Q1970" s="81" t="str">
        <f t="shared" si="123"/>
        <v/>
      </c>
    </row>
    <row r="1971" spans="1:17" x14ac:dyDescent="0.2">
      <c r="A1971" t="s">
        <v>1232</v>
      </c>
      <c r="B1971" t="s">
        <v>1692</v>
      </c>
      <c r="C1971" t="s">
        <v>85</v>
      </c>
      <c r="D1971" s="5">
        <v>37561</v>
      </c>
      <c r="E1971" s="2">
        <v>764</v>
      </c>
      <c r="F1971" s="2">
        <v>46</v>
      </c>
      <c r="G1971" t="str">
        <f>B1971&amp;C1971</f>
        <v>. JYOTIrace-walking</v>
      </c>
      <c r="H1971" s="2">
        <f>E1971</f>
        <v>764</v>
      </c>
      <c r="I1971" s="2" cm="1">
        <f t="array" ref="I1971">MAX(IF($G$3:$G$4000=$G1971,$H$3:$H$4000))</f>
        <v>764</v>
      </c>
      <c r="J1971" s="2" t="str">
        <v>JAM</v>
      </c>
      <c r="K1971" s="21" t="str">
        <v>Dejona SIMPSON</v>
      </c>
      <c r="L1971" s="47" t="str">
        <v>400mh</v>
      </c>
      <c r="M1971" s="97">
        <v>37969</v>
      </c>
      <c r="N1971" s="96" t="str">
        <f t="shared" si="120"/>
        <v>Dejona SIMPSON400mh</v>
      </c>
      <c r="O1971" s="2">
        <f t="shared" si="121"/>
        <v>1003</v>
      </c>
      <c r="P1971" s="2">
        <f t="shared" si="122"/>
        <v>113</v>
      </c>
      <c r="Q1971" s="81" t="str">
        <f t="shared" si="123"/>
        <v/>
      </c>
    </row>
    <row r="1972" spans="1:17" x14ac:dyDescent="0.2">
      <c r="A1972" t="s">
        <v>1232</v>
      </c>
      <c r="B1972" t="s">
        <v>2833</v>
      </c>
      <c r="C1972" t="s">
        <v>85</v>
      </c>
      <c r="D1972" s="5">
        <v>37696</v>
      </c>
      <c r="E1972" s="2">
        <v>764</v>
      </c>
      <c r="F1972" s="2">
        <v>47</v>
      </c>
      <c r="G1972" t="str">
        <f>B1972&amp;C1972</f>
        <v>Komal PALrace-walking</v>
      </c>
      <c r="H1972" s="2">
        <f>E1972</f>
        <v>764</v>
      </c>
      <c r="I1972" s="2" cm="1">
        <f t="array" ref="I1972">MAX(IF($G$3:$G$4000=$G1972,$H$3:$H$4000))</f>
        <v>764</v>
      </c>
      <c r="J1972" s="2" t="str">
        <v>JAM</v>
      </c>
      <c r="K1972" s="21" t="str">
        <v>Oneika MCANNUFF</v>
      </c>
      <c r="L1972" s="47" t="str">
        <v>200m</v>
      </c>
      <c r="M1972" s="97">
        <v>37867</v>
      </c>
      <c r="N1972" s="96" t="str">
        <f t="shared" si="120"/>
        <v>Oneika MCANNUFF200m</v>
      </c>
      <c r="O1972" s="2">
        <f t="shared" si="121"/>
        <v>1001</v>
      </c>
      <c r="P1972" s="2">
        <f t="shared" si="122"/>
        <v>165</v>
      </c>
      <c r="Q1972" s="81" t="str">
        <f t="shared" si="123"/>
        <v/>
      </c>
    </row>
    <row r="1973" spans="1:17" x14ac:dyDescent="0.2">
      <c r="A1973" t="s">
        <v>1232</v>
      </c>
      <c r="B1973" t="s">
        <v>1672</v>
      </c>
      <c r="C1973" t="s">
        <v>42</v>
      </c>
      <c r="D1973" s="5">
        <v>37263</v>
      </c>
      <c r="E1973" s="2">
        <v>763</v>
      </c>
      <c r="F1973" s="2">
        <v>41</v>
      </c>
      <c r="G1973" t="str">
        <f>B1973&amp;C1973</f>
        <v>Amandeep KAURhammer-throw</v>
      </c>
      <c r="H1973" s="2">
        <f>E1973</f>
        <v>763</v>
      </c>
      <c r="I1973" s="2" cm="1">
        <f t="array" ref="I1973">MAX(IF($G$3:$G$4000=$G1973,$H$3:$H$4000))</f>
        <v>766</v>
      </c>
      <c r="J1973" s="2" t="str">
        <v>JAM</v>
      </c>
      <c r="K1973" s="21" t="str">
        <v>Shana Kaye ANDERSON</v>
      </c>
      <c r="L1973" s="47" t="str">
        <v>200m</v>
      </c>
      <c r="M1973" s="97">
        <v>37772</v>
      </c>
      <c r="N1973" s="96" t="str">
        <f t="shared" si="120"/>
        <v>Shana Kaye ANDERSON200m</v>
      </c>
      <c r="O1973" s="2">
        <f t="shared" si="121"/>
        <v>1001</v>
      </c>
      <c r="P1973" s="2">
        <f t="shared" si="122"/>
        <v>165</v>
      </c>
      <c r="Q1973" s="81" t="str">
        <f t="shared" si="123"/>
        <v/>
      </c>
    </row>
    <row r="1974" spans="1:17" x14ac:dyDescent="0.2">
      <c r="A1974" t="s">
        <v>1232</v>
      </c>
      <c r="B1974" t="s">
        <v>1706</v>
      </c>
      <c r="C1974" t="s">
        <v>41</v>
      </c>
      <c r="D1974" s="5">
        <v>35102</v>
      </c>
      <c r="E1974" s="2">
        <v>762</v>
      </c>
      <c r="F1974" s="2">
        <v>51</v>
      </c>
      <c r="G1974" t="str">
        <f>B1974&amp;C1974</f>
        <v>Manu KUMARIjavelin-throw</v>
      </c>
      <c r="H1974" s="2">
        <f>E1974</f>
        <v>762</v>
      </c>
      <c r="I1974" s="2" cm="1">
        <f t="array" ref="I1974">MAX(IF($G$3:$G$4000=$G1974,$H$3:$H$4000))</f>
        <v>762</v>
      </c>
      <c r="J1974" s="2" t="str">
        <v>JAM</v>
      </c>
      <c r="K1974" s="21" t="str">
        <v>Jodyann MITCHELL</v>
      </c>
      <c r="L1974" s="47" t="str">
        <v>800m</v>
      </c>
      <c r="M1974" s="97">
        <v>38043</v>
      </c>
      <c r="N1974" s="96" t="str">
        <f t="shared" si="120"/>
        <v>Jodyann MITCHELL800m</v>
      </c>
      <c r="O1974" s="2">
        <f t="shared" si="121"/>
        <v>1001</v>
      </c>
      <c r="P1974" s="2">
        <f t="shared" si="122"/>
        <v>149</v>
      </c>
      <c r="Q1974" s="81" t="str">
        <f t="shared" si="123"/>
        <v/>
      </c>
    </row>
    <row r="1975" spans="1:17" x14ac:dyDescent="0.2">
      <c r="A1975" t="s">
        <v>1232</v>
      </c>
      <c r="B1975" t="s">
        <v>1674</v>
      </c>
      <c r="C1975" t="s">
        <v>42</v>
      </c>
      <c r="D1975" s="5">
        <v>36167</v>
      </c>
      <c r="E1975" s="2">
        <v>759</v>
      </c>
      <c r="F1975" s="2">
        <v>42</v>
      </c>
      <c r="G1975" t="str">
        <f>B1975&amp;C1975</f>
        <v>. RITESHhammer-throw</v>
      </c>
      <c r="H1975" s="2">
        <f>E1975</f>
        <v>759</v>
      </c>
      <c r="I1975" s="2" cm="1">
        <f t="array" ref="I1975">MAX(IF($G$3:$G$4000=$G1975,$H$3:$H$4000))</f>
        <v>759</v>
      </c>
      <c r="J1975" s="2" t="str">
        <v>JAM</v>
      </c>
      <c r="K1975" s="21" t="str">
        <v>Kay-Lagay CLARKE</v>
      </c>
      <c r="L1975" s="47" t="str">
        <v>100mh</v>
      </c>
      <c r="M1975" s="97">
        <v>38044</v>
      </c>
      <c r="N1975" s="96" t="str">
        <f t="shared" si="120"/>
        <v>Kay-Lagay CLARKE100mh</v>
      </c>
      <c r="O1975" s="2">
        <f t="shared" si="121"/>
        <v>1001</v>
      </c>
      <c r="P1975" s="2">
        <f t="shared" si="122"/>
        <v>110</v>
      </c>
      <c r="Q1975" s="81" t="str">
        <f t="shared" si="123"/>
        <v/>
      </c>
    </row>
    <row r="1976" spans="1:17" x14ac:dyDescent="0.2">
      <c r="A1976" t="s">
        <v>1232</v>
      </c>
      <c r="B1976" t="s">
        <v>1622</v>
      </c>
      <c r="C1976" s="5" t="s">
        <v>40</v>
      </c>
      <c r="D1976" s="5">
        <v>37842</v>
      </c>
      <c r="E1976" s="2">
        <v>758</v>
      </c>
      <c r="F1976" s="2">
        <v>86</v>
      </c>
      <c r="G1976" t="str">
        <f>B1976&amp;C1976</f>
        <v>Sanya YADAVdiscus-throw</v>
      </c>
      <c r="H1976" s="2">
        <f>E1976</f>
        <v>758</v>
      </c>
      <c r="I1976" s="2" cm="1">
        <f t="array" ref="I1976">MAX(IF($G$3:$G$4000=$G1976,$H$3:$H$4000))</f>
        <v>758</v>
      </c>
      <c r="J1976" s="2" t="str">
        <v>JAM</v>
      </c>
      <c r="K1976" s="21" t="str">
        <v>Essence BURBRIDGE</v>
      </c>
      <c r="L1976" s="47" t="str">
        <v>100mh</v>
      </c>
      <c r="M1976" s="97">
        <v>38004</v>
      </c>
      <c r="N1976" s="96" t="str">
        <f t="shared" si="120"/>
        <v>Essence BURBRIDGE100mh</v>
      </c>
      <c r="O1976" s="2">
        <f t="shared" si="121"/>
        <v>1001</v>
      </c>
      <c r="P1976" s="2">
        <f t="shared" si="122"/>
        <v>110</v>
      </c>
      <c r="Q1976" s="81" t="str">
        <f t="shared" si="123"/>
        <v/>
      </c>
    </row>
    <row r="1977" spans="1:17" x14ac:dyDescent="0.2">
      <c r="A1977" t="s">
        <v>1232</v>
      </c>
      <c r="B1977" t="s">
        <v>1707</v>
      </c>
      <c r="C1977" t="s">
        <v>41</v>
      </c>
      <c r="D1977" s="5">
        <v>36437</v>
      </c>
      <c r="E1977" s="2">
        <v>757</v>
      </c>
      <c r="F1977" s="2">
        <v>52</v>
      </c>
      <c r="G1977" t="str">
        <f>B1977&amp;C1977</f>
        <v>Uma CHOUDHARYjavelin-throw</v>
      </c>
      <c r="H1977" s="2">
        <f>E1977</f>
        <v>757</v>
      </c>
      <c r="I1977" s="2" cm="1">
        <f t="array" ref="I1977">MAX(IF($G$3:$G$4000=$G1977,$H$3:$H$4000))</f>
        <v>836</v>
      </c>
      <c r="J1977" s="2" t="str">
        <v>JAM</v>
      </c>
      <c r="K1977" s="21" t="str">
        <v>Amanda CARTY</v>
      </c>
      <c r="L1977" s="47" t="str">
        <v>triple-jump</v>
      </c>
      <c r="M1977" s="97">
        <v>0</v>
      </c>
      <c r="N1977" s="96" t="str">
        <f t="shared" si="120"/>
        <v>Amanda CARTYtriple-jump</v>
      </c>
      <c r="O1977" s="2">
        <f t="shared" si="121"/>
        <v>995</v>
      </c>
      <c r="P1977" s="2">
        <f t="shared" si="122"/>
        <v>64</v>
      </c>
      <c r="Q1977" s="81" t="str">
        <f t="shared" si="123"/>
        <v/>
      </c>
    </row>
    <row r="1978" spans="1:17" x14ac:dyDescent="0.2">
      <c r="A1978" t="s">
        <v>1232</v>
      </c>
      <c r="B1978" t="s">
        <v>1646</v>
      </c>
      <c r="C1978" t="s">
        <v>39</v>
      </c>
      <c r="D1978" s="5">
        <v>37313</v>
      </c>
      <c r="E1978" s="2">
        <v>751</v>
      </c>
      <c r="F1978" s="2">
        <v>69</v>
      </c>
      <c r="G1978" t="str">
        <f>B1978&amp;C1978</f>
        <v>Sawari SHINDEshot-put</v>
      </c>
      <c r="H1978" s="2">
        <f>E1978</f>
        <v>751</v>
      </c>
      <c r="I1978" s="2" cm="1">
        <f t="array" ref="I1978">MAX(IF($G$3:$G$4000=$G1978,$H$3:$H$4000))</f>
        <v>751</v>
      </c>
      <c r="J1978" s="2" t="str">
        <v>JAM</v>
      </c>
      <c r="K1978" s="21" t="str">
        <v>Shardia LAWRENCE</v>
      </c>
      <c r="L1978" s="47" t="str">
        <v>triple-jump</v>
      </c>
      <c r="M1978" s="97">
        <v>35064</v>
      </c>
      <c r="N1978" s="96" t="str">
        <f t="shared" si="120"/>
        <v>Shardia LAWRENCEtriple-jump</v>
      </c>
      <c r="O1978" s="2">
        <f t="shared" si="121"/>
        <v>995</v>
      </c>
      <c r="P1978" s="2">
        <f t="shared" si="122"/>
        <v>64</v>
      </c>
      <c r="Q1978" s="81" t="str">
        <f t="shared" si="123"/>
        <v/>
      </c>
    </row>
    <row r="1979" spans="1:17" x14ac:dyDescent="0.2">
      <c r="A1979" t="s">
        <v>1232</v>
      </c>
      <c r="B1979" t="s">
        <v>1675</v>
      </c>
      <c r="C1979" t="s">
        <v>42</v>
      </c>
      <c r="D1979" s="5">
        <v>37095</v>
      </c>
      <c r="E1979" s="2">
        <v>750</v>
      </c>
      <c r="F1979" s="2">
        <v>43</v>
      </c>
      <c r="G1979" t="str">
        <f>B1979&amp;C1979</f>
        <v>Bhadwati CHOUDHARYhammer-throw</v>
      </c>
      <c r="H1979" s="2">
        <f>E1979</f>
        <v>750</v>
      </c>
      <c r="I1979" s="2" cm="1">
        <f t="array" ref="I1979">MAX(IF($G$3:$G$4000=$G1979,$H$3:$H$4000))</f>
        <v>846</v>
      </c>
      <c r="J1979" s="2" t="str">
        <v>JAM</v>
      </c>
      <c r="K1979" s="21" t="str">
        <v>Samantha PRYCE</v>
      </c>
      <c r="L1979" s="47" t="str">
        <v>800m</v>
      </c>
      <c r="M1979" s="97">
        <v>37632</v>
      </c>
      <c r="N1979" s="96" t="str">
        <f t="shared" si="120"/>
        <v>Samantha PRYCE800m</v>
      </c>
      <c r="O1979" s="2">
        <f t="shared" si="121"/>
        <v>990</v>
      </c>
      <c r="P1979" s="2">
        <f t="shared" si="122"/>
        <v>161</v>
      </c>
      <c r="Q1979" s="81" t="str">
        <f t="shared" si="123"/>
        <v/>
      </c>
    </row>
    <row r="1980" spans="1:17" x14ac:dyDescent="0.2">
      <c r="A1980" t="s">
        <v>1232</v>
      </c>
      <c r="B1980" s="5" t="s">
        <v>1710</v>
      </c>
      <c r="C1980" s="5" t="s">
        <v>41</v>
      </c>
      <c r="D1980" s="6">
        <v>37066</v>
      </c>
      <c r="E1980" s="2">
        <v>740</v>
      </c>
      <c r="F1980" s="2">
        <v>58</v>
      </c>
      <c r="G1980" t="str">
        <f>B1980&amp;C1980</f>
        <v>Diksha DWIVEDIjavelin-throw</v>
      </c>
      <c r="H1980" s="2">
        <f>E1980</f>
        <v>740</v>
      </c>
      <c r="I1980" s="2" cm="1">
        <f t="array" ref="I1980">MAX(IF($G$3:$G$4000=$G1980,$H$3:$H$4000))</f>
        <v>740</v>
      </c>
      <c r="J1980" s="2" t="str">
        <v>JAM</v>
      </c>
      <c r="K1980" s="21" t="str">
        <v>Kay-Lagay CLARKE</v>
      </c>
      <c r="L1980" s="47" t="str">
        <v>long-jump</v>
      </c>
      <c r="M1980" s="97">
        <v>38044</v>
      </c>
      <c r="N1980" s="96" t="str">
        <f t="shared" si="120"/>
        <v>Kay-Lagay CLARKElong-jump</v>
      </c>
      <c r="O1980" s="2">
        <f t="shared" si="121"/>
        <v>990</v>
      </c>
      <c r="P1980" s="2">
        <f t="shared" si="122"/>
        <v>116</v>
      </c>
      <c r="Q1980" s="81" t="str">
        <f t="shared" si="123"/>
        <v/>
      </c>
    </row>
    <row r="1981" spans="1:17" x14ac:dyDescent="0.2">
      <c r="A1981" t="s">
        <v>1232</v>
      </c>
      <c r="B1981" t="s">
        <v>1529</v>
      </c>
      <c r="C1981" s="5" t="s">
        <v>41</v>
      </c>
      <c r="D1981" s="5">
        <v>37574</v>
      </c>
      <c r="E1981" s="2">
        <v>739</v>
      </c>
      <c r="F1981" s="2">
        <v>60</v>
      </c>
      <c r="G1981" t="str">
        <f>B1981&amp;C1981</f>
        <v>. TANUjavelin-throw</v>
      </c>
      <c r="H1981" s="2">
        <f>E1981</f>
        <v>739</v>
      </c>
      <c r="I1981" s="2" cm="1">
        <f t="array" ref="I1981">MAX(IF($G$3:$G$4000=$G1981,$H$3:$H$4000))</f>
        <v>739</v>
      </c>
      <c r="J1981" s="2" t="str">
        <v>JAM</v>
      </c>
      <c r="K1981" s="21" t="str">
        <v>Rickeisha SIMMS</v>
      </c>
      <c r="L1981" s="47" t="str">
        <v>800m</v>
      </c>
      <c r="M1981" s="97">
        <v>38460</v>
      </c>
      <c r="N1981" s="96" t="str">
        <f t="shared" si="120"/>
        <v>Rickeisha SIMMS800m</v>
      </c>
      <c r="O1981" s="2">
        <f t="shared" si="121"/>
        <v>989</v>
      </c>
      <c r="P1981" s="2">
        <f t="shared" si="122"/>
        <v>164</v>
      </c>
      <c r="Q1981" s="81" t="str">
        <f t="shared" si="123"/>
        <v/>
      </c>
    </row>
    <row r="1982" spans="1:17" x14ac:dyDescent="0.2">
      <c r="A1982" t="s">
        <v>1232</v>
      </c>
      <c r="B1982" t="s">
        <v>2838</v>
      </c>
      <c r="C1982" t="s">
        <v>85</v>
      </c>
      <c r="D1982" s="5">
        <v>37446</v>
      </c>
      <c r="E1982" s="2">
        <v>736</v>
      </c>
      <c r="F1982" s="2">
        <v>53</v>
      </c>
      <c r="G1982" t="str">
        <f>B1982&amp;C1982</f>
        <v>Mokavi MUTHURATHINAMrace-walking</v>
      </c>
      <c r="H1982" s="2">
        <f>E1982</f>
        <v>736</v>
      </c>
      <c r="I1982" s="2" cm="1">
        <f t="array" ref="I1982">MAX(IF($G$3:$G$4000=$G1982,$H$3:$H$4000))</f>
        <v>736</v>
      </c>
      <c r="J1982" s="2" t="str">
        <v>JAM</v>
      </c>
      <c r="K1982" s="21" t="str">
        <v>Diandra KELLY</v>
      </c>
      <c r="L1982" s="47" t="str">
        <v>200m</v>
      </c>
      <c r="M1982" s="97">
        <v>38429</v>
      </c>
      <c r="N1982" s="96" t="str">
        <f t="shared" si="120"/>
        <v>Diandra KELLY200m</v>
      </c>
      <c r="O1982" s="2">
        <f t="shared" si="121"/>
        <v>987</v>
      </c>
      <c r="P1982" s="2">
        <f t="shared" si="122"/>
        <v>182</v>
      </c>
      <c r="Q1982" s="81" t="str">
        <f t="shared" si="123"/>
        <v/>
      </c>
    </row>
    <row r="1983" spans="1:17" x14ac:dyDescent="0.2">
      <c r="A1983" t="s">
        <v>1232</v>
      </c>
      <c r="B1983" t="s">
        <v>1711</v>
      </c>
      <c r="C1983" t="s">
        <v>41</v>
      </c>
      <c r="D1983" s="5"/>
      <c r="E1983" s="2">
        <v>731</v>
      </c>
      <c r="F1983" s="2">
        <v>62</v>
      </c>
      <c r="G1983" t="str">
        <f>B1983&amp;C1983</f>
        <v>Vishakha PANWARjavelin-throw</v>
      </c>
      <c r="H1983" s="2">
        <f>E1983</f>
        <v>731</v>
      </c>
      <c r="I1983" s="2" cm="1">
        <f t="array" ref="I1983">MAX(IF($G$3:$G$4000=$G1983,$H$3:$H$4000))</f>
        <v>731</v>
      </c>
      <c r="J1983" s="2" t="str">
        <v>JAM</v>
      </c>
      <c r="K1983" s="21" t="str">
        <v>Kitania HEADLEY</v>
      </c>
      <c r="L1983" s="47" t="str">
        <v>400mh</v>
      </c>
      <c r="M1983" s="97">
        <v>38677</v>
      </c>
      <c r="N1983" s="96" t="str">
        <f t="shared" si="120"/>
        <v>Kitania HEADLEY400mh</v>
      </c>
      <c r="O1983" s="2">
        <f t="shared" si="121"/>
        <v>985</v>
      </c>
      <c r="P1983" s="2">
        <f t="shared" si="122"/>
        <v>121</v>
      </c>
      <c r="Q1983" s="81" t="str">
        <f t="shared" si="123"/>
        <v/>
      </c>
    </row>
    <row r="1984" spans="1:17" x14ac:dyDescent="0.2">
      <c r="A1984" t="s">
        <v>1232</v>
      </c>
      <c r="B1984" t="s">
        <v>1712</v>
      </c>
      <c r="C1984" t="s">
        <v>41</v>
      </c>
      <c r="D1984" s="5">
        <v>37552</v>
      </c>
      <c r="E1984" s="2">
        <v>729</v>
      </c>
      <c r="F1984" s="2">
        <v>65</v>
      </c>
      <c r="G1984" t="str">
        <f>B1984&amp;C1984</f>
        <v>Solanki AMISHAjavelin-throw</v>
      </c>
      <c r="H1984" s="2">
        <f>E1984</f>
        <v>729</v>
      </c>
      <c r="I1984" s="2" cm="1">
        <f t="array" ref="I1984">MAX(IF($G$3:$G$4000=$G1984,$H$3:$H$4000))</f>
        <v>729</v>
      </c>
      <c r="J1984" s="2" t="str">
        <v>JAM</v>
      </c>
      <c r="K1984" s="21" t="str">
        <v>Janela SPENCER</v>
      </c>
      <c r="L1984" s="47" t="str">
        <v>100mh</v>
      </c>
      <c r="M1984" s="97">
        <v>37574</v>
      </c>
      <c r="N1984" s="96" t="str">
        <f t="shared" si="120"/>
        <v>Janela SPENCER100mh</v>
      </c>
      <c r="O1984" s="2">
        <f t="shared" si="121"/>
        <v>984</v>
      </c>
      <c r="P1984" s="2">
        <f t="shared" si="122"/>
        <v>121</v>
      </c>
      <c r="Q1984" s="81" t="str">
        <f t="shared" si="123"/>
        <v/>
      </c>
    </row>
    <row r="1985" spans="1:17" x14ac:dyDescent="0.2">
      <c r="A1985" t="s">
        <v>1232</v>
      </c>
      <c r="B1985" t="s">
        <v>1677</v>
      </c>
      <c r="C1985" s="5" t="s">
        <v>42</v>
      </c>
      <c r="D1985" s="5">
        <v>36043</v>
      </c>
      <c r="E1985" s="2">
        <v>724</v>
      </c>
      <c r="F1985" s="2">
        <v>51</v>
      </c>
      <c r="G1985" t="str">
        <f>B1985&amp;C1985</f>
        <v>Preeti SHARAWAThammer-throw</v>
      </c>
      <c r="H1985" s="2">
        <f>E1985</f>
        <v>724</v>
      </c>
      <c r="I1985" s="2" cm="1">
        <f t="array" ref="I1985">MAX(IF($G$3:$G$4000=$G1985,$H$3:$H$4000))</f>
        <v>724</v>
      </c>
      <c r="J1985" s="2" t="str">
        <v>JAM</v>
      </c>
      <c r="K1985" s="21" t="str">
        <v>Annia ASHLEY</v>
      </c>
      <c r="L1985" s="47" t="str">
        <v>high-jump</v>
      </c>
      <c r="M1985" s="97">
        <v>36544</v>
      </c>
      <c r="N1985" s="96" t="str">
        <f t="shared" si="120"/>
        <v>Annia ASHLEYhigh-jump</v>
      </c>
      <c r="O1985" s="2">
        <f t="shared" si="121"/>
        <v>984</v>
      </c>
      <c r="P1985" s="2">
        <f t="shared" si="122"/>
        <v>63</v>
      </c>
      <c r="Q1985" s="81" t="str">
        <f t="shared" si="123"/>
        <v/>
      </c>
    </row>
    <row r="1986" spans="1:17" x14ac:dyDescent="0.2">
      <c r="A1986" t="s">
        <v>1232</v>
      </c>
      <c r="B1986" t="s">
        <v>2839</v>
      </c>
      <c r="C1986" t="s">
        <v>85</v>
      </c>
      <c r="D1986" s="5">
        <v>37433</v>
      </c>
      <c r="E1986" s="2">
        <v>724</v>
      </c>
      <c r="F1986" s="2">
        <v>55</v>
      </c>
      <c r="G1986" t="str">
        <f>B1986&amp;C1986</f>
        <v>Sandra SURENDRANrace-walking</v>
      </c>
      <c r="H1986" s="2">
        <f>E1986</f>
        <v>724</v>
      </c>
      <c r="I1986" s="2" cm="1">
        <f t="array" ref="I1986">MAX(IF($G$3:$G$4000=$G1986,$H$3:$H$4000))</f>
        <v>724</v>
      </c>
      <c r="J1986" s="2" t="str">
        <v>JAM</v>
      </c>
      <c r="K1986" s="21" t="str">
        <v>Kishay ROWE</v>
      </c>
      <c r="L1986" s="47" t="str">
        <v>800m</v>
      </c>
      <c r="M1986" s="97">
        <v>38116</v>
      </c>
      <c r="N1986" s="96" t="str">
        <f t="shared" si="120"/>
        <v>Kishay ROWE800m</v>
      </c>
      <c r="O1986" s="2">
        <f t="shared" si="121"/>
        <v>983</v>
      </c>
      <c r="P1986" s="2">
        <f t="shared" si="122"/>
        <v>170</v>
      </c>
      <c r="Q1986" s="81" t="str">
        <f t="shared" si="123"/>
        <v/>
      </c>
    </row>
    <row r="1987" spans="1:17" x14ac:dyDescent="0.2">
      <c r="A1987" t="s">
        <v>1232</v>
      </c>
      <c r="B1987" t="s">
        <v>5446</v>
      </c>
      <c r="C1987" t="s">
        <v>39</v>
      </c>
      <c r="D1987" s="5">
        <v>37894</v>
      </c>
      <c r="E1987" s="2">
        <v>723</v>
      </c>
      <c r="F1987" s="2">
        <v>86</v>
      </c>
      <c r="G1987" t="str">
        <f>B1987&amp;C1987</f>
        <v>M. SHARMILAshot-put</v>
      </c>
      <c r="H1987" s="2">
        <f>E1987</f>
        <v>723</v>
      </c>
      <c r="I1987" s="2" cm="1">
        <f t="array" ref="I1987">MAX(IF($G$3:$G$4000=$G1987,$H$3:$H$4000))</f>
        <v>723</v>
      </c>
      <c r="J1987" s="2" t="str">
        <v>JAM</v>
      </c>
      <c r="K1987" s="21" t="str">
        <v>Kitania HEADLEY</v>
      </c>
      <c r="L1987" s="47" t="str">
        <v>800m</v>
      </c>
      <c r="M1987" s="97">
        <v>38677</v>
      </c>
      <c r="N1987" s="96" t="str">
        <f t="shared" si="120"/>
        <v>Kitania HEADLEY800m</v>
      </c>
      <c r="O1987" s="2">
        <f t="shared" si="121"/>
        <v>982</v>
      </c>
      <c r="P1987" s="2">
        <f t="shared" si="122"/>
        <v>171</v>
      </c>
      <c r="Q1987" s="81" t="str">
        <f t="shared" si="123"/>
        <v/>
      </c>
    </row>
    <row r="1988" spans="1:17" x14ac:dyDescent="0.2">
      <c r="A1988" t="s">
        <v>1232</v>
      </c>
      <c r="B1988" t="s">
        <v>1713</v>
      </c>
      <c r="C1988" t="s">
        <v>41</v>
      </c>
      <c r="D1988" s="5"/>
      <c r="E1988" s="2">
        <v>723</v>
      </c>
      <c r="F1988" s="2">
        <v>68</v>
      </c>
      <c r="G1988" t="str">
        <f>B1988&amp;C1988</f>
        <v>Arti MAHATMAjavelin-throw</v>
      </c>
      <c r="H1988" s="2">
        <f>E1988</f>
        <v>723</v>
      </c>
      <c r="I1988" s="2" cm="1">
        <f t="array" ref="I1988">MAX(IF($G$3:$G$4000=$G1988,$H$3:$H$4000))</f>
        <v>723</v>
      </c>
      <c r="J1988" s="2" t="str">
        <v>JAM</v>
      </c>
      <c r="K1988" s="21" t="str">
        <v>Shaneal CLARKE-GIDDINGS</v>
      </c>
      <c r="L1988" s="47" t="str">
        <v>800m</v>
      </c>
      <c r="M1988" s="97">
        <v>38377</v>
      </c>
      <c r="N1988" s="96" t="str">
        <f t="shared" ref="N1988:N2051" si="124">K1988&amp;L1988</f>
        <v>Shaneal CLARKE-GIDDINGS800m</v>
      </c>
      <c r="O1988" s="2">
        <f t="shared" ref="O1988:O2051" si="125">VLOOKUP(K1988&amp;L1988,$G$3:$H$3442,2,FALSE)</f>
        <v>981</v>
      </c>
      <c r="P1988" s="2">
        <f t="shared" ref="P1988:P2051" si="126">COUNTIFS($L$3:$L$3026,L1988,$O$3:$O$3026,"&gt;"&amp;O1988)+1</f>
        <v>172</v>
      </c>
      <c r="Q1988" s="81" t="str">
        <f t="shared" ref="Q1988:Q2051" si="127">IFERROR(IF(J1988="AUS",COUNTIFS($J$3:$J$3026,"AUS",$L$3:$L$3026,L1988,$O$3:$O$3026,"&gt;"&amp;O1988)+1,""),"")</f>
        <v/>
      </c>
    </row>
    <row r="1989" spans="1:17" x14ac:dyDescent="0.2">
      <c r="A1989" t="s">
        <v>1232</v>
      </c>
      <c r="B1989" t="s">
        <v>1715</v>
      </c>
      <c r="C1989" t="s">
        <v>41</v>
      </c>
      <c r="D1989" s="5">
        <v>37465</v>
      </c>
      <c r="E1989" s="2">
        <v>720</v>
      </c>
      <c r="F1989" s="2">
        <v>71</v>
      </c>
      <c r="G1989" t="str">
        <f>B1989&amp;C1989</f>
        <v>. NEHAjavelin-throw</v>
      </c>
      <c r="H1989" s="2">
        <f>E1989</f>
        <v>720</v>
      </c>
      <c r="I1989" s="2" cm="1">
        <f t="array" ref="I1989">MAX(IF($G$3:$G$4000=$G1989,$H$3:$H$4000))</f>
        <v>720</v>
      </c>
      <c r="J1989" s="2" t="str">
        <v>JAM</v>
      </c>
      <c r="K1989" s="21" t="str">
        <v>Nayoka CLUNIS</v>
      </c>
      <c r="L1989" s="47" t="str">
        <v>shot-put</v>
      </c>
      <c r="M1989" s="97">
        <v>34979</v>
      </c>
      <c r="N1989" s="96" t="str">
        <f t="shared" si="124"/>
        <v>Nayoka CLUNISshot-put</v>
      </c>
      <c r="O1989" s="2">
        <f t="shared" si="125"/>
        <v>981</v>
      </c>
      <c r="P1989" s="2">
        <f t="shared" si="126"/>
        <v>24</v>
      </c>
      <c r="Q1989" s="81" t="str">
        <f t="shared" si="127"/>
        <v/>
      </c>
    </row>
    <row r="1990" spans="1:17" x14ac:dyDescent="0.2">
      <c r="A1990" t="s">
        <v>1232</v>
      </c>
      <c r="B1990" t="s">
        <v>1716</v>
      </c>
      <c r="C1990" t="s">
        <v>41</v>
      </c>
      <c r="D1990" s="5"/>
      <c r="E1990" s="2">
        <v>717</v>
      </c>
      <c r="F1990" s="2">
        <v>73</v>
      </c>
      <c r="G1990" t="str">
        <f>B1990&amp;C1990</f>
        <v>. NEELAMjavelin-throw</v>
      </c>
      <c r="H1990" s="2">
        <f>E1990</f>
        <v>717</v>
      </c>
      <c r="I1990" s="2" cm="1">
        <f t="array" ref="I1990">MAX(IF($G$3:$G$4000=$G1990,$H$3:$H$4000))</f>
        <v>717</v>
      </c>
      <c r="J1990" s="2" t="str">
        <v>JAM</v>
      </c>
      <c r="K1990" s="21" t="str">
        <v>Hanifah ABDUL-QADIR</v>
      </c>
      <c r="L1990" s="47" t="str">
        <v>triple-jump</v>
      </c>
      <c r="M1990" s="97">
        <v>0</v>
      </c>
      <c r="N1990" s="96" t="str">
        <f t="shared" si="124"/>
        <v>Hanifah ABDUL-QADIRtriple-jump</v>
      </c>
      <c r="O1990" s="2">
        <f t="shared" si="125"/>
        <v>978</v>
      </c>
      <c r="P1990" s="2">
        <f t="shared" si="126"/>
        <v>85</v>
      </c>
      <c r="Q1990" s="81" t="str">
        <f t="shared" si="127"/>
        <v/>
      </c>
    </row>
    <row r="1991" spans="1:17" x14ac:dyDescent="0.2">
      <c r="A1991" t="s">
        <v>1914</v>
      </c>
      <c r="B1991" t="s">
        <v>2337</v>
      </c>
      <c r="C1991" s="6" t="s">
        <v>37</v>
      </c>
      <c r="D1991" s="6">
        <v>33574</v>
      </c>
      <c r="E1991" s="2">
        <v>1236</v>
      </c>
      <c r="F1991" s="2">
        <v>2</v>
      </c>
      <c r="G1991" t="str">
        <f>B1991&amp;C1991</f>
        <v>Chantel MALONElong-jump</v>
      </c>
      <c r="H1991" s="2">
        <f>E1991</f>
        <v>1236</v>
      </c>
      <c r="I1991" s="2" cm="1">
        <f t="array" ref="I1991">MAX(IF($G$3:$G$4000=$G1991,$H$3:$H$4000))</f>
        <v>1236</v>
      </c>
      <c r="J1991" s="2" t="str">
        <v>JAM</v>
      </c>
      <c r="K1991" s="21" t="str">
        <v>Danielle SPENCE</v>
      </c>
      <c r="L1991" s="47" t="str">
        <v>triple-jump</v>
      </c>
      <c r="M1991" s="97">
        <v>36039</v>
      </c>
      <c r="N1991" s="96" t="str">
        <f t="shared" si="124"/>
        <v>Danielle SPENCEtriple-jump</v>
      </c>
      <c r="O1991" s="2">
        <f t="shared" si="125"/>
        <v>977</v>
      </c>
      <c r="P1991" s="2">
        <f t="shared" si="126"/>
        <v>86</v>
      </c>
      <c r="Q1991" s="81" t="str">
        <f t="shared" si="127"/>
        <v/>
      </c>
    </row>
    <row r="1992" spans="1:17" x14ac:dyDescent="0.2">
      <c r="A1992" t="s">
        <v>1914</v>
      </c>
      <c r="B1992" t="s">
        <v>2290</v>
      </c>
      <c r="C1992" t="s">
        <v>33</v>
      </c>
      <c r="D1992" s="5">
        <v>35688</v>
      </c>
      <c r="E1992" s="2">
        <v>1101</v>
      </c>
      <c r="F1992" s="2">
        <v>36</v>
      </c>
      <c r="G1992" t="str">
        <f>B1992&amp;C1992</f>
        <v>Lakeisha WARNER400mh</v>
      </c>
      <c r="H1992" s="2">
        <f>E1992</f>
        <v>1101</v>
      </c>
      <c r="I1992" s="2" cm="1">
        <f t="array" ref="I1992">MAX(IF($G$3:$G$4000=$G1992,$H$3:$H$4000))</f>
        <v>1101</v>
      </c>
      <c r="J1992" s="2" t="str">
        <v>JAM</v>
      </c>
      <c r="K1992" s="21" t="str">
        <v>Shone WALTERS</v>
      </c>
      <c r="L1992" s="47" t="str">
        <v>800m</v>
      </c>
      <c r="M1992" s="97">
        <v>38137</v>
      </c>
      <c r="N1992" s="96" t="str">
        <f t="shared" si="124"/>
        <v>Shone WALTERS800m</v>
      </c>
      <c r="O1992" s="2">
        <f t="shared" si="125"/>
        <v>976</v>
      </c>
      <c r="P1992" s="2">
        <f t="shared" si="126"/>
        <v>176</v>
      </c>
      <c r="Q1992" s="81" t="str">
        <f t="shared" si="127"/>
        <v/>
      </c>
    </row>
    <row r="1993" spans="1:17" x14ac:dyDescent="0.2">
      <c r="A1993" t="s">
        <v>1914</v>
      </c>
      <c r="B1993" t="s">
        <v>1915</v>
      </c>
      <c r="C1993" s="5" t="s">
        <v>26</v>
      </c>
      <c r="D1993" s="5">
        <v>33322</v>
      </c>
      <c r="E1993" s="2">
        <v>1090</v>
      </c>
      <c r="F1993" s="2">
        <v>81</v>
      </c>
      <c r="G1993" t="str">
        <f>B1993&amp;C1993</f>
        <v>Ashley KELLY400m</v>
      </c>
      <c r="H1993" s="2">
        <f>E1993</f>
        <v>1090</v>
      </c>
      <c r="I1993" s="2" cm="1">
        <f t="array" ref="I1993">MAX(IF($G$3:$G$4000=$G1993,$H$3:$H$4000))</f>
        <v>1090</v>
      </c>
      <c r="J1993" s="2" t="str">
        <v>JAM</v>
      </c>
      <c r="K1993" s="21" t="str">
        <v>Torian CAVEN</v>
      </c>
      <c r="L1993" s="47" t="str">
        <v>high-jump</v>
      </c>
      <c r="M1993" s="97">
        <v>38288</v>
      </c>
      <c r="N1993" s="96" t="str">
        <f t="shared" si="124"/>
        <v>Torian CAVENhigh-jump</v>
      </c>
      <c r="O1993" s="2">
        <f t="shared" si="125"/>
        <v>974</v>
      </c>
      <c r="P1993" s="2">
        <f t="shared" si="126"/>
        <v>78</v>
      </c>
      <c r="Q1993" s="81" t="str">
        <f t="shared" si="127"/>
        <v/>
      </c>
    </row>
    <row r="1994" spans="1:17" x14ac:dyDescent="0.2">
      <c r="A1994" t="s">
        <v>1914</v>
      </c>
      <c r="B1994" t="s">
        <v>2251</v>
      </c>
      <c r="C1994" t="s">
        <v>32</v>
      </c>
      <c r="D1994" s="5">
        <v>35491</v>
      </c>
      <c r="E1994" s="2">
        <v>1069</v>
      </c>
      <c r="F1994" s="2">
        <v>71</v>
      </c>
      <c r="G1994" t="str">
        <f>B1994&amp;C1994</f>
        <v>Deya ERICKSON100mh</v>
      </c>
      <c r="H1994" s="2">
        <f>E1994</f>
        <v>1069</v>
      </c>
      <c r="I1994" s="2" cm="1">
        <f t="array" ref="I1994">MAX(IF($G$3:$G$4000=$G1994,$H$3:$H$4000))</f>
        <v>1069</v>
      </c>
      <c r="J1994" s="2" t="str">
        <v>JAM</v>
      </c>
      <c r="K1994" s="21" t="str">
        <v>Malaika CUNNINGHAM</v>
      </c>
      <c r="L1994" s="47" t="str">
        <v>high-jump</v>
      </c>
      <c r="M1994" s="97">
        <v>38197</v>
      </c>
      <c r="N1994" s="96" t="str">
        <f t="shared" si="124"/>
        <v>Malaika CUNNINGHAMhigh-jump</v>
      </c>
      <c r="O1994" s="2">
        <f t="shared" si="125"/>
        <v>974</v>
      </c>
      <c r="P1994" s="2">
        <f t="shared" si="126"/>
        <v>78</v>
      </c>
      <c r="Q1994" s="81" t="str">
        <f t="shared" si="127"/>
        <v/>
      </c>
    </row>
    <row r="1995" spans="1:17" x14ac:dyDescent="0.2">
      <c r="A1995" t="s">
        <v>1914</v>
      </c>
      <c r="B1995" t="s">
        <v>2654</v>
      </c>
      <c r="C1995" s="5" t="s">
        <v>39</v>
      </c>
      <c r="D1995" s="5">
        <v>35335</v>
      </c>
      <c r="E1995" s="2">
        <v>886</v>
      </c>
      <c r="F1995" s="2">
        <v>50</v>
      </c>
      <c r="G1995" t="str">
        <f>B1995&amp;C1995</f>
        <v>Trevia GUMBSshot-put</v>
      </c>
      <c r="H1995" s="2">
        <f>E1995</f>
        <v>886</v>
      </c>
      <c r="I1995" s="2" cm="1">
        <f t="array" ref="I1995">MAX(IF($G$3:$G$4000=$G1995,$H$3:$H$4000))</f>
        <v>886</v>
      </c>
      <c r="J1995" s="2" t="str">
        <v>JAM</v>
      </c>
      <c r="K1995" s="21" t="str">
        <v>Deijanae BRUCE</v>
      </c>
      <c r="L1995" s="47" t="str">
        <v>high-jump</v>
      </c>
      <c r="M1995" s="97">
        <v>38675</v>
      </c>
      <c r="N1995" s="96" t="str">
        <f t="shared" si="124"/>
        <v>Deijanae BRUCEhigh-jump</v>
      </c>
      <c r="O1995" s="2">
        <f t="shared" si="125"/>
        <v>974</v>
      </c>
      <c r="P1995" s="2">
        <f t="shared" si="126"/>
        <v>78</v>
      </c>
      <c r="Q1995" s="81" t="str">
        <f t="shared" si="127"/>
        <v/>
      </c>
    </row>
    <row r="1996" spans="1:17" x14ac:dyDescent="0.2">
      <c r="A1996" t="s">
        <v>1179</v>
      </c>
      <c r="B1996" t="s">
        <v>1762</v>
      </c>
      <c r="C1996" s="5" t="s">
        <v>2</v>
      </c>
      <c r="D1996" s="5">
        <v>33783</v>
      </c>
      <c r="E1996" s="2">
        <v>1302</v>
      </c>
      <c r="F1996" s="2">
        <v>1</v>
      </c>
      <c r="G1996" t="str">
        <f>B1996&amp;C1996</f>
        <v>Elaine THOMPSON-HERAH100m</v>
      </c>
      <c r="H1996" s="2">
        <f>E1996</f>
        <v>1302</v>
      </c>
      <c r="I1996" s="2" cm="1">
        <f t="array" ref="I1996">MAX(IF($G$3:$G$4000=$G1996,$H$3:$H$4000))</f>
        <v>1302</v>
      </c>
      <c r="J1996" s="2" t="str">
        <v>JAM</v>
      </c>
      <c r="K1996" s="21" t="str">
        <v>Shackala HENRY</v>
      </c>
      <c r="L1996" s="47" t="str">
        <v>high-jump</v>
      </c>
      <c r="M1996" s="97">
        <v>38291</v>
      </c>
      <c r="N1996" s="96" t="str">
        <f t="shared" si="124"/>
        <v>Shackala HENRYhigh-jump</v>
      </c>
      <c r="O1996" s="2">
        <f t="shared" si="125"/>
        <v>974</v>
      </c>
      <c r="P1996" s="2">
        <f t="shared" si="126"/>
        <v>78</v>
      </c>
      <c r="Q1996" s="81" t="str">
        <f t="shared" si="127"/>
        <v/>
      </c>
    </row>
    <row r="1997" spans="1:17" x14ac:dyDescent="0.2">
      <c r="A1997" t="s">
        <v>1179</v>
      </c>
      <c r="B1997" t="s">
        <v>1763</v>
      </c>
      <c r="C1997" t="s">
        <v>2</v>
      </c>
      <c r="D1997" s="5">
        <v>31773</v>
      </c>
      <c r="E1997" s="2">
        <v>1289</v>
      </c>
      <c r="F1997" s="2">
        <v>2</v>
      </c>
      <c r="G1997" t="str">
        <f>B1997&amp;C1997</f>
        <v>Shelly-Ann FRASER-PRYCE100m</v>
      </c>
      <c r="H1997" s="2">
        <f>E1997</f>
        <v>1289</v>
      </c>
      <c r="I1997" s="2" cm="1">
        <f t="array" ref="I1997">MAX(IF($G$3:$G$4000=$G1997,$H$3:$H$4000))</f>
        <v>1289</v>
      </c>
      <c r="J1997" s="2" t="str">
        <v>JAM</v>
      </c>
      <c r="K1997" s="21" t="str">
        <v>Habiba HARRIS</v>
      </c>
      <c r="L1997" s="47" t="str">
        <v>100mh</v>
      </c>
      <c r="M1997" s="97">
        <v>38621</v>
      </c>
      <c r="N1997" s="96" t="str">
        <f t="shared" si="124"/>
        <v>Habiba HARRIS100mh</v>
      </c>
      <c r="O1997" s="2">
        <f t="shared" si="125"/>
        <v>971</v>
      </c>
      <c r="P1997" s="2">
        <f t="shared" si="126"/>
        <v>128</v>
      </c>
      <c r="Q1997" s="81" t="str">
        <f t="shared" si="127"/>
        <v/>
      </c>
    </row>
    <row r="1998" spans="1:17" x14ac:dyDescent="0.2">
      <c r="A1998" t="s">
        <v>1179</v>
      </c>
      <c r="B1998" t="s">
        <v>1762</v>
      </c>
      <c r="C1998" t="s">
        <v>25</v>
      </c>
      <c r="D1998" s="5">
        <v>33783</v>
      </c>
      <c r="E1998" s="2">
        <v>1288</v>
      </c>
      <c r="F1998" s="2">
        <v>1</v>
      </c>
      <c r="G1998" t="str">
        <f>B1998&amp;C1998</f>
        <v>Elaine THOMPSON-HERAH200m</v>
      </c>
      <c r="H1998" s="2">
        <f>E1998</f>
        <v>1288</v>
      </c>
      <c r="I1998" s="2" cm="1">
        <f t="array" ref="I1998">MAX(IF($G$3:$G$4000=$G1998,$H$3:$H$4000))</f>
        <v>1288</v>
      </c>
      <c r="J1998" s="2" t="str">
        <v>JAM</v>
      </c>
      <c r="K1998" s="21" t="str">
        <v>Deandra Harris HARRIS</v>
      </c>
      <c r="L1998" s="47" t="str">
        <v>400mh</v>
      </c>
      <c r="M1998" s="97">
        <v>39066</v>
      </c>
      <c r="N1998" s="96" t="str">
        <f t="shared" si="124"/>
        <v>Deandra Harris HARRIS400mh</v>
      </c>
      <c r="O1998" s="2">
        <f t="shared" si="125"/>
        <v>970</v>
      </c>
      <c r="P1998" s="2">
        <f t="shared" si="126"/>
        <v>125</v>
      </c>
      <c r="Q1998" s="81" t="str">
        <f t="shared" si="127"/>
        <v/>
      </c>
    </row>
    <row r="1999" spans="1:17" x14ac:dyDescent="0.2">
      <c r="A1999" t="s">
        <v>1179</v>
      </c>
      <c r="B1999" t="s">
        <v>1763</v>
      </c>
      <c r="C1999" t="s">
        <v>25</v>
      </c>
      <c r="D1999" s="5">
        <v>31773</v>
      </c>
      <c r="E1999" s="2">
        <v>1260</v>
      </c>
      <c r="F1999" s="2">
        <v>3</v>
      </c>
      <c r="G1999" t="str">
        <f>B1999&amp;C1999</f>
        <v>Shelly-Ann FRASER-PRYCE200m</v>
      </c>
      <c r="H1999" s="2">
        <f>E1999</f>
        <v>1260</v>
      </c>
      <c r="I1999" s="2" cm="1">
        <f t="array" ref="I1999">MAX(IF($G$3:$G$4000=$G1999,$H$3:$H$4000))</f>
        <v>1260</v>
      </c>
      <c r="J1999" s="2" t="str">
        <v>JAM</v>
      </c>
      <c r="K1999" s="21" t="str">
        <v>Annalice BRADY</v>
      </c>
      <c r="L1999" s="47" t="str">
        <v>400mh</v>
      </c>
      <c r="M1999" s="97">
        <v>38051</v>
      </c>
      <c r="N1999" s="96" t="str">
        <f t="shared" si="124"/>
        <v>Annalice BRADY400mh</v>
      </c>
      <c r="O1999" s="2">
        <f t="shared" si="125"/>
        <v>963</v>
      </c>
      <c r="P1999" s="2">
        <f t="shared" si="126"/>
        <v>126</v>
      </c>
      <c r="Q1999" s="81" t="str">
        <f t="shared" si="127"/>
        <v/>
      </c>
    </row>
    <row r="2000" spans="1:17" x14ac:dyDescent="0.2">
      <c r="A2000" t="s">
        <v>1179</v>
      </c>
      <c r="B2000" t="s">
        <v>1764</v>
      </c>
      <c r="C2000" t="s">
        <v>25</v>
      </c>
      <c r="D2000" s="5">
        <v>34531</v>
      </c>
      <c r="E2000" s="2">
        <v>1258</v>
      </c>
      <c r="F2000" s="2">
        <v>4</v>
      </c>
      <c r="G2000" t="str">
        <f>B2000&amp;C2000</f>
        <v>Shericka JACKSON200m</v>
      </c>
      <c r="H2000" s="2">
        <f>E2000</f>
        <v>1258</v>
      </c>
      <c r="I2000" s="2" cm="1">
        <f t="array" ref="I2000">MAX(IF($G$3:$G$4000=$G2000,$H$3:$H$4000))</f>
        <v>1258</v>
      </c>
      <c r="J2000" s="2" t="str">
        <v>JAM</v>
      </c>
      <c r="K2000" s="21" t="str">
        <v>Deneka THOMAS</v>
      </c>
      <c r="L2000" s="47" t="str">
        <v>400mh</v>
      </c>
      <c r="M2000" s="97">
        <v>37903</v>
      </c>
      <c r="N2000" s="96" t="str">
        <f t="shared" si="124"/>
        <v>Deneka THOMAS400mh</v>
      </c>
      <c r="O2000" s="2">
        <f t="shared" si="125"/>
        <v>960</v>
      </c>
      <c r="P2000" s="2">
        <f t="shared" si="126"/>
        <v>130</v>
      </c>
      <c r="Q2000" s="81" t="str">
        <f t="shared" si="127"/>
        <v/>
      </c>
    </row>
    <row r="2001" spans="1:17" x14ac:dyDescent="0.2">
      <c r="A2001" t="s">
        <v>1179</v>
      </c>
      <c r="B2001" t="s">
        <v>1764</v>
      </c>
      <c r="C2001" t="s">
        <v>2</v>
      </c>
      <c r="D2001" s="5">
        <v>34531</v>
      </c>
      <c r="E2001" s="2">
        <v>1256</v>
      </c>
      <c r="F2001" s="2">
        <v>3</v>
      </c>
      <c r="G2001" t="str">
        <f>B2001&amp;C2001</f>
        <v>Shericka JACKSON100m</v>
      </c>
      <c r="H2001" s="2">
        <f>E2001</f>
        <v>1256</v>
      </c>
      <c r="I2001" s="2" cm="1">
        <f t="array" ref="I2001">MAX(IF($G$3:$G$4000=$G2001,$H$3:$H$4000))</f>
        <v>1256</v>
      </c>
      <c r="J2001" s="2" t="str">
        <v>JAM</v>
      </c>
      <c r="K2001" s="21" t="str">
        <v>Cedricka WILLIAMS</v>
      </c>
      <c r="L2001" s="47" t="str">
        <v>discus-throw</v>
      </c>
      <c r="M2001" s="97">
        <v>38140</v>
      </c>
      <c r="N2001" s="96" t="str">
        <f t="shared" si="124"/>
        <v>Cedricka WILLIAMSdiscus-throw</v>
      </c>
      <c r="O2001" s="2">
        <f t="shared" si="125"/>
        <v>959</v>
      </c>
      <c r="P2001" s="2">
        <f t="shared" si="126"/>
        <v>34</v>
      </c>
      <c r="Q2001" s="81" t="str">
        <f t="shared" si="127"/>
        <v/>
      </c>
    </row>
    <row r="2002" spans="1:17" x14ac:dyDescent="0.2">
      <c r="A2002" t="s">
        <v>1179</v>
      </c>
      <c r="B2002" t="s">
        <v>1265</v>
      </c>
      <c r="C2002" t="s">
        <v>33</v>
      </c>
      <c r="D2002" s="5">
        <v>34287</v>
      </c>
      <c r="E2002" s="2">
        <v>1234</v>
      </c>
      <c r="F2002" s="2">
        <v>1</v>
      </c>
      <c r="G2002" t="str">
        <f>B2002&amp;C2002</f>
        <v>Janieve RUSSELL400mh</v>
      </c>
      <c r="H2002" s="2">
        <f>E2002</f>
        <v>1234</v>
      </c>
      <c r="I2002" s="2" cm="1">
        <f t="array" ref="I2002">MAX(IF($G$3:$G$4000=$G2002,$H$3:$H$4000))</f>
        <v>1234</v>
      </c>
      <c r="J2002" s="2" t="str">
        <v>JAM</v>
      </c>
      <c r="K2002" s="21" t="str">
        <v>Shaneil LYSIGHT</v>
      </c>
      <c r="L2002" s="47" t="str">
        <v>100mh</v>
      </c>
      <c r="M2002" s="97">
        <v>37643</v>
      </c>
      <c r="N2002" s="96" t="str">
        <f t="shared" si="124"/>
        <v>Shaneil LYSIGHT100mh</v>
      </c>
      <c r="O2002" s="2">
        <f t="shared" si="125"/>
        <v>956</v>
      </c>
      <c r="P2002" s="2">
        <f t="shared" si="126"/>
        <v>133</v>
      </c>
      <c r="Q2002" s="81" t="str">
        <f t="shared" si="127"/>
        <v/>
      </c>
    </row>
    <row r="2003" spans="1:17" x14ac:dyDescent="0.2">
      <c r="A2003" t="s">
        <v>1179</v>
      </c>
      <c r="B2003" t="s">
        <v>1845</v>
      </c>
      <c r="C2003" t="s">
        <v>26</v>
      </c>
      <c r="D2003" s="5">
        <v>32472</v>
      </c>
      <c r="E2003" s="2">
        <v>1232</v>
      </c>
      <c r="F2003" s="2">
        <v>3</v>
      </c>
      <c r="G2003" t="str">
        <f>B2003&amp;C2003</f>
        <v>Stephenie Ann MCPHERSON400m</v>
      </c>
      <c r="H2003" s="2">
        <f>E2003</f>
        <v>1232</v>
      </c>
      <c r="I2003" s="2" cm="1">
        <f t="array" ref="I2003">MAX(IF($G$3:$G$4000=$G2003,$H$3:$H$4000))</f>
        <v>1232</v>
      </c>
      <c r="J2003" s="2" t="str">
        <v>JAM</v>
      </c>
      <c r="K2003" s="21" t="str">
        <v>Paula-Ann CHAMBERS</v>
      </c>
      <c r="L2003" s="47" t="str">
        <v>long-jump</v>
      </c>
      <c r="M2003" s="97">
        <v>37683</v>
      </c>
      <c r="N2003" s="96" t="str">
        <f t="shared" si="124"/>
        <v>Paula-Ann CHAMBERSlong-jump</v>
      </c>
      <c r="O2003" s="2">
        <f t="shared" si="125"/>
        <v>955</v>
      </c>
      <c r="P2003" s="2">
        <f t="shared" si="126"/>
        <v>128</v>
      </c>
      <c r="Q2003" s="81" t="str">
        <f t="shared" si="127"/>
        <v/>
      </c>
    </row>
    <row r="2004" spans="1:17" x14ac:dyDescent="0.2">
      <c r="A2004" t="s">
        <v>1179</v>
      </c>
      <c r="B2004" t="s">
        <v>1872</v>
      </c>
      <c r="C2004" s="6" t="s">
        <v>32</v>
      </c>
      <c r="D2004" s="5">
        <v>36894</v>
      </c>
      <c r="E2004" s="2">
        <v>1232</v>
      </c>
      <c r="F2004" s="2">
        <v>1</v>
      </c>
      <c r="G2004" t="str">
        <f>B2004&amp;C2004</f>
        <v>Britany ANDERSON100mh</v>
      </c>
      <c r="H2004" s="2">
        <f>E2004</f>
        <v>1232</v>
      </c>
      <c r="I2004" s="2" cm="1">
        <f t="array" ref="I2004">MAX(IF($G$3:$G$4000=$G2004,$H$3:$H$4000))</f>
        <v>1232</v>
      </c>
      <c r="J2004" s="2" t="str">
        <v>JAM</v>
      </c>
      <c r="K2004" s="21" t="str">
        <v>Shamella DONALDSON</v>
      </c>
      <c r="L2004" s="47" t="str">
        <v>discus-throw</v>
      </c>
      <c r="M2004" s="97">
        <v>36471</v>
      </c>
      <c r="N2004" s="96" t="str">
        <f t="shared" si="124"/>
        <v>Shamella DONALDSONdiscus-throw</v>
      </c>
      <c r="O2004" s="2">
        <f t="shared" si="125"/>
        <v>952</v>
      </c>
      <c r="P2004" s="2">
        <f t="shared" si="126"/>
        <v>35</v>
      </c>
      <c r="Q2004" s="81" t="str">
        <f t="shared" si="127"/>
        <v/>
      </c>
    </row>
    <row r="2005" spans="1:17" x14ac:dyDescent="0.2">
      <c r="A2005" t="s">
        <v>1179</v>
      </c>
      <c r="B2005" t="s">
        <v>1765</v>
      </c>
      <c r="C2005" t="s">
        <v>2</v>
      </c>
      <c r="D2005" s="5">
        <v>33925</v>
      </c>
      <c r="E2005" s="2">
        <v>1228</v>
      </c>
      <c r="F2005" s="2">
        <v>4</v>
      </c>
      <c r="G2005" t="str">
        <f>B2005&amp;C2005</f>
        <v>Natasha MORRISON100m</v>
      </c>
      <c r="H2005" s="2">
        <f>E2005</f>
        <v>1228</v>
      </c>
      <c r="I2005" s="2" cm="1">
        <f t="array" ref="I2005">MAX(IF($G$3:$G$4000=$G2005,$H$3:$H$4000))</f>
        <v>1228</v>
      </c>
      <c r="J2005" s="2" t="str">
        <v>JAM</v>
      </c>
      <c r="K2005" s="21" t="str">
        <v>Jo-anna PINNOCK</v>
      </c>
      <c r="L2005" s="47" t="str">
        <v>long-jump</v>
      </c>
      <c r="M2005" s="97">
        <v>37951</v>
      </c>
      <c r="N2005" s="96" t="str">
        <f t="shared" si="124"/>
        <v>Jo-anna PINNOCKlong-jump</v>
      </c>
      <c r="O2005" s="2">
        <f t="shared" si="125"/>
        <v>950</v>
      </c>
      <c r="P2005" s="2">
        <f t="shared" si="126"/>
        <v>134</v>
      </c>
      <c r="Q2005" s="81" t="str">
        <f t="shared" si="127"/>
        <v/>
      </c>
    </row>
    <row r="2006" spans="1:17" x14ac:dyDescent="0.2">
      <c r="A2006" t="s">
        <v>1179</v>
      </c>
      <c r="B2006" t="s">
        <v>1894</v>
      </c>
      <c r="C2006" t="s">
        <v>27</v>
      </c>
      <c r="D2006" s="5">
        <v>33327</v>
      </c>
      <c r="E2006" s="2">
        <v>1227</v>
      </c>
      <c r="F2006" s="2">
        <v>2</v>
      </c>
      <c r="G2006" t="str">
        <f>B2006&amp;C2006</f>
        <v>Natoya GOULE800m</v>
      </c>
      <c r="H2006" s="2">
        <f>E2006</f>
        <v>1227</v>
      </c>
      <c r="I2006" s="2" cm="1">
        <f t="array" ref="I2006">MAX(IF($G$3:$G$4000=$G2006,$H$3:$H$4000))</f>
        <v>1227</v>
      </c>
      <c r="J2006" s="2" t="str">
        <v>JAM</v>
      </c>
      <c r="K2006" s="21" t="str">
        <v>Sah jay STEVENS</v>
      </c>
      <c r="L2006" s="47" t="str">
        <v>shot-put</v>
      </c>
      <c r="M2006" s="97">
        <v>35813</v>
      </c>
      <c r="N2006" s="96" t="str">
        <f t="shared" si="124"/>
        <v>Sah jay STEVENSshot-put</v>
      </c>
      <c r="O2006" s="2">
        <f t="shared" si="125"/>
        <v>950</v>
      </c>
      <c r="P2006" s="2">
        <f t="shared" si="126"/>
        <v>36</v>
      </c>
      <c r="Q2006" s="81" t="str">
        <f t="shared" si="127"/>
        <v/>
      </c>
    </row>
    <row r="2007" spans="1:17" x14ac:dyDescent="0.2">
      <c r="A2007" t="s">
        <v>1179</v>
      </c>
      <c r="B2007" t="s">
        <v>1235</v>
      </c>
      <c r="C2007" t="s">
        <v>26</v>
      </c>
      <c r="D2007" s="5">
        <v>35384</v>
      </c>
      <c r="E2007" s="2">
        <v>1225</v>
      </c>
      <c r="F2007" s="2">
        <v>4</v>
      </c>
      <c r="G2007" t="str">
        <f>B2007&amp;C2007</f>
        <v>Candice MCLEOD400m</v>
      </c>
      <c r="H2007" s="2">
        <f>E2007</f>
        <v>1225</v>
      </c>
      <c r="I2007" s="2" cm="1">
        <f t="array" ref="I2007">MAX(IF($G$3:$G$4000=$G2007,$H$3:$H$4000))</f>
        <v>1225</v>
      </c>
      <c r="J2007" s="2" t="str">
        <v>JAM</v>
      </c>
      <c r="K2007" s="21" t="str">
        <v>Doniellia LEWIS</v>
      </c>
      <c r="L2007" s="47" t="str">
        <v>long-jump</v>
      </c>
      <c r="M2007" s="97">
        <v>38689</v>
      </c>
      <c r="N2007" s="96" t="str">
        <f t="shared" si="124"/>
        <v>Doniellia LEWISlong-jump</v>
      </c>
      <c r="O2007" s="2">
        <f t="shared" si="125"/>
        <v>945</v>
      </c>
      <c r="P2007" s="2">
        <f t="shared" si="126"/>
        <v>139</v>
      </c>
      <c r="Q2007" s="81" t="str">
        <f t="shared" si="127"/>
        <v/>
      </c>
    </row>
    <row r="2008" spans="1:17" x14ac:dyDescent="0.2">
      <c r="A2008" t="s">
        <v>1179</v>
      </c>
      <c r="B2008" t="s">
        <v>2199</v>
      </c>
      <c r="C2008" t="s">
        <v>32</v>
      </c>
      <c r="D2008" s="5">
        <v>33861</v>
      </c>
      <c r="E2008" s="2">
        <v>1218</v>
      </c>
      <c r="F2008" s="2">
        <v>3</v>
      </c>
      <c r="G2008" t="str">
        <f>B2008&amp;C2008</f>
        <v>Danielle WILLIAMS100mh</v>
      </c>
      <c r="H2008" s="2">
        <f>E2008</f>
        <v>1218</v>
      </c>
      <c r="I2008" s="2" cm="1">
        <f t="array" ref="I2008">MAX(IF($G$3:$G$4000=$G2008,$H$3:$H$4000))</f>
        <v>1218</v>
      </c>
      <c r="J2008" s="2" t="str">
        <v>JAM</v>
      </c>
      <c r="K2008" s="21" t="str">
        <v>Jo-anna PINNOCK</v>
      </c>
      <c r="L2008" s="47" t="str">
        <v>triple-jump</v>
      </c>
      <c r="M2008" s="97">
        <v>37951</v>
      </c>
      <c r="N2008" s="96" t="str">
        <f t="shared" si="124"/>
        <v>Jo-anna PINNOCKtriple-jump</v>
      </c>
      <c r="O2008" s="2">
        <f t="shared" si="125"/>
        <v>945</v>
      </c>
      <c r="P2008" s="2">
        <f t="shared" si="126"/>
        <v>110</v>
      </c>
      <c r="Q2008" s="81" t="str">
        <f t="shared" si="127"/>
        <v/>
      </c>
    </row>
    <row r="2009" spans="1:17" x14ac:dyDescent="0.2">
      <c r="A2009" t="s">
        <v>1179</v>
      </c>
      <c r="B2009" t="s">
        <v>2407</v>
      </c>
      <c r="C2009" s="5" t="s">
        <v>38</v>
      </c>
      <c r="D2009" s="5">
        <v>33636</v>
      </c>
      <c r="E2009" s="2">
        <v>1218</v>
      </c>
      <c r="F2009" s="2">
        <v>1</v>
      </c>
      <c r="G2009" t="str">
        <f>B2009&amp;C2009</f>
        <v>Shanieka RICKETTStriple-jump</v>
      </c>
      <c r="H2009" s="2">
        <f>E2009</f>
        <v>1218</v>
      </c>
      <c r="I2009" s="2" cm="1">
        <f t="array" ref="I2009">MAX(IF($G$3:$G$4000=$G2009,$H$3:$H$4000))</f>
        <v>1218</v>
      </c>
      <c r="J2009" s="2" t="str">
        <v>JAM</v>
      </c>
      <c r="K2009" s="21" t="str">
        <v>Rohanna SUDLOW</v>
      </c>
      <c r="L2009" s="47" t="str">
        <v>long-jump</v>
      </c>
      <c r="M2009" s="97">
        <v>44732</v>
      </c>
      <c r="N2009" s="96" t="str">
        <f t="shared" si="124"/>
        <v>Rohanna SUDLOWlong-jump</v>
      </c>
      <c r="O2009" s="2">
        <f t="shared" si="125"/>
        <v>932</v>
      </c>
      <c r="P2009" s="2">
        <f t="shared" si="126"/>
        <v>147</v>
      </c>
      <c r="Q2009" s="81" t="str">
        <f t="shared" si="127"/>
        <v/>
      </c>
    </row>
    <row r="2010" spans="1:17" x14ac:dyDescent="0.2">
      <c r="A2010" t="s">
        <v>1179</v>
      </c>
      <c r="B2010" t="s">
        <v>2201</v>
      </c>
      <c r="C2010" t="s">
        <v>32</v>
      </c>
      <c r="D2010" s="5">
        <v>34411</v>
      </c>
      <c r="E2010" s="2">
        <v>1214</v>
      </c>
      <c r="F2010" s="2">
        <v>4</v>
      </c>
      <c r="G2010" t="str">
        <f>B2010&amp;C2010</f>
        <v>Megan TAPPER100mh</v>
      </c>
      <c r="H2010" s="2">
        <f>E2010</f>
        <v>1214</v>
      </c>
      <c r="I2010" s="2" cm="1">
        <f t="array" ref="I2010">MAX(IF($G$3:$G$4000=$G2010,$H$3:$H$4000))</f>
        <v>1214</v>
      </c>
      <c r="J2010" s="2" t="str">
        <v>JAM</v>
      </c>
      <c r="K2010" s="21" t="str">
        <v>Nayoka CLUNIS</v>
      </c>
      <c r="L2010" s="47" t="str">
        <v>discus-throw</v>
      </c>
      <c r="M2010" s="97">
        <v>34979</v>
      </c>
      <c r="N2010" s="96" t="str">
        <f t="shared" si="124"/>
        <v>Nayoka CLUNISdiscus-throw</v>
      </c>
      <c r="O2010" s="2">
        <f t="shared" si="125"/>
        <v>932</v>
      </c>
      <c r="P2010" s="2">
        <f t="shared" si="126"/>
        <v>44</v>
      </c>
      <c r="Q2010" s="81" t="str">
        <f t="shared" si="127"/>
        <v/>
      </c>
    </row>
    <row r="2011" spans="1:17" x14ac:dyDescent="0.2">
      <c r="A2011" t="s">
        <v>1179</v>
      </c>
      <c r="B2011" t="s">
        <v>1769</v>
      </c>
      <c r="C2011" t="s">
        <v>2</v>
      </c>
      <c r="D2011" s="5">
        <v>37336</v>
      </c>
      <c r="E2011" s="2">
        <v>1206</v>
      </c>
      <c r="F2011" s="2">
        <v>8</v>
      </c>
      <c r="G2011" t="str">
        <f>B2011&amp;C2011</f>
        <v>Briana WILLIAMS100m</v>
      </c>
      <c r="H2011" s="2">
        <f>E2011</f>
        <v>1206</v>
      </c>
      <c r="I2011" s="2" cm="1">
        <f t="array" ref="I2011">MAX(IF($G$3:$G$4000=$G2011,$H$3:$H$4000))</f>
        <v>1206</v>
      </c>
      <c r="J2011" s="2" t="str">
        <v>JAM</v>
      </c>
      <c r="K2011" s="21" t="str">
        <v>Shania MYERS</v>
      </c>
      <c r="L2011" s="47" t="str">
        <v>long-jump</v>
      </c>
      <c r="M2011" s="97">
        <v>38589</v>
      </c>
      <c r="N2011" s="96" t="str">
        <f t="shared" si="124"/>
        <v>Shania MYERSlong-jump</v>
      </c>
      <c r="O2011" s="2">
        <f t="shared" si="125"/>
        <v>927</v>
      </c>
      <c r="P2011" s="2">
        <f t="shared" si="126"/>
        <v>151</v>
      </c>
      <c r="Q2011" s="81" t="str">
        <f t="shared" si="127"/>
        <v/>
      </c>
    </row>
    <row r="2012" spans="1:17" x14ac:dyDescent="0.2">
      <c r="A2012" t="s">
        <v>1179</v>
      </c>
      <c r="B2012" t="s">
        <v>1808</v>
      </c>
      <c r="C2012" s="5" t="s">
        <v>26</v>
      </c>
      <c r="D2012" s="6">
        <v>35712</v>
      </c>
      <c r="E2012" s="2">
        <v>1205</v>
      </c>
      <c r="F2012" s="2">
        <v>7</v>
      </c>
      <c r="G2012" t="str">
        <f>B2012&amp;C2012</f>
        <v>Roneisha MCGREGOR400m</v>
      </c>
      <c r="H2012" s="2">
        <f>E2012</f>
        <v>1205</v>
      </c>
      <c r="I2012" s="2" cm="1">
        <f t="array" ref="I2012">MAX(IF($G$3:$G$4000=$G2012,$H$3:$H$4000))</f>
        <v>1205</v>
      </c>
      <c r="J2012" s="2" t="str">
        <v>JAM</v>
      </c>
      <c r="K2012" s="21" t="str">
        <v>Sherika CHRISTIE</v>
      </c>
      <c r="L2012" s="47" t="str">
        <v>triple-jump</v>
      </c>
      <c r="M2012" s="97">
        <v>38040</v>
      </c>
      <c r="N2012" s="96" t="str">
        <f t="shared" si="124"/>
        <v>Sherika CHRISTIEtriple-jump</v>
      </c>
      <c r="O2012" s="2">
        <f t="shared" si="125"/>
        <v>926</v>
      </c>
      <c r="P2012" s="2">
        <f t="shared" si="126"/>
        <v>116</v>
      </c>
      <c r="Q2012" s="81" t="str">
        <f t="shared" si="127"/>
        <v/>
      </c>
    </row>
    <row r="2013" spans="1:17" x14ac:dyDescent="0.2">
      <c r="A2013" t="s">
        <v>1179</v>
      </c>
      <c r="B2013" t="s">
        <v>1770</v>
      </c>
      <c r="C2013" s="5" t="s">
        <v>2</v>
      </c>
      <c r="D2013" s="5">
        <v>36579</v>
      </c>
      <c r="E2013" s="2">
        <v>1204</v>
      </c>
      <c r="F2013" s="2">
        <v>9</v>
      </c>
      <c r="G2013" t="str">
        <f>B2013&amp;C2013</f>
        <v>Kemba NELSON100m</v>
      </c>
      <c r="H2013" s="2">
        <f>E2013</f>
        <v>1204</v>
      </c>
      <c r="I2013" s="2" cm="1">
        <f t="array" ref="I2013">MAX(IF($G$3:$G$4000=$G2013,$H$3:$H$4000))</f>
        <v>1204</v>
      </c>
      <c r="J2013" s="2" t="str">
        <v>JAM</v>
      </c>
      <c r="K2013" s="21" t="str">
        <v>Rasheeda SAMUELS</v>
      </c>
      <c r="L2013" s="47" t="str">
        <v>high-jump</v>
      </c>
      <c r="M2013" s="97">
        <v>38362</v>
      </c>
      <c r="N2013" s="96" t="str">
        <f t="shared" si="124"/>
        <v>Rasheeda SAMUELShigh-jump</v>
      </c>
      <c r="O2013" s="2">
        <f t="shared" si="125"/>
        <v>926</v>
      </c>
      <c r="P2013" s="2">
        <f t="shared" si="126"/>
        <v>124</v>
      </c>
      <c r="Q2013" s="81" t="str">
        <f t="shared" si="127"/>
        <v/>
      </c>
    </row>
    <row r="2014" spans="1:17" x14ac:dyDescent="0.2">
      <c r="A2014" t="s">
        <v>1179</v>
      </c>
      <c r="B2014" t="s">
        <v>1573</v>
      </c>
      <c r="C2014" t="s">
        <v>40</v>
      </c>
      <c r="D2014" s="5">
        <v>35064</v>
      </c>
      <c r="E2014" s="2">
        <v>1201</v>
      </c>
      <c r="F2014" s="2">
        <v>1</v>
      </c>
      <c r="G2014" t="str">
        <f>B2014&amp;C2014</f>
        <v>Shadae LAWRENCEdiscus-throw</v>
      </c>
      <c r="H2014" s="2">
        <f>E2014</f>
        <v>1201</v>
      </c>
      <c r="I2014" s="2" cm="1">
        <f t="array" ref="I2014">MAX(IF($G$3:$G$4000=$G2014,$H$3:$H$4000))</f>
        <v>1201</v>
      </c>
      <c r="J2014" s="2" t="str">
        <v>JAM</v>
      </c>
      <c r="K2014" s="21" t="str">
        <v>Ramona HYLTON</v>
      </c>
      <c r="L2014" s="47" t="str">
        <v>high-jump</v>
      </c>
      <c r="M2014" s="97">
        <v>36822</v>
      </c>
      <c r="N2014" s="96" t="str">
        <f t="shared" si="124"/>
        <v>Ramona HYLTONhigh-jump</v>
      </c>
      <c r="O2014" s="2">
        <f t="shared" si="125"/>
        <v>926</v>
      </c>
      <c r="P2014" s="2">
        <f t="shared" si="126"/>
        <v>124</v>
      </c>
      <c r="Q2014" s="81" t="str">
        <f t="shared" si="127"/>
        <v/>
      </c>
    </row>
    <row r="2015" spans="1:17" x14ac:dyDescent="0.2">
      <c r="A2015" t="s">
        <v>1179</v>
      </c>
      <c r="B2015" t="s">
        <v>1258</v>
      </c>
      <c r="C2015" s="6" t="s">
        <v>26</v>
      </c>
      <c r="D2015" s="5">
        <v>36227</v>
      </c>
      <c r="E2015" s="2">
        <v>1200</v>
      </c>
      <c r="F2015" s="2">
        <v>9</v>
      </c>
      <c r="G2015" t="str">
        <f>B2015&amp;C2015</f>
        <v>Stacey Ann WILLIAMS400m</v>
      </c>
      <c r="H2015" s="2">
        <f>E2015</f>
        <v>1200</v>
      </c>
      <c r="I2015" s="2" cm="1">
        <f t="array" ref="I2015">MAX(IF($G$3:$G$4000=$G2015,$H$3:$H$4000))</f>
        <v>1200</v>
      </c>
      <c r="J2015" s="2" t="str">
        <v>JAM</v>
      </c>
      <c r="K2015" s="21" t="str">
        <v>Rhianna LUGG</v>
      </c>
      <c r="L2015" s="47" t="str">
        <v>high-jump</v>
      </c>
      <c r="M2015" s="97">
        <v>38900</v>
      </c>
      <c r="N2015" s="96" t="str">
        <f t="shared" si="124"/>
        <v>Rhianna LUGGhigh-jump</v>
      </c>
      <c r="O2015" s="2">
        <f t="shared" si="125"/>
        <v>926</v>
      </c>
      <c r="P2015" s="2">
        <f t="shared" si="126"/>
        <v>124</v>
      </c>
      <c r="Q2015" s="81" t="str">
        <f t="shared" si="127"/>
        <v/>
      </c>
    </row>
    <row r="2016" spans="1:17" x14ac:dyDescent="0.2">
      <c r="A2016" t="s">
        <v>1179</v>
      </c>
      <c r="B2016" t="s">
        <v>1852</v>
      </c>
      <c r="C2016" t="s">
        <v>33</v>
      </c>
      <c r="D2016" s="6">
        <v>33183</v>
      </c>
      <c r="E2016" s="2">
        <v>1194</v>
      </c>
      <c r="F2016" s="2">
        <v>3</v>
      </c>
      <c r="G2016" t="str">
        <f>B2016&amp;C2016</f>
        <v>Ronda WHYTE400mh</v>
      </c>
      <c r="H2016" s="2">
        <f>E2016</f>
        <v>1194</v>
      </c>
      <c r="I2016" s="2" cm="1">
        <f t="array" ref="I2016">MAX(IF($G$3:$G$4000=$G2016,$H$3:$H$4000))</f>
        <v>1194</v>
      </c>
      <c r="J2016" s="2" t="str">
        <v>JAM</v>
      </c>
      <c r="K2016" s="21" t="str">
        <v>Shanniqua WILLIAMS</v>
      </c>
      <c r="L2016" s="47" t="str">
        <v>high-jump</v>
      </c>
      <c r="M2016" s="97">
        <v>39131</v>
      </c>
      <c r="N2016" s="96" t="str">
        <f t="shared" si="124"/>
        <v>Shanniqua WILLIAMShigh-jump</v>
      </c>
      <c r="O2016" s="2">
        <f t="shared" si="125"/>
        <v>926</v>
      </c>
      <c r="P2016" s="2">
        <f t="shared" si="126"/>
        <v>124</v>
      </c>
      <c r="Q2016" s="81" t="str">
        <f t="shared" si="127"/>
        <v/>
      </c>
    </row>
    <row r="2017" spans="1:17" x14ac:dyDescent="0.2">
      <c r="A2017" t="s">
        <v>1179</v>
      </c>
      <c r="B2017" t="s">
        <v>2408</v>
      </c>
      <c r="C2017" t="s">
        <v>38</v>
      </c>
      <c r="D2017" s="5">
        <v>32450</v>
      </c>
      <c r="E2017" s="2">
        <v>1188</v>
      </c>
      <c r="F2017" s="2">
        <v>2</v>
      </c>
      <c r="G2017" t="str">
        <f>B2017&amp;C2017</f>
        <v>Kimberly WILLIAMStriple-jump</v>
      </c>
      <c r="H2017" s="2">
        <f>E2017</f>
        <v>1188</v>
      </c>
      <c r="I2017" s="2" cm="1">
        <f t="array" ref="I2017">MAX(IF($G$3:$G$4000=$G2017,$H$3:$H$4000))</f>
        <v>1188</v>
      </c>
      <c r="J2017" s="2" t="str">
        <v>JAM</v>
      </c>
      <c r="K2017" s="21" t="str">
        <v>Rohanna SUDLOW</v>
      </c>
      <c r="L2017" s="47" t="str">
        <v>high-jump</v>
      </c>
      <c r="M2017" s="97">
        <v>44732</v>
      </c>
      <c r="N2017" s="96" t="str">
        <f t="shared" si="124"/>
        <v>Rohanna SUDLOWhigh-jump</v>
      </c>
      <c r="O2017" s="2">
        <f t="shared" si="125"/>
        <v>926</v>
      </c>
      <c r="P2017" s="2">
        <f t="shared" si="126"/>
        <v>124</v>
      </c>
      <c r="Q2017" s="81" t="str">
        <f t="shared" si="127"/>
        <v/>
      </c>
    </row>
    <row r="2018" spans="1:17" x14ac:dyDescent="0.2">
      <c r="A2018" t="s">
        <v>1179</v>
      </c>
      <c r="B2018" t="s">
        <v>2204</v>
      </c>
      <c r="C2018" s="5" t="s">
        <v>32</v>
      </c>
      <c r="D2018" s="5">
        <v>35136</v>
      </c>
      <c r="E2018" s="2">
        <v>1187</v>
      </c>
      <c r="F2018" s="2">
        <v>9</v>
      </c>
      <c r="G2018" t="str">
        <f>B2018&amp;C2018</f>
        <v>Yanique THOMPSON100mh</v>
      </c>
      <c r="H2018" s="2">
        <f>E2018</f>
        <v>1187</v>
      </c>
      <c r="I2018" s="2" cm="1">
        <f t="array" ref="I2018">MAX(IF($G$3:$G$4000=$G2018,$H$3:$H$4000))</f>
        <v>1187</v>
      </c>
      <c r="J2018" s="2" t="str">
        <v>JAM</v>
      </c>
      <c r="K2018" s="21" t="str">
        <v>Jade-Ann DAWKINS</v>
      </c>
      <c r="L2018" s="47" t="str">
        <v>triple-jump</v>
      </c>
      <c r="M2018" s="97">
        <v>38602</v>
      </c>
      <c r="N2018" s="96" t="str">
        <f t="shared" si="124"/>
        <v>Jade-Ann DAWKINStriple-jump</v>
      </c>
      <c r="O2018" s="2">
        <f t="shared" si="125"/>
        <v>923</v>
      </c>
      <c r="P2018" s="2">
        <f t="shared" si="126"/>
        <v>120</v>
      </c>
      <c r="Q2018" s="81" t="str">
        <f t="shared" si="127"/>
        <v/>
      </c>
    </row>
    <row r="2019" spans="1:17" x14ac:dyDescent="0.2">
      <c r="A2019" t="s">
        <v>1179</v>
      </c>
      <c r="B2019" t="s">
        <v>1774</v>
      </c>
      <c r="C2019" t="s">
        <v>2</v>
      </c>
      <c r="D2019" s="5">
        <v>35651</v>
      </c>
      <c r="E2019" s="2">
        <v>1185</v>
      </c>
      <c r="F2019" s="2">
        <v>13</v>
      </c>
      <c r="G2019" t="str">
        <f>B2019&amp;C2019</f>
        <v>Natalliah WHYTE100m</v>
      </c>
      <c r="H2019" s="2">
        <f>E2019</f>
        <v>1185</v>
      </c>
      <c r="I2019" s="2" cm="1">
        <f t="array" ref="I2019">MAX(IF($G$3:$G$4000=$G2019,$H$3:$H$4000))</f>
        <v>1185</v>
      </c>
      <c r="J2019" s="2" t="str">
        <v>JAM</v>
      </c>
      <c r="K2019" s="21" t="str">
        <v>Tusandre DENNIS</v>
      </c>
      <c r="L2019" s="47" t="str">
        <v>400mh</v>
      </c>
      <c r="M2019" s="97">
        <v>37902</v>
      </c>
      <c r="N2019" s="96" t="str">
        <f t="shared" si="124"/>
        <v>Tusandre DENNIS400mh</v>
      </c>
      <c r="O2019" s="2">
        <f t="shared" si="125"/>
        <v>915</v>
      </c>
      <c r="P2019" s="2">
        <f t="shared" si="126"/>
        <v>139</v>
      </c>
      <c r="Q2019" s="81" t="str">
        <f t="shared" si="127"/>
        <v/>
      </c>
    </row>
    <row r="2020" spans="1:17" x14ac:dyDescent="0.2">
      <c r="A2020" t="s">
        <v>1179</v>
      </c>
      <c r="B2020" t="s">
        <v>1193</v>
      </c>
      <c r="C2020" t="s">
        <v>2</v>
      </c>
      <c r="D2020" s="5">
        <v>38216</v>
      </c>
      <c r="E2020" s="2">
        <v>1183</v>
      </c>
      <c r="F2020" s="2">
        <v>14</v>
      </c>
      <c r="G2020" t="str">
        <f>B2020&amp;C2020</f>
        <v>Tina CLAYTON100m</v>
      </c>
      <c r="H2020" s="2">
        <f>E2020</f>
        <v>1183</v>
      </c>
      <c r="I2020" s="2" cm="1">
        <f t="array" ref="I2020">MAX(IF($G$3:$G$4000=$G2020,$H$3:$H$4000))</f>
        <v>1183</v>
      </c>
      <c r="J2020" s="2" t="str">
        <v>JAM</v>
      </c>
      <c r="K2020" s="21" t="str">
        <v>Marie FORBES</v>
      </c>
      <c r="L2020" s="47" t="str">
        <v>discus-throw</v>
      </c>
      <c r="M2020" s="97">
        <v>36966</v>
      </c>
      <c r="N2020" s="96" t="str">
        <f t="shared" si="124"/>
        <v>Marie FORBESdiscus-throw</v>
      </c>
      <c r="O2020" s="2">
        <f t="shared" si="125"/>
        <v>915</v>
      </c>
      <c r="P2020" s="2">
        <f t="shared" si="126"/>
        <v>49</v>
      </c>
      <c r="Q2020" s="81" t="str">
        <f t="shared" si="127"/>
        <v/>
      </c>
    </row>
    <row r="2021" spans="1:17" x14ac:dyDescent="0.2">
      <c r="A2021" t="s">
        <v>1179</v>
      </c>
      <c r="B2021" t="s">
        <v>1775</v>
      </c>
      <c r="C2021" t="s">
        <v>32</v>
      </c>
      <c r="D2021" s="5">
        <v>37375</v>
      </c>
      <c r="E2021" s="2">
        <v>1182</v>
      </c>
      <c r="F2021" s="2">
        <v>10</v>
      </c>
      <c r="G2021" t="str">
        <f>B2021&amp;C2021</f>
        <v>Ackera NUGENT100mh</v>
      </c>
      <c r="H2021" s="2">
        <f>E2021</f>
        <v>1182</v>
      </c>
      <c r="I2021" s="2" cm="1">
        <f t="array" ref="I2021">MAX(IF($G$3:$G$4000=$G2021,$H$3:$H$4000))</f>
        <v>1182</v>
      </c>
      <c r="J2021" s="2" t="str">
        <v>JAM</v>
      </c>
      <c r="K2021" s="21" t="str">
        <v>Toriann NOAD</v>
      </c>
      <c r="L2021" s="47" t="str">
        <v>400mh</v>
      </c>
      <c r="M2021" s="97">
        <v>37845</v>
      </c>
      <c r="N2021" s="96" t="str">
        <f t="shared" si="124"/>
        <v>Toriann NOAD400mh</v>
      </c>
      <c r="O2021" s="2">
        <f t="shared" si="125"/>
        <v>914</v>
      </c>
      <c r="P2021" s="2">
        <f t="shared" si="126"/>
        <v>141</v>
      </c>
      <c r="Q2021" s="81" t="str">
        <f t="shared" si="127"/>
        <v/>
      </c>
    </row>
    <row r="2022" spans="1:17" x14ac:dyDescent="0.2">
      <c r="A2022" t="s">
        <v>1179</v>
      </c>
      <c r="B2022" t="s">
        <v>1775</v>
      </c>
      <c r="C2022" t="s">
        <v>2</v>
      </c>
      <c r="D2022" s="5">
        <v>37375</v>
      </c>
      <c r="E2022" s="2">
        <v>1180</v>
      </c>
      <c r="F2022" s="2">
        <v>14</v>
      </c>
      <c r="G2022" t="str">
        <f>B2022&amp;C2022</f>
        <v>Ackera NUGENT100m</v>
      </c>
      <c r="H2022" s="2">
        <f>E2022</f>
        <v>1180</v>
      </c>
      <c r="I2022" s="2" cm="1">
        <f t="array" ref="I2022">MAX(IF($G$3:$G$4000=$G2022,$H$3:$H$4000))</f>
        <v>1180</v>
      </c>
      <c r="J2022" s="2" t="str">
        <v>JAM</v>
      </c>
      <c r="K2022" s="21" t="str">
        <v>Serena COLE</v>
      </c>
      <c r="L2022" s="47" t="str">
        <v>triple-jump</v>
      </c>
      <c r="M2022" s="97">
        <v>38164</v>
      </c>
      <c r="N2022" s="96" t="str">
        <f t="shared" si="124"/>
        <v>Serena COLEtriple-jump</v>
      </c>
      <c r="O2022" s="2">
        <f t="shared" si="125"/>
        <v>914</v>
      </c>
      <c r="P2022" s="2">
        <f t="shared" si="126"/>
        <v>125</v>
      </c>
      <c r="Q2022" s="81" t="str">
        <f t="shared" si="127"/>
        <v/>
      </c>
    </row>
    <row r="2023" spans="1:17" x14ac:dyDescent="0.2">
      <c r="A2023" t="s">
        <v>1179</v>
      </c>
      <c r="B2023" t="s">
        <v>1776</v>
      </c>
      <c r="C2023" t="s">
        <v>2</v>
      </c>
      <c r="D2023" s="5">
        <v>36837</v>
      </c>
      <c r="E2023" s="2">
        <v>1178</v>
      </c>
      <c r="F2023" s="2">
        <v>16</v>
      </c>
      <c r="G2023" t="str">
        <f>B2023&amp;C2023</f>
        <v>Ashanti MOORE100m</v>
      </c>
      <c r="H2023" s="2">
        <f>E2023</f>
        <v>1178</v>
      </c>
      <c r="I2023" s="2" cm="1">
        <f t="array" ref="I2023">MAX(IF($G$3:$G$4000=$G2023,$H$3:$H$4000))</f>
        <v>1178</v>
      </c>
      <c r="J2023" s="2" t="str">
        <v>JAM</v>
      </c>
      <c r="K2023" s="21" t="str">
        <v>Kadian CLARKE</v>
      </c>
      <c r="L2023" s="47" t="str">
        <v>hammer-throw</v>
      </c>
      <c r="M2023" s="97">
        <v>36013</v>
      </c>
      <c r="N2023" s="96" t="str">
        <f t="shared" si="124"/>
        <v>Kadian CLARKEhammer-throw</v>
      </c>
      <c r="O2023" s="2">
        <f t="shared" si="125"/>
        <v>914</v>
      </c>
      <c r="P2023" s="2">
        <f t="shared" si="126"/>
        <v>49</v>
      </c>
      <c r="Q2023" s="81" t="str">
        <f t="shared" si="127"/>
        <v/>
      </c>
    </row>
    <row r="2024" spans="1:17" x14ac:dyDescent="0.2">
      <c r="A2024" t="s">
        <v>1179</v>
      </c>
      <c r="B2024" t="s">
        <v>1218</v>
      </c>
      <c r="C2024" t="s">
        <v>26</v>
      </c>
      <c r="D2024" s="5">
        <v>33904</v>
      </c>
      <c r="E2024" s="2">
        <v>1178</v>
      </c>
      <c r="F2024" s="2">
        <v>10</v>
      </c>
      <c r="G2024" t="str">
        <f>B2024&amp;C2024</f>
        <v>Tovea JENKINS400m</v>
      </c>
      <c r="H2024" s="2">
        <f>E2024</f>
        <v>1178</v>
      </c>
      <c r="I2024" s="2" cm="1">
        <f t="array" ref="I2024">MAX(IF($G$3:$G$4000=$G2024,$H$3:$H$4000))</f>
        <v>1178</v>
      </c>
      <c r="J2024" s="2" t="str">
        <v>JAM</v>
      </c>
      <c r="K2024" s="21" t="str">
        <v>Devia BROWN</v>
      </c>
      <c r="L2024" s="47" t="str">
        <v>discus-throw</v>
      </c>
      <c r="M2024" s="97">
        <v>35875</v>
      </c>
      <c r="N2024" s="96" t="str">
        <f t="shared" si="124"/>
        <v>Devia BROWNdiscus-throw</v>
      </c>
      <c r="O2024" s="2">
        <f t="shared" si="125"/>
        <v>912</v>
      </c>
      <c r="P2024" s="2">
        <f t="shared" si="126"/>
        <v>51</v>
      </c>
      <c r="Q2024" s="81" t="str">
        <f t="shared" si="127"/>
        <v/>
      </c>
    </row>
    <row r="2025" spans="1:17" x14ac:dyDescent="0.2">
      <c r="A2025" t="s">
        <v>1179</v>
      </c>
      <c r="B2025" t="s">
        <v>1259</v>
      </c>
      <c r="C2025" t="s">
        <v>26</v>
      </c>
      <c r="D2025" s="5">
        <v>35834</v>
      </c>
      <c r="E2025" s="2">
        <v>1175</v>
      </c>
      <c r="F2025" s="2">
        <v>11</v>
      </c>
      <c r="G2025" t="str">
        <f>B2025&amp;C2025</f>
        <v>Junelle BROMFIELD400m</v>
      </c>
      <c r="H2025" s="2">
        <f>E2025</f>
        <v>1175</v>
      </c>
      <c r="I2025" s="2" cm="1">
        <f t="array" ref="I2025">MAX(IF($G$3:$G$4000=$G2025,$H$3:$H$4000))</f>
        <v>1175</v>
      </c>
      <c r="J2025" s="2" t="str">
        <v>JAM</v>
      </c>
      <c r="K2025" s="21" t="str">
        <v>Alicia SEWELL</v>
      </c>
      <c r="L2025" s="47" t="str">
        <v>long-jump</v>
      </c>
      <c r="M2025" s="97">
        <v>37645</v>
      </c>
      <c r="N2025" s="96" t="str">
        <f t="shared" si="124"/>
        <v>Alicia SEWELLlong-jump</v>
      </c>
      <c r="O2025" s="2">
        <f t="shared" si="125"/>
        <v>908</v>
      </c>
      <c r="P2025" s="2">
        <f t="shared" si="126"/>
        <v>166</v>
      </c>
      <c r="Q2025" s="81" t="str">
        <f t="shared" si="127"/>
        <v/>
      </c>
    </row>
    <row r="2026" spans="1:17" x14ac:dyDescent="0.2">
      <c r="A2026" t="s">
        <v>1179</v>
      </c>
      <c r="B2026" t="s">
        <v>2205</v>
      </c>
      <c r="C2026" s="6" t="s">
        <v>32</v>
      </c>
      <c r="D2026" s="5">
        <v>36550</v>
      </c>
      <c r="E2026" s="2">
        <v>1174</v>
      </c>
      <c r="F2026" s="2">
        <v>11</v>
      </c>
      <c r="G2026" t="str">
        <f>B2026&amp;C2026</f>
        <v>Daszay FREEMAN100mh</v>
      </c>
      <c r="H2026" s="2">
        <f>E2026</f>
        <v>1174</v>
      </c>
      <c r="I2026" s="2" cm="1">
        <f t="array" ref="I2026">MAX(IF($G$3:$G$4000=$G2026,$H$3:$H$4000))</f>
        <v>1174</v>
      </c>
      <c r="J2026" s="2" t="str">
        <v>JAM</v>
      </c>
      <c r="K2026" s="21" t="str">
        <v>Daniel HINDS</v>
      </c>
      <c r="L2026" s="47" t="str">
        <v>high-jump</v>
      </c>
      <c r="M2026" s="97">
        <v>37605</v>
      </c>
      <c r="N2026" s="96" t="str">
        <f t="shared" si="124"/>
        <v>Daniel HINDShigh-jump</v>
      </c>
      <c r="O2026" s="2">
        <f t="shared" si="125"/>
        <v>907</v>
      </c>
      <c r="P2026" s="2">
        <f t="shared" si="126"/>
        <v>136</v>
      </c>
      <c r="Q2026" s="81" t="str">
        <f t="shared" si="127"/>
        <v/>
      </c>
    </row>
    <row r="2027" spans="1:17" x14ac:dyDescent="0.2">
      <c r="A2027" t="s">
        <v>1179</v>
      </c>
      <c r="B2027" t="s">
        <v>1887</v>
      </c>
      <c r="C2027" t="s">
        <v>33</v>
      </c>
      <c r="D2027" s="5">
        <v>36250</v>
      </c>
      <c r="E2027" s="2">
        <v>1174</v>
      </c>
      <c r="F2027" s="2">
        <v>5</v>
      </c>
      <c r="G2027" t="str">
        <f>B2027&amp;C2027</f>
        <v>Shiann SALMON400mh</v>
      </c>
      <c r="H2027" s="2">
        <f>E2027</f>
        <v>1174</v>
      </c>
      <c r="I2027" s="2" cm="1">
        <f t="array" ref="I2027">MAX(IF($G$3:$G$4000=$G2027,$H$3:$H$4000))</f>
        <v>1174</v>
      </c>
      <c r="J2027" s="2" t="str">
        <v>JAM</v>
      </c>
      <c r="K2027" s="21" t="str">
        <v>Richelle STANLEY</v>
      </c>
      <c r="L2027" s="47" t="str">
        <v>high-jump</v>
      </c>
      <c r="M2027" s="97">
        <v>44701</v>
      </c>
      <c r="N2027" s="96" t="str">
        <f t="shared" si="124"/>
        <v>Richelle STANLEYhigh-jump</v>
      </c>
      <c r="O2027" s="2">
        <f t="shared" si="125"/>
        <v>907</v>
      </c>
      <c r="P2027" s="2">
        <f t="shared" si="126"/>
        <v>136</v>
      </c>
      <c r="Q2027" s="81" t="str">
        <f t="shared" si="127"/>
        <v/>
      </c>
    </row>
    <row r="2028" spans="1:17" x14ac:dyDescent="0.2">
      <c r="A2028" t="s">
        <v>1179</v>
      </c>
      <c r="B2028" t="s">
        <v>1806</v>
      </c>
      <c r="C2028" s="5" t="s">
        <v>32</v>
      </c>
      <c r="D2028" s="5">
        <v>35035</v>
      </c>
      <c r="E2028" s="2">
        <v>1173</v>
      </c>
      <c r="F2028" s="2">
        <v>12</v>
      </c>
      <c r="G2028" t="str">
        <f>B2028&amp;C2028</f>
        <v>Shimayra WILLIAMS100mh</v>
      </c>
      <c r="H2028" s="2">
        <f>E2028</f>
        <v>1173</v>
      </c>
      <c r="I2028" s="2" cm="1">
        <f t="array" ref="I2028">MAX(IF($G$3:$G$4000=$G2028,$H$3:$H$4000))</f>
        <v>1173</v>
      </c>
      <c r="J2028" s="2" t="str">
        <v>JAM</v>
      </c>
      <c r="K2028" s="21" t="str">
        <v>Cordaelia WILLIAMS</v>
      </c>
      <c r="L2028" s="47" t="str">
        <v>high-jump</v>
      </c>
      <c r="M2028" s="97">
        <v>37908</v>
      </c>
      <c r="N2028" s="96" t="str">
        <f t="shared" si="124"/>
        <v>Cordaelia WILLIAMShigh-jump</v>
      </c>
      <c r="O2028" s="2">
        <f t="shared" si="125"/>
        <v>907</v>
      </c>
      <c r="P2028" s="2">
        <f t="shared" si="126"/>
        <v>136</v>
      </c>
      <c r="Q2028" s="81" t="str">
        <f t="shared" si="127"/>
        <v/>
      </c>
    </row>
    <row r="2029" spans="1:17" x14ac:dyDescent="0.2">
      <c r="A2029" t="s">
        <v>1179</v>
      </c>
      <c r="B2029" t="s">
        <v>2278</v>
      </c>
      <c r="C2029" t="s">
        <v>33</v>
      </c>
      <c r="D2029" s="5">
        <v>33931</v>
      </c>
      <c r="E2029" s="2">
        <v>1173</v>
      </c>
      <c r="F2029" s="2">
        <v>6</v>
      </c>
      <c r="G2029" t="str">
        <f>B2029&amp;C2029</f>
        <v>Leah NUGENT400mh</v>
      </c>
      <c r="H2029" s="2">
        <f>E2029</f>
        <v>1173</v>
      </c>
      <c r="I2029" s="2" cm="1">
        <f t="array" ref="I2029">MAX(IF($G$3:$G$4000=$G2029,$H$3:$H$4000))</f>
        <v>1173</v>
      </c>
      <c r="J2029" s="2" t="str">
        <v>JAM</v>
      </c>
      <c r="K2029" s="21" t="str">
        <v>Asia MCKAY</v>
      </c>
      <c r="L2029" s="47" t="str">
        <v>high-jump</v>
      </c>
      <c r="M2029" s="97">
        <v>39372</v>
      </c>
      <c r="N2029" s="96" t="str">
        <f t="shared" si="124"/>
        <v>Asia MCKAYhigh-jump</v>
      </c>
      <c r="O2029" s="2">
        <f t="shared" si="125"/>
        <v>907</v>
      </c>
      <c r="P2029" s="2">
        <f t="shared" si="126"/>
        <v>136</v>
      </c>
      <c r="Q2029" s="81" t="str">
        <f t="shared" si="127"/>
        <v/>
      </c>
    </row>
    <row r="2030" spans="1:17" x14ac:dyDescent="0.2">
      <c r="A2030" t="s">
        <v>1179</v>
      </c>
      <c r="B2030" t="s">
        <v>1780</v>
      </c>
      <c r="C2030" s="6" t="s">
        <v>2</v>
      </c>
      <c r="D2030" s="5">
        <v>35195</v>
      </c>
      <c r="E2030" s="2">
        <v>1172</v>
      </c>
      <c r="F2030" s="2">
        <v>20</v>
      </c>
      <c r="G2030" t="str">
        <f>B2030&amp;C2030</f>
        <v>Shashalee FORBES100m</v>
      </c>
      <c r="H2030" s="2">
        <f>E2030</f>
        <v>1172</v>
      </c>
      <c r="I2030" s="2" cm="1">
        <f t="array" ref="I2030">MAX(IF($G$3:$G$4000=$G2030,$H$3:$H$4000))</f>
        <v>1172</v>
      </c>
      <c r="J2030" s="2" t="str">
        <v>JAM</v>
      </c>
      <c r="K2030" s="21" t="str">
        <v>Shelley-Ann TAYLOR</v>
      </c>
      <c r="L2030" s="47" t="str">
        <v>long-jump</v>
      </c>
      <c r="M2030" s="97">
        <v>39125</v>
      </c>
      <c r="N2030" s="96" t="str">
        <f t="shared" si="124"/>
        <v>Shelley-Ann TAYLORlong-jump</v>
      </c>
      <c r="O2030" s="2">
        <f t="shared" si="125"/>
        <v>904</v>
      </c>
      <c r="P2030" s="2">
        <f t="shared" si="126"/>
        <v>169</v>
      </c>
      <c r="Q2030" s="81" t="str">
        <f t="shared" si="127"/>
        <v/>
      </c>
    </row>
    <row r="2031" spans="1:17" x14ac:dyDescent="0.2">
      <c r="A2031" t="s">
        <v>1179</v>
      </c>
      <c r="B2031" t="s">
        <v>1879</v>
      </c>
      <c r="C2031" t="s">
        <v>26</v>
      </c>
      <c r="D2031" s="5">
        <v>34595</v>
      </c>
      <c r="E2031" s="2">
        <v>1172</v>
      </c>
      <c r="F2031" s="2">
        <v>13</v>
      </c>
      <c r="G2031" t="str">
        <f>B2031&amp;C2031</f>
        <v>Chrisann GORDON400m</v>
      </c>
      <c r="H2031" s="2">
        <f>E2031</f>
        <v>1172</v>
      </c>
      <c r="I2031" s="2" cm="1">
        <f t="array" ref="I2031">MAX(IF($G$3:$G$4000=$G2031,$H$3:$H$4000))</f>
        <v>1172</v>
      </c>
      <c r="J2031" s="2" t="str">
        <v>JAM</v>
      </c>
      <c r="K2031" s="21" t="str">
        <v>Danielle SLOLEY</v>
      </c>
      <c r="L2031" s="47" t="str">
        <v>shot-put</v>
      </c>
      <c r="M2031" s="97">
        <v>37059</v>
      </c>
      <c r="N2031" s="96" t="str">
        <f t="shared" si="124"/>
        <v>Danielle SLOLEYshot-put</v>
      </c>
      <c r="O2031" s="2">
        <f t="shared" si="125"/>
        <v>902</v>
      </c>
      <c r="P2031" s="2">
        <f t="shared" si="126"/>
        <v>43</v>
      </c>
      <c r="Q2031" s="81" t="str">
        <f t="shared" si="127"/>
        <v/>
      </c>
    </row>
    <row r="2032" spans="1:17" x14ac:dyDescent="0.2">
      <c r="A2032" t="s">
        <v>1179</v>
      </c>
      <c r="B2032" t="s">
        <v>1880</v>
      </c>
      <c r="C2032" t="s">
        <v>26</v>
      </c>
      <c r="D2032" s="5">
        <v>36759</v>
      </c>
      <c r="E2032" s="2">
        <v>1172</v>
      </c>
      <c r="F2032" s="2">
        <v>14</v>
      </c>
      <c r="G2032" t="str">
        <f>B2032&amp;C2032</f>
        <v>Charokee YOUNG400m</v>
      </c>
      <c r="H2032" s="2">
        <f>E2032</f>
        <v>1172</v>
      </c>
      <c r="I2032" s="2" cm="1">
        <f t="array" ref="I2032">MAX(IF($G$3:$G$4000=$G2032,$H$3:$H$4000))</f>
        <v>1172</v>
      </c>
      <c r="J2032" s="2" t="str">
        <v>JAM</v>
      </c>
      <c r="K2032" s="21" t="str">
        <v>Kavel RITCHIE</v>
      </c>
      <c r="L2032" s="47" t="str">
        <v>long-jump</v>
      </c>
      <c r="M2032" s="97">
        <v>38159</v>
      </c>
      <c r="N2032" s="96" t="str">
        <f t="shared" si="124"/>
        <v>Kavel RITCHIElong-jump</v>
      </c>
      <c r="O2032" s="2">
        <f t="shared" si="125"/>
        <v>901</v>
      </c>
      <c r="P2032" s="2">
        <f t="shared" si="126"/>
        <v>172</v>
      </c>
      <c r="Q2032" s="81" t="str">
        <f t="shared" si="127"/>
        <v/>
      </c>
    </row>
    <row r="2033" spans="1:17" x14ac:dyDescent="0.2">
      <c r="A2033" t="s">
        <v>1179</v>
      </c>
      <c r="B2033" t="s">
        <v>1180</v>
      </c>
      <c r="C2033" t="s">
        <v>2</v>
      </c>
      <c r="D2033" s="5">
        <v>38131</v>
      </c>
      <c r="E2033" s="2">
        <v>1169</v>
      </c>
      <c r="F2033" s="2">
        <v>1</v>
      </c>
      <c r="G2033" t="str">
        <f>B2033&amp;C2033</f>
        <v>Brianna LYSTON100m</v>
      </c>
      <c r="H2033" s="2">
        <f>E2033</f>
        <v>1169</v>
      </c>
      <c r="I2033" s="2" cm="1">
        <f t="array" ref="I2033">MAX(IF($G$3:$G$4000=$G2033,$H$3:$H$4000))</f>
        <v>1169</v>
      </c>
      <c r="J2033" s="2" t="str">
        <v>JAM</v>
      </c>
      <c r="K2033" s="21" t="str">
        <v>Dejanae NEMBHARD</v>
      </c>
      <c r="L2033" s="47" t="str">
        <v>long-jump</v>
      </c>
      <c r="M2033" s="97">
        <v>0</v>
      </c>
      <c r="N2033" s="96" t="str">
        <f t="shared" si="124"/>
        <v>Dejanae NEMBHARDlong-jump</v>
      </c>
      <c r="O2033" s="2">
        <f t="shared" si="125"/>
        <v>897</v>
      </c>
      <c r="P2033" s="2">
        <f t="shared" si="126"/>
        <v>174</v>
      </c>
      <c r="Q2033" s="81" t="str">
        <f t="shared" si="127"/>
        <v/>
      </c>
    </row>
    <row r="2034" spans="1:17" x14ac:dyDescent="0.2">
      <c r="A2034" t="s">
        <v>1179</v>
      </c>
      <c r="B2034" t="s">
        <v>1180</v>
      </c>
      <c r="C2034" t="s">
        <v>25</v>
      </c>
      <c r="D2034" s="5">
        <v>38131</v>
      </c>
      <c r="E2034" s="2">
        <v>1169</v>
      </c>
      <c r="F2034" s="2">
        <v>1</v>
      </c>
      <c r="G2034" t="str">
        <f>B2034&amp;C2034</f>
        <v>Brianna LYSTON200m</v>
      </c>
      <c r="H2034" s="2">
        <f>E2034</f>
        <v>1169</v>
      </c>
      <c r="I2034" s="2" cm="1">
        <f t="array" ref="I2034">MAX(IF($G$3:$G$4000=$G2034,$H$3:$H$4000))</f>
        <v>1169</v>
      </c>
      <c r="J2034" s="2" t="str">
        <v>JAM</v>
      </c>
      <c r="K2034" s="21" t="str">
        <v>Kadine JOHNSON</v>
      </c>
      <c r="L2034" s="47" t="str">
        <v>hammer-throw</v>
      </c>
      <c r="M2034" s="97">
        <v>32568</v>
      </c>
      <c r="N2034" s="96" t="str">
        <f t="shared" si="124"/>
        <v>Kadine JOHNSONhammer-throw</v>
      </c>
      <c r="O2034" s="2">
        <f t="shared" si="125"/>
        <v>896</v>
      </c>
      <c r="P2034" s="2">
        <f t="shared" si="126"/>
        <v>54</v>
      </c>
      <c r="Q2034" s="81" t="str">
        <f t="shared" si="127"/>
        <v/>
      </c>
    </row>
    <row r="2035" spans="1:17" x14ac:dyDescent="0.2">
      <c r="A2035" t="s">
        <v>1179</v>
      </c>
      <c r="B2035" t="s">
        <v>1782</v>
      </c>
      <c r="C2035" s="5" t="s">
        <v>2</v>
      </c>
      <c r="D2035" s="5">
        <v>33496</v>
      </c>
      <c r="E2035" s="2">
        <v>1169</v>
      </c>
      <c r="F2035" s="2">
        <v>21</v>
      </c>
      <c r="G2035" t="str">
        <f>B2035&amp;C2035</f>
        <v>Remona BURCHELL100m</v>
      </c>
      <c r="H2035" s="2">
        <f>E2035</f>
        <v>1169</v>
      </c>
      <c r="I2035" s="2" cm="1">
        <f t="array" ref="I2035">MAX(IF($G$3:$G$4000=$G2035,$H$3:$H$4000))</f>
        <v>1169</v>
      </c>
      <c r="J2035" s="2" t="str">
        <v>JAM</v>
      </c>
      <c r="K2035" s="21" t="str">
        <v>Tavia RANGER</v>
      </c>
      <c r="L2035" s="47" t="str">
        <v>discus-throw</v>
      </c>
      <c r="M2035" s="97">
        <v>0</v>
      </c>
      <c r="N2035" s="96" t="str">
        <f t="shared" si="124"/>
        <v>Tavia RANGERdiscus-throw</v>
      </c>
      <c r="O2035" s="2">
        <f t="shared" si="125"/>
        <v>890</v>
      </c>
      <c r="P2035" s="2">
        <f t="shared" si="126"/>
        <v>57</v>
      </c>
      <c r="Q2035" s="81" t="str">
        <f t="shared" si="127"/>
        <v/>
      </c>
    </row>
    <row r="2036" spans="1:17" x14ac:dyDescent="0.2">
      <c r="A2036" t="s">
        <v>1179</v>
      </c>
      <c r="B2036" t="s">
        <v>1864</v>
      </c>
      <c r="C2036" s="5" t="s">
        <v>32</v>
      </c>
      <c r="D2036" s="6">
        <v>35751</v>
      </c>
      <c r="E2036" s="2">
        <v>1167</v>
      </c>
      <c r="F2036" s="2">
        <v>15</v>
      </c>
      <c r="G2036" t="str">
        <f>B2036&amp;C2036</f>
        <v>Trishauna HEMMINGS100mh</v>
      </c>
      <c r="H2036" s="2">
        <f>E2036</f>
        <v>1167</v>
      </c>
      <c r="I2036" s="2" cm="1">
        <f t="array" ref="I2036">MAX(IF($G$3:$G$4000=$G2036,$H$3:$H$4000))</f>
        <v>1167</v>
      </c>
      <c r="J2036" s="2" t="str">
        <v>JAM</v>
      </c>
      <c r="K2036" s="21" t="str">
        <v>Abigail MARTIN</v>
      </c>
      <c r="L2036" s="47" t="str">
        <v>discus-throw</v>
      </c>
      <c r="M2036" s="97">
        <v>38384</v>
      </c>
      <c r="N2036" s="96" t="str">
        <f t="shared" si="124"/>
        <v>Abigail MARTINdiscus-throw</v>
      </c>
      <c r="O2036" s="2">
        <f t="shared" si="125"/>
        <v>888</v>
      </c>
      <c r="P2036" s="2">
        <f t="shared" si="126"/>
        <v>58</v>
      </c>
      <c r="Q2036" s="81" t="str">
        <f t="shared" si="127"/>
        <v/>
      </c>
    </row>
    <row r="2037" spans="1:17" x14ac:dyDescent="0.2">
      <c r="A2037" t="s">
        <v>1179</v>
      </c>
      <c r="B2037" t="s">
        <v>2342</v>
      </c>
      <c r="C2037" t="s">
        <v>37</v>
      </c>
      <c r="D2037" s="5">
        <v>34479</v>
      </c>
      <c r="E2037" s="2">
        <v>1167</v>
      </c>
      <c r="F2037" s="2">
        <v>9</v>
      </c>
      <c r="G2037" t="str">
        <f>B2037&amp;C2037</f>
        <v>Chanice PORTERlong-jump</v>
      </c>
      <c r="H2037" s="2">
        <f>E2037</f>
        <v>1167</v>
      </c>
      <c r="I2037" s="2" cm="1">
        <f t="array" ref="I2037">MAX(IF($G$3:$G$4000=$G2037,$H$3:$H$4000))</f>
        <v>1167</v>
      </c>
      <c r="J2037" s="2" t="str">
        <v>JAM</v>
      </c>
      <c r="K2037" s="21" t="str">
        <v>Tamara THOMPSON</v>
      </c>
      <c r="L2037" s="47" t="str">
        <v>discus-throw</v>
      </c>
      <c r="M2037" s="97">
        <v>36342</v>
      </c>
      <c r="N2037" s="96" t="str">
        <f t="shared" si="124"/>
        <v>Tamara THOMPSONdiscus-throw</v>
      </c>
      <c r="O2037" s="2">
        <f t="shared" si="125"/>
        <v>888</v>
      </c>
      <c r="P2037" s="2">
        <f t="shared" si="126"/>
        <v>58</v>
      </c>
      <c r="Q2037" s="81" t="str">
        <f t="shared" si="127"/>
        <v/>
      </c>
    </row>
    <row r="2038" spans="1:17" x14ac:dyDescent="0.2">
      <c r="A2038" t="s">
        <v>1179</v>
      </c>
      <c r="B2038" t="s">
        <v>1230</v>
      </c>
      <c r="C2038" t="s">
        <v>26</v>
      </c>
      <c r="D2038" s="5">
        <v>35461</v>
      </c>
      <c r="E2038" s="2">
        <v>1165</v>
      </c>
      <c r="F2038" s="2">
        <v>18</v>
      </c>
      <c r="G2038" t="str">
        <f>B2038&amp;C2038</f>
        <v>Tiffany JAMES400m</v>
      </c>
      <c r="H2038" s="2">
        <f>E2038</f>
        <v>1165</v>
      </c>
      <c r="I2038" s="2" cm="1">
        <f t="array" ref="I2038">MAX(IF($G$3:$G$4000=$G2038,$H$3:$H$4000))</f>
        <v>1165</v>
      </c>
      <c r="J2038" s="2" t="str">
        <v>JAM</v>
      </c>
      <c r="K2038" s="21" t="str">
        <v>Janell FULLERTON</v>
      </c>
      <c r="L2038" s="47" t="str">
        <v>shot-put</v>
      </c>
      <c r="M2038" s="97">
        <v>35628</v>
      </c>
      <c r="N2038" s="96" t="str">
        <f t="shared" si="124"/>
        <v>Janell FULLERTONshot-put</v>
      </c>
      <c r="O2038" s="2">
        <f t="shared" si="125"/>
        <v>886</v>
      </c>
      <c r="P2038" s="2">
        <f t="shared" si="126"/>
        <v>51</v>
      </c>
      <c r="Q2038" s="81" t="str">
        <f t="shared" si="127"/>
        <v/>
      </c>
    </row>
    <row r="2039" spans="1:17" x14ac:dyDescent="0.2">
      <c r="A2039" t="s">
        <v>1179</v>
      </c>
      <c r="B2039" t="s">
        <v>1786</v>
      </c>
      <c r="C2039" t="s">
        <v>2</v>
      </c>
      <c r="D2039" s="5">
        <v>34190</v>
      </c>
      <c r="E2039" s="2">
        <v>1161</v>
      </c>
      <c r="F2039" s="2">
        <v>28</v>
      </c>
      <c r="G2039" t="str">
        <f>B2039&amp;C2039</f>
        <v>Shockoria WALLACE100m</v>
      </c>
      <c r="H2039" s="2">
        <f>E2039</f>
        <v>1161</v>
      </c>
      <c r="I2039" s="2" cm="1">
        <f t="array" ref="I2039">MAX(IF($G$3:$G$4000=$G2039,$H$3:$H$4000))</f>
        <v>1161</v>
      </c>
      <c r="J2039" s="2" t="str">
        <v>JAM</v>
      </c>
      <c r="K2039" s="21" t="str">
        <v>Fiona RICHARDS</v>
      </c>
      <c r="L2039" s="47" t="str">
        <v>discus-throw</v>
      </c>
      <c r="M2039" s="97">
        <v>36119</v>
      </c>
      <c r="N2039" s="96" t="str">
        <f t="shared" si="124"/>
        <v>Fiona RICHARDSdiscus-throw</v>
      </c>
      <c r="O2039" s="2">
        <f t="shared" si="125"/>
        <v>886</v>
      </c>
      <c r="P2039" s="2">
        <f t="shared" si="126"/>
        <v>60</v>
      </c>
      <c r="Q2039" s="81" t="str">
        <f t="shared" si="127"/>
        <v/>
      </c>
    </row>
    <row r="2040" spans="1:17" x14ac:dyDescent="0.2">
      <c r="A2040" t="s">
        <v>1179</v>
      </c>
      <c r="B2040" t="s">
        <v>1765</v>
      </c>
      <c r="C2040" s="5" t="s">
        <v>25</v>
      </c>
      <c r="D2040" s="5">
        <v>33925</v>
      </c>
      <c r="E2040" s="2">
        <v>1161</v>
      </c>
      <c r="F2040" s="2">
        <v>17</v>
      </c>
      <c r="G2040" t="str">
        <f>B2040&amp;C2040</f>
        <v>Natasha MORRISON200m</v>
      </c>
      <c r="H2040" s="2">
        <f>E2040</f>
        <v>1161</v>
      </c>
      <c r="I2040" s="2" cm="1">
        <f t="array" ref="I2040">MAX(IF($G$3:$G$4000=$G2040,$H$3:$H$4000))</f>
        <v>1161</v>
      </c>
      <c r="J2040" s="2" t="str">
        <v>JAM</v>
      </c>
      <c r="K2040" s="21" t="str">
        <v>Kadian CLARKE</v>
      </c>
      <c r="L2040" s="47" t="str">
        <v>shot-put</v>
      </c>
      <c r="M2040" s="97">
        <v>36013</v>
      </c>
      <c r="N2040" s="96" t="str">
        <f t="shared" si="124"/>
        <v>Kadian CLARKEshot-put</v>
      </c>
      <c r="O2040" s="2">
        <f t="shared" si="125"/>
        <v>885</v>
      </c>
      <c r="P2040" s="2">
        <f t="shared" si="126"/>
        <v>53</v>
      </c>
      <c r="Q2040" s="81" t="str">
        <f t="shared" si="127"/>
        <v/>
      </c>
    </row>
    <row r="2041" spans="1:17" x14ac:dyDescent="0.2">
      <c r="A2041" t="s">
        <v>1179</v>
      </c>
      <c r="B2041" t="s">
        <v>2630</v>
      </c>
      <c r="C2041" s="5" t="s">
        <v>39</v>
      </c>
      <c r="D2041" s="5">
        <v>33919</v>
      </c>
      <c r="E2041" s="2">
        <v>1161</v>
      </c>
      <c r="F2041" s="2">
        <v>2</v>
      </c>
      <c r="G2041" t="str">
        <f>B2041&amp;C2041</f>
        <v>Danniel THOMAS-DODDshot-put</v>
      </c>
      <c r="H2041" s="2">
        <f>E2041</f>
        <v>1161</v>
      </c>
      <c r="I2041" s="2" cm="1">
        <f t="array" ref="I2041">MAX(IF($G$3:$G$4000=$G2041,$H$3:$H$4000))</f>
        <v>1161</v>
      </c>
      <c r="J2041" s="2" t="str">
        <v>JAM</v>
      </c>
      <c r="K2041" s="21" t="str">
        <v>Shania SCOTT</v>
      </c>
      <c r="L2041" s="47" t="str">
        <v>discus-throw</v>
      </c>
      <c r="M2041" s="97">
        <v>36560</v>
      </c>
      <c r="N2041" s="96" t="str">
        <f t="shared" si="124"/>
        <v>Shania SCOTTdiscus-throw</v>
      </c>
      <c r="O2041" s="2">
        <f t="shared" si="125"/>
        <v>884</v>
      </c>
      <c r="P2041" s="2">
        <f t="shared" si="126"/>
        <v>61</v>
      </c>
      <c r="Q2041" s="81" t="str">
        <f t="shared" si="127"/>
        <v/>
      </c>
    </row>
    <row r="2042" spans="1:17" x14ac:dyDescent="0.2">
      <c r="A2042" t="s">
        <v>1179</v>
      </c>
      <c r="B2042" t="s">
        <v>1792</v>
      </c>
      <c r="C2042" t="s">
        <v>2</v>
      </c>
      <c r="D2042" s="5">
        <v>37245</v>
      </c>
      <c r="E2042" s="2">
        <v>1159</v>
      </c>
      <c r="F2042" s="2">
        <v>30</v>
      </c>
      <c r="G2042" t="str">
        <f>B2042&amp;C2042</f>
        <v>Kevona DAVIS100m</v>
      </c>
      <c r="H2042" s="2">
        <f>E2042</f>
        <v>1159</v>
      </c>
      <c r="I2042" s="2" cm="1">
        <f t="array" ref="I2042">MAX(IF($G$3:$G$4000=$G2042,$H$3:$H$4000))</f>
        <v>1159</v>
      </c>
      <c r="J2042" s="2" t="str">
        <v>JAM</v>
      </c>
      <c r="K2042" s="21" t="str">
        <v>Kimone REID</v>
      </c>
      <c r="L2042" s="47" t="str">
        <v>discus-throw</v>
      </c>
      <c r="M2042" s="97">
        <v>36754</v>
      </c>
      <c r="N2042" s="96" t="str">
        <f t="shared" si="124"/>
        <v>Kimone REIDdiscus-throw</v>
      </c>
      <c r="O2042" s="2">
        <f t="shared" si="125"/>
        <v>882</v>
      </c>
      <c r="P2042" s="2">
        <f t="shared" si="126"/>
        <v>64</v>
      </c>
      <c r="Q2042" s="81" t="str">
        <f t="shared" si="127"/>
        <v/>
      </c>
    </row>
    <row r="2043" spans="1:17" x14ac:dyDescent="0.2">
      <c r="A2043" t="s">
        <v>1179</v>
      </c>
      <c r="B2043" t="s">
        <v>1793</v>
      </c>
      <c r="C2043" t="s">
        <v>2</v>
      </c>
      <c r="D2043" s="5">
        <v>30086</v>
      </c>
      <c r="E2043" s="2">
        <v>1157</v>
      </c>
      <c r="F2043" s="2">
        <v>34</v>
      </c>
      <c r="G2043" t="str">
        <f>B2043&amp;C2043</f>
        <v>Veronica CAMPBELL-BROWN100m</v>
      </c>
      <c r="H2043" s="2">
        <f>E2043</f>
        <v>1157</v>
      </c>
      <c r="I2043" s="2" cm="1">
        <f t="array" ref="I2043">MAX(IF($G$3:$G$4000=$G2043,$H$3:$H$4000))</f>
        <v>1157</v>
      </c>
      <c r="J2043" s="2" t="str">
        <v>JAM</v>
      </c>
      <c r="K2043" s="21" t="str">
        <v>Britannia JOHNSON</v>
      </c>
      <c r="L2043" s="47" t="str">
        <v>shot-put</v>
      </c>
      <c r="M2043" s="97">
        <v>38171</v>
      </c>
      <c r="N2043" s="96" t="str">
        <f t="shared" si="124"/>
        <v>Britannia JOHNSONshot-put</v>
      </c>
      <c r="O2043" s="2">
        <f t="shared" si="125"/>
        <v>874</v>
      </c>
      <c r="P2043" s="2">
        <f t="shared" si="126"/>
        <v>59</v>
      </c>
      <c r="Q2043" s="81" t="str">
        <f t="shared" si="127"/>
        <v/>
      </c>
    </row>
    <row r="2044" spans="1:17" x14ac:dyDescent="0.2">
      <c r="A2044" t="s">
        <v>1179</v>
      </c>
      <c r="B2044" t="s">
        <v>1792</v>
      </c>
      <c r="C2044" t="s">
        <v>25</v>
      </c>
      <c r="D2044" s="5">
        <v>37245</v>
      </c>
      <c r="E2044" s="2">
        <v>1157</v>
      </c>
      <c r="F2044" s="2">
        <v>19</v>
      </c>
      <c r="G2044" t="str">
        <f>B2044&amp;C2044</f>
        <v>Kevona DAVIS200m</v>
      </c>
      <c r="H2044" s="2">
        <f>E2044</f>
        <v>1157</v>
      </c>
      <c r="I2044" s="2" cm="1">
        <f t="array" ref="I2044">MAX(IF($G$3:$G$4000=$G2044,$H$3:$H$4000))</f>
        <v>1157</v>
      </c>
      <c r="J2044" s="2" t="str">
        <v>JAM</v>
      </c>
      <c r="K2044" s="21" t="str">
        <v>Britannia JOHNSON</v>
      </c>
      <c r="L2044" s="47" t="str">
        <v>discus-throw</v>
      </c>
      <c r="M2044" s="97">
        <v>38171</v>
      </c>
      <c r="N2044" s="96" t="str">
        <f t="shared" si="124"/>
        <v>Britannia JOHNSONdiscus-throw</v>
      </c>
      <c r="O2044" s="2">
        <f t="shared" si="125"/>
        <v>863</v>
      </c>
      <c r="P2044" s="2">
        <f t="shared" si="126"/>
        <v>76</v>
      </c>
      <c r="Q2044" s="81" t="str">
        <f t="shared" si="127"/>
        <v/>
      </c>
    </row>
    <row r="2045" spans="1:17" x14ac:dyDescent="0.2">
      <c r="A2045" t="s">
        <v>1179</v>
      </c>
      <c r="B2045" t="s">
        <v>1852</v>
      </c>
      <c r="C2045" s="5" t="s">
        <v>26</v>
      </c>
      <c r="D2045" s="5">
        <v>33183</v>
      </c>
      <c r="E2045" s="2">
        <v>1155</v>
      </c>
      <c r="F2045" s="2">
        <v>20</v>
      </c>
      <c r="G2045" t="str">
        <f>B2045&amp;C2045</f>
        <v>Ronda WHYTE400m</v>
      </c>
      <c r="H2045" s="2">
        <f>E2045</f>
        <v>1155</v>
      </c>
      <c r="I2045" s="2" cm="1">
        <f t="array" ref="I2045">MAX(IF($G$3:$G$4000=$G2045,$H$3:$H$4000))</f>
        <v>1155</v>
      </c>
      <c r="J2045" s="2" t="str">
        <v>JAM</v>
      </c>
      <c r="K2045" s="21" t="str">
        <v>Damali WILLIAMS</v>
      </c>
      <c r="L2045" s="47" t="str">
        <v>discus-throw</v>
      </c>
      <c r="M2045" s="97">
        <v>37945</v>
      </c>
      <c r="N2045" s="96" t="str">
        <f t="shared" si="124"/>
        <v>Damali WILLIAMSdiscus-throw</v>
      </c>
      <c r="O2045" s="2">
        <f t="shared" si="125"/>
        <v>860</v>
      </c>
      <c r="P2045" s="2">
        <f t="shared" si="126"/>
        <v>79</v>
      </c>
      <c r="Q2045" s="81" t="str">
        <f t="shared" si="127"/>
        <v/>
      </c>
    </row>
    <row r="2046" spans="1:17" x14ac:dyDescent="0.2">
      <c r="A2046" t="s">
        <v>1179</v>
      </c>
      <c r="B2046" t="s">
        <v>2207</v>
      </c>
      <c r="C2046" t="s">
        <v>32</v>
      </c>
      <c r="D2046" s="5">
        <v>36834</v>
      </c>
      <c r="E2046" s="2">
        <v>1152</v>
      </c>
      <c r="F2046" s="2">
        <v>16</v>
      </c>
      <c r="G2046" t="str">
        <f>B2046&amp;C2046</f>
        <v>Rosealee COOPER100mh</v>
      </c>
      <c r="H2046" s="2">
        <f>E2046</f>
        <v>1152</v>
      </c>
      <c r="I2046" s="2" cm="1">
        <f t="array" ref="I2046">MAX(IF($G$3:$G$4000=$G2046,$H$3:$H$4000))</f>
        <v>1152</v>
      </c>
      <c r="J2046" s="2" t="str">
        <v>JAM</v>
      </c>
      <c r="K2046" s="21" t="str">
        <v>Marie FORBES</v>
      </c>
      <c r="L2046" s="47" t="str">
        <v>shot-put</v>
      </c>
      <c r="M2046" s="97">
        <v>36966</v>
      </c>
      <c r="N2046" s="96" t="str">
        <f t="shared" si="124"/>
        <v>Marie FORBESshot-put</v>
      </c>
      <c r="O2046" s="2">
        <f t="shared" si="125"/>
        <v>860</v>
      </c>
      <c r="P2046" s="2">
        <f t="shared" si="126"/>
        <v>73</v>
      </c>
      <c r="Q2046" s="81" t="str">
        <f t="shared" si="127"/>
        <v/>
      </c>
    </row>
    <row r="2047" spans="1:17" x14ac:dyDescent="0.2">
      <c r="A2047" t="s">
        <v>1179</v>
      </c>
      <c r="B2047" t="s">
        <v>1776</v>
      </c>
      <c r="C2047" t="s">
        <v>25</v>
      </c>
      <c r="D2047" s="5">
        <v>36837</v>
      </c>
      <c r="E2047" s="2">
        <v>1149</v>
      </c>
      <c r="F2047" s="2">
        <v>22</v>
      </c>
      <c r="G2047" t="str">
        <f>B2047&amp;C2047</f>
        <v>Ashanti MOORE200m</v>
      </c>
      <c r="H2047" s="2">
        <f>E2047</f>
        <v>1149</v>
      </c>
      <c r="I2047" s="2" cm="1">
        <f t="array" ref="I2047">MAX(IF($G$3:$G$4000=$G2047,$H$3:$H$4000))</f>
        <v>1149</v>
      </c>
      <c r="J2047" s="2" t="str">
        <v>JAM</v>
      </c>
      <c r="K2047" s="21" t="str">
        <v>Roxene SIMPSON</v>
      </c>
      <c r="L2047" s="47" t="str">
        <v>discus-throw</v>
      </c>
      <c r="M2047" s="97">
        <v>37303</v>
      </c>
      <c r="N2047" s="96" t="str">
        <f t="shared" si="124"/>
        <v>Roxene SIMPSONdiscus-throw</v>
      </c>
      <c r="O2047" s="2">
        <f t="shared" si="125"/>
        <v>852</v>
      </c>
      <c r="P2047" s="2">
        <f t="shared" si="126"/>
        <v>85</v>
      </c>
      <c r="Q2047" s="81" t="str">
        <f t="shared" si="127"/>
        <v/>
      </c>
    </row>
    <row r="2048" spans="1:17" x14ac:dyDescent="0.2">
      <c r="A2048" t="s">
        <v>1179</v>
      </c>
      <c r="B2048" t="s">
        <v>2224</v>
      </c>
      <c r="C2048" t="s">
        <v>33</v>
      </c>
      <c r="D2048" s="5">
        <v>35388</v>
      </c>
      <c r="E2048" s="2">
        <v>1149</v>
      </c>
      <c r="F2048" s="2">
        <v>12</v>
      </c>
      <c r="G2048" t="str">
        <f>B2048&amp;C2048</f>
        <v>Andrenette KNIGHT400mh</v>
      </c>
      <c r="H2048" s="2">
        <f>E2048</f>
        <v>1149</v>
      </c>
      <c r="I2048" s="2" cm="1">
        <f t="array" ref="I2048">MAX(IF($G$3:$G$4000=$G2048,$H$3:$H$4000))</f>
        <v>1149</v>
      </c>
      <c r="J2048" s="2" t="str">
        <v>JAM</v>
      </c>
      <c r="K2048" s="21" t="str">
        <v>Shania SCOTT</v>
      </c>
      <c r="L2048" s="47" t="str">
        <v>shot-put</v>
      </c>
      <c r="M2048" s="97">
        <v>36560</v>
      </c>
      <c r="N2048" s="96" t="str">
        <f t="shared" si="124"/>
        <v>Shania SCOTTshot-put</v>
      </c>
      <c r="O2048" s="2">
        <f t="shared" si="125"/>
        <v>849</v>
      </c>
      <c r="P2048" s="2">
        <f t="shared" si="126"/>
        <v>82</v>
      </c>
      <c r="Q2048" s="81" t="str">
        <f t="shared" si="127"/>
        <v/>
      </c>
    </row>
    <row r="2049" spans="1:17" x14ac:dyDescent="0.2">
      <c r="A2049" t="s">
        <v>1179</v>
      </c>
      <c r="B2049" t="s">
        <v>1186</v>
      </c>
      <c r="C2049" t="s">
        <v>2</v>
      </c>
      <c r="D2049" s="5">
        <v>36090</v>
      </c>
      <c r="E2049" s="2">
        <v>1148</v>
      </c>
      <c r="F2049" s="2">
        <v>37</v>
      </c>
      <c r="G2049" t="str">
        <f>B2049&amp;C2049</f>
        <v>Kasheika CAMERON100m</v>
      </c>
      <c r="H2049" s="2">
        <f>E2049</f>
        <v>1148</v>
      </c>
      <c r="I2049" s="2" cm="1">
        <f t="array" ref="I2049">MAX(IF($G$3:$G$4000=$G2049,$H$3:$H$4000))</f>
        <v>1148</v>
      </c>
      <c r="J2049" s="2" t="str">
        <v>JAM</v>
      </c>
      <c r="K2049" s="21" t="str">
        <v>Ayesha CHAMPAGNIE</v>
      </c>
      <c r="L2049" s="47" t="str">
        <v>javelin-throw</v>
      </c>
      <c r="M2049" s="97">
        <v>35134</v>
      </c>
      <c r="N2049" s="96" t="str">
        <f t="shared" si="124"/>
        <v>Ayesha CHAMPAGNIEjavelin-throw</v>
      </c>
      <c r="O2049" s="2">
        <f t="shared" si="125"/>
        <v>842</v>
      </c>
      <c r="P2049" s="2">
        <f t="shared" si="126"/>
        <v>69</v>
      </c>
      <c r="Q2049" s="81" t="str">
        <f t="shared" si="127"/>
        <v/>
      </c>
    </row>
    <row r="2050" spans="1:17" x14ac:dyDescent="0.2">
      <c r="A2050" t="s">
        <v>1179</v>
      </c>
      <c r="B2050" t="s">
        <v>2208</v>
      </c>
      <c r="C2050" t="s">
        <v>32</v>
      </c>
      <c r="D2050" s="5">
        <v>35458</v>
      </c>
      <c r="E2050" s="2">
        <v>1148</v>
      </c>
      <c r="F2050" s="2">
        <v>18</v>
      </c>
      <c r="G2050" t="str">
        <f>B2050&amp;C2050</f>
        <v>Jeanine WILLIAMS100mh</v>
      </c>
      <c r="H2050" s="2">
        <f>E2050</f>
        <v>1148</v>
      </c>
      <c r="I2050" s="2" cm="1">
        <f t="array" ref="I2050">MAX(IF($G$3:$G$4000=$G2050,$H$3:$H$4000))</f>
        <v>1148</v>
      </c>
      <c r="J2050" s="2" t="str">
        <v>JAM</v>
      </c>
      <c r="K2050" s="21" t="str">
        <v>Adrienne ADAMS</v>
      </c>
      <c r="L2050" s="47" t="str">
        <v>discus-throw</v>
      </c>
      <c r="M2050" s="97">
        <v>36555</v>
      </c>
      <c r="N2050" s="96" t="str">
        <f t="shared" si="124"/>
        <v>Adrienne ADAMSdiscus-throw</v>
      </c>
      <c r="O2050" s="2">
        <f t="shared" si="125"/>
        <v>828</v>
      </c>
      <c r="P2050" s="2">
        <f t="shared" si="126"/>
        <v>104</v>
      </c>
      <c r="Q2050" s="81" t="str">
        <f t="shared" si="127"/>
        <v/>
      </c>
    </row>
    <row r="2051" spans="1:17" x14ac:dyDescent="0.2">
      <c r="A2051" t="s">
        <v>1179</v>
      </c>
      <c r="B2051" t="s">
        <v>1774</v>
      </c>
      <c r="C2051" s="5" t="s">
        <v>25</v>
      </c>
      <c r="D2051" s="5">
        <v>35651</v>
      </c>
      <c r="E2051" s="2">
        <v>1147</v>
      </c>
      <c r="F2051" s="2">
        <v>23</v>
      </c>
      <c r="G2051" t="str">
        <f>B2051&amp;C2051</f>
        <v>Natalliah WHYTE200m</v>
      </c>
      <c r="H2051" s="2">
        <f>E2051</f>
        <v>1147</v>
      </c>
      <c r="I2051" s="2" cm="1">
        <f t="array" ref="I2051">MAX(IF($G$3:$G$4000=$G2051,$H$3:$H$4000))</f>
        <v>1147</v>
      </c>
      <c r="J2051" s="2" t="str">
        <v>JAM</v>
      </c>
      <c r="K2051" s="21" t="str">
        <v>Samantha HALL</v>
      </c>
      <c r="L2051" s="47" t="str">
        <v>shot-put</v>
      </c>
      <c r="M2051" s="97">
        <v>34078</v>
      </c>
      <c r="N2051" s="96" t="str">
        <f t="shared" si="124"/>
        <v>Samantha HALLshot-put</v>
      </c>
      <c r="O2051" s="2">
        <f t="shared" si="125"/>
        <v>820</v>
      </c>
      <c r="P2051" s="2">
        <f t="shared" si="126"/>
        <v>104</v>
      </c>
      <c r="Q2051" s="81" t="str">
        <f t="shared" si="127"/>
        <v/>
      </c>
    </row>
    <row r="2052" spans="1:17" x14ac:dyDescent="0.2">
      <c r="A2052" t="s">
        <v>1179</v>
      </c>
      <c r="B2052" s="5" t="s">
        <v>1845</v>
      </c>
      <c r="C2052" s="5" t="s">
        <v>25</v>
      </c>
      <c r="D2052" s="5">
        <v>32472</v>
      </c>
      <c r="E2052" s="2">
        <v>1146</v>
      </c>
      <c r="F2052" s="2">
        <v>25</v>
      </c>
      <c r="G2052" t="str">
        <f>B2052&amp;C2052</f>
        <v>Stephenie Ann MCPHERSON200m</v>
      </c>
      <c r="H2052" s="2">
        <f>E2052</f>
        <v>1146</v>
      </c>
      <c r="I2052" s="2" cm="1">
        <f t="array" ref="I2052">MAX(IF($G$3:$G$4000=$G2052,$H$3:$H$4000))</f>
        <v>1146</v>
      </c>
      <c r="J2052" s="2" t="str">
        <v>JAM</v>
      </c>
      <c r="K2052" s="21" t="str">
        <v>Ayesha CHAMPAGNIE</v>
      </c>
      <c r="L2052" s="47" t="str">
        <v>shot-put</v>
      </c>
      <c r="M2052" s="97">
        <v>35134</v>
      </c>
      <c r="N2052" s="96" t="str">
        <f t="shared" ref="N2052:N2115" si="128">K2052&amp;L2052</f>
        <v>Ayesha CHAMPAGNIEshot-put</v>
      </c>
      <c r="O2052" s="2">
        <f t="shared" ref="O2052:O2115" si="129">VLOOKUP(K2052&amp;L2052,$G$3:$H$3442,2,FALSE)</f>
        <v>819</v>
      </c>
      <c r="P2052" s="2">
        <f t="shared" ref="P2052:P2115" si="130">COUNTIFS($L$3:$L$3026,L2052,$O$3:$O$3026,"&gt;"&amp;O2052)+1</f>
        <v>106</v>
      </c>
      <c r="Q2052" s="81" t="str">
        <f t="shared" ref="Q2052:Q2115" si="131">IFERROR(IF(J2052="AUS",COUNTIFS($J$3:$J$3026,"AUS",$L$3:$L$3026,L2052,$O$3:$O$3026,"&gt;"&amp;O2052)+1,""),"")</f>
        <v/>
      </c>
    </row>
    <row r="2053" spans="1:17" x14ac:dyDescent="0.2">
      <c r="A2053" t="s">
        <v>1179</v>
      </c>
      <c r="B2053" t="s">
        <v>2410</v>
      </c>
      <c r="C2053" t="s">
        <v>38</v>
      </c>
      <c r="D2053" s="5">
        <v>34244</v>
      </c>
      <c r="E2053" s="2">
        <v>1144</v>
      </c>
      <c r="F2053" s="2">
        <v>7</v>
      </c>
      <c r="G2053" t="str">
        <f>B2053&amp;C2053</f>
        <v>Kimberly WILLIAMSONtriple-jump</v>
      </c>
      <c r="H2053" s="2">
        <f>E2053</f>
        <v>1144</v>
      </c>
      <c r="I2053" s="2" cm="1">
        <f t="array" ref="I2053">MAX(IF($G$3:$G$4000=$G2053,$H$3:$H$4000))</f>
        <v>1144</v>
      </c>
      <c r="J2053" s="2" t="str">
        <v>JAM</v>
      </c>
      <c r="K2053" s="21" t="str">
        <v>Shania PARKINSON</v>
      </c>
      <c r="L2053" s="47" t="str">
        <v>shot-put</v>
      </c>
      <c r="M2053" s="97">
        <v>36856</v>
      </c>
      <c r="N2053" s="96" t="str">
        <f t="shared" si="128"/>
        <v>Shania PARKINSONshot-put</v>
      </c>
      <c r="O2053" s="2">
        <f t="shared" si="129"/>
        <v>817</v>
      </c>
      <c r="P2053" s="2">
        <f t="shared" si="130"/>
        <v>107</v>
      </c>
      <c r="Q2053" s="81" t="str">
        <f t="shared" si="131"/>
        <v/>
      </c>
    </row>
    <row r="2054" spans="1:17" x14ac:dyDescent="0.2">
      <c r="A2054" t="s">
        <v>1179</v>
      </c>
      <c r="B2054" t="s">
        <v>1258</v>
      </c>
      <c r="C2054" t="s">
        <v>26</v>
      </c>
      <c r="D2054" s="5">
        <v>36227</v>
      </c>
      <c r="E2054" s="2">
        <v>1142</v>
      </c>
      <c r="F2054" s="2">
        <v>2</v>
      </c>
      <c r="G2054" t="str">
        <f>B2054&amp;C2054</f>
        <v>Stacey Ann WILLIAMS400m</v>
      </c>
      <c r="H2054" s="2">
        <f>E2054</f>
        <v>1142</v>
      </c>
      <c r="I2054" s="2" cm="1">
        <f t="array" ref="I2054">MAX(IF($G$3:$G$4000=$G2054,$H$3:$H$4000))</f>
        <v>1200</v>
      </c>
      <c r="J2054" s="2" t="str">
        <v>JAM</v>
      </c>
      <c r="K2054" s="21" t="str">
        <v>Britannie JOHNSON</v>
      </c>
      <c r="L2054" s="47" t="str">
        <v>discus-throw</v>
      </c>
      <c r="M2054" s="97">
        <v>38171</v>
      </c>
      <c r="N2054" s="96" t="str">
        <f t="shared" si="128"/>
        <v>Britannie JOHNSONdiscus-throw</v>
      </c>
      <c r="O2054" s="2">
        <f t="shared" si="129"/>
        <v>809</v>
      </c>
      <c r="P2054" s="2">
        <f t="shared" si="130"/>
        <v>116</v>
      </c>
      <c r="Q2054" s="81" t="str">
        <f t="shared" si="131"/>
        <v/>
      </c>
    </row>
    <row r="2055" spans="1:17" x14ac:dyDescent="0.2">
      <c r="A2055" t="s">
        <v>1179</v>
      </c>
      <c r="B2055" t="s">
        <v>1797</v>
      </c>
      <c r="C2055" t="s">
        <v>2</v>
      </c>
      <c r="D2055" s="6">
        <v>35429</v>
      </c>
      <c r="E2055" s="2">
        <v>1142</v>
      </c>
      <c r="F2055" s="2">
        <v>41</v>
      </c>
      <c r="G2055" t="str">
        <f>B2055&amp;C2055</f>
        <v>Shian HYDE100m</v>
      </c>
      <c r="H2055" s="2">
        <f>E2055</f>
        <v>1142</v>
      </c>
      <c r="I2055" s="2" cm="1">
        <f t="array" ref="I2055">MAX(IF($G$3:$G$4000=$G2055,$H$3:$H$4000))</f>
        <v>1142</v>
      </c>
      <c r="J2055" s="2" t="str">
        <v>JAM</v>
      </c>
      <c r="K2055" s="21" t="str">
        <v>Leonie SAMUELS</v>
      </c>
      <c r="L2055" s="47" t="str">
        <v>shot-put</v>
      </c>
      <c r="M2055" s="97">
        <v>37145</v>
      </c>
      <c r="N2055" s="96" t="str">
        <f t="shared" si="128"/>
        <v>Leonie SAMUELSshot-put</v>
      </c>
      <c r="O2055" s="2">
        <f t="shared" si="129"/>
        <v>801</v>
      </c>
      <c r="P2055" s="2">
        <f t="shared" si="130"/>
        <v>114</v>
      </c>
      <c r="Q2055" s="81" t="str">
        <f t="shared" si="131"/>
        <v/>
      </c>
    </row>
    <row r="2056" spans="1:17" x14ac:dyDescent="0.2">
      <c r="A2056" t="s">
        <v>1179</v>
      </c>
      <c r="B2056" t="s">
        <v>2209</v>
      </c>
      <c r="C2056" t="s">
        <v>32</v>
      </c>
      <c r="D2056" s="5">
        <v>35333</v>
      </c>
      <c r="E2056" s="2">
        <v>1140</v>
      </c>
      <c r="F2056" s="2">
        <v>20</v>
      </c>
      <c r="G2056" t="str">
        <f>B2056&amp;C2056</f>
        <v>Kimisha CHAMBERS100mh</v>
      </c>
      <c r="H2056" s="2">
        <f>E2056</f>
        <v>1140</v>
      </c>
      <c r="I2056" s="2" cm="1">
        <f t="array" ref="I2056">MAX(IF($G$3:$G$4000=$G2056,$H$3:$H$4000))</f>
        <v>1140</v>
      </c>
      <c r="J2056" s="2" t="str">
        <v>JAM</v>
      </c>
      <c r="K2056" s="21" t="str">
        <v>Rochele SOLMON</v>
      </c>
      <c r="L2056" s="47" t="str">
        <v>shot-put</v>
      </c>
      <c r="M2056" s="97">
        <v>38205</v>
      </c>
      <c r="N2056" s="96" t="str">
        <f t="shared" si="128"/>
        <v>Rochele SOLMONshot-put</v>
      </c>
      <c r="O2056" s="2">
        <f t="shared" si="129"/>
        <v>795</v>
      </c>
      <c r="P2056" s="2">
        <f t="shared" si="130"/>
        <v>116</v>
      </c>
      <c r="Q2056" s="81" t="str">
        <f t="shared" si="131"/>
        <v/>
      </c>
    </row>
    <row r="2057" spans="1:17" x14ac:dyDescent="0.2">
      <c r="A2057" t="s">
        <v>1179</v>
      </c>
      <c r="B2057" t="s">
        <v>1798</v>
      </c>
      <c r="C2057" s="5" t="s">
        <v>2</v>
      </c>
      <c r="D2057" s="5">
        <v>35094</v>
      </c>
      <c r="E2057" s="2">
        <v>1139</v>
      </c>
      <c r="F2057" s="2">
        <v>44</v>
      </c>
      <c r="G2057" t="str">
        <f>B2057&amp;C2057</f>
        <v>Jonielle SMITH100m</v>
      </c>
      <c r="H2057" s="2">
        <f>E2057</f>
        <v>1139</v>
      </c>
      <c r="I2057" s="2" cm="1">
        <f t="array" ref="I2057">MAX(IF($G$3:$G$4000=$G2057,$H$3:$H$4000))</f>
        <v>1139</v>
      </c>
      <c r="J2057" s="2" t="str">
        <v>JAM</v>
      </c>
      <c r="K2057" s="21" t="str">
        <v>Britannie JOHNSON</v>
      </c>
      <c r="L2057" s="47" t="str">
        <v>shot-put</v>
      </c>
      <c r="M2057" s="97">
        <v>38171</v>
      </c>
      <c r="N2057" s="96" t="str">
        <f t="shared" si="128"/>
        <v>Britannie JOHNSONshot-put</v>
      </c>
      <c r="O2057" s="2">
        <f t="shared" si="129"/>
        <v>791</v>
      </c>
      <c r="P2057" s="2">
        <f t="shared" si="130"/>
        <v>119</v>
      </c>
      <c r="Q2057" s="81" t="str">
        <f t="shared" si="131"/>
        <v/>
      </c>
    </row>
    <row r="2058" spans="1:17" x14ac:dyDescent="0.2">
      <c r="A2058" t="s">
        <v>1179</v>
      </c>
      <c r="B2058" t="s">
        <v>2347</v>
      </c>
      <c r="C2058" t="s">
        <v>37</v>
      </c>
      <c r="D2058" s="5">
        <v>34695</v>
      </c>
      <c r="E2058" s="2">
        <v>1138</v>
      </c>
      <c r="F2058" s="2">
        <v>14</v>
      </c>
      <c r="G2058" t="str">
        <f>B2058&amp;C2058</f>
        <v>Sabina ALLENlong-jump</v>
      </c>
      <c r="H2058" s="2">
        <f>E2058</f>
        <v>1138</v>
      </c>
      <c r="I2058" s="2" cm="1">
        <f t="array" ref="I2058">MAX(IF($G$3:$G$4000=$G2058,$H$3:$H$4000))</f>
        <v>1138</v>
      </c>
      <c r="J2058" s="2" t="str">
        <v>JAM</v>
      </c>
      <c r="K2058" s="21" t="str">
        <v>Tafada WRIGHT</v>
      </c>
      <c r="L2058" s="47" t="str">
        <v>shot-put</v>
      </c>
      <c r="M2058" s="97">
        <v>37956</v>
      </c>
      <c r="N2058" s="96" t="str">
        <f t="shared" si="128"/>
        <v>Tafada WRIGHTshot-put</v>
      </c>
      <c r="O2058" s="2">
        <f t="shared" si="129"/>
        <v>791</v>
      </c>
      <c r="P2058" s="2">
        <f t="shared" si="130"/>
        <v>119</v>
      </c>
      <c r="Q2058" s="81" t="str">
        <f t="shared" si="131"/>
        <v/>
      </c>
    </row>
    <row r="2059" spans="1:17" x14ac:dyDescent="0.2">
      <c r="A2059" t="s">
        <v>1179</v>
      </c>
      <c r="B2059" t="s">
        <v>2347</v>
      </c>
      <c r="C2059" t="s">
        <v>38</v>
      </c>
      <c r="D2059" s="5">
        <v>34695</v>
      </c>
      <c r="E2059" s="2">
        <v>1138</v>
      </c>
      <c r="F2059" s="2">
        <v>6</v>
      </c>
      <c r="G2059" t="str">
        <f>B2059&amp;C2059</f>
        <v>Sabina ALLENtriple-jump</v>
      </c>
      <c r="H2059" s="2">
        <f>E2059</f>
        <v>1138</v>
      </c>
      <c r="I2059" s="2" cm="1">
        <f t="array" ref="I2059">MAX(IF($G$3:$G$4000=$G2059,$H$3:$H$4000))</f>
        <v>1138</v>
      </c>
      <c r="J2059" s="2" t="str">
        <v>JAM</v>
      </c>
      <c r="K2059" s="21" t="str">
        <v>Shadae LAWRENCE</v>
      </c>
      <c r="L2059" s="47" t="str">
        <v>shot-put</v>
      </c>
      <c r="M2059" s="97">
        <v>35064</v>
      </c>
      <c r="N2059" s="96" t="str">
        <f t="shared" si="128"/>
        <v>Shadae LAWRENCEshot-put</v>
      </c>
      <c r="O2059" s="2">
        <f t="shared" si="129"/>
        <v>788</v>
      </c>
      <c r="P2059" s="2">
        <f t="shared" si="130"/>
        <v>122</v>
      </c>
      <c r="Q2059" s="81" t="str">
        <f t="shared" si="131"/>
        <v/>
      </c>
    </row>
    <row r="2060" spans="1:17" x14ac:dyDescent="0.2">
      <c r="A2060" t="s">
        <v>1179</v>
      </c>
      <c r="B2060" t="s">
        <v>1799</v>
      </c>
      <c r="C2060" t="s">
        <v>2</v>
      </c>
      <c r="D2060" s="5">
        <v>36807</v>
      </c>
      <c r="E2060" s="2">
        <v>1137</v>
      </c>
      <c r="F2060" s="2">
        <v>45</v>
      </c>
      <c r="G2060" t="str">
        <f>B2060&amp;C2060</f>
        <v>Kiara GRANT100m</v>
      </c>
      <c r="H2060" s="2">
        <f>E2060</f>
        <v>1137</v>
      </c>
      <c r="I2060" s="2" cm="1">
        <f t="array" ref="I2060">MAX(IF($G$3:$G$4000=$G2060,$H$3:$H$4000))</f>
        <v>1137</v>
      </c>
      <c r="J2060" s="2" t="str">
        <v>JAM</v>
      </c>
      <c r="K2060" s="21" t="str">
        <v>Cedricka WILLIAMS</v>
      </c>
      <c r="L2060" s="47" t="str">
        <v>shot-put</v>
      </c>
      <c r="M2060" s="97">
        <v>38140</v>
      </c>
      <c r="N2060" s="96" t="str">
        <f t="shared" si="128"/>
        <v>Cedricka WILLIAMSshot-put</v>
      </c>
      <c r="O2060" s="2">
        <f t="shared" si="129"/>
        <v>784</v>
      </c>
      <c r="P2060" s="2">
        <f t="shared" si="130"/>
        <v>127</v>
      </c>
      <c r="Q2060" s="81" t="str">
        <f t="shared" si="131"/>
        <v/>
      </c>
    </row>
    <row r="2061" spans="1:17" x14ac:dyDescent="0.2">
      <c r="A2061" t="s">
        <v>1179</v>
      </c>
      <c r="B2061" t="s">
        <v>1800</v>
      </c>
      <c r="C2061" t="s">
        <v>2</v>
      </c>
      <c r="D2061" s="5">
        <v>35929</v>
      </c>
      <c r="E2061" s="2">
        <v>1137</v>
      </c>
      <c r="F2061" s="2">
        <v>45</v>
      </c>
      <c r="G2061" t="str">
        <f>B2061&amp;C2061</f>
        <v>Janeek BROWN100m</v>
      </c>
      <c r="H2061" s="2">
        <f>E2061</f>
        <v>1137</v>
      </c>
      <c r="I2061" s="2" cm="1">
        <f t="array" ref="I2061">MAX(IF($G$3:$G$4000=$G2061,$H$3:$H$4000))</f>
        <v>1137</v>
      </c>
      <c r="J2061" s="2" t="str">
        <v>JAM</v>
      </c>
      <c r="K2061" s="21" t="str">
        <v>Monifa EDWARDS</v>
      </c>
      <c r="L2061" s="47" t="str">
        <v>shot-put</v>
      </c>
      <c r="M2061" s="97">
        <v>37531</v>
      </c>
      <c r="N2061" s="96" t="str">
        <f t="shared" si="128"/>
        <v>Monifa EDWARDSshot-put</v>
      </c>
      <c r="O2061" s="2">
        <f t="shared" si="129"/>
        <v>776</v>
      </c>
      <c r="P2061" s="2">
        <f t="shared" si="130"/>
        <v>131</v>
      </c>
      <c r="Q2061" s="81" t="str">
        <f t="shared" si="131"/>
        <v/>
      </c>
    </row>
    <row r="2062" spans="1:17" x14ac:dyDescent="0.2">
      <c r="A2062" t="s">
        <v>1179</v>
      </c>
      <c r="B2062" t="s">
        <v>1806</v>
      </c>
      <c r="C2062" t="s">
        <v>2</v>
      </c>
      <c r="D2062" s="5">
        <v>35035</v>
      </c>
      <c r="E2062" s="2">
        <v>1137</v>
      </c>
      <c r="F2062" s="2">
        <v>55</v>
      </c>
      <c r="G2062" t="str">
        <f>B2062&amp;C2062</f>
        <v>Shimayra WILLIAMS100m</v>
      </c>
      <c r="H2062" s="2">
        <f>E2062</f>
        <v>1137</v>
      </c>
      <c r="I2062" s="2" cm="1">
        <f t="array" ref="I2062">MAX(IF($G$3:$G$4000=$G2062,$H$3:$H$4000))</f>
        <v>1137</v>
      </c>
      <c r="J2062" s="2" t="str">
        <v>JAM</v>
      </c>
      <c r="K2062" s="21" t="str">
        <v>Shamoyea MORRIS</v>
      </c>
      <c r="L2062" s="47" t="str">
        <v>discus-throw</v>
      </c>
      <c r="M2062" s="97">
        <v>38719</v>
      </c>
      <c r="N2062" s="96" t="str">
        <f t="shared" si="128"/>
        <v>Shamoyea MORRISdiscus-throw</v>
      </c>
      <c r="O2062" s="2">
        <f t="shared" si="129"/>
        <v>773</v>
      </c>
      <c r="P2062" s="2">
        <f t="shared" si="130"/>
        <v>131</v>
      </c>
      <c r="Q2062" s="81" t="str">
        <f t="shared" si="131"/>
        <v/>
      </c>
    </row>
    <row r="2063" spans="1:17" x14ac:dyDescent="0.2">
      <c r="A2063" t="s">
        <v>1179</v>
      </c>
      <c r="B2063" t="s">
        <v>1887</v>
      </c>
      <c r="C2063" t="s">
        <v>26</v>
      </c>
      <c r="D2063" s="5">
        <v>36250</v>
      </c>
      <c r="E2063" s="2">
        <v>1137</v>
      </c>
      <c r="F2063" s="2">
        <v>31</v>
      </c>
      <c r="G2063" t="str">
        <f>B2063&amp;C2063</f>
        <v>Shiann SALMON400m</v>
      </c>
      <c r="H2063" s="2">
        <f>E2063</f>
        <v>1137</v>
      </c>
      <c r="I2063" s="2" cm="1">
        <f t="array" ref="I2063">MAX(IF($G$3:$G$4000=$G2063,$H$3:$H$4000))</f>
        <v>1137</v>
      </c>
      <c r="J2063" s="2" t="str">
        <v>JAM</v>
      </c>
      <c r="K2063" s="21" t="str">
        <v>Natalie ALBERT</v>
      </c>
      <c r="L2063" s="47" t="str">
        <v>shot-put</v>
      </c>
      <c r="M2063" s="97">
        <v>37816</v>
      </c>
      <c r="N2063" s="96" t="str">
        <f t="shared" si="128"/>
        <v>Natalie ALBERTshot-put</v>
      </c>
      <c r="O2063" s="2">
        <f t="shared" si="129"/>
        <v>772</v>
      </c>
      <c r="P2063" s="2">
        <f t="shared" si="130"/>
        <v>133</v>
      </c>
      <c r="Q2063" s="81" t="str">
        <f t="shared" si="131"/>
        <v/>
      </c>
    </row>
    <row r="2064" spans="1:17" x14ac:dyDescent="0.2">
      <c r="A2064" t="s">
        <v>1179</v>
      </c>
      <c r="B2064" t="s">
        <v>1894</v>
      </c>
      <c r="C2064" t="s">
        <v>28</v>
      </c>
      <c r="D2064" s="5">
        <v>33327</v>
      </c>
      <c r="E2064" s="2">
        <v>1137</v>
      </c>
      <c r="F2064" s="2">
        <v>38</v>
      </c>
      <c r="G2064" t="str">
        <f>B2064&amp;C2064</f>
        <v>Natoya GOULE1500m</v>
      </c>
      <c r="H2064" s="2">
        <f>E2064</f>
        <v>1137</v>
      </c>
      <c r="I2064" s="2" cm="1">
        <f t="array" ref="I2064">MAX(IF($G$3:$G$4000=$G2064,$H$3:$H$4000))</f>
        <v>1137</v>
      </c>
      <c r="J2064" s="2" t="str">
        <v>JAM</v>
      </c>
      <c r="K2064" s="21" t="str">
        <v>Rochele SOLMON</v>
      </c>
      <c r="L2064" s="47" t="str">
        <v>discus-throw</v>
      </c>
      <c r="M2064" s="97">
        <v>38205</v>
      </c>
      <c r="N2064" s="96" t="str">
        <f t="shared" si="128"/>
        <v>Rochele SOLMONdiscus-throw</v>
      </c>
      <c r="O2064" s="2">
        <f t="shared" si="129"/>
        <v>767</v>
      </c>
      <c r="P2064" s="2">
        <f t="shared" si="130"/>
        <v>135</v>
      </c>
      <c r="Q2064" s="81" t="str">
        <f t="shared" si="131"/>
        <v/>
      </c>
    </row>
    <row r="2065" spans="1:17" x14ac:dyDescent="0.2">
      <c r="A2065" t="s">
        <v>1179</v>
      </c>
      <c r="B2065" t="s">
        <v>1808</v>
      </c>
      <c r="C2065" s="5" t="s">
        <v>25</v>
      </c>
      <c r="D2065" s="6">
        <v>35712</v>
      </c>
      <c r="E2065" s="2">
        <v>1136</v>
      </c>
      <c r="F2065" s="2">
        <v>28</v>
      </c>
      <c r="G2065" t="str">
        <f>B2065&amp;C2065</f>
        <v>Roneisha MCGREGOR200m</v>
      </c>
      <c r="H2065" s="2">
        <f>E2065</f>
        <v>1136</v>
      </c>
      <c r="I2065" s="2" cm="1">
        <f t="array" ref="I2065">MAX(IF($G$3:$G$4000=$G2065,$H$3:$H$4000))</f>
        <v>1136</v>
      </c>
      <c r="J2065" s="2" t="str">
        <v>JAM</v>
      </c>
      <c r="K2065" s="21" t="str">
        <v>Juliet SMITH</v>
      </c>
      <c r="L2065" s="47" t="str">
        <v>shot-put</v>
      </c>
      <c r="M2065" s="97">
        <v>38149</v>
      </c>
      <c r="N2065" s="96" t="str">
        <f t="shared" si="128"/>
        <v>Juliet SMITHshot-put</v>
      </c>
      <c r="O2065" s="2">
        <f t="shared" si="129"/>
        <v>759</v>
      </c>
      <c r="P2065" s="2">
        <f t="shared" si="130"/>
        <v>140</v>
      </c>
      <c r="Q2065" s="81" t="str">
        <f t="shared" si="131"/>
        <v/>
      </c>
    </row>
    <row r="2066" spans="1:17" x14ac:dyDescent="0.2">
      <c r="A2066" t="s">
        <v>1179</v>
      </c>
      <c r="B2066" t="s">
        <v>1265</v>
      </c>
      <c r="C2066" t="s">
        <v>26</v>
      </c>
      <c r="D2066" s="5">
        <v>34287</v>
      </c>
      <c r="E2066" s="2">
        <v>1135</v>
      </c>
      <c r="F2066" s="2">
        <v>32</v>
      </c>
      <c r="G2066" t="str">
        <f>B2066&amp;C2066</f>
        <v>Janieve RUSSELL400m</v>
      </c>
      <c r="H2066" s="2">
        <f>E2066</f>
        <v>1135</v>
      </c>
      <c r="I2066" s="2" cm="1">
        <f t="array" ref="I2066">MAX(IF($G$3:$G$4000=$G2066,$H$3:$H$4000))</f>
        <v>1135</v>
      </c>
      <c r="J2066" s="2" t="str">
        <v>JAM</v>
      </c>
      <c r="K2066" s="21" t="str">
        <v>Janell FULLERTON</v>
      </c>
      <c r="L2066" s="47" t="str">
        <v>discus-throw</v>
      </c>
      <c r="M2066" s="97">
        <v>35628</v>
      </c>
      <c r="N2066" s="96" t="str">
        <f t="shared" si="128"/>
        <v>Janell FULLERTONdiscus-throw</v>
      </c>
      <c r="O2066" s="2">
        <f t="shared" si="129"/>
        <v>758</v>
      </c>
      <c r="P2066" s="2">
        <f t="shared" si="130"/>
        <v>140</v>
      </c>
      <c r="Q2066" s="81" t="str">
        <f t="shared" si="131"/>
        <v/>
      </c>
    </row>
    <row r="2067" spans="1:17" x14ac:dyDescent="0.2">
      <c r="A2067" t="s">
        <v>1179</v>
      </c>
      <c r="B2067" t="s">
        <v>1815</v>
      </c>
      <c r="C2067" t="s">
        <v>25</v>
      </c>
      <c r="D2067" s="6">
        <v>36160</v>
      </c>
      <c r="E2067" s="2">
        <v>1134</v>
      </c>
      <c r="F2067" s="2">
        <v>30</v>
      </c>
      <c r="G2067" t="str">
        <f>B2067&amp;C2067</f>
        <v>Yanique DAYLE200m</v>
      </c>
      <c r="H2067" s="2">
        <f>E2067</f>
        <v>1134</v>
      </c>
      <c r="I2067" s="2" cm="1">
        <f t="array" ref="I2067">MAX(IF($G$3:$G$4000=$G2067,$H$3:$H$4000))</f>
        <v>1134</v>
      </c>
      <c r="J2067" s="2" t="str">
        <v>JAM</v>
      </c>
      <c r="K2067" s="21" t="str">
        <v>Shania STEPHENS</v>
      </c>
      <c r="L2067" s="47" t="str">
        <v>shot-put</v>
      </c>
      <c r="M2067" s="97">
        <v>0</v>
      </c>
      <c r="N2067" s="96" t="str">
        <f t="shared" si="128"/>
        <v>Shania STEPHENSshot-put</v>
      </c>
      <c r="O2067" s="2">
        <f t="shared" si="129"/>
        <v>753</v>
      </c>
      <c r="P2067" s="2">
        <f t="shared" si="130"/>
        <v>143</v>
      </c>
      <c r="Q2067" s="81" t="str">
        <f t="shared" si="131"/>
        <v/>
      </c>
    </row>
    <row r="2068" spans="1:17" x14ac:dyDescent="0.2">
      <c r="A2068" t="s">
        <v>1179</v>
      </c>
      <c r="B2068" t="s">
        <v>1943</v>
      </c>
      <c r="C2068" s="5" t="s">
        <v>27</v>
      </c>
      <c r="D2068" s="5">
        <v>35587</v>
      </c>
      <c r="E2068" s="2">
        <v>1134</v>
      </c>
      <c r="F2068" s="2">
        <v>26</v>
      </c>
      <c r="G2068" t="str">
        <f>B2068&amp;C2068</f>
        <v>Jazmine FRAY800m</v>
      </c>
      <c r="H2068" s="2">
        <f>E2068</f>
        <v>1134</v>
      </c>
      <c r="I2068" s="2" cm="1">
        <f t="array" ref="I2068">MAX(IF($G$3:$G$4000=$G2068,$H$3:$H$4000))</f>
        <v>1134</v>
      </c>
      <c r="J2068" s="2" t="str">
        <v>JAM</v>
      </c>
      <c r="K2068" s="21" t="str">
        <v>Damali WILLIAMS</v>
      </c>
      <c r="L2068" s="47" t="str">
        <v>shot-put</v>
      </c>
      <c r="M2068" s="97">
        <v>37945</v>
      </c>
      <c r="N2068" s="96" t="str">
        <f t="shared" si="128"/>
        <v>Damali WILLIAMSshot-put</v>
      </c>
      <c r="O2068" s="2">
        <f t="shared" si="129"/>
        <v>747</v>
      </c>
      <c r="P2068" s="2">
        <f t="shared" si="130"/>
        <v>151</v>
      </c>
      <c r="Q2068" s="81" t="str">
        <f t="shared" si="131"/>
        <v/>
      </c>
    </row>
    <row r="2069" spans="1:17" x14ac:dyDescent="0.2">
      <c r="A2069" t="s">
        <v>1179</v>
      </c>
      <c r="B2069" t="s">
        <v>1199</v>
      </c>
      <c r="C2069" s="5" t="s">
        <v>2</v>
      </c>
      <c r="D2069" s="5">
        <v>38417</v>
      </c>
      <c r="E2069" s="2">
        <v>1133</v>
      </c>
      <c r="F2069" s="2">
        <v>6</v>
      </c>
      <c r="G2069" t="str">
        <f>B2069&amp;C2069</f>
        <v>Kerrica HILL100m</v>
      </c>
      <c r="H2069" s="2">
        <f>E2069</f>
        <v>1133</v>
      </c>
      <c r="I2069" s="2" cm="1">
        <f t="array" ref="I2069">MAX(IF($G$3:$G$4000=$G2069,$H$3:$H$4000))</f>
        <v>1133</v>
      </c>
      <c r="J2069" s="2" t="str">
        <v>JAM</v>
      </c>
      <c r="K2069" s="21" t="str">
        <v>Tafada WRIGHT</v>
      </c>
      <c r="L2069" s="47" t="str">
        <v>discus-throw</v>
      </c>
      <c r="M2069" s="97">
        <v>37956</v>
      </c>
      <c r="N2069" s="96" t="str">
        <f t="shared" si="128"/>
        <v>Tafada WRIGHTdiscus-throw</v>
      </c>
      <c r="O2069" s="2">
        <f t="shared" si="129"/>
        <v>745</v>
      </c>
      <c r="P2069" s="2">
        <f t="shared" si="130"/>
        <v>152</v>
      </c>
      <c r="Q2069" s="81" t="str">
        <f t="shared" si="131"/>
        <v/>
      </c>
    </row>
    <row r="2070" spans="1:17" x14ac:dyDescent="0.2">
      <c r="A2070" t="s">
        <v>1179</v>
      </c>
      <c r="B2070" t="s">
        <v>1770</v>
      </c>
      <c r="C2070" t="s">
        <v>25</v>
      </c>
      <c r="D2070" s="5">
        <v>36579</v>
      </c>
      <c r="E2070" s="2">
        <v>1131</v>
      </c>
      <c r="F2070" s="2">
        <v>32</v>
      </c>
      <c r="G2070" t="str">
        <f>B2070&amp;C2070</f>
        <v>Kemba NELSON200m</v>
      </c>
      <c r="H2070" s="2">
        <f>E2070</f>
        <v>1131</v>
      </c>
      <c r="I2070" s="2" cm="1">
        <f t="array" ref="I2070">MAX(IF($G$3:$G$4000=$G2070,$H$3:$H$4000))</f>
        <v>1131</v>
      </c>
      <c r="J2070" s="2" t="str">
        <v>JAM</v>
      </c>
      <c r="K2070" s="21" t="str">
        <v>Victoria CHRISTIE</v>
      </c>
      <c r="L2070" s="47" t="str">
        <v>shot-put</v>
      </c>
      <c r="M2070" s="97">
        <v>44701</v>
      </c>
      <c r="N2070" s="96" t="str">
        <f t="shared" si="128"/>
        <v>Victoria CHRISTIEshot-put</v>
      </c>
      <c r="O2070" s="2">
        <f t="shared" si="129"/>
        <v>743</v>
      </c>
      <c r="P2070" s="2">
        <f t="shared" si="130"/>
        <v>155</v>
      </c>
      <c r="Q2070" s="81" t="str">
        <f t="shared" si="131"/>
        <v/>
      </c>
    </row>
    <row r="2071" spans="1:17" x14ac:dyDescent="0.2">
      <c r="A2071" t="s">
        <v>1179</v>
      </c>
      <c r="B2071" t="s">
        <v>1780</v>
      </c>
      <c r="C2071" t="s">
        <v>25</v>
      </c>
      <c r="D2071" s="5">
        <v>35195</v>
      </c>
      <c r="E2071" s="2">
        <v>1131</v>
      </c>
      <c r="F2071" s="2">
        <v>32</v>
      </c>
      <c r="G2071" t="str">
        <f>B2071&amp;C2071</f>
        <v>Shashalee FORBES200m</v>
      </c>
      <c r="H2071" s="2">
        <f>E2071</f>
        <v>1131</v>
      </c>
      <c r="I2071" s="2" cm="1">
        <f t="array" ref="I2071">MAX(IF($G$3:$G$4000=$G2071,$H$3:$H$4000))</f>
        <v>1131</v>
      </c>
      <c r="J2071" s="2" t="str">
        <v>JAM</v>
      </c>
      <c r="K2071" s="21" t="str">
        <v>Rickea ATKINS</v>
      </c>
      <c r="L2071" s="47" t="str">
        <v>shot-put</v>
      </c>
      <c r="M2071" s="97">
        <v>38036</v>
      </c>
      <c r="N2071" s="96" t="str">
        <f t="shared" si="128"/>
        <v>Rickea ATKINSshot-put</v>
      </c>
      <c r="O2071" s="2">
        <f t="shared" si="129"/>
        <v>732</v>
      </c>
      <c r="P2071" s="2">
        <f t="shared" si="130"/>
        <v>159</v>
      </c>
      <c r="Q2071" s="81" t="str">
        <f t="shared" si="131"/>
        <v/>
      </c>
    </row>
    <row r="2072" spans="1:17" x14ac:dyDescent="0.2">
      <c r="A2072" t="s">
        <v>1179</v>
      </c>
      <c r="B2072" t="s">
        <v>2352</v>
      </c>
      <c r="C2072" t="s">
        <v>37</v>
      </c>
      <c r="D2072" s="5">
        <v>37233</v>
      </c>
      <c r="E2072" s="2">
        <v>1131</v>
      </c>
      <c r="F2072" s="2">
        <v>18</v>
      </c>
      <c r="G2072" t="str">
        <f>B2072&amp;C2072</f>
        <v>Nia ROBINSONlong-jump</v>
      </c>
      <c r="H2072" s="2">
        <f>E2072</f>
        <v>1131</v>
      </c>
      <c r="I2072" s="2" cm="1">
        <f t="array" ref="I2072">MAX(IF($G$3:$G$4000=$G2072,$H$3:$H$4000))</f>
        <v>1131</v>
      </c>
      <c r="J2072" s="2" t="str">
        <v>JAM</v>
      </c>
      <c r="K2072" s="21" t="str">
        <v>Latavia GALLOWAY</v>
      </c>
      <c r="L2072" s="47" t="str">
        <v>javelin-throw</v>
      </c>
      <c r="M2072" s="97">
        <v>37267</v>
      </c>
      <c r="N2072" s="96" t="str">
        <f t="shared" si="128"/>
        <v>Latavia GALLOWAYjavelin-throw</v>
      </c>
      <c r="O2072" s="2">
        <f t="shared" si="129"/>
        <v>727</v>
      </c>
      <c r="P2072" s="2">
        <f t="shared" si="130"/>
        <v>132</v>
      </c>
      <c r="Q2072" s="81" t="str">
        <f t="shared" si="131"/>
        <v/>
      </c>
    </row>
    <row r="2073" spans="1:17" x14ac:dyDescent="0.2">
      <c r="A2073" t="s">
        <v>1179</v>
      </c>
      <c r="B2073" t="s">
        <v>1467</v>
      </c>
      <c r="C2073" t="s">
        <v>37</v>
      </c>
      <c r="D2073" s="5">
        <v>35802</v>
      </c>
      <c r="E2073" s="2">
        <v>1130</v>
      </c>
      <c r="F2073" s="2">
        <v>3</v>
      </c>
      <c r="G2073" t="str">
        <f>B2073&amp;C2073</f>
        <v>Tissanna HICKLINGlong-jump</v>
      </c>
      <c r="H2073" s="2">
        <f>E2073</f>
        <v>1130</v>
      </c>
      <c r="I2073" s="2" cm="1">
        <f t="array" ref="I2073">MAX(IF($G$3:$G$4000=$G2073,$H$3:$H$4000))</f>
        <v>1130</v>
      </c>
      <c r="J2073" s="2" t="str">
        <v>JAM</v>
      </c>
      <c r="K2073" s="21" t="str">
        <v>Sherika CHRISTIE</v>
      </c>
      <c r="L2073" s="47" t="str">
        <v>shot-put</v>
      </c>
      <c r="M2073" s="97">
        <v>38040</v>
      </c>
      <c r="N2073" s="96" t="str">
        <f t="shared" si="128"/>
        <v>Sherika CHRISTIEshot-put</v>
      </c>
      <c r="O2073" s="2">
        <f t="shared" si="129"/>
        <v>710</v>
      </c>
      <c r="P2073" s="2">
        <f t="shared" si="130"/>
        <v>169</v>
      </c>
      <c r="Q2073" s="81" t="str">
        <f t="shared" si="131"/>
        <v/>
      </c>
    </row>
    <row r="2074" spans="1:17" x14ac:dyDescent="0.2">
      <c r="A2074" t="s">
        <v>1179</v>
      </c>
      <c r="B2074" t="s">
        <v>2007</v>
      </c>
      <c r="C2074" t="s">
        <v>28</v>
      </c>
      <c r="D2074" s="5">
        <v>32856</v>
      </c>
      <c r="E2074" s="2">
        <v>1129</v>
      </c>
      <c r="F2074" s="2">
        <v>44</v>
      </c>
      <c r="G2074" t="str">
        <f>B2074&amp;C2074</f>
        <v>Aisha PRAUGHT-LEER1500m</v>
      </c>
      <c r="H2074" s="2">
        <f>E2074</f>
        <v>1129</v>
      </c>
      <c r="I2074" s="2" cm="1">
        <f t="array" ref="I2074">MAX(IF($G$3:$G$4000=$G2074,$H$3:$H$4000))</f>
        <v>1129</v>
      </c>
      <c r="J2074" s="2" t="str">
        <v>KEN</v>
      </c>
      <c r="K2074" s="21" t="str">
        <v>Faith KIPYEGON</v>
      </c>
      <c r="L2074" s="47" t="str">
        <v>1500m</v>
      </c>
      <c r="M2074" s="97">
        <v>34344</v>
      </c>
      <c r="N2074" s="96" t="str">
        <f t="shared" si="128"/>
        <v>Faith KIPYEGON1500m</v>
      </c>
      <c r="O2074" s="2">
        <f t="shared" si="129"/>
        <v>1278</v>
      </c>
      <c r="P2074" s="2">
        <f t="shared" si="130"/>
        <v>1</v>
      </c>
      <c r="Q2074" s="81" t="str">
        <f t="shared" si="131"/>
        <v/>
      </c>
    </row>
    <row r="2075" spans="1:17" x14ac:dyDescent="0.2">
      <c r="A2075" t="s">
        <v>1179</v>
      </c>
      <c r="B2075" t="s">
        <v>1181</v>
      </c>
      <c r="C2075" t="s">
        <v>32</v>
      </c>
      <c r="D2075" s="5">
        <v>38086</v>
      </c>
      <c r="E2075" s="2">
        <v>1128</v>
      </c>
      <c r="F2075" s="2">
        <v>6</v>
      </c>
      <c r="G2075" t="str">
        <f>B2075&amp;C2075</f>
        <v>Alexis JAMES100mh</v>
      </c>
      <c r="H2075" s="2">
        <f>E2075</f>
        <v>1128</v>
      </c>
      <c r="I2075" s="2" cm="1">
        <f t="array" ref="I2075">MAX(IF($G$3:$G$4000=$G2075,$H$3:$H$4000))</f>
        <v>1128</v>
      </c>
      <c r="J2075" s="2" t="str">
        <v>KEN</v>
      </c>
      <c r="K2075" s="21" t="str">
        <v>Brigid KOSGEI</v>
      </c>
      <c r="L2075" s="47" t="str">
        <v>marathon</v>
      </c>
      <c r="M2075" s="97">
        <v>34385</v>
      </c>
      <c r="N2075" s="96" t="str">
        <f t="shared" si="128"/>
        <v>Brigid KOSGEImarathon</v>
      </c>
      <c r="O2075" s="2">
        <f t="shared" si="129"/>
        <v>1274</v>
      </c>
      <c r="P2075" s="2">
        <f t="shared" si="130"/>
        <v>1</v>
      </c>
      <c r="Q2075" s="81" t="str">
        <f t="shared" si="131"/>
        <v/>
      </c>
    </row>
    <row r="2076" spans="1:17" x14ac:dyDescent="0.2">
      <c r="A2076" t="s">
        <v>1179</v>
      </c>
      <c r="B2076" t="s">
        <v>1258</v>
      </c>
      <c r="C2076" t="s">
        <v>25</v>
      </c>
      <c r="D2076" s="5">
        <v>36227</v>
      </c>
      <c r="E2076" s="2">
        <v>1128</v>
      </c>
      <c r="F2076" s="2">
        <v>36</v>
      </c>
      <c r="G2076" t="str">
        <f>B2076&amp;C2076</f>
        <v>Stacey Ann WILLIAMS200m</v>
      </c>
      <c r="H2076" s="2">
        <f>E2076</f>
        <v>1128</v>
      </c>
      <c r="I2076" s="2" cm="1">
        <f t="array" ref="I2076">MAX(IF($G$3:$G$4000=$G2076,$H$3:$H$4000))</f>
        <v>1128</v>
      </c>
      <c r="J2076" s="2" t="str">
        <v>KEN</v>
      </c>
      <c r="K2076" s="21" t="str">
        <v>Ruth CHEPNGETICH</v>
      </c>
      <c r="L2076" s="47" t="str">
        <v>marathon</v>
      </c>
      <c r="M2076" s="97">
        <v>34554</v>
      </c>
      <c r="N2076" s="96" t="str">
        <f t="shared" si="128"/>
        <v>Ruth CHEPNGETICHmarathon</v>
      </c>
      <c r="O2076" s="2">
        <f t="shared" si="129"/>
        <v>1261</v>
      </c>
      <c r="P2076" s="2">
        <f t="shared" si="130"/>
        <v>2</v>
      </c>
      <c r="Q2076" s="81" t="str">
        <f t="shared" si="131"/>
        <v/>
      </c>
    </row>
    <row r="2077" spans="1:17" x14ac:dyDescent="0.2">
      <c r="A2077" t="s">
        <v>1179</v>
      </c>
      <c r="B2077" t="s">
        <v>1806</v>
      </c>
      <c r="C2077" t="s">
        <v>25</v>
      </c>
      <c r="D2077" s="5">
        <v>35035</v>
      </c>
      <c r="E2077" s="2">
        <v>1128</v>
      </c>
      <c r="F2077" s="2">
        <v>36</v>
      </c>
      <c r="G2077" t="str">
        <f>B2077&amp;C2077</f>
        <v>Shimayra WILLIAMS200m</v>
      </c>
      <c r="H2077" s="2">
        <f>E2077</f>
        <v>1128</v>
      </c>
      <c r="I2077" s="2" cm="1">
        <f t="array" ref="I2077">MAX(IF($G$3:$G$4000=$G2077,$H$3:$H$4000))</f>
        <v>1128</v>
      </c>
      <c r="J2077" s="2" t="str">
        <v>KEN</v>
      </c>
      <c r="K2077" s="21" t="str">
        <v>Norah JERUTO</v>
      </c>
      <c r="L2077" s="47" t="str">
        <v>3000msc</v>
      </c>
      <c r="M2077" s="97">
        <v>34974</v>
      </c>
      <c r="N2077" s="96" t="str">
        <f t="shared" si="128"/>
        <v>Norah JERUTO3000msc</v>
      </c>
      <c r="O2077" s="2">
        <f t="shared" si="129"/>
        <v>1261</v>
      </c>
      <c r="P2077" s="2">
        <f t="shared" si="130"/>
        <v>1</v>
      </c>
      <c r="Q2077" s="81" t="str">
        <f t="shared" si="131"/>
        <v/>
      </c>
    </row>
    <row r="2078" spans="1:17" x14ac:dyDescent="0.2">
      <c r="A2078" t="s">
        <v>1179</v>
      </c>
      <c r="B2078" t="s">
        <v>1192</v>
      </c>
      <c r="C2078" t="s">
        <v>26</v>
      </c>
      <c r="D2078" s="5">
        <v>32031</v>
      </c>
      <c r="E2078" s="2">
        <v>1127</v>
      </c>
      <c r="F2078" s="2">
        <v>39</v>
      </c>
      <c r="G2078" t="str">
        <f>B2078&amp;C2078</f>
        <v>Anastasia LE-ROY400m</v>
      </c>
      <c r="H2078" s="2">
        <f>E2078</f>
        <v>1127</v>
      </c>
      <c r="I2078" s="2" cm="1">
        <f t="array" ref="I2078">MAX(IF($G$3:$G$4000=$G2078,$H$3:$H$4000))</f>
        <v>1127</v>
      </c>
      <c r="J2078" s="2" t="str">
        <v>KEN</v>
      </c>
      <c r="K2078" s="21" t="str">
        <v>Joyciline JEPKOSGEI</v>
      </c>
      <c r="L2078" s="47" t="str">
        <v>marathon</v>
      </c>
      <c r="M2078" s="97">
        <v>34311</v>
      </c>
      <c r="N2078" s="96" t="str">
        <f t="shared" si="128"/>
        <v>Joyciline JEPKOSGEImarathon</v>
      </c>
      <c r="O2078" s="2">
        <f t="shared" si="129"/>
        <v>1257</v>
      </c>
      <c r="P2078" s="2">
        <f t="shared" si="130"/>
        <v>3</v>
      </c>
      <c r="Q2078" s="81" t="str">
        <f t="shared" si="131"/>
        <v/>
      </c>
    </row>
    <row r="2079" spans="1:17" x14ac:dyDescent="0.2">
      <c r="A2079" t="s">
        <v>1179</v>
      </c>
      <c r="B2079" t="s">
        <v>2212</v>
      </c>
      <c r="C2079" t="s">
        <v>32</v>
      </c>
      <c r="D2079" s="5">
        <v>35868</v>
      </c>
      <c r="E2079" s="2">
        <v>1127</v>
      </c>
      <c r="F2079" s="2">
        <v>26</v>
      </c>
      <c r="G2079" t="str">
        <f>B2079&amp;C2079</f>
        <v>Gabrielle MCDONALD100mh</v>
      </c>
      <c r="H2079" s="2">
        <f>E2079</f>
        <v>1127</v>
      </c>
      <c r="I2079" s="2" cm="1">
        <f t="array" ref="I2079">MAX(IF($G$3:$G$4000=$G2079,$H$3:$H$4000))</f>
        <v>1127</v>
      </c>
      <c r="J2079" s="2" t="str">
        <v>KEN</v>
      </c>
      <c r="K2079" s="21" t="str">
        <v>Angela TANUI</v>
      </c>
      <c r="L2079" s="47" t="str">
        <v>marathon</v>
      </c>
      <c r="M2079" s="97">
        <v>33812</v>
      </c>
      <c r="N2079" s="96" t="str">
        <f t="shared" si="128"/>
        <v>Angela TANUImarathon</v>
      </c>
      <c r="O2079" s="2">
        <f t="shared" si="129"/>
        <v>1254</v>
      </c>
      <c r="P2079" s="2">
        <f t="shared" si="130"/>
        <v>4</v>
      </c>
      <c r="Q2079" s="81" t="str">
        <f t="shared" si="131"/>
        <v/>
      </c>
    </row>
    <row r="2080" spans="1:17" x14ac:dyDescent="0.2">
      <c r="A2080" t="s">
        <v>1179</v>
      </c>
      <c r="B2080" t="s">
        <v>2213</v>
      </c>
      <c r="C2080" t="s">
        <v>32</v>
      </c>
      <c r="D2080" s="5">
        <v>1998</v>
      </c>
      <c r="E2080" s="2">
        <v>1127</v>
      </c>
      <c r="F2080" s="2">
        <v>26</v>
      </c>
      <c r="G2080" t="str">
        <f>B2080&amp;C2080</f>
        <v>Demisha ROSWELL100mh</v>
      </c>
      <c r="H2080" s="2">
        <f>E2080</f>
        <v>1127</v>
      </c>
      <c r="I2080" s="2" cm="1">
        <f t="array" ref="I2080">MAX(IF($G$3:$G$4000=$G2080,$H$3:$H$4000))</f>
        <v>1127</v>
      </c>
      <c r="J2080" s="2" t="str">
        <v>KEN</v>
      </c>
      <c r="K2080" s="21" t="str">
        <v>Hyvin KIYENG</v>
      </c>
      <c r="L2080" s="47" t="str">
        <v>3000msc</v>
      </c>
      <c r="M2080" s="97">
        <v>33616</v>
      </c>
      <c r="N2080" s="96" t="str">
        <f t="shared" si="128"/>
        <v>Hyvin KIYENG3000msc</v>
      </c>
      <c r="O2080" s="2">
        <f t="shared" si="129"/>
        <v>1244</v>
      </c>
      <c r="P2080" s="2">
        <f t="shared" si="130"/>
        <v>2</v>
      </c>
      <c r="Q2080" s="81" t="str">
        <f t="shared" si="131"/>
        <v/>
      </c>
    </row>
    <row r="2081" spans="1:17" x14ac:dyDescent="0.2">
      <c r="A2081" t="s">
        <v>1179</v>
      </c>
      <c r="B2081" t="s">
        <v>1259</v>
      </c>
      <c r="C2081" s="5" t="s">
        <v>26</v>
      </c>
      <c r="D2081" s="6">
        <v>35834</v>
      </c>
      <c r="E2081" s="2">
        <v>1126</v>
      </c>
      <c r="F2081" s="2">
        <v>4</v>
      </c>
      <c r="G2081" t="str">
        <f>B2081&amp;C2081</f>
        <v>Junelle BROMFIELD400m</v>
      </c>
      <c r="H2081" s="2">
        <f>E2081</f>
        <v>1126</v>
      </c>
      <c r="I2081" s="2" cm="1">
        <f t="array" ref="I2081">MAX(IF($G$3:$G$4000=$G2081,$H$3:$H$4000))</f>
        <v>1175</v>
      </c>
      <c r="J2081" s="2" t="str">
        <v>KEN</v>
      </c>
      <c r="K2081" s="21" t="str">
        <v>Nancy JELAGAT</v>
      </c>
      <c r="L2081" s="47" t="str">
        <v>marathon</v>
      </c>
      <c r="M2081" s="97">
        <v>1986</v>
      </c>
      <c r="N2081" s="96" t="str">
        <f t="shared" si="128"/>
        <v>Nancy JELAGATmarathon</v>
      </c>
      <c r="O2081" s="2">
        <f t="shared" si="129"/>
        <v>1238</v>
      </c>
      <c r="P2081" s="2">
        <f t="shared" si="130"/>
        <v>5</v>
      </c>
      <c r="Q2081" s="81" t="str">
        <f t="shared" si="131"/>
        <v/>
      </c>
    </row>
    <row r="2082" spans="1:17" x14ac:dyDescent="0.2">
      <c r="A2082" t="s">
        <v>1179</v>
      </c>
      <c r="B2082" t="s">
        <v>1266</v>
      </c>
      <c r="C2082" t="s">
        <v>25</v>
      </c>
      <c r="D2082" s="5">
        <v>37091</v>
      </c>
      <c r="E2082" s="2">
        <v>1126</v>
      </c>
      <c r="F2082" s="2">
        <v>38</v>
      </c>
      <c r="G2082" t="str">
        <f>B2082&amp;C2082</f>
        <v>Kavia FRANCIS200m</v>
      </c>
      <c r="H2082" s="2">
        <f>E2082</f>
        <v>1126</v>
      </c>
      <c r="I2082" s="2" cm="1">
        <f t="array" ref="I2082">MAX(IF($G$3:$G$4000=$G2082,$H$3:$H$4000))</f>
        <v>1126</v>
      </c>
      <c r="J2082" s="2" t="str">
        <v>KEN</v>
      </c>
      <c r="K2082" s="21" t="str">
        <v>Beatrice CHEPKOECH</v>
      </c>
      <c r="L2082" s="47" t="str">
        <v>3000msc</v>
      </c>
      <c r="M2082" s="97">
        <v>33425</v>
      </c>
      <c r="N2082" s="96" t="str">
        <f t="shared" si="128"/>
        <v>Beatrice CHEPKOECH3000msc</v>
      </c>
      <c r="O2082" s="2">
        <f t="shared" si="129"/>
        <v>1232</v>
      </c>
      <c r="P2082" s="2">
        <f t="shared" si="130"/>
        <v>4</v>
      </c>
      <c r="Q2082" s="81" t="str">
        <f t="shared" si="131"/>
        <v/>
      </c>
    </row>
    <row r="2083" spans="1:17" x14ac:dyDescent="0.2">
      <c r="A2083" t="s">
        <v>1179</v>
      </c>
      <c r="B2083" t="s">
        <v>1764</v>
      </c>
      <c r="C2083" t="s">
        <v>26</v>
      </c>
      <c r="D2083" s="6">
        <v>34531</v>
      </c>
      <c r="E2083" s="2">
        <v>1126</v>
      </c>
      <c r="F2083" s="2">
        <v>41</v>
      </c>
      <c r="G2083" t="str">
        <f>B2083&amp;C2083</f>
        <v>Shericka JACKSON400m</v>
      </c>
      <c r="H2083" s="2">
        <f>E2083</f>
        <v>1126</v>
      </c>
      <c r="I2083" s="2" cm="1">
        <f t="array" ref="I2083">MAX(IF($G$3:$G$4000=$G2083,$H$3:$H$4000))</f>
        <v>1126</v>
      </c>
      <c r="J2083" s="2" t="str">
        <v>KEN</v>
      </c>
      <c r="K2083" s="21" t="str">
        <v>Purity Cherotich RIONORIPO</v>
      </c>
      <c r="L2083" s="47" t="str">
        <v>marathon</v>
      </c>
      <c r="M2083" s="97">
        <v>34130</v>
      </c>
      <c r="N2083" s="96" t="str">
        <f t="shared" si="128"/>
        <v>Purity Cherotich RIONORIPOmarathon</v>
      </c>
      <c r="O2083" s="2">
        <f t="shared" si="129"/>
        <v>1231</v>
      </c>
      <c r="P2083" s="2">
        <f t="shared" si="130"/>
        <v>6</v>
      </c>
      <c r="Q2083" s="81" t="str">
        <f t="shared" si="131"/>
        <v/>
      </c>
    </row>
    <row r="2084" spans="1:17" x14ac:dyDescent="0.2">
      <c r="A2084" t="s">
        <v>1179</v>
      </c>
      <c r="B2084" t="s">
        <v>1576</v>
      </c>
      <c r="C2084" s="5" t="s">
        <v>40</v>
      </c>
      <c r="D2084" s="5">
        <v>34078</v>
      </c>
      <c r="E2084" s="2">
        <v>1126</v>
      </c>
      <c r="F2084" s="2">
        <v>6</v>
      </c>
      <c r="G2084" t="str">
        <f>B2084&amp;C2084</f>
        <v>Samantha HALLdiscus-throw</v>
      </c>
      <c r="H2084" s="2">
        <f>E2084</f>
        <v>1126</v>
      </c>
      <c r="I2084" s="2" cm="1">
        <f t="array" ref="I2084">MAX(IF($G$3:$G$4000=$G2084,$H$3:$H$4000))</f>
        <v>1126</v>
      </c>
      <c r="J2084" s="2" t="str">
        <v>KEN</v>
      </c>
      <c r="K2084" s="21" t="str">
        <v>Maurine CHEPKEMOI</v>
      </c>
      <c r="L2084" s="47" t="str">
        <v>marathon</v>
      </c>
      <c r="M2084" s="97">
        <v>35939</v>
      </c>
      <c r="N2084" s="96" t="str">
        <f t="shared" si="128"/>
        <v>Maurine CHEPKEMOImarathon</v>
      </c>
      <c r="O2084" s="2">
        <f t="shared" si="129"/>
        <v>1230</v>
      </c>
      <c r="P2084" s="2">
        <f t="shared" si="130"/>
        <v>7</v>
      </c>
      <c r="Q2084" s="81" t="str">
        <f t="shared" si="131"/>
        <v/>
      </c>
    </row>
    <row r="2085" spans="1:17" x14ac:dyDescent="0.2">
      <c r="A2085" t="s">
        <v>1179</v>
      </c>
      <c r="B2085" t="s">
        <v>1200</v>
      </c>
      <c r="C2085" t="s">
        <v>2</v>
      </c>
      <c r="D2085" s="5">
        <v>38216</v>
      </c>
      <c r="E2085" s="2">
        <v>1125</v>
      </c>
      <c r="F2085" s="2">
        <v>7</v>
      </c>
      <c r="G2085" t="str">
        <f>B2085&amp;C2085</f>
        <v>Tia CLAYTON100m</v>
      </c>
      <c r="H2085" s="2">
        <f>E2085</f>
        <v>1125</v>
      </c>
      <c r="I2085" s="2" cm="1">
        <f t="array" ref="I2085">MAX(IF($G$3:$G$4000=$G2085,$H$3:$H$4000))</f>
        <v>1125</v>
      </c>
      <c r="J2085" s="2" t="str">
        <v>KEN</v>
      </c>
      <c r="K2085" s="21" t="str">
        <v>Hellen OBIRI</v>
      </c>
      <c r="L2085" s="47" t="str">
        <v>5000m</v>
      </c>
      <c r="M2085" s="97">
        <v>32855</v>
      </c>
      <c r="N2085" s="96" t="str">
        <f t="shared" si="128"/>
        <v>Hellen OBIRI5000m</v>
      </c>
      <c r="O2085" s="2">
        <f t="shared" si="129"/>
        <v>1229</v>
      </c>
      <c r="P2085" s="2">
        <f t="shared" si="130"/>
        <v>1</v>
      </c>
      <c r="Q2085" s="81" t="str">
        <f t="shared" si="131"/>
        <v/>
      </c>
    </row>
    <row r="2086" spans="1:17" x14ac:dyDescent="0.2">
      <c r="A2086" t="s">
        <v>1179</v>
      </c>
      <c r="B2086" t="s">
        <v>1808</v>
      </c>
      <c r="C2086" t="s">
        <v>2</v>
      </c>
      <c r="D2086" s="5">
        <v>35712</v>
      </c>
      <c r="E2086" s="2">
        <v>1125</v>
      </c>
      <c r="F2086" s="2">
        <v>57</v>
      </c>
      <c r="G2086" t="str">
        <f>B2086&amp;C2086</f>
        <v>Roneisha MCGREGOR100m</v>
      </c>
      <c r="H2086" s="2">
        <f>E2086</f>
        <v>1125</v>
      </c>
      <c r="I2086" s="2" cm="1">
        <f t="array" ref="I2086">MAX(IF($G$3:$G$4000=$G2086,$H$3:$H$4000))</f>
        <v>1125</v>
      </c>
      <c r="J2086" s="2" t="str">
        <v>KEN</v>
      </c>
      <c r="K2086" s="21" t="str">
        <v>Margaret Chelimo KIPKEMBOI</v>
      </c>
      <c r="L2086" s="47" t="str">
        <v>5000m</v>
      </c>
      <c r="M2086" s="97">
        <v>34009</v>
      </c>
      <c r="N2086" s="96" t="str">
        <f t="shared" si="128"/>
        <v>Margaret Chelimo KIPKEMBOI5000m</v>
      </c>
      <c r="O2086" s="2">
        <f t="shared" si="129"/>
        <v>1228</v>
      </c>
      <c r="P2086" s="2">
        <f t="shared" si="130"/>
        <v>2</v>
      </c>
      <c r="Q2086" s="81" t="str">
        <f t="shared" si="131"/>
        <v/>
      </c>
    </row>
    <row r="2087" spans="1:17" x14ac:dyDescent="0.2">
      <c r="A2087" t="s">
        <v>1179</v>
      </c>
      <c r="B2087" t="s">
        <v>2215</v>
      </c>
      <c r="C2087" t="s">
        <v>32</v>
      </c>
      <c r="D2087" s="5">
        <v>35768</v>
      </c>
      <c r="E2087" s="2">
        <v>1125</v>
      </c>
      <c r="F2087" s="2">
        <v>29</v>
      </c>
      <c r="G2087" t="str">
        <f>B2087&amp;C2087</f>
        <v>Rushelle BURTON100mh</v>
      </c>
      <c r="H2087" s="2">
        <f>E2087</f>
        <v>1125</v>
      </c>
      <c r="I2087" s="2" cm="1">
        <f t="array" ref="I2087">MAX(IF($G$3:$G$4000=$G2087,$H$3:$H$4000))</f>
        <v>1125</v>
      </c>
      <c r="J2087" s="2" t="str">
        <v>KEN</v>
      </c>
      <c r="K2087" s="21" t="str">
        <v>Valary JEMELI</v>
      </c>
      <c r="L2087" s="47" t="str">
        <v>marathon</v>
      </c>
      <c r="M2087" s="97">
        <v>33397</v>
      </c>
      <c r="N2087" s="96" t="str">
        <f t="shared" si="128"/>
        <v>Valary JEMELImarathon</v>
      </c>
      <c r="O2087" s="2">
        <f t="shared" si="129"/>
        <v>1227</v>
      </c>
      <c r="P2087" s="2">
        <f t="shared" si="130"/>
        <v>8</v>
      </c>
      <c r="Q2087" s="81" t="str">
        <f t="shared" si="131"/>
        <v/>
      </c>
    </row>
    <row r="2088" spans="1:17" x14ac:dyDescent="0.2">
      <c r="A2088" t="s">
        <v>1179</v>
      </c>
      <c r="B2088" t="s">
        <v>1199</v>
      </c>
      <c r="C2088" t="s">
        <v>32</v>
      </c>
      <c r="D2088" s="5">
        <v>38417</v>
      </c>
      <c r="E2088" s="2">
        <v>1125</v>
      </c>
      <c r="F2088" s="2">
        <v>32</v>
      </c>
      <c r="G2088" t="str">
        <f>B2088&amp;C2088</f>
        <v>Kerrica HILL100mh</v>
      </c>
      <c r="H2088" s="2">
        <f>E2088</f>
        <v>1125</v>
      </c>
      <c r="I2088" s="2" cm="1">
        <f t="array" ref="I2088">MAX(IF($G$3:$G$4000=$G2088,$H$3:$H$4000))</f>
        <v>1125</v>
      </c>
      <c r="J2088" s="2" t="str">
        <v>KEN</v>
      </c>
      <c r="K2088" s="21" t="str">
        <v>Celliphine Chepteek CHESPOL</v>
      </c>
      <c r="L2088" s="47" t="str">
        <v>3000msc</v>
      </c>
      <c r="M2088" s="97">
        <v>36242</v>
      </c>
      <c r="N2088" s="96" t="str">
        <f t="shared" si="128"/>
        <v>Celliphine Chepteek CHESPOL3000msc</v>
      </c>
      <c r="O2088" s="2">
        <f t="shared" si="129"/>
        <v>1226</v>
      </c>
      <c r="P2088" s="2">
        <f t="shared" si="130"/>
        <v>5</v>
      </c>
      <c r="Q2088" s="81" t="str">
        <f t="shared" si="131"/>
        <v/>
      </c>
    </row>
    <row r="2089" spans="1:17" x14ac:dyDescent="0.2">
      <c r="A2089" t="s">
        <v>1179</v>
      </c>
      <c r="B2089" t="s">
        <v>2419</v>
      </c>
      <c r="C2089" t="s">
        <v>35</v>
      </c>
      <c r="D2089" s="5">
        <v>36588</v>
      </c>
      <c r="E2089" s="2">
        <v>1121</v>
      </c>
      <c r="F2089" s="2">
        <v>7</v>
      </c>
      <c r="G2089" t="str">
        <f>B2089&amp;C2089</f>
        <v>Lamara DISTINhigh-jump</v>
      </c>
      <c r="H2089" s="2">
        <f>E2089</f>
        <v>1121</v>
      </c>
      <c r="I2089" s="2" cm="1">
        <f t="array" ref="I2089">MAX(IF($G$3:$G$4000=$G2089,$H$3:$H$4000))</f>
        <v>1121</v>
      </c>
      <c r="J2089" s="2" t="str">
        <v>KEN</v>
      </c>
      <c r="K2089" s="21" t="str">
        <v>Hellen OBIRI</v>
      </c>
      <c r="L2089" s="47" t="str">
        <v>10000m</v>
      </c>
      <c r="M2089" s="97">
        <v>32855</v>
      </c>
      <c r="N2089" s="96" t="str">
        <f t="shared" si="128"/>
        <v>Hellen OBIRI10000m</v>
      </c>
      <c r="O2089" s="2">
        <f t="shared" si="129"/>
        <v>1225</v>
      </c>
      <c r="P2089" s="2">
        <f t="shared" si="130"/>
        <v>1</v>
      </c>
      <c r="Q2089" s="81" t="str">
        <f t="shared" si="131"/>
        <v/>
      </c>
    </row>
    <row r="2090" spans="1:17" x14ac:dyDescent="0.2">
      <c r="A2090" t="s">
        <v>1179</v>
      </c>
      <c r="B2090" t="s">
        <v>1190</v>
      </c>
      <c r="C2090" t="s">
        <v>2</v>
      </c>
      <c r="D2090" s="5">
        <v>38372</v>
      </c>
      <c r="E2090" s="2">
        <v>1120</v>
      </c>
      <c r="F2090" s="2">
        <v>10</v>
      </c>
      <c r="G2090" t="str">
        <f>B2090&amp;C2090</f>
        <v>Alana REID100m</v>
      </c>
      <c r="H2090" s="2">
        <f>E2090</f>
        <v>1120</v>
      </c>
      <c r="I2090" s="2" cm="1">
        <f t="array" ref="I2090">MAX(IF($G$3:$G$4000=$G2090,$H$3:$H$4000))</f>
        <v>1120</v>
      </c>
      <c r="J2090" s="2" t="str">
        <v>KEN</v>
      </c>
      <c r="K2090" s="21" t="str">
        <v>Lilian Kasait RENGERUK</v>
      </c>
      <c r="L2090" s="47" t="str">
        <v>5000m</v>
      </c>
      <c r="M2090" s="97">
        <v>35553</v>
      </c>
      <c r="N2090" s="96" t="str">
        <f t="shared" si="128"/>
        <v>Lilian Kasait RENGERUK5000m</v>
      </c>
      <c r="O2090" s="2">
        <f t="shared" si="129"/>
        <v>1221</v>
      </c>
      <c r="P2090" s="2">
        <f t="shared" si="130"/>
        <v>4</v>
      </c>
      <c r="Q2090" s="81" t="str">
        <f t="shared" si="131"/>
        <v/>
      </c>
    </row>
    <row r="2091" spans="1:17" x14ac:dyDescent="0.2">
      <c r="A2091" t="s">
        <v>1179</v>
      </c>
      <c r="B2091" t="s">
        <v>1219</v>
      </c>
      <c r="C2091" t="s">
        <v>32</v>
      </c>
      <c r="D2091" s="5">
        <v>37781</v>
      </c>
      <c r="E2091" s="2">
        <v>1120</v>
      </c>
      <c r="F2091" s="2">
        <v>7</v>
      </c>
      <c r="G2091" t="str">
        <f>B2091&amp;C2091</f>
        <v>Oneka WILSON100mh</v>
      </c>
      <c r="H2091" s="2">
        <f>E2091</f>
        <v>1120</v>
      </c>
      <c r="I2091" s="2" cm="1">
        <f t="array" ref="I2091">MAX(IF($G$3:$G$4000=$G2091,$H$3:$H$4000))</f>
        <v>1120</v>
      </c>
      <c r="J2091" s="2" t="str">
        <v>KEN</v>
      </c>
      <c r="K2091" s="21" t="str">
        <v>Eva CHERONO</v>
      </c>
      <c r="L2091" s="47" t="str">
        <v>5000m</v>
      </c>
      <c r="M2091" s="97">
        <v>35292</v>
      </c>
      <c r="N2091" s="96" t="str">
        <f t="shared" si="128"/>
        <v>Eva CHERONO5000m</v>
      </c>
      <c r="O2091" s="2">
        <f t="shared" si="129"/>
        <v>1220</v>
      </c>
      <c r="P2091" s="2">
        <f t="shared" si="130"/>
        <v>5</v>
      </c>
      <c r="Q2091" s="81" t="str">
        <f t="shared" si="131"/>
        <v/>
      </c>
    </row>
    <row r="2092" spans="1:17" x14ac:dyDescent="0.2">
      <c r="A2092" t="s">
        <v>1179</v>
      </c>
      <c r="B2092" t="s">
        <v>1573</v>
      </c>
      <c r="C2092" t="s">
        <v>40</v>
      </c>
      <c r="D2092" s="5">
        <v>35064</v>
      </c>
      <c r="E2092" s="2">
        <v>1119</v>
      </c>
      <c r="F2092" s="2">
        <v>1</v>
      </c>
      <c r="G2092" t="str">
        <f>B2092&amp;C2092</f>
        <v>Shadae LAWRENCEdiscus-throw</v>
      </c>
      <c r="H2092" s="2">
        <f>E2092</f>
        <v>1119</v>
      </c>
      <c r="I2092" s="2" cm="1">
        <f t="array" ref="I2092">MAX(IF($G$3:$G$4000=$G2092,$H$3:$H$4000))</f>
        <v>1201</v>
      </c>
      <c r="J2092" s="2" t="str">
        <v>KEN</v>
      </c>
      <c r="K2092" s="21" t="str">
        <v>Beatrice CHEBET</v>
      </c>
      <c r="L2092" s="47" t="str">
        <v>5000m</v>
      </c>
      <c r="M2092" s="97">
        <v>36590</v>
      </c>
      <c r="N2092" s="96" t="str">
        <f t="shared" si="128"/>
        <v>Beatrice CHEBET5000m</v>
      </c>
      <c r="O2092" s="2">
        <f t="shared" si="129"/>
        <v>1213</v>
      </c>
      <c r="P2092" s="2">
        <f t="shared" si="130"/>
        <v>6</v>
      </c>
      <c r="Q2092" s="81" t="str">
        <f t="shared" si="131"/>
        <v/>
      </c>
    </row>
    <row r="2093" spans="1:17" x14ac:dyDescent="0.2">
      <c r="A2093" t="s">
        <v>1179</v>
      </c>
      <c r="B2093" t="s">
        <v>1894</v>
      </c>
      <c r="C2093" s="6" t="s">
        <v>26</v>
      </c>
      <c r="D2093" s="6">
        <v>33327</v>
      </c>
      <c r="E2093" s="2">
        <v>1118</v>
      </c>
      <c r="F2093" s="2">
        <v>44</v>
      </c>
      <c r="G2093" t="str">
        <f>B2093&amp;C2093</f>
        <v>Natoya GOULE400m</v>
      </c>
      <c r="H2093" s="2">
        <f>E2093</f>
        <v>1118</v>
      </c>
      <c r="I2093" s="2" cm="1">
        <f t="array" ref="I2093">MAX(IF($G$3:$G$4000=$G2093,$H$3:$H$4000))</f>
        <v>1118</v>
      </c>
      <c r="J2093" s="2" t="str">
        <v>KEN</v>
      </c>
      <c r="K2093" s="21" t="str">
        <v>Irine Jepchumba KIMAIS</v>
      </c>
      <c r="L2093" s="47" t="str">
        <v>10000m</v>
      </c>
      <c r="M2093" s="97">
        <v>36078</v>
      </c>
      <c r="N2093" s="96" t="str">
        <f t="shared" si="128"/>
        <v>Irine Jepchumba KIMAIS10000m</v>
      </c>
      <c r="O2093" s="2">
        <f t="shared" si="129"/>
        <v>1213</v>
      </c>
      <c r="P2093" s="2">
        <f t="shared" si="130"/>
        <v>2</v>
      </c>
      <c r="Q2093" s="81" t="str">
        <f t="shared" si="131"/>
        <v/>
      </c>
    </row>
    <row r="2094" spans="1:17" x14ac:dyDescent="0.2">
      <c r="A2094" t="s">
        <v>1179</v>
      </c>
      <c r="B2094" t="s">
        <v>2353</v>
      </c>
      <c r="C2094" t="s">
        <v>37</v>
      </c>
      <c r="D2094" s="5">
        <v>35625</v>
      </c>
      <c r="E2094" s="2">
        <v>1117</v>
      </c>
      <c r="F2094" s="2">
        <v>19</v>
      </c>
      <c r="G2094" t="str">
        <f>B2094&amp;C2094</f>
        <v>Taishia PRYCElong-jump</v>
      </c>
      <c r="H2094" s="2">
        <f>E2094</f>
        <v>1117</v>
      </c>
      <c r="I2094" s="2" cm="1">
        <f t="array" ref="I2094">MAX(IF($G$3:$G$4000=$G2094,$H$3:$H$4000))</f>
        <v>1117</v>
      </c>
      <c r="J2094" s="2" t="str">
        <v>KEN</v>
      </c>
      <c r="K2094" s="21" t="str">
        <v>Daisy CHEROTICH</v>
      </c>
      <c r="L2094" s="47" t="str">
        <v>10000m</v>
      </c>
      <c r="M2094" s="97">
        <v>35580</v>
      </c>
      <c r="N2094" s="96" t="str">
        <f t="shared" si="128"/>
        <v>Daisy CHEROTICH10000m</v>
      </c>
      <c r="O2094" s="2">
        <f t="shared" si="129"/>
        <v>1213</v>
      </c>
      <c r="P2094" s="2">
        <f t="shared" si="130"/>
        <v>2</v>
      </c>
      <c r="Q2094" s="81" t="str">
        <f t="shared" si="131"/>
        <v/>
      </c>
    </row>
    <row r="2095" spans="1:17" x14ac:dyDescent="0.2">
      <c r="A2095" t="s">
        <v>1179</v>
      </c>
      <c r="B2095" t="s">
        <v>1193</v>
      </c>
      <c r="C2095" s="5" t="s">
        <v>2</v>
      </c>
      <c r="D2095" s="5">
        <v>38216</v>
      </c>
      <c r="E2095" s="2">
        <v>1116</v>
      </c>
      <c r="F2095" s="2">
        <v>11</v>
      </c>
      <c r="G2095" t="str">
        <f>B2095&amp;C2095</f>
        <v>Tina CLAYTON100m</v>
      </c>
      <c r="H2095" s="2">
        <f>E2095</f>
        <v>1116</v>
      </c>
      <c r="I2095" s="2" cm="1">
        <f t="array" ref="I2095">MAX(IF($G$3:$G$4000=$G2095,$H$3:$H$4000))</f>
        <v>1183</v>
      </c>
      <c r="J2095" s="2" t="str">
        <v>KEN</v>
      </c>
      <c r="K2095" s="21" t="str">
        <v>Stella BARSOSIO</v>
      </c>
      <c r="L2095" s="47" t="str">
        <v>marathon</v>
      </c>
      <c r="M2095" s="97">
        <v>34040</v>
      </c>
      <c r="N2095" s="96" t="str">
        <f t="shared" si="128"/>
        <v>Stella BARSOSIOmarathon</v>
      </c>
      <c r="O2095" s="2">
        <f t="shared" si="129"/>
        <v>1211</v>
      </c>
      <c r="P2095" s="2">
        <f t="shared" si="130"/>
        <v>9</v>
      </c>
      <c r="Q2095" s="81" t="str">
        <f t="shared" si="131"/>
        <v/>
      </c>
    </row>
    <row r="2096" spans="1:17" x14ac:dyDescent="0.2">
      <c r="A2096" t="s">
        <v>1179</v>
      </c>
      <c r="B2096" t="s">
        <v>1199</v>
      </c>
      <c r="C2096" t="s">
        <v>32</v>
      </c>
      <c r="D2096" s="5">
        <v>38417</v>
      </c>
      <c r="E2096" s="2">
        <v>1116</v>
      </c>
      <c r="F2096" s="2">
        <v>8</v>
      </c>
      <c r="G2096" t="str">
        <f>B2096&amp;C2096</f>
        <v>Kerrica HILL100mh</v>
      </c>
      <c r="H2096" s="2">
        <f>E2096</f>
        <v>1116</v>
      </c>
      <c r="I2096" s="2" cm="1">
        <f t="array" ref="I2096">MAX(IF($G$3:$G$4000=$G2096,$H$3:$H$4000))</f>
        <v>1125</v>
      </c>
      <c r="J2096" s="2" t="str">
        <v>KEN</v>
      </c>
      <c r="K2096" s="21" t="str">
        <v>Judith JEPTUM</v>
      </c>
      <c r="L2096" s="47" t="str">
        <v>marathon</v>
      </c>
      <c r="M2096" s="97">
        <v>1995</v>
      </c>
      <c r="N2096" s="96" t="str">
        <f t="shared" si="128"/>
        <v>Judith JEPTUMmarathon</v>
      </c>
      <c r="O2096" s="2">
        <f t="shared" si="129"/>
        <v>1208</v>
      </c>
      <c r="P2096" s="2">
        <f t="shared" si="130"/>
        <v>10</v>
      </c>
      <c r="Q2096" s="81" t="str">
        <f t="shared" si="131"/>
        <v/>
      </c>
    </row>
    <row r="2097" spans="1:17" x14ac:dyDescent="0.2">
      <c r="A2097" t="s">
        <v>1179</v>
      </c>
      <c r="B2097" t="s">
        <v>1815</v>
      </c>
      <c r="C2097" s="6" t="s">
        <v>2</v>
      </c>
      <c r="D2097" s="5">
        <v>36160</v>
      </c>
      <c r="E2097" s="2">
        <v>1116</v>
      </c>
      <c r="F2097" s="2">
        <v>64</v>
      </c>
      <c r="G2097" t="str">
        <f>B2097&amp;C2097</f>
        <v>Yanique DAYLE100m</v>
      </c>
      <c r="H2097" s="2">
        <f>E2097</f>
        <v>1116</v>
      </c>
      <c r="I2097" s="2" cm="1">
        <f t="array" ref="I2097">MAX(IF($G$3:$G$4000=$G2097,$H$3:$H$4000))</f>
        <v>1116</v>
      </c>
      <c r="J2097" s="2" t="str">
        <v>KEN</v>
      </c>
      <c r="K2097" s="21" t="str">
        <v>Irene CHEPTAI</v>
      </c>
      <c r="L2097" s="47" t="str">
        <v>10000m</v>
      </c>
      <c r="M2097" s="97">
        <v>33638</v>
      </c>
      <c r="N2097" s="96" t="str">
        <f t="shared" si="128"/>
        <v>Irene CHEPTAI10000m</v>
      </c>
      <c r="O2097" s="2">
        <f t="shared" si="129"/>
        <v>1207</v>
      </c>
      <c r="P2097" s="2">
        <f t="shared" si="130"/>
        <v>4</v>
      </c>
      <c r="Q2097" s="81" t="str">
        <f t="shared" si="131"/>
        <v/>
      </c>
    </row>
    <row r="2098" spans="1:17" x14ac:dyDescent="0.2">
      <c r="A2098" t="s">
        <v>1179</v>
      </c>
      <c r="B2098" t="s">
        <v>1180</v>
      </c>
      <c r="C2098" s="6" t="s">
        <v>25</v>
      </c>
      <c r="D2098" s="5">
        <v>38131</v>
      </c>
      <c r="E2098" s="2">
        <v>1116</v>
      </c>
      <c r="F2098" s="2">
        <v>47</v>
      </c>
      <c r="G2098" t="str">
        <f>B2098&amp;C2098</f>
        <v>Brianna LYSTON200m</v>
      </c>
      <c r="H2098" s="2">
        <f>E2098</f>
        <v>1116</v>
      </c>
      <c r="I2098" s="2" cm="1">
        <f t="array" ref="I2098">MAX(IF($G$3:$G$4000=$G2098,$H$3:$H$4000))</f>
        <v>1169</v>
      </c>
      <c r="J2098" s="2" t="str">
        <v>KEN</v>
      </c>
      <c r="K2098" s="21" t="str">
        <v>Sheila Chepkirui KIPROTICH</v>
      </c>
      <c r="L2098" s="47" t="str">
        <v>10000m</v>
      </c>
      <c r="M2098" s="97">
        <v>33234</v>
      </c>
      <c r="N2098" s="96" t="str">
        <f t="shared" si="128"/>
        <v>Sheila Chepkirui KIPROTICH10000m</v>
      </c>
      <c r="O2098" s="2">
        <f t="shared" si="129"/>
        <v>1206</v>
      </c>
      <c r="P2098" s="2">
        <f t="shared" si="130"/>
        <v>5</v>
      </c>
      <c r="Q2098" s="81" t="str">
        <f t="shared" si="131"/>
        <v/>
      </c>
    </row>
    <row r="2099" spans="1:17" x14ac:dyDescent="0.2">
      <c r="A2099" t="s">
        <v>1179</v>
      </c>
      <c r="B2099" t="s">
        <v>1250</v>
      </c>
      <c r="C2099" t="s">
        <v>33</v>
      </c>
      <c r="D2099" s="5">
        <v>33895</v>
      </c>
      <c r="E2099" s="2">
        <v>1116</v>
      </c>
      <c r="F2099" s="2">
        <v>23</v>
      </c>
      <c r="G2099" t="str">
        <f>B2099&amp;C2099</f>
        <v>Rushell CLAYTON400mh</v>
      </c>
      <c r="H2099" s="2">
        <f>E2099</f>
        <v>1116</v>
      </c>
      <c r="I2099" s="2" cm="1">
        <f t="array" ref="I2099">MAX(IF($G$3:$G$4000=$G2099,$H$3:$H$4000))</f>
        <v>1116</v>
      </c>
      <c r="J2099" s="2" t="str">
        <v>KEN</v>
      </c>
      <c r="K2099" s="21" t="str">
        <v>Peres JEPCHIRCHIR</v>
      </c>
      <c r="L2099" s="47" t="str">
        <v>marathon</v>
      </c>
      <c r="M2099" s="97">
        <v>34239</v>
      </c>
      <c r="N2099" s="96" t="str">
        <f t="shared" si="128"/>
        <v>Peres JEPCHIRCHIRmarathon</v>
      </c>
      <c r="O2099" s="2">
        <f t="shared" si="129"/>
        <v>1206</v>
      </c>
      <c r="P2099" s="2">
        <f t="shared" si="130"/>
        <v>12</v>
      </c>
      <c r="Q2099" s="81" t="str">
        <f t="shared" si="131"/>
        <v/>
      </c>
    </row>
    <row r="2100" spans="1:17" x14ac:dyDescent="0.2">
      <c r="A2100" t="s">
        <v>1179</v>
      </c>
      <c r="B2100" t="s">
        <v>1852</v>
      </c>
      <c r="C2100" s="5" t="s">
        <v>25</v>
      </c>
      <c r="D2100" s="5">
        <v>33183</v>
      </c>
      <c r="E2100" s="2">
        <v>1115</v>
      </c>
      <c r="F2100" s="2">
        <v>51</v>
      </c>
      <c r="G2100" t="str">
        <f>B2100&amp;C2100</f>
        <v>Ronda WHYTE200m</v>
      </c>
      <c r="H2100" s="2">
        <f>E2100</f>
        <v>1115</v>
      </c>
      <c r="I2100" s="2" cm="1">
        <f t="array" ref="I2100">MAX(IF($G$3:$G$4000=$G2100,$H$3:$H$4000))</f>
        <v>1115</v>
      </c>
      <c r="J2100" s="2" t="str">
        <v>KEN</v>
      </c>
      <c r="K2100" s="21" t="str">
        <v>Joan Chelimo MELLY</v>
      </c>
      <c r="L2100" s="47" t="str">
        <v>10000m</v>
      </c>
      <c r="M2100" s="97">
        <v>33187</v>
      </c>
      <c r="N2100" s="96" t="str">
        <f t="shared" si="128"/>
        <v>Joan Chelimo MELLY10000m</v>
      </c>
      <c r="O2100" s="2">
        <f t="shared" si="129"/>
        <v>1205</v>
      </c>
      <c r="P2100" s="2">
        <f t="shared" si="130"/>
        <v>6</v>
      </c>
      <c r="Q2100" s="81" t="str">
        <f t="shared" si="131"/>
        <v/>
      </c>
    </row>
    <row r="2101" spans="1:17" x14ac:dyDescent="0.2">
      <c r="A2101" t="s">
        <v>1179</v>
      </c>
      <c r="B2101" t="s">
        <v>1281</v>
      </c>
      <c r="C2101" s="5" t="s">
        <v>26</v>
      </c>
      <c r="D2101" s="5">
        <v>31647</v>
      </c>
      <c r="E2101" s="2">
        <v>1114</v>
      </c>
      <c r="F2101" s="2">
        <v>52</v>
      </c>
      <c r="G2101" t="str">
        <f>B2101&amp;C2101</f>
        <v>Christine DAY400m</v>
      </c>
      <c r="H2101" s="2">
        <f>E2101</f>
        <v>1114</v>
      </c>
      <c r="I2101" s="2" cm="1">
        <f t="array" ref="I2101">MAX(IF($G$3:$G$4000=$G2101,$H$3:$H$4000))</f>
        <v>1114</v>
      </c>
      <c r="J2101" s="2" t="str">
        <v>KEN</v>
      </c>
      <c r="K2101" s="21" t="str">
        <v>Violah CHEPTOO</v>
      </c>
      <c r="L2101" s="47" t="str">
        <v>marathon</v>
      </c>
      <c r="M2101" s="97">
        <v>32568</v>
      </c>
      <c r="N2101" s="96" t="str">
        <f t="shared" si="128"/>
        <v>Violah CHEPTOOmarathon</v>
      </c>
      <c r="O2101" s="2">
        <f t="shared" si="129"/>
        <v>1205</v>
      </c>
      <c r="P2101" s="2">
        <f t="shared" si="130"/>
        <v>13</v>
      </c>
      <c r="Q2101" s="81" t="str">
        <f t="shared" si="131"/>
        <v/>
      </c>
    </row>
    <row r="2102" spans="1:17" x14ac:dyDescent="0.2">
      <c r="A2102" t="s">
        <v>1179</v>
      </c>
      <c r="B2102" t="s">
        <v>2410</v>
      </c>
      <c r="C2102" s="5" t="s">
        <v>35</v>
      </c>
      <c r="D2102" s="5">
        <v>34244</v>
      </c>
      <c r="E2102" s="2">
        <v>1111</v>
      </c>
      <c r="F2102" s="2">
        <v>10</v>
      </c>
      <c r="G2102" t="str">
        <f>B2102&amp;C2102</f>
        <v>Kimberly WILLIAMSONhigh-jump</v>
      </c>
      <c r="H2102" s="2">
        <f>E2102</f>
        <v>1111</v>
      </c>
      <c r="I2102" s="2" cm="1">
        <f t="array" ref="I2102">MAX(IF($G$3:$G$4000=$G2102,$H$3:$H$4000))</f>
        <v>1111</v>
      </c>
      <c r="J2102" s="2" t="str">
        <v>KEN</v>
      </c>
      <c r="K2102" s="21" t="str">
        <v>Purity CHANGWONY</v>
      </c>
      <c r="L2102" s="47" t="str">
        <v>marathon</v>
      </c>
      <c r="M2102" s="97">
        <v>1990</v>
      </c>
      <c r="N2102" s="96" t="str">
        <f t="shared" si="128"/>
        <v>Purity CHANGWONYmarathon</v>
      </c>
      <c r="O2102" s="2">
        <f t="shared" si="129"/>
        <v>1205</v>
      </c>
      <c r="P2102" s="2">
        <f t="shared" si="130"/>
        <v>13</v>
      </c>
      <c r="Q2102" s="81" t="str">
        <f t="shared" si="131"/>
        <v/>
      </c>
    </row>
    <row r="2103" spans="1:17" x14ac:dyDescent="0.2">
      <c r="A2103" t="s">
        <v>1179</v>
      </c>
      <c r="B2103" t="s">
        <v>1187</v>
      </c>
      <c r="C2103" t="s">
        <v>2</v>
      </c>
      <c r="D2103" s="5">
        <v>38164</v>
      </c>
      <c r="E2103" s="2">
        <v>1110</v>
      </c>
      <c r="F2103" s="2">
        <v>71</v>
      </c>
      <c r="G2103" t="str">
        <f>B2103&amp;C2103</f>
        <v>Serena COLE100m</v>
      </c>
      <c r="H2103" s="2">
        <f>E2103</f>
        <v>1110</v>
      </c>
      <c r="I2103" s="2" cm="1">
        <f t="array" ref="I2103">MAX(IF($G$3:$G$4000=$G2103,$H$3:$H$4000))</f>
        <v>1110</v>
      </c>
      <c r="J2103" s="2" t="str">
        <v>KEN</v>
      </c>
      <c r="K2103" s="21" t="str">
        <v>Racheal MUTGAA</v>
      </c>
      <c r="L2103" s="47" t="str">
        <v>marathon</v>
      </c>
      <c r="M2103" s="97">
        <v>32489</v>
      </c>
      <c r="N2103" s="96" t="str">
        <f t="shared" si="128"/>
        <v>Racheal MUTGAAmarathon</v>
      </c>
      <c r="O2103" s="2">
        <f t="shared" si="129"/>
        <v>1204</v>
      </c>
      <c r="P2103" s="2">
        <f t="shared" si="130"/>
        <v>15</v>
      </c>
      <c r="Q2103" s="81" t="str">
        <f t="shared" si="131"/>
        <v/>
      </c>
    </row>
    <row r="2104" spans="1:17" x14ac:dyDescent="0.2">
      <c r="A2104" t="s">
        <v>1179</v>
      </c>
      <c r="B2104" s="5" t="s">
        <v>1799</v>
      </c>
      <c r="C2104" s="5" t="s">
        <v>25</v>
      </c>
      <c r="D2104" s="5">
        <v>36807</v>
      </c>
      <c r="E2104" s="2">
        <v>1109</v>
      </c>
      <c r="F2104" s="2">
        <v>56</v>
      </c>
      <c r="G2104" t="str">
        <f>B2104&amp;C2104</f>
        <v>Kiara GRANT200m</v>
      </c>
      <c r="H2104" s="2">
        <f>E2104</f>
        <v>1109</v>
      </c>
      <c r="I2104" s="2" cm="1">
        <f t="array" ref="I2104">MAX(IF($G$3:$G$4000=$G2104,$H$3:$H$4000))</f>
        <v>1109</v>
      </c>
      <c r="J2104" s="2" t="str">
        <v>KEN</v>
      </c>
      <c r="K2104" s="21" t="str">
        <v>Agnes Jebet TIROP</v>
      </c>
      <c r="L2104" s="47" t="str">
        <v>5000m</v>
      </c>
      <c r="M2104" s="97">
        <v>34995</v>
      </c>
      <c r="N2104" s="96" t="str">
        <f t="shared" si="128"/>
        <v>Agnes Jebet TIROP5000m</v>
      </c>
      <c r="O2104" s="2">
        <f t="shared" si="129"/>
        <v>1203</v>
      </c>
      <c r="P2104" s="2">
        <f t="shared" si="130"/>
        <v>7</v>
      </c>
      <c r="Q2104" s="81" t="str">
        <f t="shared" si="131"/>
        <v/>
      </c>
    </row>
    <row r="2105" spans="1:17" x14ac:dyDescent="0.2">
      <c r="A2105" t="s">
        <v>1179</v>
      </c>
      <c r="B2105" t="s">
        <v>1199</v>
      </c>
      <c r="C2105" t="s">
        <v>2</v>
      </c>
      <c r="D2105" s="5">
        <v>38417</v>
      </c>
      <c r="E2105" s="2">
        <v>1108</v>
      </c>
      <c r="F2105" s="2">
        <v>72</v>
      </c>
      <c r="G2105" t="str">
        <f>B2105&amp;C2105</f>
        <v>Kerrica HILL100m</v>
      </c>
      <c r="H2105" s="2">
        <f>E2105</f>
        <v>1108</v>
      </c>
      <c r="I2105" s="2" cm="1">
        <f t="array" ref="I2105">MAX(IF($G$3:$G$4000=$G2105,$H$3:$H$4000))</f>
        <v>1133</v>
      </c>
      <c r="J2105" s="2" t="str">
        <v>KEN</v>
      </c>
      <c r="K2105" s="21" t="str">
        <v>Eva CHERONO</v>
      </c>
      <c r="L2105" s="47" t="str">
        <v>10000m</v>
      </c>
      <c r="M2105" s="97">
        <v>35292</v>
      </c>
      <c r="N2105" s="96" t="str">
        <f t="shared" si="128"/>
        <v>Eva CHERONO10000m</v>
      </c>
      <c r="O2105" s="2">
        <f t="shared" si="129"/>
        <v>1202</v>
      </c>
      <c r="P2105" s="2">
        <f t="shared" si="130"/>
        <v>7</v>
      </c>
      <c r="Q2105" s="81" t="str">
        <f t="shared" si="131"/>
        <v/>
      </c>
    </row>
    <row r="2106" spans="1:17" x14ac:dyDescent="0.2">
      <c r="A2106" t="s">
        <v>1179</v>
      </c>
      <c r="B2106" t="s">
        <v>2223</v>
      </c>
      <c r="C2106" t="s">
        <v>32</v>
      </c>
      <c r="D2106" s="5">
        <v>32908</v>
      </c>
      <c r="E2106" s="2">
        <v>1108</v>
      </c>
      <c r="F2106" s="2">
        <v>38</v>
      </c>
      <c r="G2106" t="str">
        <f>B2106&amp;C2106</f>
        <v>Shermaine WILLIAMS100mh</v>
      </c>
      <c r="H2106" s="2">
        <f>E2106</f>
        <v>1108</v>
      </c>
      <c r="I2106" s="2" cm="1">
        <f t="array" ref="I2106">MAX(IF($G$3:$G$4000=$G2106,$H$3:$H$4000))</f>
        <v>1108</v>
      </c>
      <c r="J2106" s="2" t="str">
        <v>KEN</v>
      </c>
      <c r="K2106" s="21" t="str">
        <v>Purity KIRUI</v>
      </c>
      <c r="L2106" s="47" t="str">
        <v>3000msc</v>
      </c>
      <c r="M2106" s="97">
        <v>33463</v>
      </c>
      <c r="N2106" s="96" t="str">
        <f t="shared" si="128"/>
        <v>Purity KIRUI3000msc</v>
      </c>
      <c r="O2106" s="2">
        <f t="shared" si="129"/>
        <v>1201</v>
      </c>
      <c r="P2106" s="2">
        <f t="shared" si="130"/>
        <v>6</v>
      </c>
      <c r="Q2106" s="81" t="str">
        <f t="shared" si="131"/>
        <v/>
      </c>
    </row>
    <row r="2107" spans="1:17" x14ac:dyDescent="0.2">
      <c r="A2107" t="s">
        <v>1179</v>
      </c>
      <c r="B2107" t="s">
        <v>1904</v>
      </c>
      <c r="C2107" s="5" t="s">
        <v>26</v>
      </c>
      <c r="D2107" s="5">
        <v>37381</v>
      </c>
      <c r="E2107" s="2">
        <v>1107</v>
      </c>
      <c r="F2107" s="2">
        <v>60</v>
      </c>
      <c r="G2107" t="str">
        <f>B2107&amp;C2107</f>
        <v>Aalliyah FRANCIS400m</v>
      </c>
      <c r="H2107" s="2">
        <f>E2107</f>
        <v>1107</v>
      </c>
      <c r="I2107" s="2" cm="1">
        <f t="array" ref="I2107">MAX(IF($G$3:$G$4000=$G2107,$H$3:$H$4000))</f>
        <v>1107</v>
      </c>
      <c r="J2107" s="2" t="str">
        <v>KEN</v>
      </c>
      <c r="K2107" s="21" t="str">
        <v>Dorcas Jepchumba KIMELI</v>
      </c>
      <c r="L2107" s="47" t="str">
        <v>10000m</v>
      </c>
      <c r="M2107" s="97">
        <v>35616</v>
      </c>
      <c r="N2107" s="96" t="str">
        <f t="shared" si="128"/>
        <v>Dorcas Jepchumba KIMELI10000m</v>
      </c>
      <c r="O2107" s="2">
        <f t="shared" si="129"/>
        <v>1196</v>
      </c>
      <c r="P2107" s="2">
        <f t="shared" si="130"/>
        <v>8</v>
      </c>
      <c r="Q2107" s="81" t="str">
        <f t="shared" si="131"/>
        <v/>
      </c>
    </row>
    <row r="2108" spans="1:17" x14ac:dyDescent="0.2">
      <c r="A2108" t="s">
        <v>1179</v>
      </c>
      <c r="B2108" t="s">
        <v>1905</v>
      </c>
      <c r="C2108" t="s">
        <v>26</v>
      </c>
      <c r="D2108" s="5">
        <v>38084</v>
      </c>
      <c r="E2108" s="2">
        <v>1107</v>
      </c>
      <c r="F2108" s="2">
        <v>60</v>
      </c>
      <c r="G2108" t="str">
        <f>B2108&amp;C2108</f>
        <v>Dejanea OAKLEY400m</v>
      </c>
      <c r="H2108" s="2">
        <f>E2108</f>
        <v>1107</v>
      </c>
      <c r="I2108" s="2" cm="1">
        <f t="array" ref="I2108">MAX(IF($G$3:$G$4000=$G2108,$H$3:$H$4000))</f>
        <v>1107</v>
      </c>
      <c r="J2108" s="2" t="str">
        <v>KEN</v>
      </c>
      <c r="K2108" s="21" t="str">
        <v>Loice CHEMNUNG</v>
      </c>
      <c r="L2108" s="47" t="str">
        <v>5000m</v>
      </c>
      <c r="M2108" s="97">
        <v>35483</v>
      </c>
      <c r="N2108" s="96" t="str">
        <f t="shared" si="128"/>
        <v>Loice CHEMNUNG5000m</v>
      </c>
      <c r="O2108" s="2">
        <f t="shared" si="129"/>
        <v>1195</v>
      </c>
      <c r="P2108" s="2">
        <f t="shared" si="130"/>
        <v>8</v>
      </c>
      <c r="Q2108" s="81" t="str">
        <f t="shared" si="131"/>
        <v/>
      </c>
    </row>
    <row r="2109" spans="1:17" x14ac:dyDescent="0.2">
      <c r="A2109" t="s">
        <v>1179</v>
      </c>
      <c r="B2109" t="s">
        <v>1180</v>
      </c>
      <c r="C2109" t="s">
        <v>2</v>
      </c>
      <c r="D2109" s="5">
        <v>38131</v>
      </c>
      <c r="E2109" s="2">
        <v>1106</v>
      </c>
      <c r="F2109" s="2">
        <v>75</v>
      </c>
      <c r="G2109" t="str">
        <f>B2109&amp;C2109</f>
        <v>Brianna LYSTON100m</v>
      </c>
      <c r="H2109" s="2">
        <f>E2109</f>
        <v>1106</v>
      </c>
      <c r="I2109" s="2" cm="1">
        <f t="array" ref="I2109">MAX(IF($G$3:$G$4000=$G2109,$H$3:$H$4000))</f>
        <v>1169</v>
      </c>
      <c r="J2109" s="2" t="str">
        <v>KEN</v>
      </c>
      <c r="K2109" s="21" t="str">
        <v>Risper CHEBET</v>
      </c>
      <c r="L2109" s="47" t="str">
        <v>marathon</v>
      </c>
      <c r="M2109" s="97">
        <v>33761</v>
      </c>
      <c r="N2109" s="96" t="str">
        <f t="shared" si="128"/>
        <v>Risper CHEBETmarathon</v>
      </c>
      <c r="O2109" s="2">
        <f t="shared" si="129"/>
        <v>1195</v>
      </c>
      <c r="P2109" s="2">
        <f t="shared" si="130"/>
        <v>17</v>
      </c>
      <c r="Q2109" s="81" t="str">
        <f t="shared" si="131"/>
        <v/>
      </c>
    </row>
    <row r="2110" spans="1:17" x14ac:dyDescent="0.2">
      <c r="A2110" t="s">
        <v>1179</v>
      </c>
      <c r="B2110" t="s">
        <v>1822</v>
      </c>
      <c r="C2110" t="s">
        <v>2</v>
      </c>
      <c r="D2110" s="5">
        <v>34284</v>
      </c>
      <c r="E2110" s="2">
        <v>1106</v>
      </c>
      <c r="F2110" s="2">
        <v>75</v>
      </c>
      <c r="G2110" t="str">
        <f>B2110&amp;C2110</f>
        <v>Jodean WILLIAMS100m</v>
      </c>
      <c r="H2110" s="2">
        <f>E2110</f>
        <v>1106</v>
      </c>
      <c r="I2110" s="2" cm="1">
        <f t="array" ref="I2110">MAX(IF($G$3:$G$4000=$G2110,$H$3:$H$4000))</f>
        <v>1106</v>
      </c>
      <c r="J2110" s="2" t="str">
        <v>KEN</v>
      </c>
      <c r="K2110" s="21" t="str">
        <v>Faith KIPYEGON</v>
      </c>
      <c r="L2110" s="47" t="str">
        <v>800m</v>
      </c>
      <c r="M2110" s="97">
        <v>34344</v>
      </c>
      <c r="N2110" s="96" t="str">
        <f t="shared" si="128"/>
        <v>Faith KIPYEGON800m</v>
      </c>
      <c r="O2110" s="2">
        <f t="shared" si="129"/>
        <v>1194</v>
      </c>
      <c r="P2110" s="2">
        <f t="shared" si="130"/>
        <v>8</v>
      </c>
      <c r="Q2110" s="81" t="str">
        <f t="shared" si="131"/>
        <v/>
      </c>
    </row>
    <row r="2111" spans="1:17" x14ac:dyDescent="0.2">
      <c r="A2111" t="s">
        <v>1179</v>
      </c>
      <c r="B2111" t="s">
        <v>1239</v>
      </c>
      <c r="C2111" t="s">
        <v>26</v>
      </c>
      <c r="D2111" s="5">
        <v>37867</v>
      </c>
      <c r="E2111" s="2">
        <v>1106</v>
      </c>
      <c r="F2111" s="2">
        <v>62</v>
      </c>
      <c r="G2111" t="str">
        <f>B2111&amp;C2111</f>
        <v>Oneika MCANNUFF400m</v>
      </c>
      <c r="H2111" s="2">
        <f>E2111</f>
        <v>1106</v>
      </c>
      <c r="I2111" s="2" cm="1">
        <f t="array" ref="I2111">MAX(IF($G$3:$G$4000=$G2111,$H$3:$H$4000))</f>
        <v>1106</v>
      </c>
      <c r="J2111" s="2" t="str">
        <v>KEN</v>
      </c>
      <c r="K2111" s="21" t="str">
        <v>Joyce Chepkemoi TELE</v>
      </c>
      <c r="L2111" s="47" t="str">
        <v>10000m</v>
      </c>
      <c r="M2111" s="97">
        <v>34822</v>
      </c>
      <c r="N2111" s="96" t="str">
        <f t="shared" si="128"/>
        <v>Joyce Chepkemoi TELE10000m</v>
      </c>
      <c r="O2111" s="2">
        <f t="shared" si="129"/>
        <v>1194</v>
      </c>
      <c r="P2111" s="2">
        <f t="shared" si="130"/>
        <v>9</v>
      </c>
      <c r="Q2111" s="81" t="str">
        <f t="shared" si="131"/>
        <v/>
      </c>
    </row>
    <row r="2112" spans="1:17" x14ac:dyDescent="0.2">
      <c r="A2112" t="s">
        <v>1179</v>
      </c>
      <c r="B2112" t="s">
        <v>1190</v>
      </c>
      <c r="C2112" t="s">
        <v>25</v>
      </c>
      <c r="D2112" s="5">
        <v>38372</v>
      </c>
      <c r="E2112" s="2">
        <v>1105</v>
      </c>
      <c r="F2112" s="2">
        <v>8</v>
      </c>
      <c r="G2112" t="str">
        <f>B2112&amp;C2112</f>
        <v>Alana REID200m</v>
      </c>
      <c r="H2112" s="2">
        <f>E2112</f>
        <v>1105</v>
      </c>
      <c r="I2112" s="2" cm="1">
        <f t="array" ref="I2112">MAX(IF($G$3:$G$4000=$G2112,$H$3:$H$4000))</f>
        <v>1105</v>
      </c>
      <c r="J2112" s="2" t="str">
        <v>KEN</v>
      </c>
      <c r="K2112" s="21" t="str">
        <v>Sheila JEROTICH</v>
      </c>
      <c r="L2112" s="47" t="str">
        <v>marathon</v>
      </c>
      <c r="M2112" s="97">
        <v>32665</v>
      </c>
      <c r="N2112" s="96" t="str">
        <f t="shared" si="128"/>
        <v>Sheila JEROTICHmarathon</v>
      </c>
      <c r="O2112" s="2">
        <f t="shared" si="129"/>
        <v>1190</v>
      </c>
      <c r="P2112" s="2">
        <f t="shared" si="130"/>
        <v>18</v>
      </c>
      <c r="Q2112" s="81" t="str">
        <f t="shared" si="131"/>
        <v/>
      </c>
    </row>
    <row r="2113" spans="1:17" x14ac:dyDescent="0.2">
      <c r="A2113" t="s">
        <v>1179</v>
      </c>
      <c r="B2113" t="s">
        <v>2224</v>
      </c>
      <c r="C2113" t="s">
        <v>32</v>
      </c>
      <c r="D2113" s="5">
        <v>35388</v>
      </c>
      <c r="E2113" s="2">
        <v>1105</v>
      </c>
      <c r="F2113" s="2">
        <v>39</v>
      </c>
      <c r="G2113" t="str">
        <f>B2113&amp;C2113</f>
        <v>Andrenette KNIGHT100mh</v>
      </c>
      <c r="H2113" s="2">
        <f>E2113</f>
        <v>1105</v>
      </c>
      <c r="I2113" s="2" cm="1">
        <f t="array" ref="I2113">MAX(IF($G$3:$G$4000=$G2113,$H$3:$H$4000))</f>
        <v>1105</v>
      </c>
      <c r="J2113" s="2" t="str">
        <v>KEN</v>
      </c>
      <c r="K2113" s="21" t="str">
        <v>Betty Wilson LEMPUS</v>
      </c>
      <c r="L2113" s="47" t="str">
        <v>marathon</v>
      </c>
      <c r="M2113" s="97">
        <v>33428</v>
      </c>
      <c r="N2113" s="96" t="str">
        <f t="shared" si="128"/>
        <v>Betty Wilson LEMPUSmarathon</v>
      </c>
      <c r="O2113" s="2">
        <f t="shared" si="129"/>
        <v>1190</v>
      </c>
      <c r="P2113" s="2">
        <f t="shared" si="130"/>
        <v>18</v>
      </c>
      <c r="Q2113" s="81" t="str">
        <f t="shared" si="131"/>
        <v/>
      </c>
    </row>
    <row r="2114" spans="1:17" x14ac:dyDescent="0.2">
      <c r="A2114" t="s">
        <v>1179</v>
      </c>
      <c r="B2114" t="s">
        <v>1193</v>
      </c>
      <c r="C2114" t="s">
        <v>25</v>
      </c>
      <c r="D2114" s="5">
        <v>38216</v>
      </c>
      <c r="E2114" s="2">
        <v>1104</v>
      </c>
      <c r="F2114" s="2">
        <v>61</v>
      </c>
      <c r="G2114" t="str">
        <f>B2114&amp;C2114</f>
        <v>Tina CLAYTON200m</v>
      </c>
      <c r="H2114" s="2">
        <f>E2114</f>
        <v>1104</v>
      </c>
      <c r="I2114" s="2" cm="1">
        <f t="array" ref="I2114">MAX(IF($G$3:$G$4000=$G2114,$H$3:$H$4000))</f>
        <v>1104</v>
      </c>
      <c r="J2114" s="2" t="str">
        <v>KEN</v>
      </c>
      <c r="K2114" s="21" t="str">
        <v>Rosefline CHEPNGETICH</v>
      </c>
      <c r="L2114" s="47" t="str">
        <v>3000msc</v>
      </c>
      <c r="M2114" s="97">
        <v>35598</v>
      </c>
      <c r="N2114" s="96" t="str">
        <f t="shared" si="128"/>
        <v>Rosefline CHEPNGETICH3000msc</v>
      </c>
      <c r="O2114" s="2">
        <f t="shared" si="129"/>
        <v>1189</v>
      </c>
      <c r="P2114" s="2">
        <f t="shared" si="130"/>
        <v>9</v>
      </c>
      <c r="Q2114" s="81" t="str">
        <f t="shared" si="131"/>
        <v/>
      </c>
    </row>
    <row r="2115" spans="1:17" x14ac:dyDescent="0.2">
      <c r="A2115" t="s">
        <v>1179</v>
      </c>
      <c r="B2115" t="s">
        <v>1298</v>
      </c>
      <c r="C2115" t="s">
        <v>33</v>
      </c>
      <c r="D2115" s="5">
        <v>36870</v>
      </c>
      <c r="E2115" s="2">
        <v>1103</v>
      </c>
      <c r="F2115" s="2">
        <v>32</v>
      </c>
      <c r="G2115" t="str">
        <f>B2115&amp;C2115</f>
        <v>Abigail SCHAAFFE400mh</v>
      </c>
      <c r="H2115" s="2">
        <f>E2115</f>
        <v>1103</v>
      </c>
      <c r="I2115" s="2" cm="1">
        <f t="array" ref="I2115">MAX(IF($G$3:$G$4000=$G2115,$H$3:$H$4000))</f>
        <v>1103</v>
      </c>
      <c r="J2115" s="2" t="str">
        <v>KEN</v>
      </c>
      <c r="K2115" s="21" t="str">
        <v>Antonina KWAMBAI</v>
      </c>
      <c r="L2115" s="47" t="str">
        <v>marathon</v>
      </c>
      <c r="M2115" s="97">
        <v>33695</v>
      </c>
      <c r="N2115" s="96" t="str">
        <f t="shared" si="128"/>
        <v>Antonina KWAMBAImarathon</v>
      </c>
      <c r="O2115" s="2">
        <f t="shared" si="129"/>
        <v>1189</v>
      </c>
      <c r="P2115" s="2">
        <f t="shared" si="130"/>
        <v>20</v>
      </c>
      <c r="Q2115" s="81" t="str">
        <f t="shared" si="131"/>
        <v/>
      </c>
    </row>
    <row r="2116" spans="1:17" x14ac:dyDescent="0.2">
      <c r="A2116" t="s">
        <v>1179</v>
      </c>
      <c r="B2116" t="s">
        <v>2289</v>
      </c>
      <c r="C2116" t="s">
        <v>33</v>
      </c>
      <c r="D2116" s="5">
        <v>36794</v>
      </c>
      <c r="E2116" s="2">
        <v>1103</v>
      </c>
      <c r="F2116" s="2">
        <v>33</v>
      </c>
      <c r="G2116" t="str">
        <f>B2116&amp;C2116</f>
        <v>Lashanna GRAHAM400mh</v>
      </c>
      <c r="H2116" s="2">
        <f>E2116</f>
        <v>1103</v>
      </c>
      <c r="I2116" s="2" cm="1">
        <f t="array" ref="I2116">MAX(IF($G$3:$G$4000=$G2116,$H$3:$H$4000))</f>
        <v>1103</v>
      </c>
      <c r="J2116" s="2" t="str">
        <v>KEN</v>
      </c>
      <c r="K2116" s="21" t="str">
        <v>Jackline CHEPNGENO</v>
      </c>
      <c r="L2116" s="47" t="str">
        <v>marathon</v>
      </c>
      <c r="M2116" s="97">
        <v>33985</v>
      </c>
      <c r="N2116" s="96" t="str">
        <f t="shared" ref="N2116:N2179" si="132">K2116&amp;L2116</f>
        <v>Jackline CHEPNGENOmarathon</v>
      </c>
      <c r="O2116" s="2">
        <f t="shared" ref="O2116:O2179" si="133">VLOOKUP(K2116&amp;L2116,$G$3:$H$3442,2,FALSE)</f>
        <v>1189</v>
      </c>
      <c r="P2116" s="2">
        <f t="shared" ref="P2116:P2179" si="134">COUNTIFS($L$3:$L$3026,L2116,$O$3:$O$3026,"&gt;"&amp;O2116)+1</f>
        <v>20</v>
      </c>
      <c r="Q2116" s="81" t="str">
        <f t="shared" ref="Q2116:Q2179" si="135">IFERROR(IF(J2116="AUS",COUNTIFS($J$3:$J$3026,"AUS",$L$3:$L$3026,L2116,$O$3:$O$3026,"&gt;"&amp;O2116)+1,""),"")</f>
        <v/>
      </c>
    </row>
    <row r="2117" spans="1:17" x14ac:dyDescent="0.2">
      <c r="A2117" t="s">
        <v>1179</v>
      </c>
      <c r="B2117" t="s">
        <v>2634</v>
      </c>
      <c r="C2117" t="s">
        <v>39</v>
      </c>
      <c r="D2117" s="5">
        <v>35163</v>
      </c>
      <c r="E2117" s="2">
        <v>1103</v>
      </c>
      <c r="F2117" s="2">
        <v>7</v>
      </c>
      <c r="G2117" t="str">
        <f>B2117&amp;C2117</f>
        <v>Lloydricia CAMERONshot-put</v>
      </c>
      <c r="H2117" s="2">
        <f>E2117</f>
        <v>1103</v>
      </c>
      <c r="I2117" s="2" cm="1">
        <f t="array" ref="I2117">MAX(IF($G$3:$G$4000=$G2117,$H$3:$H$4000))</f>
        <v>1103</v>
      </c>
      <c r="J2117" s="2" t="str">
        <v>KEN</v>
      </c>
      <c r="K2117" s="21" t="str">
        <v>Lucy KARIMI</v>
      </c>
      <c r="L2117" s="47" t="str">
        <v>marathon</v>
      </c>
      <c r="M2117" s="97">
        <v>31691</v>
      </c>
      <c r="N2117" s="96" t="str">
        <f t="shared" si="132"/>
        <v>Lucy KARIMImarathon</v>
      </c>
      <c r="O2117" s="2">
        <f t="shared" si="133"/>
        <v>1188</v>
      </c>
      <c r="P2117" s="2">
        <f t="shared" si="134"/>
        <v>22</v>
      </c>
      <c r="Q2117" s="81" t="str">
        <f t="shared" si="135"/>
        <v/>
      </c>
    </row>
    <row r="2118" spans="1:17" x14ac:dyDescent="0.2">
      <c r="A2118" t="s">
        <v>1179</v>
      </c>
      <c r="B2118" t="s">
        <v>1230</v>
      </c>
      <c r="C2118" t="s">
        <v>25</v>
      </c>
      <c r="D2118" s="5">
        <v>35461</v>
      </c>
      <c r="E2118" s="2">
        <v>1102</v>
      </c>
      <c r="F2118" s="2">
        <v>65</v>
      </c>
      <c r="G2118" t="str">
        <f>B2118&amp;C2118</f>
        <v>Tiffany JAMES200m</v>
      </c>
      <c r="H2118" s="2">
        <f>E2118</f>
        <v>1102</v>
      </c>
      <c r="I2118" s="2" cm="1">
        <f t="array" ref="I2118">MAX(IF($G$3:$G$4000=$G2118,$H$3:$H$4000))</f>
        <v>1102</v>
      </c>
      <c r="J2118" s="2" t="str">
        <v>KEN</v>
      </c>
      <c r="K2118" s="21" t="str">
        <v>Vibian CHEPKURUI</v>
      </c>
      <c r="L2118" s="47" t="str">
        <v>marathon</v>
      </c>
      <c r="M2118" s="97">
        <v>34490</v>
      </c>
      <c r="N2118" s="96" t="str">
        <f t="shared" si="132"/>
        <v>Vibian CHEPKURUImarathon</v>
      </c>
      <c r="O2118" s="2">
        <f t="shared" si="133"/>
        <v>1188</v>
      </c>
      <c r="P2118" s="2">
        <f t="shared" si="134"/>
        <v>22</v>
      </c>
      <c r="Q2118" s="81" t="str">
        <f t="shared" si="135"/>
        <v/>
      </c>
    </row>
    <row r="2119" spans="1:17" x14ac:dyDescent="0.2">
      <c r="A2119" t="s">
        <v>1179</v>
      </c>
      <c r="B2119" t="s">
        <v>1219</v>
      </c>
      <c r="C2119" s="5" t="s">
        <v>32</v>
      </c>
      <c r="D2119" s="5">
        <v>37781</v>
      </c>
      <c r="E2119" s="2">
        <v>1102</v>
      </c>
      <c r="F2119" s="2">
        <v>45</v>
      </c>
      <c r="G2119" t="str">
        <f>B2119&amp;C2119</f>
        <v>Oneka WILSON100mh</v>
      </c>
      <c r="H2119" s="2">
        <f>E2119</f>
        <v>1102</v>
      </c>
      <c r="I2119" s="2" cm="1">
        <f t="array" ref="I2119">MAX(IF($G$3:$G$4000=$G2119,$H$3:$H$4000))</f>
        <v>1120</v>
      </c>
      <c r="J2119" s="2" t="str">
        <v>KEN</v>
      </c>
      <c r="K2119" s="21" t="str">
        <v>Delvine Relin MERINGOR</v>
      </c>
      <c r="L2119" s="47" t="str">
        <v>marathon</v>
      </c>
      <c r="M2119" s="97">
        <v>33817</v>
      </c>
      <c r="N2119" s="96" t="str">
        <f t="shared" si="132"/>
        <v>Delvine Relin MERINGORmarathon</v>
      </c>
      <c r="O2119" s="2">
        <f t="shared" si="133"/>
        <v>1187</v>
      </c>
      <c r="P2119" s="2">
        <f t="shared" si="134"/>
        <v>24</v>
      </c>
      <c r="Q2119" s="81" t="str">
        <f t="shared" si="135"/>
        <v/>
      </c>
    </row>
    <row r="2120" spans="1:17" x14ac:dyDescent="0.2">
      <c r="A2120" t="s">
        <v>1179</v>
      </c>
      <c r="B2120" s="5" t="s">
        <v>1909</v>
      </c>
      <c r="C2120" s="5" t="s">
        <v>33</v>
      </c>
      <c r="D2120" s="5">
        <v>37497</v>
      </c>
      <c r="E2120" s="2">
        <v>1102</v>
      </c>
      <c r="F2120" s="2">
        <v>35</v>
      </c>
      <c r="G2120" t="str">
        <f>B2120&amp;C2120</f>
        <v>Garriel WHITE400mh</v>
      </c>
      <c r="H2120" s="2">
        <f>E2120</f>
        <v>1102</v>
      </c>
      <c r="I2120" s="2" cm="1">
        <f t="array" ref="I2120">MAX(IF($G$3:$G$4000=$G2120,$H$3:$H$4000))</f>
        <v>1102</v>
      </c>
      <c r="J2120" s="2" t="str">
        <v>KEN</v>
      </c>
      <c r="K2120" s="21" t="str">
        <v>Edith CHELIMO</v>
      </c>
      <c r="L2120" s="47" t="str">
        <v>marathon</v>
      </c>
      <c r="M2120" s="97">
        <v>31609</v>
      </c>
      <c r="N2120" s="96" t="str">
        <f t="shared" si="132"/>
        <v>Edith CHELIMOmarathon</v>
      </c>
      <c r="O2120" s="2">
        <f t="shared" si="133"/>
        <v>1187</v>
      </c>
      <c r="P2120" s="2">
        <f t="shared" si="134"/>
        <v>24</v>
      </c>
      <c r="Q2120" s="81" t="str">
        <f t="shared" si="135"/>
        <v/>
      </c>
    </row>
    <row r="2121" spans="1:17" x14ac:dyDescent="0.2">
      <c r="A2121" t="s">
        <v>1179</v>
      </c>
      <c r="B2121" t="s">
        <v>1266</v>
      </c>
      <c r="C2121" t="s">
        <v>26</v>
      </c>
      <c r="D2121" s="5">
        <v>37091</v>
      </c>
      <c r="E2121" s="2">
        <v>1101</v>
      </c>
      <c r="F2121" s="2">
        <v>69</v>
      </c>
      <c r="G2121" t="str">
        <f>B2121&amp;C2121</f>
        <v>Kavia FRANCIS400m</v>
      </c>
      <c r="H2121" s="2">
        <f>E2121</f>
        <v>1101</v>
      </c>
      <c r="I2121" s="2" cm="1">
        <f t="array" ref="I2121">MAX(IF($G$3:$G$4000=$G2121,$H$3:$H$4000))</f>
        <v>1101</v>
      </c>
      <c r="J2121" s="2" t="str">
        <v>KEN</v>
      </c>
      <c r="K2121" s="21" t="str">
        <v>Vibian CHEPKURUI</v>
      </c>
      <c r="L2121" s="47" t="str">
        <v>10000m</v>
      </c>
      <c r="M2121" s="97">
        <v>34490</v>
      </c>
      <c r="N2121" s="96" t="str">
        <f t="shared" si="132"/>
        <v>Vibian CHEPKURUI10000m</v>
      </c>
      <c r="O2121" s="2">
        <f t="shared" si="133"/>
        <v>1184</v>
      </c>
      <c r="P2121" s="2">
        <f t="shared" si="134"/>
        <v>12</v>
      </c>
      <c r="Q2121" s="81" t="str">
        <f t="shared" si="135"/>
        <v/>
      </c>
    </row>
    <row r="2122" spans="1:17" x14ac:dyDescent="0.2">
      <c r="A2122" t="s">
        <v>1179</v>
      </c>
      <c r="B2122" t="s">
        <v>2358</v>
      </c>
      <c r="C2122" t="s">
        <v>37</v>
      </c>
      <c r="D2122" s="5">
        <v>37551</v>
      </c>
      <c r="E2122" s="2">
        <v>1101</v>
      </c>
      <c r="F2122" s="2">
        <v>26</v>
      </c>
      <c r="G2122" t="str">
        <f>B2122&amp;C2122</f>
        <v>Shantae FOREMANlong-jump</v>
      </c>
      <c r="H2122" s="2">
        <f>E2122</f>
        <v>1101</v>
      </c>
      <c r="I2122" s="2" cm="1">
        <f t="array" ref="I2122">MAX(IF($G$3:$G$4000=$G2122,$H$3:$H$4000))</f>
        <v>1101</v>
      </c>
      <c r="J2122" s="2" t="str">
        <v>KEN</v>
      </c>
      <c r="K2122" s="21" t="str">
        <v>Winny CHEBET</v>
      </c>
      <c r="L2122" s="47" t="str">
        <v>1500m</v>
      </c>
      <c r="M2122" s="97">
        <v>33227</v>
      </c>
      <c r="N2122" s="96" t="str">
        <f t="shared" si="132"/>
        <v>Winny CHEBET1500m</v>
      </c>
      <c r="O2122" s="2">
        <f t="shared" si="133"/>
        <v>1183</v>
      </c>
      <c r="P2122" s="2">
        <f t="shared" si="134"/>
        <v>9</v>
      </c>
      <c r="Q2122" s="81" t="str">
        <f t="shared" si="135"/>
        <v/>
      </c>
    </row>
    <row r="2123" spans="1:17" x14ac:dyDescent="0.2">
      <c r="A2123" t="s">
        <v>1179</v>
      </c>
      <c r="B2123" t="s">
        <v>1187</v>
      </c>
      <c r="C2123" t="s">
        <v>2</v>
      </c>
      <c r="D2123" s="5">
        <v>38164</v>
      </c>
      <c r="E2123" s="2">
        <v>1100</v>
      </c>
      <c r="F2123" s="2">
        <v>18</v>
      </c>
      <c r="G2123" t="str">
        <f>B2123&amp;C2123</f>
        <v>Serena COLE100m</v>
      </c>
      <c r="H2123" s="2">
        <f>E2123</f>
        <v>1100</v>
      </c>
      <c r="I2123" s="2" cm="1">
        <f t="array" ref="I2123">MAX(IF($G$3:$G$4000=$G2123,$H$3:$H$4000))</f>
        <v>1110</v>
      </c>
      <c r="J2123" s="2" t="str">
        <v>KEN</v>
      </c>
      <c r="K2123" s="21" t="str">
        <v>Naomi MUSSONI</v>
      </c>
      <c r="L2123" s="47" t="str">
        <v>5000m</v>
      </c>
      <c r="M2123" s="97">
        <v>36135</v>
      </c>
      <c r="N2123" s="96" t="str">
        <f t="shared" si="132"/>
        <v>Naomi MUSSONI5000m</v>
      </c>
      <c r="O2123" s="2">
        <f t="shared" si="133"/>
        <v>1183</v>
      </c>
      <c r="P2123" s="2">
        <f t="shared" si="134"/>
        <v>9</v>
      </c>
      <c r="Q2123" s="81" t="str">
        <f t="shared" si="135"/>
        <v/>
      </c>
    </row>
    <row r="2124" spans="1:17" x14ac:dyDescent="0.2">
      <c r="A2124" t="s">
        <v>1179</v>
      </c>
      <c r="B2124" t="s">
        <v>1235</v>
      </c>
      <c r="C2124" t="s">
        <v>25</v>
      </c>
      <c r="D2124" s="5">
        <v>35384</v>
      </c>
      <c r="E2124" s="2">
        <v>1100</v>
      </c>
      <c r="F2124" s="2">
        <v>72</v>
      </c>
      <c r="G2124" t="str">
        <f>B2124&amp;C2124</f>
        <v>Candice MCLEOD200m</v>
      </c>
      <c r="H2124" s="2">
        <f>E2124</f>
        <v>1100</v>
      </c>
      <c r="I2124" s="2" cm="1">
        <f t="array" ref="I2124">MAX(IF($G$3:$G$4000=$G2124,$H$3:$H$4000))</f>
        <v>1100</v>
      </c>
      <c r="J2124" s="2" t="str">
        <v>KEN</v>
      </c>
      <c r="K2124" s="21" t="str">
        <v>Fancy CHEMUTAI</v>
      </c>
      <c r="L2124" s="47" t="str">
        <v>10000m</v>
      </c>
      <c r="M2124" s="97">
        <v>34778</v>
      </c>
      <c r="N2124" s="96" t="str">
        <f t="shared" si="132"/>
        <v>Fancy CHEMUTAI10000m</v>
      </c>
      <c r="O2124" s="2">
        <f t="shared" si="133"/>
        <v>1183</v>
      </c>
      <c r="P2124" s="2">
        <f t="shared" si="134"/>
        <v>13</v>
      </c>
      <c r="Q2124" s="81" t="str">
        <f t="shared" si="135"/>
        <v/>
      </c>
    </row>
    <row r="2125" spans="1:17" x14ac:dyDescent="0.2">
      <c r="A2125" t="s">
        <v>1179</v>
      </c>
      <c r="B2125" t="s">
        <v>1265</v>
      </c>
      <c r="C2125" t="s">
        <v>26</v>
      </c>
      <c r="D2125" s="5">
        <v>34287</v>
      </c>
      <c r="E2125" s="2">
        <v>1097</v>
      </c>
      <c r="F2125" s="2">
        <v>11</v>
      </c>
      <c r="G2125" t="str">
        <f>B2125&amp;C2125</f>
        <v>Janieve RUSSELL400m</v>
      </c>
      <c r="H2125" s="2">
        <f>E2125</f>
        <v>1097</v>
      </c>
      <c r="I2125" s="2" cm="1">
        <f t="array" ref="I2125">MAX(IF($G$3:$G$4000=$G2125,$H$3:$H$4000))</f>
        <v>1135</v>
      </c>
      <c r="J2125" s="2" t="str">
        <v>KEN</v>
      </c>
      <c r="K2125" s="21" t="str">
        <v>Sheila CHELANGAT</v>
      </c>
      <c r="L2125" s="47" t="str">
        <v>10000m</v>
      </c>
      <c r="M2125" s="97">
        <v>35896</v>
      </c>
      <c r="N2125" s="96" t="str">
        <f t="shared" si="132"/>
        <v>Sheila CHELANGAT10000m</v>
      </c>
      <c r="O2125" s="2">
        <f t="shared" si="133"/>
        <v>1183</v>
      </c>
      <c r="P2125" s="2">
        <f t="shared" si="134"/>
        <v>13</v>
      </c>
      <c r="Q2125" s="81" t="str">
        <f t="shared" si="135"/>
        <v/>
      </c>
    </row>
    <row r="2126" spans="1:17" x14ac:dyDescent="0.2">
      <c r="A2126" t="s">
        <v>1179</v>
      </c>
      <c r="B2126" t="s">
        <v>1909</v>
      </c>
      <c r="C2126" s="5" t="s">
        <v>26</v>
      </c>
      <c r="D2126" s="5">
        <v>37497</v>
      </c>
      <c r="E2126" s="2">
        <v>1097</v>
      </c>
      <c r="F2126" s="2">
        <v>73</v>
      </c>
      <c r="G2126" t="str">
        <f>B2126&amp;C2126</f>
        <v>Garriel WHITE400m</v>
      </c>
      <c r="H2126" s="2">
        <f>E2126</f>
        <v>1097</v>
      </c>
      <c r="I2126" s="2" cm="1">
        <f t="array" ref="I2126">MAX(IF($G$3:$G$4000=$G2126,$H$3:$H$4000))</f>
        <v>1097</v>
      </c>
      <c r="J2126" s="2" t="str">
        <v>KEN</v>
      </c>
      <c r="K2126" s="21" t="str">
        <v>Violah CHEPTOO</v>
      </c>
      <c r="L2126" s="47" t="str">
        <v>10000m</v>
      </c>
      <c r="M2126" s="97">
        <v>32568</v>
      </c>
      <c r="N2126" s="96" t="str">
        <f t="shared" si="132"/>
        <v>Violah CHEPTOO10000m</v>
      </c>
      <c r="O2126" s="2">
        <f t="shared" si="133"/>
        <v>1183</v>
      </c>
      <c r="P2126" s="2">
        <f t="shared" si="134"/>
        <v>13</v>
      </c>
      <c r="Q2126" s="81" t="str">
        <f t="shared" si="135"/>
        <v/>
      </c>
    </row>
    <row r="2127" spans="1:17" x14ac:dyDescent="0.2">
      <c r="A2127" t="s">
        <v>1179</v>
      </c>
      <c r="B2127" t="s">
        <v>1325</v>
      </c>
      <c r="C2127" s="5" t="s">
        <v>27</v>
      </c>
      <c r="D2127" s="5">
        <v>36569</v>
      </c>
      <c r="E2127" s="2">
        <v>1097</v>
      </c>
      <c r="F2127" s="2">
        <v>69</v>
      </c>
      <c r="G2127" t="str">
        <f>B2127&amp;C2127</f>
        <v>Michaela LEWIS800m</v>
      </c>
      <c r="H2127" s="2">
        <f>E2127</f>
        <v>1097</v>
      </c>
      <c r="I2127" s="2" cm="1">
        <f t="array" ref="I2127">MAX(IF($G$3:$G$4000=$G2127,$H$3:$H$4000))</f>
        <v>1097</v>
      </c>
      <c r="J2127" s="2" t="str">
        <v>KEN</v>
      </c>
      <c r="K2127" s="21" t="str">
        <v>Nancy JELAGAT</v>
      </c>
      <c r="L2127" s="47" t="str">
        <v>10000m</v>
      </c>
      <c r="M2127" s="97">
        <v>1986</v>
      </c>
      <c r="N2127" s="96" t="str">
        <f t="shared" si="132"/>
        <v>Nancy JELAGAT10000m</v>
      </c>
      <c r="O2127" s="2">
        <f t="shared" si="133"/>
        <v>1183</v>
      </c>
      <c r="P2127" s="2">
        <f t="shared" si="134"/>
        <v>13</v>
      </c>
      <c r="Q2127" s="81" t="str">
        <f t="shared" si="135"/>
        <v/>
      </c>
    </row>
    <row r="2128" spans="1:17" x14ac:dyDescent="0.2">
      <c r="A2128" t="s">
        <v>1179</v>
      </c>
      <c r="B2128" t="s">
        <v>1838</v>
      </c>
      <c r="C2128" s="5" t="s">
        <v>2</v>
      </c>
      <c r="D2128" s="5">
        <v>34624</v>
      </c>
      <c r="E2128" s="2">
        <v>1095</v>
      </c>
      <c r="F2128" s="2">
        <v>94</v>
      </c>
      <c r="G2128" t="str">
        <f>B2128&amp;C2128</f>
        <v>Christania WILLIAMS100m</v>
      </c>
      <c r="H2128" s="2">
        <f>E2128</f>
        <v>1095</v>
      </c>
      <c r="I2128" s="2" cm="1">
        <f t="array" ref="I2128">MAX(IF($G$3:$G$4000=$G2128,$H$3:$H$4000))</f>
        <v>1095</v>
      </c>
      <c r="J2128" s="2" t="str">
        <v>KEN</v>
      </c>
      <c r="K2128" s="21" t="str">
        <v>Dorcas Jepchirchir TUITOEK</v>
      </c>
      <c r="L2128" s="47" t="str">
        <v>marathon</v>
      </c>
      <c r="M2128" s="97">
        <v>35826</v>
      </c>
      <c r="N2128" s="96" t="str">
        <f t="shared" si="132"/>
        <v>Dorcas Jepchirchir TUITOEKmarathon</v>
      </c>
      <c r="O2128" s="2">
        <f t="shared" si="133"/>
        <v>1183</v>
      </c>
      <c r="P2128" s="2">
        <f t="shared" si="134"/>
        <v>26</v>
      </c>
      <c r="Q2128" s="81" t="str">
        <f t="shared" si="135"/>
        <v/>
      </c>
    </row>
    <row r="2129" spans="1:17" x14ac:dyDescent="0.2">
      <c r="A2129" t="s">
        <v>1179</v>
      </c>
      <c r="B2129" t="s">
        <v>1861</v>
      </c>
      <c r="C2129" t="s">
        <v>25</v>
      </c>
      <c r="D2129" s="5">
        <v>36957</v>
      </c>
      <c r="E2129" s="2">
        <v>1094</v>
      </c>
      <c r="F2129" s="2">
        <v>72</v>
      </c>
      <c r="G2129" t="str">
        <f>B2129&amp;C2129</f>
        <v>Nickisha PRYCE200m</v>
      </c>
      <c r="H2129" s="2">
        <f>E2129</f>
        <v>1094</v>
      </c>
      <c r="I2129" s="2" cm="1">
        <f t="array" ref="I2129">MAX(IF($G$3:$G$4000=$G2129,$H$3:$H$4000))</f>
        <v>1094</v>
      </c>
      <c r="J2129" s="2" t="str">
        <v>KEN</v>
      </c>
      <c r="K2129" s="21" t="str">
        <v>Fancy CHEMUTAI</v>
      </c>
      <c r="L2129" s="47" t="str">
        <v>marathon</v>
      </c>
      <c r="M2129" s="97">
        <v>34778</v>
      </c>
      <c r="N2129" s="96" t="str">
        <f t="shared" si="132"/>
        <v>Fancy CHEMUTAImarathon</v>
      </c>
      <c r="O2129" s="2">
        <f t="shared" si="133"/>
        <v>1183</v>
      </c>
      <c r="P2129" s="2">
        <f t="shared" si="134"/>
        <v>26</v>
      </c>
      <c r="Q2129" s="81" t="str">
        <f t="shared" si="135"/>
        <v/>
      </c>
    </row>
    <row r="2130" spans="1:17" x14ac:dyDescent="0.2">
      <c r="A2130" t="s">
        <v>1179</v>
      </c>
      <c r="B2130" t="s">
        <v>2293</v>
      </c>
      <c r="C2130" s="5" t="s">
        <v>33</v>
      </c>
      <c r="D2130" s="5">
        <v>35806</v>
      </c>
      <c r="E2130" s="2">
        <v>1094</v>
      </c>
      <c r="F2130" s="2">
        <v>40</v>
      </c>
      <c r="G2130" t="str">
        <f>B2130&amp;C2130</f>
        <v>Nicolee FOSTER400mh</v>
      </c>
      <c r="H2130" s="2">
        <f>E2130</f>
        <v>1094</v>
      </c>
      <c r="I2130" s="2" cm="1">
        <f t="array" ref="I2130">MAX(IF($G$3:$G$4000=$G2130,$H$3:$H$4000))</f>
        <v>1094</v>
      </c>
      <c r="J2130" s="2" t="str">
        <v>KEN</v>
      </c>
      <c r="K2130" s="21" t="str">
        <v>Gloria KITE</v>
      </c>
      <c r="L2130" s="47" t="str">
        <v>10000m</v>
      </c>
      <c r="M2130" s="97">
        <v>35805</v>
      </c>
      <c r="N2130" s="96" t="str">
        <f t="shared" si="132"/>
        <v>Gloria KITE10000m</v>
      </c>
      <c r="O2130" s="2">
        <f t="shared" si="133"/>
        <v>1181</v>
      </c>
      <c r="P2130" s="2">
        <f t="shared" si="134"/>
        <v>17</v>
      </c>
      <c r="Q2130" s="81" t="str">
        <f t="shared" si="135"/>
        <v/>
      </c>
    </row>
    <row r="2131" spans="1:17" x14ac:dyDescent="0.2">
      <c r="A2131" t="s">
        <v>1179</v>
      </c>
      <c r="B2131" t="s">
        <v>2570</v>
      </c>
      <c r="C2131" s="5" t="s">
        <v>40</v>
      </c>
      <c r="D2131" s="5">
        <v>35590</v>
      </c>
      <c r="E2131" s="2">
        <v>1094</v>
      </c>
      <c r="F2131" s="2">
        <v>7</v>
      </c>
      <c r="G2131" t="str">
        <f>B2131&amp;C2131</f>
        <v>Shanice LOVEdiscus-throw</v>
      </c>
      <c r="H2131" s="2">
        <f>E2131</f>
        <v>1094</v>
      </c>
      <c r="I2131" s="2" cm="1">
        <f t="array" ref="I2131">MAX(IF($G$3:$G$4000=$G2131,$H$3:$H$4000))</f>
        <v>1094</v>
      </c>
      <c r="J2131" s="2" t="str">
        <v>KEN</v>
      </c>
      <c r="K2131" s="21" t="str">
        <v>Beatrice CHEPTOO</v>
      </c>
      <c r="L2131" s="47" t="str">
        <v>marathon</v>
      </c>
      <c r="M2131" s="97">
        <v>0</v>
      </c>
      <c r="N2131" s="96" t="str">
        <f t="shared" si="132"/>
        <v>Beatrice CHEPTOOmarathon</v>
      </c>
      <c r="O2131" s="2">
        <f t="shared" si="133"/>
        <v>1179</v>
      </c>
      <c r="P2131" s="2">
        <f t="shared" si="134"/>
        <v>30</v>
      </c>
      <c r="Q2131" s="81" t="str">
        <f t="shared" si="135"/>
        <v/>
      </c>
    </row>
    <row r="2132" spans="1:17" x14ac:dyDescent="0.2">
      <c r="A2132" t="s">
        <v>1179</v>
      </c>
      <c r="B2132" t="s">
        <v>1864</v>
      </c>
      <c r="C2132" t="s">
        <v>25</v>
      </c>
      <c r="D2132" s="5">
        <v>35751</v>
      </c>
      <c r="E2132" s="2">
        <v>1092</v>
      </c>
      <c r="F2132" s="2">
        <v>76</v>
      </c>
      <c r="G2132" t="str">
        <f>B2132&amp;C2132</f>
        <v>Trishauna HEMMINGS200m</v>
      </c>
      <c r="H2132" s="2">
        <f>E2132</f>
        <v>1092</v>
      </c>
      <c r="I2132" s="2" cm="1">
        <f t="array" ref="I2132">MAX(IF($G$3:$G$4000=$G2132,$H$3:$H$4000))</f>
        <v>1092</v>
      </c>
      <c r="J2132" s="2" t="str">
        <v>KEN</v>
      </c>
      <c r="K2132" s="21" t="str">
        <v>Edinah JEBITOK</v>
      </c>
      <c r="L2132" s="47" t="str">
        <v>1500m</v>
      </c>
      <c r="M2132" s="97">
        <v>37205</v>
      </c>
      <c r="N2132" s="96" t="str">
        <f t="shared" si="132"/>
        <v>Edinah JEBITOK1500m</v>
      </c>
      <c r="O2132" s="2">
        <f t="shared" si="133"/>
        <v>1178</v>
      </c>
      <c r="P2132" s="2">
        <f t="shared" si="134"/>
        <v>11</v>
      </c>
      <c r="Q2132" s="81" t="str">
        <f t="shared" si="135"/>
        <v/>
      </c>
    </row>
    <row r="2133" spans="1:17" x14ac:dyDescent="0.2">
      <c r="A2133" t="s">
        <v>1179</v>
      </c>
      <c r="B2133" t="s">
        <v>2235</v>
      </c>
      <c r="C2133" s="5" t="s">
        <v>32</v>
      </c>
      <c r="D2133" s="5">
        <v>37543</v>
      </c>
      <c r="E2133" s="2">
        <v>1092</v>
      </c>
      <c r="F2133" s="2">
        <v>52</v>
      </c>
      <c r="G2133" t="str">
        <f>B2133&amp;C2133</f>
        <v>Gabrielle MATTHEWS100mh</v>
      </c>
      <c r="H2133" s="2">
        <f>E2133</f>
        <v>1092</v>
      </c>
      <c r="I2133" s="2" cm="1">
        <f t="array" ref="I2133">MAX(IF($G$3:$G$4000=$G2133,$H$3:$H$4000))</f>
        <v>1092</v>
      </c>
      <c r="J2133" s="2" t="str">
        <v>KEN</v>
      </c>
      <c r="K2133" s="21" t="str">
        <v>Sheila CHELANGAT</v>
      </c>
      <c r="L2133" s="47" t="str">
        <v>5000m</v>
      </c>
      <c r="M2133" s="97">
        <v>35896</v>
      </c>
      <c r="N2133" s="96" t="str">
        <f t="shared" si="132"/>
        <v>Sheila CHELANGAT5000m</v>
      </c>
      <c r="O2133" s="2">
        <f t="shared" si="133"/>
        <v>1177</v>
      </c>
      <c r="P2133" s="2">
        <f t="shared" si="134"/>
        <v>10</v>
      </c>
      <c r="Q2133" s="81" t="str">
        <f t="shared" si="135"/>
        <v/>
      </c>
    </row>
    <row r="2134" spans="1:17" x14ac:dyDescent="0.2">
      <c r="A2134" t="s">
        <v>1179</v>
      </c>
      <c r="B2134" t="s">
        <v>2209</v>
      </c>
      <c r="C2134" s="5" t="s">
        <v>33</v>
      </c>
      <c r="D2134" s="5">
        <v>35333</v>
      </c>
      <c r="E2134" s="2">
        <v>1092</v>
      </c>
      <c r="F2134" s="2">
        <v>42</v>
      </c>
      <c r="G2134" t="str">
        <f>B2134&amp;C2134</f>
        <v>Kimisha CHAMBERS400mh</v>
      </c>
      <c r="H2134" s="2">
        <f>E2134</f>
        <v>1092</v>
      </c>
      <c r="I2134" s="2" cm="1">
        <f t="array" ref="I2134">MAX(IF($G$3:$G$4000=$G2134,$H$3:$H$4000))</f>
        <v>1092</v>
      </c>
      <c r="J2134" s="2" t="str">
        <v>KEN</v>
      </c>
      <c r="K2134" s="21" t="str">
        <v>Vane Nyaboke NYANAMBA</v>
      </c>
      <c r="L2134" s="47" t="str">
        <v>marathon</v>
      </c>
      <c r="M2134" s="97">
        <v>34441</v>
      </c>
      <c r="N2134" s="96" t="str">
        <f t="shared" si="132"/>
        <v>Vane Nyaboke NYANAMBAmarathon</v>
      </c>
      <c r="O2134" s="2">
        <f t="shared" si="133"/>
        <v>1177</v>
      </c>
      <c r="P2134" s="2">
        <f t="shared" si="134"/>
        <v>32</v>
      </c>
      <c r="Q2134" s="81" t="str">
        <f t="shared" si="135"/>
        <v/>
      </c>
    </row>
    <row r="2135" spans="1:17" x14ac:dyDescent="0.2">
      <c r="A2135" t="s">
        <v>1179</v>
      </c>
      <c r="B2135" t="s">
        <v>1192</v>
      </c>
      <c r="C2135" t="s">
        <v>25</v>
      </c>
      <c r="D2135" s="5">
        <v>32031</v>
      </c>
      <c r="E2135" s="2">
        <v>1091</v>
      </c>
      <c r="F2135" s="2">
        <v>82</v>
      </c>
      <c r="G2135" t="str">
        <f>B2135&amp;C2135</f>
        <v>Anastasia LE-ROY200m</v>
      </c>
      <c r="H2135" s="2">
        <f>E2135</f>
        <v>1091</v>
      </c>
      <c r="I2135" s="2" cm="1">
        <f t="array" ref="I2135">MAX(IF($G$3:$G$4000=$G2135,$H$3:$H$4000))</f>
        <v>1091</v>
      </c>
      <c r="J2135" s="2" t="str">
        <v>KEN</v>
      </c>
      <c r="K2135" s="21" t="str">
        <v>Mary MORAA</v>
      </c>
      <c r="L2135" s="47" t="str">
        <v>800m</v>
      </c>
      <c r="M2135" s="97">
        <v>36692</v>
      </c>
      <c r="N2135" s="96" t="str">
        <f t="shared" si="132"/>
        <v>Mary MORAA800m</v>
      </c>
      <c r="O2135" s="2">
        <f t="shared" si="133"/>
        <v>1176</v>
      </c>
      <c r="P2135" s="2">
        <f t="shared" si="134"/>
        <v>12</v>
      </c>
      <c r="Q2135" s="81" t="str">
        <f t="shared" si="135"/>
        <v/>
      </c>
    </row>
    <row r="2136" spans="1:17" x14ac:dyDescent="0.2">
      <c r="A2136" t="s">
        <v>1179</v>
      </c>
      <c r="B2136" t="s">
        <v>1266</v>
      </c>
      <c r="C2136" t="s">
        <v>26</v>
      </c>
      <c r="D2136" s="5">
        <v>37091</v>
      </c>
      <c r="E2136" s="2">
        <v>1089</v>
      </c>
      <c r="F2136" s="2">
        <v>15</v>
      </c>
      <c r="G2136" t="str">
        <f>B2136&amp;C2136</f>
        <v>Kavia FRANCIS400m</v>
      </c>
      <c r="H2136" s="2">
        <f>E2136</f>
        <v>1089</v>
      </c>
      <c r="I2136" s="2" cm="1">
        <f t="array" ref="I2136">MAX(IF($G$3:$G$4000=$G2136,$H$3:$H$4000))</f>
        <v>1101</v>
      </c>
      <c r="J2136" s="2" t="str">
        <v>KEN</v>
      </c>
      <c r="K2136" s="21" t="str">
        <v>Bornes CHEPKIRUI</v>
      </c>
      <c r="L2136" s="47" t="str">
        <v>marathon</v>
      </c>
      <c r="M2136" s="97">
        <v>31739</v>
      </c>
      <c r="N2136" s="96" t="str">
        <f t="shared" si="132"/>
        <v>Bornes CHEPKIRUImarathon</v>
      </c>
      <c r="O2136" s="2">
        <f t="shared" si="133"/>
        <v>1176</v>
      </c>
      <c r="P2136" s="2">
        <f t="shared" si="134"/>
        <v>33</v>
      </c>
      <c r="Q2136" s="81" t="str">
        <f t="shared" si="135"/>
        <v/>
      </c>
    </row>
    <row r="2137" spans="1:17" x14ac:dyDescent="0.2">
      <c r="A2137" t="s">
        <v>1179</v>
      </c>
      <c r="B2137" t="s">
        <v>1204</v>
      </c>
      <c r="C2137" t="s">
        <v>26</v>
      </c>
      <c r="D2137" s="6">
        <v>35363</v>
      </c>
      <c r="E2137" s="2">
        <v>1089</v>
      </c>
      <c r="F2137" s="2">
        <v>83</v>
      </c>
      <c r="G2137" t="str">
        <f>B2137&amp;C2137</f>
        <v>Ashley WILLIAMS400m</v>
      </c>
      <c r="H2137" s="2">
        <f>E2137</f>
        <v>1089</v>
      </c>
      <c r="I2137" s="2" cm="1">
        <f t="array" ref="I2137">MAX(IF($G$3:$G$4000=$G2137,$H$3:$H$4000))</f>
        <v>1089</v>
      </c>
      <c r="J2137" s="2" t="str">
        <v>KEN</v>
      </c>
      <c r="K2137" s="21" t="str">
        <v>Fancy CHERONO</v>
      </c>
      <c r="L2137" s="47" t="str">
        <v>3000msc</v>
      </c>
      <c r="M2137" s="97">
        <v>37105</v>
      </c>
      <c r="N2137" s="96" t="str">
        <f t="shared" si="132"/>
        <v>Fancy CHERONO3000msc</v>
      </c>
      <c r="O2137" s="2">
        <f t="shared" si="133"/>
        <v>1175</v>
      </c>
      <c r="P2137" s="2">
        <f t="shared" si="134"/>
        <v>12</v>
      </c>
      <c r="Q2137" s="81" t="str">
        <f t="shared" si="135"/>
        <v/>
      </c>
    </row>
    <row r="2138" spans="1:17" x14ac:dyDescent="0.2">
      <c r="A2138" t="s">
        <v>1179</v>
      </c>
      <c r="B2138" t="s">
        <v>1769</v>
      </c>
      <c r="C2138" t="s">
        <v>25</v>
      </c>
      <c r="D2138" s="5">
        <v>37336</v>
      </c>
      <c r="E2138" s="2">
        <v>1087</v>
      </c>
      <c r="F2138" s="2">
        <v>87</v>
      </c>
      <c r="G2138" t="str">
        <f>B2138&amp;C2138</f>
        <v>Briana WILLIAMS200m</v>
      </c>
      <c r="H2138" s="2">
        <f>E2138</f>
        <v>1087</v>
      </c>
      <c r="I2138" s="2" cm="1">
        <f t="array" ref="I2138">MAX(IF($G$3:$G$4000=$G2138,$H$3:$H$4000))</f>
        <v>1087</v>
      </c>
      <c r="J2138" s="2" t="str">
        <v>KEN</v>
      </c>
      <c r="K2138" s="21" t="str">
        <v>Jackline CHEPKOECH</v>
      </c>
      <c r="L2138" s="47" t="str">
        <v>3000msc</v>
      </c>
      <c r="M2138" s="97">
        <v>37897</v>
      </c>
      <c r="N2138" s="96" t="str">
        <f t="shared" si="132"/>
        <v>Jackline CHEPKOECH3000msc</v>
      </c>
      <c r="O2138" s="2">
        <f t="shared" si="133"/>
        <v>1175</v>
      </c>
      <c r="P2138" s="2">
        <f t="shared" si="134"/>
        <v>12</v>
      </c>
      <c r="Q2138" s="81" t="str">
        <f t="shared" si="135"/>
        <v/>
      </c>
    </row>
    <row r="2139" spans="1:17" x14ac:dyDescent="0.2">
      <c r="A2139" t="s">
        <v>1179</v>
      </c>
      <c r="B2139" t="s">
        <v>1349</v>
      </c>
      <c r="C2139" t="s">
        <v>27</v>
      </c>
      <c r="D2139" s="5">
        <v>2000</v>
      </c>
      <c r="E2139" s="2">
        <v>1086</v>
      </c>
      <c r="F2139" s="2">
        <v>23</v>
      </c>
      <c r="G2139" t="str">
        <f>B2139&amp;C2139</f>
        <v>Kelly-Ann BECKFORD800m</v>
      </c>
      <c r="H2139" s="2">
        <f>E2139</f>
        <v>1086</v>
      </c>
      <c r="I2139" s="2" cm="1">
        <f t="array" ref="I2139">MAX(IF($G$3:$G$4000=$G2139,$H$3:$H$4000))</f>
        <v>1086</v>
      </c>
      <c r="J2139" s="2" t="str">
        <v>KEN</v>
      </c>
      <c r="K2139" s="21" t="str">
        <v>Agnes Mwikali MUTUKU</v>
      </c>
      <c r="L2139" s="47" t="str">
        <v>5000m</v>
      </c>
      <c r="M2139" s="97">
        <v>37605</v>
      </c>
      <c r="N2139" s="96" t="str">
        <f t="shared" si="132"/>
        <v>Agnes Mwikali MUTUKU5000m</v>
      </c>
      <c r="O2139" s="2">
        <f t="shared" si="133"/>
        <v>1175</v>
      </c>
      <c r="P2139" s="2">
        <f t="shared" si="134"/>
        <v>11</v>
      </c>
      <c r="Q2139" s="81" t="str">
        <f t="shared" si="135"/>
        <v/>
      </c>
    </row>
    <row r="2140" spans="1:17" x14ac:dyDescent="0.2">
      <c r="A2140" t="s">
        <v>1179</v>
      </c>
      <c r="B2140" t="s">
        <v>1822</v>
      </c>
      <c r="C2140" s="5" t="s">
        <v>25</v>
      </c>
      <c r="D2140" s="5">
        <v>34284</v>
      </c>
      <c r="E2140" s="2">
        <v>1086</v>
      </c>
      <c r="F2140" s="2">
        <v>90</v>
      </c>
      <c r="G2140" t="str">
        <f>B2140&amp;C2140</f>
        <v>Jodean WILLIAMS200m</v>
      </c>
      <c r="H2140" s="2">
        <f>E2140</f>
        <v>1086</v>
      </c>
      <c r="I2140" s="2" cm="1">
        <f t="array" ref="I2140">MAX(IF($G$3:$G$4000=$G2140,$H$3:$H$4000))</f>
        <v>1086</v>
      </c>
      <c r="J2140" s="2" t="str">
        <v>KEN</v>
      </c>
      <c r="K2140" s="21" t="str">
        <v>Sheila Chepkirui KIPROTICH</v>
      </c>
      <c r="L2140" s="47" t="str">
        <v>5000m</v>
      </c>
      <c r="M2140" s="97">
        <v>33234</v>
      </c>
      <c r="N2140" s="96" t="str">
        <f t="shared" si="132"/>
        <v>Sheila Chepkirui KIPROTICH5000m</v>
      </c>
      <c r="O2140" s="2">
        <f t="shared" si="133"/>
        <v>1175</v>
      </c>
      <c r="P2140" s="2">
        <f t="shared" si="134"/>
        <v>11</v>
      </c>
      <c r="Q2140" s="81" t="str">
        <f t="shared" si="135"/>
        <v/>
      </c>
    </row>
    <row r="2141" spans="1:17" x14ac:dyDescent="0.2">
      <c r="A2141" t="s">
        <v>1179</v>
      </c>
      <c r="B2141" t="s">
        <v>2238</v>
      </c>
      <c r="C2141" s="5" t="s">
        <v>32</v>
      </c>
      <c r="D2141" s="5">
        <v>36093</v>
      </c>
      <c r="E2141" s="2">
        <v>1086</v>
      </c>
      <c r="F2141" s="2">
        <v>56</v>
      </c>
      <c r="G2141" t="str">
        <f>B2141&amp;C2141</f>
        <v>Sidney MARSHALL100mh</v>
      </c>
      <c r="H2141" s="2">
        <f>E2141</f>
        <v>1086</v>
      </c>
      <c r="I2141" s="2" cm="1">
        <f t="array" ref="I2141">MAX(IF($G$3:$G$4000=$G2141,$H$3:$H$4000))</f>
        <v>1086</v>
      </c>
      <c r="J2141" s="2" t="str">
        <v>KEN</v>
      </c>
      <c r="K2141" s="21" t="str">
        <v>Lydia Naliaka SIMIYU</v>
      </c>
      <c r="L2141" s="47" t="str">
        <v>marathon</v>
      </c>
      <c r="M2141" s="97">
        <v>35179</v>
      </c>
      <c r="N2141" s="96" t="str">
        <f t="shared" si="132"/>
        <v>Lydia Naliaka SIMIYUmarathon</v>
      </c>
      <c r="O2141" s="2">
        <f t="shared" si="133"/>
        <v>1175</v>
      </c>
      <c r="P2141" s="2">
        <f t="shared" si="134"/>
        <v>34</v>
      </c>
      <c r="Q2141" s="81" t="str">
        <f t="shared" si="135"/>
        <v/>
      </c>
    </row>
    <row r="2142" spans="1:17" x14ac:dyDescent="0.2">
      <c r="A2142" t="s">
        <v>1179</v>
      </c>
      <c r="B2142" t="s">
        <v>1871</v>
      </c>
      <c r="C2142" t="s">
        <v>25</v>
      </c>
      <c r="D2142" s="5">
        <v>36161</v>
      </c>
      <c r="E2142" s="2">
        <v>1085</v>
      </c>
      <c r="F2142" s="2">
        <v>90</v>
      </c>
      <c r="G2142" t="str">
        <f>B2142&amp;C2142</f>
        <v>Linesha THOMPSON200m</v>
      </c>
      <c r="H2142" s="2">
        <f>E2142</f>
        <v>1085</v>
      </c>
      <c r="I2142" s="2" cm="1">
        <f t="array" ref="I2142">MAX(IF($G$3:$G$4000=$G2142,$H$3:$H$4000))</f>
        <v>1085</v>
      </c>
      <c r="J2142" s="2" t="str">
        <v>KEN</v>
      </c>
      <c r="K2142" s="21" t="str">
        <v>Tabithanjeri KAMAU</v>
      </c>
      <c r="L2142" s="47" t="str">
        <v>5000m</v>
      </c>
      <c r="M2142" s="97">
        <v>36710</v>
      </c>
      <c r="N2142" s="96" t="str">
        <f t="shared" si="132"/>
        <v>Tabithanjeri KAMAU5000m</v>
      </c>
      <c r="O2142" s="2">
        <f t="shared" si="133"/>
        <v>1174</v>
      </c>
      <c r="P2142" s="2">
        <f t="shared" si="134"/>
        <v>13</v>
      </c>
      <c r="Q2142" s="81" t="str">
        <f t="shared" si="135"/>
        <v/>
      </c>
    </row>
    <row r="2143" spans="1:17" x14ac:dyDescent="0.2">
      <c r="A2143" t="s">
        <v>1179</v>
      </c>
      <c r="B2143" t="s">
        <v>1872</v>
      </c>
      <c r="C2143" t="s">
        <v>25</v>
      </c>
      <c r="D2143" s="5">
        <v>36894</v>
      </c>
      <c r="E2143" s="2">
        <v>1084</v>
      </c>
      <c r="F2143" s="2">
        <v>94</v>
      </c>
      <c r="G2143" t="str">
        <f>B2143&amp;C2143</f>
        <v>Britany ANDERSON200m</v>
      </c>
      <c r="H2143" s="2">
        <f>E2143</f>
        <v>1084</v>
      </c>
      <c r="I2143" s="2" cm="1">
        <f t="array" ref="I2143">MAX(IF($G$3:$G$4000=$G2143,$H$3:$H$4000))</f>
        <v>1084</v>
      </c>
      <c r="J2143" s="2" t="str">
        <v>KEN</v>
      </c>
      <c r="K2143" s="21" t="str">
        <v>Mercy CHERONO</v>
      </c>
      <c r="L2143" s="47" t="str">
        <v>5000m</v>
      </c>
      <c r="M2143" s="97">
        <v>33365</v>
      </c>
      <c r="N2143" s="96" t="str">
        <f t="shared" si="132"/>
        <v>Mercy CHERONO5000m</v>
      </c>
      <c r="O2143" s="2">
        <f t="shared" si="133"/>
        <v>1173</v>
      </c>
      <c r="P2143" s="2">
        <f t="shared" si="134"/>
        <v>14</v>
      </c>
      <c r="Q2143" s="81" t="str">
        <f t="shared" si="135"/>
        <v/>
      </c>
    </row>
    <row r="2144" spans="1:17" x14ac:dyDescent="0.2">
      <c r="A2144" t="s">
        <v>1179</v>
      </c>
      <c r="B2144" t="s">
        <v>2366</v>
      </c>
      <c r="C2144" t="s">
        <v>37</v>
      </c>
      <c r="D2144" s="5"/>
      <c r="E2144" s="2">
        <v>1084</v>
      </c>
      <c r="F2144" s="2">
        <v>36</v>
      </c>
      <c r="G2144" t="str">
        <f>B2144&amp;C2144</f>
        <v>Amanda CARTYlong-jump</v>
      </c>
      <c r="H2144" s="2">
        <f>E2144</f>
        <v>1084</v>
      </c>
      <c r="I2144" s="2" cm="1">
        <f t="array" ref="I2144">MAX(IF($G$3:$G$4000=$G2144,$H$3:$H$4000))</f>
        <v>1084</v>
      </c>
      <c r="J2144" s="2" t="str">
        <v>KEN</v>
      </c>
      <c r="K2144" s="21" t="str">
        <v>Margaret AKIDOR</v>
      </c>
      <c r="L2144" s="47" t="str">
        <v>5000m</v>
      </c>
      <c r="M2144" s="97">
        <v>36703</v>
      </c>
      <c r="N2144" s="96" t="str">
        <f t="shared" si="132"/>
        <v>Margaret AKIDOR5000m</v>
      </c>
      <c r="O2144" s="2">
        <f t="shared" si="133"/>
        <v>1172</v>
      </c>
      <c r="P2144" s="2">
        <f t="shared" si="134"/>
        <v>15</v>
      </c>
      <c r="Q2144" s="81" t="str">
        <f t="shared" si="135"/>
        <v/>
      </c>
    </row>
    <row r="2145" spans="1:17" x14ac:dyDescent="0.2">
      <c r="A2145" t="s">
        <v>1179</v>
      </c>
      <c r="B2145" t="s">
        <v>1193</v>
      </c>
      <c r="C2145" t="s">
        <v>25</v>
      </c>
      <c r="D2145" s="5">
        <v>38216</v>
      </c>
      <c r="E2145" s="2">
        <v>1083</v>
      </c>
      <c r="F2145" s="2">
        <v>19</v>
      </c>
      <c r="G2145" t="str">
        <f>B2145&amp;C2145</f>
        <v>Tina CLAYTON200m</v>
      </c>
      <c r="H2145" s="2">
        <f>E2145</f>
        <v>1083</v>
      </c>
      <c r="I2145" s="2" cm="1">
        <f t="array" ref="I2145">MAX(IF($G$3:$G$4000=$G2145,$H$3:$H$4000))</f>
        <v>1104</v>
      </c>
      <c r="J2145" s="2" t="str">
        <v>KEN</v>
      </c>
      <c r="K2145" s="21" t="str">
        <v>Esther CHESANG KAKURI</v>
      </c>
      <c r="L2145" s="47" t="str">
        <v>marathon</v>
      </c>
      <c r="M2145" s="97">
        <v>34633</v>
      </c>
      <c r="N2145" s="96" t="str">
        <f t="shared" si="132"/>
        <v>Esther CHESANG KAKURImarathon</v>
      </c>
      <c r="O2145" s="2">
        <f t="shared" si="133"/>
        <v>1171</v>
      </c>
      <c r="P2145" s="2">
        <f t="shared" si="134"/>
        <v>35</v>
      </c>
      <c r="Q2145" s="81" t="str">
        <f t="shared" si="135"/>
        <v/>
      </c>
    </row>
    <row r="2146" spans="1:17" x14ac:dyDescent="0.2">
      <c r="A2146" t="s">
        <v>1179</v>
      </c>
      <c r="B2146" t="s">
        <v>1239</v>
      </c>
      <c r="C2146" t="s">
        <v>26</v>
      </c>
      <c r="D2146" s="5">
        <v>37867</v>
      </c>
      <c r="E2146" s="2">
        <v>1082</v>
      </c>
      <c r="F2146" s="2">
        <v>17</v>
      </c>
      <c r="G2146" t="str">
        <f>B2146&amp;C2146</f>
        <v>Oneika MCANNUFF400m</v>
      </c>
      <c r="H2146" s="2">
        <f>E2146</f>
        <v>1082</v>
      </c>
      <c r="I2146" s="2" cm="1">
        <f t="array" ref="I2146">MAX(IF($G$3:$G$4000=$G2146,$H$3:$H$4000))</f>
        <v>1106</v>
      </c>
      <c r="J2146" s="2" t="str">
        <v>KEN</v>
      </c>
      <c r="K2146" s="21" t="str">
        <v>Daisy CHEROTICH</v>
      </c>
      <c r="L2146" s="47" t="str">
        <v>5000m</v>
      </c>
      <c r="M2146" s="97">
        <v>35580</v>
      </c>
      <c r="N2146" s="96" t="str">
        <f t="shared" si="132"/>
        <v>Daisy CHEROTICH5000m</v>
      </c>
      <c r="O2146" s="2">
        <f t="shared" si="133"/>
        <v>1170</v>
      </c>
      <c r="P2146" s="2">
        <f t="shared" si="134"/>
        <v>16</v>
      </c>
      <c r="Q2146" s="81" t="str">
        <f t="shared" si="135"/>
        <v/>
      </c>
    </row>
    <row r="2147" spans="1:17" x14ac:dyDescent="0.2">
      <c r="A2147" t="s">
        <v>1179</v>
      </c>
      <c r="B2147" t="s">
        <v>2240</v>
      </c>
      <c r="C2147" t="s">
        <v>32</v>
      </c>
      <c r="D2147" s="5">
        <v>37519</v>
      </c>
      <c r="E2147" s="2">
        <v>1082</v>
      </c>
      <c r="F2147" s="2">
        <v>57</v>
      </c>
      <c r="G2147" t="str">
        <f>B2147&amp;C2147</f>
        <v>Selieci MYLES100mh</v>
      </c>
      <c r="H2147" s="2">
        <f>E2147</f>
        <v>1082</v>
      </c>
      <c r="I2147" s="2" cm="1">
        <f t="array" ref="I2147">MAX(IF($G$3:$G$4000=$G2147,$H$3:$H$4000))</f>
        <v>1082</v>
      </c>
      <c r="J2147" s="2" t="str">
        <v>KEN</v>
      </c>
      <c r="K2147" s="21" t="str">
        <v>Judy JEPNGETICH</v>
      </c>
      <c r="L2147" s="47" t="str">
        <v>5000m</v>
      </c>
      <c r="M2147" s="97">
        <v>37614</v>
      </c>
      <c r="N2147" s="96" t="str">
        <f t="shared" si="132"/>
        <v>Judy JEPNGETICH5000m</v>
      </c>
      <c r="O2147" s="2">
        <f t="shared" si="133"/>
        <v>1168</v>
      </c>
      <c r="P2147" s="2">
        <f t="shared" si="134"/>
        <v>19</v>
      </c>
      <c r="Q2147" s="81" t="str">
        <f t="shared" si="135"/>
        <v/>
      </c>
    </row>
    <row r="2148" spans="1:17" x14ac:dyDescent="0.2">
      <c r="A2148" t="s">
        <v>1179</v>
      </c>
      <c r="B2148" t="s">
        <v>1268</v>
      </c>
      <c r="C2148" t="s">
        <v>26</v>
      </c>
      <c r="D2148" s="5">
        <v>37151</v>
      </c>
      <c r="E2148" s="2">
        <v>1080</v>
      </c>
      <c r="F2148" s="2">
        <v>18</v>
      </c>
      <c r="G2148" t="str">
        <f>B2148&amp;C2148</f>
        <v>Shianne DACOSTA400m</v>
      </c>
      <c r="H2148" s="2">
        <f>E2148</f>
        <v>1080</v>
      </c>
      <c r="I2148" s="2" cm="1">
        <f t="array" ref="I2148">MAX(IF($G$3:$G$4000=$G2148,$H$3:$H$4000))</f>
        <v>1080</v>
      </c>
      <c r="J2148" s="2" t="str">
        <v>KEN</v>
      </c>
      <c r="K2148" s="21" t="str">
        <v>Rebecca MWANGI</v>
      </c>
      <c r="L2148" s="47" t="str">
        <v>5000m</v>
      </c>
      <c r="M2148" s="97">
        <v>37057</v>
      </c>
      <c r="N2148" s="96" t="str">
        <f t="shared" si="132"/>
        <v>Rebecca MWANGI5000m</v>
      </c>
      <c r="O2148" s="2">
        <f t="shared" si="133"/>
        <v>1167</v>
      </c>
      <c r="P2148" s="2">
        <f t="shared" si="134"/>
        <v>21</v>
      </c>
      <c r="Q2148" s="81" t="str">
        <f t="shared" si="135"/>
        <v/>
      </c>
    </row>
    <row r="2149" spans="1:17" x14ac:dyDescent="0.2">
      <c r="A2149" t="s">
        <v>1179</v>
      </c>
      <c r="B2149" t="s">
        <v>1289</v>
      </c>
      <c r="C2149" t="s">
        <v>33</v>
      </c>
      <c r="D2149" s="5">
        <v>37666</v>
      </c>
      <c r="E2149" s="2">
        <v>1079</v>
      </c>
      <c r="F2149" s="2">
        <v>3</v>
      </c>
      <c r="G2149" t="str">
        <f>B2149&amp;C2149</f>
        <v>Safhia HINDS400mh</v>
      </c>
      <c r="H2149" s="2">
        <f>E2149</f>
        <v>1079</v>
      </c>
      <c r="I2149" s="2" cm="1">
        <f t="array" ref="I2149">MAX(IF($G$3:$G$4000=$G2149,$H$3:$H$4000))</f>
        <v>1079</v>
      </c>
      <c r="J2149" s="2" t="str">
        <v>KEN</v>
      </c>
      <c r="K2149" s="21" t="str">
        <v>Caroline Cheptanui KILEL</v>
      </c>
      <c r="L2149" s="47" t="str">
        <v>marathon</v>
      </c>
      <c r="M2149" s="97">
        <v>29666</v>
      </c>
      <c r="N2149" s="96" t="str">
        <f t="shared" si="132"/>
        <v>Caroline Cheptanui KILELmarathon</v>
      </c>
      <c r="O2149" s="2">
        <f t="shared" si="133"/>
        <v>1167</v>
      </c>
      <c r="P2149" s="2">
        <f t="shared" si="134"/>
        <v>37</v>
      </c>
      <c r="Q2149" s="81" t="str">
        <f t="shared" si="135"/>
        <v/>
      </c>
    </row>
    <row r="2150" spans="1:17" x14ac:dyDescent="0.2">
      <c r="A2150" t="s">
        <v>1179</v>
      </c>
      <c r="B2150" t="s">
        <v>1922</v>
      </c>
      <c r="C2150" t="s">
        <v>26</v>
      </c>
      <c r="D2150" s="5">
        <v>37281</v>
      </c>
      <c r="E2150" s="2">
        <v>1078</v>
      </c>
      <c r="F2150" s="2">
        <v>96</v>
      </c>
      <c r="G2150" t="str">
        <f>B2150&amp;C2150</f>
        <v>Annalee ROBINSON400m</v>
      </c>
      <c r="H2150" s="2">
        <f>E2150</f>
        <v>1078</v>
      </c>
      <c r="I2150" s="2" cm="1">
        <f t="array" ref="I2150">MAX(IF($G$3:$G$4000=$G2150,$H$3:$H$4000))</f>
        <v>1078</v>
      </c>
      <c r="J2150" s="2" t="str">
        <v>KEN</v>
      </c>
      <c r="K2150" s="21" t="str">
        <v>Gladys Jepkurui BIWOTT</v>
      </c>
      <c r="L2150" s="47" t="str">
        <v>marathon</v>
      </c>
      <c r="M2150" s="97">
        <v>31100</v>
      </c>
      <c r="N2150" s="96" t="str">
        <f t="shared" si="132"/>
        <v>Gladys Jepkurui BIWOTTmarathon</v>
      </c>
      <c r="O2150" s="2">
        <f t="shared" si="133"/>
        <v>1167</v>
      </c>
      <c r="P2150" s="2">
        <f t="shared" si="134"/>
        <v>37</v>
      </c>
      <c r="Q2150" s="81" t="str">
        <f t="shared" si="135"/>
        <v/>
      </c>
    </row>
    <row r="2151" spans="1:17" x14ac:dyDescent="0.2">
      <c r="A2151" t="s">
        <v>1179</v>
      </c>
      <c r="B2151" t="s">
        <v>1181</v>
      </c>
      <c r="C2151" t="s">
        <v>2</v>
      </c>
      <c r="D2151" s="6">
        <v>38086</v>
      </c>
      <c r="E2151" s="2">
        <v>1077</v>
      </c>
      <c r="F2151" s="2">
        <v>21</v>
      </c>
      <c r="G2151" t="str">
        <f>B2151&amp;C2151</f>
        <v>Alexis JAMES100m</v>
      </c>
      <c r="H2151" s="2">
        <f>E2151</f>
        <v>1077</v>
      </c>
      <c r="I2151" s="2" cm="1">
        <f t="array" ref="I2151">MAX(IF($G$3:$G$4000=$G2151,$H$3:$H$4000))</f>
        <v>1077</v>
      </c>
      <c r="J2151" s="2" t="str">
        <v>KEN</v>
      </c>
      <c r="K2151" s="21" t="str">
        <v>Joyce KIMELI</v>
      </c>
      <c r="L2151" s="47" t="str">
        <v>3000msc</v>
      </c>
      <c r="M2151" s="97">
        <v>0</v>
      </c>
      <c r="N2151" s="96" t="str">
        <f t="shared" si="132"/>
        <v>Joyce KIMELI3000msc</v>
      </c>
      <c r="O2151" s="2">
        <f t="shared" si="133"/>
        <v>1164</v>
      </c>
      <c r="P2151" s="2">
        <f t="shared" si="134"/>
        <v>17</v>
      </c>
      <c r="Q2151" s="81" t="str">
        <f t="shared" si="135"/>
        <v/>
      </c>
    </row>
    <row r="2152" spans="1:17" x14ac:dyDescent="0.2">
      <c r="A2152" t="s">
        <v>1179</v>
      </c>
      <c r="B2152" t="s">
        <v>1271</v>
      </c>
      <c r="C2152" t="s">
        <v>26</v>
      </c>
      <c r="D2152" s="6">
        <v>36141</v>
      </c>
      <c r="E2152" s="2">
        <v>1076</v>
      </c>
      <c r="F2152" s="2">
        <v>99</v>
      </c>
      <c r="G2152" t="str">
        <f>B2152&amp;C2152</f>
        <v>O'Shalia JOHNSON400m</v>
      </c>
      <c r="H2152" s="2">
        <f>E2152</f>
        <v>1076</v>
      </c>
      <c r="I2152" s="2" cm="1">
        <f t="array" ref="I2152">MAX(IF($G$3:$G$4000=$G2152,$H$3:$H$4000))</f>
        <v>1076</v>
      </c>
      <c r="J2152" s="2" t="str">
        <v>KEN</v>
      </c>
      <c r="K2152" s="21" t="str">
        <v>Judith KIYENG</v>
      </c>
      <c r="L2152" s="47" t="str">
        <v>1500m</v>
      </c>
      <c r="M2152" s="97">
        <v>34678</v>
      </c>
      <c r="N2152" s="96" t="str">
        <f t="shared" si="132"/>
        <v>Judith KIYENG1500m</v>
      </c>
      <c r="O2152" s="2">
        <f t="shared" si="133"/>
        <v>1163</v>
      </c>
      <c r="P2152" s="2">
        <f t="shared" si="134"/>
        <v>17</v>
      </c>
      <c r="Q2152" s="81" t="str">
        <f t="shared" si="135"/>
        <v/>
      </c>
    </row>
    <row r="2153" spans="1:17" x14ac:dyDescent="0.2">
      <c r="A2153" t="s">
        <v>1179</v>
      </c>
      <c r="B2153" t="s">
        <v>1271</v>
      </c>
      <c r="C2153" t="s">
        <v>26</v>
      </c>
      <c r="D2153" s="5">
        <v>36141</v>
      </c>
      <c r="E2153" s="2">
        <v>1073</v>
      </c>
      <c r="F2153" s="2">
        <v>24</v>
      </c>
      <c r="G2153" t="str">
        <f>B2153&amp;C2153</f>
        <v>O'Shalia JOHNSON400m</v>
      </c>
      <c r="H2153" s="2">
        <f>E2153</f>
        <v>1073</v>
      </c>
      <c r="I2153" s="2" cm="1">
        <f t="array" ref="I2153">MAX(IF($G$3:$G$4000=$G2153,$H$3:$H$4000))</f>
        <v>1076</v>
      </c>
      <c r="J2153" s="2" t="str">
        <v>KEN</v>
      </c>
      <c r="K2153" s="21" t="str">
        <v>Mercy CHERONO</v>
      </c>
      <c r="L2153" s="47" t="str">
        <v>1500m</v>
      </c>
      <c r="M2153" s="97">
        <v>33365</v>
      </c>
      <c r="N2153" s="96" t="str">
        <f t="shared" si="132"/>
        <v>Mercy CHERONO1500m</v>
      </c>
      <c r="O2153" s="2">
        <f t="shared" si="133"/>
        <v>1162</v>
      </c>
      <c r="P2153" s="2">
        <f t="shared" si="134"/>
        <v>20</v>
      </c>
      <c r="Q2153" s="81" t="str">
        <f t="shared" si="135"/>
        <v/>
      </c>
    </row>
    <row r="2154" spans="1:17" x14ac:dyDescent="0.2">
      <c r="A2154" t="s">
        <v>1179</v>
      </c>
      <c r="B2154" t="s">
        <v>1213</v>
      </c>
      <c r="C2154" s="5" t="s">
        <v>32</v>
      </c>
      <c r="D2154" s="5">
        <v>38313</v>
      </c>
      <c r="E2154" s="2">
        <v>1073</v>
      </c>
      <c r="F2154" s="2">
        <v>12</v>
      </c>
      <c r="G2154" t="str">
        <f>B2154&amp;C2154</f>
        <v>Asharria ULETT100mh</v>
      </c>
      <c r="H2154" s="2">
        <f>E2154</f>
        <v>1073</v>
      </c>
      <c r="I2154" s="2" cm="1">
        <f t="array" ref="I2154">MAX(IF($G$3:$G$4000=$G2154,$H$3:$H$4000))</f>
        <v>1073</v>
      </c>
      <c r="J2154" s="2" t="str">
        <v>KEN</v>
      </c>
      <c r="K2154" s="21" t="str">
        <v>Leah JERUTO</v>
      </c>
      <c r="L2154" s="47" t="str">
        <v>3000msc</v>
      </c>
      <c r="M2154" s="97">
        <v>36658</v>
      </c>
      <c r="N2154" s="96" t="str">
        <f t="shared" si="132"/>
        <v>Leah JERUTO3000msc</v>
      </c>
      <c r="O2154" s="2">
        <f t="shared" si="133"/>
        <v>1162</v>
      </c>
      <c r="P2154" s="2">
        <f t="shared" si="134"/>
        <v>18</v>
      </c>
      <c r="Q2154" s="81" t="str">
        <f t="shared" si="135"/>
        <v/>
      </c>
    </row>
    <row r="2155" spans="1:17" x14ac:dyDescent="0.2">
      <c r="A2155" t="s">
        <v>1179</v>
      </c>
      <c r="B2155" t="s">
        <v>1443</v>
      </c>
      <c r="C2155" t="s">
        <v>32</v>
      </c>
      <c r="D2155" s="5">
        <v>37735</v>
      </c>
      <c r="E2155" s="2">
        <v>1073</v>
      </c>
      <c r="F2155" s="2">
        <v>71</v>
      </c>
      <c r="G2155" t="str">
        <f>B2155&amp;C2155</f>
        <v>Patreece CLARKE100mh</v>
      </c>
      <c r="H2155" s="2">
        <f>E2155</f>
        <v>1073</v>
      </c>
      <c r="I2155" s="2" cm="1">
        <f t="array" ref="I2155">MAX(IF($G$3:$G$4000=$G2155,$H$3:$H$4000))</f>
        <v>1073</v>
      </c>
      <c r="J2155" s="2" t="str">
        <v>KEN</v>
      </c>
      <c r="K2155" s="21" t="str">
        <v>Faith CHEROTICH</v>
      </c>
      <c r="L2155" s="47" t="str">
        <v>3000msc</v>
      </c>
      <c r="M2155" s="97">
        <v>38181</v>
      </c>
      <c r="N2155" s="96" t="str">
        <f t="shared" si="132"/>
        <v>Faith CHEROTICH3000msc</v>
      </c>
      <c r="O2155" s="2">
        <f t="shared" si="133"/>
        <v>1161</v>
      </c>
      <c r="P2155" s="2">
        <f t="shared" si="134"/>
        <v>19</v>
      </c>
      <c r="Q2155" s="81" t="str">
        <f t="shared" si="135"/>
        <v/>
      </c>
    </row>
    <row r="2156" spans="1:17" x14ac:dyDescent="0.2">
      <c r="A2156" t="s">
        <v>1179</v>
      </c>
      <c r="B2156" t="s">
        <v>1209</v>
      </c>
      <c r="C2156" t="s">
        <v>2</v>
      </c>
      <c r="D2156" s="5">
        <v>38694</v>
      </c>
      <c r="E2156" s="2">
        <v>1070</v>
      </c>
      <c r="F2156" s="2">
        <v>24</v>
      </c>
      <c r="G2156" t="str">
        <f>B2156&amp;C2156</f>
        <v>Lavanya WILLIAMS100m</v>
      </c>
      <c r="H2156" s="2">
        <f>E2156</f>
        <v>1070</v>
      </c>
      <c r="I2156" s="2" cm="1">
        <f t="array" ref="I2156">MAX(IF($G$3:$G$4000=$G2156,$H$3:$H$4000))</f>
        <v>1070</v>
      </c>
      <c r="J2156" s="2" t="str">
        <v>KEN</v>
      </c>
      <c r="K2156" s="21" t="str">
        <v>Hellen Ekarare LOBUN</v>
      </c>
      <c r="L2156" s="47" t="str">
        <v>5000m</v>
      </c>
      <c r="M2156" s="97">
        <v>36237</v>
      </c>
      <c r="N2156" s="96" t="str">
        <f t="shared" si="132"/>
        <v>Hellen Ekarare LOBUN5000m</v>
      </c>
      <c r="O2156" s="2">
        <f t="shared" si="133"/>
        <v>1161</v>
      </c>
      <c r="P2156" s="2">
        <f t="shared" si="134"/>
        <v>23</v>
      </c>
      <c r="Q2156" s="81" t="str">
        <f t="shared" si="135"/>
        <v/>
      </c>
    </row>
    <row r="2157" spans="1:17" x14ac:dyDescent="0.2">
      <c r="A2157" t="s">
        <v>1179</v>
      </c>
      <c r="B2157" t="s">
        <v>1244</v>
      </c>
      <c r="C2157" t="s">
        <v>25</v>
      </c>
      <c r="D2157" s="5">
        <v>38299</v>
      </c>
      <c r="E2157" s="2">
        <v>1070</v>
      </c>
      <c r="F2157" s="2">
        <v>15</v>
      </c>
      <c r="G2157" t="str">
        <f>B2157&amp;C2157</f>
        <v>Carleta BERNARD200m</v>
      </c>
      <c r="H2157" s="2">
        <f>E2157</f>
        <v>1070</v>
      </c>
      <c r="I2157" s="2" cm="1">
        <f t="array" ref="I2157">MAX(IF($G$3:$G$4000=$G2157,$H$3:$H$4000))</f>
        <v>1070</v>
      </c>
      <c r="J2157" s="2" t="str">
        <v>KEN</v>
      </c>
      <c r="K2157" s="21" t="str">
        <v>Janet RUGURU</v>
      </c>
      <c r="L2157" s="47" t="str">
        <v>marathon</v>
      </c>
      <c r="M2157" s="97">
        <v>1993</v>
      </c>
      <c r="N2157" s="96" t="str">
        <f t="shared" si="132"/>
        <v>Janet RUGURUmarathon</v>
      </c>
      <c r="O2157" s="2">
        <f t="shared" si="133"/>
        <v>1161</v>
      </c>
      <c r="P2157" s="2">
        <f t="shared" si="134"/>
        <v>40</v>
      </c>
      <c r="Q2157" s="81" t="str">
        <f t="shared" si="135"/>
        <v/>
      </c>
    </row>
    <row r="2158" spans="1:17" x14ac:dyDescent="0.2">
      <c r="A2158" t="s">
        <v>1179</v>
      </c>
      <c r="B2158" t="s">
        <v>1229</v>
      </c>
      <c r="C2158" t="s">
        <v>26</v>
      </c>
      <c r="D2158" s="5">
        <v>37771</v>
      </c>
      <c r="E2158" s="2">
        <v>1070</v>
      </c>
      <c r="F2158" s="2">
        <v>26</v>
      </c>
      <c r="G2158" t="str">
        <f>B2158&amp;C2158</f>
        <v>Kaylia KELLY400m</v>
      </c>
      <c r="H2158" s="2">
        <f>E2158</f>
        <v>1070</v>
      </c>
      <c r="I2158" s="2" cm="1">
        <f t="array" ref="I2158">MAX(IF($G$3:$G$4000=$G2158,$H$3:$H$4000))</f>
        <v>1070</v>
      </c>
      <c r="J2158" s="2" t="str">
        <v>KEN</v>
      </c>
      <c r="K2158" s="21" t="str">
        <v>Eglay Nafuna NALYANYA</v>
      </c>
      <c r="L2158" s="47" t="str">
        <v>1500m</v>
      </c>
      <c r="M2158" s="97">
        <v>35213</v>
      </c>
      <c r="N2158" s="96" t="str">
        <f t="shared" si="132"/>
        <v>Eglay Nafuna NALYANYA1500m</v>
      </c>
      <c r="O2158" s="2">
        <f t="shared" si="133"/>
        <v>1160</v>
      </c>
      <c r="P2158" s="2">
        <f t="shared" si="134"/>
        <v>21</v>
      </c>
      <c r="Q2158" s="81" t="str">
        <f t="shared" si="135"/>
        <v/>
      </c>
    </row>
    <row r="2159" spans="1:17" x14ac:dyDescent="0.2">
      <c r="A2159" t="s">
        <v>1179</v>
      </c>
      <c r="B2159" t="s">
        <v>2249</v>
      </c>
      <c r="C2159" t="s">
        <v>32</v>
      </c>
      <c r="D2159" s="5">
        <v>36848</v>
      </c>
      <c r="E2159" s="2">
        <v>1070</v>
      </c>
      <c r="F2159" s="2">
        <v>69</v>
      </c>
      <c r="G2159" t="str">
        <f>B2159&amp;C2159</f>
        <v>Kimeone MCLEOD100mh</v>
      </c>
      <c r="H2159" s="2">
        <f>E2159</f>
        <v>1070</v>
      </c>
      <c r="I2159" s="2" cm="1">
        <f t="array" ref="I2159">MAX(IF($G$3:$G$4000=$G2159,$H$3:$H$4000))</f>
        <v>1070</v>
      </c>
      <c r="J2159" s="2" t="str">
        <v>KEN</v>
      </c>
      <c r="K2159" s="21" t="str">
        <v>Joanne KIPKEMOI</v>
      </c>
      <c r="L2159" s="47" t="str">
        <v>3000msc</v>
      </c>
      <c r="M2159" s="97">
        <v>34300</v>
      </c>
      <c r="N2159" s="96" t="str">
        <f t="shared" si="132"/>
        <v>Joanne KIPKEMOI3000msc</v>
      </c>
      <c r="O2159" s="2">
        <f t="shared" si="133"/>
        <v>1160</v>
      </c>
      <c r="P2159" s="2">
        <f t="shared" si="134"/>
        <v>20</v>
      </c>
      <c r="Q2159" s="81" t="str">
        <f t="shared" si="135"/>
        <v/>
      </c>
    </row>
    <row r="2160" spans="1:17" x14ac:dyDescent="0.2">
      <c r="A2160" t="s">
        <v>1179</v>
      </c>
      <c r="B2160" t="s">
        <v>1208</v>
      </c>
      <c r="C2160" s="5" t="s">
        <v>25</v>
      </c>
      <c r="D2160" s="6">
        <v>37644</v>
      </c>
      <c r="E2160" s="2">
        <v>1069</v>
      </c>
      <c r="F2160" s="2">
        <v>16</v>
      </c>
      <c r="G2160" t="str">
        <f>B2160&amp;C2160</f>
        <v>Shenese WALKER200m</v>
      </c>
      <c r="H2160" s="2">
        <f>E2160</f>
        <v>1069</v>
      </c>
      <c r="I2160" s="2" cm="1">
        <f t="array" ref="I2160">MAX(IF($G$3:$G$4000=$G2160,$H$3:$H$4000))</f>
        <v>1069</v>
      </c>
      <c r="J2160" s="2" t="str">
        <v>KEN</v>
      </c>
      <c r="K2160" s="21" t="str">
        <v>Judith CHERONO</v>
      </c>
      <c r="L2160" s="47" t="str">
        <v>marathon</v>
      </c>
      <c r="M2160" s="97">
        <v>34667</v>
      </c>
      <c r="N2160" s="96" t="str">
        <f t="shared" si="132"/>
        <v>Judith CHERONOmarathon</v>
      </c>
      <c r="O2160" s="2">
        <f t="shared" si="133"/>
        <v>1159</v>
      </c>
      <c r="P2160" s="2">
        <f t="shared" si="134"/>
        <v>43</v>
      </c>
      <c r="Q2160" s="81" t="str">
        <f t="shared" si="135"/>
        <v/>
      </c>
    </row>
    <row r="2161" spans="1:17" x14ac:dyDescent="0.2">
      <c r="A2161" t="s">
        <v>1179</v>
      </c>
      <c r="B2161" t="s">
        <v>1289</v>
      </c>
      <c r="C2161" t="s">
        <v>26</v>
      </c>
      <c r="D2161" s="5">
        <v>37666</v>
      </c>
      <c r="E2161" s="2">
        <v>1069</v>
      </c>
      <c r="F2161" s="2">
        <v>30</v>
      </c>
      <c r="G2161" t="str">
        <f>B2161&amp;C2161</f>
        <v>Safhia HINDS400m</v>
      </c>
      <c r="H2161" s="2">
        <f>E2161</f>
        <v>1069</v>
      </c>
      <c r="I2161" s="2" cm="1">
        <f t="array" ref="I2161">MAX(IF($G$3:$G$4000=$G2161,$H$3:$H$4000))</f>
        <v>1069</v>
      </c>
      <c r="J2161" s="2" t="str">
        <v>KEN</v>
      </c>
      <c r="K2161" s="21" t="str">
        <v>Mercy KWAMBAU</v>
      </c>
      <c r="L2161" s="47" t="str">
        <v>marathon</v>
      </c>
      <c r="M2161" s="97">
        <v>0</v>
      </c>
      <c r="N2161" s="96" t="str">
        <f t="shared" si="132"/>
        <v>Mercy KWAMBAUmarathon</v>
      </c>
      <c r="O2161" s="2">
        <f t="shared" si="133"/>
        <v>1157</v>
      </c>
      <c r="P2161" s="2">
        <f t="shared" si="134"/>
        <v>45</v>
      </c>
      <c r="Q2161" s="81" t="str">
        <f t="shared" si="135"/>
        <v/>
      </c>
    </row>
    <row r="2162" spans="1:17" x14ac:dyDescent="0.2">
      <c r="A2162" t="s">
        <v>1179</v>
      </c>
      <c r="B2162" t="s">
        <v>1249</v>
      </c>
      <c r="C2162" t="s">
        <v>25</v>
      </c>
      <c r="D2162" s="5">
        <v>38316</v>
      </c>
      <c r="E2162" s="2">
        <v>1067</v>
      </c>
      <c r="F2162" s="2">
        <v>19</v>
      </c>
      <c r="G2162" t="str">
        <f>B2162&amp;C2162</f>
        <v>Mickalia HAISLEY200m</v>
      </c>
      <c r="H2162" s="2">
        <f>E2162</f>
        <v>1067</v>
      </c>
      <c r="I2162" s="2" cm="1">
        <f t="array" ref="I2162">MAX(IF($G$3:$G$4000=$G2162,$H$3:$H$4000))</f>
        <v>1067</v>
      </c>
      <c r="J2162" s="2" t="str">
        <v>KEN</v>
      </c>
      <c r="K2162" s="21" t="str">
        <v>Naomi CHEPNGENO</v>
      </c>
      <c r="L2162" s="47" t="str">
        <v>5000m</v>
      </c>
      <c r="M2162" s="97">
        <v>34690</v>
      </c>
      <c r="N2162" s="96" t="str">
        <f t="shared" si="132"/>
        <v>Naomi CHEPNGENO5000m</v>
      </c>
      <c r="O2162" s="2">
        <f t="shared" si="133"/>
        <v>1156</v>
      </c>
      <c r="P2162" s="2">
        <f t="shared" si="134"/>
        <v>26</v>
      </c>
      <c r="Q2162" s="81" t="str">
        <f t="shared" si="135"/>
        <v/>
      </c>
    </row>
    <row r="2163" spans="1:17" x14ac:dyDescent="0.2">
      <c r="A2163" t="s">
        <v>1179</v>
      </c>
      <c r="B2163" t="s">
        <v>1468</v>
      </c>
      <c r="C2163" t="s">
        <v>37</v>
      </c>
      <c r="D2163" s="5">
        <v>37125</v>
      </c>
      <c r="E2163" s="2">
        <v>1066</v>
      </c>
      <c r="F2163" s="2">
        <v>9</v>
      </c>
      <c r="G2163" t="str">
        <f>B2163&amp;C2163</f>
        <v>Jodian STEWARTlong-jump</v>
      </c>
      <c r="H2163" s="2">
        <f>E2163</f>
        <v>1066</v>
      </c>
      <c r="I2163" s="2" cm="1">
        <f t="array" ref="I2163">MAX(IF($G$3:$G$4000=$G2163,$H$3:$H$4000))</f>
        <v>1066</v>
      </c>
      <c r="J2163" s="2" t="str">
        <v>KEN</v>
      </c>
      <c r="K2163" s="21" t="str">
        <v>Hellen Ekarare LOBUN</v>
      </c>
      <c r="L2163" s="47" t="str">
        <v>1500m</v>
      </c>
      <c r="M2163" s="97">
        <v>36237</v>
      </c>
      <c r="N2163" s="96" t="str">
        <f t="shared" si="132"/>
        <v>Hellen Ekarare LOBUN1500m</v>
      </c>
      <c r="O2163" s="2">
        <f t="shared" si="133"/>
        <v>1155</v>
      </c>
      <c r="P2163" s="2">
        <f t="shared" si="134"/>
        <v>23</v>
      </c>
      <c r="Q2163" s="81" t="str">
        <f t="shared" si="135"/>
        <v/>
      </c>
    </row>
    <row r="2164" spans="1:17" x14ac:dyDescent="0.2">
      <c r="A2164" t="s">
        <v>1179</v>
      </c>
      <c r="B2164" t="s">
        <v>2257</v>
      </c>
      <c r="C2164" s="5" t="s">
        <v>32</v>
      </c>
      <c r="D2164" s="5">
        <v>36671</v>
      </c>
      <c r="E2164" s="2">
        <v>1066</v>
      </c>
      <c r="F2164" s="2">
        <v>78</v>
      </c>
      <c r="G2164" t="str">
        <f>B2164&amp;C2164</f>
        <v>Shanette ALLISON100mh</v>
      </c>
      <c r="H2164" s="2">
        <f>E2164</f>
        <v>1066</v>
      </c>
      <c r="I2164" s="2" cm="1">
        <f t="array" ref="I2164">MAX(IF($G$3:$G$4000=$G2164,$H$3:$H$4000))</f>
        <v>1066</v>
      </c>
      <c r="J2164" s="2" t="str">
        <v>KEN</v>
      </c>
      <c r="K2164" s="21" t="str">
        <v>Winfridah MOSETI</v>
      </c>
      <c r="L2164" s="47" t="str">
        <v>marathon</v>
      </c>
      <c r="M2164" s="97">
        <v>35381</v>
      </c>
      <c r="N2164" s="96" t="str">
        <f t="shared" si="132"/>
        <v>Winfridah MOSETImarathon</v>
      </c>
      <c r="O2164" s="2">
        <f t="shared" si="133"/>
        <v>1155</v>
      </c>
      <c r="P2164" s="2">
        <f t="shared" si="134"/>
        <v>46</v>
      </c>
      <c r="Q2164" s="81" t="str">
        <f t="shared" si="135"/>
        <v/>
      </c>
    </row>
    <row r="2165" spans="1:17" x14ac:dyDescent="0.2">
      <c r="A2165" t="s">
        <v>1179</v>
      </c>
      <c r="B2165" t="s">
        <v>1204</v>
      </c>
      <c r="C2165" t="s">
        <v>26</v>
      </c>
      <c r="D2165" s="5">
        <v>35363</v>
      </c>
      <c r="E2165" s="2">
        <v>1064</v>
      </c>
      <c r="F2165" s="2">
        <v>35</v>
      </c>
      <c r="G2165" t="str">
        <f>B2165&amp;C2165</f>
        <v>Ashley WILLIAMS400m</v>
      </c>
      <c r="H2165" s="2">
        <f>E2165</f>
        <v>1064</v>
      </c>
      <c r="I2165" s="2" cm="1">
        <f t="array" ref="I2165">MAX(IF($G$3:$G$4000=$G2165,$H$3:$H$4000))</f>
        <v>1089</v>
      </c>
      <c r="J2165" s="2" t="str">
        <v>KEN</v>
      </c>
      <c r="K2165" s="21" t="str">
        <v>Lucy CHERUIYOT</v>
      </c>
      <c r="L2165" s="47" t="str">
        <v>marathon</v>
      </c>
      <c r="M2165" s="97">
        <v>35434</v>
      </c>
      <c r="N2165" s="96" t="str">
        <f t="shared" si="132"/>
        <v>Lucy CHERUIYOTmarathon</v>
      </c>
      <c r="O2165" s="2">
        <f t="shared" si="133"/>
        <v>1155</v>
      </c>
      <c r="P2165" s="2">
        <f t="shared" si="134"/>
        <v>46</v>
      </c>
      <c r="Q2165" s="81" t="str">
        <f t="shared" si="135"/>
        <v/>
      </c>
    </row>
    <row r="2166" spans="1:17" x14ac:dyDescent="0.2">
      <c r="A2166" t="s">
        <v>1179</v>
      </c>
      <c r="B2166" t="s">
        <v>2299</v>
      </c>
      <c r="C2166" s="6" t="s">
        <v>33</v>
      </c>
      <c r="D2166" s="5"/>
      <c r="E2166" s="2">
        <v>1064</v>
      </c>
      <c r="F2166" s="2">
        <v>50</v>
      </c>
      <c r="G2166" t="str">
        <f>B2166&amp;C2166</f>
        <v>Ristananna BAILEY-COLE400mh</v>
      </c>
      <c r="H2166" s="2">
        <f>E2166</f>
        <v>1064</v>
      </c>
      <c r="I2166" s="2" cm="1">
        <f t="array" ref="I2166">MAX(IF($G$3:$G$4000=$G2166,$H$3:$H$4000))</f>
        <v>1064</v>
      </c>
      <c r="J2166" s="2" t="str">
        <v>KEN</v>
      </c>
      <c r="K2166" s="21" t="str">
        <v>Vicoty CHEPNGENO</v>
      </c>
      <c r="L2166" s="47" t="str">
        <v>10000m</v>
      </c>
      <c r="M2166" s="97">
        <v>34285</v>
      </c>
      <c r="N2166" s="96" t="str">
        <f t="shared" si="132"/>
        <v>Vicoty CHEPNGENO10000m</v>
      </c>
      <c r="O2166" s="2">
        <f t="shared" si="133"/>
        <v>1154</v>
      </c>
      <c r="P2166" s="2">
        <f t="shared" si="134"/>
        <v>23</v>
      </c>
      <c r="Q2166" s="81" t="str">
        <f t="shared" si="135"/>
        <v/>
      </c>
    </row>
    <row r="2167" spans="1:17" x14ac:dyDescent="0.2">
      <c r="A2167" t="s">
        <v>1179</v>
      </c>
      <c r="B2167" t="s">
        <v>2391</v>
      </c>
      <c r="C2167" t="s">
        <v>38</v>
      </c>
      <c r="D2167" s="5">
        <v>37292</v>
      </c>
      <c r="E2167" s="2">
        <v>1064</v>
      </c>
      <c r="F2167" s="2">
        <v>20</v>
      </c>
      <c r="G2167" t="str">
        <f>B2167&amp;C2167</f>
        <v>Ackelia SMITHtriple-jump</v>
      </c>
      <c r="H2167" s="2">
        <f>E2167</f>
        <v>1064</v>
      </c>
      <c r="I2167" s="2" cm="1">
        <f t="array" ref="I2167">MAX(IF($G$3:$G$4000=$G2167,$H$3:$H$4000))</f>
        <v>1064</v>
      </c>
      <c r="J2167" s="2" t="str">
        <v>KEN</v>
      </c>
      <c r="K2167" s="21" t="str">
        <v>Sharon LOKEDI</v>
      </c>
      <c r="L2167" s="47" t="str">
        <v>10000m</v>
      </c>
      <c r="M2167" s="97">
        <v>0</v>
      </c>
      <c r="N2167" s="96" t="str">
        <f t="shared" si="132"/>
        <v>Sharon LOKEDI10000m</v>
      </c>
      <c r="O2167" s="2">
        <f t="shared" si="133"/>
        <v>1154</v>
      </c>
      <c r="P2167" s="2">
        <f t="shared" si="134"/>
        <v>23</v>
      </c>
      <c r="Q2167" s="81" t="str">
        <f t="shared" si="135"/>
        <v/>
      </c>
    </row>
    <row r="2168" spans="1:17" x14ac:dyDescent="0.2">
      <c r="A2168" t="s">
        <v>1179</v>
      </c>
      <c r="B2168" t="s">
        <v>1186</v>
      </c>
      <c r="C2168" s="5" t="s">
        <v>2</v>
      </c>
      <c r="D2168" s="5">
        <v>36090</v>
      </c>
      <c r="E2168" s="2">
        <v>1063</v>
      </c>
      <c r="F2168" s="2">
        <v>39</v>
      </c>
      <c r="G2168" t="str">
        <f>B2168&amp;C2168</f>
        <v>Kasheika CAMERON100m</v>
      </c>
      <c r="H2168" s="2">
        <f>E2168</f>
        <v>1063</v>
      </c>
      <c r="I2168" s="2" cm="1">
        <f t="array" ref="I2168">MAX(IF($G$3:$G$4000=$G2168,$H$3:$H$4000))</f>
        <v>1148</v>
      </c>
      <c r="J2168" s="2" t="str">
        <v>KEN</v>
      </c>
      <c r="K2168" s="21" t="str">
        <v>Eglay Nafuna NALYANYA</v>
      </c>
      <c r="L2168" s="47" t="str">
        <v>800m</v>
      </c>
      <c r="M2168" s="97">
        <v>35213</v>
      </c>
      <c r="N2168" s="96" t="str">
        <f t="shared" si="132"/>
        <v>Eglay Nafuna NALYANYA800m</v>
      </c>
      <c r="O2168" s="2">
        <f t="shared" si="133"/>
        <v>1153</v>
      </c>
      <c r="P2168" s="2">
        <f t="shared" si="134"/>
        <v>18</v>
      </c>
      <c r="Q2168" s="81" t="str">
        <f t="shared" si="135"/>
        <v/>
      </c>
    </row>
    <row r="2169" spans="1:17" x14ac:dyDescent="0.2">
      <c r="A2169" t="s">
        <v>1179</v>
      </c>
      <c r="B2169" t="s">
        <v>2300</v>
      </c>
      <c r="C2169" t="s">
        <v>33</v>
      </c>
      <c r="D2169" s="5">
        <v>37393</v>
      </c>
      <c r="E2169" s="2">
        <v>1062</v>
      </c>
      <c r="F2169" s="2">
        <v>51</v>
      </c>
      <c r="G2169" t="str">
        <f>B2169&amp;C2169</f>
        <v>Moseiha BRIDGEN400mh</v>
      </c>
      <c r="H2169" s="2">
        <f>E2169</f>
        <v>1062</v>
      </c>
      <c r="I2169" s="2" cm="1">
        <f t="array" ref="I2169">MAX(IF($G$3:$G$4000=$G2169,$H$3:$H$4000))</f>
        <v>1062</v>
      </c>
      <c r="J2169" s="2" t="str">
        <v>KEN</v>
      </c>
      <c r="K2169" s="21" t="str">
        <v>Caroline Chepkoech KIPKIRUI</v>
      </c>
      <c r="L2169" s="47" t="str">
        <v>10000m</v>
      </c>
      <c r="M2169" s="97">
        <v>34480</v>
      </c>
      <c r="N2169" s="96" t="str">
        <f t="shared" si="132"/>
        <v>Caroline Chepkoech KIPKIRUI10000m</v>
      </c>
      <c r="O2169" s="2">
        <f t="shared" si="133"/>
        <v>1153</v>
      </c>
      <c r="P2169" s="2">
        <f t="shared" si="134"/>
        <v>27</v>
      </c>
      <c r="Q2169" s="81" t="str">
        <f t="shared" si="135"/>
        <v/>
      </c>
    </row>
    <row r="2170" spans="1:17" x14ac:dyDescent="0.2">
      <c r="A2170" t="s">
        <v>1179</v>
      </c>
      <c r="B2170" t="s">
        <v>2358</v>
      </c>
      <c r="C2170" t="s">
        <v>35</v>
      </c>
      <c r="D2170" s="6">
        <v>37551</v>
      </c>
      <c r="E2170" s="2">
        <v>1062</v>
      </c>
      <c r="F2170" s="2">
        <v>19</v>
      </c>
      <c r="G2170" t="str">
        <f>B2170&amp;C2170</f>
        <v>Shantae FOREMANhigh-jump</v>
      </c>
      <c r="H2170" s="2">
        <f>E2170</f>
        <v>1062</v>
      </c>
      <c r="I2170" s="2" cm="1">
        <f t="array" ref="I2170">MAX(IF($G$3:$G$4000=$G2170,$H$3:$H$4000))</f>
        <v>1062</v>
      </c>
      <c r="J2170" s="2" t="str">
        <v>KEN</v>
      </c>
      <c r="K2170" s="21" t="str">
        <v>Irene CHEPTAI</v>
      </c>
      <c r="L2170" s="47" t="str">
        <v>5000m</v>
      </c>
      <c r="M2170" s="97">
        <v>33638</v>
      </c>
      <c r="N2170" s="96" t="str">
        <f t="shared" si="132"/>
        <v>Irene CHEPTAI5000m</v>
      </c>
      <c r="O2170" s="2">
        <f t="shared" si="133"/>
        <v>1152</v>
      </c>
      <c r="P2170" s="2">
        <f t="shared" si="134"/>
        <v>31</v>
      </c>
      <c r="Q2170" s="81" t="str">
        <f t="shared" si="135"/>
        <v/>
      </c>
    </row>
    <row r="2171" spans="1:17" x14ac:dyDescent="0.2">
      <c r="A2171" t="s">
        <v>1179</v>
      </c>
      <c r="B2171" t="s">
        <v>1208</v>
      </c>
      <c r="C2171" t="s">
        <v>2</v>
      </c>
      <c r="D2171" s="5">
        <v>37644</v>
      </c>
      <c r="E2171" s="2">
        <v>1060</v>
      </c>
      <c r="F2171" s="2">
        <v>29</v>
      </c>
      <c r="G2171" t="str">
        <f>B2171&amp;C2171</f>
        <v>Shenese WALKER100m</v>
      </c>
      <c r="H2171" s="2">
        <f>E2171</f>
        <v>1060</v>
      </c>
      <c r="I2171" s="2" cm="1">
        <f t="array" ref="I2171">MAX(IF($G$3:$G$4000=$G2171,$H$3:$H$4000))</f>
        <v>1060</v>
      </c>
      <c r="J2171" s="2" t="str">
        <v>KEN</v>
      </c>
      <c r="K2171" s="21" t="str">
        <v>Betty JEPLETING</v>
      </c>
      <c r="L2171" s="47" t="str">
        <v>marathon</v>
      </c>
      <c r="M2171" s="97">
        <v>32352</v>
      </c>
      <c r="N2171" s="96" t="str">
        <f t="shared" si="132"/>
        <v>Betty JEPLETINGmarathon</v>
      </c>
      <c r="O2171" s="2">
        <f t="shared" si="133"/>
        <v>1151</v>
      </c>
      <c r="P2171" s="2">
        <f t="shared" si="134"/>
        <v>49</v>
      </c>
      <c r="Q2171" s="81" t="str">
        <f t="shared" si="135"/>
        <v/>
      </c>
    </row>
    <row r="2172" spans="1:17" x14ac:dyDescent="0.2">
      <c r="A2172" t="s">
        <v>1179</v>
      </c>
      <c r="B2172" t="s">
        <v>1229</v>
      </c>
      <c r="C2172" t="s">
        <v>25</v>
      </c>
      <c r="D2172" s="5">
        <v>37771</v>
      </c>
      <c r="E2172" s="2">
        <v>1059</v>
      </c>
      <c r="F2172" s="2">
        <v>22</v>
      </c>
      <c r="G2172" t="str">
        <f>B2172&amp;C2172</f>
        <v>Kaylia KELLY200m</v>
      </c>
      <c r="H2172" s="2">
        <f>E2172</f>
        <v>1059</v>
      </c>
      <c r="I2172" s="2" cm="1">
        <f t="array" ref="I2172">MAX(IF($G$3:$G$4000=$G2172,$H$3:$H$4000))</f>
        <v>1059</v>
      </c>
      <c r="J2172" s="2" t="str">
        <v>KEN</v>
      </c>
      <c r="K2172" s="21" t="str">
        <v>Brillian Jepkorir KIPKOECH</v>
      </c>
      <c r="L2172" s="47" t="str">
        <v>10000m</v>
      </c>
      <c r="M2172" s="97">
        <v>34759</v>
      </c>
      <c r="N2172" s="96" t="str">
        <f t="shared" si="132"/>
        <v>Brillian Jepkorir KIPKOECH10000m</v>
      </c>
      <c r="O2172" s="2">
        <f t="shared" si="133"/>
        <v>1151</v>
      </c>
      <c r="P2172" s="2">
        <f t="shared" si="134"/>
        <v>28</v>
      </c>
      <c r="Q2172" s="81" t="str">
        <f t="shared" si="135"/>
        <v/>
      </c>
    </row>
    <row r="2173" spans="1:17" x14ac:dyDescent="0.2">
      <c r="A2173" t="s">
        <v>1179</v>
      </c>
      <c r="B2173" t="s">
        <v>2262</v>
      </c>
      <c r="C2173" t="s">
        <v>32</v>
      </c>
      <c r="D2173" s="5">
        <v>37543</v>
      </c>
      <c r="E2173" s="2">
        <v>1057</v>
      </c>
      <c r="F2173" s="2">
        <v>84</v>
      </c>
      <c r="G2173" t="str">
        <f>B2173&amp;C2173</f>
        <v>Marissa SIMPSON100mh</v>
      </c>
      <c r="H2173" s="2">
        <f>E2173</f>
        <v>1057</v>
      </c>
      <c r="I2173" s="2" cm="1">
        <f t="array" ref="I2173">MAX(IF($G$3:$G$4000=$G2173,$H$3:$H$4000))</f>
        <v>1057</v>
      </c>
      <c r="J2173" s="2" t="str">
        <v>KEN</v>
      </c>
      <c r="K2173" s="21" t="str">
        <v>Margaret Chelimo KIPKEMBOI</v>
      </c>
      <c r="L2173" s="47" t="str">
        <v>1500m</v>
      </c>
      <c r="M2173" s="97">
        <v>34009</v>
      </c>
      <c r="N2173" s="96" t="str">
        <f t="shared" si="132"/>
        <v>Margaret Chelimo KIPKEMBOI1500m</v>
      </c>
      <c r="O2173" s="2">
        <f t="shared" si="133"/>
        <v>1150</v>
      </c>
      <c r="P2173" s="2">
        <f t="shared" si="134"/>
        <v>26</v>
      </c>
      <c r="Q2173" s="81" t="str">
        <f t="shared" si="135"/>
        <v/>
      </c>
    </row>
    <row r="2174" spans="1:17" x14ac:dyDescent="0.2">
      <c r="A2174" t="s">
        <v>1179</v>
      </c>
      <c r="B2174" t="s">
        <v>2302</v>
      </c>
      <c r="C2174" t="s">
        <v>33</v>
      </c>
      <c r="D2174" s="5">
        <v>33134</v>
      </c>
      <c r="E2174" s="2">
        <v>1057</v>
      </c>
      <c r="F2174" s="2">
        <v>53</v>
      </c>
      <c r="G2174" t="str">
        <f>B2174&amp;C2174</f>
        <v>Nikita TRACEY400mh</v>
      </c>
      <c r="H2174" s="2">
        <f>E2174</f>
        <v>1057</v>
      </c>
      <c r="I2174" s="2" cm="1">
        <f t="array" ref="I2174">MAX(IF($G$3:$G$4000=$G2174,$H$3:$H$4000))</f>
        <v>1057</v>
      </c>
      <c r="J2174" s="2" t="str">
        <v>KEN</v>
      </c>
      <c r="K2174" s="21" t="str">
        <v>Teresiah Muthoni GATERI</v>
      </c>
      <c r="L2174" s="47" t="str">
        <v>5000m</v>
      </c>
      <c r="M2174" s="97">
        <v>37261</v>
      </c>
      <c r="N2174" s="96" t="str">
        <f t="shared" si="132"/>
        <v>Teresiah Muthoni GATERI5000m</v>
      </c>
      <c r="O2174" s="2">
        <f t="shared" si="133"/>
        <v>1150</v>
      </c>
      <c r="P2174" s="2">
        <f t="shared" si="134"/>
        <v>34</v>
      </c>
      <c r="Q2174" s="81" t="str">
        <f t="shared" si="135"/>
        <v/>
      </c>
    </row>
    <row r="2175" spans="1:17" x14ac:dyDescent="0.2">
      <c r="A2175" t="s">
        <v>1179</v>
      </c>
      <c r="B2175" t="s">
        <v>1222</v>
      </c>
      <c r="C2175" t="s">
        <v>37</v>
      </c>
      <c r="D2175" s="5">
        <v>39096</v>
      </c>
      <c r="E2175" s="2">
        <v>1057</v>
      </c>
      <c r="F2175" s="2">
        <v>51</v>
      </c>
      <c r="G2175" t="str">
        <f>B2175&amp;C2175</f>
        <v>Shemonique HAZLElong-jump</v>
      </c>
      <c r="H2175" s="2">
        <f>E2175</f>
        <v>1057</v>
      </c>
      <c r="I2175" s="2" cm="1">
        <f t="array" ref="I2175">MAX(IF($G$3:$G$4000=$G2175,$H$3:$H$4000))</f>
        <v>1057</v>
      </c>
      <c r="J2175" s="2" t="str">
        <v>KEN</v>
      </c>
      <c r="K2175" s="21" t="str">
        <v>Sandrafelis Chebet TUEI</v>
      </c>
      <c r="L2175" s="47" t="str">
        <v>10000m</v>
      </c>
      <c r="M2175" s="97">
        <v>35815</v>
      </c>
      <c r="N2175" s="96" t="str">
        <f t="shared" si="132"/>
        <v>Sandrafelis Chebet TUEI10000m</v>
      </c>
      <c r="O2175" s="2">
        <f t="shared" si="133"/>
        <v>1150</v>
      </c>
      <c r="P2175" s="2">
        <f t="shared" si="134"/>
        <v>29</v>
      </c>
      <c r="Q2175" s="81" t="str">
        <f t="shared" si="135"/>
        <v/>
      </c>
    </row>
    <row r="2176" spans="1:17" x14ac:dyDescent="0.2">
      <c r="A2176" t="s">
        <v>1179</v>
      </c>
      <c r="B2176" t="s">
        <v>2235</v>
      </c>
      <c r="C2176" s="5" t="s">
        <v>32</v>
      </c>
      <c r="D2176" s="5">
        <v>37543</v>
      </c>
      <c r="E2176" s="2">
        <v>1056</v>
      </c>
      <c r="F2176" s="2">
        <v>13</v>
      </c>
      <c r="G2176" t="str">
        <f>B2176&amp;C2176</f>
        <v>Gabrielle MATTHEWS100mh</v>
      </c>
      <c r="H2176" s="2">
        <f>E2176</f>
        <v>1056</v>
      </c>
      <c r="I2176" s="2" cm="1">
        <f t="array" ref="I2176">MAX(IF($G$3:$G$4000=$G2176,$H$3:$H$4000))</f>
        <v>1092</v>
      </c>
      <c r="J2176" s="2" t="str">
        <v>KEN</v>
      </c>
      <c r="K2176" s="21" t="str">
        <v>Tecla KIRONGO</v>
      </c>
      <c r="L2176" s="47" t="str">
        <v>marathon</v>
      </c>
      <c r="M2176" s="97">
        <v>34094</v>
      </c>
      <c r="N2176" s="96" t="str">
        <f t="shared" si="132"/>
        <v>Tecla KIRONGOmarathon</v>
      </c>
      <c r="O2176" s="2">
        <f t="shared" si="133"/>
        <v>1149</v>
      </c>
      <c r="P2176" s="2">
        <f t="shared" si="134"/>
        <v>51</v>
      </c>
      <c r="Q2176" s="81" t="str">
        <f t="shared" si="135"/>
        <v/>
      </c>
    </row>
    <row r="2177" spans="1:17" x14ac:dyDescent="0.2">
      <c r="A2177" t="s">
        <v>1179</v>
      </c>
      <c r="B2177" t="s">
        <v>1255</v>
      </c>
      <c r="C2177" t="s">
        <v>33</v>
      </c>
      <c r="D2177" s="5">
        <v>37653</v>
      </c>
      <c r="E2177" s="2">
        <v>1056</v>
      </c>
      <c r="F2177" s="2">
        <v>54</v>
      </c>
      <c r="G2177" t="str">
        <f>B2177&amp;C2177</f>
        <v>Daena DYER400mh</v>
      </c>
      <c r="H2177" s="2">
        <f>E2177</f>
        <v>1056</v>
      </c>
      <c r="I2177" s="2" cm="1">
        <f t="array" ref="I2177">MAX(IF($G$3:$G$4000=$G2177,$H$3:$H$4000))</f>
        <v>1056</v>
      </c>
      <c r="J2177" s="2" t="str">
        <v>KEN</v>
      </c>
      <c r="K2177" s="21" t="str">
        <v>Betty Chepkemoi KIBET</v>
      </c>
      <c r="L2177" s="47" t="str">
        <v>3000msc</v>
      </c>
      <c r="M2177" s="97">
        <v>36619</v>
      </c>
      <c r="N2177" s="96" t="str">
        <f t="shared" si="132"/>
        <v>Betty Chepkemoi KIBET3000msc</v>
      </c>
      <c r="O2177" s="2">
        <f t="shared" si="133"/>
        <v>1149</v>
      </c>
      <c r="P2177" s="2">
        <f t="shared" si="134"/>
        <v>24</v>
      </c>
      <c r="Q2177" s="81" t="str">
        <f t="shared" si="135"/>
        <v/>
      </c>
    </row>
    <row r="2178" spans="1:17" x14ac:dyDescent="0.2">
      <c r="A2178" t="s">
        <v>1179</v>
      </c>
      <c r="B2178" t="s">
        <v>1905</v>
      </c>
      <c r="C2178" t="s">
        <v>26</v>
      </c>
      <c r="D2178" s="5">
        <v>38084</v>
      </c>
      <c r="E2178" s="2">
        <v>1055</v>
      </c>
      <c r="F2178" s="2">
        <v>42</v>
      </c>
      <c r="G2178" t="str">
        <f>B2178&amp;C2178</f>
        <v>Dejanea OAKLEY400m</v>
      </c>
      <c r="H2178" s="2">
        <f>E2178</f>
        <v>1055</v>
      </c>
      <c r="I2178" s="2" cm="1">
        <f t="array" ref="I2178">MAX(IF($G$3:$G$4000=$G2178,$H$3:$H$4000))</f>
        <v>1107</v>
      </c>
      <c r="J2178" s="2" t="str">
        <v>KEN</v>
      </c>
      <c r="K2178" s="21" t="str">
        <v>Agnes CHEBET</v>
      </c>
      <c r="L2178" s="47" t="str">
        <v>5000m</v>
      </c>
      <c r="M2178" s="97">
        <v>33950</v>
      </c>
      <c r="N2178" s="96" t="str">
        <f t="shared" si="132"/>
        <v>Agnes CHEBET5000m</v>
      </c>
      <c r="O2178" s="2">
        <f t="shared" si="133"/>
        <v>1149</v>
      </c>
      <c r="P2178" s="2">
        <f t="shared" si="134"/>
        <v>35</v>
      </c>
      <c r="Q2178" s="81" t="str">
        <f t="shared" si="135"/>
        <v/>
      </c>
    </row>
    <row r="2179" spans="1:17" x14ac:dyDescent="0.2">
      <c r="A2179" t="s">
        <v>1179</v>
      </c>
      <c r="B2179" t="s">
        <v>1192</v>
      </c>
      <c r="C2179" s="5" t="s">
        <v>2</v>
      </c>
      <c r="D2179" s="5">
        <v>32031</v>
      </c>
      <c r="E2179" s="2">
        <v>1053</v>
      </c>
      <c r="F2179" s="2">
        <v>47</v>
      </c>
      <c r="G2179" t="str">
        <f>B2179&amp;C2179</f>
        <v>Anastasia LE-ROY100m</v>
      </c>
      <c r="H2179" s="2">
        <f>E2179</f>
        <v>1053</v>
      </c>
      <c r="I2179" s="2" cm="1">
        <f t="array" ref="I2179">MAX(IF($G$3:$G$4000=$G2179,$H$3:$H$4000))</f>
        <v>1053</v>
      </c>
      <c r="J2179" s="2" t="str">
        <v>KEN</v>
      </c>
      <c r="K2179" s="21" t="str">
        <v>Ruth CHEBITOK</v>
      </c>
      <c r="L2179" s="47" t="str">
        <v>marathon</v>
      </c>
      <c r="M2179" s="97">
        <v>33233</v>
      </c>
      <c r="N2179" s="96" t="str">
        <f t="shared" si="132"/>
        <v>Ruth CHEBITOKmarathon</v>
      </c>
      <c r="O2179" s="2">
        <f t="shared" si="133"/>
        <v>1149</v>
      </c>
      <c r="P2179" s="2">
        <f t="shared" si="134"/>
        <v>51</v>
      </c>
      <c r="Q2179" s="81" t="str">
        <f t="shared" si="135"/>
        <v/>
      </c>
    </row>
    <row r="2180" spans="1:17" x14ac:dyDescent="0.2">
      <c r="A2180" t="s">
        <v>1179</v>
      </c>
      <c r="B2180" t="s">
        <v>1230</v>
      </c>
      <c r="C2180" s="5" t="s">
        <v>25</v>
      </c>
      <c r="D2180" s="5">
        <v>35461</v>
      </c>
      <c r="E2180" s="2">
        <v>1053</v>
      </c>
      <c r="F2180" s="2">
        <v>26</v>
      </c>
      <c r="G2180" t="str">
        <f>B2180&amp;C2180</f>
        <v>Tiffany JAMES200m</v>
      </c>
      <c r="H2180" s="2">
        <f>E2180</f>
        <v>1053</v>
      </c>
      <c r="I2180" s="2" cm="1">
        <f t="array" ref="I2180">MAX(IF($G$3:$G$4000=$G2180,$H$3:$H$4000))</f>
        <v>1102</v>
      </c>
      <c r="J2180" s="2" t="str">
        <v>KEN</v>
      </c>
      <c r="K2180" s="21" t="str">
        <v>Selah BUSIENEI</v>
      </c>
      <c r="L2180" s="47" t="str">
        <v>1500m</v>
      </c>
      <c r="M2180" s="97">
        <v>33599</v>
      </c>
      <c r="N2180" s="96" t="str">
        <f t="shared" ref="N2180:N2243" si="136">K2180&amp;L2180</f>
        <v>Selah BUSIENEI1500m</v>
      </c>
      <c r="O2180" s="2">
        <f t="shared" ref="O2180:O2243" si="137">VLOOKUP(K2180&amp;L2180,$G$3:$H$3442,2,FALSE)</f>
        <v>1148</v>
      </c>
      <c r="P2180" s="2">
        <f t="shared" ref="P2180:P2243" si="138">COUNTIFS($L$3:$L$3026,L2180,$O$3:$O$3026,"&gt;"&amp;O2180)+1</f>
        <v>28</v>
      </c>
      <c r="Q2180" s="81" t="str">
        <f t="shared" ref="Q2180:Q2243" si="139">IFERROR(IF(J2180="AUS",COUNTIFS($J$3:$J$3026,"AUS",$L$3:$L$3026,L2180,$O$3:$O$3026,"&gt;"&amp;O2180)+1,""),"")</f>
        <v/>
      </c>
    </row>
    <row r="2181" spans="1:17" x14ac:dyDescent="0.2">
      <c r="A2181" t="s">
        <v>1179</v>
      </c>
      <c r="B2181" t="s">
        <v>1293</v>
      </c>
      <c r="C2181" t="s">
        <v>26</v>
      </c>
      <c r="D2181" s="5">
        <v>38719</v>
      </c>
      <c r="E2181" s="2">
        <v>1053</v>
      </c>
      <c r="F2181" s="2">
        <v>44</v>
      </c>
      <c r="G2181" t="str">
        <f>B2181&amp;C2181</f>
        <v>Abigail CAMPBELL400m</v>
      </c>
      <c r="H2181" s="2">
        <f>E2181</f>
        <v>1053</v>
      </c>
      <c r="I2181" s="2" cm="1">
        <f t="array" ref="I2181">MAX(IF($G$3:$G$4000=$G2181,$H$3:$H$4000))</f>
        <v>1053</v>
      </c>
      <c r="J2181" s="2" t="str">
        <v>KEN</v>
      </c>
      <c r="K2181" s="21" t="str">
        <v>Daisy JEPKEMEI</v>
      </c>
      <c r="L2181" s="47" t="str">
        <v>3000msc</v>
      </c>
      <c r="M2181" s="97">
        <v>35108</v>
      </c>
      <c r="N2181" s="96" t="str">
        <f t="shared" si="136"/>
        <v>Daisy JEPKEMEI3000msc</v>
      </c>
      <c r="O2181" s="2">
        <f t="shared" si="137"/>
        <v>1147</v>
      </c>
      <c r="P2181" s="2">
        <f t="shared" si="138"/>
        <v>25</v>
      </c>
      <c r="Q2181" s="81" t="str">
        <f t="shared" si="139"/>
        <v/>
      </c>
    </row>
    <row r="2182" spans="1:17" x14ac:dyDescent="0.2">
      <c r="A2182" t="s">
        <v>1179</v>
      </c>
      <c r="B2182" t="s">
        <v>1275</v>
      </c>
      <c r="C2182" s="6" t="s">
        <v>26</v>
      </c>
      <c r="D2182" s="6">
        <v>36802</v>
      </c>
      <c r="E2182" s="2">
        <v>1051</v>
      </c>
      <c r="F2182" s="2">
        <v>47</v>
      </c>
      <c r="G2182" t="str">
        <f>B2182&amp;C2182</f>
        <v>Janielle JOSEPHS400m</v>
      </c>
      <c r="H2182" s="2">
        <f>E2182</f>
        <v>1051</v>
      </c>
      <c r="I2182" s="2" cm="1">
        <f t="array" ref="I2182">MAX(IF($G$3:$G$4000=$G2182,$H$3:$H$4000))</f>
        <v>1051</v>
      </c>
      <c r="J2182" s="2" t="str">
        <v>KEN</v>
      </c>
      <c r="K2182" s="21" t="str">
        <v>Vane Nyaboke NYANAMBA</v>
      </c>
      <c r="L2182" s="47" t="str">
        <v>10000m</v>
      </c>
      <c r="M2182" s="97">
        <v>34441</v>
      </c>
      <c r="N2182" s="96" t="str">
        <f t="shared" si="136"/>
        <v>Vane Nyaboke NYANAMBA10000m</v>
      </c>
      <c r="O2182" s="2">
        <f t="shared" si="137"/>
        <v>1147</v>
      </c>
      <c r="P2182" s="2">
        <f t="shared" si="138"/>
        <v>30</v>
      </c>
      <c r="Q2182" s="81" t="str">
        <f t="shared" si="139"/>
        <v/>
      </c>
    </row>
    <row r="2183" spans="1:17" x14ac:dyDescent="0.2">
      <c r="A2183" t="s">
        <v>1179</v>
      </c>
      <c r="B2183" t="s">
        <v>2307</v>
      </c>
      <c r="C2183" t="s">
        <v>33</v>
      </c>
      <c r="D2183" s="5">
        <v>37425</v>
      </c>
      <c r="E2183" s="2">
        <v>1051</v>
      </c>
      <c r="F2183" s="2">
        <v>61</v>
      </c>
      <c r="G2183" t="str">
        <f>B2183&amp;C2183</f>
        <v>Calisha TAYLOR400mh</v>
      </c>
      <c r="H2183" s="2">
        <f>E2183</f>
        <v>1051</v>
      </c>
      <c r="I2183" s="2" cm="1">
        <f t="array" ref="I2183">MAX(IF($G$3:$G$4000=$G2183,$H$3:$H$4000))</f>
        <v>1051</v>
      </c>
      <c r="J2183" s="2" t="str">
        <v>KEN</v>
      </c>
      <c r="K2183" s="21" t="str">
        <v>Milliam EBONGON</v>
      </c>
      <c r="L2183" s="47" t="str">
        <v>marathon</v>
      </c>
      <c r="M2183" s="97">
        <v>33644</v>
      </c>
      <c r="N2183" s="96" t="str">
        <f t="shared" si="136"/>
        <v>Milliam EBONGONmarathon</v>
      </c>
      <c r="O2183" s="2">
        <f t="shared" si="137"/>
        <v>1147</v>
      </c>
      <c r="P2183" s="2">
        <f t="shared" si="138"/>
        <v>53</v>
      </c>
      <c r="Q2183" s="81" t="str">
        <f t="shared" si="139"/>
        <v/>
      </c>
    </row>
    <row r="2184" spans="1:17" x14ac:dyDescent="0.2">
      <c r="A2184" t="s">
        <v>1179</v>
      </c>
      <c r="B2184" t="s">
        <v>2591</v>
      </c>
      <c r="C2184" t="s">
        <v>42</v>
      </c>
      <c r="D2184" s="5">
        <v>34979</v>
      </c>
      <c r="E2184" s="2">
        <v>1051</v>
      </c>
      <c r="F2184" s="2">
        <v>11</v>
      </c>
      <c r="G2184" t="str">
        <f>B2184&amp;C2184</f>
        <v>Nayoka CLUNIShammer-throw</v>
      </c>
      <c r="H2184" s="2">
        <f>E2184</f>
        <v>1051</v>
      </c>
      <c r="I2184" s="2" cm="1">
        <f t="array" ref="I2184">MAX(IF($G$3:$G$4000=$G2184,$H$3:$H$4000))</f>
        <v>1051</v>
      </c>
      <c r="J2184" s="2" t="str">
        <v>KEN</v>
      </c>
      <c r="K2184" s="21" t="str">
        <v>Josephine Chelangat KIPLANGAT</v>
      </c>
      <c r="L2184" s="47" t="str">
        <v>1500m</v>
      </c>
      <c r="M2184" s="97">
        <v>36078</v>
      </c>
      <c r="N2184" s="96" t="str">
        <f t="shared" si="136"/>
        <v>Josephine Chelangat KIPLANGAT1500m</v>
      </c>
      <c r="O2184" s="2">
        <f t="shared" si="137"/>
        <v>1146</v>
      </c>
      <c r="P2184" s="2">
        <f t="shared" si="138"/>
        <v>30</v>
      </c>
      <c r="Q2184" s="81" t="str">
        <f t="shared" si="139"/>
        <v/>
      </c>
    </row>
    <row r="2185" spans="1:17" x14ac:dyDescent="0.2">
      <c r="A2185" t="s">
        <v>1179</v>
      </c>
      <c r="B2185" t="s">
        <v>1216</v>
      </c>
      <c r="C2185" s="5" t="s">
        <v>2</v>
      </c>
      <c r="D2185" s="5">
        <v>39372</v>
      </c>
      <c r="E2185" s="2">
        <v>1049</v>
      </c>
      <c r="F2185" s="2">
        <v>42</v>
      </c>
      <c r="G2185" t="str">
        <f>B2185&amp;C2185</f>
        <v>Thieanna Lee TERRELONGE100m</v>
      </c>
      <c r="H2185" s="2">
        <f>E2185</f>
        <v>1049</v>
      </c>
      <c r="I2185" s="2" cm="1">
        <f t="array" ref="I2185">MAX(IF($G$3:$G$4000=$G2185,$H$3:$H$4000))</f>
        <v>1049</v>
      </c>
      <c r="J2185" s="2" t="str">
        <v>KEN</v>
      </c>
      <c r="K2185" s="21" t="str">
        <v>Jackline Chepwogen ROTICH</v>
      </c>
      <c r="L2185" s="47" t="str">
        <v>5000m</v>
      </c>
      <c r="M2185" s="97">
        <v>36710</v>
      </c>
      <c r="N2185" s="96" t="str">
        <f t="shared" si="136"/>
        <v>Jackline Chepwogen ROTICH5000m</v>
      </c>
      <c r="O2185" s="2">
        <f t="shared" si="137"/>
        <v>1146</v>
      </c>
      <c r="P2185" s="2">
        <f t="shared" si="138"/>
        <v>37</v>
      </c>
      <c r="Q2185" s="81" t="str">
        <f t="shared" si="139"/>
        <v/>
      </c>
    </row>
    <row r="2186" spans="1:17" x14ac:dyDescent="0.2">
      <c r="A2186" t="s">
        <v>1179</v>
      </c>
      <c r="B2186" t="s">
        <v>1240</v>
      </c>
      <c r="C2186" t="s">
        <v>26</v>
      </c>
      <c r="D2186" s="5">
        <v>37772</v>
      </c>
      <c r="E2186" s="2">
        <v>1049</v>
      </c>
      <c r="F2186" s="2">
        <v>48</v>
      </c>
      <c r="G2186" t="str">
        <f>B2186&amp;C2186</f>
        <v>Shana Kaye ANDERSON400m</v>
      </c>
      <c r="H2186" s="2">
        <f>E2186</f>
        <v>1049</v>
      </c>
      <c r="I2186" s="2" cm="1">
        <f t="array" ref="I2186">MAX(IF($G$3:$G$4000=$G2186,$H$3:$H$4000))</f>
        <v>1049</v>
      </c>
      <c r="J2186" s="2" t="str">
        <v>KEN</v>
      </c>
      <c r="K2186" s="21" t="str">
        <v>Tabithanjeri KAMAU</v>
      </c>
      <c r="L2186" s="47" t="str">
        <v>10000m</v>
      </c>
      <c r="M2186" s="97">
        <v>36710</v>
      </c>
      <c r="N2186" s="96" t="str">
        <f t="shared" si="136"/>
        <v>Tabithanjeri KAMAU10000m</v>
      </c>
      <c r="O2186" s="2">
        <f t="shared" si="137"/>
        <v>1146</v>
      </c>
      <c r="P2186" s="2">
        <f t="shared" si="138"/>
        <v>31</v>
      </c>
      <c r="Q2186" s="81" t="str">
        <f t="shared" si="139"/>
        <v/>
      </c>
    </row>
    <row r="2187" spans="1:17" x14ac:dyDescent="0.2">
      <c r="A2187" t="s">
        <v>1179</v>
      </c>
      <c r="B2187" t="s">
        <v>1281</v>
      </c>
      <c r="C2187" s="5" t="s">
        <v>26</v>
      </c>
      <c r="D2187" s="5">
        <v>31647</v>
      </c>
      <c r="E2187" s="2">
        <v>1049</v>
      </c>
      <c r="F2187" s="2">
        <v>49</v>
      </c>
      <c r="G2187" t="str">
        <f>B2187&amp;C2187</f>
        <v>Christine DAY400m</v>
      </c>
      <c r="H2187" s="2">
        <f>E2187</f>
        <v>1049</v>
      </c>
      <c r="I2187" s="2" cm="1">
        <f t="array" ref="I2187">MAX(IF($G$3:$G$4000=$G2187,$H$3:$H$4000))</f>
        <v>1114</v>
      </c>
      <c r="J2187" s="2" t="str">
        <v>KEN</v>
      </c>
      <c r="K2187" s="21" t="str">
        <v>Pauline Chemning KORIKWIANG</v>
      </c>
      <c r="L2187" s="47" t="str">
        <v>10000m</v>
      </c>
      <c r="M2187" s="97">
        <v>32203</v>
      </c>
      <c r="N2187" s="96" t="str">
        <f t="shared" si="136"/>
        <v>Pauline Chemning KORIKWIANG10000m</v>
      </c>
      <c r="O2187" s="2">
        <f t="shared" si="137"/>
        <v>1144</v>
      </c>
      <c r="P2187" s="2">
        <f t="shared" si="138"/>
        <v>32</v>
      </c>
      <c r="Q2187" s="81" t="str">
        <f t="shared" si="139"/>
        <v/>
      </c>
    </row>
    <row r="2188" spans="1:17" x14ac:dyDescent="0.2">
      <c r="A2188" t="s">
        <v>1179</v>
      </c>
      <c r="B2188" t="s">
        <v>1467</v>
      </c>
      <c r="C2188" t="s">
        <v>37</v>
      </c>
      <c r="D2188" s="5">
        <v>35802</v>
      </c>
      <c r="E2188" s="2">
        <v>1049</v>
      </c>
      <c r="F2188" s="2">
        <v>58</v>
      </c>
      <c r="G2188" t="str">
        <f>B2188&amp;C2188</f>
        <v>Tissanna HICKLINGlong-jump</v>
      </c>
      <c r="H2188" s="2">
        <f>E2188</f>
        <v>1049</v>
      </c>
      <c r="I2188" s="2" cm="1">
        <f t="array" ref="I2188">MAX(IF($G$3:$G$4000=$G2188,$H$3:$H$4000))</f>
        <v>1130</v>
      </c>
      <c r="J2188" s="2" t="str">
        <v>KEN</v>
      </c>
      <c r="K2188" s="21" t="str">
        <v>Celestine CHEPCHIRCHIR</v>
      </c>
      <c r="L2188" s="47" t="str">
        <v>marathon</v>
      </c>
      <c r="M2188" s="97">
        <v>35051</v>
      </c>
      <c r="N2188" s="96" t="str">
        <f t="shared" si="136"/>
        <v>Celestine CHEPCHIRCHIRmarathon</v>
      </c>
      <c r="O2188" s="2">
        <f t="shared" si="137"/>
        <v>1144</v>
      </c>
      <c r="P2188" s="2">
        <f t="shared" si="138"/>
        <v>57</v>
      </c>
      <c r="Q2188" s="81" t="str">
        <f t="shared" si="139"/>
        <v/>
      </c>
    </row>
    <row r="2189" spans="1:17" x14ac:dyDescent="0.2">
      <c r="A2189" t="s">
        <v>1179</v>
      </c>
      <c r="B2189" t="s">
        <v>1325</v>
      </c>
      <c r="C2189" t="s">
        <v>27</v>
      </c>
      <c r="D2189" s="5">
        <v>36569</v>
      </c>
      <c r="E2189" s="2">
        <v>1047</v>
      </c>
      <c r="F2189" s="2">
        <v>37</v>
      </c>
      <c r="G2189" t="str">
        <f>B2189&amp;C2189</f>
        <v>Michaela LEWIS800m</v>
      </c>
      <c r="H2189" s="2">
        <f>E2189</f>
        <v>1047</v>
      </c>
      <c r="I2189" s="2" cm="1">
        <f t="array" ref="I2189">MAX(IF($G$3:$G$4000=$G2189,$H$3:$H$4000))</f>
        <v>1097</v>
      </c>
      <c r="J2189" s="2" t="str">
        <v>KEN</v>
      </c>
      <c r="K2189" s="21" t="str">
        <v>Caroline NYAGA</v>
      </c>
      <c r="L2189" s="47" t="str">
        <v>10000m</v>
      </c>
      <c r="M2189" s="97">
        <v>34160</v>
      </c>
      <c r="N2189" s="96" t="str">
        <f t="shared" si="136"/>
        <v>Caroline NYAGA10000m</v>
      </c>
      <c r="O2189" s="2">
        <f t="shared" si="137"/>
        <v>1143</v>
      </c>
      <c r="P2189" s="2">
        <f t="shared" si="138"/>
        <v>33</v>
      </c>
      <c r="Q2189" s="81" t="str">
        <f t="shared" si="139"/>
        <v/>
      </c>
    </row>
    <row r="2190" spans="1:17" x14ac:dyDescent="0.2">
      <c r="A2190" t="s">
        <v>1179</v>
      </c>
      <c r="B2190" t="s">
        <v>2419</v>
      </c>
      <c r="C2190" t="s">
        <v>38</v>
      </c>
      <c r="D2190" s="5">
        <v>36588</v>
      </c>
      <c r="E2190" s="2">
        <v>1046</v>
      </c>
      <c r="F2190" s="2">
        <v>24</v>
      </c>
      <c r="G2190" t="str">
        <f>B2190&amp;C2190</f>
        <v>Lamara DISTINtriple-jump</v>
      </c>
      <c r="H2190" s="2">
        <f>E2190</f>
        <v>1046</v>
      </c>
      <c r="I2190" s="2" cm="1">
        <f t="array" ref="I2190">MAX(IF($G$3:$G$4000=$G2190,$H$3:$H$4000))</f>
        <v>1046</v>
      </c>
      <c r="J2190" s="2" t="str">
        <v>KEN</v>
      </c>
      <c r="K2190" s="21" t="str">
        <v>Pauline KAMULU</v>
      </c>
      <c r="L2190" s="47" t="str">
        <v>10000m</v>
      </c>
      <c r="M2190" s="97">
        <v>34698</v>
      </c>
      <c r="N2190" s="96" t="str">
        <f t="shared" si="136"/>
        <v>Pauline KAMULU10000m</v>
      </c>
      <c r="O2190" s="2">
        <f t="shared" si="137"/>
        <v>1140</v>
      </c>
      <c r="P2190" s="2">
        <f t="shared" si="138"/>
        <v>34</v>
      </c>
      <c r="Q2190" s="81" t="str">
        <f t="shared" si="139"/>
        <v/>
      </c>
    </row>
    <row r="2191" spans="1:17" x14ac:dyDescent="0.2">
      <c r="A2191" t="s">
        <v>1179</v>
      </c>
      <c r="B2191" t="s">
        <v>1213</v>
      </c>
      <c r="C2191" t="s">
        <v>2</v>
      </c>
      <c r="D2191" s="5">
        <v>38313</v>
      </c>
      <c r="E2191" s="2">
        <v>1044</v>
      </c>
      <c r="F2191" s="2">
        <v>44</v>
      </c>
      <c r="G2191" t="str">
        <f>B2191&amp;C2191</f>
        <v>Asharria ULETT100m</v>
      </c>
      <c r="H2191" s="2">
        <f>E2191</f>
        <v>1044</v>
      </c>
      <c r="I2191" s="2" cm="1">
        <f t="array" ref="I2191">MAX(IF($G$3:$G$4000=$G2191,$H$3:$H$4000))</f>
        <v>1044</v>
      </c>
      <c r="J2191" s="2" t="str">
        <v>KEN</v>
      </c>
      <c r="K2191" s="21" t="str">
        <v>Vivian KIPLAGAT</v>
      </c>
      <c r="L2191" s="47" t="str">
        <v>marathon</v>
      </c>
      <c r="M2191" s="97">
        <v>33551</v>
      </c>
      <c r="N2191" s="96" t="str">
        <f t="shared" si="136"/>
        <v>Vivian KIPLAGATmarathon</v>
      </c>
      <c r="O2191" s="2">
        <f t="shared" si="137"/>
        <v>1140</v>
      </c>
      <c r="P2191" s="2">
        <f t="shared" si="138"/>
        <v>59</v>
      </c>
      <c r="Q2191" s="81" t="str">
        <f t="shared" si="139"/>
        <v/>
      </c>
    </row>
    <row r="2192" spans="1:17" x14ac:dyDescent="0.2">
      <c r="A2192" t="s">
        <v>1179</v>
      </c>
      <c r="B2192" t="s">
        <v>5384</v>
      </c>
      <c r="C2192" t="s">
        <v>25</v>
      </c>
      <c r="D2192" s="5">
        <v>38977</v>
      </c>
      <c r="E2192" s="2">
        <v>1042</v>
      </c>
      <c r="F2192" s="2">
        <v>35</v>
      </c>
      <c r="G2192" t="str">
        <f>B2192&amp;C2192</f>
        <v>Sabrina DOCKERY200m</v>
      </c>
      <c r="H2192" s="2">
        <f>E2192</f>
        <v>1042</v>
      </c>
      <c r="I2192" s="2" cm="1">
        <f t="array" ref="I2192">MAX(IF($G$3:$G$4000=$G2192,$H$3:$H$4000))</f>
        <v>1042</v>
      </c>
      <c r="J2192" s="2" t="str">
        <v>KEN</v>
      </c>
      <c r="K2192" s="21" t="str">
        <v>Gladys CHESIR</v>
      </c>
      <c r="L2192" s="47" t="str">
        <v>marathon</v>
      </c>
      <c r="M2192" s="97">
        <v>34020</v>
      </c>
      <c r="N2192" s="96" t="str">
        <f t="shared" si="136"/>
        <v>Gladys CHESIRmarathon</v>
      </c>
      <c r="O2192" s="2">
        <f t="shared" si="137"/>
        <v>1140</v>
      </c>
      <c r="P2192" s="2">
        <f t="shared" si="138"/>
        <v>59</v>
      </c>
      <c r="Q2192" s="81" t="str">
        <f t="shared" si="139"/>
        <v/>
      </c>
    </row>
    <row r="2193" spans="1:17" x14ac:dyDescent="0.2">
      <c r="A2193" t="s">
        <v>1179</v>
      </c>
      <c r="B2193" t="s">
        <v>2382</v>
      </c>
      <c r="C2193" t="s">
        <v>37</v>
      </c>
      <c r="D2193" s="5">
        <v>36179</v>
      </c>
      <c r="E2193" s="2">
        <v>1042</v>
      </c>
      <c r="F2193" s="2">
        <v>62</v>
      </c>
      <c r="G2193" t="str">
        <f>B2193&amp;C2193</f>
        <v>Leone FARQUHARSONlong-jump</v>
      </c>
      <c r="H2193" s="2">
        <f>E2193</f>
        <v>1042</v>
      </c>
      <c r="I2193" s="2" cm="1">
        <f t="array" ref="I2193">MAX(IF($G$3:$G$4000=$G2193,$H$3:$H$4000))</f>
        <v>1042</v>
      </c>
      <c r="J2193" s="2" t="str">
        <v>KEN</v>
      </c>
      <c r="K2193" s="21" t="str">
        <v>Esther MACHARIA</v>
      </c>
      <c r="L2193" s="47" t="str">
        <v>marathon</v>
      </c>
      <c r="M2193" s="97">
        <v>32055</v>
      </c>
      <c r="N2193" s="96" t="str">
        <f t="shared" si="136"/>
        <v>Esther MACHARIAmarathon</v>
      </c>
      <c r="O2193" s="2">
        <f t="shared" si="137"/>
        <v>1140</v>
      </c>
      <c r="P2193" s="2">
        <f t="shared" si="138"/>
        <v>59</v>
      </c>
      <c r="Q2193" s="81" t="str">
        <f t="shared" si="139"/>
        <v/>
      </c>
    </row>
    <row r="2194" spans="1:17" x14ac:dyDescent="0.2">
      <c r="A2194" t="s">
        <v>1179</v>
      </c>
      <c r="B2194" t="s">
        <v>1239</v>
      </c>
      <c r="C2194" t="s">
        <v>33</v>
      </c>
      <c r="D2194" s="5">
        <v>37867</v>
      </c>
      <c r="E2194" s="2">
        <v>1041</v>
      </c>
      <c r="F2194" s="2">
        <v>10</v>
      </c>
      <c r="G2194" t="str">
        <f>B2194&amp;C2194</f>
        <v>Oneika MCANNUFF400mh</v>
      </c>
      <c r="H2194" s="2">
        <f>E2194</f>
        <v>1041</v>
      </c>
      <c r="I2194" s="2" cm="1">
        <f t="array" ref="I2194">MAX(IF($G$3:$G$4000=$G2194,$H$3:$H$4000))</f>
        <v>1041</v>
      </c>
      <c r="J2194" s="2" t="str">
        <v>KEN</v>
      </c>
      <c r="K2194" s="21" t="str">
        <v>Shyline JEPKORIR</v>
      </c>
      <c r="L2194" s="47" t="str">
        <v>marathon</v>
      </c>
      <c r="M2194" s="97">
        <v>0</v>
      </c>
      <c r="N2194" s="96" t="str">
        <f t="shared" si="136"/>
        <v>Shyline JEPKORIRmarathon</v>
      </c>
      <c r="O2194" s="2">
        <f t="shared" si="137"/>
        <v>1140</v>
      </c>
      <c r="P2194" s="2">
        <f t="shared" si="138"/>
        <v>59</v>
      </c>
      <c r="Q2194" s="81" t="str">
        <f t="shared" si="139"/>
        <v/>
      </c>
    </row>
    <row r="2195" spans="1:17" x14ac:dyDescent="0.2">
      <c r="A2195" t="s">
        <v>1179</v>
      </c>
      <c r="B2195" t="s">
        <v>2574</v>
      </c>
      <c r="C2195" s="6" t="s">
        <v>40</v>
      </c>
      <c r="D2195" s="5">
        <v>36087</v>
      </c>
      <c r="E2195" s="2">
        <v>1041</v>
      </c>
      <c r="F2195" s="2">
        <v>14</v>
      </c>
      <c r="G2195" t="str">
        <f>B2195&amp;C2195</f>
        <v>Gabrielle BAILEYdiscus-throw</v>
      </c>
      <c r="H2195" s="2">
        <f>E2195</f>
        <v>1041</v>
      </c>
      <c r="I2195" s="2" cm="1">
        <f t="array" ref="I2195">MAX(IF($G$3:$G$4000=$G2195,$H$3:$H$4000))</f>
        <v>1041</v>
      </c>
      <c r="J2195" s="2" t="str">
        <v>KEN</v>
      </c>
      <c r="K2195" s="21" t="str">
        <v>Caren CHEBET</v>
      </c>
      <c r="L2195" s="47" t="str">
        <v>3000msc</v>
      </c>
      <c r="M2195" s="97">
        <v>36670</v>
      </c>
      <c r="N2195" s="96" t="str">
        <f t="shared" si="136"/>
        <v>Caren CHEBET3000msc</v>
      </c>
      <c r="O2195" s="2">
        <f t="shared" si="137"/>
        <v>1139</v>
      </c>
      <c r="P2195" s="2">
        <f t="shared" si="138"/>
        <v>30</v>
      </c>
      <c r="Q2195" s="81" t="str">
        <f t="shared" si="139"/>
        <v/>
      </c>
    </row>
    <row r="2196" spans="1:17" x14ac:dyDescent="0.2">
      <c r="A2196" t="s">
        <v>1179</v>
      </c>
      <c r="B2196" t="s">
        <v>1191</v>
      </c>
      <c r="C2196" t="s">
        <v>2</v>
      </c>
      <c r="D2196" s="5">
        <v>44732</v>
      </c>
      <c r="E2196" s="2">
        <v>1040</v>
      </c>
      <c r="F2196" s="2">
        <v>47</v>
      </c>
      <c r="G2196" t="str">
        <f>B2196&amp;C2196</f>
        <v>Abigail WOLFE100m</v>
      </c>
      <c r="H2196" s="2">
        <f>E2196</f>
        <v>1040</v>
      </c>
      <c r="I2196" s="2" cm="1">
        <f t="array" ref="I2196">MAX(IF($G$3:$G$4000=$G2196,$H$3:$H$4000))</f>
        <v>1040</v>
      </c>
      <c r="J2196" s="2" t="str">
        <v>KEN</v>
      </c>
      <c r="K2196" s="21" t="str">
        <v>Jarinter Mawia MWASYA</v>
      </c>
      <c r="L2196" s="47" t="str">
        <v>800m</v>
      </c>
      <c r="M2196" s="97">
        <v>35429</v>
      </c>
      <c r="N2196" s="96" t="str">
        <f t="shared" si="136"/>
        <v>Jarinter Mawia MWASYA800m</v>
      </c>
      <c r="O2196" s="2">
        <f t="shared" si="137"/>
        <v>1139</v>
      </c>
      <c r="P2196" s="2">
        <f t="shared" si="138"/>
        <v>22</v>
      </c>
      <c r="Q2196" s="81" t="str">
        <f t="shared" si="139"/>
        <v/>
      </c>
    </row>
    <row r="2197" spans="1:17" x14ac:dyDescent="0.2">
      <c r="A2197" t="s">
        <v>1179</v>
      </c>
      <c r="B2197" t="s">
        <v>2313</v>
      </c>
      <c r="C2197" s="5" t="s">
        <v>33</v>
      </c>
      <c r="D2197" s="6">
        <v>36676</v>
      </c>
      <c r="E2197" s="2">
        <v>1040</v>
      </c>
      <c r="F2197" s="2">
        <v>69</v>
      </c>
      <c r="G2197" t="str">
        <f>B2197&amp;C2197</f>
        <v>Terrice STEEN400mh</v>
      </c>
      <c r="H2197" s="2">
        <f>E2197</f>
        <v>1040</v>
      </c>
      <c r="I2197" s="2" cm="1">
        <f t="array" ref="I2197">MAX(IF($G$3:$G$4000=$G2197,$H$3:$H$4000))</f>
        <v>1040</v>
      </c>
      <c r="J2197" s="2" t="str">
        <v>KEN</v>
      </c>
      <c r="K2197" s="21" t="str">
        <v>Jackline CHELAL</v>
      </c>
      <c r="L2197" s="47" t="str">
        <v>marathon</v>
      </c>
      <c r="M2197" s="97">
        <v>0</v>
      </c>
      <c r="N2197" s="96" t="str">
        <f t="shared" si="136"/>
        <v>Jackline CHELALmarathon</v>
      </c>
      <c r="O2197" s="2">
        <f t="shared" si="137"/>
        <v>1139</v>
      </c>
      <c r="P2197" s="2">
        <f t="shared" si="138"/>
        <v>63</v>
      </c>
      <c r="Q2197" s="81" t="str">
        <f t="shared" si="139"/>
        <v/>
      </c>
    </row>
    <row r="2198" spans="1:17" x14ac:dyDescent="0.2">
      <c r="A2198" t="s">
        <v>1179</v>
      </c>
      <c r="B2198" t="s">
        <v>1187</v>
      </c>
      <c r="C2198" t="s">
        <v>37</v>
      </c>
      <c r="D2198" s="5">
        <v>38164</v>
      </c>
      <c r="E2198" s="2">
        <v>1040</v>
      </c>
      <c r="F2198" s="2">
        <v>64</v>
      </c>
      <c r="G2198" t="str">
        <f>B2198&amp;C2198</f>
        <v>Serena COLElong-jump</v>
      </c>
      <c r="H2198" s="2">
        <f>E2198</f>
        <v>1040</v>
      </c>
      <c r="I2198" s="2" cm="1">
        <f t="array" ref="I2198">MAX(IF($G$3:$G$4000=$G2198,$H$3:$H$4000))</f>
        <v>1040</v>
      </c>
      <c r="J2198" s="2" t="str">
        <v>KEN</v>
      </c>
      <c r="K2198" s="21" t="str">
        <v>Peris JERONO</v>
      </c>
      <c r="L2198" s="47" t="str">
        <v>marathon</v>
      </c>
      <c r="M2198" s="97">
        <v>1990</v>
      </c>
      <c r="N2198" s="96" t="str">
        <f t="shared" si="136"/>
        <v>Peris JERONOmarathon</v>
      </c>
      <c r="O2198" s="2">
        <f t="shared" si="137"/>
        <v>1138</v>
      </c>
      <c r="P2198" s="2">
        <f t="shared" si="138"/>
        <v>64</v>
      </c>
      <c r="Q2198" s="81" t="str">
        <f t="shared" si="139"/>
        <v/>
      </c>
    </row>
    <row r="2199" spans="1:17" x14ac:dyDescent="0.2">
      <c r="A2199" t="s">
        <v>1179</v>
      </c>
      <c r="B2199" t="s">
        <v>5379</v>
      </c>
      <c r="C2199" s="5" t="s">
        <v>2</v>
      </c>
      <c r="D2199" s="6">
        <v>39085</v>
      </c>
      <c r="E2199" s="2">
        <v>1039</v>
      </c>
      <c r="F2199" s="2">
        <v>52</v>
      </c>
      <c r="G2199" t="str">
        <f>B2199&amp;C2199</f>
        <v>Camoy BINGER100m</v>
      </c>
      <c r="H2199" s="2">
        <f>E2199</f>
        <v>1039</v>
      </c>
      <c r="I2199" s="2" cm="1">
        <f t="array" ref="I2199">MAX(IF($G$3:$G$4000=$G2199,$H$3:$H$4000))</f>
        <v>1039</v>
      </c>
      <c r="J2199" s="2" t="str">
        <v>KEN</v>
      </c>
      <c r="K2199" s="21" t="str">
        <v>Perine NENGAMPI</v>
      </c>
      <c r="L2199" s="47" t="str">
        <v>10000m</v>
      </c>
      <c r="M2199" s="97">
        <v>1989</v>
      </c>
      <c r="N2199" s="96" t="str">
        <f t="shared" si="136"/>
        <v>Perine NENGAMPI10000m</v>
      </c>
      <c r="O2199" s="2">
        <f t="shared" si="137"/>
        <v>1137</v>
      </c>
      <c r="P2199" s="2">
        <f t="shared" si="138"/>
        <v>35</v>
      </c>
      <c r="Q2199" s="81" t="str">
        <f t="shared" si="139"/>
        <v/>
      </c>
    </row>
    <row r="2200" spans="1:17" x14ac:dyDescent="0.2">
      <c r="A2200" t="s">
        <v>1179</v>
      </c>
      <c r="B2200" t="s">
        <v>1204</v>
      </c>
      <c r="C2200" t="s">
        <v>2</v>
      </c>
      <c r="D2200" s="5">
        <v>35363</v>
      </c>
      <c r="E2200" s="2">
        <v>1039</v>
      </c>
      <c r="F2200" s="2">
        <v>65</v>
      </c>
      <c r="G2200" t="str">
        <f>B2200&amp;C2200</f>
        <v>Ashley WILLIAMS100m</v>
      </c>
      <c r="H2200" s="2">
        <f>E2200</f>
        <v>1039</v>
      </c>
      <c r="I2200" s="2" cm="1">
        <f t="array" ref="I2200">MAX(IF($G$3:$G$4000=$G2200,$H$3:$H$4000))</f>
        <v>1039</v>
      </c>
      <c r="J2200" s="2" t="str">
        <v>KEN</v>
      </c>
      <c r="K2200" s="21" t="str">
        <v>Josephine Chelangat KIPLANGAT</v>
      </c>
      <c r="L2200" s="47" t="str">
        <v>800m</v>
      </c>
      <c r="M2200" s="97">
        <v>36078</v>
      </c>
      <c r="N2200" s="96" t="str">
        <f t="shared" si="136"/>
        <v>Josephine Chelangat KIPLANGAT800m</v>
      </c>
      <c r="O2200" s="2">
        <f t="shared" si="137"/>
        <v>1136</v>
      </c>
      <c r="P2200" s="2">
        <f t="shared" si="138"/>
        <v>26</v>
      </c>
      <c r="Q2200" s="81" t="str">
        <f t="shared" si="139"/>
        <v/>
      </c>
    </row>
    <row r="2201" spans="1:17" x14ac:dyDescent="0.2">
      <c r="A2201" t="s">
        <v>1179</v>
      </c>
      <c r="B2201" t="s">
        <v>1282</v>
      </c>
      <c r="C2201" t="s">
        <v>26</v>
      </c>
      <c r="D2201" s="5">
        <v>37845</v>
      </c>
      <c r="E2201" s="2">
        <v>1038</v>
      </c>
      <c r="F2201" s="2">
        <v>57</v>
      </c>
      <c r="G2201" t="str">
        <f>B2201&amp;C2201</f>
        <v>Toriann NOAD400m</v>
      </c>
      <c r="H2201" s="2">
        <f>E2201</f>
        <v>1038</v>
      </c>
      <c r="I2201" s="2" cm="1">
        <f t="array" ref="I2201">MAX(IF($G$3:$G$4000=$G2201,$H$3:$H$4000))</f>
        <v>1038</v>
      </c>
      <c r="J2201" s="2" t="str">
        <v>KEN</v>
      </c>
      <c r="K2201" s="21" t="str">
        <v>Cynthia BAIRE</v>
      </c>
      <c r="L2201" s="47" t="str">
        <v>5000m</v>
      </c>
      <c r="M2201" s="97">
        <v>37607</v>
      </c>
      <c r="N2201" s="96" t="str">
        <f t="shared" si="136"/>
        <v>Cynthia BAIRE5000m</v>
      </c>
      <c r="O2201" s="2">
        <f t="shared" si="137"/>
        <v>1136</v>
      </c>
      <c r="P2201" s="2">
        <f t="shared" si="138"/>
        <v>40</v>
      </c>
      <c r="Q2201" s="81" t="str">
        <f t="shared" si="139"/>
        <v/>
      </c>
    </row>
    <row r="2202" spans="1:17" x14ac:dyDescent="0.2">
      <c r="A2202" t="s">
        <v>1179</v>
      </c>
      <c r="B2202" t="s">
        <v>2420</v>
      </c>
      <c r="C2202" t="s">
        <v>38</v>
      </c>
      <c r="D2202" s="5">
        <v>36933</v>
      </c>
      <c r="E2202" s="2">
        <v>1036</v>
      </c>
      <c r="F2202" s="2">
        <v>26</v>
      </c>
      <c r="G2202" t="str">
        <f>B2202&amp;C2202</f>
        <v>Rhianna PHIPPStriple-jump</v>
      </c>
      <c r="H2202" s="2">
        <f>E2202</f>
        <v>1036</v>
      </c>
      <c r="I2202" s="2" cm="1">
        <f t="array" ref="I2202">MAX(IF($G$3:$G$4000=$G2202,$H$3:$H$4000))</f>
        <v>1036</v>
      </c>
      <c r="J2202" s="2" t="str">
        <v>KEN</v>
      </c>
      <c r="K2202" s="21" t="str">
        <v>Violah CHEPTOO</v>
      </c>
      <c r="L2202" s="47" t="str">
        <v>5000m</v>
      </c>
      <c r="M2202" s="97">
        <v>32568</v>
      </c>
      <c r="N2202" s="96" t="str">
        <f t="shared" si="136"/>
        <v>Violah CHEPTOO5000m</v>
      </c>
      <c r="O2202" s="2">
        <f t="shared" si="137"/>
        <v>1136</v>
      </c>
      <c r="P2202" s="2">
        <f t="shared" si="138"/>
        <v>40</v>
      </c>
      <c r="Q2202" s="81" t="str">
        <f t="shared" si="139"/>
        <v/>
      </c>
    </row>
    <row r="2203" spans="1:17" x14ac:dyDescent="0.2">
      <c r="A2203" t="s">
        <v>1179</v>
      </c>
      <c r="B2203" t="s">
        <v>1486</v>
      </c>
      <c r="C2203" t="s">
        <v>32</v>
      </c>
      <c r="D2203" s="5">
        <v>38589</v>
      </c>
      <c r="E2203" s="2">
        <v>1035</v>
      </c>
      <c r="F2203" s="2">
        <v>16</v>
      </c>
      <c r="G2203" t="str">
        <f>B2203&amp;C2203</f>
        <v>Shania MYERS100mh</v>
      </c>
      <c r="H2203" s="2">
        <f>E2203</f>
        <v>1035</v>
      </c>
      <c r="I2203" s="2" cm="1">
        <f t="array" ref="I2203">MAX(IF($G$3:$G$4000=$G2203,$H$3:$H$4000))</f>
        <v>1035</v>
      </c>
      <c r="J2203" s="2" t="str">
        <v>KEN</v>
      </c>
      <c r="K2203" s="21" t="str">
        <v>Lydia Njeri MATHATHI</v>
      </c>
      <c r="L2203" s="47" t="str">
        <v>marathon</v>
      </c>
      <c r="M2203" s="97">
        <v>31362</v>
      </c>
      <c r="N2203" s="96" t="str">
        <f t="shared" si="136"/>
        <v>Lydia Njeri MATHATHImarathon</v>
      </c>
      <c r="O2203" s="2">
        <f t="shared" si="137"/>
        <v>1136</v>
      </c>
      <c r="P2203" s="2">
        <f t="shared" si="138"/>
        <v>65</v>
      </c>
      <c r="Q2203" s="81" t="str">
        <f t="shared" si="139"/>
        <v/>
      </c>
    </row>
    <row r="2204" spans="1:17" x14ac:dyDescent="0.2">
      <c r="A2204" t="s">
        <v>1179</v>
      </c>
      <c r="B2204" t="s">
        <v>2690</v>
      </c>
      <c r="C2204" s="6" t="s">
        <v>42</v>
      </c>
      <c r="D2204" s="6">
        <v>36108</v>
      </c>
      <c r="E2204" s="2">
        <v>1035</v>
      </c>
      <c r="F2204" s="2">
        <v>14</v>
      </c>
      <c r="G2204" t="str">
        <f>B2204&amp;C2204</f>
        <v>Erica BELVIThammer-throw</v>
      </c>
      <c r="H2204" s="2">
        <f>E2204</f>
        <v>1035</v>
      </c>
      <c r="I2204" s="2" cm="1">
        <f t="array" ref="I2204">MAX(IF($G$3:$G$4000=$G2204,$H$3:$H$4000))</f>
        <v>1035</v>
      </c>
      <c r="J2204" s="2" t="str">
        <v>KEN</v>
      </c>
      <c r="K2204" s="21" t="str">
        <v>Caroline JEPCHIRCHIR</v>
      </c>
      <c r="L2204" s="47" t="str">
        <v>marathon</v>
      </c>
      <c r="M2204" s="97">
        <v>0</v>
      </c>
      <c r="N2204" s="96" t="str">
        <f t="shared" si="136"/>
        <v>Caroline JEPCHIRCHIRmarathon</v>
      </c>
      <c r="O2204" s="2">
        <f t="shared" si="137"/>
        <v>1135</v>
      </c>
      <c r="P2204" s="2">
        <f t="shared" si="138"/>
        <v>66</v>
      </c>
      <c r="Q2204" s="81" t="str">
        <f t="shared" si="139"/>
        <v/>
      </c>
    </row>
    <row r="2205" spans="1:17" x14ac:dyDescent="0.2">
      <c r="A2205" t="s">
        <v>1179</v>
      </c>
      <c r="B2205" t="s">
        <v>1235</v>
      </c>
      <c r="C2205" t="s">
        <v>25</v>
      </c>
      <c r="D2205" s="5">
        <v>35384</v>
      </c>
      <c r="E2205" s="2">
        <v>1033</v>
      </c>
      <c r="F2205" s="2">
        <v>39</v>
      </c>
      <c r="G2205" t="str">
        <f>B2205&amp;C2205</f>
        <v>Candice MCLEOD200m</v>
      </c>
      <c r="H2205" s="2">
        <f>E2205</f>
        <v>1033</v>
      </c>
      <c r="I2205" s="2" cm="1">
        <f t="array" ref="I2205">MAX(IF($G$3:$G$4000=$G2205,$H$3:$H$4000))</f>
        <v>1100</v>
      </c>
      <c r="J2205" s="2" t="str">
        <v>KEN</v>
      </c>
      <c r="K2205" s="21" t="str">
        <v>Vivian CHEBET</v>
      </c>
      <c r="L2205" s="47" t="str">
        <v>800m</v>
      </c>
      <c r="M2205" s="97">
        <v>1996</v>
      </c>
      <c r="N2205" s="96" t="str">
        <f t="shared" si="136"/>
        <v>Vivian CHEBET800m</v>
      </c>
      <c r="O2205" s="2">
        <f t="shared" si="137"/>
        <v>1134</v>
      </c>
      <c r="P2205" s="2">
        <f t="shared" si="138"/>
        <v>27</v>
      </c>
      <c r="Q2205" s="81" t="str">
        <f t="shared" si="139"/>
        <v/>
      </c>
    </row>
    <row r="2206" spans="1:17" x14ac:dyDescent="0.2">
      <c r="A2206" t="s">
        <v>1179</v>
      </c>
      <c r="B2206" t="s">
        <v>1255</v>
      </c>
      <c r="C2206" t="s">
        <v>26</v>
      </c>
      <c r="D2206" s="5">
        <v>37653</v>
      </c>
      <c r="E2206" s="2">
        <v>1033</v>
      </c>
      <c r="F2206" s="2">
        <v>62</v>
      </c>
      <c r="G2206" t="str">
        <f>B2206&amp;C2206</f>
        <v>Daena DYER400m</v>
      </c>
      <c r="H2206" s="2">
        <f>E2206</f>
        <v>1033</v>
      </c>
      <c r="I2206" s="2" cm="1">
        <f t="array" ref="I2206">MAX(IF($G$3:$G$4000=$G2206,$H$3:$H$4000))</f>
        <v>1033</v>
      </c>
      <c r="J2206" s="2" t="str">
        <v>KEN</v>
      </c>
      <c r="K2206" s="21" t="str">
        <v>Rebecca MWANGI</v>
      </c>
      <c r="L2206" s="47" t="str">
        <v>10000m</v>
      </c>
      <c r="M2206" s="97">
        <v>37057</v>
      </c>
      <c r="N2206" s="96" t="str">
        <f t="shared" si="136"/>
        <v>Rebecca MWANGI10000m</v>
      </c>
      <c r="O2206" s="2">
        <f t="shared" si="137"/>
        <v>1134</v>
      </c>
      <c r="P2206" s="2">
        <f t="shared" si="138"/>
        <v>36</v>
      </c>
      <c r="Q2206" s="81" t="str">
        <f t="shared" si="139"/>
        <v/>
      </c>
    </row>
    <row r="2207" spans="1:17" x14ac:dyDescent="0.2">
      <c r="A2207" t="s">
        <v>1179</v>
      </c>
      <c r="B2207" t="s">
        <v>1197</v>
      </c>
      <c r="C2207" t="s">
        <v>2</v>
      </c>
      <c r="D2207" s="5">
        <v>37574</v>
      </c>
      <c r="E2207" s="2">
        <v>1032</v>
      </c>
      <c r="F2207" s="2">
        <v>55</v>
      </c>
      <c r="G2207" t="str">
        <f>B2207&amp;C2207</f>
        <v>Janela SPENCER100m</v>
      </c>
      <c r="H2207" s="2">
        <f>E2207</f>
        <v>1032</v>
      </c>
      <c r="I2207" s="2" cm="1">
        <f t="array" ref="I2207">MAX(IF($G$3:$G$4000=$G2207,$H$3:$H$4000))</f>
        <v>1032</v>
      </c>
      <c r="J2207" s="2" t="str">
        <v>KEN</v>
      </c>
      <c r="K2207" s="21" t="str">
        <v>Jackline ATUDONYANG</v>
      </c>
      <c r="L2207" s="47" t="str">
        <v>marathon</v>
      </c>
      <c r="M2207" s="97">
        <v>0</v>
      </c>
      <c r="N2207" s="96" t="str">
        <f t="shared" si="136"/>
        <v>Jackline ATUDONYANGmarathon</v>
      </c>
      <c r="O2207" s="2">
        <f t="shared" si="137"/>
        <v>1133</v>
      </c>
      <c r="P2207" s="2">
        <f t="shared" si="138"/>
        <v>68</v>
      </c>
      <c r="Q2207" s="81" t="str">
        <f t="shared" si="139"/>
        <v/>
      </c>
    </row>
    <row r="2208" spans="1:17" x14ac:dyDescent="0.2">
      <c r="A2208" t="s">
        <v>1179</v>
      </c>
      <c r="B2208" t="s">
        <v>2316</v>
      </c>
      <c r="C2208" t="s">
        <v>33</v>
      </c>
      <c r="D2208" s="5">
        <v>36624</v>
      </c>
      <c r="E2208" s="2">
        <v>1029</v>
      </c>
      <c r="F2208" s="2">
        <v>74</v>
      </c>
      <c r="G2208" t="str">
        <f>B2208&amp;C2208</f>
        <v>Sanique WALKER400mh</v>
      </c>
      <c r="H2208" s="2">
        <f>E2208</f>
        <v>1029</v>
      </c>
      <c r="I2208" s="2" cm="1">
        <f t="array" ref="I2208">MAX(IF($G$3:$G$4000=$G2208,$H$3:$H$4000))</f>
        <v>1029</v>
      </c>
      <c r="J2208" s="2" t="str">
        <v>KEN</v>
      </c>
      <c r="K2208" s="21" t="str">
        <v>Edinah JEBITOK</v>
      </c>
      <c r="L2208" s="47" t="str">
        <v>800m</v>
      </c>
      <c r="M2208" s="97">
        <v>37205</v>
      </c>
      <c r="N2208" s="96" t="str">
        <f t="shared" si="136"/>
        <v>Edinah JEBITOK800m</v>
      </c>
      <c r="O2208" s="2">
        <f t="shared" si="137"/>
        <v>1131</v>
      </c>
      <c r="P2208" s="2">
        <f t="shared" si="138"/>
        <v>33</v>
      </c>
      <c r="Q2208" s="81" t="str">
        <f t="shared" si="139"/>
        <v/>
      </c>
    </row>
    <row r="2209" spans="1:17" x14ac:dyDescent="0.2">
      <c r="A2209" t="s">
        <v>1179</v>
      </c>
      <c r="B2209" t="s">
        <v>2390</v>
      </c>
      <c r="C2209" t="s">
        <v>37</v>
      </c>
      <c r="D2209" s="5">
        <v>37446</v>
      </c>
      <c r="E2209" s="2">
        <v>1029</v>
      </c>
      <c r="F2209" s="2">
        <v>73</v>
      </c>
      <c r="G2209" t="str">
        <f>B2209&amp;C2209</f>
        <v>Velecia WILLIAMSlong-jump</v>
      </c>
      <c r="H2209" s="2">
        <f>E2209</f>
        <v>1029</v>
      </c>
      <c r="I2209" s="2" cm="1">
        <f t="array" ref="I2209">MAX(IF($G$3:$G$4000=$G2209,$H$3:$H$4000))</f>
        <v>1029</v>
      </c>
      <c r="J2209" s="2" t="str">
        <v>KEN</v>
      </c>
      <c r="K2209" s="21" t="str">
        <v>Naomi Jepkosgei MAIYO</v>
      </c>
      <c r="L2209" s="47" t="str">
        <v>marathon</v>
      </c>
      <c r="M2209" s="97">
        <v>32603</v>
      </c>
      <c r="N2209" s="96" t="str">
        <f t="shared" si="136"/>
        <v>Naomi Jepkosgei MAIYOmarathon</v>
      </c>
      <c r="O2209" s="2">
        <f t="shared" si="137"/>
        <v>1131</v>
      </c>
      <c r="P2209" s="2">
        <f t="shared" si="138"/>
        <v>70</v>
      </c>
      <c r="Q2209" s="81" t="str">
        <f t="shared" si="139"/>
        <v/>
      </c>
    </row>
    <row r="2210" spans="1:17" x14ac:dyDescent="0.2">
      <c r="A2210" t="s">
        <v>1179</v>
      </c>
      <c r="B2210" t="s">
        <v>1209</v>
      </c>
      <c r="C2210" s="5" t="s">
        <v>25</v>
      </c>
      <c r="D2210" s="5">
        <v>38694</v>
      </c>
      <c r="E2210" s="2">
        <v>1028</v>
      </c>
      <c r="F2210" s="2">
        <v>42</v>
      </c>
      <c r="G2210" t="str">
        <f>B2210&amp;C2210</f>
        <v>Lavanya WILLIAMS200m</v>
      </c>
      <c r="H2210" s="2">
        <f>E2210</f>
        <v>1028</v>
      </c>
      <c r="I2210" s="2" cm="1">
        <f t="array" ref="I2210">MAX(IF($G$3:$G$4000=$G2210,$H$3:$H$4000))</f>
        <v>1028</v>
      </c>
      <c r="J2210" s="2" t="str">
        <v>KEN</v>
      </c>
      <c r="K2210" s="21" t="str">
        <v>Teresiah OMOSA</v>
      </c>
      <c r="L2210" s="47" t="str">
        <v>marathon</v>
      </c>
      <c r="M2210" s="97">
        <v>34735</v>
      </c>
      <c r="N2210" s="96" t="str">
        <f t="shared" si="136"/>
        <v>Teresiah OMOSAmarathon</v>
      </c>
      <c r="O2210" s="2">
        <f t="shared" si="137"/>
        <v>1131</v>
      </c>
      <c r="P2210" s="2">
        <f t="shared" si="138"/>
        <v>70</v>
      </c>
      <c r="Q2210" s="81" t="str">
        <f t="shared" si="139"/>
        <v/>
      </c>
    </row>
    <row r="2211" spans="1:17" x14ac:dyDescent="0.2">
      <c r="A2211" t="s">
        <v>1179</v>
      </c>
      <c r="B2211" t="s">
        <v>1283</v>
      </c>
      <c r="C2211" s="5" t="s">
        <v>26</v>
      </c>
      <c r="D2211" s="5">
        <v>36049</v>
      </c>
      <c r="E2211" s="2">
        <v>1028</v>
      </c>
      <c r="F2211" s="2">
        <v>65</v>
      </c>
      <c r="G2211" t="str">
        <f>B2211&amp;C2211</f>
        <v>Kadeja CAMPBELL400m</v>
      </c>
      <c r="H2211" s="2">
        <f>E2211</f>
        <v>1028</v>
      </c>
      <c r="I2211" s="2" cm="1">
        <f t="array" ref="I2211">MAX(IF($G$3:$G$4000=$G2211,$H$3:$H$4000))</f>
        <v>1028</v>
      </c>
      <c r="J2211" s="2" t="str">
        <v>KEN</v>
      </c>
      <c r="K2211" s="21" t="str">
        <v>Eunice Jepkoech SUM</v>
      </c>
      <c r="L2211" s="47" t="str">
        <v>800m</v>
      </c>
      <c r="M2211" s="97">
        <v>32243</v>
      </c>
      <c r="N2211" s="96" t="str">
        <f t="shared" si="136"/>
        <v>Eunice Jepkoech SUM800m</v>
      </c>
      <c r="O2211" s="2">
        <f t="shared" si="137"/>
        <v>1130</v>
      </c>
      <c r="P2211" s="2">
        <f t="shared" si="138"/>
        <v>34</v>
      </c>
      <c r="Q2211" s="81" t="str">
        <f t="shared" si="139"/>
        <v/>
      </c>
    </row>
    <row r="2212" spans="1:17" x14ac:dyDescent="0.2">
      <c r="A2212" t="s">
        <v>1179</v>
      </c>
      <c r="B2212" t="s">
        <v>5420</v>
      </c>
      <c r="C2212" t="s">
        <v>33</v>
      </c>
      <c r="D2212" s="5">
        <v>37955</v>
      </c>
      <c r="E2212" s="2">
        <v>1028</v>
      </c>
      <c r="F2212" s="2">
        <v>12</v>
      </c>
      <c r="G2212" t="str">
        <f>B2212&amp;C2212</f>
        <v>Shackelia GREEN400mh</v>
      </c>
      <c r="H2212" s="2">
        <f>E2212</f>
        <v>1028</v>
      </c>
      <c r="I2212" s="2" cm="1">
        <f t="array" ref="I2212">MAX(IF($G$3:$G$4000=$G2212,$H$3:$H$4000))</f>
        <v>1028</v>
      </c>
      <c r="J2212" s="2" t="str">
        <v>KEN</v>
      </c>
      <c r="K2212" s="21" t="str">
        <v>Janeth Nyiva MUTUNGI</v>
      </c>
      <c r="L2212" s="47" t="str">
        <v>5000m</v>
      </c>
      <c r="M2212" s="97">
        <v>38226</v>
      </c>
      <c r="N2212" s="96" t="str">
        <f t="shared" si="136"/>
        <v>Janeth Nyiva MUTUNGI5000m</v>
      </c>
      <c r="O2212" s="2">
        <f t="shared" si="137"/>
        <v>1130</v>
      </c>
      <c r="P2212" s="2">
        <f t="shared" si="138"/>
        <v>42</v>
      </c>
      <c r="Q2212" s="81" t="str">
        <f t="shared" si="139"/>
        <v/>
      </c>
    </row>
    <row r="2213" spans="1:17" x14ac:dyDescent="0.2">
      <c r="A2213" t="s">
        <v>1179</v>
      </c>
      <c r="B2213" t="s">
        <v>1467</v>
      </c>
      <c r="C2213" s="5" t="s">
        <v>2</v>
      </c>
      <c r="D2213" s="5">
        <v>35802</v>
      </c>
      <c r="E2213" s="2">
        <v>1027</v>
      </c>
      <c r="F2213" s="2">
        <v>69</v>
      </c>
      <c r="G2213" t="str">
        <f>B2213&amp;C2213</f>
        <v>Tissanna HICKLING100m</v>
      </c>
      <c r="H2213" s="2">
        <f>E2213</f>
        <v>1027</v>
      </c>
      <c r="I2213" s="2" cm="1">
        <f t="array" ref="I2213">MAX(IF($G$3:$G$4000=$G2213,$H$3:$H$4000))</f>
        <v>1027</v>
      </c>
      <c r="J2213" s="2" t="str">
        <v>KEN</v>
      </c>
      <c r="K2213" s="21" t="str">
        <v>Purity Kajuju GITONGA</v>
      </c>
      <c r="L2213" s="47" t="str">
        <v>5000m</v>
      </c>
      <c r="M2213" s="97">
        <v>1996</v>
      </c>
      <c r="N2213" s="96" t="str">
        <f t="shared" si="136"/>
        <v>Purity Kajuju GITONGA5000m</v>
      </c>
      <c r="O2213" s="2">
        <f t="shared" si="137"/>
        <v>1129</v>
      </c>
      <c r="P2213" s="2">
        <f t="shared" si="138"/>
        <v>43</v>
      </c>
      <c r="Q2213" s="81" t="str">
        <f t="shared" si="139"/>
        <v/>
      </c>
    </row>
    <row r="2214" spans="1:17" x14ac:dyDescent="0.2">
      <c r="A2214" t="s">
        <v>1179</v>
      </c>
      <c r="B2214" t="s">
        <v>1187</v>
      </c>
      <c r="C2214" t="s">
        <v>25</v>
      </c>
      <c r="D2214" s="5">
        <v>38164</v>
      </c>
      <c r="E2214" s="2">
        <v>1027</v>
      </c>
      <c r="F2214" s="2">
        <v>43</v>
      </c>
      <c r="G2214" t="str">
        <f>B2214&amp;C2214</f>
        <v>Serena COLE200m</v>
      </c>
      <c r="H2214" s="2">
        <f>E2214</f>
        <v>1027</v>
      </c>
      <c r="I2214" s="2" cm="1">
        <f t="array" ref="I2214">MAX(IF($G$3:$G$4000=$G2214,$H$3:$H$4000))</f>
        <v>1027</v>
      </c>
      <c r="J2214" s="2" t="str">
        <v>KEN</v>
      </c>
      <c r="K2214" s="21" t="str">
        <v>Mercy CHELANGAT</v>
      </c>
      <c r="L2214" s="47" t="str">
        <v>5000m</v>
      </c>
      <c r="M2214" s="97">
        <v>35622</v>
      </c>
      <c r="N2214" s="96" t="str">
        <f t="shared" si="136"/>
        <v>Mercy CHELANGAT5000m</v>
      </c>
      <c r="O2214" s="2">
        <f t="shared" si="137"/>
        <v>1129</v>
      </c>
      <c r="P2214" s="2">
        <f t="shared" si="138"/>
        <v>43</v>
      </c>
      <c r="Q2214" s="81" t="str">
        <f t="shared" si="139"/>
        <v/>
      </c>
    </row>
    <row r="2215" spans="1:17" x14ac:dyDescent="0.2">
      <c r="A2215" t="s">
        <v>1179</v>
      </c>
      <c r="B2215" t="s">
        <v>2391</v>
      </c>
      <c r="C2215" t="s">
        <v>37</v>
      </c>
      <c r="D2215" s="6">
        <v>37292</v>
      </c>
      <c r="E2215" s="2">
        <v>1027</v>
      </c>
      <c r="F2215" s="2">
        <v>75</v>
      </c>
      <c r="G2215" t="str">
        <f>B2215&amp;C2215</f>
        <v>Ackelia SMITHlong-jump</v>
      </c>
      <c r="H2215" s="2">
        <f>E2215</f>
        <v>1027</v>
      </c>
      <c r="I2215" s="2" cm="1">
        <f t="array" ref="I2215">MAX(IF($G$3:$G$4000=$G2215,$H$3:$H$4000))</f>
        <v>1027</v>
      </c>
      <c r="J2215" s="2" t="str">
        <v>KEN</v>
      </c>
      <c r="K2215" s="21" t="str">
        <v>Naomi TUEI</v>
      </c>
      <c r="L2215" s="47" t="str">
        <v>marathon</v>
      </c>
      <c r="M2215" s="97">
        <v>1993</v>
      </c>
      <c r="N2215" s="96" t="str">
        <f t="shared" si="136"/>
        <v>Naomi TUEImarathon</v>
      </c>
      <c r="O2215" s="2">
        <f t="shared" si="137"/>
        <v>1129</v>
      </c>
      <c r="P2215" s="2">
        <f t="shared" si="138"/>
        <v>73</v>
      </c>
      <c r="Q2215" s="81" t="str">
        <f t="shared" si="139"/>
        <v/>
      </c>
    </row>
    <row r="2216" spans="1:17" x14ac:dyDescent="0.2">
      <c r="A2216" t="s">
        <v>1179</v>
      </c>
      <c r="B2216" t="s">
        <v>1286</v>
      </c>
      <c r="C2216" t="s">
        <v>26</v>
      </c>
      <c r="D2216" s="5">
        <v>31903</v>
      </c>
      <c r="E2216" s="2">
        <v>1026</v>
      </c>
      <c r="F2216" s="2">
        <v>67</v>
      </c>
      <c r="G2216" t="str">
        <f>B2216&amp;C2216</f>
        <v>Kaliese SPENCER400m</v>
      </c>
      <c r="H2216" s="2">
        <f>E2216</f>
        <v>1026</v>
      </c>
      <c r="I2216" s="2" cm="1">
        <f t="array" ref="I2216">MAX(IF($G$3:$G$4000=$G2216,$H$3:$H$4000))</f>
        <v>1026</v>
      </c>
      <c r="J2216" s="2" t="str">
        <v>KEN</v>
      </c>
      <c r="K2216" s="21" t="str">
        <v>Margaret Wangari MURIUKI</v>
      </c>
      <c r="L2216" s="47" t="str">
        <v>marathon</v>
      </c>
      <c r="M2216" s="97">
        <v>31492</v>
      </c>
      <c r="N2216" s="96" t="str">
        <f t="shared" si="136"/>
        <v>Margaret Wangari MURIUKImarathon</v>
      </c>
      <c r="O2216" s="2">
        <f t="shared" si="137"/>
        <v>1129</v>
      </c>
      <c r="P2216" s="2">
        <f t="shared" si="138"/>
        <v>73</v>
      </c>
      <c r="Q2216" s="81" t="str">
        <f t="shared" si="139"/>
        <v/>
      </c>
    </row>
    <row r="2217" spans="1:17" x14ac:dyDescent="0.2">
      <c r="A2217" t="s">
        <v>1179</v>
      </c>
      <c r="B2217" t="s">
        <v>1519</v>
      </c>
      <c r="C2217" t="s">
        <v>35</v>
      </c>
      <c r="D2217" s="5">
        <v>37924</v>
      </c>
      <c r="E2217" s="2">
        <v>1023</v>
      </c>
      <c r="F2217" s="2">
        <v>33</v>
      </c>
      <c r="G2217" t="str">
        <f>B2217&amp;C2217</f>
        <v>Annishka MCDONALDhigh-jump</v>
      </c>
      <c r="H2217" s="2">
        <f>E2217</f>
        <v>1023</v>
      </c>
      <c r="I2217" s="2" cm="1">
        <f t="array" ref="I2217">MAX(IF($G$3:$G$4000=$G2217,$H$3:$H$4000))</f>
        <v>1023</v>
      </c>
      <c r="J2217" s="2" t="str">
        <v>KEN</v>
      </c>
      <c r="K2217" s="21" t="str">
        <v>Emily Chebet KIPCHUMBA</v>
      </c>
      <c r="L2217" s="47" t="str">
        <v>marathon</v>
      </c>
      <c r="M2217" s="97">
        <v>35842</v>
      </c>
      <c r="N2217" s="96" t="str">
        <f t="shared" si="136"/>
        <v>Emily Chebet KIPCHUMBAmarathon</v>
      </c>
      <c r="O2217" s="2">
        <f t="shared" si="137"/>
        <v>1129</v>
      </c>
      <c r="P2217" s="2">
        <f t="shared" si="138"/>
        <v>73</v>
      </c>
      <c r="Q2217" s="81" t="str">
        <f t="shared" si="139"/>
        <v/>
      </c>
    </row>
    <row r="2218" spans="1:17" x14ac:dyDescent="0.2">
      <c r="A2218" t="s">
        <v>1179</v>
      </c>
      <c r="B2218" t="s">
        <v>2479</v>
      </c>
      <c r="C2218" t="s">
        <v>35</v>
      </c>
      <c r="D2218" s="5">
        <v>37159</v>
      </c>
      <c r="E2218" s="2">
        <v>1023</v>
      </c>
      <c r="F2218" s="2">
        <v>33</v>
      </c>
      <c r="G2218" t="str">
        <f>B2218&amp;C2218</f>
        <v>Alliyah MCNEILhigh-jump</v>
      </c>
      <c r="H2218" s="2">
        <f>E2218</f>
        <v>1023</v>
      </c>
      <c r="I2218" s="2" cm="1">
        <f t="array" ref="I2218">MAX(IF($G$3:$G$4000=$G2218,$H$3:$H$4000))</f>
        <v>1023</v>
      </c>
      <c r="J2218" s="2" t="str">
        <v>KEN</v>
      </c>
      <c r="K2218" s="21" t="str">
        <v>Naomi KORIR</v>
      </c>
      <c r="L2218" s="47" t="str">
        <v>800m</v>
      </c>
      <c r="M2218" s="97">
        <v>36039</v>
      </c>
      <c r="N2218" s="96" t="str">
        <f t="shared" si="136"/>
        <v>Naomi KORIR800m</v>
      </c>
      <c r="O2218" s="2">
        <f t="shared" si="137"/>
        <v>1128</v>
      </c>
      <c r="P2218" s="2">
        <f t="shared" si="138"/>
        <v>35</v>
      </c>
      <c r="Q2218" s="81" t="str">
        <f t="shared" si="139"/>
        <v/>
      </c>
    </row>
    <row r="2219" spans="1:17" x14ac:dyDescent="0.2">
      <c r="A2219" t="s">
        <v>1179</v>
      </c>
      <c r="B2219" t="s">
        <v>1211</v>
      </c>
      <c r="C2219" t="s">
        <v>25</v>
      </c>
      <c r="D2219" s="5">
        <v>37690</v>
      </c>
      <c r="E2219" s="2">
        <v>1022</v>
      </c>
      <c r="F2219" s="2">
        <v>48</v>
      </c>
      <c r="G2219" t="str">
        <f>B2219&amp;C2219</f>
        <v>Ashley BARRETT200m</v>
      </c>
      <c r="H2219" s="2">
        <f>E2219</f>
        <v>1022</v>
      </c>
      <c r="I2219" s="2" cm="1">
        <f t="array" ref="I2219">MAX(IF($G$3:$G$4000=$G2219,$H$3:$H$4000))</f>
        <v>1022</v>
      </c>
      <c r="J2219" s="2" t="str">
        <v>KEN</v>
      </c>
      <c r="K2219" s="21" t="str">
        <v>Mercy CHELANGAT</v>
      </c>
      <c r="L2219" s="47" t="str">
        <v>10000m</v>
      </c>
      <c r="M2219" s="97">
        <v>35622</v>
      </c>
      <c r="N2219" s="96" t="str">
        <f t="shared" si="136"/>
        <v>Mercy CHELANGAT10000m</v>
      </c>
      <c r="O2219" s="2">
        <f t="shared" si="137"/>
        <v>1128</v>
      </c>
      <c r="P2219" s="2">
        <f t="shared" si="138"/>
        <v>40</v>
      </c>
      <c r="Q2219" s="81" t="str">
        <f t="shared" si="139"/>
        <v/>
      </c>
    </row>
    <row r="2220" spans="1:17" x14ac:dyDescent="0.2">
      <c r="A2220" t="s">
        <v>1179</v>
      </c>
      <c r="B2220" t="s">
        <v>2319</v>
      </c>
      <c r="C2220" t="s">
        <v>33</v>
      </c>
      <c r="D2220" s="5">
        <v>35832</v>
      </c>
      <c r="E2220" s="2">
        <v>1022</v>
      </c>
      <c r="F2220" s="2">
        <v>78</v>
      </c>
      <c r="G2220" t="str">
        <f>B2220&amp;C2220</f>
        <v>Janiel MOORE400mh</v>
      </c>
      <c r="H2220" s="2">
        <f>E2220</f>
        <v>1022</v>
      </c>
      <c r="I2220" s="2" cm="1">
        <f t="array" ref="I2220">MAX(IF($G$3:$G$4000=$G2220,$H$3:$H$4000))</f>
        <v>1022</v>
      </c>
      <c r="J2220" s="2" t="str">
        <v>KEN</v>
      </c>
      <c r="K2220" s="21" t="str">
        <v>Brenda KIPRONO</v>
      </c>
      <c r="L2220" s="47" t="str">
        <v>marathon</v>
      </c>
      <c r="M2220" s="97">
        <v>0</v>
      </c>
      <c r="N2220" s="96" t="str">
        <f t="shared" si="136"/>
        <v>Brenda KIPRONOmarathon</v>
      </c>
      <c r="O2220" s="2">
        <f t="shared" si="137"/>
        <v>1128</v>
      </c>
      <c r="P2220" s="2">
        <f t="shared" si="138"/>
        <v>76</v>
      </c>
      <c r="Q2220" s="81" t="str">
        <f t="shared" si="139"/>
        <v/>
      </c>
    </row>
    <row r="2221" spans="1:17" x14ac:dyDescent="0.2">
      <c r="A2221" t="s">
        <v>1179</v>
      </c>
      <c r="B2221" t="s">
        <v>2390</v>
      </c>
      <c r="C2221" t="s">
        <v>38</v>
      </c>
      <c r="D2221" s="5">
        <v>37446</v>
      </c>
      <c r="E2221" s="2">
        <v>1020</v>
      </c>
      <c r="F2221" s="2">
        <v>48</v>
      </c>
      <c r="G2221" t="str">
        <f>B2221&amp;C2221</f>
        <v>Velecia WILLIAMStriple-jump</v>
      </c>
      <c r="H2221" s="2">
        <f>E2221</f>
        <v>1020</v>
      </c>
      <c r="I2221" s="2" cm="1">
        <f t="array" ref="I2221">MAX(IF($G$3:$G$4000=$G2221,$H$3:$H$4000))</f>
        <v>1020</v>
      </c>
      <c r="J2221" s="2" t="str">
        <v>KEN</v>
      </c>
      <c r="K2221" s="21" t="str">
        <v>Betty CHEPKWONY</v>
      </c>
      <c r="L2221" s="47" t="str">
        <v>marathon</v>
      </c>
      <c r="M2221" s="97">
        <v>34815</v>
      </c>
      <c r="N2221" s="96" t="str">
        <f t="shared" si="136"/>
        <v>Betty CHEPKWONYmarathon</v>
      </c>
      <c r="O2221" s="2">
        <f t="shared" si="137"/>
        <v>1128</v>
      </c>
      <c r="P2221" s="2">
        <f t="shared" si="138"/>
        <v>76</v>
      </c>
      <c r="Q2221" s="81" t="str">
        <f t="shared" si="139"/>
        <v/>
      </c>
    </row>
    <row r="2222" spans="1:17" x14ac:dyDescent="0.2">
      <c r="A2222" t="s">
        <v>1179</v>
      </c>
      <c r="B2222" t="s">
        <v>1249</v>
      </c>
      <c r="C2222" t="s">
        <v>2</v>
      </c>
      <c r="D2222" s="5">
        <v>38316</v>
      </c>
      <c r="E2222" s="2">
        <v>1019</v>
      </c>
      <c r="F2222" s="2">
        <v>74</v>
      </c>
      <c r="G2222" t="str">
        <f>B2222&amp;C2222</f>
        <v>Mickalia HAISLEY100m</v>
      </c>
      <c r="H2222" s="2">
        <f>E2222</f>
        <v>1019</v>
      </c>
      <c r="I2222" s="2" cm="1">
        <f t="array" ref="I2222">MAX(IF($G$3:$G$4000=$G2222,$H$3:$H$4000))</f>
        <v>1019</v>
      </c>
      <c r="J2222" s="2" t="str">
        <v>KEN</v>
      </c>
      <c r="K2222" s="21" t="str">
        <v>Feliciana JEPKOESGEI</v>
      </c>
      <c r="L2222" s="47" t="str">
        <v>10000m</v>
      </c>
      <c r="M2222" s="97">
        <v>36982</v>
      </c>
      <c r="N2222" s="96" t="str">
        <f t="shared" si="136"/>
        <v>Feliciana JEPKOESGEI10000m</v>
      </c>
      <c r="O2222" s="2">
        <f t="shared" si="137"/>
        <v>1127</v>
      </c>
      <c r="P2222" s="2">
        <f t="shared" si="138"/>
        <v>42</v>
      </c>
      <c r="Q2222" s="81" t="str">
        <f t="shared" si="139"/>
        <v/>
      </c>
    </row>
    <row r="2223" spans="1:17" x14ac:dyDescent="0.2">
      <c r="A2223" t="s">
        <v>1179</v>
      </c>
      <c r="B2223" t="s">
        <v>5390</v>
      </c>
      <c r="C2223" t="s">
        <v>26</v>
      </c>
      <c r="D2223" s="5">
        <v>44671</v>
      </c>
      <c r="E2223" s="2">
        <v>1019</v>
      </c>
      <c r="F2223" s="2">
        <v>73</v>
      </c>
      <c r="G2223" t="str">
        <f>B2223&amp;C2223</f>
        <v>Tony-Ann BECKFORD400m</v>
      </c>
      <c r="H2223" s="2">
        <f>E2223</f>
        <v>1019</v>
      </c>
      <c r="I2223" s="2" cm="1">
        <f t="array" ref="I2223">MAX(IF($G$3:$G$4000=$G2223,$H$3:$H$4000))</f>
        <v>1019</v>
      </c>
      <c r="J2223" s="2" t="str">
        <v>KEN</v>
      </c>
      <c r="K2223" s="21" t="str">
        <v>Grace KAHURA</v>
      </c>
      <c r="L2223" s="47" t="str">
        <v>marathon</v>
      </c>
      <c r="M2223" s="97">
        <v>34064</v>
      </c>
      <c r="N2223" s="96" t="str">
        <f t="shared" si="136"/>
        <v>Grace KAHURAmarathon</v>
      </c>
      <c r="O2223" s="2">
        <f t="shared" si="137"/>
        <v>1127</v>
      </c>
      <c r="P2223" s="2">
        <f t="shared" si="138"/>
        <v>78</v>
      </c>
      <c r="Q2223" s="81" t="str">
        <f t="shared" si="139"/>
        <v/>
      </c>
    </row>
    <row r="2224" spans="1:17" x14ac:dyDescent="0.2">
      <c r="A2224" t="s">
        <v>1179</v>
      </c>
      <c r="B2224" t="s">
        <v>1345</v>
      </c>
      <c r="C2224" s="5" t="s">
        <v>27</v>
      </c>
      <c r="D2224" s="5">
        <v>37708</v>
      </c>
      <c r="E2224" s="2">
        <v>1019</v>
      </c>
      <c r="F2224" s="2">
        <v>59</v>
      </c>
      <c r="G2224" t="str">
        <f>B2224&amp;C2224</f>
        <v>Rushana DWYER800m</v>
      </c>
      <c r="H2224" s="2">
        <f>E2224</f>
        <v>1019</v>
      </c>
      <c r="I2224" s="2" cm="1">
        <f t="array" ref="I2224">MAX(IF($G$3:$G$4000=$G2224,$H$3:$H$4000))</f>
        <v>1019</v>
      </c>
      <c r="J2224" s="2" t="str">
        <v>KEN</v>
      </c>
      <c r="K2224" s="21" t="str">
        <v>Edna JEPKEMBOI</v>
      </c>
      <c r="L2224" s="47" t="str">
        <v>3000msc</v>
      </c>
      <c r="M2224" s="97">
        <v>0</v>
      </c>
      <c r="N2224" s="96" t="str">
        <f t="shared" si="136"/>
        <v>Edna JEPKEMBOI3000msc</v>
      </c>
      <c r="O2224" s="2">
        <f t="shared" si="137"/>
        <v>1126</v>
      </c>
      <c r="P2224" s="2">
        <f t="shared" si="138"/>
        <v>33</v>
      </c>
      <c r="Q2224" s="81" t="str">
        <f t="shared" si="139"/>
        <v/>
      </c>
    </row>
    <row r="2225" spans="1:17" x14ac:dyDescent="0.2">
      <c r="A2225" t="s">
        <v>1179</v>
      </c>
      <c r="B2225" t="s">
        <v>1290</v>
      </c>
      <c r="C2225" t="s">
        <v>26</v>
      </c>
      <c r="D2225" s="5">
        <v>34394</v>
      </c>
      <c r="E2225" s="2">
        <v>1018</v>
      </c>
      <c r="F2225" s="2">
        <v>74</v>
      </c>
      <c r="G2225" t="str">
        <f>B2225&amp;C2225</f>
        <v>Simoya Kadine CAMPBELL-JOHNSON400m</v>
      </c>
      <c r="H2225" s="2">
        <f>E2225</f>
        <v>1018</v>
      </c>
      <c r="I2225" s="2" cm="1">
        <f t="array" ref="I2225">MAX(IF($G$3:$G$4000=$G2225,$H$3:$H$4000))</f>
        <v>1018</v>
      </c>
      <c r="J2225" s="2" t="str">
        <v>KEN</v>
      </c>
      <c r="K2225" s="21" t="str">
        <v>Joyce MUNAI</v>
      </c>
      <c r="L2225" s="47" t="str">
        <v>3000msc</v>
      </c>
      <c r="M2225" s="97">
        <v>1995</v>
      </c>
      <c r="N2225" s="96" t="str">
        <f t="shared" si="136"/>
        <v>Joyce MUNAI3000msc</v>
      </c>
      <c r="O2225" s="2">
        <f t="shared" si="137"/>
        <v>1126</v>
      </c>
      <c r="P2225" s="2">
        <f t="shared" si="138"/>
        <v>33</v>
      </c>
      <c r="Q2225" s="81" t="str">
        <f t="shared" si="139"/>
        <v/>
      </c>
    </row>
    <row r="2226" spans="1:17" x14ac:dyDescent="0.2">
      <c r="A2226" t="s">
        <v>1179</v>
      </c>
      <c r="B2226" t="s">
        <v>1468</v>
      </c>
      <c r="C2226" t="s">
        <v>37</v>
      </c>
      <c r="D2226" s="5">
        <v>37125</v>
      </c>
      <c r="E2226" s="2">
        <v>1018</v>
      </c>
      <c r="F2226" s="2">
        <v>88</v>
      </c>
      <c r="G2226" t="str">
        <f>B2226&amp;C2226</f>
        <v>Jodian STEWARTlong-jump</v>
      </c>
      <c r="H2226" s="2">
        <f>E2226</f>
        <v>1018</v>
      </c>
      <c r="I2226" s="2" cm="1">
        <f t="array" ref="I2226">MAX(IF($G$3:$G$4000=$G2226,$H$3:$H$4000))</f>
        <v>1066</v>
      </c>
      <c r="J2226" s="2" t="str">
        <v>KEN</v>
      </c>
      <c r="K2226" s="21" t="str">
        <v>Joanne KIPKEMOI</v>
      </c>
      <c r="L2226" s="47" t="str">
        <v>5000m</v>
      </c>
      <c r="M2226" s="97">
        <v>34300</v>
      </c>
      <c r="N2226" s="96" t="str">
        <f t="shared" si="136"/>
        <v>Joanne KIPKEMOI5000m</v>
      </c>
      <c r="O2226" s="2">
        <f t="shared" si="137"/>
        <v>1126</v>
      </c>
      <c r="P2226" s="2">
        <f t="shared" si="138"/>
        <v>46</v>
      </c>
      <c r="Q2226" s="81" t="str">
        <f t="shared" si="139"/>
        <v/>
      </c>
    </row>
    <row r="2227" spans="1:17" x14ac:dyDescent="0.2">
      <c r="A2227" t="s">
        <v>1179</v>
      </c>
      <c r="B2227" t="s">
        <v>5380</v>
      </c>
      <c r="C2227" t="s">
        <v>2</v>
      </c>
      <c r="D2227" s="5">
        <v>37942</v>
      </c>
      <c r="E2227" s="2">
        <v>1015</v>
      </c>
      <c r="F2227" s="2">
        <v>77</v>
      </c>
      <c r="G2227" t="str">
        <f>B2227&amp;C2227</f>
        <v>Shenequa VASSELL100m</v>
      </c>
      <c r="H2227" s="2">
        <f>E2227</f>
        <v>1015</v>
      </c>
      <c r="I2227" s="2" cm="1">
        <f t="array" ref="I2227">MAX(IF($G$3:$G$4000=$G2227,$H$3:$H$4000))</f>
        <v>1015</v>
      </c>
      <c r="J2227" s="2" t="str">
        <v>KEN</v>
      </c>
      <c r="K2227" s="21" t="str">
        <v>Gladys Jepkurui BIWOTT</v>
      </c>
      <c r="L2227" s="47" t="str">
        <v>10000m</v>
      </c>
      <c r="M2227" s="97">
        <v>31100</v>
      </c>
      <c r="N2227" s="96" t="str">
        <f t="shared" si="136"/>
        <v>Gladys Jepkurui BIWOTT10000m</v>
      </c>
      <c r="O2227" s="2">
        <f t="shared" si="137"/>
        <v>1125</v>
      </c>
      <c r="P2227" s="2">
        <f t="shared" si="138"/>
        <v>43</v>
      </c>
      <c r="Q2227" s="81" t="str">
        <f t="shared" si="139"/>
        <v/>
      </c>
    </row>
    <row r="2228" spans="1:17" x14ac:dyDescent="0.2">
      <c r="A2228" t="s">
        <v>1179</v>
      </c>
      <c r="B2228" t="s">
        <v>2235</v>
      </c>
      <c r="C2228" t="s">
        <v>25</v>
      </c>
      <c r="D2228" s="5">
        <v>37543</v>
      </c>
      <c r="E2228" s="2">
        <v>1015</v>
      </c>
      <c r="F2228" s="2">
        <v>78</v>
      </c>
      <c r="G2228" t="str">
        <f>B2228&amp;C2228</f>
        <v>Gabrielle MATTHEWS200m</v>
      </c>
      <c r="H2228" s="2">
        <f>E2228</f>
        <v>1015</v>
      </c>
      <c r="I2228" s="2" cm="1">
        <f t="array" ref="I2228">MAX(IF($G$3:$G$4000=$G2228,$H$3:$H$4000))</f>
        <v>1015</v>
      </c>
      <c r="J2228" s="2" t="str">
        <v>KEN</v>
      </c>
      <c r="K2228" s="21" t="str">
        <v>Judith JERUBET</v>
      </c>
      <c r="L2228" s="47" t="str">
        <v>marathon</v>
      </c>
      <c r="M2228" s="97">
        <v>0</v>
      </c>
      <c r="N2228" s="96" t="str">
        <f t="shared" si="136"/>
        <v>Judith JERUBETmarathon</v>
      </c>
      <c r="O2228" s="2">
        <f t="shared" si="137"/>
        <v>1124</v>
      </c>
      <c r="P2228" s="2">
        <f t="shared" si="138"/>
        <v>79</v>
      </c>
      <c r="Q2228" s="81" t="str">
        <f t="shared" si="139"/>
        <v/>
      </c>
    </row>
    <row r="2229" spans="1:17" x14ac:dyDescent="0.2">
      <c r="A2229" t="s">
        <v>1179</v>
      </c>
      <c r="B2229" t="s">
        <v>1255</v>
      </c>
      <c r="C2229" t="s">
        <v>33</v>
      </c>
      <c r="D2229" s="5">
        <v>37653</v>
      </c>
      <c r="E2229" s="2">
        <v>1015</v>
      </c>
      <c r="F2229" s="2">
        <v>15</v>
      </c>
      <c r="G2229" t="str">
        <f>B2229&amp;C2229</f>
        <v>Daena DYER400mh</v>
      </c>
      <c r="H2229" s="2">
        <f>E2229</f>
        <v>1015</v>
      </c>
      <c r="I2229" s="2" cm="1">
        <f t="array" ref="I2229">MAX(IF($G$3:$G$4000=$G2229,$H$3:$H$4000))</f>
        <v>1056</v>
      </c>
      <c r="J2229" s="2" t="str">
        <v>KEN</v>
      </c>
      <c r="K2229" s="21" t="str">
        <v>Purity CHEPKIRUI</v>
      </c>
      <c r="L2229" s="47" t="str">
        <v>1500m</v>
      </c>
      <c r="M2229" s="97">
        <v>37666</v>
      </c>
      <c r="N2229" s="96" t="str">
        <f t="shared" si="136"/>
        <v>Purity CHEPKIRUI1500m</v>
      </c>
      <c r="O2229" s="2">
        <f t="shared" si="137"/>
        <v>1123</v>
      </c>
      <c r="P2229" s="2">
        <f t="shared" si="138"/>
        <v>47</v>
      </c>
      <c r="Q2229" s="81" t="str">
        <f t="shared" si="139"/>
        <v/>
      </c>
    </row>
    <row r="2230" spans="1:17" x14ac:dyDescent="0.2">
      <c r="A2230" t="s">
        <v>1179</v>
      </c>
      <c r="B2230" t="s">
        <v>1294</v>
      </c>
      <c r="C2230" t="s">
        <v>26</v>
      </c>
      <c r="D2230" s="5">
        <v>34558</v>
      </c>
      <c r="E2230" s="2">
        <v>1014</v>
      </c>
      <c r="F2230" s="2">
        <v>77</v>
      </c>
      <c r="G2230" t="str">
        <f>B2230&amp;C2230</f>
        <v>Samantha Taneihsa JAMES400m</v>
      </c>
      <c r="H2230" s="2">
        <f>E2230</f>
        <v>1014</v>
      </c>
      <c r="I2230" s="2" cm="1">
        <f t="array" ref="I2230">MAX(IF($G$3:$G$4000=$G2230,$H$3:$H$4000))</f>
        <v>1014</v>
      </c>
      <c r="J2230" s="2" t="str">
        <v>KEN</v>
      </c>
      <c r="K2230" s="21" t="str">
        <v>Dolphine Nyaboke OMARE</v>
      </c>
      <c r="L2230" s="47" t="str">
        <v>5000m</v>
      </c>
      <c r="M2230" s="97">
        <v>37098</v>
      </c>
      <c r="N2230" s="96" t="str">
        <f t="shared" si="136"/>
        <v>Dolphine Nyaboke OMARE5000m</v>
      </c>
      <c r="O2230" s="2">
        <f t="shared" si="137"/>
        <v>1123</v>
      </c>
      <c r="P2230" s="2">
        <f t="shared" si="138"/>
        <v>47</v>
      </c>
      <c r="Q2230" s="81" t="str">
        <f t="shared" si="139"/>
        <v/>
      </c>
    </row>
    <row r="2231" spans="1:17" x14ac:dyDescent="0.2">
      <c r="A2231" t="s">
        <v>1179</v>
      </c>
      <c r="B2231" t="s">
        <v>1238</v>
      </c>
      <c r="C2231" t="s">
        <v>26</v>
      </c>
      <c r="D2231" s="5">
        <v>38543</v>
      </c>
      <c r="E2231" s="2">
        <v>1014</v>
      </c>
      <c r="F2231" s="2">
        <v>77</v>
      </c>
      <c r="G2231" t="str">
        <f>B2231&amp;C2231</f>
        <v>Alliah BAKER400m</v>
      </c>
      <c r="H2231" s="2">
        <f>E2231</f>
        <v>1014</v>
      </c>
      <c r="I2231" s="2" cm="1">
        <f t="array" ref="I2231">MAX(IF($G$3:$G$4000=$G2231,$H$3:$H$4000))</f>
        <v>1014</v>
      </c>
      <c r="J2231" s="2" t="str">
        <v>KEN</v>
      </c>
      <c r="K2231" s="21" t="str">
        <v>Brigid KOSGEI</v>
      </c>
      <c r="L2231" s="47" t="str">
        <v>10000m</v>
      </c>
      <c r="M2231" s="97">
        <v>34385</v>
      </c>
      <c r="N2231" s="96" t="str">
        <f t="shared" si="136"/>
        <v>Brigid KOSGEI10000m</v>
      </c>
      <c r="O2231" s="2">
        <f t="shared" si="137"/>
        <v>1122</v>
      </c>
      <c r="P2231" s="2">
        <f t="shared" si="138"/>
        <v>46</v>
      </c>
      <c r="Q2231" s="81" t="str">
        <f t="shared" si="139"/>
        <v/>
      </c>
    </row>
    <row r="2232" spans="1:17" x14ac:dyDescent="0.2">
      <c r="A2232" t="s">
        <v>1179</v>
      </c>
      <c r="B2232" t="s">
        <v>2484</v>
      </c>
      <c r="C2232" s="5" t="s">
        <v>35</v>
      </c>
      <c r="D2232" s="5">
        <v>36907</v>
      </c>
      <c r="E2232" s="2">
        <v>1013</v>
      </c>
      <c r="F2232" s="2">
        <v>46</v>
      </c>
      <c r="G2232" t="str">
        <f>B2232&amp;C2232</f>
        <v>Roschell CLAYTONhigh-jump</v>
      </c>
      <c r="H2232" s="2">
        <f>E2232</f>
        <v>1013</v>
      </c>
      <c r="I2232" s="2" cm="1">
        <f t="array" ref="I2232">MAX(IF($G$3:$G$4000=$G2232,$H$3:$H$4000))</f>
        <v>1013</v>
      </c>
      <c r="J2232" s="2" t="str">
        <v>KEN</v>
      </c>
      <c r="K2232" s="21" t="str">
        <v>Margaret AKIDOR</v>
      </c>
      <c r="L2232" s="47" t="str">
        <v>10000m</v>
      </c>
      <c r="M2232" s="97">
        <v>36703</v>
      </c>
      <c r="N2232" s="96" t="str">
        <f t="shared" si="136"/>
        <v>Margaret AKIDOR10000m</v>
      </c>
      <c r="O2232" s="2">
        <f t="shared" si="137"/>
        <v>1121</v>
      </c>
      <c r="P2232" s="2">
        <f t="shared" si="138"/>
        <v>47</v>
      </c>
      <c r="Q2232" s="81" t="str">
        <f t="shared" si="139"/>
        <v/>
      </c>
    </row>
    <row r="2233" spans="1:17" x14ac:dyDescent="0.2">
      <c r="A2233" t="s">
        <v>1179</v>
      </c>
      <c r="B2233" s="5" t="s">
        <v>1217</v>
      </c>
      <c r="C2233" s="5" t="s">
        <v>25</v>
      </c>
      <c r="D2233" s="5">
        <v>38591</v>
      </c>
      <c r="E2233" s="2">
        <v>1012</v>
      </c>
      <c r="F2233" s="2">
        <v>80</v>
      </c>
      <c r="G2233" t="str">
        <f>B2233&amp;C2233</f>
        <v>Mickayla GARDENER200m</v>
      </c>
      <c r="H2233" s="2">
        <f>E2233</f>
        <v>1012</v>
      </c>
      <c r="I2233" s="2" cm="1">
        <f t="array" ref="I2233">MAX(IF($G$3:$G$4000=$G2233,$H$3:$H$4000))</f>
        <v>1012</v>
      </c>
      <c r="J2233" s="2" t="str">
        <v>KEN</v>
      </c>
      <c r="K2233" s="21" t="str">
        <v>Dorcas Jepchumba KIMELI</v>
      </c>
      <c r="L2233" s="47" t="str">
        <v>5000m</v>
      </c>
      <c r="M2233" s="97">
        <v>35616</v>
      </c>
      <c r="N2233" s="96" t="str">
        <f t="shared" si="136"/>
        <v>Dorcas Jepchumba KIMELI5000m</v>
      </c>
      <c r="O2233" s="2">
        <f t="shared" si="137"/>
        <v>1120</v>
      </c>
      <c r="P2233" s="2">
        <f t="shared" si="138"/>
        <v>48</v>
      </c>
      <c r="Q2233" s="81" t="str">
        <f t="shared" si="139"/>
        <v/>
      </c>
    </row>
    <row r="2234" spans="1:17" x14ac:dyDescent="0.2">
      <c r="A2234" t="s">
        <v>1179</v>
      </c>
      <c r="B2234" t="s">
        <v>2329</v>
      </c>
      <c r="C2234" t="s">
        <v>33</v>
      </c>
      <c r="D2234" s="5">
        <v>37438</v>
      </c>
      <c r="E2234" s="2">
        <v>1011</v>
      </c>
      <c r="F2234" s="2">
        <v>92</v>
      </c>
      <c r="G2234" t="str">
        <f>B2234&amp;C2234</f>
        <v>Jody-Ann DIXON400mh</v>
      </c>
      <c r="H2234" s="2">
        <f>E2234</f>
        <v>1011</v>
      </c>
      <c r="I2234" s="2" cm="1">
        <f t="array" ref="I2234">MAX(IF($G$3:$G$4000=$G2234,$H$3:$H$4000))</f>
        <v>1011</v>
      </c>
      <c r="J2234" s="2" t="str">
        <v>KEN</v>
      </c>
      <c r="K2234" s="21" t="str">
        <v>Joanne KIPKEMOI</v>
      </c>
      <c r="L2234" s="47" t="str">
        <v>10000m</v>
      </c>
      <c r="M2234" s="97">
        <v>34300</v>
      </c>
      <c r="N2234" s="96" t="str">
        <f t="shared" si="136"/>
        <v>Joanne KIPKEMOI10000m</v>
      </c>
      <c r="O2234" s="2">
        <f t="shared" si="137"/>
        <v>1120</v>
      </c>
      <c r="P2234" s="2">
        <f t="shared" si="138"/>
        <v>48</v>
      </c>
      <c r="Q2234" s="81" t="str">
        <f t="shared" si="139"/>
        <v/>
      </c>
    </row>
    <row r="2235" spans="1:17" x14ac:dyDescent="0.2">
      <c r="A2235" t="s">
        <v>1179</v>
      </c>
      <c r="B2235" t="s">
        <v>2596</v>
      </c>
      <c r="C2235" s="6" t="s">
        <v>39</v>
      </c>
      <c r="D2235" s="5">
        <v>35875</v>
      </c>
      <c r="E2235" s="2">
        <v>1011</v>
      </c>
      <c r="F2235" s="2">
        <v>17</v>
      </c>
      <c r="G2235" t="str">
        <f>B2235&amp;C2235</f>
        <v>Devia BROWNshot-put</v>
      </c>
      <c r="H2235" s="2">
        <f>E2235</f>
        <v>1011</v>
      </c>
      <c r="I2235" s="2" cm="1">
        <f t="array" ref="I2235">MAX(IF($G$3:$G$4000=$G2235,$H$3:$H$4000))</f>
        <v>1011</v>
      </c>
      <c r="J2235" s="2" t="str">
        <v>KEN</v>
      </c>
      <c r="K2235" s="21" t="str">
        <v>Joyciline JEPKOSGEI</v>
      </c>
      <c r="L2235" s="47" t="str">
        <v>10000m</v>
      </c>
      <c r="M2235" s="97">
        <v>34311</v>
      </c>
      <c r="N2235" s="96" t="str">
        <f t="shared" si="136"/>
        <v>Joyciline JEPKOSGEI10000m</v>
      </c>
      <c r="O2235" s="2">
        <f t="shared" si="137"/>
        <v>1119</v>
      </c>
      <c r="P2235" s="2">
        <f t="shared" si="138"/>
        <v>49</v>
      </c>
      <c r="Q2235" s="81" t="str">
        <f t="shared" si="139"/>
        <v/>
      </c>
    </row>
    <row r="2236" spans="1:17" x14ac:dyDescent="0.2">
      <c r="A2236" t="s">
        <v>1179</v>
      </c>
      <c r="B2236" t="s">
        <v>5397</v>
      </c>
      <c r="C2236" s="5" t="s">
        <v>27</v>
      </c>
      <c r="D2236" s="5">
        <v>37618</v>
      </c>
      <c r="E2236" s="2">
        <v>1010</v>
      </c>
      <c r="F2236" s="2">
        <v>64</v>
      </c>
      <c r="G2236" t="str">
        <f>B2236&amp;C2236</f>
        <v>Jessica MCLEAN800m</v>
      </c>
      <c r="H2236" s="2">
        <f>E2236</f>
        <v>1010</v>
      </c>
      <c r="I2236" s="2" cm="1">
        <f t="array" ref="I2236">MAX(IF($G$3:$G$4000=$G2236,$H$3:$H$4000))</f>
        <v>1010</v>
      </c>
      <c r="J2236" s="2" t="str">
        <v>KEN</v>
      </c>
      <c r="K2236" s="21" t="str">
        <v>Sylvia CHELANGAT</v>
      </c>
      <c r="L2236" s="47" t="str">
        <v>400m</v>
      </c>
      <c r="M2236" s="97">
        <v>38082</v>
      </c>
      <c r="N2236" s="96" t="str">
        <f t="shared" si="136"/>
        <v>Sylvia CHELANGAT400m</v>
      </c>
      <c r="O2236" s="2">
        <f t="shared" si="137"/>
        <v>1118</v>
      </c>
      <c r="P2236" s="2">
        <f t="shared" si="138"/>
        <v>45</v>
      </c>
      <c r="Q2236" s="81" t="str">
        <f t="shared" si="139"/>
        <v/>
      </c>
    </row>
    <row r="2237" spans="1:17" x14ac:dyDescent="0.2">
      <c r="A2237" t="s">
        <v>1179</v>
      </c>
      <c r="B2237" t="s">
        <v>1238</v>
      </c>
      <c r="C2237" s="6" t="s">
        <v>25</v>
      </c>
      <c r="D2237" s="5">
        <v>38543</v>
      </c>
      <c r="E2237" s="2">
        <v>1009</v>
      </c>
      <c r="F2237" s="2">
        <v>62</v>
      </c>
      <c r="G2237" t="str">
        <f>B2237&amp;C2237</f>
        <v>Alliah BAKER200m</v>
      </c>
      <c r="H2237" s="2">
        <f>E2237</f>
        <v>1009</v>
      </c>
      <c r="I2237" s="2" cm="1">
        <f t="array" ref="I2237">MAX(IF($G$3:$G$4000=$G2237,$H$3:$H$4000))</f>
        <v>1009</v>
      </c>
      <c r="J2237" s="2" t="str">
        <v>KEN</v>
      </c>
      <c r="K2237" s="21" t="str">
        <v>Betty CHEPNGENO</v>
      </c>
      <c r="L2237" s="47" t="str">
        <v>3000msc</v>
      </c>
      <c r="M2237" s="97">
        <v>35624</v>
      </c>
      <c r="N2237" s="96" t="str">
        <f t="shared" si="136"/>
        <v>Betty CHEPNGENO3000msc</v>
      </c>
      <c r="O2237" s="2">
        <f t="shared" si="137"/>
        <v>1117</v>
      </c>
      <c r="P2237" s="2">
        <f t="shared" si="138"/>
        <v>38</v>
      </c>
      <c r="Q2237" s="81" t="str">
        <f t="shared" si="139"/>
        <v/>
      </c>
    </row>
    <row r="2238" spans="1:17" x14ac:dyDescent="0.2">
      <c r="A2238" t="s">
        <v>1179</v>
      </c>
      <c r="B2238" t="s">
        <v>1448</v>
      </c>
      <c r="C2238" t="s">
        <v>26</v>
      </c>
      <c r="D2238" s="5">
        <v>37969</v>
      </c>
      <c r="E2238" s="2">
        <v>1009</v>
      </c>
      <c r="F2238" s="2">
        <v>85</v>
      </c>
      <c r="G2238" t="str">
        <f>B2238&amp;C2238</f>
        <v>Dejona SIMPSON400m</v>
      </c>
      <c r="H2238" s="2">
        <f>E2238</f>
        <v>1009</v>
      </c>
      <c r="I2238" s="2" cm="1">
        <f t="array" ref="I2238">MAX(IF($G$3:$G$4000=$G2238,$H$3:$H$4000))</f>
        <v>1009</v>
      </c>
      <c r="J2238" s="2" t="str">
        <v>KEN</v>
      </c>
      <c r="K2238" s="21" t="str">
        <v>Esther WAMBUI</v>
      </c>
      <c r="L2238" s="47" t="str">
        <v>5000m</v>
      </c>
      <c r="M2238" s="97">
        <v>37749</v>
      </c>
      <c r="N2238" s="96" t="str">
        <f t="shared" si="136"/>
        <v>Esther WAMBUI5000m</v>
      </c>
      <c r="O2238" s="2">
        <f t="shared" si="137"/>
        <v>1116</v>
      </c>
      <c r="P2238" s="2">
        <f t="shared" si="138"/>
        <v>52</v>
      </c>
      <c r="Q2238" s="81" t="str">
        <f t="shared" si="139"/>
        <v/>
      </c>
    </row>
    <row r="2239" spans="1:17" x14ac:dyDescent="0.2">
      <c r="A2239" t="s">
        <v>1179</v>
      </c>
      <c r="B2239" s="5" t="s">
        <v>1251</v>
      </c>
      <c r="C2239" s="5" t="s">
        <v>26</v>
      </c>
      <c r="D2239" s="6">
        <v>38042</v>
      </c>
      <c r="E2239" s="2">
        <v>1009</v>
      </c>
      <c r="F2239" s="2">
        <v>86</v>
      </c>
      <c r="G2239" t="str">
        <f>B2239&amp;C2239</f>
        <v>Asheika SMITH400m</v>
      </c>
      <c r="H2239" s="2">
        <f>E2239</f>
        <v>1009</v>
      </c>
      <c r="I2239" s="2" cm="1">
        <f t="array" ref="I2239">MAX(IF($G$3:$G$4000=$G2239,$H$3:$H$4000))</f>
        <v>1009</v>
      </c>
      <c r="J2239" s="2" t="str">
        <v>KEN</v>
      </c>
      <c r="K2239" s="21" t="str">
        <v>Mercy CHEPKURUI</v>
      </c>
      <c r="L2239" s="47" t="str">
        <v>3000msc</v>
      </c>
      <c r="M2239" s="97">
        <v>36785</v>
      </c>
      <c r="N2239" s="96" t="str">
        <f t="shared" si="136"/>
        <v>Mercy CHEPKURUI3000msc</v>
      </c>
      <c r="O2239" s="2">
        <f t="shared" si="137"/>
        <v>1115</v>
      </c>
      <c r="P2239" s="2">
        <f t="shared" si="138"/>
        <v>41</v>
      </c>
      <c r="Q2239" s="81" t="str">
        <f t="shared" si="139"/>
        <v/>
      </c>
    </row>
    <row r="2240" spans="1:17" x14ac:dyDescent="0.2">
      <c r="A2240" t="s">
        <v>1179</v>
      </c>
      <c r="B2240" t="s">
        <v>1298</v>
      </c>
      <c r="C2240" t="s">
        <v>26</v>
      </c>
      <c r="D2240" s="5">
        <v>36870</v>
      </c>
      <c r="E2240" s="2">
        <v>1008</v>
      </c>
      <c r="F2240" s="2">
        <v>88</v>
      </c>
      <c r="G2240" t="str">
        <f>B2240&amp;C2240</f>
        <v>Abigail SCHAAFFE400m</v>
      </c>
      <c r="H2240" s="2">
        <f>E2240</f>
        <v>1008</v>
      </c>
      <c r="I2240" s="2" cm="1">
        <f t="array" ref="I2240">MAX(IF($G$3:$G$4000=$G2240,$H$3:$H$4000))</f>
        <v>1008</v>
      </c>
      <c r="J2240" s="2" t="str">
        <v>KEN</v>
      </c>
      <c r="K2240" s="21" t="str">
        <v>Esther MUTHONI</v>
      </c>
      <c r="L2240" s="47" t="str">
        <v>5000m</v>
      </c>
      <c r="M2240" s="97">
        <v>37252</v>
      </c>
      <c r="N2240" s="96" t="str">
        <f t="shared" si="136"/>
        <v>Esther MUTHONI5000m</v>
      </c>
      <c r="O2240" s="2">
        <f t="shared" si="137"/>
        <v>1115</v>
      </c>
      <c r="P2240" s="2">
        <f t="shared" si="138"/>
        <v>53</v>
      </c>
      <c r="Q2240" s="81" t="str">
        <f t="shared" si="139"/>
        <v/>
      </c>
    </row>
    <row r="2241" spans="1:17" x14ac:dyDescent="0.2">
      <c r="A2241" t="s">
        <v>1179</v>
      </c>
      <c r="B2241" t="s">
        <v>1309</v>
      </c>
      <c r="C2241" s="5" t="s">
        <v>33</v>
      </c>
      <c r="D2241" s="6">
        <v>36565</v>
      </c>
      <c r="E2241" s="2">
        <v>1008</v>
      </c>
      <c r="F2241" s="2">
        <v>100</v>
      </c>
      <c r="G2241" t="str">
        <f>B2241&amp;C2241</f>
        <v>Jameaka MANNINGS400mh</v>
      </c>
      <c r="H2241" s="2">
        <f>E2241</f>
        <v>1008</v>
      </c>
      <c r="I2241" s="2" cm="1">
        <f t="array" ref="I2241">MAX(IF($G$3:$G$4000=$G2241,$H$3:$H$4000))</f>
        <v>1008</v>
      </c>
      <c r="J2241" s="2" t="str">
        <v>KEN</v>
      </c>
      <c r="K2241" s="21" t="str">
        <v>Brenda CHEBET</v>
      </c>
      <c r="L2241" s="47" t="str">
        <v>1500m</v>
      </c>
      <c r="M2241" s="97">
        <v>38052</v>
      </c>
      <c r="N2241" s="96" t="str">
        <f t="shared" si="136"/>
        <v>Brenda CHEBET1500m</v>
      </c>
      <c r="O2241" s="2">
        <f t="shared" si="137"/>
        <v>1114</v>
      </c>
      <c r="P2241" s="2">
        <f t="shared" si="138"/>
        <v>54</v>
      </c>
      <c r="Q2241" s="81" t="str">
        <f t="shared" si="139"/>
        <v/>
      </c>
    </row>
    <row r="2242" spans="1:17" x14ac:dyDescent="0.2">
      <c r="A2242" t="s">
        <v>1179</v>
      </c>
      <c r="B2242" t="s">
        <v>1211</v>
      </c>
      <c r="C2242" t="s">
        <v>2</v>
      </c>
      <c r="D2242" s="5">
        <v>37690</v>
      </c>
      <c r="E2242" s="2">
        <v>1007</v>
      </c>
      <c r="F2242" s="2">
        <v>87</v>
      </c>
      <c r="G2242" t="str">
        <f>B2242&amp;C2242</f>
        <v>Ashley BARRETT100m</v>
      </c>
      <c r="H2242" s="2">
        <f>E2242</f>
        <v>1007</v>
      </c>
      <c r="I2242" s="2" cm="1">
        <f t="array" ref="I2242">MAX(IF($G$3:$G$4000=$G2242,$H$3:$H$4000))</f>
        <v>1007</v>
      </c>
      <c r="J2242" s="2" t="str">
        <v>KEN</v>
      </c>
      <c r="K2242" s="21" t="str">
        <v>Naumglorious CHEPCHUMBA</v>
      </c>
      <c r="L2242" s="47" t="str">
        <v>800m</v>
      </c>
      <c r="M2242" s="97">
        <v>1993</v>
      </c>
      <c r="N2242" s="96" t="str">
        <f t="shared" si="136"/>
        <v>Naumglorious CHEPCHUMBA800m</v>
      </c>
      <c r="O2242" s="2">
        <f t="shared" si="137"/>
        <v>1114</v>
      </c>
      <c r="P2242" s="2">
        <f t="shared" si="138"/>
        <v>48</v>
      </c>
      <c r="Q2242" s="81" t="str">
        <f t="shared" si="139"/>
        <v/>
      </c>
    </row>
    <row r="2243" spans="1:17" x14ac:dyDescent="0.2">
      <c r="A2243" t="s">
        <v>1179</v>
      </c>
      <c r="B2243" t="s">
        <v>5186</v>
      </c>
      <c r="C2243" t="s">
        <v>26</v>
      </c>
      <c r="D2243" s="5">
        <v>38429</v>
      </c>
      <c r="E2243" s="2">
        <v>1007</v>
      </c>
      <c r="F2243" s="2">
        <v>90</v>
      </c>
      <c r="G2243" t="str">
        <f>B2243&amp;C2243</f>
        <v>Diandra KELLY400m</v>
      </c>
      <c r="H2243" s="2">
        <f>E2243</f>
        <v>1007</v>
      </c>
      <c r="I2243" s="2" cm="1">
        <f t="array" ref="I2243">MAX(IF($G$3:$G$4000=$G2243,$H$3:$H$4000))</f>
        <v>1007</v>
      </c>
      <c r="J2243" s="2" t="str">
        <v>KEN</v>
      </c>
      <c r="K2243" s="21" t="str">
        <v>Miriam CHEROP</v>
      </c>
      <c r="L2243" s="47" t="str">
        <v>1500m</v>
      </c>
      <c r="M2243" s="97">
        <v>36336</v>
      </c>
      <c r="N2243" s="96" t="str">
        <f t="shared" si="136"/>
        <v>Miriam CHEROP1500m</v>
      </c>
      <c r="O2243" s="2">
        <f t="shared" si="137"/>
        <v>1113</v>
      </c>
      <c r="P2243" s="2">
        <f t="shared" si="138"/>
        <v>56</v>
      </c>
      <c r="Q2243" s="81" t="str">
        <f t="shared" si="139"/>
        <v/>
      </c>
    </row>
    <row r="2244" spans="1:17" x14ac:dyDescent="0.2">
      <c r="A2244" t="s">
        <v>1179</v>
      </c>
      <c r="B2244" t="s">
        <v>5414</v>
      </c>
      <c r="C2244" t="s">
        <v>32</v>
      </c>
      <c r="D2244" s="5">
        <v>38348</v>
      </c>
      <c r="E2244" s="2">
        <v>1007</v>
      </c>
      <c r="F2244" s="2">
        <v>20</v>
      </c>
      <c r="G2244" t="str">
        <f>B2244&amp;C2244</f>
        <v>Alexia AUSTIN100mh</v>
      </c>
      <c r="H2244" s="2">
        <f>E2244</f>
        <v>1007</v>
      </c>
      <c r="I2244" s="2" cm="1">
        <f t="array" ref="I2244">MAX(IF($G$3:$G$4000=$G2244,$H$3:$H$4000))</f>
        <v>1007</v>
      </c>
      <c r="J2244" s="2" t="str">
        <v>KEN</v>
      </c>
      <c r="K2244" s="21" t="str">
        <v>Sandrafelis Chebet TUEI</v>
      </c>
      <c r="L2244" s="47" t="str">
        <v>5000m</v>
      </c>
      <c r="M2244" s="97">
        <v>35815</v>
      </c>
      <c r="N2244" s="96" t="str">
        <f t="shared" ref="N2244:N2307" si="140">K2244&amp;L2244</f>
        <v>Sandrafelis Chebet TUEI5000m</v>
      </c>
      <c r="O2244" s="2">
        <f t="shared" ref="O2244:O2307" si="141">VLOOKUP(K2244&amp;L2244,$G$3:$H$3442,2,FALSE)</f>
        <v>1113</v>
      </c>
      <c r="P2244" s="2">
        <f t="shared" ref="P2244:P2307" si="142">COUNTIFS($L$3:$L$3026,L2244,$O$3:$O$3026,"&gt;"&amp;O2244)+1</f>
        <v>54</v>
      </c>
      <c r="Q2244" s="81" t="str">
        <f t="shared" ref="Q2244:Q2307" si="143">IFERROR(IF(J2244="AUS",COUNTIFS($J$3:$J$3026,"AUS",$L$3:$L$3026,L2244,$O$3:$O$3026,"&gt;"&amp;O2244)+1,""),"")</f>
        <v/>
      </c>
    </row>
    <row r="2245" spans="1:17" x14ac:dyDescent="0.2">
      <c r="A2245" t="s">
        <v>1179</v>
      </c>
      <c r="B2245" t="s">
        <v>5390</v>
      </c>
      <c r="C2245" t="s">
        <v>33</v>
      </c>
      <c r="D2245" s="5">
        <v>44671</v>
      </c>
      <c r="E2245" s="2">
        <v>1007</v>
      </c>
      <c r="F2245" s="2">
        <v>19</v>
      </c>
      <c r="G2245" t="str">
        <f>B2245&amp;C2245</f>
        <v>Tony-Ann BECKFORD400mh</v>
      </c>
      <c r="H2245" s="2">
        <f>E2245</f>
        <v>1007</v>
      </c>
      <c r="I2245" s="2" cm="1">
        <f t="array" ref="I2245">MAX(IF($G$3:$G$4000=$G2245,$H$3:$H$4000))</f>
        <v>1007</v>
      </c>
      <c r="J2245" s="2" t="str">
        <v>KEN</v>
      </c>
      <c r="K2245" s="21" t="str">
        <v>Nelly CHEPCHIRCHIR</v>
      </c>
      <c r="L2245" s="47" t="str">
        <v>1500m</v>
      </c>
      <c r="M2245" s="97">
        <v>37776</v>
      </c>
      <c r="N2245" s="96" t="str">
        <f t="shared" si="140"/>
        <v>Nelly CHEPCHIRCHIR1500m</v>
      </c>
      <c r="O2245" s="2">
        <f t="shared" si="141"/>
        <v>1112</v>
      </c>
      <c r="P2245" s="2">
        <f t="shared" si="142"/>
        <v>58</v>
      </c>
      <c r="Q2245" s="81" t="str">
        <f t="shared" si="143"/>
        <v/>
      </c>
    </row>
    <row r="2246" spans="1:17" x14ac:dyDescent="0.2">
      <c r="A2246" t="s">
        <v>1179</v>
      </c>
      <c r="B2246" s="5" t="s">
        <v>1576</v>
      </c>
      <c r="C2246" s="5" t="s">
        <v>40</v>
      </c>
      <c r="D2246" s="5">
        <v>34078</v>
      </c>
      <c r="E2246" s="2">
        <v>1007</v>
      </c>
      <c r="F2246" s="2">
        <v>8</v>
      </c>
      <c r="G2246" t="str">
        <f>B2246&amp;C2246</f>
        <v>Samantha HALLdiscus-throw</v>
      </c>
      <c r="H2246" s="2">
        <f>E2246</f>
        <v>1007</v>
      </c>
      <c r="I2246" s="2" cm="1">
        <f t="array" ref="I2246">MAX(IF($G$3:$G$4000=$G2246,$H$3:$H$4000))</f>
        <v>1126</v>
      </c>
      <c r="J2246" s="2" t="str">
        <v>KEN</v>
      </c>
      <c r="K2246" s="21" t="str">
        <v>Emily Cherotich TUEI</v>
      </c>
      <c r="L2246" s="47" t="str">
        <v>800m</v>
      </c>
      <c r="M2246" s="97">
        <v>31545</v>
      </c>
      <c r="N2246" s="96" t="str">
        <f t="shared" si="140"/>
        <v>Emily Cherotich TUEI800m</v>
      </c>
      <c r="O2246" s="2">
        <f t="shared" si="141"/>
        <v>1112</v>
      </c>
      <c r="P2246" s="2">
        <f t="shared" si="142"/>
        <v>50</v>
      </c>
      <c r="Q2246" s="81" t="str">
        <f t="shared" si="143"/>
        <v/>
      </c>
    </row>
    <row r="2247" spans="1:17" x14ac:dyDescent="0.2">
      <c r="A2247" t="s">
        <v>1179</v>
      </c>
      <c r="B2247" t="s">
        <v>2574</v>
      </c>
      <c r="C2247" t="s">
        <v>39</v>
      </c>
      <c r="D2247" s="5">
        <v>36087</v>
      </c>
      <c r="E2247" s="2">
        <v>1007</v>
      </c>
      <c r="F2247" s="2">
        <v>18</v>
      </c>
      <c r="G2247" t="str">
        <f>B2247&amp;C2247</f>
        <v>Gabrielle BAILEYshot-put</v>
      </c>
      <c r="H2247" s="2">
        <f>E2247</f>
        <v>1007</v>
      </c>
      <c r="I2247" s="2" cm="1">
        <f t="array" ref="I2247">MAX(IF($G$3:$G$4000=$G2247,$H$3:$H$4000))</f>
        <v>1007</v>
      </c>
      <c r="J2247" s="2" t="str">
        <v>KEN</v>
      </c>
      <c r="K2247" s="21" t="str">
        <v>Joyce Chepkemoi TELE</v>
      </c>
      <c r="L2247" s="47" t="str">
        <v>5000m</v>
      </c>
      <c r="M2247" s="97">
        <v>34822</v>
      </c>
      <c r="N2247" s="96" t="str">
        <f t="shared" si="140"/>
        <v>Joyce Chepkemoi TELE5000m</v>
      </c>
      <c r="O2247" s="2">
        <f t="shared" si="141"/>
        <v>1112</v>
      </c>
      <c r="P2247" s="2">
        <f t="shared" si="142"/>
        <v>55</v>
      </c>
      <c r="Q2247" s="81" t="str">
        <f t="shared" si="143"/>
        <v/>
      </c>
    </row>
    <row r="2248" spans="1:17" x14ac:dyDescent="0.2">
      <c r="A2248" t="s">
        <v>1179</v>
      </c>
      <c r="B2248" t="s">
        <v>5392</v>
      </c>
      <c r="C2248" t="s">
        <v>26</v>
      </c>
      <c r="D2248" s="5">
        <v>38178</v>
      </c>
      <c r="E2248" s="2">
        <v>1006</v>
      </c>
      <c r="F2248" s="2">
        <v>91</v>
      </c>
      <c r="G2248" t="str">
        <f>B2248&amp;C2248</f>
        <v>Kacian POWELL400m</v>
      </c>
      <c r="H2248" s="2">
        <f>E2248</f>
        <v>1006</v>
      </c>
      <c r="I2248" s="2" cm="1">
        <f t="array" ref="I2248">MAX(IF($G$3:$G$4000=$G2248,$H$3:$H$4000))</f>
        <v>1006</v>
      </c>
      <c r="J2248" s="2" t="str">
        <v>KEN</v>
      </c>
      <c r="K2248" s="21" t="str">
        <v>Martha MOKAYA</v>
      </c>
      <c r="L2248" s="47" t="str">
        <v>5000m</v>
      </c>
      <c r="M2248" s="97">
        <v>36962</v>
      </c>
      <c r="N2248" s="96" t="str">
        <f t="shared" si="140"/>
        <v>Martha MOKAYA5000m</v>
      </c>
      <c r="O2248" s="2">
        <f t="shared" si="141"/>
        <v>1112</v>
      </c>
      <c r="P2248" s="2">
        <f t="shared" si="142"/>
        <v>55</v>
      </c>
      <c r="Q2248" s="81" t="str">
        <f t="shared" si="143"/>
        <v/>
      </c>
    </row>
    <row r="2249" spans="1:17" x14ac:dyDescent="0.2">
      <c r="A2249" t="s">
        <v>1179</v>
      </c>
      <c r="B2249" t="s">
        <v>2432</v>
      </c>
      <c r="C2249" t="s">
        <v>38</v>
      </c>
      <c r="D2249" s="5">
        <v>1998</v>
      </c>
      <c r="E2249" s="2">
        <v>1006</v>
      </c>
      <c r="F2249" s="2">
        <v>50</v>
      </c>
      <c r="G2249" t="str">
        <f>B2249&amp;C2249</f>
        <v>D'Andra MORRIStriple-jump</v>
      </c>
      <c r="H2249" s="2">
        <f>E2249</f>
        <v>1006</v>
      </c>
      <c r="I2249" s="2" cm="1">
        <f t="array" ref="I2249">MAX(IF($G$3:$G$4000=$G2249,$H$3:$H$4000))</f>
        <v>1006</v>
      </c>
      <c r="J2249" s="2" t="str">
        <v>KEN</v>
      </c>
      <c r="K2249" s="21" t="str">
        <v>Joyce MUNAI</v>
      </c>
      <c r="L2249" s="47" t="str">
        <v>1500m</v>
      </c>
      <c r="M2249" s="97">
        <v>1995</v>
      </c>
      <c r="N2249" s="96" t="str">
        <f t="shared" si="140"/>
        <v>Joyce MUNAI1500m</v>
      </c>
      <c r="O2249" s="2">
        <f t="shared" si="141"/>
        <v>1111</v>
      </c>
      <c r="P2249" s="2">
        <f t="shared" si="142"/>
        <v>59</v>
      </c>
      <c r="Q2249" s="81" t="str">
        <f t="shared" si="143"/>
        <v/>
      </c>
    </row>
    <row r="2250" spans="1:17" x14ac:dyDescent="0.2">
      <c r="A2250" t="s">
        <v>1179</v>
      </c>
      <c r="B2250" t="s">
        <v>5381</v>
      </c>
      <c r="C2250" s="5" t="s">
        <v>2</v>
      </c>
      <c r="D2250" s="5">
        <v>38656</v>
      </c>
      <c r="E2250" s="2">
        <v>1005</v>
      </c>
      <c r="F2250" s="2">
        <v>92</v>
      </c>
      <c r="G2250" t="str">
        <f>B2250&amp;C2250</f>
        <v>Kiara MEIKLE100m</v>
      </c>
      <c r="H2250" s="2">
        <f>E2250</f>
        <v>1005</v>
      </c>
      <c r="I2250" s="2" cm="1">
        <f t="array" ref="I2250">MAX(IF($G$3:$G$4000=$G2250,$H$3:$H$4000))</f>
        <v>1005</v>
      </c>
      <c r="J2250" s="2" t="str">
        <v>KEN</v>
      </c>
      <c r="K2250" s="21" t="str">
        <v>Susan EJORE</v>
      </c>
      <c r="L2250" s="47" t="str">
        <v>800m</v>
      </c>
      <c r="M2250" s="97">
        <v>0</v>
      </c>
      <c r="N2250" s="96" t="str">
        <f t="shared" si="140"/>
        <v>Susan EJORE800m</v>
      </c>
      <c r="O2250" s="2">
        <f t="shared" si="141"/>
        <v>1110</v>
      </c>
      <c r="P2250" s="2">
        <f t="shared" si="142"/>
        <v>52</v>
      </c>
      <c r="Q2250" s="81" t="str">
        <f t="shared" si="143"/>
        <v/>
      </c>
    </row>
    <row r="2251" spans="1:17" x14ac:dyDescent="0.2">
      <c r="A2251" t="s">
        <v>1179</v>
      </c>
      <c r="B2251" t="s">
        <v>5386</v>
      </c>
      <c r="C2251" t="s">
        <v>25</v>
      </c>
      <c r="D2251" s="5">
        <v>44701</v>
      </c>
      <c r="E2251" s="2">
        <v>1005</v>
      </c>
      <c r="F2251" s="2">
        <v>67</v>
      </c>
      <c r="G2251" t="str">
        <f>B2251&amp;C2251</f>
        <v>Mickayla SUTHERLAND200m</v>
      </c>
      <c r="H2251" s="2">
        <f>E2251</f>
        <v>1005</v>
      </c>
      <c r="I2251" s="2" cm="1">
        <f t="array" ref="I2251">MAX(IF($G$3:$G$4000=$G2251,$H$3:$H$4000))</f>
        <v>1005</v>
      </c>
      <c r="J2251" s="2" t="str">
        <v>KEN</v>
      </c>
      <c r="K2251" s="21" t="str">
        <v>Purity KOMEN</v>
      </c>
      <c r="L2251" s="47" t="str">
        <v>10000m</v>
      </c>
      <c r="M2251" s="97">
        <v>1998</v>
      </c>
      <c r="N2251" s="96" t="str">
        <f t="shared" si="140"/>
        <v>Purity KOMEN10000m</v>
      </c>
      <c r="O2251" s="2">
        <f t="shared" si="141"/>
        <v>1109</v>
      </c>
      <c r="P2251" s="2">
        <f t="shared" si="142"/>
        <v>51</v>
      </c>
      <c r="Q2251" s="81" t="str">
        <f t="shared" si="143"/>
        <v/>
      </c>
    </row>
    <row r="2252" spans="1:17" x14ac:dyDescent="0.2">
      <c r="A2252" t="s">
        <v>1179</v>
      </c>
      <c r="B2252" t="s">
        <v>5394</v>
      </c>
      <c r="C2252" t="s">
        <v>26</v>
      </c>
      <c r="D2252" s="5">
        <v>38063</v>
      </c>
      <c r="E2252" s="2">
        <v>1004</v>
      </c>
      <c r="F2252" s="2">
        <v>95</v>
      </c>
      <c r="G2252" t="str">
        <f>B2252&amp;C2252</f>
        <v>Amoya JAMIESON400m</v>
      </c>
      <c r="H2252" s="2">
        <f>E2252</f>
        <v>1004</v>
      </c>
      <c r="I2252" s="2" cm="1">
        <f t="array" ref="I2252">MAX(IF($G$3:$G$4000=$G2252,$H$3:$H$4000))</f>
        <v>1004</v>
      </c>
      <c r="J2252" s="2" t="str">
        <v>KEN</v>
      </c>
      <c r="K2252" s="21" t="str">
        <v>Hellen Syombua KALII</v>
      </c>
      <c r="L2252" s="47" t="str">
        <v>400m</v>
      </c>
      <c r="M2252" s="97">
        <v>35650</v>
      </c>
      <c r="N2252" s="96" t="str">
        <f t="shared" si="140"/>
        <v>Hellen Syombua KALII400m</v>
      </c>
      <c r="O2252" s="2">
        <f t="shared" si="141"/>
        <v>1109</v>
      </c>
      <c r="P2252" s="2">
        <f t="shared" si="142"/>
        <v>58</v>
      </c>
      <c r="Q2252" s="81" t="str">
        <f t="shared" si="143"/>
        <v/>
      </c>
    </row>
    <row r="2253" spans="1:17" x14ac:dyDescent="0.2">
      <c r="A2253" t="s">
        <v>1179</v>
      </c>
      <c r="B2253" t="s">
        <v>1519</v>
      </c>
      <c r="C2253" s="5" t="s">
        <v>35</v>
      </c>
      <c r="D2253" s="5">
        <v>37924</v>
      </c>
      <c r="E2253" s="2">
        <v>1004</v>
      </c>
      <c r="F2253" s="2">
        <v>12</v>
      </c>
      <c r="G2253" t="str">
        <f>B2253&amp;C2253</f>
        <v>Annishka MCDONALDhigh-jump</v>
      </c>
      <c r="H2253" s="2">
        <f>E2253</f>
        <v>1004</v>
      </c>
      <c r="I2253" s="2" cm="1">
        <f t="array" ref="I2253">MAX(IF($G$3:$G$4000=$G2253,$H$3:$H$4000))</f>
        <v>1023</v>
      </c>
      <c r="J2253" s="2" t="str">
        <v>KEN</v>
      </c>
      <c r="K2253" s="21" t="str">
        <v>Monica MARGARET</v>
      </c>
      <c r="L2253" s="47" t="str">
        <v>1500m</v>
      </c>
      <c r="M2253" s="97">
        <v>1998</v>
      </c>
      <c r="N2253" s="96" t="str">
        <f t="shared" si="140"/>
        <v>Monica MARGARET1500m</v>
      </c>
      <c r="O2253" s="2">
        <f t="shared" si="141"/>
        <v>1107</v>
      </c>
      <c r="P2253" s="2">
        <f t="shared" si="142"/>
        <v>67</v>
      </c>
      <c r="Q2253" s="81" t="str">
        <f t="shared" si="143"/>
        <v/>
      </c>
    </row>
    <row r="2254" spans="1:17" x14ac:dyDescent="0.2">
      <c r="A2254" t="s">
        <v>1179</v>
      </c>
      <c r="B2254" t="s">
        <v>2487</v>
      </c>
      <c r="C2254" s="5" t="s">
        <v>35</v>
      </c>
      <c r="D2254" s="5">
        <v>37210</v>
      </c>
      <c r="E2254" s="2">
        <v>1004</v>
      </c>
      <c r="F2254" s="2">
        <v>50</v>
      </c>
      <c r="G2254" t="str">
        <f>B2254&amp;C2254</f>
        <v>Daniella ANGLINhigh-jump</v>
      </c>
      <c r="H2254" s="2">
        <f>E2254</f>
        <v>1004</v>
      </c>
      <c r="I2254" s="2" cm="1">
        <f t="array" ref="I2254">MAX(IF($G$3:$G$4000=$G2254,$H$3:$H$4000))</f>
        <v>1004</v>
      </c>
      <c r="J2254" s="2" t="str">
        <v>KEN</v>
      </c>
      <c r="K2254" s="21" t="str">
        <v>Janeth Nyiva MUTUNGI</v>
      </c>
      <c r="L2254" s="47" t="str">
        <v>1500m</v>
      </c>
      <c r="M2254" s="97">
        <v>38226</v>
      </c>
      <c r="N2254" s="96" t="str">
        <f t="shared" si="140"/>
        <v>Janeth Nyiva MUTUNGI1500m</v>
      </c>
      <c r="O2254" s="2">
        <f t="shared" si="141"/>
        <v>1106</v>
      </c>
      <c r="P2254" s="2">
        <f t="shared" si="142"/>
        <v>69</v>
      </c>
      <c r="Q2254" s="81" t="str">
        <f t="shared" si="143"/>
        <v/>
      </c>
    </row>
    <row r="2255" spans="1:17" x14ac:dyDescent="0.2">
      <c r="A2255" t="s">
        <v>1179</v>
      </c>
      <c r="B2255" t="s">
        <v>1212</v>
      </c>
      <c r="C2255" t="s">
        <v>2</v>
      </c>
      <c r="D2255" s="5">
        <v>37958</v>
      </c>
      <c r="E2255" s="2">
        <v>1003</v>
      </c>
      <c r="F2255" s="2">
        <v>93</v>
      </c>
      <c r="G2255" t="str">
        <f>B2255&amp;C2255</f>
        <v>Dayna THOMPSON100m</v>
      </c>
      <c r="H2255" s="2">
        <f>E2255</f>
        <v>1003</v>
      </c>
      <c r="I2255" s="2" cm="1">
        <f t="array" ref="I2255">MAX(IF($G$3:$G$4000=$G2255,$H$3:$H$4000))</f>
        <v>1003</v>
      </c>
      <c r="J2255" s="2" t="str">
        <v>KEN</v>
      </c>
      <c r="K2255" s="21" t="str">
        <v>Everlyn CHIRCHIR</v>
      </c>
      <c r="L2255" s="47" t="str">
        <v>10000m</v>
      </c>
      <c r="M2255" s="97">
        <v>0</v>
      </c>
      <c r="N2255" s="96" t="str">
        <f t="shared" si="140"/>
        <v>Everlyn CHIRCHIR10000m</v>
      </c>
      <c r="O2255" s="2">
        <f t="shared" si="141"/>
        <v>1106</v>
      </c>
      <c r="P2255" s="2">
        <f t="shared" si="142"/>
        <v>54</v>
      </c>
      <c r="Q2255" s="81" t="str">
        <f t="shared" si="143"/>
        <v/>
      </c>
    </row>
    <row r="2256" spans="1:17" x14ac:dyDescent="0.2">
      <c r="A2256" t="s">
        <v>1179</v>
      </c>
      <c r="B2256" t="s">
        <v>1191</v>
      </c>
      <c r="C2256" t="s">
        <v>25</v>
      </c>
      <c r="D2256" s="5">
        <v>44732</v>
      </c>
      <c r="E2256" s="2">
        <v>1003</v>
      </c>
      <c r="F2256" s="2">
        <v>73</v>
      </c>
      <c r="G2256" t="str">
        <f>B2256&amp;C2256</f>
        <v>Abigail WOLFE200m</v>
      </c>
      <c r="H2256" s="2">
        <f>E2256</f>
        <v>1003</v>
      </c>
      <c r="I2256" s="2" cm="1">
        <f t="array" ref="I2256">MAX(IF($G$3:$G$4000=$G2256,$H$3:$H$4000))</f>
        <v>1003</v>
      </c>
      <c r="J2256" s="2" t="str">
        <v>KEN</v>
      </c>
      <c r="K2256" s="21" t="str">
        <v>Margaret AKIDOR</v>
      </c>
      <c r="L2256" s="47" t="str">
        <v>1500m</v>
      </c>
      <c r="M2256" s="97">
        <v>36703</v>
      </c>
      <c r="N2256" s="96" t="str">
        <f t="shared" si="140"/>
        <v>Margaret AKIDOR1500m</v>
      </c>
      <c r="O2256" s="2">
        <f t="shared" si="141"/>
        <v>1104</v>
      </c>
      <c r="P2256" s="2">
        <f t="shared" si="142"/>
        <v>70</v>
      </c>
      <c r="Q2256" s="81" t="str">
        <f t="shared" si="143"/>
        <v/>
      </c>
    </row>
    <row r="2257" spans="1:17" x14ac:dyDescent="0.2">
      <c r="A2257" t="s">
        <v>1179</v>
      </c>
      <c r="B2257" t="s">
        <v>1448</v>
      </c>
      <c r="C2257" t="s">
        <v>33</v>
      </c>
      <c r="D2257" s="5">
        <v>37969</v>
      </c>
      <c r="E2257" s="2">
        <v>1003</v>
      </c>
      <c r="F2257" s="2">
        <v>21</v>
      </c>
      <c r="G2257" t="str">
        <f>B2257&amp;C2257</f>
        <v>Dejona SIMPSON400mh</v>
      </c>
      <c r="H2257" s="2">
        <f>E2257</f>
        <v>1003</v>
      </c>
      <c r="I2257" s="2" cm="1">
        <f t="array" ref="I2257">MAX(IF($G$3:$G$4000=$G2257,$H$3:$H$4000))</f>
        <v>1003</v>
      </c>
      <c r="J2257" s="2" t="str">
        <v>KEN</v>
      </c>
      <c r="K2257" s="21" t="str">
        <v>Sharon LOKEDI</v>
      </c>
      <c r="L2257" s="47" t="str">
        <v>5000m</v>
      </c>
      <c r="M2257" s="97">
        <v>0</v>
      </c>
      <c r="N2257" s="96" t="str">
        <f t="shared" si="140"/>
        <v>Sharon LOKEDI5000m</v>
      </c>
      <c r="O2257" s="2">
        <f t="shared" si="141"/>
        <v>1104</v>
      </c>
      <c r="P2257" s="2">
        <f t="shared" si="142"/>
        <v>61</v>
      </c>
      <c r="Q2257" s="81" t="str">
        <f t="shared" si="143"/>
        <v/>
      </c>
    </row>
    <row r="2258" spans="1:17" x14ac:dyDescent="0.2">
      <c r="A2258" t="s">
        <v>1179</v>
      </c>
      <c r="B2258" t="s">
        <v>1239</v>
      </c>
      <c r="C2258" t="s">
        <v>25</v>
      </c>
      <c r="D2258" s="5">
        <v>37867</v>
      </c>
      <c r="E2258" s="2">
        <v>1001</v>
      </c>
      <c r="F2258" s="2">
        <v>75</v>
      </c>
      <c r="G2258" t="str">
        <f>B2258&amp;C2258</f>
        <v>Oneika MCANNUFF200m</v>
      </c>
      <c r="H2258" s="2">
        <f>E2258</f>
        <v>1001</v>
      </c>
      <c r="I2258" s="2" cm="1">
        <f t="array" ref="I2258">MAX(IF($G$3:$G$4000=$G2258,$H$3:$H$4000))</f>
        <v>1001</v>
      </c>
      <c r="J2258" s="2" t="str">
        <v>KEN</v>
      </c>
      <c r="K2258" s="21" t="str">
        <v>Beatrice Chepkemoi MUTAI</v>
      </c>
      <c r="L2258" s="47" t="str">
        <v>10000m</v>
      </c>
      <c r="M2258" s="97">
        <v>31886</v>
      </c>
      <c r="N2258" s="96" t="str">
        <f t="shared" si="140"/>
        <v>Beatrice Chepkemoi MUTAI10000m</v>
      </c>
      <c r="O2258" s="2">
        <f t="shared" si="141"/>
        <v>1104</v>
      </c>
      <c r="P2258" s="2">
        <f t="shared" si="142"/>
        <v>57</v>
      </c>
      <c r="Q2258" s="81" t="str">
        <f t="shared" si="143"/>
        <v/>
      </c>
    </row>
    <row r="2259" spans="1:17" x14ac:dyDescent="0.2">
      <c r="A2259" t="s">
        <v>1179</v>
      </c>
      <c r="B2259" t="s">
        <v>1240</v>
      </c>
      <c r="C2259" t="s">
        <v>25</v>
      </c>
      <c r="D2259" s="5">
        <v>37772</v>
      </c>
      <c r="E2259" s="2">
        <v>1001</v>
      </c>
      <c r="F2259" s="2">
        <v>75</v>
      </c>
      <c r="G2259" t="str">
        <f>B2259&amp;C2259</f>
        <v>Shana Kaye ANDERSON200m</v>
      </c>
      <c r="H2259" s="2">
        <f>E2259</f>
        <v>1001</v>
      </c>
      <c r="I2259" s="2" cm="1">
        <f t="array" ref="I2259">MAX(IF($G$3:$G$4000=$G2259,$H$3:$H$4000))</f>
        <v>1001</v>
      </c>
      <c r="J2259" s="2" t="str">
        <v>KEN</v>
      </c>
      <c r="K2259" s="21" t="str">
        <v>Purity CHEPKIRUI</v>
      </c>
      <c r="L2259" s="47" t="str">
        <v>800m</v>
      </c>
      <c r="M2259" s="97">
        <v>37666</v>
      </c>
      <c r="N2259" s="96" t="str">
        <f t="shared" si="140"/>
        <v>Purity CHEPKIRUI800m</v>
      </c>
      <c r="O2259" s="2">
        <f t="shared" si="141"/>
        <v>1103</v>
      </c>
      <c r="P2259" s="2">
        <f t="shared" si="142"/>
        <v>65</v>
      </c>
      <c r="Q2259" s="81" t="str">
        <f t="shared" si="143"/>
        <v/>
      </c>
    </row>
    <row r="2260" spans="1:17" x14ac:dyDescent="0.2">
      <c r="A2260" t="s">
        <v>1179</v>
      </c>
      <c r="B2260" t="s">
        <v>5398</v>
      </c>
      <c r="C2260" t="s">
        <v>27</v>
      </c>
      <c r="D2260" s="5">
        <v>38043</v>
      </c>
      <c r="E2260" s="2">
        <v>1001</v>
      </c>
      <c r="F2260" s="2">
        <v>69</v>
      </c>
      <c r="G2260" t="str">
        <f>B2260&amp;C2260</f>
        <v>Jodyann MITCHELL800m</v>
      </c>
      <c r="H2260" s="2">
        <f>E2260</f>
        <v>1001</v>
      </c>
      <c r="I2260" s="2" cm="1">
        <f t="array" ref="I2260">MAX(IF($G$3:$G$4000=$G2260,$H$3:$H$4000))</f>
        <v>1001</v>
      </c>
      <c r="J2260" s="2" t="str">
        <v>KEN</v>
      </c>
      <c r="K2260" s="21" t="str">
        <v>Peninah WANGARI</v>
      </c>
      <c r="L2260" s="47" t="str">
        <v>800m</v>
      </c>
      <c r="M2260" s="97">
        <v>0</v>
      </c>
      <c r="N2260" s="96" t="str">
        <f t="shared" si="140"/>
        <v>Peninah WANGARI800m</v>
      </c>
      <c r="O2260" s="2">
        <f t="shared" si="141"/>
        <v>1103</v>
      </c>
      <c r="P2260" s="2">
        <f t="shared" si="142"/>
        <v>65</v>
      </c>
      <c r="Q2260" s="81" t="str">
        <f t="shared" si="143"/>
        <v/>
      </c>
    </row>
    <row r="2261" spans="1:17" x14ac:dyDescent="0.2">
      <c r="A2261" t="s">
        <v>1179</v>
      </c>
      <c r="B2261" s="5" t="s">
        <v>1442</v>
      </c>
      <c r="C2261" s="5" t="s">
        <v>32</v>
      </c>
      <c r="D2261" s="5">
        <v>38044</v>
      </c>
      <c r="E2261" s="2">
        <v>1001</v>
      </c>
      <c r="F2261" s="2">
        <v>23</v>
      </c>
      <c r="G2261" t="str">
        <f>B2261&amp;C2261</f>
        <v>Kay-Lagay CLARKE100mh</v>
      </c>
      <c r="H2261" s="2">
        <f>E2261</f>
        <v>1001</v>
      </c>
      <c r="I2261" s="2" cm="1">
        <f t="array" ref="I2261">MAX(IF($G$3:$G$4000=$G2261,$H$3:$H$4000))</f>
        <v>1001</v>
      </c>
      <c r="J2261" s="2" t="str">
        <v>KEN</v>
      </c>
      <c r="K2261" s="21" t="str">
        <v>Mueni KARIMI</v>
      </c>
      <c r="L2261" s="47" t="str">
        <v>800m</v>
      </c>
      <c r="M2261" s="97">
        <v>0</v>
      </c>
      <c r="N2261" s="96" t="str">
        <f t="shared" si="140"/>
        <v>Mueni KARIMI800m</v>
      </c>
      <c r="O2261" s="2">
        <f t="shared" si="141"/>
        <v>1103</v>
      </c>
      <c r="P2261" s="2">
        <f t="shared" si="142"/>
        <v>65</v>
      </c>
      <c r="Q2261" s="81" t="str">
        <f t="shared" si="143"/>
        <v/>
      </c>
    </row>
    <row r="2262" spans="1:17" x14ac:dyDescent="0.2">
      <c r="A2262" t="s">
        <v>1179</v>
      </c>
      <c r="B2262" t="s">
        <v>1221</v>
      </c>
      <c r="C2262" t="s">
        <v>32</v>
      </c>
      <c r="D2262" s="5">
        <v>38004</v>
      </c>
      <c r="E2262" s="2">
        <v>1001</v>
      </c>
      <c r="F2262" s="2">
        <v>23</v>
      </c>
      <c r="G2262" t="str">
        <f>B2262&amp;C2262</f>
        <v>Essence BURBRIDGE100mh</v>
      </c>
      <c r="H2262" s="2">
        <f>E2262</f>
        <v>1001</v>
      </c>
      <c r="I2262" s="2" cm="1">
        <f t="array" ref="I2262">MAX(IF($G$3:$G$4000=$G2262,$H$3:$H$4000))</f>
        <v>1001</v>
      </c>
      <c r="J2262" s="2" t="str">
        <v>KEN</v>
      </c>
      <c r="K2262" s="21" t="str">
        <v>Nesphine JEPLETING</v>
      </c>
      <c r="L2262" s="47" t="str">
        <v>5000m</v>
      </c>
      <c r="M2262" s="97">
        <v>1996</v>
      </c>
      <c r="N2262" s="96" t="str">
        <f t="shared" si="140"/>
        <v>Nesphine JEPLETING5000m</v>
      </c>
      <c r="O2262" s="2">
        <f t="shared" si="141"/>
        <v>1103</v>
      </c>
      <c r="P2262" s="2">
        <f t="shared" si="142"/>
        <v>62</v>
      </c>
      <c r="Q2262" s="81" t="str">
        <f t="shared" si="143"/>
        <v/>
      </c>
    </row>
    <row r="2263" spans="1:17" x14ac:dyDescent="0.2">
      <c r="A2263" t="s">
        <v>1179</v>
      </c>
      <c r="B2263" t="s">
        <v>1187</v>
      </c>
      <c r="C2263" t="s">
        <v>37</v>
      </c>
      <c r="D2263" s="5">
        <v>38164</v>
      </c>
      <c r="E2263" s="2">
        <v>998</v>
      </c>
      <c r="F2263" s="2">
        <v>32</v>
      </c>
      <c r="G2263" t="str">
        <f>B2263&amp;C2263</f>
        <v>Serena COLElong-jump</v>
      </c>
      <c r="H2263" s="2">
        <f>E2263</f>
        <v>998</v>
      </c>
      <c r="I2263" s="2" cm="1">
        <f t="array" ref="I2263">MAX(IF($G$3:$G$4000=$G2263,$H$3:$H$4000))</f>
        <v>1040</v>
      </c>
      <c r="J2263" s="2" t="str">
        <v>KEN</v>
      </c>
      <c r="K2263" s="21" t="str">
        <v>Mary MORAA</v>
      </c>
      <c r="L2263" s="47" t="str">
        <v>400m</v>
      </c>
      <c r="M2263" s="97">
        <v>36692</v>
      </c>
      <c r="N2263" s="96" t="str">
        <f t="shared" si="140"/>
        <v>Mary MORAA400m</v>
      </c>
      <c r="O2263" s="2">
        <f t="shared" si="141"/>
        <v>1102</v>
      </c>
      <c r="P2263" s="2">
        <f t="shared" si="142"/>
        <v>69</v>
      </c>
      <c r="Q2263" s="81" t="str">
        <f t="shared" si="143"/>
        <v/>
      </c>
    </row>
    <row r="2264" spans="1:17" x14ac:dyDescent="0.2">
      <c r="A2264" t="s">
        <v>1179</v>
      </c>
      <c r="B2264" t="s">
        <v>2366</v>
      </c>
      <c r="C2264" t="s">
        <v>38</v>
      </c>
      <c r="D2264" s="5"/>
      <c r="E2264" s="2">
        <v>995</v>
      </c>
      <c r="F2264" s="2">
        <v>58</v>
      </c>
      <c r="G2264" t="str">
        <f>B2264&amp;C2264</f>
        <v>Amanda CARTYtriple-jump</v>
      </c>
      <c r="H2264" s="2">
        <f>E2264</f>
        <v>995</v>
      </c>
      <c r="I2264" s="2" cm="1">
        <f t="array" ref="I2264">MAX(IF($G$3:$G$4000=$G2264,$H$3:$H$4000))</f>
        <v>995</v>
      </c>
      <c r="J2264" s="2" t="str">
        <v>KEN</v>
      </c>
      <c r="K2264" s="21" t="str">
        <v>Sylivia Chematui CHESEBE</v>
      </c>
      <c r="L2264" s="47" t="str">
        <v>800m</v>
      </c>
      <c r="M2264" s="97">
        <v>31914</v>
      </c>
      <c r="N2264" s="96" t="str">
        <f t="shared" si="140"/>
        <v>Sylivia Chematui CHESEBE800m</v>
      </c>
      <c r="O2264" s="2">
        <f t="shared" si="141"/>
        <v>1102</v>
      </c>
      <c r="P2264" s="2">
        <f t="shared" si="142"/>
        <v>69</v>
      </c>
      <c r="Q2264" s="81" t="str">
        <f t="shared" si="143"/>
        <v/>
      </c>
    </row>
    <row r="2265" spans="1:17" x14ac:dyDescent="0.2">
      <c r="A2265" t="s">
        <v>1179</v>
      </c>
      <c r="B2265" t="s">
        <v>2438</v>
      </c>
      <c r="C2265" t="s">
        <v>38</v>
      </c>
      <c r="D2265" s="5">
        <v>35064</v>
      </c>
      <c r="E2265" s="2">
        <v>995</v>
      </c>
      <c r="F2265" s="2">
        <v>64</v>
      </c>
      <c r="G2265" t="str">
        <f>B2265&amp;C2265</f>
        <v>Shardia LAWRENCEtriple-jump</v>
      </c>
      <c r="H2265" s="2">
        <f>E2265</f>
        <v>995</v>
      </c>
      <c r="I2265" s="2" cm="1">
        <f t="array" ref="I2265">MAX(IF($G$3:$G$4000=$G2265,$H$3:$H$4000))</f>
        <v>995</v>
      </c>
      <c r="J2265" s="2" t="str">
        <v>KEN</v>
      </c>
      <c r="K2265" s="21" t="str">
        <v>Joyce KIMELI</v>
      </c>
      <c r="L2265" s="47" t="str">
        <v>1500m</v>
      </c>
      <c r="M2265" s="97">
        <v>0</v>
      </c>
      <c r="N2265" s="96" t="str">
        <f t="shared" si="140"/>
        <v>Joyce KIMELI1500m</v>
      </c>
      <c r="O2265" s="2">
        <f t="shared" si="141"/>
        <v>1102</v>
      </c>
      <c r="P2265" s="2">
        <f t="shared" si="142"/>
        <v>72</v>
      </c>
      <c r="Q2265" s="81" t="str">
        <f t="shared" si="143"/>
        <v/>
      </c>
    </row>
    <row r="2266" spans="1:17" x14ac:dyDescent="0.2">
      <c r="A2266" t="s">
        <v>1179</v>
      </c>
      <c r="B2266" t="s">
        <v>5399</v>
      </c>
      <c r="C2266" s="5" t="s">
        <v>27</v>
      </c>
      <c r="D2266" s="5">
        <v>37632</v>
      </c>
      <c r="E2266" s="2">
        <v>990</v>
      </c>
      <c r="F2266" s="2">
        <v>81</v>
      </c>
      <c r="G2266" t="str">
        <f>B2266&amp;C2266</f>
        <v>Samantha PRYCE800m</v>
      </c>
      <c r="H2266" s="2">
        <f>E2266</f>
        <v>990</v>
      </c>
      <c r="I2266" s="2" cm="1">
        <f t="array" ref="I2266">MAX(IF($G$3:$G$4000=$G2266,$H$3:$H$4000))</f>
        <v>990</v>
      </c>
      <c r="J2266" s="2" t="str">
        <v>KEN</v>
      </c>
      <c r="K2266" s="21" t="str">
        <v>Naomi CHEMWENO</v>
      </c>
      <c r="L2266" s="47" t="str">
        <v>10000m</v>
      </c>
      <c r="M2266" s="97">
        <v>0</v>
      </c>
      <c r="N2266" s="96" t="str">
        <f t="shared" si="140"/>
        <v>Naomi CHEMWENO10000m</v>
      </c>
      <c r="O2266" s="2">
        <f t="shared" si="141"/>
        <v>1102</v>
      </c>
      <c r="P2266" s="2">
        <f t="shared" si="142"/>
        <v>58</v>
      </c>
      <c r="Q2266" s="81" t="str">
        <f t="shared" si="143"/>
        <v/>
      </c>
    </row>
    <row r="2267" spans="1:17" x14ac:dyDescent="0.2">
      <c r="A2267" t="s">
        <v>1179</v>
      </c>
      <c r="B2267" t="s">
        <v>1442</v>
      </c>
      <c r="C2267" s="5" t="s">
        <v>37</v>
      </c>
      <c r="D2267" s="5">
        <v>38044</v>
      </c>
      <c r="E2267" s="2">
        <v>990</v>
      </c>
      <c r="F2267" s="2">
        <v>36</v>
      </c>
      <c r="G2267" t="str">
        <f>B2267&amp;C2267</f>
        <v>Kay-Lagay CLARKElong-jump</v>
      </c>
      <c r="H2267" s="2">
        <f>E2267</f>
        <v>990</v>
      </c>
      <c r="I2267" s="2" cm="1">
        <f t="array" ref="I2267">MAX(IF($G$3:$G$4000=$G2267,$H$3:$H$4000))</f>
        <v>990</v>
      </c>
      <c r="J2267" s="2" t="str">
        <v>KEN</v>
      </c>
      <c r="K2267" s="21" t="str">
        <v>Joyciline JEPKOSGEI</v>
      </c>
      <c r="L2267" s="47" t="str">
        <v>5000m</v>
      </c>
      <c r="M2267" s="97">
        <v>34311</v>
      </c>
      <c r="N2267" s="96" t="str">
        <f t="shared" si="140"/>
        <v>Joyciline JEPKOSGEI5000m</v>
      </c>
      <c r="O2267" s="2">
        <f t="shared" si="141"/>
        <v>1101</v>
      </c>
      <c r="P2267" s="2">
        <f t="shared" si="142"/>
        <v>64</v>
      </c>
      <c r="Q2267" s="81" t="str">
        <f t="shared" si="143"/>
        <v/>
      </c>
    </row>
    <row r="2268" spans="1:17" x14ac:dyDescent="0.2">
      <c r="A2268" t="s">
        <v>1179</v>
      </c>
      <c r="B2268" t="s">
        <v>5400</v>
      </c>
      <c r="C2268" s="5" t="s">
        <v>27</v>
      </c>
      <c r="D2268" s="5">
        <v>38460</v>
      </c>
      <c r="E2268" s="2">
        <v>989</v>
      </c>
      <c r="F2268" s="2">
        <v>84</v>
      </c>
      <c r="G2268" t="str">
        <f>B2268&amp;C2268</f>
        <v>Rickeisha SIMMS800m</v>
      </c>
      <c r="H2268" s="2">
        <f>E2268</f>
        <v>989</v>
      </c>
      <c r="I2268" s="2" cm="1">
        <f t="array" ref="I2268">MAX(IF($G$3:$G$4000=$G2268,$H$3:$H$4000))</f>
        <v>989</v>
      </c>
      <c r="J2268" s="2" t="str">
        <v>KEN</v>
      </c>
      <c r="K2268" s="21" t="str">
        <v>Cynthia BAIRE</v>
      </c>
      <c r="L2268" s="47" t="str">
        <v>1500m</v>
      </c>
      <c r="M2268" s="97">
        <v>37607</v>
      </c>
      <c r="N2268" s="96" t="str">
        <f t="shared" si="140"/>
        <v>Cynthia BAIRE1500m</v>
      </c>
      <c r="O2268" s="2">
        <f t="shared" si="141"/>
        <v>1100</v>
      </c>
      <c r="P2268" s="2">
        <f t="shared" si="142"/>
        <v>73</v>
      </c>
      <c r="Q2268" s="81" t="str">
        <f t="shared" si="143"/>
        <v/>
      </c>
    </row>
    <row r="2269" spans="1:17" x14ac:dyDescent="0.2">
      <c r="A2269" t="s">
        <v>1179</v>
      </c>
      <c r="B2269" t="s">
        <v>5186</v>
      </c>
      <c r="C2269" t="s">
        <v>25</v>
      </c>
      <c r="D2269" s="5">
        <v>38429</v>
      </c>
      <c r="E2269" s="2">
        <v>987</v>
      </c>
      <c r="F2269" s="2">
        <v>100</v>
      </c>
      <c r="G2269" t="str">
        <f>B2269&amp;C2269</f>
        <v>Diandra KELLY200m</v>
      </c>
      <c r="H2269" s="2">
        <f>E2269</f>
        <v>987</v>
      </c>
      <c r="I2269" s="2" cm="1">
        <f t="array" ref="I2269">MAX(IF($G$3:$G$4000=$G2269,$H$3:$H$4000))</f>
        <v>987</v>
      </c>
      <c r="J2269" s="2" t="str">
        <v>KEN</v>
      </c>
      <c r="K2269" s="21" t="str">
        <v>Winfridah MOSETI</v>
      </c>
      <c r="L2269" s="47" t="str">
        <v>5000m</v>
      </c>
      <c r="M2269" s="97">
        <v>35381</v>
      </c>
      <c r="N2269" s="96" t="str">
        <f t="shared" si="140"/>
        <v>Winfridah MOSETI5000m</v>
      </c>
      <c r="O2269" s="2">
        <f t="shared" si="141"/>
        <v>1100</v>
      </c>
      <c r="P2269" s="2">
        <f t="shared" si="142"/>
        <v>65</v>
      </c>
      <c r="Q2269" s="81" t="str">
        <f t="shared" si="143"/>
        <v/>
      </c>
    </row>
    <row r="2270" spans="1:17" x14ac:dyDescent="0.2">
      <c r="A2270" t="s">
        <v>1179</v>
      </c>
      <c r="B2270" s="5" t="s">
        <v>1453</v>
      </c>
      <c r="C2270" s="5" t="s">
        <v>33</v>
      </c>
      <c r="D2270" s="5">
        <v>38677</v>
      </c>
      <c r="E2270" s="2">
        <v>985</v>
      </c>
      <c r="F2270" s="2">
        <v>29</v>
      </c>
      <c r="G2270" t="str">
        <f>B2270&amp;C2270</f>
        <v>Kitania HEADLEY400mh</v>
      </c>
      <c r="H2270" s="2">
        <f>E2270</f>
        <v>985</v>
      </c>
      <c r="I2270" s="2" cm="1">
        <f t="array" ref="I2270">MAX(IF($G$3:$G$4000=$G2270,$H$3:$H$4000))</f>
        <v>985</v>
      </c>
      <c r="J2270" s="2" t="str">
        <v>KEN</v>
      </c>
      <c r="K2270" s="21" t="str">
        <v>Yveen JEPKEMBOI</v>
      </c>
      <c r="L2270" s="47" t="str">
        <v>5000m</v>
      </c>
      <c r="M2270" s="97">
        <v>0</v>
      </c>
      <c r="N2270" s="96" t="str">
        <f t="shared" si="140"/>
        <v>Yveen JEPKEMBOI5000m</v>
      </c>
      <c r="O2270" s="2">
        <f t="shared" si="141"/>
        <v>1099</v>
      </c>
      <c r="P2270" s="2">
        <f t="shared" si="142"/>
        <v>67</v>
      </c>
      <c r="Q2270" s="81" t="str">
        <f t="shared" si="143"/>
        <v/>
      </c>
    </row>
    <row r="2271" spans="1:17" x14ac:dyDescent="0.2">
      <c r="A2271" t="s">
        <v>1179</v>
      </c>
      <c r="B2271" t="s">
        <v>1197</v>
      </c>
      <c r="C2271" t="s">
        <v>32</v>
      </c>
      <c r="D2271" s="5">
        <v>37574</v>
      </c>
      <c r="E2271" s="2">
        <v>984</v>
      </c>
      <c r="F2271" s="2">
        <v>35</v>
      </c>
      <c r="G2271" t="str">
        <f>B2271&amp;C2271</f>
        <v>Janela SPENCER100mh</v>
      </c>
      <c r="H2271" s="2">
        <f>E2271</f>
        <v>984</v>
      </c>
      <c r="I2271" s="2" cm="1">
        <f t="array" ref="I2271">MAX(IF($G$3:$G$4000=$G2271,$H$3:$H$4000))</f>
        <v>984</v>
      </c>
      <c r="J2271" s="2" t="str">
        <v>KEN</v>
      </c>
      <c r="K2271" s="21" t="str">
        <v>Purity Kajuju GITONGA</v>
      </c>
      <c r="L2271" s="47" t="str">
        <v>1500m</v>
      </c>
      <c r="M2271" s="97">
        <v>1996</v>
      </c>
      <c r="N2271" s="96" t="str">
        <f t="shared" si="140"/>
        <v>Purity Kajuju GITONGA1500m</v>
      </c>
      <c r="O2271" s="2">
        <f t="shared" si="141"/>
        <v>1099</v>
      </c>
      <c r="P2271" s="2">
        <f t="shared" si="142"/>
        <v>75</v>
      </c>
      <c r="Q2271" s="81" t="str">
        <f t="shared" si="143"/>
        <v/>
      </c>
    </row>
    <row r="2272" spans="1:17" x14ac:dyDescent="0.2">
      <c r="A2272" t="s">
        <v>1179</v>
      </c>
      <c r="B2272" t="s">
        <v>2493</v>
      </c>
      <c r="C2272" t="s">
        <v>35</v>
      </c>
      <c r="D2272" s="5">
        <v>36544</v>
      </c>
      <c r="E2272" s="2">
        <v>984</v>
      </c>
      <c r="F2272" s="2">
        <v>59</v>
      </c>
      <c r="G2272" t="str">
        <f>B2272&amp;C2272</f>
        <v>Annia ASHLEYhigh-jump</v>
      </c>
      <c r="H2272" s="2">
        <f>E2272</f>
        <v>984</v>
      </c>
      <c r="I2272" s="2" cm="1">
        <f t="array" ref="I2272">MAX(IF($G$3:$G$4000=$G2272,$H$3:$H$4000))</f>
        <v>984</v>
      </c>
      <c r="J2272" s="2" t="str">
        <v>KEN</v>
      </c>
      <c r="K2272" s="21" t="str">
        <v>Agnes MUMBUA</v>
      </c>
      <c r="L2272" s="47" t="str">
        <v>10000m</v>
      </c>
      <c r="M2272" s="97">
        <v>1995</v>
      </c>
      <c r="N2272" s="96" t="str">
        <f t="shared" si="140"/>
        <v>Agnes MUMBUA10000m</v>
      </c>
      <c r="O2272" s="2">
        <f t="shared" si="141"/>
        <v>1099</v>
      </c>
      <c r="P2272" s="2">
        <f t="shared" si="142"/>
        <v>60</v>
      </c>
      <c r="Q2272" s="81" t="str">
        <f t="shared" si="143"/>
        <v/>
      </c>
    </row>
    <row r="2273" spans="1:17" x14ac:dyDescent="0.2">
      <c r="A2273" t="s">
        <v>1179</v>
      </c>
      <c r="B2273" t="s">
        <v>5401</v>
      </c>
      <c r="C2273" t="s">
        <v>27</v>
      </c>
      <c r="D2273" s="5">
        <v>38116</v>
      </c>
      <c r="E2273" s="2">
        <v>983</v>
      </c>
      <c r="F2273" s="2">
        <v>89</v>
      </c>
      <c r="G2273" t="str">
        <f>B2273&amp;C2273</f>
        <v>Kishay ROWE800m</v>
      </c>
      <c r="H2273" s="2">
        <f>E2273</f>
        <v>983</v>
      </c>
      <c r="I2273" s="2" cm="1">
        <f t="array" ref="I2273">MAX(IF($G$3:$G$4000=$G2273,$H$3:$H$4000))</f>
        <v>983</v>
      </c>
      <c r="J2273" s="2" t="str">
        <v>KEN</v>
      </c>
      <c r="K2273" s="21" t="str">
        <v>Winny CHEBET</v>
      </c>
      <c r="L2273" s="47" t="str">
        <v>800m</v>
      </c>
      <c r="M2273" s="97">
        <v>33227</v>
      </c>
      <c r="N2273" s="96" t="str">
        <f t="shared" si="140"/>
        <v>Winny CHEBET800m</v>
      </c>
      <c r="O2273" s="2">
        <f t="shared" si="141"/>
        <v>1097</v>
      </c>
      <c r="P2273" s="2">
        <f t="shared" si="142"/>
        <v>75</v>
      </c>
      <c r="Q2273" s="81" t="str">
        <f t="shared" si="143"/>
        <v/>
      </c>
    </row>
    <row r="2274" spans="1:17" x14ac:dyDescent="0.2">
      <c r="A2274" t="s">
        <v>1179</v>
      </c>
      <c r="B2274" t="s">
        <v>1453</v>
      </c>
      <c r="C2274" t="s">
        <v>27</v>
      </c>
      <c r="D2274" s="5">
        <v>38677</v>
      </c>
      <c r="E2274" s="2">
        <v>982</v>
      </c>
      <c r="F2274" s="2">
        <v>90</v>
      </c>
      <c r="G2274" t="str">
        <f>B2274&amp;C2274</f>
        <v>Kitania HEADLEY800m</v>
      </c>
      <c r="H2274" s="2">
        <f>E2274</f>
        <v>982</v>
      </c>
      <c r="I2274" s="2" cm="1">
        <f t="array" ref="I2274">MAX(IF($G$3:$G$4000=$G2274,$H$3:$H$4000))</f>
        <v>982</v>
      </c>
      <c r="J2274" s="2" t="str">
        <v>KEN</v>
      </c>
      <c r="K2274" s="21" t="str">
        <v>Sheila CHEPKOSGEI</v>
      </c>
      <c r="L2274" s="47" t="str">
        <v>800m</v>
      </c>
      <c r="M2274" s="97">
        <v>37602</v>
      </c>
      <c r="N2274" s="96" t="str">
        <f t="shared" si="140"/>
        <v>Sheila CHEPKOSGEI800m</v>
      </c>
      <c r="O2274" s="2">
        <f t="shared" si="141"/>
        <v>1096</v>
      </c>
      <c r="P2274" s="2">
        <f t="shared" si="142"/>
        <v>77</v>
      </c>
      <c r="Q2274" s="81" t="str">
        <f t="shared" si="143"/>
        <v/>
      </c>
    </row>
    <row r="2275" spans="1:17" x14ac:dyDescent="0.2">
      <c r="A2275" t="s">
        <v>1179</v>
      </c>
      <c r="B2275" t="s">
        <v>5402</v>
      </c>
      <c r="C2275" t="s">
        <v>27</v>
      </c>
      <c r="D2275" s="5">
        <v>38377</v>
      </c>
      <c r="E2275" s="2">
        <v>981</v>
      </c>
      <c r="F2275" s="2">
        <v>92</v>
      </c>
      <c r="G2275" t="str">
        <f>B2275&amp;C2275</f>
        <v>Shaneal CLARKE-GIDDINGS800m</v>
      </c>
      <c r="H2275" s="2">
        <f>E2275</f>
        <v>981</v>
      </c>
      <c r="I2275" s="2" cm="1">
        <f t="array" ref="I2275">MAX(IF($G$3:$G$4000=$G2275,$H$3:$H$4000))</f>
        <v>981</v>
      </c>
      <c r="J2275" s="2" t="str">
        <v>KEN</v>
      </c>
      <c r="K2275" s="21" t="str">
        <v>Joyce JEMUTAI</v>
      </c>
      <c r="L2275" s="47" t="str">
        <v>5000m</v>
      </c>
      <c r="M2275" s="97">
        <v>32870</v>
      </c>
      <c r="N2275" s="96" t="str">
        <f t="shared" si="140"/>
        <v>Joyce JEMUTAI5000m</v>
      </c>
      <c r="O2275" s="2">
        <f t="shared" si="141"/>
        <v>1096</v>
      </c>
      <c r="P2275" s="2">
        <f t="shared" si="142"/>
        <v>70</v>
      </c>
      <c r="Q2275" s="81" t="str">
        <f t="shared" si="143"/>
        <v/>
      </c>
    </row>
    <row r="2276" spans="1:17" x14ac:dyDescent="0.2">
      <c r="A2276" t="s">
        <v>1179</v>
      </c>
      <c r="B2276" t="s">
        <v>2591</v>
      </c>
      <c r="C2276" t="s">
        <v>39</v>
      </c>
      <c r="D2276" s="5">
        <v>34979</v>
      </c>
      <c r="E2276" s="2">
        <v>981</v>
      </c>
      <c r="F2276" s="2">
        <v>22</v>
      </c>
      <c r="G2276" t="str">
        <f>B2276&amp;C2276</f>
        <v>Nayoka CLUNISshot-put</v>
      </c>
      <c r="H2276" s="2">
        <f>E2276</f>
        <v>981</v>
      </c>
      <c r="I2276" s="2" cm="1">
        <f t="array" ref="I2276">MAX(IF($G$3:$G$4000=$G2276,$H$3:$H$4000))</f>
        <v>981</v>
      </c>
      <c r="J2276" s="2" t="str">
        <v>KEN</v>
      </c>
      <c r="K2276" s="21" t="str">
        <v>Purity SANGA</v>
      </c>
      <c r="L2276" s="47" t="str">
        <v>10000m</v>
      </c>
      <c r="M2276" s="97">
        <v>35452</v>
      </c>
      <c r="N2276" s="96" t="str">
        <f t="shared" si="140"/>
        <v>Purity SANGA10000m</v>
      </c>
      <c r="O2276" s="2">
        <f t="shared" si="141"/>
        <v>1096</v>
      </c>
      <c r="P2276" s="2">
        <f t="shared" si="142"/>
        <v>61</v>
      </c>
      <c r="Q2276" s="81" t="str">
        <f t="shared" si="143"/>
        <v/>
      </c>
    </row>
    <row r="2277" spans="1:17" x14ac:dyDescent="0.2">
      <c r="A2277" t="s">
        <v>1179</v>
      </c>
      <c r="B2277" t="s">
        <v>2446</v>
      </c>
      <c r="C2277" t="s">
        <v>38</v>
      </c>
      <c r="D2277" s="6"/>
      <c r="E2277" s="2">
        <v>978</v>
      </c>
      <c r="F2277" s="2">
        <v>79</v>
      </c>
      <c r="G2277" t="str">
        <f>B2277&amp;C2277</f>
        <v>Hanifah ABDUL-QADIRtriple-jump</v>
      </c>
      <c r="H2277" s="2">
        <f>E2277</f>
        <v>978</v>
      </c>
      <c r="I2277" s="2" cm="1">
        <f t="array" ref="I2277">MAX(IF($G$3:$G$4000=$G2277,$H$3:$H$4000))</f>
        <v>978</v>
      </c>
      <c r="J2277" s="2" t="str">
        <v>KEN</v>
      </c>
      <c r="K2277" s="21" t="str">
        <v>Virginia NYAMBURA</v>
      </c>
      <c r="L2277" s="47" t="str">
        <v>5000m</v>
      </c>
      <c r="M2277" s="97">
        <v>34170</v>
      </c>
      <c r="N2277" s="96" t="str">
        <f t="shared" si="140"/>
        <v>Virginia NYAMBURA5000m</v>
      </c>
      <c r="O2277" s="2">
        <f t="shared" si="141"/>
        <v>1095</v>
      </c>
      <c r="P2277" s="2">
        <f t="shared" si="142"/>
        <v>72</v>
      </c>
      <c r="Q2277" s="81" t="str">
        <f t="shared" si="143"/>
        <v/>
      </c>
    </row>
    <row r="2278" spans="1:17" x14ac:dyDescent="0.2">
      <c r="A2278" t="s">
        <v>1179</v>
      </c>
      <c r="B2278" t="s">
        <v>2447</v>
      </c>
      <c r="C2278" t="s">
        <v>38</v>
      </c>
      <c r="D2278" s="5">
        <v>36039</v>
      </c>
      <c r="E2278" s="2">
        <v>977</v>
      </c>
      <c r="F2278" s="2">
        <v>80</v>
      </c>
      <c r="G2278" t="str">
        <f>B2278&amp;C2278</f>
        <v>Danielle SPENCEtriple-jump</v>
      </c>
      <c r="H2278" s="2">
        <f>E2278</f>
        <v>977</v>
      </c>
      <c r="I2278" s="2" cm="1">
        <f t="array" ref="I2278">MAX(IF($G$3:$G$4000=$G2278,$H$3:$H$4000))</f>
        <v>977</v>
      </c>
      <c r="J2278" s="2" t="str">
        <v>KEN</v>
      </c>
      <c r="K2278" s="21" t="str">
        <v>Loice CHEMNUNG</v>
      </c>
      <c r="L2278" s="47" t="str">
        <v>1500m</v>
      </c>
      <c r="M2278" s="97">
        <v>35483</v>
      </c>
      <c r="N2278" s="96" t="str">
        <f t="shared" si="140"/>
        <v>Loice CHEMNUNG1500m</v>
      </c>
      <c r="O2278" s="2">
        <f t="shared" si="141"/>
        <v>1095</v>
      </c>
      <c r="P2278" s="2">
        <f t="shared" si="142"/>
        <v>78</v>
      </c>
      <c r="Q2278" s="81" t="str">
        <f t="shared" si="143"/>
        <v/>
      </c>
    </row>
    <row r="2279" spans="1:17" x14ac:dyDescent="0.2">
      <c r="A2279" t="s">
        <v>1179</v>
      </c>
      <c r="B2279" t="s">
        <v>5403</v>
      </c>
      <c r="C2279" t="s">
        <v>27</v>
      </c>
      <c r="D2279" s="5">
        <v>38137</v>
      </c>
      <c r="E2279" s="2">
        <v>976</v>
      </c>
      <c r="F2279" s="2">
        <v>95</v>
      </c>
      <c r="G2279" t="str">
        <f>B2279&amp;C2279</f>
        <v>Shone WALTERS800m</v>
      </c>
      <c r="H2279" s="2">
        <f>E2279</f>
        <v>976</v>
      </c>
      <c r="I2279" s="2" cm="1">
        <f t="array" ref="I2279">MAX(IF($G$3:$G$4000=$G2279,$H$3:$H$4000))</f>
        <v>976</v>
      </c>
      <c r="J2279" s="2" t="str">
        <v>KEN</v>
      </c>
      <c r="K2279" s="21" t="str">
        <v>Faith CHEPKOECH</v>
      </c>
      <c r="L2279" s="47" t="str">
        <v>1500m</v>
      </c>
      <c r="M2279" s="97">
        <v>37753</v>
      </c>
      <c r="N2279" s="96" t="str">
        <f t="shared" si="140"/>
        <v>Faith CHEPKOECH1500m</v>
      </c>
      <c r="O2279" s="2">
        <f t="shared" si="141"/>
        <v>1094</v>
      </c>
      <c r="P2279" s="2">
        <f t="shared" si="142"/>
        <v>83</v>
      </c>
      <c r="Q2279" s="81" t="str">
        <f t="shared" si="143"/>
        <v/>
      </c>
    </row>
    <row r="2280" spans="1:17" x14ac:dyDescent="0.2">
      <c r="A2280" t="s">
        <v>1179</v>
      </c>
      <c r="B2280" t="s">
        <v>1518</v>
      </c>
      <c r="C2280" s="5" t="s">
        <v>35</v>
      </c>
      <c r="D2280" s="5">
        <v>38288</v>
      </c>
      <c r="E2280" s="2">
        <v>974</v>
      </c>
      <c r="F2280" s="2">
        <v>18</v>
      </c>
      <c r="G2280" t="str">
        <f>B2280&amp;C2280</f>
        <v>Torian CAVENhigh-jump</v>
      </c>
      <c r="H2280" s="2">
        <f>E2280</f>
        <v>974</v>
      </c>
      <c r="I2280" s="2" cm="1">
        <f t="array" ref="I2280">MAX(IF($G$3:$G$4000=$G2280,$H$3:$H$4000))</f>
        <v>974</v>
      </c>
      <c r="J2280" s="2" t="str">
        <v>KEN</v>
      </c>
      <c r="K2280" s="21" t="str">
        <v>Caroline NYAGA</v>
      </c>
      <c r="L2280" s="47" t="str">
        <v>1500m</v>
      </c>
      <c r="M2280" s="97">
        <v>34160</v>
      </c>
      <c r="N2280" s="96" t="str">
        <f t="shared" si="140"/>
        <v>Caroline NYAGA1500m</v>
      </c>
      <c r="O2280" s="2">
        <f t="shared" si="141"/>
        <v>1093</v>
      </c>
      <c r="P2280" s="2">
        <f t="shared" si="142"/>
        <v>86</v>
      </c>
      <c r="Q2280" s="81" t="str">
        <f t="shared" si="143"/>
        <v/>
      </c>
    </row>
    <row r="2281" spans="1:17" x14ac:dyDescent="0.2">
      <c r="A2281" t="s">
        <v>1179</v>
      </c>
      <c r="B2281" t="s">
        <v>1520</v>
      </c>
      <c r="C2281" s="5" t="s">
        <v>35</v>
      </c>
      <c r="D2281" s="5">
        <v>38197</v>
      </c>
      <c r="E2281" s="2">
        <v>974</v>
      </c>
      <c r="F2281" s="2">
        <v>18</v>
      </c>
      <c r="G2281" t="str">
        <f>B2281&amp;C2281</f>
        <v>Malaika CUNNINGHAMhigh-jump</v>
      </c>
      <c r="H2281" s="2">
        <f>E2281</f>
        <v>974</v>
      </c>
      <c r="I2281" s="2" cm="1">
        <f t="array" ref="I2281">MAX(IF($G$3:$G$4000=$G2281,$H$3:$H$4000))</f>
        <v>974</v>
      </c>
      <c r="J2281" s="2" t="str">
        <v>KEN</v>
      </c>
      <c r="K2281" s="21" t="str">
        <v>Agnes Mwikali MUTUKU</v>
      </c>
      <c r="L2281" s="47" t="str">
        <v>1500m</v>
      </c>
      <c r="M2281" s="97">
        <v>37605</v>
      </c>
      <c r="N2281" s="96" t="str">
        <f t="shared" si="140"/>
        <v>Agnes Mwikali MUTUKU1500m</v>
      </c>
      <c r="O2281" s="2">
        <f t="shared" si="141"/>
        <v>1093</v>
      </c>
      <c r="P2281" s="2">
        <f t="shared" si="142"/>
        <v>86</v>
      </c>
      <c r="Q2281" s="81" t="str">
        <f t="shared" si="143"/>
        <v/>
      </c>
    </row>
    <row r="2282" spans="1:17" x14ac:dyDescent="0.2">
      <c r="A2282" t="s">
        <v>1179</v>
      </c>
      <c r="B2282" t="s">
        <v>1533</v>
      </c>
      <c r="C2282" t="s">
        <v>35</v>
      </c>
      <c r="D2282" s="5">
        <v>38675</v>
      </c>
      <c r="E2282" s="2">
        <v>974</v>
      </c>
      <c r="F2282" s="2">
        <v>18</v>
      </c>
      <c r="G2282" t="str">
        <f>B2282&amp;C2282</f>
        <v>Deijanae BRUCEhigh-jump</v>
      </c>
      <c r="H2282" s="2">
        <f>E2282</f>
        <v>974</v>
      </c>
      <c r="I2282" s="2" cm="1">
        <f t="array" ref="I2282">MAX(IF($G$3:$G$4000=$G2282,$H$3:$H$4000))</f>
        <v>974</v>
      </c>
      <c r="J2282" s="2" t="str">
        <v>KEN</v>
      </c>
      <c r="K2282" s="21" t="str">
        <v>Vivian KOSGEI</v>
      </c>
      <c r="L2282" s="47" t="str">
        <v>1500m</v>
      </c>
      <c r="M2282" s="97">
        <v>0</v>
      </c>
      <c r="N2282" s="96" t="str">
        <f t="shared" si="140"/>
        <v>Vivian KOSGEI1500m</v>
      </c>
      <c r="O2282" s="2">
        <f t="shared" si="141"/>
        <v>1093</v>
      </c>
      <c r="P2282" s="2">
        <f t="shared" si="142"/>
        <v>86</v>
      </c>
      <c r="Q2282" s="81" t="str">
        <f t="shared" si="143"/>
        <v/>
      </c>
    </row>
    <row r="2283" spans="1:17" x14ac:dyDescent="0.2">
      <c r="A2283" t="s">
        <v>1179</v>
      </c>
      <c r="B2283" t="s">
        <v>1535</v>
      </c>
      <c r="C2283" t="s">
        <v>35</v>
      </c>
      <c r="D2283" s="5">
        <v>38291</v>
      </c>
      <c r="E2283" s="2">
        <v>974</v>
      </c>
      <c r="F2283" s="2">
        <v>18</v>
      </c>
      <c r="G2283" t="str">
        <f>B2283&amp;C2283</f>
        <v>Shackala HENRYhigh-jump</v>
      </c>
      <c r="H2283" s="2">
        <f>E2283</f>
        <v>974</v>
      </c>
      <c r="I2283" s="2" cm="1">
        <f t="array" ref="I2283">MAX(IF($G$3:$G$4000=$G2283,$H$3:$H$4000))</f>
        <v>974</v>
      </c>
      <c r="J2283" s="2" t="str">
        <v>KEN</v>
      </c>
      <c r="K2283" s="21" t="str">
        <v>Diana CHEPKEMOI</v>
      </c>
      <c r="L2283" s="47" t="str">
        <v>3000msc</v>
      </c>
      <c r="M2283" s="97">
        <v>44701</v>
      </c>
      <c r="N2283" s="96" t="str">
        <f t="shared" si="140"/>
        <v>Diana CHEPKEMOI3000msc</v>
      </c>
      <c r="O2283" s="2">
        <f t="shared" si="141"/>
        <v>1093</v>
      </c>
      <c r="P2283" s="2">
        <f t="shared" si="142"/>
        <v>47</v>
      </c>
      <c r="Q2283" s="81" t="str">
        <f t="shared" si="143"/>
        <v/>
      </c>
    </row>
    <row r="2284" spans="1:17" x14ac:dyDescent="0.2">
      <c r="A2284" t="s">
        <v>1179</v>
      </c>
      <c r="B2284" t="s">
        <v>1520</v>
      </c>
      <c r="C2284" t="s">
        <v>35</v>
      </c>
      <c r="D2284" s="5">
        <v>38197</v>
      </c>
      <c r="E2284" s="2">
        <v>974</v>
      </c>
      <c r="F2284" s="2">
        <v>73</v>
      </c>
      <c r="G2284" t="str">
        <f>B2284&amp;C2284</f>
        <v>Malaika CUNNINGHAMhigh-jump</v>
      </c>
      <c r="H2284" s="2">
        <f>E2284</f>
        <v>974</v>
      </c>
      <c r="I2284" s="2" cm="1">
        <f t="array" ref="I2284">MAX(IF($G$3:$G$4000=$G2284,$H$3:$H$4000))</f>
        <v>974</v>
      </c>
      <c r="J2284" s="2" t="str">
        <v>KEN</v>
      </c>
      <c r="K2284" s="21" t="str">
        <v>Naomi MUSSONI</v>
      </c>
      <c r="L2284" s="47" t="str">
        <v>1500m</v>
      </c>
      <c r="M2284" s="97">
        <v>36135</v>
      </c>
      <c r="N2284" s="96" t="str">
        <f t="shared" si="140"/>
        <v>Naomi MUSSONI1500m</v>
      </c>
      <c r="O2284" s="2">
        <f t="shared" si="141"/>
        <v>1092</v>
      </c>
      <c r="P2284" s="2">
        <f t="shared" si="142"/>
        <v>90</v>
      </c>
      <c r="Q2284" s="81" t="str">
        <f t="shared" si="143"/>
        <v/>
      </c>
    </row>
    <row r="2285" spans="1:17" x14ac:dyDescent="0.2">
      <c r="A2285" t="s">
        <v>1179</v>
      </c>
      <c r="B2285" t="s">
        <v>5418</v>
      </c>
      <c r="C2285" t="s">
        <v>32</v>
      </c>
      <c r="D2285" s="5">
        <v>38621</v>
      </c>
      <c r="E2285" s="2">
        <v>971</v>
      </c>
      <c r="F2285" s="2">
        <v>42</v>
      </c>
      <c r="G2285" t="str">
        <f>B2285&amp;C2285</f>
        <v>Habiba HARRIS100mh</v>
      </c>
      <c r="H2285" s="2">
        <f>E2285</f>
        <v>971</v>
      </c>
      <c r="I2285" s="2" cm="1">
        <f t="array" ref="I2285">MAX(IF($G$3:$G$4000=$G2285,$H$3:$H$4000))</f>
        <v>971</v>
      </c>
      <c r="J2285" s="2" t="str">
        <v>KEN</v>
      </c>
      <c r="K2285" s="21" t="str">
        <v>Brigid CHELIMO</v>
      </c>
      <c r="L2285" s="47" t="str">
        <v>10000m</v>
      </c>
      <c r="M2285" s="97">
        <v>1997</v>
      </c>
      <c r="N2285" s="96" t="str">
        <f t="shared" si="140"/>
        <v>Brigid CHELIMO10000m</v>
      </c>
      <c r="O2285" s="2">
        <f t="shared" si="141"/>
        <v>1092</v>
      </c>
      <c r="P2285" s="2">
        <f t="shared" si="142"/>
        <v>66</v>
      </c>
      <c r="Q2285" s="81" t="str">
        <f t="shared" si="143"/>
        <v/>
      </c>
    </row>
    <row r="2286" spans="1:17" x14ac:dyDescent="0.2">
      <c r="A2286" t="s">
        <v>1179</v>
      </c>
      <c r="B2286" t="s">
        <v>5422</v>
      </c>
      <c r="C2286" t="s">
        <v>33</v>
      </c>
      <c r="D2286" s="5">
        <v>39066</v>
      </c>
      <c r="E2286" s="2">
        <v>970</v>
      </c>
      <c r="F2286" s="2">
        <v>35</v>
      </c>
      <c r="G2286" t="str">
        <f>B2286&amp;C2286</f>
        <v>Deandra Harris HARRIS400mh</v>
      </c>
      <c r="H2286" s="2">
        <f>E2286</f>
        <v>970</v>
      </c>
      <c r="I2286" s="2" cm="1">
        <f t="array" ref="I2286">MAX(IF($G$3:$G$4000=$G2286,$H$3:$H$4000))</f>
        <v>970</v>
      </c>
      <c r="J2286" s="2" t="str">
        <v>KEN</v>
      </c>
      <c r="K2286" s="21" t="str">
        <v>Betty Chepkemoi SIGEI</v>
      </c>
      <c r="L2286" s="47" t="str">
        <v>5000m</v>
      </c>
      <c r="M2286" s="97">
        <v>36068</v>
      </c>
      <c r="N2286" s="96" t="str">
        <f t="shared" si="140"/>
        <v>Betty Chepkemoi SIGEI5000m</v>
      </c>
      <c r="O2286" s="2">
        <f t="shared" si="141"/>
        <v>1091</v>
      </c>
      <c r="P2286" s="2">
        <f t="shared" si="142"/>
        <v>77</v>
      </c>
      <c r="Q2286" s="81" t="str">
        <f t="shared" si="143"/>
        <v/>
      </c>
    </row>
    <row r="2287" spans="1:17" x14ac:dyDescent="0.2">
      <c r="A2287" t="s">
        <v>1179</v>
      </c>
      <c r="B2287" t="s">
        <v>1443</v>
      </c>
      <c r="C2287" s="5" t="s">
        <v>32</v>
      </c>
      <c r="D2287" s="5">
        <v>37735</v>
      </c>
      <c r="E2287" s="2">
        <v>964</v>
      </c>
      <c r="F2287" s="2">
        <v>48</v>
      </c>
      <c r="G2287" t="str">
        <f>B2287&amp;C2287</f>
        <v>Patreece CLARKE100mh</v>
      </c>
      <c r="H2287" s="2">
        <f>E2287</f>
        <v>964</v>
      </c>
      <c r="I2287" s="2" cm="1">
        <f t="array" ref="I2287">MAX(IF($G$3:$G$4000=$G2287,$H$3:$H$4000))</f>
        <v>1073</v>
      </c>
      <c r="J2287" s="2" t="str">
        <v>KEN</v>
      </c>
      <c r="K2287" s="21" t="str">
        <v>Vibian CHEPKURUI</v>
      </c>
      <c r="L2287" s="47" t="str">
        <v>5000m</v>
      </c>
      <c r="M2287" s="97">
        <v>34490</v>
      </c>
      <c r="N2287" s="96" t="str">
        <f t="shared" si="140"/>
        <v>Vibian CHEPKURUI5000m</v>
      </c>
      <c r="O2287" s="2">
        <f t="shared" si="141"/>
        <v>1090</v>
      </c>
      <c r="P2287" s="2">
        <f t="shared" si="142"/>
        <v>79</v>
      </c>
      <c r="Q2287" s="81" t="str">
        <f t="shared" si="143"/>
        <v/>
      </c>
    </row>
    <row r="2288" spans="1:17" x14ac:dyDescent="0.2">
      <c r="A2288" t="s">
        <v>1179</v>
      </c>
      <c r="B2288" t="s">
        <v>5423</v>
      </c>
      <c r="C2288" t="s">
        <v>33</v>
      </c>
      <c r="D2288" s="5">
        <v>38051</v>
      </c>
      <c r="E2288" s="2">
        <v>963</v>
      </c>
      <c r="F2288" s="2">
        <v>36</v>
      </c>
      <c r="G2288" t="str">
        <f>B2288&amp;C2288</f>
        <v>Annalice BRADY400mh</v>
      </c>
      <c r="H2288" s="2">
        <f>E2288</f>
        <v>963</v>
      </c>
      <c r="I2288" s="2" cm="1">
        <f t="array" ref="I2288">MAX(IF($G$3:$G$4000=$G2288,$H$3:$H$4000))</f>
        <v>963</v>
      </c>
      <c r="J2288" s="2" t="str">
        <v>KEN</v>
      </c>
      <c r="K2288" s="21" t="str">
        <v>Winnie JEROTICH</v>
      </c>
      <c r="L2288" s="47" t="str">
        <v>5000m</v>
      </c>
      <c r="M2288" s="97">
        <v>36491</v>
      </c>
      <c r="N2288" s="96" t="str">
        <f t="shared" si="140"/>
        <v>Winnie JEROTICH5000m</v>
      </c>
      <c r="O2288" s="2">
        <f t="shared" si="141"/>
        <v>1090</v>
      </c>
      <c r="P2288" s="2">
        <f t="shared" si="142"/>
        <v>79</v>
      </c>
      <c r="Q2288" s="81" t="str">
        <f t="shared" si="143"/>
        <v/>
      </c>
    </row>
    <row r="2289" spans="1:17" x14ac:dyDescent="0.2">
      <c r="A2289" t="s">
        <v>1179</v>
      </c>
      <c r="B2289" t="s">
        <v>1460</v>
      </c>
      <c r="C2289" t="s">
        <v>33</v>
      </c>
      <c r="D2289" s="5">
        <v>37903</v>
      </c>
      <c r="E2289" s="2">
        <v>960</v>
      </c>
      <c r="F2289" s="2">
        <v>40</v>
      </c>
      <c r="G2289" t="str">
        <f>B2289&amp;C2289</f>
        <v>Deneka THOMAS400mh</v>
      </c>
      <c r="H2289" s="2">
        <f>E2289</f>
        <v>960</v>
      </c>
      <c r="I2289" s="2" cm="1">
        <f t="array" ref="I2289">MAX(IF($G$3:$G$4000=$G2289,$H$3:$H$4000))</f>
        <v>960</v>
      </c>
      <c r="J2289" s="2" t="str">
        <v>KEN</v>
      </c>
      <c r="K2289" s="21" t="str">
        <v>Judith JEPNGETICH</v>
      </c>
      <c r="L2289" s="47" t="str">
        <v>1500m</v>
      </c>
      <c r="M2289" s="97">
        <v>34778</v>
      </c>
      <c r="N2289" s="96" t="str">
        <f t="shared" si="140"/>
        <v>Judith JEPNGETICH1500m</v>
      </c>
      <c r="O2289" s="2">
        <f t="shared" si="141"/>
        <v>1089</v>
      </c>
      <c r="P2289" s="2">
        <f t="shared" si="142"/>
        <v>99</v>
      </c>
      <c r="Q2289" s="81" t="str">
        <f t="shared" si="143"/>
        <v/>
      </c>
    </row>
    <row r="2290" spans="1:17" x14ac:dyDescent="0.2">
      <c r="A2290" t="s">
        <v>1179</v>
      </c>
      <c r="B2290" t="s">
        <v>1581</v>
      </c>
      <c r="C2290" s="6" t="s">
        <v>40</v>
      </c>
      <c r="D2290" s="5">
        <v>38140</v>
      </c>
      <c r="E2290" s="2">
        <v>959</v>
      </c>
      <c r="F2290" s="2">
        <v>13</v>
      </c>
      <c r="G2290" t="str">
        <f>B2290&amp;C2290</f>
        <v>Cedricka WILLIAMSdiscus-throw</v>
      </c>
      <c r="H2290" s="2">
        <f>E2290</f>
        <v>959</v>
      </c>
      <c r="I2290" s="2" cm="1">
        <f t="array" ref="I2290">MAX(IF($G$3:$G$4000=$G2290,$H$3:$H$4000))</f>
        <v>959</v>
      </c>
      <c r="J2290" s="2" t="str">
        <v>KEN</v>
      </c>
      <c r="K2290" s="21" t="str">
        <v>Mueni KALEMI</v>
      </c>
      <c r="L2290" s="47" t="str">
        <v>800m</v>
      </c>
      <c r="M2290" s="97">
        <v>0</v>
      </c>
      <c r="N2290" s="96" t="str">
        <f t="shared" si="140"/>
        <v>Mueni KALEMI800m</v>
      </c>
      <c r="O2290" s="2">
        <f t="shared" si="141"/>
        <v>1088</v>
      </c>
      <c r="P2290" s="2">
        <f t="shared" si="142"/>
        <v>90</v>
      </c>
      <c r="Q2290" s="81" t="str">
        <f t="shared" si="143"/>
        <v/>
      </c>
    </row>
    <row r="2291" spans="1:17" x14ac:dyDescent="0.2">
      <c r="A2291" t="s">
        <v>1179</v>
      </c>
      <c r="B2291" t="s">
        <v>1441</v>
      </c>
      <c r="C2291" t="s">
        <v>32</v>
      </c>
      <c r="D2291" s="5">
        <v>37643</v>
      </c>
      <c r="E2291" s="2">
        <v>956</v>
      </c>
      <c r="F2291" s="2">
        <v>47</v>
      </c>
      <c r="G2291" t="str">
        <f>B2291&amp;C2291</f>
        <v>Shaneil LYSIGHT100mh</v>
      </c>
      <c r="H2291" s="2">
        <f>E2291</f>
        <v>956</v>
      </c>
      <c r="I2291" s="2" cm="1">
        <f t="array" ref="I2291">MAX(IF($G$3:$G$4000=$G2291,$H$3:$H$4000))</f>
        <v>956</v>
      </c>
      <c r="J2291" s="2" t="str">
        <v>KEN</v>
      </c>
      <c r="K2291" s="21" t="str">
        <v>Joyce KIPKEMBOI</v>
      </c>
      <c r="L2291" s="47" t="str">
        <v>10000m</v>
      </c>
      <c r="M2291" s="97">
        <v>0</v>
      </c>
      <c r="N2291" s="96" t="str">
        <f t="shared" si="140"/>
        <v>Joyce KIPKEMBOI10000m</v>
      </c>
      <c r="O2291" s="2">
        <f t="shared" si="141"/>
        <v>1088</v>
      </c>
      <c r="P2291" s="2">
        <f t="shared" si="142"/>
        <v>70</v>
      </c>
      <c r="Q2291" s="81" t="str">
        <f t="shared" si="143"/>
        <v/>
      </c>
    </row>
    <row r="2292" spans="1:17" x14ac:dyDescent="0.2">
      <c r="A2292" t="s">
        <v>1179</v>
      </c>
      <c r="B2292" t="s">
        <v>1488</v>
      </c>
      <c r="C2292" t="s">
        <v>37</v>
      </c>
      <c r="D2292" s="5">
        <v>37683</v>
      </c>
      <c r="E2292" s="2">
        <v>955</v>
      </c>
      <c r="F2292" s="2">
        <v>52</v>
      </c>
      <c r="G2292" t="str">
        <f>B2292&amp;C2292</f>
        <v>Paula-Ann CHAMBERSlong-jump</v>
      </c>
      <c r="H2292" s="2">
        <f>E2292</f>
        <v>955</v>
      </c>
      <c r="I2292" s="2" cm="1">
        <f t="array" ref="I2292">MAX(IF($G$3:$G$4000=$G2292,$H$3:$H$4000))</f>
        <v>955</v>
      </c>
      <c r="J2292" s="2" t="str">
        <v>KEN</v>
      </c>
      <c r="K2292" s="21" t="str">
        <v>Iveen CHEPKEMOI</v>
      </c>
      <c r="L2292" s="47" t="str">
        <v>1500m</v>
      </c>
      <c r="M2292" s="97">
        <v>35662</v>
      </c>
      <c r="N2292" s="96" t="str">
        <f t="shared" si="140"/>
        <v>Iveen CHEPKEMOI1500m</v>
      </c>
      <c r="O2292" s="2">
        <f t="shared" si="141"/>
        <v>1087</v>
      </c>
      <c r="P2292" s="2">
        <f t="shared" si="142"/>
        <v>102</v>
      </c>
      <c r="Q2292" s="81" t="str">
        <f t="shared" si="143"/>
        <v/>
      </c>
    </row>
    <row r="2293" spans="1:17" x14ac:dyDescent="0.2">
      <c r="A2293" t="s">
        <v>1179</v>
      </c>
      <c r="B2293" t="s">
        <v>1589</v>
      </c>
      <c r="C2293" s="5" t="s">
        <v>40</v>
      </c>
      <c r="D2293" s="5">
        <v>36471</v>
      </c>
      <c r="E2293" s="2">
        <v>952</v>
      </c>
      <c r="F2293" s="2">
        <v>32</v>
      </c>
      <c r="G2293" t="str">
        <f>B2293&amp;C2293</f>
        <v>Shamella DONALDSONdiscus-throw</v>
      </c>
      <c r="H2293" s="2">
        <f>E2293</f>
        <v>952</v>
      </c>
      <c r="I2293" s="2" cm="1">
        <f t="array" ref="I2293">MAX(IF($G$3:$G$4000=$G2293,$H$3:$H$4000))</f>
        <v>952</v>
      </c>
      <c r="J2293" s="2" t="str">
        <v>KEN</v>
      </c>
      <c r="K2293" s="21" t="str">
        <v>Caroline KARIBA</v>
      </c>
      <c r="L2293" s="47" t="str">
        <v>1500m</v>
      </c>
      <c r="M2293" s="97">
        <v>38099</v>
      </c>
      <c r="N2293" s="96" t="str">
        <f t="shared" si="140"/>
        <v>Caroline KARIBA1500m</v>
      </c>
      <c r="O2293" s="2">
        <f t="shared" si="141"/>
        <v>1087</v>
      </c>
      <c r="P2293" s="2">
        <f t="shared" si="142"/>
        <v>102</v>
      </c>
      <c r="Q2293" s="81" t="str">
        <f t="shared" si="143"/>
        <v/>
      </c>
    </row>
    <row r="2294" spans="1:17" x14ac:dyDescent="0.2">
      <c r="A2294" t="s">
        <v>1179</v>
      </c>
      <c r="B2294" t="s">
        <v>5226</v>
      </c>
      <c r="C2294" t="s">
        <v>37</v>
      </c>
      <c r="D2294" s="5">
        <v>37951</v>
      </c>
      <c r="E2294" s="2">
        <v>950</v>
      </c>
      <c r="F2294" s="2">
        <v>58</v>
      </c>
      <c r="G2294" t="str">
        <f>B2294&amp;C2294</f>
        <v>Jo-anna PINNOCKlong-jump</v>
      </c>
      <c r="H2294" s="2">
        <f>E2294</f>
        <v>950</v>
      </c>
      <c r="I2294" s="2" cm="1">
        <f t="array" ref="I2294">MAX(IF($G$3:$G$4000=$G2294,$H$3:$H$4000))</f>
        <v>950</v>
      </c>
      <c r="J2294" s="2" t="str">
        <v>KEN</v>
      </c>
      <c r="K2294" s="21" t="str">
        <v>Caroline NYAGA</v>
      </c>
      <c r="L2294" s="47" t="str">
        <v>5000m</v>
      </c>
      <c r="M2294" s="97">
        <v>34160</v>
      </c>
      <c r="N2294" s="96" t="str">
        <f t="shared" si="140"/>
        <v>Caroline NYAGA5000m</v>
      </c>
      <c r="O2294" s="2">
        <f t="shared" si="141"/>
        <v>1087</v>
      </c>
      <c r="P2294" s="2">
        <f t="shared" si="142"/>
        <v>82</v>
      </c>
      <c r="Q2294" s="81" t="str">
        <f t="shared" si="143"/>
        <v/>
      </c>
    </row>
    <row r="2295" spans="1:17" x14ac:dyDescent="0.2">
      <c r="A2295" t="s">
        <v>1179</v>
      </c>
      <c r="B2295" t="s">
        <v>1581</v>
      </c>
      <c r="C2295" s="5" t="s">
        <v>40</v>
      </c>
      <c r="D2295" s="5">
        <v>38140</v>
      </c>
      <c r="E2295" s="2">
        <v>950</v>
      </c>
      <c r="F2295" s="2">
        <v>34</v>
      </c>
      <c r="G2295" t="str">
        <f>B2295&amp;C2295</f>
        <v>Cedricka WILLIAMSdiscus-throw</v>
      </c>
      <c r="H2295" s="2">
        <f>E2295</f>
        <v>950</v>
      </c>
      <c r="I2295" s="2" cm="1">
        <f t="array" ref="I2295">MAX(IF($G$3:$G$4000=$G2295,$H$3:$H$4000))</f>
        <v>959</v>
      </c>
      <c r="J2295" s="2" t="str">
        <v>KEN</v>
      </c>
      <c r="K2295" s="21" t="str">
        <v>Lydia Jeruto LAGAT</v>
      </c>
      <c r="L2295" s="47" t="str">
        <v>1500m</v>
      </c>
      <c r="M2295" s="97">
        <v>36853</v>
      </c>
      <c r="N2295" s="96" t="str">
        <f t="shared" si="140"/>
        <v>Lydia Jeruto LAGAT1500m</v>
      </c>
      <c r="O2295" s="2">
        <f t="shared" si="141"/>
        <v>1086</v>
      </c>
      <c r="P2295" s="2">
        <f t="shared" si="142"/>
        <v>104</v>
      </c>
      <c r="Q2295" s="81" t="str">
        <f t="shared" si="143"/>
        <v/>
      </c>
    </row>
    <row r="2296" spans="1:17" x14ac:dyDescent="0.2">
      <c r="A2296" t="s">
        <v>1179</v>
      </c>
      <c r="B2296" t="s">
        <v>2647</v>
      </c>
      <c r="C2296" s="5" t="s">
        <v>39</v>
      </c>
      <c r="D2296" s="5">
        <v>35813</v>
      </c>
      <c r="E2296" s="2">
        <v>950</v>
      </c>
      <c r="F2296" s="2">
        <v>34</v>
      </c>
      <c r="G2296" t="str">
        <f>B2296&amp;C2296</f>
        <v>Sah jay STEVENSshot-put</v>
      </c>
      <c r="H2296" s="2">
        <f>E2296</f>
        <v>950</v>
      </c>
      <c r="I2296" s="2" cm="1">
        <f t="array" ref="I2296">MAX(IF($G$3:$G$4000=$G2296,$H$3:$H$4000))</f>
        <v>950</v>
      </c>
      <c r="J2296" s="2" t="str">
        <v>KEN</v>
      </c>
      <c r="K2296" s="21" t="str">
        <v>Mary MUNANU</v>
      </c>
      <c r="L2296" s="47" t="str">
        <v>5000m</v>
      </c>
      <c r="M2296" s="97">
        <v>34680</v>
      </c>
      <c r="N2296" s="96" t="str">
        <f t="shared" si="140"/>
        <v>Mary MUNANU5000m</v>
      </c>
      <c r="O2296" s="2">
        <f t="shared" si="141"/>
        <v>1085</v>
      </c>
      <c r="P2296" s="2">
        <f t="shared" si="142"/>
        <v>84</v>
      </c>
      <c r="Q2296" s="81" t="str">
        <f t="shared" si="143"/>
        <v/>
      </c>
    </row>
    <row r="2297" spans="1:17" x14ac:dyDescent="0.2">
      <c r="A2297" t="s">
        <v>1179</v>
      </c>
      <c r="B2297" t="s">
        <v>1484</v>
      </c>
      <c r="C2297" s="6" t="s">
        <v>37</v>
      </c>
      <c r="D2297" s="5">
        <v>38689</v>
      </c>
      <c r="E2297" s="2">
        <v>945</v>
      </c>
      <c r="F2297" s="2">
        <v>67</v>
      </c>
      <c r="G2297" t="str">
        <f>B2297&amp;C2297</f>
        <v>Doniellia LEWISlong-jump</v>
      </c>
      <c r="H2297" s="2">
        <f>E2297</f>
        <v>945</v>
      </c>
      <c r="I2297" s="2" cm="1">
        <f t="array" ref="I2297">MAX(IF($G$3:$G$4000=$G2297,$H$3:$H$4000))</f>
        <v>945</v>
      </c>
      <c r="J2297" s="2" t="str">
        <v>KEN</v>
      </c>
      <c r="K2297" s="21" t="str">
        <v>Veronica Kamumbe MUTUA</v>
      </c>
      <c r="L2297" s="47" t="str">
        <v>400m</v>
      </c>
      <c r="M2297" s="97">
        <v>33636</v>
      </c>
      <c r="N2297" s="96" t="str">
        <f t="shared" si="140"/>
        <v>Veronica Kamumbe MUTUA400m</v>
      </c>
      <c r="O2297" s="2">
        <f t="shared" si="141"/>
        <v>1084</v>
      </c>
      <c r="P2297" s="2">
        <f t="shared" si="142"/>
        <v>94</v>
      </c>
      <c r="Q2297" s="81" t="str">
        <f t="shared" si="143"/>
        <v/>
      </c>
    </row>
    <row r="2298" spans="1:17" x14ac:dyDescent="0.2">
      <c r="A2298" t="s">
        <v>1179</v>
      </c>
      <c r="B2298" s="5" t="s">
        <v>1222</v>
      </c>
      <c r="C2298" s="5" t="s">
        <v>37</v>
      </c>
      <c r="D2298" s="6">
        <v>39096</v>
      </c>
      <c r="E2298" s="2">
        <v>945</v>
      </c>
      <c r="F2298" s="2">
        <v>69</v>
      </c>
      <c r="G2298" t="str">
        <f>B2298&amp;C2298</f>
        <v>Shemonique HAZLElong-jump</v>
      </c>
      <c r="H2298" s="2">
        <f>E2298</f>
        <v>945</v>
      </c>
      <c r="I2298" s="2" cm="1">
        <f t="array" ref="I2298">MAX(IF($G$3:$G$4000=$G2298,$H$3:$H$4000))</f>
        <v>1057</v>
      </c>
      <c r="J2298" s="2" t="str">
        <v>KEN</v>
      </c>
      <c r="K2298" s="21" t="str">
        <v>Agnes CHESANG</v>
      </c>
      <c r="L2298" s="47" t="str">
        <v>3000msc</v>
      </c>
      <c r="M2298" s="97">
        <v>31503</v>
      </c>
      <c r="N2298" s="96" t="str">
        <f t="shared" si="140"/>
        <v>Agnes CHESANG3000msc</v>
      </c>
      <c r="O2298" s="2">
        <f t="shared" si="141"/>
        <v>1084</v>
      </c>
      <c r="P2298" s="2">
        <f t="shared" si="142"/>
        <v>50</v>
      </c>
      <c r="Q2298" s="81" t="str">
        <f t="shared" si="143"/>
        <v/>
      </c>
    </row>
    <row r="2299" spans="1:17" x14ac:dyDescent="0.2">
      <c r="A2299" t="s">
        <v>1179</v>
      </c>
      <c r="B2299" t="s">
        <v>5226</v>
      </c>
      <c r="C2299" s="5" t="s">
        <v>38</v>
      </c>
      <c r="D2299" s="5">
        <v>37951</v>
      </c>
      <c r="E2299" s="2">
        <v>945</v>
      </c>
      <c r="F2299" s="2">
        <v>24</v>
      </c>
      <c r="G2299" t="str">
        <f>B2299&amp;C2299</f>
        <v>Jo-anna PINNOCKtriple-jump</v>
      </c>
      <c r="H2299" s="2">
        <f>E2299</f>
        <v>945</v>
      </c>
      <c r="I2299" s="2" cm="1">
        <f t="array" ref="I2299">MAX(IF($G$3:$G$4000=$G2299,$H$3:$H$4000))</f>
        <v>945</v>
      </c>
      <c r="J2299" s="2" t="str">
        <v>KEN</v>
      </c>
      <c r="K2299" s="21" t="str">
        <v>Betty Chepkemoi KIBET</v>
      </c>
      <c r="L2299" s="47" t="str">
        <v>5000m</v>
      </c>
      <c r="M2299" s="97">
        <v>36619</v>
      </c>
      <c r="N2299" s="96" t="str">
        <f t="shared" si="140"/>
        <v>Betty Chepkemoi KIBET5000m</v>
      </c>
      <c r="O2299" s="2">
        <f t="shared" si="141"/>
        <v>1083</v>
      </c>
      <c r="P2299" s="2">
        <f t="shared" si="142"/>
        <v>85</v>
      </c>
      <c r="Q2299" s="81" t="str">
        <f t="shared" si="143"/>
        <v/>
      </c>
    </row>
    <row r="2300" spans="1:17" x14ac:dyDescent="0.2">
      <c r="A2300" t="s">
        <v>1179</v>
      </c>
      <c r="B2300" t="s">
        <v>1495</v>
      </c>
      <c r="C2300" t="s">
        <v>37</v>
      </c>
      <c r="D2300" s="5">
        <v>44732</v>
      </c>
      <c r="E2300" s="2">
        <v>932</v>
      </c>
      <c r="F2300" s="2">
        <v>69</v>
      </c>
      <c r="G2300" t="str">
        <f>B2300&amp;C2300</f>
        <v>Rohanna SUDLOWlong-jump</v>
      </c>
      <c r="H2300" s="2">
        <f>E2300</f>
        <v>932</v>
      </c>
      <c r="I2300" s="2" cm="1">
        <f t="array" ref="I2300">MAX(IF($G$3:$G$4000=$G2300,$H$3:$H$4000))</f>
        <v>932</v>
      </c>
      <c r="J2300" s="2" t="str">
        <v>KEN</v>
      </c>
      <c r="K2300" s="21" t="str">
        <v>Esther GITAHI</v>
      </c>
      <c r="L2300" s="47" t="str">
        <v>1500m</v>
      </c>
      <c r="M2300" s="97">
        <v>0</v>
      </c>
      <c r="N2300" s="96" t="str">
        <f t="shared" si="140"/>
        <v>Esther GITAHI1500m</v>
      </c>
      <c r="O2300" s="2">
        <f t="shared" si="141"/>
        <v>1082</v>
      </c>
      <c r="P2300" s="2">
        <f t="shared" si="142"/>
        <v>109</v>
      </c>
      <c r="Q2300" s="81" t="str">
        <f t="shared" si="143"/>
        <v/>
      </c>
    </row>
    <row r="2301" spans="1:17" x14ac:dyDescent="0.2">
      <c r="A2301" t="s">
        <v>1179</v>
      </c>
      <c r="B2301" t="s">
        <v>2591</v>
      </c>
      <c r="C2301" s="5" t="s">
        <v>40</v>
      </c>
      <c r="D2301" s="5">
        <v>34979</v>
      </c>
      <c r="E2301" s="2">
        <v>932</v>
      </c>
      <c r="F2301" s="2">
        <v>41</v>
      </c>
      <c r="G2301" t="str">
        <f>B2301&amp;C2301</f>
        <v>Nayoka CLUNISdiscus-throw</v>
      </c>
      <c r="H2301" s="2">
        <f>E2301</f>
        <v>932</v>
      </c>
      <c r="I2301" s="2" cm="1">
        <f t="array" ref="I2301">MAX(IF($G$3:$G$4000=$G2301,$H$3:$H$4000))</f>
        <v>932</v>
      </c>
      <c r="J2301" s="2" t="str">
        <v>KEN</v>
      </c>
      <c r="K2301" s="21" t="str">
        <v>Eunice Jepkoech SUM</v>
      </c>
      <c r="L2301" s="47" t="str">
        <v>1500m</v>
      </c>
      <c r="M2301" s="97">
        <v>32243</v>
      </c>
      <c r="N2301" s="96" t="str">
        <f t="shared" si="140"/>
        <v>Eunice Jepkoech SUM1500m</v>
      </c>
      <c r="O2301" s="2">
        <f t="shared" si="141"/>
        <v>1082</v>
      </c>
      <c r="P2301" s="2">
        <f t="shared" si="142"/>
        <v>109</v>
      </c>
      <c r="Q2301" s="81" t="str">
        <f t="shared" si="143"/>
        <v/>
      </c>
    </row>
    <row r="2302" spans="1:17" x14ac:dyDescent="0.2">
      <c r="A2302" t="s">
        <v>1179</v>
      </c>
      <c r="B2302" t="s">
        <v>1486</v>
      </c>
      <c r="C2302" t="s">
        <v>37</v>
      </c>
      <c r="D2302" s="5">
        <v>38589</v>
      </c>
      <c r="E2302" s="2">
        <v>927</v>
      </c>
      <c r="F2302" s="2">
        <v>76</v>
      </c>
      <c r="G2302" t="str">
        <f>B2302&amp;C2302</f>
        <v>Shania MYERSlong-jump</v>
      </c>
      <c r="H2302" s="2">
        <f>E2302</f>
        <v>927</v>
      </c>
      <c r="I2302" s="2" cm="1">
        <f t="array" ref="I2302">MAX(IF($G$3:$G$4000=$G2302,$H$3:$H$4000))</f>
        <v>927</v>
      </c>
      <c r="J2302" s="2" t="str">
        <v>KEN</v>
      </c>
      <c r="K2302" s="21" t="str">
        <v>Elizabeth MUENI</v>
      </c>
      <c r="L2302" s="47" t="str">
        <v>3000msc</v>
      </c>
      <c r="M2302" s="97">
        <v>33600</v>
      </c>
      <c r="N2302" s="96" t="str">
        <f t="shared" si="140"/>
        <v>Elizabeth MUENI3000msc</v>
      </c>
      <c r="O2302" s="2">
        <f t="shared" si="141"/>
        <v>1082</v>
      </c>
      <c r="P2302" s="2">
        <f t="shared" si="142"/>
        <v>51</v>
      </c>
      <c r="Q2302" s="81" t="str">
        <f t="shared" si="143"/>
        <v/>
      </c>
    </row>
    <row r="2303" spans="1:17" x14ac:dyDescent="0.2">
      <c r="A2303" t="s">
        <v>1179</v>
      </c>
      <c r="B2303" t="s">
        <v>1655</v>
      </c>
      <c r="C2303" s="5" t="s">
        <v>38</v>
      </c>
      <c r="D2303" s="5">
        <v>38040</v>
      </c>
      <c r="E2303" s="2">
        <v>926</v>
      </c>
      <c r="F2303" s="2">
        <v>33</v>
      </c>
      <c r="G2303" t="str">
        <f>B2303&amp;C2303</f>
        <v>Sherika CHRISTIEtriple-jump</v>
      </c>
      <c r="H2303" s="2">
        <f>E2303</f>
        <v>926</v>
      </c>
      <c r="I2303" s="2" cm="1">
        <f t="array" ref="I2303">MAX(IF($G$3:$G$4000=$G2303,$H$3:$H$4000))</f>
        <v>926</v>
      </c>
      <c r="J2303" s="2" t="str">
        <v>KEN</v>
      </c>
      <c r="K2303" s="21" t="str">
        <v>Judy CHEPKOECH</v>
      </c>
      <c r="L2303" s="47" t="str">
        <v>800m</v>
      </c>
      <c r="M2303" s="97">
        <v>0</v>
      </c>
      <c r="N2303" s="96" t="str">
        <f t="shared" si="140"/>
        <v>Judy CHEPKOECH800m</v>
      </c>
      <c r="O2303" s="2">
        <f t="shared" si="141"/>
        <v>1080</v>
      </c>
      <c r="P2303" s="2">
        <f t="shared" si="142"/>
        <v>101</v>
      </c>
      <c r="Q2303" s="81" t="str">
        <f t="shared" si="143"/>
        <v/>
      </c>
    </row>
    <row r="2304" spans="1:17" x14ac:dyDescent="0.2">
      <c r="A2304" t="s">
        <v>1179</v>
      </c>
      <c r="B2304" t="s">
        <v>1532</v>
      </c>
      <c r="C2304" t="s">
        <v>35</v>
      </c>
      <c r="D2304" s="5">
        <v>38362</v>
      </c>
      <c r="E2304" s="2">
        <v>926</v>
      </c>
      <c r="F2304" s="2">
        <v>42</v>
      </c>
      <c r="G2304" t="str">
        <f>B2304&amp;C2304</f>
        <v>Rasheeda SAMUELShigh-jump</v>
      </c>
      <c r="H2304" s="2">
        <f>E2304</f>
        <v>926</v>
      </c>
      <c r="I2304" s="2" cm="1">
        <f t="array" ref="I2304">MAX(IF($G$3:$G$4000=$G2304,$H$3:$H$4000))</f>
        <v>926</v>
      </c>
      <c r="J2304" s="2" t="str">
        <v>KEN</v>
      </c>
      <c r="K2304" s="21" t="str">
        <v>Peniah JEROP</v>
      </c>
      <c r="L2304" s="47" t="str">
        <v>10000m</v>
      </c>
      <c r="M2304" s="97">
        <v>33777</v>
      </c>
      <c r="N2304" s="96" t="str">
        <f t="shared" si="140"/>
        <v>Peniah JEROP10000m</v>
      </c>
      <c r="O2304" s="2">
        <f t="shared" si="141"/>
        <v>1080</v>
      </c>
      <c r="P2304" s="2">
        <f t="shared" si="142"/>
        <v>77</v>
      </c>
      <c r="Q2304" s="81" t="str">
        <f t="shared" si="143"/>
        <v/>
      </c>
    </row>
    <row r="2305" spans="1:17" x14ac:dyDescent="0.2">
      <c r="A2305" t="s">
        <v>1179</v>
      </c>
      <c r="B2305" t="s">
        <v>5231</v>
      </c>
      <c r="C2305" t="s">
        <v>35</v>
      </c>
      <c r="D2305" s="5">
        <v>36822</v>
      </c>
      <c r="E2305" s="2">
        <v>926</v>
      </c>
      <c r="F2305" s="2">
        <v>42</v>
      </c>
      <c r="G2305" t="str">
        <f>B2305&amp;C2305</f>
        <v>Ramona HYLTONhigh-jump</v>
      </c>
      <c r="H2305" s="2">
        <f>E2305</f>
        <v>926</v>
      </c>
      <c r="I2305" s="2" cm="1">
        <f t="array" ref="I2305">MAX(IF($G$3:$G$4000=$G2305,$H$3:$H$4000))</f>
        <v>926</v>
      </c>
      <c r="J2305" s="2" t="str">
        <v>KEN</v>
      </c>
      <c r="K2305" s="21" t="str">
        <v>Maureen CHEROTICH</v>
      </c>
      <c r="L2305" s="47" t="str">
        <v>5000m</v>
      </c>
      <c r="M2305" s="97">
        <v>37986</v>
      </c>
      <c r="N2305" s="96" t="str">
        <f t="shared" si="140"/>
        <v>Maureen CHEROTICH5000m</v>
      </c>
      <c r="O2305" s="2">
        <f t="shared" si="141"/>
        <v>1079</v>
      </c>
      <c r="P2305" s="2">
        <f t="shared" si="142"/>
        <v>90</v>
      </c>
      <c r="Q2305" s="81" t="str">
        <f t="shared" si="143"/>
        <v/>
      </c>
    </row>
    <row r="2306" spans="1:17" x14ac:dyDescent="0.2">
      <c r="A2306" t="s">
        <v>1179</v>
      </c>
      <c r="B2306" t="s">
        <v>5232</v>
      </c>
      <c r="C2306" s="5" t="s">
        <v>35</v>
      </c>
      <c r="D2306" s="5">
        <v>38900</v>
      </c>
      <c r="E2306" s="2">
        <v>926</v>
      </c>
      <c r="F2306" s="2">
        <v>42</v>
      </c>
      <c r="G2306" t="str">
        <f>B2306&amp;C2306</f>
        <v>Rhianna LUGGhigh-jump</v>
      </c>
      <c r="H2306" s="2">
        <f>E2306</f>
        <v>926</v>
      </c>
      <c r="I2306" s="2" cm="1">
        <f t="array" ref="I2306">MAX(IF($G$3:$G$4000=$G2306,$H$3:$H$4000))</f>
        <v>926</v>
      </c>
      <c r="J2306" s="2" t="str">
        <v>KEN</v>
      </c>
      <c r="K2306" s="21" t="str">
        <v>Everlyne SYOMBUA</v>
      </c>
      <c r="L2306" s="47" t="str">
        <v>3000msc</v>
      </c>
      <c r="M2306" s="97">
        <v>38336</v>
      </c>
      <c r="N2306" s="96" t="str">
        <f t="shared" si="140"/>
        <v>Everlyne SYOMBUA3000msc</v>
      </c>
      <c r="O2306" s="2">
        <f t="shared" si="141"/>
        <v>1077</v>
      </c>
      <c r="P2306" s="2">
        <f t="shared" si="142"/>
        <v>53</v>
      </c>
      <c r="Q2306" s="81" t="str">
        <f t="shared" si="143"/>
        <v/>
      </c>
    </row>
    <row r="2307" spans="1:17" x14ac:dyDescent="0.2">
      <c r="A2307" t="s">
        <v>1179</v>
      </c>
      <c r="B2307" t="s">
        <v>5233</v>
      </c>
      <c r="C2307" t="s">
        <v>35</v>
      </c>
      <c r="D2307" s="5">
        <v>39131</v>
      </c>
      <c r="E2307" s="2">
        <v>926</v>
      </c>
      <c r="F2307" s="2">
        <v>42</v>
      </c>
      <c r="G2307" t="str">
        <f>B2307&amp;C2307</f>
        <v>Shanniqua WILLIAMShigh-jump</v>
      </c>
      <c r="H2307" s="2">
        <f>E2307</f>
        <v>926</v>
      </c>
      <c r="I2307" s="2" cm="1">
        <f t="array" ref="I2307">MAX(IF($G$3:$G$4000=$G2307,$H$3:$H$4000))</f>
        <v>926</v>
      </c>
      <c r="J2307" s="2" t="str">
        <v>KEN</v>
      </c>
      <c r="K2307" s="21" t="str">
        <v>Helen JEPKURGAT</v>
      </c>
      <c r="L2307" s="47" t="str">
        <v>marathon</v>
      </c>
      <c r="M2307" s="97">
        <v>32560</v>
      </c>
      <c r="N2307" s="96" t="str">
        <f t="shared" si="140"/>
        <v>Helen JEPKURGATmarathon</v>
      </c>
      <c r="O2307" s="2">
        <f t="shared" si="141"/>
        <v>1076</v>
      </c>
      <c r="P2307" s="2">
        <f t="shared" si="142"/>
        <v>85</v>
      </c>
      <c r="Q2307" s="81" t="str">
        <f t="shared" si="143"/>
        <v/>
      </c>
    </row>
    <row r="2308" spans="1:17" x14ac:dyDescent="0.2">
      <c r="A2308" t="s">
        <v>1179</v>
      </c>
      <c r="B2308" t="s">
        <v>1495</v>
      </c>
      <c r="C2308" t="s">
        <v>35</v>
      </c>
      <c r="D2308" s="5">
        <v>44732</v>
      </c>
      <c r="E2308" s="2">
        <v>926</v>
      </c>
      <c r="F2308" s="2">
        <v>42</v>
      </c>
      <c r="G2308" t="str">
        <f>B2308&amp;C2308</f>
        <v>Rohanna SUDLOWhigh-jump</v>
      </c>
      <c r="H2308" s="2">
        <f>E2308</f>
        <v>926</v>
      </c>
      <c r="I2308" s="2" cm="1">
        <f t="array" ref="I2308">MAX(IF($G$3:$G$4000=$G2308,$H$3:$H$4000))</f>
        <v>926</v>
      </c>
      <c r="J2308" s="2" t="str">
        <v>KEN</v>
      </c>
      <c r="K2308" s="21" t="str">
        <v>Judith JEPNGETICH</v>
      </c>
      <c r="L2308" s="47" t="str">
        <v>5000m</v>
      </c>
      <c r="M2308" s="97">
        <v>34778</v>
      </c>
      <c r="N2308" s="96" t="str">
        <f t="shared" ref="N2308:N2371" si="144">K2308&amp;L2308</f>
        <v>Judith JEPNGETICH5000m</v>
      </c>
      <c r="O2308" s="2">
        <f t="shared" ref="O2308:O2371" si="145">VLOOKUP(K2308&amp;L2308,$G$3:$H$3442,2,FALSE)</f>
        <v>1075</v>
      </c>
      <c r="P2308" s="2">
        <f t="shared" ref="P2308:P2371" si="146">COUNTIFS($L$3:$L$3026,L2308,$O$3:$O$3026,"&gt;"&amp;O2308)+1</f>
        <v>95</v>
      </c>
      <c r="Q2308" s="81" t="str">
        <f t="shared" ref="Q2308:Q2371" si="147">IFERROR(IF(J2308="AUS",COUNTIFS($J$3:$J$3026,"AUS",$L$3:$L$3026,L2308,$O$3:$O$3026,"&gt;"&amp;O2308)+1,""),"")</f>
        <v/>
      </c>
    </row>
    <row r="2309" spans="1:17" x14ac:dyDescent="0.2">
      <c r="A2309" t="s">
        <v>1179</v>
      </c>
      <c r="B2309" t="s">
        <v>5434</v>
      </c>
      <c r="C2309" t="s">
        <v>38</v>
      </c>
      <c r="D2309" s="6">
        <v>38602</v>
      </c>
      <c r="E2309" s="2">
        <v>923</v>
      </c>
      <c r="F2309" s="2">
        <v>34</v>
      </c>
      <c r="G2309" t="str">
        <f>B2309&amp;C2309</f>
        <v>Jade-Ann DAWKINStriple-jump</v>
      </c>
      <c r="H2309" s="2">
        <f>E2309</f>
        <v>923</v>
      </c>
      <c r="I2309" s="2" cm="1">
        <f t="array" ref="I2309">MAX(IF($G$3:$G$4000=$G2309,$H$3:$H$4000))</f>
        <v>923</v>
      </c>
      <c r="J2309" s="2" t="str">
        <v>KEN</v>
      </c>
      <c r="K2309" s="21" t="str">
        <v>Zenah CHEPTOO</v>
      </c>
      <c r="L2309" s="47" t="str">
        <v>5000m</v>
      </c>
      <c r="M2309" s="97">
        <v>37571</v>
      </c>
      <c r="N2309" s="96" t="str">
        <f t="shared" si="144"/>
        <v>Zenah CHEPTOO5000m</v>
      </c>
      <c r="O2309" s="2">
        <f t="shared" si="145"/>
        <v>1075</v>
      </c>
      <c r="P2309" s="2">
        <f t="shared" si="146"/>
        <v>95</v>
      </c>
      <c r="Q2309" s="81" t="str">
        <f t="shared" si="147"/>
        <v/>
      </c>
    </row>
    <row r="2310" spans="1:17" x14ac:dyDescent="0.2">
      <c r="A2310" t="s">
        <v>1179</v>
      </c>
      <c r="B2310" t="s">
        <v>5426</v>
      </c>
      <c r="C2310" t="s">
        <v>33</v>
      </c>
      <c r="D2310" s="5">
        <v>37902</v>
      </c>
      <c r="E2310" s="2">
        <v>915</v>
      </c>
      <c r="F2310" s="2">
        <v>50</v>
      </c>
      <c r="G2310" t="str">
        <f>B2310&amp;C2310</f>
        <v>Tusandre DENNIS400mh</v>
      </c>
      <c r="H2310" s="2">
        <f>E2310</f>
        <v>915</v>
      </c>
      <c r="I2310" s="2" cm="1">
        <f t="array" ref="I2310">MAX(IF($G$3:$G$4000=$G2310,$H$3:$H$4000))</f>
        <v>915</v>
      </c>
      <c r="J2310" s="2" t="str">
        <v>KEN</v>
      </c>
      <c r="K2310" s="21" t="str">
        <v>Caren CHEBET</v>
      </c>
      <c r="L2310" s="47" t="str">
        <v>1500m</v>
      </c>
      <c r="M2310" s="97">
        <v>36670</v>
      </c>
      <c r="N2310" s="96" t="str">
        <f t="shared" si="144"/>
        <v>Caren CHEBET1500m</v>
      </c>
      <c r="O2310" s="2">
        <f t="shared" si="145"/>
        <v>1074</v>
      </c>
      <c r="P2310" s="2">
        <f t="shared" si="146"/>
        <v>112</v>
      </c>
      <c r="Q2310" s="81" t="str">
        <f t="shared" si="147"/>
        <v/>
      </c>
    </row>
    <row r="2311" spans="1:17" x14ac:dyDescent="0.2">
      <c r="A2311" t="s">
        <v>1179</v>
      </c>
      <c r="B2311" t="s">
        <v>2595</v>
      </c>
      <c r="C2311" t="s">
        <v>40</v>
      </c>
      <c r="D2311" s="5">
        <v>36966</v>
      </c>
      <c r="E2311" s="2">
        <v>915</v>
      </c>
      <c r="F2311" s="2">
        <v>48</v>
      </c>
      <c r="G2311" t="str">
        <f>B2311&amp;C2311</f>
        <v>Marie FORBESdiscus-throw</v>
      </c>
      <c r="H2311" s="2">
        <f>E2311</f>
        <v>915</v>
      </c>
      <c r="I2311" s="2" cm="1">
        <f t="array" ref="I2311">MAX(IF($G$3:$G$4000=$G2311,$H$3:$H$4000))</f>
        <v>915</v>
      </c>
      <c r="J2311" s="2" t="str">
        <v>KEN</v>
      </c>
      <c r="K2311" s="21" t="str">
        <v>Brenda CHEBET</v>
      </c>
      <c r="L2311" s="47" t="str">
        <v>800m</v>
      </c>
      <c r="M2311" s="97">
        <v>38052</v>
      </c>
      <c r="N2311" s="96" t="str">
        <f t="shared" si="144"/>
        <v>Brenda CHEBET800m</v>
      </c>
      <c r="O2311" s="2">
        <f t="shared" si="145"/>
        <v>1073</v>
      </c>
      <c r="P2311" s="2">
        <f t="shared" si="146"/>
        <v>111</v>
      </c>
      <c r="Q2311" s="81" t="str">
        <f t="shared" si="147"/>
        <v/>
      </c>
    </row>
    <row r="2312" spans="1:17" x14ac:dyDescent="0.2">
      <c r="A2312" t="s">
        <v>1179</v>
      </c>
      <c r="B2312" t="s">
        <v>1282</v>
      </c>
      <c r="C2312" s="5" t="s">
        <v>33</v>
      </c>
      <c r="D2312" s="5">
        <v>37845</v>
      </c>
      <c r="E2312" s="2">
        <v>914</v>
      </c>
      <c r="F2312" s="2">
        <v>52</v>
      </c>
      <c r="G2312" t="str">
        <f>B2312&amp;C2312</f>
        <v>Toriann NOAD400mh</v>
      </c>
      <c r="H2312" s="2">
        <f>E2312</f>
        <v>914</v>
      </c>
      <c r="I2312" s="2" cm="1">
        <f t="array" ref="I2312">MAX(IF($G$3:$G$4000=$G2312,$H$3:$H$4000))</f>
        <v>914</v>
      </c>
      <c r="J2312" s="2" t="str">
        <v>KEN</v>
      </c>
      <c r="K2312" s="21" t="str">
        <v>Dorothy MUTAI</v>
      </c>
      <c r="L2312" s="47" t="str">
        <v>3000msc</v>
      </c>
      <c r="M2312" s="97">
        <v>0</v>
      </c>
      <c r="N2312" s="96" t="str">
        <f t="shared" si="144"/>
        <v>Dorothy MUTAI3000msc</v>
      </c>
      <c r="O2312" s="2">
        <f t="shared" si="145"/>
        <v>1073</v>
      </c>
      <c r="P2312" s="2">
        <f t="shared" si="146"/>
        <v>55</v>
      </c>
      <c r="Q2312" s="81" t="str">
        <f t="shared" si="147"/>
        <v/>
      </c>
    </row>
    <row r="2313" spans="1:17" x14ac:dyDescent="0.2">
      <c r="A2313" t="s">
        <v>1179</v>
      </c>
      <c r="B2313" t="s">
        <v>1187</v>
      </c>
      <c r="C2313" t="s">
        <v>38</v>
      </c>
      <c r="D2313" s="5">
        <v>38164</v>
      </c>
      <c r="E2313" s="2">
        <v>914</v>
      </c>
      <c r="F2313" s="2">
        <v>40</v>
      </c>
      <c r="G2313" t="str">
        <f>B2313&amp;C2313</f>
        <v>Serena COLEtriple-jump</v>
      </c>
      <c r="H2313" s="2">
        <f>E2313</f>
        <v>914</v>
      </c>
      <c r="I2313" s="2" cm="1">
        <f t="array" ref="I2313">MAX(IF($G$3:$G$4000=$G2313,$H$3:$H$4000))</f>
        <v>914</v>
      </c>
      <c r="J2313" s="2" t="str">
        <v>KEN</v>
      </c>
      <c r="K2313" s="21" t="str">
        <v>Janet KISA</v>
      </c>
      <c r="L2313" s="47" t="str">
        <v>10000m</v>
      </c>
      <c r="M2313" s="97">
        <v>33943</v>
      </c>
      <c r="N2313" s="96" t="str">
        <f t="shared" si="144"/>
        <v>Janet KISA10000m</v>
      </c>
      <c r="O2313" s="2">
        <f t="shared" si="145"/>
        <v>1073</v>
      </c>
      <c r="P2313" s="2">
        <f t="shared" si="146"/>
        <v>82</v>
      </c>
      <c r="Q2313" s="81" t="str">
        <f t="shared" si="147"/>
        <v/>
      </c>
    </row>
    <row r="2314" spans="1:17" x14ac:dyDescent="0.2">
      <c r="A2314" t="s">
        <v>1179</v>
      </c>
      <c r="B2314" t="s">
        <v>2655</v>
      </c>
      <c r="C2314" s="5" t="s">
        <v>42</v>
      </c>
      <c r="D2314" s="5">
        <v>36013</v>
      </c>
      <c r="E2314" s="2">
        <v>914</v>
      </c>
      <c r="F2314" s="2">
        <v>48</v>
      </c>
      <c r="G2314" t="str">
        <f>B2314&amp;C2314</f>
        <v>Kadian CLARKEhammer-throw</v>
      </c>
      <c r="H2314" s="2">
        <f>E2314</f>
        <v>914</v>
      </c>
      <c r="I2314" s="2" cm="1">
        <f t="array" ref="I2314">MAX(IF($G$3:$G$4000=$G2314,$H$3:$H$4000))</f>
        <v>914</v>
      </c>
      <c r="J2314" s="2" t="str">
        <v>KEN</v>
      </c>
      <c r="K2314" s="21" t="str">
        <v>Agnes MUMBUA</v>
      </c>
      <c r="L2314" s="47" t="str">
        <v>5000m</v>
      </c>
      <c r="M2314" s="97">
        <v>1995</v>
      </c>
      <c r="N2314" s="96" t="str">
        <f t="shared" si="144"/>
        <v>Agnes MUMBUA5000m</v>
      </c>
      <c r="O2314" s="2">
        <f t="shared" si="145"/>
        <v>1072</v>
      </c>
      <c r="P2314" s="2">
        <f t="shared" si="146"/>
        <v>102</v>
      </c>
      <c r="Q2314" s="81" t="str">
        <f t="shared" si="147"/>
        <v/>
      </c>
    </row>
    <row r="2315" spans="1:17" x14ac:dyDescent="0.2">
      <c r="A2315" t="s">
        <v>1179</v>
      </c>
      <c r="B2315" s="5" t="s">
        <v>2596</v>
      </c>
      <c r="C2315" s="5" t="s">
        <v>40</v>
      </c>
      <c r="D2315" s="5">
        <v>35875</v>
      </c>
      <c r="E2315" s="2">
        <v>912</v>
      </c>
      <c r="F2315" s="2">
        <v>49</v>
      </c>
      <c r="G2315" t="str">
        <f>B2315&amp;C2315</f>
        <v>Devia BROWNdiscus-throw</v>
      </c>
      <c r="H2315" s="2">
        <f>E2315</f>
        <v>912</v>
      </c>
      <c r="I2315" s="2" cm="1">
        <f t="array" ref="I2315">MAX(IF($G$3:$G$4000=$G2315,$H$3:$H$4000))</f>
        <v>912</v>
      </c>
      <c r="J2315" s="2" t="str">
        <v>KEN</v>
      </c>
      <c r="K2315" s="21" t="str">
        <v>Sheila CHEROTICH</v>
      </c>
      <c r="L2315" s="47" t="str">
        <v>5000m</v>
      </c>
      <c r="M2315" s="97">
        <v>36960</v>
      </c>
      <c r="N2315" s="96" t="str">
        <f t="shared" si="144"/>
        <v>Sheila CHEROTICH5000m</v>
      </c>
      <c r="O2315" s="2">
        <f t="shared" si="145"/>
        <v>1071</v>
      </c>
      <c r="P2315" s="2">
        <f t="shared" si="146"/>
        <v>103</v>
      </c>
      <c r="Q2315" s="81" t="str">
        <f t="shared" si="147"/>
        <v/>
      </c>
    </row>
    <row r="2316" spans="1:17" x14ac:dyDescent="0.2">
      <c r="A2316" t="s">
        <v>1179</v>
      </c>
      <c r="B2316" t="s">
        <v>1491</v>
      </c>
      <c r="C2316" s="5" t="s">
        <v>37</v>
      </c>
      <c r="D2316" s="5">
        <v>37645</v>
      </c>
      <c r="E2316" s="2">
        <v>908</v>
      </c>
      <c r="F2316" s="2">
        <v>90</v>
      </c>
      <c r="G2316" t="str">
        <f>B2316&amp;C2316</f>
        <v>Alicia SEWELLlong-jump</v>
      </c>
      <c r="H2316" s="2">
        <f>E2316</f>
        <v>908</v>
      </c>
      <c r="I2316" s="2" cm="1">
        <f t="array" ref="I2316">MAX(IF($G$3:$G$4000=$G2316,$H$3:$H$4000))</f>
        <v>908</v>
      </c>
      <c r="J2316" s="2" t="str">
        <v>KEN</v>
      </c>
      <c r="K2316" s="21" t="str">
        <v>Joyce KIMELI</v>
      </c>
      <c r="L2316" s="47" t="str">
        <v>5000m</v>
      </c>
      <c r="M2316" s="97">
        <v>0</v>
      </c>
      <c r="N2316" s="96" t="str">
        <f t="shared" si="144"/>
        <v>Joyce KIMELI5000m</v>
      </c>
      <c r="O2316" s="2">
        <f t="shared" si="145"/>
        <v>1070</v>
      </c>
      <c r="P2316" s="2">
        <f t="shared" si="146"/>
        <v>107</v>
      </c>
      <c r="Q2316" s="81" t="str">
        <f t="shared" si="147"/>
        <v/>
      </c>
    </row>
    <row r="2317" spans="1:17" x14ac:dyDescent="0.2">
      <c r="A2317" t="s">
        <v>1179</v>
      </c>
      <c r="B2317" t="s">
        <v>1539</v>
      </c>
      <c r="C2317" t="s">
        <v>35</v>
      </c>
      <c r="D2317" s="5">
        <v>37605</v>
      </c>
      <c r="E2317" s="2">
        <v>907</v>
      </c>
      <c r="F2317" s="2">
        <v>59</v>
      </c>
      <c r="G2317" t="str">
        <f>B2317&amp;C2317</f>
        <v>Daniel HINDShigh-jump</v>
      </c>
      <c r="H2317" s="2">
        <f>E2317</f>
        <v>907</v>
      </c>
      <c r="I2317" s="2" cm="1">
        <f t="array" ref="I2317">MAX(IF($G$3:$G$4000=$G2317,$H$3:$H$4000))</f>
        <v>907</v>
      </c>
      <c r="J2317" s="2" t="str">
        <v>KEN</v>
      </c>
      <c r="K2317" s="21" t="str">
        <v>Ann MWANGI</v>
      </c>
      <c r="L2317" s="47" t="str">
        <v>400mh</v>
      </c>
      <c r="M2317" s="97">
        <v>0</v>
      </c>
      <c r="N2317" s="96" t="str">
        <f t="shared" si="144"/>
        <v>Ann MWANGI400mh</v>
      </c>
      <c r="O2317" s="2">
        <f t="shared" si="145"/>
        <v>1068</v>
      </c>
      <c r="P2317" s="2">
        <f t="shared" si="146"/>
        <v>50</v>
      </c>
      <c r="Q2317" s="81" t="str">
        <f t="shared" si="147"/>
        <v/>
      </c>
    </row>
    <row r="2318" spans="1:17" x14ac:dyDescent="0.2">
      <c r="A2318" t="s">
        <v>1179</v>
      </c>
      <c r="B2318" t="s">
        <v>1540</v>
      </c>
      <c r="C2318" t="s">
        <v>35</v>
      </c>
      <c r="D2318" s="5">
        <v>44701</v>
      </c>
      <c r="E2318" s="2">
        <v>907</v>
      </c>
      <c r="F2318" s="2">
        <v>59</v>
      </c>
      <c r="G2318" t="str">
        <f>B2318&amp;C2318</f>
        <v>Richelle STANLEYhigh-jump</v>
      </c>
      <c r="H2318" s="2">
        <f>E2318</f>
        <v>907</v>
      </c>
      <c r="I2318" s="2" cm="1">
        <f t="array" ref="I2318">MAX(IF($G$3:$G$4000=$G2318,$H$3:$H$4000))</f>
        <v>907</v>
      </c>
      <c r="J2318" s="2" t="str">
        <v>KEN</v>
      </c>
      <c r="K2318" s="21" t="str">
        <v>Mary NYARUAI EKIRU</v>
      </c>
      <c r="L2318" s="47" t="str">
        <v>5000m</v>
      </c>
      <c r="M2318" s="97">
        <v>36039</v>
      </c>
      <c r="N2318" s="96" t="str">
        <f t="shared" si="144"/>
        <v>Mary NYARUAI EKIRU5000m</v>
      </c>
      <c r="O2318" s="2">
        <f t="shared" si="145"/>
        <v>1067</v>
      </c>
      <c r="P2318" s="2">
        <f t="shared" si="146"/>
        <v>108</v>
      </c>
      <c r="Q2318" s="81" t="str">
        <f t="shared" si="147"/>
        <v/>
      </c>
    </row>
    <row r="2319" spans="1:17" x14ac:dyDescent="0.2">
      <c r="A2319" t="s">
        <v>1179</v>
      </c>
      <c r="B2319" t="s">
        <v>1541</v>
      </c>
      <c r="C2319" s="5" t="s">
        <v>35</v>
      </c>
      <c r="D2319" s="5">
        <v>37908</v>
      </c>
      <c r="E2319" s="2">
        <v>907</v>
      </c>
      <c r="F2319" s="2">
        <v>59</v>
      </c>
      <c r="G2319" t="str">
        <f>B2319&amp;C2319</f>
        <v>Cordaelia WILLIAMShigh-jump</v>
      </c>
      <c r="H2319" s="2">
        <f>E2319</f>
        <v>907</v>
      </c>
      <c r="I2319" s="2" cm="1">
        <f t="array" ref="I2319">MAX(IF($G$3:$G$4000=$G2319,$H$3:$H$4000))</f>
        <v>907</v>
      </c>
      <c r="J2319" s="2" t="str">
        <v>KEN</v>
      </c>
      <c r="K2319" s="21" t="str">
        <v>Linda KAGEHA</v>
      </c>
      <c r="L2319" s="47" t="str">
        <v>400m</v>
      </c>
      <c r="M2319" s="97">
        <v>37348</v>
      </c>
      <c r="N2319" s="96" t="str">
        <f t="shared" si="144"/>
        <v>Linda KAGEHA400m</v>
      </c>
      <c r="O2319" s="2">
        <f t="shared" si="145"/>
        <v>1065</v>
      </c>
      <c r="P2319" s="2">
        <f t="shared" si="146"/>
        <v>114</v>
      </c>
      <c r="Q2319" s="81" t="str">
        <f t="shared" si="147"/>
        <v/>
      </c>
    </row>
    <row r="2320" spans="1:17" x14ac:dyDescent="0.2">
      <c r="A2320" t="s">
        <v>1179</v>
      </c>
      <c r="B2320" t="s">
        <v>5437</v>
      </c>
      <c r="C2320" t="s">
        <v>35</v>
      </c>
      <c r="D2320" s="5">
        <v>39372</v>
      </c>
      <c r="E2320" s="2">
        <v>907</v>
      </c>
      <c r="F2320" s="2">
        <v>59</v>
      </c>
      <c r="G2320" t="str">
        <f>B2320&amp;C2320</f>
        <v>Asia MCKAYhigh-jump</v>
      </c>
      <c r="H2320" s="2">
        <f>E2320</f>
        <v>907</v>
      </c>
      <c r="I2320" s="2" cm="1">
        <f t="array" ref="I2320">MAX(IF($G$3:$G$4000=$G2320,$H$3:$H$4000))</f>
        <v>907</v>
      </c>
      <c r="J2320" s="2" t="str">
        <v>KEN</v>
      </c>
      <c r="K2320" s="21" t="str">
        <v>Beatrice CHEBURET</v>
      </c>
      <c r="L2320" s="47" t="str">
        <v>10000m</v>
      </c>
      <c r="M2320" s="97">
        <v>0</v>
      </c>
      <c r="N2320" s="96" t="str">
        <f t="shared" si="144"/>
        <v>Beatrice CHEBURET10000m</v>
      </c>
      <c r="O2320" s="2">
        <f t="shared" si="145"/>
        <v>1065</v>
      </c>
      <c r="P2320" s="2">
        <f t="shared" si="146"/>
        <v>84</v>
      </c>
      <c r="Q2320" s="81" t="str">
        <f t="shared" si="147"/>
        <v/>
      </c>
    </row>
    <row r="2321" spans="1:17" x14ac:dyDescent="0.2">
      <c r="A2321" t="s">
        <v>1179</v>
      </c>
      <c r="B2321" t="s">
        <v>5229</v>
      </c>
      <c r="C2321" t="s">
        <v>37</v>
      </c>
      <c r="D2321" s="5">
        <v>39125</v>
      </c>
      <c r="E2321" s="2">
        <v>904</v>
      </c>
      <c r="F2321" s="2">
        <v>94</v>
      </c>
      <c r="G2321" t="str">
        <f>B2321&amp;C2321</f>
        <v>Shelley-Ann TAYLORlong-jump</v>
      </c>
      <c r="H2321" s="2">
        <f>E2321</f>
        <v>904</v>
      </c>
      <c r="I2321" s="2" cm="1">
        <f t="array" ref="I2321">MAX(IF($G$3:$G$4000=$G2321,$H$3:$H$4000))</f>
        <v>904</v>
      </c>
      <c r="J2321" s="2" t="str">
        <v>KEN</v>
      </c>
      <c r="K2321" s="21" t="str">
        <v>Agnes MUENI</v>
      </c>
      <c r="L2321" s="47" t="str">
        <v>1500m</v>
      </c>
      <c r="M2321" s="97">
        <v>0</v>
      </c>
      <c r="N2321" s="96" t="str">
        <f t="shared" si="144"/>
        <v>Agnes MUENI1500m</v>
      </c>
      <c r="O2321" s="2">
        <f t="shared" si="145"/>
        <v>1064</v>
      </c>
      <c r="P2321" s="2">
        <f t="shared" si="146"/>
        <v>114</v>
      </c>
      <c r="Q2321" s="81" t="str">
        <f t="shared" si="147"/>
        <v/>
      </c>
    </row>
    <row r="2322" spans="1:17" x14ac:dyDescent="0.2">
      <c r="A2322" t="s">
        <v>1179</v>
      </c>
      <c r="B2322" t="s">
        <v>2649</v>
      </c>
      <c r="C2322" t="s">
        <v>39</v>
      </c>
      <c r="D2322" s="5">
        <v>37059</v>
      </c>
      <c r="E2322" s="2">
        <v>902</v>
      </c>
      <c r="F2322" s="2">
        <v>43</v>
      </c>
      <c r="G2322" t="str">
        <f>B2322&amp;C2322</f>
        <v>Danielle SLOLEYshot-put</v>
      </c>
      <c r="H2322" s="2">
        <f>E2322</f>
        <v>902</v>
      </c>
      <c r="I2322" s="2" cm="1">
        <f t="array" ref="I2322">MAX(IF($G$3:$G$4000=$G2322,$H$3:$H$4000))</f>
        <v>902</v>
      </c>
      <c r="J2322" s="2" t="str">
        <v>KEN</v>
      </c>
      <c r="K2322" s="21" t="str">
        <v>Emily CHEBET</v>
      </c>
      <c r="L2322" s="47" t="str">
        <v>10000m</v>
      </c>
      <c r="M2322" s="97">
        <v>31461</v>
      </c>
      <c r="N2322" s="96" t="str">
        <f t="shared" si="144"/>
        <v>Emily CHEBET10000m</v>
      </c>
      <c r="O2322" s="2">
        <f t="shared" si="145"/>
        <v>1064</v>
      </c>
      <c r="P2322" s="2">
        <f t="shared" si="146"/>
        <v>86</v>
      </c>
      <c r="Q2322" s="81" t="str">
        <f t="shared" si="147"/>
        <v/>
      </c>
    </row>
    <row r="2323" spans="1:17" x14ac:dyDescent="0.2">
      <c r="A2323" t="s">
        <v>1179</v>
      </c>
      <c r="B2323" t="s">
        <v>1493</v>
      </c>
      <c r="C2323" s="6" t="s">
        <v>37</v>
      </c>
      <c r="D2323" s="5">
        <v>38159</v>
      </c>
      <c r="E2323" s="2">
        <v>901</v>
      </c>
      <c r="F2323" s="2">
        <v>97</v>
      </c>
      <c r="G2323" t="str">
        <f>B2323&amp;C2323</f>
        <v>Kavel RITCHIElong-jump</v>
      </c>
      <c r="H2323" s="2">
        <f>E2323</f>
        <v>901</v>
      </c>
      <c r="I2323" s="2" cm="1">
        <f t="array" ref="I2323">MAX(IF($G$3:$G$4000=$G2323,$H$3:$H$4000))</f>
        <v>901</v>
      </c>
      <c r="J2323" s="2" t="str">
        <v>KEN</v>
      </c>
      <c r="K2323" s="21" t="str">
        <v>Triza CHEROTICH</v>
      </c>
      <c r="L2323" s="47" t="str">
        <v>3000msc</v>
      </c>
      <c r="M2323" s="97">
        <v>38005</v>
      </c>
      <c r="N2323" s="96" t="str">
        <f t="shared" si="144"/>
        <v>Triza CHEROTICH3000msc</v>
      </c>
      <c r="O2323" s="2">
        <f t="shared" si="145"/>
        <v>1058</v>
      </c>
      <c r="P2323" s="2">
        <f t="shared" si="146"/>
        <v>61</v>
      </c>
      <c r="Q2323" s="81" t="str">
        <f t="shared" si="147"/>
        <v/>
      </c>
    </row>
    <row r="2324" spans="1:17" x14ac:dyDescent="0.2">
      <c r="A2324" t="s">
        <v>1179</v>
      </c>
      <c r="B2324" t="s">
        <v>1494</v>
      </c>
      <c r="C2324" t="s">
        <v>37</v>
      </c>
      <c r="D2324" s="5"/>
      <c r="E2324" s="2">
        <v>897</v>
      </c>
      <c r="F2324" s="2">
        <v>99</v>
      </c>
      <c r="G2324" t="str">
        <f>B2324&amp;C2324</f>
        <v>Dejanae NEMBHARDlong-jump</v>
      </c>
      <c r="H2324" s="2">
        <f>E2324</f>
        <v>897</v>
      </c>
      <c r="I2324" s="2" cm="1">
        <f t="array" ref="I2324">MAX(IF($G$3:$G$4000=$G2324,$H$3:$H$4000))</f>
        <v>897</v>
      </c>
      <c r="J2324" s="2" t="str">
        <v>KEN</v>
      </c>
      <c r="K2324" s="21" t="str">
        <v>Caroline CHEPTOO</v>
      </c>
      <c r="L2324" s="47" t="str">
        <v>10000m</v>
      </c>
      <c r="M2324" s="97">
        <v>0</v>
      </c>
      <c r="N2324" s="96" t="str">
        <f t="shared" si="144"/>
        <v>Caroline CHEPTOO10000m</v>
      </c>
      <c r="O2324" s="2">
        <f t="shared" si="145"/>
        <v>1058</v>
      </c>
      <c r="P2324" s="2">
        <f t="shared" si="146"/>
        <v>89</v>
      </c>
      <c r="Q2324" s="81" t="str">
        <f t="shared" si="147"/>
        <v/>
      </c>
    </row>
    <row r="2325" spans="1:17" x14ac:dyDescent="0.2">
      <c r="A2325" t="s">
        <v>1179</v>
      </c>
      <c r="B2325" t="s">
        <v>2717</v>
      </c>
      <c r="C2325" t="s">
        <v>42</v>
      </c>
      <c r="D2325" s="5">
        <v>32568</v>
      </c>
      <c r="E2325" s="2">
        <v>896</v>
      </c>
      <c r="F2325" s="2">
        <v>53</v>
      </c>
      <c r="G2325" t="str">
        <f>B2325&amp;C2325</f>
        <v>Kadine JOHNSONhammer-throw</v>
      </c>
      <c r="H2325" s="2">
        <f>E2325</f>
        <v>896</v>
      </c>
      <c r="I2325" s="2" cm="1">
        <f t="array" ref="I2325">MAX(IF($G$3:$G$4000=$G2325,$H$3:$H$4000))</f>
        <v>896</v>
      </c>
      <c r="J2325" s="2" t="str">
        <v>KEN</v>
      </c>
      <c r="K2325" s="21" t="str">
        <v>Joyline CHEMUTAI</v>
      </c>
      <c r="L2325" s="47" t="str">
        <v>3000msc</v>
      </c>
      <c r="M2325" s="97">
        <v>34699</v>
      </c>
      <c r="N2325" s="96" t="str">
        <f t="shared" si="144"/>
        <v>Joyline CHEMUTAI3000msc</v>
      </c>
      <c r="O2325" s="2">
        <f t="shared" si="145"/>
        <v>1056</v>
      </c>
      <c r="P2325" s="2">
        <f t="shared" si="146"/>
        <v>64</v>
      </c>
      <c r="Q2325" s="81" t="str">
        <f t="shared" si="147"/>
        <v/>
      </c>
    </row>
    <row r="2326" spans="1:17" x14ac:dyDescent="0.2">
      <c r="A2326" t="s">
        <v>1179</v>
      </c>
      <c r="B2326" t="s">
        <v>2599</v>
      </c>
      <c r="C2326" t="s">
        <v>40</v>
      </c>
      <c r="D2326" s="5"/>
      <c r="E2326" s="2">
        <v>890</v>
      </c>
      <c r="F2326" s="2">
        <v>57</v>
      </c>
      <c r="G2326" t="str">
        <f>B2326&amp;C2326</f>
        <v>Tavia RANGERdiscus-throw</v>
      </c>
      <c r="H2326" s="2">
        <f>E2326</f>
        <v>890</v>
      </c>
      <c r="I2326" s="2" cm="1">
        <f t="array" ref="I2326">MAX(IF($G$3:$G$4000=$G2326,$H$3:$H$4000))</f>
        <v>890</v>
      </c>
      <c r="J2326" s="2" t="str">
        <v>KEN</v>
      </c>
      <c r="K2326" s="21" t="str">
        <v>Eglay Nafuna NALYANYA</v>
      </c>
      <c r="L2326" s="47" t="str">
        <v>400m</v>
      </c>
      <c r="M2326" s="97">
        <v>35213</v>
      </c>
      <c r="N2326" s="96" t="str">
        <f t="shared" si="144"/>
        <v>Eglay Nafuna NALYANYA400m</v>
      </c>
      <c r="O2326" s="2">
        <f t="shared" si="145"/>
        <v>1055</v>
      </c>
      <c r="P2326" s="2">
        <f t="shared" si="146"/>
        <v>121</v>
      </c>
      <c r="Q2326" s="81" t="str">
        <f t="shared" si="147"/>
        <v/>
      </c>
    </row>
    <row r="2327" spans="1:17" x14ac:dyDescent="0.2">
      <c r="A2327" t="s">
        <v>1179</v>
      </c>
      <c r="B2327" t="s">
        <v>1606</v>
      </c>
      <c r="C2327" s="5" t="s">
        <v>40</v>
      </c>
      <c r="D2327" s="5">
        <v>38384</v>
      </c>
      <c r="E2327" s="2">
        <v>888</v>
      </c>
      <c r="F2327" s="2">
        <v>23</v>
      </c>
      <c r="G2327" t="str">
        <f>B2327&amp;C2327</f>
        <v>Abigail MARTINdiscus-throw</v>
      </c>
      <c r="H2327" s="2">
        <f>E2327</f>
        <v>888</v>
      </c>
      <c r="I2327" s="2" cm="1">
        <f t="array" ref="I2327">MAX(IF($G$3:$G$4000=$G2327,$H$3:$H$4000))</f>
        <v>888</v>
      </c>
      <c r="J2327" s="2" t="str">
        <v>KEN</v>
      </c>
      <c r="K2327" s="21" t="str">
        <v>Sharon Jemutai CHEROP</v>
      </c>
      <c r="L2327" s="47" t="str">
        <v>marathon</v>
      </c>
      <c r="M2327" s="97">
        <v>30757</v>
      </c>
      <c r="N2327" s="96" t="str">
        <f t="shared" si="144"/>
        <v>Sharon Jemutai CHEROPmarathon</v>
      </c>
      <c r="O2327" s="2">
        <f t="shared" si="145"/>
        <v>1055</v>
      </c>
      <c r="P2327" s="2">
        <f t="shared" si="146"/>
        <v>86</v>
      </c>
      <c r="Q2327" s="81" t="str">
        <f t="shared" si="147"/>
        <v/>
      </c>
    </row>
    <row r="2328" spans="1:17" x14ac:dyDescent="0.2">
      <c r="A2328" t="s">
        <v>1179</v>
      </c>
      <c r="B2328" t="s">
        <v>1598</v>
      </c>
      <c r="C2328" s="5" t="s">
        <v>40</v>
      </c>
      <c r="D2328" s="5">
        <v>36342</v>
      </c>
      <c r="E2328" s="2">
        <v>888</v>
      </c>
      <c r="F2328" s="2">
        <v>58</v>
      </c>
      <c r="G2328" t="str">
        <f>B2328&amp;C2328</f>
        <v>Tamara THOMPSONdiscus-throw</v>
      </c>
      <c r="H2328" s="2">
        <f>E2328</f>
        <v>888</v>
      </c>
      <c r="I2328" s="2" cm="1">
        <f t="array" ref="I2328">MAX(IF($G$3:$G$4000=$G2328,$H$3:$H$4000))</f>
        <v>888</v>
      </c>
      <c r="J2328" s="2" t="str">
        <v>KEN</v>
      </c>
      <c r="K2328" s="21" t="str">
        <v>Summary CHEROTICH</v>
      </c>
      <c r="L2328" s="47" t="str">
        <v>10000m</v>
      </c>
      <c r="M2328" s="97">
        <v>33688</v>
      </c>
      <c r="N2328" s="96" t="str">
        <f t="shared" si="144"/>
        <v>Summary CHEROTICH10000m</v>
      </c>
      <c r="O2328" s="2">
        <f t="shared" si="145"/>
        <v>1054</v>
      </c>
      <c r="P2328" s="2">
        <f t="shared" si="146"/>
        <v>90</v>
      </c>
      <c r="Q2328" s="81" t="str">
        <f t="shared" si="147"/>
        <v/>
      </c>
    </row>
    <row r="2329" spans="1:17" x14ac:dyDescent="0.2">
      <c r="A2329" t="s">
        <v>1179</v>
      </c>
      <c r="B2329" t="s">
        <v>5441</v>
      </c>
      <c r="C2329" s="5" t="s">
        <v>39</v>
      </c>
      <c r="D2329" s="5">
        <v>35628</v>
      </c>
      <c r="E2329" s="2">
        <v>886</v>
      </c>
      <c r="F2329" s="2">
        <v>11</v>
      </c>
      <c r="G2329" t="str">
        <f>B2329&amp;C2329</f>
        <v>Janell FULLERTONshot-put</v>
      </c>
      <c r="H2329" s="2">
        <f>E2329</f>
        <v>886</v>
      </c>
      <c r="I2329" s="2" cm="1">
        <f t="array" ref="I2329">MAX(IF($G$3:$G$4000=$G2329,$H$3:$H$4000))</f>
        <v>886</v>
      </c>
      <c r="J2329" s="2" t="str">
        <v>KEN</v>
      </c>
      <c r="K2329" s="21" t="str">
        <v>Judy CHEPKOECH</v>
      </c>
      <c r="L2329" s="47" t="str">
        <v>3000msc</v>
      </c>
      <c r="M2329" s="97">
        <v>0</v>
      </c>
      <c r="N2329" s="96" t="str">
        <f t="shared" si="144"/>
        <v>Judy CHEPKOECH3000msc</v>
      </c>
      <c r="O2329" s="2">
        <f t="shared" si="145"/>
        <v>1053</v>
      </c>
      <c r="P2329" s="2">
        <f t="shared" si="146"/>
        <v>68</v>
      </c>
      <c r="Q2329" s="81" t="str">
        <f t="shared" si="147"/>
        <v/>
      </c>
    </row>
    <row r="2330" spans="1:17" x14ac:dyDescent="0.2">
      <c r="A2330" t="s">
        <v>1179</v>
      </c>
      <c r="B2330" t="s">
        <v>2600</v>
      </c>
      <c r="C2330" t="s">
        <v>40</v>
      </c>
      <c r="D2330" s="5">
        <v>36119</v>
      </c>
      <c r="E2330" s="2">
        <v>886</v>
      </c>
      <c r="F2330" s="2">
        <v>59</v>
      </c>
      <c r="G2330" t="str">
        <f>B2330&amp;C2330</f>
        <v>Fiona RICHARDSdiscus-throw</v>
      </c>
      <c r="H2330" s="2">
        <f>E2330</f>
        <v>886</v>
      </c>
      <c r="I2330" s="2" cm="1">
        <f t="array" ref="I2330">MAX(IF($G$3:$G$4000=$G2330,$H$3:$H$4000))</f>
        <v>886</v>
      </c>
      <c r="J2330" s="2" t="str">
        <v>KEN</v>
      </c>
      <c r="K2330" s="21" t="str">
        <v>Maximila IMALI</v>
      </c>
      <c r="L2330" s="47" t="str">
        <v>100m</v>
      </c>
      <c r="M2330" s="97">
        <v>35103</v>
      </c>
      <c r="N2330" s="96" t="str">
        <f t="shared" si="144"/>
        <v>Maximila IMALI100m</v>
      </c>
      <c r="O2330" s="2">
        <f t="shared" si="145"/>
        <v>1052</v>
      </c>
      <c r="P2330" s="2">
        <f t="shared" si="146"/>
        <v>124</v>
      </c>
      <c r="Q2330" s="81" t="str">
        <f t="shared" si="147"/>
        <v/>
      </c>
    </row>
    <row r="2331" spans="1:17" x14ac:dyDescent="0.2">
      <c r="A2331" t="s">
        <v>1179</v>
      </c>
      <c r="B2331" t="s">
        <v>2655</v>
      </c>
      <c r="C2331" t="s">
        <v>39</v>
      </c>
      <c r="D2331" s="5">
        <v>36013</v>
      </c>
      <c r="E2331" s="2">
        <v>885</v>
      </c>
      <c r="F2331" s="2">
        <v>51</v>
      </c>
      <c r="G2331" t="str">
        <f>B2331&amp;C2331</f>
        <v>Kadian CLARKEshot-put</v>
      </c>
      <c r="H2331" s="2">
        <f>E2331</f>
        <v>885</v>
      </c>
      <c r="I2331" s="2" cm="1">
        <f t="array" ref="I2331">MAX(IF($G$3:$G$4000=$G2331,$H$3:$H$4000))</f>
        <v>885</v>
      </c>
      <c r="J2331" s="2" t="str">
        <v>KEN</v>
      </c>
      <c r="K2331" s="21" t="str">
        <v>Shelmith NYAWIRA</v>
      </c>
      <c r="L2331" s="47" t="str">
        <v>marathon</v>
      </c>
      <c r="M2331" s="97">
        <v>30988</v>
      </c>
      <c r="N2331" s="96" t="str">
        <f t="shared" si="144"/>
        <v>Shelmith NYAWIRAmarathon</v>
      </c>
      <c r="O2331" s="2">
        <f t="shared" si="145"/>
        <v>1052</v>
      </c>
      <c r="P2331" s="2">
        <f t="shared" si="146"/>
        <v>87</v>
      </c>
      <c r="Q2331" s="81" t="str">
        <f t="shared" si="147"/>
        <v/>
      </c>
    </row>
    <row r="2332" spans="1:17" x14ac:dyDescent="0.2">
      <c r="A2332" t="s">
        <v>1179</v>
      </c>
      <c r="B2332" t="s">
        <v>2601</v>
      </c>
      <c r="C2332" t="s">
        <v>40</v>
      </c>
      <c r="D2332" s="5">
        <v>36560</v>
      </c>
      <c r="E2332" s="2">
        <v>884</v>
      </c>
      <c r="F2332" s="2">
        <v>60</v>
      </c>
      <c r="G2332" t="str">
        <f>B2332&amp;C2332</f>
        <v>Shania SCOTTdiscus-throw</v>
      </c>
      <c r="H2332" s="2">
        <f>E2332</f>
        <v>884</v>
      </c>
      <c r="I2332" s="2" cm="1">
        <f t="array" ref="I2332">MAX(IF($G$3:$G$4000=$G2332,$H$3:$H$4000))</f>
        <v>884</v>
      </c>
      <c r="J2332" s="2" t="str">
        <v>KEN</v>
      </c>
      <c r="K2332" s="21" t="str">
        <v>Mercyline CHERONO</v>
      </c>
      <c r="L2332" s="47" t="str">
        <v>1500m</v>
      </c>
      <c r="M2332" s="97">
        <v>37190</v>
      </c>
      <c r="N2332" s="96" t="str">
        <f t="shared" si="144"/>
        <v>Mercyline CHERONO1500m</v>
      </c>
      <c r="O2332" s="2">
        <f t="shared" si="145"/>
        <v>1051</v>
      </c>
      <c r="P2332" s="2">
        <f t="shared" si="146"/>
        <v>118</v>
      </c>
      <c r="Q2332" s="81" t="str">
        <f t="shared" si="147"/>
        <v/>
      </c>
    </row>
    <row r="2333" spans="1:17" x14ac:dyDescent="0.2">
      <c r="A2333" t="s">
        <v>1179</v>
      </c>
      <c r="B2333" t="s">
        <v>2603</v>
      </c>
      <c r="C2333" t="s">
        <v>40</v>
      </c>
      <c r="D2333" s="5">
        <v>36754</v>
      </c>
      <c r="E2333" s="2">
        <v>882</v>
      </c>
      <c r="F2333" s="2">
        <v>63</v>
      </c>
      <c r="G2333" t="str">
        <f>B2333&amp;C2333</f>
        <v>Kimone REIDdiscus-throw</v>
      </c>
      <c r="H2333" s="2">
        <f>E2333</f>
        <v>882</v>
      </c>
      <c r="I2333" s="2" cm="1">
        <f t="array" ref="I2333">MAX(IF($G$3:$G$4000=$G2333,$H$3:$H$4000))</f>
        <v>882</v>
      </c>
      <c r="J2333" s="2" t="str">
        <v>KEN</v>
      </c>
      <c r="K2333" s="21" t="str">
        <v>Mercy JEPKOSGEI</v>
      </c>
      <c r="L2333" s="47" t="str">
        <v>10000m</v>
      </c>
      <c r="M2333" s="97">
        <v>0</v>
      </c>
      <c r="N2333" s="96" t="str">
        <f t="shared" si="144"/>
        <v>Mercy JEPKOSGEI10000m</v>
      </c>
      <c r="O2333" s="2">
        <f t="shared" si="145"/>
        <v>1050</v>
      </c>
      <c r="P2333" s="2">
        <f t="shared" si="146"/>
        <v>92</v>
      </c>
      <c r="Q2333" s="81" t="str">
        <f t="shared" si="147"/>
        <v/>
      </c>
    </row>
    <row r="2334" spans="1:17" x14ac:dyDescent="0.2">
      <c r="A2334" t="s">
        <v>1179</v>
      </c>
      <c r="B2334" t="s">
        <v>1589</v>
      </c>
      <c r="C2334" t="s">
        <v>40</v>
      </c>
      <c r="D2334" s="5">
        <v>36471</v>
      </c>
      <c r="E2334" s="2">
        <v>875</v>
      </c>
      <c r="F2334" s="2">
        <v>28</v>
      </c>
      <c r="G2334" t="str">
        <f>B2334&amp;C2334</f>
        <v>Shamella DONALDSONdiscus-throw</v>
      </c>
      <c r="H2334" s="2">
        <f>E2334</f>
        <v>875</v>
      </c>
      <c r="I2334" s="2" cm="1">
        <f t="array" ref="I2334">MAX(IF($G$3:$G$4000=$G2334,$H$3:$H$4000))</f>
        <v>952</v>
      </c>
      <c r="J2334" s="2" t="str">
        <v>KEN</v>
      </c>
      <c r="K2334" s="21" t="str">
        <v>Lucy MAWIA</v>
      </c>
      <c r="L2334" s="47" t="str">
        <v>10000m</v>
      </c>
      <c r="M2334" s="97">
        <v>1998</v>
      </c>
      <c r="N2334" s="96" t="str">
        <f t="shared" si="144"/>
        <v>Lucy MAWIA10000m</v>
      </c>
      <c r="O2334" s="2">
        <f t="shared" si="145"/>
        <v>1050</v>
      </c>
      <c r="P2334" s="2">
        <f t="shared" si="146"/>
        <v>92</v>
      </c>
      <c r="Q2334" s="81" t="str">
        <f t="shared" si="147"/>
        <v/>
      </c>
    </row>
    <row r="2335" spans="1:17" x14ac:dyDescent="0.2">
      <c r="A2335" t="s">
        <v>1179</v>
      </c>
      <c r="B2335" t="s">
        <v>5439</v>
      </c>
      <c r="C2335" s="5" t="s">
        <v>39</v>
      </c>
      <c r="D2335" s="5">
        <v>38171</v>
      </c>
      <c r="E2335" s="2">
        <v>874</v>
      </c>
      <c r="F2335" s="2">
        <v>13</v>
      </c>
      <c r="G2335" t="str">
        <f>B2335&amp;C2335</f>
        <v>Britannia JOHNSONshot-put</v>
      </c>
      <c r="H2335" s="2">
        <f>E2335</f>
        <v>874</v>
      </c>
      <c r="I2335" s="2" cm="1">
        <f t="array" ref="I2335">MAX(IF($G$3:$G$4000=$G2335,$H$3:$H$4000))</f>
        <v>874</v>
      </c>
      <c r="J2335" s="2" t="str">
        <v>KEN</v>
      </c>
      <c r="K2335" s="21" t="str">
        <v>Vanice Kerubo NYAGISERA</v>
      </c>
      <c r="L2335" s="47" t="str">
        <v>400mh</v>
      </c>
      <c r="M2335" s="97">
        <v>36985</v>
      </c>
      <c r="N2335" s="96" t="str">
        <f t="shared" si="144"/>
        <v>Vanice Kerubo NYAGISERA400mh</v>
      </c>
      <c r="O2335" s="2">
        <f t="shared" si="145"/>
        <v>1049</v>
      </c>
      <c r="P2335" s="2">
        <f t="shared" si="146"/>
        <v>66</v>
      </c>
      <c r="Q2335" s="81" t="str">
        <f t="shared" si="147"/>
        <v/>
      </c>
    </row>
    <row r="2336" spans="1:17" x14ac:dyDescent="0.2">
      <c r="A2336" t="s">
        <v>1179</v>
      </c>
      <c r="B2336" t="s">
        <v>5439</v>
      </c>
      <c r="C2336" t="s">
        <v>40</v>
      </c>
      <c r="D2336" s="5">
        <v>38171</v>
      </c>
      <c r="E2336" s="2">
        <v>863</v>
      </c>
      <c r="F2336" s="2">
        <v>33</v>
      </c>
      <c r="G2336" t="str">
        <f>B2336&amp;C2336</f>
        <v>Britannia JOHNSONdiscus-throw</v>
      </c>
      <c r="H2336" s="2">
        <f>E2336</f>
        <v>863</v>
      </c>
      <c r="I2336" s="2" cm="1">
        <f t="array" ref="I2336">MAX(IF($G$3:$G$4000=$G2336,$H$3:$H$4000))</f>
        <v>863</v>
      </c>
      <c r="J2336" s="2" t="str">
        <v>KEN</v>
      </c>
      <c r="K2336" s="21" t="str">
        <v>Jackline WAMBUI</v>
      </c>
      <c r="L2336" s="47" t="str">
        <v>3000msc</v>
      </c>
      <c r="M2336" s="97">
        <v>36564</v>
      </c>
      <c r="N2336" s="96" t="str">
        <f t="shared" si="144"/>
        <v>Jackline WAMBUI3000msc</v>
      </c>
      <c r="O2336" s="2">
        <f t="shared" si="145"/>
        <v>1047</v>
      </c>
      <c r="P2336" s="2">
        <f t="shared" si="146"/>
        <v>69</v>
      </c>
      <c r="Q2336" s="81" t="str">
        <f t="shared" si="147"/>
        <v/>
      </c>
    </row>
    <row r="2337" spans="1:17" x14ac:dyDescent="0.2">
      <c r="A2337" t="s">
        <v>1179</v>
      </c>
      <c r="B2337" t="s">
        <v>1592</v>
      </c>
      <c r="C2337" t="s">
        <v>40</v>
      </c>
      <c r="D2337" s="5">
        <v>37945</v>
      </c>
      <c r="E2337" s="2">
        <v>860</v>
      </c>
      <c r="F2337" s="2">
        <v>35</v>
      </c>
      <c r="G2337" t="str">
        <f>B2337&amp;C2337</f>
        <v>Damali WILLIAMSdiscus-throw</v>
      </c>
      <c r="H2337" s="2">
        <f>E2337</f>
        <v>860</v>
      </c>
      <c r="I2337" s="2" cm="1">
        <f t="array" ref="I2337">MAX(IF($G$3:$G$4000=$G2337,$H$3:$H$4000))</f>
        <v>860</v>
      </c>
      <c r="J2337" s="2" t="str">
        <v>KEN</v>
      </c>
      <c r="K2337" s="21" t="str">
        <v>Valentine CHEPKOECH</v>
      </c>
      <c r="L2337" s="47" t="str">
        <v>5000m</v>
      </c>
      <c r="M2337" s="97">
        <v>1992</v>
      </c>
      <c r="N2337" s="96" t="str">
        <f t="shared" si="144"/>
        <v>Valentine CHEPKOECH5000m</v>
      </c>
      <c r="O2337" s="2">
        <f t="shared" si="145"/>
        <v>1046</v>
      </c>
      <c r="P2337" s="2">
        <f t="shared" si="146"/>
        <v>111</v>
      </c>
      <c r="Q2337" s="81" t="str">
        <f t="shared" si="147"/>
        <v/>
      </c>
    </row>
    <row r="2338" spans="1:17" x14ac:dyDescent="0.2">
      <c r="A2338" t="s">
        <v>1179</v>
      </c>
      <c r="B2338" t="s">
        <v>2595</v>
      </c>
      <c r="C2338" t="s">
        <v>39</v>
      </c>
      <c r="D2338" s="5">
        <v>36966</v>
      </c>
      <c r="E2338" s="2">
        <v>860</v>
      </c>
      <c r="F2338" s="2">
        <v>68</v>
      </c>
      <c r="G2338" t="str">
        <f>B2338&amp;C2338</f>
        <v>Marie FORBESshot-put</v>
      </c>
      <c r="H2338" s="2">
        <f>E2338</f>
        <v>860</v>
      </c>
      <c r="I2338" s="2" cm="1">
        <f t="array" ref="I2338">MAX(IF($G$3:$G$4000=$G2338,$H$3:$H$4000))</f>
        <v>860</v>
      </c>
      <c r="J2338" s="2" t="str">
        <v>KEN</v>
      </c>
      <c r="K2338" s="21" t="str">
        <v>Nyambura WANGUI</v>
      </c>
      <c r="L2338" s="47" t="str">
        <v>3000msc</v>
      </c>
      <c r="M2338" s="97">
        <v>0</v>
      </c>
      <c r="N2338" s="96" t="str">
        <f t="shared" si="144"/>
        <v>Nyambura WANGUI3000msc</v>
      </c>
      <c r="O2338" s="2">
        <f t="shared" si="145"/>
        <v>1045</v>
      </c>
      <c r="P2338" s="2">
        <f t="shared" si="146"/>
        <v>72</v>
      </c>
      <c r="Q2338" s="81" t="str">
        <f t="shared" si="147"/>
        <v/>
      </c>
    </row>
    <row r="2339" spans="1:17" x14ac:dyDescent="0.2">
      <c r="A2339" t="s">
        <v>1179</v>
      </c>
      <c r="B2339" t="s">
        <v>2612</v>
      </c>
      <c r="C2339" s="5" t="s">
        <v>40</v>
      </c>
      <c r="D2339" s="6">
        <v>37303</v>
      </c>
      <c r="E2339" s="2">
        <v>852</v>
      </c>
      <c r="F2339" s="2">
        <v>76</v>
      </c>
      <c r="G2339" t="str">
        <f>B2339&amp;C2339</f>
        <v>Roxene SIMPSONdiscus-throw</v>
      </c>
      <c r="H2339" s="2">
        <f>E2339</f>
        <v>852</v>
      </c>
      <c r="I2339" s="2" cm="1">
        <f t="array" ref="I2339">MAX(IF($G$3:$G$4000=$G2339,$H$3:$H$4000))</f>
        <v>852</v>
      </c>
      <c r="J2339" s="2" t="str">
        <v>KEN</v>
      </c>
      <c r="K2339" s="21" t="str">
        <v>Gladys KEBENEI</v>
      </c>
      <c r="L2339" s="47" t="str">
        <v>800m</v>
      </c>
      <c r="M2339" s="97">
        <v>0</v>
      </c>
      <c r="N2339" s="96" t="str">
        <f t="shared" si="144"/>
        <v>Gladys KEBENEI800m</v>
      </c>
      <c r="O2339" s="2">
        <f t="shared" si="145"/>
        <v>1044</v>
      </c>
      <c r="P2339" s="2">
        <f t="shared" si="146"/>
        <v>122</v>
      </c>
      <c r="Q2339" s="81" t="str">
        <f t="shared" si="147"/>
        <v/>
      </c>
    </row>
    <row r="2340" spans="1:17" x14ac:dyDescent="0.2">
      <c r="A2340" t="s">
        <v>1179</v>
      </c>
      <c r="B2340" t="s">
        <v>2601</v>
      </c>
      <c r="C2340" s="6" t="s">
        <v>39</v>
      </c>
      <c r="D2340" s="6">
        <v>36560</v>
      </c>
      <c r="E2340" s="2">
        <v>849</v>
      </c>
      <c r="F2340" s="2">
        <v>76</v>
      </c>
      <c r="G2340" t="str">
        <f>B2340&amp;C2340</f>
        <v>Shania SCOTTshot-put</v>
      </c>
      <c r="H2340" s="2">
        <f>E2340</f>
        <v>849</v>
      </c>
      <c r="I2340" s="2" cm="1">
        <f t="array" ref="I2340">MAX(IF($G$3:$G$4000=$G2340,$H$3:$H$4000))</f>
        <v>849</v>
      </c>
      <c r="J2340" s="2" t="str">
        <v>KEN</v>
      </c>
      <c r="K2340" s="21" t="str">
        <v>Marion CHEPKOECH</v>
      </c>
      <c r="L2340" s="47" t="str">
        <v>5000m</v>
      </c>
      <c r="M2340" s="97">
        <v>0</v>
      </c>
      <c r="N2340" s="96" t="str">
        <f t="shared" si="144"/>
        <v>Marion CHEPKOECH5000m</v>
      </c>
      <c r="O2340" s="2">
        <f t="shared" si="145"/>
        <v>1042</v>
      </c>
      <c r="P2340" s="2">
        <f t="shared" si="146"/>
        <v>113</v>
      </c>
      <c r="Q2340" s="81" t="str">
        <f t="shared" si="147"/>
        <v/>
      </c>
    </row>
    <row r="2341" spans="1:17" x14ac:dyDescent="0.2">
      <c r="A2341" t="s">
        <v>1179</v>
      </c>
      <c r="B2341" t="s">
        <v>2680</v>
      </c>
      <c r="C2341" t="s">
        <v>41</v>
      </c>
      <c r="D2341" s="6">
        <v>35134</v>
      </c>
      <c r="E2341" s="2">
        <v>842</v>
      </c>
      <c r="F2341" s="2">
        <v>67</v>
      </c>
      <c r="G2341" t="str">
        <f>B2341&amp;C2341</f>
        <v>Ayesha CHAMPAGNIEjavelin-throw</v>
      </c>
      <c r="H2341" s="2">
        <f>E2341</f>
        <v>842</v>
      </c>
      <c r="I2341" s="2" cm="1">
        <f t="array" ref="I2341">MAX(IF($G$3:$G$4000=$G2341,$H$3:$H$4000))</f>
        <v>842</v>
      </c>
      <c r="J2341" s="2" t="str">
        <v>KEN</v>
      </c>
      <c r="K2341" s="21" t="str">
        <v>Joan CHERONO</v>
      </c>
      <c r="L2341" s="47" t="str">
        <v>400m</v>
      </c>
      <c r="M2341" s="97">
        <v>33409</v>
      </c>
      <c r="N2341" s="96" t="str">
        <f t="shared" si="144"/>
        <v>Joan CHERONO400m</v>
      </c>
      <c r="O2341" s="2">
        <f t="shared" si="145"/>
        <v>1038</v>
      </c>
      <c r="P2341" s="2">
        <f t="shared" si="146"/>
        <v>133</v>
      </c>
      <c r="Q2341" s="81" t="str">
        <f t="shared" si="147"/>
        <v/>
      </c>
    </row>
    <row r="2342" spans="1:17" x14ac:dyDescent="0.2">
      <c r="A2342" t="s">
        <v>1179</v>
      </c>
      <c r="B2342" t="s">
        <v>1592</v>
      </c>
      <c r="C2342" t="s">
        <v>40</v>
      </c>
      <c r="D2342" s="5">
        <v>37945</v>
      </c>
      <c r="E2342" s="2">
        <v>839</v>
      </c>
      <c r="F2342" s="2">
        <v>85</v>
      </c>
      <c r="G2342" t="str">
        <f>B2342&amp;C2342</f>
        <v>Damali WILLIAMSdiscus-throw</v>
      </c>
      <c r="H2342" s="2">
        <f>E2342</f>
        <v>839</v>
      </c>
      <c r="I2342" s="2" cm="1">
        <f t="array" ref="I2342">MAX(IF($G$3:$G$4000=$G2342,$H$3:$H$4000))</f>
        <v>860</v>
      </c>
      <c r="J2342" s="2" t="str">
        <v>KEN</v>
      </c>
      <c r="K2342" s="21" t="str">
        <v>Dorothy KIPKILACH</v>
      </c>
      <c r="L2342" s="47" t="str">
        <v>10000m</v>
      </c>
      <c r="M2342" s="97">
        <v>1995</v>
      </c>
      <c r="N2342" s="96" t="str">
        <f t="shared" si="144"/>
        <v>Dorothy KIPKILACH10000m</v>
      </c>
      <c r="O2342" s="2">
        <f t="shared" si="145"/>
        <v>1038</v>
      </c>
      <c r="P2342" s="2">
        <f t="shared" si="146"/>
        <v>99</v>
      </c>
      <c r="Q2342" s="81" t="str">
        <f t="shared" si="147"/>
        <v/>
      </c>
    </row>
    <row r="2343" spans="1:17" x14ac:dyDescent="0.2">
      <c r="A2343" t="s">
        <v>1179</v>
      </c>
      <c r="B2343" t="s">
        <v>2626</v>
      </c>
      <c r="C2343" s="5" t="s">
        <v>40</v>
      </c>
      <c r="D2343" s="5">
        <v>36555</v>
      </c>
      <c r="E2343" s="2">
        <v>828</v>
      </c>
      <c r="F2343" s="2">
        <v>95</v>
      </c>
      <c r="G2343" t="str">
        <f>B2343&amp;C2343</f>
        <v>Adrienne ADAMSdiscus-throw</v>
      </c>
      <c r="H2343" s="2">
        <f>E2343</f>
        <v>828</v>
      </c>
      <c r="I2343" s="2" cm="1">
        <f t="array" ref="I2343">MAX(IF($G$3:$G$4000=$G2343,$H$3:$H$4000))</f>
        <v>828</v>
      </c>
      <c r="J2343" s="2" t="str">
        <v>KEN</v>
      </c>
      <c r="K2343" s="21" t="str">
        <v>Gladys KOECH</v>
      </c>
      <c r="L2343" s="47" t="str">
        <v>10000m</v>
      </c>
      <c r="M2343" s="97">
        <v>1996</v>
      </c>
      <c r="N2343" s="96" t="str">
        <f t="shared" si="144"/>
        <v>Gladys KOECH10000m</v>
      </c>
      <c r="O2343" s="2">
        <f t="shared" si="145"/>
        <v>1038</v>
      </c>
      <c r="P2343" s="2">
        <f t="shared" si="146"/>
        <v>99</v>
      </c>
      <c r="Q2343" s="81" t="str">
        <f t="shared" si="147"/>
        <v/>
      </c>
    </row>
    <row r="2344" spans="1:17" x14ac:dyDescent="0.2">
      <c r="A2344" t="s">
        <v>1179</v>
      </c>
      <c r="B2344" t="s">
        <v>1598</v>
      </c>
      <c r="C2344" t="s">
        <v>40</v>
      </c>
      <c r="D2344" s="5">
        <v>36342</v>
      </c>
      <c r="E2344" s="2">
        <v>827</v>
      </c>
      <c r="F2344" s="2">
        <v>48</v>
      </c>
      <c r="G2344" t="str">
        <f>B2344&amp;C2344</f>
        <v>Tamara THOMPSONdiscus-throw</v>
      </c>
      <c r="H2344" s="2">
        <f>E2344</f>
        <v>827</v>
      </c>
      <c r="I2344" s="2" cm="1">
        <f t="array" ref="I2344">MAX(IF($G$3:$G$4000=$G2344,$H$3:$H$4000))</f>
        <v>888</v>
      </c>
      <c r="J2344" s="2" t="str">
        <v>KEN</v>
      </c>
      <c r="K2344" s="21" t="str">
        <v>Sharon JEPCHUMBA</v>
      </c>
      <c r="L2344" s="47" t="str">
        <v>3000msc</v>
      </c>
      <c r="M2344" s="97">
        <v>37947</v>
      </c>
      <c r="N2344" s="96" t="str">
        <f t="shared" si="144"/>
        <v>Sharon JEPCHUMBA3000msc</v>
      </c>
      <c r="O2344" s="2">
        <f t="shared" si="145"/>
        <v>1035</v>
      </c>
      <c r="P2344" s="2">
        <f t="shared" si="146"/>
        <v>75</v>
      </c>
      <c r="Q2344" s="81" t="str">
        <f t="shared" si="147"/>
        <v/>
      </c>
    </row>
    <row r="2345" spans="1:17" x14ac:dyDescent="0.2">
      <c r="A2345" t="s">
        <v>1179</v>
      </c>
      <c r="B2345" t="s">
        <v>1576</v>
      </c>
      <c r="C2345" t="s">
        <v>39</v>
      </c>
      <c r="D2345" s="5">
        <v>34078</v>
      </c>
      <c r="E2345" s="2">
        <v>820</v>
      </c>
      <c r="F2345" s="2">
        <v>27</v>
      </c>
      <c r="G2345" t="str">
        <f>B2345&amp;C2345</f>
        <v>Samantha HALLshot-put</v>
      </c>
      <c r="H2345" s="2">
        <f>E2345</f>
        <v>820</v>
      </c>
      <c r="I2345" s="2" cm="1">
        <f t="array" ref="I2345">MAX(IF($G$3:$G$4000=$G2345,$H$3:$H$4000))</f>
        <v>820</v>
      </c>
      <c r="J2345" s="2" t="str">
        <v>KEN</v>
      </c>
      <c r="K2345" s="21" t="str">
        <v>Milcent NDORO</v>
      </c>
      <c r="L2345" s="47" t="str">
        <v>200m</v>
      </c>
      <c r="M2345" s="97">
        <v>31674</v>
      </c>
      <c r="N2345" s="96" t="str">
        <f t="shared" si="144"/>
        <v>Milcent NDORO200m</v>
      </c>
      <c r="O2345" s="2">
        <f t="shared" si="145"/>
        <v>1033</v>
      </c>
      <c r="P2345" s="2">
        <f t="shared" si="146"/>
        <v>122</v>
      </c>
      <c r="Q2345" s="81" t="str">
        <f t="shared" si="147"/>
        <v/>
      </c>
    </row>
    <row r="2346" spans="1:17" x14ac:dyDescent="0.2">
      <c r="A2346" t="s">
        <v>1179</v>
      </c>
      <c r="B2346" t="s">
        <v>2680</v>
      </c>
      <c r="C2346" t="s">
        <v>39</v>
      </c>
      <c r="D2346" s="5">
        <v>35134</v>
      </c>
      <c r="E2346" s="2">
        <v>819</v>
      </c>
      <c r="F2346" s="2">
        <v>98</v>
      </c>
      <c r="G2346" t="str">
        <f>B2346&amp;C2346</f>
        <v>Ayesha CHAMPAGNIEshot-put</v>
      </c>
      <c r="H2346" s="2">
        <f>E2346</f>
        <v>819</v>
      </c>
      <c r="I2346" s="2" cm="1">
        <f t="array" ref="I2346">MAX(IF($G$3:$G$4000=$G2346,$H$3:$H$4000))</f>
        <v>819</v>
      </c>
      <c r="J2346" s="2" t="str">
        <v>KEN</v>
      </c>
      <c r="K2346" s="21" t="str">
        <v>Ann GATHONI</v>
      </c>
      <c r="L2346" s="47" t="str">
        <v>3000msc</v>
      </c>
      <c r="M2346" s="97">
        <v>35859</v>
      </c>
      <c r="N2346" s="96" t="str">
        <f t="shared" si="144"/>
        <v>Ann GATHONI3000msc</v>
      </c>
      <c r="O2346" s="2">
        <f t="shared" si="145"/>
        <v>1033</v>
      </c>
      <c r="P2346" s="2">
        <f t="shared" si="146"/>
        <v>77</v>
      </c>
      <c r="Q2346" s="81" t="str">
        <f t="shared" si="147"/>
        <v/>
      </c>
    </row>
    <row r="2347" spans="1:17" x14ac:dyDescent="0.2">
      <c r="A2347" t="s">
        <v>1179</v>
      </c>
      <c r="B2347" t="s">
        <v>2681</v>
      </c>
      <c r="C2347" t="s">
        <v>39</v>
      </c>
      <c r="D2347" s="5">
        <v>36856</v>
      </c>
      <c r="E2347" s="2">
        <v>817</v>
      </c>
      <c r="F2347" s="2">
        <v>99</v>
      </c>
      <c r="G2347" t="str">
        <f>B2347&amp;C2347</f>
        <v>Shania PARKINSONshot-put</v>
      </c>
      <c r="H2347" s="2">
        <f>E2347</f>
        <v>817</v>
      </c>
      <c r="I2347" s="2" cm="1">
        <f t="array" ref="I2347">MAX(IF($G$3:$G$4000=$G2347,$H$3:$H$4000))</f>
        <v>817</v>
      </c>
      <c r="J2347" s="2" t="str">
        <v>KEN</v>
      </c>
      <c r="K2347" s="21" t="str">
        <v>Faith CHEPKOECH</v>
      </c>
      <c r="L2347" s="47" t="str">
        <v>5000m</v>
      </c>
      <c r="M2347" s="97">
        <v>1993</v>
      </c>
      <c r="N2347" s="96" t="str">
        <f t="shared" si="144"/>
        <v>Faith CHEPKOECH5000m</v>
      </c>
      <c r="O2347" s="2">
        <f t="shared" si="145"/>
        <v>1033</v>
      </c>
      <c r="P2347" s="2">
        <f t="shared" si="146"/>
        <v>117</v>
      </c>
      <c r="Q2347" s="81" t="str">
        <f t="shared" si="147"/>
        <v/>
      </c>
    </row>
    <row r="2348" spans="1:17" x14ac:dyDescent="0.2">
      <c r="A2348" t="s">
        <v>1179</v>
      </c>
      <c r="B2348" t="s">
        <v>5440</v>
      </c>
      <c r="C2348" s="5" t="s">
        <v>40</v>
      </c>
      <c r="D2348" s="5">
        <v>38171</v>
      </c>
      <c r="E2348" s="2">
        <v>809</v>
      </c>
      <c r="F2348" s="2">
        <v>58</v>
      </c>
      <c r="G2348" t="str">
        <f>B2348&amp;C2348</f>
        <v>Britannie JOHNSONdiscus-throw</v>
      </c>
      <c r="H2348" s="2">
        <f>E2348</f>
        <v>809</v>
      </c>
      <c r="I2348" s="2" cm="1">
        <f t="array" ref="I2348">MAX(IF($G$3:$G$4000=$G2348,$H$3:$H$4000))</f>
        <v>809</v>
      </c>
      <c r="J2348" s="2" t="str">
        <v>KEN</v>
      </c>
      <c r="K2348" s="21" t="str">
        <v>Christine NDANU</v>
      </c>
      <c r="L2348" s="47" t="str">
        <v>800m</v>
      </c>
      <c r="M2348" s="97">
        <v>2000</v>
      </c>
      <c r="N2348" s="96" t="str">
        <f t="shared" si="144"/>
        <v>Christine NDANU800m</v>
      </c>
      <c r="O2348" s="2">
        <f t="shared" si="145"/>
        <v>1032</v>
      </c>
      <c r="P2348" s="2">
        <f t="shared" si="146"/>
        <v>131</v>
      </c>
      <c r="Q2348" s="81" t="str">
        <f t="shared" si="147"/>
        <v/>
      </c>
    </row>
    <row r="2349" spans="1:17" x14ac:dyDescent="0.2">
      <c r="A2349" t="s">
        <v>1179</v>
      </c>
      <c r="B2349" t="s">
        <v>5444</v>
      </c>
      <c r="C2349" t="s">
        <v>39</v>
      </c>
      <c r="D2349" s="5">
        <v>37145</v>
      </c>
      <c r="E2349" s="2">
        <v>801</v>
      </c>
      <c r="F2349" s="2">
        <v>35</v>
      </c>
      <c r="G2349" t="str">
        <f>B2349&amp;C2349</f>
        <v>Leonie SAMUELSshot-put</v>
      </c>
      <c r="H2349" s="2">
        <f>E2349</f>
        <v>801</v>
      </c>
      <c r="I2349" s="2" cm="1">
        <f t="array" ref="I2349">MAX(IF($G$3:$G$4000=$G2349,$H$3:$H$4000))</f>
        <v>801</v>
      </c>
      <c r="J2349" s="2" t="str">
        <v>KEN</v>
      </c>
      <c r="K2349" s="21" t="str">
        <v>Celestine CHEPKOSGEI</v>
      </c>
      <c r="L2349" s="47" t="str">
        <v>3000msc</v>
      </c>
      <c r="M2349" s="97">
        <v>0</v>
      </c>
      <c r="N2349" s="96" t="str">
        <f t="shared" si="144"/>
        <v>Celestine CHEPKOSGEI3000msc</v>
      </c>
      <c r="O2349" s="2">
        <f t="shared" si="145"/>
        <v>1031</v>
      </c>
      <c r="P2349" s="2">
        <f t="shared" si="146"/>
        <v>80</v>
      </c>
      <c r="Q2349" s="81" t="str">
        <f t="shared" si="147"/>
        <v/>
      </c>
    </row>
    <row r="2350" spans="1:17" x14ac:dyDescent="0.2">
      <c r="A2350" t="s">
        <v>1179</v>
      </c>
      <c r="B2350" t="s">
        <v>1637</v>
      </c>
      <c r="C2350" t="s">
        <v>39</v>
      </c>
      <c r="D2350" s="5">
        <v>38205</v>
      </c>
      <c r="E2350" s="2">
        <v>795</v>
      </c>
      <c r="F2350" s="2">
        <v>38</v>
      </c>
      <c r="G2350" t="str">
        <f>B2350&amp;C2350</f>
        <v>Rochele SOLMONshot-put</v>
      </c>
      <c r="H2350" s="2">
        <f>E2350</f>
        <v>795</v>
      </c>
      <c r="I2350" s="2" cm="1">
        <f t="array" ref="I2350">MAX(IF($G$3:$G$4000=$G2350,$H$3:$H$4000))</f>
        <v>795</v>
      </c>
      <c r="J2350" s="2" t="str">
        <v>KEN</v>
      </c>
      <c r="K2350" s="21" t="str">
        <v>Jane Jelagat SEUREY</v>
      </c>
      <c r="L2350" s="47" t="str">
        <v>marathon</v>
      </c>
      <c r="M2350" s="97">
        <v>31473</v>
      </c>
      <c r="N2350" s="96" t="str">
        <f t="shared" si="144"/>
        <v>Jane Jelagat SEUREYmarathon</v>
      </c>
      <c r="O2350" s="2">
        <f t="shared" si="145"/>
        <v>1031</v>
      </c>
      <c r="P2350" s="2">
        <f t="shared" si="146"/>
        <v>90</v>
      </c>
      <c r="Q2350" s="81" t="str">
        <f t="shared" si="147"/>
        <v/>
      </c>
    </row>
    <row r="2351" spans="1:17" x14ac:dyDescent="0.2">
      <c r="A2351" t="s">
        <v>1179</v>
      </c>
      <c r="B2351" t="s">
        <v>5440</v>
      </c>
      <c r="C2351" s="5" t="s">
        <v>39</v>
      </c>
      <c r="D2351" s="5">
        <v>38171</v>
      </c>
      <c r="E2351" s="2">
        <v>791</v>
      </c>
      <c r="F2351" s="2">
        <v>41</v>
      </c>
      <c r="G2351" t="str">
        <f>B2351&amp;C2351</f>
        <v>Britannie JOHNSONshot-put</v>
      </c>
      <c r="H2351" s="2">
        <f>E2351</f>
        <v>791</v>
      </c>
      <c r="I2351" s="2" cm="1">
        <f t="array" ref="I2351">MAX(IF($G$3:$G$4000=$G2351,$H$3:$H$4000))</f>
        <v>791</v>
      </c>
      <c r="J2351" s="2" t="str">
        <v>KEN</v>
      </c>
      <c r="K2351" s="21" t="str">
        <v>Beatrice CHEROP</v>
      </c>
      <c r="L2351" s="47" t="str">
        <v>marathon</v>
      </c>
      <c r="M2351" s="97">
        <v>1986</v>
      </c>
      <c r="N2351" s="96" t="str">
        <f t="shared" si="144"/>
        <v>Beatrice CHEROPmarathon</v>
      </c>
      <c r="O2351" s="2">
        <f t="shared" si="145"/>
        <v>1029</v>
      </c>
      <c r="P2351" s="2">
        <f t="shared" si="146"/>
        <v>91</v>
      </c>
      <c r="Q2351" s="81" t="str">
        <f t="shared" si="147"/>
        <v/>
      </c>
    </row>
    <row r="2352" spans="1:17" x14ac:dyDescent="0.2">
      <c r="A2352" t="s">
        <v>1179</v>
      </c>
      <c r="B2352" t="s">
        <v>1627</v>
      </c>
      <c r="C2352" s="5" t="s">
        <v>39</v>
      </c>
      <c r="D2352" s="6">
        <v>37956</v>
      </c>
      <c r="E2352" s="2">
        <v>791</v>
      </c>
      <c r="F2352" s="2">
        <v>42</v>
      </c>
      <c r="G2352" t="str">
        <f>B2352&amp;C2352</f>
        <v>Tafada WRIGHTshot-put</v>
      </c>
      <c r="H2352" s="2">
        <f>E2352</f>
        <v>791</v>
      </c>
      <c r="I2352" s="2" cm="1">
        <f t="array" ref="I2352">MAX(IF($G$3:$G$4000=$G2352,$H$3:$H$4000))</f>
        <v>791</v>
      </c>
      <c r="J2352" s="2" t="str">
        <v>KEN</v>
      </c>
      <c r="K2352" s="21" t="str">
        <v>Janet CHEPKEMOI</v>
      </c>
      <c r="L2352" s="47" t="str">
        <v>1500m</v>
      </c>
      <c r="M2352" s="97">
        <v>0</v>
      </c>
      <c r="N2352" s="96" t="str">
        <f t="shared" si="144"/>
        <v>Janet CHEPKEMOI1500m</v>
      </c>
      <c r="O2352" s="2">
        <f t="shared" si="145"/>
        <v>1028</v>
      </c>
      <c r="P2352" s="2">
        <f t="shared" si="146"/>
        <v>125</v>
      </c>
      <c r="Q2352" s="81" t="str">
        <f t="shared" si="147"/>
        <v/>
      </c>
    </row>
    <row r="2353" spans="1:17" x14ac:dyDescent="0.2">
      <c r="A2353" t="s">
        <v>1179</v>
      </c>
      <c r="B2353" t="s">
        <v>1573</v>
      </c>
      <c r="C2353" s="5" t="s">
        <v>39</v>
      </c>
      <c r="D2353" s="5">
        <v>35064</v>
      </c>
      <c r="E2353" s="2">
        <v>788</v>
      </c>
      <c r="F2353" s="2">
        <v>44</v>
      </c>
      <c r="G2353" t="str">
        <f>B2353&amp;C2353</f>
        <v>Shadae LAWRENCEshot-put</v>
      </c>
      <c r="H2353" s="2">
        <f>E2353</f>
        <v>788</v>
      </c>
      <c r="I2353" s="2" cm="1">
        <f t="array" ref="I2353">MAX(IF($G$3:$G$4000=$G2353,$H$3:$H$4000))</f>
        <v>788</v>
      </c>
      <c r="J2353" s="2" t="str">
        <v>KEN</v>
      </c>
      <c r="K2353" s="21" t="str">
        <v>Naomi CHEPKEMOI</v>
      </c>
      <c r="L2353" s="47" t="str">
        <v>3000msc</v>
      </c>
      <c r="M2353" s="97">
        <v>36319</v>
      </c>
      <c r="N2353" s="96" t="str">
        <f t="shared" si="144"/>
        <v>Naomi CHEPKEMOI3000msc</v>
      </c>
      <c r="O2353" s="2">
        <f t="shared" si="145"/>
        <v>1027</v>
      </c>
      <c r="P2353" s="2">
        <f t="shared" si="146"/>
        <v>83</v>
      </c>
      <c r="Q2353" s="81" t="str">
        <f t="shared" si="147"/>
        <v/>
      </c>
    </row>
    <row r="2354" spans="1:17" x14ac:dyDescent="0.2">
      <c r="A2354" t="s">
        <v>1179</v>
      </c>
      <c r="B2354" t="s">
        <v>1581</v>
      </c>
      <c r="C2354" s="5" t="s">
        <v>39</v>
      </c>
      <c r="D2354" s="5">
        <v>38140</v>
      </c>
      <c r="E2354" s="2">
        <v>784</v>
      </c>
      <c r="F2354" s="2">
        <v>49</v>
      </c>
      <c r="G2354" t="str">
        <f>B2354&amp;C2354</f>
        <v>Cedricka WILLIAMSshot-put</v>
      </c>
      <c r="H2354" s="2">
        <f>E2354</f>
        <v>784</v>
      </c>
      <c r="I2354" s="2" cm="1">
        <f t="array" ref="I2354">MAX(IF($G$3:$G$4000=$G2354,$H$3:$H$4000))</f>
        <v>784</v>
      </c>
      <c r="J2354" s="2" t="str">
        <v>KEN</v>
      </c>
      <c r="K2354" s="21" t="str">
        <v>Eunice KADOGO</v>
      </c>
      <c r="L2354" s="47" t="str">
        <v>200m</v>
      </c>
      <c r="M2354" s="97">
        <v>34458</v>
      </c>
      <c r="N2354" s="96" t="str">
        <f t="shared" si="144"/>
        <v>Eunice KADOGO200m</v>
      </c>
      <c r="O2354" s="2">
        <f t="shared" si="145"/>
        <v>1025</v>
      </c>
      <c r="P2354" s="2">
        <f t="shared" si="146"/>
        <v>129</v>
      </c>
      <c r="Q2354" s="81" t="str">
        <f t="shared" si="147"/>
        <v/>
      </c>
    </row>
    <row r="2355" spans="1:17" x14ac:dyDescent="0.2">
      <c r="A2355" t="s">
        <v>1179</v>
      </c>
      <c r="B2355" t="s">
        <v>1641</v>
      </c>
      <c r="C2355" s="5" t="s">
        <v>39</v>
      </c>
      <c r="D2355" s="5">
        <v>37531</v>
      </c>
      <c r="E2355" s="2">
        <v>776</v>
      </c>
      <c r="F2355" s="2">
        <v>53</v>
      </c>
      <c r="G2355" t="str">
        <f>B2355&amp;C2355</f>
        <v>Monifa EDWARDSshot-put</v>
      </c>
      <c r="H2355" s="2">
        <f>E2355</f>
        <v>776</v>
      </c>
      <c r="I2355" s="2" cm="1">
        <f t="array" ref="I2355">MAX(IF($G$3:$G$4000=$G2355,$H$3:$H$4000))</f>
        <v>776</v>
      </c>
      <c r="J2355" s="2" t="str">
        <v>KEN</v>
      </c>
      <c r="K2355" s="21" t="str">
        <v>Maximila IMALI</v>
      </c>
      <c r="L2355" s="47" t="str">
        <v>200m</v>
      </c>
      <c r="M2355" s="97">
        <v>35103</v>
      </c>
      <c r="N2355" s="96" t="str">
        <f t="shared" si="144"/>
        <v>Maximila IMALI200m</v>
      </c>
      <c r="O2355" s="2">
        <f t="shared" si="145"/>
        <v>1023</v>
      </c>
      <c r="P2355" s="2">
        <f t="shared" si="146"/>
        <v>131</v>
      </c>
      <c r="Q2355" s="81" t="str">
        <f t="shared" si="147"/>
        <v/>
      </c>
    </row>
    <row r="2356" spans="1:17" x14ac:dyDescent="0.2">
      <c r="A2356" t="s">
        <v>1179</v>
      </c>
      <c r="B2356" t="s">
        <v>1616</v>
      </c>
      <c r="C2356" t="s">
        <v>40</v>
      </c>
      <c r="D2356" s="5">
        <v>38719</v>
      </c>
      <c r="E2356" s="2">
        <v>773</v>
      </c>
      <c r="F2356" s="2">
        <v>77</v>
      </c>
      <c r="G2356" t="str">
        <f>B2356&amp;C2356</f>
        <v>Shamoyea MORRISdiscus-throw</v>
      </c>
      <c r="H2356" s="2">
        <f>E2356</f>
        <v>773</v>
      </c>
      <c r="I2356" s="2" cm="1">
        <f t="array" ref="I2356">MAX(IF($G$3:$G$4000=$G2356,$H$3:$H$4000))</f>
        <v>773</v>
      </c>
      <c r="J2356" s="2" t="str">
        <v>KEN</v>
      </c>
      <c r="K2356" s="21" t="str">
        <v>Agnes MUENI</v>
      </c>
      <c r="L2356" s="47" t="str">
        <v>800m</v>
      </c>
      <c r="M2356" s="97">
        <v>0</v>
      </c>
      <c r="N2356" s="96" t="str">
        <f t="shared" si="144"/>
        <v>Agnes MUENI800m</v>
      </c>
      <c r="O2356" s="2">
        <f t="shared" si="145"/>
        <v>1023</v>
      </c>
      <c r="P2356" s="2">
        <f t="shared" si="146"/>
        <v>135</v>
      </c>
      <c r="Q2356" s="81" t="str">
        <f t="shared" si="147"/>
        <v/>
      </c>
    </row>
    <row r="2357" spans="1:17" x14ac:dyDescent="0.2">
      <c r="A2357" t="s">
        <v>1179</v>
      </c>
      <c r="B2357" t="s">
        <v>1642</v>
      </c>
      <c r="C2357" s="5" t="s">
        <v>39</v>
      </c>
      <c r="D2357" s="5">
        <v>37816</v>
      </c>
      <c r="E2357" s="2">
        <v>772</v>
      </c>
      <c r="F2357" s="2">
        <v>55</v>
      </c>
      <c r="G2357" t="str">
        <f>B2357&amp;C2357</f>
        <v>Natalie ALBERTshot-put</v>
      </c>
      <c r="H2357" s="2">
        <f>E2357</f>
        <v>772</v>
      </c>
      <c r="I2357" s="2" cm="1">
        <f t="array" ref="I2357">MAX(IF($G$3:$G$4000=$G2357,$H$3:$H$4000))</f>
        <v>772</v>
      </c>
      <c r="J2357" s="2" t="str">
        <v>KEN</v>
      </c>
      <c r="K2357" s="21" t="str">
        <v>Naomi KORIR</v>
      </c>
      <c r="L2357" s="47" t="str">
        <v>400m</v>
      </c>
      <c r="M2357" s="97">
        <v>36039</v>
      </c>
      <c r="N2357" s="96" t="str">
        <f t="shared" si="144"/>
        <v>Naomi KORIR400m</v>
      </c>
      <c r="O2357" s="2">
        <f t="shared" si="145"/>
        <v>1021</v>
      </c>
      <c r="P2357" s="2">
        <f t="shared" si="146"/>
        <v>145</v>
      </c>
      <c r="Q2357" s="81" t="str">
        <f t="shared" si="147"/>
        <v/>
      </c>
    </row>
    <row r="2358" spans="1:17" x14ac:dyDescent="0.2">
      <c r="A2358" t="s">
        <v>1179</v>
      </c>
      <c r="B2358" t="s">
        <v>1637</v>
      </c>
      <c r="C2358" t="s">
        <v>40</v>
      </c>
      <c r="D2358" s="5">
        <v>38205</v>
      </c>
      <c r="E2358" s="2">
        <v>767</v>
      </c>
      <c r="F2358" s="2">
        <v>81</v>
      </c>
      <c r="G2358" t="str">
        <f>B2358&amp;C2358</f>
        <v>Rochele SOLMONdiscus-throw</v>
      </c>
      <c r="H2358" s="2">
        <f>E2358</f>
        <v>767</v>
      </c>
      <c r="I2358" s="2" cm="1">
        <f t="array" ref="I2358">MAX(IF($G$3:$G$4000=$G2358,$H$3:$H$4000))</f>
        <v>767</v>
      </c>
      <c r="J2358" s="2" t="str">
        <v>KEN</v>
      </c>
      <c r="K2358" s="21" t="str">
        <v>Mercy OKECH</v>
      </c>
      <c r="L2358" s="47" t="str">
        <v>400m</v>
      </c>
      <c r="M2358" s="97">
        <v>37467</v>
      </c>
      <c r="N2358" s="96" t="str">
        <f t="shared" si="144"/>
        <v>Mercy OKECH400m</v>
      </c>
      <c r="O2358" s="2">
        <f t="shared" si="145"/>
        <v>1021</v>
      </c>
      <c r="P2358" s="2">
        <f t="shared" si="146"/>
        <v>145</v>
      </c>
      <c r="Q2358" s="81" t="str">
        <f t="shared" si="147"/>
        <v/>
      </c>
    </row>
    <row r="2359" spans="1:17" x14ac:dyDescent="0.2">
      <c r="A2359" t="s">
        <v>1179</v>
      </c>
      <c r="B2359" t="s">
        <v>1654</v>
      </c>
      <c r="C2359" t="s">
        <v>39</v>
      </c>
      <c r="D2359" s="5">
        <v>38149</v>
      </c>
      <c r="E2359" s="2">
        <v>759</v>
      </c>
      <c r="F2359" s="2">
        <v>63</v>
      </c>
      <c r="G2359" t="str">
        <f>B2359&amp;C2359</f>
        <v>Juliet SMITHshot-put</v>
      </c>
      <c r="H2359" s="2">
        <f>E2359</f>
        <v>759</v>
      </c>
      <c r="I2359" s="2" cm="1">
        <f t="array" ref="I2359">MAX(IF($G$3:$G$4000=$G2359,$H$3:$H$4000))</f>
        <v>759</v>
      </c>
      <c r="J2359" s="2" t="str">
        <v>KEN</v>
      </c>
      <c r="K2359" s="21" t="str">
        <v>Cynthia CHESEBE</v>
      </c>
      <c r="L2359" s="47" t="str">
        <v>800m</v>
      </c>
      <c r="M2359" s="97">
        <v>0</v>
      </c>
      <c r="N2359" s="96" t="str">
        <f t="shared" si="144"/>
        <v>Cynthia CHESEBE800m</v>
      </c>
      <c r="O2359" s="2">
        <f t="shared" si="145"/>
        <v>1021</v>
      </c>
      <c r="P2359" s="2">
        <f t="shared" si="146"/>
        <v>137</v>
      </c>
      <c r="Q2359" s="81" t="str">
        <f t="shared" si="147"/>
        <v/>
      </c>
    </row>
    <row r="2360" spans="1:17" x14ac:dyDescent="0.2">
      <c r="A2360" t="s">
        <v>1179</v>
      </c>
      <c r="B2360" t="s">
        <v>5441</v>
      </c>
      <c r="C2360" t="s">
        <v>40</v>
      </c>
      <c r="D2360" s="5">
        <v>35628</v>
      </c>
      <c r="E2360" s="2">
        <v>758</v>
      </c>
      <c r="F2360" s="2">
        <v>87</v>
      </c>
      <c r="G2360" t="str">
        <f>B2360&amp;C2360</f>
        <v>Janell FULLERTONdiscus-throw</v>
      </c>
      <c r="H2360" s="2">
        <f>E2360</f>
        <v>758</v>
      </c>
      <c r="I2360" s="2" cm="1">
        <f t="array" ref="I2360">MAX(IF($G$3:$G$4000=$G2360,$H$3:$H$4000))</f>
        <v>758</v>
      </c>
      <c r="J2360" s="2" t="str">
        <v>KEN</v>
      </c>
      <c r="K2360" s="21" t="str">
        <v>Brenda JEPCHIRCHIR</v>
      </c>
      <c r="L2360" s="47" t="str">
        <v>3000msc</v>
      </c>
      <c r="M2360" s="97">
        <v>38543</v>
      </c>
      <c r="N2360" s="96" t="str">
        <f t="shared" si="144"/>
        <v>Brenda JEPCHIRCHIR3000msc</v>
      </c>
      <c r="O2360" s="2">
        <f t="shared" si="145"/>
        <v>1021</v>
      </c>
      <c r="P2360" s="2">
        <f t="shared" si="146"/>
        <v>88</v>
      </c>
      <c r="Q2360" s="81" t="str">
        <f t="shared" si="147"/>
        <v/>
      </c>
    </row>
    <row r="2361" spans="1:17" x14ac:dyDescent="0.2">
      <c r="A2361" t="s">
        <v>1179</v>
      </c>
      <c r="B2361" t="s">
        <v>1644</v>
      </c>
      <c r="C2361" t="s">
        <v>39</v>
      </c>
      <c r="D2361" s="5"/>
      <c r="E2361" s="2">
        <v>753</v>
      </c>
      <c r="F2361" s="2">
        <v>66</v>
      </c>
      <c r="G2361" t="str">
        <f>B2361&amp;C2361</f>
        <v>Shania STEPHENSshot-put</v>
      </c>
      <c r="H2361" s="2">
        <f>E2361</f>
        <v>753</v>
      </c>
      <c r="I2361" s="2" cm="1">
        <f t="array" ref="I2361">MAX(IF($G$3:$G$4000=$G2361,$H$3:$H$4000))</f>
        <v>753</v>
      </c>
      <c r="J2361" s="2" t="str">
        <v>KEN</v>
      </c>
      <c r="K2361" s="21" t="str">
        <v>Mercy ADIJAH</v>
      </c>
      <c r="L2361" s="47" t="str">
        <v>400m</v>
      </c>
      <c r="M2361" s="97">
        <v>0</v>
      </c>
      <c r="N2361" s="96" t="str">
        <f t="shared" si="144"/>
        <v>Mercy ADIJAH400m</v>
      </c>
      <c r="O2361" s="2">
        <f t="shared" si="145"/>
        <v>1020</v>
      </c>
      <c r="P2361" s="2">
        <f t="shared" si="146"/>
        <v>147</v>
      </c>
      <c r="Q2361" s="81" t="str">
        <f t="shared" si="147"/>
        <v/>
      </c>
    </row>
    <row r="2362" spans="1:17" x14ac:dyDescent="0.2">
      <c r="A2362" t="s">
        <v>1179</v>
      </c>
      <c r="B2362" t="s">
        <v>1592</v>
      </c>
      <c r="C2362" t="s">
        <v>39</v>
      </c>
      <c r="D2362" s="5">
        <v>37945</v>
      </c>
      <c r="E2362" s="2">
        <v>747</v>
      </c>
      <c r="F2362" s="2">
        <v>74</v>
      </c>
      <c r="G2362" t="str">
        <f>B2362&amp;C2362</f>
        <v>Damali WILLIAMSshot-put</v>
      </c>
      <c r="H2362" s="2">
        <f>E2362</f>
        <v>747</v>
      </c>
      <c r="I2362" s="2" cm="1">
        <f t="array" ref="I2362">MAX(IF($G$3:$G$4000=$G2362,$H$3:$H$4000))</f>
        <v>747</v>
      </c>
      <c r="J2362" s="2" t="str">
        <v>KEN</v>
      </c>
      <c r="K2362" s="21" t="str">
        <v>Lucy NDUTA</v>
      </c>
      <c r="L2362" s="47" t="str">
        <v>5000m</v>
      </c>
      <c r="M2362" s="97">
        <v>0</v>
      </c>
      <c r="N2362" s="96" t="str">
        <f t="shared" si="144"/>
        <v>Lucy NDUTA5000m</v>
      </c>
      <c r="O2362" s="2">
        <f t="shared" si="145"/>
        <v>1020</v>
      </c>
      <c r="P2362" s="2">
        <f t="shared" si="146"/>
        <v>125</v>
      </c>
      <c r="Q2362" s="81" t="str">
        <f t="shared" si="147"/>
        <v/>
      </c>
    </row>
    <row r="2363" spans="1:17" x14ac:dyDescent="0.2">
      <c r="A2363" t="s">
        <v>1179</v>
      </c>
      <c r="B2363" t="s">
        <v>1627</v>
      </c>
      <c r="C2363" t="s">
        <v>40</v>
      </c>
      <c r="D2363" s="5">
        <v>37956</v>
      </c>
      <c r="E2363" s="2">
        <v>745</v>
      </c>
      <c r="F2363" s="2">
        <v>99</v>
      </c>
      <c r="G2363" t="str">
        <f>B2363&amp;C2363</f>
        <v>Tafada WRIGHTdiscus-throw</v>
      </c>
      <c r="H2363" s="2">
        <f>E2363</f>
        <v>745</v>
      </c>
      <c r="I2363" s="2" cm="1">
        <f t="array" ref="I2363">MAX(IF($G$3:$G$4000=$G2363,$H$3:$H$4000))</f>
        <v>745</v>
      </c>
      <c r="J2363" s="2" t="str">
        <v>KEN</v>
      </c>
      <c r="K2363" s="21" t="str">
        <v>Virginia NYAMBURA</v>
      </c>
      <c r="L2363" s="47" t="str">
        <v>1500m</v>
      </c>
      <c r="M2363" s="97">
        <v>34170</v>
      </c>
      <c r="N2363" s="96" t="str">
        <f t="shared" si="144"/>
        <v>Virginia NYAMBURA1500m</v>
      </c>
      <c r="O2363" s="2">
        <f t="shared" si="145"/>
        <v>1019</v>
      </c>
      <c r="P2363" s="2">
        <f t="shared" si="146"/>
        <v>129</v>
      </c>
      <c r="Q2363" s="81" t="str">
        <f t="shared" si="147"/>
        <v/>
      </c>
    </row>
    <row r="2364" spans="1:17" x14ac:dyDescent="0.2">
      <c r="A2364" t="s">
        <v>1179</v>
      </c>
      <c r="B2364" t="s">
        <v>2681</v>
      </c>
      <c r="C2364" t="s">
        <v>39</v>
      </c>
      <c r="D2364" s="5">
        <v>36856</v>
      </c>
      <c r="E2364" s="2">
        <v>745</v>
      </c>
      <c r="F2364" s="2">
        <v>75</v>
      </c>
      <c r="G2364" t="str">
        <f>B2364&amp;C2364</f>
        <v>Shania PARKINSONshot-put</v>
      </c>
      <c r="H2364" s="2">
        <f>E2364</f>
        <v>745</v>
      </c>
      <c r="I2364" s="2" cm="1">
        <f t="array" ref="I2364">MAX(IF($G$3:$G$4000=$G2364,$H$3:$H$4000))</f>
        <v>817</v>
      </c>
      <c r="J2364" s="2" t="str">
        <v>KEN</v>
      </c>
      <c r="K2364" s="21" t="str">
        <v>Nancy CHEROP</v>
      </c>
      <c r="L2364" s="47" t="str">
        <v>5000m</v>
      </c>
      <c r="M2364" s="97">
        <v>0</v>
      </c>
      <c r="N2364" s="96" t="str">
        <f t="shared" si="144"/>
        <v>Nancy CHEROP5000m</v>
      </c>
      <c r="O2364" s="2">
        <f t="shared" si="145"/>
        <v>1019</v>
      </c>
      <c r="P2364" s="2">
        <f t="shared" si="146"/>
        <v>127</v>
      </c>
      <c r="Q2364" s="81" t="str">
        <f t="shared" si="147"/>
        <v/>
      </c>
    </row>
    <row r="2365" spans="1:17" x14ac:dyDescent="0.2">
      <c r="A2365" t="s">
        <v>1179</v>
      </c>
      <c r="B2365" t="s">
        <v>5445</v>
      </c>
      <c r="C2365" s="6" t="s">
        <v>39</v>
      </c>
      <c r="D2365" s="5">
        <v>44701</v>
      </c>
      <c r="E2365" s="2">
        <v>743</v>
      </c>
      <c r="F2365" s="2">
        <v>79</v>
      </c>
      <c r="G2365" t="str">
        <f>B2365&amp;C2365</f>
        <v>Victoria CHRISTIEshot-put</v>
      </c>
      <c r="H2365" s="2">
        <f>E2365</f>
        <v>743</v>
      </c>
      <c r="I2365" s="2" cm="1">
        <f t="array" ref="I2365">MAX(IF($G$3:$G$4000=$G2365,$H$3:$H$4000))</f>
        <v>743</v>
      </c>
      <c r="J2365" s="2" t="str">
        <v>KEN</v>
      </c>
      <c r="K2365" s="21" t="str">
        <v>Jane Wangare CHEGE</v>
      </c>
      <c r="L2365" s="47" t="str">
        <v>400mh</v>
      </c>
      <c r="M2365" s="97">
        <v>36144</v>
      </c>
      <c r="N2365" s="96" t="str">
        <f t="shared" si="144"/>
        <v>Jane Wangare CHEGE400mh</v>
      </c>
      <c r="O2365" s="2">
        <f t="shared" si="145"/>
        <v>1019</v>
      </c>
      <c r="P2365" s="2">
        <f t="shared" si="146"/>
        <v>89</v>
      </c>
      <c r="Q2365" s="81" t="str">
        <f t="shared" si="147"/>
        <v/>
      </c>
    </row>
    <row r="2366" spans="1:17" x14ac:dyDescent="0.2">
      <c r="A2366" t="s">
        <v>1179</v>
      </c>
      <c r="B2366" t="s">
        <v>1651</v>
      </c>
      <c r="C2366" t="s">
        <v>39</v>
      </c>
      <c r="D2366" s="5">
        <v>38036</v>
      </c>
      <c r="E2366" s="2">
        <v>732</v>
      </c>
      <c r="F2366" s="2">
        <v>83</v>
      </c>
      <c r="G2366" t="str">
        <f>B2366&amp;C2366</f>
        <v>Rickea ATKINSshot-put</v>
      </c>
      <c r="H2366" s="2">
        <f>E2366</f>
        <v>732</v>
      </c>
      <c r="I2366" s="2" cm="1">
        <f t="array" ref="I2366">MAX(IF($G$3:$G$4000=$G2366,$H$3:$H$4000))</f>
        <v>732</v>
      </c>
      <c r="J2366" s="2" t="str">
        <v>KEN</v>
      </c>
      <c r="K2366" s="21" t="str">
        <v>Mercy CHEPKORIR</v>
      </c>
      <c r="L2366" s="47" t="str">
        <v>3000msc</v>
      </c>
      <c r="M2366" s="97">
        <v>1994</v>
      </c>
      <c r="N2366" s="96" t="str">
        <f t="shared" si="144"/>
        <v>Mercy CHEPKORIR3000msc</v>
      </c>
      <c r="O2366" s="2">
        <f t="shared" si="145"/>
        <v>1019</v>
      </c>
      <c r="P2366" s="2">
        <f t="shared" si="146"/>
        <v>91</v>
      </c>
      <c r="Q2366" s="81" t="str">
        <f t="shared" si="147"/>
        <v/>
      </c>
    </row>
    <row r="2367" spans="1:17" x14ac:dyDescent="0.2">
      <c r="A2367" t="s">
        <v>1179</v>
      </c>
      <c r="B2367" t="s">
        <v>5252</v>
      </c>
      <c r="C2367" t="s">
        <v>41</v>
      </c>
      <c r="D2367" s="5">
        <v>37267</v>
      </c>
      <c r="E2367" s="2">
        <v>727</v>
      </c>
      <c r="F2367" s="2">
        <v>66</v>
      </c>
      <c r="G2367" t="str">
        <f>B2367&amp;C2367</f>
        <v>Latavia GALLOWAYjavelin-throw</v>
      </c>
      <c r="H2367" s="2">
        <f>E2367</f>
        <v>727</v>
      </c>
      <c r="I2367" s="2" cm="1">
        <f t="array" ref="I2367">MAX(IF($G$3:$G$4000=$G2367,$H$3:$H$4000))</f>
        <v>727</v>
      </c>
      <c r="J2367" s="2" t="str">
        <v>KEN</v>
      </c>
      <c r="K2367" s="21" t="str">
        <v>Joice JEBOR</v>
      </c>
      <c r="L2367" s="47" t="str">
        <v>3000msc</v>
      </c>
      <c r="M2367" s="97">
        <v>0</v>
      </c>
      <c r="N2367" s="96" t="str">
        <f t="shared" si="144"/>
        <v>Joice JEBOR3000msc</v>
      </c>
      <c r="O2367" s="2">
        <f t="shared" si="145"/>
        <v>1014</v>
      </c>
      <c r="P2367" s="2">
        <f t="shared" si="146"/>
        <v>95</v>
      </c>
      <c r="Q2367" s="81" t="str">
        <f t="shared" si="147"/>
        <v/>
      </c>
    </row>
    <row r="2368" spans="1:17" x14ac:dyDescent="0.2">
      <c r="A2368" t="s">
        <v>1179</v>
      </c>
      <c r="B2368" t="s">
        <v>1655</v>
      </c>
      <c r="C2368" t="s">
        <v>39</v>
      </c>
      <c r="D2368" s="5">
        <v>38040</v>
      </c>
      <c r="E2368" s="2">
        <v>710</v>
      </c>
      <c r="F2368" s="2">
        <v>93</v>
      </c>
      <c r="G2368" t="str">
        <f>B2368&amp;C2368</f>
        <v>Sherika CHRISTIEshot-put</v>
      </c>
      <c r="H2368" s="2">
        <f>E2368</f>
        <v>710</v>
      </c>
      <c r="I2368" s="2" cm="1">
        <f t="array" ref="I2368">MAX(IF($G$3:$G$4000=$G2368,$H$3:$H$4000))</f>
        <v>710</v>
      </c>
      <c r="J2368" s="2" t="str">
        <v>KEN</v>
      </c>
      <c r="K2368" s="21" t="str">
        <v>Agnes Mutindi NGUMBI</v>
      </c>
      <c r="L2368" s="47" t="str">
        <v>400mh</v>
      </c>
      <c r="M2368" s="97">
        <v>37536</v>
      </c>
      <c r="N2368" s="96" t="str">
        <f t="shared" si="144"/>
        <v>Agnes Mutindi NGUMBI400mh</v>
      </c>
      <c r="O2368" s="2">
        <f t="shared" si="145"/>
        <v>1012</v>
      </c>
      <c r="P2368" s="2">
        <f t="shared" si="146"/>
        <v>98</v>
      </c>
      <c r="Q2368" s="81" t="str">
        <f t="shared" si="147"/>
        <v/>
      </c>
    </row>
    <row r="2369" spans="1:17" x14ac:dyDescent="0.2">
      <c r="A2369" t="s">
        <v>1224</v>
      </c>
      <c r="B2369" t="s">
        <v>1927</v>
      </c>
      <c r="C2369" s="5" t="s">
        <v>28</v>
      </c>
      <c r="D2369" s="5">
        <v>34344</v>
      </c>
      <c r="E2369" s="2">
        <v>1278</v>
      </c>
      <c r="F2369" s="2">
        <v>1</v>
      </c>
      <c r="G2369" t="str">
        <f>B2369&amp;C2369</f>
        <v>Faith KIPYEGON1500m</v>
      </c>
      <c r="H2369" s="2">
        <f>E2369</f>
        <v>1278</v>
      </c>
      <c r="I2369" s="2" cm="1">
        <f t="array" ref="I2369">MAX(IF($G$3:$G$4000=$G2369,$H$3:$H$4000))</f>
        <v>1278</v>
      </c>
      <c r="J2369" s="2" t="str">
        <v>KEN</v>
      </c>
      <c r="K2369" s="21" t="str">
        <v>Caroline JEROTICH</v>
      </c>
      <c r="L2369" s="47" t="str">
        <v>3000msc</v>
      </c>
      <c r="M2369" s="97">
        <v>36927</v>
      </c>
      <c r="N2369" s="96" t="str">
        <f t="shared" si="144"/>
        <v>Caroline JEROTICH3000msc</v>
      </c>
      <c r="O2369" s="2">
        <f t="shared" si="145"/>
        <v>1011</v>
      </c>
      <c r="P2369" s="2">
        <f t="shared" si="146"/>
        <v>98</v>
      </c>
      <c r="Q2369" s="81" t="str">
        <f t="shared" si="147"/>
        <v/>
      </c>
    </row>
    <row r="2370" spans="1:17" x14ac:dyDescent="0.2">
      <c r="A2370" t="s">
        <v>1224</v>
      </c>
      <c r="B2370" t="s">
        <v>2164</v>
      </c>
      <c r="C2370" t="s">
        <v>82</v>
      </c>
      <c r="D2370" s="5">
        <v>34385</v>
      </c>
      <c r="E2370" s="2">
        <v>1274</v>
      </c>
      <c r="F2370" s="2">
        <v>1</v>
      </c>
      <c r="G2370" t="str">
        <f>B2370&amp;C2370</f>
        <v>Brigid KOSGEImarathon</v>
      </c>
      <c r="H2370" s="2">
        <f>E2370</f>
        <v>1274</v>
      </c>
      <c r="I2370" s="2" cm="1">
        <f t="array" ref="I2370">MAX(IF($G$3:$G$4000=$G2370,$H$3:$H$4000))</f>
        <v>1274</v>
      </c>
      <c r="J2370" s="2" t="str">
        <v>KEN</v>
      </c>
      <c r="K2370" s="21" t="str">
        <v>Mercy CHEBET</v>
      </c>
      <c r="L2370" s="47" t="str">
        <v>200m</v>
      </c>
      <c r="M2370" s="97">
        <v>37258</v>
      </c>
      <c r="N2370" s="96" t="str">
        <f t="shared" si="144"/>
        <v>Mercy CHEBET200m</v>
      </c>
      <c r="O2370" s="2">
        <f t="shared" si="145"/>
        <v>1010</v>
      </c>
      <c r="P2370" s="2">
        <f t="shared" si="146"/>
        <v>148</v>
      </c>
      <c r="Q2370" s="81" t="str">
        <f t="shared" si="147"/>
        <v/>
      </c>
    </row>
    <row r="2371" spans="1:17" x14ac:dyDescent="0.2">
      <c r="A2371" t="s">
        <v>1224</v>
      </c>
      <c r="B2371" t="s">
        <v>2847</v>
      </c>
      <c r="C2371" s="5" t="s">
        <v>82</v>
      </c>
      <c r="D2371" s="6">
        <v>34554</v>
      </c>
      <c r="E2371" s="2">
        <v>1261</v>
      </c>
      <c r="F2371" s="2">
        <v>2</v>
      </c>
      <c r="G2371" t="str">
        <f>B2371&amp;C2371</f>
        <v>Ruth CHEPNGETICHmarathon</v>
      </c>
      <c r="H2371" s="2">
        <f>E2371</f>
        <v>1261</v>
      </c>
      <c r="I2371" s="2" cm="1">
        <f t="array" ref="I2371">MAX(IF($G$3:$G$4000=$G2371,$H$3:$H$4000))</f>
        <v>1261</v>
      </c>
      <c r="J2371" s="2" t="str">
        <v>KEN</v>
      </c>
      <c r="K2371" s="21" t="str">
        <v>Damaris MUTUNGA</v>
      </c>
      <c r="L2371" s="47" t="str">
        <v>400m</v>
      </c>
      <c r="M2371" s="97">
        <v>38321</v>
      </c>
      <c r="N2371" s="96" t="str">
        <f t="shared" si="144"/>
        <v>Damaris MUTUNGA400m</v>
      </c>
      <c r="O2371" s="2">
        <f t="shared" si="145"/>
        <v>1008</v>
      </c>
      <c r="P2371" s="2">
        <f t="shared" si="146"/>
        <v>161</v>
      </c>
      <c r="Q2371" s="81" t="str">
        <f t="shared" si="147"/>
        <v/>
      </c>
    </row>
    <row r="2372" spans="1:17" x14ac:dyDescent="0.2">
      <c r="A2372" t="s">
        <v>1224</v>
      </c>
      <c r="B2372" t="s">
        <v>2034</v>
      </c>
      <c r="C2372" t="s">
        <v>34</v>
      </c>
      <c r="D2372" s="5">
        <v>34974</v>
      </c>
      <c r="E2372" s="2">
        <v>1261</v>
      </c>
      <c r="F2372" s="2">
        <v>1</v>
      </c>
      <c r="G2372" t="str">
        <f>B2372&amp;C2372</f>
        <v>Norah JERUTO3000msc</v>
      </c>
      <c r="H2372" s="2">
        <f>E2372</f>
        <v>1261</v>
      </c>
      <c r="I2372" s="2" cm="1">
        <f t="array" ref="I2372">MAX(IF($G$3:$G$4000=$G2372,$H$3:$H$4000))</f>
        <v>1261</v>
      </c>
      <c r="J2372" s="2" t="str">
        <v>KEN</v>
      </c>
      <c r="K2372" s="21" t="str">
        <v>Brigid CHELIMO</v>
      </c>
      <c r="L2372" s="47" t="str">
        <v>5000m</v>
      </c>
      <c r="M2372" s="97">
        <v>1997</v>
      </c>
      <c r="N2372" s="96" t="str">
        <f t="shared" ref="N2372:N2435" si="148">K2372&amp;L2372</f>
        <v>Brigid CHELIMO5000m</v>
      </c>
      <c r="O2372" s="2">
        <f t="shared" ref="O2372:O2435" si="149">VLOOKUP(K2372&amp;L2372,$G$3:$H$3442,2,FALSE)</f>
        <v>1008</v>
      </c>
      <c r="P2372" s="2">
        <f t="shared" ref="P2372:P2435" si="150">COUNTIFS($L$3:$L$3026,L2372,$O$3:$O$3026,"&gt;"&amp;O2372)+1</f>
        <v>130</v>
      </c>
      <c r="Q2372" s="81" t="str">
        <f t="shared" ref="Q2372:Q2435" si="151">IFERROR(IF(J2372="AUS",COUNTIFS($J$3:$J$3026,"AUS",$L$3:$L$3026,L2372,$O$3:$O$3026,"&gt;"&amp;O2372)+1,""),"")</f>
        <v/>
      </c>
    </row>
    <row r="2373" spans="1:17" x14ac:dyDescent="0.2">
      <c r="A2373" t="s">
        <v>1224</v>
      </c>
      <c r="B2373" t="s">
        <v>2130</v>
      </c>
      <c r="C2373" t="s">
        <v>82</v>
      </c>
      <c r="D2373" s="5">
        <v>34311</v>
      </c>
      <c r="E2373" s="2">
        <v>1257</v>
      </c>
      <c r="F2373" s="2">
        <v>1</v>
      </c>
      <c r="G2373" t="str">
        <f>B2373&amp;C2373</f>
        <v>Joyciline JEPKOSGEImarathon</v>
      </c>
      <c r="H2373" s="2">
        <f>E2373</f>
        <v>1257</v>
      </c>
      <c r="I2373" s="2" cm="1">
        <f t="array" ref="I2373">MAX(IF($G$3:$G$4000=$G2373,$H$3:$H$4000))</f>
        <v>1257</v>
      </c>
      <c r="J2373" s="2" t="str">
        <v>KEN</v>
      </c>
      <c r="K2373" s="21" t="str">
        <v>Priscilla TABUNDA</v>
      </c>
      <c r="L2373" s="47" t="str">
        <v>400mh</v>
      </c>
      <c r="M2373" s="97">
        <v>32742</v>
      </c>
      <c r="N2373" s="96" t="str">
        <f t="shared" si="148"/>
        <v>Priscilla TABUNDA400mh</v>
      </c>
      <c r="O2373" s="2">
        <f t="shared" si="149"/>
        <v>1008</v>
      </c>
      <c r="P2373" s="2">
        <f t="shared" si="150"/>
        <v>108</v>
      </c>
      <c r="Q2373" s="81" t="str">
        <f t="shared" si="151"/>
        <v/>
      </c>
    </row>
    <row r="2374" spans="1:17" x14ac:dyDescent="0.2">
      <c r="A2374" t="s">
        <v>1224</v>
      </c>
      <c r="B2374" t="s">
        <v>2841</v>
      </c>
      <c r="C2374" s="5" t="s">
        <v>82</v>
      </c>
      <c r="D2374" s="5">
        <v>33812</v>
      </c>
      <c r="E2374" s="2">
        <v>1254</v>
      </c>
      <c r="F2374" s="2">
        <v>2</v>
      </c>
      <c r="G2374" t="str">
        <f>B2374&amp;C2374</f>
        <v>Angela TANUImarathon</v>
      </c>
      <c r="H2374" s="2">
        <f>E2374</f>
        <v>1254</v>
      </c>
      <c r="I2374" s="2" cm="1">
        <f t="array" ref="I2374">MAX(IF($G$3:$G$4000=$G2374,$H$3:$H$4000))</f>
        <v>1254</v>
      </c>
      <c r="J2374" s="2" t="str">
        <v>KEN</v>
      </c>
      <c r="K2374" s="21" t="str">
        <v>Rebbeca CHEBOLEL</v>
      </c>
      <c r="L2374" s="47" t="str">
        <v>5000m</v>
      </c>
      <c r="M2374" s="97">
        <v>0</v>
      </c>
      <c r="N2374" s="96" t="str">
        <f t="shared" si="148"/>
        <v>Rebbeca CHEBOLEL5000m</v>
      </c>
      <c r="O2374" s="2">
        <f t="shared" si="149"/>
        <v>1007</v>
      </c>
      <c r="P2374" s="2">
        <f t="shared" si="150"/>
        <v>131</v>
      </c>
      <c r="Q2374" s="81" t="str">
        <f t="shared" si="151"/>
        <v/>
      </c>
    </row>
    <row r="2375" spans="1:17" x14ac:dyDescent="0.2">
      <c r="A2375" t="s">
        <v>1224</v>
      </c>
      <c r="B2375" s="5" t="s">
        <v>2841</v>
      </c>
      <c r="C2375" s="5" t="s">
        <v>82</v>
      </c>
      <c r="D2375" s="5">
        <v>33812</v>
      </c>
      <c r="E2375" s="2">
        <v>1247</v>
      </c>
      <c r="F2375" s="2">
        <v>3</v>
      </c>
      <c r="G2375" t="str">
        <f>B2375&amp;C2375</f>
        <v>Angela TANUImarathon</v>
      </c>
      <c r="H2375" s="2">
        <f>E2375</f>
        <v>1247</v>
      </c>
      <c r="I2375" s="2" cm="1">
        <f t="array" ref="I2375">MAX(IF($G$3:$G$4000=$G2375,$H$3:$H$4000))</f>
        <v>1254</v>
      </c>
      <c r="J2375" s="2" t="str">
        <v>KEN</v>
      </c>
      <c r="K2375" s="21" t="str">
        <v>Sylivia Chematui CHESEBE</v>
      </c>
      <c r="L2375" s="47" t="str">
        <v>400m</v>
      </c>
      <c r="M2375" s="97">
        <v>31914</v>
      </c>
      <c r="N2375" s="96" t="str">
        <f t="shared" si="148"/>
        <v>Sylivia Chematui CHESEBE400m</v>
      </c>
      <c r="O2375" s="2">
        <f t="shared" si="149"/>
        <v>1006</v>
      </c>
      <c r="P2375" s="2">
        <f t="shared" si="150"/>
        <v>165</v>
      </c>
      <c r="Q2375" s="81" t="str">
        <f t="shared" si="151"/>
        <v/>
      </c>
    </row>
    <row r="2376" spans="1:17" x14ac:dyDescent="0.2">
      <c r="A2376" t="s">
        <v>1224</v>
      </c>
      <c r="B2376" t="s">
        <v>2164</v>
      </c>
      <c r="C2376" t="s">
        <v>82</v>
      </c>
      <c r="D2376" s="5">
        <v>34385</v>
      </c>
      <c r="E2376" s="2">
        <v>1247</v>
      </c>
      <c r="F2376" s="2">
        <v>3</v>
      </c>
      <c r="G2376" t="str">
        <f>B2376&amp;C2376</f>
        <v>Brigid KOSGEImarathon</v>
      </c>
      <c r="H2376" s="2">
        <f>E2376</f>
        <v>1247</v>
      </c>
      <c r="I2376" s="2" cm="1">
        <f t="array" ref="I2376">MAX(IF($G$3:$G$4000=$G2376,$H$3:$H$4000))</f>
        <v>1274</v>
      </c>
      <c r="J2376" s="2" t="str">
        <v>KEN</v>
      </c>
      <c r="K2376" s="21" t="str">
        <v>Euliter TANUI</v>
      </c>
      <c r="L2376" s="47" t="str">
        <v>marathon</v>
      </c>
      <c r="M2376" s="97">
        <v>33373</v>
      </c>
      <c r="N2376" s="96" t="str">
        <f t="shared" si="148"/>
        <v>Euliter TANUImarathon</v>
      </c>
      <c r="O2376" s="2">
        <f t="shared" si="149"/>
        <v>1005</v>
      </c>
      <c r="P2376" s="2">
        <f t="shared" si="150"/>
        <v>93</v>
      </c>
      <c r="Q2376" s="81" t="str">
        <f t="shared" si="151"/>
        <v/>
      </c>
    </row>
    <row r="2377" spans="1:17" x14ac:dyDescent="0.2">
      <c r="A2377" t="s">
        <v>1224</v>
      </c>
      <c r="B2377" t="s">
        <v>2035</v>
      </c>
      <c r="C2377" t="s">
        <v>34</v>
      </c>
      <c r="D2377" s="5">
        <v>33616</v>
      </c>
      <c r="E2377" s="2">
        <v>1244</v>
      </c>
      <c r="F2377" s="2">
        <v>2</v>
      </c>
      <c r="G2377" t="str">
        <f>B2377&amp;C2377</f>
        <v>Hyvin KIYENG3000msc</v>
      </c>
      <c r="H2377" s="2">
        <f>E2377</f>
        <v>1244</v>
      </c>
      <c r="I2377" s="2" cm="1">
        <f t="array" ref="I2377">MAX(IF($G$3:$G$4000=$G2377,$H$3:$H$4000))</f>
        <v>1244</v>
      </c>
      <c r="J2377" s="2" t="str">
        <v>KEN</v>
      </c>
      <c r="K2377" s="21" t="str">
        <v>Rose WANGUI</v>
      </c>
      <c r="L2377" s="47" t="str">
        <v>5000m</v>
      </c>
      <c r="M2377" s="97">
        <v>38701</v>
      </c>
      <c r="N2377" s="96" t="str">
        <f t="shared" si="148"/>
        <v>Rose WANGUI5000m</v>
      </c>
      <c r="O2377" s="2">
        <f t="shared" si="149"/>
        <v>1003</v>
      </c>
      <c r="P2377" s="2">
        <f t="shared" si="150"/>
        <v>132</v>
      </c>
      <c r="Q2377" s="81" t="str">
        <f t="shared" si="151"/>
        <v/>
      </c>
    </row>
    <row r="2378" spans="1:17" x14ac:dyDescent="0.2">
      <c r="A2378" t="s">
        <v>1224</v>
      </c>
      <c r="B2378" t="s">
        <v>2153</v>
      </c>
      <c r="C2378" t="s">
        <v>82</v>
      </c>
      <c r="D2378" s="5">
        <v>1986</v>
      </c>
      <c r="E2378" s="2">
        <v>1238</v>
      </c>
      <c r="F2378" s="2">
        <v>4</v>
      </c>
      <c r="G2378" t="str">
        <f>B2378&amp;C2378</f>
        <v>Nancy JELAGATmarathon</v>
      </c>
      <c r="H2378" s="2">
        <f>E2378</f>
        <v>1238</v>
      </c>
      <c r="I2378" s="2" cm="1">
        <f t="array" ref="I2378">MAX(IF($G$3:$G$4000=$G2378,$H$3:$H$4000))</f>
        <v>1238</v>
      </c>
      <c r="J2378" s="2" t="str">
        <v>KEN</v>
      </c>
      <c r="K2378" s="21" t="str">
        <v>Chepngetich LANGAT</v>
      </c>
      <c r="L2378" s="47" t="str">
        <v>5000m</v>
      </c>
      <c r="M2378" s="97">
        <v>0</v>
      </c>
      <c r="N2378" s="96" t="str">
        <f t="shared" si="148"/>
        <v>Chepngetich LANGAT5000m</v>
      </c>
      <c r="O2378" s="2">
        <f t="shared" si="149"/>
        <v>1002</v>
      </c>
      <c r="P2378" s="2">
        <f t="shared" si="150"/>
        <v>133</v>
      </c>
      <c r="Q2378" s="81" t="str">
        <f t="shared" si="151"/>
        <v/>
      </c>
    </row>
    <row r="2379" spans="1:17" x14ac:dyDescent="0.2">
      <c r="A2379" t="s">
        <v>1224</v>
      </c>
      <c r="B2379" t="s">
        <v>2037</v>
      </c>
      <c r="C2379" t="s">
        <v>34</v>
      </c>
      <c r="D2379" s="5">
        <v>33425</v>
      </c>
      <c r="E2379" s="2">
        <v>1232</v>
      </c>
      <c r="F2379" s="2">
        <v>4</v>
      </c>
      <c r="G2379" t="str">
        <f>B2379&amp;C2379</f>
        <v>Beatrice CHEPKOECH3000msc</v>
      </c>
      <c r="H2379" s="2">
        <f>E2379</f>
        <v>1232</v>
      </c>
      <c r="I2379" s="2" cm="1">
        <f t="array" ref="I2379">MAX(IF($G$3:$G$4000=$G2379,$H$3:$H$4000))</f>
        <v>1232</v>
      </c>
      <c r="J2379" s="2" t="str">
        <v>KEN</v>
      </c>
      <c r="K2379" s="21" t="str">
        <v>Nancy CHEROP</v>
      </c>
      <c r="L2379" s="47" t="str">
        <v>1500m</v>
      </c>
      <c r="M2379" s="97">
        <v>0</v>
      </c>
      <c r="N2379" s="96" t="str">
        <f t="shared" si="148"/>
        <v>Nancy CHEROP1500m</v>
      </c>
      <c r="O2379" s="2">
        <f t="shared" si="149"/>
        <v>1001</v>
      </c>
      <c r="P2379" s="2">
        <f t="shared" si="150"/>
        <v>141</v>
      </c>
      <c r="Q2379" s="81" t="str">
        <f t="shared" si="151"/>
        <v/>
      </c>
    </row>
    <row r="2380" spans="1:17" x14ac:dyDescent="0.2">
      <c r="A2380" t="s">
        <v>1224</v>
      </c>
      <c r="B2380" t="s">
        <v>2842</v>
      </c>
      <c r="C2380" t="s">
        <v>82</v>
      </c>
      <c r="D2380" s="5">
        <v>34130</v>
      </c>
      <c r="E2380" s="2">
        <v>1231</v>
      </c>
      <c r="F2380" s="2">
        <v>5</v>
      </c>
      <c r="G2380" t="str">
        <f>B2380&amp;C2380</f>
        <v>Purity Cherotich RIONORIPOmarathon</v>
      </c>
      <c r="H2380" s="2">
        <f>E2380</f>
        <v>1231</v>
      </c>
      <c r="I2380" s="2" cm="1">
        <f t="array" ref="I2380">MAX(IF($G$3:$G$4000=$G2380,$H$3:$H$4000))</f>
        <v>1231</v>
      </c>
      <c r="J2380" s="2" t="str">
        <v>KEN</v>
      </c>
      <c r="K2380" s="21" t="str">
        <v>Jematian KADOGO</v>
      </c>
      <c r="L2380" s="47" t="str">
        <v>5000m</v>
      </c>
      <c r="M2380" s="97">
        <v>0</v>
      </c>
      <c r="N2380" s="96" t="str">
        <f t="shared" si="148"/>
        <v>Jematian KADOGO5000m</v>
      </c>
      <c r="O2380" s="2">
        <f t="shared" si="149"/>
        <v>1001</v>
      </c>
      <c r="P2380" s="2">
        <f t="shared" si="150"/>
        <v>134</v>
      </c>
      <c r="Q2380" s="81" t="str">
        <f t="shared" si="151"/>
        <v/>
      </c>
    </row>
    <row r="2381" spans="1:17" x14ac:dyDescent="0.2">
      <c r="A2381" t="s">
        <v>1224</v>
      </c>
      <c r="B2381" t="s">
        <v>2843</v>
      </c>
      <c r="C2381" t="s">
        <v>82</v>
      </c>
      <c r="D2381" s="5">
        <v>35939</v>
      </c>
      <c r="E2381" s="2">
        <v>1230</v>
      </c>
      <c r="F2381" s="2">
        <v>6</v>
      </c>
      <c r="G2381" t="str">
        <f>B2381&amp;C2381</f>
        <v>Maurine CHEPKEMOImarathon</v>
      </c>
      <c r="H2381" s="2">
        <f>E2381</f>
        <v>1230</v>
      </c>
      <c r="I2381" s="2" cm="1">
        <f t="array" ref="I2381">MAX(IF($G$3:$G$4000=$G2381,$H$3:$H$4000))</f>
        <v>1230</v>
      </c>
      <c r="J2381" s="2" t="str">
        <v>KEN</v>
      </c>
      <c r="K2381" s="21" t="str">
        <v>Peninah WANGARI</v>
      </c>
      <c r="L2381" s="47" t="str">
        <v>1500m</v>
      </c>
      <c r="M2381" s="97">
        <v>0</v>
      </c>
      <c r="N2381" s="96" t="str">
        <f t="shared" si="148"/>
        <v>Peninah WANGARI1500m</v>
      </c>
      <c r="O2381" s="2">
        <f t="shared" si="149"/>
        <v>999</v>
      </c>
      <c r="P2381" s="2">
        <f t="shared" si="150"/>
        <v>142</v>
      </c>
      <c r="Q2381" s="81" t="str">
        <f t="shared" si="151"/>
        <v/>
      </c>
    </row>
    <row r="2382" spans="1:17" x14ac:dyDescent="0.2">
      <c r="A2382" t="s">
        <v>1224</v>
      </c>
      <c r="B2382" t="s">
        <v>2102</v>
      </c>
      <c r="C2382" t="s">
        <v>29</v>
      </c>
      <c r="D2382" s="5">
        <v>32855</v>
      </c>
      <c r="E2382" s="2">
        <v>1229</v>
      </c>
      <c r="F2382" s="2">
        <v>1</v>
      </c>
      <c r="G2382" t="str">
        <f>B2382&amp;C2382</f>
        <v>Hellen OBIRI5000m</v>
      </c>
      <c r="H2382" s="2">
        <f>E2382</f>
        <v>1229</v>
      </c>
      <c r="I2382" s="2" cm="1">
        <f t="array" ref="I2382">MAX(IF($G$3:$G$4000=$G2382,$H$3:$H$4000))</f>
        <v>1229</v>
      </c>
      <c r="J2382" s="2" t="str">
        <v>KEN</v>
      </c>
      <c r="K2382" s="21" t="str">
        <v>Sharon CHEPKEMEI</v>
      </c>
      <c r="L2382" s="47" t="str">
        <v>3000msc</v>
      </c>
      <c r="M2382" s="97">
        <v>37382</v>
      </c>
      <c r="N2382" s="96" t="str">
        <f t="shared" si="148"/>
        <v>Sharon CHEPKEMEI3000msc</v>
      </c>
      <c r="O2382" s="2">
        <f t="shared" si="149"/>
        <v>999</v>
      </c>
      <c r="P2382" s="2">
        <f t="shared" si="150"/>
        <v>101</v>
      </c>
      <c r="Q2382" s="81" t="str">
        <f t="shared" si="151"/>
        <v/>
      </c>
    </row>
    <row r="2383" spans="1:17" x14ac:dyDescent="0.2">
      <c r="A2383" t="s">
        <v>1224</v>
      </c>
      <c r="B2383" t="s">
        <v>1999</v>
      </c>
      <c r="C2383" t="s">
        <v>29</v>
      </c>
      <c r="D2383" s="5">
        <v>34009</v>
      </c>
      <c r="E2383" s="2">
        <v>1228</v>
      </c>
      <c r="F2383" s="2">
        <v>2</v>
      </c>
      <c r="G2383" t="str">
        <f>B2383&amp;C2383</f>
        <v>Margaret Chelimo KIPKEMBOI5000m</v>
      </c>
      <c r="H2383" s="2">
        <f>E2383</f>
        <v>1228</v>
      </c>
      <c r="I2383" s="2" cm="1">
        <f t="array" ref="I2383">MAX(IF($G$3:$G$4000=$G2383,$H$3:$H$4000))</f>
        <v>1228</v>
      </c>
      <c r="J2383" s="2" t="str">
        <v>KEN</v>
      </c>
      <c r="K2383" s="21" t="str">
        <v>Caren CHEPEOCK</v>
      </c>
      <c r="L2383" s="47" t="str">
        <v>marathon</v>
      </c>
      <c r="M2383" s="97">
        <v>0</v>
      </c>
      <c r="N2383" s="96" t="str">
        <f t="shared" si="148"/>
        <v>Caren CHEPEOCKmarathon</v>
      </c>
      <c r="O2383" s="2">
        <f t="shared" si="149"/>
        <v>998</v>
      </c>
      <c r="P2383" s="2">
        <f t="shared" si="150"/>
        <v>95</v>
      </c>
      <c r="Q2383" s="81" t="str">
        <f t="shared" si="151"/>
        <v/>
      </c>
    </row>
    <row r="2384" spans="1:17" x14ac:dyDescent="0.2">
      <c r="A2384" t="s">
        <v>1224</v>
      </c>
      <c r="B2384" s="5" t="s">
        <v>2844</v>
      </c>
      <c r="C2384" s="5" t="s">
        <v>82</v>
      </c>
      <c r="D2384" s="5">
        <v>33397</v>
      </c>
      <c r="E2384" s="2">
        <v>1227</v>
      </c>
      <c r="F2384" s="2">
        <v>7</v>
      </c>
      <c r="G2384" t="str">
        <f>B2384&amp;C2384</f>
        <v>Valary JEMELImarathon</v>
      </c>
      <c r="H2384" s="2">
        <f>E2384</f>
        <v>1227</v>
      </c>
      <c r="I2384" s="2" cm="1">
        <f t="array" ref="I2384">MAX(IF($G$3:$G$4000=$G2384,$H$3:$H$4000))</f>
        <v>1227</v>
      </c>
      <c r="J2384" s="2" t="str">
        <v>KEN</v>
      </c>
      <c r="K2384" s="21" t="str">
        <v>Lilian BUSIENEI</v>
      </c>
      <c r="L2384" s="47" t="str">
        <v>3000msc</v>
      </c>
      <c r="M2384" s="97">
        <v>34923</v>
      </c>
      <c r="N2384" s="96" t="str">
        <f t="shared" si="148"/>
        <v>Lilian BUSIENEI3000msc</v>
      </c>
      <c r="O2384" s="2">
        <f t="shared" si="149"/>
        <v>996</v>
      </c>
      <c r="P2384" s="2">
        <f t="shared" si="150"/>
        <v>102</v>
      </c>
      <c r="Q2384" s="81" t="str">
        <f t="shared" si="151"/>
        <v/>
      </c>
    </row>
    <row r="2385" spans="1:17" x14ac:dyDescent="0.2">
      <c r="A2385" t="s">
        <v>1224</v>
      </c>
      <c r="B2385" t="s">
        <v>2038</v>
      </c>
      <c r="C2385" t="s">
        <v>34</v>
      </c>
      <c r="D2385" s="5">
        <v>36242</v>
      </c>
      <c r="E2385" s="2">
        <v>1226</v>
      </c>
      <c r="F2385" s="2">
        <v>5</v>
      </c>
      <c r="G2385" t="str">
        <f>B2385&amp;C2385</f>
        <v>Celliphine Chepteek CHESPOL3000msc</v>
      </c>
      <c r="H2385" s="2">
        <f>E2385</f>
        <v>1226</v>
      </c>
      <c r="I2385" s="2" cm="1">
        <f t="array" ref="I2385">MAX(IF($G$3:$G$4000=$G2385,$H$3:$H$4000))</f>
        <v>1226</v>
      </c>
      <c r="J2385" s="2" t="str">
        <v>KEN</v>
      </c>
      <c r="K2385" s="21" t="str">
        <v>Caren CHEBET</v>
      </c>
      <c r="L2385" s="47" t="str">
        <v>800m</v>
      </c>
      <c r="M2385" s="97">
        <v>36670</v>
      </c>
      <c r="N2385" s="96" t="str">
        <f t="shared" si="148"/>
        <v>Caren CHEBET800m</v>
      </c>
      <c r="O2385" s="2">
        <f t="shared" si="149"/>
        <v>995</v>
      </c>
      <c r="P2385" s="2">
        <f t="shared" si="150"/>
        <v>156</v>
      </c>
      <c r="Q2385" s="81" t="str">
        <f t="shared" si="151"/>
        <v/>
      </c>
    </row>
    <row r="2386" spans="1:17" x14ac:dyDescent="0.2">
      <c r="A2386" t="s">
        <v>1224</v>
      </c>
      <c r="B2386" t="s">
        <v>2102</v>
      </c>
      <c r="C2386" t="s">
        <v>30</v>
      </c>
      <c r="D2386" s="5">
        <v>32855</v>
      </c>
      <c r="E2386" s="2">
        <v>1225</v>
      </c>
      <c r="F2386" s="2">
        <v>1</v>
      </c>
      <c r="G2386" t="str">
        <f>B2386&amp;C2386</f>
        <v>Hellen OBIRI10000m</v>
      </c>
      <c r="H2386" s="2">
        <f>E2386</f>
        <v>1225</v>
      </c>
      <c r="I2386" s="2" cm="1">
        <f t="array" ref="I2386">MAX(IF($G$3:$G$4000=$G2386,$H$3:$H$4000))</f>
        <v>1225</v>
      </c>
      <c r="J2386" s="2" t="str">
        <v>KEN</v>
      </c>
      <c r="K2386" s="21" t="str">
        <v>Miriam CHEPKEMOI</v>
      </c>
      <c r="L2386" s="47" t="str">
        <v>1500m</v>
      </c>
      <c r="M2386" s="97">
        <v>34209</v>
      </c>
      <c r="N2386" s="96" t="str">
        <f t="shared" si="148"/>
        <v>Miriam CHEPKEMOI1500m</v>
      </c>
      <c r="O2386" s="2">
        <f t="shared" si="149"/>
        <v>995</v>
      </c>
      <c r="P2386" s="2">
        <f t="shared" si="150"/>
        <v>144</v>
      </c>
      <c r="Q2386" s="81" t="str">
        <f t="shared" si="151"/>
        <v/>
      </c>
    </row>
    <row r="2387" spans="1:17" x14ac:dyDescent="0.2">
      <c r="A2387" t="s">
        <v>1224</v>
      </c>
      <c r="B2387" t="s">
        <v>2103</v>
      </c>
      <c r="C2387" t="s">
        <v>29</v>
      </c>
      <c r="D2387" s="5">
        <v>35553</v>
      </c>
      <c r="E2387" s="2">
        <v>1221</v>
      </c>
      <c r="F2387" s="2">
        <v>4</v>
      </c>
      <c r="G2387" t="str">
        <f>B2387&amp;C2387</f>
        <v>Lilian Kasait RENGERUK5000m</v>
      </c>
      <c r="H2387" s="2">
        <f>E2387</f>
        <v>1221</v>
      </c>
      <c r="I2387" s="2" cm="1">
        <f t="array" ref="I2387">MAX(IF($G$3:$G$4000=$G2387,$H$3:$H$4000))</f>
        <v>1221</v>
      </c>
      <c r="J2387" s="2" t="str">
        <v>KEN</v>
      </c>
      <c r="K2387" s="21" t="str">
        <v>Jacinta ABESE</v>
      </c>
      <c r="L2387" s="47" t="str">
        <v>800m</v>
      </c>
      <c r="M2387" s="97">
        <v>35493</v>
      </c>
      <c r="N2387" s="96" t="str">
        <f t="shared" si="148"/>
        <v>Jacinta ABESE800m</v>
      </c>
      <c r="O2387" s="2">
        <f t="shared" si="149"/>
        <v>994</v>
      </c>
      <c r="P2387" s="2">
        <f t="shared" si="150"/>
        <v>158</v>
      </c>
      <c r="Q2387" s="81" t="str">
        <f t="shared" si="151"/>
        <v/>
      </c>
    </row>
    <row r="2388" spans="1:17" x14ac:dyDescent="0.2">
      <c r="A2388" t="s">
        <v>1224</v>
      </c>
      <c r="B2388" t="s">
        <v>2104</v>
      </c>
      <c r="C2388" s="6" t="s">
        <v>29</v>
      </c>
      <c r="D2388" s="6">
        <v>35292</v>
      </c>
      <c r="E2388" s="2">
        <v>1220</v>
      </c>
      <c r="F2388" s="2">
        <v>5</v>
      </c>
      <c r="G2388" t="str">
        <f>B2388&amp;C2388</f>
        <v>Eva CHERONO5000m</v>
      </c>
      <c r="H2388" s="2">
        <f>E2388</f>
        <v>1220</v>
      </c>
      <c r="I2388" s="2" cm="1">
        <f t="array" ref="I2388">MAX(IF($G$3:$G$4000=$G2388,$H$3:$H$4000))</f>
        <v>1220</v>
      </c>
      <c r="J2388" s="2" t="str">
        <v>KEN</v>
      </c>
      <c r="K2388" s="21" t="str">
        <v>Mercyline CHERONO</v>
      </c>
      <c r="L2388" s="47" t="str">
        <v>5000m</v>
      </c>
      <c r="M2388" s="97">
        <v>33607</v>
      </c>
      <c r="N2388" s="96" t="str">
        <f t="shared" si="148"/>
        <v>Mercyline CHERONO5000m</v>
      </c>
      <c r="O2388" s="2">
        <f t="shared" si="149"/>
        <v>993</v>
      </c>
      <c r="P2388" s="2">
        <f t="shared" si="150"/>
        <v>136</v>
      </c>
      <c r="Q2388" s="81" t="str">
        <f t="shared" si="151"/>
        <v/>
      </c>
    </row>
    <row r="2389" spans="1:17" x14ac:dyDescent="0.2">
      <c r="A2389" t="s">
        <v>1224</v>
      </c>
      <c r="B2389" t="s">
        <v>2105</v>
      </c>
      <c r="C2389" s="5" t="s">
        <v>29</v>
      </c>
      <c r="D2389" s="5">
        <v>36590</v>
      </c>
      <c r="E2389" s="2">
        <v>1213</v>
      </c>
      <c r="F2389" s="2">
        <v>6</v>
      </c>
      <c r="G2389" t="str">
        <f>B2389&amp;C2389</f>
        <v>Beatrice CHEBET5000m</v>
      </c>
      <c r="H2389" s="2">
        <f>E2389</f>
        <v>1213</v>
      </c>
      <c r="I2389" s="2" cm="1">
        <f t="array" ref="I2389">MAX(IF($G$3:$G$4000=$G2389,$H$3:$H$4000))</f>
        <v>1213</v>
      </c>
      <c r="J2389" s="2" t="str">
        <v>KEN</v>
      </c>
      <c r="K2389" s="21" t="str">
        <v>Joy CHIRCHIR</v>
      </c>
      <c r="L2389" s="47" t="str">
        <v>5000m</v>
      </c>
      <c r="M2389" s="97">
        <v>0</v>
      </c>
      <c r="N2389" s="96" t="str">
        <f t="shared" si="148"/>
        <v>Joy CHIRCHIR5000m</v>
      </c>
      <c r="O2389" s="2">
        <f t="shared" si="149"/>
        <v>992</v>
      </c>
      <c r="P2389" s="2">
        <f t="shared" si="150"/>
        <v>137</v>
      </c>
      <c r="Q2389" s="81" t="str">
        <f t="shared" si="151"/>
        <v/>
      </c>
    </row>
    <row r="2390" spans="1:17" x14ac:dyDescent="0.2">
      <c r="A2390" t="s">
        <v>1224</v>
      </c>
      <c r="B2390" t="s">
        <v>2151</v>
      </c>
      <c r="C2390" s="5" t="s">
        <v>30</v>
      </c>
      <c r="D2390" s="5">
        <v>36078</v>
      </c>
      <c r="E2390" s="2">
        <v>1213</v>
      </c>
      <c r="F2390" s="2">
        <v>2</v>
      </c>
      <c r="G2390" t="str">
        <f>B2390&amp;C2390</f>
        <v>Irine Jepchumba KIMAIS10000m</v>
      </c>
      <c r="H2390" s="2">
        <f>E2390</f>
        <v>1213</v>
      </c>
      <c r="I2390" s="2" cm="1">
        <f t="array" ref="I2390">MAX(IF($G$3:$G$4000=$G2390,$H$3:$H$4000))</f>
        <v>1213</v>
      </c>
      <c r="J2390" s="2" t="str">
        <v>KEN</v>
      </c>
      <c r="K2390" s="21" t="str">
        <v>Judy KURUI</v>
      </c>
      <c r="L2390" s="47" t="str">
        <v>3000msc</v>
      </c>
      <c r="M2390" s="97">
        <v>0</v>
      </c>
      <c r="N2390" s="96" t="str">
        <f t="shared" si="148"/>
        <v>Judy KURUI3000msc</v>
      </c>
      <c r="O2390" s="2">
        <f t="shared" si="149"/>
        <v>992</v>
      </c>
      <c r="P2390" s="2">
        <f t="shared" si="150"/>
        <v>104</v>
      </c>
      <c r="Q2390" s="81" t="str">
        <f t="shared" si="151"/>
        <v/>
      </c>
    </row>
    <row r="2391" spans="1:17" x14ac:dyDescent="0.2">
      <c r="A2391" t="s">
        <v>1224</v>
      </c>
      <c r="B2391" t="s">
        <v>2109</v>
      </c>
      <c r="C2391" s="5" t="s">
        <v>30</v>
      </c>
      <c r="D2391" s="5">
        <v>35580</v>
      </c>
      <c r="E2391" s="2">
        <v>1213</v>
      </c>
      <c r="F2391" s="2">
        <v>3</v>
      </c>
      <c r="G2391" t="str">
        <f>B2391&amp;C2391</f>
        <v>Daisy CHEROTICH10000m</v>
      </c>
      <c r="H2391" s="2">
        <f>E2391</f>
        <v>1213</v>
      </c>
      <c r="I2391" s="2" cm="1">
        <f t="array" ref="I2391">MAX(IF($G$3:$G$4000=$G2391,$H$3:$H$4000))</f>
        <v>1213</v>
      </c>
      <c r="J2391" s="2" t="str">
        <v>KEN</v>
      </c>
      <c r="K2391" s="21" t="str">
        <v>Abigael CHELIMO</v>
      </c>
      <c r="L2391" s="47" t="str">
        <v>3000msc</v>
      </c>
      <c r="M2391" s="97">
        <v>0</v>
      </c>
      <c r="N2391" s="96" t="str">
        <f t="shared" si="148"/>
        <v>Abigael CHELIMO3000msc</v>
      </c>
      <c r="O2391" s="2">
        <f t="shared" si="149"/>
        <v>992</v>
      </c>
      <c r="P2391" s="2">
        <f t="shared" si="150"/>
        <v>104</v>
      </c>
      <c r="Q2391" s="81" t="str">
        <f t="shared" si="151"/>
        <v/>
      </c>
    </row>
    <row r="2392" spans="1:17" x14ac:dyDescent="0.2">
      <c r="A2392" t="s">
        <v>1224</v>
      </c>
      <c r="B2392" t="s">
        <v>2845</v>
      </c>
      <c r="C2392" t="s">
        <v>82</v>
      </c>
      <c r="D2392" s="5">
        <v>34040</v>
      </c>
      <c r="E2392" s="2">
        <v>1211</v>
      </c>
      <c r="F2392" s="2">
        <v>8</v>
      </c>
      <c r="G2392" t="str">
        <f>B2392&amp;C2392</f>
        <v>Stella BARSOSIOmarathon</v>
      </c>
      <c r="H2392" s="2">
        <f>E2392</f>
        <v>1211</v>
      </c>
      <c r="I2392" s="2" cm="1">
        <f t="array" ref="I2392">MAX(IF($G$3:$G$4000=$G2392,$H$3:$H$4000))</f>
        <v>1211</v>
      </c>
      <c r="J2392" s="2" t="str">
        <v>KEN</v>
      </c>
      <c r="K2392" s="21" t="str">
        <v>Winny Chepngetich BII</v>
      </c>
      <c r="L2392" s="47" t="str">
        <v>triple-jump</v>
      </c>
      <c r="M2392" s="97">
        <v>37982</v>
      </c>
      <c r="N2392" s="96" t="str">
        <f t="shared" si="148"/>
        <v>Winny Chepngetich BIItriple-jump</v>
      </c>
      <c r="O2392" s="2">
        <f t="shared" si="149"/>
        <v>992</v>
      </c>
      <c r="P2392" s="2">
        <f t="shared" si="150"/>
        <v>70</v>
      </c>
      <c r="Q2392" s="81" t="str">
        <f t="shared" si="151"/>
        <v/>
      </c>
    </row>
    <row r="2393" spans="1:17" x14ac:dyDescent="0.2">
      <c r="A2393" t="s">
        <v>1224</v>
      </c>
      <c r="B2393" t="s">
        <v>2846</v>
      </c>
      <c r="C2393" t="s">
        <v>82</v>
      </c>
      <c r="D2393" s="5">
        <v>1995</v>
      </c>
      <c r="E2393" s="2">
        <v>1208</v>
      </c>
      <c r="F2393" s="2">
        <v>9</v>
      </c>
      <c r="G2393" t="str">
        <f>B2393&amp;C2393</f>
        <v>Judith JEPTUMmarathon</v>
      </c>
      <c r="H2393" s="2">
        <f>E2393</f>
        <v>1208</v>
      </c>
      <c r="I2393" s="2" cm="1">
        <f t="array" ref="I2393">MAX(IF($G$3:$G$4000=$G2393,$H$3:$H$4000))</f>
        <v>1208</v>
      </c>
      <c r="J2393" s="2" t="str">
        <v>KEN</v>
      </c>
      <c r="K2393" s="21" t="str">
        <v>Nelly CHEPTOO</v>
      </c>
      <c r="L2393" s="47" t="str">
        <v>5000m</v>
      </c>
      <c r="M2393" s="97">
        <v>1984</v>
      </c>
      <c r="N2393" s="96" t="str">
        <f t="shared" si="148"/>
        <v>Nelly CHEPTOO5000m</v>
      </c>
      <c r="O2393" s="2">
        <f t="shared" si="149"/>
        <v>988</v>
      </c>
      <c r="P2393" s="2">
        <f t="shared" si="150"/>
        <v>138</v>
      </c>
      <c r="Q2393" s="81" t="str">
        <f t="shared" si="151"/>
        <v/>
      </c>
    </row>
    <row r="2394" spans="1:17" x14ac:dyDescent="0.2">
      <c r="A2394" t="s">
        <v>1224</v>
      </c>
      <c r="B2394" t="s">
        <v>2847</v>
      </c>
      <c r="C2394" t="s">
        <v>82</v>
      </c>
      <c r="D2394" s="5">
        <v>34554</v>
      </c>
      <c r="E2394" s="2">
        <v>1208</v>
      </c>
      <c r="F2394" s="2">
        <v>10</v>
      </c>
      <c r="G2394" t="str">
        <f>B2394&amp;C2394</f>
        <v>Ruth CHEPNGETICHmarathon</v>
      </c>
      <c r="H2394" s="2">
        <f>E2394</f>
        <v>1208</v>
      </c>
      <c r="I2394" s="2" cm="1">
        <f t="array" ref="I2394">MAX(IF($G$3:$G$4000=$G2394,$H$3:$H$4000))</f>
        <v>1261</v>
      </c>
      <c r="J2394" s="2" t="str">
        <v>KEN</v>
      </c>
      <c r="K2394" s="21" t="str">
        <v>Judy KEMUNTO</v>
      </c>
      <c r="L2394" s="47" t="str">
        <v>1500m</v>
      </c>
      <c r="M2394" s="97">
        <v>38604</v>
      </c>
      <c r="N2394" s="96" t="str">
        <f t="shared" si="148"/>
        <v>Judy KEMUNTO1500m</v>
      </c>
      <c r="O2394" s="2">
        <f t="shared" si="149"/>
        <v>987</v>
      </c>
      <c r="P2394" s="2">
        <f t="shared" si="150"/>
        <v>150</v>
      </c>
      <c r="Q2394" s="81" t="str">
        <f t="shared" si="151"/>
        <v/>
      </c>
    </row>
    <row r="2395" spans="1:17" x14ac:dyDescent="0.2">
      <c r="A2395" t="s">
        <v>1224</v>
      </c>
      <c r="B2395" t="s">
        <v>2113</v>
      </c>
      <c r="C2395" t="s">
        <v>30</v>
      </c>
      <c r="D2395" s="5">
        <v>33638</v>
      </c>
      <c r="E2395" s="2">
        <v>1207</v>
      </c>
      <c r="F2395" s="2">
        <v>4</v>
      </c>
      <c r="G2395" t="str">
        <f>B2395&amp;C2395</f>
        <v>Irene CHEPTAI10000m</v>
      </c>
      <c r="H2395" s="2">
        <f>E2395</f>
        <v>1207</v>
      </c>
      <c r="I2395" s="2" cm="1">
        <f t="array" ref="I2395">MAX(IF($G$3:$G$4000=$G2395,$H$3:$H$4000))</f>
        <v>1207</v>
      </c>
      <c r="J2395" s="2" t="str">
        <v>KEN</v>
      </c>
      <c r="K2395" s="21" t="str">
        <v>Lydia Jeruto LAGAT</v>
      </c>
      <c r="L2395" s="47" t="str">
        <v>800m</v>
      </c>
      <c r="M2395" s="97">
        <v>36853</v>
      </c>
      <c r="N2395" s="96" t="str">
        <f t="shared" si="148"/>
        <v>Lydia Jeruto LAGAT800m</v>
      </c>
      <c r="O2395" s="2">
        <f t="shared" si="149"/>
        <v>986</v>
      </c>
      <c r="P2395" s="2">
        <f t="shared" si="150"/>
        <v>166</v>
      </c>
      <c r="Q2395" s="81" t="str">
        <f t="shared" si="151"/>
        <v/>
      </c>
    </row>
    <row r="2396" spans="1:17" x14ac:dyDescent="0.2">
      <c r="A2396" t="s">
        <v>1224</v>
      </c>
      <c r="B2396" t="s">
        <v>1393</v>
      </c>
      <c r="C2396" s="5" t="s">
        <v>30</v>
      </c>
      <c r="D2396" s="5">
        <v>33234</v>
      </c>
      <c r="E2396" s="2">
        <v>1206</v>
      </c>
      <c r="F2396" s="2">
        <v>5</v>
      </c>
      <c r="G2396" t="str">
        <f>B2396&amp;C2396</f>
        <v>Sheila Chepkirui KIPROTICH10000m</v>
      </c>
      <c r="H2396" s="2">
        <f>E2396</f>
        <v>1206</v>
      </c>
      <c r="I2396" s="2" cm="1">
        <f t="array" ref="I2396">MAX(IF($G$3:$G$4000=$G2396,$H$3:$H$4000))</f>
        <v>1206</v>
      </c>
      <c r="J2396" s="2" t="str">
        <v>KEN</v>
      </c>
      <c r="K2396" s="21" t="str">
        <v>Diana CHEPKEMOI</v>
      </c>
      <c r="L2396" s="47" t="str">
        <v>5000m</v>
      </c>
      <c r="M2396" s="97">
        <v>44701</v>
      </c>
      <c r="N2396" s="96" t="str">
        <f t="shared" si="148"/>
        <v>Diana CHEPKEMOI5000m</v>
      </c>
      <c r="O2396" s="2">
        <f t="shared" si="149"/>
        <v>986</v>
      </c>
      <c r="P2396" s="2">
        <f t="shared" si="150"/>
        <v>141</v>
      </c>
      <c r="Q2396" s="81" t="str">
        <f t="shared" si="151"/>
        <v/>
      </c>
    </row>
    <row r="2397" spans="1:17" x14ac:dyDescent="0.2">
      <c r="A2397" t="s">
        <v>1224</v>
      </c>
      <c r="B2397" t="s">
        <v>2848</v>
      </c>
      <c r="C2397" s="5" t="s">
        <v>82</v>
      </c>
      <c r="D2397" s="5">
        <v>34239</v>
      </c>
      <c r="E2397" s="2">
        <v>1206</v>
      </c>
      <c r="F2397" s="2">
        <v>11</v>
      </c>
      <c r="G2397" t="str">
        <f>B2397&amp;C2397</f>
        <v>Peres JEPCHIRCHIRmarathon</v>
      </c>
      <c r="H2397" s="2">
        <f>E2397</f>
        <v>1206</v>
      </c>
      <c r="I2397" s="2" cm="1">
        <f t="array" ref="I2397">MAX(IF($G$3:$G$4000=$G2397,$H$3:$H$4000))</f>
        <v>1206</v>
      </c>
      <c r="J2397" s="2" t="str">
        <v>KEN</v>
      </c>
      <c r="K2397" s="21" t="str">
        <v>Jecinta NYOKABI</v>
      </c>
      <c r="L2397" s="47" t="str">
        <v>5000m</v>
      </c>
      <c r="M2397" s="97">
        <v>0</v>
      </c>
      <c r="N2397" s="96" t="str">
        <f t="shared" si="148"/>
        <v>Jecinta NYOKABI5000m</v>
      </c>
      <c r="O2397" s="2">
        <f t="shared" si="149"/>
        <v>984</v>
      </c>
      <c r="P2397" s="2">
        <f t="shared" si="150"/>
        <v>142</v>
      </c>
      <c r="Q2397" s="81" t="str">
        <f t="shared" si="151"/>
        <v/>
      </c>
    </row>
    <row r="2398" spans="1:17" x14ac:dyDescent="0.2">
      <c r="A2398" t="s">
        <v>1224</v>
      </c>
      <c r="B2398" t="s">
        <v>2111</v>
      </c>
      <c r="C2398" t="s">
        <v>30</v>
      </c>
      <c r="D2398" s="5">
        <v>33187</v>
      </c>
      <c r="E2398" s="2">
        <v>1205</v>
      </c>
      <c r="F2398" s="2">
        <v>6</v>
      </c>
      <c r="G2398" t="str">
        <f>B2398&amp;C2398</f>
        <v>Joan Chelimo MELLY10000m</v>
      </c>
      <c r="H2398" s="2">
        <f>E2398</f>
        <v>1205</v>
      </c>
      <c r="I2398" s="2" cm="1">
        <f t="array" ref="I2398">MAX(IF($G$3:$G$4000=$G2398,$H$3:$H$4000))</f>
        <v>1205</v>
      </c>
      <c r="J2398" s="2" t="str">
        <v>KEN</v>
      </c>
      <c r="K2398" s="21" t="str">
        <v>Faith JEPTOO</v>
      </c>
      <c r="L2398" s="47" t="str">
        <v>5000m</v>
      </c>
      <c r="M2398" s="97">
        <v>0</v>
      </c>
      <c r="N2398" s="96" t="str">
        <f t="shared" si="148"/>
        <v>Faith JEPTOO5000m</v>
      </c>
      <c r="O2398" s="2">
        <f t="shared" si="149"/>
        <v>983</v>
      </c>
      <c r="P2398" s="2">
        <f t="shared" si="150"/>
        <v>145</v>
      </c>
      <c r="Q2398" s="81" t="str">
        <f t="shared" si="151"/>
        <v/>
      </c>
    </row>
    <row r="2399" spans="1:17" x14ac:dyDescent="0.2">
      <c r="A2399" t="s">
        <v>1224</v>
      </c>
      <c r="B2399" t="s">
        <v>2118</v>
      </c>
      <c r="C2399" t="s">
        <v>82</v>
      </c>
      <c r="D2399" s="5">
        <v>32568</v>
      </c>
      <c r="E2399" s="2">
        <v>1205</v>
      </c>
      <c r="F2399" s="2">
        <v>12</v>
      </c>
      <c r="G2399" t="str">
        <f>B2399&amp;C2399</f>
        <v>Violah CHEPTOOmarathon</v>
      </c>
      <c r="H2399" s="2">
        <f>E2399</f>
        <v>1205</v>
      </c>
      <c r="I2399" s="2" cm="1">
        <f t="array" ref="I2399">MAX(IF($G$3:$G$4000=$G2399,$H$3:$H$4000))</f>
        <v>1205</v>
      </c>
      <c r="J2399" s="2" t="str">
        <v>KEN</v>
      </c>
      <c r="K2399" s="21" t="str">
        <v>Loice WAMBUI</v>
      </c>
      <c r="L2399" s="47" t="str">
        <v>5000m</v>
      </c>
      <c r="M2399" s="97">
        <v>0</v>
      </c>
      <c r="N2399" s="96" t="str">
        <f t="shared" si="148"/>
        <v>Loice WAMBUI5000m</v>
      </c>
      <c r="O2399" s="2">
        <f t="shared" si="149"/>
        <v>982</v>
      </c>
      <c r="P2399" s="2">
        <f t="shared" si="150"/>
        <v>146</v>
      </c>
      <c r="Q2399" s="81" t="str">
        <f t="shared" si="151"/>
        <v/>
      </c>
    </row>
    <row r="2400" spans="1:17" x14ac:dyDescent="0.2">
      <c r="A2400" t="s">
        <v>1224</v>
      </c>
      <c r="B2400" t="s">
        <v>2849</v>
      </c>
      <c r="C2400" s="5" t="s">
        <v>82</v>
      </c>
      <c r="D2400" s="5">
        <v>1990</v>
      </c>
      <c r="E2400" s="2">
        <v>1205</v>
      </c>
      <c r="F2400" s="2">
        <v>13</v>
      </c>
      <c r="G2400" t="str">
        <f>B2400&amp;C2400</f>
        <v>Purity CHANGWONYmarathon</v>
      </c>
      <c r="H2400" s="2">
        <f>E2400</f>
        <v>1205</v>
      </c>
      <c r="I2400" s="2" cm="1">
        <f t="array" ref="I2400">MAX(IF($G$3:$G$4000=$G2400,$H$3:$H$4000))</f>
        <v>1205</v>
      </c>
      <c r="J2400" s="2" t="str">
        <v>KEN</v>
      </c>
      <c r="K2400" s="21" t="str">
        <v>Nancy SANG</v>
      </c>
      <c r="L2400" s="47" t="str">
        <v>800m</v>
      </c>
      <c r="M2400" s="97">
        <v>1994</v>
      </c>
      <c r="N2400" s="96" t="str">
        <f t="shared" si="148"/>
        <v>Nancy SANG800m</v>
      </c>
      <c r="O2400" s="2">
        <f t="shared" si="149"/>
        <v>981</v>
      </c>
      <c r="P2400" s="2">
        <f t="shared" si="150"/>
        <v>172</v>
      </c>
      <c r="Q2400" s="81" t="str">
        <f t="shared" si="151"/>
        <v/>
      </c>
    </row>
    <row r="2401" spans="1:17" x14ac:dyDescent="0.2">
      <c r="A2401" t="s">
        <v>1224</v>
      </c>
      <c r="B2401" t="s">
        <v>2850</v>
      </c>
      <c r="C2401" t="s">
        <v>82</v>
      </c>
      <c r="D2401" s="5">
        <v>32489</v>
      </c>
      <c r="E2401" s="2">
        <v>1204</v>
      </c>
      <c r="F2401" s="2">
        <v>14</v>
      </c>
      <c r="G2401" t="str">
        <f>B2401&amp;C2401</f>
        <v>Racheal MUTGAAmarathon</v>
      </c>
      <c r="H2401" s="2">
        <f>E2401</f>
        <v>1204</v>
      </c>
      <c r="I2401" s="2" cm="1">
        <f t="array" ref="I2401">MAX(IF($G$3:$G$4000=$G2401,$H$3:$H$4000))</f>
        <v>1204</v>
      </c>
      <c r="J2401" s="2" t="str">
        <v>KEN</v>
      </c>
      <c r="K2401" s="21" t="str">
        <v>Lona LATEMA</v>
      </c>
      <c r="L2401" s="47" t="str">
        <v>5000m</v>
      </c>
      <c r="M2401" s="97">
        <v>0</v>
      </c>
      <c r="N2401" s="96" t="str">
        <f t="shared" si="148"/>
        <v>Lona LATEMA5000m</v>
      </c>
      <c r="O2401" s="2">
        <f t="shared" si="149"/>
        <v>981</v>
      </c>
      <c r="P2401" s="2">
        <f t="shared" si="150"/>
        <v>147</v>
      </c>
      <c r="Q2401" s="81" t="str">
        <f t="shared" si="151"/>
        <v/>
      </c>
    </row>
    <row r="2402" spans="1:17" x14ac:dyDescent="0.2">
      <c r="A2402" t="s">
        <v>1224</v>
      </c>
      <c r="B2402" t="s">
        <v>2106</v>
      </c>
      <c r="C2402" t="s">
        <v>29</v>
      </c>
      <c r="D2402" s="5">
        <v>34995</v>
      </c>
      <c r="E2402" s="2">
        <v>1203</v>
      </c>
      <c r="F2402" s="2">
        <v>7</v>
      </c>
      <c r="G2402" t="str">
        <f>B2402&amp;C2402</f>
        <v>Agnes Jebet TIROP5000m</v>
      </c>
      <c r="H2402" s="2">
        <f>E2402</f>
        <v>1203</v>
      </c>
      <c r="I2402" s="2" cm="1">
        <f t="array" ref="I2402">MAX(IF($G$3:$G$4000=$G2402,$H$3:$H$4000))</f>
        <v>1203</v>
      </c>
      <c r="J2402" s="2" t="str">
        <v>KEN</v>
      </c>
      <c r="K2402" s="21" t="str">
        <v>Faith LINGA</v>
      </c>
      <c r="L2402" s="47" t="str">
        <v>5000m</v>
      </c>
      <c r="M2402" s="97">
        <v>0</v>
      </c>
      <c r="N2402" s="96" t="str">
        <f t="shared" si="148"/>
        <v>Faith LINGA5000m</v>
      </c>
      <c r="O2402" s="2">
        <f t="shared" si="149"/>
        <v>978</v>
      </c>
      <c r="P2402" s="2">
        <f t="shared" si="150"/>
        <v>149</v>
      </c>
      <c r="Q2402" s="81" t="str">
        <f t="shared" si="151"/>
        <v/>
      </c>
    </row>
    <row r="2403" spans="1:17" x14ac:dyDescent="0.2">
      <c r="A2403" t="s">
        <v>1224</v>
      </c>
      <c r="B2403" t="s">
        <v>2104</v>
      </c>
      <c r="C2403" s="5" t="s">
        <v>30</v>
      </c>
      <c r="D2403" s="5">
        <v>35292</v>
      </c>
      <c r="E2403" s="2">
        <v>1202</v>
      </c>
      <c r="F2403" s="2">
        <v>7</v>
      </c>
      <c r="G2403" t="str">
        <f>B2403&amp;C2403</f>
        <v>Eva CHERONO10000m</v>
      </c>
      <c r="H2403" s="2">
        <f>E2403</f>
        <v>1202</v>
      </c>
      <c r="I2403" s="2" cm="1">
        <f t="array" ref="I2403">MAX(IF($G$3:$G$4000=$G2403,$H$3:$H$4000))</f>
        <v>1202</v>
      </c>
      <c r="J2403" s="2" t="str">
        <v>KEN</v>
      </c>
      <c r="K2403" s="21" t="str">
        <v>Winny CHEBET</v>
      </c>
      <c r="L2403" s="47" t="str">
        <v>5000m</v>
      </c>
      <c r="M2403" s="97">
        <v>33227</v>
      </c>
      <c r="N2403" s="96" t="str">
        <f t="shared" si="148"/>
        <v>Winny CHEBET5000m</v>
      </c>
      <c r="O2403" s="2">
        <f t="shared" si="149"/>
        <v>976</v>
      </c>
      <c r="P2403" s="2">
        <f t="shared" si="150"/>
        <v>151</v>
      </c>
      <c r="Q2403" s="81" t="str">
        <f t="shared" si="151"/>
        <v/>
      </c>
    </row>
    <row r="2404" spans="1:17" x14ac:dyDescent="0.2">
      <c r="A2404" t="s">
        <v>1224</v>
      </c>
      <c r="B2404" t="s">
        <v>2039</v>
      </c>
      <c r="C2404" t="s">
        <v>34</v>
      </c>
      <c r="D2404" s="5">
        <v>33463</v>
      </c>
      <c r="E2404" s="2">
        <v>1201</v>
      </c>
      <c r="F2404" s="2">
        <v>6</v>
      </c>
      <c r="G2404" t="str">
        <f>B2404&amp;C2404</f>
        <v>Purity KIRUI3000msc</v>
      </c>
      <c r="H2404" s="2">
        <f>E2404</f>
        <v>1201</v>
      </c>
      <c r="I2404" s="2" cm="1">
        <f t="array" ref="I2404">MAX(IF($G$3:$G$4000=$G2404,$H$3:$H$4000))</f>
        <v>1201</v>
      </c>
      <c r="J2404" s="2" t="str">
        <v>KEN</v>
      </c>
      <c r="K2404" s="21" t="str">
        <v>Valentine KIPKETER</v>
      </c>
      <c r="L2404" s="47" t="str">
        <v>marathon</v>
      </c>
      <c r="M2404" s="97">
        <v>33974</v>
      </c>
      <c r="N2404" s="96" t="str">
        <f t="shared" si="148"/>
        <v>Valentine KIPKETERmarathon</v>
      </c>
      <c r="O2404" s="2">
        <f t="shared" si="149"/>
        <v>971</v>
      </c>
      <c r="P2404" s="2">
        <f t="shared" si="150"/>
        <v>97</v>
      </c>
      <c r="Q2404" s="81" t="str">
        <f t="shared" si="151"/>
        <v/>
      </c>
    </row>
    <row r="2405" spans="1:17" x14ac:dyDescent="0.2">
      <c r="A2405" t="s">
        <v>1224</v>
      </c>
      <c r="B2405" t="s">
        <v>2121</v>
      </c>
      <c r="C2405" t="s">
        <v>30</v>
      </c>
      <c r="D2405" s="5">
        <v>35616</v>
      </c>
      <c r="E2405" s="2">
        <v>1196</v>
      </c>
      <c r="F2405" s="2">
        <v>8</v>
      </c>
      <c r="G2405" t="str">
        <f>B2405&amp;C2405</f>
        <v>Dorcas Jepchumba KIMELI10000m</v>
      </c>
      <c r="H2405" s="2">
        <f>E2405</f>
        <v>1196</v>
      </c>
      <c r="I2405" s="2" cm="1">
        <f t="array" ref="I2405">MAX(IF($G$3:$G$4000=$G2405,$H$3:$H$4000))</f>
        <v>1196</v>
      </c>
      <c r="J2405" s="2" t="str">
        <v>KEN</v>
      </c>
      <c r="K2405" s="21" t="str">
        <v>Caroline JEROTICH</v>
      </c>
      <c r="L2405" s="47" t="str">
        <v>5000m</v>
      </c>
      <c r="M2405" s="97">
        <v>36927</v>
      </c>
      <c r="N2405" s="96" t="str">
        <f t="shared" si="148"/>
        <v>Caroline JEROTICH5000m</v>
      </c>
      <c r="O2405" s="2">
        <f t="shared" si="149"/>
        <v>970</v>
      </c>
      <c r="P2405" s="2">
        <f t="shared" si="150"/>
        <v>154</v>
      </c>
      <c r="Q2405" s="81" t="str">
        <f t="shared" si="151"/>
        <v/>
      </c>
    </row>
    <row r="2406" spans="1:17" x14ac:dyDescent="0.2">
      <c r="A2406" t="s">
        <v>1224</v>
      </c>
      <c r="B2406" t="s">
        <v>2020</v>
      </c>
      <c r="C2406" s="6" t="s">
        <v>29</v>
      </c>
      <c r="D2406" s="5">
        <v>35483</v>
      </c>
      <c r="E2406" s="2">
        <v>1195</v>
      </c>
      <c r="F2406" s="2">
        <v>8</v>
      </c>
      <c r="G2406" t="str">
        <f>B2406&amp;C2406</f>
        <v>Loice CHEMNUNG5000m</v>
      </c>
      <c r="H2406" s="2">
        <f>E2406</f>
        <v>1195</v>
      </c>
      <c r="I2406" s="2" cm="1">
        <f t="array" ref="I2406">MAX(IF($G$3:$G$4000=$G2406,$H$3:$H$4000))</f>
        <v>1195</v>
      </c>
      <c r="J2406" s="2" t="str">
        <v>KEN</v>
      </c>
      <c r="K2406" s="21" t="str">
        <v>Violet JELAGAT</v>
      </c>
      <c r="L2406" s="47" t="str">
        <v>10000m</v>
      </c>
      <c r="M2406" s="97">
        <v>34180</v>
      </c>
      <c r="N2406" s="96" t="str">
        <f t="shared" si="148"/>
        <v>Violet JELAGAT10000m</v>
      </c>
      <c r="O2406" s="2">
        <f t="shared" si="149"/>
        <v>970</v>
      </c>
      <c r="P2406" s="2">
        <f t="shared" si="150"/>
        <v>114</v>
      </c>
      <c r="Q2406" s="81" t="str">
        <f t="shared" si="151"/>
        <v/>
      </c>
    </row>
    <row r="2407" spans="1:17" x14ac:dyDescent="0.2">
      <c r="A2407" t="s">
        <v>1224</v>
      </c>
      <c r="B2407" t="s">
        <v>2852</v>
      </c>
      <c r="C2407" t="s">
        <v>82</v>
      </c>
      <c r="D2407" s="5">
        <v>33761</v>
      </c>
      <c r="E2407" s="2">
        <v>1195</v>
      </c>
      <c r="F2407" s="2">
        <v>16</v>
      </c>
      <c r="G2407" t="str">
        <f>B2407&amp;C2407</f>
        <v>Risper CHEBETmarathon</v>
      </c>
      <c r="H2407" s="2">
        <f>E2407</f>
        <v>1195</v>
      </c>
      <c r="I2407" s="2" cm="1">
        <f t="array" ref="I2407">MAX(IF($G$3:$G$4000=$G2407,$H$3:$H$4000))</f>
        <v>1195</v>
      </c>
      <c r="J2407" s="2" t="str">
        <v>KEN</v>
      </c>
      <c r="K2407" s="21" t="str">
        <v>Maureen GESARE</v>
      </c>
      <c r="L2407" s="47" t="str">
        <v>1500m</v>
      </c>
      <c r="M2407" s="97">
        <v>37588</v>
      </c>
      <c r="N2407" s="96" t="str">
        <f t="shared" si="148"/>
        <v>Maureen GESARE1500m</v>
      </c>
      <c r="O2407" s="2">
        <f t="shared" si="149"/>
        <v>966</v>
      </c>
      <c r="P2407" s="2">
        <f t="shared" si="150"/>
        <v>163</v>
      </c>
      <c r="Q2407" s="81" t="str">
        <f t="shared" si="151"/>
        <v/>
      </c>
    </row>
    <row r="2408" spans="1:17" x14ac:dyDescent="0.2">
      <c r="A2408" t="s">
        <v>1224</v>
      </c>
      <c r="B2408" t="s">
        <v>1927</v>
      </c>
      <c r="C2408" t="s">
        <v>27</v>
      </c>
      <c r="D2408" s="5">
        <v>34344</v>
      </c>
      <c r="E2408" s="2">
        <v>1194</v>
      </c>
      <c r="F2408" s="2">
        <v>8</v>
      </c>
      <c r="G2408" t="str">
        <f>B2408&amp;C2408</f>
        <v>Faith KIPYEGON800m</v>
      </c>
      <c r="H2408" s="2">
        <f>E2408</f>
        <v>1194</v>
      </c>
      <c r="I2408" s="2" cm="1">
        <f t="array" ref="I2408">MAX(IF($G$3:$G$4000=$G2408,$H$3:$H$4000))</f>
        <v>1194</v>
      </c>
      <c r="J2408" s="2" t="str">
        <v>KEN</v>
      </c>
      <c r="K2408" s="21" t="str">
        <v>Winrose CHESANG</v>
      </c>
      <c r="L2408" s="47" t="str">
        <v>5000m</v>
      </c>
      <c r="M2408" s="97">
        <v>0</v>
      </c>
      <c r="N2408" s="96" t="str">
        <f t="shared" si="148"/>
        <v>Winrose CHESANG5000m</v>
      </c>
      <c r="O2408" s="2">
        <f t="shared" si="149"/>
        <v>966</v>
      </c>
      <c r="P2408" s="2">
        <f t="shared" si="150"/>
        <v>156</v>
      </c>
      <c r="Q2408" s="81" t="str">
        <f t="shared" si="151"/>
        <v/>
      </c>
    </row>
    <row r="2409" spans="1:17" x14ac:dyDescent="0.2">
      <c r="A2409" t="s">
        <v>1224</v>
      </c>
      <c r="B2409" t="s">
        <v>2125</v>
      </c>
      <c r="C2409" t="s">
        <v>30</v>
      </c>
      <c r="D2409" s="5">
        <v>34822</v>
      </c>
      <c r="E2409" s="2">
        <v>1194</v>
      </c>
      <c r="F2409" s="2">
        <v>10</v>
      </c>
      <c r="G2409" t="str">
        <f>B2409&amp;C2409</f>
        <v>Joyce Chepkemoi TELE10000m</v>
      </c>
      <c r="H2409" s="2">
        <f>E2409</f>
        <v>1194</v>
      </c>
      <c r="I2409" s="2" cm="1">
        <f t="array" ref="I2409">MAX(IF($G$3:$G$4000=$G2409,$H$3:$H$4000))</f>
        <v>1194</v>
      </c>
      <c r="J2409" s="2" t="str">
        <v>KEN</v>
      </c>
      <c r="K2409" s="21" t="str">
        <v>Priscilla TABUNDA</v>
      </c>
      <c r="L2409" s="47" t="str">
        <v>100mh</v>
      </c>
      <c r="M2409" s="97">
        <v>32742</v>
      </c>
      <c r="N2409" s="96" t="str">
        <f t="shared" si="148"/>
        <v>Priscilla TABUNDA100mh</v>
      </c>
      <c r="O2409" s="2">
        <f t="shared" si="149"/>
        <v>964</v>
      </c>
      <c r="P2409" s="2">
        <f t="shared" si="150"/>
        <v>131</v>
      </c>
      <c r="Q2409" s="81" t="str">
        <f t="shared" si="151"/>
        <v/>
      </c>
    </row>
    <row r="2410" spans="1:17" x14ac:dyDescent="0.2">
      <c r="A2410" t="s">
        <v>1224</v>
      </c>
      <c r="B2410" t="s">
        <v>2853</v>
      </c>
      <c r="C2410" s="5" t="s">
        <v>82</v>
      </c>
      <c r="D2410" s="6">
        <v>32665</v>
      </c>
      <c r="E2410" s="2">
        <v>1190</v>
      </c>
      <c r="F2410" s="2">
        <v>17</v>
      </c>
      <c r="G2410" t="str">
        <f>B2410&amp;C2410</f>
        <v>Sheila JEROTICHmarathon</v>
      </c>
      <c r="H2410" s="2">
        <f>E2410</f>
        <v>1190</v>
      </c>
      <c r="I2410" s="2" cm="1">
        <f t="array" ref="I2410">MAX(IF($G$3:$G$4000=$G2410,$H$3:$H$4000))</f>
        <v>1190</v>
      </c>
      <c r="J2410" s="2" t="str">
        <v>KEN</v>
      </c>
      <c r="K2410" s="21" t="str">
        <v>Emily Wamusyi NGII</v>
      </c>
      <c r="L2410" s="47" t="str">
        <v>race-walking</v>
      </c>
      <c r="M2410" s="97">
        <v>31637</v>
      </c>
      <c r="N2410" s="96" t="str">
        <f t="shared" si="148"/>
        <v>Emily Wamusyi NGIIrace-walking</v>
      </c>
      <c r="O2410" s="2">
        <f t="shared" si="149"/>
        <v>964</v>
      </c>
      <c r="P2410" s="2">
        <f t="shared" si="150"/>
        <v>17</v>
      </c>
      <c r="Q2410" s="81" t="str">
        <f t="shared" si="151"/>
        <v/>
      </c>
    </row>
    <row r="2411" spans="1:17" x14ac:dyDescent="0.2">
      <c r="A2411" t="s">
        <v>1224</v>
      </c>
      <c r="B2411" t="s">
        <v>2854</v>
      </c>
      <c r="C2411" t="s">
        <v>82</v>
      </c>
      <c r="D2411" s="5">
        <v>33428</v>
      </c>
      <c r="E2411" s="2">
        <v>1190</v>
      </c>
      <c r="F2411" s="2">
        <v>18</v>
      </c>
      <c r="G2411" t="str">
        <f>B2411&amp;C2411</f>
        <v>Betty Wilson LEMPUSmarathon</v>
      </c>
      <c r="H2411" s="2">
        <f>E2411</f>
        <v>1190</v>
      </c>
      <c r="I2411" s="2" cm="1">
        <f t="array" ref="I2411">MAX(IF($G$3:$G$4000=$G2411,$H$3:$H$4000))</f>
        <v>1190</v>
      </c>
      <c r="J2411" s="2" t="str">
        <v>KEN</v>
      </c>
      <c r="K2411" s="21" t="str">
        <v>Miriam CHEMUTAI</v>
      </c>
      <c r="L2411" s="47" t="str">
        <v>1500m</v>
      </c>
      <c r="M2411" s="97">
        <v>44701</v>
      </c>
      <c r="N2411" s="96" t="str">
        <f t="shared" si="148"/>
        <v>Miriam CHEMUTAI1500m</v>
      </c>
      <c r="O2411" s="2">
        <f t="shared" si="149"/>
        <v>961</v>
      </c>
      <c r="P2411" s="2">
        <f t="shared" si="150"/>
        <v>170</v>
      </c>
      <c r="Q2411" s="81" t="str">
        <f t="shared" si="151"/>
        <v/>
      </c>
    </row>
    <row r="2412" spans="1:17" x14ac:dyDescent="0.2">
      <c r="A2412" t="s">
        <v>1224</v>
      </c>
      <c r="B2412" t="s">
        <v>2041</v>
      </c>
      <c r="C2412" t="s">
        <v>34</v>
      </c>
      <c r="D2412" s="5">
        <v>35598</v>
      </c>
      <c r="E2412" s="2">
        <v>1189</v>
      </c>
      <c r="F2412" s="2">
        <v>9</v>
      </c>
      <c r="G2412" t="str">
        <f>B2412&amp;C2412</f>
        <v>Rosefline CHEPNGETICH3000msc</v>
      </c>
      <c r="H2412" s="2">
        <f>E2412</f>
        <v>1189</v>
      </c>
      <c r="I2412" s="2" cm="1">
        <f t="array" ref="I2412">MAX(IF($G$3:$G$4000=$G2412,$H$3:$H$4000))</f>
        <v>1189</v>
      </c>
      <c r="J2412" s="2" t="str">
        <v>KEN</v>
      </c>
      <c r="K2412" s="21" t="str">
        <v>Margaret Gati CHACHA</v>
      </c>
      <c r="L2412" s="47" t="str">
        <v>race-walking</v>
      </c>
      <c r="M2412" s="97">
        <v>0</v>
      </c>
      <c r="N2412" s="96" t="str">
        <f t="shared" si="148"/>
        <v>Margaret Gati CHACHArace-walking</v>
      </c>
      <c r="O2412" s="2">
        <f t="shared" si="149"/>
        <v>959</v>
      </c>
      <c r="P2412" s="2">
        <f t="shared" si="150"/>
        <v>18</v>
      </c>
      <c r="Q2412" s="81" t="str">
        <f t="shared" si="151"/>
        <v/>
      </c>
    </row>
    <row r="2413" spans="1:17" x14ac:dyDescent="0.2">
      <c r="A2413" t="s">
        <v>1224</v>
      </c>
      <c r="B2413" t="s">
        <v>2855</v>
      </c>
      <c r="C2413" t="s">
        <v>82</v>
      </c>
      <c r="D2413" s="5">
        <v>33695</v>
      </c>
      <c r="E2413" s="2">
        <v>1189</v>
      </c>
      <c r="F2413" s="2">
        <v>19</v>
      </c>
      <c r="G2413" t="str">
        <f>B2413&amp;C2413</f>
        <v>Antonina KWAMBAImarathon</v>
      </c>
      <c r="H2413" s="2">
        <f>E2413</f>
        <v>1189</v>
      </c>
      <c r="I2413" s="2" cm="1">
        <f t="array" ref="I2413">MAX(IF($G$3:$G$4000=$G2413,$H$3:$H$4000))</f>
        <v>1189</v>
      </c>
      <c r="J2413" s="2" t="str">
        <v>KEN</v>
      </c>
      <c r="K2413" s="21" t="str">
        <v>Mercy CHEPKORIR</v>
      </c>
      <c r="L2413" s="47" t="str">
        <v>10000m</v>
      </c>
      <c r="M2413" s="97">
        <v>1994</v>
      </c>
      <c r="N2413" s="96" t="str">
        <f t="shared" si="148"/>
        <v>Mercy CHEPKORIR10000m</v>
      </c>
      <c r="O2413" s="2">
        <f t="shared" si="149"/>
        <v>956</v>
      </c>
      <c r="P2413" s="2">
        <f t="shared" si="150"/>
        <v>118</v>
      </c>
      <c r="Q2413" s="81" t="str">
        <f t="shared" si="151"/>
        <v/>
      </c>
    </row>
    <row r="2414" spans="1:17" x14ac:dyDescent="0.2">
      <c r="A2414" t="s">
        <v>1224</v>
      </c>
      <c r="B2414" t="s">
        <v>2856</v>
      </c>
      <c r="C2414" s="5" t="s">
        <v>82</v>
      </c>
      <c r="D2414" s="6">
        <v>33985</v>
      </c>
      <c r="E2414" s="2">
        <v>1189</v>
      </c>
      <c r="F2414" s="2">
        <v>20</v>
      </c>
      <c r="G2414" t="str">
        <f>B2414&amp;C2414</f>
        <v>Jackline CHEPNGENOmarathon</v>
      </c>
      <c r="H2414" s="2">
        <f>E2414</f>
        <v>1189</v>
      </c>
      <c r="I2414" s="2" cm="1">
        <f t="array" ref="I2414">MAX(IF($G$3:$G$4000=$G2414,$H$3:$H$4000))</f>
        <v>1189</v>
      </c>
      <c r="J2414" s="2" t="str">
        <v>KEN</v>
      </c>
      <c r="K2414" s="21" t="str">
        <v>Margret GATI</v>
      </c>
      <c r="L2414" s="47" t="str">
        <v>race-walking</v>
      </c>
      <c r="M2414" s="97">
        <v>37641</v>
      </c>
      <c r="N2414" s="96" t="str">
        <f t="shared" si="148"/>
        <v>Margret GATIrace-walking</v>
      </c>
      <c r="O2414" s="2">
        <f t="shared" si="149"/>
        <v>942</v>
      </c>
      <c r="P2414" s="2">
        <f t="shared" si="150"/>
        <v>21</v>
      </c>
      <c r="Q2414" s="81" t="str">
        <f t="shared" si="151"/>
        <v/>
      </c>
    </row>
    <row r="2415" spans="1:17" x14ac:dyDescent="0.2">
      <c r="A2415" t="s">
        <v>1224</v>
      </c>
      <c r="B2415" t="s">
        <v>2857</v>
      </c>
      <c r="C2415" t="s">
        <v>82</v>
      </c>
      <c r="D2415" s="5">
        <v>31691</v>
      </c>
      <c r="E2415" s="2">
        <v>1188</v>
      </c>
      <c r="F2415" s="2">
        <v>21</v>
      </c>
      <c r="G2415" t="str">
        <f>B2415&amp;C2415</f>
        <v>Lucy KARIMImarathon</v>
      </c>
      <c r="H2415" s="2">
        <f>E2415</f>
        <v>1188</v>
      </c>
      <c r="I2415" s="2" cm="1">
        <f t="array" ref="I2415">MAX(IF($G$3:$G$4000=$G2415,$H$3:$H$4000))</f>
        <v>1188</v>
      </c>
      <c r="J2415" s="2" t="str">
        <v>KEN</v>
      </c>
      <c r="K2415" s="21" t="str">
        <v>Margaret NGOIRI</v>
      </c>
      <c r="L2415" s="47" t="str">
        <v>5000m</v>
      </c>
      <c r="M2415" s="97">
        <v>0</v>
      </c>
      <c r="N2415" s="96" t="str">
        <f t="shared" si="148"/>
        <v>Margaret NGOIRI5000m</v>
      </c>
      <c r="O2415" s="2">
        <f t="shared" si="149"/>
        <v>941</v>
      </c>
      <c r="P2415" s="2">
        <f t="shared" si="150"/>
        <v>167</v>
      </c>
      <c r="Q2415" s="81" t="str">
        <f t="shared" si="151"/>
        <v/>
      </c>
    </row>
    <row r="2416" spans="1:17" x14ac:dyDescent="0.2">
      <c r="A2416" t="s">
        <v>1224</v>
      </c>
      <c r="B2416" t="s">
        <v>2138</v>
      </c>
      <c r="C2416" t="s">
        <v>82</v>
      </c>
      <c r="D2416" s="5">
        <v>34490</v>
      </c>
      <c r="E2416" s="2">
        <v>1188</v>
      </c>
      <c r="F2416" s="2">
        <v>22</v>
      </c>
      <c r="G2416" t="str">
        <f>B2416&amp;C2416</f>
        <v>Vibian CHEPKURUImarathon</v>
      </c>
      <c r="H2416" s="2">
        <f>E2416</f>
        <v>1188</v>
      </c>
      <c r="I2416" s="2" cm="1">
        <f t="array" ref="I2416">MAX(IF($G$3:$G$4000=$G2416,$H$3:$H$4000))</f>
        <v>1188</v>
      </c>
      <c r="J2416" s="2" t="str">
        <v>KEN</v>
      </c>
      <c r="K2416" s="21" t="str">
        <v>Jelagat MEVIN</v>
      </c>
      <c r="L2416" s="47" t="str">
        <v>5000m</v>
      </c>
      <c r="M2416" s="97">
        <v>0</v>
      </c>
      <c r="N2416" s="96" t="str">
        <f t="shared" si="148"/>
        <v>Jelagat MEVIN5000m</v>
      </c>
      <c r="O2416" s="2">
        <f t="shared" si="149"/>
        <v>939</v>
      </c>
      <c r="P2416" s="2">
        <f t="shared" si="150"/>
        <v>169</v>
      </c>
      <c r="Q2416" s="81" t="str">
        <f t="shared" si="151"/>
        <v/>
      </c>
    </row>
    <row r="2417" spans="1:17" x14ac:dyDescent="0.2">
      <c r="A2417" t="s">
        <v>1224</v>
      </c>
      <c r="B2417" t="s">
        <v>2858</v>
      </c>
      <c r="C2417" t="s">
        <v>82</v>
      </c>
      <c r="D2417" s="5">
        <v>33817</v>
      </c>
      <c r="E2417" s="2">
        <v>1187</v>
      </c>
      <c r="F2417" s="2">
        <v>23</v>
      </c>
      <c r="G2417" t="str">
        <f>B2417&amp;C2417</f>
        <v>Delvine Relin MERINGORmarathon</v>
      </c>
      <c r="H2417" s="2">
        <f>E2417</f>
        <v>1187</v>
      </c>
      <c r="I2417" s="2" cm="1">
        <f t="array" ref="I2417">MAX(IF($G$3:$G$4000=$G2417,$H$3:$H$4000))</f>
        <v>1187</v>
      </c>
      <c r="J2417" s="2" t="str">
        <v>KEN</v>
      </c>
      <c r="K2417" s="21" t="str">
        <v>Hannah MWANGI</v>
      </c>
      <c r="L2417" s="47" t="str">
        <v>400mh</v>
      </c>
      <c r="M2417" s="97">
        <v>0</v>
      </c>
      <c r="N2417" s="96" t="str">
        <f t="shared" si="148"/>
        <v>Hannah MWANGI400mh</v>
      </c>
      <c r="O2417" s="2">
        <f t="shared" si="149"/>
        <v>939</v>
      </c>
      <c r="P2417" s="2">
        <f t="shared" si="150"/>
        <v>135</v>
      </c>
      <c r="Q2417" s="81" t="str">
        <f t="shared" si="151"/>
        <v/>
      </c>
    </row>
    <row r="2418" spans="1:17" x14ac:dyDescent="0.2">
      <c r="A2418" t="s">
        <v>1224</v>
      </c>
      <c r="B2418" t="s">
        <v>2859</v>
      </c>
      <c r="C2418" t="s">
        <v>82</v>
      </c>
      <c r="D2418" s="5">
        <v>31609</v>
      </c>
      <c r="E2418" s="2">
        <v>1187</v>
      </c>
      <c r="F2418" s="2">
        <v>24</v>
      </c>
      <c r="G2418" t="str">
        <f>B2418&amp;C2418</f>
        <v>Edith CHELIMOmarathon</v>
      </c>
      <c r="H2418" s="2">
        <f>E2418</f>
        <v>1187</v>
      </c>
      <c r="I2418" s="2" cm="1">
        <f t="array" ref="I2418">MAX(IF($G$3:$G$4000=$G2418,$H$3:$H$4000))</f>
        <v>1187</v>
      </c>
      <c r="J2418" s="2" t="str">
        <v>KEN</v>
      </c>
      <c r="K2418" s="21" t="str">
        <v>Margaret EKALALE</v>
      </c>
      <c r="L2418" s="47" t="str">
        <v>5000m</v>
      </c>
      <c r="M2418" s="97">
        <v>37376</v>
      </c>
      <c r="N2418" s="96" t="str">
        <f t="shared" si="148"/>
        <v>Margaret EKALALE5000m</v>
      </c>
      <c r="O2418" s="2">
        <f t="shared" si="149"/>
        <v>938</v>
      </c>
      <c r="P2418" s="2">
        <f t="shared" si="150"/>
        <v>170</v>
      </c>
      <c r="Q2418" s="81" t="str">
        <f t="shared" si="151"/>
        <v/>
      </c>
    </row>
    <row r="2419" spans="1:17" x14ac:dyDescent="0.2">
      <c r="A2419" t="s">
        <v>1224</v>
      </c>
      <c r="B2419" t="s">
        <v>2138</v>
      </c>
      <c r="C2419" t="s">
        <v>30</v>
      </c>
      <c r="D2419" s="5">
        <v>34490</v>
      </c>
      <c r="E2419" s="2">
        <v>1184</v>
      </c>
      <c r="F2419" s="2">
        <v>11</v>
      </c>
      <c r="G2419" t="str">
        <f>B2419&amp;C2419</f>
        <v>Vibian CHEPKURUI10000m</v>
      </c>
      <c r="H2419" s="2">
        <f>E2419</f>
        <v>1184</v>
      </c>
      <c r="I2419" s="2" cm="1">
        <f t="array" ref="I2419">MAX(IF($G$3:$G$4000=$G2419,$H$3:$H$4000))</f>
        <v>1184</v>
      </c>
      <c r="J2419" s="2" t="str">
        <v>KEN</v>
      </c>
      <c r="K2419" s="21" t="str">
        <v>Yvone CHEPCHIRCHIR</v>
      </c>
      <c r="L2419" s="47" t="str">
        <v>5000m</v>
      </c>
      <c r="M2419" s="97">
        <v>0</v>
      </c>
      <c r="N2419" s="96" t="str">
        <f t="shared" si="148"/>
        <v>Yvone CHEPCHIRCHIR5000m</v>
      </c>
      <c r="O2419" s="2">
        <f t="shared" si="149"/>
        <v>937</v>
      </c>
      <c r="P2419" s="2">
        <f t="shared" si="150"/>
        <v>171</v>
      </c>
      <c r="Q2419" s="81" t="str">
        <f t="shared" si="151"/>
        <v/>
      </c>
    </row>
    <row r="2420" spans="1:17" x14ac:dyDescent="0.2">
      <c r="A2420" t="s">
        <v>1224</v>
      </c>
      <c r="B2420" t="s">
        <v>1413</v>
      </c>
      <c r="C2420" t="s">
        <v>28</v>
      </c>
      <c r="D2420" s="5">
        <v>33227</v>
      </c>
      <c r="E2420" s="2">
        <v>1183</v>
      </c>
      <c r="F2420" s="2">
        <v>9</v>
      </c>
      <c r="G2420" t="str">
        <f>B2420&amp;C2420</f>
        <v>Winny CHEBET1500m</v>
      </c>
      <c r="H2420" s="2">
        <f>E2420</f>
        <v>1183</v>
      </c>
      <c r="I2420" s="2" cm="1">
        <f t="array" ref="I2420">MAX(IF($G$3:$G$4000=$G2420,$H$3:$H$4000))</f>
        <v>1183</v>
      </c>
      <c r="J2420" s="2" t="str">
        <v>KEN</v>
      </c>
      <c r="K2420" s="21" t="str">
        <v>Silvia KEMBOI</v>
      </c>
      <c r="L2420" s="47" t="str">
        <v>race-walking</v>
      </c>
      <c r="M2420" s="97">
        <v>0</v>
      </c>
      <c r="N2420" s="96" t="str">
        <f t="shared" si="148"/>
        <v>Silvia KEMBOIrace-walking</v>
      </c>
      <c r="O2420" s="2">
        <f t="shared" si="149"/>
        <v>937</v>
      </c>
      <c r="P2420" s="2">
        <f t="shared" si="150"/>
        <v>24</v>
      </c>
      <c r="Q2420" s="81" t="str">
        <f t="shared" si="151"/>
        <v/>
      </c>
    </row>
    <row r="2421" spans="1:17" x14ac:dyDescent="0.2">
      <c r="A2421" t="s">
        <v>1224</v>
      </c>
      <c r="B2421" t="s">
        <v>2024</v>
      </c>
      <c r="C2421" t="s">
        <v>29</v>
      </c>
      <c r="D2421" s="6">
        <v>36135</v>
      </c>
      <c r="E2421" s="2">
        <v>1183</v>
      </c>
      <c r="F2421" s="2">
        <v>9</v>
      </c>
      <c r="G2421" t="str">
        <f>B2421&amp;C2421</f>
        <v>Naomi MUSSONI5000m</v>
      </c>
      <c r="H2421" s="2">
        <f>E2421</f>
        <v>1183</v>
      </c>
      <c r="I2421" s="2" cm="1">
        <f t="array" ref="I2421">MAX(IF($G$3:$G$4000=$G2421,$H$3:$H$4000))</f>
        <v>1183</v>
      </c>
      <c r="J2421" s="2" t="str">
        <v>KEN</v>
      </c>
      <c r="K2421" s="21" t="str">
        <v>Gladys LONGARS</v>
      </c>
      <c r="L2421" s="47" t="str">
        <v>5000m</v>
      </c>
      <c r="M2421" s="97">
        <v>0</v>
      </c>
      <c r="N2421" s="96" t="str">
        <f t="shared" si="148"/>
        <v>Gladys LONGARS5000m</v>
      </c>
      <c r="O2421" s="2">
        <f t="shared" si="149"/>
        <v>931</v>
      </c>
      <c r="P2421" s="2">
        <f t="shared" si="150"/>
        <v>175</v>
      </c>
      <c r="Q2421" s="81" t="str">
        <f t="shared" si="151"/>
        <v/>
      </c>
    </row>
    <row r="2422" spans="1:17" x14ac:dyDescent="0.2">
      <c r="A2422" t="s">
        <v>1224</v>
      </c>
      <c r="B2422" t="s">
        <v>2152</v>
      </c>
      <c r="C2422" s="5" t="s">
        <v>30</v>
      </c>
      <c r="D2422" s="5">
        <v>34778</v>
      </c>
      <c r="E2422" s="2">
        <v>1183</v>
      </c>
      <c r="F2422" s="2">
        <v>12</v>
      </c>
      <c r="G2422" t="str">
        <f>B2422&amp;C2422</f>
        <v>Fancy CHEMUTAI10000m</v>
      </c>
      <c r="H2422" s="2">
        <f>E2422</f>
        <v>1183</v>
      </c>
      <c r="I2422" s="2" cm="1">
        <f t="array" ref="I2422">MAX(IF($G$3:$G$4000=$G2422,$H$3:$H$4000))</f>
        <v>1183</v>
      </c>
      <c r="J2422" s="2" t="str">
        <v>KEN</v>
      </c>
      <c r="K2422" s="21" t="str">
        <v>Naomi CHEPKIRUI</v>
      </c>
      <c r="L2422" s="47" t="str">
        <v>race-walking</v>
      </c>
      <c r="M2422" s="97">
        <v>0</v>
      </c>
      <c r="N2422" s="96" t="str">
        <f t="shared" si="148"/>
        <v>Naomi CHEPKIRUIrace-walking</v>
      </c>
      <c r="O2422" s="2">
        <f t="shared" si="149"/>
        <v>927</v>
      </c>
      <c r="P2422" s="2">
        <f t="shared" si="150"/>
        <v>25</v>
      </c>
      <c r="Q2422" s="81" t="str">
        <f t="shared" si="151"/>
        <v/>
      </c>
    </row>
    <row r="2423" spans="1:17" x14ac:dyDescent="0.2">
      <c r="A2423" t="s">
        <v>1224</v>
      </c>
      <c r="B2423" t="s">
        <v>2107</v>
      </c>
      <c r="C2423" t="s">
        <v>30</v>
      </c>
      <c r="D2423" s="5">
        <v>35896</v>
      </c>
      <c r="E2423" s="2">
        <v>1183</v>
      </c>
      <c r="F2423" s="2">
        <v>13</v>
      </c>
      <c r="G2423" t="str">
        <f>B2423&amp;C2423</f>
        <v>Sheila CHELANGAT10000m</v>
      </c>
      <c r="H2423" s="2">
        <f>E2423</f>
        <v>1183</v>
      </c>
      <c r="I2423" s="2" cm="1">
        <f t="array" ref="I2423">MAX(IF($G$3:$G$4000=$G2423,$H$3:$H$4000))</f>
        <v>1183</v>
      </c>
      <c r="J2423" s="2" t="str">
        <v>KEN</v>
      </c>
      <c r="K2423" s="21" t="str">
        <v>Jackline CHERONO</v>
      </c>
      <c r="L2423" s="47" t="str">
        <v>5000m</v>
      </c>
      <c r="M2423" s="97">
        <v>35971</v>
      </c>
      <c r="N2423" s="96" t="str">
        <f t="shared" si="148"/>
        <v>Jackline CHERONO5000m</v>
      </c>
      <c r="O2423" s="2">
        <f t="shared" si="149"/>
        <v>923</v>
      </c>
      <c r="P2423" s="2">
        <f t="shared" si="150"/>
        <v>180</v>
      </c>
      <c r="Q2423" s="81" t="str">
        <f t="shared" si="151"/>
        <v/>
      </c>
    </row>
    <row r="2424" spans="1:17" x14ac:dyDescent="0.2">
      <c r="A2424" t="s">
        <v>1224</v>
      </c>
      <c r="B2424" t="s">
        <v>2118</v>
      </c>
      <c r="C2424" s="5" t="s">
        <v>30</v>
      </c>
      <c r="D2424" s="5">
        <v>32568</v>
      </c>
      <c r="E2424" s="2">
        <v>1183</v>
      </c>
      <c r="F2424" s="2">
        <v>14</v>
      </c>
      <c r="G2424" t="str">
        <f>B2424&amp;C2424</f>
        <v>Violah CHEPTOO10000m</v>
      </c>
      <c r="H2424" s="2">
        <f>E2424</f>
        <v>1183</v>
      </c>
      <c r="I2424" s="2" cm="1">
        <f t="array" ref="I2424">MAX(IF($G$3:$G$4000=$G2424,$H$3:$H$4000))</f>
        <v>1183</v>
      </c>
      <c r="J2424" s="2" t="str">
        <v>KEN</v>
      </c>
      <c r="K2424" s="21" t="str">
        <v>Winnie JELAGAT</v>
      </c>
      <c r="L2424" s="47" t="str">
        <v>400mh</v>
      </c>
      <c r="M2424" s="97">
        <v>0</v>
      </c>
      <c r="N2424" s="96" t="str">
        <f t="shared" si="148"/>
        <v>Winnie JELAGAT400mh</v>
      </c>
      <c r="O2424" s="2">
        <f t="shared" si="149"/>
        <v>923</v>
      </c>
      <c r="P2424" s="2">
        <f t="shared" si="150"/>
        <v>136</v>
      </c>
      <c r="Q2424" s="81" t="str">
        <f t="shared" si="151"/>
        <v/>
      </c>
    </row>
    <row r="2425" spans="1:17" x14ac:dyDescent="0.2">
      <c r="A2425" t="s">
        <v>1224</v>
      </c>
      <c r="B2425" t="s">
        <v>2153</v>
      </c>
      <c r="C2425" s="6" t="s">
        <v>30</v>
      </c>
      <c r="D2425" s="5">
        <v>1986</v>
      </c>
      <c r="E2425" s="2">
        <v>1183</v>
      </c>
      <c r="F2425" s="2">
        <v>15</v>
      </c>
      <c r="G2425" t="str">
        <f>B2425&amp;C2425</f>
        <v>Nancy JELAGAT10000m</v>
      </c>
      <c r="H2425" s="2">
        <f>E2425</f>
        <v>1183</v>
      </c>
      <c r="I2425" s="2" cm="1">
        <f t="array" ref="I2425">MAX(IF($G$3:$G$4000=$G2425,$H$3:$H$4000))</f>
        <v>1183</v>
      </c>
      <c r="J2425" s="2" t="str">
        <v>KEN</v>
      </c>
      <c r="K2425" s="21" t="str">
        <v>Grace Wanjiru NJUE</v>
      </c>
      <c r="L2425" s="47" t="str">
        <v>race-walking</v>
      </c>
      <c r="M2425" s="97">
        <v>28865</v>
      </c>
      <c r="N2425" s="96" t="str">
        <f t="shared" si="148"/>
        <v>Grace Wanjiru NJUErace-walking</v>
      </c>
      <c r="O2425" s="2">
        <f t="shared" si="149"/>
        <v>923</v>
      </c>
      <c r="P2425" s="2">
        <f t="shared" si="150"/>
        <v>27</v>
      </c>
      <c r="Q2425" s="81" t="str">
        <f t="shared" si="151"/>
        <v/>
      </c>
    </row>
    <row r="2426" spans="1:17" x14ac:dyDescent="0.2">
      <c r="A2426" t="s">
        <v>1224</v>
      </c>
      <c r="B2426" t="s">
        <v>2860</v>
      </c>
      <c r="C2426" s="5" t="s">
        <v>82</v>
      </c>
      <c r="D2426" s="5">
        <v>35826</v>
      </c>
      <c r="E2426" s="2">
        <v>1183</v>
      </c>
      <c r="F2426" s="2">
        <v>25</v>
      </c>
      <c r="G2426" t="str">
        <f>B2426&amp;C2426</f>
        <v>Dorcas Jepchirchir TUITOEKmarathon</v>
      </c>
      <c r="H2426" s="2">
        <f>E2426</f>
        <v>1183</v>
      </c>
      <c r="I2426" s="2" cm="1">
        <f t="array" ref="I2426">MAX(IF($G$3:$G$4000=$G2426,$H$3:$H$4000))</f>
        <v>1183</v>
      </c>
      <c r="J2426" s="2" t="str">
        <v>KEN</v>
      </c>
      <c r="K2426" s="21" t="str">
        <v>Irene CHEPKETER</v>
      </c>
      <c r="L2426" s="47" t="str">
        <v>5000m</v>
      </c>
      <c r="M2426" s="97">
        <v>0</v>
      </c>
      <c r="N2426" s="96" t="str">
        <f t="shared" si="148"/>
        <v>Irene CHEPKETER5000m</v>
      </c>
      <c r="O2426" s="2">
        <f t="shared" si="149"/>
        <v>922</v>
      </c>
      <c r="P2426" s="2">
        <f t="shared" si="150"/>
        <v>181</v>
      </c>
      <c r="Q2426" s="81" t="str">
        <f t="shared" si="151"/>
        <v/>
      </c>
    </row>
    <row r="2427" spans="1:17" x14ac:dyDescent="0.2">
      <c r="A2427" t="s">
        <v>1224</v>
      </c>
      <c r="B2427" t="s">
        <v>2152</v>
      </c>
      <c r="C2427" t="s">
        <v>82</v>
      </c>
      <c r="D2427" s="5">
        <v>34778</v>
      </c>
      <c r="E2427" s="2">
        <v>1183</v>
      </c>
      <c r="F2427" s="2">
        <v>26</v>
      </c>
      <c r="G2427" t="str">
        <f>B2427&amp;C2427</f>
        <v>Fancy CHEMUTAImarathon</v>
      </c>
      <c r="H2427" s="2">
        <f>E2427</f>
        <v>1183</v>
      </c>
      <c r="I2427" s="2" cm="1">
        <f t="array" ref="I2427">MAX(IF($G$3:$G$4000=$G2427,$H$3:$H$4000))</f>
        <v>1183</v>
      </c>
      <c r="J2427" s="2" t="str">
        <v>KEN</v>
      </c>
      <c r="K2427" s="21" t="str">
        <v>Rahab NDIRANGU</v>
      </c>
      <c r="L2427" s="47" t="str">
        <v>400mh</v>
      </c>
      <c r="M2427" s="97">
        <v>0</v>
      </c>
      <c r="N2427" s="96" t="str">
        <f t="shared" si="148"/>
        <v>Rahab NDIRANGU400mh</v>
      </c>
      <c r="O2427" s="2">
        <f t="shared" si="149"/>
        <v>917</v>
      </c>
      <c r="P2427" s="2">
        <f t="shared" si="150"/>
        <v>138</v>
      </c>
      <c r="Q2427" s="81" t="str">
        <f t="shared" si="151"/>
        <v/>
      </c>
    </row>
    <row r="2428" spans="1:17" x14ac:dyDescent="0.2">
      <c r="A2428" t="s">
        <v>1224</v>
      </c>
      <c r="B2428" t="s">
        <v>5263</v>
      </c>
      <c r="C2428" t="s">
        <v>30</v>
      </c>
      <c r="D2428" s="5">
        <v>35805</v>
      </c>
      <c r="E2428" s="2">
        <v>1181</v>
      </c>
      <c r="F2428" s="2">
        <v>16</v>
      </c>
      <c r="G2428" t="str">
        <f>B2428&amp;C2428</f>
        <v>Gloria KITE10000m</v>
      </c>
      <c r="H2428" s="2">
        <f>E2428</f>
        <v>1181</v>
      </c>
      <c r="I2428" s="2" cm="1">
        <f t="array" ref="I2428">MAX(IF($G$3:$G$4000=$G2428,$H$3:$H$4000))</f>
        <v>1181</v>
      </c>
      <c r="J2428" s="2" t="str">
        <v>KEN</v>
      </c>
      <c r="K2428" s="21" t="str">
        <v>Martha Nthanze MUSAI</v>
      </c>
      <c r="L2428" s="47" t="str">
        <v>javelin-throw</v>
      </c>
      <c r="M2428" s="97">
        <v>37610</v>
      </c>
      <c r="N2428" s="96" t="str">
        <f t="shared" si="148"/>
        <v>Martha Nthanze MUSAIjavelin-throw</v>
      </c>
      <c r="O2428" s="2">
        <f t="shared" si="149"/>
        <v>901</v>
      </c>
      <c r="P2428" s="2">
        <f t="shared" si="150"/>
        <v>39</v>
      </c>
      <c r="Q2428" s="81" t="str">
        <f t="shared" si="151"/>
        <v/>
      </c>
    </row>
    <row r="2429" spans="1:17" x14ac:dyDescent="0.2">
      <c r="A2429" t="s">
        <v>1224</v>
      </c>
      <c r="B2429" t="s">
        <v>2861</v>
      </c>
      <c r="C2429" s="5" t="s">
        <v>82</v>
      </c>
      <c r="D2429" s="5"/>
      <c r="E2429" s="2">
        <v>1179</v>
      </c>
      <c r="F2429" s="2">
        <v>28</v>
      </c>
      <c r="G2429" t="str">
        <f>B2429&amp;C2429</f>
        <v>Beatrice CHEPTOOmarathon</v>
      </c>
      <c r="H2429" s="2">
        <f>E2429</f>
        <v>1179</v>
      </c>
      <c r="I2429" s="2" cm="1">
        <f t="array" ref="I2429">MAX(IF($G$3:$G$4000=$G2429,$H$3:$H$4000))</f>
        <v>1179</v>
      </c>
      <c r="J2429" s="2" t="str">
        <v>KEN</v>
      </c>
      <c r="K2429" s="21" t="str">
        <v>Damacline Mwango NYAKERERI</v>
      </c>
      <c r="L2429" s="47" t="str">
        <v>javelin-throw</v>
      </c>
      <c r="M2429" s="97">
        <v>34260</v>
      </c>
      <c r="N2429" s="96" t="str">
        <f t="shared" si="148"/>
        <v>Damacline Mwango NYAKERERIjavelin-throw</v>
      </c>
      <c r="O2429" s="2">
        <f t="shared" si="149"/>
        <v>874</v>
      </c>
      <c r="P2429" s="2">
        <f t="shared" si="150"/>
        <v>49</v>
      </c>
      <c r="Q2429" s="81" t="str">
        <f t="shared" si="151"/>
        <v/>
      </c>
    </row>
    <row r="2430" spans="1:17" x14ac:dyDescent="0.2">
      <c r="A2430" t="s">
        <v>1224</v>
      </c>
      <c r="B2430" t="s">
        <v>1945</v>
      </c>
      <c r="C2430" t="s">
        <v>28</v>
      </c>
      <c r="D2430" s="5">
        <v>37205</v>
      </c>
      <c r="E2430" s="2">
        <v>1178</v>
      </c>
      <c r="F2430" s="2">
        <v>11</v>
      </c>
      <c r="G2430" t="str">
        <f>B2430&amp;C2430</f>
        <v>Edinah JEBITOK1500m</v>
      </c>
      <c r="H2430" s="2">
        <f>E2430</f>
        <v>1178</v>
      </c>
      <c r="I2430" s="2" cm="1">
        <f t="array" ref="I2430">MAX(IF($G$3:$G$4000=$G2430,$H$3:$H$4000))</f>
        <v>1178</v>
      </c>
      <c r="J2430" s="2" t="str">
        <v>KEN</v>
      </c>
      <c r="K2430" s="21" t="str">
        <v>Caroline CHEROTICH</v>
      </c>
      <c r="L2430" s="47" t="str">
        <v>discus-throw</v>
      </c>
      <c r="M2430" s="97">
        <v>0</v>
      </c>
      <c r="N2430" s="96" t="str">
        <f t="shared" si="148"/>
        <v>Caroline CHEROTICHdiscus-throw</v>
      </c>
      <c r="O2430" s="2">
        <f t="shared" si="149"/>
        <v>856</v>
      </c>
      <c r="P2430" s="2">
        <f t="shared" si="150"/>
        <v>82</v>
      </c>
      <c r="Q2430" s="81" t="str">
        <f t="shared" si="151"/>
        <v/>
      </c>
    </row>
    <row r="2431" spans="1:17" x14ac:dyDescent="0.2">
      <c r="A2431" t="s">
        <v>1224</v>
      </c>
      <c r="B2431" t="s">
        <v>2107</v>
      </c>
      <c r="C2431" t="s">
        <v>29</v>
      </c>
      <c r="D2431" s="5">
        <v>35896</v>
      </c>
      <c r="E2431" s="2">
        <v>1177</v>
      </c>
      <c r="F2431" s="2">
        <v>10</v>
      </c>
      <c r="G2431" t="str">
        <f>B2431&amp;C2431</f>
        <v>Sheila CHELANGAT5000m</v>
      </c>
      <c r="H2431" s="2">
        <f>E2431</f>
        <v>1177</v>
      </c>
      <c r="I2431" s="2" cm="1">
        <f t="array" ref="I2431">MAX(IF($G$3:$G$4000=$G2431,$H$3:$H$4000))</f>
        <v>1177</v>
      </c>
      <c r="J2431" s="2" t="str">
        <v>KEN</v>
      </c>
      <c r="K2431" s="21" t="str">
        <v>Roselyn RAKAMBA</v>
      </c>
      <c r="L2431" s="47" t="str">
        <v>hammer-throw</v>
      </c>
      <c r="M2431" s="97">
        <v>33156</v>
      </c>
      <c r="N2431" s="96" t="str">
        <f t="shared" si="148"/>
        <v>Roselyn RAKAMBAhammer-throw</v>
      </c>
      <c r="O2431" s="2">
        <f t="shared" si="149"/>
        <v>838</v>
      </c>
      <c r="P2431" s="2">
        <f t="shared" si="150"/>
        <v>86</v>
      </c>
      <c r="Q2431" s="81" t="str">
        <f t="shared" si="151"/>
        <v/>
      </c>
    </row>
    <row r="2432" spans="1:17" x14ac:dyDescent="0.2">
      <c r="A2432" t="s">
        <v>1224</v>
      </c>
      <c r="B2432" s="5" t="s">
        <v>2157</v>
      </c>
      <c r="C2432" s="5" t="s">
        <v>82</v>
      </c>
      <c r="D2432" s="5">
        <v>34441</v>
      </c>
      <c r="E2432" s="2">
        <v>1177</v>
      </c>
      <c r="F2432" s="2">
        <v>30</v>
      </c>
      <c r="G2432" t="str">
        <f>B2432&amp;C2432</f>
        <v>Vane Nyaboke NYANAMBAmarathon</v>
      </c>
      <c r="H2432" s="2">
        <f>E2432</f>
        <v>1177</v>
      </c>
      <c r="I2432" s="2" cm="1">
        <f t="array" ref="I2432">MAX(IF($G$3:$G$4000=$G2432,$H$3:$H$4000))</f>
        <v>1177</v>
      </c>
      <c r="J2432" s="2" t="str">
        <v>KEN</v>
      </c>
      <c r="K2432" s="21" t="str">
        <v>Violet JEPKEMOI</v>
      </c>
      <c r="L2432" s="47" t="str">
        <v>race-walking</v>
      </c>
      <c r="M2432" s="97">
        <v>0</v>
      </c>
      <c r="N2432" s="96" t="str">
        <f t="shared" si="148"/>
        <v>Violet JEPKEMOIrace-walking</v>
      </c>
      <c r="O2432" s="2">
        <f t="shared" si="149"/>
        <v>829</v>
      </c>
      <c r="P2432" s="2">
        <f t="shared" si="150"/>
        <v>40</v>
      </c>
      <c r="Q2432" s="81" t="str">
        <f t="shared" si="151"/>
        <v/>
      </c>
    </row>
    <row r="2433" spans="1:17" x14ac:dyDescent="0.2">
      <c r="A2433" t="s">
        <v>1224</v>
      </c>
      <c r="B2433" t="s">
        <v>1272</v>
      </c>
      <c r="C2433" t="s">
        <v>27</v>
      </c>
      <c r="D2433" s="5">
        <v>36692</v>
      </c>
      <c r="E2433" s="2">
        <v>1176</v>
      </c>
      <c r="F2433" s="2">
        <v>13</v>
      </c>
      <c r="G2433" t="str">
        <f>B2433&amp;C2433</f>
        <v>Mary MORAA800m</v>
      </c>
      <c r="H2433" s="2">
        <f>E2433</f>
        <v>1176</v>
      </c>
      <c r="I2433" s="2" cm="1">
        <f t="array" ref="I2433">MAX(IF($G$3:$G$4000=$G2433,$H$3:$H$4000))</f>
        <v>1176</v>
      </c>
      <c r="J2433" s="2" t="str">
        <v>KEN</v>
      </c>
      <c r="K2433" s="21" t="str">
        <v>Lucy Anyango OMONDI</v>
      </c>
      <c r="L2433" s="47" t="str">
        <v>hammer-throw</v>
      </c>
      <c r="M2433" s="97">
        <v>31962</v>
      </c>
      <c r="N2433" s="96" t="str">
        <f t="shared" si="148"/>
        <v>Lucy Anyango OMONDIhammer-throw</v>
      </c>
      <c r="O2433" s="2">
        <f t="shared" si="149"/>
        <v>816</v>
      </c>
      <c r="P2433" s="2">
        <f t="shared" si="150"/>
        <v>102</v>
      </c>
      <c r="Q2433" s="81" t="str">
        <f t="shared" si="151"/>
        <v/>
      </c>
    </row>
    <row r="2434" spans="1:17" x14ac:dyDescent="0.2">
      <c r="A2434" t="s">
        <v>1224</v>
      </c>
      <c r="B2434" t="s">
        <v>2863</v>
      </c>
      <c r="C2434" s="5" t="s">
        <v>82</v>
      </c>
      <c r="D2434" s="5">
        <v>31739</v>
      </c>
      <c r="E2434" s="2">
        <v>1176</v>
      </c>
      <c r="F2434" s="2">
        <v>31</v>
      </c>
      <c r="G2434" t="str">
        <f>B2434&amp;C2434</f>
        <v>Bornes CHEPKIRUImarathon</v>
      </c>
      <c r="H2434" s="2">
        <f>E2434</f>
        <v>1176</v>
      </c>
      <c r="I2434" s="2" cm="1">
        <f t="array" ref="I2434">MAX(IF($G$3:$G$4000=$G2434,$H$3:$H$4000))</f>
        <v>1176</v>
      </c>
      <c r="J2434" s="2" t="str">
        <v>KEN</v>
      </c>
      <c r="K2434" s="21" t="str">
        <v>Jane JEPLETING</v>
      </c>
      <c r="L2434" s="47" t="str">
        <v>javelin-throw</v>
      </c>
      <c r="M2434" s="97">
        <v>1995</v>
      </c>
      <c r="N2434" s="96" t="str">
        <f t="shared" si="148"/>
        <v>Jane JEPLETINGjavelin-throw</v>
      </c>
      <c r="O2434" s="2">
        <f t="shared" si="149"/>
        <v>809</v>
      </c>
      <c r="P2434" s="2">
        <f t="shared" si="150"/>
        <v>95</v>
      </c>
      <c r="Q2434" s="81" t="str">
        <f t="shared" si="151"/>
        <v/>
      </c>
    </row>
    <row r="2435" spans="1:17" x14ac:dyDescent="0.2">
      <c r="A2435" t="s">
        <v>1224</v>
      </c>
      <c r="B2435" t="s">
        <v>2042</v>
      </c>
      <c r="C2435" t="s">
        <v>34</v>
      </c>
      <c r="D2435" s="5">
        <v>37105</v>
      </c>
      <c r="E2435" s="2">
        <v>1175</v>
      </c>
      <c r="F2435" s="2">
        <v>12</v>
      </c>
      <c r="G2435" t="str">
        <f>B2435&amp;C2435</f>
        <v>Fancy CHERONO3000msc</v>
      </c>
      <c r="H2435" s="2">
        <f>E2435</f>
        <v>1175</v>
      </c>
      <c r="I2435" s="2" cm="1">
        <f t="array" ref="I2435">MAX(IF($G$3:$G$4000=$G2435,$H$3:$H$4000))</f>
        <v>1175</v>
      </c>
      <c r="J2435" s="2" t="str">
        <v>KEN</v>
      </c>
      <c r="K2435" s="21" t="str">
        <v>Linda Ngendo OSESO</v>
      </c>
      <c r="L2435" s="47" t="str">
        <v>hammer-throw</v>
      </c>
      <c r="M2435" s="97">
        <v>32898</v>
      </c>
      <c r="N2435" s="96" t="str">
        <f t="shared" si="148"/>
        <v>Linda Ngendo OSESOhammer-throw</v>
      </c>
      <c r="O2435" s="2">
        <f t="shared" si="149"/>
        <v>807</v>
      </c>
      <c r="P2435" s="2">
        <f t="shared" si="150"/>
        <v>105</v>
      </c>
      <c r="Q2435" s="81" t="str">
        <f t="shared" si="151"/>
        <v/>
      </c>
    </row>
    <row r="2436" spans="1:17" x14ac:dyDescent="0.2">
      <c r="A2436" t="s">
        <v>1224</v>
      </c>
      <c r="B2436" t="s">
        <v>2043</v>
      </c>
      <c r="C2436" t="s">
        <v>34</v>
      </c>
      <c r="D2436" s="5">
        <v>37897</v>
      </c>
      <c r="E2436" s="2">
        <v>1175</v>
      </c>
      <c r="F2436" s="2">
        <v>13</v>
      </c>
      <c r="G2436" t="str">
        <f>B2436&amp;C2436</f>
        <v>Jackline CHEPKOECH3000msc</v>
      </c>
      <c r="H2436" s="2">
        <f>E2436</f>
        <v>1175</v>
      </c>
      <c r="I2436" s="2" cm="1">
        <f t="array" ref="I2436">MAX(IF($G$3:$G$4000=$G2436,$H$3:$H$4000))</f>
        <v>1175</v>
      </c>
      <c r="J2436" s="2" t="str">
        <v>KEN</v>
      </c>
      <c r="K2436" s="21" t="str">
        <v>Gladys JEPKEMBOI</v>
      </c>
      <c r="L2436" s="47" t="str">
        <v>javelin-throw</v>
      </c>
      <c r="M2436" s="97">
        <v>37508</v>
      </c>
      <c r="N2436" s="96" t="str">
        <f t="shared" ref="N2436:N2499" si="152">K2436&amp;L2436</f>
        <v>Gladys JEPKEMBOIjavelin-throw</v>
      </c>
      <c r="O2436" s="2">
        <f t="shared" ref="O2436:O2499" si="153">VLOOKUP(K2436&amp;L2436,$G$3:$H$3442,2,FALSE)</f>
        <v>805</v>
      </c>
      <c r="P2436" s="2">
        <f t="shared" ref="P2436:P2499" si="154">COUNTIFS($L$3:$L$3026,L2436,$O$3:$O$3026,"&gt;"&amp;O2436)+1</f>
        <v>101</v>
      </c>
      <c r="Q2436" s="81" t="str">
        <f t="shared" ref="Q2436:Q2499" si="155">IFERROR(IF(J2436="AUS",COUNTIFS($J$3:$J$3026,"AUS",$L$3:$L$3026,L2436,$O$3:$O$3026,"&gt;"&amp;O2436)+1,""),"")</f>
        <v/>
      </c>
    </row>
    <row r="2437" spans="1:17" x14ac:dyDescent="0.2">
      <c r="A2437" t="s">
        <v>1224</v>
      </c>
      <c r="B2437" t="s">
        <v>1396</v>
      </c>
      <c r="C2437" t="s">
        <v>29</v>
      </c>
      <c r="D2437" s="5">
        <v>37605</v>
      </c>
      <c r="E2437" s="2">
        <v>1175</v>
      </c>
      <c r="F2437" s="2">
        <v>11</v>
      </c>
      <c r="G2437" t="str">
        <f>B2437&amp;C2437</f>
        <v>Agnes Mwikali MUTUKU5000m</v>
      </c>
      <c r="H2437" s="2">
        <f>E2437</f>
        <v>1175</v>
      </c>
      <c r="I2437" s="2" cm="1">
        <f t="array" ref="I2437">MAX(IF($G$3:$G$4000=$G2437,$H$3:$H$4000))</f>
        <v>1175</v>
      </c>
      <c r="J2437" s="2" t="str">
        <v>KEN</v>
      </c>
      <c r="K2437" s="21" t="str">
        <v>Assumpta IKATE</v>
      </c>
      <c r="L2437" s="47" t="str">
        <v>race-walking</v>
      </c>
      <c r="M2437" s="97">
        <v>0</v>
      </c>
      <c r="N2437" s="96" t="str">
        <f t="shared" si="152"/>
        <v>Assumpta IKATErace-walking</v>
      </c>
      <c r="O2437" s="2">
        <f t="shared" si="153"/>
        <v>802</v>
      </c>
      <c r="P2437" s="2">
        <f t="shared" si="154"/>
        <v>42</v>
      </c>
      <c r="Q2437" s="81" t="str">
        <f t="shared" si="155"/>
        <v/>
      </c>
    </row>
    <row r="2438" spans="1:17" x14ac:dyDescent="0.2">
      <c r="A2438" t="s">
        <v>1224</v>
      </c>
      <c r="B2438" t="s">
        <v>1393</v>
      </c>
      <c r="C2438" t="s">
        <v>29</v>
      </c>
      <c r="D2438" s="5">
        <v>33234</v>
      </c>
      <c r="E2438" s="2">
        <v>1175</v>
      </c>
      <c r="F2438" s="2">
        <v>12</v>
      </c>
      <c r="G2438" t="str">
        <f>B2438&amp;C2438</f>
        <v>Sheila Chepkirui KIPROTICH5000m</v>
      </c>
      <c r="H2438" s="2">
        <f>E2438</f>
        <v>1175</v>
      </c>
      <c r="I2438" s="2" cm="1">
        <f t="array" ref="I2438">MAX(IF($G$3:$G$4000=$G2438,$H$3:$H$4000))</f>
        <v>1175</v>
      </c>
      <c r="J2438" s="2" t="str">
        <v>KEN</v>
      </c>
      <c r="K2438" s="21" t="str">
        <v>Salome MORAA</v>
      </c>
      <c r="L2438" s="47" t="str">
        <v>javelin-throw</v>
      </c>
      <c r="M2438" s="97">
        <v>35858</v>
      </c>
      <c r="N2438" s="96" t="str">
        <f t="shared" si="152"/>
        <v>Salome MORAAjavelin-throw</v>
      </c>
      <c r="O2438" s="2">
        <f t="shared" si="153"/>
        <v>799</v>
      </c>
      <c r="P2438" s="2">
        <f t="shared" si="154"/>
        <v>110</v>
      </c>
      <c r="Q2438" s="81" t="str">
        <f t="shared" si="155"/>
        <v/>
      </c>
    </row>
    <row r="2439" spans="1:17" x14ac:dyDescent="0.2">
      <c r="A2439" t="s">
        <v>1224</v>
      </c>
      <c r="B2439" t="s">
        <v>2864</v>
      </c>
      <c r="C2439" t="s">
        <v>82</v>
      </c>
      <c r="D2439" s="5">
        <v>35179</v>
      </c>
      <c r="E2439" s="2">
        <v>1175</v>
      </c>
      <c r="F2439" s="2">
        <v>32</v>
      </c>
      <c r="G2439" t="str">
        <f>B2439&amp;C2439</f>
        <v>Lydia Naliaka SIMIYUmarathon</v>
      </c>
      <c r="H2439" s="2">
        <f>E2439</f>
        <v>1175</v>
      </c>
      <c r="I2439" s="2" cm="1">
        <f t="array" ref="I2439">MAX(IF($G$3:$G$4000=$G2439,$H$3:$H$4000))</f>
        <v>1175</v>
      </c>
      <c r="J2439" s="2" t="str">
        <v>KEN</v>
      </c>
      <c r="K2439" s="21" t="str">
        <v>Sarah OTIENO</v>
      </c>
      <c r="L2439" s="47" t="str">
        <v>shot-put</v>
      </c>
      <c r="M2439" s="97">
        <v>1996</v>
      </c>
      <c r="N2439" s="96" t="str">
        <f t="shared" si="152"/>
        <v>Sarah OTIENOshot-put</v>
      </c>
      <c r="O2439" s="2">
        <f t="shared" si="153"/>
        <v>788</v>
      </c>
      <c r="P2439" s="2">
        <f t="shared" si="154"/>
        <v>122</v>
      </c>
      <c r="Q2439" s="81" t="str">
        <f t="shared" si="155"/>
        <v/>
      </c>
    </row>
    <row r="2440" spans="1:17" x14ac:dyDescent="0.2">
      <c r="A2440" t="s">
        <v>1224</v>
      </c>
      <c r="B2440" t="s">
        <v>2108</v>
      </c>
      <c r="C2440" t="s">
        <v>29</v>
      </c>
      <c r="D2440" s="5">
        <v>36710</v>
      </c>
      <c r="E2440" s="2">
        <v>1174</v>
      </c>
      <c r="F2440" s="2">
        <v>13</v>
      </c>
      <c r="G2440" t="str">
        <f>B2440&amp;C2440</f>
        <v>Tabithanjeri KAMAU5000m</v>
      </c>
      <c r="H2440" s="2">
        <f>E2440</f>
        <v>1174</v>
      </c>
      <c r="I2440" s="2" cm="1">
        <f t="array" ref="I2440">MAX(IF($G$3:$G$4000=$G2440,$H$3:$H$4000))</f>
        <v>1174</v>
      </c>
      <c r="J2440" s="2" t="str">
        <v>KEN</v>
      </c>
      <c r="K2440" s="21" t="str">
        <v>Grace GATHONI</v>
      </c>
      <c r="L2440" s="47" t="str">
        <v>race-walking</v>
      </c>
      <c r="M2440" s="97">
        <v>37350</v>
      </c>
      <c r="N2440" s="96" t="str">
        <f t="shared" si="152"/>
        <v>Grace GATHONIrace-walking</v>
      </c>
      <c r="O2440" s="2">
        <f t="shared" si="153"/>
        <v>767</v>
      </c>
      <c r="P2440" s="2">
        <f t="shared" si="154"/>
        <v>53</v>
      </c>
      <c r="Q2440" s="81" t="str">
        <f t="shared" si="155"/>
        <v/>
      </c>
    </row>
    <row r="2441" spans="1:17" x14ac:dyDescent="0.2">
      <c r="A2441" t="s">
        <v>1224</v>
      </c>
      <c r="B2441" t="s">
        <v>1997</v>
      </c>
      <c r="C2441" t="s">
        <v>29</v>
      </c>
      <c r="D2441" s="5">
        <v>33365</v>
      </c>
      <c r="E2441" s="2">
        <v>1173</v>
      </c>
      <c r="F2441" s="2">
        <v>14</v>
      </c>
      <c r="G2441" t="str">
        <f>B2441&amp;C2441</f>
        <v>Mercy CHERONO5000m</v>
      </c>
      <c r="H2441" s="2">
        <f>E2441</f>
        <v>1173</v>
      </c>
      <c r="I2441" s="2" cm="1">
        <f t="array" ref="I2441">MAX(IF($G$3:$G$4000=$G2441,$H$3:$H$4000))</f>
        <v>1173</v>
      </c>
      <c r="J2441" s="2" t="str">
        <v>KEN</v>
      </c>
      <c r="K2441" s="21" t="str">
        <v>Grace THOITI</v>
      </c>
      <c r="L2441" s="47" t="str">
        <v>race-walking</v>
      </c>
      <c r="M2441" s="97">
        <v>0</v>
      </c>
      <c r="N2441" s="96" t="str">
        <f t="shared" si="152"/>
        <v>Grace THOITIrace-walking</v>
      </c>
      <c r="O2441" s="2">
        <f t="shared" si="153"/>
        <v>763</v>
      </c>
      <c r="P2441" s="2">
        <f t="shared" si="154"/>
        <v>57</v>
      </c>
      <c r="Q2441" s="81" t="str">
        <f t="shared" si="155"/>
        <v/>
      </c>
    </row>
    <row r="2442" spans="1:17" x14ac:dyDescent="0.2">
      <c r="A2442" t="s">
        <v>1224</v>
      </c>
      <c r="B2442" t="s">
        <v>1392</v>
      </c>
      <c r="C2442" t="s">
        <v>29</v>
      </c>
      <c r="D2442" s="5">
        <v>36703</v>
      </c>
      <c r="E2442" s="2">
        <v>1172</v>
      </c>
      <c r="F2442" s="2">
        <v>15</v>
      </c>
      <c r="G2442" t="str">
        <f>B2442&amp;C2442</f>
        <v>Margaret AKIDOR5000m</v>
      </c>
      <c r="H2442" s="2">
        <f>E2442</f>
        <v>1172</v>
      </c>
      <c r="I2442" s="2" cm="1">
        <f t="array" ref="I2442">MAX(IF($G$3:$G$4000=$G2442,$H$3:$H$4000))</f>
        <v>1172</v>
      </c>
      <c r="J2442" s="2" t="str">
        <v>KEN</v>
      </c>
      <c r="K2442" s="21" t="str">
        <v>Felister BOSIRE</v>
      </c>
      <c r="L2442" s="47" t="str">
        <v>shot-put</v>
      </c>
      <c r="M2442" s="97">
        <v>0</v>
      </c>
      <c r="N2442" s="96" t="str">
        <f t="shared" si="152"/>
        <v>Felister BOSIREshot-put</v>
      </c>
      <c r="O2442" s="2">
        <f t="shared" si="153"/>
        <v>753</v>
      </c>
      <c r="P2442" s="2">
        <f t="shared" si="154"/>
        <v>143</v>
      </c>
      <c r="Q2442" s="81" t="str">
        <f t="shared" si="155"/>
        <v/>
      </c>
    </row>
    <row r="2443" spans="1:17" x14ac:dyDescent="0.2">
      <c r="A2443" t="s">
        <v>1224</v>
      </c>
      <c r="B2443" t="s">
        <v>2866</v>
      </c>
      <c r="C2443" t="s">
        <v>82</v>
      </c>
      <c r="D2443" s="5">
        <v>34633</v>
      </c>
      <c r="E2443" s="2">
        <v>1171</v>
      </c>
      <c r="F2443" s="2">
        <v>34</v>
      </c>
      <c r="G2443" t="str">
        <f>B2443&amp;C2443</f>
        <v>Esther CHESANG KAKURImarathon</v>
      </c>
      <c r="H2443" s="2">
        <f>E2443</f>
        <v>1171</v>
      </c>
      <c r="I2443" s="2" cm="1">
        <f t="array" ref="I2443">MAX(IF($G$3:$G$4000=$G2443,$H$3:$H$4000))</f>
        <v>1171</v>
      </c>
      <c r="J2443" s="2" t="str">
        <v>KEN</v>
      </c>
      <c r="K2443" s="21" t="str">
        <v>Roselyn RAKAMBA</v>
      </c>
      <c r="L2443" s="47" t="str">
        <v>discus-throw</v>
      </c>
      <c r="M2443" s="97">
        <v>33156</v>
      </c>
      <c r="N2443" s="96" t="str">
        <f t="shared" si="152"/>
        <v>Roselyn RAKAMBAdiscus-throw</v>
      </c>
      <c r="O2443" s="2">
        <f t="shared" si="153"/>
        <v>751</v>
      </c>
      <c r="P2443" s="2">
        <f t="shared" si="154"/>
        <v>145</v>
      </c>
      <c r="Q2443" s="81" t="str">
        <f t="shared" si="155"/>
        <v/>
      </c>
    </row>
    <row r="2444" spans="1:17" x14ac:dyDescent="0.2">
      <c r="A2444" t="s">
        <v>1224</v>
      </c>
      <c r="B2444" t="s">
        <v>2109</v>
      </c>
      <c r="C2444" t="s">
        <v>29</v>
      </c>
      <c r="D2444" s="5">
        <v>35580</v>
      </c>
      <c r="E2444" s="2">
        <v>1170</v>
      </c>
      <c r="F2444" s="2">
        <v>16</v>
      </c>
      <c r="G2444" t="str">
        <f>B2444&amp;C2444</f>
        <v>Daisy CHEROTICH5000m</v>
      </c>
      <c r="H2444" s="2">
        <f>E2444</f>
        <v>1170</v>
      </c>
      <c r="I2444" s="2" cm="1">
        <f t="array" ref="I2444">MAX(IF($G$3:$G$4000=$G2444,$H$3:$H$4000))</f>
        <v>1170</v>
      </c>
      <c r="J2444" s="2" t="str">
        <v>KEN</v>
      </c>
      <c r="K2444" s="21" t="str">
        <v>Jemimah NDANU</v>
      </c>
      <c r="L2444" s="47" t="str">
        <v>javelin-throw</v>
      </c>
      <c r="M2444" s="97">
        <v>0</v>
      </c>
      <c r="N2444" s="96" t="str">
        <f t="shared" si="152"/>
        <v>Jemimah NDANUjavelin-throw</v>
      </c>
      <c r="O2444" s="2">
        <f t="shared" si="153"/>
        <v>745</v>
      </c>
      <c r="P2444" s="2">
        <f t="shared" si="154"/>
        <v>124</v>
      </c>
      <c r="Q2444" s="81" t="str">
        <f t="shared" si="155"/>
        <v/>
      </c>
    </row>
    <row r="2445" spans="1:17" x14ac:dyDescent="0.2">
      <c r="A2445" t="s">
        <v>1224</v>
      </c>
      <c r="B2445" t="s">
        <v>2110</v>
      </c>
      <c r="C2445" s="5" t="s">
        <v>29</v>
      </c>
      <c r="D2445" s="5">
        <v>37614</v>
      </c>
      <c r="E2445" s="2">
        <v>1168</v>
      </c>
      <c r="F2445" s="2">
        <v>20</v>
      </c>
      <c r="G2445" t="str">
        <f>B2445&amp;C2445</f>
        <v>Judy JEPNGETICH5000m</v>
      </c>
      <c r="H2445" s="2">
        <f>E2445</f>
        <v>1168</v>
      </c>
      <c r="I2445" s="2" cm="1">
        <f t="array" ref="I2445">MAX(IF($G$3:$G$4000=$G2445,$H$3:$H$4000))</f>
        <v>1168</v>
      </c>
      <c r="J2445" s="2" t="str">
        <v>KEN</v>
      </c>
      <c r="K2445" s="21" t="str">
        <v>Salomen KERUBO</v>
      </c>
      <c r="L2445" s="47" t="str">
        <v>race-walking</v>
      </c>
      <c r="M2445" s="97">
        <v>38557</v>
      </c>
      <c r="N2445" s="96" t="str">
        <f t="shared" si="152"/>
        <v>Salomen KERUBOrace-walking</v>
      </c>
      <c r="O2445" s="2">
        <f t="shared" si="153"/>
        <v>745</v>
      </c>
      <c r="P2445" s="2">
        <f t="shared" si="154"/>
        <v>60</v>
      </c>
      <c r="Q2445" s="81" t="str">
        <f t="shared" si="155"/>
        <v/>
      </c>
    </row>
    <row r="2446" spans="1:17" x14ac:dyDescent="0.2">
      <c r="A2446" t="s">
        <v>1224</v>
      </c>
      <c r="B2446" t="s">
        <v>1390</v>
      </c>
      <c r="C2446" t="s">
        <v>29</v>
      </c>
      <c r="D2446" s="5">
        <v>37057</v>
      </c>
      <c r="E2446" s="2">
        <v>1167</v>
      </c>
      <c r="F2446" s="2">
        <v>21</v>
      </c>
      <c r="G2446" t="str">
        <f>B2446&amp;C2446</f>
        <v>Rebecca MWANGI5000m</v>
      </c>
      <c r="H2446" s="2">
        <f>E2446</f>
        <v>1167</v>
      </c>
      <c r="I2446" s="2" cm="1">
        <f t="array" ref="I2446">MAX(IF($G$3:$G$4000=$G2446,$H$3:$H$4000))</f>
        <v>1167</v>
      </c>
      <c r="J2446" s="2" t="str">
        <v>KEN</v>
      </c>
      <c r="K2446" s="21" t="str">
        <v>Dorothy Chepngetich RIRO</v>
      </c>
      <c r="L2446" s="47" t="str">
        <v>javelin-throw</v>
      </c>
      <c r="M2446" s="97">
        <v>37155</v>
      </c>
      <c r="N2446" s="96" t="str">
        <f t="shared" si="152"/>
        <v>Dorothy Chepngetich RIROjavelin-throw</v>
      </c>
      <c r="O2446" s="2">
        <f t="shared" si="153"/>
        <v>709</v>
      </c>
      <c r="P2446" s="2">
        <f t="shared" si="154"/>
        <v>146</v>
      </c>
      <c r="Q2446" s="81" t="str">
        <f t="shared" si="155"/>
        <v/>
      </c>
    </row>
    <row r="2447" spans="1:17" x14ac:dyDescent="0.2">
      <c r="A2447" t="s">
        <v>1224</v>
      </c>
      <c r="B2447" t="s">
        <v>2867</v>
      </c>
      <c r="C2447" t="s">
        <v>82</v>
      </c>
      <c r="D2447" s="6">
        <v>29666</v>
      </c>
      <c r="E2447" s="2">
        <v>1167</v>
      </c>
      <c r="F2447" s="2">
        <v>35</v>
      </c>
      <c r="G2447" t="str">
        <f>B2447&amp;C2447</f>
        <v>Caroline Cheptanui KILELmarathon</v>
      </c>
      <c r="H2447" s="2">
        <f>E2447</f>
        <v>1167</v>
      </c>
      <c r="I2447" s="2" cm="1">
        <f t="array" ref="I2447">MAX(IF($G$3:$G$4000=$G2447,$H$3:$H$4000))</f>
        <v>1167</v>
      </c>
      <c r="J2447" s="2" t="str">
        <v>LCA</v>
      </c>
      <c r="K2447" s="21" t="str">
        <v>Levern SPENCER</v>
      </c>
      <c r="L2447" s="47" t="str">
        <v>high-jump</v>
      </c>
      <c r="M2447" s="97">
        <v>30856</v>
      </c>
      <c r="N2447" s="96" t="str">
        <f t="shared" si="152"/>
        <v>Levern SPENCERhigh-jump</v>
      </c>
      <c r="O2447" s="2">
        <f t="shared" si="153"/>
        <v>1140</v>
      </c>
      <c r="P2447" s="2">
        <f t="shared" si="154"/>
        <v>6</v>
      </c>
      <c r="Q2447" s="81" t="str">
        <f t="shared" si="155"/>
        <v/>
      </c>
    </row>
    <row r="2448" spans="1:17" x14ac:dyDescent="0.2">
      <c r="A2448" t="s">
        <v>1224</v>
      </c>
      <c r="B2448" t="s">
        <v>2163</v>
      </c>
      <c r="C2448" s="5" t="s">
        <v>82</v>
      </c>
      <c r="D2448" s="5">
        <v>31100</v>
      </c>
      <c r="E2448" s="2">
        <v>1167</v>
      </c>
      <c r="F2448" s="2">
        <v>36</v>
      </c>
      <c r="G2448" t="str">
        <f>B2448&amp;C2448</f>
        <v>Gladys Jepkurui BIWOTTmarathon</v>
      </c>
      <c r="H2448" s="2">
        <f>E2448</f>
        <v>1167</v>
      </c>
      <c r="I2448" s="2" cm="1">
        <f t="array" ref="I2448">MAX(IF($G$3:$G$4000=$G2448,$H$3:$H$4000))</f>
        <v>1167</v>
      </c>
      <c r="J2448" s="2" t="str">
        <v>LCA</v>
      </c>
      <c r="K2448" s="21" t="str">
        <v>Mechaela HYACINTH</v>
      </c>
      <c r="L2448" s="47" t="str">
        <v>100m</v>
      </c>
      <c r="M2448" s="97">
        <v>36480</v>
      </c>
      <c r="N2448" s="96" t="str">
        <f t="shared" si="152"/>
        <v>Mechaela HYACINTH100m</v>
      </c>
      <c r="O2448" s="2">
        <f t="shared" si="153"/>
        <v>1095</v>
      </c>
      <c r="P2448" s="2">
        <f t="shared" si="154"/>
        <v>100</v>
      </c>
      <c r="Q2448" s="81" t="str">
        <f t="shared" si="155"/>
        <v/>
      </c>
    </row>
    <row r="2449" spans="1:17" x14ac:dyDescent="0.2">
      <c r="A2449" t="s">
        <v>1224</v>
      </c>
      <c r="B2449" t="s">
        <v>2015</v>
      </c>
      <c r="C2449" t="s">
        <v>34</v>
      </c>
      <c r="D2449" s="5"/>
      <c r="E2449" s="2">
        <v>1164</v>
      </c>
      <c r="F2449" s="2">
        <v>17</v>
      </c>
      <c r="G2449" t="str">
        <f>B2449&amp;C2449</f>
        <v>Joyce KIMELI3000msc</v>
      </c>
      <c r="H2449" s="2">
        <f>E2449</f>
        <v>1164</v>
      </c>
      <c r="I2449" s="2" cm="1">
        <f t="array" ref="I2449">MAX(IF($G$3:$G$4000=$G2449,$H$3:$H$4000))</f>
        <v>1164</v>
      </c>
      <c r="J2449" s="2" t="str">
        <v>LCA</v>
      </c>
      <c r="K2449" s="21" t="str">
        <v>Sandisha ANTOINE</v>
      </c>
      <c r="L2449" s="47" t="str">
        <v>triple-jump</v>
      </c>
      <c r="M2449" s="97">
        <v>33547</v>
      </c>
      <c r="N2449" s="96" t="str">
        <f t="shared" si="152"/>
        <v>Sandisha ANTOINEtriple-jump</v>
      </c>
      <c r="O2449" s="2">
        <f t="shared" si="153"/>
        <v>1093</v>
      </c>
      <c r="P2449" s="2">
        <f t="shared" si="154"/>
        <v>11</v>
      </c>
      <c r="Q2449" s="81" t="str">
        <f t="shared" si="155"/>
        <v/>
      </c>
    </row>
    <row r="2450" spans="1:17" x14ac:dyDescent="0.2">
      <c r="A2450" t="s">
        <v>1224</v>
      </c>
      <c r="B2450" t="s">
        <v>1995</v>
      </c>
      <c r="C2450" t="s">
        <v>28</v>
      </c>
      <c r="D2450" s="5">
        <v>34678</v>
      </c>
      <c r="E2450" s="2">
        <v>1163</v>
      </c>
      <c r="F2450" s="2">
        <v>16</v>
      </c>
      <c r="G2450" t="str">
        <f>B2450&amp;C2450</f>
        <v>Judith KIYENG1500m</v>
      </c>
      <c r="H2450" s="2">
        <f>E2450</f>
        <v>1163</v>
      </c>
      <c r="I2450" s="2" cm="1">
        <f t="array" ref="I2450">MAX(IF($G$3:$G$4000=$G2450,$H$3:$H$4000))</f>
        <v>1163</v>
      </c>
      <c r="J2450" s="2" t="str">
        <v>LCA</v>
      </c>
      <c r="K2450" s="21" t="str">
        <v>Mechaela HYACINTH</v>
      </c>
      <c r="L2450" s="47" t="str">
        <v>200m</v>
      </c>
      <c r="M2450" s="97">
        <v>36480</v>
      </c>
      <c r="N2450" s="96" t="str">
        <f t="shared" si="152"/>
        <v>Mechaela HYACINTH200m</v>
      </c>
      <c r="O2450" s="2">
        <f t="shared" si="153"/>
        <v>1085</v>
      </c>
      <c r="P2450" s="2">
        <f t="shared" si="154"/>
        <v>94</v>
      </c>
      <c r="Q2450" s="81" t="str">
        <f t="shared" si="155"/>
        <v/>
      </c>
    </row>
    <row r="2451" spans="1:17" x14ac:dyDescent="0.2">
      <c r="A2451" t="s">
        <v>1224</v>
      </c>
      <c r="B2451" t="s">
        <v>1997</v>
      </c>
      <c r="C2451" s="5" t="s">
        <v>28</v>
      </c>
      <c r="D2451" s="5">
        <v>33365</v>
      </c>
      <c r="E2451" s="2">
        <v>1162</v>
      </c>
      <c r="F2451" s="2">
        <v>19</v>
      </c>
      <c r="G2451" t="str">
        <f>B2451&amp;C2451</f>
        <v>Mercy CHERONO1500m</v>
      </c>
      <c r="H2451" s="2">
        <f>E2451</f>
        <v>1162</v>
      </c>
      <c r="I2451" s="2" cm="1">
        <f t="array" ref="I2451">MAX(IF($G$3:$G$4000=$G2451,$H$3:$H$4000))</f>
        <v>1162</v>
      </c>
      <c r="J2451" s="2" t="str">
        <v>LCA</v>
      </c>
      <c r="K2451" s="21" t="str">
        <v>Naomi LONDON</v>
      </c>
      <c r="L2451" s="47" t="str">
        <v>100m</v>
      </c>
      <c r="M2451" s="97">
        <v>0</v>
      </c>
      <c r="N2451" s="96" t="str">
        <f t="shared" si="152"/>
        <v>Naomi LONDON100m</v>
      </c>
      <c r="O2451" s="2">
        <f t="shared" si="153"/>
        <v>1028</v>
      </c>
      <c r="P2451" s="2">
        <f t="shared" si="154"/>
        <v>145</v>
      </c>
      <c r="Q2451" s="81" t="str">
        <f t="shared" si="155"/>
        <v/>
      </c>
    </row>
    <row r="2452" spans="1:17" x14ac:dyDescent="0.2">
      <c r="A2452" t="s">
        <v>1224</v>
      </c>
      <c r="B2452" t="s">
        <v>2045</v>
      </c>
      <c r="C2452" s="5" t="s">
        <v>34</v>
      </c>
      <c r="D2452" s="5">
        <v>36658</v>
      </c>
      <c r="E2452" s="2">
        <v>1162</v>
      </c>
      <c r="F2452" s="2">
        <v>18</v>
      </c>
      <c r="G2452" t="str">
        <f>B2452&amp;C2452</f>
        <v>Leah JERUTO3000msc</v>
      </c>
      <c r="H2452" s="2">
        <f>E2452</f>
        <v>1162</v>
      </c>
      <c r="I2452" s="2" cm="1">
        <f t="array" ref="I2452">MAX(IF($G$3:$G$4000=$G2452,$H$3:$H$4000))</f>
        <v>1162</v>
      </c>
      <c r="J2452" s="2" t="str">
        <v>LCA</v>
      </c>
      <c r="K2452" s="21" t="str">
        <v>Sandisha ANTOINE</v>
      </c>
      <c r="L2452" s="47" t="str">
        <v>long-jump</v>
      </c>
      <c r="M2452" s="97">
        <v>33547</v>
      </c>
      <c r="N2452" s="96" t="str">
        <f t="shared" si="152"/>
        <v>Sandisha ANTOINElong-jump</v>
      </c>
      <c r="O2452" s="2">
        <f t="shared" si="153"/>
        <v>1003</v>
      </c>
      <c r="P2452" s="2">
        <f t="shared" si="154"/>
        <v>110</v>
      </c>
      <c r="Q2452" s="81" t="str">
        <f t="shared" si="155"/>
        <v/>
      </c>
    </row>
    <row r="2453" spans="1:17" x14ac:dyDescent="0.2">
      <c r="A2453" t="s">
        <v>1224</v>
      </c>
      <c r="B2453" t="s">
        <v>2046</v>
      </c>
      <c r="C2453" t="s">
        <v>34</v>
      </c>
      <c r="D2453" s="6">
        <v>38181</v>
      </c>
      <c r="E2453" s="2">
        <v>1161</v>
      </c>
      <c r="F2453" s="2">
        <v>19</v>
      </c>
      <c r="G2453" t="str">
        <f>B2453&amp;C2453</f>
        <v>Faith CHEROTICH3000msc</v>
      </c>
      <c r="H2453" s="2">
        <f>E2453</f>
        <v>1161</v>
      </c>
      <c r="I2453" s="2" cm="1">
        <f t="array" ref="I2453">MAX(IF($G$3:$G$4000=$G2453,$H$3:$H$4000))</f>
        <v>1161</v>
      </c>
      <c r="J2453" s="2" t="str">
        <v>LCA</v>
      </c>
      <c r="K2453" s="21" t="str">
        <v>Rochelle ETIENNE</v>
      </c>
      <c r="L2453" s="47" t="str">
        <v>javelin-throw</v>
      </c>
      <c r="M2453" s="97">
        <v>35876</v>
      </c>
      <c r="N2453" s="96" t="str">
        <f t="shared" si="152"/>
        <v>Rochelle ETIENNEjavelin-throw</v>
      </c>
      <c r="O2453" s="2">
        <f t="shared" si="153"/>
        <v>805</v>
      </c>
      <c r="P2453" s="2">
        <f t="shared" si="154"/>
        <v>101</v>
      </c>
      <c r="Q2453" s="81" t="str">
        <f t="shared" si="155"/>
        <v/>
      </c>
    </row>
    <row r="2454" spans="1:17" x14ac:dyDescent="0.2">
      <c r="A2454" t="s">
        <v>1224</v>
      </c>
      <c r="B2454" t="s">
        <v>1998</v>
      </c>
      <c r="C2454" t="s">
        <v>29</v>
      </c>
      <c r="D2454" s="5">
        <v>36237</v>
      </c>
      <c r="E2454" s="2">
        <v>1161</v>
      </c>
      <c r="F2454" s="2">
        <v>23</v>
      </c>
      <c r="G2454" t="str">
        <f>B2454&amp;C2454</f>
        <v>Hellen Ekarare LOBUN5000m</v>
      </c>
      <c r="H2454" s="2">
        <f>E2454</f>
        <v>1161</v>
      </c>
      <c r="I2454" s="2" cm="1">
        <f t="array" ref="I2454">MAX(IF($G$3:$G$4000=$G2454,$H$3:$H$4000))</f>
        <v>1161</v>
      </c>
      <c r="J2454" s="2" t="str">
        <v>LES</v>
      </c>
      <c r="K2454" s="21" t="str">
        <v>Khatala NEHENG</v>
      </c>
      <c r="L2454" s="47" t="str">
        <v>marathon</v>
      </c>
      <c r="M2454" s="97">
        <v>33787</v>
      </c>
      <c r="N2454" s="96" t="str">
        <f t="shared" si="152"/>
        <v>Khatala NEHENGmarathon</v>
      </c>
      <c r="O2454" s="2">
        <f t="shared" si="153"/>
        <v>1151</v>
      </c>
      <c r="P2454" s="2">
        <f t="shared" si="154"/>
        <v>49</v>
      </c>
      <c r="Q2454" s="81" t="str">
        <f t="shared" si="155"/>
        <v/>
      </c>
    </row>
    <row r="2455" spans="1:17" x14ac:dyDescent="0.2">
      <c r="A2455" t="s">
        <v>1224</v>
      </c>
      <c r="B2455" t="s">
        <v>2868</v>
      </c>
      <c r="C2455" t="s">
        <v>82</v>
      </c>
      <c r="D2455" s="5">
        <v>1993</v>
      </c>
      <c r="E2455" s="2">
        <v>1161</v>
      </c>
      <c r="F2455" s="2">
        <v>38</v>
      </c>
      <c r="G2455" t="str">
        <f>B2455&amp;C2455</f>
        <v>Janet RUGURUmarathon</v>
      </c>
      <c r="H2455" s="2">
        <f>E2455</f>
        <v>1161</v>
      </c>
      <c r="I2455" s="2" cm="1">
        <f t="array" ref="I2455">MAX(IF($G$3:$G$4000=$G2455,$H$3:$H$4000))</f>
        <v>1161</v>
      </c>
      <c r="J2455" s="2" t="str">
        <v>LES</v>
      </c>
      <c r="K2455" s="21" t="str">
        <v>Khatala NEHENG</v>
      </c>
      <c r="L2455" s="47" t="str">
        <v>10000m</v>
      </c>
      <c r="M2455" s="97">
        <v>33787</v>
      </c>
      <c r="N2455" s="96" t="str">
        <f t="shared" si="152"/>
        <v>Khatala NEHENG10000m</v>
      </c>
      <c r="O2455" s="2">
        <f t="shared" si="153"/>
        <v>1047</v>
      </c>
      <c r="P2455" s="2">
        <f t="shared" si="154"/>
        <v>95</v>
      </c>
      <c r="Q2455" s="81" t="str">
        <f t="shared" si="155"/>
        <v/>
      </c>
    </row>
    <row r="2456" spans="1:17" x14ac:dyDescent="0.2">
      <c r="A2456" t="s">
        <v>1224</v>
      </c>
      <c r="B2456" t="s">
        <v>1935</v>
      </c>
      <c r="C2456" t="s">
        <v>28</v>
      </c>
      <c r="D2456" s="5">
        <v>35213</v>
      </c>
      <c r="E2456" s="2">
        <v>1160</v>
      </c>
      <c r="F2456" s="2">
        <v>20</v>
      </c>
      <c r="G2456" t="str">
        <f>B2456&amp;C2456</f>
        <v>Eglay Nafuna NALYANYA1500m</v>
      </c>
      <c r="H2456" s="2">
        <f>E2456</f>
        <v>1160</v>
      </c>
      <c r="I2456" s="2" cm="1">
        <f t="array" ref="I2456">MAX(IF($G$3:$G$4000=$G2456,$H$3:$H$4000))</f>
        <v>1160</v>
      </c>
      <c r="J2456" s="2" t="str">
        <v>LES</v>
      </c>
      <c r="K2456" s="21" t="str">
        <v>Lerato SECHELE</v>
      </c>
      <c r="L2456" s="47" t="str">
        <v>triple-jump</v>
      </c>
      <c r="M2456" s="97">
        <v>34403</v>
      </c>
      <c r="N2456" s="96" t="str">
        <f t="shared" si="152"/>
        <v>Lerato SECHELEtriple-jump</v>
      </c>
      <c r="O2456" s="2">
        <f t="shared" si="153"/>
        <v>1042</v>
      </c>
      <c r="P2456" s="2">
        <f t="shared" si="154"/>
        <v>25</v>
      </c>
      <c r="Q2456" s="81" t="str">
        <f t="shared" si="155"/>
        <v/>
      </c>
    </row>
    <row r="2457" spans="1:17" x14ac:dyDescent="0.2">
      <c r="A2457" t="s">
        <v>1224</v>
      </c>
      <c r="B2457" t="s">
        <v>2047</v>
      </c>
      <c r="C2457" s="5" t="s">
        <v>34</v>
      </c>
      <c r="D2457" s="5">
        <v>34300</v>
      </c>
      <c r="E2457" s="2">
        <v>1160</v>
      </c>
      <c r="F2457" s="2">
        <v>20</v>
      </c>
      <c r="G2457" t="str">
        <f>B2457&amp;C2457</f>
        <v>Joanne KIPKEMOI3000msc</v>
      </c>
      <c r="H2457" s="2">
        <f>E2457</f>
        <v>1160</v>
      </c>
      <c r="I2457" s="2" cm="1">
        <f t="array" ref="I2457">MAX(IF($G$3:$G$4000=$G2457,$H$3:$H$4000))</f>
        <v>1160</v>
      </c>
      <c r="J2457" s="2" t="str">
        <v>MAS</v>
      </c>
      <c r="K2457" s="21" t="str">
        <v>Sheeren SAMSON VALLABOUY</v>
      </c>
      <c r="L2457" s="47" t="str">
        <v>400m</v>
      </c>
      <c r="M2457" s="97">
        <v>35710</v>
      </c>
      <c r="N2457" s="96" t="str">
        <f t="shared" si="152"/>
        <v>Sheeren SAMSON VALLABOUY400m</v>
      </c>
      <c r="O2457" s="2">
        <f t="shared" si="153"/>
        <v>1058</v>
      </c>
      <c r="P2457" s="2">
        <f t="shared" si="154"/>
        <v>116</v>
      </c>
      <c r="Q2457" s="81" t="str">
        <f t="shared" si="155"/>
        <v/>
      </c>
    </row>
    <row r="2458" spans="1:17" x14ac:dyDescent="0.2">
      <c r="A2458" t="s">
        <v>1224</v>
      </c>
      <c r="B2458" t="s">
        <v>2869</v>
      </c>
      <c r="C2458" t="s">
        <v>82</v>
      </c>
      <c r="D2458" s="5">
        <v>34667</v>
      </c>
      <c r="E2458" s="2">
        <v>1159</v>
      </c>
      <c r="F2458" s="2">
        <v>41</v>
      </c>
      <c r="G2458" t="str">
        <f>B2458&amp;C2458</f>
        <v>Judith CHERONOmarathon</v>
      </c>
      <c r="H2458" s="2">
        <f>E2458</f>
        <v>1159</v>
      </c>
      <c r="I2458" s="2" cm="1">
        <f t="array" ref="I2458">MAX(IF($G$3:$G$4000=$G2458,$H$3:$H$4000))</f>
        <v>1159</v>
      </c>
      <c r="J2458" s="2" t="str">
        <v>MAS</v>
      </c>
      <c r="K2458" s="21" t="str">
        <v>Nurul ASHIKIN</v>
      </c>
      <c r="L2458" s="47" t="str">
        <v>triple-jump</v>
      </c>
      <c r="M2458" s="97">
        <v>36722</v>
      </c>
      <c r="N2458" s="96" t="str">
        <f t="shared" si="152"/>
        <v>Nurul ASHIKINtriple-jump</v>
      </c>
      <c r="O2458" s="2">
        <f t="shared" si="153"/>
        <v>1012</v>
      </c>
      <c r="P2458" s="2">
        <f t="shared" si="154"/>
        <v>49</v>
      </c>
      <c r="Q2458" s="81" t="str">
        <f t="shared" si="155"/>
        <v/>
      </c>
    </row>
    <row r="2459" spans="1:17" x14ac:dyDescent="0.2">
      <c r="A2459" t="s">
        <v>1224</v>
      </c>
      <c r="B2459" t="s">
        <v>2870</v>
      </c>
      <c r="C2459" s="5" t="s">
        <v>82</v>
      </c>
      <c r="D2459" s="5"/>
      <c r="E2459" s="2">
        <v>1157</v>
      </c>
      <c r="F2459" s="2">
        <v>42</v>
      </c>
      <c r="G2459" t="str">
        <f>B2459&amp;C2459</f>
        <v>Mercy KWAMBAUmarathon</v>
      </c>
      <c r="H2459" s="2">
        <f>E2459</f>
        <v>1157</v>
      </c>
      <c r="I2459" s="2" cm="1">
        <f t="array" ref="I2459">MAX(IF($G$3:$G$4000=$G2459,$H$3:$H$4000))</f>
        <v>1157</v>
      </c>
      <c r="J2459" s="2" t="str">
        <v>MAS</v>
      </c>
      <c r="K2459" s="21" t="str">
        <v>Kirthana RAMASAMY</v>
      </c>
      <c r="L2459" s="47" t="str">
        <v>triple-jump</v>
      </c>
      <c r="M2459" s="97">
        <v>35646</v>
      </c>
      <c r="N2459" s="96" t="str">
        <f t="shared" si="152"/>
        <v>Kirthana RAMASAMYtriple-jump</v>
      </c>
      <c r="O2459" s="2">
        <f t="shared" si="153"/>
        <v>1007</v>
      </c>
      <c r="P2459" s="2">
        <f t="shared" si="154"/>
        <v>53</v>
      </c>
      <c r="Q2459" s="81" t="str">
        <f t="shared" si="155"/>
        <v/>
      </c>
    </row>
    <row r="2460" spans="1:17" x14ac:dyDescent="0.2">
      <c r="A2460" t="s">
        <v>1224</v>
      </c>
      <c r="B2460" t="s">
        <v>2112</v>
      </c>
      <c r="C2460" t="s">
        <v>29</v>
      </c>
      <c r="D2460" s="5">
        <v>34690</v>
      </c>
      <c r="E2460" s="2">
        <v>1156</v>
      </c>
      <c r="F2460" s="2">
        <v>27</v>
      </c>
      <c r="G2460" t="str">
        <f>B2460&amp;C2460</f>
        <v>Naomi CHEPNGENO5000m</v>
      </c>
      <c r="H2460" s="2">
        <f>E2460</f>
        <v>1156</v>
      </c>
      <c r="I2460" s="2" cm="1">
        <f t="array" ref="I2460">MAX(IF($G$3:$G$4000=$G2460,$H$3:$H$4000))</f>
        <v>1156</v>
      </c>
      <c r="J2460" s="2" t="str">
        <v>MAS</v>
      </c>
      <c r="K2460" s="21" t="str">
        <v>Kirthana RAMASAMY</v>
      </c>
      <c r="L2460" s="47" t="str">
        <v>long-jump</v>
      </c>
      <c r="M2460" s="97">
        <v>35646</v>
      </c>
      <c r="N2460" s="96" t="str">
        <f t="shared" si="152"/>
        <v>Kirthana RAMASAMYlong-jump</v>
      </c>
      <c r="O2460" s="2">
        <f t="shared" si="153"/>
        <v>999</v>
      </c>
      <c r="P2460" s="2">
        <f t="shared" si="154"/>
        <v>114</v>
      </c>
      <c r="Q2460" s="81" t="str">
        <f t="shared" si="155"/>
        <v/>
      </c>
    </row>
    <row r="2461" spans="1:17" x14ac:dyDescent="0.2">
      <c r="A2461" t="s">
        <v>1224</v>
      </c>
      <c r="B2461" t="s">
        <v>1998</v>
      </c>
      <c r="C2461" s="6" t="s">
        <v>28</v>
      </c>
      <c r="D2461" s="5">
        <v>36237</v>
      </c>
      <c r="E2461" s="2">
        <v>1155</v>
      </c>
      <c r="F2461" s="2">
        <v>22</v>
      </c>
      <c r="G2461" t="str">
        <f>B2461&amp;C2461</f>
        <v>Hellen Ekarare LOBUN1500m</v>
      </c>
      <c r="H2461" s="2">
        <f>E2461</f>
        <v>1155</v>
      </c>
      <c r="I2461" s="2" cm="1">
        <f t="array" ref="I2461">MAX(IF($G$3:$G$4000=$G2461,$H$3:$H$4000))</f>
        <v>1155</v>
      </c>
      <c r="J2461" s="2" t="str">
        <v>MAS</v>
      </c>
      <c r="K2461" s="21" t="str">
        <v>Xia Jia NGU</v>
      </c>
      <c r="L2461" s="47" t="str">
        <v>high-jump</v>
      </c>
      <c r="M2461" s="97">
        <v>36791</v>
      </c>
      <c r="N2461" s="96" t="str">
        <f t="shared" si="152"/>
        <v>Xia Jia NGUhigh-jump</v>
      </c>
      <c r="O2461" s="2">
        <f t="shared" si="153"/>
        <v>984</v>
      </c>
      <c r="P2461" s="2">
        <f t="shared" si="154"/>
        <v>63</v>
      </c>
      <c r="Q2461" s="81" t="str">
        <f t="shared" si="155"/>
        <v/>
      </c>
    </row>
    <row r="2462" spans="1:17" x14ac:dyDescent="0.2">
      <c r="A2462" t="s">
        <v>1224</v>
      </c>
      <c r="B2462" t="s">
        <v>2131</v>
      </c>
      <c r="C2462" t="s">
        <v>82</v>
      </c>
      <c r="D2462" s="5">
        <v>35381</v>
      </c>
      <c r="E2462" s="2">
        <v>1155</v>
      </c>
      <c r="F2462" s="2">
        <v>43</v>
      </c>
      <c r="G2462" t="str">
        <f>B2462&amp;C2462</f>
        <v>Winfridah MOSETImarathon</v>
      </c>
      <c r="H2462" s="2">
        <f>E2462</f>
        <v>1155</v>
      </c>
      <c r="I2462" s="2" cm="1">
        <f t="array" ref="I2462">MAX(IF($G$3:$G$4000=$G2462,$H$3:$H$4000))</f>
        <v>1155</v>
      </c>
      <c r="J2462" s="2" t="str">
        <v>MAS</v>
      </c>
      <c r="K2462" s="21" t="str">
        <v>Sean Yee YAP</v>
      </c>
      <c r="L2462" s="47" t="str">
        <v>high-jump</v>
      </c>
      <c r="M2462" s="97">
        <v>34704</v>
      </c>
      <c r="N2462" s="96" t="str">
        <f t="shared" si="152"/>
        <v>Sean Yee YAPhigh-jump</v>
      </c>
      <c r="O2462" s="2">
        <f t="shared" si="153"/>
        <v>984</v>
      </c>
      <c r="P2462" s="2">
        <f t="shared" si="154"/>
        <v>63</v>
      </c>
      <c r="Q2462" s="81" t="str">
        <f t="shared" si="155"/>
        <v/>
      </c>
    </row>
    <row r="2463" spans="1:17" x14ac:dyDescent="0.2">
      <c r="A2463" t="s">
        <v>1224</v>
      </c>
      <c r="B2463" t="s">
        <v>2871</v>
      </c>
      <c r="C2463" t="s">
        <v>82</v>
      </c>
      <c r="D2463" s="5">
        <v>35434</v>
      </c>
      <c r="E2463" s="2">
        <v>1155</v>
      </c>
      <c r="F2463" s="2">
        <v>44</v>
      </c>
      <c r="G2463" t="str">
        <f>B2463&amp;C2463</f>
        <v>Lucy CHERUIYOTmarathon</v>
      </c>
      <c r="H2463" s="2">
        <f>E2463</f>
        <v>1155</v>
      </c>
      <c r="I2463" s="2" cm="1">
        <f t="array" ref="I2463">MAX(IF($G$3:$G$4000=$G2463,$H$3:$H$4000))</f>
        <v>1155</v>
      </c>
      <c r="J2463" s="2" t="str">
        <v>MAS</v>
      </c>
      <c r="K2463" s="21" t="str">
        <v>Grace WONG XIU MEI</v>
      </c>
      <c r="L2463" s="47" t="str">
        <v>hammer-throw</v>
      </c>
      <c r="M2463" s="97">
        <v>36543</v>
      </c>
      <c r="N2463" s="96" t="str">
        <f t="shared" si="152"/>
        <v>Grace WONG XIU MEIhammer-throw</v>
      </c>
      <c r="O2463" s="2">
        <f t="shared" si="153"/>
        <v>972</v>
      </c>
      <c r="P2463" s="2">
        <f t="shared" si="154"/>
        <v>30</v>
      </c>
      <c r="Q2463" s="81" t="str">
        <f t="shared" si="155"/>
        <v/>
      </c>
    </row>
    <row r="2464" spans="1:17" x14ac:dyDescent="0.2">
      <c r="A2464" t="s">
        <v>1224</v>
      </c>
      <c r="B2464" t="s">
        <v>2154</v>
      </c>
      <c r="C2464" t="s">
        <v>30</v>
      </c>
      <c r="D2464" s="5">
        <v>34285</v>
      </c>
      <c r="E2464" s="2">
        <v>1154</v>
      </c>
      <c r="F2464" s="2">
        <v>23</v>
      </c>
      <c r="G2464" t="str">
        <f>B2464&amp;C2464</f>
        <v>Vicoty CHEPNGENO10000m</v>
      </c>
      <c r="H2464" s="2">
        <f>E2464</f>
        <v>1154</v>
      </c>
      <c r="I2464" s="2" cm="1">
        <f t="array" ref="I2464">MAX(IF($G$3:$G$4000=$G2464,$H$3:$H$4000))</f>
        <v>1154</v>
      </c>
      <c r="J2464" s="2" t="str">
        <v>MAS</v>
      </c>
      <c r="K2464" s="21" t="str">
        <v>Norliyana KAMARUDDIN</v>
      </c>
      <c r="L2464" s="47" t="str">
        <v>high-jump</v>
      </c>
      <c r="M2464" s="97">
        <v>33323</v>
      </c>
      <c r="N2464" s="96" t="str">
        <f t="shared" si="152"/>
        <v>Norliyana KAMARUDDINhigh-jump</v>
      </c>
      <c r="O2464" s="2">
        <f t="shared" si="153"/>
        <v>955</v>
      </c>
      <c r="P2464" s="2">
        <f t="shared" si="154"/>
        <v>114</v>
      </c>
      <c r="Q2464" s="81" t="str">
        <f t="shared" si="155"/>
        <v/>
      </c>
    </row>
    <row r="2465" spans="1:17" x14ac:dyDescent="0.2">
      <c r="A2465" t="s">
        <v>1224</v>
      </c>
      <c r="B2465" t="s">
        <v>2127</v>
      </c>
      <c r="C2465" t="s">
        <v>30</v>
      </c>
      <c r="D2465" s="6"/>
      <c r="E2465" s="2">
        <v>1154</v>
      </c>
      <c r="F2465" s="2">
        <v>25</v>
      </c>
      <c r="G2465" t="str">
        <f>B2465&amp;C2465</f>
        <v>Sharon LOKEDI10000m</v>
      </c>
      <c r="H2465" s="2">
        <f>E2465</f>
        <v>1154</v>
      </c>
      <c r="I2465" s="2" cm="1">
        <f t="array" ref="I2465">MAX(IF($G$3:$G$4000=$G2465,$H$3:$H$4000))</f>
        <v>1154</v>
      </c>
      <c r="J2465" s="2" t="str">
        <v>MAS</v>
      </c>
      <c r="K2465" s="21" t="str">
        <v>Zubaidah Siti ADABI</v>
      </c>
      <c r="L2465" s="47" t="str">
        <v>long-jump</v>
      </c>
      <c r="M2465" s="97">
        <v>31685</v>
      </c>
      <c r="N2465" s="96" t="str">
        <f t="shared" si="152"/>
        <v>Zubaidah Siti ADABIlong-jump</v>
      </c>
      <c r="O2465" s="2">
        <f t="shared" si="153"/>
        <v>949</v>
      </c>
      <c r="P2465" s="2">
        <f t="shared" si="154"/>
        <v>135</v>
      </c>
      <c r="Q2465" s="81" t="str">
        <f t="shared" si="155"/>
        <v/>
      </c>
    </row>
    <row r="2466" spans="1:17" x14ac:dyDescent="0.2">
      <c r="A2466" t="s">
        <v>1224</v>
      </c>
      <c r="B2466" t="s">
        <v>1935</v>
      </c>
      <c r="C2466" t="s">
        <v>27</v>
      </c>
      <c r="D2466" s="5">
        <v>35213</v>
      </c>
      <c r="E2466" s="2">
        <v>1153</v>
      </c>
      <c r="F2466" s="2">
        <v>18</v>
      </c>
      <c r="G2466" t="str">
        <f>B2466&amp;C2466</f>
        <v>Eglay Nafuna NALYANYA800m</v>
      </c>
      <c r="H2466" s="2">
        <f>E2466</f>
        <v>1153</v>
      </c>
      <c r="I2466" s="2" cm="1">
        <f t="array" ref="I2466">MAX(IF($G$3:$G$4000=$G2466,$H$3:$H$4000))</f>
        <v>1153</v>
      </c>
      <c r="J2466" s="2" t="str">
        <v>MAS</v>
      </c>
      <c r="K2466" s="21" t="str">
        <v>Nurul ASHIKIN</v>
      </c>
      <c r="L2466" s="47" t="str">
        <v>long-jump</v>
      </c>
      <c r="M2466" s="97">
        <v>36722</v>
      </c>
      <c r="N2466" s="96" t="str">
        <f t="shared" si="152"/>
        <v>Nurul ASHIKINlong-jump</v>
      </c>
      <c r="O2466" s="2">
        <f t="shared" si="153"/>
        <v>927</v>
      </c>
      <c r="P2466" s="2">
        <f t="shared" si="154"/>
        <v>151</v>
      </c>
      <c r="Q2466" s="81" t="str">
        <f t="shared" si="155"/>
        <v/>
      </c>
    </row>
    <row r="2467" spans="1:17" x14ac:dyDescent="0.2">
      <c r="A2467" t="s">
        <v>1224</v>
      </c>
      <c r="B2467" s="5" t="s">
        <v>2155</v>
      </c>
      <c r="C2467" s="5" t="s">
        <v>30</v>
      </c>
      <c r="D2467" s="5">
        <v>34480</v>
      </c>
      <c r="E2467" s="2">
        <v>1153</v>
      </c>
      <c r="F2467" s="2">
        <v>27</v>
      </c>
      <c r="G2467" t="str">
        <f>B2467&amp;C2467</f>
        <v>Caroline Chepkoech KIPKIRUI10000m</v>
      </c>
      <c r="H2467" s="2">
        <f>E2467</f>
        <v>1153</v>
      </c>
      <c r="I2467" s="2" cm="1">
        <f t="array" ref="I2467">MAX(IF($G$3:$G$4000=$G2467,$H$3:$H$4000))</f>
        <v>1153</v>
      </c>
      <c r="J2467" s="2" t="str">
        <v>MAS</v>
      </c>
      <c r="K2467" s="21" t="str">
        <v>Norliyana KAMARUDDIN</v>
      </c>
      <c r="L2467" s="47" t="str">
        <v>long-jump</v>
      </c>
      <c r="M2467" s="97">
        <v>33323</v>
      </c>
      <c r="N2467" s="96" t="str">
        <f t="shared" si="152"/>
        <v>Norliyana KAMARUDDINlong-jump</v>
      </c>
      <c r="O2467" s="2">
        <f t="shared" si="153"/>
        <v>903</v>
      </c>
      <c r="P2467" s="2">
        <f t="shared" si="154"/>
        <v>170</v>
      </c>
      <c r="Q2467" s="81" t="str">
        <f t="shared" si="155"/>
        <v/>
      </c>
    </row>
    <row r="2468" spans="1:17" x14ac:dyDescent="0.2">
      <c r="A2468" t="s">
        <v>1224</v>
      </c>
      <c r="B2468" t="s">
        <v>2113</v>
      </c>
      <c r="C2468" t="s">
        <v>29</v>
      </c>
      <c r="D2468" s="5">
        <v>33638</v>
      </c>
      <c r="E2468" s="2">
        <v>1152</v>
      </c>
      <c r="F2468" s="2">
        <v>31</v>
      </c>
      <c r="G2468" t="str">
        <f>B2468&amp;C2468</f>
        <v>Irene CHEPTAI5000m</v>
      </c>
      <c r="H2468" s="2">
        <f>E2468</f>
        <v>1152</v>
      </c>
      <c r="I2468" s="2" cm="1">
        <f t="array" ref="I2468">MAX(IF($G$3:$G$4000=$G2468,$H$3:$H$4000))</f>
        <v>1152</v>
      </c>
      <c r="J2468" s="2" t="str">
        <v>MAS</v>
      </c>
      <c r="K2468" s="21" t="str">
        <v>Queenie Ting KUNG NI</v>
      </c>
      <c r="L2468" s="47" t="str">
        <v>discus-throw</v>
      </c>
      <c r="M2468" s="97">
        <v>35750</v>
      </c>
      <c r="N2468" s="96" t="str">
        <f t="shared" si="152"/>
        <v>Queenie Ting KUNG NIdiscus-throw</v>
      </c>
      <c r="O2468" s="2">
        <f t="shared" si="153"/>
        <v>900</v>
      </c>
      <c r="P2468" s="2">
        <f t="shared" si="154"/>
        <v>54</v>
      </c>
      <c r="Q2468" s="81" t="str">
        <f t="shared" si="155"/>
        <v/>
      </c>
    </row>
    <row r="2469" spans="1:17" x14ac:dyDescent="0.2">
      <c r="A2469" t="s">
        <v>1224</v>
      </c>
      <c r="B2469" t="s">
        <v>1727</v>
      </c>
      <c r="C2469" t="s">
        <v>82</v>
      </c>
      <c r="D2469" s="5">
        <v>32352</v>
      </c>
      <c r="E2469" s="2">
        <v>1151</v>
      </c>
      <c r="F2469" s="2">
        <v>7</v>
      </c>
      <c r="G2469" t="str">
        <f>B2469&amp;C2469</f>
        <v>Betty JEPLETINGmarathon</v>
      </c>
      <c r="H2469" s="2">
        <f>E2469</f>
        <v>1151</v>
      </c>
      <c r="I2469" s="2" cm="1">
        <f t="array" ref="I2469">MAX(IF($G$3:$G$4000=$G2469,$H$3:$H$4000))</f>
        <v>1151</v>
      </c>
      <c r="J2469" s="2" t="str">
        <v>MAS</v>
      </c>
      <c r="K2469" s="21" t="str">
        <v>Norliyana KAMARUDDIN</v>
      </c>
      <c r="L2469" s="47" t="str">
        <v>heptathlon</v>
      </c>
      <c r="M2469" s="97">
        <v>33323</v>
      </c>
      <c r="N2469" s="96" t="str">
        <f t="shared" si="152"/>
        <v>Norliyana KAMARUDDINheptathlon</v>
      </c>
      <c r="O2469" s="2">
        <f t="shared" si="153"/>
        <v>849</v>
      </c>
      <c r="P2469" s="2">
        <f t="shared" si="154"/>
        <v>50</v>
      </c>
      <c r="Q2469" s="81" t="str">
        <f t="shared" si="155"/>
        <v/>
      </c>
    </row>
    <row r="2470" spans="1:17" x14ac:dyDescent="0.2">
      <c r="A2470" t="s">
        <v>1224</v>
      </c>
      <c r="B2470" t="s">
        <v>2156</v>
      </c>
      <c r="C2470" t="s">
        <v>30</v>
      </c>
      <c r="D2470" s="5">
        <v>34759</v>
      </c>
      <c r="E2470" s="2">
        <v>1151</v>
      </c>
      <c r="F2470" s="2">
        <v>28</v>
      </c>
      <c r="G2470" t="str">
        <f>B2470&amp;C2470</f>
        <v>Brillian Jepkorir KIPKOECH10000m</v>
      </c>
      <c r="H2470" s="2">
        <f>E2470</f>
        <v>1151</v>
      </c>
      <c r="I2470" s="2" cm="1">
        <f t="array" ref="I2470">MAX(IF($G$3:$G$4000=$G2470,$H$3:$H$4000))</f>
        <v>1151</v>
      </c>
      <c r="J2470" s="2" t="str">
        <v>MAS</v>
      </c>
      <c r="K2470" s="21" t="str">
        <v>Nor Sarah ADI</v>
      </c>
      <c r="L2470" s="47" t="str">
        <v>pole-vault</v>
      </c>
      <c r="M2470" s="97">
        <v>36758</v>
      </c>
      <c r="N2470" s="96" t="str">
        <f t="shared" si="152"/>
        <v>Nor Sarah ADIpole-vault</v>
      </c>
      <c r="O2470" s="2">
        <f t="shared" si="153"/>
        <v>838</v>
      </c>
      <c r="P2470" s="2">
        <f t="shared" si="154"/>
        <v>90</v>
      </c>
      <c r="Q2470" s="81" t="str">
        <f t="shared" si="155"/>
        <v/>
      </c>
    </row>
    <row r="2471" spans="1:17" x14ac:dyDescent="0.2">
      <c r="A2471" t="s">
        <v>1224</v>
      </c>
      <c r="B2471" t="s">
        <v>1999</v>
      </c>
      <c r="C2471" s="5" t="s">
        <v>28</v>
      </c>
      <c r="D2471" s="5">
        <v>34009</v>
      </c>
      <c r="E2471" s="2">
        <v>1150</v>
      </c>
      <c r="F2471" s="2">
        <v>25</v>
      </c>
      <c r="G2471" t="str">
        <f>B2471&amp;C2471</f>
        <v>Margaret Chelimo KIPKEMBOI1500m</v>
      </c>
      <c r="H2471" s="2">
        <f>E2471</f>
        <v>1150</v>
      </c>
      <c r="I2471" s="2" cm="1">
        <f t="array" ref="I2471">MAX(IF($G$3:$G$4000=$G2471,$H$3:$H$4000))</f>
        <v>1150</v>
      </c>
      <c r="J2471" s="2" t="str">
        <v>MAS</v>
      </c>
      <c r="K2471" s="21" t="str">
        <v>Choo KANG NI</v>
      </c>
      <c r="L2471" s="47" t="str">
        <v>discus-throw</v>
      </c>
      <c r="M2471" s="97">
        <v>34374</v>
      </c>
      <c r="N2471" s="96" t="str">
        <f t="shared" si="152"/>
        <v>Choo KANG NIdiscus-throw</v>
      </c>
      <c r="O2471" s="2">
        <f t="shared" si="153"/>
        <v>790</v>
      </c>
      <c r="P2471" s="2">
        <f t="shared" si="154"/>
        <v>122</v>
      </c>
      <c r="Q2471" s="81" t="str">
        <f t="shared" si="155"/>
        <v/>
      </c>
    </row>
    <row r="2472" spans="1:17" x14ac:dyDescent="0.2">
      <c r="A2472" t="s">
        <v>1224</v>
      </c>
      <c r="B2472" t="s">
        <v>2114</v>
      </c>
      <c r="C2472" s="5" t="s">
        <v>29</v>
      </c>
      <c r="D2472" s="5">
        <v>37261</v>
      </c>
      <c r="E2472" s="2">
        <v>1150</v>
      </c>
      <c r="F2472" s="2">
        <v>34</v>
      </c>
      <c r="G2472" t="str">
        <f>B2472&amp;C2472</f>
        <v>Teresiah Muthoni GATERI5000m</v>
      </c>
      <c r="H2472" s="2">
        <f>E2472</f>
        <v>1150</v>
      </c>
      <c r="I2472" s="2" cm="1">
        <f t="array" ref="I2472">MAX(IF($G$3:$G$4000=$G2472,$H$3:$H$4000))</f>
        <v>1150</v>
      </c>
      <c r="J2472" s="2" t="str">
        <v>MAS</v>
      </c>
      <c r="K2472" s="21" t="str">
        <v>Nurul Hidayah LUKMAN</v>
      </c>
      <c r="L2472" s="47" t="str">
        <v>hammer-throw</v>
      </c>
      <c r="M2472" s="97">
        <v>37009</v>
      </c>
      <c r="N2472" s="96" t="str">
        <f t="shared" si="152"/>
        <v>Nurul Hidayah LUKMANhammer-throw</v>
      </c>
      <c r="O2472" s="2">
        <f t="shared" si="153"/>
        <v>777</v>
      </c>
      <c r="P2472" s="2">
        <f t="shared" si="154"/>
        <v>110</v>
      </c>
      <c r="Q2472" s="81" t="str">
        <f t="shared" si="155"/>
        <v/>
      </c>
    </row>
    <row r="2473" spans="1:17" x14ac:dyDescent="0.2">
      <c r="A2473" t="s">
        <v>1224</v>
      </c>
      <c r="B2473" t="s">
        <v>1391</v>
      </c>
      <c r="C2473" t="s">
        <v>30</v>
      </c>
      <c r="D2473" s="5">
        <v>35815</v>
      </c>
      <c r="E2473" s="2">
        <v>1150</v>
      </c>
      <c r="F2473" s="2">
        <v>29</v>
      </c>
      <c r="G2473" t="str">
        <f>B2473&amp;C2473</f>
        <v>Sandrafelis Chebet TUEI10000m</v>
      </c>
      <c r="H2473" s="2">
        <f>E2473</f>
        <v>1150</v>
      </c>
      <c r="I2473" s="2" cm="1">
        <f t="array" ref="I2473">MAX(IF($G$3:$G$4000=$G2473,$H$3:$H$4000))</f>
        <v>1150</v>
      </c>
      <c r="J2473" s="2" t="str">
        <v>MAS</v>
      </c>
      <c r="K2473" s="21" t="str">
        <v>Nur Atiqah SUFIAH</v>
      </c>
      <c r="L2473" s="47" t="str">
        <v>discus-throw</v>
      </c>
      <c r="M2473" s="97">
        <v>1999</v>
      </c>
      <c r="N2473" s="96" t="str">
        <f t="shared" si="152"/>
        <v>Nur Atiqah SUFIAHdiscus-throw</v>
      </c>
      <c r="O2473" s="2">
        <f t="shared" si="153"/>
        <v>771</v>
      </c>
      <c r="P2473" s="2">
        <f t="shared" si="154"/>
        <v>132</v>
      </c>
      <c r="Q2473" s="81" t="str">
        <f t="shared" si="155"/>
        <v/>
      </c>
    </row>
    <row r="2474" spans="1:17" x14ac:dyDescent="0.2">
      <c r="A2474" t="s">
        <v>1224</v>
      </c>
      <c r="B2474" t="s">
        <v>1728</v>
      </c>
      <c r="C2474" t="s">
        <v>82</v>
      </c>
      <c r="D2474" s="5">
        <v>34094</v>
      </c>
      <c r="E2474" s="2">
        <v>1149</v>
      </c>
      <c r="F2474" s="2">
        <v>8</v>
      </c>
      <c r="G2474" t="str">
        <f>B2474&amp;C2474</f>
        <v>Tecla KIRONGOmarathon</v>
      </c>
      <c r="H2474" s="2">
        <f>E2474</f>
        <v>1149</v>
      </c>
      <c r="I2474" s="2" cm="1">
        <f t="array" ref="I2474">MAX(IF($G$3:$G$4000=$G2474,$H$3:$H$4000))</f>
        <v>1149</v>
      </c>
      <c r="J2474" s="2" t="str">
        <v>MAS</v>
      </c>
      <c r="K2474" s="21" t="str">
        <v>Nani Shahirah MARYATA</v>
      </c>
      <c r="L2474" s="47" t="str">
        <v>shot-put</v>
      </c>
      <c r="M2474" s="97">
        <v>37031</v>
      </c>
      <c r="N2474" s="96" t="str">
        <f t="shared" si="152"/>
        <v>Nani Shahirah MARYATAshot-put</v>
      </c>
      <c r="O2474" s="2">
        <f t="shared" si="153"/>
        <v>751</v>
      </c>
      <c r="P2474" s="2">
        <f t="shared" si="154"/>
        <v>146</v>
      </c>
      <c r="Q2474" s="81" t="str">
        <f t="shared" si="155"/>
        <v/>
      </c>
    </row>
    <row r="2475" spans="1:17" x14ac:dyDescent="0.2">
      <c r="A2475" t="s">
        <v>1224</v>
      </c>
      <c r="B2475" t="s">
        <v>2050</v>
      </c>
      <c r="C2475" t="s">
        <v>34</v>
      </c>
      <c r="D2475" s="5">
        <v>36619</v>
      </c>
      <c r="E2475" s="2">
        <v>1149</v>
      </c>
      <c r="F2475" s="2">
        <v>24</v>
      </c>
      <c r="G2475" t="str">
        <f>B2475&amp;C2475</f>
        <v>Betty Chepkemoi KIBET3000msc</v>
      </c>
      <c r="H2475" s="2">
        <f>E2475</f>
        <v>1149</v>
      </c>
      <c r="I2475" s="2" cm="1">
        <f t="array" ref="I2475">MAX(IF($G$3:$G$4000=$G2475,$H$3:$H$4000))</f>
        <v>1149</v>
      </c>
      <c r="J2475" s="2" t="str">
        <v>MAS</v>
      </c>
      <c r="K2475" s="21" t="str">
        <v>Nurfazira JALALUDIN</v>
      </c>
      <c r="L2475" s="47" t="str">
        <v>hammer-throw</v>
      </c>
      <c r="M2475" s="97">
        <v>0</v>
      </c>
      <c r="N2475" s="96" t="str">
        <f t="shared" si="152"/>
        <v>Nurfazira JALALUDINhammer-throw</v>
      </c>
      <c r="O2475" s="2">
        <f t="shared" si="153"/>
        <v>729</v>
      </c>
      <c r="P2475" s="2">
        <f t="shared" si="154"/>
        <v>122</v>
      </c>
      <c r="Q2475" s="81" t="str">
        <f t="shared" si="155"/>
        <v/>
      </c>
    </row>
    <row r="2476" spans="1:17" x14ac:dyDescent="0.2">
      <c r="A2476" t="s">
        <v>1224</v>
      </c>
      <c r="B2476" t="s">
        <v>2115</v>
      </c>
      <c r="C2476" s="5" t="s">
        <v>29</v>
      </c>
      <c r="D2476" s="5">
        <v>33950</v>
      </c>
      <c r="E2476" s="2">
        <v>1149</v>
      </c>
      <c r="F2476" s="2">
        <v>35</v>
      </c>
      <c r="G2476" t="str">
        <f>B2476&amp;C2476</f>
        <v>Agnes CHEBET5000m</v>
      </c>
      <c r="H2476" s="2">
        <f>E2476</f>
        <v>1149</v>
      </c>
      <c r="I2476" s="2" cm="1">
        <f t="array" ref="I2476">MAX(IF($G$3:$G$4000=$G2476,$H$3:$H$4000))</f>
        <v>1149</v>
      </c>
      <c r="J2476" s="2" t="str">
        <v>MAS</v>
      </c>
      <c r="K2476" s="21" t="str">
        <v>Pavithra Devi JAYAINDRAN</v>
      </c>
      <c r="L2476" s="47" t="str">
        <v>javelin-throw</v>
      </c>
      <c r="M2476" s="97">
        <v>1999</v>
      </c>
      <c r="N2476" s="96" t="str">
        <f t="shared" si="152"/>
        <v>Pavithra Devi JAYAINDRANjavelin-throw</v>
      </c>
      <c r="O2476" s="2">
        <f t="shared" si="153"/>
        <v>726</v>
      </c>
      <c r="P2476" s="2">
        <f t="shared" si="154"/>
        <v>133</v>
      </c>
      <c r="Q2476" s="81" t="str">
        <f t="shared" si="155"/>
        <v/>
      </c>
    </row>
    <row r="2477" spans="1:17" x14ac:dyDescent="0.2">
      <c r="A2477" t="s">
        <v>1224</v>
      </c>
      <c r="B2477" t="s">
        <v>2874</v>
      </c>
      <c r="C2477" t="s">
        <v>82</v>
      </c>
      <c r="D2477" s="5">
        <v>33233</v>
      </c>
      <c r="E2477" s="2">
        <v>1149</v>
      </c>
      <c r="F2477" s="2">
        <v>47</v>
      </c>
      <c r="G2477" t="str">
        <f>B2477&amp;C2477</f>
        <v>Ruth CHEBITOKmarathon</v>
      </c>
      <c r="H2477" s="2">
        <f>E2477</f>
        <v>1149</v>
      </c>
      <c r="I2477" s="2" cm="1">
        <f t="array" ref="I2477">MAX(IF($G$3:$G$4000=$G2477,$H$3:$H$4000))</f>
        <v>1149</v>
      </c>
      <c r="J2477" s="2" t="str">
        <v>MAS</v>
      </c>
      <c r="K2477" s="21" t="str">
        <v>Nur Ayna Nuha MATON</v>
      </c>
      <c r="L2477" s="47" t="str">
        <v>javelin-throw</v>
      </c>
      <c r="M2477" s="97">
        <v>36749</v>
      </c>
      <c r="N2477" s="96" t="str">
        <f t="shared" si="152"/>
        <v>Nur Ayna Nuha MATONjavelin-throw</v>
      </c>
      <c r="O2477" s="2">
        <f t="shared" si="153"/>
        <v>722</v>
      </c>
      <c r="P2477" s="2">
        <f t="shared" si="154"/>
        <v>135</v>
      </c>
      <c r="Q2477" s="81" t="str">
        <f t="shared" si="155"/>
        <v/>
      </c>
    </row>
    <row r="2478" spans="1:17" x14ac:dyDescent="0.2">
      <c r="A2478" t="s">
        <v>1224</v>
      </c>
      <c r="B2478" t="s">
        <v>2000</v>
      </c>
      <c r="C2478" s="5" t="s">
        <v>28</v>
      </c>
      <c r="D2478" s="5">
        <v>33599</v>
      </c>
      <c r="E2478" s="2">
        <v>1148</v>
      </c>
      <c r="F2478" s="2">
        <v>27</v>
      </c>
      <c r="G2478" t="str">
        <f>B2478&amp;C2478</f>
        <v>Selah BUSIENEI1500m</v>
      </c>
      <c r="H2478" s="2">
        <f>E2478</f>
        <v>1148</v>
      </c>
      <c r="I2478" s="2" cm="1">
        <f t="array" ref="I2478">MAX(IF($G$3:$G$4000=$G2478,$H$3:$H$4000))</f>
        <v>1148</v>
      </c>
      <c r="J2478" s="2" t="str">
        <v>MAS</v>
      </c>
      <c r="K2478" s="21" t="str">
        <v>Nurul Alyahaziqah KAMARUZAMAN</v>
      </c>
      <c r="L2478" s="47" t="str">
        <v>race-walking</v>
      </c>
      <c r="M2478" s="97">
        <v>37078</v>
      </c>
      <c r="N2478" s="96" t="str">
        <f t="shared" si="152"/>
        <v>Nurul Alyahaziqah KAMARUZAMANrace-walking</v>
      </c>
      <c r="O2478" s="2">
        <f t="shared" si="153"/>
        <v>715</v>
      </c>
      <c r="P2478" s="2">
        <f t="shared" si="154"/>
        <v>65</v>
      </c>
      <c r="Q2478" s="81" t="str">
        <f t="shared" si="155"/>
        <v/>
      </c>
    </row>
    <row r="2479" spans="1:17" x14ac:dyDescent="0.2">
      <c r="A2479" t="s">
        <v>1224</v>
      </c>
      <c r="B2479" t="s">
        <v>2051</v>
      </c>
      <c r="C2479" t="s">
        <v>34</v>
      </c>
      <c r="D2479" s="5">
        <v>35108</v>
      </c>
      <c r="E2479" s="2">
        <v>1147</v>
      </c>
      <c r="F2479" s="2">
        <v>25</v>
      </c>
      <c r="G2479" t="str">
        <f>B2479&amp;C2479</f>
        <v>Daisy JEPKEMEI3000msc</v>
      </c>
      <c r="H2479" s="2">
        <f>E2479</f>
        <v>1147</v>
      </c>
      <c r="I2479" s="2" cm="1">
        <f t="array" ref="I2479">MAX(IF($G$3:$G$4000=$G2479,$H$3:$H$4000))</f>
        <v>1147</v>
      </c>
      <c r="J2479" s="2" t="str">
        <v>MAW</v>
      </c>
      <c r="K2479" s="21" t="str">
        <v>Asimenye SIMWAKA</v>
      </c>
      <c r="L2479" s="47" t="str">
        <v>400m</v>
      </c>
      <c r="M2479" s="97">
        <v>35650</v>
      </c>
      <c r="N2479" s="96" t="str">
        <f t="shared" si="152"/>
        <v>Asimenye SIMWAKA400m</v>
      </c>
      <c r="O2479" s="2">
        <f t="shared" si="153"/>
        <v>1104</v>
      </c>
      <c r="P2479" s="2">
        <f t="shared" si="154"/>
        <v>65</v>
      </c>
      <c r="Q2479" s="81" t="str">
        <f t="shared" si="155"/>
        <v/>
      </c>
    </row>
    <row r="2480" spans="1:17" x14ac:dyDescent="0.2">
      <c r="A2480" t="s">
        <v>1224</v>
      </c>
      <c r="B2480" t="s">
        <v>2157</v>
      </c>
      <c r="C2480" t="s">
        <v>30</v>
      </c>
      <c r="D2480" s="5">
        <v>34441</v>
      </c>
      <c r="E2480" s="2">
        <v>1147</v>
      </c>
      <c r="F2480" s="2">
        <v>30</v>
      </c>
      <c r="G2480" t="str">
        <f>B2480&amp;C2480</f>
        <v>Vane Nyaboke NYANAMBA10000m</v>
      </c>
      <c r="H2480" s="2">
        <f>E2480</f>
        <v>1147</v>
      </c>
      <c r="I2480" s="2" cm="1">
        <f t="array" ref="I2480">MAX(IF($G$3:$G$4000=$G2480,$H$3:$H$4000))</f>
        <v>1147</v>
      </c>
      <c r="J2480" s="2" t="str">
        <v>MAW</v>
      </c>
      <c r="K2480" s="21" t="str">
        <v>Asimenye SIMWAKA</v>
      </c>
      <c r="L2480" s="47" t="str">
        <v>200m</v>
      </c>
      <c r="M2480" s="97">
        <v>35650</v>
      </c>
      <c r="N2480" s="96" t="str">
        <f t="shared" si="152"/>
        <v>Asimenye SIMWAKA200m</v>
      </c>
      <c r="O2480" s="2">
        <f t="shared" si="153"/>
        <v>1084</v>
      </c>
      <c r="P2480" s="2">
        <f t="shared" si="154"/>
        <v>97</v>
      </c>
      <c r="Q2480" s="81" t="str">
        <f t="shared" si="155"/>
        <v/>
      </c>
    </row>
    <row r="2481" spans="1:17" x14ac:dyDescent="0.2">
      <c r="A2481" t="s">
        <v>1224</v>
      </c>
      <c r="B2481" t="s">
        <v>2876</v>
      </c>
      <c r="C2481" s="5" t="s">
        <v>82</v>
      </c>
      <c r="D2481" s="5">
        <v>33644</v>
      </c>
      <c r="E2481" s="2">
        <v>1147</v>
      </c>
      <c r="F2481" s="2">
        <v>49</v>
      </c>
      <c r="G2481" t="str">
        <f>B2481&amp;C2481</f>
        <v>Milliam EBONGONmarathon</v>
      </c>
      <c r="H2481" s="2">
        <f>E2481</f>
        <v>1147</v>
      </c>
      <c r="I2481" s="2" cm="1">
        <f t="array" ref="I2481">MAX(IF($G$3:$G$4000=$G2481,$H$3:$H$4000))</f>
        <v>1147</v>
      </c>
      <c r="J2481" s="2" t="str">
        <v>MLT</v>
      </c>
      <c r="K2481" s="21" t="str">
        <v>Claire AZZOPARDI</v>
      </c>
      <c r="L2481" s="47" t="str">
        <v>triple-jump</v>
      </c>
      <c r="M2481" s="97">
        <v>36432</v>
      </c>
      <c r="N2481" s="96" t="str">
        <f t="shared" si="152"/>
        <v>Claire AZZOPARDItriple-jump</v>
      </c>
      <c r="O2481" s="2">
        <f t="shared" si="153"/>
        <v>998</v>
      </c>
      <c r="P2481" s="2">
        <f t="shared" si="154"/>
        <v>61</v>
      </c>
      <c r="Q2481" s="81" t="str">
        <f t="shared" si="155"/>
        <v/>
      </c>
    </row>
    <row r="2482" spans="1:17" x14ac:dyDescent="0.2">
      <c r="A2482" t="s">
        <v>1224</v>
      </c>
      <c r="B2482" t="s">
        <v>1317</v>
      </c>
      <c r="C2482" t="s">
        <v>28</v>
      </c>
      <c r="D2482" s="5">
        <v>36078</v>
      </c>
      <c r="E2482" s="2">
        <v>1146</v>
      </c>
      <c r="F2482" s="2">
        <v>29</v>
      </c>
      <c r="G2482" t="str">
        <f>B2482&amp;C2482</f>
        <v>Josephine Chelangat KIPLANGAT1500m</v>
      </c>
      <c r="H2482" s="2">
        <f>E2482</f>
        <v>1146</v>
      </c>
      <c r="I2482" s="2" cm="1">
        <f t="array" ref="I2482">MAX(IF($G$3:$G$4000=$G2482,$H$3:$H$4000))</f>
        <v>1146</v>
      </c>
      <c r="J2482" s="2" t="str">
        <v>MLT</v>
      </c>
      <c r="K2482" s="21" t="str">
        <v>Rachela PACE</v>
      </c>
      <c r="L2482" s="47" t="str">
        <v>triple-jump</v>
      </c>
      <c r="M2482" s="97">
        <v>37787</v>
      </c>
      <c r="N2482" s="96" t="str">
        <f t="shared" si="152"/>
        <v>Rachela PACEtriple-jump</v>
      </c>
      <c r="O2482" s="2">
        <f t="shared" si="153"/>
        <v>977</v>
      </c>
      <c r="P2482" s="2">
        <f t="shared" si="154"/>
        <v>86</v>
      </c>
      <c r="Q2482" s="81" t="str">
        <f t="shared" si="155"/>
        <v/>
      </c>
    </row>
    <row r="2483" spans="1:17" x14ac:dyDescent="0.2">
      <c r="A2483" t="s">
        <v>1224</v>
      </c>
      <c r="B2483" t="s">
        <v>2047</v>
      </c>
      <c r="C2483" t="s">
        <v>34</v>
      </c>
      <c r="D2483" s="5">
        <v>34300</v>
      </c>
      <c r="E2483" s="2">
        <v>1146</v>
      </c>
      <c r="F2483" s="2">
        <v>27</v>
      </c>
      <c r="G2483" t="str">
        <f>B2483&amp;C2483</f>
        <v>Joanne KIPKEMOI3000msc</v>
      </c>
      <c r="H2483" s="2">
        <f>E2483</f>
        <v>1146</v>
      </c>
      <c r="I2483" s="2" cm="1">
        <f t="array" ref="I2483">MAX(IF($G$3:$G$4000=$G2483,$H$3:$H$4000))</f>
        <v>1160</v>
      </c>
      <c r="J2483" s="2" t="str">
        <v>MLT</v>
      </c>
      <c r="K2483" s="21" t="str">
        <v>Claire AZZOPARDI</v>
      </c>
      <c r="L2483" s="47" t="str">
        <v>long-jump</v>
      </c>
      <c r="M2483" s="97">
        <v>36432</v>
      </c>
      <c r="N2483" s="96" t="str">
        <f t="shared" si="152"/>
        <v>Claire AZZOPARDIlong-jump</v>
      </c>
      <c r="O2483" s="2">
        <f t="shared" si="153"/>
        <v>962</v>
      </c>
      <c r="P2483" s="2">
        <f t="shared" si="154"/>
        <v>127</v>
      </c>
      <c r="Q2483" s="81" t="str">
        <f t="shared" si="155"/>
        <v/>
      </c>
    </row>
    <row r="2484" spans="1:17" x14ac:dyDescent="0.2">
      <c r="A2484" t="s">
        <v>1224</v>
      </c>
      <c r="B2484" t="s">
        <v>2116</v>
      </c>
      <c r="C2484" t="s">
        <v>29</v>
      </c>
      <c r="D2484" s="5">
        <v>36710</v>
      </c>
      <c r="E2484" s="2">
        <v>1146</v>
      </c>
      <c r="F2484" s="2">
        <v>37</v>
      </c>
      <c r="G2484" t="str">
        <f>B2484&amp;C2484</f>
        <v>Jackline Chepwogen ROTICH5000m</v>
      </c>
      <c r="H2484" s="2">
        <f>E2484</f>
        <v>1146</v>
      </c>
      <c r="I2484" s="2" cm="1">
        <f t="array" ref="I2484">MAX(IF($G$3:$G$4000=$G2484,$H$3:$H$4000))</f>
        <v>1146</v>
      </c>
      <c r="J2484" s="2" t="str">
        <v>MLT</v>
      </c>
      <c r="K2484" s="21" t="str">
        <v>Lisa Marie BEZZINA</v>
      </c>
      <c r="L2484" s="47" t="str">
        <v>marathon</v>
      </c>
      <c r="M2484" s="97">
        <v>29164</v>
      </c>
      <c r="N2484" s="96" t="str">
        <f t="shared" si="152"/>
        <v>Lisa Marie BEZZINAmarathon</v>
      </c>
      <c r="O2484" s="2">
        <f t="shared" si="153"/>
        <v>954</v>
      </c>
      <c r="P2484" s="2">
        <f t="shared" si="154"/>
        <v>98</v>
      </c>
      <c r="Q2484" s="81" t="str">
        <f t="shared" si="155"/>
        <v/>
      </c>
    </row>
    <row r="2485" spans="1:17" x14ac:dyDescent="0.2">
      <c r="A2485" t="s">
        <v>1224</v>
      </c>
      <c r="B2485" t="s">
        <v>2108</v>
      </c>
      <c r="C2485" t="s">
        <v>30</v>
      </c>
      <c r="D2485" s="5">
        <v>36710</v>
      </c>
      <c r="E2485" s="2">
        <v>1146</v>
      </c>
      <c r="F2485" s="2">
        <v>31</v>
      </c>
      <c r="G2485" t="str">
        <f>B2485&amp;C2485</f>
        <v>Tabithanjeri KAMAU10000m</v>
      </c>
      <c r="H2485" s="2">
        <f>E2485</f>
        <v>1146</v>
      </c>
      <c r="I2485" s="2" cm="1">
        <f t="array" ref="I2485">MAX(IF($G$3:$G$4000=$G2485,$H$3:$H$4000))</f>
        <v>1146</v>
      </c>
      <c r="J2485" s="2" t="str">
        <v>MLT</v>
      </c>
      <c r="K2485" s="21" t="str">
        <v>Rebecca SARE</v>
      </c>
      <c r="L2485" s="47" t="str">
        <v>triple-jump</v>
      </c>
      <c r="M2485" s="97">
        <v>33414</v>
      </c>
      <c r="N2485" s="96" t="str">
        <f t="shared" si="152"/>
        <v>Rebecca SAREtriple-jump</v>
      </c>
      <c r="O2485" s="2">
        <f t="shared" si="153"/>
        <v>937</v>
      </c>
      <c r="P2485" s="2">
        <f t="shared" si="154"/>
        <v>112</v>
      </c>
      <c r="Q2485" s="81" t="str">
        <f t="shared" si="155"/>
        <v/>
      </c>
    </row>
    <row r="2486" spans="1:17" x14ac:dyDescent="0.2">
      <c r="A2486" t="s">
        <v>1224</v>
      </c>
      <c r="B2486" t="s">
        <v>2158</v>
      </c>
      <c r="C2486" t="s">
        <v>30</v>
      </c>
      <c r="D2486" s="5">
        <v>32203</v>
      </c>
      <c r="E2486" s="2">
        <v>1144</v>
      </c>
      <c r="F2486" s="2">
        <v>32</v>
      </c>
      <c r="G2486" t="str">
        <f>B2486&amp;C2486</f>
        <v>Pauline Chemning KORIKWIANG10000m</v>
      </c>
      <c r="H2486" s="2">
        <f>E2486</f>
        <v>1144</v>
      </c>
      <c r="I2486" s="2" cm="1">
        <f t="array" ref="I2486">MAX(IF($G$3:$G$4000=$G2486,$H$3:$H$4000))</f>
        <v>1144</v>
      </c>
      <c r="J2486" s="2" t="str">
        <v>MLT</v>
      </c>
      <c r="K2486" s="21" t="str">
        <v>Peppijna DALLI</v>
      </c>
      <c r="L2486" s="47" t="str">
        <v>pole-vault</v>
      </c>
      <c r="M2486" s="97">
        <v>35811</v>
      </c>
      <c r="N2486" s="96" t="str">
        <f t="shared" si="152"/>
        <v>Peppijna DALLIpole-vault</v>
      </c>
      <c r="O2486" s="2">
        <f t="shared" si="153"/>
        <v>898</v>
      </c>
      <c r="P2486" s="2">
        <f t="shared" si="154"/>
        <v>50</v>
      </c>
      <c r="Q2486" s="81" t="str">
        <f t="shared" si="155"/>
        <v/>
      </c>
    </row>
    <row r="2487" spans="1:17" x14ac:dyDescent="0.2">
      <c r="A2487" t="s">
        <v>1224</v>
      </c>
      <c r="B2487" t="s">
        <v>2878</v>
      </c>
      <c r="C2487" t="s">
        <v>82</v>
      </c>
      <c r="D2487" s="5">
        <v>35051</v>
      </c>
      <c r="E2487" s="2">
        <v>1144</v>
      </c>
      <c r="F2487" s="2">
        <v>52</v>
      </c>
      <c r="G2487" t="str">
        <f>B2487&amp;C2487</f>
        <v>Celestine CHEPCHIRCHIRmarathon</v>
      </c>
      <c r="H2487" s="2">
        <f>E2487</f>
        <v>1144</v>
      </c>
      <c r="I2487" s="2" cm="1">
        <f t="array" ref="I2487">MAX(IF($G$3:$G$4000=$G2487,$H$3:$H$4000))</f>
        <v>1144</v>
      </c>
      <c r="J2487" s="2" t="str">
        <v>MLT</v>
      </c>
      <c r="K2487" s="21" t="str">
        <v>Mireya CASSAR</v>
      </c>
      <c r="L2487" s="47" t="str">
        <v>hammer-throw</v>
      </c>
      <c r="M2487" s="97">
        <v>37717</v>
      </c>
      <c r="N2487" s="96" t="str">
        <f t="shared" si="152"/>
        <v>Mireya CASSARhammer-throw</v>
      </c>
      <c r="O2487" s="2">
        <f t="shared" si="153"/>
        <v>740</v>
      </c>
      <c r="P2487" s="2">
        <f t="shared" si="154"/>
        <v>120</v>
      </c>
      <c r="Q2487" s="81" t="str">
        <f t="shared" si="155"/>
        <v/>
      </c>
    </row>
    <row r="2488" spans="1:17" x14ac:dyDescent="0.2">
      <c r="A2488" t="s">
        <v>1224</v>
      </c>
      <c r="B2488" t="s">
        <v>1356</v>
      </c>
      <c r="C2488" t="s">
        <v>30</v>
      </c>
      <c r="D2488" s="5">
        <v>34160</v>
      </c>
      <c r="E2488" s="2">
        <v>1143</v>
      </c>
      <c r="F2488" s="2">
        <v>33</v>
      </c>
      <c r="G2488" t="str">
        <f>B2488&amp;C2488</f>
        <v>Caroline NYAGA10000m</v>
      </c>
      <c r="H2488" s="2">
        <f>E2488</f>
        <v>1143</v>
      </c>
      <c r="I2488" s="2" cm="1">
        <f t="array" ref="I2488">MAX(IF($G$3:$G$4000=$G2488,$H$3:$H$4000))</f>
        <v>1143</v>
      </c>
      <c r="J2488" s="2" t="str">
        <v>NAM</v>
      </c>
      <c r="K2488" s="21" t="str">
        <v>Christine MBOMA</v>
      </c>
      <c r="L2488" s="47" t="str">
        <v>200m</v>
      </c>
      <c r="M2488" s="97">
        <v>37763</v>
      </c>
      <c r="N2488" s="96" t="str">
        <f t="shared" si="152"/>
        <v>Christine MBOMA200m</v>
      </c>
      <c r="O2488" s="2">
        <f t="shared" si="153"/>
        <v>1261</v>
      </c>
      <c r="P2488" s="2">
        <f t="shared" si="154"/>
        <v>2</v>
      </c>
      <c r="Q2488" s="81" t="str">
        <f t="shared" si="155"/>
        <v/>
      </c>
    </row>
    <row r="2489" spans="1:17" x14ac:dyDescent="0.2">
      <c r="A2489" t="s">
        <v>1224</v>
      </c>
      <c r="B2489" t="s">
        <v>1272</v>
      </c>
      <c r="C2489" t="s">
        <v>27</v>
      </c>
      <c r="D2489" s="5">
        <v>36692</v>
      </c>
      <c r="E2489" s="2">
        <v>1140</v>
      </c>
      <c r="F2489" s="2">
        <v>2</v>
      </c>
      <c r="G2489" t="str">
        <f>B2489&amp;C2489</f>
        <v>Mary MORAA800m</v>
      </c>
      <c r="H2489" s="2">
        <f>E2489</f>
        <v>1140</v>
      </c>
      <c r="I2489" s="2" cm="1">
        <f t="array" ref="I2489">MAX(IF($G$3:$G$4000=$G2489,$H$3:$H$4000))</f>
        <v>1176</v>
      </c>
      <c r="J2489" s="2" t="str">
        <v>NAM</v>
      </c>
      <c r="K2489" s="21" t="str">
        <v>Christine MBOMA</v>
      </c>
      <c r="L2489" s="47" t="str">
        <v>400m</v>
      </c>
      <c r="M2489" s="97">
        <v>37763</v>
      </c>
      <c r="N2489" s="96" t="str">
        <f t="shared" si="152"/>
        <v>Christine MBOMA400m</v>
      </c>
      <c r="O2489" s="2">
        <f t="shared" si="153"/>
        <v>1237</v>
      </c>
      <c r="P2489" s="2">
        <f t="shared" si="154"/>
        <v>2</v>
      </c>
      <c r="Q2489" s="81" t="str">
        <f t="shared" si="155"/>
        <v/>
      </c>
    </row>
    <row r="2490" spans="1:17" x14ac:dyDescent="0.2">
      <c r="A2490" t="s">
        <v>1224</v>
      </c>
      <c r="B2490" t="s">
        <v>2159</v>
      </c>
      <c r="C2490" s="6" t="s">
        <v>30</v>
      </c>
      <c r="D2490" s="5">
        <v>34698</v>
      </c>
      <c r="E2490" s="2">
        <v>1140</v>
      </c>
      <c r="F2490" s="2">
        <v>34</v>
      </c>
      <c r="G2490" t="str">
        <f>B2490&amp;C2490</f>
        <v>Pauline KAMULU10000m</v>
      </c>
      <c r="H2490" s="2">
        <f>E2490</f>
        <v>1140</v>
      </c>
      <c r="I2490" s="2" cm="1">
        <f t="array" ref="I2490">MAX(IF($G$3:$G$4000=$G2490,$H$3:$H$4000))</f>
        <v>1140</v>
      </c>
      <c r="J2490" s="2" t="str">
        <v>NAM</v>
      </c>
      <c r="K2490" s="21" t="str">
        <v>Beatrice MASILINGI</v>
      </c>
      <c r="L2490" s="47" t="str">
        <v>400m</v>
      </c>
      <c r="M2490" s="97">
        <v>37721</v>
      </c>
      <c r="N2490" s="96" t="str">
        <f t="shared" si="152"/>
        <v>Beatrice MASILINGI400m</v>
      </c>
      <c r="O2490" s="2">
        <f t="shared" si="153"/>
        <v>1224</v>
      </c>
      <c r="P2490" s="2">
        <f t="shared" si="154"/>
        <v>5</v>
      </c>
      <c r="Q2490" s="81" t="str">
        <f t="shared" si="155"/>
        <v/>
      </c>
    </row>
    <row r="2491" spans="1:17" x14ac:dyDescent="0.2">
      <c r="A2491" t="s">
        <v>1224</v>
      </c>
      <c r="B2491" t="s">
        <v>2879</v>
      </c>
      <c r="C2491" t="s">
        <v>82</v>
      </c>
      <c r="D2491" s="5">
        <v>33551</v>
      </c>
      <c r="E2491" s="2">
        <v>1140</v>
      </c>
      <c r="F2491" s="2">
        <v>53</v>
      </c>
      <c r="G2491" t="str">
        <f>B2491&amp;C2491</f>
        <v>Vivian KIPLAGATmarathon</v>
      </c>
      <c r="H2491" s="2">
        <f>E2491</f>
        <v>1140</v>
      </c>
      <c r="I2491" s="2" cm="1">
        <f t="array" ref="I2491">MAX(IF($G$3:$G$4000=$G2491,$H$3:$H$4000))</f>
        <v>1140</v>
      </c>
      <c r="J2491" s="2" t="str">
        <v>NAM</v>
      </c>
      <c r="K2491" s="21" t="str">
        <v>Beatrice MASILINGI</v>
      </c>
      <c r="L2491" s="47" t="str">
        <v>200m</v>
      </c>
      <c r="M2491" s="97">
        <v>37721</v>
      </c>
      <c r="N2491" s="96" t="str">
        <f t="shared" si="152"/>
        <v>Beatrice MASILINGI200m</v>
      </c>
      <c r="O2491" s="2">
        <f t="shared" si="153"/>
        <v>1219</v>
      </c>
      <c r="P2491" s="2">
        <f t="shared" si="154"/>
        <v>7</v>
      </c>
      <c r="Q2491" s="81" t="str">
        <f t="shared" si="155"/>
        <v/>
      </c>
    </row>
    <row r="2492" spans="1:17" x14ac:dyDescent="0.2">
      <c r="A2492" t="s">
        <v>1224</v>
      </c>
      <c r="B2492" t="s">
        <v>2880</v>
      </c>
      <c r="C2492" t="s">
        <v>82</v>
      </c>
      <c r="D2492" s="5">
        <v>34020</v>
      </c>
      <c r="E2492" s="2">
        <v>1140</v>
      </c>
      <c r="F2492" s="2">
        <v>54</v>
      </c>
      <c r="G2492" t="str">
        <f>B2492&amp;C2492</f>
        <v>Gladys CHESIRmarathon</v>
      </c>
      <c r="H2492" s="2">
        <f>E2492</f>
        <v>1140</v>
      </c>
      <c r="I2492" s="2" cm="1">
        <f t="array" ref="I2492">MAX(IF($G$3:$G$4000=$G2492,$H$3:$H$4000))</f>
        <v>1140</v>
      </c>
      <c r="J2492" s="2" t="str">
        <v>NAM</v>
      </c>
      <c r="K2492" s="21" t="str">
        <v>Christine MBOMA</v>
      </c>
      <c r="L2492" s="47" t="str">
        <v>100m</v>
      </c>
      <c r="M2492" s="97">
        <v>37763</v>
      </c>
      <c r="N2492" s="96" t="str">
        <f t="shared" si="152"/>
        <v>Christine MBOMA100m</v>
      </c>
      <c r="O2492" s="2">
        <f t="shared" si="153"/>
        <v>1173</v>
      </c>
      <c r="P2492" s="2">
        <f t="shared" si="154"/>
        <v>20</v>
      </c>
      <c r="Q2492" s="81" t="str">
        <f t="shared" si="155"/>
        <v/>
      </c>
    </row>
    <row r="2493" spans="1:17" x14ac:dyDescent="0.2">
      <c r="A2493" t="s">
        <v>1224</v>
      </c>
      <c r="B2493" t="s">
        <v>2881</v>
      </c>
      <c r="C2493" t="s">
        <v>82</v>
      </c>
      <c r="D2493" s="5">
        <v>32055</v>
      </c>
      <c r="E2493" s="2">
        <v>1140</v>
      </c>
      <c r="F2493" s="2">
        <v>55</v>
      </c>
      <c r="G2493" t="str">
        <f>B2493&amp;C2493</f>
        <v>Esther MACHARIAmarathon</v>
      </c>
      <c r="H2493" s="2">
        <f>E2493</f>
        <v>1140</v>
      </c>
      <c r="I2493" s="2" cm="1">
        <f t="array" ref="I2493">MAX(IF($G$3:$G$4000=$G2493,$H$3:$H$4000))</f>
        <v>1140</v>
      </c>
      <c r="J2493" s="2" t="str">
        <v>NAM</v>
      </c>
      <c r="K2493" s="21" t="str">
        <v>Helalia JOHANNES</v>
      </c>
      <c r="L2493" s="47" t="str">
        <v>marathon</v>
      </c>
      <c r="M2493" s="97">
        <v>29446</v>
      </c>
      <c r="N2493" s="96" t="str">
        <f t="shared" si="152"/>
        <v>Helalia JOHANNESmarathon</v>
      </c>
      <c r="O2493" s="2">
        <f t="shared" si="153"/>
        <v>1171</v>
      </c>
      <c r="P2493" s="2">
        <f t="shared" si="154"/>
        <v>35</v>
      </c>
      <c r="Q2493" s="81" t="str">
        <f t="shared" si="155"/>
        <v/>
      </c>
    </row>
    <row r="2494" spans="1:17" x14ac:dyDescent="0.2">
      <c r="A2494" t="s">
        <v>1224</v>
      </c>
      <c r="B2494" t="s">
        <v>2882</v>
      </c>
      <c r="C2494" s="5" t="s">
        <v>82</v>
      </c>
      <c r="D2494" s="5"/>
      <c r="E2494" s="2">
        <v>1140</v>
      </c>
      <c r="F2494" s="2">
        <v>55</v>
      </c>
      <c r="G2494" t="str">
        <f>B2494&amp;C2494</f>
        <v>Shyline JEPKORIRmarathon</v>
      </c>
      <c r="H2494" s="2">
        <f>E2494</f>
        <v>1140</v>
      </c>
      <c r="I2494" s="2" cm="1">
        <f t="array" ref="I2494">MAX(IF($G$3:$G$4000=$G2494,$H$3:$H$4000))</f>
        <v>1140</v>
      </c>
      <c r="J2494" s="2" t="str">
        <v>NAM</v>
      </c>
      <c r="K2494" s="21" t="str">
        <v>Beatrice MASILINGI</v>
      </c>
      <c r="L2494" s="47" t="str">
        <v>100m</v>
      </c>
      <c r="M2494" s="97">
        <v>37721</v>
      </c>
      <c r="N2494" s="96" t="str">
        <f t="shared" si="152"/>
        <v>Beatrice MASILINGI100m</v>
      </c>
      <c r="O2494" s="2">
        <f t="shared" si="153"/>
        <v>1157</v>
      </c>
      <c r="P2494" s="2">
        <f t="shared" si="154"/>
        <v>37</v>
      </c>
      <c r="Q2494" s="81" t="str">
        <f t="shared" si="155"/>
        <v/>
      </c>
    </row>
    <row r="2495" spans="1:17" x14ac:dyDescent="0.2">
      <c r="A2495" t="s">
        <v>1224</v>
      </c>
      <c r="B2495" t="s">
        <v>1343</v>
      </c>
      <c r="C2495" t="s">
        <v>34</v>
      </c>
      <c r="D2495" s="5">
        <v>36670</v>
      </c>
      <c r="E2495" s="2">
        <v>1139</v>
      </c>
      <c r="F2495" s="2">
        <v>1</v>
      </c>
      <c r="G2495" t="str">
        <f>B2495&amp;C2495</f>
        <v>Caren CHEBET3000msc</v>
      </c>
      <c r="H2495" s="2">
        <f>E2495</f>
        <v>1139</v>
      </c>
      <c r="I2495" s="2" cm="1">
        <f t="array" ref="I2495">MAX(IF($G$3:$G$4000=$G2495,$H$3:$H$4000))</f>
        <v>1139</v>
      </c>
      <c r="J2495" s="2" t="str">
        <v>NAM</v>
      </c>
      <c r="K2495" s="21" t="str">
        <v>Christine MBOMA</v>
      </c>
      <c r="L2495" s="47" t="str">
        <v>800m</v>
      </c>
      <c r="M2495" s="97">
        <v>37763</v>
      </c>
      <c r="N2495" s="96" t="str">
        <f t="shared" si="152"/>
        <v>Christine MBOMA800m</v>
      </c>
      <c r="O2495" s="2">
        <f t="shared" si="153"/>
        <v>1104</v>
      </c>
      <c r="P2495" s="2">
        <f t="shared" si="154"/>
        <v>62</v>
      </c>
      <c r="Q2495" s="81" t="str">
        <f t="shared" si="155"/>
        <v/>
      </c>
    </row>
    <row r="2496" spans="1:17" x14ac:dyDescent="0.2">
      <c r="A2496" t="s">
        <v>1224</v>
      </c>
      <c r="B2496" t="s">
        <v>1939</v>
      </c>
      <c r="C2496" t="s">
        <v>27</v>
      </c>
      <c r="D2496" s="5">
        <v>35429</v>
      </c>
      <c r="E2496" s="2">
        <v>1139</v>
      </c>
      <c r="F2496" s="2">
        <v>22</v>
      </c>
      <c r="G2496" t="str">
        <f>B2496&amp;C2496</f>
        <v>Jarinter Mawia MWASYA800m</v>
      </c>
      <c r="H2496" s="2">
        <f>E2496</f>
        <v>1139</v>
      </c>
      <c r="I2496" s="2" cm="1">
        <f t="array" ref="I2496">MAX(IF($G$3:$G$4000=$G2496,$H$3:$H$4000))</f>
        <v>1139</v>
      </c>
      <c r="J2496" s="2" t="str">
        <v>NGR</v>
      </c>
      <c r="K2496" s="21" t="str">
        <v>Ese BRUME</v>
      </c>
      <c r="L2496" s="47" t="str">
        <v>long-jump</v>
      </c>
      <c r="M2496" s="97">
        <v>35084</v>
      </c>
      <c r="N2496" s="96" t="str">
        <f t="shared" si="152"/>
        <v>Ese BRUMElong-jump</v>
      </c>
      <c r="O2496" s="2">
        <f t="shared" si="153"/>
        <v>1255</v>
      </c>
      <c r="P2496" s="2">
        <f t="shared" si="154"/>
        <v>1</v>
      </c>
      <c r="Q2496" s="81" t="str">
        <f t="shared" si="155"/>
        <v/>
      </c>
    </row>
    <row r="2497" spans="1:17" x14ac:dyDescent="0.2">
      <c r="A2497" t="s">
        <v>1224</v>
      </c>
      <c r="B2497" t="s">
        <v>2883</v>
      </c>
      <c r="C2497" t="s">
        <v>82</v>
      </c>
      <c r="D2497" s="5"/>
      <c r="E2497" s="2">
        <v>1139</v>
      </c>
      <c r="F2497" s="2">
        <v>58</v>
      </c>
      <c r="G2497" t="str">
        <f>B2497&amp;C2497</f>
        <v>Jackline CHELALmarathon</v>
      </c>
      <c r="H2497" s="2">
        <f>E2497</f>
        <v>1139</v>
      </c>
      <c r="I2497" s="2" cm="1">
        <f t="array" ref="I2497">MAX(IF($G$3:$G$4000=$G2497,$H$3:$H$4000))</f>
        <v>1139</v>
      </c>
      <c r="J2497" s="2" t="str">
        <v>NGR</v>
      </c>
      <c r="K2497" s="21" t="str">
        <v>Tobi AMUSAN</v>
      </c>
      <c r="L2497" s="47" t="str">
        <v>100mh</v>
      </c>
      <c r="M2497" s="97">
        <v>35543</v>
      </c>
      <c r="N2497" s="96" t="str">
        <f t="shared" si="152"/>
        <v>Tobi AMUSAN100mh</v>
      </c>
      <c r="O2497" s="2">
        <f t="shared" si="153"/>
        <v>1230</v>
      </c>
      <c r="P2497" s="2">
        <f t="shared" si="154"/>
        <v>2</v>
      </c>
      <c r="Q2497" s="81" t="str">
        <f t="shared" si="155"/>
        <v/>
      </c>
    </row>
    <row r="2498" spans="1:17" x14ac:dyDescent="0.2">
      <c r="A2498" t="s">
        <v>1224</v>
      </c>
      <c r="B2498" t="s">
        <v>2884</v>
      </c>
      <c r="C2498" t="s">
        <v>82</v>
      </c>
      <c r="D2498" s="5">
        <v>1990</v>
      </c>
      <c r="E2498" s="2">
        <v>1138</v>
      </c>
      <c r="F2498" s="2">
        <v>59</v>
      </c>
      <c r="G2498" t="str">
        <f>B2498&amp;C2498</f>
        <v>Peris JERONOmarathon</v>
      </c>
      <c r="H2498" s="2">
        <f>E2498</f>
        <v>1138</v>
      </c>
      <c r="I2498" s="2" cm="1">
        <f t="array" ref="I2498">MAX(IF($G$3:$G$4000=$G2498,$H$3:$H$4000))</f>
        <v>1138</v>
      </c>
      <c r="J2498" s="2" t="str">
        <v>NGR</v>
      </c>
      <c r="K2498" s="21" t="str">
        <v>Blessing OKAGBARE</v>
      </c>
      <c r="L2498" s="47" t="str">
        <v>100m</v>
      </c>
      <c r="M2498" s="97">
        <v>32425</v>
      </c>
      <c r="N2498" s="96" t="str">
        <f t="shared" si="152"/>
        <v>Blessing OKAGBARE100m</v>
      </c>
      <c r="O2498" s="2">
        <f t="shared" si="153"/>
        <v>1224</v>
      </c>
      <c r="P2498" s="2">
        <f t="shared" si="154"/>
        <v>6</v>
      </c>
      <c r="Q2498" s="81" t="str">
        <f t="shared" si="155"/>
        <v/>
      </c>
    </row>
    <row r="2499" spans="1:17" x14ac:dyDescent="0.2">
      <c r="A2499" t="s">
        <v>1224</v>
      </c>
      <c r="B2499" t="s">
        <v>2160</v>
      </c>
      <c r="C2499" t="s">
        <v>30</v>
      </c>
      <c r="D2499" s="5">
        <v>1989</v>
      </c>
      <c r="E2499" s="2">
        <v>1137</v>
      </c>
      <c r="F2499" s="2">
        <v>35</v>
      </c>
      <c r="G2499" t="str">
        <f>B2499&amp;C2499</f>
        <v>Perine NENGAMPI10000m</v>
      </c>
      <c r="H2499" s="2">
        <f>E2499</f>
        <v>1137</v>
      </c>
      <c r="I2499" s="2" cm="1">
        <f t="array" ref="I2499">MAX(IF($G$3:$G$4000=$G2499,$H$3:$H$4000))</f>
        <v>1137</v>
      </c>
      <c r="J2499" s="2" t="str">
        <v>NGR</v>
      </c>
      <c r="K2499" s="21" t="str">
        <v>Favour OFILI</v>
      </c>
      <c r="L2499" s="47" t="str">
        <v>200m</v>
      </c>
      <c r="M2499" s="97">
        <v>37621</v>
      </c>
      <c r="N2499" s="96" t="str">
        <f t="shared" si="152"/>
        <v>Favour OFILI200m</v>
      </c>
      <c r="O2499" s="2">
        <f t="shared" si="153"/>
        <v>1214</v>
      </c>
      <c r="P2499" s="2">
        <f t="shared" si="154"/>
        <v>8</v>
      </c>
      <c r="Q2499" s="81" t="str">
        <f t="shared" si="155"/>
        <v/>
      </c>
    </row>
    <row r="2500" spans="1:17" x14ac:dyDescent="0.2">
      <c r="A2500" t="s">
        <v>1224</v>
      </c>
      <c r="B2500" t="s">
        <v>1317</v>
      </c>
      <c r="C2500" s="5" t="s">
        <v>27</v>
      </c>
      <c r="D2500" s="5">
        <v>36078</v>
      </c>
      <c r="E2500" s="2">
        <v>1136</v>
      </c>
      <c r="F2500" s="2">
        <v>3</v>
      </c>
      <c r="G2500" t="str">
        <f>B2500&amp;C2500</f>
        <v>Josephine Chelangat KIPLANGAT800m</v>
      </c>
      <c r="H2500" s="2">
        <f>E2500</f>
        <v>1136</v>
      </c>
      <c r="I2500" s="2" cm="1">
        <f t="array" ref="I2500">MAX(IF($G$3:$G$4000=$G2500,$H$3:$H$4000))</f>
        <v>1136</v>
      </c>
      <c r="J2500" s="2" t="str">
        <v>NGR</v>
      </c>
      <c r="K2500" s="21" t="str">
        <v>Nzubechi Grace NWOKOCHA</v>
      </c>
      <c r="L2500" s="47" t="str">
        <v>100m</v>
      </c>
      <c r="M2500" s="97">
        <v>36988</v>
      </c>
      <c r="N2500" s="96" t="str">
        <f t="shared" ref="N2500:N2563" si="156">K2500&amp;L2500</f>
        <v>Nzubechi Grace NWOKOCHA100m</v>
      </c>
      <c r="O2500" s="2">
        <f t="shared" ref="O2500:O2563" si="157">VLOOKUP(K2500&amp;L2500,$G$3:$H$3442,2,FALSE)</f>
        <v>1200</v>
      </c>
      <c r="P2500" s="2">
        <f t="shared" ref="P2500:P2563" si="158">COUNTIFS($L$3:$L$3026,L2500,$O$3:$O$3026,"&gt;"&amp;O2500)+1</f>
        <v>11</v>
      </c>
      <c r="Q2500" s="81" t="str">
        <f t="shared" ref="Q2500:Q2563" si="159">IFERROR(IF(J2500="AUS",COUNTIFS($J$3:$J$3026,"AUS",$L$3:$L$3026,L2500,$O$3:$O$3026,"&gt;"&amp;O2500)+1,""),"")</f>
        <v/>
      </c>
    </row>
    <row r="2501" spans="1:17" x14ac:dyDescent="0.2">
      <c r="A2501" t="s">
        <v>1224</v>
      </c>
      <c r="B2501" t="s">
        <v>2017</v>
      </c>
      <c r="C2501" s="5" t="s">
        <v>29</v>
      </c>
      <c r="D2501" s="5">
        <v>37607</v>
      </c>
      <c r="E2501" s="2">
        <v>1136</v>
      </c>
      <c r="F2501" s="2">
        <v>40</v>
      </c>
      <c r="G2501" t="str">
        <f>B2501&amp;C2501</f>
        <v>Cynthia BAIRE5000m</v>
      </c>
      <c r="H2501" s="2">
        <f>E2501</f>
        <v>1136</v>
      </c>
      <c r="I2501" s="2" cm="1">
        <f t="array" ref="I2501">MAX(IF($G$3:$G$4000=$G2501,$H$3:$H$4000))</f>
        <v>1136</v>
      </c>
      <c r="J2501" s="2" t="str">
        <v>NGR</v>
      </c>
      <c r="K2501" s="21" t="str">
        <v>Nzubechi Grace NWOKOCHA</v>
      </c>
      <c r="L2501" s="47" t="str">
        <v>200m</v>
      </c>
      <c r="M2501" s="97">
        <v>36988</v>
      </c>
      <c r="N2501" s="96" t="str">
        <f t="shared" si="156"/>
        <v>Nzubechi Grace NWOKOCHA200m</v>
      </c>
      <c r="O2501" s="2">
        <f t="shared" si="157"/>
        <v>1189</v>
      </c>
      <c r="P2501" s="2">
        <f t="shared" si="158"/>
        <v>9</v>
      </c>
      <c r="Q2501" s="81" t="str">
        <f t="shared" si="159"/>
        <v/>
      </c>
    </row>
    <row r="2502" spans="1:17" x14ac:dyDescent="0.2">
      <c r="A2502" t="s">
        <v>1224</v>
      </c>
      <c r="B2502" t="s">
        <v>2118</v>
      </c>
      <c r="C2502" s="5" t="s">
        <v>29</v>
      </c>
      <c r="D2502" s="5">
        <v>32568</v>
      </c>
      <c r="E2502" s="2">
        <v>1136</v>
      </c>
      <c r="F2502" s="2">
        <v>41</v>
      </c>
      <c r="G2502" t="str">
        <f>B2502&amp;C2502</f>
        <v>Violah CHEPTOO5000m</v>
      </c>
      <c r="H2502" s="2">
        <f>E2502</f>
        <v>1136</v>
      </c>
      <c r="I2502" s="2" cm="1">
        <f t="array" ref="I2502">MAX(IF($G$3:$G$4000=$G2502,$H$3:$H$4000))</f>
        <v>1136</v>
      </c>
      <c r="J2502" s="2" t="str">
        <v>NGR</v>
      </c>
      <c r="K2502" s="21" t="str">
        <v>Blessing OKAGBARE</v>
      </c>
      <c r="L2502" s="47" t="str">
        <v>200m</v>
      </c>
      <c r="M2502" s="97">
        <v>32425</v>
      </c>
      <c r="N2502" s="96" t="str">
        <f t="shared" si="156"/>
        <v>Blessing OKAGBARE200m</v>
      </c>
      <c r="O2502" s="2">
        <f t="shared" si="157"/>
        <v>1182</v>
      </c>
      <c r="P2502" s="2">
        <f t="shared" si="158"/>
        <v>10</v>
      </c>
      <c r="Q2502" s="81" t="str">
        <f t="shared" si="159"/>
        <v/>
      </c>
    </row>
    <row r="2503" spans="1:17" x14ac:dyDescent="0.2">
      <c r="A2503" t="s">
        <v>1224</v>
      </c>
      <c r="B2503" t="s">
        <v>2885</v>
      </c>
      <c r="C2503" s="6" t="s">
        <v>82</v>
      </c>
      <c r="D2503" s="5">
        <v>31362</v>
      </c>
      <c r="E2503" s="2">
        <v>1136</v>
      </c>
      <c r="F2503" s="2">
        <v>60</v>
      </c>
      <c r="G2503" t="str">
        <f>B2503&amp;C2503</f>
        <v>Lydia Njeri MATHATHImarathon</v>
      </c>
      <c r="H2503" s="2">
        <f>E2503</f>
        <v>1136</v>
      </c>
      <c r="I2503" s="2" cm="1">
        <f t="array" ref="I2503">MAX(IF($G$3:$G$4000=$G2503,$H$3:$H$4000))</f>
        <v>1136</v>
      </c>
      <c r="J2503" s="2" t="str">
        <v>NGR</v>
      </c>
      <c r="K2503" s="21" t="str">
        <v>Annette ECHIKUNWOKE</v>
      </c>
      <c r="L2503" s="47" t="str">
        <v>hammer-throw</v>
      </c>
      <c r="M2503" s="97">
        <v>35275</v>
      </c>
      <c r="N2503" s="96" t="str">
        <f t="shared" si="156"/>
        <v>Annette ECHIKUNWOKEhammer-throw</v>
      </c>
      <c r="O2503" s="2">
        <f t="shared" si="157"/>
        <v>1182</v>
      </c>
      <c r="P2503" s="2">
        <f t="shared" si="158"/>
        <v>1</v>
      </c>
      <c r="Q2503" s="81" t="str">
        <f t="shared" si="159"/>
        <v/>
      </c>
    </row>
    <row r="2504" spans="1:17" x14ac:dyDescent="0.2">
      <c r="A2504" t="s">
        <v>1224</v>
      </c>
      <c r="B2504" t="s">
        <v>2887</v>
      </c>
      <c r="C2504" s="5" t="s">
        <v>82</v>
      </c>
      <c r="D2504" s="5"/>
      <c r="E2504" s="2">
        <v>1135</v>
      </c>
      <c r="F2504" s="2">
        <v>62</v>
      </c>
      <c r="G2504" t="str">
        <f>B2504&amp;C2504</f>
        <v>Caroline JEPCHIRCHIRmarathon</v>
      </c>
      <c r="H2504" s="2">
        <f>E2504</f>
        <v>1135</v>
      </c>
      <c r="I2504" s="2" cm="1">
        <f t="array" ref="I2504">MAX(IF($G$3:$G$4000=$G2504,$H$3:$H$4000))</f>
        <v>1135</v>
      </c>
      <c r="J2504" s="2" t="str">
        <v>NGR</v>
      </c>
      <c r="K2504" s="21" t="str">
        <v>Ruth USORO</v>
      </c>
      <c r="L2504" s="47" t="str">
        <v>triple-jump</v>
      </c>
      <c r="M2504" s="97">
        <v>35711</v>
      </c>
      <c r="N2504" s="96" t="str">
        <f t="shared" si="156"/>
        <v>Ruth USOROtriple-jump</v>
      </c>
      <c r="O2504" s="2">
        <f t="shared" si="157"/>
        <v>1169</v>
      </c>
      <c r="P2504" s="2">
        <f t="shared" si="158"/>
        <v>4</v>
      </c>
      <c r="Q2504" s="81" t="str">
        <f t="shared" si="159"/>
        <v/>
      </c>
    </row>
    <row r="2505" spans="1:17" x14ac:dyDescent="0.2">
      <c r="A2505" t="s">
        <v>1224</v>
      </c>
      <c r="B2505" t="s">
        <v>1956</v>
      </c>
      <c r="C2505" t="s">
        <v>27</v>
      </c>
      <c r="D2505" s="5">
        <v>1996</v>
      </c>
      <c r="E2505" s="2">
        <v>1134</v>
      </c>
      <c r="F2505" s="2">
        <v>4</v>
      </c>
      <c r="G2505" t="str">
        <f>B2505&amp;C2505</f>
        <v>Vivian CHEBET800m</v>
      </c>
      <c r="H2505" s="2">
        <f>E2505</f>
        <v>1134</v>
      </c>
      <c r="I2505" s="2" cm="1">
        <f t="array" ref="I2505">MAX(IF($G$3:$G$4000=$G2505,$H$3:$H$4000))</f>
        <v>1134</v>
      </c>
      <c r="J2505" s="2" t="str">
        <v>NGR</v>
      </c>
      <c r="K2505" s="21" t="str">
        <v>Ruth USORO</v>
      </c>
      <c r="L2505" s="47" t="str">
        <v>long-jump</v>
      </c>
      <c r="M2505" s="97">
        <v>35711</v>
      </c>
      <c r="N2505" s="96" t="str">
        <f t="shared" si="156"/>
        <v>Ruth USOROlong-jump</v>
      </c>
      <c r="O2505" s="2">
        <f t="shared" si="157"/>
        <v>1165</v>
      </c>
      <c r="P2505" s="2">
        <f t="shared" si="158"/>
        <v>11</v>
      </c>
      <c r="Q2505" s="81" t="str">
        <f t="shared" si="159"/>
        <v/>
      </c>
    </row>
    <row r="2506" spans="1:17" x14ac:dyDescent="0.2">
      <c r="A2506" t="s">
        <v>1224</v>
      </c>
      <c r="B2506" t="s">
        <v>1390</v>
      </c>
      <c r="C2506" t="s">
        <v>30</v>
      </c>
      <c r="D2506" s="5">
        <v>37057</v>
      </c>
      <c r="E2506" s="2">
        <v>1134</v>
      </c>
      <c r="F2506" s="2">
        <v>36</v>
      </c>
      <c r="G2506" t="str">
        <f>B2506&amp;C2506</f>
        <v>Rebecca MWANGI10000m</v>
      </c>
      <c r="H2506" s="2">
        <f>E2506</f>
        <v>1134</v>
      </c>
      <c r="I2506" s="2" cm="1">
        <f t="array" ref="I2506">MAX(IF($G$3:$G$4000=$G2506,$H$3:$H$4000))</f>
        <v>1134</v>
      </c>
      <c r="J2506" s="2" t="str">
        <v>NGR</v>
      </c>
      <c r="K2506" s="21" t="str">
        <v>Rosemary CHUKWUMA</v>
      </c>
      <c r="L2506" s="47" t="str">
        <v>100m</v>
      </c>
      <c r="M2506" s="97">
        <v>37230</v>
      </c>
      <c r="N2506" s="96" t="str">
        <f t="shared" si="156"/>
        <v>Rosemary CHUKWUMA100m</v>
      </c>
      <c r="O2506" s="2">
        <f t="shared" si="157"/>
        <v>1161</v>
      </c>
      <c r="P2506" s="2">
        <f t="shared" si="158"/>
        <v>31</v>
      </c>
      <c r="Q2506" s="81" t="str">
        <f t="shared" si="159"/>
        <v/>
      </c>
    </row>
    <row r="2507" spans="1:17" x14ac:dyDescent="0.2">
      <c r="A2507" t="s">
        <v>1224</v>
      </c>
      <c r="B2507" t="s">
        <v>2888</v>
      </c>
      <c r="C2507" t="s">
        <v>82</v>
      </c>
      <c r="D2507" s="5"/>
      <c r="E2507" s="2">
        <v>1133</v>
      </c>
      <c r="F2507" s="2">
        <v>64</v>
      </c>
      <c r="G2507" t="str">
        <f>B2507&amp;C2507</f>
        <v>Jackline ATUDONYANGmarathon</v>
      </c>
      <c r="H2507" s="2">
        <f>E2507</f>
        <v>1133</v>
      </c>
      <c r="I2507" s="2" cm="1">
        <f t="array" ref="I2507">MAX(IF($G$3:$G$4000=$G2507,$H$3:$H$4000))</f>
        <v>1133</v>
      </c>
      <c r="J2507" s="2" t="str">
        <v>NGR</v>
      </c>
      <c r="K2507" s="21" t="str">
        <v>Favour OFILI</v>
      </c>
      <c r="L2507" s="47" t="str">
        <v>400m</v>
      </c>
      <c r="M2507" s="97">
        <v>37621</v>
      </c>
      <c r="N2507" s="96" t="str">
        <f t="shared" si="156"/>
        <v>Favour OFILI400m</v>
      </c>
      <c r="O2507" s="2">
        <f t="shared" si="157"/>
        <v>1146</v>
      </c>
      <c r="P2507" s="2">
        <f t="shared" si="158"/>
        <v>24</v>
      </c>
      <c r="Q2507" s="81" t="str">
        <f t="shared" si="159"/>
        <v/>
      </c>
    </row>
    <row r="2508" spans="1:17" x14ac:dyDescent="0.2">
      <c r="A2508" t="s">
        <v>1224</v>
      </c>
      <c r="B2508" t="s">
        <v>1945</v>
      </c>
      <c r="C2508" s="5" t="s">
        <v>27</v>
      </c>
      <c r="D2508" s="6">
        <v>37205</v>
      </c>
      <c r="E2508" s="2">
        <v>1131</v>
      </c>
      <c r="F2508" s="2">
        <v>31</v>
      </c>
      <c r="G2508" t="str">
        <f>B2508&amp;C2508</f>
        <v>Edinah JEBITOK800m</v>
      </c>
      <c r="H2508" s="2">
        <f>E2508</f>
        <v>1131</v>
      </c>
      <c r="I2508" s="2" cm="1">
        <f t="array" ref="I2508">MAX(IF($G$3:$G$4000=$G2508,$H$3:$H$4000))</f>
        <v>1131</v>
      </c>
      <c r="J2508" s="2" t="str">
        <v>NGR</v>
      </c>
      <c r="K2508" s="21" t="str">
        <v>Knowledge OMOVOH</v>
      </c>
      <c r="L2508" s="47" t="str">
        <v>100m</v>
      </c>
      <c r="M2508" s="97">
        <v>36800</v>
      </c>
      <c r="N2508" s="96" t="str">
        <f t="shared" si="156"/>
        <v>Knowledge OMOVOH100m</v>
      </c>
      <c r="O2508" s="2">
        <f t="shared" si="157"/>
        <v>1144</v>
      </c>
      <c r="P2508" s="2">
        <f t="shared" si="158"/>
        <v>43</v>
      </c>
      <c r="Q2508" s="81" t="str">
        <f t="shared" si="159"/>
        <v/>
      </c>
    </row>
    <row r="2509" spans="1:17" x14ac:dyDescent="0.2">
      <c r="A2509" t="s">
        <v>1224</v>
      </c>
      <c r="B2509" t="s">
        <v>1732</v>
      </c>
      <c r="C2509" t="s">
        <v>82</v>
      </c>
      <c r="D2509" s="5">
        <v>32603</v>
      </c>
      <c r="E2509" s="2">
        <v>1131</v>
      </c>
      <c r="F2509" s="2">
        <v>66</v>
      </c>
      <c r="G2509" t="str">
        <f>B2509&amp;C2509</f>
        <v>Naomi Jepkosgei MAIYOmarathon</v>
      </c>
      <c r="H2509" s="2">
        <f>E2509</f>
        <v>1131</v>
      </c>
      <c r="I2509" s="2" cm="1">
        <f t="array" ref="I2509">MAX(IF($G$3:$G$4000=$G2509,$H$3:$H$4000))</f>
        <v>1131</v>
      </c>
      <c r="J2509" s="2" t="str">
        <v>NGR</v>
      </c>
      <c r="K2509" s="21" t="str">
        <v>Imaobong Nse UKO</v>
      </c>
      <c r="L2509" s="47" t="str">
        <v>400m</v>
      </c>
      <c r="M2509" s="97">
        <v>38037</v>
      </c>
      <c r="N2509" s="96" t="str">
        <f t="shared" si="156"/>
        <v>Imaobong Nse UKO400m</v>
      </c>
      <c r="O2509" s="2">
        <f t="shared" si="157"/>
        <v>1144</v>
      </c>
      <c r="P2509" s="2">
        <f t="shared" si="158"/>
        <v>26</v>
      </c>
      <c r="Q2509" s="81" t="str">
        <f t="shared" si="159"/>
        <v/>
      </c>
    </row>
    <row r="2510" spans="1:17" x14ac:dyDescent="0.2">
      <c r="A2510" t="s">
        <v>1224</v>
      </c>
      <c r="B2510" t="s">
        <v>2890</v>
      </c>
      <c r="C2510" s="5" t="s">
        <v>82</v>
      </c>
      <c r="D2510" s="5">
        <v>34735</v>
      </c>
      <c r="E2510" s="2">
        <v>1131</v>
      </c>
      <c r="F2510" s="2">
        <v>67</v>
      </c>
      <c r="G2510" t="str">
        <f>B2510&amp;C2510</f>
        <v>Teresiah OMOSAmarathon</v>
      </c>
      <c r="H2510" s="2">
        <f>E2510</f>
        <v>1131</v>
      </c>
      <c r="I2510" s="2" cm="1">
        <f t="array" ref="I2510">MAX(IF($G$3:$G$4000=$G2510,$H$3:$H$4000))</f>
        <v>1131</v>
      </c>
      <c r="J2510" s="2" t="str">
        <v>NGR</v>
      </c>
      <c r="K2510" s="21" t="str">
        <v>Amarachukwu Jecinta OBI</v>
      </c>
      <c r="L2510" s="47" t="str">
        <v>200m</v>
      </c>
      <c r="M2510" s="97">
        <v>34384</v>
      </c>
      <c r="N2510" s="96" t="str">
        <f t="shared" si="156"/>
        <v>Amarachukwu Jecinta OBI200m</v>
      </c>
      <c r="O2510" s="2">
        <f t="shared" si="157"/>
        <v>1132</v>
      </c>
      <c r="P2510" s="2">
        <f t="shared" si="158"/>
        <v>32</v>
      </c>
      <c r="Q2510" s="81" t="str">
        <f t="shared" si="159"/>
        <v/>
      </c>
    </row>
    <row r="2511" spans="1:17" x14ac:dyDescent="0.2">
      <c r="A2511" t="s">
        <v>1224</v>
      </c>
      <c r="B2511" t="s">
        <v>2863</v>
      </c>
      <c r="C2511" s="5" t="s">
        <v>82</v>
      </c>
      <c r="D2511" s="5">
        <v>31739</v>
      </c>
      <c r="E2511" s="2">
        <v>1130</v>
      </c>
      <c r="F2511" s="2">
        <v>10</v>
      </c>
      <c r="G2511" t="str">
        <f>B2511&amp;C2511</f>
        <v>Bornes CHEPKIRUImarathon</v>
      </c>
      <c r="H2511" s="2">
        <f>E2511</f>
        <v>1130</v>
      </c>
      <c r="I2511" s="2" cm="1">
        <f t="array" ref="I2511">MAX(IF($G$3:$G$4000=$G2511,$H$3:$H$4000))</f>
        <v>1176</v>
      </c>
      <c r="J2511" s="2" t="str">
        <v>NGR</v>
      </c>
      <c r="K2511" s="21" t="str">
        <v>Chioma ONYEKWERE</v>
      </c>
      <c r="L2511" s="47" t="str">
        <v>discus-throw</v>
      </c>
      <c r="M2511" s="97">
        <v>34513</v>
      </c>
      <c r="N2511" s="96" t="str">
        <f t="shared" si="156"/>
        <v>Chioma ONYEKWEREdiscus-throw</v>
      </c>
      <c r="O2511" s="2">
        <f t="shared" si="157"/>
        <v>1132</v>
      </c>
      <c r="P2511" s="2">
        <f t="shared" si="158"/>
        <v>5</v>
      </c>
      <c r="Q2511" s="81" t="str">
        <f t="shared" si="159"/>
        <v/>
      </c>
    </row>
    <row r="2512" spans="1:17" x14ac:dyDescent="0.2">
      <c r="A2512" t="s">
        <v>1224</v>
      </c>
      <c r="B2512" t="s">
        <v>1946</v>
      </c>
      <c r="C2512" t="s">
        <v>27</v>
      </c>
      <c r="D2512" s="5">
        <v>32243</v>
      </c>
      <c r="E2512" s="2">
        <v>1130</v>
      </c>
      <c r="F2512" s="2">
        <v>32</v>
      </c>
      <c r="G2512" t="str">
        <f>B2512&amp;C2512</f>
        <v>Eunice Jepkoech SUM800m</v>
      </c>
      <c r="H2512" s="2">
        <f>E2512</f>
        <v>1130</v>
      </c>
      <c r="I2512" s="2" cm="1">
        <f t="array" ref="I2512">MAX(IF($G$3:$G$4000=$G2512,$H$3:$H$4000))</f>
        <v>1130</v>
      </c>
      <c r="J2512" s="2" t="str">
        <v>NGR</v>
      </c>
      <c r="K2512" s="21" t="str">
        <v>Blessing OGUNDIRAN</v>
      </c>
      <c r="L2512" s="47" t="str">
        <v>100m</v>
      </c>
      <c r="M2512" s="97">
        <v>36852</v>
      </c>
      <c r="N2512" s="96" t="str">
        <f t="shared" si="156"/>
        <v>Blessing OGUNDIRAN100m</v>
      </c>
      <c r="O2512" s="2">
        <f t="shared" si="157"/>
        <v>1131</v>
      </c>
      <c r="P2512" s="2">
        <f t="shared" si="158"/>
        <v>53</v>
      </c>
      <c r="Q2512" s="81" t="str">
        <f t="shared" si="159"/>
        <v/>
      </c>
    </row>
    <row r="2513" spans="1:17" x14ac:dyDescent="0.2">
      <c r="A2513" t="s">
        <v>1224</v>
      </c>
      <c r="B2513" t="s">
        <v>2014</v>
      </c>
      <c r="C2513" s="5" t="s">
        <v>29</v>
      </c>
      <c r="D2513" s="5">
        <v>38226</v>
      </c>
      <c r="E2513" s="2">
        <v>1130</v>
      </c>
      <c r="F2513" s="2">
        <v>42</v>
      </c>
      <c r="G2513" t="str">
        <f>B2513&amp;C2513</f>
        <v>Janeth Nyiva MUTUNGI5000m</v>
      </c>
      <c r="H2513" s="2">
        <f>E2513</f>
        <v>1130</v>
      </c>
      <c r="I2513" s="2" cm="1">
        <f t="array" ref="I2513">MAX(IF($G$3:$G$4000=$G2513,$H$3:$H$4000))</f>
        <v>1130</v>
      </c>
      <c r="J2513" s="2" t="str">
        <v>NGR</v>
      </c>
      <c r="K2513" s="21" t="str">
        <v>Joy Chinenye UDO-GABRIEL</v>
      </c>
      <c r="L2513" s="47" t="str">
        <v>100m</v>
      </c>
      <c r="M2513" s="97">
        <v>36313</v>
      </c>
      <c r="N2513" s="96" t="str">
        <f t="shared" si="156"/>
        <v>Joy Chinenye UDO-GABRIEL100m</v>
      </c>
      <c r="O2513" s="2">
        <f t="shared" si="157"/>
        <v>1127</v>
      </c>
      <c r="P2513" s="2">
        <f t="shared" si="158"/>
        <v>59</v>
      </c>
      <c r="Q2513" s="81" t="str">
        <f t="shared" si="159"/>
        <v/>
      </c>
    </row>
    <row r="2514" spans="1:17" x14ac:dyDescent="0.2">
      <c r="A2514" t="s">
        <v>1224</v>
      </c>
      <c r="B2514" t="s">
        <v>2018</v>
      </c>
      <c r="C2514" s="5" t="s">
        <v>29</v>
      </c>
      <c r="D2514" s="6">
        <v>1996</v>
      </c>
      <c r="E2514" s="2">
        <v>1129</v>
      </c>
      <c r="F2514" s="2">
        <v>43</v>
      </c>
      <c r="G2514" t="str">
        <f>B2514&amp;C2514</f>
        <v>Purity Kajuju GITONGA5000m</v>
      </c>
      <c r="H2514" s="2">
        <f>E2514</f>
        <v>1129</v>
      </c>
      <c r="I2514" s="2" cm="1">
        <f t="array" ref="I2514">MAX(IF($G$3:$G$4000=$G2514,$H$3:$H$4000))</f>
        <v>1129</v>
      </c>
      <c r="J2514" s="2" t="str">
        <v>NGR</v>
      </c>
      <c r="K2514" s="21" t="str">
        <v>Patience Okon GEORGE</v>
      </c>
      <c r="L2514" s="47" t="str">
        <v>400m</v>
      </c>
      <c r="M2514" s="97">
        <v>33567</v>
      </c>
      <c r="N2514" s="96" t="str">
        <f t="shared" si="156"/>
        <v>Patience Okon GEORGE400m</v>
      </c>
      <c r="O2514" s="2">
        <f t="shared" si="157"/>
        <v>1117</v>
      </c>
      <c r="P2514" s="2">
        <f t="shared" si="158"/>
        <v>48</v>
      </c>
      <c r="Q2514" s="81" t="str">
        <f t="shared" si="159"/>
        <v/>
      </c>
    </row>
    <row r="2515" spans="1:17" x14ac:dyDescent="0.2">
      <c r="A2515" t="s">
        <v>1224</v>
      </c>
      <c r="B2515" t="s">
        <v>2119</v>
      </c>
      <c r="C2515" t="s">
        <v>29</v>
      </c>
      <c r="D2515" s="5">
        <v>35622</v>
      </c>
      <c r="E2515" s="2">
        <v>1129</v>
      </c>
      <c r="F2515" s="2">
        <v>44</v>
      </c>
      <c r="G2515" t="str">
        <f>B2515&amp;C2515</f>
        <v>Mercy CHELANGAT5000m</v>
      </c>
      <c r="H2515" s="2">
        <f>E2515</f>
        <v>1129</v>
      </c>
      <c r="I2515" s="2" cm="1">
        <f t="array" ref="I2515">MAX(IF($G$3:$G$4000=$G2515,$H$3:$H$4000))</f>
        <v>1129</v>
      </c>
      <c r="J2515" s="2" t="str">
        <v>NGR</v>
      </c>
      <c r="K2515" s="21" t="str">
        <v>Rosemary CHUKWUMA</v>
      </c>
      <c r="L2515" s="47" t="str">
        <v>200m</v>
      </c>
      <c r="M2515" s="97">
        <v>37230</v>
      </c>
      <c r="N2515" s="96" t="str">
        <f t="shared" si="156"/>
        <v>Rosemary CHUKWUMA200m</v>
      </c>
      <c r="O2515" s="2">
        <f t="shared" si="157"/>
        <v>1116</v>
      </c>
      <c r="P2515" s="2">
        <f t="shared" si="158"/>
        <v>50</v>
      </c>
      <c r="Q2515" s="81" t="str">
        <f t="shared" si="159"/>
        <v/>
      </c>
    </row>
    <row r="2516" spans="1:17" x14ac:dyDescent="0.2">
      <c r="A2516" t="s">
        <v>1224</v>
      </c>
      <c r="B2516" t="s">
        <v>2891</v>
      </c>
      <c r="C2516" t="s">
        <v>82</v>
      </c>
      <c r="D2516" s="5">
        <v>1993</v>
      </c>
      <c r="E2516" s="2">
        <v>1129</v>
      </c>
      <c r="F2516" s="2">
        <v>69</v>
      </c>
      <c r="G2516" t="str">
        <f>B2516&amp;C2516</f>
        <v>Naomi TUEImarathon</v>
      </c>
      <c r="H2516" s="2">
        <f>E2516</f>
        <v>1129</v>
      </c>
      <c r="I2516" s="2" cm="1">
        <f t="array" ref="I2516">MAX(IF($G$3:$G$4000=$G2516,$H$3:$H$4000))</f>
        <v>1129</v>
      </c>
      <c r="J2516" s="2" t="str">
        <v>NGR</v>
      </c>
      <c r="K2516" s="21" t="str">
        <v>Anita TAVIORE</v>
      </c>
      <c r="L2516" s="47" t="str">
        <v>200m</v>
      </c>
      <c r="M2516" s="97">
        <v>37397</v>
      </c>
      <c r="N2516" s="96" t="str">
        <f t="shared" si="156"/>
        <v>Anita TAVIORE200m</v>
      </c>
      <c r="O2516" s="2">
        <f t="shared" si="157"/>
        <v>1116</v>
      </c>
      <c r="P2516" s="2">
        <f t="shared" si="158"/>
        <v>50</v>
      </c>
      <c r="Q2516" s="81" t="str">
        <f t="shared" si="159"/>
        <v/>
      </c>
    </row>
    <row r="2517" spans="1:17" x14ac:dyDescent="0.2">
      <c r="A2517" t="s">
        <v>1224</v>
      </c>
      <c r="B2517" t="s">
        <v>2892</v>
      </c>
      <c r="C2517" s="5" t="s">
        <v>82</v>
      </c>
      <c r="D2517" s="5">
        <v>31492</v>
      </c>
      <c r="E2517" s="2">
        <v>1129</v>
      </c>
      <c r="F2517" s="2">
        <v>70</v>
      </c>
      <c r="G2517" t="str">
        <f>B2517&amp;C2517</f>
        <v>Margaret Wangari MURIUKImarathon</v>
      </c>
      <c r="H2517" s="2">
        <f>E2517</f>
        <v>1129</v>
      </c>
      <c r="I2517" s="2" cm="1">
        <f t="array" ref="I2517">MAX(IF($G$3:$G$4000=$G2517,$H$3:$H$4000))</f>
        <v>1129</v>
      </c>
      <c r="J2517" s="2" t="str">
        <v>NGR</v>
      </c>
      <c r="K2517" s="21" t="str">
        <v>Knowledge OMOVOH</v>
      </c>
      <c r="L2517" s="47" t="str">
        <v>400m</v>
      </c>
      <c r="M2517" s="97">
        <v>36800</v>
      </c>
      <c r="N2517" s="96" t="str">
        <f t="shared" si="156"/>
        <v>Knowledge OMOVOH400m</v>
      </c>
      <c r="O2517" s="2">
        <f t="shared" si="157"/>
        <v>1114</v>
      </c>
      <c r="P2517" s="2">
        <f t="shared" si="158"/>
        <v>51</v>
      </c>
      <c r="Q2517" s="81" t="str">
        <f t="shared" si="159"/>
        <v/>
      </c>
    </row>
    <row r="2518" spans="1:17" x14ac:dyDescent="0.2">
      <c r="A2518" t="s">
        <v>1224</v>
      </c>
      <c r="B2518" t="s">
        <v>2893</v>
      </c>
      <c r="C2518" s="5" t="s">
        <v>82</v>
      </c>
      <c r="D2518" s="5">
        <v>35842</v>
      </c>
      <c r="E2518" s="2">
        <v>1129</v>
      </c>
      <c r="F2518" s="2">
        <v>70</v>
      </c>
      <c r="G2518" t="str">
        <f>B2518&amp;C2518</f>
        <v>Emily Chebet KIPCHUMBAmarathon</v>
      </c>
      <c r="H2518" s="2">
        <f>E2518</f>
        <v>1129</v>
      </c>
      <c r="I2518" s="2" cm="1">
        <f t="array" ref="I2518">MAX(IF($G$3:$G$4000=$G2518,$H$3:$H$4000))</f>
        <v>1129</v>
      </c>
      <c r="J2518" s="2" t="str">
        <v>NGR</v>
      </c>
      <c r="K2518" s="21" t="str">
        <v>Mercy Uyoyo ABIRE</v>
      </c>
      <c r="L2518" s="47" t="str">
        <v>long-jump</v>
      </c>
      <c r="M2518" s="97">
        <v>35631</v>
      </c>
      <c r="N2518" s="96" t="str">
        <f t="shared" si="156"/>
        <v>Mercy Uyoyo ABIRElong-jump</v>
      </c>
      <c r="O2518" s="2">
        <f t="shared" si="157"/>
        <v>1112</v>
      </c>
      <c r="P2518" s="2">
        <f t="shared" si="158"/>
        <v>25</v>
      </c>
      <c r="Q2518" s="81" t="str">
        <f t="shared" si="159"/>
        <v/>
      </c>
    </row>
    <row r="2519" spans="1:17" x14ac:dyDescent="0.2">
      <c r="A2519" t="s">
        <v>1224</v>
      </c>
      <c r="B2519" t="s">
        <v>1948</v>
      </c>
      <c r="C2519" s="6" t="s">
        <v>27</v>
      </c>
      <c r="D2519" s="5">
        <v>36039</v>
      </c>
      <c r="E2519" s="2">
        <v>1128</v>
      </c>
      <c r="F2519" s="2">
        <v>6</v>
      </c>
      <c r="G2519" t="str">
        <f>B2519&amp;C2519</f>
        <v>Naomi KORIR800m</v>
      </c>
      <c r="H2519" s="2">
        <f>E2519</f>
        <v>1128</v>
      </c>
      <c r="I2519" s="2" cm="1">
        <f t="array" ref="I2519">MAX(IF($G$3:$G$4000=$G2519,$H$3:$H$4000))</f>
        <v>1128</v>
      </c>
      <c r="J2519" s="2" t="str">
        <v>NGR</v>
      </c>
      <c r="K2519" s="21" t="str">
        <v>Esther ISA</v>
      </c>
      <c r="L2519" s="47" t="str">
        <v>high-jump</v>
      </c>
      <c r="M2519" s="97">
        <v>36412</v>
      </c>
      <c r="N2519" s="96" t="str">
        <f t="shared" si="156"/>
        <v>Esther ISAhigh-jump</v>
      </c>
      <c r="O2519" s="2">
        <f t="shared" si="157"/>
        <v>1111</v>
      </c>
      <c r="P2519" s="2">
        <f t="shared" si="158"/>
        <v>10</v>
      </c>
      <c r="Q2519" s="81" t="str">
        <f t="shared" si="159"/>
        <v/>
      </c>
    </row>
    <row r="2520" spans="1:17" x14ac:dyDescent="0.2">
      <c r="A2520" t="s">
        <v>1224</v>
      </c>
      <c r="B2520" t="s">
        <v>2119</v>
      </c>
      <c r="C2520" t="s">
        <v>30</v>
      </c>
      <c r="D2520" s="6">
        <v>35622</v>
      </c>
      <c r="E2520" s="2">
        <v>1128</v>
      </c>
      <c r="F2520" s="2">
        <v>40</v>
      </c>
      <c r="G2520" t="str">
        <f>B2520&amp;C2520</f>
        <v>Mercy CHELANGAT10000m</v>
      </c>
      <c r="H2520" s="2">
        <f>E2520</f>
        <v>1128</v>
      </c>
      <c r="I2520" s="2" cm="1">
        <f t="array" ref="I2520">MAX(IF($G$3:$G$4000=$G2520,$H$3:$H$4000))</f>
        <v>1128</v>
      </c>
      <c r="J2520" s="2" t="str">
        <v>NGR</v>
      </c>
      <c r="K2520" s="21" t="str">
        <v>Alphonsus ANIEKEME</v>
      </c>
      <c r="L2520" s="47" t="str">
        <v>100m</v>
      </c>
      <c r="M2520" s="97">
        <v>36519</v>
      </c>
      <c r="N2520" s="96" t="str">
        <f t="shared" si="156"/>
        <v>Alphonsus ANIEKEME100m</v>
      </c>
      <c r="O2520" s="2">
        <f t="shared" si="157"/>
        <v>1104</v>
      </c>
      <c r="P2520" s="2">
        <f t="shared" si="158"/>
        <v>88</v>
      </c>
      <c r="Q2520" s="81" t="str">
        <f t="shared" si="159"/>
        <v/>
      </c>
    </row>
    <row r="2521" spans="1:17" x14ac:dyDescent="0.2">
      <c r="A2521" t="s">
        <v>1224</v>
      </c>
      <c r="B2521" t="s">
        <v>2894</v>
      </c>
      <c r="C2521" t="s">
        <v>82</v>
      </c>
      <c r="D2521" s="5"/>
      <c r="E2521" s="2">
        <v>1128</v>
      </c>
      <c r="F2521" s="2">
        <v>72</v>
      </c>
      <c r="G2521" t="str">
        <f>B2521&amp;C2521</f>
        <v>Brenda KIPRONOmarathon</v>
      </c>
      <c r="H2521" s="2">
        <f>E2521</f>
        <v>1128</v>
      </c>
      <c r="I2521" s="2" cm="1">
        <f t="array" ref="I2521">MAX(IF($G$3:$G$4000=$G2521,$H$3:$H$4000))</f>
        <v>1128</v>
      </c>
      <c r="J2521" s="2" t="str">
        <v>NGR</v>
      </c>
      <c r="K2521" s="21" t="str">
        <v>Praise IDAMADUDU</v>
      </c>
      <c r="L2521" s="47" t="str">
        <v>100m</v>
      </c>
      <c r="M2521" s="97">
        <v>36147</v>
      </c>
      <c r="N2521" s="96" t="str">
        <f t="shared" si="156"/>
        <v>Praise IDAMADUDU100m</v>
      </c>
      <c r="O2521" s="2">
        <f t="shared" si="157"/>
        <v>1102</v>
      </c>
      <c r="P2521" s="2">
        <f t="shared" si="158"/>
        <v>90</v>
      </c>
      <c r="Q2521" s="81" t="str">
        <f t="shared" si="159"/>
        <v/>
      </c>
    </row>
    <row r="2522" spans="1:17" x14ac:dyDescent="0.2">
      <c r="A2522" t="s">
        <v>1224</v>
      </c>
      <c r="B2522" t="s">
        <v>2895</v>
      </c>
      <c r="C2522" t="s">
        <v>82</v>
      </c>
      <c r="D2522" s="5">
        <v>34815</v>
      </c>
      <c r="E2522" s="2">
        <v>1128</v>
      </c>
      <c r="F2522" s="2">
        <v>73</v>
      </c>
      <c r="G2522" t="str">
        <f>B2522&amp;C2522</f>
        <v>Betty CHEPKWONYmarathon</v>
      </c>
      <c r="H2522" s="2">
        <f>E2522</f>
        <v>1128</v>
      </c>
      <c r="I2522" s="2" cm="1">
        <f t="array" ref="I2522">MAX(IF($G$3:$G$4000=$G2522,$H$3:$H$4000))</f>
        <v>1128</v>
      </c>
      <c r="J2522" s="2" t="str">
        <v>NGR</v>
      </c>
      <c r="K2522" s="21" t="str">
        <v>Tima Seikeseye GODBLESS</v>
      </c>
      <c r="L2522" s="47" t="str">
        <v>100m</v>
      </c>
      <c r="M2522" s="97">
        <v>38182</v>
      </c>
      <c r="N2522" s="96" t="str">
        <f t="shared" si="156"/>
        <v>Tima Seikeseye GODBLESS100m</v>
      </c>
      <c r="O2522" s="2">
        <f t="shared" si="157"/>
        <v>1097</v>
      </c>
      <c r="P2522" s="2">
        <f t="shared" si="158"/>
        <v>97</v>
      </c>
      <c r="Q2522" s="81" t="str">
        <f t="shared" si="159"/>
        <v/>
      </c>
    </row>
    <row r="2523" spans="1:17" x14ac:dyDescent="0.2">
      <c r="A2523" t="s">
        <v>1224</v>
      </c>
      <c r="B2523" t="s">
        <v>2162</v>
      </c>
      <c r="C2523" s="5" t="s">
        <v>30</v>
      </c>
      <c r="D2523" s="5">
        <v>36982</v>
      </c>
      <c r="E2523" s="2">
        <v>1127</v>
      </c>
      <c r="F2523" s="2">
        <v>41</v>
      </c>
      <c r="G2523" t="str">
        <f>B2523&amp;C2523</f>
        <v>Feliciana JEPKOESGEI10000m</v>
      </c>
      <c r="H2523" s="2">
        <f>E2523</f>
        <v>1127</v>
      </c>
      <c r="I2523" s="2" cm="1">
        <f t="array" ref="I2523">MAX(IF($G$3:$G$4000=$G2523,$H$3:$H$4000))</f>
        <v>1127</v>
      </c>
      <c r="J2523" s="2" t="str">
        <v>NGR</v>
      </c>
      <c r="K2523" s="21" t="str">
        <v>Abasiono AKPAN</v>
      </c>
      <c r="L2523" s="47" t="str">
        <v>400mh</v>
      </c>
      <c r="M2523" s="97">
        <v>36875</v>
      </c>
      <c r="N2523" s="96" t="str">
        <f t="shared" si="156"/>
        <v>Abasiono AKPAN400mh</v>
      </c>
      <c r="O2523" s="2">
        <f t="shared" si="157"/>
        <v>1097</v>
      </c>
      <c r="P2523" s="2">
        <f t="shared" si="158"/>
        <v>37</v>
      </c>
      <c r="Q2523" s="81" t="str">
        <f t="shared" si="159"/>
        <v/>
      </c>
    </row>
    <row r="2524" spans="1:17" x14ac:dyDescent="0.2">
      <c r="A2524" t="s">
        <v>1224</v>
      </c>
      <c r="B2524" t="s">
        <v>2896</v>
      </c>
      <c r="C2524" t="s">
        <v>82</v>
      </c>
      <c r="D2524" s="5">
        <v>34064</v>
      </c>
      <c r="E2524" s="2">
        <v>1127</v>
      </c>
      <c r="F2524" s="2">
        <v>74</v>
      </c>
      <c r="G2524" t="str">
        <f>B2524&amp;C2524</f>
        <v>Grace KAHURAmarathon</v>
      </c>
      <c r="H2524" s="2">
        <f>E2524</f>
        <v>1127</v>
      </c>
      <c r="I2524" s="2" cm="1">
        <f t="array" ref="I2524">MAX(IF($G$3:$G$4000=$G2524,$H$3:$H$4000))</f>
        <v>1127</v>
      </c>
      <c r="J2524" s="2" t="str">
        <v>NGR</v>
      </c>
      <c r="K2524" s="21" t="str">
        <v>Glory OKON</v>
      </c>
      <c r="L2524" s="47" t="str">
        <v>400m</v>
      </c>
      <c r="M2524" s="97">
        <v>36763</v>
      </c>
      <c r="N2524" s="96" t="str">
        <f t="shared" si="156"/>
        <v>Glory OKON400m</v>
      </c>
      <c r="O2524" s="2">
        <f t="shared" si="157"/>
        <v>1094</v>
      </c>
      <c r="P2524" s="2">
        <f t="shared" si="158"/>
        <v>80</v>
      </c>
      <c r="Q2524" s="81" t="str">
        <f t="shared" si="159"/>
        <v/>
      </c>
    </row>
    <row r="2525" spans="1:17" x14ac:dyDescent="0.2">
      <c r="A2525" t="s">
        <v>1224</v>
      </c>
      <c r="B2525" t="s">
        <v>2054</v>
      </c>
      <c r="C2525" s="5" t="s">
        <v>34</v>
      </c>
      <c r="D2525" s="5"/>
      <c r="E2525" s="2">
        <v>1126</v>
      </c>
      <c r="F2525" s="2">
        <v>34</v>
      </c>
      <c r="G2525" t="str">
        <f>B2525&amp;C2525</f>
        <v>Edna JEPKEMBOI3000msc</v>
      </c>
      <c r="H2525" s="2">
        <f>E2525</f>
        <v>1126</v>
      </c>
      <c r="I2525" s="2" cm="1">
        <f t="array" ref="I2525">MAX(IF($G$3:$G$4000=$G2525,$H$3:$H$4000))</f>
        <v>1126</v>
      </c>
      <c r="J2525" s="2" t="str">
        <v>NGR</v>
      </c>
      <c r="K2525" s="21" t="str">
        <v>Tima Seikeseye GODBLESS</v>
      </c>
      <c r="L2525" s="47" t="str">
        <v>200m</v>
      </c>
      <c r="M2525" s="97">
        <v>38182</v>
      </c>
      <c r="N2525" s="96" t="str">
        <f t="shared" si="156"/>
        <v>Tima Seikeseye GODBLESS200m</v>
      </c>
      <c r="O2525" s="2">
        <f t="shared" si="157"/>
        <v>1091</v>
      </c>
      <c r="P2525" s="2">
        <f t="shared" si="158"/>
        <v>81</v>
      </c>
      <c r="Q2525" s="81" t="str">
        <f t="shared" si="159"/>
        <v/>
      </c>
    </row>
    <row r="2526" spans="1:17" x14ac:dyDescent="0.2">
      <c r="A2526" t="s">
        <v>1224</v>
      </c>
      <c r="B2526" t="s">
        <v>1380</v>
      </c>
      <c r="C2526" t="s">
        <v>34</v>
      </c>
      <c r="D2526" s="5">
        <v>1995</v>
      </c>
      <c r="E2526" s="2">
        <v>1126</v>
      </c>
      <c r="F2526" s="2">
        <v>35</v>
      </c>
      <c r="G2526" t="str">
        <f>B2526&amp;C2526</f>
        <v>Joyce MUNAI3000msc</v>
      </c>
      <c r="H2526" s="2">
        <f>E2526</f>
        <v>1126</v>
      </c>
      <c r="I2526" s="2" cm="1">
        <f t="array" ref="I2526">MAX(IF($G$3:$G$4000=$G2526,$H$3:$H$4000))</f>
        <v>1126</v>
      </c>
      <c r="J2526" s="2" t="str">
        <v>NGR</v>
      </c>
      <c r="K2526" s="21" t="str">
        <v>Oyesade OLATOYE</v>
      </c>
      <c r="L2526" s="47" t="str">
        <v>hammer-throw</v>
      </c>
      <c r="M2526" s="97">
        <v>35455</v>
      </c>
      <c r="N2526" s="96" t="str">
        <f t="shared" si="156"/>
        <v>Oyesade OLATOYEhammer-throw</v>
      </c>
      <c r="O2526" s="2">
        <f t="shared" si="157"/>
        <v>1091</v>
      </c>
      <c r="P2526" s="2">
        <f t="shared" si="158"/>
        <v>7</v>
      </c>
      <c r="Q2526" s="81" t="str">
        <f t="shared" si="159"/>
        <v/>
      </c>
    </row>
    <row r="2527" spans="1:17" x14ac:dyDescent="0.2">
      <c r="A2527" t="s">
        <v>1224</v>
      </c>
      <c r="B2527" t="s">
        <v>2047</v>
      </c>
      <c r="C2527" s="5" t="s">
        <v>29</v>
      </c>
      <c r="D2527" s="6">
        <v>34300</v>
      </c>
      <c r="E2527" s="2">
        <v>1126</v>
      </c>
      <c r="F2527" s="2">
        <v>46</v>
      </c>
      <c r="G2527" t="str">
        <f>B2527&amp;C2527</f>
        <v>Joanne KIPKEMOI5000m</v>
      </c>
      <c r="H2527" s="2">
        <f>E2527</f>
        <v>1126</v>
      </c>
      <c r="I2527" s="2" cm="1">
        <f t="array" ref="I2527">MAX(IF($G$3:$G$4000=$G2527,$H$3:$H$4000))</f>
        <v>1126</v>
      </c>
      <c r="J2527" s="2" t="str">
        <v>NGR</v>
      </c>
      <c r="K2527" s="21" t="str">
        <v>Ruth AGADAMA</v>
      </c>
      <c r="L2527" s="47" t="str">
        <v>long-jump</v>
      </c>
      <c r="M2527" s="97">
        <v>37363</v>
      </c>
      <c r="N2527" s="96" t="str">
        <f t="shared" si="156"/>
        <v>Ruth AGADAMAlong-jump</v>
      </c>
      <c r="O2527" s="2">
        <f t="shared" si="157"/>
        <v>1090</v>
      </c>
      <c r="P2527" s="2">
        <f t="shared" si="158"/>
        <v>34</v>
      </c>
      <c r="Q2527" s="81" t="str">
        <f t="shared" si="159"/>
        <v/>
      </c>
    </row>
    <row r="2528" spans="1:17" x14ac:dyDescent="0.2">
      <c r="A2528" t="s">
        <v>1224</v>
      </c>
      <c r="B2528" t="s">
        <v>2047</v>
      </c>
      <c r="C2528" t="s">
        <v>29</v>
      </c>
      <c r="D2528" s="5">
        <v>34300</v>
      </c>
      <c r="E2528" s="2">
        <v>1126</v>
      </c>
      <c r="F2528" s="2">
        <v>47</v>
      </c>
      <c r="G2528" t="str">
        <f>B2528&amp;C2528</f>
        <v>Joanne KIPKEMOI5000m</v>
      </c>
      <c r="H2528" s="2">
        <f>E2528</f>
        <v>1126</v>
      </c>
      <c r="I2528" s="2" cm="1">
        <f t="array" ref="I2528">MAX(IF($G$3:$G$4000=$G2528,$H$3:$H$4000))</f>
        <v>1126</v>
      </c>
      <c r="J2528" s="2" t="str">
        <v>NGR</v>
      </c>
      <c r="K2528" s="21" t="str">
        <v>Amarachukwu Jecinta OBI</v>
      </c>
      <c r="L2528" s="47" t="str">
        <v>400m</v>
      </c>
      <c r="M2528" s="97">
        <v>34384</v>
      </c>
      <c r="N2528" s="96" t="str">
        <f t="shared" si="156"/>
        <v>Amarachukwu Jecinta OBI400m</v>
      </c>
      <c r="O2528" s="2">
        <f t="shared" si="157"/>
        <v>1086</v>
      </c>
      <c r="P2528" s="2">
        <f t="shared" si="158"/>
        <v>90</v>
      </c>
      <c r="Q2528" s="81" t="str">
        <f t="shared" si="159"/>
        <v/>
      </c>
    </row>
    <row r="2529" spans="1:17" x14ac:dyDescent="0.2">
      <c r="A2529" t="s">
        <v>1224</v>
      </c>
      <c r="B2529" t="s">
        <v>2163</v>
      </c>
      <c r="C2529" t="s">
        <v>30</v>
      </c>
      <c r="D2529" s="5">
        <v>31100</v>
      </c>
      <c r="E2529" s="2">
        <v>1125</v>
      </c>
      <c r="F2529" s="2">
        <v>42</v>
      </c>
      <c r="G2529" t="str">
        <f>B2529&amp;C2529</f>
        <v>Gladys Jepkurui BIWOTT10000m</v>
      </c>
      <c r="H2529" s="2">
        <f>E2529</f>
        <v>1125</v>
      </c>
      <c r="I2529" s="2" cm="1">
        <f t="array" ref="I2529">MAX(IF($G$3:$G$4000=$G2529,$H$3:$H$4000))</f>
        <v>1125</v>
      </c>
      <c r="J2529" s="2" t="str">
        <v>NGR</v>
      </c>
      <c r="K2529" s="21" t="str">
        <v>Blessing OKAGBARE</v>
      </c>
      <c r="L2529" s="47" t="str">
        <v>400m</v>
      </c>
      <c r="M2529" s="97">
        <v>32425</v>
      </c>
      <c r="N2529" s="96" t="str">
        <f t="shared" si="156"/>
        <v>Blessing OKAGBARE400m</v>
      </c>
      <c r="O2529" s="2">
        <f t="shared" si="157"/>
        <v>1080</v>
      </c>
      <c r="P2529" s="2">
        <f t="shared" si="158"/>
        <v>97</v>
      </c>
      <c r="Q2529" s="81" t="str">
        <f t="shared" si="159"/>
        <v/>
      </c>
    </row>
    <row r="2530" spans="1:17" x14ac:dyDescent="0.2">
      <c r="A2530" t="s">
        <v>1224</v>
      </c>
      <c r="B2530" t="s">
        <v>1935</v>
      </c>
      <c r="C2530" t="s">
        <v>28</v>
      </c>
      <c r="D2530" s="5">
        <v>35213</v>
      </c>
      <c r="E2530" s="2">
        <v>1124</v>
      </c>
      <c r="F2530" s="2">
        <v>2</v>
      </c>
      <c r="G2530" t="str">
        <f>B2530&amp;C2530</f>
        <v>Eglay Nafuna NALYANYA1500m</v>
      </c>
      <c r="H2530" s="2">
        <f>E2530</f>
        <v>1124</v>
      </c>
      <c r="I2530" s="2" cm="1">
        <f t="array" ref="I2530">MAX(IF($G$3:$G$4000=$G2530,$H$3:$H$4000))</f>
        <v>1160</v>
      </c>
      <c r="J2530" s="2" t="str">
        <v>NGR</v>
      </c>
      <c r="K2530" s="21" t="str">
        <v>Kemi FRANCIS</v>
      </c>
      <c r="L2530" s="47" t="str">
        <v>400mh</v>
      </c>
      <c r="M2530" s="97">
        <v>34035</v>
      </c>
      <c r="N2530" s="96" t="str">
        <f t="shared" si="156"/>
        <v>Kemi FRANCIS400mh</v>
      </c>
      <c r="O2530" s="2">
        <f t="shared" si="157"/>
        <v>1076</v>
      </c>
      <c r="P2530" s="2">
        <f t="shared" si="158"/>
        <v>45</v>
      </c>
      <c r="Q2530" s="81" t="str">
        <f t="shared" si="159"/>
        <v/>
      </c>
    </row>
    <row r="2531" spans="1:17" x14ac:dyDescent="0.2">
      <c r="A2531" t="s">
        <v>1224</v>
      </c>
      <c r="B2531" t="s">
        <v>2897</v>
      </c>
      <c r="C2531" t="s">
        <v>82</v>
      </c>
      <c r="E2531" s="2">
        <v>1124</v>
      </c>
      <c r="F2531" s="2">
        <v>75</v>
      </c>
      <c r="G2531" t="str">
        <f>B2531&amp;C2531</f>
        <v>Judith JERUBETmarathon</v>
      </c>
      <c r="H2531" s="2">
        <f>E2531</f>
        <v>1124</v>
      </c>
      <c r="I2531" s="2" cm="1">
        <f t="array" ref="I2531">MAX(IF($G$3:$G$4000=$G2531,$H$3:$H$4000))</f>
        <v>1124</v>
      </c>
      <c r="J2531" s="2" t="str">
        <v>NGR</v>
      </c>
      <c r="K2531" s="21" t="str">
        <v>Diamond MARIA</v>
      </c>
      <c r="L2531" s="47" t="str">
        <v>400mh</v>
      </c>
      <c r="M2531" s="97">
        <v>36404</v>
      </c>
      <c r="N2531" s="96" t="str">
        <f t="shared" si="156"/>
        <v>Diamond MARIA400mh</v>
      </c>
      <c r="O2531" s="2">
        <f t="shared" si="157"/>
        <v>1075</v>
      </c>
      <c r="P2531" s="2">
        <f t="shared" si="158"/>
        <v>46</v>
      </c>
      <c r="Q2531" s="81" t="str">
        <f t="shared" si="159"/>
        <v/>
      </c>
    </row>
    <row r="2532" spans="1:17" x14ac:dyDescent="0.2">
      <c r="A2532" t="s">
        <v>1224</v>
      </c>
      <c r="B2532" t="s">
        <v>1948</v>
      </c>
      <c r="C2532" t="s">
        <v>27</v>
      </c>
      <c r="D2532" s="5">
        <v>36039</v>
      </c>
      <c r="E2532" s="2">
        <v>1123</v>
      </c>
      <c r="F2532" s="2">
        <v>36</v>
      </c>
      <c r="G2532" t="str">
        <f>B2532&amp;C2532</f>
        <v>Naomi KORIR800m</v>
      </c>
      <c r="H2532" s="2">
        <f>E2532</f>
        <v>1123</v>
      </c>
      <c r="I2532" s="2" cm="1">
        <f t="array" ref="I2532">MAX(IF($G$3:$G$4000=$G2532,$H$3:$H$4000))</f>
        <v>1128</v>
      </c>
      <c r="J2532" s="2" t="str">
        <v>NGR</v>
      </c>
      <c r="K2532" s="21" t="str">
        <v>Joy ABU</v>
      </c>
      <c r="L2532" s="47" t="str">
        <v>400m</v>
      </c>
      <c r="M2532" s="97">
        <v>36221</v>
      </c>
      <c r="N2532" s="96" t="str">
        <f t="shared" si="156"/>
        <v>Joy ABU400m</v>
      </c>
      <c r="O2532" s="2">
        <f t="shared" si="157"/>
        <v>1069</v>
      </c>
      <c r="P2532" s="2">
        <f t="shared" si="158"/>
        <v>111</v>
      </c>
      <c r="Q2532" s="81" t="str">
        <f t="shared" si="159"/>
        <v/>
      </c>
    </row>
    <row r="2533" spans="1:17" x14ac:dyDescent="0.2">
      <c r="A2533" t="s">
        <v>1224</v>
      </c>
      <c r="B2533" t="s">
        <v>2008</v>
      </c>
      <c r="C2533" s="5" t="s">
        <v>28</v>
      </c>
      <c r="D2533" s="5">
        <v>37666</v>
      </c>
      <c r="E2533" s="2">
        <v>1123</v>
      </c>
      <c r="F2533" s="2">
        <v>47</v>
      </c>
      <c r="G2533" t="str">
        <f>B2533&amp;C2533</f>
        <v>Purity CHEPKIRUI1500m</v>
      </c>
      <c r="H2533" s="2">
        <f>E2533</f>
        <v>1123</v>
      </c>
      <c r="I2533" s="2" cm="1">
        <f t="array" ref="I2533">MAX(IF($G$3:$G$4000=$G2533,$H$3:$H$4000))</f>
        <v>1123</v>
      </c>
      <c r="J2533" s="2" t="str">
        <v>NGR</v>
      </c>
      <c r="K2533" s="21" t="str">
        <v>Oyesade OLATOYE</v>
      </c>
      <c r="L2533" s="47" t="str">
        <v>shot-put</v>
      </c>
      <c r="M2533" s="97">
        <v>35455</v>
      </c>
      <c r="N2533" s="96" t="str">
        <f t="shared" si="156"/>
        <v>Oyesade OLATOYEshot-put</v>
      </c>
      <c r="O2533" s="2">
        <f t="shared" si="157"/>
        <v>1067</v>
      </c>
      <c r="P2533" s="2">
        <f t="shared" si="158"/>
        <v>10</v>
      </c>
      <c r="Q2533" s="81" t="str">
        <f t="shared" si="159"/>
        <v/>
      </c>
    </row>
    <row r="2534" spans="1:17" x14ac:dyDescent="0.2">
      <c r="A2534" t="s">
        <v>1224</v>
      </c>
      <c r="B2534" t="s">
        <v>2120</v>
      </c>
      <c r="C2534" s="5" t="s">
        <v>29</v>
      </c>
      <c r="D2534" s="5">
        <v>37098</v>
      </c>
      <c r="E2534" s="2">
        <v>1123</v>
      </c>
      <c r="F2534" s="2">
        <v>48</v>
      </c>
      <c r="G2534" t="str">
        <f>B2534&amp;C2534</f>
        <v>Dolphine Nyaboke OMARE5000m</v>
      </c>
      <c r="H2534" s="2">
        <f>E2534</f>
        <v>1123</v>
      </c>
      <c r="I2534" s="2" cm="1">
        <f t="array" ref="I2534">MAX(IF($G$3:$G$4000=$G2534,$H$3:$H$4000))</f>
        <v>1123</v>
      </c>
      <c r="J2534" s="2" t="str">
        <v>NGR</v>
      </c>
      <c r="K2534" s="21" t="str">
        <v>Onaara OBAMUWAGUN</v>
      </c>
      <c r="L2534" s="47" t="str">
        <v>triple-jump</v>
      </c>
      <c r="M2534" s="97">
        <v>36169</v>
      </c>
      <c r="N2534" s="96" t="str">
        <f t="shared" si="156"/>
        <v>Onaara OBAMUWAGUNtriple-jump</v>
      </c>
      <c r="O2534" s="2">
        <f t="shared" si="157"/>
        <v>1064</v>
      </c>
      <c r="P2534" s="2">
        <f t="shared" si="158"/>
        <v>20</v>
      </c>
      <c r="Q2534" s="81" t="str">
        <f t="shared" si="159"/>
        <v/>
      </c>
    </row>
    <row r="2535" spans="1:17" x14ac:dyDescent="0.2">
      <c r="A2535" t="s">
        <v>1224</v>
      </c>
      <c r="B2535" t="s">
        <v>2164</v>
      </c>
      <c r="C2535" t="s">
        <v>30</v>
      </c>
      <c r="D2535" s="5">
        <v>34385</v>
      </c>
      <c r="E2535" s="2">
        <v>1122</v>
      </c>
      <c r="F2535" s="2">
        <v>45</v>
      </c>
      <c r="G2535" t="str">
        <f>B2535&amp;C2535</f>
        <v>Brigid KOSGEI10000m</v>
      </c>
      <c r="H2535" s="2">
        <f>E2535</f>
        <v>1122</v>
      </c>
      <c r="I2535" s="2" cm="1">
        <f t="array" ref="I2535">MAX(IF($G$3:$G$4000=$G2535,$H$3:$H$4000))</f>
        <v>1122</v>
      </c>
      <c r="J2535" s="2" t="str">
        <v>NGR</v>
      </c>
      <c r="K2535" s="21" t="str">
        <v>Grace AYEMOBA</v>
      </c>
      <c r="L2535" s="47" t="str">
        <v>100mh</v>
      </c>
      <c r="M2535" s="97">
        <v>29946</v>
      </c>
      <c r="N2535" s="96" t="str">
        <f t="shared" si="156"/>
        <v>Grace AYEMOBA100mh</v>
      </c>
      <c r="O2535" s="2">
        <f t="shared" si="157"/>
        <v>1063</v>
      </c>
      <c r="P2535" s="2">
        <f t="shared" si="158"/>
        <v>84</v>
      </c>
      <c r="Q2535" s="81" t="str">
        <f t="shared" si="159"/>
        <v/>
      </c>
    </row>
    <row r="2536" spans="1:17" x14ac:dyDescent="0.2">
      <c r="A2536" t="s">
        <v>1224</v>
      </c>
      <c r="B2536" t="s">
        <v>1392</v>
      </c>
      <c r="C2536" t="s">
        <v>30</v>
      </c>
      <c r="D2536" s="5">
        <v>36703</v>
      </c>
      <c r="E2536" s="2">
        <v>1121</v>
      </c>
      <c r="F2536" s="2">
        <v>46</v>
      </c>
      <c r="G2536" t="str">
        <f>B2536&amp;C2536</f>
        <v>Margaret AKIDOR10000m</v>
      </c>
      <c r="H2536" s="2">
        <f>E2536</f>
        <v>1121</v>
      </c>
      <c r="I2536" s="2" cm="1">
        <f t="array" ref="I2536">MAX(IF($G$3:$G$4000=$G2536,$H$3:$H$4000))</f>
        <v>1121</v>
      </c>
      <c r="J2536" s="2" t="str">
        <v>NGR</v>
      </c>
      <c r="K2536" s="21" t="str">
        <v>Praise IDAMADUDU</v>
      </c>
      <c r="L2536" s="47" t="str">
        <v>400m</v>
      </c>
      <c r="M2536" s="97">
        <v>36147</v>
      </c>
      <c r="N2536" s="96" t="str">
        <f t="shared" si="156"/>
        <v>Praise IDAMADUDU400m</v>
      </c>
      <c r="O2536" s="2">
        <f t="shared" si="157"/>
        <v>1061</v>
      </c>
      <c r="P2536" s="2">
        <f t="shared" si="158"/>
        <v>115</v>
      </c>
      <c r="Q2536" s="81" t="str">
        <f t="shared" si="159"/>
        <v/>
      </c>
    </row>
    <row r="2537" spans="1:17" x14ac:dyDescent="0.2">
      <c r="A2537" t="s">
        <v>1224</v>
      </c>
      <c r="B2537" t="s">
        <v>2121</v>
      </c>
      <c r="C2537" s="5" t="s">
        <v>29</v>
      </c>
      <c r="D2537" s="5">
        <v>35616</v>
      </c>
      <c r="E2537" s="2">
        <v>1120</v>
      </c>
      <c r="F2537" s="2">
        <v>50</v>
      </c>
      <c r="G2537" t="str">
        <f>B2537&amp;C2537</f>
        <v>Dorcas Jepchumba KIMELI5000m</v>
      </c>
      <c r="H2537" s="2">
        <f>E2537</f>
        <v>1120</v>
      </c>
      <c r="I2537" s="2" cm="1">
        <f t="array" ref="I2537">MAX(IF($G$3:$G$4000=$G2537,$H$3:$H$4000))</f>
        <v>1120</v>
      </c>
      <c r="J2537" s="2" t="str">
        <v>NGR</v>
      </c>
      <c r="K2537" s="21" t="str">
        <v>Comfort EKENE</v>
      </c>
      <c r="L2537" s="47" t="str">
        <v>400mh</v>
      </c>
      <c r="M2537" s="97">
        <v>34712</v>
      </c>
      <c r="N2537" s="96" t="str">
        <f t="shared" si="156"/>
        <v>Comfort EKENE400mh</v>
      </c>
      <c r="O2537" s="2">
        <f t="shared" si="157"/>
        <v>1060</v>
      </c>
      <c r="P2537" s="2">
        <f t="shared" si="158"/>
        <v>55</v>
      </c>
      <c r="Q2537" s="81" t="str">
        <f t="shared" si="159"/>
        <v/>
      </c>
    </row>
    <row r="2538" spans="1:17" x14ac:dyDescent="0.2">
      <c r="A2538" t="s">
        <v>1224</v>
      </c>
      <c r="B2538" t="s">
        <v>2047</v>
      </c>
      <c r="C2538" t="s">
        <v>30</v>
      </c>
      <c r="D2538" s="5">
        <v>34300</v>
      </c>
      <c r="E2538" s="2">
        <v>1120</v>
      </c>
      <c r="F2538" s="2">
        <v>47</v>
      </c>
      <c r="G2538" t="str">
        <f>B2538&amp;C2538</f>
        <v>Joanne KIPKEMOI10000m</v>
      </c>
      <c r="H2538" s="2">
        <f>E2538</f>
        <v>1120</v>
      </c>
      <c r="I2538" s="2" cm="1">
        <f t="array" ref="I2538">MAX(IF($G$3:$G$4000=$G2538,$H$3:$H$4000))</f>
        <v>1120</v>
      </c>
      <c r="J2538" s="2" t="str">
        <v>NGR</v>
      </c>
      <c r="K2538" s="21" t="str">
        <v>Fegor CLIFFORD</v>
      </c>
      <c r="L2538" s="47" t="str">
        <v>400mh</v>
      </c>
      <c r="M2538" s="97">
        <v>36111</v>
      </c>
      <c r="N2538" s="96" t="str">
        <f t="shared" si="156"/>
        <v>Fegor CLIFFORD400mh</v>
      </c>
      <c r="O2538" s="2">
        <f t="shared" si="157"/>
        <v>1054</v>
      </c>
      <c r="P2538" s="2">
        <f t="shared" si="158"/>
        <v>59</v>
      </c>
      <c r="Q2538" s="81" t="str">
        <f t="shared" si="159"/>
        <v/>
      </c>
    </row>
    <row r="2539" spans="1:17" x14ac:dyDescent="0.2">
      <c r="A2539" t="s">
        <v>1224</v>
      </c>
      <c r="B2539" t="s">
        <v>1317</v>
      </c>
      <c r="C2539" t="s">
        <v>28</v>
      </c>
      <c r="D2539" s="5">
        <v>36078</v>
      </c>
      <c r="E2539" s="2">
        <v>1119</v>
      </c>
      <c r="F2539" s="2">
        <v>3</v>
      </c>
      <c r="G2539" t="str">
        <f>B2539&amp;C2539</f>
        <v>Josephine Chelangat KIPLANGAT1500m</v>
      </c>
      <c r="H2539" s="2">
        <f>E2539</f>
        <v>1119</v>
      </c>
      <c r="I2539" s="2" cm="1">
        <f t="array" ref="I2539">MAX(IF($G$3:$G$4000=$G2539,$H$3:$H$4000))</f>
        <v>1146</v>
      </c>
      <c r="J2539" s="2" t="str">
        <v>NGR</v>
      </c>
      <c r="K2539" s="21" t="str">
        <v>Sarah OCHIGBO</v>
      </c>
      <c r="L2539" s="47" t="str">
        <v>400mh</v>
      </c>
      <c r="M2539" s="97">
        <v>37565</v>
      </c>
      <c r="N2539" s="96" t="str">
        <f t="shared" si="156"/>
        <v>Sarah OCHIGBO400mh</v>
      </c>
      <c r="O2539" s="2">
        <f t="shared" si="157"/>
        <v>1054</v>
      </c>
      <c r="P2539" s="2">
        <f t="shared" si="158"/>
        <v>59</v>
      </c>
      <c r="Q2539" s="81" t="str">
        <f t="shared" si="159"/>
        <v/>
      </c>
    </row>
    <row r="2540" spans="1:17" x14ac:dyDescent="0.2">
      <c r="A2540" t="s">
        <v>1224</v>
      </c>
      <c r="B2540" t="s">
        <v>2130</v>
      </c>
      <c r="C2540" t="s">
        <v>30</v>
      </c>
      <c r="D2540" s="5">
        <v>34311</v>
      </c>
      <c r="E2540" s="2">
        <v>1119</v>
      </c>
      <c r="F2540" s="2">
        <v>48</v>
      </c>
      <c r="G2540" t="str">
        <f>B2540&amp;C2540</f>
        <v>Joyciline JEPKOSGEI10000m</v>
      </c>
      <c r="H2540" s="2">
        <f>E2540</f>
        <v>1119</v>
      </c>
      <c r="I2540" s="2" cm="1">
        <f t="array" ref="I2540">MAX(IF($G$3:$G$4000=$G2540,$H$3:$H$4000))</f>
        <v>1119</v>
      </c>
      <c r="J2540" s="2" t="str">
        <v>NGR</v>
      </c>
      <c r="K2540" s="21" t="str">
        <v>Joy ABU</v>
      </c>
      <c r="L2540" s="47" t="str">
        <v>400mh</v>
      </c>
      <c r="M2540" s="97">
        <v>36221</v>
      </c>
      <c r="N2540" s="96" t="str">
        <f t="shared" si="156"/>
        <v>Joy ABU400mh</v>
      </c>
      <c r="O2540" s="2">
        <f t="shared" si="157"/>
        <v>1053</v>
      </c>
      <c r="P2540" s="2">
        <f t="shared" si="158"/>
        <v>61</v>
      </c>
      <c r="Q2540" s="81" t="str">
        <f t="shared" si="159"/>
        <v/>
      </c>
    </row>
    <row r="2541" spans="1:17" x14ac:dyDescent="0.2">
      <c r="A2541" t="s">
        <v>1224</v>
      </c>
      <c r="B2541" t="s">
        <v>1895</v>
      </c>
      <c r="C2541" t="s">
        <v>26</v>
      </c>
      <c r="D2541" s="5">
        <v>38082</v>
      </c>
      <c r="E2541" s="2">
        <v>1118</v>
      </c>
      <c r="F2541" s="2">
        <v>45</v>
      </c>
      <c r="G2541" t="str">
        <f>B2541&amp;C2541</f>
        <v>Sylvia CHELANGAT400m</v>
      </c>
      <c r="H2541" s="2">
        <f>E2541</f>
        <v>1118</v>
      </c>
      <c r="I2541" s="2" cm="1">
        <f t="array" ref="I2541">MAX(IF($G$3:$G$4000=$G2541,$H$3:$H$4000))</f>
        <v>1118</v>
      </c>
      <c r="J2541" s="2" t="str">
        <v>NGR</v>
      </c>
      <c r="K2541" s="21" t="str">
        <v>Miracle THOMPSON</v>
      </c>
      <c r="L2541" s="47" t="str">
        <v>100mh</v>
      </c>
      <c r="M2541" s="97">
        <v>36975</v>
      </c>
      <c r="N2541" s="96" t="str">
        <f t="shared" si="156"/>
        <v>Miracle THOMPSON100mh</v>
      </c>
      <c r="O2541" s="2">
        <f t="shared" si="157"/>
        <v>1050</v>
      </c>
      <c r="P2541" s="2">
        <f t="shared" si="158"/>
        <v>99</v>
      </c>
      <c r="Q2541" s="81" t="str">
        <f t="shared" si="159"/>
        <v/>
      </c>
    </row>
    <row r="2542" spans="1:17" x14ac:dyDescent="0.2">
      <c r="A2542" t="s">
        <v>1224</v>
      </c>
      <c r="B2542" t="s">
        <v>2057</v>
      </c>
      <c r="C2542" t="s">
        <v>34</v>
      </c>
      <c r="D2542" s="5">
        <v>35624</v>
      </c>
      <c r="E2542" s="2">
        <v>1117</v>
      </c>
      <c r="F2542" s="2">
        <v>39</v>
      </c>
      <c r="G2542" t="str">
        <f>B2542&amp;C2542</f>
        <v>Betty CHEPNGENO3000msc</v>
      </c>
      <c r="H2542" s="2">
        <f>E2542</f>
        <v>1117</v>
      </c>
      <c r="I2542" s="2" cm="1">
        <f t="array" ref="I2542">MAX(IF($G$3:$G$4000=$G2542,$H$3:$H$4000))</f>
        <v>1117</v>
      </c>
      <c r="J2542" s="2" t="str">
        <v>NGR</v>
      </c>
      <c r="K2542" s="21" t="str">
        <v>Blessing IBRAHIM</v>
      </c>
      <c r="L2542" s="47" t="str">
        <v>triple-jump</v>
      </c>
      <c r="M2542" s="97">
        <v>33888</v>
      </c>
      <c r="N2542" s="96" t="str">
        <f t="shared" si="156"/>
        <v>Blessing IBRAHIMtriple-jump</v>
      </c>
      <c r="O2542" s="2">
        <f t="shared" si="157"/>
        <v>1046</v>
      </c>
      <c r="P2542" s="2">
        <f t="shared" si="158"/>
        <v>22</v>
      </c>
      <c r="Q2542" s="81" t="str">
        <f t="shared" si="159"/>
        <v/>
      </c>
    </row>
    <row r="2543" spans="1:17" x14ac:dyDescent="0.2">
      <c r="A2543" t="s">
        <v>1224</v>
      </c>
      <c r="B2543" t="s">
        <v>2123</v>
      </c>
      <c r="C2543" t="s">
        <v>29</v>
      </c>
      <c r="D2543" s="5">
        <v>37749</v>
      </c>
      <c r="E2543" s="2">
        <v>1116</v>
      </c>
      <c r="F2543" s="2">
        <v>53</v>
      </c>
      <c r="G2543" t="str">
        <f>B2543&amp;C2543</f>
        <v>Esther WAMBUI5000m</v>
      </c>
      <c r="H2543" s="2">
        <f>E2543</f>
        <v>1116</v>
      </c>
      <c r="I2543" s="2" cm="1">
        <f t="array" ref="I2543">MAX(IF($G$3:$G$4000=$G2543,$H$3:$H$4000))</f>
        <v>1116</v>
      </c>
      <c r="J2543" s="2" t="str">
        <v>NGR</v>
      </c>
      <c r="K2543" s="21" t="str">
        <v>Precious OKORONKWOR</v>
      </c>
      <c r="L2543" s="47" t="str">
        <v>long-jump</v>
      </c>
      <c r="M2543" s="97">
        <v>35357</v>
      </c>
      <c r="N2543" s="96" t="str">
        <f t="shared" si="156"/>
        <v>Precious OKORONKWORlong-jump</v>
      </c>
      <c r="O2543" s="2">
        <f t="shared" si="157"/>
        <v>1044</v>
      </c>
      <c r="P2543" s="2">
        <f t="shared" si="158"/>
        <v>65</v>
      </c>
      <c r="Q2543" s="81" t="str">
        <f t="shared" si="159"/>
        <v/>
      </c>
    </row>
    <row r="2544" spans="1:17" x14ac:dyDescent="0.2">
      <c r="A2544" t="s">
        <v>1224</v>
      </c>
      <c r="B2544" t="s">
        <v>1381</v>
      </c>
      <c r="C2544" t="s">
        <v>34</v>
      </c>
      <c r="D2544" s="5">
        <v>36785</v>
      </c>
      <c r="E2544" s="2">
        <v>1115</v>
      </c>
      <c r="F2544" s="2">
        <v>40</v>
      </c>
      <c r="G2544" t="str">
        <f>B2544&amp;C2544</f>
        <v>Mercy CHEPKURUI3000msc</v>
      </c>
      <c r="H2544" s="2">
        <f>E2544</f>
        <v>1115</v>
      </c>
      <c r="I2544" s="2" cm="1">
        <f t="array" ref="I2544">MAX(IF($G$3:$G$4000=$G2544,$H$3:$H$4000))</f>
        <v>1115</v>
      </c>
      <c r="J2544" s="2" t="str">
        <v>NGR</v>
      </c>
      <c r="K2544" s="21" t="str">
        <v>Uchechi NWOGWUGWU</v>
      </c>
      <c r="L2544" s="47" t="str">
        <v>400m</v>
      </c>
      <c r="M2544" s="97">
        <v>36064</v>
      </c>
      <c r="N2544" s="96" t="str">
        <f t="shared" si="156"/>
        <v>Uchechi NWOGWUGWU400m</v>
      </c>
      <c r="O2544" s="2">
        <f t="shared" si="157"/>
        <v>1037</v>
      </c>
      <c r="P2544" s="2">
        <f t="shared" si="158"/>
        <v>135</v>
      </c>
      <c r="Q2544" s="81" t="str">
        <f t="shared" si="159"/>
        <v/>
      </c>
    </row>
    <row r="2545" spans="1:17" x14ac:dyDescent="0.2">
      <c r="A2545" t="s">
        <v>1224</v>
      </c>
      <c r="B2545" t="s">
        <v>2124</v>
      </c>
      <c r="C2545" t="s">
        <v>29</v>
      </c>
      <c r="D2545" s="5">
        <v>37252</v>
      </c>
      <c r="E2545" s="2">
        <v>1115</v>
      </c>
      <c r="F2545" s="2">
        <v>54</v>
      </c>
      <c r="G2545" t="str">
        <f>B2545&amp;C2545</f>
        <v>Esther MUTHONI5000m</v>
      </c>
      <c r="H2545" s="2">
        <f>E2545</f>
        <v>1115</v>
      </c>
      <c r="I2545" s="2" cm="1">
        <f t="array" ref="I2545">MAX(IF($G$3:$G$4000=$G2545,$H$3:$H$4000))</f>
        <v>1115</v>
      </c>
      <c r="J2545" s="2" t="str">
        <v>NGR</v>
      </c>
      <c r="K2545" s="21" t="str">
        <v>Tina SAMSON</v>
      </c>
      <c r="L2545" s="47" t="str">
        <v>long-jump</v>
      </c>
      <c r="M2545" s="97">
        <v>35350</v>
      </c>
      <c r="N2545" s="96" t="str">
        <f t="shared" si="156"/>
        <v>Tina SAMSONlong-jump</v>
      </c>
      <c r="O2545" s="2">
        <f t="shared" si="157"/>
        <v>1033</v>
      </c>
      <c r="P2545" s="2">
        <f t="shared" si="158"/>
        <v>73</v>
      </c>
      <c r="Q2545" s="81" t="str">
        <f t="shared" si="159"/>
        <v/>
      </c>
    </row>
    <row r="2546" spans="1:17" x14ac:dyDescent="0.2">
      <c r="A2546" t="s">
        <v>1224</v>
      </c>
      <c r="B2546" s="5" t="s">
        <v>1359</v>
      </c>
      <c r="C2546" s="5" t="s">
        <v>28</v>
      </c>
      <c r="D2546" s="5">
        <v>38052</v>
      </c>
      <c r="E2546" s="2">
        <v>1114</v>
      </c>
      <c r="F2546" s="2">
        <v>5</v>
      </c>
      <c r="G2546" t="str">
        <f>B2546&amp;C2546</f>
        <v>Brenda CHEBET1500m</v>
      </c>
      <c r="H2546" s="2">
        <f>E2546</f>
        <v>1114</v>
      </c>
      <c r="I2546" s="2" cm="1">
        <f t="array" ref="I2546">MAX(IF($G$3:$G$4000=$G2546,$H$3:$H$4000))</f>
        <v>1114</v>
      </c>
      <c r="J2546" s="2" t="str">
        <v>NGR</v>
      </c>
      <c r="K2546" s="21" t="str">
        <v>Ese BRUME</v>
      </c>
      <c r="L2546" s="47" t="str">
        <v>triple-jump</v>
      </c>
      <c r="M2546" s="97">
        <v>35084</v>
      </c>
      <c r="N2546" s="96" t="str">
        <f t="shared" si="156"/>
        <v>Ese BRUMEtriple-jump</v>
      </c>
      <c r="O2546" s="2">
        <f t="shared" si="157"/>
        <v>1031</v>
      </c>
      <c r="P2546" s="2">
        <f t="shared" si="158"/>
        <v>31</v>
      </c>
      <c r="Q2546" s="81" t="str">
        <f t="shared" si="159"/>
        <v/>
      </c>
    </row>
    <row r="2547" spans="1:17" x14ac:dyDescent="0.2">
      <c r="A2547" t="s">
        <v>1224</v>
      </c>
      <c r="B2547" t="s">
        <v>1390</v>
      </c>
      <c r="C2547" t="s">
        <v>29</v>
      </c>
      <c r="D2547" s="5">
        <v>37057</v>
      </c>
      <c r="E2547" s="2">
        <v>1114</v>
      </c>
      <c r="F2547" s="2">
        <v>3</v>
      </c>
      <c r="G2547" t="str">
        <f>B2547&amp;C2547</f>
        <v>Rebecca MWANGI5000m</v>
      </c>
      <c r="H2547" s="2">
        <f>E2547</f>
        <v>1114</v>
      </c>
      <c r="I2547" s="2" cm="1">
        <f t="array" ref="I2547">MAX(IF($G$3:$G$4000=$G2547,$H$3:$H$4000))</f>
        <v>1167</v>
      </c>
      <c r="J2547" s="2" t="str">
        <v>NGR</v>
      </c>
      <c r="K2547" s="21" t="str">
        <v>Orobosa Anabel FRANK</v>
      </c>
      <c r="L2547" s="47" t="str">
        <v>shot-put</v>
      </c>
      <c r="M2547" s="97">
        <v>33462</v>
      </c>
      <c r="N2547" s="96" t="str">
        <f t="shared" si="156"/>
        <v>Orobosa Anabel FRANKshot-put</v>
      </c>
      <c r="O2547" s="2">
        <f t="shared" si="157"/>
        <v>1031</v>
      </c>
      <c r="P2547" s="2">
        <f t="shared" si="158"/>
        <v>13</v>
      </c>
      <c r="Q2547" s="81" t="str">
        <f t="shared" si="159"/>
        <v/>
      </c>
    </row>
    <row r="2548" spans="1:17" x14ac:dyDescent="0.2">
      <c r="A2548" t="s">
        <v>1224</v>
      </c>
      <c r="B2548" t="s">
        <v>1954</v>
      </c>
      <c r="C2548" t="s">
        <v>27</v>
      </c>
      <c r="D2548" s="5">
        <v>1993</v>
      </c>
      <c r="E2548" s="2">
        <v>1114</v>
      </c>
      <c r="F2548" s="2">
        <v>44</v>
      </c>
      <c r="G2548" t="str">
        <f>B2548&amp;C2548</f>
        <v>Naumglorious CHEPCHUMBA800m</v>
      </c>
      <c r="H2548" s="2">
        <f>E2548</f>
        <v>1114</v>
      </c>
      <c r="I2548" s="2" cm="1">
        <f t="array" ref="I2548">MAX(IF($G$3:$G$4000=$G2548,$H$3:$H$4000))</f>
        <v>1114</v>
      </c>
      <c r="J2548" s="2" t="str">
        <v>NGR</v>
      </c>
      <c r="K2548" s="21" t="str">
        <v>Mercy HONEST PETER</v>
      </c>
      <c r="L2548" s="47" t="str">
        <v>triple-jump</v>
      </c>
      <c r="M2548" s="97">
        <v>34209</v>
      </c>
      <c r="N2548" s="96" t="str">
        <f t="shared" si="156"/>
        <v>Mercy HONEST PETERtriple-jump</v>
      </c>
      <c r="O2548" s="2">
        <f t="shared" si="157"/>
        <v>1030</v>
      </c>
      <c r="P2548" s="2">
        <f t="shared" si="158"/>
        <v>32</v>
      </c>
      <c r="Q2548" s="81" t="str">
        <f t="shared" si="159"/>
        <v/>
      </c>
    </row>
    <row r="2549" spans="1:17" x14ac:dyDescent="0.2">
      <c r="A2549" t="s">
        <v>1224</v>
      </c>
      <c r="B2549" t="s">
        <v>1355</v>
      </c>
      <c r="C2549" t="s">
        <v>28</v>
      </c>
      <c r="D2549" s="5">
        <v>36336</v>
      </c>
      <c r="E2549" s="2">
        <v>1113</v>
      </c>
      <c r="F2549" s="2">
        <v>6</v>
      </c>
      <c r="G2549" t="str">
        <f>B2549&amp;C2549</f>
        <v>Miriam CHEROP1500m</v>
      </c>
      <c r="H2549" s="2">
        <f>E2549</f>
        <v>1113</v>
      </c>
      <c r="I2549" s="2" cm="1">
        <f t="array" ref="I2549">MAX(IF($G$3:$G$4000=$G2549,$H$3:$H$4000))</f>
        <v>1113</v>
      </c>
      <c r="J2549" s="2" t="str">
        <v>NGR</v>
      </c>
      <c r="K2549" s="21" t="str">
        <v>Maria THOMPSON OMOKWE</v>
      </c>
      <c r="L2549" s="47" t="str">
        <v>100m</v>
      </c>
      <c r="M2549" s="97">
        <v>36507</v>
      </c>
      <c r="N2549" s="96" t="str">
        <f t="shared" si="156"/>
        <v>Maria THOMPSON OMOKWE100m</v>
      </c>
      <c r="O2549" s="2">
        <f t="shared" si="157"/>
        <v>1028</v>
      </c>
      <c r="P2549" s="2">
        <f t="shared" si="158"/>
        <v>145</v>
      </c>
      <c r="Q2549" s="81" t="str">
        <f t="shared" si="159"/>
        <v/>
      </c>
    </row>
    <row r="2550" spans="1:17" x14ac:dyDescent="0.2">
      <c r="A2550" t="s">
        <v>1224</v>
      </c>
      <c r="B2550" t="s">
        <v>1391</v>
      </c>
      <c r="C2550" t="s">
        <v>29</v>
      </c>
      <c r="D2550" s="5">
        <v>35815</v>
      </c>
      <c r="E2550" s="2">
        <v>1113</v>
      </c>
      <c r="F2550" s="2">
        <v>4</v>
      </c>
      <c r="G2550" t="str">
        <f>B2550&amp;C2550</f>
        <v>Sandrafelis Chebet TUEI5000m</v>
      </c>
      <c r="H2550" s="2">
        <f>E2550</f>
        <v>1113</v>
      </c>
      <c r="I2550" s="2" cm="1">
        <f t="array" ref="I2550">MAX(IF($G$3:$G$4000=$G2550,$H$3:$H$4000))</f>
        <v>1113</v>
      </c>
      <c r="J2550" s="2" t="str">
        <v>NGR</v>
      </c>
      <c r="K2550" s="21" t="str">
        <v>Adaeze NWOKIKE</v>
      </c>
      <c r="L2550" s="47" t="str">
        <v>400mh</v>
      </c>
      <c r="M2550" s="97">
        <v>36401</v>
      </c>
      <c r="N2550" s="96" t="str">
        <f t="shared" si="156"/>
        <v>Adaeze NWOKIKE400mh</v>
      </c>
      <c r="O2550" s="2">
        <f t="shared" si="157"/>
        <v>1028</v>
      </c>
      <c r="P2550" s="2">
        <f t="shared" si="158"/>
        <v>81</v>
      </c>
      <c r="Q2550" s="81" t="str">
        <f t="shared" si="159"/>
        <v/>
      </c>
    </row>
    <row r="2551" spans="1:17" x14ac:dyDescent="0.2">
      <c r="A2551" t="s">
        <v>1224</v>
      </c>
      <c r="B2551" t="s">
        <v>1956</v>
      </c>
      <c r="C2551" t="s">
        <v>27</v>
      </c>
      <c r="D2551" s="5">
        <v>1996</v>
      </c>
      <c r="E2551" s="2">
        <v>1113</v>
      </c>
      <c r="F2551" s="2">
        <v>46</v>
      </c>
      <c r="G2551" t="str">
        <f>B2551&amp;C2551</f>
        <v>Vivian CHEBET800m</v>
      </c>
      <c r="H2551" s="2">
        <f>E2551</f>
        <v>1113</v>
      </c>
      <c r="I2551" s="2" cm="1">
        <f t="array" ref="I2551">MAX(IF($G$3:$G$4000=$G2551,$H$3:$H$4000))</f>
        <v>1134</v>
      </c>
      <c r="J2551" s="2" t="str">
        <v>NGR</v>
      </c>
      <c r="K2551" s="21" t="str">
        <v>Esther ISA</v>
      </c>
      <c r="L2551" s="47" t="str">
        <v>triple-jump</v>
      </c>
      <c r="M2551" s="97">
        <v>36412</v>
      </c>
      <c r="N2551" s="96" t="str">
        <f t="shared" si="156"/>
        <v>Esther ISAtriple-jump</v>
      </c>
      <c r="O2551" s="2">
        <f t="shared" si="157"/>
        <v>1027</v>
      </c>
      <c r="P2551" s="2">
        <f t="shared" si="158"/>
        <v>36</v>
      </c>
      <c r="Q2551" s="81" t="str">
        <f t="shared" si="159"/>
        <v/>
      </c>
    </row>
    <row r="2552" spans="1:17" x14ac:dyDescent="0.2">
      <c r="A2552" t="s">
        <v>1224</v>
      </c>
      <c r="B2552" t="s">
        <v>5192</v>
      </c>
      <c r="C2552" t="s">
        <v>28</v>
      </c>
      <c r="D2552" s="6">
        <v>37776</v>
      </c>
      <c r="E2552" s="2">
        <v>1112</v>
      </c>
      <c r="F2552" s="2">
        <v>7</v>
      </c>
      <c r="G2552" t="str">
        <f>B2552&amp;C2552</f>
        <v>Nelly CHEPCHIRCHIR1500m</v>
      </c>
      <c r="H2552" s="2">
        <f>E2552</f>
        <v>1112</v>
      </c>
      <c r="I2552" s="2" cm="1">
        <f t="array" ref="I2552">MAX(IF($G$3:$G$4000=$G2552,$H$3:$H$4000))</f>
        <v>1112</v>
      </c>
      <c r="J2552" s="2" t="str">
        <v>NGR</v>
      </c>
      <c r="K2552" s="21" t="str">
        <v>Ubongabasi Ini OKOPIDO</v>
      </c>
      <c r="L2552" s="47" t="str">
        <v>long-jump</v>
      </c>
      <c r="M2552" s="97">
        <v>0</v>
      </c>
      <c r="N2552" s="96" t="str">
        <f t="shared" si="156"/>
        <v>Ubongabasi Ini OKOPIDOlong-jump</v>
      </c>
      <c r="O2552" s="2">
        <f t="shared" si="157"/>
        <v>1025</v>
      </c>
      <c r="P2552" s="2">
        <f t="shared" si="158"/>
        <v>83</v>
      </c>
      <c r="Q2552" s="81" t="str">
        <f t="shared" si="159"/>
        <v/>
      </c>
    </row>
    <row r="2553" spans="1:17" x14ac:dyDescent="0.2">
      <c r="A2553" t="s">
        <v>1224</v>
      </c>
      <c r="B2553" t="s">
        <v>1392</v>
      </c>
      <c r="C2553" t="s">
        <v>29</v>
      </c>
      <c r="D2553" s="5">
        <v>36703</v>
      </c>
      <c r="E2553" s="2">
        <v>1112</v>
      </c>
      <c r="F2553" s="2">
        <v>5</v>
      </c>
      <c r="G2553" t="str">
        <f>B2553&amp;C2553</f>
        <v>Margaret AKIDOR5000m</v>
      </c>
      <c r="H2553" s="2">
        <f>E2553</f>
        <v>1112</v>
      </c>
      <c r="I2553" s="2" cm="1">
        <f t="array" ref="I2553">MAX(IF($G$3:$G$4000=$G2553,$H$3:$H$4000))</f>
        <v>1172</v>
      </c>
      <c r="J2553" s="2" t="str">
        <v>NGR</v>
      </c>
      <c r="K2553" s="21" t="str">
        <v>Maria THOMPSON OMOKWE</v>
      </c>
      <c r="L2553" s="47" t="str">
        <v>200m</v>
      </c>
      <c r="M2553" s="97">
        <v>36507</v>
      </c>
      <c r="N2553" s="96" t="str">
        <f t="shared" si="156"/>
        <v>Maria THOMPSON OMOKWE200m</v>
      </c>
      <c r="O2553" s="2">
        <f t="shared" si="157"/>
        <v>1023</v>
      </c>
      <c r="P2553" s="2">
        <f t="shared" si="158"/>
        <v>131</v>
      </c>
      <c r="Q2553" s="81" t="str">
        <f t="shared" si="159"/>
        <v/>
      </c>
    </row>
    <row r="2554" spans="1:17" x14ac:dyDescent="0.2">
      <c r="A2554" t="s">
        <v>1224</v>
      </c>
      <c r="B2554" t="s">
        <v>1957</v>
      </c>
      <c r="C2554" s="6" t="s">
        <v>27</v>
      </c>
      <c r="D2554" s="6">
        <v>31545</v>
      </c>
      <c r="E2554" s="2">
        <v>1112</v>
      </c>
      <c r="F2554" s="2">
        <v>48</v>
      </c>
      <c r="G2554" t="str">
        <f>B2554&amp;C2554</f>
        <v>Emily Cherotich TUEI800m</v>
      </c>
      <c r="H2554" s="2">
        <f>E2554</f>
        <v>1112</v>
      </c>
      <c r="I2554" s="2" cm="1">
        <f t="array" ref="I2554">MAX(IF($G$3:$G$4000=$G2554,$H$3:$H$4000))</f>
        <v>1112</v>
      </c>
      <c r="J2554" s="2" t="str">
        <v>NGR</v>
      </c>
      <c r="K2554" s="21" t="str">
        <v>Esther ISA</v>
      </c>
      <c r="L2554" s="47" t="str">
        <v>long-jump</v>
      </c>
      <c r="M2554" s="97">
        <v>36412</v>
      </c>
      <c r="N2554" s="96" t="str">
        <f t="shared" si="156"/>
        <v>Esther ISAlong-jump</v>
      </c>
      <c r="O2554" s="2">
        <f t="shared" si="157"/>
        <v>1023</v>
      </c>
      <c r="P2554" s="2">
        <f t="shared" si="158"/>
        <v>86</v>
      </c>
      <c r="Q2554" s="81" t="str">
        <f t="shared" si="159"/>
        <v/>
      </c>
    </row>
    <row r="2555" spans="1:17" x14ac:dyDescent="0.2">
      <c r="A2555" t="s">
        <v>1224</v>
      </c>
      <c r="B2555" t="s">
        <v>2125</v>
      </c>
      <c r="C2555" s="5" t="s">
        <v>29</v>
      </c>
      <c r="D2555" s="5">
        <v>34822</v>
      </c>
      <c r="E2555" s="2">
        <v>1112</v>
      </c>
      <c r="F2555" s="2">
        <v>55</v>
      </c>
      <c r="G2555" t="str">
        <f>B2555&amp;C2555</f>
        <v>Joyce Chepkemoi TELE5000m</v>
      </c>
      <c r="H2555" s="2">
        <f>E2555</f>
        <v>1112</v>
      </c>
      <c r="I2555" s="2" cm="1">
        <f t="array" ref="I2555">MAX(IF($G$3:$G$4000=$G2555,$H$3:$H$4000))</f>
        <v>1112</v>
      </c>
      <c r="J2555" s="2" t="str">
        <v>NGR</v>
      </c>
      <c r="K2555" s="21" t="str">
        <v>Temitope ADESHINA</v>
      </c>
      <c r="L2555" s="47" t="str">
        <v>high-jump</v>
      </c>
      <c r="M2555" s="97">
        <v>0</v>
      </c>
      <c r="N2555" s="96" t="str">
        <f t="shared" si="156"/>
        <v>Temitope ADESHINAhigh-jump</v>
      </c>
      <c r="O2555" s="2">
        <f t="shared" si="157"/>
        <v>1023</v>
      </c>
      <c r="P2555" s="2">
        <f t="shared" si="158"/>
        <v>35</v>
      </c>
      <c r="Q2555" s="81" t="str">
        <f t="shared" si="159"/>
        <v/>
      </c>
    </row>
    <row r="2556" spans="1:17" x14ac:dyDescent="0.2">
      <c r="A2556" t="s">
        <v>1224</v>
      </c>
      <c r="B2556" t="s">
        <v>2126</v>
      </c>
      <c r="C2556" t="s">
        <v>29</v>
      </c>
      <c r="D2556" s="5">
        <v>36962</v>
      </c>
      <c r="E2556" s="2">
        <v>1112</v>
      </c>
      <c r="F2556" s="2">
        <v>56</v>
      </c>
      <c r="G2556" t="str">
        <f>B2556&amp;C2556</f>
        <v>Martha MOKAYA5000m</v>
      </c>
      <c r="H2556" s="2">
        <f>E2556</f>
        <v>1112</v>
      </c>
      <c r="I2556" s="2" cm="1">
        <f t="array" ref="I2556">MAX(IF($G$3:$G$4000=$G2556,$H$3:$H$4000))</f>
        <v>1112</v>
      </c>
      <c r="J2556" s="2" t="str">
        <v>NGR</v>
      </c>
      <c r="K2556" s="21" t="str">
        <v>Victory GEORGE</v>
      </c>
      <c r="L2556" s="47" t="str">
        <v>triple-jump</v>
      </c>
      <c r="M2556" s="97">
        <v>37097</v>
      </c>
      <c r="N2556" s="96" t="str">
        <f t="shared" si="156"/>
        <v>Victory GEORGEtriple-jump</v>
      </c>
      <c r="O2556" s="2">
        <f t="shared" si="157"/>
        <v>1021</v>
      </c>
      <c r="P2556" s="2">
        <f t="shared" si="158"/>
        <v>43</v>
      </c>
      <c r="Q2556" s="81" t="str">
        <f t="shared" si="159"/>
        <v/>
      </c>
    </row>
    <row r="2557" spans="1:17" x14ac:dyDescent="0.2">
      <c r="A2557" t="s">
        <v>1224</v>
      </c>
      <c r="B2557" t="s">
        <v>1380</v>
      </c>
      <c r="C2557" s="5" t="s">
        <v>28</v>
      </c>
      <c r="D2557" s="6">
        <v>1995</v>
      </c>
      <c r="E2557" s="2">
        <v>1111</v>
      </c>
      <c r="F2557" s="2">
        <v>57</v>
      </c>
      <c r="G2557" t="str">
        <f>B2557&amp;C2557</f>
        <v>Joyce MUNAI1500m</v>
      </c>
      <c r="H2557" s="2">
        <f>E2557</f>
        <v>1111</v>
      </c>
      <c r="I2557" s="2" cm="1">
        <f t="array" ref="I2557">MAX(IF($G$3:$G$4000=$G2557,$H$3:$H$4000))</f>
        <v>1111</v>
      </c>
      <c r="J2557" s="2" t="str">
        <v>NGR</v>
      </c>
      <c r="K2557" s="21" t="str">
        <v>Temi OGUNRINDE</v>
      </c>
      <c r="L2557" s="47" t="str">
        <v>hammer-throw</v>
      </c>
      <c r="M2557" s="97">
        <v>35124</v>
      </c>
      <c r="N2557" s="96" t="str">
        <f t="shared" si="156"/>
        <v>Temi OGUNRINDEhammer-throw</v>
      </c>
      <c r="O2557" s="2">
        <f t="shared" si="157"/>
        <v>1016</v>
      </c>
      <c r="P2557" s="2">
        <f t="shared" si="158"/>
        <v>19</v>
      </c>
      <c r="Q2557" s="81" t="str">
        <f t="shared" si="159"/>
        <v/>
      </c>
    </row>
    <row r="2558" spans="1:17" x14ac:dyDescent="0.2">
      <c r="A2558" t="s">
        <v>1224</v>
      </c>
      <c r="B2558" t="s">
        <v>1961</v>
      </c>
      <c r="C2558" s="5" t="s">
        <v>27</v>
      </c>
      <c r="D2558" s="5"/>
      <c r="E2558" s="2">
        <v>1110</v>
      </c>
      <c r="F2558" s="2">
        <v>52</v>
      </c>
      <c r="G2558" t="str">
        <f>B2558&amp;C2558</f>
        <v>Susan EJORE800m</v>
      </c>
      <c r="H2558" s="2">
        <f>E2558</f>
        <v>1110</v>
      </c>
      <c r="I2558" s="2" cm="1">
        <f t="array" ref="I2558">MAX(IF($G$3:$G$4000=$G2558,$H$3:$H$4000))</f>
        <v>1110</v>
      </c>
      <c r="J2558" s="2" t="str">
        <v>NGR</v>
      </c>
      <c r="K2558" s="21" t="str">
        <v>Fegor CLIFFORD</v>
      </c>
      <c r="L2558" s="47" t="str">
        <v>400m</v>
      </c>
      <c r="M2558" s="97">
        <v>36111</v>
      </c>
      <c r="N2558" s="96" t="str">
        <f t="shared" si="156"/>
        <v>Fegor CLIFFORD400m</v>
      </c>
      <c r="O2558" s="2">
        <f t="shared" si="157"/>
        <v>1012</v>
      </c>
      <c r="P2558" s="2">
        <f t="shared" si="158"/>
        <v>156</v>
      </c>
      <c r="Q2558" s="81" t="str">
        <f t="shared" si="159"/>
        <v/>
      </c>
    </row>
    <row r="2559" spans="1:17" x14ac:dyDescent="0.2">
      <c r="A2559" t="s">
        <v>1224</v>
      </c>
      <c r="B2559" t="s">
        <v>5220</v>
      </c>
      <c r="C2559" t="s">
        <v>30</v>
      </c>
      <c r="D2559" s="5">
        <v>1998</v>
      </c>
      <c r="E2559" s="2">
        <v>1109</v>
      </c>
      <c r="F2559" s="2">
        <v>3</v>
      </c>
      <c r="G2559" t="str">
        <f>B2559&amp;C2559</f>
        <v>Purity KOMEN10000m</v>
      </c>
      <c r="H2559" s="2">
        <f>E2559</f>
        <v>1109</v>
      </c>
      <c r="I2559" s="2" cm="1">
        <f t="array" ref="I2559">MAX(IF($G$3:$G$4000=$G2559,$H$3:$H$4000))</f>
        <v>1109</v>
      </c>
      <c r="J2559" s="2" t="str">
        <v>NGR</v>
      </c>
      <c r="K2559" s="21" t="str">
        <v>Glory NYENKE</v>
      </c>
      <c r="L2559" s="47" t="str">
        <v>400mh</v>
      </c>
      <c r="M2559" s="97">
        <v>1998</v>
      </c>
      <c r="N2559" s="96" t="str">
        <f t="shared" si="156"/>
        <v>Glory NYENKE400mh</v>
      </c>
      <c r="O2559" s="2">
        <f t="shared" si="157"/>
        <v>1011</v>
      </c>
      <c r="P2559" s="2">
        <f t="shared" si="158"/>
        <v>100</v>
      </c>
      <c r="Q2559" s="81" t="str">
        <f t="shared" si="159"/>
        <v/>
      </c>
    </row>
    <row r="2560" spans="1:17" x14ac:dyDescent="0.2">
      <c r="A2560" t="s">
        <v>1224</v>
      </c>
      <c r="B2560" t="s">
        <v>1900</v>
      </c>
      <c r="C2560" t="s">
        <v>26</v>
      </c>
      <c r="D2560" s="5">
        <v>35650</v>
      </c>
      <c r="E2560" s="2">
        <v>1109</v>
      </c>
      <c r="F2560" s="2">
        <v>57</v>
      </c>
      <c r="G2560" t="str">
        <f>B2560&amp;C2560</f>
        <v>Hellen Syombua KALII400m</v>
      </c>
      <c r="H2560" s="2">
        <f>E2560</f>
        <v>1109</v>
      </c>
      <c r="I2560" s="2" cm="1">
        <f t="array" ref="I2560">MAX(IF($G$3:$G$4000=$G2560,$H$3:$H$4000))</f>
        <v>1109</v>
      </c>
      <c r="J2560" s="2" t="str">
        <v>NGR</v>
      </c>
      <c r="K2560" s="21" t="str">
        <v>Daisy AKPOFA</v>
      </c>
      <c r="L2560" s="47" t="str">
        <v>400mh</v>
      </c>
      <c r="M2560" s="97">
        <v>34158</v>
      </c>
      <c r="N2560" s="96" t="str">
        <f t="shared" si="156"/>
        <v>Daisy AKPOFA400mh</v>
      </c>
      <c r="O2560" s="2">
        <f t="shared" si="157"/>
        <v>1010</v>
      </c>
      <c r="P2560" s="2">
        <f t="shared" si="158"/>
        <v>103</v>
      </c>
      <c r="Q2560" s="81" t="str">
        <f t="shared" si="159"/>
        <v/>
      </c>
    </row>
    <row r="2561" spans="1:17" x14ac:dyDescent="0.2">
      <c r="A2561" t="s">
        <v>1224</v>
      </c>
      <c r="B2561" t="s">
        <v>1360</v>
      </c>
      <c r="C2561" t="s">
        <v>28</v>
      </c>
      <c r="D2561" s="5">
        <v>1998</v>
      </c>
      <c r="E2561" s="2">
        <v>1107</v>
      </c>
      <c r="F2561" s="2">
        <v>9</v>
      </c>
      <c r="G2561" t="str">
        <f>B2561&amp;C2561</f>
        <v>Monica MARGARET1500m</v>
      </c>
      <c r="H2561" s="2">
        <f>E2561</f>
        <v>1107</v>
      </c>
      <c r="I2561" s="2" cm="1">
        <f t="array" ref="I2561">MAX(IF($G$3:$G$4000=$G2561,$H$3:$H$4000))</f>
        <v>1107</v>
      </c>
      <c r="J2561" s="2" t="str">
        <v>NGR</v>
      </c>
      <c r="K2561" s="21" t="str">
        <v>Oyesade OLATOYE</v>
      </c>
      <c r="L2561" s="47" t="str">
        <v>discus-throw</v>
      </c>
      <c r="M2561" s="97">
        <v>35455</v>
      </c>
      <c r="N2561" s="96" t="str">
        <f t="shared" si="156"/>
        <v>Oyesade OLATOYEdiscus-throw</v>
      </c>
      <c r="O2561" s="2">
        <f t="shared" si="157"/>
        <v>1010</v>
      </c>
      <c r="P2561" s="2">
        <f t="shared" si="158"/>
        <v>21</v>
      </c>
      <c r="Q2561" s="81" t="str">
        <f t="shared" si="159"/>
        <v/>
      </c>
    </row>
    <row r="2562" spans="1:17" x14ac:dyDescent="0.2">
      <c r="A2562" t="s">
        <v>1224</v>
      </c>
      <c r="B2562" t="s">
        <v>2114</v>
      </c>
      <c r="C2562" t="s">
        <v>29</v>
      </c>
      <c r="D2562" s="5">
        <v>37261</v>
      </c>
      <c r="E2562" s="2">
        <v>1107</v>
      </c>
      <c r="F2562" s="2">
        <v>7</v>
      </c>
      <c r="G2562" t="str">
        <f>B2562&amp;C2562</f>
        <v>Teresiah Muthoni GATERI5000m</v>
      </c>
      <c r="H2562" s="2">
        <f>E2562</f>
        <v>1107</v>
      </c>
      <c r="I2562" s="2" cm="1">
        <f t="array" ref="I2562">MAX(IF($G$3:$G$4000=$G2562,$H$3:$H$4000))</f>
        <v>1150</v>
      </c>
      <c r="J2562" s="2" t="str">
        <v>NGR</v>
      </c>
      <c r="K2562" s="21" t="str">
        <v>Ashley ANUMBA</v>
      </c>
      <c r="L2562" s="47" t="str">
        <v>discus-throw</v>
      </c>
      <c r="M2562" s="97">
        <v>36322</v>
      </c>
      <c r="N2562" s="96" t="str">
        <f t="shared" si="156"/>
        <v>Ashley ANUMBAdiscus-throw</v>
      </c>
      <c r="O2562" s="2">
        <f t="shared" si="157"/>
        <v>998</v>
      </c>
      <c r="P2562" s="2">
        <f t="shared" si="158"/>
        <v>25</v>
      </c>
      <c r="Q2562" s="81" t="str">
        <f t="shared" si="159"/>
        <v/>
      </c>
    </row>
    <row r="2563" spans="1:17" x14ac:dyDescent="0.2">
      <c r="A2563" t="s">
        <v>1224</v>
      </c>
      <c r="B2563" t="s">
        <v>2014</v>
      </c>
      <c r="C2563" t="s">
        <v>28</v>
      </c>
      <c r="D2563" s="5">
        <v>38226</v>
      </c>
      <c r="E2563" s="2">
        <v>1106</v>
      </c>
      <c r="F2563" s="2">
        <v>63</v>
      </c>
      <c r="G2563" t="str">
        <f>B2563&amp;C2563</f>
        <v>Janeth Nyiva MUTUNGI1500m</v>
      </c>
      <c r="H2563" s="2">
        <f>E2563</f>
        <v>1106</v>
      </c>
      <c r="I2563" s="2" cm="1">
        <f t="array" ref="I2563">MAX(IF($G$3:$G$4000=$G2563,$H$3:$H$4000))</f>
        <v>1106</v>
      </c>
      <c r="J2563" s="2" t="str">
        <v>NGR</v>
      </c>
      <c r="K2563" s="21" t="str">
        <v>Hope ARUYA</v>
      </c>
      <c r="L2563" s="47" t="str">
        <v>high-jump</v>
      </c>
      <c r="M2563" s="97">
        <v>32727</v>
      </c>
      <c r="N2563" s="96" t="str">
        <f t="shared" si="156"/>
        <v>Hope ARUYAhigh-jump</v>
      </c>
      <c r="O2563" s="2">
        <f t="shared" si="157"/>
        <v>994</v>
      </c>
      <c r="P2563" s="2">
        <f t="shared" si="158"/>
        <v>60</v>
      </c>
      <c r="Q2563" s="81" t="str">
        <f t="shared" si="159"/>
        <v/>
      </c>
    </row>
    <row r="2564" spans="1:17" x14ac:dyDescent="0.2">
      <c r="A2564" t="s">
        <v>1224</v>
      </c>
      <c r="B2564" t="s">
        <v>2166</v>
      </c>
      <c r="C2564" t="s">
        <v>30</v>
      </c>
      <c r="D2564" s="5"/>
      <c r="E2564" s="2">
        <v>1106</v>
      </c>
      <c r="F2564" s="2">
        <v>53</v>
      </c>
      <c r="G2564" t="str">
        <f>B2564&amp;C2564</f>
        <v>Everlyn CHIRCHIR10000m</v>
      </c>
      <c r="H2564" s="2">
        <f>E2564</f>
        <v>1106</v>
      </c>
      <c r="I2564" s="2" cm="1">
        <f t="array" ref="I2564">MAX(IF($G$3:$G$4000=$G2564,$H$3:$H$4000))</f>
        <v>1106</v>
      </c>
      <c r="J2564" s="2" t="str">
        <v>NGR</v>
      </c>
      <c r="K2564" s="21" t="str">
        <v>Kelechi NWANAGA</v>
      </c>
      <c r="L2564" s="47" t="str">
        <v>javelin-throw</v>
      </c>
      <c r="M2564" s="97">
        <v>35788</v>
      </c>
      <c r="N2564" s="96" t="str">
        <f t="shared" ref="N2564:N2627" si="160">K2564&amp;L2564</f>
        <v>Kelechi NWANAGAjavelin-throw</v>
      </c>
      <c r="O2564" s="2">
        <f t="shared" ref="O2564:O2627" si="161">VLOOKUP(K2564&amp;L2564,$G$3:$H$3442,2,FALSE)</f>
        <v>984</v>
      </c>
      <c r="P2564" s="2">
        <f t="shared" ref="P2564:P2627" si="162">COUNTIFS($L$3:$L$3026,L2564,$O$3:$O$3026,"&gt;"&amp;O2564)+1</f>
        <v>14</v>
      </c>
      <c r="Q2564" s="81" t="str">
        <f t="shared" ref="Q2564:Q2627" si="163">IFERROR(IF(J2564="AUS",COUNTIFS($J$3:$J$3026,"AUS",$L$3:$L$3026,L2564,$O$3:$O$3026,"&gt;"&amp;O2564)+1,""),"")</f>
        <v/>
      </c>
    </row>
    <row r="2565" spans="1:17" x14ac:dyDescent="0.2">
      <c r="A2565" t="s">
        <v>1224</v>
      </c>
      <c r="B2565" t="s">
        <v>1392</v>
      </c>
      <c r="C2565" t="s">
        <v>28</v>
      </c>
      <c r="D2565" s="5">
        <v>36703</v>
      </c>
      <c r="E2565" s="2">
        <v>1104</v>
      </c>
      <c r="F2565" s="2">
        <v>64</v>
      </c>
      <c r="G2565" t="str">
        <f>B2565&amp;C2565</f>
        <v>Margaret AKIDOR1500m</v>
      </c>
      <c r="H2565" s="2">
        <f>E2565</f>
        <v>1104</v>
      </c>
      <c r="I2565" s="2" cm="1">
        <f t="array" ref="I2565">MAX(IF($G$3:$G$4000=$G2565,$H$3:$H$4000))</f>
        <v>1104</v>
      </c>
      <c r="J2565" s="2" t="str">
        <v>NGR</v>
      </c>
      <c r="K2565" s="21" t="str">
        <v>Fadekemi OLUDE</v>
      </c>
      <c r="L2565" s="47" t="str">
        <v>race-walking</v>
      </c>
      <c r="M2565" s="97">
        <v>36046</v>
      </c>
      <c r="N2565" s="96" t="str">
        <f t="shared" si="160"/>
        <v>Fadekemi OLUDErace-walking</v>
      </c>
      <c r="O2565" s="2">
        <f t="shared" si="161"/>
        <v>972</v>
      </c>
      <c r="P2565" s="2">
        <f t="shared" si="162"/>
        <v>12</v>
      </c>
      <c r="Q2565" s="81" t="str">
        <f t="shared" si="163"/>
        <v/>
      </c>
    </row>
    <row r="2566" spans="1:17" x14ac:dyDescent="0.2">
      <c r="A2566" t="s">
        <v>1224</v>
      </c>
      <c r="B2566" t="s">
        <v>2127</v>
      </c>
      <c r="C2566" t="s">
        <v>29</v>
      </c>
      <c r="D2566" s="5"/>
      <c r="E2566" s="2">
        <v>1104</v>
      </c>
      <c r="F2566" s="2">
        <v>60</v>
      </c>
      <c r="G2566" t="str">
        <f>B2566&amp;C2566</f>
        <v>Sharon LOKEDI5000m</v>
      </c>
      <c r="H2566" s="2">
        <f>E2566</f>
        <v>1104</v>
      </c>
      <c r="I2566" s="2" cm="1">
        <f t="array" ref="I2566">MAX(IF($G$3:$G$4000=$G2566,$H$3:$H$4000))</f>
        <v>1104</v>
      </c>
      <c r="J2566" s="2" t="str">
        <v>NGR</v>
      </c>
      <c r="K2566" s="21" t="str">
        <v>Fejiro DJOMA</v>
      </c>
      <c r="L2566" s="47" t="str">
        <v>triple-jump</v>
      </c>
      <c r="M2566" s="97">
        <v>0</v>
      </c>
      <c r="N2566" s="96" t="str">
        <f t="shared" si="160"/>
        <v>Fejiro DJOMAtriple-jump</v>
      </c>
      <c r="O2566" s="2">
        <f t="shared" si="161"/>
        <v>966</v>
      </c>
      <c r="P2566" s="2">
        <f t="shared" si="162"/>
        <v>105</v>
      </c>
      <c r="Q2566" s="81" t="str">
        <f t="shared" si="163"/>
        <v/>
      </c>
    </row>
    <row r="2567" spans="1:17" x14ac:dyDescent="0.2">
      <c r="A2567" t="s">
        <v>1224</v>
      </c>
      <c r="B2567" t="s">
        <v>2168</v>
      </c>
      <c r="C2567" t="s">
        <v>30</v>
      </c>
      <c r="D2567" s="5">
        <v>31886</v>
      </c>
      <c r="E2567" s="2">
        <v>1104</v>
      </c>
      <c r="F2567" s="2">
        <v>56</v>
      </c>
      <c r="G2567" t="str">
        <f>B2567&amp;C2567</f>
        <v>Beatrice Chepkemoi MUTAI10000m</v>
      </c>
      <c r="H2567" s="2">
        <f>E2567</f>
        <v>1104</v>
      </c>
      <c r="I2567" s="2" cm="1">
        <f t="array" ref="I2567">MAX(IF($G$3:$G$4000=$G2567,$H$3:$H$4000))</f>
        <v>1104</v>
      </c>
      <c r="J2567" s="2" t="str">
        <v>NGR</v>
      </c>
      <c r="K2567" s="21" t="str">
        <v>Ese BRUME</v>
      </c>
      <c r="L2567" s="47" t="str">
        <v>high-jump</v>
      </c>
      <c r="M2567" s="97">
        <v>35084</v>
      </c>
      <c r="N2567" s="96" t="str">
        <f t="shared" si="160"/>
        <v>Ese BRUMEhigh-jump</v>
      </c>
      <c r="O2567" s="2">
        <f t="shared" si="161"/>
        <v>965</v>
      </c>
      <c r="P2567" s="2">
        <f t="shared" si="162"/>
        <v>100</v>
      </c>
      <c r="Q2567" s="81" t="str">
        <f t="shared" si="163"/>
        <v/>
      </c>
    </row>
    <row r="2568" spans="1:17" x14ac:dyDescent="0.2">
      <c r="A2568" t="s">
        <v>1224</v>
      </c>
      <c r="B2568" t="s">
        <v>2008</v>
      </c>
      <c r="C2568" t="s">
        <v>27</v>
      </c>
      <c r="D2568" s="5">
        <v>37666</v>
      </c>
      <c r="E2568" s="2">
        <v>1103</v>
      </c>
      <c r="F2568" s="2">
        <v>13</v>
      </c>
      <c r="G2568" t="str">
        <f>B2568&amp;C2568</f>
        <v>Purity CHEPKIRUI800m</v>
      </c>
      <c r="H2568" s="2">
        <f>E2568</f>
        <v>1103</v>
      </c>
      <c r="I2568" s="2" cm="1">
        <f t="array" ref="I2568">MAX(IF($G$3:$G$4000=$G2568,$H$3:$H$4000))</f>
        <v>1103</v>
      </c>
      <c r="J2568" s="2" t="str">
        <v>NGR</v>
      </c>
      <c r="K2568" s="21" t="str">
        <v>Tina SAMSON</v>
      </c>
      <c r="L2568" s="47" t="str">
        <v>high-jump</v>
      </c>
      <c r="M2568" s="97">
        <v>35350</v>
      </c>
      <c r="N2568" s="96" t="str">
        <f t="shared" si="160"/>
        <v>Tina SAMSONhigh-jump</v>
      </c>
      <c r="O2568" s="2">
        <f t="shared" si="161"/>
        <v>965</v>
      </c>
      <c r="P2568" s="2">
        <f t="shared" si="162"/>
        <v>100</v>
      </c>
      <c r="Q2568" s="81" t="str">
        <f t="shared" si="163"/>
        <v/>
      </c>
    </row>
    <row r="2569" spans="1:17" x14ac:dyDescent="0.2">
      <c r="A2569" t="s">
        <v>1224</v>
      </c>
      <c r="B2569" t="s">
        <v>1337</v>
      </c>
      <c r="C2569" t="s">
        <v>27</v>
      </c>
      <c r="D2569" s="5"/>
      <c r="E2569" s="2">
        <v>1103</v>
      </c>
      <c r="F2569" s="2">
        <v>14</v>
      </c>
      <c r="G2569" t="str">
        <f>B2569&amp;C2569</f>
        <v>Peninah WANGARI800m</v>
      </c>
      <c r="H2569" s="2">
        <f>E2569</f>
        <v>1103</v>
      </c>
      <c r="I2569" s="2" cm="1">
        <f t="array" ref="I2569">MAX(IF($G$3:$G$4000=$G2569,$H$3:$H$4000))</f>
        <v>1103</v>
      </c>
      <c r="J2569" s="2" t="str">
        <v>NGR</v>
      </c>
      <c r="K2569" s="21" t="str">
        <v>Queen OBISESAN</v>
      </c>
      <c r="L2569" s="47" t="str">
        <v>hammer-throw</v>
      </c>
      <c r="M2569" s="97">
        <v>30209</v>
      </c>
      <c r="N2569" s="96" t="str">
        <f t="shared" si="160"/>
        <v>Queen OBISESANhammer-throw</v>
      </c>
      <c r="O2569" s="2">
        <f t="shared" si="161"/>
        <v>942</v>
      </c>
      <c r="P2569" s="2">
        <f t="shared" si="162"/>
        <v>45</v>
      </c>
      <c r="Q2569" s="81" t="str">
        <f t="shared" si="163"/>
        <v/>
      </c>
    </row>
    <row r="2570" spans="1:17" x14ac:dyDescent="0.2">
      <c r="A2570" t="s">
        <v>1224</v>
      </c>
      <c r="B2570" t="s">
        <v>1966</v>
      </c>
      <c r="C2570" t="s">
        <v>27</v>
      </c>
      <c r="D2570" s="5"/>
      <c r="E2570" s="2">
        <v>1103</v>
      </c>
      <c r="F2570" s="2">
        <v>62</v>
      </c>
      <c r="G2570" t="str">
        <f>B2570&amp;C2570</f>
        <v>Mueni KARIMI800m</v>
      </c>
      <c r="H2570" s="2">
        <f>E2570</f>
        <v>1103</v>
      </c>
      <c r="I2570" s="2" cm="1">
        <f t="array" ref="I2570">MAX(IF($G$3:$G$4000=$G2570,$H$3:$H$4000))</f>
        <v>1103</v>
      </c>
      <c r="J2570" s="2" t="str">
        <v>NGR</v>
      </c>
      <c r="K2570" s="21" t="str">
        <v>Princess KARA</v>
      </c>
      <c r="L2570" s="47" t="str">
        <v>discus-throw</v>
      </c>
      <c r="M2570" s="97">
        <v>36679</v>
      </c>
      <c r="N2570" s="96" t="str">
        <f t="shared" si="160"/>
        <v>Princess KARAdiscus-throw</v>
      </c>
      <c r="O2570" s="2">
        <f t="shared" si="161"/>
        <v>938</v>
      </c>
      <c r="P2570" s="2">
        <f t="shared" si="162"/>
        <v>41</v>
      </c>
      <c r="Q2570" s="81" t="str">
        <f t="shared" si="163"/>
        <v/>
      </c>
    </row>
    <row r="2571" spans="1:17" x14ac:dyDescent="0.2">
      <c r="A2571" t="s">
        <v>1224</v>
      </c>
      <c r="B2571" t="s">
        <v>2128</v>
      </c>
      <c r="C2571" t="s">
        <v>29</v>
      </c>
      <c r="D2571" s="5">
        <v>1996</v>
      </c>
      <c r="E2571" s="2">
        <v>1103</v>
      </c>
      <c r="F2571" s="2">
        <v>61</v>
      </c>
      <c r="G2571" t="str">
        <f>B2571&amp;C2571</f>
        <v>Nesphine JEPLETING5000m</v>
      </c>
      <c r="H2571" s="2">
        <f>E2571</f>
        <v>1103</v>
      </c>
      <c r="I2571" s="2" cm="1">
        <f t="array" ref="I2571">MAX(IF($G$3:$G$4000=$G2571,$H$3:$H$4000))</f>
        <v>1103</v>
      </c>
      <c r="J2571" s="2" t="str">
        <v>NGR</v>
      </c>
      <c r="K2571" s="21" t="str">
        <v>Utitofon SAM</v>
      </c>
      <c r="L2571" s="47" t="str">
        <v>discus-throw</v>
      </c>
      <c r="M2571" s="97">
        <v>37690</v>
      </c>
      <c r="N2571" s="96" t="str">
        <f t="shared" si="160"/>
        <v>Utitofon SAMdiscus-throw</v>
      </c>
      <c r="O2571" s="2">
        <f t="shared" si="161"/>
        <v>921</v>
      </c>
      <c r="P2571" s="2">
        <f t="shared" si="162"/>
        <v>47</v>
      </c>
      <c r="Q2571" s="81" t="str">
        <f t="shared" si="163"/>
        <v/>
      </c>
    </row>
    <row r="2572" spans="1:17" x14ac:dyDescent="0.2">
      <c r="A2572" t="s">
        <v>1224</v>
      </c>
      <c r="B2572" t="s">
        <v>1272</v>
      </c>
      <c r="C2572" s="5" t="s">
        <v>26</v>
      </c>
      <c r="D2572" s="5">
        <v>36692</v>
      </c>
      <c r="E2572" s="2">
        <v>1102</v>
      </c>
      <c r="F2572" s="2">
        <v>66</v>
      </c>
      <c r="G2572" t="str">
        <f>B2572&amp;C2572</f>
        <v>Mary MORAA400m</v>
      </c>
      <c r="H2572" s="2">
        <f>E2572</f>
        <v>1102</v>
      </c>
      <c r="I2572" s="2" cm="1">
        <f t="array" ref="I2572">MAX(IF($G$3:$G$4000=$G2572,$H$3:$H$4000))</f>
        <v>1102</v>
      </c>
      <c r="J2572" s="2" t="str">
        <v>NGR</v>
      </c>
      <c r="K2572" s="21" t="str">
        <v>Hannah KEMELE</v>
      </c>
      <c r="L2572" s="47" t="str">
        <v>shot-put</v>
      </c>
      <c r="M2572" s="97">
        <v>37327</v>
      </c>
      <c r="N2572" s="96" t="str">
        <f t="shared" si="160"/>
        <v>Hannah KEMELEshot-put</v>
      </c>
      <c r="O2572" s="2">
        <f t="shared" si="161"/>
        <v>901</v>
      </c>
      <c r="P2572" s="2">
        <f t="shared" si="162"/>
        <v>44</v>
      </c>
      <c r="Q2572" s="81" t="str">
        <f t="shared" si="163"/>
        <v/>
      </c>
    </row>
    <row r="2573" spans="1:17" x14ac:dyDescent="0.2">
      <c r="A2573" t="s">
        <v>1224</v>
      </c>
      <c r="B2573" t="s">
        <v>1352</v>
      </c>
      <c r="C2573" t="s">
        <v>27</v>
      </c>
      <c r="D2573" s="5">
        <v>31914</v>
      </c>
      <c r="E2573" s="2">
        <v>1102</v>
      </c>
      <c r="F2573" s="2">
        <v>65</v>
      </c>
      <c r="G2573" t="str">
        <f>B2573&amp;C2573</f>
        <v>Sylivia Chematui CHESEBE800m</v>
      </c>
      <c r="H2573" s="2">
        <f>E2573</f>
        <v>1102</v>
      </c>
      <c r="I2573" s="2" cm="1">
        <f t="array" ref="I2573">MAX(IF($G$3:$G$4000=$G2573,$H$3:$H$4000))</f>
        <v>1102</v>
      </c>
      <c r="J2573" s="2" t="str">
        <v>NGR</v>
      </c>
      <c r="K2573" s="21" t="str">
        <v>Esther OSISIKE</v>
      </c>
      <c r="L2573" s="47" t="str">
        <v>discus-throw</v>
      </c>
      <c r="M2573" s="97">
        <v>37574</v>
      </c>
      <c r="N2573" s="96" t="str">
        <f t="shared" si="160"/>
        <v>Esther OSISIKEdiscus-throw</v>
      </c>
      <c r="O2573" s="2">
        <f t="shared" si="161"/>
        <v>875</v>
      </c>
      <c r="P2573" s="2">
        <f t="shared" si="162"/>
        <v>67</v>
      </c>
      <c r="Q2573" s="81" t="str">
        <f t="shared" si="163"/>
        <v/>
      </c>
    </row>
    <row r="2574" spans="1:17" x14ac:dyDescent="0.2">
      <c r="A2574" t="s">
        <v>1224</v>
      </c>
      <c r="B2574" t="s">
        <v>2015</v>
      </c>
      <c r="C2574" s="5" t="s">
        <v>28</v>
      </c>
      <c r="D2574" s="5"/>
      <c r="E2574" s="2">
        <v>1102</v>
      </c>
      <c r="F2574" s="2">
        <v>66</v>
      </c>
      <c r="G2574" t="str">
        <f>B2574&amp;C2574</f>
        <v>Joyce KIMELI1500m</v>
      </c>
      <c r="H2574" s="2">
        <f>E2574</f>
        <v>1102</v>
      </c>
      <c r="I2574" s="2" cm="1">
        <f t="array" ref="I2574">MAX(IF($G$3:$G$4000=$G2574,$H$3:$H$4000))</f>
        <v>1102</v>
      </c>
      <c r="J2574" s="2" t="str">
        <v>NGR</v>
      </c>
      <c r="K2574" s="21" t="str">
        <v>Onome OGBENI</v>
      </c>
      <c r="L2574" s="47" t="str">
        <v>shot-put</v>
      </c>
      <c r="M2574" s="97">
        <v>37059</v>
      </c>
      <c r="N2574" s="96" t="str">
        <f t="shared" si="160"/>
        <v>Onome OGBENIshot-put</v>
      </c>
      <c r="O2574" s="2">
        <f t="shared" si="161"/>
        <v>857</v>
      </c>
      <c r="P2574" s="2">
        <f t="shared" si="162"/>
        <v>75</v>
      </c>
      <c r="Q2574" s="81" t="str">
        <f t="shared" si="163"/>
        <v/>
      </c>
    </row>
    <row r="2575" spans="1:17" x14ac:dyDescent="0.2">
      <c r="A2575" t="s">
        <v>1224</v>
      </c>
      <c r="B2575" t="s">
        <v>2169</v>
      </c>
      <c r="C2575" t="s">
        <v>30</v>
      </c>
      <c r="D2575" s="5"/>
      <c r="E2575" s="2">
        <v>1102</v>
      </c>
      <c r="F2575" s="2">
        <v>57</v>
      </c>
      <c r="G2575" t="str">
        <f>B2575&amp;C2575</f>
        <v>Naomi CHEMWENO10000m</v>
      </c>
      <c r="H2575" s="2">
        <f>E2575</f>
        <v>1102</v>
      </c>
      <c r="I2575" s="2" cm="1">
        <f t="array" ref="I2575">MAX(IF($G$3:$G$4000=$G2575,$H$3:$H$4000))</f>
        <v>1102</v>
      </c>
      <c r="J2575" s="2" t="str">
        <v>NGR</v>
      </c>
      <c r="K2575" s="21" t="str">
        <v>Princess KARA</v>
      </c>
      <c r="L2575" s="47" t="str">
        <v>shot-put</v>
      </c>
      <c r="M2575" s="97">
        <v>36679</v>
      </c>
      <c r="N2575" s="96" t="str">
        <f t="shared" si="160"/>
        <v>Princess KARAshot-put</v>
      </c>
      <c r="O2575" s="2">
        <f t="shared" si="161"/>
        <v>853</v>
      </c>
      <c r="P2575" s="2">
        <f t="shared" si="162"/>
        <v>77</v>
      </c>
      <c r="Q2575" s="81" t="str">
        <f t="shared" si="163"/>
        <v/>
      </c>
    </row>
    <row r="2576" spans="1:17" x14ac:dyDescent="0.2">
      <c r="A2576" t="s">
        <v>1224</v>
      </c>
      <c r="B2576" t="s">
        <v>2130</v>
      </c>
      <c r="C2576" s="5" t="s">
        <v>29</v>
      </c>
      <c r="D2576" s="5">
        <v>34311</v>
      </c>
      <c r="E2576" s="2">
        <v>1101</v>
      </c>
      <c r="F2576" s="2">
        <v>63</v>
      </c>
      <c r="G2576" t="str">
        <f>B2576&amp;C2576</f>
        <v>Joyciline JEPKOSGEI5000m</v>
      </c>
      <c r="H2576" s="2">
        <f>E2576</f>
        <v>1101</v>
      </c>
      <c r="I2576" s="2" cm="1">
        <f t="array" ref="I2576">MAX(IF($G$3:$G$4000=$G2576,$H$3:$H$4000))</f>
        <v>1101</v>
      </c>
      <c r="J2576" s="2" t="str">
        <v>NGR</v>
      </c>
      <c r="K2576" s="21" t="str">
        <v>Eucharia OGBUKWU</v>
      </c>
      <c r="L2576" s="47" t="str">
        <v>shot-put</v>
      </c>
      <c r="M2576" s="97">
        <v>34740</v>
      </c>
      <c r="N2576" s="96" t="str">
        <f t="shared" si="160"/>
        <v>Eucharia OGBUKWUshot-put</v>
      </c>
      <c r="O2576" s="2">
        <f t="shared" si="161"/>
        <v>835</v>
      </c>
      <c r="P2576" s="2">
        <f t="shared" si="162"/>
        <v>93</v>
      </c>
      <c r="Q2576" s="81" t="str">
        <f t="shared" si="163"/>
        <v/>
      </c>
    </row>
    <row r="2577" spans="1:17" x14ac:dyDescent="0.2">
      <c r="A2577" t="s">
        <v>1224</v>
      </c>
      <c r="B2577" t="s">
        <v>2017</v>
      </c>
      <c r="C2577" s="5" t="s">
        <v>28</v>
      </c>
      <c r="D2577" s="5">
        <v>37607</v>
      </c>
      <c r="E2577" s="2">
        <v>1100</v>
      </c>
      <c r="F2577" s="2">
        <v>68</v>
      </c>
      <c r="G2577" t="str">
        <f>B2577&amp;C2577</f>
        <v>Cynthia BAIRE1500m</v>
      </c>
      <c r="H2577" s="2">
        <f>E2577</f>
        <v>1100</v>
      </c>
      <c r="I2577" s="2" cm="1">
        <f t="array" ref="I2577">MAX(IF($G$3:$G$4000=$G2577,$H$3:$H$4000))</f>
        <v>1100</v>
      </c>
      <c r="J2577" s="2" t="str">
        <v>NGR</v>
      </c>
      <c r="K2577" s="21" t="str">
        <v>Onome OGBENI</v>
      </c>
      <c r="L2577" s="47" t="str">
        <v>discus-throw</v>
      </c>
      <c r="M2577" s="97">
        <v>37059</v>
      </c>
      <c r="N2577" s="96" t="str">
        <f t="shared" si="160"/>
        <v>Onome OGBENIdiscus-throw</v>
      </c>
      <c r="O2577" s="2">
        <f t="shared" si="161"/>
        <v>829</v>
      </c>
      <c r="P2577" s="2">
        <f t="shared" si="162"/>
        <v>102</v>
      </c>
      <c r="Q2577" s="81" t="str">
        <f t="shared" si="163"/>
        <v/>
      </c>
    </row>
    <row r="2578" spans="1:17" x14ac:dyDescent="0.2">
      <c r="A2578" t="s">
        <v>1224</v>
      </c>
      <c r="B2578" t="s">
        <v>2131</v>
      </c>
      <c r="C2578" s="5" t="s">
        <v>29</v>
      </c>
      <c r="D2578" s="5">
        <v>35381</v>
      </c>
      <c r="E2578" s="2">
        <v>1100</v>
      </c>
      <c r="F2578" s="2">
        <v>65</v>
      </c>
      <c r="G2578" t="str">
        <f>B2578&amp;C2578</f>
        <v>Winfridah MOSETI5000m</v>
      </c>
      <c r="H2578" s="2">
        <f>E2578</f>
        <v>1100</v>
      </c>
      <c r="I2578" s="2" cm="1">
        <f t="array" ref="I2578">MAX(IF($G$3:$G$4000=$G2578,$H$3:$H$4000))</f>
        <v>1100</v>
      </c>
      <c r="J2578" s="2" t="str">
        <v>NGR</v>
      </c>
      <c r="K2578" s="21" t="str">
        <v>Judith Anulika ANIEFUNA</v>
      </c>
      <c r="L2578" s="47" t="str">
        <v>shot-put</v>
      </c>
      <c r="M2578" s="97">
        <v>35204</v>
      </c>
      <c r="N2578" s="96" t="str">
        <f t="shared" si="160"/>
        <v>Judith Anulika ANIEFUNAshot-put</v>
      </c>
      <c r="O2578" s="2">
        <f t="shared" si="161"/>
        <v>821</v>
      </c>
      <c r="P2578" s="2">
        <f t="shared" si="162"/>
        <v>101</v>
      </c>
      <c r="Q2578" s="81" t="str">
        <f t="shared" si="163"/>
        <v/>
      </c>
    </row>
    <row r="2579" spans="1:17" x14ac:dyDescent="0.2">
      <c r="A2579" t="s">
        <v>1224</v>
      </c>
      <c r="B2579" t="s">
        <v>1393</v>
      </c>
      <c r="C2579" s="6" t="s">
        <v>29</v>
      </c>
      <c r="D2579" s="5">
        <v>33234</v>
      </c>
      <c r="E2579" s="2">
        <v>1099</v>
      </c>
      <c r="F2579" s="2">
        <v>8</v>
      </c>
      <c r="G2579" t="str">
        <f>B2579&amp;C2579</f>
        <v>Sheila Chepkirui KIPROTICH5000m</v>
      </c>
      <c r="H2579" s="2">
        <f>E2579</f>
        <v>1099</v>
      </c>
      <c r="I2579" s="2" cm="1">
        <f t="array" ref="I2579">MAX(IF($G$3:$G$4000=$G2579,$H$3:$H$4000))</f>
        <v>1175</v>
      </c>
      <c r="J2579" s="2" t="str">
        <v>NGR</v>
      </c>
      <c r="K2579" s="21" t="str">
        <v>Priscilla ZEVER</v>
      </c>
      <c r="L2579" s="47" t="str">
        <v>javelin-throw</v>
      </c>
      <c r="M2579" s="97">
        <v>34445</v>
      </c>
      <c r="N2579" s="96" t="str">
        <f t="shared" si="160"/>
        <v>Priscilla ZEVERjavelin-throw</v>
      </c>
      <c r="O2579" s="2">
        <f t="shared" si="161"/>
        <v>806</v>
      </c>
      <c r="P2579" s="2">
        <f t="shared" si="162"/>
        <v>100</v>
      </c>
      <c r="Q2579" s="81" t="str">
        <f t="shared" si="163"/>
        <v/>
      </c>
    </row>
    <row r="2580" spans="1:17" x14ac:dyDescent="0.2">
      <c r="A2580" t="s">
        <v>1224</v>
      </c>
      <c r="B2580" t="s">
        <v>5205</v>
      </c>
      <c r="C2580" t="s">
        <v>29</v>
      </c>
      <c r="D2580" s="5"/>
      <c r="E2580" s="2">
        <v>1099</v>
      </c>
      <c r="F2580" s="2">
        <v>9</v>
      </c>
      <c r="G2580" t="str">
        <f>B2580&amp;C2580</f>
        <v>Yveen JEPKEMBOI5000m</v>
      </c>
      <c r="H2580" s="2">
        <f>E2580</f>
        <v>1099</v>
      </c>
      <c r="I2580" s="2" cm="1">
        <f t="array" ref="I2580">MAX(IF($G$3:$G$4000=$G2580,$H$3:$H$4000))</f>
        <v>1099</v>
      </c>
      <c r="J2580" s="2" t="str">
        <v>NZL</v>
      </c>
      <c r="K2580" s="21" t="str">
        <v>Valerie ADAMS</v>
      </c>
      <c r="L2580" s="47" t="str">
        <v>shot-put</v>
      </c>
      <c r="M2580" s="97">
        <v>30961</v>
      </c>
      <c r="N2580" s="96" t="str">
        <f t="shared" si="160"/>
        <v>Valerie ADAMSshot-put</v>
      </c>
      <c r="O2580" s="2">
        <f t="shared" si="161"/>
        <v>1192</v>
      </c>
      <c r="P2580" s="2">
        <f t="shared" si="162"/>
        <v>1</v>
      </c>
      <c r="Q2580" s="81" t="str">
        <f t="shared" si="163"/>
        <v/>
      </c>
    </row>
    <row r="2581" spans="1:17" x14ac:dyDescent="0.2">
      <c r="A2581" t="s">
        <v>1224</v>
      </c>
      <c r="B2581" t="s">
        <v>2018</v>
      </c>
      <c r="C2581" t="s">
        <v>28</v>
      </c>
      <c r="D2581" s="5">
        <v>1996</v>
      </c>
      <c r="E2581" s="2">
        <v>1099</v>
      </c>
      <c r="F2581" s="2">
        <v>69</v>
      </c>
      <c r="G2581" t="str">
        <f>B2581&amp;C2581</f>
        <v>Purity Kajuju GITONGA1500m</v>
      </c>
      <c r="H2581" s="2">
        <f>E2581</f>
        <v>1099</v>
      </c>
      <c r="I2581" s="2" cm="1">
        <f t="array" ref="I2581">MAX(IF($G$3:$G$4000=$G2581,$H$3:$H$4000))</f>
        <v>1099</v>
      </c>
      <c r="J2581" s="2" t="str">
        <v>NZL</v>
      </c>
      <c r="K2581" s="21" t="str">
        <v>Lauren BRUCE</v>
      </c>
      <c r="L2581" s="47" t="str">
        <v>hammer-throw</v>
      </c>
      <c r="M2581" s="97">
        <v>35512</v>
      </c>
      <c r="N2581" s="96" t="str">
        <f t="shared" si="160"/>
        <v>Lauren BRUCEhammer-throw</v>
      </c>
      <c r="O2581" s="2">
        <f t="shared" si="161"/>
        <v>1168</v>
      </c>
      <c r="P2581" s="2">
        <f t="shared" si="162"/>
        <v>3</v>
      </c>
      <c r="Q2581" s="81" t="str">
        <f t="shared" si="163"/>
        <v/>
      </c>
    </row>
    <row r="2582" spans="1:17" x14ac:dyDescent="0.2">
      <c r="A2582" t="s">
        <v>1224</v>
      </c>
      <c r="B2582" t="s">
        <v>1397</v>
      </c>
      <c r="C2582" t="s">
        <v>30</v>
      </c>
      <c r="D2582" s="5">
        <v>1995</v>
      </c>
      <c r="E2582" s="2">
        <v>1099</v>
      </c>
      <c r="F2582" s="2">
        <v>59</v>
      </c>
      <c r="G2582" t="str">
        <f>B2582&amp;C2582</f>
        <v>Agnes MUMBUA10000m</v>
      </c>
      <c r="H2582" s="2">
        <f>E2582</f>
        <v>1099</v>
      </c>
      <c r="I2582" s="2" cm="1">
        <f t="array" ref="I2582">MAX(IF($G$3:$G$4000=$G2582,$H$3:$H$4000))</f>
        <v>1099</v>
      </c>
      <c r="J2582" s="2" t="str">
        <v>NZL</v>
      </c>
      <c r="K2582" s="21" t="str">
        <v>Zoe HOBBS</v>
      </c>
      <c r="L2582" s="47" t="str">
        <v>100m</v>
      </c>
      <c r="M2582" s="97">
        <v>35684</v>
      </c>
      <c r="N2582" s="96" t="str">
        <f t="shared" si="160"/>
        <v>Zoe HOBBS100m</v>
      </c>
      <c r="O2582" s="2">
        <f t="shared" si="161"/>
        <v>1167</v>
      </c>
      <c r="P2582" s="2">
        <f t="shared" si="162"/>
        <v>25</v>
      </c>
      <c r="Q2582" s="81" t="str">
        <f t="shared" si="163"/>
        <v/>
      </c>
    </row>
    <row r="2583" spans="1:17" x14ac:dyDescent="0.2">
      <c r="A2583" t="s">
        <v>1224</v>
      </c>
      <c r="B2583" t="s">
        <v>1413</v>
      </c>
      <c r="C2583" t="s">
        <v>27</v>
      </c>
      <c r="D2583" s="5">
        <v>33227</v>
      </c>
      <c r="E2583" s="2">
        <v>1097</v>
      </c>
      <c r="F2583" s="2">
        <v>70</v>
      </c>
      <c r="G2583" t="str">
        <f>B2583&amp;C2583</f>
        <v>Winny CHEBET800m</v>
      </c>
      <c r="H2583" s="2">
        <f>E2583</f>
        <v>1097</v>
      </c>
      <c r="I2583" s="2" cm="1">
        <f t="array" ref="I2583">MAX(IF($G$3:$G$4000=$G2583,$H$3:$H$4000))</f>
        <v>1097</v>
      </c>
      <c r="J2583" s="2" t="str">
        <v>NZL</v>
      </c>
      <c r="K2583" s="21" t="str">
        <v>Olivia MCTAGGART</v>
      </c>
      <c r="L2583" s="47" t="str">
        <v>pole-vault</v>
      </c>
      <c r="M2583" s="97">
        <v>36534</v>
      </c>
      <c r="N2583" s="96" t="str">
        <f t="shared" si="160"/>
        <v>Olivia MCTAGGARTpole-vault</v>
      </c>
      <c r="O2583" s="2">
        <f t="shared" si="161"/>
        <v>1161</v>
      </c>
      <c r="P2583" s="2">
        <f t="shared" si="162"/>
        <v>3</v>
      </c>
      <c r="Q2583" s="81" t="str">
        <f t="shared" si="163"/>
        <v/>
      </c>
    </row>
    <row r="2584" spans="1:17" x14ac:dyDescent="0.2">
      <c r="A2584" t="s">
        <v>1224</v>
      </c>
      <c r="B2584" t="s">
        <v>1971</v>
      </c>
      <c r="C2584" t="s">
        <v>27</v>
      </c>
      <c r="D2584" s="5">
        <v>37602</v>
      </c>
      <c r="E2584" s="2">
        <v>1096</v>
      </c>
      <c r="F2584" s="2">
        <v>71</v>
      </c>
      <c r="G2584" t="str">
        <f>B2584&amp;C2584</f>
        <v>Sheila CHEPKOSGEI800m</v>
      </c>
      <c r="H2584" s="2">
        <f>E2584</f>
        <v>1096</v>
      </c>
      <c r="I2584" s="2" cm="1">
        <f t="array" ref="I2584">MAX(IF($G$3:$G$4000=$G2584,$H$3:$H$4000))</f>
        <v>1096</v>
      </c>
      <c r="J2584" s="2" t="str">
        <v>NZL</v>
      </c>
      <c r="K2584" s="21" t="str">
        <v>Portia BING</v>
      </c>
      <c r="L2584" s="47" t="str">
        <v>400mh</v>
      </c>
      <c r="M2584" s="97">
        <v>34076</v>
      </c>
      <c r="N2584" s="96" t="str">
        <f t="shared" si="160"/>
        <v>Portia BING400mh</v>
      </c>
      <c r="O2584" s="2">
        <f t="shared" si="161"/>
        <v>1159</v>
      </c>
      <c r="P2584" s="2">
        <f t="shared" si="162"/>
        <v>9</v>
      </c>
      <c r="Q2584" s="81" t="str">
        <f t="shared" si="163"/>
        <v/>
      </c>
    </row>
    <row r="2585" spans="1:17" x14ac:dyDescent="0.2">
      <c r="A2585" t="s">
        <v>1224</v>
      </c>
      <c r="B2585" t="s">
        <v>2133</v>
      </c>
      <c r="C2585" s="5" t="s">
        <v>29</v>
      </c>
      <c r="D2585" s="5">
        <v>32870</v>
      </c>
      <c r="E2585" s="2">
        <v>1096</v>
      </c>
      <c r="F2585" s="2">
        <v>68</v>
      </c>
      <c r="G2585" t="str">
        <f>B2585&amp;C2585</f>
        <v>Joyce JEMUTAI5000m</v>
      </c>
      <c r="H2585" s="2">
        <f>E2585</f>
        <v>1096</v>
      </c>
      <c r="I2585" s="2" cm="1">
        <f t="array" ref="I2585">MAX(IF($G$3:$G$4000=$G2585,$H$3:$H$4000))</f>
        <v>1096</v>
      </c>
      <c r="J2585" s="2" t="str">
        <v>NZL</v>
      </c>
      <c r="K2585" s="21" t="str">
        <v>Maddison-Lee WESCHE</v>
      </c>
      <c r="L2585" s="47" t="str">
        <v>shot-put</v>
      </c>
      <c r="M2585" s="97">
        <v>36324</v>
      </c>
      <c r="N2585" s="96" t="str">
        <f t="shared" si="160"/>
        <v>Maddison-Lee WESCHEshot-put</v>
      </c>
      <c r="O2585" s="2">
        <f t="shared" si="161"/>
        <v>1151</v>
      </c>
      <c r="P2585" s="2">
        <f t="shared" si="162"/>
        <v>3</v>
      </c>
      <c r="Q2585" s="81" t="str">
        <f t="shared" si="163"/>
        <v/>
      </c>
    </row>
    <row r="2586" spans="1:17" x14ac:dyDescent="0.2">
      <c r="A2586" t="s">
        <v>1224</v>
      </c>
      <c r="B2586" t="s">
        <v>2171</v>
      </c>
      <c r="C2586" s="5" t="s">
        <v>30</v>
      </c>
      <c r="D2586" s="5">
        <v>35452</v>
      </c>
      <c r="E2586" s="2">
        <v>1096</v>
      </c>
      <c r="F2586" s="2">
        <v>61</v>
      </c>
      <c r="G2586" t="str">
        <f>B2586&amp;C2586</f>
        <v>Purity SANGA10000m</v>
      </c>
      <c r="H2586" s="2">
        <f>E2586</f>
        <v>1096</v>
      </c>
      <c r="I2586" s="2" cm="1">
        <f t="array" ref="I2586">MAX(IF($G$3:$G$4000=$G2586,$H$3:$H$4000))</f>
        <v>1096</v>
      </c>
      <c r="J2586" s="2" t="str">
        <v>NZL</v>
      </c>
      <c r="K2586" s="21" t="str">
        <v>Julia RATCLIFFE</v>
      </c>
      <c r="L2586" s="47" t="str">
        <v>hammer-throw</v>
      </c>
      <c r="M2586" s="97">
        <v>34164</v>
      </c>
      <c r="N2586" s="96" t="str">
        <f t="shared" si="160"/>
        <v>Julia RATCLIFFEhammer-throw</v>
      </c>
      <c r="O2586" s="2">
        <f t="shared" si="161"/>
        <v>1151</v>
      </c>
      <c r="P2586" s="2">
        <f t="shared" si="162"/>
        <v>4</v>
      </c>
      <c r="Q2586" s="81" t="str">
        <f t="shared" si="163"/>
        <v/>
      </c>
    </row>
    <row r="2587" spans="1:17" x14ac:dyDescent="0.2">
      <c r="A2587" t="s">
        <v>1224</v>
      </c>
      <c r="B2587" t="s">
        <v>5194</v>
      </c>
      <c r="C2587" t="s">
        <v>29</v>
      </c>
      <c r="D2587" s="5">
        <v>34170</v>
      </c>
      <c r="E2587" s="2">
        <v>1095</v>
      </c>
      <c r="F2587" s="2">
        <v>10</v>
      </c>
      <c r="G2587" t="str">
        <f>B2587&amp;C2587</f>
        <v>Virginia NYAMBURA5000m</v>
      </c>
      <c r="H2587" s="2">
        <f>E2587</f>
        <v>1095</v>
      </c>
      <c r="I2587" s="2" cm="1">
        <f t="array" ref="I2587">MAX(IF($G$3:$G$4000=$G2587,$H$3:$H$4000))</f>
        <v>1095</v>
      </c>
      <c r="J2587" s="2" t="str">
        <v>NZL</v>
      </c>
      <c r="K2587" s="21" t="str">
        <v>Camille BUSCOMB</v>
      </c>
      <c r="L2587" s="47" t="str">
        <v>10000m</v>
      </c>
      <c r="M2587" s="97">
        <v>33065</v>
      </c>
      <c r="N2587" s="96" t="str">
        <f t="shared" si="160"/>
        <v>Camille BUSCOMB10000m</v>
      </c>
      <c r="O2587" s="2">
        <f t="shared" si="161"/>
        <v>1130</v>
      </c>
      <c r="P2587" s="2">
        <f t="shared" si="162"/>
        <v>38</v>
      </c>
      <c r="Q2587" s="81" t="str">
        <f t="shared" si="163"/>
        <v/>
      </c>
    </row>
    <row r="2588" spans="1:17" x14ac:dyDescent="0.2">
      <c r="A2588" t="s">
        <v>1224</v>
      </c>
      <c r="B2588" t="s">
        <v>2020</v>
      </c>
      <c r="C2588" t="s">
        <v>28</v>
      </c>
      <c r="D2588" s="5">
        <v>35483</v>
      </c>
      <c r="E2588" s="2">
        <v>1095</v>
      </c>
      <c r="F2588" s="2">
        <v>73</v>
      </c>
      <c r="G2588" t="str">
        <f>B2588&amp;C2588</f>
        <v>Loice CHEMNUNG1500m</v>
      </c>
      <c r="H2588" s="2">
        <f>E2588</f>
        <v>1095</v>
      </c>
      <c r="I2588" s="2" cm="1">
        <f t="array" ref="I2588">MAX(IF($G$3:$G$4000=$G2588,$H$3:$H$4000))</f>
        <v>1095</v>
      </c>
      <c r="J2588" s="2" t="str">
        <v>NZL</v>
      </c>
      <c r="K2588" s="21" t="str">
        <v>Tori PEETERS</v>
      </c>
      <c r="L2588" s="47" t="str">
        <v>javelin-throw</v>
      </c>
      <c r="M2588" s="97">
        <v>34471</v>
      </c>
      <c r="N2588" s="96" t="str">
        <f t="shared" si="160"/>
        <v>Tori PEETERSjavelin-throw</v>
      </c>
      <c r="O2588" s="2">
        <f t="shared" si="161"/>
        <v>1122</v>
      </c>
      <c r="P2588" s="2">
        <f t="shared" si="162"/>
        <v>5</v>
      </c>
      <c r="Q2588" s="81" t="str">
        <f t="shared" si="163"/>
        <v/>
      </c>
    </row>
    <row r="2589" spans="1:17" x14ac:dyDescent="0.2">
      <c r="A2589" t="s">
        <v>1224</v>
      </c>
      <c r="B2589" t="s">
        <v>1400</v>
      </c>
      <c r="C2589" s="6" t="s">
        <v>28</v>
      </c>
      <c r="D2589" s="5">
        <v>37753</v>
      </c>
      <c r="E2589" s="2">
        <v>1094</v>
      </c>
      <c r="F2589" s="2">
        <v>12</v>
      </c>
      <c r="G2589" t="str">
        <f>B2589&amp;C2589</f>
        <v>Faith CHEPKOECH1500m</v>
      </c>
      <c r="H2589" s="2">
        <f>E2589</f>
        <v>1094</v>
      </c>
      <c r="I2589" s="2" cm="1">
        <f t="array" ref="I2589">MAX(IF($G$3:$G$4000=$G2589,$H$3:$H$4000))</f>
        <v>1094</v>
      </c>
      <c r="J2589" s="2" t="str">
        <v>NZL</v>
      </c>
      <c r="K2589" s="21" t="str">
        <v>Camille BUSCOMB</v>
      </c>
      <c r="L2589" s="47" t="str">
        <v>5000m</v>
      </c>
      <c r="M2589" s="97">
        <v>33065</v>
      </c>
      <c r="N2589" s="96" t="str">
        <f t="shared" si="160"/>
        <v>Camille BUSCOMB5000m</v>
      </c>
      <c r="O2589" s="2">
        <f t="shared" si="161"/>
        <v>1117</v>
      </c>
      <c r="P2589" s="2">
        <f t="shared" si="162"/>
        <v>50</v>
      </c>
      <c r="Q2589" s="81" t="str">
        <f t="shared" si="163"/>
        <v/>
      </c>
    </row>
    <row r="2590" spans="1:17" x14ac:dyDescent="0.2">
      <c r="A2590" t="s">
        <v>1224</v>
      </c>
      <c r="B2590" t="s">
        <v>1356</v>
      </c>
      <c r="C2590" t="s">
        <v>28</v>
      </c>
      <c r="D2590" s="5">
        <v>34160</v>
      </c>
      <c r="E2590" s="2">
        <v>1093</v>
      </c>
      <c r="F2590" s="2">
        <v>13</v>
      </c>
      <c r="G2590" t="str">
        <f>B2590&amp;C2590</f>
        <v>Caroline NYAGA1500m</v>
      </c>
      <c r="H2590" s="2">
        <f>E2590</f>
        <v>1093</v>
      </c>
      <c r="I2590" s="2" cm="1">
        <f t="array" ref="I2590">MAX(IF($G$3:$G$4000=$G2590,$H$3:$H$4000))</f>
        <v>1093</v>
      </c>
      <c r="J2590" s="2" t="str">
        <v>NZL</v>
      </c>
      <c r="K2590" s="21" t="str">
        <v>Anna PERCY</v>
      </c>
      <c r="L2590" s="47" t="str">
        <v>100m</v>
      </c>
      <c r="M2590" s="97">
        <v>35729</v>
      </c>
      <c r="N2590" s="96" t="str">
        <f t="shared" si="160"/>
        <v>Anna PERCY100m</v>
      </c>
      <c r="O2590" s="2">
        <f t="shared" si="161"/>
        <v>1114</v>
      </c>
      <c r="P2590" s="2">
        <f t="shared" si="162"/>
        <v>73</v>
      </c>
      <c r="Q2590" s="81" t="str">
        <f t="shared" si="163"/>
        <v/>
      </c>
    </row>
    <row r="2591" spans="1:17" x14ac:dyDescent="0.2">
      <c r="A2591" t="s">
        <v>1224</v>
      </c>
      <c r="B2591" t="s">
        <v>1396</v>
      </c>
      <c r="C2591" t="s">
        <v>28</v>
      </c>
      <c r="D2591" s="5">
        <v>37605</v>
      </c>
      <c r="E2591" s="2">
        <v>1093</v>
      </c>
      <c r="F2591" s="2">
        <v>78</v>
      </c>
      <c r="G2591" t="str">
        <f>B2591&amp;C2591</f>
        <v>Agnes Mwikali MUTUKU1500m</v>
      </c>
      <c r="H2591" s="2">
        <f>E2591</f>
        <v>1093</v>
      </c>
      <c r="I2591" s="2" cm="1">
        <f t="array" ref="I2591">MAX(IF($G$3:$G$4000=$G2591,$H$3:$H$4000))</f>
        <v>1093</v>
      </c>
      <c r="J2591" s="2" t="str">
        <v>NZL</v>
      </c>
      <c r="K2591" s="21" t="str">
        <v>Camille BUSCOMB</v>
      </c>
      <c r="L2591" s="47" t="str">
        <v>1500m</v>
      </c>
      <c r="M2591" s="97">
        <v>33065</v>
      </c>
      <c r="N2591" s="96" t="str">
        <f t="shared" si="160"/>
        <v>Camille BUSCOMB1500m</v>
      </c>
      <c r="O2591" s="2">
        <f t="shared" si="161"/>
        <v>1109</v>
      </c>
      <c r="P2591" s="2">
        <f t="shared" si="162"/>
        <v>64</v>
      </c>
      <c r="Q2591" s="81" t="str">
        <f t="shared" si="163"/>
        <v/>
      </c>
    </row>
    <row r="2592" spans="1:17" x14ac:dyDescent="0.2">
      <c r="A2592" t="s">
        <v>1224</v>
      </c>
      <c r="B2592" t="s">
        <v>2023</v>
      </c>
      <c r="C2592" t="s">
        <v>28</v>
      </c>
      <c r="D2592" s="5"/>
      <c r="E2592" s="2">
        <v>1093</v>
      </c>
      <c r="F2592" s="2">
        <v>79</v>
      </c>
      <c r="G2592" t="str">
        <f>B2592&amp;C2592</f>
        <v>Vivian KOSGEI1500m</v>
      </c>
      <c r="H2592" s="2">
        <f>E2592</f>
        <v>1093</v>
      </c>
      <c r="I2592" s="2" cm="1">
        <f t="array" ref="I2592">MAX(IF($G$3:$G$4000=$G2592,$H$3:$H$4000))</f>
        <v>1093</v>
      </c>
      <c r="J2592" s="2" t="str">
        <v>NZL</v>
      </c>
      <c r="K2592" s="21" t="str">
        <v>Georgia HULLS</v>
      </c>
      <c r="L2592" s="47" t="str">
        <v>100m</v>
      </c>
      <c r="M2592" s="97">
        <v>36399</v>
      </c>
      <c r="N2592" s="96" t="str">
        <f t="shared" si="160"/>
        <v>Georgia HULLS100m</v>
      </c>
      <c r="O2592" s="2">
        <f t="shared" si="161"/>
        <v>1106</v>
      </c>
      <c r="P2592" s="2">
        <f t="shared" si="162"/>
        <v>82</v>
      </c>
      <c r="Q2592" s="81" t="str">
        <f t="shared" si="163"/>
        <v/>
      </c>
    </row>
    <row r="2593" spans="1:17" x14ac:dyDescent="0.2">
      <c r="A2593" t="s">
        <v>1224</v>
      </c>
      <c r="B2593" t="s">
        <v>1377</v>
      </c>
      <c r="C2593" t="s">
        <v>34</v>
      </c>
      <c r="D2593" s="5">
        <v>44701</v>
      </c>
      <c r="E2593" s="2">
        <v>1093</v>
      </c>
      <c r="F2593" s="2">
        <v>46</v>
      </c>
      <c r="G2593" t="str">
        <f>B2593&amp;C2593</f>
        <v>Diana CHEPKEMOI3000msc</v>
      </c>
      <c r="H2593" s="2">
        <f>E2593</f>
        <v>1093</v>
      </c>
      <c r="I2593" s="2" cm="1">
        <f t="array" ref="I2593">MAX(IF($G$3:$G$4000=$G2593,$H$3:$H$4000))</f>
        <v>1093</v>
      </c>
      <c r="J2593" s="2" t="str">
        <v>NZL</v>
      </c>
      <c r="K2593" s="21" t="str">
        <v>Rosie ELLIOTT</v>
      </c>
      <c r="L2593" s="47" t="str">
        <v>400m</v>
      </c>
      <c r="M2593" s="97">
        <v>35740</v>
      </c>
      <c r="N2593" s="96" t="str">
        <f t="shared" si="160"/>
        <v>Rosie ELLIOTT400m</v>
      </c>
      <c r="O2593" s="2">
        <f t="shared" si="161"/>
        <v>1104</v>
      </c>
      <c r="P2593" s="2">
        <f t="shared" si="162"/>
        <v>65</v>
      </c>
      <c r="Q2593" s="81" t="str">
        <f t="shared" si="163"/>
        <v/>
      </c>
    </row>
    <row r="2594" spans="1:17" x14ac:dyDescent="0.2">
      <c r="A2594" t="s">
        <v>1224</v>
      </c>
      <c r="B2594" t="s">
        <v>2024</v>
      </c>
      <c r="C2594" t="s">
        <v>28</v>
      </c>
      <c r="D2594" s="5">
        <v>36135</v>
      </c>
      <c r="E2594" s="2">
        <v>1092</v>
      </c>
      <c r="F2594" s="2">
        <v>81</v>
      </c>
      <c r="G2594" t="str">
        <f>B2594&amp;C2594</f>
        <v>Naomi MUSSONI1500m</v>
      </c>
      <c r="H2594" s="2">
        <f>E2594</f>
        <v>1092</v>
      </c>
      <c r="I2594" s="2" cm="1">
        <f t="array" ref="I2594">MAX(IF($G$3:$G$4000=$G2594,$H$3:$H$4000))</f>
        <v>1092</v>
      </c>
      <c r="J2594" s="2" t="str">
        <v>NZL</v>
      </c>
      <c r="K2594" s="21" t="str">
        <v>Keeley O'HAGAN</v>
      </c>
      <c r="L2594" s="47" t="str">
        <v>high-jump</v>
      </c>
      <c r="M2594" s="97">
        <v>34404</v>
      </c>
      <c r="N2594" s="96" t="str">
        <f t="shared" si="160"/>
        <v>Keeley O'HAGANhigh-jump</v>
      </c>
      <c r="O2594" s="2">
        <f t="shared" si="161"/>
        <v>1101</v>
      </c>
      <c r="P2594" s="2">
        <f t="shared" si="162"/>
        <v>12</v>
      </c>
      <c r="Q2594" s="81" t="str">
        <f t="shared" si="163"/>
        <v/>
      </c>
    </row>
    <row r="2595" spans="1:17" x14ac:dyDescent="0.2">
      <c r="A2595" t="s">
        <v>1224</v>
      </c>
      <c r="B2595" t="s">
        <v>1391</v>
      </c>
      <c r="C2595" t="s">
        <v>29</v>
      </c>
      <c r="D2595" s="5">
        <v>35815</v>
      </c>
      <c r="E2595" s="2">
        <v>1092</v>
      </c>
      <c r="F2595" s="2">
        <v>72</v>
      </c>
      <c r="G2595" t="str">
        <f>B2595&amp;C2595</f>
        <v>Sandrafelis Chebet TUEI5000m</v>
      </c>
      <c r="H2595" s="2">
        <f>E2595</f>
        <v>1092</v>
      </c>
      <c r="I2595" s="2" cm="1">
        <f t="array" ref="I2595">MAX(IF($G$3:$G$4000=$G2595,$H$3:$H$4000))</f>
        <v>1113</v>
      </c>
      <c r="J2595" s="2" t="str">
        <v>NZL</v>
      </c>
      <c r="K2595" s="21" t="str">
        <v>Nicole BRADLEY</v>
      </c>
      <c r="L2595" s="47" t="str">
        <v>hammer-throw</v>
      </c>
      <c r="M2595" s="97">
        <v>33717</v>
      </c>
      <c r="N2595" s="96" t="str">
        <f t="shared" si="160"/>
        <v>Nicole BRADLEYhammer-throw</v>
      </c>
      <c r="O2595" s="2">
        <f t="shared" si="161"/>
        <v>1100</v>
      </c>
      <c r="P2595" s="2">
        <f t="shared" si="162"/>
        <v>6</v>
      </c>
      <c r="Q2595" s="81" t="str">
        <f t="shared" si="163"/>
        <v/>
      </c>
    </row>
    <row r="2596" spans="1:17" x14ac:dyDescent="0.2">
      <c r="A2596" t="s">
        <v>1224</v>
      </c>
      <c r="B2596" t="s">
        <v>2173</v>
      </c>
      <c r="C2596" t="s">
        <v>30</v>
      </c>
      <c r="D2596" s="5">
        <v>1997</v>
      </c>
      <c r="E2596" s="2">
        <v>1092</v>
      </c>
      <c r="F2596" s="2">
        <v>65</v>
      </c>
      <c r="G2596" t="str">
        <f>B2596&amp;C2596</f>
        <v>Brigid CHELIMO10000m</v>
      </c>
      <c r="H2596" s="2">
        <f>E2596</f>
        <v>1092</v>
      </c>
      <c r="I2596" s="2" cm="1">
        <f t="array" ref="I2596">MAX(IF($G$3:$G$4000=$G2596,$H$3:$H$4000))</f>
        <v>1092</v>
      </c>
      <c r="J2596" s="2" t="str">
        <v>NZL</v>
      </c>
      <c r="K2596" s="21" t="str">
        <v>Imogen AYRIS</v>
      </c>
      <c r="L2596" s="47" t="str">
        <v>pole-vault</v>
      </c>
      <c r="M2596" s="97">
        <v>36872</v>
      </c>
      <c r="N2596" s="96" t="str">
        <f t="shared" si="160"/>
        <v>Imogen AYRISpole-vault</v>
      </c>
      <c r="O2596" s="2">
        <f t="shared" si="161"/>
        <v>1099</v>
      </c>
      <c r="P2596" s="2">
        <f t="shared" si="162"/>
        <v>7</v>
      </c>
      <c r="Q2596" s="81" t="str">
        <f t="shared" si="163"/>
        <v/>
      </c>
    </row>
    <row r="2597" spans="1:17" x14ac:dyDescent="0.2">
      <c r="A2597" t="s">
        <v>1224</v>
      </c>
      <c r="B2597" t="s">
        <v>2137</v>
      </c>
      <c r="C2597" t="s">
        <v>29</v>
      </c>
      <c r="D2597" s="6">
        <v>36068</v>
      </c>
      <c r="E2597" s="2">
        <v>1091</v>
      </c>
      <c r="F2597" s="2">
        <v>74</v>
      </c>
      <c r="G2597" t="str">
        <f>B2597&amp;C2597</f>
        <v>Betty Chepkemoi SIGEI5000m</v>
      </c>
      <c r="H2597" s="2">
        <f>E2597</f>
        <v>1091</v>
      </c>
      <c r="I2597" s="2" cm="1">
        <f t="array" ref="I2597">MAX(IF($G$3:$G$4000=$G2597,$H$3:$H$4000))</f>
        <v>1091</v>
      </c>
      <c r="J2597" s="2" t="str">
        <v>NZL</v>
      </c>
      <c r="K2597" s="21" t="str">
        <v>Georgia HULLS</v>
      </c>
      <c r="L2597" s="47" t="str">
        <v>200m</v>
      </c>
      <c r="M2597" s="97">
        <v>36399</v>
      </c>
      <c r="N2597" s="96" t="str">
        <f t="shared" si="160"/>
        <v>Georgia HULLS200m</v>
      </c>
      <c r="O2597" s="2">
        <f t="shared" si="161"/>
        <v>1099</v>
      </c>
      <c r="P2597" s="2">
        <f t="shared" si="162"/>
        <v>72</v>
      </c>
      <c r="Q2597" s="81" t="str">
        <f t="shared" si="163"/>
        <v/>
      </c>
    </row>
    <row r="2598" spans="1:17" x14ac:dyDescent="0.2">
      <c r="A2598" t="s">
        <v>1224</v>
      </c>
      <c r="B2598" t="s">
        <v>2138</v>
      </c>
      <c r="C2598" t="s">
        <v>29</v>
      </c>
      <c r="D2598" s="5">
        <v>34490</v>
      </c>
      <c r="E2598" s="2">
        <v>1090</v>
      </c>
      <c r="F2598" s="2">
        <v>76</v>
      </c>
      <c r="G2598" t="str">
        <f>B2598&amp;C2598</f>
        <v>Vibian CHEPKURUI5000m</v>
      </c>
      <c r="H2598" s="2">
        <f>E2598</f>
        <v>1090</v>
      </c>
      <c r="I2598" s="2" cm="1">
        <f t="array" ref="I2598">MAX(IF($G$3:$G$4000=$G2598,$H$3:$H$4000))</f>
        <v>1090</v>
      </c>
      <c r="J2598" s="2" t="str">
        <v>NZL</v>
      </c>
      <c r="K2598" s="21" t="str">
        <v>Portia BING</v>
      </c>
      <c r="L2598" s="47" t="str">
        <v>400m</v>
      </c>
      <c r="M2598" s="97">
        <v>34076</v>
      </c>
      <c r="N2598" s="96" t="str">
        <f t="shared" si="160"/>
        <v>Portia BING400m</v>
      </c>
      <c r="O2598" s="2">
        <f t="shared" si="161"/>
        <v>1096</v>
      </c>
      <c r="P2598" s="2">
        <f t="shared" si="162"/>
        <v>77</v>
      </c>
      <c r="Q2598" s="81" t="str">
        <f t="shared" si="163"/>
        <v/>
      </c>
    </row>
    <row r="2599" spans="1:17" x14ac:dyDescent="0.2">
      <c r="A2599" t="s">
        <v>1224</v>
      </c>
      <c r="B2599" t="s">
        <v>2139</v>
      </c>
      <c r="C2599" t="s">
        <v>29</v>
      </c>
      <c r="D2599" s="5">
        <v>36491</v>
      </c>
      <c r="E2599" s="2">
        <v>1090</v>
      </c>
      <c r="F2599" s="2">
        <v>77</v>
      </c>
      <c r="G2599" t="str">
        <f>B2599&amp;C2599</f>
        <v>Winnie JEROTICH5000m</v>
      </c>
      <c r="H2599" s="2">
        <f>E2599</f>
        <v>1090</v>
      </c>
      <c r="I2599" s="2" cm="1">
        <f t="array" ref="I2599">MAX(IF($G$3:$G$4000=$G2599,$H$3:$H$4000))</f>
        <v>1090</v>
      </c>
      <c r="J2599" s="2" t="str">
        <v>NZL</v>
      </c>
      <c r="K2599" s="21" t="str">
        <v>Izzy NEAL</v>
      </c>
      <c r="L2599" s="47" t="str">
        <v>400m</v>
      </c>
      <c r="M2599" s="97">
        <v>37031</v>
      </c>
      <c r="N2599" s="96" t="str">
        <f t="shared" si="160"/>
        <v>Izzy NEAL400m</v>
      </c>
      <c r="O2599" s="2">
        <f t="shared" si="161"/>
        <v>1096</v>
      </c>
      <c r="P2599" s="2">
        <f t="shared" si="162"/>
        <v>77</v>
      </c>
      <c r="Q2599" s="81" t="str">
        <f t="shared" si="163"/>
        <v/>
      </c>
    </row>
    <row r="2600" spans="1:17" x14ac:dyDescent="0.2">
      <c r="A2600" t="s">
        <v>1224</v>
      </c>
      <c r="B2600" t="s">
        <v>1418</v>
      </c>
      <c r="C2600" s="5" t="s">
        <v>28</v>
      </c>
      <c r="D2600" s="5">
        <v>34778</v>
      </c>
      <c r="E2600" s="2">
        <v>1089</v>
      </c>
      <c r="F2600" s="2">
        <v>90</v>
      </c>
      <c r="G2600" t="str">
        <f>B2600&amp;C2600</f>
        <v>Judith JEPNGETICH1500m</v>
      </c>
      <c r="H2600" s="2">
        <f>E2600</f>
        <v>1089</v>
      </c>
      <c r="I2600" s="2" cm="1">
        <f t="array" ref="I2600">MAX(IF($G$3:$G$4000=$G2600,$H$3:$H$4000))</f>
        <v>1089</v>
      </c>
      <c r="J2600" s="2" t="str">
        <v>NZL</v>
      </c>
      <c r="K2600" s="21" t="str">
        <v>Holly MANNING</v>
      </c>
      <c r="L2600" s="47" t="str">
        <v>800m</v>
      </c>
      <c r="M2600" s="97">
        <v>35377</v>
      </c>
      <c r="N2600" s="96" t="str">
        <f t="shared" si="160"/>
        <v>Holly MANNING800m</v>
      </c>
      <c r="O2600" s="2">
        <f t="shared" si="161"/>
        <v>1096</v>
      </c>
      <c r="P2600" s="2">
        <f t="shared" si="162"/>
        <v>77</v>
      </c>
      <c r="Q2600" s="81" t="str">
        <f t="shared" si="163"/>
        <v/>
      </c>
    </row>
    <row r="2601" spans="1:17" x14ac:dyDescent="0.2">
      <c r="A2601" t="s">
        <v>1224</v>
      </c>
      <c r="B2601" t="s">
        <v>1979</v>
      </c>
      <c r="C2601" t="s">
        <v>27</v>
      </c>
      <c r="D2601" s="5"/>
      <c r="E2601" s="2">
        <v>1088</v>
      </c>
      <c r="F2601" s="2">
        <v>80</v>
      </c>
      <c r="G2601" t="str">
        <f>B2601&amp;C2601</f>
        <v>Mueni KALEMI800m</v>
      </c>
      <c r="H2601" s="2">
        <f>E2601</f>
        <v>1088</v>
      </c>
      <c r="I2601" s="2" cm="1">
        <f t="array" ref="I2601">MAX(IF($G$3:$G$4000=$G2601,$H$3:$H$4000))</f>
        <v>1088</v>
      </c>
      <c r="J2601" s="2" t="str">
        <v>NZL</v>
      </c>
      <c r="K2601" s="21" t="str">
        <v>Alison ANDREWS-PAUL</v>
      </c>
      <c r="L2601" s="47" t="str">
        <v>800m</v>
      </c>
      <c r="M2601" s="97">
        <v>35782</v>
      </c>
      <c r="N2601" s="96" t="str">
        <f t="shared" si="160"/>
        <v>Alison ANDREWS-PAUL800m</v>
      </c>
      <c r="O2601" s="2">
        <f t="shared" si="161"/>
        <v>1091</v>
      </c>
      <c r="P2601" s="2">
        <f t="shared" si="162"/>
        <v>87</v>
      </c>
      <c r="Q2601" s="81" t="str">
        <f t="shared" si="163"/>
        <v/>
      </c>
    </row>
    <row r="2602" spans="1:17" x14ac:dyDescent="0.2">
      <c r="A2602" t="s">
        <v>1224</v>
      </c>
      <c r="B2602" t="s">
        <v>2175</v>
      </c>
      <c r="C2602" t="s">
        <v>30</v>
      </c>
      <c r="D2602" s="5"/>
      <c r="E2602" s="2">
        <v>1088</v>
      </c>
      <c r="F2602" s="2">
        <v>69</v>
      </c>
      <c r="G2602" t="str">
        <f>B2602&amp;C2602</f>
        <v>Joyce KIPKEMBOI10000m</v>
      </c>
      <c r="H2602" s="2">
        <f>E2602</f>
        <v>1088</v>
      </c>
      <c r="I2602" s="2" cm="1">
        <f t="array" ref="I2602">MAX(IF($G$3:$G$4000=$G2602,$H$3:$H$4000))</f>
        <v>1088</v>
      </c>
      <c r="J2602" s="2" t="str">
        <v>NZL</v>
      </c>
      <c r="K2602" s="21" t="str">
        <v>Rebekah GREENE</v>
      </c>
      <c r="L2602" s="47" t="str">
        <v>1500m</v>
      </c>
      <c r="M2602" s="97">
        <v>34329</v>
      </c>
      <c r="N2602" s="96" t="str">
        <f t="shared" si="160"/>
        <v>Rebekah GREENE1500m</v>
      </c>
      <c r="O2602" s="2">
        <f t="shared" si="161"/>
        <v>1089</v>
      </c>
      <c r="P2602" s="2">
        <f t="shared" si="162"/>
        <v>99</v>
      </c>
      <c r="Q2602" s="81" t="str">
        <f t="shared" si="163"/>
        <v/>
      </c>
    </row>
    <row r="2603" spans="1:17" x14ac:dyDescent="0.2">
      <c r="A2603" t="s">
        <v>1224</v>
      </c>
      <c r="B2603" t="s">
        <v>1358</v>
      </c>
      <c r="C2603" t="s">
        <v>28</v>
      </c>
      <c r="D2603" s="5">
        <v>35662</v>
      </c>
      <c r="E2603" s="2">
        <v>1087</v>
      </c>
      <c r="F2603" s="2">
        <v>14</v>
      </c>
      <c r="G2603" t="str">
        <f>B2603&amp;C2603</f>
        <v>Iveen CHEPKEMOI1500m</v>
      </c>
      <c r="H2603" s="2">
        <f>E2603</f>
        <v>1087</v>
      </c>
      <c r="I2603" s="2" cm="1">
        <f t="array" ref="I2603">MAX(IF($G$3:$G$4000=$G2603,$H$3:$H$4000))</f>
        <v>1087</v>
      </c>
      <c r="J2603" s="2" t="str">
        <v>NZL</v>
      </c>
      <c r="K2603" s="21" t="str">
        <v>Laura NAGEL</v>
      </c>
      <c r="L2603" s="47" t="str">
        <v>1500m</v>
      </c>
      <c r="M2603" s="97">
        <v>33645</v>
      </c>
      <c r="N2603" s="96" t="str">
        <f t="shared" si="160"/>
        <v>Laura NAGEL1500m</v>
      </c>
      <c r="O2603" s="2">
        <f t="shared" si="161"/>
        <v>1085</v>
      </c>
      <c r="P2603" s="2">
        <f t="shared" si="162"/>
        <v>105</v>
      </c>
      <c r="Q2603" s="81" t="str">
        <f t="shared" si="163"/>
        <v/>
      </c>
    </row>
    <row r="2604" spans="1:17" x14ac:dyDescent="0.2">
      <c r="A2604" t="s">
        <v>1224</v>
      </c>
      <c r="B2604" t="s">
        <v>2029</v>
      </c>
      <c r="C2604" s="5" t="s">
        <v>28</v>
      </c>
      <c r="D2604" s="5">
        <v>38099</v>
      </c>
      <c r="E2604" s="2">
        <v>1087</v>
      </c>
      <c r="F2604" s="2">
        <v>93</v>
      </c>
      <c r="G2604" t="str">
        <f>B2604&amp;C2604</f>
        <v>Caroline KARIBA1500m</v>
      </c>
      <c r="H2604" s="2">
        <f>E2604</f>
        <v>1087</v>
      </c>
      <c r="I2604" s="2" cm="1">
        <f t="array" ref="I2604">MAX(IF($G$3:$G$4000=$G2604,$H$3:$H$4000))</f>
        <v>1087</v>
      </c>
      <c r="J2604" s="2" t="str">
        <v>NZL</v>
      </c>
      <c r="K2604" s="21" t="str">
        <v>Imogen SKELTON</v>
      </c>
      <c r="L2604" s="47" t="str">
        <v>high-jump</v>
      </c>
      <c r="M2604" s="97">
        <v>36814</v>
      </c>
      <c r="N2604" s="96" t="str">
        <f t="shared" si="160"/>
        <v>Imogen SKELTONhigh-jump</v>
      </c>
      <c r="O2604" s="2">
        <f t="shared" si="161"/>
        <v>1082</v>
      </c>
      <c r="P2604" s="2">
        <f t="shared" si="162"/>
        <v>14</v>
      </c>
      <c r="Q2604" s="81" t="str">
        <f t="shared" si="163"/>
        <v/>
      </c>
    </row>
    <row r="2605" spans="1:17" x14ac:dyDescent="0.2">
      <c r="A2605" t="s">
        <v>1224</v>
      </c>
      <c r="B2605" t="s">
        <v>1356</v>
      </c>
      <c r="C2605" t="s">
        <v>29</v>
      </c>
      <c r="D2605" s="5">
        <v>34160</v>
      </c>
      <c r="E2605" s="2">
        <v>1087</v>
      </c>
      <c r="F2605" s="2">
        <v>80</v>
      </c>
      <c r="G2605" t="str">
        <f>B2605&amp;C2605</f>
        <v>Caroline NYAGA5000m</v>
      </c>
      <c r="H2605" s="2">
        <f>E2605</f>
        <v>1087</v>
      </c>
      <c r="I2605" s="2" cm="1">
        <f t="array" ref="I2605">MAX(IF($G$3:$G$4000=$G2605,$H$3:$H$4000))</f>
        <v>1087</v>
      </c>
      <c r="J2605" s="2" t="str">
        <v>NZL</v>
      </c>
      <c r="K2605" s="21" t="str">
        <v>Rosie ELLIOTT</v>
      </c>
      <c r="L2605" s="47" t="str">
        <v>100m</v>
      </c>
      <c r="M2605" s="97">
        <v>35740</v>
      </c>
      <c r="N2605" s="96" t="str">
        <f t="shared" si="160"/>
        <v>Rosie ELLIOTT100m</v>
      </c>
      <c r="O2605" s="2">
        <f t="shared" si="161"/>
        <v>1079</v>
      </c>
      <c r="P2605" s="2">
        <f t="shared" si="162"/>
        <v>108</v>
      </c>
      <c r="Q2605" s="81" t="str">
        <f t="shared" si="163"/>
        <v/>
      </c>
    </row>
    <row r="2606" spans="1:17" x14ac:dyDescent="0.2">
      <c r="A2606" t="s">
        <v>1224</v>
      </c>
      <c r="B2606" t="s">
        <v>2030</v>
      </c>
      <c r="C2606" t="s">
        <v>28</v>
      </c>
      <c r="D2606" s="5">
        <v>36853</v>
      </c>
      <c r="E2606" s="2">
        <v>1086</v>
      </c>
      <c r="F2606" s="2">
        <v>94</v>
      </c>
      <c r="G2606" t="str">
        <f>B2606&amp;C2606</f>
        <v>Lydia Jeruto LAGAT1500m</v>
      </c>
      <c r="H2606" s="2">
        <f>E2606</f>
        <v>1086</v>
      </c>
      <c r="I2606" s="2" cm="1">
        <f t="array" ref="I2606">MAX(IF($G$3:$G$4000=$G2606,$H$3:$H$4000))</f>
        <v>1086</v>
      </c>
      <c r="J2606" s="2" t="str">
        <v>NZL</v>
      </c>
      <c r="K2606" s="21" t="str">
        <v>Amy ROBERTSON</v>
      </c>
      <c r="L2606" s="47" t="str">
        <v>100mh</v>
      </c>
      <c r="M2606" s="97">
        <v>36495</v>
      </c>
      <c r="N2606" s="96" t="str">
        <f t="shared" si="160"/>
        <v>Amy ROBERTSON100mh</v>
      </c>
      <c r="O2606" s="2">
        <f t="shared" si="161"/>
        <v>1073</v>
      </c>
      <c r="P2606" s="2">
        <f t="shared" si="162"/>
        <v>69</v>
      </c>
      <c r="Q2606" s="81" t="str">
        <f t="shared" si="163"/>
        <v/>
      </c>
    </row>
    <row r="2607" spans="1:17" x14ac:dyDescent="0.2">
      <c r="A2607" t="s">
        <v>1224</v>
      </c>
      <c r="B2607" t="s">
        <v>2039</v>
      </c>
      <c r="C2607" t="s">
        <v>34</v>
      </c>
      <c r="D2607" s="5">
        <v>33463</v>
      </c>
      <c r="E2607" s="2">
        <v>1085</v>
      </c>
      <c r="F2607" s="2">
        <v>8</v>
      </c>
      <c r="G2607" t="str">
        <f>B2607&amp;C2607</f>
        <v>Purity KIRUI3000msc</v>
      </c>
      <c r="H2607" s="2">
        <f>E2607</f>
        <v>1085</v>
      </c>
      <c r="I2607" s="2" cm="1">
        <f t="array" ref="I2607">MAX(IF($G$3:$G$4000=$G2607,$H$3:$H$4000))</f>
        <v>1201</v>
      </c>
      <c r="J2607" s="2" t="str">
        <v>NZL</v>
      </c>
      <c r="K2607" s="21" t="str">
        <v>Livvy WILSON</v>
      </c>
      <c r="L2607" s="47" t="str">
        <v>100m</v>
      </c>
      <c r="M2607" s="97">
        <v>33825</v>
      </c>
      <c r="N2607" s="96" t="str">
        <f t="shared" si="160"/>
        <v>Livvy WILSON100m</v>
      </c>
      <c r="O2607" s="2">
        <f t="shared" si="161"/>
        <v>1072</v>
      </c>
      <c r="P2607" s="2">
        <f t="shared" si="162"/>
        <v>112</v>
      </c>
      <c r="Q2607" s="81" t="str">
        <f t="shared" si="163"/>
        <v/>
      </c>
    </row>
    <row r="2608" spans="1:17" x14ac:dyDescent="0.2">
      <c r="A2608" t="s">
        <v>1224</v>
      </c>
      <c r="B2608" t="s">
        <v>1394</v>
      </c>
      <c r="C2608" t="s">
        <v>29</v>
      </c>
      <c r="D2608" s="5">
        <v>34680</v>
      </c>
      <c r="E2608" s="2">
        <v>1085</v>
      </c>
      <c r="F2608" s="2">
        <v>13</v>
      </c>
      <c r="G2608" t="str">
        <f>B2608&amp;C2608</f>
        <v>Mary MUNANU5000m</v>
      </c>
      <c r="H2608" s="2">
        <f>E2608</f>
        <v>1085</v>
      </c>
      <c r="I2608" s="2" cm="1">
        <f t="array" ref="I2608">MAX(IF($G$3:$G$4000=$G2608,$H$3:$H$4000))</f>
        <v>1085</v>
      </c>
      <c r="J2608" s="2" t="str">
        <v>NZL</v>
      </c>
      <c r="K2608" s="21" t="str">
        <v>Josie TAYLOR</v>
      </c>
      <c r="L2608" s="47" t="str">
        <v>high-jump</v>
      </c>
      <c r="M2608" s="97">
        <v>37603</v>
      </c>
      <c r="N2608" s="96" t="str">
        <f t="shared" si="160"/>
        <v>Josie TAYLORhigh-jump</v>
      </c>
      <c r="O2608" s="2">
        <f t="shared" si="161"/>
        <v>1072</v>
      </c>
      <c r="P2608" s="2">
        <f t="shared" si="162"/>
        <v>17</v>
      </c>
      <c r="Q2608" s="81" t="str">
        <f t="shared" si="163"/>
        <v/>
      </c>
    </row>
    <row r="2609" spans="1:17" x14ac:dyDescent="0.2">
      <c r="A2609" t="s">
        <v>1224</v>
      </c>
      <c r="B2609" t="s">
        <v>1920</v>
      </c>
      <c r="C2609" t="s">
        <v>26</v>
      </c>
      <c r="D2609" s="5">
        <v>33636</v>
      </c>
      <c r="E2609" s="2">
        <v>1084</v>
      </c>
      <c r="F2609" s="2">
        <v>90</v>
      </c>
      <c r="G2609" t="str">
        <f>B2609&amp;C2609</f>
        <v>Veronica Kamumbe MUTUA400m</v>
      </c>
      <c r="H2609" s="2">
        <f>E2609</f>
        <v>1084</v>
      </c>
      <c r="I2609" s="2" cm="1">
        <f t="array" ref="I2609">MAX(IF($G$3:$G$4000=$G2609,$H$3:$H$4000))</f>
        <v>1084</v>
      </c>
      <c r="J2609" s="2" t="str">
        <v>NZL</v>
      </c>
      <c r="K2609" s="21" t="str">
        <v>Lydia O'DONNELL</v>
      </c>
      <c r="L2609" s="47" t="str">
        <v>5000m</v>
      </c>
      <c r="M2609" s="97">
        <v>33038</v>
      </c>
      <c r="N2609" s="96" t="str">
        <f t="shared" si="160"/>
        <v>Lydia O'DONNELL5000m</v>
      </c>
      <c r="O2609" s="2">
        <f t="shared" si="161"/>
        <v>1071</v>
      </c>
      <c r="P2609" s="2">
        <f t="shared" si="162"/>
        <v>103</v>
      </c>
      <c r="Q2609" s="81" t="str">
        <f t="shared" si="163"/>
        <v/>
      </c>
    </row>
    <row r="2610" spans="1:17" x14ac:dyDescent="0.2">
      <c r="A2610" t="s">
        <v>1224</v>
      </c>
      <c r="B2610" t="s">
        <v>2062</v>
      </c>
      <c r="C2610" t="s">
        <v>34</v>
      </c>
      <c r="D2610" s="5">
        <v>31503</v>
      </c>
      <c r="E2610" s="2">
        <v>1084</v>
      </c>
      <c r="F2610" s="2">
        <v>49</v>
      </c>
      <c r="G2610" t="str">
        <f>B2610&amp;C2610</f>
        <v>Agnes CHESANG3000msc</v>
      </c>
      <c r="H2610" s="2">
        <f>E2610</f>
        <v>1084</v>
      </c>
      <c r="I2610" s="2" cm="1">
        <f t="array" ref="I2610">MAX(IF($G$3:$G$4000=$G2610,$H$3:$H$4000))</f>
        <v>1084</v>
      </c>
      <c r="J2610" s="2" t="str">
        <v>NZL</v>
      </c>
      <c r="K2610" s="21" t="str">
        <v>Rebekah GREENE</v>
      </c>
      <c r="L2610" s="47" t="str">
        <v>800m</v>
      </c>
      <c r="M2610" s="97">
        <v>34329</v>
      </c>
      <c r="N2610" s="96" t="str">
        <f t="shared" si="160"/>
        <v>Rebekah GREENE800m</v>
      </c>
      <c r="O2610" s="2">
        <f t="shared" si="161"/>
        <v>1070</v>
      </c>
      <c r="P2610" s="2">
        <f t="shared" si="162"/>
        <v>114</v>
      </c>
      <c r="Q2610" s="81" t="str">
        <f t="shared" si="163"/>
        <v/>
      </c>
    </row>
    <row r="2611" spans="1:17" x14ac:dyDescent="0.2">
      <c r="A2611" t="s">
        <v>1224</v>
      </c>
      <c r="B2611" t="s">
        <v>2050</v>
      </c>
      <c r="C2611" t="s">
        <v>29</v>
      </c>
      <c r="D2611" s="5">
        <v>36619</v>
      </c>
      <c r="E2611" s="2">
        <v>1083</v>
      </c>
      <c r="F2611" s="2">
        <v>81</v>
      </c>
      <c r="G2611" t="str">
        <f>B2611&amp;C2611</f>
        <v>Betty Chepkemoi KIBET5000m</v>
      </c>
      <c r="H2611" s="2">
        <f>E2611</f>
        <v>1083</v>
      </c>
      <c r="I2611" s="2" cm="1">
        <f t="array" ref="I2611">MAX(IF($G$3:$G$4000=$G2611,$H$3:$H$4000))</f>
        <v>1083</v>
      </c>
      <c r="J2611" s="2" t="str">
        <v>NZL</v>
      </c>
      <c r="K2611" s="21" t="str">
        <v>Rosie ELLIOTT</v>
      </c>
      <c r="L2611" s="47" t="str">
        <v>200m</v>
      </c>
      <c r="M2611" s="97">
        <v>35740</v>
      </c>
      <c r="N2611" s="96" t="str">
        <f t="shared" si="160"/>
        <v>Rosie ELLIOTT200m</v>
      </c>
      <c r="O2611" s="2">
        <f t="shared" si="161"/>
        <v>1064</v>
      </c>
      <c r="P2611" s="2">
        <f t="shared" si="162"/>
        <v>109</v>
      </c>
      <c r="Q2611" s="81" t="str">
        <f t="shared" si="163"/>
        <v/>
      </c>
    </row>
    <row r="2612" spans="1:17" x14ac:dyDescent="0.2">
      <c r="A2612" t="s">
        <v>1224</v>
      </c>
      <c r="B2612" t="s">
        <v>1380</v>
      </c>
      <c r="C2612" t="s">
        <v>34</v>
      </c>
      <c r="D2612" s="5">
        <v>1995</v>
      </c>
      <c r="E2612" s="2">
        <v>1082</v>
      </c>
      <c r="F2612" s="2">
        <v>9</v>
      </c>
      <c r="G2612" t="str">
        <f>B2612&amp;C2612</f>
        <v>Joyce MUNAI3000msc</v>
      </c>
      <c r="H2612" s="2">
        <f>E2612</f>
        <v>1082</v>
      </c>
      <c r="I2612" s="2" cm="1">
        <f t="array" ref="I2612">MAX(IF($G$3:$G$4000=$G2612,$H$3:$H$4000))</f>
        <v>1126</v>
      </c>
      <c r="J2612" s="2" t="str">
        <v>NZL</v>
      </c>
      <c r="K2612" s="21" t="str">
        <v>Jennie HAUKE</v>
      </c>
      <c r="L2612" s="47" t="str">
        <v>800m</v>
      </c>
      <c r="M2612" s="97">
        <v>34006</v>
      </c>
      <c r="N2612" s="96" t="str">
        <f t="shared" si="160"/>
        <v>Jennie HAUKE800m</v>
      </c>
      <c r="O2612" s="2">
        <f t="shared" si="161"/>
        <v>1064</v>
      </c>
      <c r="P2612" s="2">
        <f t="shared" si="162"/>
        <v>117</v>
      </c>
      <c r="Q2612" s="81" t="str">
        <f t="shared" si="163"/>
        <v/>
      </c>
    </row>
    <row r="2613" spans="1:17" x14ac:dyDescent="0.2">
      <c r="A2613" t="s">
        <v>1224</v>
      </c>
      <c r="B2613" t="s">
        <v>2116</v>
      </c>
      <c r="C2613" t="s">
        <v>29</v>
      </c>
      <c r="D2613" s="5">
        <v>36710</v>
      </c>
      <c r="E2613" s="2">
        <v>1082</v>
      </c>
      <c r="F2613" s="2">
        <v>14</v>
      </c>
      <c r="G2613" t="str">
        <f>B2613&amp;C2613</f>
        <v>Jackline Chepwogen ROTICH5000m</v>
      </c>
      <c r="H2613" s="2">
        <f>E2613</f>
        <v>1082</v>
      </c>
      <c r="I2613" s="2" cm="1">
        <f t="array" ref="I2613">MAX(IF($G$3:$G$4000=$G2613,$H$3:$H$4000))</f>
        <v>1146</v>
      </c>
      <c r="J2613" s="2" t="str">
        <v>NZL</v>
      </c>
      <c r="K2613" s="21" t="str">
        <v>Katherine CAMP</v>
      </c>
      <c r="L2613" s="47" t="str">
        <v>800m</v>
      </c>
      <c r="M2613" s="97">
        <v>33640</v>
      </c>
      <c r="N2613" s="96" t="str">
        <f t="shared" si="160"/>
        <v>Katherine CAMP800m</v>
      </c>
      <c r="O2613" s="2">
        <f t="shared" si="161"/>
        <v>1063</v>
      </c>
      <c r="P2613" s="2">
        <f t="shared" si="162"/>
        <v>118</v>
      </c>
      <c r="Q2613" s="81" t="str">
        <f t="shared" si="163"/>
        <v/>
      </c>
    </row>
    <row r="2614" spans="1:17" x14ac:dyDescent="0.2">
      <c r="A2614" t="s">
        <v>1224</v>
      </c>
      <c r="B2614" t="s">
        <v>2033</v>
      </c>
      <c r="C2614" t="s">
        <v>28</v>
      </c>
      <c r="D2614" s="5"/>
      <c r="E2614" s="2">
        <v>1082</v>
      </c>
      <c r="F2614" s="2">
        <v>99</v>
      </c>
      <c r="G2614" t="str">
        <f>B2614&amp;C2614</f>
        <v>Esther GITAHI1500m</v>
      </c>
      <c r="H2614" s="2">
        <f>E2614</f>
        <v>1082</v>
      </c>
      <c r="I2614" s="2" cm="1">
        <f t="array" ref="I2614">MAX(IF($G$3:$G$4000=$G2614,$H$3:$H$4000))</f>
        <v>1082</v>
      </c>
      <c r="J2614" s="2" t="str">
        <v>NZL</v>
      </c>
      <c r="K2614" s="21" t="str">
        <v>Kara MACDERMID</v>
      </c>
      <c r="L2614" s="47" t="str">
        <v>1500m</v>
      </c>
      <c r="M2614" s="97">
        <v>35692</v>
      </c>
      <c r="N2614" s="96" t="str">
        <f t="shared" si="160"/>
        <v>Kara MACDERMID1500m</v>
      </c>
      <c r="O2614" s="2">
        <f t="shared" si="161"/>
        <v>1057</v>
      </c>
      <c r="P2614" s="2">
        <f t="shared" si="162"/>
        <v>116</v>
      </c>
      <c r="Q2614" s="81" t="str">
        <f t="shared" si="163"/>
        <v/>
      </c>
    </row>
    <row r="2615" spans="1:17" x14ac:dyDescent="0.2">
      <c r="A2615" t="s">
        <v>1224</v>
      </c>
      <c r="B2615" t="s">
        <v>1946</v>
      </c>
      <c r="C2615" t="s">
        <v>28</v>
      </c>
      <c r="D2615" s="5">
        <v>32243</v>
      </c>
      <c r="E2615" s="2">
        <v>1082</v>
      </c>
      <c r="F2615" s="2">
        <v>100</v>
      </c>
      <c r="G2615" t="str">
        <f>B2615&amp;C2615</f>
        <v>Eunice Jepkoech SUM1500m</v>
      </c>
      <c r="H2615" s="2">
        <f>E2615</f>
        <v>1082</v>
      </c>
      <c r="I2615" s="2" cm="1">
        <f t="array" ref="I2615">MAX(IF($G$3:$G$4000=$G2615,$H$3:$H$4000))</f>
        <v>1082</v>
      </c>
      <c r="J2615" s="2" t="str">
        <v>NZL</v>
      </c>
      <c r="K2615" s="21" t="str">
        <v>Camryn SMART</v>
      </c>
      <c r="L2615" s="47" t="str">
        <v>400m</v>
      </c>
      <c r="M2615" s="97">
        <v>37125</v>
      </c>
      <c r="N2615" s="96" t="str">
        <f t="shared" si="160"/>
        <v>Camryn SMART400m</v>
      </c>
      <c r="O2615" s="2">
        <f t="shared" si="161"/>
        <v>1056</v>
      </c>
      <c r="P2615" s="2">
        <f t="shared" si="162"/>
        <v>118</v>
      </c>
      <c r="Q2615" s="81" t="str">
        <f t="shared" si="163"/>
        <v/>
      </c>
    </row>
    <row r="2616" spans="1:17" x14ac:dyDescent="0.2">
      <c r="A2616" t="s">
        <v>1224</v>
      </c>
      <c r="B2616" t="s">
        <v>2063</v>
      </c>
      <c r="C2616" t="s">
        <v>34</v>
      </c>
      <c r="D2616" s="5">
        <v>33600</v>
      </c>
      <c r="E2616" s="2">
        <v>1082</v>
      </c>
      <c r="F2616" s="2">
        <v>50</v>
      </c>
      <c r="G2616" t="str">
        <f>B2616&amp;C2616</f>
        <v>Elizabeth MUENI3000msc</v>
      </c>
      <c r="H2616" s="2">
        <f>E2616</f>
        <v>1082</v>
      </c>
      <c r="I2616" s="2" cm="1">
        <f t="array" ref="I2616">MAX(IF($G$3:$G$4000=$G2616,$H$3:$H$4000))</f>
        <v>1082</v>
      </c>
      <c r="J2616" s="2" t="str">
        <v>NZL</v>
      </c>
      <c r="K2616" s="21" t="str">
        <v>Rebekah GREENE</v>
      </c>
      <c r="L2616" s="47" t="str">
        <v>5000m</v>
      </c>
      <c r="M2616" s="97">
        <v>34329</v>
      </c>
      <c r="N2616" s="96" t="str">
        <f t="shared" si="160"/>
        <v>Rebekah GREENE5000m</v>
      </c>
      <c r="O2616" s="2">
        <f t="shared" si="161"/>
        <v>1055</v>
      </c>
      <c r="P2616" s="2">
        <f t="shared" si="162"/>
        <v>110</v>
      </c>
      <c r="Q2616" s="81" t="str">
        <f t="shared" si="163"/>
        <v/>
      </c>
    </row>
    <row r="2617" spans="1:17" x14ac:dyDescent="0.2">
      <c r="A2617" t="s">
        <v>1224</v>
      </c>
      <c r="B2617" t="s">
        <v>1321</v>
      </c>
      <c r="C2617" t="s">
        <v>27</v>
      </c>
      <c r="D2617" s="5"/>
      <c r="E2617" s="2">
        <v>1080</v>
      </c>
      <c r="F2617" s="2">
        <v>25</v>
      </c>
      <c r="G2617" t="str">
        <f>B2617&amp;C2617</f>
        <v>Judy CHEPKOECH800m</v>
      </c>
      <c r="H2617" s="2">
        <f>E2617</f>
        <v>1080</v>
      </c>
      <c r="I2617" s="2" cm="1">
        <f t="array" ref="I2617">MAX(IF($G$3:$G$4000=$G2617,$H$3:$H$4000))</f>
        <v>1080</v>
      </c>
      <c r="J2617" s="2" t="str">
        <v>NZL</v>
      </c>
      <c r="K2617" s="21" t="str">
        <v>Josephine REEVES</v>
      </c>
      <c r="L2617" s="47" t="str">
        <v>high-jump</v>
      </c>
      <c r="M2617" s="97">
        <v>36975</v>
      </c>
      <c r="N2617" s="96" t="str">
        <f t="shared" si="160"/>
        <v>Josephine REEVEShigh-jump</v>
      </c>
      <c r="O2617" s="2">
        <f t="shared" si="161"/>
        <v>1052</v>
      </c>
      <c r="P2617" s="2">
        <f t="shared" si="162"/>
        <v>25</v>
      </c>
      <c r="Q2617" s="81" t="str">
        <f t="shared" si="163"/>
        <v/>
      </c>
    </row>
    <row r="2618" spans="1:17" x14ac:dyDescent="0.2">
      <c r="A2618" t="s">
        <v>1224</v>
      </c>
      <c r="B2618" t="s">
        <v>1396</v>
      </c>
      <c r="C2618" t="s">
        <v>29</v>
      </c>
      <c r="D2618" s="5">
        <v>37605</v>
      </c>
      <c r="E2618" s="2">
        <v>1080</v>
      </c>
      <c r="F2618" s="2">
        <v>16</v>
      </c>
      <c r="G2618" t="str">
        <f>B2618&amp;C2618</f>
        <v>Agnes Mwikali MUTUKU5000m</v>
      </c>
      <c r="H2618" s="2">
        <f>E2618</f>
        <v>1080</v>
      </c>
      <c r="I2618" s="2" cm="1">
        <f t="array" ref="I2618">MAX(IF($G$3:$G$4000=$G2618,$H$3:$H$4000))</f>
        <v>1175</v>
      </c>
      <c r="J2618" s="2" t="str">
        <v>NZL</v>
      </c>
      <c r="K2618" s="21" t="str">
        <v>Anna PERCY</v>
      </c>
      <c r="L2618" s="47" t="str">
        <v>200m</v>
      </c>
      <c r="M2618" s="97">
        <v>35729</v>
      </c>
      <c r="N2618" s="96" t="str">
        <f t="shared" si="160"/>
        <v>Anna PERCY200m</v>
      </c>
      <c r="O2618" s="2">
        <f t="shared" si="161"/>
        <v>1050</v>
      </c>
      <c r="P2618" s="2">
        <f t="shared" si="162"/>
        <v>114</v>
      </c>
      <c r="Q2618" s="81" t="str">
        <f t="shared" si="163"/>
        <v/>
      </c>
    </row>
    <row r="2619" spans="1:17" x14ac:dyDescent="0.2">
      <c r="A2619" t="s">
        <v>1224</v>
      </c>
      <c r="B2619" t="s">
        <v>2179</v>
      </c>
      <c r="C2619" s="5" t="s">
        <v>30</v>
      </c>
      <c r="D2619" s="5">
        <v>33777</v>
      </c>
      <c r="E2619" s="2">
        <v>1080</v>
      </c>
      <c r="F2619" s="2">
        <v>75</v>
      </c>
      <c r="G2619" t="str">
        <f>B2619&amp;C2619</f>
        <v>Peniah JEROP10000m</v>
      </c>
      <c r="H2619" s="2">
        <f>E2619</f>
        <v>1080</v>
      </c>
      <c r="I2619" s="2" cm="1">
        <f t="array" ref="I2619">MAX(IF($G$3:$G$4000=$G2619,$H$3:$H$4000))</f>
        <v>1080</v>
      </c>
      <c r="J2619" s="2" t="str">
        <v>NZL</v>
      </c>
      <c r="K2619" s="21" t="str">
        <v>Holly MANNING</v>
      </c>
      <c r="L2619" s="47" t="str">
        <v>1500m</v>
      </c>
      <c r="M2619" s="97">
        <v>35377</v>
      </c>
      <c r="N2619" s="96" t="str">
        <f t="shared" si="160"/>
        <v>Holly MANNING1500m</v>
      </c>
      <c r="O2619" s="2">
        <f t="shared" si="161"/>
        <v>1050</v>
      </c>
      <c r="P2619" s="2">
        <f t="shared" si="162"/>
        <v>119</v>
      </c>
      <c r="Q2619" s="81" t="str">
        <f t="shared" si="163"/>
        <v/>
      </c>
    </row>
    <row r="2620" spans="1:17" x14ac:dyDescent="0.2">
      <c r="A2620" t="s">
        <v>1224</v>
      </c>
      <c r="B2620" t="s">
        <v>2144</v>
      </c>
      <c r="C2620" t="s">
        <v>29</v>
      </c>
      <c r="D2620" s="5">
        <v>37986</v>
      </c>
      <c r="E2620" s="2">
        <v>1079</v>
      </c>
      <c r="F2620" s="2">
        <v>85</v>
      </c>
      <c r="G2620" t="str">
        <f>B2620&amp;C2620</f>
        <v>Maureen CHEROTICH5000m</v>
      </c>
      <c r="H2620" s="2">
        <f>E2620</f>
        <v>1079</v>
      </c>
      <c r="I2620" s="2" cm="1">
        <f t="array" ref="I2620">MAX(IF($G$3:$G$4000=$G2620,$H$3:$H$4000))</f>
        <v>1079</v>
      </c>
      <c r="J2620" s="2" t="str">
        <v>NZL</v>
      </c>
      <c r="K2620" s="21" t="str">
        <v>Izzy NEAL</v>
      </c>
      <c r="L2620" s="47" t="str">
        <v>200m</v>
      </c>
      <c r="M2620" s="97">
        <v>37031</v>
      </c>
      <c r="N2620" s="96" t="str">
        <f t="shared" si="160"/>
        <v>Izzy NEAL200m</v>
      </c>
      <c r="O2620" s="2">
        <f t="shared" si="161"/>
        <v>1049</v>
      </c>
      <c r="P2620" s="2">
        <f t="shared" si="162"/>
        <v>115</v>
      </c>
      <c r="Q2620" s="81" t="str">
        <f t="shared" si="163"/>
        <v/>
      </c>
    </row>
    <row r="2621" spans="1:17" x14ac:dyDescent="0.2">
      <c r="A2621" t="s">
        <v>1224</v>
      </c>
      <c r="B2621" t="s">
        <v>1397</v>
      </c>
      <c r="C2621" t="s">
        <v>30</v>
      </c>
      <c r="D2621" s="5">
        <v>1995</v>
      </c>
      <c r="E2621" s="2">
        <v>1078</v>
      </c>
      <c r="F2621" s="2">
        <v>7</v>
      </c>
      <c r="G2621" t="str">
        <f>B2621&amp;C2621</f>
        <v>Agnes MUMBUA10000m</v>
      </c>
      <c r="H2621" s="2">
        <f>E2621</f>
        <v>1078</v>
      </c>
      <c r="I2621" s="2" cm="1">
        <f t="array" ref="I2621">MAX(IF($G$3:$G$4000=$G2621,$H$3:$H$4000))</f>
        <v>1099</v>
      </c>
      <c r="J2621" s="2" t="str">
        <v>NZL</v>
      </c>
      <c r="K2621" s="21" t="str">
        <v>Katherine CAMP</v>
      </c>
      <c r="L2621" s="47" t="str">
        <v>1500m</v>
      </c>
      <c r="M2621" s="97">
        <v>33640</v>
      </c>
      <c r="N2621" s="96" t="str">
        <f t="shared" si="160"/>
        <v>Katherine CAMP1500m</v>
      </c>
      <c r="O2621" s="2">
        <f t="shared" si="161"/>
        <v>1047</v>
      </c>
      <c r="P2621" s="2">
        <f t="shared" si="162"/>
        <v>121</v>
      </c>
      <c r="Q2621" s="81" t="str">
        <f t="shared" si="163"/>
        <v/>
      </c>
    </row>
    <row r="2622" spans="1:17" x14ac:dyDescent="0.2">
      <c r="A2622" t="s">
        <v>1224</v>
      </c>
      <c r="B2622" t="s">
        <v>5201</v>
      </c>
      <c r="C2622" t="s">
        <v>34</v>
      </c>
      <c r="D2622" s="5">
        <v>38336</v>
      </c>
      <c r="E2622" s="2">
        <v>1077</v>
      </c>
      <c r="F2622" s="2">
        <v>10</v>
      </c>
      <c r="G2622" t="str">
        <f>B2622&amp;C2622</f>
        <v>Everlyne SYOMBUA3000msc</v>
      </c>
      <c r="H2622" s="2">
        <f>E2622</f>
        <v>1077</v>
      </c>
      <c r="I2622" s="2" cm="1">
        <f t="array" ref="I2622">MAX(IF($G$3:$G$4000=$G2622,$H$3:$H$4000))</f>
        <v>1077</v>
      </c>
      <c r="J2622" s="2" t="str">
        <v>NZL</v>
      </c>
      <c r="K2622" s="21" t="str">
        <v>Rosa TWYFORD</v>
      </c>
      <c r="L2622" s="47" t="str">
        <v>800m</v>
      </c>
      <c r="M2622" s="97">
        <v>37403</v>
      </c>
      <c r="N2622" s="96" t="str">
        <f t="shared" si="160"/>
        <v>Rosa TWYFORD800m</v>
      </c>
      <c r="O2622" s="2">
        <f t="shared" si="161"/>
        <v>1046</v>
      </c>
      <c r="P2622" s="2">
        <f t="shared" si="162"/>
        <v>121</v>
      </c>
      <c r="Q2622" s="81" t="str">
        <f t="shared" si="163"/>
        <v/>
      </c>
    </row>
    <row r="2623" spans="1:17" x14ac:dyDescent="0.2">
      <c r="A2623" t="s">
        <v>1224</v>
      </c>
      <c r="B2623" t="s">
        <v>1732</v>
      </c>
      <c r="C2623" t="s">
        <v>82</v>
      </c>
      <c r="D2623" s="5">
        <v>32603</v>
      </c>
      <c r="E2623" s="2">
        <v>1077</v>
      </c>
      <c r="F2623" s="2">
        <v>13</v>
      </c>
      <c r="G2623" t="str">
        <f>B2623&amp;C2623</f>
        <v>Naomi Jepkosgei MAIYOmarathon</v>
      </c>
      <c r="H2623" s="2">
        <f>E2623</f>
        <v>1077</v>
      </c>
      <c r="I2623" s="2" cm="1">
        <f t="array" ref="I2623">MAX(IF($G$3:$G$4000=$G2623,$H$3:$H$4000))</f>
        <v>1131</v>
      </c>
      <c r="J2623" s="2" t="str">
        <v>NZL</v>
      </c>
      <c r="K2623" s="21" t="str">
        <v>Hannah MILLER</v>
      </c>
      <c r="L2623" s="47" t="str">
        <v>10000m</v>
      </c>
      <c r="M2623" s="97">
        <v>35755</v>
      </c>
      <c r="N2623" s="96" t="str">
        <f t="shared" si="160"/>
        <v>Hannah MILLER10000m</v>
      </c>
      <c r="O2623" s="2">
        <f t="shared" si="161"/>
        <v>1044</v>
      </c>
      <c r="P2623" s="2">
        <f t="shared" si="162"/>
        <v>98</v>
      </c>
      <c r="Q2623" s="81" t="str">
        <f t="shared" si="163"/>
        <v/>
      </c>
    </row>
    <row r="2624" spans="1:17" x14ac:dyDescent="0.2">
      <c r="A2624" t="s">
        <v>1224</v>
      </c>
      <c r="B2624" t="s">
        <v>1733</v>
      </c>
      <c r="C2624" t="s">
        <v>82</v>
      </c>
      <c r="D2624" s="5">
        <v>32560</v>
      </c>
      <c r="E2624" s="2">
        <v>1076</v>
      </c>
      <c r="F2624" s="2">
        <v>14</v>
      </c>
      <c r="G2624" t="str">
        <f>B2624&amp;C2624</f>
        <v>Helen JEPKURGATmarathon</v>
      </c>
      <c r="H2624" s="2">
        <f>E2624</f>
        <v>1076</v>
      </c>
      <c r="I2624" s="2" cm="1">
        <f t="array" ref="I2624">MAX(IF($G$3:$G$4000=$G2624,$H$3:$H$4000))</f>
        <v>1076</v>
      </c>
      <c r="J2624" s="2" t="str">
        <v>NZL</v>
      </c>
      <c r="K2624" s="21" t="str">
        <v>Macey HILTON</v>
      </c>
      <c r="L2624" s="47" t="str">
        <v>800m</v>
      </c>
      <c r="M2624" s="97">
        <v>37878</v>
      </c>
      <c r="N2624" s="96" t="str">
        <f t="shared" si="160"/>
        <v>Macey HILTON800m</v>
      </c>
      <c r="O2624" s="2">
        <f t="shared" si="161"/>
        <v>1043</v>
      </c>
      <c r="P2624" s="2">
        <f t="shared" si="162"/>
        <v>123</v>
      </c>
      <c r="Q2624" s="81" t="str">
        <f t="shared" si="163"/>
        <v/>
      </c>
    </row>
    <row r="2625" spans="1:17" x14ac:dyDescent="0.2">
      <c r="A2625" t="s">
        <v>1224</v>
      </c>
      <c r="B2625" t="s">
        <v>1418</v>
      </c>
      <c r="C2625" t="s">
        <v>29</v>
      </c>
      <c r="D2625" s="5">
        <v>34778</v>
      </c>
      <c r="E2625" s="2">
        <v>1075</v>
      </c>
      <c r="F2625" s="2">
        <v>18</v>
      </c>
      <c r="G2625" t="str">
        <f>B2625&amp;C2625</f>
        <v>Judith JEPNGETICH5000m</v>
      </c>
      <c r="H2625" s="2">
        <f>E2625</f>
        <v>1075</v>
      </c>
      <c r="I2625" s="2" cm="1">
        <f t="array" ref="I2625">MAX(IF($G$3:$G$4000=$G2625,$H$3:$H$4000))</f>
        <v>1075</v>
      </c>
      <c r="J2625" s="2" t="str">
        <v>NZL</v>
      </c>
      <c r="K2625" s="21" t="str">
        <v>Talia VAN ROOYEN</v>
      </c>
      <c r="L2625" s="47" t="str">
        <v>100m</v>
      </c>
      <c r="M2625" s="97">
        <v>38880</v>
      </c>
      <c r="N2625" s="96" t="str">
        <f t="shared" si="160"/>
        <v>Talia VAN ROOYEN100m</v>
      </c>
      <c r="O2625" s="2">
        <f t="shared" si="161"/>
        <v>1040</v>
      </c>
      <c r="P2625" s="2">
        <f t="shared" si="162"/>
        <v>132</v>
      </c>
      <c r="Q2625" s="81" t="str">
        <f t="shared" si="163"/>
        <v/>
      </c>
    </row>
    <row r="2626" spans="1:17" x14ac:dyDescent="0.2">
      <c r="A2626" t="s">
        <v>1224</v>
      </c>
      <c r="B2626" t="s">
        <v>2146</v>
      </c>
      <c r="C2626" s="5" t="s">
        <v>29</v>
      </c>
      <c r="D2626" s="5">
        <v>37571</v>
      </c>
      <c r="E2626" s="2">
        <v>1075</v>
      </c>
      <c r="F2626" s="2">
        <v>89</v>
      </c>
      <c r="G2626" t="str">
        <f>B2626&amp;C2626</f>
        <v>Zenah CHEPTOO5000m</v>
      </c>
      <c r="H2626" s="2">
        <f>E2626</f>
        <v>1075</v>
      </c>
      <c r="I2626" s="2" cm="1">
        <f t="array" ref="I2626">MAX(IF($G$3:$G$4000=$G2626,$H$3:$H$4000))</f>
        <v>1075</v>
      </c>
      <c r="J2626" s="2" t="str">
        <v>NZL</v>
      </c>
      <c r="K2626" s="21" t="str">
        <v>Anneke GROGAN</v>
      </c>
      <c r="L2626" s="47" t="str">
        <v>1500m</v>
      </c>
      <c r="M2626" s="97">
        <v>35304</v>
      </c>
      <c r="N2626" s="96" t="str">
        <f t="shared" si="160"/>
        <v>Anneke GROGAN1500m</v>
      </c>
      <c r="O2626" s="2">
        <f t="shared" si="161"/>
        <v>1037</v>
      </c>
      <c r="P2626" s="2">
        <f t="shared" si="162"/>
        <v>124</v>
      </c>
      <c r="Q2626" s="81" t="str">
        <f t="shared" si="163"/>
        <v/>
      </c>
    </row>
    <row r="2627" spans="1:17" x14ac:dyDescent="0.2">
      <c r="A2627" t="s">
        <v>1224</v>
      </c>
      <c r="B2627" t="s">
        <v>1343</v>
      </c>
      <c r="C2627" t="s">
        <v>28</v>
      </c>
      <c r="D2627" s="5">
        <v>36670</v>
      </c>
      <c r="E2627" s="2">
        <v>1074</v>
      </c>
      <c r="F2627" s="2">
        <v>16</v>
      </c>
      <c r="G2627" t="str">
        <f>B2627&amp;C2627</f>
        <v>Caren CHEBET1500m</v>
      </c>
      <c r="H2627" s="2">
        <f>E2627</f>
        <v>1074</v>
      </c>
      <c r="I2627" s="2" cm="1">
        <f t="array" ref="I2627">MAX(IF($G$3:$G$4000=$G2627,$H$3:$H$4000))</f>
        <v>1074</v>
      </c>
      <c r="J2627" s="2" t="str">
        <v>NZL</v>
      </c>
      <c r="K2627" s="21" t="str">
        <v>Portia BING</v>
      </c>
      <c r="L2627" s="47" t="str">
        <v>100m</v>
      </c>
      <c r="M2627" s="97">
        <v>34076</v>
      </c>
      <c r="N2627" s="96" t="str">
        <f t="shared" si="160"/>
        <v>Portia BING100m</v>
      </c>
      <c r="O2627" s="2">
        <f t="shared" si="161"/>
        <v>1030</v>
      </c>
      <c r="P2627" s="2">
        <f t="shared" si="162"/>
        <v>144</v>
      </c>
      <c r="Q2627" s="81" t="str">
        <f t="shared" si="163"/>
        <v/>
      </c>
    </row>
    <row r="2628" spans="1:17" x14ac:dyDescent="0.2">
      <c r="A2628" t="s">
        <v>1224</v>
      </c>
      <c r="B2628" t="s">
        <v>1359</v>
      </c>
      <c r="C2628" s="6" t="s">
        <v>27</v>
      </c>
      <c r="D2628" s="5">
        <v>38052</v>
      </c>
      <c r="E2628" s="2">
        <v>1073</v>
      </c>
      <c r="F2628" s="2">
        <v>100</v>
      </c>
      <c r="G2628" t="str">
        <f>B2628&amp;C2628</f>
        <v>Brenda CHEBET800m</v>
      </c>
      <c r="H2628" s="2">
        <f>E2628</f>
        <v>1073</v>
      </c>
      <c r="I2628" s="2" cm="1">
        <f t="array" ref="I2628">MAX(IF($G$3:$G$4000=$G2628,$H$3:$H$4000))</f>
        <v>1073</v>
      </c>
      <c r="J2628" s="2" t="str">
        <v>NZL</v>
      </c>
      <c r="K2628" s="21" t="str">
        <v>Brigid DENNEHY</v>
      </c>
      <c r="L2628" s="47" t="str">
        <v>1500m</v>
      </c>
      <c r="M2628" s="97">
        <v>34569</v>
      </c>
      <c r="N2628" s="96" t="str">
        <f t="shared" ref="N2628:N2691" si="164">K2628&amp;L2628</f>
        <v>Brigid DENNEHY1500m</v>
      </c>
      <c r="O2628" s="2">
        <f t="shared" ref="O2628:O2691" si="165">VLOOKUP(K2628&amp;L2628,$G$3:$H$3442,2,FALSE)</f>
        <v>1027</v>
      </c>
      <c r="P2628" s="2">
        <f t="shared" ref="P2628:P2691" si="166">COUNTIFS($L$3:$L$3026,L2628,$O$3:$O$3026,"&gt;"&amp;O2628)+1</f>
        <v>126</v>
      </c>
      <c r="Q2628" s="81" t="str">
        <f t="shared" ref="Q2628:Q2691" si="167">IFERROR(IF(J2628="AUS",COUNTIFS($J$3:$J$3026,"AUS",$L$3:$L$3026,L2628,$O$3:$O$3026,"&gt;"&amp;O2628)+1,""),"")</f>
        <v/>
      </c>
    </row>
    <row r="2629" spans="1:17" x14ac:dyDescent="0.2">
      <c r="A2629" t="s">
        <v>1224</v>
      </c>
      <c r="B2629" t="s">
        <v>2064</v>
      </c>
      <c r="C2629" t="s">
        <v>34</v>
      </c>
      <c r="D2629" s="5"/>
      <c r="E2629" s="2">
        <v>1073</v>
      </c>
      <c r="F2629" s="2">
        <v>53</v>
      </c>
      <c r="G2629" t="str">
        <f>B2629&amp;C2629</f>
        <v>Dorothy MUTAI3000msc</v>
      </c>
      <c r="H2629" s="2">
        <f>E2629</f>
        <v>1073</v>
      </c>
      <c r="I2629" s="2" cm="1">
        <f t="array" ref="I2629">MAX(IF($G$3:$G$4000=$G2629,$H$3:$H$4000))</f>
        <v>1073</v>
      </c>
      <c r="J2629" s="2" t="str">
        <v>NZL</v>
      </c>
      <c r="K2629" s="21" t="str">
        <v>Chayille COLLETTE</v>
      </c>
      <c r="L2629" s="47" t="str">
        <v>200m</v>
      </c>
      <c r="M2629" s="97">
        <v>38606</v>
      </c>
      <c r="N2629" s="96" t="str">
        <f t="shared" si="164"/>
        <v>Chayille COLLETTE200m</v>
      </c>
      <c r="O2629" s="2">
        <f t="shared" si="165"/>
        <v>1025</v>
      </c>
      <c r="P2629" s="2">
        <f t="shared" si="166"/>
        <v>129</v>
      </c>
      <c r="Q2629" s="81" t="str">
        <f t="shared" si="167"/>
        <v/>
      </c>
    </row>
    <row r="2630" spans="1:17" x14ac:dyDescent="0.2">
      <c r="A2630" t="s">
        <v>1224</v>
      </c>
      <c r="B2630" t="s">
        <v>2182</v>
      </c>
      <c r="C2630" s="5" t="s">
        <v>30</v>
      </c>
      <c r="D2630" s="5">
        <v>33943</v>
      </c>
      <c r="E2630" s="2">
        <v>1073</v>
      </c>
      <c r="F2630" s="2">
        <v>80</v>
      </c>
      <c r="G2630" t="str">
        <f>B2630&amp;C2630</f>
        <v>Janet KISA10000m</v>
      </c>
      <c r="H2630" s="2">
        <f>E2630</f>
        <v>1073</v>
      </c>
      <c r="I2630" s="2" cm="1">
        <f t="array" ref="I2630">MAX(IF($G$3:$G$4000=$G2630,$H$3:$H$4000))</f>
        <v>1073</v>
      </c>
      <c r="J2630" s="2" t="str">
        <v>NZL</v>
      </c>
      <c r="K2630" s="21" t="str">
        <v>Kerry WHITE</v>
      </c>
      <c r="L2630" s="47" t="str">
        <v>800m</v>
      </c>
      <c r="M2630" s="97">
        <v>34528</v>
      </c>
      <c r="N2630" s="96" t="str">
        <f t="shared" si="164"/>
        <v>Kerry WHITE800m</v>
      </c>
      <c r="O2630" s="2">
        <f t="shared" si="165"/>
        <v>1023</v>
      </c>
      <c r="P2630" s="2">
        <f t="shared" si="166"/>
        <v>135</v>
      </c>
      <c r="Q2630" s="81" t="str">
        <f t="shared" si="167"/>
        <v/>
      </c>
    </row>
    <row r="2631" spans="1:17" x14ac:dyDescent="0.2">
      <c r="A2631" t="s">
        <v>1224</v>
      </c>
      <c r="B2631" t="s">
        <v>1272</v>
      </c>
      <c r="C2631" t="s">
        <v>26</v>
      </c>
      <c r="D2631" s="5">
        <v>36692</v>
      </c>
      <c r="E2631" s="2">
        <v>1072</v>
      </c>
      <c r="F2631" s="2">
        <v>25</v>
      </c>
      <c r="G2631" t="str">
        <f>B2631&amp;C2631</f>
        <v>Mary MORAA400m</v>
      </c>
      <c r="H2631" s="2">
        <f>E2631</f>
        <v>1072</v>
      </c>
      <c r="I2631" s="2" cm="1">
        <f t="array" ref="I2631">MAX(IF($G$3:$G$4000=$G2631,$H$3:$H$4000))</f>
        <v>1102</v>
      </c>
      <c r="J2631" s="2" t="str">
        <v>NZL</v>
      </c>
      <c r="K2631" s="21" t="str">
        <v>Anna THOMSON</v>
      </c>
      <c r="L2631" s="47" t="str">
        <v>triple-jump</v>
      </c>
      <c r="M2631" s="97">
        <v>34833</v>
      </c>
      <c r="N2631" s="96" t="str">
        <f t="shared" si="164"/>
        <v>Anna THOMSONtriple-jump</v>
      </c>
      <c r="O2631" s="2">
        <f t="shared" si="165"/>
        <v>1022</v>
      </c>
      <c r="P2631" s="2">
        <f t="shared" si="166"/>
        <v>41</v>
      </c>
      <c r="Q2631" s="81" t="str">
        <f t="shared" si="167"/>
        <v/>
      </c>
    </row>
    <row r="2632" spans="1:17" x14ac:dyDescent="0.2">
      <c r="A2632" t="s">
        <v>1224</v>
      </c>
      <c r="B2632" s="5" t="s">
        <v>1397</v>
      </c>
      <c r="C2632" s="5" t="s">
        <v>29</v>
      </c>
      <c r="D2632" s="5">
        <v>1995</v>
      </c>
      <c r="E2632" s="2">
        <v>1072</v>
      </c>
      <c r="F2632" s="2">
        <v>95</v>
      </c>
      <c r="G2632" t="str">
        <f>B2632&amp;C2632</f>
        <v>Agnes MUMBUA5000m</v>
      </c>
      <c r="H2632" s="2">
        <f>E2632</f>
        <v>1072</v>
      </c>
      <c r="I2632" s="2" cm="1">
        <f t="array" ref="I2632">MAX(IF($G$3:$G$4000=$G2632,$H$3:$H$4000))</f>
        <v>1072</v>
      </c>
      <c r="J2632" s="2" t="str">
        <v>NZL</v>
      </c>
      <c r="K2632" s="21" t="str">
        <v>Atipa MABONGA</v>
      </c>
      <c r="L2632" s="47" t="str">
        <v>triple-jump</v>
      </c>
      <c r="M2632" s="97">
        <v>36128</v>
      </c>
      <c r="N2632" s="96" t="str">
        <f t="shared" si="164"/>
        <v>Atipa MABONGAtriple-jump</v>
      </c>
      <c r="O2632" s="2">
        <f t="shared" si="165"/>
        <v>1017</v>
      </c>
      <c r="P2632" s="2">
        <f t="shared" si="166"/>
        <v>45</v>
      </c>
      <c r="Q2632" s="81" t="str">
        <f t="shared" si="167"/>
        <v/>
      </c>
    </row>
    <row r="2633" spans="1:17" x14ac:dyDescent="0.2">
      <c r="A2633" t="s">
        <v>1224</v>
      </c>
      <c r="B2633" t="s">
        <v>1397</v>
      </c>
      <c r="C2633" t="s">
        <v>29</v>
      </c>
      <c r="D2633" s="5">
        <v>1995</v>
      </c>
      <c r="E2633" s="2">
        <v>1071</v>
      </c>
      <c r="F2633" s="2">
        <v>19</v>
      </c>
      <c r="G2633" t="str">
        <f>B2633&amp;C2633</f>
        <v>Agnes MUMBUA5000m</v>
      </c>
      <c r="H2633" s="2">
        <f>E2633</f>
        <v>1071</v>
      </c>
      <c r="I2633" s="2" cm="1">
        <f t="array" ref="I2633">MAX(IF($G$3:$G$4000=$G2633,$H$3:$H$4000))</f>
        <v>1072</v>
      </c>
      <c r="J2633" s="2" t="str">
        <v>NZL</v>
      </c>
      <c r="K2633" s="21" t="str">
        <v>Anneke GROGAN</v>
      </c>
      <c r="L2633" s="47" t="str">
        <v>3000msc</v>
      </c>
      <c r="M2633" s="97">
        <v>35304</v>
      </c>
      <c r="N2633" s="96" t="str">
        <f t="shared" si="164"/>
        <v>Anneke GROGAN3000msc</v>
      </c>
      <c r="O2633" s="2">
        <f t="shared" si="165"/>
        <v>1014</v>
      </c>
      <c r="P2633" s="2">
        <f t="shared" si="166"/>
        <v>95</v>
      </c>
      <c r="Q2633" s="81" t="str">
        <f t="shared" si="167"/>
        <v/>
      </c>
    </row>
    <row r="2634" spans="1:17" x14ac:dyDescent="0.2">
      <c r="A2634" t="s">
        <v>1224</v>
      </c>
      <c r="B2634" t="s">
        <v>2150</v>
      </c>
      <c r="C2634" t="s">
        <v>29</v>
      </c>
      <c r="D2634" s="5">
        <v>36960</v>
      </c>
      <c r="E2634" s="2">
        <v>1071</v>
      </c>
      <c r="F2634" s="2">
        <v>98</v>
      </c>
      <c r="G2634" t="str">
        <f>B2634&amp;C2634</f>
        <v>Sheila CHEROTICH5000m</v>
      </c>
      <c r="H2634" s="2">
        <f>E2634</f>
        <v>1071</v>
      </c>
      <c r="I2634" s="2" cm="1">
        <f t="array" ref="I2634">MAX(IF($G$3:$G$4000=$G2634,$H$3:$H$4000))</f>
        <v>1071</v>
      </c>
      <c r="J2634" s="2" t="str">
        <v>NZL</v>
      </c>
      <c r="K2634" s="21" t="str">
        <v>Mariah RIRINUI</v>
      </c>
      <c r="L2634" s="47" t="str">
        <v>long-jump</v>
      </c>
      <c r="M2634" s="97">
        <v>33784</v>
      </c>
      <c r="N2634" s="96" t="str">
        <f t="shared" si="164"/>
        <v>Mariah RIRINUIlong-jump</v>
      </c>
      <c r="O2634" s="2">
        <f t="shared" si="165"/>
        <v>1014</v>
      </c>
      <c r="P2634" s="2">
        <f t="shared" si="166"/>
        <v>106</v>
      </c>
      <c r="Q2634" s="81" t="str">
        <f t="shared" si="167"/>
        <v/>
      </c>
    </row>
    <row r="2635" spans="1:17" x14ac:dyDescent="0.2">
      <c r="A2635" t="s">
        <v>1224</v>
      </c>
      <c r="B2635" t="s">
        <v>2015</v>
      </c>
      <c r="C2635" t="s">
        <v>29</v>
      </c>
      <c r="D2635" s="5"/>
      <c r="E2635" s="2">
        <v>1070</v>
      </c>
      <c r="F2635" s="2">
        <v>100</v>
      </c>
      <c r="G2635" t="str">
        <f>B2635&amp;C2635</f>
        <v>Joyce KIMELI5000m</v>
      </c>
      <c r="H2635" s="2">
        <f>E2635</f>
        <v>1070</v>
      </c>
      <c r="I2635" s="2" cm="1">
        <f t="array" ref="I2635">MAX(IF($G$3:$G$4000=$G2635,$H$3:$H$4000))</f>
        <v>1070</v>
      </c>
      <c r="J2635" s="2" t="str">
        <v>NZL</v>
      </c>
      <c r="K2635" s="21" t="str">
        <v>Chayille COLLETTE</v>
      </c>
      <c r="L2635" s="47" t="str">
        <v>100m</v>
      </c>
      <c r="M2635" s="97">
        <v>38606</v>
      </c>
      <c r="N2635" s="96" t="str">
        <f t="shared" si="164"/>
        <v>Chayille COLLETTE100m</v>
      </c>
      <c r="O2635" s="2">
        <f t="shared" si="165"/>
        <v>1013</v>
      </c>
      <c r="P2635" s="2">
        <f t="shared" si="166"/>
        <v>162</v>
      </c>
      <c r="Q2635" s="81" t="str">
        <f t="shared" si="167"/>
        <v/>
      </c>
    </row>
    <row r="2636" spans="1:17" x14ac:dyDescent="0.2">
      <c r="A2636" t="s">
        <v>1224</v>
      </c>
      <c r="B2636" t="s">
        <v>2297</v>
      </c>
      <c r="C2636" t="s">
        <v>33</v>
      </c>
      <c r="D2636" s="5"/>
      <c r="E2636" s="2">
        <v>1068</v>
      </c>
      <c r="F2636" s="2">
        <v>48</v>
      </c>
      <c r="G2636" t="str">
        <f>B2636&amp;C2636</f>
        <v>Ann MWANGI400mh</v>
      </c>
      <c r="H2636" s="2">
        <f>E2636</f>
        <v>1068</v>
      </c>
      <c r="I2636" s="2" cm="1">
        <f t="array" ref="I2636">MAX(IF($G$3:$G$4000=$G2636,$H$3:$H$4000))</f>
        <v>1068</v>
      </c>
      <c r="J2636" s="2" t="str">
        <v>NZL</v>
      </c>
      <c r="K2636" s="21" t="str">
        <v>Kelsey BERRYMAN</v>
      </c>
      <c r="L2636" s="47" t="str">
        <v>long-jump</v>
      </c>
      <c r="M2636" s="97">
        <v>33638</v>
      </c>
      <c r="N2636" s="96" t="str">
        <f t="shared" si="164"/>
        <v>Kelsey BERRYMANlong-jump</v>
      </c>
      <c r="O2636" s="2">
        <f t="shared" si="165"/>
        <v>1012</v>
      </c>
      <c r="P2636" s="2">
        <f t="shared" si="166"/>
        <v>108</v>
      </c>
      <c r="Q2636" s="81" t="str">
        <f t="shared" si="167"/>
        <v/>
      </c>
    </row>
    <row r="2637" spans="1:17" x14ac:dyDescent="0.2">
      <c r="A2637" t="s">
        <v>1224</v>
      </c>
      <c r="B2637" t="s">
        <v>1398</v>
      </c>
      <c r="C2637" t="s">
        <v>29</v>
      </c>
      <c r="D2637" s="5">
        <v>36039</v>
      </c>
      <c r="E2637" s="2">
        <v>1067</v>
      </c>
      <c r="F2637" s="2">
        <v>21</v>
      </c>
      <c r="G2637" t="str">
        <f>B2637&amp;C2637</f>
        <v>Mary NYARUAI EKIRU5000m</v>
      </c>
      <c r="H2637" s="2">
        <f>E2637</f>
        <v>1067</v>
      </c>
      <c r="I2637" s="2" cm="1">
        <f t="array" ref="I2637">MAX(IF($G$3:$G$4000=$G2637,$H$3:$H$4000))</f>
        <v>1067</v>
      </c>
      <c r="J2637" s="2" t="str">
        <v>NZL</v>
      </c>
      <c r="K2637" s="21" t="str">
        <v>Tillie HOLLYER</v>
      </c>
      <c r="L2637" s="47" t="str">
        <v>1500m</v>
      </c>
      <c r="M2637" s="97">
        <v>37413</v>
      </c>
      <c r="N2637" s="96" t="str">
        <f t="shared" si="164"/>
        <v>Tillie HOLLYER1500m</v>
      </c>
      <c r="O2637" s="2">
        <f t="shared" si="165"/>
        <v>1010</v>
      </c>
      <c r="P2637" s="2">
        <f t="shared" si="166"/>
        <v>134</v>
      </c>
      <c r="Q2637" s="81" t="str">
        <f t="shared" si="167"/>
        <v/>
      </c>
    </row>
    <row r="2638" spans="1:17" x14ac:dyDescent="0.2">
      <c r="A2638" t="s">
        <v>1224</v>
      </c>
      <c r="B2638" t="s">
        <v>2063</v>
      </c>
      <c r="C2638" t="s">
        <v>34</v>
      </c>
      <c r="D2638" s="5">
        <v>33600</v>
      </c>
      <c r="E2638" s="2">
        <v>1066</v>
      </c>
      <c r="F2638" s="2">
        <v>12</v>
      </c>
      <c r="G2638" t="str">
        <f>B2638&amp;C2638</f>
        <v>Elizabeth MUENI3000msc</v>
      </c>
      <c r="H2638" s="2">
        <f>E2638</f>
        <v>1066</v>
      </c>
      <c r="I2638" s="2" cm="1">
        <f t="array" ref="I2638">MAX(IF($G$3:$G$4000=$G2638,$H$3:$H$4000))</f>
        <v>1082</v>
      </c>
      <c r="J2638" s="2" t="str">
        <v>NZL</v>
      </c>
      <c r="K2638" s="21" t="str">
        <v>Kara MACDERMID</v>
      </c>
      <c r="L2638" s="47" t="str">
        <v>800m</v>
      </c>
      <c r="M2638" s="97">
        <v>35692</v>
      </c>
      <c r="N2638" s="96" t="str">
        <f t="shared" si="164"/>
        <v>Kara MACDERMID800m</v>
      </c>
      <c r="O2638" s="2">
        <f t="shared" si="165"/>
        <v>1009</v>
      </c>
      <c r="P2638" s="2">
        <f t="shared" si="166"/>
        <v>146</v>
      </c>
      <c r="Q2638" s="81" t="str">
        <f t="shared" si="167"/>
        <v/>
      </c>
    </row>
    <row r="2639" spans="1:17" x14ac:dyDescent="0.2">
      <c r="A2639" t="s">
        <v>1224</v>
      </c>
      <c r="B2639" t="s">
        <v>1284</v>
      </c>
      <c r="C2639" t="s">
        <v>26</v>
      </c>
      <c r="D2639" s="5">
        <v>37348</v>
      </c>
      <c r="E2639" s="2">
        <v>1065</v>
      </c>
      <c r="F2639" s="2">
        <v>34</v>
      </c>
      <c r="G2639" t="str">
        <f>B2639&amp;C2639</f>
        <v>Linda KAGEHA400m</v>
      </c>
      <c r="H2639" s="2">
        <f>E2639</f>
        <v>1065</v>
      </c>
      <c r="I2639" s="2" cm="1">
        <f t="array" ref="I2639">MAX(IF($G$3:$G$4000=$G2639,$H$3:$H$4000))</f>
        <v>1065</v>
      </c>
      <c r="J2639" s="2" t="str">
        <v>NZL</v>
      </c>
      <c r="K2639" s="21" t="str">
        <v>Mia POWELL</v>
      </c>
      <c r="L2639" s="47" t="str">
        <v>400m</v>
      </c>
      <c r="M2639" s="97">
        <v>38183</v>
      </c>
      <c r="N2639" s="96" t="str">
        <f t="shared" si="164"/>
        <v>Mia POWELL400m</v>
      </c>
      <c r="O2639" s="2">
        <f t="shared" si="165"/>
        <v>1008</v>
      </c>
      <c r="P2639" s="2">
        <f t="shared" si="166"/>
        <v>161</v>
      </c>
      <c r="Q2639" s="81" t="str">
        <f t="shared" si="167"/>
        <v/>
      </c>
    </row>
    <row r="2640" spans="1:17" x14ac:dyDescent="0.2">
      <c r="A2640" t="s">
        <v>1224</v>
      </c>
      <c r="B2640" t="s">
        <v>2184</v>
      </c>
      <c r="C2640" t="s">
        <v>30</v>
      </c>
      <c r="D2640" s="5"/>
      <c r="E2640" s="2">
        <v>1065</v>
      </c>
      <c r="F2640" s="2">
        <v>83</v>
      </c>
      <c r="G2640" t="str">
        <f>B2640&amp;C2640</f>
        <v>Beatrice CHEBURET10000m</v>
      </c>
      <c r="H2640" s="2">
        <f>E2640</f>
        <v>1065</v>
      </c>
      <c r="I2640" s="2" cm="1">
        <f t="array" ref="I2640">MAX(IF($G$3:$G$4000=$G2640,$H$3:$H$4000))</f>
        <v>1065</v>
      </c>
      <c r="J2640" s="2" t="str">
        <v>NZL</v>
      </c>
      <c r="K2640" s="21" t="str">
        <v>Marielle VENIDA</v>
      </c>
      <c r="L2640" s="47" t="str">
        <v>100m</v>
      </c>
      <c r="M2640" s="97">
        <v>38550</v>
      </c>
      <c r="N2640" s="96" t="str">
        <f t="shared" si="164"/>
        <v>Marielle VENIDA100m</v>
      </c>
      <c r="O2640" s="2">
        <f t="shared" si="165"/>
        <v>1007</v>
      </c>
      <c r="P2640" s="2">
        <f t="shared" si="166"/>
        <v>170</v>
      </c>
      <c r="Q2640" s="81" t="str">
        <f t="shared" si="167"/>
        <v/>
      </c>
    </row>
    <row r="2641" spans="1:17" x14ac:dyDescent="0.2">
      <c r="A2641" t="s">
        <v>1224</v>
      </c>
      <c r="B2641" t="s">
        <v>5190</v>
      </c>
      <c r="C2641" s="6" t="s">
        <v>28</v>
      </c>
      <c r="D2641" s="5"/>
      <c r="E2641" s="2">
        <v>1064</v>
      </c>
      <c r="F2641" s="2">
        <v>20</v>
      </c>
      <c r="G2641" t="str">
        <f>B2641&amp;C2641</f>
        <v>Agnes MUENI1500m</v>
      </c>
      <c r="H2641" s="2">
        <f>E2641</f>
        <v>1064</v>
      </c>
      <c r="I2641" s="2" cm="1">
        <f t="array" ref="I2641">MAX(IF($G$3:$G$4000=$G2641,$H$3:$H$4000))</f>
        <v>1064</v>
      </c>
      <c r="J2641" s="2" t="str">
        <v>NZL</v>
      </c>
      <c r="K2641" s="21" t="str">
        <v>Kiera HALL</v>
      </c>
      <c r="L2641" s="47" t="str">
        <v>800m</v>
      </c>
      <c r="M2641" s="97">
        <v>38433</v>
      </c>
      <c r="N2641" s="96" t="str">
        <f t="shared" si="164"/>
        <v>Kiera HALL800m</v>
      </c>
      <c r="O2641" s="2">
        <f t="shared" si="165"/>
        <v>1007</v>
      </c>
      <c r="P2641" s="2">
        <f t="shared" si="166"/>
        <v>147</v>
      </c>
      <c r="Q2641" s="81" t="str">
        <f t="shared" si="167"/>
        <v/>
      </c>
    </row>
    <row r="2642" spans="1:17" x14ac:dyDescent="0.2">
      <c r="A2642" t="s">
        <v>1224</v>
      </c>
      <c r="B2642" t="s">
        <v>1426</v>
      </c>
      <c r="C2642" t="s">
        <v>30</v>
      </c>
      <c r="D2642" s="5">
        <v>31461</v>
      </c>
      <c r="E2642" s="2">
        <v>1064</v>
      </c>
      <c r="F2642" s="2">
        <v>8</v>
      </c>
      <c r="G2642" t="str">
        <f>B2642&amp;C2642</f>
        <v>Emily CHEBET10000m</v>
      </c>
      <c r="H2642" s="2">
        <f>E2642</f>
        <v>1064</v>
      </c>
      <c r="I2642" s="2" cm="1">
        <f t="array" ref="I2642">MAX(IF($G$3:$G$4000=$G2642,$H$3:$H$4000))</f>
        <v>1064</v>
      </c>
      <c r="J2642" s="2" t="str">
        <v>NZL</v>
      </c>
      <c r="K2642" s="21" t="str">
        <v>Tatiana KAUMOANA</v>
      </c>
      <c r="L2642" s="47" t="str">
        <v>discus-throw</v>
      </c>
      <c r="M2642" s="97">
        <v>36607</v>
      </c>
      <c r="N2642" s="96" t="str">
        <f t="shared" si="164"/>
        <v>Tatiana KAUMOANAdiscus-throw</v>
      </c>
      <c r="O2642" s="2">
        <f t="shared" si="165"/>
        <v>1007</v>
      </c>
      <c r="P2642" s="2">
        <f t="shared" si="166"/>
        <v>22</v>
      </c>
      <c r="Q2642" s="81" t="str">
        <f t="shared" si="167"/>
        <v/>
      </c>
    </row>
    <row r="2643" spans="1:17" x14ac:dyDescent="0.2">
      <c r="A2643" t="s">
        <v>1224</v>
      </c>
      <c r="B2643" t="s">
        <v>2069</v>
      </c>
      <c r="C2643" s="5" t="s">
        <v>34</v>
      </c>
      <c r="D2643" s="5">
        <v>38005</v>
      </c>
      <c r="E2643" s="2">
        <v>1058</v>
      </c>
      <c r="F2643" s="2">
        <v>59</v>
      </c>
      <c r="G2643" t="str">
        <f>B2643&amp;C2643</f>
        <v>Triza CHEROTICH3000msc</v>
      </c>
      <c r="H2643" s="2">
        <f>E2643</f>
        <v>1058</v>
      </c>
      <c r="I2643" s="2" cm="1">
        <f t="array" ref="I2643">MAX(IF($G$3:$G$4000=$G2643,$H$3:$H$4000))</f>
        <v>1058</v>
      </c>
      <c r="J2643" s="2" t="str">
        <v>NZL</v>
      </c>
      <c r="K2643" s="21" t="str">
        <v>Kerry WHITE</v>
      </c>
      <c r="L2643" s="47" t="str">
        <v>1500m</v>
      </c>
      <c r="M2643" s="97">
        <v>34528</v>
      </c>
      <c r="N2643" s="96" t="str">
        <f t="shared" si="164"/>
        <v>Kerry WHITE1500m</v>
      </c>
      <c r="O2643" s="2">
        <f t="shared" si="165"/>
        <v>1006</v>
      </c>
      <c r="P2643" s="2">
        <f t="shared" si="166"/>
        <v>137</v>
      </c>
      <c r="Q2643" s="81" t="str">
        <f t="shared" si="167"/>
        <v/>
      </c>
    </row>
    <row r="2644" spans="1:17" x14ac:dyDescent="0.2">
      <c r="A2644" t="s">
        <v>1224</v>
      </c>
      <c r="B2644" t="s">
        <v>2185</v>
      </c>
      <c r="C2644" s="5" t="s">
        <v>30</v>
      </c>
      <c r="D2644" s="5"/>
      <c r="E2644" s="2">
        <v>1058</v>
      </c>
      <c r="F2644" s="2">
        <v>86</v>
      </c>
      <c r="G2644" t="str">
        <f>B2644&amp;C2644</f>
        <v>Caroline CHEPTOO10000m</v>
      </c>
      <c r="H2644" s="2">
        <f>E2644</f>
        <v>1058</v>
      </c>
      <c r="I2644" s="2" cm="1">
        <f t="array" ref="I2644">MAX(IF($G$3:$G$4000=$G2644,$H$3:$H$4000))</f>
        <v>1058</v>
      </c>
      <c r="J2644" s="2" t="str">
        <v>NZL</v>
      </c>
      <c r="K2644" s="21" t="str">
        <v>Maddie WILSON</v>
      </c>
      <c r="L2644" s="47" t="str">
        <v>high-jump</v>
      </c>
      <c r="M2644" s="97">
        <v>37351</v>
      </c>
      <c r="N2644" s="96" t="str">
        <f t="shared" si="164"/>
        <v>Maddie WILSONhigh-jump</v>
      </c>
      <c r="O2644" s="2">
        <f t="shared" si="165"/>
        <v>1004</v>
      </c>
      <c r="P2644" s="2">
        <f t="shared" si="166"/>
        <v>53</v>
      </c>
      <c r="Q2644" s="81" t="str">
        <f t="shared" si="167"/>
        <v/>
      </c>
    </row>
    <row r="2645" spans="1:17" x14ac:dyDescent="0.2">
      <c r="A2645" t="s">
        <v>1224</v>
      </c>
      <c r="B2645" t="s">
        <v>2071</v>
      </c>
      <c r="C2645" t="s">
        <v>34</v>
      </c>
      <c r="D2645" s="5">
        <v>34699</v>
      </c>
      <c r="E2645" s="2">
        <v>1056</v>
      </c>
      <c r="F2645" s="2">
        <v>62</v>
      </c>
      <c r="G2645" t="str">
        <f>B2645&amp;C2645</f>
        <v>Joyline CHEMUTAI3000msc</v>
      </c>
      <c r="H2645" s="2">
        <f>E2645</f>
        <v>1056</v>
      </c>
      <c r="I2645" s="2" cm="1">
        <f t="array" ref="I2645">MAX(IF($G$3:$G$4000=$G2645,$H$3:$H$4000))</f>
        <v>1056</v>
      </c>
      <c r="J2645" s="2" t="str">
        <v>NZL</v>
      </c>
      <c r="K2645" s="21" t="str">
        <v>Rosa TWYFORD</v>
      </c>
      <c r="L2645" s="47" t="str">
        <v>1500m</v>
      </c>
      <c r="M2645" s="97">
        <v>37403</v>
      </c>
      <c r="N2645" s="96" t="str">
        <f t="shared" si="164"/>
        <v>Rosa TWYFORD1500m</v>
      </c>
      <c r="O2645" s="2">
        <f t="shared" si="165"/>
        <v>1002</v>
      </c>
      <c r="P2645" s="2">
        <f t="shared" si="166"/>
        <v>140</v>
      </c>
      <c r="Q2645" s="81" t="str">
        <f t="shared" si="167"/>
        <v/>
      </c>
    </row>
    <row r="2646" spans="1:17" x14ac:dyDescent="0.2">
      <c r="A2646" t="s">
        <v>1224</v>
      </c>
      <c r="B2646" t="s">
        <v>1935</v>
      </c>
      <c r="C2646" t="s">
        <v>26</v>
      </c>
      <c r="D2646" s="5">
        <v>35213</v>
      </c>
      <c r="E2646" s="2">
        <v>1055</v>
      </c>
      <c r="F2646" s="2">
        <v>43</v>
      </c>
      <c r="G2646" t="str">
        <f>B2646&amp;C2646</f>
        <v>Eglay Nafuna NALYANYA400m</v>
      </c>
      <c r="H2646" s="2">
        <f>E2646</f>
        <v>1055</v>
      </c>
      <c r="I2646" s="2" cm="1">
        <f t="array" ref="I2646">MAX(IF($G$3:$G$4000=$G2646,$H$3:$H$4000))</f>
        <v>1055</v>
      </c>
      <c r="J2646" s="2" t="str">
        <v>NZL</v>
      </c>
      <c r="K2646" s="21" t="str">
        <v>Jordyn BLAKE</v>
      </c>
      <c r="L2646" s="47" t="str">
        <v>400m</v>
      </c>
      <c r="M2646" s="97">
        <v>36682</v>
      </c>
      <c r="N2646" s="96" t="str">
        <f t="shared" si="164"/>
        <v>Jordyn BLAKE400m</v>
      </c>
      <c r="O2646" s="2">
        <f t="shared" si="165"/>
        <v>1001</v>
      </c>
      <c r="P2646" s="2">
        <f t="shared" si="166"/>
        <v>171</v>
      </c>
      <c r="Q2646" s="81" t="str">
        <f t="shared" si="167"/>
        <v/>
      </c>
    </row>
    <row r="2647" spans="1:17" x14ac:dyDescent="0.2">
      <c r="A2647" t="s">
        <v>1224</v>
      </c>
      <c r="B2647" t="s">
        <v>1737</v>
      </c>
      <c r="C2647" t="s">
        <v>82</v>
      </c>
      <c r="D2647" s="5">
        <v>30757</v>
      </c>
      <c r="E2647" s="2">
        <v>1055</v>
      </c>
      <c r="F2647" s="2">
        <v>17</v>
      </c>
      <c r="G2647" t="str">
        <f>B2647&amp;C2647</f>
        <v>Sharon Jemutai CHEROPmarathon</v>
      </c>
      <c r="H2647" s="2">
        <f>E2647</f>
        <v>1055</v>
      </c>
      <c r="I2647" s="2" cm="1">
        <f t="array" ref="I2647">MAX(IF($G$3:$G$4000=$G2647,$H$3:$H$4000))</f>
        <v>1055</v>
      </c>
      <c r="J2647" s="2" t="str">
        <v>NZL</v>
      </c>
      <c r="K2647" s="21" t="str">
        <v>Alessandra MACDONALD</v>
      </c>
      <c r="L2647" s="47" t="str">
        <v>400mh</v>
      </c>
      <c r="M2647" s="97">
        <v>36708</v>
      </c>
      <c r="N2647" s="96" t="str">
        <f t="shared" si="164"/>
        <v>Alessandra MACDONALD400mh</v>
      </c>
      <c r="O2647" s="2">
        <f t="shared" si="165"/>
        <v>1001</v>
      </c>
      <c r="P2647" s="2">
        <f t="shared" si="166"/>
        <v>114</v>
      </c>
      <c r="Q2647" s="81" t="str">
        <f t="shared" si="167"/>
        <v/>
      </c>
    </row>
    <row r="2648" spans="1:17" x14ac:dyDescent="0.2">
      <c r="A2648" t="s">
        <v>1224</v>
      </c>
      <c r="B2648" t="s">
        <v>2186</v>
      </c>
      <c r="C2648" t="s">
        <v>30</v>
      </c>
      <c r="D2648" s="5">
        <v>33688</v>
      </c>
      <c r="E2648" s="2">
        <v>1054</v>
      </c>
      <c r="F2648" s="2">
        <v>87</v>
      </c>
      <c r="G2648" t="str">
        <f>B2648&amp;C2648</f>
        <v>Summary CHEROTICH10000m</v>
      </c>
      <c r="H2648" s="2">
        <f>E2648</f>
        <v>1054</v>
      </c>
      <c r="I2648" s="2" cm="1">
        <f t="array" ref="I2648">MAX(IF($G$3:$G$4000=$G2648,$H$3:$H$4000))</f>
        <v>1054</v>
      </c>
      <c r="J2648" s="2" t="str">
        <v>NZL</v>
      </c>
      <c r="K2648" s="21" t="str">
        <v>Ashleigh BENNETT</v>
      </c>
      <c r="L2648" s="47" t="str">
        <v>long-jump</v>
      </c>
      <c r="M2648" s="97">
        <v>36172</v>
      </c>
      <c r="N2648" s="96" t="str">
        <f t="shared" si="164"/>
        <v>Ashleigh BENNETTlong-jump</v>
      </c>
      <c r="O2648" s="2">
        <f t="shared" si="165"/>
        <v>1000</v>
      </c>
      <c r="P2648" s="2">
        <f t="shared" si="166"/>
        <v>112</v>
      </c>
      <c r="Q2648" s="81" t="str">
        <f t="shared" si="167"/>
        <v/>
      </c>
    </row>
    <row r="2649" spans="1:17" x14ac:dyDescent="0.2">
      <c r="A2649" t="s">
        <v>1224</v>
      </c>
      <c r="B2649" t="s">
        <v>1321</v>
      </c>
      <c r="C2649" t="s">
        <v>34</v>
      </c>
      <c r="D2649" s="5"/>
      <c r="E2649" s="2">
        <v>1053</v>
      </c>
      <c r="F2649" s="2">
        <v>66</v>
      </c>
      <c r="G2649" t="str">
        <f>B2649&amp;C2649</f>
        <v>Judy CHEPKOECH3000msc</v>
      </c>
      <c r="H2649" s="2">
        <f>E2649</f>
        <v>1053</v>
      </c>
      <c r="I2649" s="2" cm="1">
        <f t="array" ref="I2649">MAX(IF($G$3:$G$4000=$G2649,$H$3:$H$4000))</f>
        <v>1053</v>
      </c>
      <c r="J2649" s="2" t="str">
        <v>NZL</v>
      </c>
      <c r="K2649" s="21" t="str">
        <v>TeRina KEENAN</v>
      </c>
      <c r="L2649" s="47" t="str">
        <v>discus-throw</v>
      </c>
      <c r="M2649" s="97">
        <v>33145</v>
      </c>
      <c r="N2649" s="96" t="str">
        <f t="shared" si="164"/>
        <v>TeRina KEENANdiscus-throw</v>
      </c>
      <c r="O2649" s="2">
        <f t="shared" si="165"/>
        <v>999</v>
      </c>
      <c r="P2649" s="2">
        <f t="shared" si="166"/>
        <v>24</v>
      </c>
      <c r="Q2649" s="81" t="str">
        <f t="shared" si="167"/>
        <v/>
      </c>
    </row>
    <row r="2650" spans="1:17" x14ac:dyDescent="0.2">
      <c r="A2650" t="s">
        <v>1224</v>
      </c>
      <c r="B2650" t="s">
        <v>1225</v>
      </c>
      <c r="C2650" t="s">
        <v>2</v>
      </c>
      <c r="D2650" s="5">
        <v>35103</v>
      </c>
      <c r="E2650" s="2">
        <v>1052</v>
      </c>
      <c r="F2650" s="2">
        <v>34</v>
      </c>
      <c r="G2650" t="str">
        <f>B2650&amp;C2650</f>
        <v>Maximila IMALI100m</v>
      </c>
      <c r="H2650" s="2">
        <f>E2650</f>
        <v>1052</v>
      </c>
      <c r="I2650" s="2" cm="1">
        <f t="array" ref="I2650">MAX(IF($G$3:$G$4000=$G2650,$H$3:$H$4000))</f>
        <v>1052</v>
      </c>
      <c r="J2650" s="2" t="str">
        <v>NZL</v>
      </c>
      <c r="K2650" s="21" t="str">
        <v>Addira COLLETTE</v>
      </c>
      <c r="L2650" s="47" t="str">
        <v>200m</v>
      </c>
      <c r="M2650" s="97">
        <v>38606</v>
      </c>
      <c r="N2650" s="96" t="str">
        <f t="shared" si="164"/>
        <v>Addira COLLETTE200m</v>
      </c>
      <c r="O2650" s="2">
        <f t="shared" si="165"/>
        <v>997</v>
      </c>
      <c r="P2650" s="2">
        <f t="shared" si="166"/>
        <v>174</v>
      </c>
      <c r="Q2650" s="81" t="str">
        <f t="shared" si="167"/>
        <v/>
      </c>
    </row>
    <row r="2651" spans="1:17" x14ac:dyDescent="0.2">
      <c r="A2651" t="s">
        <v>1224</v>
      </c>
      <c r="B2651" t="s">
        <v>1738</v>
      </c>
      <c r="C2651" s="5" t="s">
        <v>82</v>
      </c>
      <c r="D2651" s="5">
        <v>30988</v>
      </c>
      <c r="E2651" s="2">
        <v>1052</v>
      </c>
      <c r="F2651" s="2">
        <v>18</v>
      </c>
      <c r="G2651" t="str">
        <f>B2651&amp;C2651</f>
        <v>Shelmith NYAWIRAmarathon</v>
      </c>
      <c r="H2651" s="2">
        <f>E2651</f>
        <v>1052</v>
      </c>
      <c r="I2651" s="2" cm="1">
        <f t="array" ref="I2651">MAX(IF($G$3:$G$4000=$G2651,$H$3:$H$4000))</f>
        <v>1052</v>
      </c>
      <c r="J2651" s="2" t="str">
        <v>NZL</v>
      </c>
      <c r="K2651" s="21" t="str">
        <v>Penelope SALMON</v>
      </c>
      <c r="L2651" s="47" t="str">
        <v>1500m</v>
      </c>
      <c r="M2651" s="97">
        <v>37971</v>
      </c>
      <c r="N2651" s="96" t="str">
        <f t="shared" si="164"/>
        <v>Penelope SALMON1500m</v>
      </c>
      <c r="O2651" s="2">
        <f t="shared" si="165"/>
        <v>996</v>
      </c>
      <c r="P2651" s="2">
        <f t="shared" si="166"/>
        <v>143</v>
      </c>
      <c r="Q2651" s="81" t="str">
        <f t="shared" si="167"/>
        <v/>
      </c>
    </row>
    <row r="2652" spans="1:17" x14ac:dyDescent="0.2">
      <c r="A2652" t="s">
        <v>1224</v>
      </c>
      <c r="B2652" t="s">
        <v>5193</v>
      </c>
      <c r="C2652" s="5" t="s">
        <v>28</v>
      </c>
      <c r="D2652" s="5">
        <v>37190</v>
      </c>
      <c r="E2652" s="2">
        <v>1051</v>
      </c>
      <c r="F2652" s="2">
        <v>25</v>
      </c>
      <c r="G2652" t="str">
        <f>B2652&amp;C2652</f>
        <v>Mercyline CHERONO1500m</v>
      </c>
      <c r="H2652" s="2">
        <f>E2652</f>
        <v>1051</v>
      </c>
      <c r="I2652" s="2" cm="1">
        <f t="array" ref="I2652">MAX(IF($G$3:$G$4000=$G2652,$H$3:$H$4000))</f>
        <v>1051</v>
      </c>
      <c r="J2652" s="2" t="str">
        <v>NZL</v>
      </c>
      <c r="K2652" s="21" t="str">
        <v>Celine PEARN</v>
      </c>
      <c r="L2652" s="47" t="str">
        <v>400mh</v>
      </c>
      <c r="M2652" s="97">
        <v>35512</v>
      </c>
      <c r="N2652" s="96" t="str">
        <f t="shared" si="164"/>
        <v>Celine PEARN400mh</v>
      </c>
      <c r="O2652" s="2">
        <f t="shared" si="165"/>
        <v>994</v>
      </c>
      <c r="P2652" s="2">
        <f t="shared" si="166"/>
        <v>119</v>
      </c>
      <c r="Q2652" s="81" t="str">
        <f t="shared" si="167"/>
        <v/>
      </c>
    </row>
    <row r="2653" spans="1:17" x14ac:dyDescent="0.2">
      <c r="A2653" t="s">
        <v>1224</v>
      </c>
      <c r="B2653" t="s">
        <v>2188</v>
      </c>
      <c r="C2653" s="5" t="s">
        <v>30</v>
      </c>
      <c r="D2653" s="5"/>
      <c r="E2653" s="2">
        <v>1050</v>
      </c>
      <c r="F2653" s="2">
        <v>90</v>
      </c>
      <c r="G2653" t="str">
        <f>B2653&amp;C2653</f>
        <v>Mercy JEPKOSGEI10000m</v>
      </c>
      <c r="H2653" s="2">
        <f>E2653</f>
        <v>1050</v>
      </c>
      <c r="I2653" s="2" cm="1">
        <f t="array" ref="I2653">MAX(IF($G$3:$G$4000=$G2653,$H$3:$H$4000))</f>
        <v>1050</v>
      </c>
      <c r="J2653" s="2" t="str">
        <v>NZL</v>
      </c>
      <c r="K2653" s="21" t="str">
        <v>Laura NAGEL</v>
      </c>
      <c r="L2653" s="47" t="str">
        <v>5000m</v>
      </c>
      <c r="M2653" s="97">
        <v>33645</v>
      </c>
      <c r="N2653" s="96" t="str">
        <f t="shared" si="164"/>
        <v>Laura NAGEL5000m</v>
      </c>
      <c r="O2653" s="2">
        <f t="shared" si="165"/>
        <v>988</v>
      </c>
      <c r="P2653" s="2">
        <f t="shared" si="166"/>
        <v>138</v>
      </c>
      <c r="Q2653" s="81" t="str">
        <f t="shared" si="167"/>
        <v/>
      </c>
    </row>
    <row r="2654" spans="1:17" x14ac:dyDescent="0.2">
      <c r="A2654" t="s">
        <v>1224</v>
      </c>
      <c r="B2654" t="s">
        <v>2189</v>
      </c>
      <c r="C2654" s="5" t="s">
        <v>30</v>
      </c>
      <c r="D2654" s="5">
        <v>1998</v>
      </c>
      <c r="E2654" s="2">
        <v>1050</v>
      </c>
      <c r="F2654" s="2">
        <v>91</v>
      </c>
      <c r="G2654" t="str">
        <f>B2654&amp;C2654</f>
        <v>Lucy MAWIA10000m</v>
      </c>
      <c r="H2654" s="2">
        <f>E2654</f>
        <v>1050</v>
      </c>
      <c r="I2654" s="2" cm="1">
        <f t="array" ref="I2654">MAX(IF($G$3:$G$4000=$G2654,$H$3:$H$4000))</f>
        <v>1050</v>
      </c>
      <c r="J2654" s="2" t="str">
        <v>NZL</v>
      </c>
      <c r="K2654" s="21" t="str">
        <v>Alana BARBER</v>
      </c>
      <c r="L2654" s="47" t="str">
        <v>race-walking</v>
      </c>
      <c r="M2654" s="97">
        <v>31966</v>
      </c>
      <c r="N2654" s="96" t="str">
        <f t="shared" si="164"/>
        <v>Alana BARBERrace-walking</v>
      </c>
      <c r="O2654" s="2">
        <f t="shared" si="165"/>
        <v>986</v>
      </c>
      <c r="P2654" s="2">
        <f t="shared" si="166"/>
        <v>9</v>
      </c>
      <c r="Q2654" s="81" t="str">
        <f t="shared" si="167"/>
        <v/>
      </c>
    </row>
    <row r="2655" spans="1:17" x14ac:dyDescent="0.2">
      <c r="A2655" t="s">
        <v>1224</v>
      </c>
      <c r="B2655" t="s">
        <v>2121</v>
      </c>
      <c r="C2655" t="s">
        <v>29</v>
      </c>
      <c r="D2655" s="5">
        <v>35616</v>
      </c>
      <c r="E2655" s="2">
        <v>1049</v>
      </c>
      <c r="F2655" s="2">
        <v>25</v>
      </c>
      <c r="G2655" t="str">
        <f>B2655&amp;C2655</f>
        <v>Dorcas Jepchumba KIMELI5000m</v>
      </c>
      <c r="H2655" s="2">
        <f>E2655</f>
        <v>1049</v>
      </c>
      <c r="I2655" s="2" cm="1">
        <f t="array" ref="I2655">MAX(IF($G$3:$G$4000=$G2655,$H$3:$H$4000))</f>
        <v>1120</v>
      </c>
      <c r="J2655" s="2" t="str">
        <v>NZL</v>
      </c>
      <c r="K2655" s="21" t="str">
        <v>Jessica HENDREN</v>
      </c>
      <c r="L2655" s="47" t="str">
        <v>high-jump</v>
      </c>
      <c r="M2655" s="97">
        <v>38468</v>
      </c>
      <c r="N2655" s="96" t="str">
        <f t="shared" si="164"/>
        <v>Jessica HENDRENhigh-jump</v>
      </c>
      <c r="O2655" s="2">
        <f t="shared" si="165"/>
        <v>984</v>
      </c>
      <c r="P2655" s="2">
        <f t="shared" si="166"/>
        <v>63</v>
      </c>
      <c r="Q2655" s="81" t="str">
        <f t="shared" si="167"/>
        <v/>
      </c>
    </row>
    <row r="2656" spans="1:17" x14ac:dyDescent="0.2">
      <c r="A2656" t="s">
        <v>1224</v>
      </c>
      <c r="B2656" t="s">
        <v>2310</v>
      </c>
      <c r="C2656" t="s">
        <v>33</v>
      </c>
      <c r="D2656" s="5">
        <v>36985</v>
      </c>
      <c r="E2656" s="2">
        <v>1049</v>
      </c>
      <c r="F2656" s="2">
        <v>63</v>
      </c>
      <c r="G2656" t="str">
        <f>B2656&amp;C2656</f>
        <v>Vanice Kerubo NYAGISERA400mh</v>
      </c>
      <c r="H2656" s="2">
        <f>E2656</f>
        <v>1049</v>
      </c>
      <c r="I2656" s="2" cm="1">
        <f t="array" ref="I2656">MAX(IF($G$3:$G$4000=$G2656,$H$3:$H$4000))</f>
        <v>1049</v>
      </c>
      <c r="J2656" s="2" t="str">
        <v>NZL</v>
      </c>
      <c r="K2656" s="21" t="str">
        <v>Kayla GOODWIN</v>
      </c>
      <c r="L2656" s="47" t="str">
        <v>triple-jump</v>
      </c>
      <c r="M2656" s="97">
        <v>37005</v>
      </c>
      <c r="N2656" s="96" t="str">
        <f t="shared" si="164"/>
        <v>Kayla GOODWINtriple-jump</v>
      </c>
      <c r="O2656" s="2">
        <f t="shared" si="165"/>
        <v>980</v>
      </c>
      <c r="P2656" s="2">
        <f t="shared" si="166"/>
        <v>83</v>
      </c>
      <c r="Q2656" s="81" t="str">
        <f t="shared" si="167"/>
        <v/>
      </c>
    </row>
    <row r="2657" spans="1:17" x14ac:dyDescent="0.2">
      <c r="A2657" t="s">
        <v>1224</v>
      </c>
      <c r="B2657" t="s">
        <v>1381</v>
      </c>
      <c r="C2657" t="s">
        <v>34</v>
      </c>
      <c r="D2657" s="6">
        <v>36785</v>
      </c>
      <c r="E2657" s="2">
        <v>1047</v>
      </c>
      <c r="F2657" s="2">
        <v>13</v>
      </c>
      <c r="G2657" t="str">
        <f>B2657&amp;C2657</f>
        <v>Mercy CHEPKURUI3000msc</v>
      </c>
      <c r="H2657" s="2">
        <f>E2657</f>
        <v>1047</v>
      </c>
      <c r="I2657" s="2" cm="1">
        <f t="array" ref="I2657">MAX(IF($G$3:$G$4000=$G2657,$H$3:$H$4000))</f>
        <v>1115</v>
      </c>
      <c r="J2657" s="2" t="str">
        <v>NZL</v>
      </c>
      <c r="K2657" s="21" t="str">
        <v>Tillie HOLLYER</v>
      </c>
      <c r="L2657" s="47" t="str">
        <v>800m</v>
      </c>
      <c r="M2657" s="97">
        <v>37413</v>
      </c>
      <c r="N2657" s="96" t="str">
        <f t="shared" si="164"/>
        <v>Tillie HOLLYER800m</v>
      </c>
      <c r="O2657" s="2">
        <f t="shared" si="165"/>
        <v>979</v>
      </c>
      <c r="P2657" s="2">
        <f t="shared" si="166"/>
        <v>174</v>
      </c>
      <c r="Q2657" s="81" t="str">
        <f t="shared" si="167"/>
        <v/>
      </c>
    </row>
    <row r="2658" spans="1:17" x14ac:dyDescent="0.2">
      <c r="A2658" t="s">
        <v>1224</v>
      </c>
      <c r="B2658" t="s">
        <v>2074</v>
      </c>
      <c r="C2658" t="s">
        <v>34</v>
      </c>
      <c r="D2658" s="5">
        <v>36564</v>
      </c>
      <c r="E2658" s="2">
        <v>1047</v>
      </c>
      <c r="F2658" s="2">
        <v>67</v>
      </c>
      <c r="G2658" t="str">
        <f>B2658&amp;C2658</f>
        <v>Jackline WAMBUI3000msc</v>
      </c>
      <c r="H2658" s="2">
        <f>E2658</f>
        <v>1047</v>
      </c>
      <c r="I2658" s="2" cm="1">
        <f t="array" ref="I2658">MAX(IF($G$3:$G$4000=$G2658,$H$3:$H$4000))</f>
        <v>1047</v>
      </c>
      <c r="J2658" s="2" t="str">
        <v>NZL</v>
      </c>
      <c r="K2658" s="21" t="str">
        <v>Eva GOODISSON</v>
      </c>
      <c r="L2658" s="47" t="str">
        <v>5000m</v>
      </c>
      <c r="M2658" s="97">
        <v>36057</v>
      </c>
      <c r="N2658" s="96" t="str">
        <f t="shared" si="164"/>
        <v>Eva GOODISSON5000m</v>
      </c>
      <c r="O2658" s="2">
        <f t="shared" si="165"/>
        <v>979</v>
      </c>
      <c r="P2658" s="2">
        <f t="shared" si="166"/>
        <v>148</v>
      </c>
      <c r="Q2658" s="81" t="str">
        <f t="shared" si="167"/>
        <v/>
      </c>
    </row>
    <row r="2659" spans="1:17" x14ac:dyDescent="0.2">
      <c r="A2659" t="s">
        <v>1224</v>
      </c>
      <c r="B2659" t="s">
        <v>1377</v>
      </c>
      <c r="C2659" s="5" t="s">
        <v>34</v>
      </c>
      <c r="D2659" s="5">
        <v>44701</v>
      </c>
      <c r="E2659" s="2">
        <v>1046</v>
      </c>
      <c r="F2659" s="2">
        <v>14</v>
      </c>
      <c r="G2659" t="str">
        <f>B2659&amp;C2659</f>
        <v>Diana CHEPKEMOI3000msc</v>
      </c>
      <c r="H2659" s="2">
        <f>E2659</f>
        <v>1046</v>
      </c>
      <c r="I2659" s="2" cm="1">
        <f t="array" ref="I2659">MAX(IF($G$3:$G$4000=$G2659,$H$3:$H$4000))</f>
        <v>1093</v>
      </c>
      <c r="J2659" s="2" t="str">
        <v>NZL</v>
      </c>
      <c r="K2659" s="21" t="str">
        <v>Brigid DENNEHY</v>
      </c>
      <c r="L2659" s="47" t="str">
        <v>5000m</v>
      </c>
      <c r="M2659" s="97">
        <v>34569</v>
      </c>
      <c r="N2659" s="96" t="str">
        <f t="shared" si="164"/>
        <v>Brigid DENNEHY5000m</v>
      </c>
      <c r="O2659" s="2">
        <f t="shared" si="165"/>
        <v>978</v>
      </c>
      <c r="P2659" s="2">
        <f t="shared" si="166"/>
        <v>149</v>
      </c>
      <c r="Q2659" s="81" t="str">
        <f t="shared" si="167"/>
        <v/>
      </c>
    </row>
    <row r="2660" spans="1:17" x14ac:dyDescent="0.2">
      <c r="A2660" t="s">
        <v>1224</v>
      </c>
      <c r="B2660" t="s">
        <v>1401</v>
      </c>
      <c r="C2660" t="s">
        <v>29</v>
      </c>
      <c r="D2660" s="5">
        <v>1992</v>
      </c>
      <c r="E2660" s="2">
        <v>1046</v>
      </c>
      <c r="F2660" s="2">
        <v>26</v>
      </c>
      <c r="G2660" t="str">
        <f>B2660&amp;C2660</f>
        <v>Valentine CHEPKOECH5000m</v>
      </c>
      <c r="H2660" s="2">
        <f>E2660</f>
        <v>1046</v>
      </c>
      <c r="I2660" s="2" cm="1">
        <f t="array" ref="I2660">MAX(IF($G$3:$G$4000=$G2660,$H$3:$H$4000))</f>
        <v>1046</v>
      </c>
      <c r="J2660" s="2" t="str">
        <v>NZL</v>
      </c>
      <c r="K2660" s="21" t="str">
        <v>Eva PRINGLE</v>
      </c>
      <c r="L2660" s="47" t="str">
        <v>3000msc</v>
      </c>
      <c r="M2660" s="97">
        <v>37173</v>
      </c>
      <c r="N2660" s="96" t="str">
        <f t="shared" si="164"/>
        <v>Eva PRINGLE3000msc</v>
      </c>
      <c r="O2660" s="2">
        <f t="shared" si="165"/>
        <v>977</v>
      </c>
      <c r="P2660" s="2">
        <f t="shared" si="166"/>
        <v>110</v>
      </c>
      <c r="Q2660" s="81" t="str">
        <f t="shared" si="167"/>
        <v/>
      </c>
    </row>
    <row r="2661" spans="1:17" x14ac:dyDescent="0.2">
      <c r="A2661" t="s">
        <v>1224</v>
      </c>
      <c r="B2661" t="s">
        <v>2077</v>
      </c>
      <c r="C2661" t="s">
        <v>34</v>
      </c>
      <c r="D2661" s="5"/>
      <c r="E2661" s="2">
        <v>1045</v>
      </c>
      <c r="F2661" s="2">
        <v>70</v>
      </c>
      <c r="G2661" t="str">
        <f>B2661&amp;C2661</f>
        <v>Nyambura WANGUI3000msc</v>
      </c>
      <c r="H2661" s="2">
        <f>E2661</f>
        <v>1045</v>
      </c>
      <c r="I2661" s="2" cm="1">
        <f t="array" ref="I2661">MAX(IF($G$3:$G$4000=$G2661,$H$3:$H$4000))</f>
        <v>1045</v>
      </c>
      <c r="J2661" s="2" t="str">
        <v>NZL</v>
      </c>
      <c r="K2661" s="21" t="str">
        <v>Jessie SPEEDY</v>
      </c>
      <c r="L2661" s="47" t="str">
        <v>1500m</v>
      </c>
      <c r="M2661" s="97">
        <v>35936</v>
      </c>
      <c r="N2661" s="96" t="str">
        <f t="shared" si="164"/>
        <v>Jessie SPEEDY1500m</v>
      </c>
      <c r="O2661" s="2">
        <f t="shared" si="165"/>
        <v>976</v>
      </c>
      <c r="P2661" s="2">
        <f t="shared" si="166"/>
        <v>153</v>
      </c>
      <c r="Q2661" s="81" t="str">
        <f t="shared" si="167"/>
        <v/>
      </c>
    </row>
    <row r="2662" spans="1:17" x14ac:dyDescent="0.2">
      <c r="A2662" t="s">
        <v>1224</v>
      </c>
      <c r="B2662" t="s">
        <v>5189</v>
      </c>
      <c r="C2662" t="s">
        <v>27</v>
      </c>
      <c r="D2662" s="5"/>
      <c r="E2662" s="2">
        <v>1044</v>
      </c>
      <c r="F2662" s="2">
        <v>39</v>
      </c>
      <c r="G2662" t="str">
        <f>B2662&amp;C2662</f>
        <v>Gladys KEBENEI800m</v>
      </c>
      <c r="H2662" s="2">
        <f>E2662</f>
        <v>1044</v>
      </c>
      <c r="I2662" s="2" cm="1">
        <f t="array" ref="I2662">MAX(IF($G$3:$G$4000=$G2662,$H$3:$H$4000))</f>
        <v>1044</v>
      </c>
      <c r="J2662" s="2" t="str">
        <v>NZL</v>
      </c>
      <c r="K2662" s="21" t="str">
        <v>Jessie SPEEDY</v>
      </c>
      <c r="L2662" s="47" t="str">
        <v>800m</v>
      </c>
      <c r="M2662" s="97">
        <v>35936</v>
      </c>
      <c r="N2662" s="96" t="str">
        <f t="shared" si="164"/>
        <v>Jessie SPEEDY800m</v>
      </c>
      <c r="O2662" s="2">
        <f t="shared" si="165"/>
        <v>975</v>
      </c>
      <c r="P2662" s="2">
        <f t="shared" si="166"/>
        <v>178</v>
      </c>
      <c r="Q2662" s="81" t="str">
        <f t="shared" si="167"/>
        <v/>
      </c>
    </row>
    <row r="2663" spans="1:17" x14ac:dyDescent="0.2">
      <c r="A2663" t="s">
        <v>1224</v>
      </c>
      <c r="B2663" t="s">
        <v>5206</v>
      </c>
      <c r="C2663" t="s">
        <v>29</v>
      </c>
      <c r="D2663" s="5"/>
      <c r="E2663" s="2">
        <v>1042</v>
      </c>
      <c r="F2663" s="2">
        <v>28</v>
      </c>
      <c r="G2663" t="str">
        <f>B2663&amp;C2663</f>
        <v>Marion CHEPKOECH5000m</v>
      </c>
      <c r="H2663" s="2">
        <f>E2663</f>
        <v>1042</v>
      </c>
      <c r="I2663" s="2" cm="1">
        <f t="array" ref="I2663">MAX(IF($G$3:$G$4000=$G2663,$H$3:$H$4000))</f>
        <v>1042</v>
      </c>
      <c r="J2663" s="2" t="str">
        <v>NZL</v>
      </c>
      <c r="K2663" s="21" t="str">
        <v>Bella BROWNE</v>
      </c>
      <c r="L2663" s="47" t="str">
        <v>1500m</v>
      </c>
      <c r="M2663" s="97">
        <v>37750</v>
      </c>
      <c r="N2663" s="96" t="str">
        <f t="shared" si="164"/>
        <v>Bella BROWNE1500m</v>
      </c>
      <c r="O2663" s="2">
        <f t="shared" si="165"/>
        <v>975</v>
      </c>
      <c r="P2663" s="2">
        <f t="shared" si="166"/>
        <v>155</v>
      </c>
      <c r="Q2663" s="81" t="str">
        <f t="shared" si="167"/>
        <v/>
      </c>
    </row>
    <row r="2664" spans="1:17" x14ac:dyDescent="0.2">
      <c r="A2664" t="s">
        <v>1224</v>
      </c>
      <c r="B2664" t="s">
        <v>5187</v>
      </c>
      <c r="C2664" t="s">
        <v>26</v>
      </c>
      <c r="D2664" s="5">
        <v>33409</v>
      </c>
      <c r="E2664" s="2">
        <v>1038</v>
      </c>
      <c r="F2664" s="2">
        <v>57</v>
      </c>
      <c r="G2664" t="str">
        <f>B2664&amp;C2664</f>
        <v>Joan CHERONO400m</v>
      </c>
      <c r="H2664" s="2">
        <f>E2664</f>
        <v>1038</v>
      </c>
      <c r="I2664" s="2" cm="1">
        <f t="array" ref="I2664">MAX(IF($G$3:$G$4000=$G2664,$H$3:$H$4000))</f>
        <v>1038</v>
      </c>
      <c r="J2664" s="2" t="str">
        <v>NZL</v>
      </c>
      <c r="K2664" s="21" t="str">
        <v>Eva PRINGLE</v>
      </c>
      <c r="L2664" s="47" t="str">
        <v>1500m</v>
      </c>
      <c r="M2664" s="97">
        <v>37173</v>
      </c>
      <c r="N2664" s="96" t="str">
        <f t="shared" si="164"/>
        <v>Eva PRINGLE1500m</v>
      </c>
      <c r="O2664" s="2">
        <f t="shared" si="165"/>
        <v>974</v>
      </c>
      <c r="P2664" s="2">
        <f t="shared" si="166"/>
        <v>157</v>
      </c>
      <c r="Q2664" s="81" t="str">
        <f t="shared" si="167"/>
        <v/>
      </c>
    </row>
    <row r="2665" spans="1:17" x14ac:dyDescent="0.2">
      <c r="A2665" t="s">
        <v>1224</v>
      </c>
      <c r="B2665" t="s">
        <v>1427</v>
      </c>
      <c r="C2665" t="s">
        <v>30</v>
      </c>
      <c r="D2665" s="5">
        <v>1995</v>
      </c>
      <c r="E2665" s="2">
        <v>1038</v>
      </c>
      <c r="F2665" s="2">
        <v>10</v>
      </c>
      <c r="G2665" t="str">
        <f>B2665&amp;C2665</f>
        <v>Dorothy KIPKILACH10000m</v>
      </c>
      <c r="H2665" s="2">
        <f>E2665</f>
        <v>1038</v>
      </c>
      <c r="I2665" s="2" cm="1">
        <f t="array" ref="I2665">MAX(IF($G$3:$G$4000=$G2665,$H$3:$H$4000))</f>
        <v>1038</v>
      </c>
      <c r="J2665" s="2" t="str">
        <v>NZL</v>
      </c>
      <c r="K2665" s="21" t="str">
        <v>Savannah SCHEEN</v>
      </c>
      <c r="L2665" s="47" t="str">
        <v>discus-throw</v>
      </c>
      <c r="M2665" s="97">
        <v>37073</v>
      </c>
      <c r="N2665" s="96" t="str">
        <f t="shared" si="164"/>
        <v>Savannah SCHEENdiscus-throw</v>
      </c>
      <c r="O2665" s="2">
        <f t="shared" si="165"/>
        <v>970</v>
      </c>
      <c r="P2665" s="2">
        <f t="shared" si="166"/>
        <v>31</v>
      </c>
      <c r="Q2665" s="81" t="str">
        <f t="shared" si="167"/>
        <v/>
      </c>
    </row>
    <row r="2666" spans="1:17" x14ac:dyDescent="0.2">
      <c r="A2666" t="s">
        <v>1224</v>
      </c>
      <c r="B2666" t="s">
        <v>2194</v>
      </c>
      <c r="C2666" t="s">
        <v>30</v>
      </c>
      <c r="D2666" s="5">
        <v>1996</v>
      </c>
      <c r="E2666" s="2">
        <v>1038</v>
      </c>
      <c r="F2666" s="2">
        <v>95</v>
      </c>
      <c r="G2666" t="str">
        <f>B2666&amp;C2666</f>
        <v>Gladys KOECH10000m</v>
      </c>
      <c r="H2666" s="2">
        <f>E2666</f>
        <v>1038</v>
      </c>
      <c r="I2666" s="2" cm="1">
        <f t="array" ref="I2666">MAX(IF($G$3:$G$4000=$G2666,$H$3:$H$4000))</f>
        <v>1038</v>
      </c>
      <c r="J2666" s="2" t="str">
        <v>NZL</v>
      </c>
      <c r="K2666" s="21" t="str">
        <v>Christina RYAN</v>
      </c>
      <c r="L2666" s="47" t="str">
        <v>long-jump</v>
      </c>
      <c r="M2666" s="97">
        <v>35841</v>
      </c>
      <c r="N2666" s="96" t="str">
        <f t="shared" si="164"/>
        <v>Christina RYANlong-jump</v>
      </c>
      <c r="O2666" s="2">
        <f t="shared" si="165"/>
        <v>968</v>
      </c>
      <c r="P2666" s="2">
        <f t="shared" si="166"/>
        <v>124</v>
      </c>
      <c r="Q2666" s="81" t="str">
        <f t="shared" si="167"/>
        <v/>
      </c>
    </row>
    <row r="2667" spans="1:17" x14ac:dyDescent="0.2">
      <c r="A2667" t="s">
        <v>1224</v>
      </c>
      <c r="B2667" t="s">
        <v>1427</v>
      </c>
      <c r="C2667" t="s">
        <v>30</v>
      </c>
      <c r="D2667" s="5">
        <v>1995</v>
      </c>
      <c r="E2667" s="2">
        <v>1038</v>
      </c>
      <c r="F2667" s="2">
        <v>97</v>
      </c>
      <c r="G2667" t="str">
        <f>B2667&amp;C2667</f>
        <v>Dorothy KIPKILACH10000m</v>
      </c>
      <c r="H2667" s="2">
        <f>E2667</f>
        <v>1038</v>
      </c>
      <c r="I2667" s="2" cm="1">
        <f t="array" ref="I2667">MAX(IF($G$3:$G$4000=$G2667,$H$3:$H$4000))</f>
        <v>1038</v>
      </c>
      <c r="J2667" s="2" t="str">
        <v>NZL</v>
      </c>
      <c r="K2667" s="21" t="str">
        <v>Naomi WAITE</v>
      </c>
      <c r="L2667" s="47" t="str">
        <v>high-jump</v>
      </c>
      <c r="M2667" s="97">
        <v>38991</v>
      </c>
      <c r="N2667" s="96" t="str">
        <f t="shared" si="164"/>
        <v>Naomi WAITEhigh-jump</v>
      </c>
      <c r="O2667" s="2">
        <f t="shared" si="165"/>
        <v>965</v>
      </c>
      <c r="P2667" s="2">
        <f t="shared" si="166"/>
        <v>100</v>
      </c>
      <c r="Q2667" s="81" t="str">
        <f t="shared" si="167"/>
        <v/>
      </c>
    </row>
    <row r="2668" spans="1:17" x14ac:dyDescent="0.2">
      <c r="A2668" t="s">
        <v>1224</v>
      </c>
      <c r="B2668" t="s">
        <v>2080</v>
      </c>
      <c r="C2668" s="5" t="s">
        <v>34</v>
      </c>
      <c r="D2668" s="5">
        <v>37947</v>
      </c>
      <c r="E2668" s="2">
        <v>1035</v>
      </c>
      <c r="F2668" s="2">
        <v>73</v>
      </c>
      <c r="G2668" t="str">
        <f>B2668&amp;C2668</f>
        <v>Sharon JEPCHUMBA3000msc</v>
      </c>
      <c r="H2668" s="2">
        <f>E2668</f>
        <v>1035</v>
      </c>
      <c r="I2668" s="2" cm="1">
        <f t="array" ref="I2668">MAX(IF($G$3:$G$4000=$G2668,$H$3:$H$4000))</f>
        <v>1035</v>
      </c>
      <c r="J2668" s="2" t="str">
        <v>NZL</v>
      </c>
      <c r="K2668" s="21" t="str">
        <v>Alex HYLAND</v>
      </c>
      <c r="L2668" s="47" t="str">
        <v>high-jump</v>
      </c>
      <c r="M2668" s="97">
        <v>36189</v>
      </c>
      <c r="N2668" s="96" t="str">
        <f t="shared" si="164"/>
        <v>Alex HYLANDhigh-jump</v>
      </c>
      <c r="O2668" s="2">
        <f t="shared" si="165"/>
        <v>965</v>
      </c>
      <c r="P2668" s="2">
        <f t="shared" si="166"/>
        <v>100</v>
      </c>
      <c r="Q2668" s="81" t="str">
        <f t="shared" si="167"/>
        <v/>
      </c>
    </row>
    <row r="2669" spans="1:17" x14ac:dyDescent="0.2">
      <c r="A2669" t="s">
        <v>1224</v>
      </c>
      <c r="B2669" t="s">
        <v>1343</v>
      </c>
      <c r="C2669" s="5" t="s">
        <v>34</v>
      </c>
      <c r="D2669" s="5">
        <v>36670</v>
      </c>
      <c r="E2669" s="2">
        <v>1034</v>
      </c>
      <c r="F2669" s="2">
        <v>74</v>
      </c>
      <c r="G2669" t="str">
        <f>B2669&amp;C2669</f>
        <v>Caren CHEBET3000msc</v>
      </c>
      <c r="H2669" s="2">
        <f>E2669</f>
        <v>1034</v>
      </c>
      <c r="I2669" s="2" cm="1">
        <f t="array" ref="I2669">MAX(IF($G$3:$G$4000=$G2669,$H$3:$H$4000))</f>
        <v>1139</v>
      </c>
      <c r="J2669" s="2" t="str">
        <v>NZL</v>
      </c>
      <c r="K2669" s="21" t="str">
        <v>Nicole VAN DER KAAY</v>
      </c>
      <c r="L2669" s="47" t="str">
        <v>5000m</v>
      </c>
      <c r="M2669" s="97">
        <v>35105</v>
      </c>
      <c r="N2669" s="96" t="str">
        <f t="shared" si="164"/>
        <v>Nicole VAN DER KAAY5000m</v>
      </c>
      <c r="O2669" s="2">
        <f t="shared" si="165"/>
        <v>964</v>
      </c>
      <c r="P2669" s="2">
        <f t="shared" si="166"/>
        <v>157</v>
      </c>
      <c r="Q2669" s="81" t="str">
        <f t="shared" si="167"/>
        <v/>
      </c>
    </row>
    <row r="2670" spans="1:17" x14ac:dyDescent="0.2">
      <c r="A2670" t="s">
        <v>1224</v>
      </c>
      <c r="B2670" t="s">
        <v>5183</v>
      </c>
      <c r="C2670" t="s">
        <v>25</v>
      </c>
      <c r="D2670" s="5">
        <v>31674</v>
      </c>
      <c r="E2670" s="2">
        <v>1033</v>
      </c>
      <c r="F2670" s="2">
        <v>35</v>
      </c>
      <c r="G2670" t="str">
        <f>B2670&amp;C2670</f>
        <v>Milcent NDORO200m</v>
      </c>
      <c r="H2670" s="2">
        <f>E2670</f>
        <v>1033</v>
      </c>
      <c r="I2670" s="2" cm="1">
        <f t="array" ref="I2670">MAX(IF($G$3:$G$4000=$G2670,$H$3:$H$4000))</f>
        <v>1033</v>
      </c>
      <c r="J2670" s="2" t="str">
        <v>NZL</v>
      </c>
      <c r="K2670" s="21" t="str">
        <v>Helena DINNISSEN</v>
      </c>
      <c r="L2670" s="47" t="str">
        <v>long-jump</v>
      </c>
      <c r="M2670" s="97">
        <v>30968</v>
      </c>
      <c r="N2670" s="96" t="str">
        <f t="shared" si="164"/>
        <v>Helena DINNISSENlong-jump</v>
      </c>
      <c r="O2670" s="2">
        <f t="shared" si="165"/>
        <v>964</v>
      </c>
      <c r="P2670" s="2">
        <f t="shared" si="166"/>
        <v>125</v>
      </c>
      <c r="Q2670" s="81" t="str">
        <f t="shared" si="167"/>
        <v/>
      </c>
    </row>
    <row r="2671" spans="1:17" x14ac:dyDescent="0.2">
      <c r="A2671" t="s">
        <v>1224</v>
      </c>
      <c r="B2671" t="s">
        <v>5202</v>
      </c>
      <c r="C2671" t="s">
        <v>34</v>
      </c>
      <c r="D2671" s="5">
        <v>35859</v>
      </c>
      <c r="E2671" s="2">
        <v>1033</v>
      </c>
      <c r="F2671" s="2">
        <v>15</v>
      </c>
      <c r="G2671" t="str">
        <f>B2671&amp;C2671</f>
        <v>Ann GATHONI3000msc</v>
      </c>
      <c r="H2671" s="2">
        <f>E2671</f>
        <v>1033</v>
      </c>
      <c r="I2671" s="2" cm="1">
        <f t="array" ref="I2671">MAX(IF($G$3:$G$4000=$G2671,$H$3:$H$4000))</f>
        <v>1033</v>
      </c>
      <c r="J2671" s="2" t="str">
        <v>NZL</v>
      </c>
      <c r="K2671" s="21" t="str">
        <v>Esther KEOWN</v>
      </c>
      <c r="L2671" s="47" t="str">
        <v>1500m</v>
      </c>
      <c r="M2671" s="97">
        <v>33749</v>
      </c>
      <c r="N2671" s="96" t="str">
        <f t="shared" si="164"/>
        <v>Esther KEOWN1500m</v>
      </c>
      <c r="O2671" s="2">
        <f t="shared" si="165"/>
        <v>963</v>
      </c>
      <c r="P2671" s="2">
        <f t="shared" si="166"/>
        <v>164</v>
      </c>
      <c r="Q2671" s="81" t="str">
        <f t="shared" si="167"/>
        <v/>
      </c>
    </row>
    <row r="2672" spans="1:17" x14ac:dyDescent="0.2">
      <c r="A2672" t="s">
        <v>1224</v>
      </c>
      <c r="B2672" t="s">
        <v>2123</v>
      </c>
      <c r="C2672" s="5" t="s">
        <v>29</v>
      </c>
      <c r="D2672" s="5">
        <v>37749</v>
      </c>
      <c r="E2672" s="2">
        <v>1033</v>
      </c>
      <c r="F2672" s="2">
        <v>32</v>
      </c>
      <c r="G2672" t="str">
        <f>B2672&amp;C2672</f>
        <v>Esther WAMBUI5000m</v>
      </c>
      <c r="H2672" s="2">
        <f>E2672</f>
        <v>1033</v>
      </c>
      <c r="I2672" s="2" cm="1">
        <f t="array" ref="I2672">MAX(IF($G$3:$G$4000=$G2672,$H$3:$H$4000))</f>
        <v>1116</v>
      </c>
      <c r="J2672" s="2" t="str">
        <v>NZL</v>
      </c>
      <c r="K2672" s="21" t="str">
        <v>Kaia TUPU-SOUTH</v>
      </c>
      <c r="L2672" s="47" t="str">
        <v>shot-put</v>
      </c>
      <c r="M2672" s="97">
        <v>37416</v>
      </c>
      <c r="N2672" s="96" t="str">
        <f t="shared" si="164"/>
        <v>Kaia TUPU-SOUTHshot-put</v>
      </c>
      <c r="O2672" s="2">
        <f t="shared" si="165"/>
        <v>963</v>
      </c>
      <c r="P2672" s="2">
        <f t="shared" si="166"/>
        <v>30</v>
      </c>
      <c r="Q2672" s="81" t="str">
        <f t="shared" si="167"/>
        <v/>
      </c>
    </row>
    <row r="2673" spans="1:17" x14ac:dyDescent="0.2">
      <c r="A2673" t="s">
        <v>1224</v>
      </c>
      <c r="B2673" t="s">
        <v>1400</v>
      </c>
      <c r="C2673" s="5" t="s">
        <v>29</v>
      </c>
      <c r="D2673" s="5">
        <v>1993</v>
      </c>
      <c r="E2673" s="2">
        <v>1033</v>
      </c>
      <c r="F2673" s="2">
        <v>33</v>
      </c>
      <c r="G2673" t="str">
        <f>B2673&amp;C2673</f>
        <v>Faith CHEPKOECH5000m</v>
      </c>
      <c r="H2673" s="2">
        <f>E2673</f>
        <v>1033</v>
      </c>
      <c r="I2673" s="2" cm="1">
        <f t="array" ref="I2673">MAX(IF($G$3:$G$4000=$G2673,$H$3:$H$4000))</f>
        <v>1033</v>
      </c>
      <c r="J2673" s="2" t="str">
        <v>NZL</v>
      </c>
      <c r="K2673" s="21" t="str">
        <v>Rosaria GIBSON</v>
      </c>
      <c r="L2673" s="47" t="str">
        <v>1500m</v>
      </c>
      <c r="M2673" s="97">
        <v>38544</v>
      </c>
      <c r="N2673" s="96" t="str">
        <f t="shared" si="164"/>
        <v>Rosaria GIBSON1500m</v>
      </c>
      <c r="O2673" s="2">
        <f t="shared" si="165"/>
        <v>959</v>
      </c>
      <c r="P2673" s="2">
        <f t="shared" si="166"/>
        <v>174</v>
      </c>
      <c r="Q2673" s="81" t="str">
        <f t="shared" si="167"/>
        <v/>
      </c>
    </row>
    <row r="2674" spans="1:17" x14ac:dyDescent="0.2">
      <c r="A2674" t="s">
        <v>1224</v>
      </c>
      <c r="B2674" t="s">
        <v>1328</v>
      </c>
      <c r="C2674" s="5" t="s">
        <v>27</v>
      </c>
      <c r="D2674" s="5">
        <v>2000</v>
      </c>
      <c r="E2674" s="2">
        <v>1032</v>
      </c>
      <c r="F2674" s="2">
        <v>49</v>
      </c>
      <c r="G2674" t="str">
        <f>B2674&amp;C2674</f>
        <v>Christine NDANU800m</v>
      </c>
      <c r="H2674" s="2">
        <f>E2674</f>
        <v>1032</v>
      </c>
      <c r="I2674" s="2" cm="1">
        <f t="array" ref="I2674">MAX(IF($G$3:$G$4000=$G2674,$H$3:$H$4000))</f>
        <v>1032</v>
      </c>
      <c r="J2674" s="2" t="str">
        <v>NZL</v>
      </c>
      <c r="K2674" s="21" t="str">
        <v>Kiera HALL</v>
      </c>
      <c r="L2674" s="47" t="str">
        <v>1500m</v>
      </c>
      <c r="M2674" s="97">
        <v>38433</v>
      </c>
      <c r="N2674" s="96" t="str">
        <f t="shared" si="164"/>
        <v>Kiera HALL1500m</v>
      </c>
      <c r="O2674" s="2">
        <f t="shared" si="165"/>
        <v>958</v>
      </c>
      <c r="P2674" s="2">
        <f t="shared" si="166"/>
        <v>175</v>
      </c>
      <c r="Q2674" s="81" t="str">
        <f t="shared" si="167"/>
        <v/>
      </c>
    </row>
    <row r="2675" spans="1:17" x14ac:dyDescent="0.2">
      <c r="A2675" t="s">
        <v>1224</v>
      </c>
      <c r="B2675" t="s">
        <v>5203</v>
      </c>
      <c r="C2675" t="s">
        <v>34</v>
      </c>
      <c r="D2675" s="5"/>
      <c r="E2675" s="2">
        <v>1031</v>
      </c>
      <c r="F2675" s="2">
        <v>16</v>
      </c>
      <c r="G2675" t="str">
        <f>B2675&amp;C2675</f>
        <v>Celestine CHEPKOSGEI3000msc</v>
      </c>
      <c r="H2675" s="2">
        <f>E2675</f>
        <v>1031</v>
      </c>
      <c r="I2675" s="2" cm="1">
        <f t="array" ref="I2675">MAX(IF($G$3:$G$4000=$G2675,$H$3:$H$4000))</f>
        <v>1031</v>
      </c>
      <c r="J2675" s="2" t="str">
        <v>NZL</v>
      </c>
      <c r="K2675" s="21" t="str">
        <v>Emma FERGUSON</v>
      </c>
      <c r="L2675" s="47" t="str">
        <v>1500m</v>
      </c>
      <c r="M2675" s="97">
        <v>0</v>
      </c>
      <c r="N2675" s="96" t="str">
        <f t="shared" si="164"/>
        <v>Emma FERGUSON1500m</v>
      </c>
      <c r="O2675" s="2">
        <f t="shared" si="165"/>
        <v>958</v>
      </c>
      <c r="P2675" s="2">
        <f t="shared" si="166"/>
        <v>175</v>
      </c>
      <c r="Q2675" s="81" t="str">
        <f t="shared" si="167"/>
        <v/>
      </c>
    </row>
    <row r="2676" spans="1:17" x14ac:dyDescent="0.2">
      <c r="A2676" t="s">
        <v>1224</v>
      </c>
      <c r="B2676" t="s">
        <v>1741</v>
      </c>
      <c r="C2676" t="s">
        <v>82</v>
      </c>
      <c r="D2676" s="5">
        <v>31473</v>
      </c>
      <c r="E2676" s="2">
        <v>1031</v>
      </c>
      <c r="F2676" s="2">
        <v>21</v>
      </c>
      <c r="G2676" t="str">
        <f>B2676&amp;C2676</f>
        <v>Jane Jelagat SEUREYmarathon</v>
      </c>
      <c r="H2676" s="2">
        <f>E2676</f>
        <v>1031</v>
      </c>
      <c r="I2676" s="2" cm="1">
        <f t="array" ref="I2676">MAX(IF($G$3:$G$4000=$G2676,$H$3:$H$4000))</f>
        <v>1031</v>
      </c>
      <c r="J2676" s="2" t="str">
        <v>NZL</v>
      </c>
      <c r="K2676" s="21" t="str">
        <v>Tapenisa HAVEA</v>
      </c>
      <c r="L2676" s="47" t="str">
        <v>shot-put</v>
      </c>
      <c r="M2676" s="97">
        <v>37730</v>
      </c>
      <c r="N2676" s="96" t="str">
        <f t="shared" si="164"/>
        <v>Tapenisa HAVEAshot-put</v>
      </c>
      <c r="O2676" s="2">
        <f t="shared" si="165"/>
        <v>956</v>
      </c>
      <c r="P2676" s="2">
        <f t="shared" si="166"/>
        <v>32</v>
      </c>
      <c r="Q2676" s="81" t="str">
        <f t="shared" si="167"/>
        <v/>
      </c>
    </row>
    <row r="2677" spans="1:17" x14ac:dyDescent="0.2">
      <c r="A2677" t="s">
        <v>1224</v>
      </c>
      <c r="B2677" t="s">
        <v>1742</v>
      </c>
      <c r="C2677" t="s">
        <v>82</v>
      </c>
      <c r="D2677" s="5">
        <v>1986</v>
      </c>
      <c r="E2677" s="2">
        <v>1029</v>
      </c>
      <c r="F2677" s="2">
        <v>22</v>
      </c>
      <c r="G2677" t="str">
        <f>B2677&amp;C2677</f>
        <v>Beatrice CHEROPmarathon</v>
      </c>
      <c r="H2677" s="2">
        <f>E2677</f>
        <v>1029</v>
      </c>
      <c r="I2677" s="2" cm="1">
        <f t="array" ref="I2677">MAX(IF($G$3:$G$4000=$G2677,$H$3:$H$4000))</f>
        <v>1029</v>
      </c>
      <c r="J2677" s="2" t="str">
        <v>NZL</v>
      </c>
      <c r="K2677" s="21" t="str">
        <v>Hannah GAPES</v>
      </c>
      <c r="L2677" s="47" t="str">
        <v>1500m</v>
      </c>
      <c r="M2677" s="97">
        <v>37953</v>
      </c>
      <c r="N2677" s="96" t="str">
        <f t="shared" si="164"/>
        <v>Hannah GAPES1500m</v>
      </c>
      <c r="O2677" s="2">
        <f t="shared" si="165"/>
        <v>955</v>
      </c>
      <c r="P2677" s="2">
        <f t="shared" si="166"/>
        <v>179</v>
      </c>
      <c r="Q2677" s="81" t="str">
        <f t="shared" si="167"/>
        <v/>
      </c>
    </row>
    <row r="2678" spans="1:17" x14ac:dyDescent="0.2">
      <c r="A2678" t="s">
        <v>1224</v>
      </c>
      <c r="B2678" t="s">
        <v>1362</v>
      </c>
      <c r="C2678" s="5" t="s">
        <v>28</v>
      </c>
      <c r="D2678" s="6"/>
      <c r="E2678" s="2">
        <v>1028</v>
      </c>
      <c r="F2678" s="2">
        <v>32</v>
      </c>
      <c r="G2678" t="str">
        <f>B2678&amp;C2678</f>
        <v>Janet CHEPKEMOI1500m</v>
      </c>
      <c r="H2678" s="2">
        <f>E2678</f>
        <v>1028</v>
      </c>
      <c r="I2678" s="2" cm="1">
        <f t="array" ref="I2678">MAX(IF($G$3:$G$4000=$G2678,$H$3:$H$4000))</f>
        <v>1028</v>
      </c>
      <c r="J2678" s="2" t="str">
        <v>NZL</v>
      </c>
      <c r="K2678" s="21" t="str">
        <v>Anna GRIMALDI</v>
      </c>
      <c r="L2678" s="47" t="str">
        <v>long-jump</v>
      </c>
      <c r="M2678" s="97">
        <v>35473</v>
      </c>
      <c r="N2678" s="96" t="str">
        <f t="shared" si="164"/>
        <v>Anna GRIMALDIlong-jump</v>
      </c>
      <c r="O2678" s="2">
        <f t="shared" si="165"/>
        <v>953</v>
      </c>
      <c r="P2678" s="2">
        <f t="shared" si="166"/>
        <v>130</v>
      </c>
      <c r="Q2678" s="81" t="str">
        <f t="shared" si="167"/>
        <v/>
      </c>
    </row>
    <row r="2679" spans="1:17" x14ac:dyDescent="0.2">
      <c r="A2679" t="s">
        <v>1224</v>
      </c>
      <c r="B2679" t="s">
        <v>2071</v>
      </c>
      <c r="C2679" t="s">
        <v>34</v>
      </c>
      <c r="D2679" s="5">
        <v>34699</v>
      </c>
      <c r="E2679" s="2">
        <v>1027</v>
      </c>
      <c r="F2679" s="2">
        <v>17</v>
      </c>
      <c r="G2679" t="str">
        <f>B2679&amp;C2679</f>
        <v>Joyline CHEMUTAI3000msc</v>
      </c>
      <c r="H2679" s="2">
        <f>E2679</f>
        <v>1027</v>
      </c>
      <c r="I2679" s="2" cm="1">
        <f t="array" ref="I2679">MAX(IF($G$3:$G$4000=$G2679,$H$3:$H$4000))</f>
        <v>1056</v>
      </c>
      <c r="J2679" s="2" t="str">
        <v>NZL</v>
      </c>
      <c r="K2679" s="21" t="str">
        <v>Lisa CROSS</v>
      </c>
      <c r="L2679" s="47" t="str">
        <v>5000m</v>
      </c>
      <c r="M2679" s="97">
        <v>30384</v>
      </c>
      <c r="N2679" s="96" t="str">
        <f t="shared" si="164"/>
        <v>Lisa CROSS5000m</v>
      </c>
      <c r="O2679" s="2">
        <f t="shared" si="165"/>
        <v>950</v>
      </c>
      <c r="P2679" s="2">
        <f t="shared" si="166"/>
        <v>162</v>
      </c>
      <c r="Q2679" s="81" t="str">
        <f t="shared" si="167"/>
        <v/>
      </c>
    </row>
    <row r="2680" spans="1:17" x14ac:dyDescent="0.2">
      <c r="A2680" t="s">
        <v>1224</v>
      </c>
      <c r="B2680" t="s">
        <v>2086</v>
      </c>
      <c r="C2680" t="s">
        <v>34</v>
      </c>
      <c r="D2680" s="5">
        <v>36319</v>
      </c>
      <c r="E2680" s="2">
        <v>1027</v>
      </c>
      <c r="F2680" s="2">
        <v>80</v>
      </c>
      <c r="G2680" t="str">
        <f>B2680&amp;C2680</f>
        <v>Naomi CHEPKEMOI3000msc</v>
      </c>
      <c r="H2680" s="2">
        <f>E2680</f>
        <v>1027</v>
      </c>
      <c r="I2680" s="2" cm="1">
        <f t="array" ref="I2680">MAX(IF($G$3:$G$4000=$G2680,$H$3:$H$4000))</f>
        <v>1027</v>
      </c>
      <c r="J2680" s="2" t="str">
        <v>NZL</v>
      </c>
      <c r="K2680" s="21" t="str">
        <v>Celine PEARN</v>
      </c>
      <c r="L2680" s="47" t="str">
        <v>100mh</v>
      </c>
      <c r="M2680" s="97">
        <v>35512</v>
      </c>
      <c r="N2680" s="96" t="str">
        <f t="shared" si="164"/>
        <v>Celine PEARN100mh</v>
      </c>
      <c r="O2680" s="2">
        <f t="shared" si="165"/>
        <v>950</v>
      </c>
      <c r="P2680" s="2">
        <f t="shared" si="166"/>
        <v>134</v>
      </c>
      <c r="Q2680" s="81" t="str">
        <f t="shared" si="167"/>
        <v/>
      </c>
    </row>
    <row r="2681" spans="1:17" x14ac:dyDescent="0.2">
      <c r="A2681" t="s">
        <v>1224</v>
      </c>
      <c r="B2681" t="s">
        <v>2062</v>
      </c>
      <c r="C2681" t="s">
        <v>34</v>
      </c>
      <c r="D2681" s="5">
        <v>31503</v>
      </c>
      <c r="E2681" s="2">
        <v>1026</v>
      </c>
      <c r="F2681" s="2">
        <v>18</v>
      </c>
      <c r="G2681" t="str">
        <f>B2681&amp;C2681</f>
        <v>Agnes CHESANG3000msc</v>
      </c>
      <c r="H2681" s="2">
        <f>E2681</f>
        <v>1026</v>
      </c>
      <c r="I2681" s="2" cm="1">
        <f t="array" ref="I2681">MAX(IF($G$3:$G$4000=$G2681,$H$3:$H$4000))</f>
        <v>1084</v>
      </c>
      <c r="J2681" s="2" t="str">
        <v>NZL</v>
      </c>
      <c r="K2681" s="21" t="str">
        <v>Tapenisa HAVEA</v>
      </c>
      <c r="L2681" s="47" t="str">
        <v>discus-throw</v>
      </c>
      <c r="M2681" s="97">
        <v>37730</v>
      </c>
      <c r="N2681" s="96" t="str">
        <f t="shared" si="164"/>
        <v>Tapenisa HAVEAdiscus-throw</v>
      </c>
      <c r="O2681" s="2">
        <f t="shared" si="165"/>
        <v>950</v>
      </c>
      <c r="P2681" s="2">
        <f t="shared" si="166"/>
        <v>37</v>
      </c>
      <c r="Q2681" s="81" t="str">
        <f t="shared" si="167"/>
        <v/>
      </c>
    </row>
    <row r="2682" spans="1:17" x14ac:dyDescent="0.2">
      <c r="A2682" t="s">
        <v>1224</v>
      </c>
      <c r="B2682" t="s">
        <v>5180</v>
      </c>
      <c r="C2682" s="5" t="s">
        <v>25</v>
      </c>
      <c r="D2682" s="5">
        <v>34458</v>
      </c>
      <c r="E2682" s="2">
        <v>1025</v>
      </c>
      <c r="F2682" s="2">
        <v>44</v>
      </c>
      <c r="G2682" t="str">
        <f>B2682&amp;C2682</f>
        <v>Eunice KADOGO200m</v>
      </c>
      <c r="H2682" s="2">
        <f>E2682</f>
        <v>1025</v>
      </c>
      <c r="I2682" s="2" cm="1">
        <f t="array" ref="I2682">MAX(IF($G$3:$G$4000=$G2682,$H$3:$H$4000))</f>
        <v>1025</v>
      </c>
      <c r="J2682" s="2" t="str">
        <v>NZL</v>
      </c>
      <c r="K2682" s="21" t="str">
        <v>Macey HILTON</v>
      </c>
      <c r="L2682" s="47" t="str">
        <v>1500m</v>
      </c>
      <c r="M2682" s="97">
        <v>37878</v>
      </c>
      <c r="N2682" s="96" t="str">
        <f t="shared" si="164"/>
        <v>Macey HILTON1500m</v>
      </c>
      <c r="O2682" s="2">
        <f t="shared" si="165"/>
        <v>946</v>
      </c>
      <c r="P2682" s="2">
        <f t="shared" si="166"/>
        <v>183</v>
      </c>
      <c r="Q2682" s="81" t="str">
        <f t="shared" si="167"/>
        <v/>
      </c>
    </row>
    <row r="2683" spans="1:17" x14ac:dyDescent="0.2">
      <c r="A2683" t="s">
        <v>1224</v>
      </c>
      <c r="B2683" t="s">
        <v>1225</v>
      </c>
      <c r="C2683" s="5" t="s">
        <v>25</v>
      </c>
      <c r="D2683" s="5">
        <v>35103</v>
      </c>
      <c r="E2683" s="2">
        <v>1023</v>
      </c>
      <c r="F2683" s="2">
        <v>46</v>
      </c>
      <c r="G2683" t="str">
        <f>B2683&amp;C2683</f>
        <v>Maximila IMALI200m</v>
      </c>
      <c r="H2683" s="2">
        <f>E2683</f>
        <v>1023</v>
      </c>
      <c r="I2683" s="2" cm="1">
        <f t="array" ref="I2683">MAX(IF($G$3:$G$4000=$G2683,$H$3:$H$4000))</f>
        <v>1023</v>
      </c>
      <c r="J2683" s="2" t="str">
        <v>NZL</v>
      </c>
      <c r="K2683" s="21" t="str">
        <v>Eva PRINGLE</v>
      </c>
      <c r="L2683" s="47" t="str">
        <v>5000m</v>
      </c>
      <c r="M2683" s="97">
        <v>37173</v>
      </c>
      <c r="N2683" s="96" t="str">
        <f t="shared" si="164"/>
        <v>Eva PRINGLE5000m</v>
      </c>
      <c r="O2683" s="2">
        <f t="shared" si="165"/>
        <v>946</v>
      </c>
      <c r="P2683" s="2">
        <f t="shared" si="166"/>
        <v>164</v>
      </c>
      <c r="Q2683" s="81" t="str">
        <f t="shared" si="167"/>
        <v/>
      </c>
    </row>
    <row r="2684" spans="1:17" x14ac:dyDescent="0.2">
      <c r="A2684" t="s">
        <v>1224</v>
      </c>
      <c r="B2684" t="s">
        <v>5190</v>
      </c>
      <c r="C2684" t="s">
        <v>27</v>
      </c>
      <c r="D2684" s="5"/>
      <c r="E2684" s="2">
        <v>1023</v>
      </c>
      <c r="F2684" s="2">
        <v>55</v>
      </c>
      <c r="G2684" t="str">
        <f>B2684&amp;C2684</f>
        <v>Agnes MUENI800m</v>
      </c>
      <c r="H2684" s="2">
        <f>E2684</f>
        <v>1023</v>
      </c>
      <c r="I2684" s="2" cm="1">
        <f t="array" ref="I2684">MAX(IF($G$3:$G$4000=$G2684,$H$3:$H$4000))</f>
        <v>1023</v>
      </c>
      <c r="J2684" s="2" t="str">
        <v>NZL</v>
      </c>
      <c r="K2684" s="21" t="str">
        <v>Alessandra MACDONALD</v>
      </c>
      <c r="L2684" s="47" t="str">
        <v>100mh</v>
      </c>
      <c r="M2684" s="97">
        <v>36708</v>
      </c>
      <c r="N2684" s="96" t="str">
        <f t="shared" si="164"/>
        <v>Alessandra MACDONALD100mh</v>
      </c>
      <c r="O2684" s="2">
        <f t="shared" si="165"/>
        <v>946</v>
      </c>
      <c r="P2684" s="2">
        <f t="shared" si="166"/>
        <v>136</v>
      </c>
      <c r="Q2684" s="81" t="str">
        <f t="shared" si="167"/>
        <v/>
      </c>
    </row>
    <row r="2685" spans="1:17" x14ac:dyDescent="0.2">
      <c r="A2685" t="s">
        <v>1224</v>
      </c>
      <c r="B2685" t="s">
        <v>1948</v>
      </c>
      <c r="C2685" s="5" t="s">
        <v>26</v>
      </c>
      <c r="D2685" s="5">
        <v>36039</v>
      </c>
      <c r="E2685" s="2">
        <v>1021</v>
      </c>
      <c r="F2685" s="2">
        <v>70</v>
      </c>
      <c r="G2685" t="str">
        <f>B2685&amp;C2685</f>
        <v>Naomi KORIR400m</v>
      </c>
      <c r="H2685" s="2">
        <f>E2685</f>
        <v>1021</v>
      </c>
      <c r="I2685" s="2" cm="1">
        <f t="array" ref="I2685">MAX(IF($G$3:$G$4000=$G2685,$H$3:$H$4000))</f>
        <v>1021</v>
      </c>
      <c r="J2685" s="2" t="str">
        <v>NZL</v>
      </c>
      <c r="K2685" s="21" t="str">
        <v>Boh RITCHIE</v>
      </c>
      <c r="L2685" s="47" t="str">
        <v>1500m</v>
      </c>
      <c r="M2685" s="97">
        <v>39121</v>
      </c>
      <c r="N2685" s="96" t="str">
        <f t="shared" si="164"/>
        <v>Boh RITCHIE1500m</v>
      </c>
      <c r="O2685" s="2">
        <f t="shared" si="165"/>
        <v>944</v>
      </c>
      <c r="P2685" s="2">
        <f t="shared" si="166"/>
        <v>186</v>
      </c>
      <c r="Q2685" s="81" t="str">
        <f t="shared" si="167"/>
        <v/>
      </c>
    </row>
    <row r="2686" spans="1:17" x14ac:dyDescent="0.2">
      <c r="A2686" t="s">
        <v>1224</v>
      </c>
      <c r="B2686" t="s">
        <v>5188</v>
      </c>
      <c r="C2686" t="s">
        <v>26</v>
      </c>
      <c r="D2686" s="5">
        <v>37467</v>
      </c>
      <c r="E2686" s="2">
        <v>1021</v>
      </c>
      <c r="F2686" s="2">
        <v>71</v>
      </c>
      <c r="G2686" t="str">
        <f>B2686&amp;C2686</f>
        <v>Mercy OKECH400m</v>
      </c>
      <c r="H2686" s="2">
        <f>E2686</f>
        <v>1021</v>
      </c>
      <c r="I2686" s="2" cm="1">
        <f t="array" ref="I2686">MAX(IF($G$3:$G$4000=$G2686,$H$3:$H$4000))</f>
        <v>1021</v>
      </c>
      <c r="J2686" s="2" t="str">
        <v>NZL</v>
      </c>
      <c r="K2686" s="21" t="str">
        <v>Kaia TUPU-SOUTH</v>
      </c>
      <c r="L2686" s="47" t="str">
        <v>discus-throw</v>
      </c>
      <c r="M2686" s="97">
        <v>37416</v>
      </c>
      <c r="N2686" s="96" t="str">
        <f t="shared" si="164"/>
        <v>Kaia TUPU-SOUTHdiscus-throw</v>
      </c>
      <c r="O2686" s="2">
        <f t="shared" si="165"/>
        <v>940</v>
      </c>
      <c r="P2686" s="2">
        <f t="shared" si="166"/>
        <v>40</v>
      </c>
      <c r="Q2686" s="81" t="str">
        <f t="shared" si="167"/>
        <v/>
      </c>
    </row>
    <row r="2687" spans="1:17" x14ac:dyDescent="0.2">
      <c r="A2687" t="s">
        <v>1224</v>
      </c>
      <c r="B2687" t="s">
        <v>1351</v>
      </c>
      <c r="C2687" t="s">
        <v>27</v>
      </c>
      <c r="D2687" s="5"/>
      <c r="E2687" s="2">
        <v>1021</v>
      </c>
      <c r="F2687" s="2">
        <v>56</v>
      </c>
      <c r="G2687" t="str">
        <f>B2687&amp;C2687</f>
        <v>Cynthia CHESEBE800m</v>
      </c>
      <c r="H2687" s="2">
        <f>E2687</f>
        <v>1021</v>
      </c>
      <c r="I2687" s="2" cm="1">
        <f t="array" ref="I2687">MAX(IF($G$3:$G$4000=$G2687,$H$3:$H$4000))</f>
        <v>1021</v>
      </c>
      <c r="J2687" s="2" t="str">
        <v>NZL</v>
      </c>
      <c r="K2687" s="21" t="str">
        <v>Lisa CROSS</v>
      </c>
      <c r="L2687" s="47" t="str">
        <v>marathon</v>
      </c>
      <c r="M2687" s="97">
        <v>30384</v>
      </c>
      <c r="N2687" s="96" t="str">
        <f t="shared" si="164"/>
        <v>Lisa CROSSmarathon</v>
      </c>
      <c r="O2687" s="2">
        <f t="shared" si="165"/>
        <v>937</v>
      </c>
      <c r="P2687" s="2">
        <f t="shared" si="166"/>
        <v>100</v>
      </c>
      <c r="Q2687" s="81" t="str">
        <f t="shared" si="167"/>
        <v/>
      </c>
    </row>
    <row r="2688" spans="1:17" x14ac:dyDescent="0.2">
      <c r="A2688" t="s">
        <v>1224</v>
      </c>
      <c r="B2688" t="s">
        <v>2090</v>
      </c>
      <c r="C2688" t="s">
        <v>34</v>
      </c>
      <c r="D2688" s="5">
        <v>38543</v>
      </c>
      <c r="E2688" s="2">
        <v>1021</v>
      </c>
      <c r="F2688" s="2">
        <v>84</v>
      </c>
      <c r="G2688" t="str">
        <f>B2688&amp;C2688</f>
        <v>Brenda JEPCHIRCHIR3000msc</v>
      </c>
      <c r="H2688" s="2">
        <f>E2688</f>
        <v>1021</v>
      </c>
      <c r="I2688" s="2" cm="1">
        <f t="array" ref="I2688">MAX(IF($G$3:$G$4000=$G2688,$H$3:$H$4000))</f>
        <v>1021</v>
      </c>
      <c r="J2688" s="2" t="str">
        <v>NZL</v>
      </c>
      <c r="K2688" s="21" t="str">
        <v>Alice TAYLOR</v>
      </c>
      <c r="L2688" s="47" t="str">
        <v>high-jump</v>
      </c>
      <c r="M2688" s="97">
        <v>37604</v>
      </c>
      <c r="N2688" s="96" t="str">
        <f t="shared" si="164"/>
        <v>Alice TAYLORhigh-jump</v>
      </c>
      <c r="O2688" s="2">
        <f t="shared" si="165"/>
        <v>936</v>
      </c>
      <c r="P2688" s="2">
        <f t="shared" si="166"/>
        <v>118</v>
      </c>
      <c r="Q2688" s="81" t="str">
        <f t="shared" si="167"/>
        <v/>
      </c>
    </row>
    <row r="2689" spans="1:17" x14ac:dyDescent="0.2">
      <c r="A2689" t="s">
        <v>1224</v>
      </c>
      <c r="B2689" t="s">
        <v>1300</v>
      </c>
      <c r="C2689" t="s">
        <v>26</v>
      </c>
      <c r="D2689" s="5"/>
      <c r="E2689" s="2">
        <v>1020</v>
      </c>
      <c r="F2689" s="2">
        <v>72</v>
      </c>
      <c r="G2689" t="str">
        <f>B2689&amp;C2689</f>
        <v>Mercy ADIJAH400m</v>
      </c>
      <c r="H2689" s="2">
        <f>E2689</f>
        <v>1020</v>
      </c>
      <c r="I2689" s="2" cm="1">
        <f t="array" ref="I2689">MAX(IF($G$3:$G$4000=$G2689,$H$3:$H$4000))</f>
        <v>1020</v>
      </c>
      <c r="J2689" s="2" t="str">
        <v>NZL</v>
      </c>
      <c r="K2689" s="21" t="str">
        <v>Anneke GROGAN</v>
      </c>
      <c r="L2689" s="47" t="str">
        <v>5000m</v>
      </c>
      <c r="M2689" s="97">
        <v>35304</v>
      </c>
      <c r="N2689" s="96" t="str">
        <f t="shared" si="164"/>
        <v>Anneke GROGAN5000m</v>
      </c>
      <c r="O2689" s="2">
        <f t="shared" si="165"/>
        <v>931</v>
      </c>
      <c r="P2689" s="2">
        <f t="shared" si="166"/>
        <v>175</v>
      </c>
      <c r="Q2689" s="81" t="str">
        <f t="shared" si="167"/>
        <v/>
      </c>
    </row>
    <row r="2690" spans="1:17" x14ac:dyDescent="0.2">
      <c r="A2690" t="s">
        <v>1224</v>
      </c>
      <c r="B2690" t="s">
        <v>1404</v>
      </c>
      <c r="C2690" t="s">
        <v>29</v>
      </c>
      <c r="D2690" s="5"/>
      <c r="E2690" s="2">
        <v>1020</v>
      </c>
      <c r="F2690" s="2">
        <v>42</v>
      </c>
      <c r="G2690" t="str">
        <f>B2690&amp;C2690</f>
        <v>Lucy NDUTA5000m</v>
      </c>
      <c r="H2690" s="2">
        <f>E2690</f>
        <v>1020</v>
      </c>
      <c r="I2690" s="2" cm="1">
        <f t="array" ref="I2690">MAX(IF($G$3:$G$4000=$G2690,$H$3:$H$4000))</f>
        <v>1020</v>
      </c>
      <c r="J2690" s="2" t="str">
        <v>NZL</v>
      </c>
      <c r="K2690" s="21" t="str">
        <v>Christina RYAN</v>
      </c>
      <c r="L2690" s="47" t="str">
        <v>100mh</v>
      </c>
      <c r="M2690" s="97">
        <v>35841</v>
      </c>
      <c r="N2690" s="96" t="str">
        <f t="shared" si="164"/>
        <v>Christina RYAN100mh</v>
      </c>
      <c r="O2690" s="2">
        <f t="shared" si="165"/>
        <v>930</v>
      </c>
      <c r="P2690" s="2">
        <f t="shared" si="166"/>
        <v>139</v>
      </c>
      <c r="Q2690" s="81" t="str">
        <f t="shared" si="167"/>
        <v/>
      </c>
    </row>
    <row r="2691" spans="1:17" x14ac:dyDescent="0.2">
      <c r="A2691" t="s">
        <v>1224</v>
      </c>
      <c r="B2691" t="s">
        <v>5194</v>
      </c>
      <c r="C2691" s="5" t="s">
        <v>28</v>
      </c>
      <c r="D2691" s="5">
        <v>34170</v>
      </c>
      <c r="E2691" s="2">
        <v>1019</v>
      </c>
      <c r="F2691" s="2">
        <v>36</v>
      </c>
      <c r="G2691" t="str">
        <f>B2691&amp;C2691</f>
        <v>Virginia NYAMBURA1500m</v>
      </c>
      <c r="H2691" s="2">
        <f>E2691</f>
        <v>1019</v>
      </c>
      <c r="I2691" s="2" cm="1">
        <f t="array" ref="I2691">MAX(IF($G$3:$G$4000=$G2691,$H$3:$H$4000))</f>
        <v>1019</v>
      </c>
      <c r="J2691" s="2" t="str">
        <v>NZL</v>
      </c>
      <c r="K2691" s="21" t="str">
        <v>Rosie ELLIOTT</v>
      </c>
      <c r="L2691" s="47" t="str">
        <v>high-jump</v>
      </c>
      <c r="M2691" s="97">
        <v>35740</v>
      </c>
      <c r="N2691" s="96" t="str">
        <f t="shared" si="164"/>
        <v>Rosie ELLIOTThigh-jump</v>
      </c>
      <c r="O2691" s="2">
        <f t="shared" si="165"/>
        <v>926</v>
      </c>
      <c r="P2691" s="2">
        <f t="shared" si="166"/>
        <v>124</v>
      </c>
      <c r="Q2691" s="81" t="str">
        <f t="shared" si="167"/>
        <v/>
      </c>
    </row>
    <row r="2692" spans="1:17" x14ac:dyDescent="0.2">
      <c r="A2692" t="s">
        <v>1224</v>
      </c>
      <c r="B2692" t="s">
        <v>5195</v>
      </c>
      <c r="C2692" t="s">
        <v>29</v>
      </c>
      <c r="D2692" s="5"/>
      <c r="E2692" s="2">
        <v>1019</v>
      </c>
      <c r="F2692" s="2">
        <v>43</v>
      </c>
      <c r="G2692" t="str">
        <f>B2692&amp;C2692</f>
        <v>Nancy CHEROP5000m</v>
      </c>
      <c r="H2692" s="2">
        <f>E2692</f>
        <v>1019</v>
      </c>
      <c r="I2692" s="2" cm="1">
        <f t="array" ref="I2692">MAX(IF($G$3:$G$4000=$G2692,$H$3:$H$4000))</f>
        <v>1019</v>
      </c>
      <c r="J2692" s="2" t="str">
        <v>NZL</v>
      </c>
      <c r="K2692" s="21" t="str">
        <v>Kayla GOODWIN</v>
      </c>
      <c r="L2692" s="47" t="str">
        <v>heptathlon</v>
      </c>
      <c r="M2692" s="97">
        <v>37005</v>
      </c>
      <c r="N2692" s="96" t="str">
        <f t="shared" ref="N2692:N2755" si="168">K2692&amp;L2692</f>
        <v>Kayla GOODWINheptathlon</v>
      </c>
      <c r="O2692" s="2">
        <f t="shared" ref="O2692:O2755" si="169">VLOOKUP(K2692&amp;L2692,$G$3:$H$3442,2,FALSE)</f>
        <v>917</v>
      </c>
      <c r="P2692" s="2">
        <f t="shared" ref="P2692:P2755" si="170">COUNTIFS($L$3:$L$3026,L2692,$O$3:$O$3026,"&gt;"&amp;O2692)+1</f>
        <v>28</v>
      </c>
      <c r="Q2692" s="81" t="str">
        <f t="shared" ref="Q2692:Q2755" si="171">IFERROR(IF(J2692="AUS",COUNTIFS($J$3:$J$3026,"AUS",$L$3:$L$3026,L2692,$O$3:$O$3026,"&gt;"&amp;O2692)+1,""),"")</f>
        <v/>
      </c>
    </row>
    <row r="2693" spans="1:17" x14ac:dyDescent="0.2">
      <c r="A2693" t="s">
        <v>1224</v>
      </c>
      <c r="B2693" t="s">
        <v>1452</v>
      </c>
      <c r="C2693" s="5" t="s">
        <v>33</v>
      </c>
      <c r="D2693" s="6">
        <v>36144</v>
      </c>
      <c r="E2693" s="2">
        <v>1019</v>
      </c>
      <c r="F2693" s="2">
        <v>13</v>
      </c>
      <c r="G2693" t="str">
        <f>B2693&amp;C2693</f>
        <v>Jane Wangare CHEGE400mh</v>
      </c>
      <c r="H2693" s="2">
        <f>E2693</f>
        <v>1019</v>
      </c>
      <c r="I2693" s="2" cm="1">
        <f t="array" ref="I2693">MAX(IF($G$3:$G$4000=$G2693,$H$3:$H$4000))</f>
        <v>1019</v>
      </c>
      <c r="J2693" s="2" t="str">
        <v>NZL</v>
      </c>
      <c r="K2693" s="21" t="str">
        <v>Olivia POWER</v>
      </c>
      <c r="L2693" s="47" t="str">
        <v>high-jump</v>
      </c>
      <c r="M2693" s="97">
        <v>38392</v>
      </c>
      <c r="N2693" s="96" t="str">
        <f t="shared" si="168"/>
        <v>Olivia POWERhigh-jump</v>
      </c>
      <c r="O2693" s="2">
        <f t="shared" si="169"/>
        <v>916</v>
      </c>
      <c r="P2693" s="2">
        <f t="shared" si="170"/>
        <v>134</v>
      </c>
      <c r="Q2693" s="81" t="str">
        <f t="shared" si="171"/>
        <v/>
      </c>
    </row>
    <row r="2694" spans="1:17" x14ac:dyDescent="0.2">
      <c r="A2694" t="s">
        <v>1224</v>
      </c>
      <c r="B2694" t="s">
        <v>1430</v>
      </c>
      <c r="C2694" t="s">
        <v>34</v>
      </c>
      <c r="D2694" s="5">
        <v>1994</v>
      </c>
      <c r="E2694" s="2">
        <v>1019</v>
      </c>
      <c r="F2694" s="2">
        <v>86</v>
      </c>
      <c r="G2694" t="str">
        <f>B2694&amp;C2694</f>
        <v>Mercy CHEPKORIR3000msc</v>
      </c>
      <c r="H2694" s="2">
        <f>E2694</f>
        <v>1019</v>
      </c>
      <c r="I2694" s="2" cm="1">
        <f t="array" ref="I2694">MAX(IF($G$3:$G$4000=$G2694,$H$3:$H$4000))</f>
        <v>1019</v>
      </c>
      <c r="J2694" s="2" t="str">
        <v>NZL</v>
      </c>
      <c r="K2694" s="21" t="str">
        <v>Hannah MALONEY</v>
      </c>
      <c r="L2694" s="47" t="str">
        <v>long-jump</v>
      </c>
      <c r="M2694" s="97">
        <v>35405</v>
      </c>
      <c r="N2694" s="96" t="str">
        <f t="shared" si="168"/>
        <v>Hannah MALONEYlong-jump</v>
      </c>
      <c r="O2694" s="2">
        <f t="shared" si="169"/>
        <v>912</v>
      </c>
      <c r="P2694" s="2">
        <f t="shared" si="170"/>
        <v>162</v>
      </c>
      <c r="Q2694" s="81" t="str">
        <f t="shared" si="171"/>
        <v/>
      </c>
    </row>
    <row r="2695" spans="1:17" x14ac:dyDescent="0.2">
      <c r="A2695" t="s">
        <v>1224</v>
      </c>
      <c r="B2695" t="s">
        <v>2092</v>
      </c>
      <c r="C2695" t="s">
        <v>34</v>
      </c>
      <c r="D2695" s="5"/>
      <c r="E2695" s="2">
        <v>1014</v>
      </c>
      <c r="F2695" s="2">
        <v>89</v>
      </c>
      <c r="G2695" t="str">
        <f>B2695&amp;C2695</f>
        <v>Joice JEBOR3000msc</v>
      </c>
      <c r="H2695" s="2">
        <f>E2695</f>
        <v>1014</v>
      </c>
      <c r="I2695" s="2" cm="1">
        <f t="array" ref="I2695">MAX(IF($G$3:$G$4000=$G2695,$H$3:$H$4000))</f>
        <v>1014</v>
      </c>
      <c r="J2695" s="2" t="str">
        <v>NZL</v>
      </c>
      <c r="K2695" s="21" t="str">
        <v>Christina RYAN</v>
      </c>
      <c r="L2695" s="47" t="str">
        <v>heptathlon</v>
      </c>
      <c r="M2695" s="97">
        <v>35841</v>
      </c>
      <c r="N2695" s="96" t="str">
        <f t="shared" si="168"/>
        <v>Christina RYANheptathlon</v>
      </c>
      <c r="O2695" s="2">
        <f t="shared" si="169"/>
        <v>908</v>
      </c>
      <c r="P2695" s="2">
        <f t="shared" si="170"/>
        <v>31</v>
      </c>
      <c r="Q2695" s="81" t="str">
        <f t="shared" si="171"/>
        <v/>
      </c>
    </row>
    <row r="2696" spans="1:17" x14ac:dyDescent="0.2">
      <c r="A2696" t="s">
        <v>1224</v>
      </c>
      <c r="B2696" t="s">
        <v>1457</v>
      </c>
      <c r="C2696" s="6" t="s">
        <v>33</v>
      </c>
      <c r="D2696" s="5">
        <v>37536</v>
      </c>
      <c r="E2696" s="2">
        <v>1012</v>
      </c>
      <c r="F2696" s="2">
        <v>16</v>
      </c>
      <c r="G2696" t="str">
        <f>B2696&amp;C2696</f>
        <v>Agnes Mutindi NGUMBI400mh</v>
      </c>
      <c r="H2696" s="2">
        <f>E2696</f>
        <v>1012</v>
      </c>
      <c r="I2696" s="2" cm="1">
        <f t="array" ref="I2696">MAX(IF($G$3:$G$4000=$G2696,$H$3:$H$4000))</f>
        <v>1012</v>
      </c>
      <c r="J2696" s="2" t="str">
        <v>NZL</v>
      </c>
      <c r="K2696" s="21" t="str">
        <v>Amelia DE LAUTOUR</v>
      </c>
      <c r="L2696" s="47" t="str">
        <v>high-jump</v>
      </c>
      <c r="M2696" s="97">
        <v>38298</v>
      </c>
      <c r="N2696" s="96" t="str">
        <f t="shared" si="168"/>
        <v>Amelia DE LAUTOURhigh-jump</v>
      </c>
      <c r="O2696" s="2">
        <f t="shared" si="169"/>
        <v>907</v>
      </c>
      <c r="P2696" s="2">
        <f t="shared" si="170"/>
        <v>136</v>
      </c>
      <c r="Q2696" s="81" t="str">
        <f t="shared" si="171"/>
        <v/>
      </c>
    </row>
    <row r="2697" spans="1:17" x14ac:dyDescent="0.2">
      <c r="A2697" t="s">
        <v>1224</v>
      </c>
      <c r="B2697" t="s">
        <v>1414</v>
      </c>
      <c r="C2697" t="s">
        <v>34</v>
      </c>
      <c r="D2697" s="5">
        <v>36927</v>
      </c>
      <c r="E2697" s="2">
        <v>1011</v>
      </c>
      <c r="F2697" s="2">
        <v>91</v>
      </c>
      <c r="G2697" t="str">
        <f>B2697&amp;C2697</f>
        <v>Caroline JEROTICH3000msc</v>
      </c>
      <c r="H2697" s="2">
        <f>E2697</f>
        <v>1011</v>
      </c>
      <c r="I2697" s="2" cm="1">
        <f t="array" ref="I2697">MAX(IF($G$3:$G$4000=$G2697,$H$3:$H$4000))</f>
        <v>1011</v>
      </c>
      <c r="J2697" s="2" t="str">
        <v>NZL</v>
      </c>
      <c r="K2697" s="21" t="str">
        <v>Stephanie WRATHALL</v>
      </c>
      <c r="L2697" s="47" t="str">
        <v>javelin-throw</v>
      </c>
      <c r="M2697" s="97">
        <v>32867</v>
      </c>
      <c r="N2697" s="96" t="str">
        <f t="shared" si="168"/>
        <v>Stephanie WRATHALLjavelin-throw</v>
      </c>
      <c r="O2697" s="2">
        <f t="shared" si="169"/>
        <v>906</v>
      </c>
      <c r="P2697" s="2">
        <f t="shared" si="170"/>
        <v>38</v>
      </c>
      <c r="Q2697" s="81" t="str">
        <f t="shared" si="171"/>
        <v/>
      </c>
    </row>
    <row r="2698" spans="1:17" x14ac:dyDescent="0.2">
      <c r="A2698" t="s">
        <v>1224</v>
      </c>
      <c r="B2698" s="5" t="s">
        <v>5181</v>
      </c>
      <c r="C2698" s="5" t="s">
        <v>25</v>
      </c>
      <c r="D2698" s="5">
        <v>37258</v>
      </c>
      <c r="E2698" s="2">
        <v>1010</v>
      </c>
      <c r="F2698" s="2">
        <v>61</v>
      </c>
      <c r="G2698" t="str">
        <f>B2698&amp;C2698</f>
        <v>Mercy CHEBET200m</v>
      </c>
      <c r="H2698" s="2">
        <f>E2698</f>
        <v>1010</v>
      </c>
      <c r="I2698" s="2" cm="1">
        <f t="array" ref="I2698">MAX(IF($G$3:$G$4000=$G2698,$H$3:$H$4000))</f>
        <v>1010</v>
      </c>
      <c r="J2698" s="2" t="str">
        <v>NZL</v>
      </c>
      <c r="K2698" s="21" t="str">
        <v>Natalia RANKIN-CHITAR</v>
      </c>
      <c r="L2698" s="47" t="str">
        <v>discus-throw</v>
      </c>
      <c r="M2698" s="97">
        <v>38057</v>
      </c>
      <c r="N2698" s="96" t="str">
        <f t="shared" si="168"/>
        <v>Natalia RANKIN-CHITARdiscus-throw</v>
      </c>
      <c r="O2698" s="2">
        <f t="shared" si="169"/>
        <v>900</v>
      </c>
      <c r="P2698" s="2">
        <f t="shared" si="170"/>
        <v>54</v>
      </c>
      <c r="Q2698" s="81" t="str">
        <f t="shared" si="171"/>
        <v/>
      </c>
    </row>
    <row r="2699" spans="1:17" x14ac:dyDescent="0.2">
      <c r="A2699" t="s">
        <v>1224</v>
      </c>
      <c r="B2699" t="s">
        <v>1305</v>
      </c>
      <c r="C2699" t="s">
        <v>26</v>
      </c>
      <c r="D2699" s="5">
        <v>38321</v>
      </c>
      <c r="E2699" s="2">
        <v>1008</v>
      </c>
      <c r="F2699" s="2">
        <v>87</v>
      </c>
      <c r="G2699" t="str">
        <f>B2699&amp;C2699</f>
        <v>Damaris MUTUNGA400m</v>
      </c>
      <c r="H2699" s="2">
        <f>E2699</f>
        <v>1008</v>
      </c>
      <c r="I2699" s="2" cm="1">
        <f t="array" ref="I2699">MAX(IF($G$3:$G$4000=$G2699,$H$3:$H$4000))</f>
        <v>1008</v>
      </c>
      <c r="J2699" s="2" t="str">
        <v>NZL</v>
      </c>
      <c r="K2699" s="21" t="str">
        <v>Natalia RANKIN-CHITAR</v>
      </c>
      <c r="L2699" s="47" t="str">
        <v>shot-put</v>
      </c>
      <c r="M2699" s="97">
        <v>38057</v>
      </c>
      <c r="N2699" s="96" t="str">
        <f t="shared" si="168"/>
        <v>Natalia RANKIN-CHITARshot-put</v>
      </c>
      <c r="O2699" s="2">
        <f t="shared" si="169"/>
        <v>888</v>
      </c>
      <c r="P2699" s="2">
        <f t="shared" si="170"/>
        <v>49</v>
      </c>
      <c r="Q2699" s="81" t="str">
        <f t="shared" si="171"/>
        <v/>
      </c>
    </row>
    <row r="2700" spans="1:17" x14ac:dyDescent="0.2">
      <c r="A2700" t="s">
        <v>1224</v>
      </c>
      <c r="B2700" t="s">
        <v>2173</v>
      </c>
      <c r="C2700" t="s">
        <v>29</v>
      </c>
      <c r="D2700" s="5">
        <v>1997</v>
      </c>
      <c r="E2700" s="2">
        <v>1008</v>
      </c>
      <c r="F2700" s="2">
        <v>46</v>
      </c>
      <c r="G2700" t="str">
        <f>B2700&amp;C2700</f>
        <v>Brigid CHELIMO5000m</v>
      </c>
      <c r="H2700" s="2">
        <f>E2700</f>
        <v>1008</v>
      </c>
      <c r="I2700" s="2" cm="1">
        <f t="array" ref="I2700">MAX(IF($G$3:$G$4000=$G2700,$H$3:$H$4000))</f>
        <v>1008</v>
      </c>
      <c r="J2700" s="2" t="str">
        <v>NZL</v>
      </c>
      <c r="K2700" s="21" t="str">
        <v>Aria RHODES</v>
      </c>
      <c r="L2700" s="47" t="str">
        <v>pole-vault</v>
      </c>
      <c r="M2700" s="97">
        <v>37441</v>
      </c>
      <c r="N2700" s="96" t="str">
        <f t="shared" si="168"/>
        <v>Aria RHODESpole-vault</v>
      </c>
      <c r="O2700" s="2">
        <f t="shared" si="169"/>
        <v>883</v>
      </c>
      <c r="P2700" s="2">
        <f t="shared" si="170"/>
        <v>57</v>
      </c>
      <c r="Q2700" s="81" t="str">
        <f t="shared" si="171"/>
        <v/>
      </c>
    </row>
    <row r="2701" spans="1:17" x14ac:dyDescent="0.2">
      <c r="A2701" t="s">
        <v>1224</v>
      </c>
      <c r="B2701" t="s">
        <v>1459</v>
      </c>
      <c r="C2701" s="5" t="s">
        <v>33</v>
      </c>
      <c r="D2701" s="5">
        <v>32742</v>
      </c>
      <c r="E2701" s="2">
        <v>1008</v>
      </c>
      <c r="F2701" s="2">
        <v>17</v>
      </c>
      <c r="G2701" t="str">
        <f>B2701&amp;C2701</f>
        <v>Priscilla TABUNDA400mh</v>
      </c>
      <c r="H2701" s="2">
        <f>E2701</f>
        <v>1008</v>
      </c>
      <c r="I2701" s="2" cm="1">
        <f t="array" ref="I2701">MAX(IF($G$3:$G$4000=$G2701,$H$3:$H$4000))</f>
        <v>1008</v>
      </c>
      <c r="J2701" s="2" t="str">
        <v>NZL</v>
      </c>
      <c r="K2701" s="21" t="str">
        <v>Lexi MAPLES</v>
      </c>
      <c r="L2701" s="47" t="str">
        <v>hammer-throw</v>
      </c>
      <c r="M2701" s="97">
        <v>36511</v>
      </c>
      <c r="N2701" s="96" t="str">
        <f t="shared" si="168"/>
        <v>Lexi MAPLEShammer-throw</v>
      </c>
      <c r="O2701" s="2">
        <f t="shared" si="169"/>
        <v>878</v>
      </c>
      <c r="P2701" s="2">
        <f t="shared" si="170"/>
        <v>63</v>
      </c>
      <c r="Q2701" s="81" t="str">
        <f t="shared" si="171"/>
        <v/>
      </c>
    </row>
    <row r="2702" spans="1:17" x14ac:dyDescent="0.2">
      <c r="A2702" t="s">
        <v>1224</v>
      </c>
      <c r="B2702" t="s">
        <v>5207</v>
      </c>
      <c r="C2702" t="s">
        <v>29</v>
      </c>
      <c r="D2702" s="5"/>
      <c r="E2702" s="2">
        <v>1007</v>
      </c>
      <c r="F2702" s="2">
        <v>47</v>
      </c>
      <c r="G2702" t="str">
        <f>B2702&amp;C2702</f>
        <v>Rebbeca CHEBOLEL5000m</v>
      </c>
      <c r="H2702" s="2">
        <f>E2702</f>
        <v>1007</v>
      </c>
      <c r="I2702" s="2" cm="1">
        <f t="array" ref="I2702">MAX(IF($G$3:$G$4000=$G2702,$H$3:$H$4000))</f>
        <v>1007</v>
      </c>
      <c r="J2702" s="2" t="str">
        <v>NZL</v>
      </c>
      <c r="K2702" s="21" t="str">
        <v>Lauren BRUCE</v>
      </c>
      <c r="L2702" s="47" t="str">
        <v>discus-throw</v>
      </c>
      <c r="M2702" s="97">
        <v>35512</v>
      </c>
      <c r="N2702" s="96" t="str">
        <f t="shared" si="168"/>
        <v>Lauren BRUCEdiscus-throw</v>
      </c>
      <c r="O2702" s="2">
        <f t="shared" si="169"/>
        <v>877</v>
      </c>
      <c r="P2702" s="2">
        <f t="shared" si="170"/>
        <v>65</v>
      </c>
      <c r="Q2702" s="81" t="str">
        <f t="shared" si="171"/>
        <v/>
      </c>
    </row>
    <row r="2703" spans="1:17" x14ac:dyDescent="0.2">
      <c r="A2703" t="s">
        <v>1224</v>
      </c>
      <c r="B2703" t="s">
        <v>1352</v>
      </c>
      <c r="C2703" t="s">
        <v>26</v>
      </c>
      <c r="D2703" s="5">
        <v>31914</v>
      </c>
      <c r="E2703" s="2">
        <v>1006</v>
      </c>
      <c r="F2703" s="2">
        <v>91</v>
      </c>
      <c r="G2703" t="str">
        <f>B2703&amp;C2703</f>
        <v>Sylivia Chematui CHESEBE400m</v>
      </c>
      <c r="H2703" s="2">
        <f>E2703</f>
        <v>1006</v>
      </c>
      <c r="I2703" s="2" cm="1">
        <f t="array" ref="I2703">MAX(IF($G$3:$G$4000=$G2703,$H$3:$H$4000))</f>
        <v>1006</v>
      </c>
      <c r="J2703" s="2" t="str">
        <v>NZL</v>
      </c>
      <c r="K2703" s="21" t="str">
        <v>Suzannah KENNELLY</v>
      </c>
      <c r="L2703" s="47" t="str">
        <v>discus-throw</v>
      </c>
      <c r="M2703" s="97">
        <v>38744</v>
      </c>
      <c r="N2703" s="96" t="str">
        <f t="shared" si="168"/>
        <v>Suzannah KENNELLYdiscus-throw</v>
      </c>
      <c r="O2703" s="2">
        <f t="shared" si="169"/>
        <v>873</v>
      </c>
      <c r="P2703" s="2">
        <f t="shared" si="170"/>
        <v>69</v>
      </c>
      <c r="Q2703" s="81" t="str">
        <f t="shared" si="171"/>
        <v/>
      </c>
    </row>
    <row r="2704" spans="1:17" x14ac:dyDescent="0.2">
      <c r="A2704" t="s">
        <v>1224</v>
      </c>
      <c r="B2704" s="5" t="s">
        <v>1744</v>
      </c>
      <c r="C2704" s="5" t="s">
        <v>82</v>
      </c>
      <c r="D2704" s="6">
        <v>33373</v>
      </c>
      <c r="E2704" s="2">
        <v>1005</v>
      </c>
      <c r="F2704" s="2">
        <v>24</v>
      </c>
      <c r="G2704" t="str">
        <f>B2704&amp;C2704</f>
        <v>Euliter TANUImarathon</v>
      </c>
      <c r="H2704" s="2">
        <f>E2704</f>
        <v>1005</v>
      </c>
      <c r="I2704" s="2" cm="1">
        <f t="array" ref="I2704">MAX(IF($G$3:$G$4000=$G2704,$H$3:$H$4000))</f>
        <v>1005</v>
      </c>
      <c r="J2704" s="2" t="str">
        <v>NZL</v>
      </c>
      <c r="K2704" s="21" t="str">
        <v>Dyani SHEPHERD-OATES</v>
      </c>
      <c r="L2704" s="47" t="str">
        <v>hammer-throw</v>
      </c>
      <c r="M2704" s="97">
        <v>36565</v>
      </c>
      <c r="N2704" s="96" t="str">
        <f t="shared" si="168"/>
        <v>Dyani SHEPHERD-OATEShammer-throw</v>
      </c>
      <c r="O2704" s="2">
        <f t="shared" si="169"/>
        <v>873</v>
      </c>
      <c r="P2704" s="2">
        <f t="shared" si="170"/>
        <v>65</v>
      </c>
      <c r="Q2704" s="81" t="str">
        <f t="shared" si="171"/>
        <v/>
      </c>
    </row>
    <row r="2705" spans="1:17" x14ac:dyDescent="0.2">
      <c r="A2705" t="s">
        <v>1224</v>
      </c>
      <c r="B2705" t="s">
        <v>5208</v>
      </c>
      <c r="C2705" t="s">
        <v>29</v>
      </c>
      <c r="D2705" s="5">
        <v>38701</v>
      </c>
      <c r="E2705" s="2">
        <v>1003</v>
      </c>
      <c r="F2705" s="2">
        <v>48</v>
      </c>
      <c r="G2705" t="str">
        <f>B2705&amp;C2705</f>
        <v>Rose WANGUI5000m</v>
      </c>
      <c r="H2705" s="2">
        <f>E2705</f>
        <v>1003</v>
      </c>
      <c r="I2705" s="2" cm="1">
        <f t="array" ref="I2705">MAX(IF($G$3:$G$4000=$G2705,$H$3:$H$4000))</f>
        <v>1003</v>
      </c>
      <c r="J2705" s="2" t="str">
        <v>NZL</v>
      </c>
      <c r="K2705" s="21" t="str">
        <v>Alessandra MACDONALD</v>
      </c>
      <c r="L2705" s="47" t="str">
        <v>heptathlon</v>
      </c>
      <c r="M2705" s="97">
        <v>36708</v>
      </c>
      <c r="N2705" s="96" t="str">
        <f t="shared" si="168"/>
        <v>Alessandra MACDONALDheptathlon</v>
      </c>
      <c r="O2705" s="2">
        <f t="shared" si="169"/>
        <v>873</v>
      </c>
      <c r="P2705" s="2">
        <f t="shared" si="170"/>
        <v>45</v>
      </c>
      <c r="Q2705" s="81" t="str">
        <f t="shared" si="171"/>
        <v/>
      </c>
    </row>
    <row r="2706" spans="1:17" x14ac:dyDescent="0.2">
      <c r="A2706" t="s">
        <v>1224</v>
      </c>
      <c r="B2706" t="s">
        <v>1406</v>
      </c>
      <c r="C2706" t="s">
        <v>29</v>
      </c>
      <c r="D2706" s="5"/>
      <c r="E2706" s="2">
        <v>1002</v>
      </c>
      <c r="F2706" s="2">
        <v>49</v>
      </c>
      <c r="G2706" t="str">
        <f>B2706&amp;C2706</f>
        <v>Chepngetich LANGAT5000m</v>
      </c>
      <c r="H2706" s="2">
        <f>E2706</f>
        <v>1002</v>
      </c>
      <c r="I2706" s="2" cm="1">
        <f t="array" ref="I2706">MAX(IF($G$3:$G$4000=$G2706,$H$3:$H$4000))</f>
        <v>1002</v>
      </c>
      <c r="J2706" s="2" t="str">
        <v>NZL</v>
      </c>
      <c r="K2706" s="21" t="str">
        <v>Maddie WILSON</v>
      </c>
      <c r="L2706" s="47" t="str">
        <v>heptathlon</v>
      </c>
      <c r="M2706" s="97">
        <v>37351</v>
      </c>
      <c r="N2706" s="96" t="str">
        <f t="shared" si="168"/>
        <v>Maddie WILSONheptathlon</v>
      </c>
      <c r="O2706" s="2">
        <f t="shared" si="169"/>
        <v>871</v>
      </c>
      <c r="P2706" s="2">
        <f t="shared" si="170"/>
        <v>46</v>
      </c>
      <c r="Q2706" s="81" t="str">
        <f t="shared" si="171"/>
        <v/>
      </c>
    </row>
    <row r="2707" spans="1:17" x14ac:dyDescent="0.2">
      <c r="A2707" t="s">
        <v>1224</v>
      </c>
      <c r="B2707" t="s">
        <v>5195</v>
      </c>
      <c r="C2707" t="s">
        <v>28</v>
      </c>
      <c r="D2707" s="5"/>
      <c r="E2707" s="2">
        <v>1001</v>
      </c>
      <c r="F2707" s="2">
        <v>48</v>
      </c>
      <c r="G2707" t="str">
        <f>B2707&amp;C2707</f>
        <v>Nancy CHEROP1500m</v>
      </c>
      <c r="H2707" s="2">
        <f>E2707</f>
        <v>1001</v>
      </c>
      <c r="I2707" s="2" cm="1">
        <f t="array" ref="I2707">MAX(IF($G$3:$G$4000=$G2707,$H$3:$H$4000))</f>
        <v>1001</v>
      </c>
      <c r="J2707" s="2" t="str">
        <v>NZL</v>
      </c>
      <c r="K2707" s="21" t="str">
        <v>Mayce BALLANTYNE</v>
      </c>
      <c r="L2707" s="47" t="str">
        <v>hammer-throw</v>
      </c>
      <c r="M2707" s="97">
        <v>34565</v>
      </c>
      <c r="N2707" s="96" t="str">
        <f t="shared" si="168"/>
        <v>Mayce BALLANTYNEhammer-throw</v>
      </c>
      <c r="O2707" s="2">
        <f t="shared" si="169"/>
        <v>869</v>
      </c>
      <c r="P2707" s="2">
        <f t="shared" si="170"/>
        <v>66</v>
      </c>
      <c r="Q2707" s="81" t="str">
        <f t="shared" si="171"/>
        <v/>
      </c>
    </row>
    <row r="2708" spans="1:17" x14ac:dyDescent="0.2">
      <c r="A2708" t="s">
        <v>1224</v>
      </c>
      <c r="B2708" t="s">
        <v>5209</v>
      </c>
      <c r="C2708" s="5" t="s">
        <v>29</v>
      </c>
      <c r="D2708" s="5"/>
      <c r="E2708" s="2">
        <v>1001</v>
      </c>
      <c r="F2708" s="2">
        <v>50</v>
      </c>
      <c r="G2708" t="str">
        <f>B2708&amp;C2708</f>
        <v>Jematian KADOGO5000m</v>
      </c>
      <c r="H2708" s="2">
        <f>E2708</f>
        <v>1001</v>
      </c>
      <c r="I2708" s="2" cm="1">
        <f t="array" ref="I2708">MAX(IF($G$3:$G$4000=$G2708,$H$3:$H$4000))</f>
        <v>1001</v>
      </c>
      <c r="J2708" s="2" t="str">
        <v>NZL</v>
      </c>
      <c r="K2708" s="21" t="str">
        <v>Hannah ADYE</v>
      </c>
      <c r="L2708" s="47" t="str">
        <v>pole-vault</v>
      </c>
      <c r="M2708" s="97">
        <v>37741</v>
      </c>
      <c r="N2708" s="96" t="str">
        <f t="shared" si="168"/>
        <v>Hannah ADYEpole-vault</v>
      </c>
      <c r="O2708" s="2">
        <f t="shared" si="169"/>
        <v>868</v>
      </c>
      <c r="P2708" s="2">
        <f t="shared" si="170"/>
        <v>67</v>
      </c>
      <c r="Q2708" s="81" t="str">
        <f t="shared" si="171"/>
        <v/>
      </c>
    </row>
    <row r="2709" spans="1:17" x14ac:dyDescent="0.2">
      <c r="A2709" t="s">
        <v>1224</v>
      </c>
      <c r="B2709" t="s">
        <v>1337</v>
      </c>
      <c r="C2709" t="s">
        <v>28</v>
      </c>
      <c r="D2709" s="5"/>
      <c r="E2709" s="2">
        <v>999</v>
      </c>
      <c r="F2709" s="2">
        <v>49</v>
      </c>
      <c r="G2709" t="str">
        <f>B2709&amp;C2709</f>
        <v>Peninah WANGARI1500m</v>
      </c>
      <c r="H2709" s="2">
        <f>E2709</f>
        <v>999</v>
      </c>
      <c r="I2709" s="2" cm="1">
        <f t="array" ref="I2709">MAX(IF($G$3:$G$4000=$G2709,$H$3:$H$4000))</f>
        <v>999</v>
      </c>
      <c r="J2709" s="2" t="str">
        <v>NZL</v>
      </c>
      <c r="K2709" s="21" t="str">
        <v>Tianah LIST</v>
      </c>
      <c r="L2709" s="47" t="str">
        <v>javelin-throw</v>
      </c>
      <c r="M2709" s="97">
        <v>36151</v>
      </c>
      <c r="N2709" s="96" t="str">
        <f t="shared" si="168"/>
        <v>Tianah LISTjavelin-throw</v>
      </c>
      <c r="O2709" s="2">
        <f t="shared" si="169"/>
        <v>856</v>
      </c>
      <c r="P2709" s="2">
        <f t="shared" si="170"/>
        <v>59</v>
      </c>
      <c r="Q2709" s="81" t="str">
        <f t="shared" si="171"/>
        <v/>
      </c>
    </row>
    <row r="2710" spans="1:17" x14ac:dyDescent="0.2">
      <c r="A2710" t="s">
        <v>1224</v>
      </c>
      <c r="B2710" t="s">
        <v>2095</v>
      </c>
      <c r="C2710" s="6" t="s">
        <v>34</v>
      </c>
      <c r="D2710" s="5">
        <v>37382</v>
      </c>
      <c r="E2710" s="2">
        <v>999</v>
      </c>
      <c r="F2710" s="2">
        <v>93</v>
      </c>
      <c r="G2710" t="str">
        <f>B2710&amp;C2710</f>
        <v>Sharon CHEPKEMEI3000msc</v>
      </c>
      <c r="H2710" s="2">
        <f>E2710</f>
        <v>999</v>
      </c>
      <c r="I2710" s="2" cm="1">
        <f t="array" ref="I2710">MAX(IF($G$3:$G$4000=$G2710,$H$3:$H$4000))</f>
        <v>999</v>
      </c>
      <c r="J2710" s="2" t="str">
        <v>NZL</v>
      </c>
      <c r="K2710" s="21" t="str">
        <v>Courtney RUSKE</v>
      </c>
      <c r="L2710" s="47" t="str">
        <v>race-walking</v>
      </c>
      <c r="M2710" s="97">
        <v>34529</v>
      </c>
      <c r="N2710" s="96" t="str">
        <f t="shared" si="168"/>
        <v>Courtney RUSKErace-walking</v>
      </c>
      <c r="O2710" s="2">
        <f t="shared" si="169"/>
        <v>853</v>
      </c>
      <c r="P2710" s="2">
        <f t="shared" si="170"/>
        <v>35</v>
      </c>
      <c r="Q2710" s="81" t="str">
        <f t="shared" si="171"/>
        <v/>
      </c>
    </row>
    <row r="2711" spans="1:17" x14ac:dyDescent="0.2">
      <c r="A2711" t="s">
        <v>1224</v>
      </c>
      <c r="B2711" t="s">
        <v>1745</v>
      </c>
      <c r="C2711" t="s">
        <v>82</v>
      </c>
      <c r="D2711" s="5"/>
      <c r="E2711" s="2">
        <v>998</v>
      </c>
      <c r="F2711" s="2">
        <v>26</v>
      </c>
      <c r="G2711" t="str">
        <f>B2711&amp;C2711</f>
        <v>Caren CHEPEOCKmarathon</v>
      </c>
      <c r="H2711" s="2">
        <f>E2711</f>
        <v>998</v>
      </c>
      <c r="I2711" s="2" cm="1">
        <f t="array" ref="I2711">MAX(IF($G$3:$G$4000=$G2711,$H$3:$H$4000))</f>
        <v>998</v>
      </c>
      <c r="J2711" s="2" t="str">
        <v>NZL</v>
      </c>
      <c r="K2711" s="21" t="str">
        <v>Laura LANGLEY</v>
      </c>
      <c r="L2711" s="47" t="str">
        <v>race-walking</v>
      </c>
      <c r="M2711" s="97">
        <v>35684</v>
      </c>
      <c r="N2711" s="96" t="str">
        <f t="shared" si="168"/>
        <v>Laura LANGLEYrace-walking</v>
      </c>
      <c r="O2711" s="2">
        <f t="shared" si="169"/>
        <v>845</v>
      </c>
      <c r="P2711" s="2">
        <f t="shared" si="170"/>
        <v>37</v>
      </c>
      <c r="Q2711" s="81" t="str">
        <f t="shared" si="171"/>
        <v/>
      </c>
    </row>
    <row r="2712" spans="1:17" x14ac:dyDescent="0.2">
      <c r="A2712" t="s">
        <v>1224</v>
      </c>
      <c r="B2712" t="s">
        <v>2096</v>
      </c>
      <c r="C2712" s="5" t="s">
        <v>34</v>
      </c>
      <c r="D2712" s="5">
        <v>34923</v>
      </c>
      <c r="E2712" s="2">
        <v>996</v>
      </c>
      <c r="F2712" s="2">
        <v>94</v>
      </c>
      <c r="G2712" t="str">
        <f>B2712&amp;C2712</f>
        <v>Lilian BUSIENEI3000msc</v>
      </c>
      <c r="H2712" s="2">
        <f>E2712</f>
        <v>996</v>
      </c>
      <c r="I2712" s="2" cm="1">
        <f t="array" ref="I2712">MAX(IF($G$3:$G$4000=$G2712,$H$3:$H$4000))</f>
        <v>996</v>
      </c>
      <c r="J2712" s="2" t="str">
        <v>NZL</v>
      </c>
      <c r="K2712" s="21" t="str">
        <v>Hannah PHILPOT</v>
      </c>
      <c r="L2712" s="47" t="str">
        <v>pole-vault</v>
      </c>
      <c r="M2712" s="97">
        <v>35617</v>
      </c>
      <c r="N2712" s="96" t="str">
        <f t="shared" si="168"/>
        <v>Hannah PHILPOTpole-vault</v>
      </c>
      <c r="O2712" s="2">
        <f t="shared" si="169"/>
        <v>844</v>
      </c>
      <c r="P2712" s="2">
        <f t="shared" si="170"/>
        <v>88</v>
      </c>
      <c r="Q2712" s="81" t="str">
        <f t="shared" si="171"/>
        <v/>
      </c>
    </row>
    <row r="2713" spans="1:17" x14ac:dyDescent="0.2">
      <c r="A2713" t="s">
        <v>1224</v>
      </c>
      <c r="B2713" t="s">
        <v>1343</v>
      </c>
      <c r="C2713" s="6" t="s">
        <v>27</v>
      </c>
      <c r="D2713" s="5">
        <v>36670</v>
      </c>
      <c r="E2713" s="2">
        <v>995</v>
      </c>
      <c r="F2713" s="2">
        <v>76</v>
      </c>
      <c r="G2713" t="str">
        <f>B2713&amp;C2713</f>
        <v>Caren CHEBET800m</v>
      </c>
      <c r="H2713" s="2">
        <f>E2713</f>
        <v>995</v>
      </c>
      <c r="I2713" s="2" cm="1">
        <f t="array" ref="I2713">MAX(IF($G$3:$G$4000=$G2713,$H$3:$H$4000))</f>
        <v>995</v>
      </c>
      <c r="J2713" s="2" t="str">
        <v>NZL</v>
      </c>
      <c r="K2713" s="21" t="str">
        <v>Alisha LOVRICH</v>
      </c>
      <c r="L2713" s="47" t="str">
        <v>pole-vault</v>
      </c>
      <c r="M2713" s="97">
        <v>34169</v>
      </c>
      <c r="N2713" s="96" t="str">
        <f t="shared" si="168"/>
        <v>Alisha LOVRICHpole-vault</v>
      </c>
      <c r="O2713" s="2">
        <f t="shared" si="169"/>
        <v>838</v>
      </c>
      <c r="P2713" s="2">
        <f t="shared" si="170"/>
        <v>90</v>
      </c>
      <c r="Q2713" s="81" t="str">
        <f t="shared" si="171"/>
        <v/>
      </c>
    </row>
    <row r="2714" spans="1:17" x14ac:dyDescent="0.2">
      <c r="A2714" t="s">
        <v>1224</v>
      </c>
      <c r="B2714" t="s">
        <v>1366</v>
      </c>
      <c r="C2714" s="6" t="s">
        <v>28</v>
      </c>
      <c r="D2714" s="5">
        <v>34209</v>
      </c>
      <c r="E2714" s="2">
        <v>995</v>
      </c>
      <c r="F2714" s="2">
        <v>51</v>
      </c>
      <c r="G2714" t="str">
        <f>B2714&amp;C2714</f>
        <v>Miriam CHEPKEMOI1500m</v>
      </c>
      <c r="H2714" s="2">
        <f>E2714</f>
        <v>995</v>
      </c>
      <c r="I2714" s="2" cm="1">
        <f t="array" ref="I2714">MAX(IF($G$3:$G$4000=$G2714,$H$3:$H$4000))</f>
        <v>995</v>
      </c>
      <c r="J2714" s="2" t="str">
        <v>NZL</v>
      </c>
      <c r="K2714" s="21" t="str">
        <v>Eliza MEEKINGS</v>
      </c>
      <c r="L2714" s="47" t="str">
        <v>pole-vault</v>
      </c>
      <c r="M2714" s="97">
        <v>37388</v>
      </c>
      <c r="N2714" s="96" t="str">
        <f t="shared" si="168"/>
        <v>Eliza MEEKINGSpole-vault</v>
      </c>
      <c r="O2714" s="2">
        <f t="shared" si="169"/>
        <v>838</v>
      </c>
      <c r="P2714" s="2">
        <f t="shared" si="170"/>
        <v>90</v>
      </c>
      <c r="Q2714" s="81" t="str">
        <f t="shared" si="171"/>
        <v/>
      </c>
    </row>
    <row r="2715" spans="1:17" x14ac:dyDescent="0.2">
      <c r="A2715" t="s">
        <v>1224</v>
      </c>
      <c r="B2715" t="s">
        <v>1344</v>
      </c>
      <c r="C2715" t="s">
        <v>27</v>
      </c>
      <c r="D2715" s="5">
        <v>35493</v>
      </c>
      <c r="E2715" s="2">
        <v>994</v>
      </c>
      <c r="F2715" s="2">
        <v>78</v>
      </c>
      <c r="G2715" t="str">
        <f>B2715&amp;C2715</f>
        <v>Jacinta ABESE800m</v>
      </c>
      <c r="H2715" s="2">
        <f>E2715</f>
        <v>994</v>
      </c>
      <c r="I2715" s="2" cm="1">
        <f t="array" ref="I2715">MAX(IF($G$3:$G$4000=$G2715,$H$3:$H$4000))</f>
        <v>994</v>
      </c>
      <c r="J2715" s="2" t="str">
        <v>NZL</v>
      </c>
      <c r="K2715" s="21" t="str">
        <v>Abbey MOODY</v>
      </c>
      <c r="L2715" s="47" t="str">
        <v>javelin-throw</v>
      </c>
      <c r="M2715" s="97">
        <v>38004</v>
      </c>
      <c r="N2715" s="96" t="str">
        <f t="shared" si="168"/>
        <v>Abbey MOODYjavelin-throw</v>
      </c>
      <c r="O2715" s="2">
        <f t="shared" si="169"/>
        <v>836</v>
      </c>
      <c r="P2715" s="2">
        <f t="shared" si="170"/>
        <v>73</v>
      </c>
      <c r="Q2715" s="81" t="str">
        <f t="shared" si="171"/>
        <v/>
      </c>
    </row>
    <row r="2716" spans="1:17" x14ac:dyDescent="0.2">
      <c r="A2716" t="s">
        <v>1224</v>
      </c>
      <c r="B2716" t="s">
        <v>5193</v>
      </c>
      <c r="C2716" t="s">
        <v>29</v>
      </c>
      <c r="D2716" s="5">
        <v>33607</v>
      </c>
      <c r="E2716" s="2">
        <v>993</v>
      </c>
      <c r="F2716" s="2">
        <v>52</v>
      </c>
      <c r="G2716" t="str">
        <f>B2716&amp;C2716</f>
        <v>Mercyline CHERONO5000m</v>
      </c>
      <c r="H2716" s="2">
        <f>E2716</f>
        <v>993</v>
      </c>
      <c r="I2716" s="2" cm="1">
        <f t="array" ref="I2716">MAX(IF($G$3:$G$4000=$G2716,$H$3:$H$4000))</f>
        <v>993</v>
      </c>
      <c r="J2716" s="2" t="str">
        <v>NZL</v>
      </c>
      <c r="K2716" s="21" t="str">
        <v>Zharna BEATTIE</v>
      </c>
      <c r="L2716" s="47" t="str">
        <v>discus-throw</v>
      </c>
      <c r="M2716" s="97">
        <v>37530</v>
      </c>
      <c r="N2716" s="96" t="str">
        <f t="shared" si="168"/>
        <v>Zharna BEATTIEdiscus-throw</v>
      </c>
      <c r="O2716" s="2">
        <f t="shared" si="169"/>
        <v>835</v>
      </c>
      <c r="P2716" s="2">
        <f t="shared" si="170"/>
        <v>96</v>
      </c>
      <c r="Q2716" s="81" t="str">
        <f t="shared" si="171"/>
        <v/>
      </c>
    </row>
    <row r="2717" spans="1:17" x14ac:dyDescent="0.2">
      <c r="A2717" t="s">
        <v>1224</v>
      </c>
      <c r="B2717" t="s">
        <v>1407</v>
      </c>
      <c r="C2717" t="s">
        <v>29</v>
      </c>
      <c r="D2717" s="5"/>
      <c r="E2717" s="2">
        <v>992</v>
      </c>
      <c r="F2717" s="2">
        <v>53</v>
      </c>
      <c r="G2717" t="str">
        <f>B2717&amp;C2717</f>
        <v>Joy CHIRCHIR5000m</v>
      </c>
      <c r="H2717" s="2">
        <f>E2717</f>
        <v>992</v>
      </c>
      <c r="I2717" s="2" cm="1">
        <f t="array" ref="I2717">MAX(IF($G$3:$G$4000=$G2717,$H$3:$H$4000))</f>
        <v>992</v>
      </c>
      <c r="J2717" s="2" t="str">
        <v>NZL</v>
      </c>
      <c r="K2717" s="21" t="str">
        <v>Caitlin BONNE</v>
      </c>
      <c r="L2717" s="47" t="str">
        <v>javelin-throw</v>
      </c>
      <c r="M2717" s="97">
        <v>36579</v>
      </c>
      <c r="N2717" s="96" t="str">
        <f t="shared" si="168"/>
        <v>Caitlin BONNEjavelin-throw</v>
      </c>
      <c r="O2717" s="2">
        <f t="shared" si="169"/>
        <v>833</v>
      </c>
      <c r="P2717" s="2">
        <f t="shared" si="170"/>
        <v>81</v>
      </c>
      <c r="Q2717" s="81" t="str">
        <f t="shared" si="171"/>
        <v/>
      </c>
    </row>
    <row r="2718" spans="1:17" x14ac:dyDescent="0.2">
      <c r="A2718" t="s">
        <v>1224</v>
      </c>
      <c r="B2718" t="s">
        <v>2097</v>
      </c>
      <c r="C2718" t="s">
        <v>34</v>
      </c>
      <c r="D2718" s="5"/>
      <c r="E2718" s="2">
        <v>992</v>
      </c>
      <c r="F2718" s="2">
        <v>95</v>
      </c>
      <c r="G2718" t="str">
        <f>B2718&amp;C2718</f>
        <v>Judy KURUI3000msc</v>
      </c>
      <c r="H2718" s="2">
        <f>E2718</f>
        <v>992</v>
      </c>
      <c r="I2718" s="2" cm="1">
        <f t="array" ref="I2718">MAX(IF($G$3:$G$4000=$G2718,$H$3:$H$4000))</f>
        <v>992</v>
      </c>
      <c r="J2718" s="2" t="str">
        <v>NZL</v>
      </c>
      <c r="K2718" s="21" t="str">
        <v>Lauren BRUCE</v>
      </c>
      <c r="L2718" s="47" t="str">
        <v>shot-put</v>
      </c>
      <c r="M2718" s="97">
        <v>35512</v>
      </c>
      <c r="N2718" s="96" t="str">
        <f t="shared" si="168"/>
        <v>Lauren BRUCEshot-put</v>
      </c>
      <c r="O2718" s="2">
        <f t="shared" si="169"/>
        <v>827</v>
      </c>
      <c r="P2718" s="2">
        <f t="shared" si="170"/>
        <v>98</v>
      </c>
      <c r="Q2718" s="81" t="str">
        <f t="shared" si="171"/>
        <v/>
      </c>
    </row>
    <row r="2719" spans="1:17" x14ac:dyDescent="0.2">
      <c r="A2719" t="s">
        <v>1224</v>
      </c>
      <c r="B2719" t="s">
        <v>2098</v>
      </c>
      <c r="C2719" t="s">
        <v>34</v>
      </c>
      <c r="D2719" s="5"/>
      <c r="E2719" s="2">
        <v>992</v>
      </c>
      <c r="F2719" s="2">
        <v>96</v>
      </c>
      <c r="G2719" t="str">
        <f>B2719&amp;C2719</f>
        <v>Abigael CHELIMO3000msc</v>
      </c>
      <c r="H2719" s="2">
        <f>E2719</f>
        <v>992</v>
      </c>
      <c r="I2719" s="2" cm="1">
        <f t="array" ref="I2719">MAX(IF($G$3:$G$4000=$G2719,$H$3:$H$4000))</f>
        <v>992</v>
      </c>
      <c r="J2719" s="2" t="str">
        <v>NZL</v>
      </c>
      <c r="K2719" s="21" t="str">
        <v>Brianna TIRADO</v>
      </c>
      <c r="L2719" s="47" t="str">
        <v>javelin-throw</v>
      </c>
      <c r="M2719" s="97">
        <v>38202</v>
      </c>
      <c r="N2719" s="96" t="str">
        <f t="shared" si="168"/>
        <v>Brianna TIRADOjavelin-throw</v>
      </c>
      <c r="O2719" s="2">
        <f t="shared" si="169"/>
        <v>817</v>
      </c>
      <c r="P2719" s="2">
        <f t="shared" si="170"/>
        <v>88</v>
      </c>
      <c r="Q2719" s="81" t="str">
        <f t="shared" si="171"/>
        <v/>
      </c>
    </row>
    <row r="2720" spans="1:17" x14ac:dyDescent="0.2">
      <c r="A2720" t="s">
        <v>1224</v>
      </c>
      <c r="B2720" t="s">
        <v>2437</v>
      </c>
      <c r="C2720" t="s">
        <v>38</v>
      </c>
      <c r="D2720" s="5">
        <v>37982</v>
      </c>
      <c r="E2720" s="2">
        <v>992</v>
      </c>
      <c r="F2720" s="2">
        <v>61</v>
      </c>
      <c r="G2720" t="str">
        <f>B2720&amp;C2720</f>
        <v>Winny Chepngetich BIItriple-jump</v>
      </c>
      <c r="H2720" s="2">
        <f>E2720</f>
        <v>992</v>
      </c>
      <c r="I2720" s="2" cm="1">
        <f t="array" ref="I2720">MAX(IF($G$3:$G$4000=$G2720,$H$3:$H$4000))</f>
        <v>992</v>
      </c>
      <c r="J2720" s="2" t="str">
        <v>NZL</v>
      </c>
      <c r="K2720" s="21" t="str">
        <v>Elizabeth HEWITT</v>
      </c>
      <c r="L2720" s="47" t="str">
        <v>hammer-throw</v>
      </c>
      <c r="M2720" s="97">
        <v>38055</v>
      </c>
      <c r="N2720" s="96" t="str">
        <f t="shared" si="168"/>
        <v>Elizabeth HEWITThammer-throw</v>
      </c>
      <c r="O2720" s="2">
        <f t="shared" si="169"/>
        <v>815</v>
      </c>
      <c r="P2720" s="2">
        <f t="shared" si="170"/>
        <v>104</v>
      </c>
      <c r="Q2720" s="81" t="str">
        <f t="shared" si="171"/>
        <v/>
      </c>
    </row>
    <row r="2721" spans="1:17" x14ac:dyDescent="0.2">
      <c r="A2721" t="s">
        <v>1224</v>
      </c>
      <c r="B2721" t="s">
        <v>5210</v>
      </c>
      <c r="C2721" t="s">
        <v>29</v>
      </c>
      <c r="D2721" s="5">
        <v>1984</v>
      </c>
      <c r="E2721" s="2">
        <v>988</v>
      </c>
      <c r="F2721" s="2">
        <v>55</v>
      </c>
      <c r="G2721" t="str">
        <f>B2721&amp;C2721</f>
        <v>Nelly CHEPTOO5000m</v>
      </c>
      <c r="H2721" s="2">
        <f>E2721</f>
        <v>988</v>
      </c>
      <c r="I2721" s="2" cm="1">
        <f t="array" ref="I2721">MAX(IF($G$3:$G$4000=$G2721,$H$3:$H$4000))</f>
        <v>988</v>
      </c>
      <c r="J2721" s="2" t="str">
        <v>NZL</v>
      </c>
      <c r="K2721" s="21" t="str">
        <v>Jessica SENIOR</v>
      </c>
      <c r="L2721" s="47" t="str">
        <v>javelin-throw</v>
      </c>
      <c r="M2721" s="97">
        <v>37199</v>
      </c>
      <c r="N2721" s="96" t="str">
        <f t="shared" si="168"/>
        <v>Jessica SENIORjavelin-throw</v>
      </c>
      <c r="O2721" s="2">
        <f t="shared" si="169"/>
        <v>808</v>
      </c>
      <c r="P2721" s="2">
        <f t="shared" si="170"/>
        <v>96</v>
      </c>
      <c r="Q2721" s="81" t="str">
        <f t="shared" si="171"/>
        <v/>
      </c>
    </row>
    <row r="2722" spans="1:17" x14ac:dyDescent="0.2">
      <c r="A2722" t="s">
        <v>1224</v>
      </c>
      <c r="B2722" t="s">
        <v>5196</v>
      </c>
      <c r="C2722" s="5" t="s">
        <v>28</v>
      </c>
      <c r="D2722" s="5">
        <v>38604</v>
      </c>
      <c r="E2722" s="2">
        <v>987</v>
      </c>
      <c r="F2722" s="2">
        <v>58</v>
      </c>
      <c r="G2722" t="str">
        <f>B2722&amp;C2722</f>
        <v>Judy KEMUNTO1500m</v>
      </c>
      <c r="H2722" s="2">
        <f>E2722</f>
        <v>987</v>
      </c>
      <c r="I2722" s="2" cm="1">
        <f t="array" ref="I2722">MAX(IF($G$3:$G$4000=$G2722,$H$3:$H$4000))</f>
        <v>987</v>
      </c>
      <c r="J2722" s="2" t="str">
        <v>NZL</v>
      </c>
      <c r="K2722" s="21" t="str">
        <v>Alexandria MAPLES</v>
      </c>
      <c r="L2722" s="47" t="str">
        <v>hammer-throw</v>
      </c>
      <c r="M2722" s="97">
        <v>0</v>
      </c>
      <c r="N2722" s="96" t="str">
        <f t="shared" si="168"/>
        <v>Alexandria MAPLEShammer-throw</v>
      </c>
      <c r="O2722" s="2">
        <f t="shared" si="169"/>
        <v>800</v>
      </c>
      <c r="P2722" s="2">
        <f t="shared" si="170"/>
        <v>106</v>
      </c>
      <c r="Q2722" s="81" t="str">
        <f t="shared" si="171"/>
        <v/>
      </c>
    </row>
    <row r="2723" spans="1:17" x14ac:dyDescent="0.2">
      <c r="A2723" t="s">
        <v>1224</v>
      </c>
      <c r="B2723" t="s">
        <v>2030</v>
      </c>
      <c r="C2723" t="s">
        <v>27</v>
      </c>
      <c r="D2723" s="5">
        <v>36853</v>
      </c>
      <c r="E2723" s="2">
        <v>986</v>
      </c>
      <c r="F2723" s="2">
        <v>85</v>
      </c>
      <c r="G2723" t="str">
        <f>B2723&amp;C2723</f>
        <v>Lydia Jeruto LAGAT800m</v>
      </c>
      <c r="H2723" s="2">
        <f>E2723</f>
        <v>986</v>
      </c>
      <c r="I2723" s="2" cm="1">
        <f t="array" ref="I2723">MAX(IF($G$3:$G$4000=$G2723,$H$3:$H$4000))</f>
        <v>986</v>
      </c>
      <c r="J2723" s="2" t="str">
        <v>NZL</v>
      </c>
      <c r="K2723" s="21" t="str">
        <v>TeRina KEENAN</v>
      </c>
      <c r="L2723" s="47" t="str">
        <v>shot-put</v>
      </c>
      <c r="M2723" s="97">
        <v>33145</v>
      </c>
      <c r="N2723" s="96" t="str">
        <f t="shared" si="168"/>
        <v>TeRina KEENANshot-put</v>
      </c>
      <c r="O2723" s="2">
        <f t="shared" si="169"/>
        <v>797</v>
      </c>
      <c r="P2723" s="2">
        <f t="shared" si="170"/>
        <v>115</v>
      </c>
      <c r="Q2723" s="81" t="str">
        <f t="shared" si="171"/>
        <v/>
      </c>
    </row>
    <row r="2724" spans="1:17" x14ac:dyDescent="0.2">
      <c r="A2724" t="s">
        <v>1224</v>
      </c>
      <c r="B2724" t="s">
        <v>1377</v>
      </c>
      <c r="C2724" t="s">
        <v>29</v>
      </c>
      <c r="D2724" s="5">
        <v>44701</v>
      </c>
      <c r="E2724" s="2">
        <v>986</v>
      </c>
      <c r="F2724" s="2">
        <v>57</v>
      </c>
      <c r="G2724" t="str">
        <f>B2724&amp;C2724</f>
        <v>Diana CHEPKEMOI5000m</v>
      </c>
      <c r="H2724" s="2">
        <f>E2724</f>
        <v>986</v>
      </c>
      <c r="I2724" s="2" cm="1">
        <f t="array" ref="I2724">MAX(IF($G$3:$G$4000=$G2724,$H$3:$H$4000))</f>
        <v>986</v>
      </c>
      <c r="J2724" s="2" t="str">
        <v>NZL</v>
      </c>
      <c r="K2724" s="21" t="str">
        <v>Karmen-Elizabeth MARITZ</v>
      </c>
      <c r="L2724" s="47" t="str">
        <v>discus-throw</v>
      </c>
      <c r="M2724" s="97">
        <v>39507</v>
      </c>
      <c r="N2724" s="96" t="str">
        <f t="shared" si="168"/>
        <v>Karmen-Elizabeth MARITZdiscus-throw</v>
      </c>
      <c r="O2724" s="2">
        <f t="shared" si="169"/>
        <v>796</v>
      </c>
      <c r="P2724" s="2">
        <f t="shared" si="170"/>
        <v>121</v>
      </c>
      <c r="Q2724" s="81" t="str">
        <f t="shared" si="171"/>
        <v/>
      </c>
    </row>
    <row r="2725" spans="1:17" x14ac:dyDescent="0.2">
      <c r="A2725" t="s">
        <v>1224</v>
      </c>
      <c r="B2725" t="s">
        <v>5211</v>
      </c>
      <c r="C2725" t="s">
        <v>29</v>
      </c>
      <c r="D2725" s="5"/>
      <c r="E2725" s="2">
        <v>984</v>
      </c>
      <c r="F2725" s="2">
        <v>59</v>
      </c>
      <c r="G2725" t="str">
        <f>B2725&amp;C2725</f>
        <v>Jecinta NYOKABI5000m</v>
      </c>
      <c r="H2725" s="2">
        <f>E2725</f>
        <v>984</v>
      </c>
      <c r="I2725" s="2" cm="1">
        <f t="array" ref="I2725">MAX(IF($G$3:$G$4000=$G2725,$H$3:$H$4000))</f>
        <v>984</v>
      </c>
      <c r="J2725" s="2" t="str">
        <v>NZL</v>
      </c>
      <c r="K2725" s="21" t="str">
        <v>Losaline LOSE</v>
      </c>
      <c r="L2725" s="47" t="str">
        <v>discus-throw</v>
      </c>
      <c r="M2725" s="97">
        <v>39157</v>
      </c>
      <c r="N2725" s="96" t="str">
        <f t="shared" si="168"/>
        <v>Losaline LOSEdiscus-throw</v>
      </c>
      <c r="O2725" s="2">
        <f t="shared" si="169"/>
        <v>788</v>
      </c>
      <c r="P2725" s="2">
        <f t="shared" si="170"/>
        <v>123</v>
      </c>
      <c r="Q2725" s="81" t="str">
        <f t="shared" si="171"/>
        <v/>
      </c>
    </row>
    <row r="2726" spans="1:17" x14ac:dyDescent="0.2">
      <c r="A2726" t="s">
        <v>1224</v>
      </c>
      <c r="B2726" t="s">
        <v>1409</v>
      </c>
      <c r="C2726" t="s">
        <v>29</v>
      </c>
      <c r="D2726" s="5"/>
      <c r="E2726" s="2">
        <v>983</v>
      </c>
      <c r="F2726" s="2">
        <v>61</v>
      </c>
      <c r="G2726" t="str">
        <f>B2726&amp;C2726</f>
        <v>Faith JEPTOO5000m</v>
      </c>
      <c r="H2726" s="2">
        <f>E2726</f>
        <v>983</v>
      </c>
      <c r="I2726" s="2" cm="1">
        <f t="array" ref="I2726">MAX(IF($G$3:$G$4000=$G2726,$H$3:$H$4000))</f>
        <v>983</v>
      </c>
      <c r="J2726" s="2" t="str">
        <v>NZL</v>
      </c>
      <c r="K2726" s="21" t="str">
        <v>Lexi MAPLES</v>
      </c>
      <c r="L2726" s="47" t="str">
        <v>shot-put</v>
      </c>
      <c r="M2726" s="97">
        <v>36511</v>
      </c>
      <c r="N2726" s="96" t="str">
        <f t="shared" si="168"/>
        <v>Lexi MAPLESshot-put</v>
      </c>
      <c r="O2726" s="2">
        <f t="shared" si="169"/>
        <v>785</v>
      </c>
      <c r="P2726" s="2">
        <f t="shared" si="170"/>
        <v>126</v>
      </c>
      <c r="Q2726" s="81" t="str">
        <f t="shared" si="171"/>
        <v/>
      </c>
    </row>
    <row r="2727" spans="1:17" x14ac:dyDescent="0.2">
      <c r="A2727" t="s">
        <v>1224</v>
      </c>
      <c r="B2727" t="s">
        <v>1410</v>
      </c>
      <c r="C2727" t="s">
        <v>29</v>
      </c>
      <c r="D2727" s="5"/>
      <c r="E2727" s="2">
        <v>982</v>
      </c>
      <c r="F2727" s="2">
        <v>62</v>
      </c>
      <c r="G2727" t="str">
        <f>B2727&amp;C2727</f>
        <v>Loice WAMBUI5000m</v>
      </c>
      <c r="H2727" s="2">
        <f>E2727</f>
        <v>982</v>
      </c>
      <c r="I2727" s="2" cm="1">
        <f t="array" ref="I2727">MAX(IF($G$3:$G$4000=$G2727,$H$3:$H$4000))</f>
        <v>982</v>
      </c>
      <c r="J2727" s="2" t="str">
        <v>NZL</v>
      </c>
      <c r="K2727" s="21" t="str">
        <v>Kathie HALLIE</v>
      </c>
      <c r="L2727" s="47" t="str">
        <v>discus-throw</v>
      </c>
      <c r="M2727" s="97">
        <v>44762</v>
      </c>
      <c r="N2727" s="96" t="str">
        <f t="shared" si="168"/>
        <v>Kathie HALLIEdiscus-throw</v>
      </c>
      <c r="O2727" s="2">
        <f t="shared" si="169"/>
        <v>777</v>
      </c>
      <c r="P2727" s="2">
        <f t="shared" si="170"/>
        <v>129</v>
      </c>
      <c r="Q2727" s="81" t="str">
        <f t="shared" si="171"/>
        <v/>
      </c>
    </row>
    <row r="2728" spans="1:17" x14ac:dyDescent="0.2">
      <c r="A2728" t="s">
        <v>1224</v>
      </c>
      <c r="B2728" t="s">
        <v>1348</v>
      </c>
      <c r="C2728" t="s">
        <v>27</v>
      </c>
      <c r="D2728" s="5">
        <v>1994</v>
      </c>
      <c r="E2728" s="2">
        <v>981</v>
      </c>
      <c r="F2728" s="2">
        <v>91</v>
      </c>
      <c r="G2728" t="str">
        <f>B2728&amp;C2728</f>
        <v>Nancy SANG800m</v>
      </c>
      <c r="H2728" s="2">
        <f>E2728</f>
        <v>981</v>
      </c>
      <c r="I2728" s="2" cm="1">
        <f t="array" ref="I2728">MAX(IF($G$3:$G$4000=$G2728,$H$3:$H$4000))</f>
        <v>981</v>
      </c>
      <c r="J2728" s="2" t="str">
        <v>NZL</v>
      </c>
      <c r="K2728" s="21" t="str">
        <v>Caitlin BONNE</v>
      </c>
      <c r="L2728" s="47" t="str">
        <v>discus-throw</v>
      </c>
      <c r="M2728" s="97">
        <v>36579</v>
      </c>
      <c r="N2728" s="96" t="str">
        <f t="shared" si="168"/>
        <v>Caitlin BONNEdiscus-throw</v>
      </c>
      <c r="O2728" s="2">
        <f t="shared" si="169"/>
        <v>776</v>
      </c>
      <c r="P2728" s="2">
        <f t="shared" si="170"/>
        <v>130</v>
      </c>
      <c r="Q2728" s="81" t="str">
        <f t="shared" si="171"/>
        <v/>
      </c>
    </row>
    <row r="2729" spans="1:17" x14ac:dyDescent="0.2">
      <c r="A2729" t="s">
        <v>1224</v>
      </c>
      <c r="B2729" t="s">
        <v>1411</v>
      </c>
      <c r="C2729" t="s">
        <v>29</v>
      </c>
      <c r="D2729" s="5"/>
      <c r="E2729" s="2">
        <v>981</v>
      </c>
      <c r="F2729" s="2">
        <v>63</v>
      </c>
      <c r="G2729" t="str">
        <f>B2729&amp;C2729</f>
        <v>Lona LATEMA5000m</v>
      </c>
      <c r="H2729" s="2">
        <f>E2729</f>
        <v>981</v>
      </c>
      <c r="I2729" s="2" cm="1">
        <f t="array" ref="I2729">MAX(IF($G$3:$G$4000=$G2729,$H$3:$H$4000))</f>
        <v>981</v>
      </c>
      <c r="J2729" s="2" t="str">
        <v>NZL</v>
      </c>
      <c r="K2729" s="21" t="str">
        <v>Alice TAYLOR</v>
      </c>
      <c r="L2729" s="47" t="str">
        <v>heptathlon</v>
      </c>
      <c r="M2729" s="97">
        <v>37604</v>
      </c>
      <c r="N2729" s="96" t="str">
        <f t="shared" si="168"/>
        <v>Alice TAYLORheptathlon</v>
      </c>
      <c r="O2729" s="2">
        <f t="shared" si="169"/>
        <v>766</v>
      </c>
      <c r="P2729" s="2">
        <f t="shared" si="170"/>
        <v>56</v>
      </c>
      <c r="Q2729" s="81" t="str">
        <f t="shared" si="171"/>
        <v/>
      </c>
    </row>
    <row r="2730" spans="1:17" x14ac:dyDescent="0.2">
      <c r="A2730" t="s">
        <v>1224</v>
      </c>
      <c r="B2730" t="s">
        <v>2030</v>
      </c>
      <c r="C2730" s="5" t="s">
        <v>28</v>
      </c>
      <c r="D2730" s="5">
        <v>36853</v>
      </c>
      <c r="E2730" s="2">
        <v>979</v>
      </c>
      <c r="F2730" s="2">
        <v>61</v>
      </c>
      <c r="G2730" t="str">
        <f>B2730&amp;C2730</f>
        <v>Lydia Jeruto LAGAT1500m</v>
      </c>
      <c r="H2730" s="2">
        <f>E2730</f>
        <v>979</v>
      </c>
      <c r="I2730" s="2" cm="1">
        <f t="array" ref="I2730">MAX(IF($G$3:$G$4000=$G2730,$H$3:$H$4000))</f>
        <v>1086</v>
      </c>
      <c r="J2730" s="2" t="str">
        <v>NZL</v>
      </c>
      <c r="K2730" s="21" t="str">
        <v>Iorana TAUFAFO TAFILI</v>
      </c>
      <c r="L2730" s="47" t="str">
        <v>discus-throw</v>
      </c>
      <c r="M2730" s="97">
        <v>37124</v>
      </c>
      <c r="N2730" s="96" t="str">
        <f t="shared" si="168"/>
        <v>Iorana TAUFAFO TAFILIdiscus-throw</v>
      </c>
      <c r="O2730" s="2">
        <f t="shared" si="169"/>
        <v>764</v>
      </c>
      <c r="P2730" s="2">
        <f t="shared" si="170"/>
        <v>136</v>
      </c>
      <c r="Q2730" s="81" t="str">
        <f t="shared" si="171"/>
        <v/>
      </c>
    </row>
    <row r="2731" spans="1:17" x14ac:dyDescent="0.2">
      <c r="A2731" t="s">
        <v>1224</v>
      </c>
      <c r="B2731" t="s">
        <v>1412</v>
      </c>
      <c r="C2731" t="s">
        <v>29</v>
      </c>
      <c r="D2731" s="5"/>
      <c r="E2731" s="2">
        <v>978</v>
      </c>
      <c r="F2731" s="2">
        <v>65</v>
      </c>
      <c r="G2731" t="str">
        <f>B2731&amp;C2731</f>
        <v>Faith LINGA5000m</v>
      </c>
      <c r="H2731" s="2">
        <f>E2731</f>
        <v>978</v>
      </c>
      <c r="I2731" s="2" cm="1">
        <f t="array" ref="I2731">MAX(IF($G$3:$G$4000=$G2731,$H$3:$H$4000))</f>
        <v>978</v>
      </c>
      <c r="J2731" s="2" t="str">
        <v>NZL</v>
      </c>
      <c r="K2731" s="21" t="str">
        <v>Christina RYAN</v>
      </c>
      <c r="L2731" s="47" t="str">
        <v>shot-put</v>
      </c>
      <c r="M2731" s="97">
        <v>35841</v>
      </c>
      <c r="N2731" s="96" t="str">
        <f t="shared" si="168"/>
        <v>Christina RYANshot-put</v>
      </c>
      <c r="O2731" s="2">
        <f t="shared" si="169"/>
        <v>763</v>
      </c>
      <c r="P2731" s="2">
        <f t="shared" si="170"/>
        <v>137</v>
      </c>
      <c r="Q2731" s="81" t="str">
        <f t="shared" si="171"/>
        <v/>
      </c>
    </row>
    <row r="2732" spans="1:17" x14ac:dyDescent="0.2">
      <c r="A2732" t="s">
        <v>1224</v>
      </c>
      <c r="B2732" t="s">
        <v>1413</v>
      </c>
      <c r="C2732" s="6" t="s">
        <v>29</v>
      </c>
      <c r="D2732" s="6">
        <v>33227</v>
      </c>
      <c r="E2732" s="2">
        <v>976</v>
      </c>
      <c r="F2732" s="2">
        <v>68</v>
      </c>
      <c r="G2732" t="str">
        <f>B2732&amp;C2732</f>
        <v>Winny CHEBET5000m</v>
      </c>
      <c r="H2732" s="2">
        <f>E2732</f>
        <v>976</v>
      </c>
      <c r="I2732" s="2" cm="1">
        <f t="array" ref="I2732">MAX(IF($G$3:$G$4000=$G2732,$H$3:$H$4000))</f>
        <v>976</v>
      </c>
      <c r="J2732" s="2" t="str">
        <v>NZL</v>
      </c>
      <c r="K2732" s="21" t="str">
        <v>Rina MAKA</v>
      </c>
      <c r="L2732" s="47" t="str">
        <v>discus-throw</v>
      </c>
      <c r="M2732" s="97">
        <v>38813</v>
      </c>
      <c r="N2732" s="96" t="str">
        <f t="shared" si="168"/>
        <v>Rina MAKAdiscus-throw</v>
      </c>
      <c r="O2732" s="2">
        <f t="shared" si="169"/>
        <v>757</v>
      </c>
      <c r="P2732" s="2">
        <f t="shared" si="170"/>
        <v>142</v>
      </c>
      <c r="Q2732" s="81" t="str">
        <f t="shared" si="171"/>
        <v/>
      </c>
    </row>
    <row r="2733" spans="1:17" x14ac:dyDescent="0.2">
      <c r="A2733" t="s">
        <v>1224</v>
      </c>
      <c r="B2733" t="s">
        <v>5262</v>
      </c>
      <c r="C2733" s="5" t="s">
        <v>82</v>
      </c>
      <c r="D2733" s="5">
        <v>33974</v>
      </c>
      <c r="E2733" s="2">
        <v>971</v>
      </c>
      <c r="F2733" s="2">
        <v>28</v>
      </c>
      <c r="G2733" t="str">
        <f>B2733&amp;C2733</f>
        <v>Valentine KIPKETERmarathon</v>
      </c>
      <c r="H2733" s="2">
        <f>E2733</f>
        <v>971</v>
      </c>
      <c r="I2733" s="2" cm="1">
        <f t="array" ref="I2733">MAX(IF($G$3:$G$4000=$G2733,$H$3:$H$4000))</f>
        <v>971</v>
      </c>
      <c r="J2733" s="2" t="str">
        <v>NZL</v>
      </c>
      <c r="K2733" s="21" t="str">
        <v>Holly ROBINSON</v>
      </c>
      <c r="L2733" s="47" t="str">
        <v>javelin-throw</v>
      </c>
      <c r="M2733" s="97">
        <v>34678</v>
      </c>
      <c r="N2733" s="96" t="str">
        <f t="shared" si="168"/>
        <v>Holly ROBINSONjavelin-throw</v>
      </c>
      <c r="O2733" s="2">
        <f t="shared" si="169"/>
        <v>755</v>
      </c>
      <c r="P2733" s="2">
        <f t="shared" si="170"/>
        <v>121</v>
      </c>
      <c r="Q2733" s="81" t="str">
        <f t="shared" si="171"/>
        <v/>
      </c>
    </row>
    <row r="2734" spans="1:17" x14ac:dyDescent="0.2">
      <c r="A2734" t="s">
        <v>1224</v>
      </c>
      <c r="B2734" s="5" t="s">
        <v>1414</v>
      </c>
      <c r="C2734" s="5" t="s">
        <v>29</v>
      </c>
      <c r="D2734" s="5">
        <v>36927</v>
      </c>
      <c r="E2734" s="2">
        <v>970</v>
      </c>
      <c r="F2734" s="2">
        <v>70</v>
      </c>
      <c r="G2734" t="str">
        <f>B2734&amp;C2734</f>
        <v>Caroline JEROTICH5000m</v>
      </c>
      <c r="H2734" s="2">
        <f>E2734</f>
        <v>970</v>
      </c>
      <c r="I2734" s="2" cm="1">
        <f t="array" ref="I2734">MAX(IF($G$3:$G$4000=$G2734,$H$3:$H$4000))</f>
        <v>970</v>
      </c>
      <c r="J2734" s="2" t="str">
        <v>NZL</v>
      </c>
      <c r="K2734" s="21" t="str">
        <v>Abbey MOODY</v>
      </c>
      <c r="L2734" s="47" t="str">
        <v>discus-throw</v>
      </c>
      <c r="M2734" s="97">
        <v>38004</v>
      </c>
      <c r="N2734" s="96" t="str">
        <f t="shared" si="168"/>
        <v>Abbey MOODYdiscus-throw</v>
      </c>
      <c r="O2734" s="2">
        <f t="shared" si="169"/>
        <v>753</v>
      </c>
      <c r="P2734" s="2">
        <f t="shared" si="170"/>
        <v>144</v>
      </c>
      <c r="Q2734" s="81" t="str">
        <f t="shared" si="171"/>
        <v/>
      </c>
    </row>
    <row r="2735" spans="1:17" x14ac:dyDescent="0.2">
      <c r="A2735" t="s">
        <v>1224</v>
      </c>
      <c r="B2735" t="s">
        <v>5221</v>
      </c>
      <c r="C2735" t="s">
        <v>30</v>
      </c>
      <c r="D2735" s="5">
        <v>34180</v>
      </c>
      <c r="E2735" s="2">
        <v>970</v>
      </c>
      <c r="F2735" s="2">
        <v>20</v>
      </c>
      <c r="G2735" t="str">
        <f>B2735&amp;C2735</f>
        <v>Violet JELAGAT10000m</v>
      </c>
      <c r="H2735" s="2">
        <f>E2735</f>
        <v>970</v>
      </c>
      <c r="I2735" s="2" cm="1">
        <f t="array" ref="I2735">MAX(IF($G$3:$G$4000=$G2735,$H$3:$H$4000))</f>
        <v>970</v>
      </c>
      <c r="J2735" s="2" t="str">
        <v>NZL</v>
      </c>
      <c r="K2735" s="21" t="str">
        <v>Elizabeth HEWITT</v>
      </c>
      <c r="L2735" s="47" t="str">
        <v>discus-throw</v>
      </c>
      <c r="M2735" s="97">
        <v>38055</v>
      </c>
      <c r="N2735" s="96" t="str">
        <f t="shared" si="168"/>
        <v>Elizabeth HEWITTdiscus-throw</v>
      </c>
      <c r="O2735" s="2">
        <f t="shared" si="169"/>
        <v>750</v>
      </c>
      <c r="P2735" s="2">
        <f t="shared" si="170"/>
        <v>147</v>
      </c>
      <c r="Q2735" s="81" t="str">
        <f t="shared" si="171"/>
        <v/>
      </c>
    </row>
    <row r="2736" spans="1:17" x14ac:dyDescent="0.2">
      <c r="A2736" t="s">
        <v>1224</v>
      </c>
      <c r="B2736" t="s">
        <v>2018</v>
      </c>
      <c r="C2736" t="s">
        <v>29</v>
      </c>
      <c r="D2736" s="5">
        <v>1996</v>
      </c>
      <c r="E2736" s="2">
        <v>967</v>
      </c>
      <c r="F2736" s="2">
        <v>72</v>
      </c>
      <c r="G2736" t="str">
        <f>B2736&amp;C2736</f>
        <v>Purity Kajuju GITONGA5000m</v>
      </c>
      <c r="H2736" s="2">
        <f>E2736</f>
        <v>967</v>
      </c>
      <c r="I2736" s="2" cm="1">
        <f t="array" ref="I2736">MAX(IF($G$3:$G$4000=$G2736,$H$3:$H$4000))</f>
        <v>1129</v>
      </c>
      <c r="J2736" s="2" t="str">
        <v>NZL</v>
      </c>
      <c r="K2736" s="21" t="str">
        <v>Shyah BEATTIE</v>
      </c>
      <c r="L2736" s="47" t="str">
        <v>discus-throw</v>
      </c>
      <c r="M2736" s="97">
        <v>38353</v>
      </c>
      <c r="N2736" s="96" t="str">
        <f t="shared" si="168"/>
        <v>Shyah BEATTIEdiscus-throw</v>
      </c>
      <c r="O2736" s="2">
        <f t="shared" si="169"/>
        <v>749</v>
      </c>
      <c r="P2736" s="2">
        <f t="shared" si="170"/>
        <v>149</v>
      </c>
      <c r="Q2736" s="81" t="str">
        <f t="shared" si="171"/>
        <v/>
      </c>
    </row>
    <row r="2737" spans="1:17" x14ac:dyDescent="0.2">
      <c r="A2737" t="s">
        <v>1224</v>
      </c>
      <c r="B2737" t="s">
        <v>5198</v>
      </c>
      <c r="C2737" s="5" t="s">
        <v>28</v>
      </c>
      <c r="D2737" s="6">
        <v>37588</v>
      </c>
      <c r="E2737" s="2">
        <v>966</v>
      </c>
      <c r="F2737" s="2">
        <v>72</v>
      </c>
      <c r="G2737" t="str">
        <f>B2737&amp;C2737</f>
        <v>Maureen GESARE1500m</v>
      </c>
      <c r="H2737" s="2">
        <f>E2737</f>
        <v>966</v>
      </c>
      <c r="I2737" s="2" cm="1">
        <f t="array" ref="I2737">MAX(IF($G$3:$G$4000=$G2737,$H$3:$H$4000))</f>
        <v>966</v>
      </c>
      <c r="J2737" s="2" t="str">
        <v>NZL</v>
      </c>
      <c r="K2737" s="21" t="str">
        <v>Kathie HALLIE</v>
      </c>
      <c r="L2737" s="47" t="str">
        <v>shot-put</v>
      </c>
      <c r="M2737" s="97">
        <v>44762</v>
      </c>
      <c r="N2737" s="96" t="str">
        <f t="shared" si="168"/>
        <v>Kathie HALLIEshot-put</v>
      </c>
      <c r="O2737" s="2">
        <f t="shared" si="169"/>
        <v>749</v>
      </c>
      <c r="P2737" s="2">
        <f t="shared" si="170"/>
        <v>150</v>
      </c>
      <c r="Q2737" s="81" t="str">
        <f t="shared" si="171"/>
        <v/>
      </c>
    </row>
    <row r="2738" spans="1:17" x14ac:dyDescent="0.2">
      <c r="A2738" t="s">
        <v>1224</v>
      </c>
      <c r="B2738" t="s">
        <v>1415</v>
      </c>
      <c r="C2738" t="s">
        <v>29</v>
      </c>
      <c r="D2738" s="5"/>
      <c r="E2738" s="2">
        <v>966</v>
      </c>
      <c r="F2738" s="2">
        <v>73</v>
      </c>
      <c r="G2738" t="str">
        <f>B2738&amp;C2738</f>
        <v>Winrose CHESANG5000m</v>
      </c>
      <c r="H2738" s="2">
        <f>E2738</f>
        <v>966</v>
      </c>
      <c r="I2738" s="2" cm="1">
        <f t="array" ref="I2738">MAX(IF($G$3:$G$4000=$G2738,$H$3:$H$4000))</f>
        <v>966</v>
      </c>
      <c r="J2738" s="2" t="str">
        <v>NZL</v>
      </c>
      <c r="K2738" s="21" t="str">
        <v>Caitlin BONNE</v>
      </c>
      <c r="L2738" s="47" t="str">
        <v>shot-put</v>
      </c>
      <c r="M2738" s="97">
        <v>36579</v>
      </c>
      <c r="N2738" s="96" t="str">
        <f t="shared" si="168"/>
        <v>Caitlin BONNEshot-put</v>
      </c>
      <c r="O2738" s="2">
        <f t="shared" si="169"/>
        <v>745</v>
      </c>
      <c r="P2738" s="2">
        <f t="shared" si="170"/>
        <v>152</v>
      </c>
      <c r="Q2738" s="81" t="str">
        <f t="shared" si="171"/>
        <v/>
      </c>
    </row>
    <row r="2739" spans="1:17" x14ac:dyDescent="0.2">
      <c r="A2739" t="s">
        <v>1224</v>
      </c>
      <c r="B2739" t="s">
        <v>1459</v>
      </c>
      <c r="C2739" t="s">
        <v>32</v>
      </c>
      <c r="D2739" s="5">
        <v>32742</v>
      </c>
      <c r="E2739" s="2">
        <v>964</v>
      </c>
      <c r="F2739" s="2">
        <v>45</v>
      </c>
      <c r="G2739" t="str">
        <f>B2739&amp;C2739</f>
        <v>Priscilla TABUNDA100mh</v>
      </c>
      <c r="H2739" s="2">
        <f>E2739</f>
        <v>964</v>
      </c>
      <c r="I2739" s="2" cm="1">
        <f t="array" ref="I2739">MAX(IF($G$3:$G$4000=$G2739,$H$3:$H$4000))</f>
        <v>964</v>
      </c>
      <c r="J2739" s="2" t="str">
        <v>NZL</v>
      </c>
      <c r="K2739" s="21" t="str">
        <v>Teagan ASHLEY</v>
      </c>
      <c r="L2739" s="47" t="str">
        <v>hammer-throw</v>
      </c>
      <c r="M2739" s="97">
        <v>37363</v>
      </c>
      <c r="N2739" s="96" t="str">
        <f t="shared" si="168"/>
        <v>Teagan ASHLEYhammer-throw</v>
      </c>
      <c r="O2739" s="2">
        <f t="shared" si="169"/>
        <v>744</v>
      </c>
      <c r="P2739" s="2">
        <f t="shared" si="170"/>
        <v>119</v>
      </c>
      <c r="Q2739" s="81" t="str">
        <f t="shared" si="171"/>
        <v/>
      </c>
    </row>
    <row r="2740" spans="1:17" x14ac:dyDescent="0.2">
      <c r="A2740" t="s">
        <v>1224</v>
      </c>
      <c r="B2740" t="s">
        <v>2812</v>
      </c>
      <c r="C2740" s="5" t="s">
        <v>85</v>
      </c>
      <c r="D2740" s="5">
        <v>31637</v>
      </c>
      <c r="E2740" s="2">
        <v>964</v>
      </c>
      <c r="F2740" s="2">
        <v>16</v>
      </c>
      <c r="G2740" t="str">
        <f>B2740&amp;C2740</f>
        <v>Emily Wamusyi NGIIrace-walking</v>
      </c>
      <c r="H2740" s="2">
        <f>E2740</f>
        <v>964</v>
      </c>
      <c r="I2740" s="2" cm="1">
        <f t="array" ref="I2740">MAX(IF($G$3:$G$4000=$G2740,$H$3:$H$4000))</f>
        <v>964</v>
      </c>
      <c r="J2740" s="2" t="str">
        <v>NZL</v>
      </c>
      <c r="K2740" s="21" t="str">
        <v>Alexandria MAPLES</v>
      </c>
      <c r="L2740" s="47" t="str">
        <v>shot-put</v>
      </c>
      <c r="M2740" s="97">
        <v>0</v>
      </c>
      <c r="N2740" s="96" t="str">
        <f t="shared" si="168"/>
        <v>Alexandria MAPLESshot-put</v>
      </c>
      <c r="O2740" s="2">
        <f t="shared" si="169"/>
        <v>738</v>
      </c>
      <c r="P2740" s="2">
        <f t="shared" si="170"/>
        <v>157</v>
      </c>
      <c r="Q2740" s="81" t="str">
        <f t="shared" si="171"/>
        <v/>
      </c>
    </row>
    <row r="2741" spans="1:17" x14ac:dyDescent="0.2">
      <c r="A2741" t="s">
        <v>1224</v>
      </c>
      <c r="B2741" t="s">
        <v>1373</v>
      </c>
      <c r="C2741" t="s">
        <v>28</v>
      </c>
      <c r="D2741" s="5">
        <v>44701</v>
      </c>
      <c r="E2741" s="2">
        <v>961</v>
      </c>
      <c r="F2741" s="2">
        <v>81</v>
      </c>
      <c r="G2741" t="str">
        <f>B2741&amp;C2741</f>
        <v>Miriam CHEMUTAI1500m</v>
      </c>
      <c r="H2741" s="2">
        <f>E2741</f>
        <v>961</v>
      </c>
      <c r="I2741" s="2" cm="1">
        <f t="array" ref="I2741">MAX(IF($G$3:$G$4000=$G2741,$H$3:$H$4000))</f>
        <v>961</v>
      </c>
      <c r="J2741" s="2" t="str">
        <v>NZL</v>
      </c>
      <c r="K2741" s="21" t="str">
        <v>Mile NAIME</v>
      </c>
      <c r="L2741" s="47" t="str">
        <v>hammer-throw</v>
      </c>
      <c r="M2741" s="97">
        <v>37382</v>
      </c>
      <c r="N2741" s="96" t="str">
        <f t="shared" si="168"/>
        <v>Mile NAIMEhammer-throw</v>
      </c>
      <c r="O2741" s="2">
        <f t="shared" si="169"/>
        <v>737</v>
      </c>
      <c r="P2741" s="2">
        <f t="shared" si="170"/>
        <v>121</v>
      </c>
      <c r="Q2741" s="81" t="str">
        <f t="shared" si="171"/>
        <v/>
      </c>
    </row>
    <row r="2742" spans="1:17" x14ac:dyDescent="0.2">
      <c r="A2742" t="s">
        <v>1224</v>
      </c>
      <c r="B2742" t="s">
        <v>2813</v>
      </c>
      <c r="C2742" s="6" t="s">
        <v>85</v>
      </c>
      <c r="D2742" s="5"/>
      <c r="E2742" s="2">
        <v>959</v>
      </c>
      <c r="F2742" s="2">
        <v>18</v>
      </c>
      <c r="G2742" t="str">
        <f>B2742&amp;C2742</f>
        <v>Margaret Gati CHACHArace-walking</v>
      </c>
      <c r="H2742" s="2">
        <f>E2742</f>
        <v>959</v>
      </c>
      <c r="I2742" s="2" cm="1">
        <f t="array" ref="I2742">MAX(IF($G$3:$G$4000=$G2742,$H$3:$H$4000))</f>
        <v>959</v>
      </c>
      <c r="J2742" s="2" t="str">
        <v>NZL</v>
      </c>
      <c r="K2742" s="21" t="str">
        <v>Maddie WILSON</v>
      </c>
      <c r="L2742" s="47" t="str">
        <v>shot-put</v>
      </c>
      <c r="M2742" s="97">
        <v>37351</v>
      </c>
      <c r="N2742" s="96" t="str">
        <f t="shared" si="168"/>
        <v>Maddie WILSONshot-put</v>
      </c>
      <c r="O2742" s="2">
        <f t="shared" si="169"/>
        <v>711</v>
      </c>
      <c r="P2742" s="2">
        <f t="shared" si="170"/>
        <v>167</v>
      </c>
      <c r="Q2742" s="81" t="str">
        <f t="shared" si="171"/>
        <v/>
      </c>
    </row>
    <row r="2743" spans="1:17" x14ac:dyDescent="0.2">
      <c r="A2743" t="s">
        <v>1224</v>
      </c>
      <c r="B2743" t="s">
        <v>1430</v>
      </c>
      <c r="C2743" s="5" t="s">
        <v>30</v>
      </c>
      <c r="D2743" s="5">
        <v>1994</v>
      </c>
      <c r="E2743" s="2">
        <v>956</v>
      </c>
      <c r="F2743" s="2">
        <v>24</v>
      </c>
      <c r="G2743" t="str">
        <f>B2743&amp;C2743</f>
        <v>Mercy CHEPKORIR10000m</v>
      </c>
      <c r="H2743" s="2">
        <f>E2743</f>
        <v>956</v>
      </c>
      <c r="I2743" s="2" cm="1">
        <f t="array" ref="I2743">MAX(IF($G$3:$G$4000=$G2743,$H$3:$H$4000))</f>
        <v>956</v>
      </c>
      <c r="J2743" s="2" t="str">
        <v>PNG</v>
      </c>
      <c r="K2743" s="21" t="str">
        <v>Rellie KAPUTIN</v>
      </c>
      <c r="L2743" s="47" t="str">
        <v>long-jump</v>
      </c>
      <c r="M2743" s="97">
        <v>34040</v>
      </c>
      <c r="N2743" s="96" t="str">
        <f t="shared" si="168"/>
        <v>Rellie KAPUTINlong-jump</v>
      </c>
      <c r="O2743" s="2">
        <f t="shared" si="169"/>
        <v>1090</v>
      </c>
      <c r="P2743" s="2">
        <f t="shared" si="170"/>
        <v>34</v>
      </c>
      <c r="Q2743" s="81" t="str">
        <f t="shared" si="171"/>
        <v/>
      </c>
    </row>
    <row r="2744" spans="1:17" x14ac:dyDescent="0.2">
      <c r="A2744" t="s">
        <v>1224</v>
      </c>
      <c r="B2744" t="s">
        <v>2816</v>
      </c>
      <c r="C2744" t="s">
        <v>85</v>
      </c>
      <c r="D2744" s="5">
        <v>37641</v>
      </c>
      <c r="E2744" s="2">
        <v>942</v>
      </c>
      <c r="F2744" s="2">
        <v>21</v>
      </c>
      <c r="G2744" t="str">
        <f>B2744&amp;C2744</f>
        <v>Margret GATIrace-walking</v>
      </c>
      <c r="H2744" s="2">
        <f>E2744</f>
        <v>942</v>
      </c>
      <c r="I2744" s="2" cm="1">
        <f t="array" ref="I2744">MAX(IF($G$3:$G$4000=$G2744,$H$3:$H$4000))</f>
        <v>942</v>
      </c>
      <c r="J2744" s="2" t="str">
        <v>PNG</v>
      </c>
      <c r="K2744" s="21" t="str">
        <v>Annie TOPAL</v>
      </c>
      <c r="L2744" s="47" t="str">
        <v>long-jump</v>
      </c>
      <c r="M2744" s="97">
        <v>1996</v>
      </c>
      <c r="N2744" s="96" t="str">
        <f t="shared" si="168"/>
        <v>Annie TOPALlong-jump</v>
      </c>
      <c r="O2744" s="2">
        <f t="shared" si="169"/>
        <v>1020</v>
      </c>
      <c r="P2744" s="2">
        <f t="shared" si="170"/>
        <v>90</v>
      </c>
      <c r="Q2744" s="81" t="str">
        <f t="shared" si="171"/>
        <v/>
      </c>
    </row>
    <row r="2745" spans="1:17" x14ac:dyDescent="0.2">
      <c r="A2745" t="s">
        <v>1224</v>
      </c>
      <c r="B2745" t="s">
        <v>5214</v>
      </c>
      <c r="C2745" s="5" t="s">
        <v>29</v>
      </c>
      <c r="D2745" s="5"/>
      <c r="E2745" s="2">
        <v>941</v>
      </c>
      <c r="F2745" s="2">
        <v>84</v>
      </c>
      <c r="G2745" t="str">
        <f>B2745&amp;C2745</f>
        <v>Margaret NGOIRI5000m</v>
      </c>
      <c r="H2745" s="2">
        <f>E2745</f>
        <v>941</v>
      </c>
      <c r="I2745" s="2" cm="1">
        <f t="array" ref="I2745">MAX(IF($G$3:$G$4000=$G2745,$H$3:$H$4000))</f>
        <v>941</v>
      </c>
      <c r="J2745" s="2" t="str">
        <v>PNG</v>
      </c>
      <c r="K2745" s="21" t="str">
        <v>Annie TOPAL</v>
      </c>
      <c r="L2745" s="47" t="str">
        <v>triple-jump</v>
      </c>
      <c r="M2745" s="97">
        <v>1996</v>
      </c>
      <c r="N2745" s="96" t="str">
        <f t="shared" si="168"/>
        <v>Annie TOPALtriple-jump</v>
      </c>
      <c r="O2745" s="2">
        <f t="shared" si="169"/>
        <v>1002</v>
      </c>
      <c r="P2745" s="2">
        <f t="shared" si="170"/>
        <v>59</v>
      </c>
      <c r="Q2745" s="81" t="str">
        <f t="shared" si="171"/>
        <v/>
      </c>
    </row>
    <row r="2746" spans="1:17" x14ac:dyDescent="0.2">
      <c r="A2746" t="s">
        <v>1224</v>
      </c>
      <c r="B2746" t="s">
        <v>1421</v>
      </c>
      <c r="C2746" t="s">
        <v>29</v>
      </c>
      <c r="D2746" s="5"/>
      <c r="E2746" s="2">
        <v>939</v>
      </c>
      <c r="F2746" s="2">
        <v>86</v>
      </c>
      <c r="G2746" t="str">
        <f>B2746&amp;C2746</f>
        <v>Jelagat MEVIN5000m</v>
      </c>
      <c r="H2746" s="2">
        <f>E2746</f>
        <v>939</v>
      </c>
      <c r="I2746" s="2" cm="1">
        <f t="array" ref="I2746">MAX(IF($G$3:$G$4000=$G2746,$H$3:$H$4000))</f>
        <v>939</v>
      </c>
      <c r="J2746" s="2" t="str">
        <v>RSA</v>
      </c>
      <c r="K2746" s="21" t="str">
        <v>Dominique SCOTT</v>
      </c>
      <c r="L2746" s="47" t="str">
        <v>10000m</v>
      </c>
      <c r="M2746" s="97">
        <v>33779</v>
      </c>
      <c r="N2746" s="96" t="str">
        <f t="shared" si="168"/>
        <v>Dominique SCOTT10000m</v>
      </c>
      <c r="O2746" s="2">
        <f t="shared" si="169"/>
        <v>1193</v>
      </c>
      <c r="P2746" s="2">
        <f t="shared" si="170"/>
        <v>11</v>
      </c>
      <c r="Q2746" s="81" t="str">
        <f t="shared" si="171"/>
        <v/>
      </c>
    </row>
    <row r="2747" spans="1:17" x14ac:dyDescent="0.2">
      <c r="A2747" t="s">
        <v>1224</v>
      </c>
      <c r="B2747" t="s">
        <v>5222</v>
      </c>
      <c r="C2747" s="5" t="s">
        <v>33</v>
      </c>
      <c r="D2747" s="5"/>
      <c r="E2747" s="2">
        <v>939</v>
      </c>
      <c r="F2747" s="2">
        <v>45</v>
      </c>
      <c r="G2747" t="str">
        <f>B2747&amp;C2747</f>
        <v>Hannah MWANGI400mh</v>
      </c>
      <c r="H2747" s="2">
        <f>E2747</f>
        <v>939</v>
      </c>
      <c r="I2747" s="2" cm="1">
        <f t="array" ref="I2747">MAX(IF($G$3:$G$4000=$G2747,$H$3:$H$4000))</f>
        <v>939</v>
      </c>
      <c r="J2747" s="2" t="str">
        <v>RSA</v>
      </c>
      <c r="K2747" s="21" t="str">
        <v>Gerda STEYN</v>
      </c>
      <c r="L2747" s="47" t="str">
        <v>marathon</v>
      </c>
      <c r="M2747" s="97">
        <v>32935</v>
      </c>
      <c r="N2747" s="96" t="str">
        <f t="shared" si="168"/>
        <v>Gerda STEYNmarathon</v>
      </c>
      <c r="O2747" s="2">
        <f t="shared" si="169"/>
        <v>1178</v>
      </c>
      <c r="P2747" s="2">
        <f t="shared" si="170"/>
        <v>31</v>
      </c>
      <c r="Q2747" s="81" t="str">
        <f t="shared" si="171"/>
        <v/>
      </c>
    </row>
    <row r="2748" spans="1:17" x14ac:dyDescent="0.2">
      <c r="A2748" t="s">
        <v>1224</v>
      </c>
      <c r="B2748" t="s">
        <v>5215</v>
      </c>
      <c r="C2748" s="5" t="s">
        <v>29</v>
      </c>
      <c r="D2748" s="5">
        <v>37376</v>
      </c>
      <c r="E2748" s="2">
        <v>938</v>
      </c>
      <c r="F2748" s="2">
        <v>87</v>
      </c>
      <c r="G2748" t="str">
        <f>B2748&amp;C2748</f>
        <v>Margaret EKALALE5000m</v>
      </c>
      <c r="H2748" s="2">
        <f>E2748</f>
        <v>938</v>
      </c>
      <c r="I2748" s="2" cm="1">
        <f t="array" ref="I2748">MAX(IF($G$3:$G$4000=$G2748,$H$3:$H$4000))</f>
        <v>938</v>
      </c>
      <c r="J2748" s="2" t="str">
        <v>RSA</v>
      </c>
      <c r="K2748" s="21" t="str">
        <v>Wenda NEL</v>
      </c>
      <c r="L2748" s="47" t="str">
        <v>400mh</v>
      </c>
      <c r="M2748" s="97">
        <v>32354</v>
      </c>
      <c r="N2748" s="96" t="str">
        <f t="shared" si="168"/>
        <v>Wenda NEL400mh</v>
      </c>
      <c r="O2748" s="2">
        <f t="shared" si="169"/>
        <v>1168</v>
      </c>
      <c r="P2748" s="2">
        <f t="shared" si="170"/>
        <v>7</v>
      </c>
      <c r="Q2748" s="81" t="str">
        <f t="shared" si="171"/>
        <v/>
      </c>
    </row>
    <row r="2749" spans="1:17" x14ac:dyDescent="0.2">
      <c r="A2749" t="s">
        <v>1224</v>
      </c>
      <c r="B2749" t="s">
        <v>5216</v>
      </c>
      <c r="C2749" t="s">
        <v>29</v>
      </c>
      <c r="D2749" s="5"/>
      <c r="E2749" s="2">
        <v>937</v>
      </c>
      <c r="F2749" s="2">
        <v>89</v>
      </c>
      <c r="G2749" t="str">
        <f>B2749&amp;C2749</f>
        <v>Yvone CHEPCHIRCHIR5000m</v>
      </c>
      <c r="H2749" s="2">
        <f>E2749</f>
        <v>937</v>
      </c>
      <c r="I2749" s="2" cm="1">
        <f t="array" ref="I2749">MAX(IF($G$3:$G$4000=$G2749,$H$3:$H$4000))</f>
        <v>937</v>
      </c>
      <c r="J2749" s="2" t="str">
        <v>RSA</v>
      </c>
      <c r="K2749" s="21" t="str">
        <v>Dominique SCOTT</v>
      </c>
      <c r="L2749" s="47" t="str">
        <v>5000m</v>
      </c>
      <c r="M2749" s="97">
        <v>33779</v>
      </c>
      <c r="N2749" s="96" t="str">
        <f t="shared" si="168"/>
        <v>Dominique SCOTT5000m</v>
      </c>
      <c r="O2749" s="2">
        <f t="shared" si="169"/>
        <v>1160</v>
      </c>
      <c r="P2749" s="2">
        <f t="shared" si="170"/>
        <v>24</v>
      </c>
      <c r="Q2749" s="81" t="str">
        <f t="shared" si="171"/>
        <v/>
      </c>
    </row>
    <row r="2750" spans="1:17" x14ac:dyDescent="0.2">
      <c r="A2750" t="s">
        <v>1224</v>
      </c>
      <c r="B2750" t="s">
        <v>2824</v>
      </c>
      <c r="C2750" t="s">
        <v>85</v>
      </c>
      <c r="D2750" s="6"/>
      <c r="E2750" s="2">
        <v>937</v>
      </c>
      <c r="F2750" s="2">
        <v>10</v>
      </c>
      <c r="G2750" t="str">
        <f>B2750&amp;C2750</f>
        <v>Silvia KEMBOIrace-walking</v>
      </c>
      <c r="H2750" s="2">
        <f>E2750</f>
        <v>937</v>
      </c>
      <c r="I2750" s="2" cm="1">
        <f t="array" ref="I2750">MAX(IF($G$3:$G$4000=$G2750,$H$3:$H$4000))</f>
        <v>937</v>
      </c>
      <c r="J2750" s="2" t="str">
        <v>RSA</v>
      </c>
      <c r="K2750" s="21" t="str">
        <v>Irvette VAN ZYL</v>
      </c>
      <c r="L2750" s="47" t="str">
        <v>marathon</v>
      </c>
      <c r="M2750" s="97">
        <v>31963</v>
      </c>
      <c r="N2750" s="96" t="str">
        <f t="shared" si="168"/>
        <v>Irvette VAN ZYLmarathon</v>
      </c>
      <c r="O2750" s="2">
        <f t="shared" si="169"/>
        <v>1146</v>
      </c>
      <c r="P2750" s="2">
        <f t="shared" si="170"/>
        <v>56</v>
      </c>
      <c r="Q2750" s="81" t="str">
        <f t="shared" si="171"/>
        <v/>
      </c>
    </row>
    <row r="2751" spans="1:17" x14ac:dyDescent="0.2">
      <c r="A2751" t="s">
        <v>1224</v>
      </c>
      <c r="B2751" t="s">
        <v>5217</v>
      </c>
      <c r="C2751" t="s">
        <v>29</v>
      </c>
      <c r="D2751" s="5"/>
      <c r="E2751" s="2">
        <v>931</v>
      </c>
      <c r="F2751" s="2">
        <v>94</v>
      </c>
      <c r="G2751" t="str">
        <f>B2751&amp;C2751</f>
        <v>Gladys LONGARS5000m</v>
      </c>
      <c r="H2751" s="2">
        <f>E2751</f>
        <v>931</v>
      </c>
      <c r="I2751" s="2" cm="1">
        <f t="array" ref="I2751">MAX(IF($G$3:$G$4000=$G2751,$H$3:$H$4000))</f>
        <v>931</v>
      </c>
      <c r="J2751" s="2" t="str">
        <v>RSA</v>
      </c>
      <c r="K2751" s="21" t="str">
        <v>Zen√©y VAN DER WALT</v>
      </c>
      <c r="L2751" s="47" t="str">
        <v>400mh</v>
      </c>
      <c r="M2751" s="97">
        <v>36668</v>
      </c>
      <c r="N2751" s="96" t="str">
        <f t="shared" si="168"/>
        <v>Zen√©y VAN DER WALT400mh</v>
      </c>
      <c r="O2751" s="2">
        <f t="shared" si="169"/>
        <v>1145</v>
      </c>
      <c r="P2751" s="2">
        <f t="shared" si="170"/>
        <v>16</v>
      </c>
      <c r="Q2751" s="81" t="str">
        <f t="shared" si="171"/>
        <v/>
      </c>
    </row>
    <row r="2752" spans="1:17" x14ac:dyDescent="0.2">
      <c r="A2752" t="s">
        <v>1224</v>
      </c>
      <c r="B2752" t="s">
        <v>2827</v>
      </c>
      <c r="C2752" t="s">
        <v>85</v>
      </c>
      <c r="D2752" s="5"/>
      <c r="E2752" s="2">
        <v>927</v>
      </c>
      <c r="F2752" s="2">
        <v>11</v>
      </c>
      <c r="G2752" t="str">
        <f>B2752&amp;C2752</f>
        <v>Naomi CHEPKIRUIrace-walking</v>
      </c>
      <c r="H2752" s="2">
        <f>E2752</f>
        <v>927</v>
      </c>
      <c r="I2752" s="2" cm="1">
        <f t="array" ref="I2752">MAX(IF($G$3:$G$4000=$G2752,$H$3:$H$4000))</f>
        <v>927</v>
      </c>
      <c r="J2752" s="2" t="str">
        <v>RSA</v>
      </c>
      <c r="K2752" s="21" t="str">
        <v>Gezelle MAGERMAN</v>
      </c>
      <c r="L2752" s="47" t="str">
        <v>400mh</v>
      </c>
      <c r="M2752" s="97">
        <v>35541</v>
      </c>
      <c r="N2752" s="96" t="str">
        <f t="shared" si="168"/>
        <v>Gezelle MAGERMAN400mh</v>
      </c>
      <c r="O2752" s="2">
        <f t="shared" si="169"/>
        <v>1144</v>
      </c>
      <c r="P2752" s="2">
        <f t="shared" si="170"/>
        <v>17</v>
      </c>
      <c r="Q2752" s="81" t="str">
        <f t="shared" si="171"/>
        <v/>
      </c>
    </row>
    <row r="2753" spans="1:17" x14ac:dyDescent="0.2">
      <c r="A2753" t="s">
        <v>1224</v>
      </c>
      <c r="B2753" t="s">
        <v>5218</v>
      </c>
      <c r="C2753" s="6" t="s">
        <v>29</v>
      </c>
      <c r="D2753" s="5">
        <v>35971</v>
      </c>
      <c r="E2753" s="2">
        <v>923</v>
      </c>
      <c r="F2753" s="2">
        <v>97</v>
      </c>
      <c r="G2753" t="str">
        <f>B2753&amp;C2753</f>
        <v>Jackline CHERONO5000m</v>
      </c>
      <c r="H2753" s="2">
        <f>E2753</f>
        <v>923</v>
      </c>
      <c r="I2753" s="2" cm="1">
        <f t="array" ref="I2753">MAX(IF($G$3:$G$4000=$G2753,$H$3:$H$4000))</f>
        <v>923</v>
      </c>
      <c r="J2753" s="2" t="str">
        <v>RSA</v>
      </c>
      <c r="K2753" s="21" t="str">
        <v>Marione FOURIE</v>
      </c>
      <c r="L2753" s="47" t="str">
        <v>100mh</v>
      </c>
      <c r="M2753" s="97">
        <v>37376</v>
      </c>
      <c r="N2753" s="96" t="str">
        <f t="shared" si="168"/>
        <v>Marione FOURIE100mh</v>
      </c>
      <c r="O2753" s="2">
        <f t="shared" si="169"/>
        <v>1138</v>
      </c>
      <c r="P2753" s="2">
        <f t="shared" si="170"/>
        <v>22</v>
      </c>
      <c r="Q2753" s="81" t="str">
        <f t="shared" si="171"/>
        <v/>
      </c>
    </row>
    <row r="2754" spans="1:17" x14ac:dyDescent="0.2">
      <c r="A2754" t="s">
        <v>1224</v>
      </c>
      <c r="B2754" t="s">
        <v>5223</v>
      </c>
      <c r="C2754" t="s">
        <v>33</v>
      </c>
      <c r="D2754" s="5"/>
      <c r="E2754" s="2">
        <v>923</v>
      </c>
      <c r="F2754" s="2">
        <v>46</v>
      </c>
      <c r="G2754" t="str">
        <f>B2754&amp;C2754</f>
        <v>Winnie JELAGAT400mh</v>
      </c>
      <c r="H2754" s="2">
        <f>E2754</f>
        <v>923</v>
      </c>
      <c r="I2754" s="2" cm="1">
        <f t="array" ref="I2754">MAX(IF($G$3:$G$4000=$G2754,$H$3:$H$4000))</f>
        <v>923</v>
      </c>
      <c r="J2754" s="2" t="str">
        <v>RSA</v>
      </c>
      <c r="K2754" s="21" t="str">
        <v>Prudence SEKGODISO</v>
      </c>
      <c r="L2754" s="47" t="str">
        <v>800m</v>
      </c>
      <c r="M2754" s="97">
        <v>37261</v>
      </c>
      <c r="N2754" s="96" t="str">
        <f t="shared" si="168"/>
        <v>Prudence SEKGODISO800m</v>
      </c>
      <c r="O2754" s="2">
        <f t="shared" si="169"/>
        <v>1137</v>
      </c>
      <c r="P2754" s="2">
        <f t="shared" si="170"/>
        <v>25</v>
      </c>
      <c r="Q2754" s="81" t="str">
        <f t="shared" si="171"/>
        <v/>
      </c>
    </row>
    <row r="2755" spans="1:17" x14ac:dyDescent="0.2">
      <c r="A2755" t="s">
        <v>1224</v>
      </c>
      <c r="B2755" t="s">
        <v>2819</v>
      </c>
      <c r="C2755" t="s">
        <v>85</v>
      </c>
      <c r="D2755" s="5">
        <v>28865</v>
      </c>
      <c r="E2755" s="2">
        <v>923</v>
      </c>
      <c r="F2755" s="2">
        <v>24</v>
      </c>
      <c r="G2755" t="str">
        <f>B2755&amp;C2755</f>
        <v>Grace Wanjiru NJUErace-walking</v>
      </c>
      <c r="H2755" s="2">
        <f>E2755</f>
        <v>923</v>
      </c>
      <c r="I2755" s="2" cm="1">
        <f t="array" ref="I2755">MAX(IF($G$3:$G$4000=$G2755,$H$3:$H$4000))</f>
        <v>923</v>
      </c>
      <c r="J2755" s="2" t="str">
        <v>RSA</v>
      </c>
      <c r="K2755" s="21" t="str">
        <v>Dominique SCOTT</v>
      </c>
      <c r="L2755" s="47" t="str">
        <v>1500m</v>
      </c>
      <c r="M2755" s="97">
        <v>33779</v>
      </c>
      <c r="N2755" s="96" t="str">
        <f t="shared" si="168"/>
        <v>Dominique SCOTT1500m</v>
      </c>
      <c r="O2755" s="2">
        <f t="shared" si="169"/>
        <v>1137</v>
      </c>
      <c r="P2755" s="2">
        <f t="shared" si="170"/>
        <v>37</v>
      </c>
      <c r="Q2755" s="81" t="str">
        <f t="shared" si="171"/>
        <v/>
      </c>
    </row>
    <row r="2756" spans="1:17" x14ac:dyDescent="0.2">
      <c r="A2756" t="s">
        <v>1224</v>
      </c>
      <c r="B2756" t="s">
        <v>5219</v>
      </c>
      <c r="C2756" s="6" t="s">
        <v>29</v>
      </c>
      <c r="D2756" s="5"/>
      <c r="E2756" s="2">
        <v>922</v>
      </c>
      <c r="F2756" s="2">
        <v>98</v>
      </c>
      <c r="G2756" t="str">
        <f>B2756&amp;C2756</f>
        <v>Irene CHEPKETER5000m</v>
      </c>
      <c r="H2756" s="2">
        <f>E2756</f>
        <v>922</v>
      </c>
      <c r="I2756" s="2" cm="1">
        <f t="array" ref="I2756">MAX(IF($G$3:$G$4000=$G2756,$H$3:$H$4000))</f>
        <v>922</v>
      </c>
      <c r="J2756" s="2" t="str">
        <v>RSA</v>
      </c>
      <c r="K2756" s="21" t="str">
        <v>Taylon BIELDT</v>
      </c>
      <c r="L2756" s="47" t="str">
        <v>400mh</v>
      </c>
      <c r="M2756" s="97">
        <v>36103</v>
      </c>
      <c r="N2756" s="96" t="str">
        <f t="shared" ref="N2756:N2819" si="172">K2756&amp;L2756</f>
        <v>Taylon BIELDT400mh</v>
      </c>
      <c r="O2756" s="2">
        <f t="shared" ref="O2756:O2819" si="173">VLOOKUP(K2756&amp;L2756,$G$3:$H$3442,2,FALSE)</f>
        <v>1136</v>
      </c>
      <c r="P2756" s="2">
        <f t="shared" ref="P2756:P2819" si="174">COUNTIFS($L$3:$L$3026,L2756,$O$3:$O$3026,"&gt;"&amp;O2756)+1</f>
        <v>21</v>
      </c>
      <c r="Q2756" s="81" t="str">
        <f t="shared" ref="Q2756:Q2819" si="175">IFERROR(IF(J2756="AUS",COUNTIFS($J$3:$J$3026,"AUS",$L$3:$L$3026,L2756,$O$3:$O$3026,"&gt;"&amp;O2756)+1,""),"")</f>
        <v/>
      </c>
    </row>
    <row r="2757" spans="1:17" x14ac:dyDescent="0.2">
      <c r="A2757" t="s">
        <v>1224</v>
      </c>
      <c r="B2757" t="s">
        <v>1463</v>
      </c>
      <c r="C2757" t="s">
        <v>33</v>
      </c>
      <c r="D2757" s="5"/>
      <c r="E2757" s="2">
        <v>917</v>
      </c>
      <c r="F2757" s="2">
        <v>49</v>
      </c>
      <c r="G2757" t="str">
        <f>B2757&amp;C2757</f>
        <v>Rahab NDIRANGU400mh</v>
      </c>
      <c r="H2757" s="2">
        <f>E2757</f>
        <v>917</v>
      </c>
      <c r="I2757" s="2" cm="1">
        <f t="array" ref="I2757">MAX(IF($G$3:$G$4000=$G2757,$H$3:$H$4000))</f>
        <v>917</v>
      </c>
      <c r="J2757" s="2" t="str">
        <v>RSA</v>
      </c>
      <c r="K2757" s="21" t="str">
        <v>Taylon BIELDT</v>
      </c>
      <c r="L2757" s="47" t="str">
        <v>100mh</v>
      </c>
      <c r="M2757" s="97">
        <v>36103</v>
      </c>
      <c r="N2757" s="96" t="str">
        <f t="shared" si="172"/>
        <v>Taylon BIELDT100mh</v>
      </c>
      <c r="O2757" s="2">
        <f t="shared" si="173"/>
        <v>1132</v>
      </c>
      <c r="P2757" s="2">
        <f t="shared" si="174"/>
        <v>25</v>
      </c>
      <c r="Q2757" s="81" t="str">
        <f t="shared" si="175"/>
        <v/>
      </c>
    </row>
    <row r="2758" spans="1:17" x14ac:dyDescent="0.2">
      <c r="A2758" t="s">
        <v>1224</v>
      </c>
      <c r="B2758" t="s">
        <v>1688</v>
      </c>
      <c r="C2758" t="s">
        <v>41</v>
      </c>
      <c r="D2758" s="5">
        <v>37610</v>
      </c>
      <c r="E2758" s="2">
        <v>901</v>
      </c>
      <c r="F2758" s="2">
        <v>36</v>
      </c>
      <c r="G2758" t="str">
        <f>B2758&amp;C2758</f>
        <v>Martha Nthanze MUSAIjavelin-throw</v>
      </c>
      <c r="H2758" s="2">
        <f>E2758</f>
        <v>901</v>
      </c>
      <c r="I2758" s="2" cm="1">
        <f t="array" ref="I2758">MAX(IF($G$3:$G$4000=$G2758,$H$3:$H$4000))</f>
        <v>901</v>
      </c>
      <c r="J2758" s="2" t="str">
        <v>RSA</v>
      </c>
      <c r="K2758" s="21" t="str">
        <v>Zen√©y VAN DER WALT</v>
      </c>
      <c r="L2758" s="47" t="str">
        <v>400m</v>
      </c>
      <c r="M2758" s="97">
        <v>36668</v>
      </c>
      <c r="N2758" s="96" t="str">
        <f t="shared" si="172"/>
        <v>Zen√©y VAN DER WALT400m</v>
      </c>
      <c r="O2758" s="2">
        <f t="shared" si="173"/>
        <v>1130</v>
      </c>
      <c r="P2758" s="2">
        <f t="shared" si="174"/>
        <v>39</v>
      </c>
      <c r="Q2758" s="81" t="str">
        <f t="shared" si="175"/>
        <v/>
      </c>
    </row>
    <row r="2759" spans="1:17" x14ac:dyDescent="0.2">
      <c r="A2759" t="s">
        <v>1224</v>
      </c>
      <c r="B2759" t="s">
        <v>2772</v>
      </c>
      <c r="C2759" t="s">
        <v>41</v>
      </c>
      <c r="D2759" s="5">
        <v>34260</v>
      </c>
      <c r="E2759" s="2">
        <v>874</v>
      </c>
      <c r="F2759" s="2">
        <v>48</v>
      </c>
      <c r="G2759" t="str">
        <f>B2759&amp;C2759</f>
        <v>Damacline Mwango NYAKERERIjavelin-throw</v>
      </c>
      <c r="H2759" s="2">
        <f>E2759</f>
        <v>874</v>
      </c>
      <c r="I2759" s="2" cm="1">
        <f t="array" ref="I2759">MAX(IF($G$3:$G$4000=$G2759,$H$3:$H$4000))</f>
        <v>874</v>
      </c>
      <c r="J2759" s="2" t="str">
        <v>RSA</v>
      </c>
      <c r="K2759" s="21" t="str">
        <v>Miranda COETZEE</v>
      </c>
      <c r="L2759" s="47" t="str">
        <v>400m</v>
      </c>
      <c r="M2759" s="97">
        <v>35748</v>
      </c>
      <c r="N2759" s="96" t="str">
        <f t="shared" si="172"/>
        <v>Miranda COETZEE400m</v>
      </c>
      <c r="O2759" s="2">
        <f t="shared" si="173"/>
        <v>1125</v>
      </c>
      <c r="P2759" s="2">
        <f t="shared" si="174"/>
        <v>43</v>
      </c>
      <c r="Q2759" s="81" t="str">
        <f t="shared" si="175"/>
        <v/>
      </c>
    </row>
    <row r="2760" spans="1:17" x14ac:dyDescent="0.2">
      <c r="A2760" t="s">
        <v>1224</v>
      </c>
      <c r="B2760" t="s">
        <v>1688</v>
      </c>
      <c r="C2760" t="s">
        <v>41</v>
      </c>
      <c r="D2760" s="5">
        <v>37610</v>
      </c>
      <c r="E2760" s="2">
        <v>866</v>
      </c>
      <c r="F2760" s="2">
        <v>16</v>
      </c>
      <c r="G2760" t="str">
        <f>B2760&amp;C2760</f>
        <v>Martha Nthanze MUSAIjavelin-throw</v>
      </c>
      <c r="H2760" s="2">
        <f>E2760</f>
        <v>866</v>
      </c>
      <c r="I2760" s="2" cm="1">
        <f t="array" ref="I2760">MAX(IF($G$3:$G$4000=$G2760,$H$3:$H$4000))</f>
        <v>901</v>
      </c>
      <c r="J2760" s="2" t="str">
        <v>RSA</v>
      </c>
      <c r="K2760" s="21" t="str">
        <v>Justine PALFRAMAN</v>
      </c>
      <c r="L2760" s="47" t="str">
        <v>400m</v>
      </c>
      <c r="M2760" s="97">
        <v>34277</v>
      </c>
      <c r="N2760" s="96" t="str">
        <f t="shared" si="172"/>
        <v>Justine PALFRAMAN400m</v>
      </c>
      <c r="O2760" s="2">
        <f t="shared" si="173"/>
        <v>1116</v>
      </c>
      <c r="P2760" s="2">
        <f t="shared" si="174"/>
        <v>50</v>
      </c>
      <c r="Q2760" s="81" t="str">
        <f t="shared" si="175"/>
        <v/>
      </c>
    </row>
    <row r="2761" spans="1:17" x14ac:dyDescent="0.2">
      <c r="A2761" t="s">
        <v>1224</v>
      </c>
      <c r="B2761" t="s">
        <v>1612</v>
      </c>
      <c r="C2761" t="s">
        <v>40</v>
      </c>
      <c r="D2761" s="5"/>
      <c r="E2761" s="2">
        <v>856</v>
      </c>
      <c r="F2761" s="2">
        <v>37</v>
      </c>
      <c r="G2761" t="str">
        <f>B2761&amp;C2761</f>
        <v>Caroline CHEROTICHdiscus-throw</v>
      </c>
      <c r="H2761" s="2">
        <f>E2761</f>
        <v>856</v>
      </c>
      <c r="I2761" s="2" cm="1">
        <f t="array" ref="I2761">MAX(IF($G$3:$G$4000=$G2761,$H$3:$H$4000))</f>
        <v>856</v>
      </c>
      <c r="J2761" s="2" t="str">
        <v>RSA</v>
      </c>
      <c r="K2761" s="21" t="str">
        <v>Justine PALFRAMAN</v>
      </c>
      <c r="L2761" s="47" t="str">
        <v>200m</v>
      </c>
      <c r="M2761" s="97">
        <v>34277</v>
      </c>
      <c r="N2761" s="96" t="str">
        <f t="shared" si="172"/>
        <v>Justine PALFRAMAN200m</v>
      </c>
      <c r="O2761" s="2">
        <f t="shared" si="173"/>
        <v>1113</v>
      </c>
      <c r="P2761" s="2">
        <f t="shared" si="174"/>
        <v>55</v>
      </c>
      <c r="Q2761" s="81" t="str">
        <f t="shared" si="175"/>
        <v/>
      </c>
    </row>
    <row r="2762" spans="1:17" x14ac:dyDescent="0.2">
      <c r="A2762" t="s">
        <v>1224</v>
      </c>
      <c r="B2762" t="s">
        <v>2824</v>
      </c>
      <c r="C2762" t="s">
        <v>85</v>
      </c>
      <c r="D2762" s="5"/>
      <c r="E2762" s="2">
        <v>843</v>
      </c>
      <c r="F2762" s="2">
        <v>33</v>
      </c>
      <c r="G2762" t="str">
        <f>B2762&amp;C2762</f>
        <v>Silvia KEMBOIrace-walking</v>
      </c>
      <c r="H2762" s="2">
        <f>E2762</f>
        <v>843</v>
      </c>
      <c r="I2762" s="2" cm="1">
        <f t="array" ref="I2762">MAX(IF($G$3:$G$4000=$G2762,$H$3:$H$4000))</f>
        <v>937</v>
      </c>
      <c r="J2762" s="2" t="str">
        <v>RSA</v>
      </c>
      <c r="K2762" s="21" t="str">
        <v>Rogail Samantha JOSEPH</v>
      </c>
      <c r="L2762" s="47" t="str">
        <v>400mh</v>
      </c>
      <c r="M2762" s="97">
        <v>36638</v>
      </c>
      <c r="N2762" s="96" t="str">
        <f t="shared" si="172"/>
        <v>Rogail Samantha JOSEPH400mh</v>
      </c>
      <c r="O2762" s="2">
        <f t="shared" si="173"/>
        <v>1113</v>
      </c>
      <c r="P2762" s="2">
        <f t="shared" si="174"/>
        <v>25</v>
      </c>
      <c r="Q2762" s="81" t="str">
        <f t="shared" si="175"/>
        <v/>
      </c>
    </row>
    <row r="2763" spans="1:17" x14ac:dyDescent="0.2">
      <c r="A2763" t="s">
        <v>1224</v>
      </c>
      <c r="B2763" t="s">
        <v>1612</v>
      </c>
      <c r="C2763" t="s">
        <v>40</v>
      </c>
      <c r="D2763" s="6"/>
      <c r="E2763" s="2">
        <v>842</v>
      </c>
      <c r="F2763" s="2">
        <v>84</v>
      </c>
      <c r="G2763" t="str">
        <f>B2763&amp;C2763</f>
        <v>Caroline CHEROTICHdiscus-throw</v>
      </c>
      <c r="H2763" s="2">
        <f>E2763</f>
        <v>842</v>
      </c>
      <c r="I2763" s="2" cm="1">
        <f t="array" ref="I2763">MAX(IF($G$3:$G$4000=$G2763,$H$3:$H$4000))</f>
        <v>856</v>
      </c>
      <c r="J2763" s="2" t="str">
        <v>RSA</v>
      </c>
      <c r="K2763" s="21" t="str">
        <v>Shirley NEKHUBUI</v>
      </c>
      <c r="L2763" s="47" t="str">
        <v>200m</v>
      </c>
      <c r="M2763" s="97">
        <v>36738</v>
      </c>
      <c r="N2763" s="96" t="str">
        <f t="shared" si="172"/>
        <v>Shirley NEKHUBUI200m</v>
      </c>
      <c r="O2763" s="2">
        <f t="shared" si="173"/>
        <v>1108</v>
      </c>
      <c r="P2763" s="2">
        <f t="shared" si="174"/>
        <v>60</v>
      </c>
      <c r="Q2763" s="81" t="str">
        <f t="shared" si="175"/>
        <v/>
      </c>
    </row>
    <row r="2764" spans="1:17" x14ac:dyDescent="0.2">
      <c r="A2764" t="s">
        <v>1224</v>
      </c>
      <c r="B2764" t="s">
        <v>1624</v>
      </c>
      <c r="C2764" t="s">
        <v>42</v>
      </c>
      <c r="D2764" s="5">
        <v>33156</v>
      </c>
      <c r="E2764" s="2">
        <v>838</v>
      </c>
      <c r="F2764" s="2">
        <v>23</v>
      </c>
      <c r="G2764" t="str">
        <f>B2764&amp;C2764</f>
        <v>Roselyn RAKAMBAhammer-throw</v>
      </c>
      <c r="H2764" s="2">
        <f>E2764</f>
        <v>838</v>
      </c>
      <c r="I2764" s="2" cm="1">
        <f t="array" ref="I2764">MAX(IF($G$3:$G$4000=$G2764,$H$3:$H$4000))</f>
        <v>838</v>
      </c>
      <c r="J2764" s="2" t="str">
        <v>RSA</v>
      </c>
      <c r="K2764" s="21" t="str">
        <v>Phindile KUBHEKA</v>
      </c>
      <c r="L2764" s="47" t="str">
        <v>100m</v>
      </c>
      <c r="M2764" s="97">
        <v>36527</v>
      </c>
      <c r="N2764" s="96" t="str">
        <f t="shared" si="172"/>
        <v>Phindile KUBHEKA100m</v>
      </c>
      <c r="O2764" s="2">
        <f t="shared" si="173"/>
        <v>1102</v>
      </c>
      <c r="P2764" s="2">
        <f t="shared" si="174"/>
        <v>90</v>
      </c>
      <c r="Q2764" s="81" t="str">
        <f t="shared" si="175"/>
        <v/>
      </c>
    </row>
    <row r="2765" spans="1:17" x14ac:dyDescent="0.2">
      <c r="A2765" t="s">
        <v>1224</v>
      </c>
      <c r="B2765" t="s">
        <v>5257</v>
      </c>
      <c r="C2765" t="s">
        <v>85</v>
      </c>
      <c r="D2765" s="5"/>
      <c r="E2765" s="2">
        <v>829</v>
      </c>
      <c r="F2765" s="2">
        <v>19</v>
      </c>
      <c r="G2765" t="str">
        <f>B2765&amp;C2765</f>
        <v>Violet JEPKEMOIrace-walking</v>
      </c>
      <c r="H2765" s="2">
        <f>E2765</f>
        <v>829</v>
      </c>
      <c r="I2765" s="2" cm="1">
        <f t="array" ref="I2765">MAX(IF($G$3:$G$4000=$G2765,$H$3:$H$4000))</f>
        <v>829</v>
      </c>
      <c r="J2765" s="2" t="str">
        <v>RSA</v>
      </c>
      <c r="K2765" s="21" t="str">
        <v>Caster SEMENYA</v>
      </c>
      <c r="L2765" s="47" t="str">
        <v>5000m</v>
      </c>
      <c r="M2765" s="97">
        <v>33245</v>
      </c>
      <c r="N2765" s="96" t="str">
        <f t="shared" si="172"/>
        <v>Caster SEMENYA5000m</v>
      </c>
      <c r="O2765" s="2">
        <f t="shared" si="173"/>
        <v>1102</v>
      </c>
      <c r="P2765" s="2">
        <f t="shared" si="174"/>
        <v>63</v>
      </c>
      <c r="Q2765" s="81" t="str">
        <f t="shared" si="175"/>
        <v/>
      </c>
    </row>
    <row r="2766" spans="1:17" x14ac:dyDescent="0.2">
      <c r="A2766" t="s">
        <v>1224</v>
      </c>
      <c r="B2766" t="s">
        <v>1667</v>
      </c>
      <c r="C2766" t="s">
        <v>42</v>
      </c>
      <c r="D2766" s="5">
        <v>31962</v>
      </c>
      <c r="E2766" s="2">
        <v>816</v>
      </c>
      <c r="F2766" s="2">
        <v>25</v>
      </c>
      <c r="G2766" t="str">
        <f>B2766&amp;C2766</f>
        <v>Lucy Anyango OMONDIhammer-throw</v>
      </c>
      <c r="H2766" s="2">
        <f>E2766</f>
        <v>816</v>
      </c>
      <c r="I2766" s="2" cm="1">
        <f t="array" ref="I2766">MAX(IF($G$3:$G$4000=$G2766,$H$3:$H$4000))</f>
        <v>816</v>
      </c>
      <c r="J2766" s="2" t="str">
        <v>RSA</v>
      </c>
      <c r="K2766" s="21" t="str">
        <v>Shirley NEKHUBUI</v>
      </c>
      <c r="L2766" s="47" t="str">
        <v>100m</v>
      </c>
      <c r="M2766" s="97">
        <v>36738</v>
      </c>
      <c r="N2766" s="96" t="str">
        <f t="shared" si="172"/>
        <v>Shirley NEKHUBUI100m</v>
      </c>
      <c r="O2766" s="2">
        <f t="shared" si="173"/>
        <v>1101</v>
      </c>
      <c r="P2766" s="2">
        <f t="shared" si="174"/>
        <v>93</v>
      </c>
      <c r="Q2766" s="81" t="str">
        <f t="shared" si="175"/>
        <v/>
      </c>
    </row>
    <row r="2767" spans="1:17" x14ac:dyDescent="0.2">
      <c r="A2767" t="s">
        <v>1224</v>
      </c>
      <c r="B2767" t="s">
        <v>2827</v>
      </c>
      <c r="C2767" t="s">
        <v>85</v>
      </c>
      <c r="D2767" s="5"/>
      <c r="E2767" s="2">
        <v>814</v>
      </c>
      <c r="F2767" s="2">
        <v>36</v>
      </c>
      <c r="G2767" t="str">
        <f>B2767&amp;C2767</f>
        <v>Naomi CHEPKIRUIrace-walking</v>
      </c>
      <c r="H2767" s="2">
        <f>E2767</f>
        <v>814</v>
      </c>
      <c r="I2767" s="2" cm="1">
        <f t="array" ref="I2767">MAX(IF($G$3:$G$4000=$G2767,$H$3:$H$4000))</f>
        <v>927</v>
      </c>
      <c r="J2767" s="2" t="str">
        <v>RSA</v>
      </c>
      <c r="K2767" s="21" t="str">
        <v>Dalene MPITI</v>
      </c>
      <c r="L2767" s="47" t="str">
        <v>400m</v>
      </c>
      <c r="M2767" s="97">
        <v>36748</v>
      </c>
      <c r="N2767" s="96" t="str">
        <f t="shared" si="172"/>
        <v>Dalene MPITI400m</v>
      </c>
      <c r="O2767" s="2">
        <f t="shared" si="173"/>
        <v>1101</v>
      </c>
      <c r="P2767" s="2">
        <f t="shared" si="174"/>
        <v>72</v>
      </c>
      <c r="Q2767" s="81" t="str">
        <f t="shared" si="175"/>
        <v/>
      </c>
    </row>
    <row r="2768" spans="1:17" x14ac:dyDescent="0.2">
      <c r="A2768" t="s">
        <v>1224</v>
      </c>
      <c r="B2768" t="s">
        <v>2795</v>
      </c>
      <c r="C2768" t="s">
        <v>41</v>
      </c>
      <c r="D2768" s="5">
        <v>1995</v>
      </c>
      <c r="E2768" s="2">
        <v>809</v>
      </c>
      <c r="F2768" s="2">
        <v>86</v>
      </c>
      <c r="G2768" t="str">
        <f>B2768&amp;C2768</f>
        <v>Jane JEPLETINGjavelin-throw</v>
      </c>
      <c r="H2768" s="2">
        <f>E2768</f>
        <v>809</v>
      </c>
      <c r="I2768" s="2" cm="1">
        <f t="array" ref="I2768">MAX(IF($G$3:$G$4000=$G2768,$H$3:$H$4000))</f>
        <v>809</v>
      </c>
      <c r="J2768" s="2" t="str">
        <v>RSA</v>
      </c>
      <c r="K2768" s="21" t="str">
        <v>Jo-Ane VAN DYK</v>
      </c>
      <c r="L2768" s="47" t="str">
        <v>javelin-throw</v>
      </c>
      <c r="M2768" s="97">
        <v>35706</v>
      </c>
      <c r="N2768" s="96" t="str">
        <f t="shared" si="172"/>
        <v>Jo-Ane VAN DYKjavelin-throw</v>
      </c>
      <c r="O2768" s="2">
        <f t="shared" si="173"/>
        <v>1100</v>
      </c>
      <c r="P2768" s="2">
        <f t="shared" si="174"/>
        <v>7</v>
      </c>
      <c r="Q2768" s="81" t="str">
        <f t="shared" si="175"/>
        <v/>
      </c>
    </row>
    <row r="2769" spans="1:17" x14ac:dyDescent="0.2">
      <c r="A2769" t="s">
        <v>1224</v>
      </c>
      <c r="B2769" t="s">
        <v>5248</v>
      </c>
      <c r="C2769" t="s">
        <v>42</v>
      </c>
      <c r="D2769" s="5">
        <v>32898</v>
      </c>
      <c r="E2769" s="2">
        <v>807</v>
      </c>
      <c r="F2769" s="2">
        <v>27</v>
      </c>
      <c r="G2769" t="str">
        <f>B2769&amp;C2769</f>
        <v>Linda Ngendo OSESOhammer-throw</v>
      </c>
      <c r="H2769" s="2">
        <f>E2769</f>
        <v>807</v>
      </c>
      <c r="I2769" s="2" cm="1">
        <f t="array" ref="I2769">MAX(IF($G$3:$G$4000=$G2769,$H$3:$H$4000))</f>
        <v>807</v>
      </c>
      <c r="J2769" s="2" t="str">
        <v>RSA</v>
      </c>
      <c r="K2769" s="21" t="str">
        <v>Wenda NEL</v>
      </c>
      <c r="L2769" s="47" t="str">
        <v>400m</v>
      </c>
      <c r="M2769" s="97">
        <v>32354</v>
      </c>
      <c r="N2769" s="96" t="str">
        <f t="shared" si="172"/>
        <v>Wenda NEL400m</v>
      </c>
      <c r="O2769" s="2">
        <f t="shared" si="173"/>
        <v>1099</v>
      </c>
      <c r="P2769" s="2">
        <f t="shared" si="174"/>
        <v>75</v>
      </c>
      <c r="Q2769" s="81" t="str">
        <f t="shared" si="175"/>
        <v/>
      </c>
    </row>
    <row r="2770" spans="1:17" x14ac:dyDescent="0.2">
      <c r="A2770" t="s">
        <v>1224</v>
      </c>
      <c r="B2770" t="s">
        <v>1699</v>
      </c>
      <c r="C2770" s="5" t="s">
        <v>41</v>
      </c>
      <c r="D2770" s="5">
        <v>37508</v>
      </c>
      <c r="E2770" s="2">
        <v>805</v>
      </c>
      <c r="F2770" s="2">
        <v>34</v>
      </c>
      <c r="G2770" t="str">
        <f>B2770&amp;C2770</f>
        <v>Gladys JEPKEMBOIjavelin-throw</v>
      </c>
      <c r="H2770" s="2">
        <f>E2770</f>
        <v>805</v>
      </c>
      <c r="I2770" s="2" cm="1">
        <f t="array" ref="I2770">MAX(IF($G$3:$G$4000=$G2770,$H$3:$H$4000))</f>
        <v>805</v>
      </c>
      <c r="J2770" s="2" t="str">
        <v>RSA</v>
      </c>
      <c r="K2770" s="21" t="str">
        <v>Carina VILJOEN</v>
      </c>
      <c r="L2770" s="47" t="str">
        <v>1500m</v>
      </c>
      <c r="M2770" s="97">
        <v>35535</v>
      </c>
      <c r="N2770" s="96" t="str">
        <f t="shared" si="172"/>
        <v>Carina VILJOEN1500m</v>
      </c>
      <c r="O2770" s="2">
        <f t="shared" si="173"/>
        <v>1093</v>
      </c>
      <c r="P2770" s="2">
        <f t="shared" si="174"/>
        <v>86</v>
      </c>
      <c r="Q2770" s="81" t="str">
        <f t="shared" si="175"/>
        <v/>
      </c>
    </row>
    <row r="2771" spans="1:17" x14ac:dyDescent="0.2">
      <c r="A2771" t="s">
        <v>1224</v>
      </c>
      <c r="B2771" t="s">
        <v>1699</v>
      </c>
      <c r="C2771" t="s">
        <v>41</v>
      </c>
      <c r="D2771" s="5">
        <v>37508</v>
      </c>
      <c r="E2771" s="2">
        <v>803</v>
      </c>
      <c r="F2771" s="2">
        <v>97</v>
      </c>
      <c r="G2771" t="str">
        <f>B2771&amp;C2771</f>
        <v>Gladys JEPKEMBOIjavelin-throw</v>
      </c>
      <c r="H2771" s="2">
        <f>E2771</f>
        <v>803</v>
      </c>
      <c r="I2771" s="2" cm="1">
        <f t="array" ref="I2771">MAX(IF($G$3:$G$4000=$G2771,$H$3:$H$4000))</f>
        <v>805</v>
      </c>
      <c r="J2771" s="2" t="str">
        <v>RSA</v>
      </c>
      <c r="K2771" s="21" t="str">
        <v>Anje NEL</v>
      </c>
      <c r="L2771" s="47" t="str">
        <v>400mh</v>
      </c>
      <c r="M2771" s="97">
        <v>37988</v>
      </c>
      <c r="N2771" s="96" t="str">
        <f t="shared" si="172"/>
        <v>Anje NEL400mh</v>
      </c>
      <c r="O2771" s="2">
        <f t="shared" si="173"/>
        <v>1092</v>
      </c>
      <c r="P2771" s="2">
        <f t="shared" si="174"/>
        <v>41</v>
      </c>
      <c r="Q2771" s="81" t="str">
        <f t="shared" si="175"/>
        <v/>
      </c>
    </row>
    <row r="2772" spans="1:17" x14ac:dyDescent="0.2">
      <c r="A2772" t="s">
        <v>1224</v>
      </c>
      <c r="B2772" t="s">
        <v>5258</v>
      </c>
      <c r="C2772" t="s">
        <v>85</v>
      </c>
      <c r="D2772" s="5"/>
      <c r="E2772" s="2">
        <v>802</v>
      </c>
      <c r="F2772" s="2">
        <v>20</v>
      </c>
      <c r="G2772" t="str">
        <f>B2772&amp;C2772</f>
        <v>Assumpta IKATErace-walking</v>
      </c>
      <c r="H2772" s="2">
        <f>E2772</f>
        <v>802</v>
      </c>
      <c r="I2772" s="2" cm="1">
        <f t="array" ref="I2772">MAX(IF($G$3:$G$4000=$G2772,$H$3:$H$4000))</f>
        <v>802</v>
      </c>
      <c r="J2772" s="2" t="str">
        <v>RSA</v>
      </c>
      <c r="K2772" s="21" t="str">
        <v>Glenrose XABA</v>
      </c>
      <c r="L2772" s="47" t="str">
        <v>5000m</v>
      </c>
      <c r="M2772" s="97">
        <v>34699</v>
      </c>
      <c r="N2772" s="96" t="str">
        <f t="shared" si="172"/>
        <v>Glenrose XABA5000m</v>
      </c>
      <c r="O2772" s="2">
        <f t="shared" si="173"/>
        <v>1089</v>
      </c>
      <c r="P2772" s="2">
        <f t="shared" si="174"/>
        <v>81</v>
      </c>
      <c r="Q2772" s="81" t="str">
        <f t="shared" si="175"/>
        <v/>
      </c>
    </row>
    <row r="2773" spans="1:17" x14ac:dyDescent="0.2">
      <c r="A2773" t="s">
        <v>1224</v>
      </c>
      <c r="B2773" t="s">
        <v>1698</v>
      </c>
      <c r="C2773" t="s">
        <v>41</v>
      </c>
      <c r="D2773" s="5">
        <v>35858</v>
      </c>
      <c r="E2773" s="2">
        <v>799</v>
      </c>
      <c r="F2773" s="2">
        <v>37</v>
      </c>
      <c r="G2773" t="str">
        <f>B2773&amp;C2773</f>
        <v>Salome MORAAjavelin-throw</v>
      </c>
      <c r="H2773" s="2">
        <f>E2773</f>
        <v>799</v>
      </c>
      <c r="I2773" s="2" cm="1">
        <f t="array" ref="I2773">MAX(IF($G$3:$G$4000=$G2773,$H$3:$H$4000))</f>
        <v>799</v>
      </c>
      <c r="J2773" s="2" t="str">
        <v>RSA</v>
      </c>
      <c r="K2773" s="21" t="str">
        <v>Sunette VILJOEN</v>
      </c>
      <c r="L2773" s="47" t="str">
        <v>javelin-throw</v>
      </c>
      <c r="M2773" s="97">
        <v>30595</v>
      </c>
      <c r="N2773" s="96" t="str">
        <f t="shared" si="172"/>
        <v>Sunette VILJOENjavelin-throw</v>
      </c>
      <c r="O2773" s="2">
        <f t="shared" si="173"/>
        <v>1089</v>
      </c>
      <c r="P2773" s="2">
        <f t="shared" si="174"/>
        <v>8</v>
      </c>
      <c r="Q2773" s="81" t="str">
        <f t="shared" si="175"/>
        <v/>
      </c>
    </row>
    <row r="2774" spans="1:17" x14ac:dyDescent="0.2">
      <c r="A2774" t="s">
        <v>1224</v>
      </c>
      <c r="B2774" t="s">
        <v>1643</v>
      </c>
      <c r="C2774" t="s">
        <v>39</v>
      </c>
      <c r="D2774" s="5">
        <v>1996</v>
      </c>
      <c r="E2774" s="2">
        <v>788</v>
      </c>
      <c r="F2774" s="2">
        <v>44</v>
      </c>
      <c r="G2774" t="str">
        <f>B2774&amp;C2774</f>
        <v>Sarah OTIENOshot-put</v>
      </c>
      <c r="H2774" s="2">
        <f>E2774</f>
        <v>788</v>
      </c>
      <c r="I2774" s="2" cm="1">
        <f t="array" ref="I2774">MAX(IF($G$3:$G$4000=$G2774,$H$3:$H$4000))</f>
        <v>788</v>
      </c>
      <c r="J2774" s="2" t="str">
        <v>RSA</v>
      </c>
      <c r="K2774" s="21" t="str">
        <v>Glenrose XABA</v>
      </c>
      <c r="L2774" s="47" t="str">
        <v>10000m</v>
      </c>
      <c r="M2774" s="97">
        <v>34699</v>
      </c>
      <c r="N2774" s="96" t="str">
        <f t="shared" si="172"/>
        <v>Glenrose XABA10000m</v>
      </c>
      <c r="O2774" s="2">
        <f t="shared" si="173"/>
        <v>1083</v>
      </c>
      <c r="P2774" s="2">
        <f t="shared" si="174"/>
        <v>74</v>
      </c>
      <c r="Q2774" s="81" t="str">
        <f t="shared" si="175"/>
        <v/>
      </c>
    </row>
    <row r="2775" spans="1:17" x14ac:dyDescent="0.2">
      <c r="A2775" t="s">
        <v>1224</v>
      </c>
      <c r="B2775" t="s">
        <v>2795</v>
      </c>
      <c r="C2775" t="s">
        <v>41</v>
      </c>
      <c r="D2775" s="5">
        <v>1995</v>
      </c>
      <c r="E2775" s="2">
        <v>784</v>
      </c>
      <c r="F2775" s="2">
        <v>42</v>
      </c>
      <c r="G2775" t="str">
        <f>B2775&amp;C2775</f>
        <v>Jane JEPLETINGjavelin-throw</v>
      </c>
      <c r="H2775" s="2">
        <f>E2775</f>
        <v>784</v>
      </c>
      <c r="I2775" s="2" cm="1">
        <f t="array" ref="I2775">MAX(IF($G$3:$G$4000=$G2775,$H$3:$H$4000))</f>
        <v>809</v>
      </c>
      <c r="J2775" s="2" t="str">
        <v>RSA</v>
      </c>
      <c r="K2775" s="21" t="str">
        <v>Aynslee VAN GRAAN</v>
      </c>
      <c r="L2775" s="47" t="str">
        <v>5000m</v>
      </c>
      <c r="M2775" s="97">
        <v>35048</v>
      </c>
      <c r="N2775" s="96" t="str">
        <f t="shared" si="172"/>
        <v>Aynslee VAN GRAAN5000m</v>
      </c>
      <c r="O2775" s="2">
        <f t="shared" si="173"/>
        <v>1082</v>
      </c>
      <c r="P2775" s="2">
        <f t="shared" si="174"/>
        <v>86</v>
      </c>
      <c r="Q2775" s="81" t="str">
        <f t="shared" si="175"/>
        <v/>
      </c>
    </row>
    <row r="2776" spans="1:17" x14ac:dyDescent="0.2">
      <c r="A2776" t="s">
        <v>1224</v>
      </c>
      <c r="B2776" t="s">
        <v>5260</v>
      </c>
      <c r="C2776" t="s">
        <v>85</v>
      </c>
      <c r="D2776" s="6">
        <v>37350</v>
      </c>
      <c r="E2776" s="2">
        <v>767</v>
      </c>
      <c r="F2776" s="2">
        <v>25</v>
      </c>
      <c r="G2776" t="str">
        <f>B2776&amp;C2776</f>
        <v>Grace GATHONIrace-walking</v>
      </c>
      <c r="H2776" s="2">
        <f>E2776</f>
        <v>767</v>
      </c>
      <c r="I2776" s="2" cm="1">
        <f t="array" ref="I2776">MAX(IF($G$3:$G$4000=$G2776,$H$3:$H$4000))</f>
        <v>767</v>
      </c>
      <c r="J2776" s="2" t="str">
        <v>RSA</v>
      </c>
      <c r="K2776" s="21" t="str">
        <v>Kirsten AHRENS</v>
      </c>
      <c r="L2776" s="47" t="str">
        <v>400m</v>
      </c>
      <c r="M2776" s="97">
        <v>36695</v>
      </c>
      <c r="N2776" s="96" t="str">
        <f t="shared" si="172"/>
        <v>Kirsten AHRENS400m</v>
      </c>
      <c r="O2776" s="2">
        <f t="shared" si="173"/>
        <v>1082</v>
      </c>
      <c r="P2776" s="2">
        <f t="shared" si="174"/>
        <v>95</v>
      </c>
      <c r="Q2776" s="81" t="str">
        <f t="shared" si="175"/>
        <v/>
      </c>
    </row>
    <row r="2777" spans="1:17" x14ac:dyDescent="0.2">
      <c r="A2777" t="s">
        <v>1224</v>
      </c>
      <c r="B2777" t="s">
        <v>5261</v>
      </c>
      <c r="C2777" t="s">
        <v>85</v>
      </c>
      <c r="D2777" s="6"/>
      <c r="E2777" s="2">
        <v>763</v>
      </c>
      <c r="F2777" s="2">
        <v>26</v>
      </c>
      <c r="G2777" t="str">
        <f>B2777&amp;C2777</f>
        <v>Grace THOITIrace-walking</v>
      </c>
      <c r="H2777" s="2">
        <f>E2777</f>
        <v>763</v>
      </c>
      <c r="I2777" s="2" cm="1">
        <f t="array" ref="I2777">MAX(IF($G$3:$G$4000=$G2777,$H$3:$H$4000))</f>
        <v>763</v>
      </c>
      <c r="J2777" s="2" t="str">
        <v>RSA</v>
      </c>
      <c r="K2777" s="21" t="str">
        <v>Kyla JACOBS</v>
      </c>
      <c r="L2777" s="47" t="str">
        <v>5000m</v>
      </c>
      <c r="M2777" s="97">
        <v>34621</v>
      </c>
      <c r="N2777" s="96" t="str">
        <f t="shared" si="172"/>
        <v>Kyla JACOBS5000m</v>
      </c>
      <c r="O2777" s="2">
        <f t="shared" si="173"/>
        <v>1080</v>
      </c>
      <c r="P2777" s="2">
        <f t="shared" si="174"/>
        <v>88</v>
      </c>
      <c r="Q2777" s="81" t="str">
        <f t="shared" si="175"/>
        <v/>
      </c>
    </row>
    <row r="2778" spans="1:17" x14ac:dyDescent="0.2">
      <c r="A2778" t="s">
        <v>1224</v>
      </c>
      <c r="B2778" t="s">
        <v>5245</v>
      </c>
      <c r="C2778" s="5" t="s">
        <v>39</v>
      </c>
      <c r="D2778" s="5"/>
      <c r="E2778" s="2">
        <v>753</v>
      </c>
      <c r="F2778" s="2">
        <v>66</v>
      </c>
      <c r="G2778" t="str">
        <f>B2778&amp;C2778</f>
        <v>Felister BOSIREshot-put</v>
      </c>
      <c r="H2778" s="2">
        <f>E2778</f>
        <v>753</v>
      </c>
      <c r="I2778" s="2" cm="1">
        <f t="array" ref="I2778">MAX(IF($G$3:$G$4000=$G2778,$H$3:$H$4000))</f>
        <v>753</v>
      </c>
      <c r="J2778" s="2" t="str">
        <v>RSA</v>
      </c>
      <c r="K2778" s="21" t="str">
        <v>Zinzi XULU</v>
      </c>
      <c r="L2778" s="47" t="str">
        <v>triple-jump</v>
      </c>
      <c r="M2778" s="97">
        <v>35336</v>
      </c>
      <c r="N2778" s="96" t="str">
        <f t="shared" si="172"/>
        <v>Zinzi XULUtriple-jump</v>
      </c>
      <c r="O2778" s="2">
        <f t="shared" si="173"/>
        <v>1080</v>
      </c>
      <c r="P2778" s="2">
        <f t="shared" si="174"/>
        <v>13</v>
      </c>
      <c r="Q2778" s="81" t="str">
        <f t="shared" si="175"/>
        <v/>
      </c>
    </row>
    <row r="2779" spans="1:17" x14ac:dyDescent="0.2">
      <c r="A2779" t="s">
        <v>1224</v>
      </c>
      <c r="B2779" t="s">
        <v>1624</v>
      </c>
      <c r="C2779" t="s">
        <v>40</v>
      </c>
      <c r="D2779" s="5">
        <v>33156</v>
      </c>
      <c r="E2779" s="2">
        <v>751</v>
      </c>
      <c r="F2779" s="2">
        <v>92</v>
      </c>
      <c r="G2779" t="str">
        <f>B2779&amp;C2779</f>
        <v>Roselyn RAKAMBAdiscus-throw</v>
      </c>
      <c r="H2779" s="2">
        <f>E2779</f>
        <v>751</v>
      </c>
      <c r="I2779" s="2" cm="1">
        <f t="array" ref="I2779">MAX(IF($G$3:$G$4000=$G2779,$H$3:$H$4000))</f>
        <v>751</v>
      </c>
      <c r="J2779" s="2" t="str">
        <v>RSA</v>
      </c>
      <c r="K2779" s="21" t="str">
        <v>Lene PEENS</v>
      </c>
      <c r="L2779" s="47" t="str">
        <v>long-jump</v>
      </c>
      <c r="M2779" s="97">
        <v>34794</v>
      </c>
      <c r="N2779" s="96" t="str">
        <f t="shared" si="172"/>
        <v>Lene PEENSlong-jump</v>
      </c>
      <c r="O2779" s="2">
        <f t="shared" si="173"/>
        <v>1079</v>
      </c>
      <c r="P2779" s="2">
        <f t="shared" si="174"/>
        <v>43</v>
      </c>
      <c r="Q2779" s="81" t="str">
        <f t="shared" si="175"/>
        <v/>
      </c>
    </row>
    <row r="2780" spans="1:17" x14ac:dyDescent="0.2">
      <c r="A2780" t="s">
        <v>1224</v>
      </c>
      <c r="B2780" t="s">
        <v>1708</v>
      </c>
      <c r="C2780" t="s">
        <v>41</v>
      </c>
      <c r="D2780" s="5"/>
      <c r="E2780" s="2">
        <v>745</v>
      </c>
      <c r="F2780" s="2">
        <v>57</v>
      </c>
      <c r="G2780" t="str">
        <f>B2780&amp;C2780</f>
        <v>Jemimah NDANUjavelin-throw</v>
      </c>
      <c r="H2780" s="2">
        <f>E2780</f>
        <v>745</v>
      </c>
      <c r="I2780" s="2" cm="1">
        <f t="array" ref="I2780">MAX(IF($G$3:$G$4000=$G2780,$H$3:$H$4000))</f>
        <v>745</v>
      </c>
      <c r="J2780" s="2" t="str">
        <v>RSA</v>
      </c>
      <c r="K2780" s="21" t="str">
        <v>Danielle NOLTE</v>
      </c>
      <c r="L2780" s="47" t="str">
        <v>long-jump</v>
      </c>
      <c r="M2780" s="97">
        <v>37267</v>
      </c>
      <c r="N2780" s="96" t="str">
        <f t="shared" si="172"/>
        <v>Danielle NOLTElong-jump</v>
      </c>
      <c r="O2780" s="2">
        <f t="shared" si="173"/>
        <v>1079</v>
      </c>
      <c r="P2780" s="2">
        <f t="shared" si="174"/>
        <v>43</v>
      </c>
      <c r="Q2780" s="81" t="str">
        <f t="shared" si="175"/>
        <v/>
      </c>
    </row>
    <row r="2781" spans="1:17" x14ac:dyDescent="0.2">
      <c r="A2781" t="s">
        <v>1224</v>
      </c>
      <c r="B2781" t="s">
        <v>2836</v>
      </c>
      <c r="C2781" t="s">
        <v>85</v>
      </c>
      <c r="D2781" s="5">
        <v>38557</v>
      </c>
      <c r="E2781" s="2">
        <v>745</v>
      </c>
      <c r="F2781" s="2">
        <v>51</v>
      </c>
      <c r="G2781" t="str">
        <f>B2781&amp;C2781</f>
        <v>Salomen KERUBOrace-walking</v>
      </c>
      <c r="H2781" s="2">
        <f>E2781</f>
        <v>745</v>
      </c>
      <c r="I2781" s="2" cm="1">
        <f t="array" ref="I2781">MAX(IF($G$3:$G$4000=$G2781,$H$3:$H$4000))</f>
        <v>745</v>
      </c>
      <c r="J2781" s="2" t="str">
        <v>RSA</v>
      </c>
      <c r="K2781" s="21" t="str">
        <v>Eljon√® KRUGER</v>
      </c>
      <c r="L2781" s="47" t="str">
        <v>long-jump</v>
      </c>
      <c r="M2781" s="97">
        <v>35901</v>
      </c>
      <c r="N2781" s="96" t="str">
        <f t="shared" si="172"/>
        <v>Eljon√® KRUGERlong-jump</v>
      </c>
      <c r="O2781" s="2">
        <f t="shared" si="173"/>
        <v>1077</v>
      </c>
      <c r="P2781" s="2">
        <f t="shared" si="174"/>
        <v>45</v>
      </c>
      <c r="Q2781" s="81" t="str">
        <f t="shared" si="175"/>
        <v/>
      </c>
    </row>
    <row r="2782" spans="1:17" x14ac:dyDescent="0.2">
      <c r="A2782" t="s">
        <v>1224</v>
      </c>
      <c r="B2782" t="s">
        <v>5255</v>
      </c>
      <c r="C2782" t="s">
        <v>41</v>
      </c>
      <c r="D2782" s="5">
        <v>37155</v>
      </c>
      <c r="E2782" s="2">
        <v>709</v>
      </c>
      <c r="F2782" s="2">
        <v>80</v>
      </c>
      <c r="G2782" t="str">
        <f>B2782&amp;C2782</f>
        <v>Dorothy Chepngetich RIROjavelin-throw</v>
      </c>
      <c r="H2782" s="2">
        <f>E2782</f>
        <v>709</v>
      </c>
      <c r="I2782" s="2" cm="1">
        <f t="array" ref="I2782">MAX(IF($G$3:$G$4000=$G2782,$H$3:$H$4000))</f>
        <v>709</v>
      </c>
      <c r="J2782" s="2" t="str">
        <v>RSA</v>
      </c>
      <c r="K2782" s="21" t="str">
        <v>Marlie VILJOEN</v>
      </c>
      <c r="L2782" s="47" t="str">
        <v>400m</v>
      </c>
      <c r="M2782" s="97">
        <v>36739</v>
      </c>
      <c r="N2782" s="96" t="str">
        <f t="shared" si="172"/>
        <v>Marlie VILJOEN400m</v>
      </c>
      <c r="O2782" s="2">
        <f t="shared" si="173"/>
        <v>1075</v>
      </c>
      <c r="P2782" s="2">
        <f t="shared" si="174"/>
        <v>107</v>
      </c>
      <c r="Q2782" s="81" t="str">
        <f t="shared" si="175"/>
        <v/>
      </c>
    </row>
    <row r="2783" spans="1:17" x14ac:dyDescent="0.2">
      <c r="A2783" t="s">
        <v>1201</v>
      </c>
      <c r="B2783" t="s">
        <v>2464</v>
      </c>
      <c r="C2783" t="s">
        <v>35</v>
      </c>
      <c r="D2783" s="5">
        <v>30856</v>
      </c>
      <c r="E2783" s="2">
        <v>1140</v>
      </c>
      <c r="F2783" s="2">
        <v>6</v>
      </c>
      <c r="G2783" t="str">
        <f>B2783&amp;C2783</f>
        <v>Levern SPENCERhigh-jump</v>
      </c>
      <c r="H2783" s="2">
        <f>E2783</f>
        <v>1140</v>
      </c>
      <c r="I2783" s="2" cm="1">
        <f t="array" ref="I2783">MAX(IF($G$3:$G$4000=$G2783,$H$3:$H$4000))</f>
        <v>1140</v>
      </c>
      <c r="J2783" s="2" t="str">
        <v>RSA</v>
      </c>
      <c r="K2783" s="21" t="str">
        <v>Joane GERBER</v>
      </c>
      <c r="L2783" s="47" t="str">
        <v>long-jump</v>
      </c>
      <c r="M2783" s="97">
        <v>37782</v>
      </c>
      <c r="N2783" s="96" t="str">
        <f t="shared" si="172"/>
        <v>Joane GERBERlong-jump</v>
      </c>
      <c r="O2783" s="2">
        <f t="shared" si="173"/>
        <v>1075</v>
      </c>
      <c r="P2783" s="2">
        <f t="shared" si="174"/>
        <v>47</v>
      </c>
      <c r="Q2783" s="81" t="str">
        <f t="shared" si="175"/>
        <v/>
      </c>
    </row>
    <row r="2784" spans="1:17" x14ac:dyDescent="0.2">
      <c r="A2784" t="s">
        <v>1201</v>
      </c>
      <c r="B2784" t="s">
        <v>1839</v>
      </c>
      <c r="C2784" t="s">
        <v>2</v>
      </c>
      <c r="D2784" s="5">
        <v>36480</v>
      </c>
      <c r="E2784" s="2">
        <v>1095</v>
      </c>
      <c r="F2784" s="2">
        <v>94</v>
      </c>
      <c r="G2784" t="str">
        <f>B2784&amp;C2784</f>
        <v>Mechaela HYACINTH100m</v>
      </c>
      <c r="H2784" s="2">
        <f>E2784</f>
        <v>1095</v>
      </c>
      <c r="I2784" s="2" cm="1">
        <f t="array" ref="I2784">MAX(IF($G$3:$G$4000=$G2784,$H$3:$H$4000))</f>
        <v>1095</v>
      </c>
      <c r="J2784" s="2" t="str">
        <v>RSA</v>
      </c>
      <c r="K2784" s="21" t="str">
        <v>Rikenette STEENKAMP</v>
      </c>
      <c r="L2784" s="47" t="str">
        <v>100mh</v>
      </c>
      <c r="M2784" s="97">
        <v>33893</v>
      </c>
      <c r="N2784" s="96" t="str">
        <f t="shared" si="172"/>
        <v>Rikenette STEENKAMP100mh</v>
      </c>
      <c r="O2784" s="2">
        <f t="shared" si="173"/>
        <v>1069</v>
      </c>
      <c r="P2784" s="2">
        <f t="shared" si="174"/>
        <v>77</v>
      </c>
      <c r="Q2784" s="81" t="str">
        <f t="shared" si="175"/>
        <v/>
      </c>
    </row>
    <row r="2785" spans="1:17" x14ac:dyDescent="0.2">
      <c r="A2785" t="s">
        <v>1201</v>
      </c>
      <c r="B2785" t="s">
        <v>2413</v>
      </c>
      <c r="C2785" s="5" t="s">
        <v>38</v>
      </c>
      <c r="D2785" s="6">
        <v>33547</v>
      </c>
      <c r="E2785" s="2">
        <v>1093</v>
      </c>
      <c r="F2785" s="2">
        <v>12</v>
      </c>
      <c r="G2785" t="str">
        <f>B2785&amp;C2785</f>
        <v>Sandisha ANTOINEtriple-jump</v>
      </c>
      <c r="H2785" s="2">
        <f>E2785</f>
        <v>1093</v>
      </c>
      <c r="I2785" s="2" cm="1">
        <f t="array" ref="I2785">MAX(IF($G$3:$G$4000=$G2785,$H$3:$H$4000))</f>
        <v>1093</v>
      </c>
      <c r="J2785" s="2" t="str">
        <v>RSA</v>
      </c>
      <c r="K2785" s="21" t="str">
        <v>Reabetswe MOLOI</v>
      </c>
      <c r="L2785" s="47" t="str">
        <v>100m</v>
      </c>
      <c r="M2785" s="97">
        <v>35136</v>
      </c>
      <c r="N2785" s="96" t="str">
        <f t="shared" si="172"/>
        <v>Reabetswe MOLOI100m</v>
      </c>
      <c r="O2785" s="2">
        <f t="shared" si="173"/>
        <v>1068</v>
      </c>
      <c r="P2785" s="2">
        <f t="shared" si="174"/>
        <v>114</v>
      </c>
      <c r="Q2785" s="81" t="str">
        <f t="shared" si="175"/>
        <v/>
      </c>
    </row>
    <row r="2786" spans="1:17" x14ac:dyDescent="0.2">
      <c r="A2786" t="s">
        <v>1201</v>
      </c>
      <c r="B2786" t="s">
        <v>1839</v>
      </c>
      <c r="C2786" t="s">
        <v>25</v>
      </c>
      <c r="D2786" s="5">
        <v>36480</v>
      </c>
      <c r="E2786" s="2">
        <v>1085</v>
      </c>
      <c r="F2786" s="2">
        <v>90</v>
      </c>
      <c r="G2786" t="str">
        <f>B2786&amp;C2786</f>
        <v>Mechaela HYACINTH200m</v>
      </c>
      <c r="H2786" s="2">
        <f>E2786</f>
        <v>1085</v>
      </c>
      <c r="I2786" s="2" cm="1">
        <f t="array" ref="I2786">MAX(IF($G$3:$G$4000=$G2786,$H$3:$H$4000))</f>
        <v>1085</v>
      </c>
      <c r="J2786" s="2" t="str">
        <v>RSA</v>
      </c>
      <c r="K2786" s="21" t="str">
        <v>Karmen FOUCHE</v>
      </c>
      <c r="L2786" s="47" t="str">
        <v>long-jump</v>
      </c>
      <c r="M2786" s="97">
        <v>37623</v>
      </c>
      <c r="N2786" s="96" t="str">
        <f t="shared" si="172"/>
        <v>Karmen FOUCHElong-jump</v>
      </c>
      <c r="O2786" s="2">
        <f t="shared" si="173"/>
        <v>1067</v>
      </c>
      <c r="P2786" s="2">
        <f t="shared" si="174"/>
        <v>51</v>
      </c>
      <c r="Q2786" s="81" t="str">
        <f t="shared" si="175"/>
        <v/>
      </c>
    </row>
    <row r="2787" spans="1:17" x14ac:dyDescent="0.2">
      <c r="A2787" t="s">
        <v>1201</v>
      </c>
      <c r="B2787" t="s">
        <v>1202</v>
      </c>
      <c r="C2787" t="s">
        <v>2</v>
      </c>
      <c r="D2787" s="5"/>
      <c r="E2787" s="2">
        <v>1028</v>
      </c>
      <c r="F2787" s="2">
        <v>62</v>
      </c>
      <c r="G2787" t="str">
        <f>B2787&amp;C2787</f>
        <v>Naomi LONDON100m</v>
      </c>
      <c r="H2787" s="2">
        <f>E2787</f>
        <v>1028</v>
      </c>
      <c r="I2787" s="2" cm="1">
        <f t="array" ref="I2787">MAX(IF($G$3:$G$4000=$G2787,$H$3:$H$4000))</f>
        <v>1028</v>
      </c>
      <c r="J2787" s="2" t="str">
        <v>RSA</v>
      </c>
      <c r="K2787" s="21" t="str">
        <v>Kayla VAN DER BERGH</v>
      </c>
      <c r="L2787" s="47" t="str">
        <v>100mh</v>
      </c>
      <c r="M2787" s="97">
        <v>37266</v>
      </c>
      <c r="N2787" s="96" t="str">
        <f t="shared" si="172"/>
        <v>Kayla VAN DER BERGH100mh</v>
      </c>
      <c r="O2787" s="2">
        <f t="shared" si="173"/>
        <v>1062</v>
      </c>
      <c r="P2787" s="2">
        <f t="shared" si="174"/>
        <v>85</v>
      </c>
      <c r="Q2787" s="81" t="str">
        <f t="shared" si="175"/>
        <v/>
      </c>
    </row>
    <row r="2788" spans="1:17" x14ac:dyDescent="0.2">
      <c r="A2788" t="s">
        <v>1201</v>
      </c>
      <c r="B2788" t="s">
        <v>2413</v>
      </c>
      <c r="C2788" t="s">
        <v>37</v>
      </c>
      <c r="D2788" s="5">
        <v>33547</v>
      </c>
      <c r="E2788" s="2">
        <v>1003</v>
      </c>
      <c r="F2788" s="2">
        <v>27</v>
      </c>
      <c r="G2788" t="str">
        <f>B2788&amp;C2788</f>
        <v>Sandisha ANTOINElong-jump</v>
      </c>
      <c r="H2788" s="2">
        <f>E2788</f>
        <v>1003</v>
      </c>
      <c r="I2788" s="2" cm="1">
        <f t="array" ref="I2788">MAX(IF($G$3:$G$4000=$G2788,$H$3:$H$4000))</f>
        <v>1003</v>
      </c>
      <c r="J2788" s="2" t="str">
        <v>RSA</v>
      </c>
      <c r="K2788" s="21" t="str">
        <v>Renate VAN TONDER</v>
      </c>
      <c r="L2788" s="47" t="str">
        <v>long-jump</v>
      </c>
      <c r="M2788" s="97">
        <v>35895</v>
      </c>
      <c r="N2788" s="96" t="str">
        <f t="shared" si="172"/>
        <v>Renate VAN TONDERlong-jump</v>
      </c>
      <c r="O2788" s="2">
        <f t="shared" si="173"/>
        <v>1060</v>
      </c>
      <c r="P2788" s="2">
        <f t="shared" si="174"/>
        <v>54</v>
      </c>
      <c r="Q2788" s="81" t="str">
        <f t="shared" si="175"/>
        <v/>
      </c>
    </row>
    <row r="2789" spans="1:17" x14ac:dyDescent="0.2">
      <c r="A2789" t="s">
        <v>1201</v>
      </c>
      <c r="B2789" t="s">
        <v>2799</v>
      </c>
      <c r="C2789" t="s">
        <v>41</v>
      </c>
      <c r="D2789" s="5">
        <v>35876</v>
      </c>
      <c r="E2789" s="2">
        <v>805</v>
      </c>
      <c r="F2789" s="2">
        <v>92</v>
      </c>
      <c r="G2789" t="str">
        <f>B2789&amp;C2789</f>
        <v>Rochelle ETIENNEjavelin-throw</v>
      </c>
      <c r="H2789" s="2">
        <f>E2789</f>
        <v>805</v>
      </c>
      <c r="I2789" s="2" cm="1">
        <f t="array" ref="I2789">MAX(IF($G$3:$G$4000=$G2789,$H$3:$H$4000))</f>
        <v>805</v>
      </c>
      <c r="J2789" s="2" t="str">
        <v>RSA</v>
      </c>
      <c r="K2789" s="21" t="str">
        <v>Banele SHABANGU</v>
      </c>
      <c r="L2789" s="47" t="str">
        <v>100m</v>
      </c>
      <c r="M2789" s="97">
        <v>37468</v>
      </c>
      <c r="N2789" s="96" t="str">
        <f t="shared" si="172"/>
        <v>Banele SHABANGU100m</v>
      </c>
      <c r="O2789" s="2">
        <f t="shared" si="173"/>
        <v>1054</v>
      </c>
      <c r="P2789" s="2">
        <f t="shared" si="174"/>
        <v>121</v>
      </c>
      <c r="Q2789" s="81" t="str">
        <f t="shared" si="175"/>
        <v/>
      </c>
    </row>
    <row r="2790" spans="1:17" x14ac:dyDescent="0.2">
      <c r="A2790" t="s">
        <v>2190</v>
      </c>
      <c r="B2790" t="s">
        <v>2191</v>
      </c>
      <c r="C2790" t="s">
        <v>82</v>
      </c>
      <c r="D2790" s="5">
        <v>33787</v>
      </c>
      <c r="E2790" s="2">
        <v>1151</v>
      </c>
      <c r="F2790" s="2">
        <v>46</v>
      </c>
      <c r="G2790" t="str">
        <f>B2790&amp;C2790</f>
        <v>Khatala NEHENGmarathon</v>
      </c>
      <c r="H2790" s="2">
        <f>E2790</f>
        <v>1151</v>
      </c>
      <c r="I2790" s="2" cm="1">
        <f t="array" ref="I2790">MAX(IF($G$3:$G$4000=$G2790,$H$3:$H$4000))</f>
        <v>1151</v>
      </c>
      <c r="J2790" s="2" t="str">
        <v>RSA</v>
      </c>
      <c r="K2790" s="21" t="str">
        <v>Min√© DE KLERK</v>
      </c>
      <c r="L2790" s="47" t="str">
        <v>shot-put</v>
      </c>
      <c r="M2790" s="97">
        <v>37710</v>
      </c>
      <c r="N2790" s="96" t="str">
        <f t="shared" si="172"/>
        <v>Min√© DE KLERKshot-put</v>
      </c>
      <c r="O2790" s="2">
        <f t="shared" si="173"/>
        <v>1054</v>
      </c>
      <c r="P2790" s="2">
        <f t="shared" si="174"/>
        <v>11</v>
      </c>
      <c r="Q2790" s="81" t="str">
        <f t="shared" si="175"/>
        <v/>
      </c>
    </row>
    <row r="2791" spans="1:17" x14ac:dyDescent="0.2">
      <c r="A2791" t="s">
        <v>2190</v>
      </c>
      <c r="B2791" t="s">
        <v>2191</v>
      </c>
      <c r="C2791" t="s">
        <v>30</v>
      </c>
      <c r="D2791" s="5">
        <v>33787</v>
      </c>
      <c r="E2791" s="2">
        <v>1047</v>
      </c>
      <c r="F2791" s="2">
        <v>92</v>
      </c>
      <c r="G2791" t="str">
        <f>B2791&amp;C2791</f>
        <v>Khatala NEHENG10000m</v>
      </c>
      <c r="H2791" s="2">
        <f>E2791</f>
        <v>1047</v>
      </c>
      <c r="I2791" s="2" cm="1">
        <f t="array" ref="I2791">MAX(IF($G$3:$G$4000=$G2791,$H$3:$H$4000))</f>
        <v>1047</v>
      </c>
      <c r="J2791" s="2" t="str">
        <v>RSA</v>
      </c>
      <c r="K2791" s="21" t="str">
        <v>Taylon BIELDT</v>
      </c>
      <c r="L2791" s="47" t="str">
        <v>400m</v>
      </c>
      <c r="M2791" s="97">
        <v>36103</v>
      </c>
      <c r="N2791" s="96" t="str">
        <f t="shared" si="172"/>
        <v>Taylon BIELDT400m</v>
      </c>
      <c r="O2791" s="2">
        <f t="shared" si="173"/>
        <v>1053</v>
      </c>
      <c r="P2791" s="2">
        <f t="shared" si="174"/>
        <v>122</v>
      </c>
      <c r="Q2791" s="81" t="str">
        <f t="shared" si="175"/>
        <v/>
      </c>
    </row>
    <row r="2792" spans="1:17" x14ac:dyDescent="0.2">
      <c r="A2792" t="s">
        <v>2190</v>
      </c>
      <c r="B2792" t="s">
        <v>2422</v>
      </c>
      <c r="C2792" s="5" t="s">
        <v>38</v>
      </c>
      <c r="D2792" s="5">
        <v>34403</v>
      </c>
      <c r="E2792" s="2">
        <v>1042</v>
      </c>
      <c r="F2792" s="2">
        <v>27</v>
      </c>
      <c r="G2792" t="str">
        <f>B2792&amp;C2792</f>
        <v>Lerato SECHELEtriple-jump</v>
      </c>
      <c r="H2792" s="2">
        <f>E2792</f>
        <v>1042</v>
      </c>
      <c r="I2792" s="2" cm="1">
        <f t="array" ref="I2792">MAX(IF($G$3:$G$4000=$G2792,$H$3:$H$4000))</f>
        <v>1042</v>
      </c>
      <c r="J2792" s="2" t="str">
        <v>RSA</v>
      </c>
      <c r="K2792" s="21" t="str">
        <v>Stella MARAIS</v>
      </c>
      <c r="L2792" s="47" t="str">
        <v>marathon</v>
      </c>
      <c r="M2792" s="97">
        <v>33933</v>
      </c>
      <c r="N2792" s="96" t="str">
        <f t="shared" si="172"/>
        <v>Stella MARAISmarathon</v>
      </c>
      <c r="O2792" s="2">
        <f t="shared" si="173"/>
        <v>1052</v>
      </c>
      <c r="P2792" s="2">
        <f t="shared" si="174"/>
        <v>87</v>
      </c>
      <c r="Q2792" s="81" t="str">
        <f t="shared" si="175"/>
        <v/>
      </c>
    </row>
    <row r="2793" spans="1:17" x14ac:dyDescent="0.2">
      <c r="A2793" t="s">
        <v>1215</v>
      </c>
      <c r="B2793" t="s">
        <v>1303</v>
      </c>
      <c r="C2793" t="s">
        <v>26</v>
      </c>
      <c r="D2793" s="5">
        <v>35710</v>
      </c>
      <c r="E2793" s="2">
        <v>1058</v>
      </c>
      <c r="F2793" s="2">
        <v>37</v>
      </c>
      <c r="G2793" t="str">
        <f>B2793&amp;C2793</f>
        <v>Sheeren SAMSON VALLABOUY400m</v>
      </c>
      <c r="H2793" s="2">
        <f>E2793</f>
        <v>1058</v>
      </c>
      <c r="I2793" s="2" cm="1">
        <f t="array" ref="I2793">MAX(IF($G$3:$G$4000=$G2793,$H$3:$H$4000))</f>
        <v>1058</v>
      </c>
      <c r="J2793" s="2" t="str">
        <v>RSA</v>
      </c>
      <c r="K2793" s="21" t="str">
        <v>Jada VAN STANDEN</v>
      </c>
      <c r="L2793" s="47" t="str">
        <v>400mh</v>
      </c>
      <c r="M2793" s="97">
        <v>37731</v>
      </c>
      <c r="N2793" s="96" t="str">
        <f t="shared" si="172"/>
        <v>Jada VAN STANDEN400mh</v>
      </c>
      <c r="O2793" s="2">
        <f t="shared" si="173"/>
        <v>1049</v>
      </c>
      <c r="P2793" s="2">
        <f t="shared" si="174"/>
        <v>66</v>
      </c>
      <c r="Q2793" s="81" t="str">
        <f t="shared" si="175"/>
        <v/>
      </c>
    </row>
    <row r="2794" spans="1:17" x14ac:dyDescent="0.2">
      <c r="A2794" t="s">
        <v>1215</v>
      </c>
      <c r="B2794" t="s">
        <v>5227</v>
      </c>
      <c r="C2794" t="s">
        <v>38</v>
      </c>
      <c r="D2794" s="5">
        <v>36722</v>
      </c>
      <c r="E2794" s="2">
        <v>1012</v>
      </c>
      <c r="F2794" s="2">
        <v>6</v>
      </c>
      <c r="G2794" t="str">
        <f>B2794&amp;C2794</f>
        <v>Nurul ASHIKINtriple-jump</v>
      </c>
      <c r="H2794" s="2">
        <f>E2794</f>
        <v>1012</v>
      </c>
      <c r="I2794" s="2" cm="1">
        <f t="array" ref="I2794">MAX(IF($G$3:$G$4000=$G2794,$H$3:$H$4000))</f>
        <v>1012</v>
      </c>
      <c r="J2794" s="2" t="str">
        <v>RSA</v>
      </c>
      <c r="K2794" s="21" t="str">
        <v>Tayla KAVANAGH</v>
      </c>
      <c r="L2794" s="47" t="str">
        <v>5000m</v>
      </c>
      <c r="M2794" s="97">
        <v>37016</v>
      </c>
      <c r="N2794" s="96" t="str">
        <f t="shared" si="172"/>
        <v>Tayla KAVANAGH5000m</v>
      </c>
      <c r="O2794" s="2">
        <f t="shared" si="173"/>
        <v>1043</v>
      </c>
      <c r="P2794" s="2">
        <f t="shared" si="174"/>
        <v>112</v>
      </c>
      <c r="Q2794" s="81" t="str">
        <f t="shared" si="175"/>
        <v/>
      </c>
    </row>
    <row r="2795" spans="1:17" x14ac:dyDescent="0.2">
      <c r="A2795" t="s">
        <v>1215</v>
      </c>
      <c r="B2795" t="s">
        <v>5224</v>
      </c>
      <c r="C2795" t="s">
        <v>38</v>
      </c>
      <c r="D2795" s="5">
        <v>35646</v>
      </c>
      <c r="E2795" s="2">
        <v>1007</v>
      </c>
      <c r="F2795" s="2">
        <v>9</v>
      </c>
      <c r="G2795" t="str">
        <f>B2795&amp;C2795</f>
        <v>Kirthana RAMASAMYtriple-jump</v>
      </c>
      <c r="H2795" s="2">
        <f>E2795</f>
        <v>1007</v>
      </c>
      <c r="I2795" s="2" cm="1">
        <f t="array" ref="I2795">MAX(IF($G$3:$G$4000=$G2795,$H$3:$H$4000))</f>
        <v>1007</v>
      </c>
      <c r="J2795" s="2" t="str">
        <v>RSA</v>
      </c>
      <c r="K2795" s="21" t="str">
        <v>Kristi SNYMAN</v>
      </c>
      <c r="L2795" s="47" t="str">
        <v>high-jump</v>
      </c>
      <c r="M2795" s="97">
        <v>36875</v>
      </c>
      <c r="N2795" s="96" t="str">
        <f t="shared" si="172"/>
        <v>Kristi SNYMANhigh-jump</v>
      </c>
      <c r="O2795" s="2">
        <f t="shared" si="173"/>
        <v>1043</v>
      </c>
      <c r="P2795" s="2">
        <f t="shared" si="174"/>
        <v>29</v>
      </c>
      <c r="Q2795" s="81" t="str">
        <f t="shared" si="175"/>
        <v/>
      </c>
    </row>
    <row r="2796" spans="1:17" x14ac:dyDescent="0.2">
      <c r="A2796" t="s">
        <v>1215</v>
      </c>
      <c r="B2796" t="s">
        <v>5224</v>
      </c>
      <c r="C2796" t="s">
        <v>37</v>
      </c>
      <c r="D2796" s="5">
        <v>35646</v>
      </c>
      <c r="E2796" s="2">
        <v>999</v>
      </c>
      <c r="F2796" s="2">
        <v>30</v>
      </c>
      <c r="G2796" t="str">
        <f>B2796&amp;C2796</f>
        <v>Kirthana RAMASAMYlong-jump</v>
      </c>
      <c r="H2796" s="2">
        <f>E2796</f>
        <v>999</v>
      </c>
      <c r="I2796" s="2" cm="1">
        <f t="array" ref="I2796">MAX(IF($G$3:$G$4000=$G2796,$H$3:$H$4000))</f>
        <v>999</v>
      </c>
      <c r="J2796" s="2" t="str">
        <v>RSA</v>
      </c>
      <c r="K2796" s="21" t="str">
        <v>Kirsten AHRENS</v>
      </c>
      <c r="L2796" s="47" t="str">
        <v>200m</v>
      </c>
      <c r="M2796" s="97">
        <v>36695</v>
      </c>
      <c r="N2796" s="96" t="str">
        <f t="shared" si="172"/>
        <v>Kirsten AHRENS200m</v>
      </c>
      <c r="O2796" s="2">
        <f t="shared" si="173"/>
        <v>1040</v>
      </c>
      <c r="P2796" s="2">
        <f t="shared" si="174"/>
        <v>121</v>
      </c>
      <c r="Q2796" s="81" t="str">
        <f t="shared" si="175"/>
        <v/>
      </c>
    </row>
    <row r="2797" spans="1:17" x14ac:dyDescent="0.2">
      <c r="A2797" t="s">
        <v>1215</v>
      </c>
      <c r="B2797" t="s">
        <v>2494</v>
      </c>
      <c r="C2797" t="s">
        <v>35</v>
      </c>
      <c r="D2797" s="5">
        <v>36791</v>
      </c>
      <c r="E2797" s="2">
        <v>984</v>
      </c>
      <c r="F2797" s="2">
        <v>59</v>
      </c>
      <c r="G2797" t="str">
        <f>B2797&amp;C2797</f>
        <v>Xia Jia NGUhigh-jump</v>
      </c>
      <c r="H2797" s="2">
        <f>E2797</f>
        <v>984</v>
      </c>
      <c r="I2797" s="2" cm="1">
        <f t="array" ref="I2797">MAX(IF($G$3:$G$4000=$G2797,$H$3:$H$4000))</f>
        <v>984</v>
      </c>
      <c r="J2797" s="2" t="str">
        <v>RSA</v>
      </c>
      <c r="K2797" s="21" t="str">
        <v>Danielle VERSTER</v>
      </c>
      <c r="L2797" s="47" t="str">
        <v>800m</v>
      </c>
      <c r="M2797" s="97">
        <v>37854</v>
      </c>
      <c r="N2797" s="96" t="str">
        <f t="shared" si="172"/>
        <v>Danielle VERSTER800m</v>
      </c>
      <c r="O2797" s="2">
        <f t="shared" si="173"/>
        <v>1040</v>
      </c>
      <c r="P2797" s="2">
        <f t="shared" si="174"/>
        <v>126</v>
      </c>
      <c r="Q2797" s="81" t="str">
        <f t="shared" si="175"/>
        <v/>
      </c>
    </row>
    <row r="2798" spans="1:17" x14ac:dyDescent="0.2">
      <c r="A2798" t="s">
        <v>1215</v>
      </c>
      <c r="B2798" t="s">
        <v>2495</v>
      </c>
      <c r="C2798" t="s">
        <v>35</v>
      </c>
      <c r="D2798" s="5">
        <v>34704</v>
      </c>
      <c r="E2798" s="2">
        <v>984</v>
      </c>
      <c r="F2798" s="2">
        <v>59</v>
      </c>
      <c r="G2798" t="str">
        <f>B2798&amp;C2798</f>
        <v>Sean Yee YAPhigh-jump</v>
      </c>
      <c r="H2798" s="2">
        <f>E2798</f>
        <v>984</v>
      </c>
      <c r="I2798" s="2" cm="1">
        <f t="array" ref="I2798">MAX(IF($G$3:$G$4000=$G2798,$H$3:$H$4000))</f>
        <v>984</v>
      </c>
      <c r="J2798" s="2" t="str">
        <v>RSA</v>
      </c>
      <c r="K2798" s="21" t="str">
        <v>Patience NTSHINGILA</v>
      </c>
      <c r="L2798" s="47" t="str">
        <v>triple-jump</v>
      </c>
      <c r="M2798" s="97">
        <v>32746</v>
      </c>
      <c r="N2798" s="96" t="str">
        <f t="shared" si="172"/>
        <v>Patience NTSHINGILAtriple-jump</v>
      </c>
      <c r="O2798" s="2">
        <f t="shared" si="173"/>
        <v>1037</v>
      </c>
      <c r="P2798" s="2">
        <f t="shared" si="174"/>
        <v>26</v>
      </c>
      <c r="Q2798" s="81" t="str">
        <f t="shared" si="175"/>
        <v/>
      </c>
    </row>
    <row r="2799" spans="1:17" x14ac:dyDescent="0.2">
      <c r="A2799" t="s">
        <v>1215</v>
      </c>
      <c r="B2799" t="s">
        <v>1663</v>
      </c>
      <c r="C2799" s="5" t="s">
        <v>42</v>
      </c>
      <c r="D2799" s="5">
        <v>36543</v>
      </c>
      <c r="E2799" s="2">
        <v>972</v>
      </c>
      <c r="F2799" s="2">
        <v>30</v>
      </c>
      <c r="G2799" t="str">
        <f>B2799&amp;C2799</f>
        <v>Grace WONG XIU MEIhammer-throw</v>
      </c>
      <c r="H2799" s="2">
        <f>E2799</f>
        <v>972</v>
      </c>
      <c r="I2799" s="2" cm="1">
        <f t="array" ref="I2799">MAX(IF($G$3:$G$4000=$G2799,$H$3:$H$4000))</f>
        <v>972</v>
      </c>
      <c r="J2799" s="2" t="str">
        <v>RSA</v>
      </c>
      <c r="K2799" s="21" t="str">
        <v>Patience NTSHINGILA</v>
      </c>
      <c r="L2799" s="47" t="str">
        <v>long-jump</v>
      </c>
      <c r="M2799" s="97">
        <v>32746</v>
      </c>
      <c r="N2799" s="96" t="str">
        <f t="shared" si="172"/>
        <v>Patience NTSHINGILAlong-jump</v>
      </c>
      <c r="O2799" s="2">
        <f t="shared" si="173"/>
        <v>1036</v>
      </c>
      <c r="P2799" s="2">
        <f t="shared" si="174"/>
        <v>70</v>
      </c>
      <c r="Q2799" s="81" t="str">
        <f t="shared" si="175"/>
        <v/>
      </c>
    </row>
    <row r="2800" spans="1:17" x14ac:dyDescent="0.2">
      <c r="A2800" t="s">
        <v>1215</v>
      </c>
      <c r="B2800" t="s">
        <v>1663</v>
      </c>
      <c r="C2800" t="s">
        <v>42</v>
      </c>
      <c r="D2800" s="5">
        <v>36543</v>
      </c>
      <c r="E2800" s="2">
        <v>962</v>
      </c>
      <c r="F2800" s="2">
        <v>10</v>
      </c>
      <c r="G2800" t="str">
        <f>B2800&amp;C2800</f>
        <v>Grace WONG XIU MEIhammer-throw</v>
      </c>
      <c r="H2800" s="2">
        <f>E2800</f>
        <v>962</v>
      </c>
      <c r="I2800" s="2" cm="1">
        <f t="array" ref="I2800">MAX(IF($G$3:$G$4000=$G2800,$H$3:$H$4000))</f>
        <v>972</v>
      </c>
      <c r="J2800" s="2" t="str">
        <v>RSA</v>
      </c>
      <c r="K2800" s="21" t="str">
        <v>Yolandi STANDER</v>
      </c>
      <c r="L2800" s="47" t="str">
        <v>discus-throw</v>
      </c>
      <c r="M2800" s="97">
        <v>36126</v>
      </c>
      <c r="N2800" s="96" t="str">
        <f t="shared" si="172"/>
        <v>Yolandi STANDERdiscus-throw</v>
      </c>
      <c r="O2800" s="2">
        <f t="shared" si="173"/>
        <v>1033</v>
      </c>
      <c r="P2800" s="2">
        <f t="shared" si="174"/>
        <v>17</v>
      </c>
      <c r="Q2800" s="81" t="str">
        <f t="shared" si="175"/>
        <v/>
      </c>
    </row>
    <row r="2801" spans="1:17" x14ac:dyDescent="0.2">
      <c r="A2801" t="s">
        <v>1215</v>
      </c>
      <c r="B2801" t="s">
        <v>1538</v>
      </c>
      <c r="C2801" t="s">
        <v>35</v>
      </c>
      <c r="D2801" s="5">
        <v>33323</v>
      </c>
      <c r="E2801" s="2">
        <v>955</v>
      </c>
      <c r="F2801" s="2">
        <v>32</v>
      </c>
      <c r="G2801" t="str">
        <f>B2801&amp;C2801</f>
        <v>Norliyana KAMARUDDINhigh-jump</v>
      </c>
      <c r="H2801" s="2">
        <f>E2801</f>
        <v>955</v>
      </c>
      <c r="I2801" s="2" cm="1">
        <f t="array" ref="I2801">MAX(IF($G$3:$G$4000=$G2801,$H$3:$H$4000))</f>
        <v>955</v>
      </c>
      <c r="J2801" s="2" t="str">
        <v>RSA</v>
      </c>
      <c r="K2801" s="21" t="str">
        <v>Nicola JANSEN</v>
      </c>
      <c r="L2801" s="47" t="str">
        <v>5000m</v>
      </c>
      <c r="M2801" s="97">
        <v>37351</v>
      </c>
      <c r="N2801" s="96" t="str">
        <f t="shared" si="172"/>
        <v>Nicola JANSEN5000m</v>
      </c>
      <c r="O2801" s="2">
        <f t="shared" si="173"/>
        <v>1028</v>
      </c>
      <c r="P2801" s="2">
        <f t="shared" si="174"/>
        <v>118</v>
      </c>
      <c r="Q2801" s="81" t="str">
        <f t="shared" si="175"/>
        <v/>
      </c>
    </row>
    <row r="2802" spans="1:17" x14ac:dyDescent="0.2">
      <c r="A2802" t="s">
        <v>1215</v>
      </c>
      <c r="B2802" t="s">
        <v>5225</v>
      </c>
      <c r="C2802" s="5" t="s">
        <v>37</v>
      </c>
      <c r="D2802" s="5">
        <v>31685</v>
      </c>
      <c r="E2802" s="2">
        <v>949</v>
      </c>
      <c r="F2802" s="2">
        <v>58</v>
      </c>
      <c r="G2802" t="str">
        <f>B2802&amp;C2802</f>
        <v>Zubaidah Siti ADABIlong-jump</v>
      </c>
      <c r="H2802" s="2">
        <f>E2802</f>
        <v>949</v>
      </c>
      <c r="I2802" s="2" cm="1">
        <f t="array" ref="I2802">MAX(IF($G$3:$G$4000=$G2802,$H$3:$H$4000))</f>
        <v>949</v>
      </c>
      <c r="J2802" s="2" t="str">
        <v>RSA</v>
      </c>
      <c r="K2802" s="21" t="str">
        <v>Charlize EILERD</v>
      </c>
      <c r="L2802" s="47" t="str">
        <v>400mh</v>
      </c>
      <c r="M2802" s="97">
        <v>37330</v>
      </c>
      <c r="N2802" s="96" t="str">
        <f t="shared" si="172"/>
        <v>Charlize EILERD400mh</v>
      </c>
      <c r="O2802" s="2">
        <f t="shared" si="173"/>
        <v>1028</v>
      </c>
      <c r="P2802" s="2">
        <f t="shared" si="174"/>
        <v>81</v>
      </c>
      <c r="Q2802" s="81" t="str">
        <f t="shared" si="175"/>
        <v/>
      </c>
    </row>
    <row r="2803" spans="1:17" x14ac:dyDescent="0.2">
      <c r="A2803" t="s">
        <v>1215</v>
      </c>
      <c r="B2803" t="s">
        <v>5227</v>
      </c>
      <c r="C2803" s="5" t="s">
        <v>37</v>
      </c>
      <c r="D2803" s="5">
        <v>36722</v>
      </c>
      <c r="E2803" s="2">
        <v>927</v>
      </c>
      <c r="F2803" s="2">
        <v>76</v>
      </c>
      <c r="G2803" t="str">
        <f>B2803&amp;C2803</f>
        <v>Nurul ASHIKINlong-jump</v>
      </c>
      <c r="H2803" s="2">
        <f>E2803</f>
        <v>927</v>
      </c>
      <c r="I2803" s="2" cm="1">
        <f t="array" ref="I2803">MAX(IF($G$3:$G$4000=$G2803,$H$3:$H$4000))</f>
        <v>927</v>
      </c>
      <c r="J2803" s="2" t="str">
        <v>RSA</v>
      </c>
      <c r="K2803" s="21" t="str">
        <v>Rose XEYI</v>
      </c>
      <c r="L2803" s="47" t="str">
        <v>long-jump</v>
      </c>
      <c r="M2803" s="97">
        <v>36966</v>
      </c>
      <c r="N2803" s="96" t="str">
        <f t="shared" si="172"/>
        <v>Rose XEYIlong-jump</v>
      </c>
      <c r="O2803" s="2">
        <f t="shared" si="173"/>
        <v>1026</v>
      </c>
      <c r="P2803" s="2">
        <f t="shared" si="174"/>
        <v>82</v>
      </c>
      <c r="Q2803" s="81" t="str">
        <f t="shared" si="175"/>
        <v/>
      </c>
    </row>
    <row r="2804" spans="1:17" x14ac:dyDescent="0.2">
      <c r="A2804" t="s">
        <v>1215</v>
      </c>
      <c r="B2804" t="s">
        <v>1538</v>
      </c>
      <c r="C2804" t="s">
        <v>37</v>
      </c>
      <c r="D2804" s="5">
        <v>33323</v>
      </c>
      <c r="E2804" s="2">
        <v>903</v>
      </c>
      <c r="F2804" s="2">
        <v>94</v>
      </c>
      <c r="G2804" t="str">
        <f>B2804&amp;C2804</f>
        <v>Norliyana KAMARUDDINlong-jump</v>
      </c>
      <c r="H2804" s="2">
        <f>E2804</f>
        <v>903</v>
      </c>
      <c r="I2804" s="2" cm="1">
        <f t="array" ref="I2804">MAX(IF($G$3:$G$4000=$G2804,$H$3:$H$4000))</f>
        <v>903</v>
      </c>
      <c r="J2804" s="2" t="str">
        <v>RSA</v>
      </c>
      <c r="K2804" s="21" t="str">
        <v>Karmen FOUCHE</v>
      </c>
      <c r="L2804" s="47" t="str">
        <v>high-jump</v>
      </c>
      <c r="M2804" s="97">
        <v>37623</v>
      </c>
      <c r="N2804" s="96" t="str">
        <f t="shared" si="172"/>
        <v>Karmen FOUCHEhigh-jump</v>
      </c>
      <c r="O2804" s="2">
        <f t="shared" si="173"/>
        <v>1023</v>
      </c>
      <c r="P2804" s="2">
        <f t="shared" si="174"/>
        <v>35</v>
      </c>
      <c r="Q2804" s="81" t="str">
        <f t="shared" si="175"/>
        <v/>
      </c>
    </row>
    <row r="2805" spans="1:17" x14ac:dyDescent="0.2">
      <c r="A2805" t="s">
        <v>1215</v>
      </c>
      <c r="B2805" t="s">
        <v>1595</v>
      </c>
      <c r="C2805" s="6" t="s">
        <v>40</v>
      </c>
      <c r="D2805" s="5">
        <v>35750</v>
      </c>
      <c r="E2805" s="2">
        <v>900</v>
      </c>
      <c r="F2805" s="2">
        <v>55</v>
      </c>
      <c r="G2805" t="str">
        <f>B2805&amp;C2805</f>
        <v>Queenie Ting KUNG NIdiscus-throw</v>
      </c>
      <c r="H2805" s="2">
        <f>E2805</f>
        <v>900</v>
      </c>
      <c r="I2805" s="2" cm="1">
        <f t="array" ref="I2805">MAX(IF($G$3:$G$4000=$G2805,$H$3:$H$4000))</f>
        <v>900</v>
      </c>
      <c r="J2805" s="2" t="str">
        <v>RSA</v>
      </c>
      <c r="K2805" s="21" t="str">
        <v>Yvonne ROBSON</v>
      </c>
      <c r="L2805" s="47" t="str">
        <v>high-jump</v>
      </c>
      <c r="M2805" s="97">
        <v>36415</v>
      </c>
      <c r="N2805" s="96" t="str">
        <f t="shared" si="172"/>
        <v>Yvonne ROBSONhigh-jump</v>
      </c>
      <c r="O2805" s="2">
        <f t="shared" si="173"/>
        <v>1023</v>
      </c>
      <c r="P2805" s="2">
        <f t="shared" si="174"/>
        <v>35</v>
      </c>
      <c r="Q2805" s="81" t="str">
        <f t="shared" si="175"/>
        <v/>
      </c>
    </row>
    <row r="2806" spans="1:17" x14ac:dyDescent="0.2">
      <c r="A2806" t="s">
        <v>1215</v>
      </c>
      <c r="B2806" t="s">
        <v>1538</v>
      </c>
      <c r="C2806" t="s">
        <v>43</v>
      </c>
      <c r="D2806" s="5">
        <v>33323</v>
      </c>
      <c r="E2806" s="2">
        <v>849</v>
      </c>
      <c r="F2806" s="2">
        <v>5</v>
      </c>
      <c r="G2806" t="str">
        <f>B2806&amp;C2806</f>
        <v>Norliyana KAMARUDDINheptathlon</v>
      </c>
      <c r="H2806" s="2">
        <f>E2806</f>
        <v>849</v>
      </c>
      <c r="I2806" s="2" cm="1">
        <f t="array" ref="I2806">MAX(IF($G$3:$G$4000=$G2806,$H$3:$H$4000))</f>
        <v>849</v>
      </c>
      <c r="J2806" s="2" t="str">
        <v>RSA</v>
      </c>
      <c r="K2806" s="21" t="str">
        <v>Michelle NGOZO</v>
      </c>
      <c r="L2806" s="47" t="str">
        <v>high-jump</v>
      </c>
      <c r="M2806" s="97">
        <v>36661</v>
      </c>
      <c r="N2806" s="96" t="str">
        <f t="shared" si="172"/>
        <v>Michelle NGOZOhigh-jump</v>
      </c>
      <c r="O2806" s="2">
        <f t="shared" si="173"/>
        <v>1023</v>
      </c>
      <c r="P2806" s="2">
        <f t="shared" si="174"/>
        <v>35</v>
      </c>
      <c r="Q2806" s="81" t="str">
        <f t="shared" si="175"/>
        <v/>
      </c>
    </row>
    <row r="2807" spans="1:17" x14ac:dyDescent="0.2">
      <c r="A2807" t="s">
        <v>1215</v>
      </c>
      <c r="B2807" t="s">
        <v>1595</v>
      </c>
      <c r="C2807" t="s">
        <v>40</v>
      </c>
      <c r="D2807" s="5">
        <v>35750</v>
      </c>
      <c r="E2807" s="2">
        <v>839</v>
      </c>
      <c r="F2807" s="2">
        <v>43</v>
      </c>
      <c r="G2807" t="str">
        <f>B2807&amp;C2807</f>
        <v>Queenie Ting KUNG NIdiscus-throw</v>
      </c>
      <c r="H2807" s="2">
        <f>E2807</f>
        <v>839</v>
      </c>
      <c r="I2807" s="2" cm="1">
        <f t="array" ref="I2807">MAX(IF($G$3:$G$4000=$G2807,$H$3:$H$4000))</f>
        <v>900</v>
      </c>
      <c r="J2807" s="2" t="str">
        <v>RSA</v>
      </c>
      <c r="K2807" s="21" t="str">
        <v>Charne SWART</v>
      </c>
      <c r="L2807" s="47" t="str">
        <v>800m</v>
      </c>
      <c r="M2807" s="97">
        <v>37258</v>
      </c>
      <c r="N2807" s="96" t="str">
        <f t="shared" si="172"/>
        <v>Charne SWART800m</v>
      </c>
      <c r="O2807" s="2">
        <f t="shared" si="173"/>
        <v>1020</v>
      </c>
      <c r="P2807" s="2">
        <f t="shared" si="174"/>
        <v>138</v>
      </c>
      <c r="Q2807" s="81" t="str">
        <f t="shared" si="175"/>
        <v/>
      </c>
    </row>
    <row r="2808" spans="1:17" x14ac:dyDescent="0.2">
      <c r="A2808" t="s">
        <v>1215</v>
      </c>
      <c r="B2808" t="s">
        <v>2558</v>
      </c>
      <c r="C2808" t="s">
        <v>36</v>
      </c>
      <c r="D2808" s="5">
        <v>36758</v>
      </c>
      <c r="E2808" s="2">
        <v>838</v>
      </c>
      <c r="F2808" s="2">
        <v>70</v>
      </c>
      <c r="G2808" t="str">
        <f>B2808&amp;C2808</f>
        <v>Nor Sarah ADIpole-vault</v>
      </c>
      <c r="H2808" s="2">
        <f>E2808</f>
        <v>838</v>
      </c>
      <c r="I2808" s="2" cm="1">
        <f t="array" ref="I2808">MAX(IF($G$3:$G$4000=$G2808,$H$3:$H$4000))</f>
        <v>838</v>
      </c>
      <c r="J2808" s="2" t="str">
        <v>RSA</v>
      </c>
      <c r="K2808" s="21" t="str">
        <v>Simone DE WET</v>
      </c>
      <c r="L2808" s="47" t="str">
        <v>400mh</v>
      </c>
      <c r="M2808" s="97">
        <v>37721</v>
      </c>
      <c r="N2808" s="96" t="str">
        <f t="shared" si="172"/>
        <v>Simone DE WET400mh</v>
      </c>
      <c r="O2808" s="2">
        <f t="shared" si="173"/>
        <v>1016</v>
      </c>
      <c r="P2808" s="2">
        <f t="shared" si="174"/>
        <v>92</v>
      </c>
      <c r="Q2808" s="81" t="str">
        <f t="shared" si="175"/>
        <v/>
      </c>
    </row>
    <row r="2809" spans="1:17" x14ac:dyDescent="0.2">
      <c r="A2809" t="s">
        <v>1215</v>
      </c>
      <c r="B2809" t="s">
        <v>1618</v>
      </c>
      <c r="C2809" t="s">
        <v>40</v>
      </c>
      <c r="D2809" s="5">
        <v>34374</v>
      </c>
      <c r="E2809" s="2">
        <v>790</v>
      </c>
      <c r="F2809" s="2">
        <v>66</v>
      </c>
      <c r="G2809" t="str">
        <f>B2809&amp;C2809</f>
        <v>Choo KANG NIdiscus-throw</v>
      </c>
      <c r="H2809" s="2">
        <f>E2809</f>
        <v>790</v>
      </c>
      <c r="I2809" s="2" cm="1">
        <f t="array" ref="I2809">MAX(IF($G$3:$G$4000=$G2809,$H$3:$H$4000))</f>
        <v>790</v>
      </c>
      <c r="J2809" s="2" t="str">
        <v>RSA</v>
      </c>
      <c r="K2809" s="21" t="str">
        <v>Brenda DU TOIT</v>
      </c>
      <c r="L2809" s="47" t="str">
        <v>400mh</v>
      </c>
      <c r="M2809" s="97">
        <v>37644</v>
      </c>
      <c r="N2809" s="96" t="str">
        <f t="shared" si="172"/>
        <v>Brenda DU TOIT400mh</v>
      </c>
      <c r="O2809" s="2">
        <f t="shared" si="173"/>
        <v>1014</v>
      </c>
      <c r="P2809" s="2">
        <f t="shared" si="174"/>
        <v>96</v>
      </c>
      <c r="Q2809" s="81" t="str">
        <f t="shared" si="175"/>
        <v/>
      </c>
    </row>
    <row r="2810" spans="1:17" x14ac:dyDescent="0.2">
      <c r="A2810" t="s">
        <v>1215</v>
      </c>
      <c r="B2810" t="s">
        <v>1669</v>
      </c>
      <c r="C2810" t="s">
        <v>42</v>
      </c>
      <c r="D2810" s="5">
        <v>37009</v>
      </c>
      <c r="E2810" s="2">
        <v>777</v>
      </c>
      <c r="F2810" s="2">
        <v>34</v>
      </c>
      <c r="G2810" t="str">
        <f>B2810&amp;C2810</f>
        <v>Nurul Hidayah LUKMANhammer-throw</v>
      </c>
      <c r="H2810" s="2">
        <f>E2810</f>
        <v>777</v>
      </c>
      <c r="I2810" s="2" cm="1">
        <f t="array" ref="I2810">MAX(IF($G$3:$G$4000=$G2810,$H$3:$H$4000))</f>
        <v>777</v>
      </c>
      <c r="J2810" s="2" t="str">
        <v>RSA</v>
      </c>
      <c r="K2810" s="21" t="str">
        <v>Inge VAN DER MERWE</v>
      </c>
      <c r="L2810" s="47" t="str">
        <v>100mh</v>
      </c>
      <c r="M2810" s="97">
        <v>36412</v>
      </c>
      <c r="N2810" s="96" t="str">
        <f t="shared" si="172"/>
        <v>Inge VAN DER MERWE100mh</v>
      </c>
      <c r="O2810" s="2">
        <f t="shared" si="173"/>
        <v>1009</v>
      </c>
      <c r="P2810" s="2">
        <f t="shared" si="174"/>
        <v>107</v>
      </c>
      <c r="Q2810" s="81" t="str">
        <f t="shared" si="175"/>
        <v/>
      </c>
    </row>
    <row r="2811" spans="1:17" x14ac:dyDescent="0.2">
      <c r="A2811" t="s">
        <v>1215</v>
      </c>
      <c r="B2811" t="s">
        <v>1617</v>
      </c>
      <c r="C2811" t="s">
        <v>40</v>
      </c>
      <c r="D2811">
        <v>1999</v>
      </c>
      <c r="E2811" s="2">
        <v>771</v>
      </c>
      <c r="F2811" s="2">
        <v>78</v>
      </c>
      <c r="G2811" t="str">
        <f>B2811&amp;C2811</f>
        <v>Nur Atiqah SUFIAHdiscus-throw</v>
      </c>
      <c r="H2811" s="2">
        <f>E2811</f>
        <v>771</v>
      </c>
      <c r="I2811" s="2" cm="1">
        <f t="array" ref="I2811">MAX(IF($G$3:$G$4000=$G2811,$H$3:$H$4000))</f>
        <v>771</v>
      </c>
      <c r="J2811" s="2" t="str">
        <v>RSA</v>
      </c>
      <c r="K2811" s="21" t="str">
        <v>Mir√® REINSTORF</v>
      </c>
      <c r="L2811" s="47" t="str">
        <v>pole-vault</v>
      </c>
      <c r="M2811" s="97">
        <v>37412</v>
      </c>
      <c r="N2811" s="96" t="str">
        <f t="shared" si="172"/>
        <v>Mir√® REINSTORFpole-vault</v>
      </c>
      <c r="O2811" s="2">
        <f t="shared" si="173"/>
        <v>1006</v>
      </c>
      <c r="P2811" s="2">
        <f t="shared" si="174"/>
        <v>17</v>
      </c>
      <c r="Q2811" s="81" t="str">
        <f t="shared" si="175"/>
        <v/>
      </c>
    </row>
    <row r="2812" spans="1:17" x14ac:dyDescent="0.2">
      <c r="A2812" t="s">
        <v>1215</v>
      </c>
      <c r="B2812" t="s">
        <v>1652</v>
      </c>
      <c r="C2812" s="5" t="s">
        <v>39</v>
      </c>
      <c r="D2812" s="5">
        <v>37031</v>
      </c>
      <c r="E2812" s="2">
        <v>751</v>
      </c>
      <c r="F2812" s="2">
        <v>69</v>
      </c>
      <c r="G2812" t="str">
        <f>B2812&amp;C2812</f>
        <v>Nani Shahirah MARYATAshot-put</v>
      </c>
      <c r="H2812" s="2">
        <f>E2812</f>
        <v>751</v>
      </c>
      <c r="I2812" s="2" cm="1">
        <f t="array" ref="I2812">MAX(IF($G$3:$G$4000=$G2812,$H$3:$H$4000))</f>
        <v>751</v>
      </c>
      <c r="J2812" s="2" t="str">
        <v>RSA</v>
      </c>
      <c r="K2812" s="21" t="str">
        <v>Marga CUMMING</v>
      </c>
      <c r="L2812" s="47" t="str">
        <v>hammer-throw</v>
      </c>
      <c r="M2812" s="97">
        <v>36080</v>
      </c>
      <c r="N2812" s="96" t="str">
        <f t="shared" si="172"/>
        <v>Marga CUMMINGhammer-throw</v>
      </c>
      <c r="O2812" s="2">
        <f t="shared" si="173"/>
        <v>1006</v>
      </c>
      <c r="P2812" s="2">
        <f t="shared" si="174"/>
        <v>23</v>
      </c>
      <c r="Q2812" s="81" t="str">
        <f t="shared" si="175"/>
        <v/>
      </c>
    </row>
    <row r="2813" spans="1:17" x14ac:dyDescent="0.2">
      <c r="A2813" t="s">
        <v>1215</v>
      </c>
      <c r="B2813" t="s">
        <v>5251</v>
      </c>
      <c r="C2813" t="s">
        <v>42</v>
      </c>
      <c r="D2813" s="5"/>
      <c r="E2813" s="2">
        <v>729</v>
      </c>
      <c r="F2813" s="2">
        <v>49</v>
      </c>
      <c r="G2813" t="str">
        <f>B2813&amp;C2813</f>
        <v>Nurfazira JALALUDINhammer-throw</v>
      </c>
      <c r="H2813" s="2">
        <f>E2813</f>
        <v>729</v>
      </c>
      <c r="I2813" s="2" cm="1">
        <f t="array" ref="I2813">MAX(IF($G$3:$G$4000=$G2813,$H$3:$H$4000))</f>
        <v>729</v>
      </c>
      <c r="J2813" s="2" t="str">
        <v>RSA</v>
      </c>
      <c r="K2813" s="21" t="str">
        <v>Natasha GERTENBACH</v>
      </c>
      <c r="L2813" s="47" t="str">
        <v>100mh</v>
      </c>
      <c r="M2813" s="97">
        <v>38513</v>
      </c>
      <c r="N2813" s="96" t="str">
        <f t="shared" si="172"/>
        <v>Natasha GERTENBACH100mh</v>
      </c>
      <c r="O2813" s="2">
        <f t="shared" si="173"/>
        <v>1005</v>
      </c>
      <c r="P2813" s="2">
        <f t="shared" si="174"/>
        <v>109</v>
      </c>
      <c r="Q2813" s="81" t="str">
        <f t="shared" si="175"/>
        <v/>
      </c>
    </row>
    <row r="2814" spans="1:17" x14ac:dyDescent="0.2">
      <c r="A2814" t="s">
        <v>1215</v>
      </c>
      <c r="B2814" t="s">
        <v>5253</v>
      </c>
      <c r="C2814" t="s">
        <v>41</v>
      </c>
      <c r="D2814" s="5">
        <v>1999</v>
      </c>
      <c r="E2814" s="2">
        <v>726</v>
      </c>
      <c r="F2814" s="2">
        <v>67</v>
      </c>
      <c r="G2814" t="str">
        <f>B2814&amp;C2814</f>
        <v>Pavithra Devi JAYAINDRANjavelin-throw</v>
      </c>
      <c r="H2814" s="2">
        <f>E2814</f>
        <v>726</v>
      </c>
      <c r="I2814" s="2" cm="1">
        <f t="array" ref="I2814">MAX(IF($G$3:$G$4000=$G2814,$H$3:$H$4000))</f>
        <v>726</v>
      </c>
      <c r="J2814" s="2" t="str">
        <v>RSA</v>
      </c>
      <c r="K2814" s="21" t="str">
        <v>Anneken VILJOEN</v>
      </c>
      <c r="L2814" s="47" t="str">
        <v>5000m</v>
      </c>
      <c r="M2814" s="97">
        <v>37307</v>
      </c>
      <c r="N2814" s="96" t="str">
        <f t="shared" si="172"/>
        <v>Anneken VILJOEN5000m</v>
      </c>
      <c r="O2814" s="2">
        <f t="shared" si="173"/>
        <v>1001</v>
      </c>
      <c r="P2814" s="2">
        <f t="shared" si="174"/>
        <v>134</v>
      </c>
      <c r="Q2814" s="81" t="str">
        <f t="shared" si="175"/>
        <v/>
      </c>
    </row>
    <row r="2815" spans="1:17" x14ac:dyDescent="0.2">
      <c r="A2815" t="s">
        <v>1215</v>
      </c>
      <c r="B2815" t="s">
        <v>1714</v>
      </c>
      <c r="C2815" t="s">
        <v>41</v>
      </c>
      <c r="D2815" s="5">
        <v>36749</v>
      </c>
      <c r="E2815" s="2">
        <v>722</v>
      </c>
      <c r="F2815" s="2">
        <v>69</v>
      </c>
      <c r="G2815" t="str">
        <f>B2815&amp;C2815</f>
        <v>Nur Ayna Nuha MATONjavelin-throw</v>
      </c>
      <c r="H2815" s="2">
        <f>E2815</f>
        <v>722</v>
      </c>
      <c r="I2815" s="2" cm="1">
        <f t="array" ref="I2815">MAX(IF($G$3:$G$4000=$G2815,$H$3:$H$4000))</f>
        <v>722</v>
      </c>
      <c r="J2815" s="2" t="str">
        <v>RSA</v>
      </c>
      <c r="K2815" s="21" t="str">
        <v>Meike STRYDOM</v>
      </c>
      <c r="L2815" s="47" t="str">
        <v>shot-put</v>
      </c>
      <c r="M2815" s="97">
        <v>36763</v>
      </c>
      <c r="N2815" s="96" t="str">
        <f t="shared" si="172"/>
        <v>Meike STRYDOMshot-put</v>
      </c>
      <c r="O2815" s="2">
        <f t="shared" si="173"/>
        <v>1000</v>
      </c>
      <c r="P2815" s="2">
        <f t="shared" si="174"/>
        <v>22</v>
      </c>
      <c r="Q2815" s="81" t="str">
        <f t="shared" si="175"/>
        <v/>
      </c>
    </row>
    <row r="2816" spans="1:17" x14ac:dyDescent="0.2">
      <c r="A2816" t="s">
        <v>1215</v>
      </c>
      <c r="B2816" t="s">
        <v>2840</v>
      </c>
      <c r="C2816" t="s">
        <v>85</v>
      </c>
      <c r="D2816" s="5">
        <v>37078</v>
      </c>
      <c r="E2816" s="2">
        <v>715</v>
      </c>
      <c r="F2816" s="2">
        <v>56</v>
      </c>
      <c r="G2816" t="str">
        <f>B2816&amp;C2816</f>
        <v>Nurul Alyahaziqah KAMARUZAMANrace-walking</v>
      </c>
      <c r="H2816" s="2">
        <f>E2816</f>
        <v>715</v>
      </c>
      <c r="I2816" s="2" cm="1">
        <f t="array" ref="I2816">MAX(IF($G$3:$G$4000=$G2816,$H$3:$H$4000))</f>
        <v>715</v>
      </c>
      <c r="J2816" s="2" t="str">
        <v>RSA</v>
      </c>
      <c r="K2816" s="21" t="str">
        <v>Maruska JANSE VAN RENSBURG</v>
      </c>
      <c r="L2816" s="47" t="str">
        <v>triple-jump</v>
      </c>
      <c r="M2816" s="97">
        <v>0</v>
      </c>
      <c r="N2816" s="96" t="str">
        <f t="shared" si="172"/>
        <v>Maruska JANSE VAN RENSBURGtriple-jump</v>
      </c>
      <c r="O2816" s="2">
        <f t="shared" si="173"/>
        <v>995</v>
      </c>
      <c r="P2816" s="2">
        <f t="shared" si="174"/>
        <v>64</v>
      </c>
      <c r="Q2816" s="81" t="str">
        <f t="shared" si="175"/>
        <v/>
      </c>
    </row>
    <row r="2817" spans="1:17" x14ac:dyDescent="0.2">
      <c r="A2817" t="s">
        <v>1874</v>
      </c>
      <c r="B2817" t="s">
        <v>1875</v>
      </c>
      <c r="C2817" t="s">
        <v>26</v>
      </c>
      <c r="D2817" s="5">
        <v>35650</v>
      </c>
      <c r="E2817" s="2">
        <v>1104</v>
      </c>
      <c r="F2817" s="2">
        <v>64</v>
      </c>
      <c r="G2817" t="str">
        <f>B2817&amp;C2817</f>
        <v>Asimenye SIMWAKA400m</v>
      </c>
      <c r="H2817" s="2">
        <f>E2817</f>
        <v>1104</v>
      </c>
      <c r="I2817" s="2" cm="1">
        <f t="array" ref="I2817">MAX(IF($G$3:$G$4000=$G2817,$H$3:$H$4000))</f>
        <v>1104</v>
      </c>
      <c r="J2817" s="2" t="str">
        <v>RSA</v>
      </c>
      <c r="K2817" s="21" t="str">
        <v>Mila COMPAAN</v>
      </c>
      <c r="L2817" s="47" t="str">
        <v>100mh</v>
      </c>
      <c r="M2817" s="97">
        <v>37637</v>
      </c>
      <c r="N2817" s="96" t="str">
        <f t="shared" si="172"/>
        <v>Mila COMPAAN100mh</v>
      </c>
      <c r="O2817" s="2">
        <f t="shared" si="173"/>
        <v>994</v>
      </c>
      <c r="P2817" s="2">
        <f t="shared" si="174"/>
        <v>116</v>
      </c>
      <c r="Q2817" s="81" t="str">
        <f t="shared" si="175"/>
        <v/>
      </c>
    </row>
    <row r="2818" spans="1:17" x14ac:dyDescent="0.2">
      <c r="A2818" t="s">
        <v>1874</v>
      </c>
      <c r="B2818" t="s">
        <v>1875</v>
      </c>
      <c r="C2818" s="5" t="s">
        <v>25</v>
      </c>
      <c r="D2818" s="5">
        <v>35650</v>
      </c>
      <c r="E2818" s="2">
        <v>1084</v>
      </c>
      <c r="F2818" s="2">
        <v>94</v>
      </c>
      <c r="G2818" t="str">
        <f>B2818&amp;C2818</f>
        <v>Asimenye SIMWAKA200m</v>
      </c>
      <c r="H2818" s="2">
        <f>E2818</f>
        <v>1084</v>
      </c>
      <c r="I2818" s="2" cm="1">
        <f t="array" ref="I2818">MAX(IF($G$3:$G$4000=$G2818,$H$3:$H$4000))</f>
        <v>1084</v>
      </c>
      <c r="J2818" s="2" t="str">
        <v>RSA</v>
      </c>
      <c r="K2818" s="21" t="str">
        <v>Erasel BOER</v>
      </c>
      <c r="L2818" s="47" t="str">
        <v>100mh</v>
      </c>
      <c r="M2818" s="97">
        <v>38611</v>
      </c>
      <c r="N2818" s="96" t="str">
        <f t="shared" si="172"/>
        <v>Erasel BOER100mh</v>
      </c>
      <c r="O2818" s="2">
        <f t="shared" si="173"/>
        <v>994</v>
      </c>
      <c r="P2818" s="2">
        <f t="shared" si="174"/>
        <v>116</v>
      </c>
      <c r="Q2818" s="81" t="str">
        <f t="shared" si="175"/>
        <v/>
      </c>
    </row>
    <row r="2819" spans="1:17" x14ac:dyDescent="0.2">
      <c r="A2819" t="s">
        <v>1478</v>
      </c>
      <c r="B2819" t="s">
        <v>1479</v>
      </c>
      <c r="C2819" t="s">
        <v>38</v>
      </c>
      <c r="D2819" s="5">
        <v>36432</v>
      </c>
      <c r="E2819" s="2">
        <v>998</v>
      </c>
      <c r="F2819" s="2">
        <v>55</v>
      </c>
      <c r="G2819" t="str">
        <f>B2819&amp;C2819</f>
        <v>Claire AZZOPARDItriple-jump</v>
      </c>
      <c r="H2819" s="2">
        <f>E2819</f>
        <v>998</v>
      </c>
      <c r="I2819" s="2" cm="1">
        <f t="array" ref="I2819">MAX(IF($G$3:$G$4000=$G2819,$H$3:$H$4000))</f>
        <v>998</v>
      </c>
      <c r="J2819" s="2" t="str">
        <v>RSA</v>
      </c>
      <c r="K2819" s="21" t="str">
        <v>Ischke SENEKAL</v>
      </c>
      <c r="L2819" s="47" t="str">
        <v>shot-put</v>
      </c>
      <c r="M2819" s="97">
        <v>33977</v>
      </c>
      <c r="N2819" s="96" t="str">
        <f t="shared" si="172"/>
        <v>Ischke SENEKALshot-put</v>
      </c>
      <c r="O2819" s="2">
        <f t="shared" si="173"/>
        <v>994</v>
      </c>
      <c r="P2819" s="2">
        <f t="shared" si="174"/>
        <v>23</v>
      </c>
      <c r="Q2819" s="81" t="str">
        <f t="shared" si="175"/>
        <v/>
      </c>
    </row>
    <row r="2820" spans="1:17" x14ac:dyDescent="0.2">
      <c r="A2820" t="s">
        <v>1478</v>
      </c>
      <c r="B2820" t="s">
        <v>2448</v>
      </c>
      <c r="C2820" t="s">
        <v>38</v>
      </c>
      <c r="D2820" s="5">
        <v>37787</v>
      </c>
      <c r="E2820" s="2">
        <v>977</v>
      </c>
      <c r="F2820" s="2">
        <v>80</v>
      </c>
      <c r="G2820" t="str">
        <f>B2820&amp;C2820</f>
        <v>Rachela PACEtriple-jump</v>
      </c>
      <c r="H2820" s="2">
        <f>E2820</f>
        <v>977</v>
      </c>
      <c r="I2820" s="2" cm="1">
        <f t="array" ref="I2820">MAX(IF($G$3:$G$4000=$G2820,$H$3:$H$4000))</f>
        <v>977</v>
      </c>
      <c r="J2820" s="2" t="str">
        <v>RSA</v>
      </c>
      <c r="K2820" s="21" t="str">
        <v>Riette HEYNS</v>
      </c>
      <c r="L2820" s="47" t="str">
        <v>discus-throw</v>
      </c>
      <c r="M2820" s="97">
        <v>35488</v>
      </c>
      <c r="N2820" s="96" t="str">
        <f t="shared" ref="N2820:N2883" si="176">K2820&amp;L2820</f>
        <v>Riette HEYNSdiscus-throw</v>
      </c>
      <c r="O2820" s="2">
        <f t="shared" ref="O2820:O2883" si="177">VLOOKUP(K2820&amp;L2820,$G$3:$H$3442,2,FALSE)</f>
        <v>985</v>
      </c>
      <c r="P2820" s="2">
        <f t="shared" ref="P2820:P2883" si="178">COUNTIFS($L$3:$L$3026,L2820,$O$3:$O$3026,"&gt;"&amp;O2820)+1</f>
        <v>28</v>
      </c>
      <c r="Q2820" s="81" t="str">
        <f t="shared" ref="Q2820:Q2883" si="179">IFERROR(IF(J2820="AUS",COUNTIFS($J$3:$J$3026,"AUS",$L$3:$L$3026,L2820,$O$3:$O$3026,"&gt;"&amp;O2820)+1,""),"")</f>
        <v/>
      </c>
    </row>
    <row r="2821" spans="1:17" x14ac:dyDescent="0.2">
      <c r="A2821" t="s">
        <v>1478</v>
      </c>
      <c r="B2821" t="s">
        <v>1479</v>
      </c>
      <c r="C2821" t="s">
        <v>37</v>
      </c>
      <c r="D2821" s="5">
        <v>36432</v>
      </c>
      <c r="E2821" s="2">
        <v>962</v>
      </c>
      <c r="F2821" s="2">
        <v>50</v>
      </c>
      <c r="G2821" t="str">
        <f>B2821&amp;C2821</f>
        <v>Claire AZZOPARDIlong-jump</v>
      </c>
      <c r="H2821" s="2">
        <f>E2821</f>
        <v>962</v>
      </c>
      <c r="I2821" s="2" cm="1">
        <f t="array" ref="I2821">MAX(IF($G$3:$G$4000=$G2821,$H$3:$H$4000))</f>
        <v>962</v>
      </c>
      <c r="J2821" s="2" t="str">
        <v>RSA</v>
      </c>
      <c r="K2821" s="21" t="str">
        <v>Shannon VERSTER</v>
      </c>
      <c r="L2821" s="47" t="str">
        <v>high-jump</v>
      </c>
      <c r="M2821" s="97">
        <v>36474</v>
      </c>
      <c r="N2821" s="96" t="str">
        <f t="shared" si="176"/>
        <v>Shannon VERSTERhigh-jump</v>
      </c>
      <c r="O2821" s="2">
        <f t="shared" si="177"/>
        <v>984</v>
      </c>
      <c r="P2821" s="2">
        <f t="shared" si="178"/>
        <v>63</v>
      </c>
      <c r="Q2821" s="81" t="str">
        <f t="shared" si="179"/>
        <v/>
      </c>
    </row>
    <row r="2822" spans="1:17" x14ac:dyDescent="0.2">
      <c r="A2822" t="s">
        <v>1478</v>
      </c>
      <c r="B2822" t="s">
        <v>1747</v>
      </c>
      <c r="C2822" t="s">
        <v>82</v>
      </c>
      <c r="D2822" s="5">
        <v>29164</v>
      </c>
      <c r="E2822" s="2">
        <v>954</v>
      </c>
      <c r="F2822" s="2">
        <v>29</v>
      </c>
      <c r="G2822" t="str">
        <f>B2822&amp;C2822</f>
        <v>Lisa Marie BEZZINAmarathon</v>
      </c>
      <c r="H2822" s="2">
        <f>E2822</f>
        <v>954</v>
      </c>
      <c r="I2822" s="2" cm="1">
        <f t="array" ref="I2822">MAX(IF($G$3:$G$4000=$G2822,$H$3:$H$4000))</f>
        <v>954</v>
      </c>
      <c r="J2822" s="2" t="str">
        <v>RSA</v>
      </c>
      <c r="K2822" s="21" t="str">
        <v>Carla DU PLESSIS</v>
      </c>
      <c r="L2822" s="47" t="str">
        <v>high-jump</v>
      </c>
      <c r="M2822" s="97">
        <v>37377</v>
      </c>
      <c r="N2822" s="96" t="str">
        <f t="shared" si="176"/>
        <v>Carla DU PLESSIShigh-jump</v>
      </c>
      <c r="O2822" s="2">
        <f t="shared" si="177"/>
        <v>984</v>
      </c>
      <c r="P2822" s="2">
        <f t="shared" si="178"/>
        <v>63</v>
      </c>
      <c r="Q2822" s="81" t="str">
        <f t="shared" si="179"/>
        <v/>
      </c>
    </row>
    <row r="2823" spans="1:17" x14ac:dyDescent="0.2">
      <c r="A2823" t="s">
        <v>1478</v>
      </c>
      <c r="B2823" t="s">
        <v>1507</v>
      </c>
      <c r="C2823" s="5" t="s">
        <v>38</v>
      </c>
      <c r="D2823" s="5">
        <v>33414</v>
      </c>
      <c r="E2823" s="2">
        <v>937</v>
      </c>
      <c r="F2823" s="2">
        <v>27</v>
      </c>
      <c r="G2823" t="str">
        <f>B2823&amp;C2823</f>
        <v>Rebecca SAREtriple-jump</v>
      </c>
      <c r="H2823" s="2">
        <f>E2823</f>
        <v>937</v>
      </c>
      <c r="I2823" s="2" cm="1">
        <f t="array" ref="I2823">MAX(IF($G$3:$G$4000=$G2823,$H$3:$H$4000))</f>
        <v>937</v>
      </c>
      <c r="J2823" s="2" t="str">
        <v>RSA</v>
      </c>
      <c r="K2823" s="21" t="str">
        <v>Renate VAN TONDER</v>
      </c>
      <c r="L2823" s="47" t="str">
        <v>high-jump</v>
      </c>
      <c r="M2823" s="97">
        <v>35895</v>
      </c>
      <c r="N2823" s="96" t="str">
        <f t="shared" si="176"/>
        <v>Renate VAN TONDERhigh-jump</v>
      </c>
      <c r="O2823" s="2">
        <f t="shared" si="177"/>
        <v>984</v>
      </c>
      <c r="P2823" s="2">
        <f t="shared" si="178"/>
        <v>63</v>
      </c>
      <c r="Q2823" s="81" t="str">
        <f t="shared" si="179"/>
        <v/>
      </c>
    </row>
    <row r="2824" spans="1:17" x14ac:dyDescent="0.2">
      <c r="A2824" t="s">
        <v>1478</v>
      </c>
      <c r="B2824" t="s">
        <v>1562</v>
      </c>
      <c r="C2824" s="5" t="s">
        <v>36</v>
      </c>
      <c r="D2824" s="5">
        <v>35811</v>
      </c>
      <c r="E2824" s="2">
        <v>898</v>
      </c>
      <c r="F2824" s="2">
        <v>42</v>
      </c>
      <c r="G2824" t="str">
        <f>B2824&amp;C2824</f>
        <v>Peppijna DALLIpole-vault</v>
      </c>
      <c r="H2824" s="2">
        <f>E2824</f>
        <v>898</v>
      </c>
      <c r="I2824" s="2" cm="1">
        <f t="array" ref="I2824">MAX(IF($G$3:$G$4000=$G2824,$H$3:$H$4000))</f>
        <v>898</v>
      </c>
      <c r="J2824" s="2" t="str">
        <v>RSA</v>
      </c>
      <c r="K2824" s="21" t="str">
        <v>Ischke SENEKAL</v>
      </c>
      <c r="L2824" s="47" t="str">
        <v>discus-throw</v>
      </c>
      <c r="M2824" s="97">
        <v>33977</v>
      </c>
      <c r="N2824" s="96" t="str">
        <f t="shared" si="176"/>
        <v>Ischke SENEKALdiscus-throw</v>
      </c>
      <c r="O2824" s="2">
        <f t="shared" si="177"/>
        <v>983</v>
      </c>
      <c r="P2824" s="2">
        <f t="shared" si="178"/>
        <v>29</v>
      </c>
      <c r="Q2824" s="81" t="str">
        <f t="shared" si="179"/>
        <v/>
      </c>
    </row>
    <row r="2825" spans="1:17" x14ac:dyDescent="0.2">
      <c r="A2825" t="s">
        <v>1478</v>
      </c>
      <c r="B2825" t="s">
        <v>1562</v>
      </c>
      <c r="C2825" t="s">
        <v>36</v>
      </c>
      <c r="D2825" s="5">
        <v>35811</v>
      </c>
      <c r="E2825" s="2">
        <v>838</v>
      </c>
      <c r="F2825" s="2">
        <v>41</v>
      </c>
      <c r="G2825" t="str">
        <f>B2825&amp;C2825</f>
        <v>Peppijna DALLIpole-vault</v>
      </c>
      <c r="H2825" s="2">
        <f>E2825</f>
        <v>838</v>
      </c>
      <c r="I2825" s="2" cm="1">
        <f t="array" ref="I2825">MAX(IF($G$3:$G$4000=$G2825,$H$3:$H$4000))</f>
        <v>898</v>
      </c>
      <c r="J2825" s="2" t="str">
        <v>RSA</v>
      </c>
      <c r="K2825" s="21" t="str">
        <v>Mckayla VAN DER WESTHUIZEN</v>
      </c>
      <c r="L2825" s="47" t="str">
        <v>javelin-throw</v>
      </c>
      <c r="M2825" s="97">
        <v>38057</v>
      </c>
      <c r="N2825" s="96" t="str">
        <f t="shared" si="176"/>
        <v>Mckayla VAN DER WESTHUIZENjavelin-throw</v>
      </c>
      <c r="O2825" s="2">
        <f t="shared" si="177"/>
        <v>983</v>
      </c>
      <c r="P2825" s="2">
        <f t="shared" si="178"/>
        <v>16</v>
      </c>
      <c r="Q2825" s="81" t="str">
        <f t="shared" si="179"/>
        <v/>
      </c>
    </row>
    <row r="2826" spans="1:17" x14ac:dyDescent="0.2">
      <c r="A2826" t="s">
        <v>1478</v>
      </c>
      <c r="B2826" t="s">
        <v>5250</v>
      </c>
      <c r="C2826" s="6" t="s">
        <v>42</v>
      </c>
      <c r="D2826" s="5">
        <v>37717</v>
      </c>
      <c r="E2826" s="2">
        <v>740</v>
      </c>
      <c r="F2826" s="2">
        <v>46</v>
      </c>
      <c r="G2826" t="str">
        <f>B2826&amp;C2826</f>
        <v>Mireya CASSARhammer-throw</v>
      </c>
      <c r="H2826" s="2">
        <f>E2826</f>
        <v>740</v>
      </c>
      <c r="I2826" s="2" cm="1">
        <f t="array" ref="I2826">MAX(IF($G$3:$G$4000=$G2826,$H$3:$H$4000))</f>
        <v>740</v>
      </c>
      <c r="J2826" s="2" t="str">
        <v>RSA</v>
      </c>
      <c r="K2826" s="21" t="str">
        <v>Gena L√ñFSTRAND</v>
      </c>
      <c r="L2826" s="47" t="str">
        <v>800m</v>
      </c>
      <c r="M2826" s="97">
        <v>34995</v>
      </c>
      <c r="N2826" s="96" t="str">
        <f t="shared" si="176"/>
        <v>Gena L√ñFSTRAND800m</v>
      </c>
      <c r="O2826" s="2">
        <f t="shared" si="177"/>
        <v>975</v>
      </c>
      <c r="P2826" s="2">
        <f t="shared" si="178"/>
        <v>178</v>
      </c>
      <c r="Q2826" s="81" t="str">
        <f t="shared" si="179"/>
        <v/>
      </c>
    </row>
    <row r="2827" spans="1:17" x14ac:dyDescent="0.2">
      <c r="A2827" t="s">
        <v>1172</v>
      </c>
      <c r="B2827" t="s">
        <v>1173</v>
      </c>
      <c r="C2827" t="s">
        <v>25</v>
      </c>
      <c r="D2827" s="5">
        <v>37763</v>
      </c>
      <c r="E2827" s="2">
        <v>1261</v>
      </c>
      <c r="F2827" s="2">
        <v>2</v>
      </c>
      <c r="G2827" t="str">
        <f>B2827&amp;C2827</f>
        <v>Christine MBOMA200m</v>
      </c>
      <c r="H2827" s="2">
        <f>E2827</f>
        <v>1261</v>
      </c>
      <c r="I2827" s="2" cm="1">
        <f t="array" ref="I2827">MAX(IF($G$3:$G$4000=$G2827,$H$3:$H$4000))</f>
        <v>1261</v>
      </c>
      <c r="J2827" s="2" t="str">
        <v>RSA</v>
      </c>
      <c r="K2827" s="21" t="str">
        <v>Jonelle HAMILTON-ATTWELL</v>
      </c>
      <c r="L2827" s="47" t="str">
        <v>high-jump</v>
      </c>
      <c r="M2827" s="97">
        <v>0</v>
      </c>
      <c r="N2827" s="96" t="str">
        <f t="shared" si="176"/>
        <v>Jonelle HAMILTON-ATTWELLhigh-jump</v>
      </c>
      <c r="O2827" s="2">
        <f t="shared" si="177"/>
        <v>974</v>
      </c>
      <c r="P2827" s="2">
        <f t="shared" si="178"/>
        <v>78</v>
      </c>
      <c r="Q2827" s="81" t="str">
        <f t="shared" si="179"/>
        <v/>
      </c>
    </row>
    <row r="2828" spans="1:17" x14ac:dyDescent="0.2">
      <c r="A2828" t="s">
        <v>1172</v>
      </c>
      <c r="B2828" t="s">
        <v>1173</v>
      </c>
      <c r="C2828" t="s">
        <v>26</v>
      </c>
      <c r="D2828" s="5">
        <v>37763</v>
      </c>
      <c r="E2828" s="2">
        <v>1237</v>
      </c>
      <c r="F2828" s="2">
        <v>2</v>
      </c>
      <c r="G2828" t="str">
        <f>B2828&amp;C2828</f>
        <v>Christine MBOMA400m</v>
      </c>
      <c r="H2828" s="2">
        <f>E2828</f>
        <v>1237</v>
      </c>
      <c r="I2828" s="2" cm="1">
        <f t="array" ref="I2828">MAX(IF($G$3:$G$4000=$G2828,$H$3:$H$4000))</f>
        <v>1237</v>
      </c>
      <c r="J2828" s="2" t="str">
        <v>RSA</v>
      </c>
      <c r="K2828" s="21" t="str">
        <v>Zelda BOTHA</v>
      </c>
      <c r="L2828" s="47" t="str">
        <v>race-walking</v>
      </c>
      <c r="M2828" s="97">
        <v>33649</v>
      </c>
      <c r="N2828" s="96" t="str">
        <f t="shared" si="176"/>
        <v>Zelda BOTHArace-walking</v>
      </c>
      <c r="O2828" s="2">
        <f t="shared" si="177"/>
        <v>974</v>
      </c>
      <c r="P2828" s="2">
        <f t="shared" si="178"/>
        <v>10</v>
      </c>
      <c r="Q2828" s="81" t="str">
        <f t="shared" si="179"/>
        <v/>
      </c>
    </row>
    <row r="2829" spans="1:17" x14ac:dyDescent="0.2">
      <c r="A2829" t="s">
        <v>1172</v>
      </c>
      <c r="B2829" t="s">
        <v>1175</v>
      </c>
      <c r="C2829" s="5" t="s">
        <v>26</v>
      </c>
      <c r="D2829" s="5">
        <v>37721</v>
      </c>
      <c r="E2829" s="2">
        <v>1224</v>
      </c>
      <c r="F2829" s="2">
        <v>5</v>
      </c>
      <c r="G2829" t="str">
        <f>B2829&amp;C2829</f>
        <v>Beatrice MASILINGI400m</v>
      </c>
      <c r="H2829" s="2">
        <f>E2829</f>
        <v>1224</v>
      </c>
      <c r="I2829" s="2" cm="1">
        <f t="array" ref="I2829">MAX(IF($G$3:$G$4000=$G2829,$H$3:$H$4000))</f>
        <v>1224</v>
      </c>
      <c r="J2829" s="2" t="str">
        <v>RSA</v>
      </c>
      <c r="K2829" s="21" t="str">
        <v>Jana VAN SCHALKWYK</v>
      </c>
      <c r="L2829" s="47" t="str">
        <v>javelin-throw</v>
      </c>
      <c r="M2829" s="97">
        <v>36957</v>
      </c>
      <c r="N2829" s="96" t="str">
        <f t="shared" si="176"/>
        <v>Jana VAN SCHALKWYKjavelin-throw</v>
      </c>
      <c r="O2829" s="2">
        <f t="shared" si="177"/>
        <v>967</v>
      </c>
      <c r="P2829" s="2">
        <f t="shared" si="178"/>
        <v>21</v>
      </c>
      <c r="Q2829" s="81" t="str">
        <f t="shared" si="179"/>
        <v/>
      </c>
    </row>
    <row r="2830" spans="1:17" x14ac:dyDescent="0.2">
      <c r="A2830" t="s">
        <v>1172</v>
      </c>
      <c r="B2830" t="s">
        <v>1175</v>
      </c>
      <c r="C2830" t="s">
        <v>25</v>
      </c>
      <c r="D2830" s="5">
        <v>37721</v>
      </c>
      <c r="E2830" s="2">
        <v>1219</v>
      </c>
      <c r="F2830" s="2">
        <v>7</v>
      </c>
      <c r="G2830" t="str">
        <f>B2830&amp;C2830</f>
        <v>Beatrice MASILINGI200m</v>
      </c>
      <c r="H2830" s="2">
        <f>E2830</f>
        <v>1219</v>
      </c>
      <c r="I2830" s="2" cm="1">
        <f t="array" ref="I2830">MAX(IF($G$3:$G$4000=$G2830,$H$3:$H$4000))</f>
        <v>1219</v>
      </c>
      <c r="J2830" s="2" t="str">
        <v>RSA</v>
      </c>
      <c r="K2830" s="21" t="str">
        <v>Dane ROETS</v>
      </c>
      <c r="L2830" s="47" t="str">
        <v>shot-put</v>
      </c>
      <c r="M2830" s="97">
        <v>37272</v>
      </c>
      <c r="N2830" s="96" t="str">
        <f t="shared" si="176"/>
        <v>Dane ROETSshot-put</v>
      </c>
      <c r="O2830" s="2">
        <f t="shared" si="177"/>
        <v>965</v>
      </c>
      <c r="P2830" s="2">
        <f t="shared" si="178"/>
        <v>28</v>
      </c>
      <c r="Q2830" s="81" t="str">
        <f t="shared" si="179"/>
        <v/>
      </c>
    </row>
    <row r="2831" spans="1:17" x14ac:dyDescent="0.2">
      <c r="A2831" t="s">
        <v>1172</v>
      </c>
      <c r="B2831" t="s">
        <v>1173</v>
      </c>
      <c r="C2831" t="s">
        <v>2</v>
      </c>
      <c r="D2831" s="5">
        <v>37763</v>
      </c>
      <c r="E2831" s="2">
        <v>1173</v>
      </c>
      <c r="F2831" s="2">
        <v>2</v>
      </c>
      <c r="G2831" t="str">
        <f>B2831&amp;C2831</f>
        <v>Christine MBOMA100m</v>
      </c>
      <c r="H2831" s="2">
        <f>E2831</f>
        <v>1173</v>
      </c>
      <c r="I2831" s="2" cm="1">
        <f t="array" ref="I2831">MAX(IF($G$3:$G$4000=$G2831,$H$3:$H$4000))</f>
        <v>1173</v>
      </c>
      <c r="J2831" s="2" t="str">
        <v>RSA</v>
      </c>
      <c r="K2831" s="21" t="str">
        <v>Marissa SWANEPOEL</v>
      </c>
      <c r="L2831" s="47" t="str">
        <v>race-walking</v>
      </c>
      <c r="M2831" s="97">
        <v>37278</v>
      </c>
      <c r="N2831" s="96" t="str">
        <f t="shared" si="176"/>
        <v>Marissa SWANEPOELrace-walking</v>
      </c>
      <c r="O2831" s="2">
        <f t="shared" si="177"/>
        <v>965</v>
      </c>
      <c r="P2831" s="2">
        <f t="shared" si="178"/>
        <v>16</v>
      </c>
      <c r="Q2831" s="81" t="str">
        <f t="shared" si="179"/>
        <v/>
      </c>
    </row>
    <row r="2832" spans="1:17" x14ac:dyDescent="0.2">
      <c r="A2832" t="s">
        <v>1172</v>
      </c>
      <c r="B2832" t="s">
        <v>2865</v>
      </c>
      <c r="C2832" t="s">
        <v>82</v>
      </c>
      <c r="D2832" s="5">
        <v>29446</v>
      </c>
      <c r="E2832" s="2">
        <v>1171</v>
      </c>
      <c r="F2832" s="2">
        <v>33</v>
      </c>
      <c r="G2832" t="str">
        <f>B2832&amp;C2832</f>
        <v>Helalia JOHANNESmarathon</v>
      </c>
      <c r="H2832" s="2">
        <f>E2832</f>
        <v>1171</v>
      </c>
      <c r="I2832" s="2" cm="1">
        <f t="array" ref="I2832">MAX(IF($G$3:$G$4000=$G2832,$H$3:$H$4000))</f>
        <v>1171</v>
      </c>
      <c r="J2832" s="2" t="str">
        <v>RSA</v>
      </c>
      <c r="K2832" s="21" t="str">
        <v>Leandri GEEL</v>
      </c>
      <c r="L2832" s="47" t="str">
        <v>hammer-throw</v>
      </c>
      <c r="M2832" s="97">
        <v>35625</v>
      </c>
      <c r="N2832" s="96" t="str">
        <f t="shared" si="176"/>
        <v>Leandri GEELhammer-throw</v>
      </c>
      <c r="O2832" s="2">
        <f t="shared" si="177"/>
        <v>960</v>
      </c>
      <c r="P2832" s="2">
        <f t="shared" si="178"/>
        <v>35</v>
      </c>
      <c r="Q2832" s="81" t="str">
        <f t="shared" si="179"/>
        <v/>
      </c>
    </row>
    <row r="2833" spans="1:17" x14ac:dyDescent="0.2">
      <c r="A2833" t="s">
        <v>1172</v>
      </c>
      <c r="B2833" t="s">
        <v>1175</v>
      </c>
      <c r="C2833" s="6" t="s">
        <v>2</v>
      </c>
      <c r="D2833" s="5">
        <v>37721</v>
      </c>
      <c r="E2833" s="2">
        <v>1157</v>
      </c>
      <c r="F2833" s="2">
        <v>34</v>
      </c>
      <c r="G2833" t="str">
        <f>B2833&amp;C2833</f>
        <v>Beatrice MASILINGI100m</v>
      </c>
      <c r="H2833" s="2">
        <f>E2833</f>
        <v>1157</v>
      </c>
      <c r="I2833" s="2" cm="1">
        <f t="array" ref="I2833">MAX(IF($G$3:$G$4000=$G2833,$H$3:$H$4000))</f>
        <v>1157</v>
      </c>
      <c r="J2833" s="2" t="str">
        <v>RSA</v>
      </c>
      <c r="K2833" s="21" t="str">
        <v>Min√© DE KLERK</v>
      </c>
      <c r="L2833" s="47" t="str">
        <v>discus-throw</v>
      </c>
      <c r="M2833" s="97">
        <v>37710</v>
      </c>
      <c r="N2833" s="96" t="str">
        <f t="shared" si="176"/>
        <v>Min√© DE KLERKdiscus-throw</v>
      </c>
      <c r="O2833" s="2">
        <f t="shared" si="177"/>
        <v>952</v>
      </c>
      <c r="P2833" s="2">
        <f t="shared" si="178"/>
        <v>35</v>
      </c>
      <c r="Q2833" s="81" t="str">
        <f t="shared" si="179"/>
        <v/>
      </c>
    </row>
    <row r="2834" spans="1:17" x14ac:dyDescent="0.2">
      <c r="A2834" t="s">
        <v>1172</v>
      </c>
      <c r="B2834" t="s">
        <v>1175</v>
      </c>
      <c r="C2834" t="s">
        <v>2</v>
      </c>
      <c r="D2834" s="5">
        <v>37721</v>
      </c>
      <c r="E2834" s="2">
        <v>1154</v>
      </c>
      <c r="F2834" s="2">
        <v>4</v>
      </c>
      <c r="G2834" t="str">
        <f>B2834&amp;C2834</f>
        <v>Beatrice MASILINGI100m</v>
      </c>
      <c r="H2834" s="2">
        <f>E2834</f>
        <v>1154</v>
      </c>
      <c r="I2834" s="2" cm="1">
        <f t="array" ref="I2834">MAX(IF($G$3:$G$4000=$G2834,$H$3:$H$4000))</f>
        <v>1157</v>
      </c>
      <c r="J2834" s="2" t="str">
        <v>RSA</v>
      </c>
      <c r="K2834" s="21" t="str">
        <v>Clarissa WEYER</v>
      </c>
      <c r="L2834" s="47" t="str">
        <v>javelin-throw</v>
      </c>
      <c r="M2834" s="97">
        <v>37228</v>
      </c>
      <c r="N2834" s="96" t="str">
        <f t="shared" si="176"/>
        <v>Clarissa WEYERjavelin-throw</v>
      </c>
      <c r="O2834" s="2">
        <f t="shared" si="177"/>
        <v>944</v>
      </c>
      <c r="P2834" s="2">
        <f t="shared" si="178"/>
        <v>26</v>
      </c>
      <c r="Q2834" s="81" t="str">
        <f t="shared" si="179"/>
        <v/>
      </c>
    </row>
    <row r="2835" spans="1:17" x14ac:dyDescent="0.2">
      <c r="A2835" t="s">
        <v>1172</v>
      </c>
      <c r="B2835" t="s">
        <v>1173</v>
      </c>
      <c r="C2835" s="5" t="s">
        <v>27</v>
      </c>
      <c r="D2835" s="5">
        <v>37763</v>
      </c>
      <c r="E2835" s="2">
        <v>1104</v>
      </c>
      <c r="F2835" s="2">
        <v>60</v>
      </c>
      <c r="G2835" t="str">
        <f>B2835&amp;C2835</f>
        <v>Christine MBOMA800m</v>
      </c>
      <c r="H2835" s="2">
        <f>E2835</f>
        <v>1104</v>
      </c>
      <c r="I2835" s="2" cm="1">
        <f t="array" ref="I2835">MAX(IF($G$3:$G$4000=$G2835,$H$3:$H$4000))</f>
        <v>1104</v>
      </c>
      <c r="J2835" s="2" t="str">
        <v>RSA</v>
      </c>
      <c r="K2835" s="21" t="str">
        <v>Cherise CARREIRA</v>
      </c>
      <c r="L2835" s="47" t="str">
        <v>5000m</v>
      </c>
      <c r="M2835" s="97">
        <v>34126</v>
      </c>
      <c r="N2835" s="96" t="str">
        <f t="shared" si="176"/>
        <v>Cherise CARREIRA5000m</v>
      </c>
      <c r="O2835" s="2">
        <f t="shared" si="177"/>
        <v>937</v>
      </c>
      <c r="P2835" s="2">
        <f t="shared" si="178"/>
        <v>171</v>
      </c>
      <c r="Q2835" s="81" t="str">
        <f t="shared" si="179"/>
        <v/>
      </c>
    </row>
    <row r="2836" spans="1:17" x14ac:dyDescent="0.2">
      <c r="A2836" t="s">
        <v>1263</v>
      </c>
      <c r="B2836" t="s">
        <v>2336</v>
      </c>
      <c r="C2836" s="5" t="s">
        <v>37</v>
      </c>
      <c r="D2836" s="5">
        <v>35084</v>
      </c>
      <c r="E2836" s="2">
        <v>1255</v>
      </c>
      <c r="F2836" s="2">
        <v>1</v>
      </c>
      <c r="G2836" t="str">
        <f>B2836&amp;C2836</f>
        <v>Ese BRUMElong-jump</v>
      </c>
      <c r="H2836" s="2">
        <f>E2836</f>
        <v>1255</v>
      </c>
      <c r="I2836" s="2" cm="1">
        <f t="array" ref="I2836">MAX(IF($G$3:$G$4000=$G2836,$H$3:$H$4000))</f>
        <v>1255</v>
      </c>
      <c r="J2836" s="2" t="str">
        <v>RSA</v>
      </c>
      <c r="K2836" s="21" t="str">
        <v>Andisiwe NJUNGUZA</v>
      </c>
      <c r="L2836" s="47" t="str">
        <v>10000m</v>
      </c>
      <c r="M2836" s="97">
        <v>35966</v>
      </c>
      <c r="N2836" s="96" t="str">
        <f t="shared" si="176"/>
        <v>Andisiwe NJUNGUZA10000m</v>
      </c>
      <c r="O2836" s="2">
        <f t="shared" si="177"/>
        <v>935</v>
      </c>
      <c r="P2836" s="2">
        <f t="shared" si="178"/>
        <v>120</v>
      </c>
      <c r="Q2836" s="81" t="str">
        <f t="shared" si="179"/>
        <v/>
      </c>
    </row>
    <row r="2837" spans="1:17" x14ac:dyDescent="0.2">
      <c r="A2837" t="s">
        <v>1263</v>
      </c>
      <c r="B2837" t="s">
        <v>2198</v>
      </c>
      <c r="C2837" t="s">
        <v>32</v>
      </c>
      <c r="D2837" s="5">
        <v>35543</v>
      </c>
      <c r="E2837" s="2">
        <v>1230</v>
      </c>
      <c r="F2837" s="2">
        <v>2</v>
      </c>
      <c r="G2837" t="str">
        <f>B2837&amp;C2837</f>
        <v>Tobi AMUSAN100mh</v>
      </c>
      <c r="H2837" s="2">
        <f>E2837</f>
        <v>1230</v>
      </c>
      <c r="I2837" s="2" cm="1">
        <f t="array" ref="I2837">MAX(IF($G$3:$G$4000=$G2837,$H$3:$H$4000))</f>
        <v>1230</v>
      </c>
      <c r="J2837" s="2" t="str">
        <v>RSA</v>
      </c>
      <c r="K2837" s="21" t="str">
        <v>Bodine DEGLI UMBERTI</v>
      </c>
      <c r="L2837" s="47" t="str">
        <v>shot-put</v>
      </c>
      <c r="M2837" s="97">
        <v>37287</v>
      </c>
      <c r="N2837" s="96" t="str">
        <f t="shared" si="176"/>
        <v>Bodine DEGLI UMBERTIshot-put</v>
      </c>
      <c r="O2837" s="2">
        <f t="shared" si="177"/>
        <v>932</v>
      </c>
      <c r="P2837" s="2">
        <f t="shared" si="178"/>
        <v>41</v>
      </c>
      <c r="Q2837" s="81" t="str">
        <f t="shared" si="179"/>
        <v/>
      </c>
    </row>
    <row r="2838" spans="1:17" x14ac:dyDescent="0.2">
      <c r="A2838" t="s">
        <v>1263</v>
      </c>
      <c r="B2838" t="s">
        <v>1767</v>
      </c>
      <c r="C2838" t="s">
        <v>2</v>
      </c>
      <c r="D2838" s="5">
        <v>32425</v>
      </c>
      <c r="E2838" s="2">
        <v>1224</v>
      </c>
      <c r="F2838" s="2">
        <v>6</v>
      </c>
      <c r="G2838" t="str">
        <f>B2838&amp;C2838</f>
        <v>Blessing OKAGBARE100m</v>
      </c>
      <c r="H2838" s="2">
        <f>E2838</f>
        <v>1224</v>
      </c>
      <c r="I2838" s="2" cm="1">
        <f t="array" ref="I2838">MAX(IF($G$3:$G$4000=$G2838,$H$3:$H$4000))</f>
        <v>1224</v>
      </c>
      <c r="J2838" s="2" t="str">
        <v>RSA</v>
      </c>
      <c r="K2838" s="21" t="str">
        <v>Janise NELL</v>
      </c>
      <c r="L2838" s="47" t="str">
        <v>race-walking</v>
      </c>
      <c r="M2838" s="97">
        <v>38013</v>
      </c>
      <c r="N2838" s="96" t="str">
        <f t="shared" si="176"/>
        <v>Janise NELLrace-walking</v>
      </c>
      <c r="O2838" s="2">
        <f t="shared" si="177"/>
        <v>927</v>
      </c>
      <c r="P2838" s="2">
        <f t="shared" si="178"/>
        <v>25</v>
      </c>
      <c r="Q2838" s="81" t="str">
        <f t="shared" si="179"/>
        <v/>
      </c>
    </row>
    <row r="2839" spans="1:17" x14ac:dyDescent="0.2">
      <c r="A2839" t="s">
        <v>1263</v>
      </c>
      <c r="B2839" t="s">
        <v>1843</v>
      </c>
      <c r="C2839" t="s">
        <v>25</v>
      </c>
      <c r="D2839" s="5">
        <v>37621</v>
      </c>
      <c r="E2839" s="2">
        <v>1214</v>
      </c>
      <c r="F2839" s="2">
        <v>8</v>
      </c>
      <c r="G2839" t="str">
        <f>B2839&amp;C2839</f>
        <v>Favour OFILI200m</v>
      </c>
      <c r="H2839" s="2">
        <f>E2839</f>
        <v>1214</v>
      </c>
      <c r="I2839" s="2" cm="1">
        <f t="array" ref="I2839">MAX(IF($G$3:$G$4000=$G2839,$H$3:$H$4000))</f>
        <v>1214</v>
      </c>
      <c r="J2839" s="2" t="str">
        <v>RSA</v>
      </c>
      <c r="K2839" s="21" t="str">
        <v>Dayle KOEKEMOER</v>
      </c>
      <c r="L2839" s="47" t="str">
        <v>400mh</v>
      </c>
      <c r="M2839" s="97">
        <v>37843</v>
      </c>
      <c r="N2839" s="96" t="str">
        <f t="shared" si="176"/>
        <v>Dayle KOEKEMOER400mh</v>
      </c>
      <c r="O2839" s="2">
        <f t="shared" si="177"/>
        <v>920</v>
      </c>
      <c r="P2839" s="2">
        <f t="shared" si="178"/>
        <v>137</v>
      </c>
      <c r="Q2839" s="81" t="str">
        <f t="shared" si="179"/>
        <v/>
      </c>
    </row>
    <row r="2840" spans="1:17" x14ac:dyDescent="0.2">
      <c r="A2840" t="s">
        <v>1263</v>
      </c>
      <c r="B2840" t="s">
        <v>1771</v>
      </c>
      <c r="C2840" s="5" t="s">
        <v>2</v>
      </c>
      <c r="D2840" s="5">
        <v>36988</v>
      </c>
      <c r="E2840" s="2">
        <v>1200</v>
      </c>
      <c r="F2840" s="2">
        <v>10</v>
      </c>
      <c r="G2840" t="str">
        <f>B2840&amp;C2840</f>
        <v>Nzubechi Grace NWOKOCHA100m</v>
      </c>
      <c r="H2840" s="2">
        <f>E2840</f>
        <v>1200</v>
      </c>
      <c r="I2840" s="2" cm="1">
        <f t="array" ref="I2840">MAX(IF($G$3:$G$4000=$G2840,$H$3:$H$4000))</f>
        <v>1200</v>
      </c>
      <c r="J2840" s="2" t="str">
        <v>RSA</v>
      </c>
      <c r="K2840" s="21" t="str">
        <v>Bodine DEGLI UMBERTI</v>
      </c>
      <c r="L2840" s="47" t="str">
        <v>discus-throw</v>
      </c>
      <c r="M2840" s="97">
        <v>37287</v>
      </c>
      <c r="N2840" s="96" t="str">
        <f t="shared" si="176"/>
        <v>Bodine DEGLI UMBERTIdiscus-throw</v>
      </c>
      <c r="O2840" s="2">
        <f t="shared" si="177"/>
        <v>909</v>
      </c>
      <c r="P2840" s="2">
        <f t="shared" si="178"/>
        <v>52</v>
      </c>
      <c r="Q2840" s="81" t="str">
        <f t="shared" si="179"/>
        <v/>
      </c>
    </row>
    <row r="2841" spans="1:17" x14ac:dyDescent="0.2">
      <c r="A2841" t="s">
        <v>1263</v>
      </c>
      <c r="B2841" t="s">
        <v>1771</v>
      </c>
      <c r="C2841" t="s">
        <v>25</v>
      </c>
      <c r="D2841" s="5">
        <v>36988</v>
      </c>
      <c r="E2841" s="2">
        <v>1189</v>
      </c>
      <c r="F2841" s="2">
        <v>9</v>
      </c>
      <c r="G2841" t="str">
        <f>B2841&amp;C2841</f>
        <v>Nzubechi Grace NWOKOCHA200m</v>
      </c>
      <c r="H2841" s="2">
        <f>E2841</f>
        <v>1189</v>
      </c>
      <c r="I2841" s="2" cm="1">
        <f t="array" ref="I2841">MAX(IF($G$3:$G$4000=$G2841,$H$3:$H$4000))</f>
        <v>1189</v>
      </c>
      <c r="J2841" s="2" t="str">
        <v>RSA</v>
      </c>
      <c r="K2841" s="21" t="str">
        <v>Nicole JANSE VAN RENSBURG</v>
      </c>
      <c r="L2841" s="47" t="str">
        <v>pole-vault</v>
      </c>
      <c r="M2841" s="97">
        <v>0</v>
      </c>
      <c r="N2841" s="96" t="str">
        <f t="shared" si="176"/>
        <v>Nicole JANSE VAN RENSBURGpole-vault</v>
      </c>
      <c r="O2841" s="2">
        <f t="shared" si="177"/>
        <v>908</v>
      </c>
      <c r="P2841" s="2">
        <f t="shared" si="178"/>
        <v>45</v>
      </c>
      <c r="Q2841" s="81" t="str">
        <f t="shared" si="179"/>
        <v/>
      </c>
    </row>
    <row r="2842" spans="1:17" x14ac:dyDescent="0.2">
      <c r="A2842" t="s">
        <v>1263</v>
      </c>
      <c r="B2842" t="s">
        <v>1767</v>
      </c>
      <c r="C2842" t="s">
        <v>25</v>
      </c>
      <c r="D2842" s="5">
        <v>32425</v>
      </c>
      <c r="E2842" s="2">
        <v>1182</v>
      </c>
      <c r="F2842" s="2">
        <v>13</v>
      </c>
      <c r="G2842" t="str">
        <f>B2842&amp;C2842</f>
        <v>Blessing OKAGBARE200m</v>
      </c>
      <c r="H2842" s="2">
        <f>E2842</f>
        <v>1182</v>
      </c>
      <c r="I2842" s="2" cm="1">
        <f t="array" ref="I2842">MAX(IF($G$3:$G$4000=$G2842,$H$3:$H$4000))</f>
        <v>1182</v>
      </c>
      <c r="J2842" s="2" t="str">
        <v>RSA</v>
      </c>
      <c r="K2842" s="21" t="str">
        <v>Desiree VAN WYK</v>
      </c>
      <c r="L2842" s="47" t="str">
        <v>long-jump</v>
      </c>
      <c r="M2842" s="97">
        <v>35943</v>
      </c>
      <c r="N2842" s="96" t="str">
        <f t="shared" si="176"/>
        <v>Desiree VAN WYKlong-jump</v>
      </c>
      <c r="O2842" s="2">
        <f t="shared" si="177"/>
        <v>906</v>
      </c>
      <c r="P2842" s="2">
        <f t="shared" si="178"/>
        <v>167</v>
      </c>
      <c r="Q2842" s="81" t="str">
        <f t="shared" si="179"/>
        <v/>
      </c>
    </row>
    <row r="2843" spans="1:17" x14ac:dyDescent="0.2">
      <c r="A2843" t="s">
        <v>1263</v>
      </c>
      <c r="B2843" t="s">
        <v>2684</v>
      </c>
      <c r="C2843" s="5" t="s">
        <v>42</v>
      </c>
      <c r="D2843" s="5">
        <v>35275</v>
      </c>
      <c r="E2843" s="2">
        <v>1182</v>
      </c>
      <c r="F2843" s="2">
        <v>2</v>
      </c>
      <c r="G2843" t="str">
        <f>B2843&amp;C2843</f>
        <v>Annette ECHIKUNWOKEhammer-throw</v>
      </c>
      <c r="H2843" s="2">
        <f>E2843</f>
        <v>1182</v>
      </c>
      <c r="I2843" s="2" cm="1">
        <f t="array" ref="I2843">MAX(IF($G$3:$G$4000=$G2843,$H$3:$H$4000))</f>
        <v>1182</v>
      </c>
      <c r="J2843" s="2" t="str">
        <v>RSA</v>
      </c>
      <c r="K2843" s="21" t="str">
        <v>Ann ASWORTH</v>
      </c>
      <c r="L2843" s="47" t="str">
        <v>marathon</v>
      </c>
      <c r="M2843" s="97">
        <v>0</v>
      </c>
      <c r="N2843" s="96" t="str">
        <f t="shared" si="176"/>
        <v>Ann ASWORTHmarathon</v>
      </c>
      <c r="O2843" s="2">
        <f t="shared" si="177"/>
        <v>903</v>
      </c>
      <c r="P2843" s="2">
        <f t="shared" si="178"/>
        <v>105</v>
      </c>
      <c r="Q2843" s="81" t="str">
        <f t="shared" si="179"/>
        <v/>
      </c>
    </row>
    <row r="2844" spans="1:17" x14ac:dyDescent="0.2">
      <c r="A2844" t="s">
        <v>1263</v>
      </c>
      <c r="B2844" t="s">
        <v>2344</v>
      </c>
      <c r="C2844" s="5" t="s">
        <v>38</v>
      </c>
      <c r="D2844" s="5">
        <v>35711</v>
      </c>
      <c r="E2844" s="2">
        <v>1169</v>
      </c>
      <c r="F2844" s="2">
        <v>4</v>
      </c>
      <c r="G2844" t="str">
        <f>B2844&amp;C2844</f>
        <v>Ruth USOROtriple-jump</v>
      </c>
      <c r="H2844" s="2">
        <f>E2844</f>
        <v>1169</v>
      </c>
      <c r="I2844" s="2" cm="1">
        <f t="array" ref="I2844">MAX(IF($G$3:$G$4000=$G2844,$H$3:$H$4000))</f>
        <v>1169</v>
      </c>
      <c r="J2844" s="2" t="str">
        <v>RSA</v>
      </c>
      <c r="K2844" s="21" t="str">
        <v>Kate REES</v>
      </c>
      <c r="L2844" s="47" t="str">
        <v>marathon</v>
      </c>
      <c r="M2844" s="97">
        <v>28500</v>
      </c>
      <c r="N2844" s="96" t="str">
        <f t="shared" si="176"/>
        <v>Kate REESmarathon</v>
      </c>
      <c r="O2844" s="2">
        <f t="shared" si="177"/>
        <v>901</v>
      </c>
      <c r="P2844" s="2">
        <f t="shared" si="178"/>
        <v>106</v>
      </c>
      <c r="Q2844" s="81" t="str">
        <f t="shared" si="179"/>
        <v/>
      </c>
    </row>
    <row r="2845" spans="1:17" x14ac:dyDescent="0.2">
      <c r="A2845" t="s">
        <v>1263</v>
      </c>
      <c r="B2845" t="s">
        <v>2344</v>
      </c>
      <c r="C2845" t="s">
        <v>37</v>
      </c>
      <c r="D2845" s="5">
        <v>35711</v>
      </c>
      <c r="E2845" s="2">
        <v>1165</v>
      </c>
      <c r="F2845" s="2">
        <v>11</v>
      </c>
      <c r="G2845" t="str">
        <f>B2845&amp;C2845</f>
        <v>Ruth USOROlong-jump</v>
      </c>
      <c r="H2845" s="2">
        <f>E2845</f>
        <v>1165</v>
      </c>
      <c r="I2845" s="2" cm="1">
        <f t="array" ref="I2845">MAX(IF($G$3:$G$4000=$G2845,$H$3:$H$4000))</f>
        <v>1165</v>
      </c>
      <c r="J2845" s="2" t="str">
        <v>RSA</v>
      </c>
      <c r="K2845" s="21" t="str">
        <v>Tonet TALLIE</v>
      </c>
      <c r="L2845" s="47" t="str">
        <v>pole-vault</v>
      </c>
      <c r="M2845" s="97">
        <v>37341</v>
      </c>
      <c r="N2845" s="96" t="str">
        <f t="shared" si="176"/>
        <v>Tonet TALLIEpole-vault</v>
      </c>
      <c r="O2845" s="2">
        <f t="shared" si="177"/>
        <v>898</v>
      </c>
      <c r="P2845" s="2">
        <f t="shared" si="178"/>
        <v>50</v>
      </c>
      <c r="Q2845" s="81" t="str">
        <f t="shared" si="179"/>
        <v/>
      </c>
    </row>
    <row r="2846" spans="1:17" x14ac:dyDescent="0.2">
      <c r="A2846" t="s">
        <v>1263</v>
      </c>
      <c r="B2846" t="s">
        <v>1787</v>
      </c>
      <c r="C2846" t="s">
        <v>2</v>
      </c>
      <c r="D2846" s="5">
        <v>37230</v>
      </c>
      <c r="E2846" s="2">
        <v>1161</v>
      </c>
      <c r="F2846" s="2">
        <v>28</v>
      </c>
      <c r="G2846" t="str">
        <f>B2846&amp;C2846</f>
        <v>Rosemary CHUKWUMA100m</v>
      </c>
      <c r="H2846" s="2">
        <f>E2846</f>
        <v>1161</v>
      </c>
      <c r="I2846" s="2" cm="1">
        <f t="array" ref="I2846">MAX(IF($G$3:$G$4000=$G2846,$H$3:$H$4000))</f>
        <v>1161</v>
      </c>
      <c r="J2846" s="2" t="str">
        <v>RSA</v>
      </c>
      <c r="K2846" s="21" t="str">
        <v>Collette UYS</v>
      </c>
      <c r="L2846" s="47" t="str">
        <v>hammer-throw</v>
      </c>
      <c r="M2846" s="97">
        <v>36636</v>
      </c>
      <c r="N2846" s="96" t="str">
        <f t="shared" si="176"/>
        <v>Collette UYShammer-throw</v>
      </c>
      <c r="O2846" s="2">
        <f t="shared" si="177"/>
        <v>896</v>
      </c>
      <c r="P2846" s="2">
        <f t="shared" si="178"/>
        <v>54</v>
      </c>
      <c r="Q2846" s="81" t="str">
        <f t="shared" si="179"/>
        <v/>
      </c>
    </row>
    <row r="2847" spans="1:17" x14ac:dyDescent="0.2">
      <c r="A2847" t="s">
        <v>1263</v>
      </c>
      <c r="B2847" t="s">
        <v>1843</v>
      </c>
      <c r="C2847" t="s">
        <v>26</v>
      </c>
      <c r="D2847" s="5">
        <v>37621</v>
      </c>
      <c r="E2847" s="2">
        <v>1146</v>
      </c>
      <c r="F2847" s="2">
        <v>24</v>
      </c>
      <c r="G2847" t="str">
        <f>B2847&amp;C2847</f>
        <v>Favour OFILI400m</v>
      </c>
      <c r="H2847" s="2">
        <f>E2847</f>
        <v>1146</v>
      </c>
      <c r="I2847" s="2" cm="1">
        <f t="array" ref="I2847">MAX(IF($G$3:$G$4000=$G2847,$H$3:$H$4000))</f>
        <v>1146</v>
      </c>
      <c r="J2847" s="2" t="str">
        <v>RSA</v>
      </c>
      <c r="K2847" s="21" t="str">
        <v>Collette UYS</v>
      </c>
      <c r="L2847" s="47" t="str">
        <v>discus-throw</v>
      </c>
      <c r="M2847" s="97">
        <v>36636</v>
      </c>
      <c r="N2847" s="96" t="str">
        <f t="shared" si="176"/>
        <v>Collette UYSdiscus-throw</v>
      </c>
      <c r="O2847" s="2">
        <f t="shared" si="177"/>
        <v>896</v>
      </c>
      <c r="P2847" s="2">
        <f t="shared" si="178"/>
        <v>56</v>
      </c>
      <c r="Q2847" s="81" t="str">
        <f t="shared" si="179"/>
        <v/>
      </c>
    </row>
    <row r="2848" spans="1:17" x14ac:dyDescent="0.2">
      <c r="A2848" t="s">
        <v>1263</v>
      </c>
      <c r="B2848" t="s">
        <v>1264</v>
      </c>
      <c r="C2848" t="s">
        <v>2</v>
      </c>
      <c r="D2848" s="5">
        <v>36800</v>
      </c>
      <c r="E2848" s="2">
        <v>1144</v>
      </c>
      <c r="F2848" s="2">
        <v>40</v>
      </c>
      <c r="G2848" t="str">
        <f>B2848&amp;C2848</f>
        <v>Knowledge OMOVOH100m</v>
      </c>
      <c r="H2848" s="2">
        <f>E2848</f>
        <v>1144</v>
      </c>
      <c r="I2848" s="2" cm="1">
        <f t="array" ref="I2848">MAX(IF($G$3:$G$4000=$G2848,$H$3:$H$4000))</f>
        <v>1144</v>
      </c>
      <c r="J2848" s="2" t="str">
        <v>RSA</v>
      </c>
      <c r="K2848" s="21" t="str">
        <v>Juanita DE NECKER</v>
      </c>
      <c r="L2848" s="47" t="str">
        <v>shot-put</v>
      </c>
      <c r="M2848" s="97">
        <v>37447</v>
      </c>
      <c r="N2848" s="96" t="str">
        <f t="shared" si="176"/>
        <v>Juanita DE NECKERshot-put</v>
      </c>
      <c r="O2848" s="2">
        <f t="shared" si="177"/>
        <v>894</v>
      </c>
      <c r="P2848" s="2">
        <f t="shared" si="178"/>
        <v>46</v>
      </c>
      <c r="Q2848" s="81" t="str">
        <f t="shared" si="179"/>
        <v/>
      </c>
    </row>
    <row r="2849" spans="1:17" x14ac:dyDescent="0.2">
      <c r="A2849" t="s">
        <v>1263</v>
      </c>
      <c r="B2849" t="s">
        <v>1269</v>
      </c>
      <c r="C2849" t="s">
        <v>26</v>
      </c>
      <c r="D2849" s="5">
        <v>38037</v>
      </c>
      <c r="E2849" s="2">
        <v>1144</v>
      </c>
      <c r="F2849" s="2">
        <v>25</v>
      </c>
      <c r="G2849" t="str">
        <f>B2849&amp;C2849</f>
        <v>Imaobong Nse UKO400m</v>
      </c>
      <c r="H2849" s="2">
        <f>E2849</f>
        <v>1144</v>
      </c>
      <c r="I2849" s="2" cm="1">
        <f t="array" ref="I2849">MAX(IF($G$3:$G$4000=$G2849,$H$3:$H$4000))</f>
        <v>1144</v>
      </c>
      <c r="J2849" s="2" t="str">
        <v>RSA</v>
      </c>
      <c r="K2849" s="21" t="str">
        <v>Cornelia JOUBERT</v>
      </c>
      <c r="L2849" s="47" t="str">
        <v>marathon</v>
      </c>
      <c r="M2849" s="97">
        <v>32316</v>
      </c>
      <c r="N2849" s="96" t="str">
        <f t="shared" si="176"/>
        <v>Cornelia JOUBERTmarathon</v>
      </c>
      <c r="O2849" s="2">
        <f t="shared" si="177"/>
        <v>890</v>
      </c>
      <c r="P2849" s="2">
        <f t="shared" si="178"/>
        <v>108</v>
      </c>
      <c r="Q2849" s="81" t="str">
        <f t="shared" si="179"/>
        <v/>
      </c>
    </row>
    <row r="2850" spans="1:17" x14ac:dyDescent="0.2">
      <c r="A2850" t="s">
        <v>1263</v>
      </c>
      <c r="B2850" t="s">
        <v>1846</v>
      </c>
      <c r="C2850" t="s">
        <v>25</v>
      </c>
      <c r="D2850" s="5">
        <v>34384</v>
      </c>
      <c r="E2850" s="2">
        <v>1132</v>
      </c>
      <c r="F2850" s="2">
        <v>31</v>
      </c>
      <c r="G2850" t="str">
        <f>B2850&amp;C2850</f>
        <v>Amarachukwu Jecinta OBI200m</v>
      </c>
      <c r="H2850" s="2">
        <f>E2850</f>
        <v>1132</v>
      </c>
      <c r="I2850" s="2" cm="1">
        <f t="array" ref="I2850">MAX(IF($G$3:$G$4000=$G2850,$H$3:$H$4000))</f>
        <v>1132</v>
      </c>
      <c r="J2850" s="2" t="str">
        <v>RSA</v>
      </c>
      <c r="K2850" s="21" t="str">
        <v>Phethisang MAKHETHE</v>
      </c>
      <c r="L2850" s="47" t="str">
        <v>hammer-throw</v>
      </c>
      <c r="M2850" s="97">
        <v>37504</v>
      </c>
      <c r="N2850" s="96" t="str">
        <f t="shared" si="176"/>
        <v>Phethisang MAKHETHEhammer-throw</v>
      </c>
      <c r="O2850" s="2">
        <f t="shared" si="177"/>
        <v>889</v>
      </c>
      <c r="P2850" s="2">
        <f t="shared" si="178"/>
        <v>59</v>
      </c>
      <c r="Q2850" s="81" t="str">
        <f t="shared" si="179"/>
        <v/>
      </c>
    </row>
    <row r="2851" spans="1:17" x14ac:dyDescent="0.2">
      <c r="A2851" t="s">
        <v>1263</v>
      </c>
      <c r="B2851" t="s">
        <v>2569</v>
      </c>
      <c r="C2851" s="6" t="s">
        <v>40</v>
      </c>
      <c r="D2851" s="6">
        <v>34513</v>
      </c>
      <c r="E2851" s="2">
        <v>1132</v>
      </c>
      <c r="F2851" s="2">
        <v>5</v>
      </c>
      <c r="G2851" t="str">
        <f>B2851&amp;C2851</f>
        <v>Chioma ONYEKWEREdiscus-throw</v>
      </c>
      <c r="H2851" s="2">
        <f>E2851</f>
        <v>1132</v>
      </c>
      <c r="I2851" s="2" cm="1">
        <f t="array" ref="I2851">MAX(IF($G$3:$G$4000=$G2851,$H$3:$H$4000))</f>
        <v>1132</v>
      </c>
      <c r="J2851" s="2" t="str">
        <v>RSA</v>
      </c>
      <c r="K2851" s="21" t="str">
        <v>Collette UYS</v>
      </c>
      <c r="L2851" s="47" t="str">
        <v>shot-put</v>
      </c>
      <c r="M2851" s="97">
        <v>36636</v>
      </c>
      <c r="N2851" s="96" t="str">
        <f t="shared" si="176"/>
        <v>Collette UYSshot-put</v>
      </c>
      <c r="O2851" s="2">
        <f t="shared" si="177"/>
        <v>888</v>
      </c>
      <c r="P2851" s="2">
        <f t="shared" si="178"/>
        <v>49</v>
      </c>
      <c r="Q2851" s="81" t="str">
        <f t="shared" si="179"/>
        <v/>
      </c>
    </row>
    <row r="2852" spans="1:17" x14ac:dyDescent="0.2">
      <c r="A2852" t="s">
        <v>1263</v>
      </c>
      <c r="B2852" t="s">
        <v>1803</v>
      </c>
      <c r="C2852" t="s">
        <v>2</v>
      </c>
      <c r="D2852" s="5">
        <v>36852</v>
      </c>
      <c r="E2852" s="2">
        <v>1131</v>
      </c>
      <c r="F2852" s="2">
        <v>49</v>
      </c>
      <c r="G2852" t="str">
        <f>B2852&amp;C2852</f>
        <v>Blessing OGUNDIRAN100m</v>
      </c>
      <c r="H2852" s="2">
        <f>E2852</f>
        <v>1131</v>
      </c>
      <c r="I2852" s="2" cm="1">
        <f t="array" ref="I2852">MAX(IF($G$3:$G$4000=$G2852,$H$3:$H$4000))</f>
        <v>1131</v>
      </c>
      <c r="J2852" s="2" t="str">
        <v>RSA</v>
      </c>
      <c r="K2852" s="21" t="str">
        <v>Renata VOSLOO</v>
      </c>
      <c r="L2852" s="47" t="str">
        <v>marathon</v>
      </c>
      <c r="M2852" s="97">
        <v>30487</v>
      </c>
      <c r="N2852" s="96" t="str">
        <f t="shared" si="176"/>
        <v>Renata VOSLOOmarathon</v>
      </c>
      <c r="O2852" s="2">
        <f t="shared" si="177"/>
        <v>886</v>
      </c>
      <c r="P2852" s="2">
        <f t="shared" si="178"/>
        <v>110</v>
      </c>
      <c r="Q2852" s="81" t="str">
        <f t="shared" si="179"/>
        <v/>
      </c>
    </row>
    <row r="2853" spans="1:17" x14ac:dyDescent="0.2">
      <c r="A2853" t="s">
        <v>1263</v>
      </c>
      <c r="B2853" t="s">
        <v>1807</v>
      </c>
      <c r="C2853" s="5" t="s">
        <v>2</v>
      </c>
      <c r="D2853" s="5">
        <v>36313</v>
      </c>
      <c r="E2853" s="2">
        <v>1127</v>
      </c>
      <c r="F2853" s="2">
        <v>55</v>
      </c>
      <c r="G2853" t="str">
        <f>B2853&amp;C2853</f>
        <v>Joy Chinenye UDO-GABRIEL100m</v>
      </c>
      <c r="H2853" s="2">
        <f>E2853</f>
        <v>1127</v>
      </c>
      <c r="I2853" s="2" cm="1">
        <f t="array" ref="I2853">MAX(IF($G$3:$G$4000=$G2853,$H$3:$H$4000))</f>
        <v>1127</v>
      </c>
      <c r="J2853" s="2" t="str">
        <v>RSA</v>
      </c>
      <c r="K2853" s="21" t="str">
        <v>Leandri LAMPRECHT</v>
      </c>
      <c r="L2853" s="47" t="str">
        <v>javelin-throw</v>
      </c>
      <c r="M2853" s="97">
        <v>36234</v>
      </c>
      <c r="N2853" s="96" t="str">
        <f t="shared" si="176"/>
        <v>Leandri LAMPRECHTjavelin-throw</v>
      </c>
      <c r="O2853" s="2">
        <f t="shared" si="177"/>
        <v>886</v>
      </c>
      <c r="P2853" s="2">
        <f t="shared" si="178"/>
        <v>46</v>
      </c>
      <c r="Q2853" s="81" t="str">
        <f t="shared" si="179"/>
        <v/>
      </c>
    </row>
    <row r="2854" spans="1:17" x14ac:dyDescent="0.2">
      <c r="A2854" t="s">
        <v>1263</v>
      </c>
      <c r="B2854" t="s">
        <v>1896</v>
      </c>
      <c r="C2854" t="s">
        <v>26</v>
      </c>
      <c r="D2854" s="5">
        <v>33567</v>
      </c>
      <c r="E2854" s="2">
        <v>1117</v>
      </c>
      <c r="F2854" s="2">
        <v>46</v>
      </c>
      <c r="G2854" t="str">
        <f>B2854&amp;C2854</f>
        <v>Patience Okon GEORGE400m</v>
      </c>
      <c r="H2854" s="2">
        <f>E2854</f>
        <v>1117</v>
      </c>
      <c r="I2854" s="2" cm="1">
        <f t="array" ref="I2854">MAX(IF($G$3:$G$4000=$G2854,$H$3:$H$4000))</f>
        <v>1117</v>
      </c>
      <c r="J2854" s="2" t="str">
        <v>RSA</v>
      </c>
      <c r="K2854" s="21" t="str">
        <v>Dane ROETS</v>
      </c>
      <c r="L2854" s="47" t="str">
        <v>discus-throw</v>
      </c>
      <c r="M2854" s="97">
        <v>37272</v>
      </c>
      <c r="N2854" s="96" t="str">
        <f t="shared" si="176"/>
        <v>Dane ROETSdiscus-throw</v>
      </c>
      <c r="O2854" s="2">
        <f t="shared" si="177"/>
        <v>884</v>
      </c>
      <c r="P2854" s="2">
        <f t="shared" si="178"/>
        <v>61</v>
      </c>
      <c r="Q2854" s="81" t="str">
        <f t="shared" si="179"/>
        <v/>
      </c>
    </row>
    <row r="2855" spans="1:17" x14ac:dyDescent="0.2">
      <c r="A2855" t="s">
        <v>1263</v>
      </c>
      <c r="B2855" t="s">
        <v>1787</v>
      </c>
      <c r="C2855" t="s">
        <v>25</v>
      </c>
      <c r="D2855" s="5">
        <v>37230</v>
      </c>
      <c r="E2855" s="2">
        <v>1116</v>
      </c>
      <c r="F2855" s="2">
        <v>47</v>
      </c>
      <c r="G2855" t="str">
        <f>B2855&amp;C2855</f>
        <v>Rosemary CHUKWUMA200m</v>
      </c>
      <c r="H2855" s="2">
        <f>E2855</f>
        <v>1116</v>
      </c>
      <c r="I2855" s="2" cm="1">
        <f t="array" ref="I2855">MAX(IF($G$3:$G$4000=$G2855,$H$3:$H$4000))</f>
        <v>1116</v>
      </c>
      <c r="J2855" s="2" t="str">
        <v>RSA</v>
      </c>
      <c r="K2855" s="21" t="str">
        <v>Jeannie HENDERSON</v>
      </c>
      <c r="L2855" s="47" t="str">
        <v>marathon</v>
      </c>
      <c r="M2855" s="97">
        <v>29123</v>
      </c>
      <c r="N2855" s="96" t="str">
        <f t="shared" si="176"/>
        <v>Jeannie HENDERSONmarathon</v>
      </c>
      <c r="O2855" s="2">
        <f t="shared" si="177"/>
        <v>882</v>
      </c>
      <c r="P2855" s="2">
        <f t="shared" si="178"/>
        <v>112</v>
      </c>
      <c r="Q2855" s="81" t="str">
        <f t="shared" si="179"/>
        <v/>
      </c>
    </row>
    <row r="2856" spans="1:17" x14ac:dyDescent="0.2">
      <c r="A2856" t="s">
        <v>1263</v>
      </c>
      <c r="B2856" t="s">
        <v>1851</v>
      </c>
      <c r="C2856" s="5" t="s">
        <v>25</v>
      </c>
      <c r="D2856" s="5">
        <v>37397</v>
      </c>
      <c r="E2856" s="2">
        <v>1116</v>
      </c>
      <c r="F2856" s="2">
        <v>47</v>
      </c>
      <c r="G2856" t="str">
        <f>B2856&amp;C2856</f>
        <v>Anita TAVIORE200m</v>
      </c>
      <c r="H2856" s="2">
        <f>E2856</f>
        <v>1116</v>
      </c>
      <c r="I2856" s="2" cm="1">
        <f t="array" ref="I2856">MAX(IF($G$3:$G$4000=$G2856,$H$3:$H$4000))</f>
        <v>1116</v>
      </c>
      <c r="J2856" s="2" t="str">
        <v>RSA</v>
      </c>
      <c r="K2856" s="21" t="str">
        <v>Juanita DE NECKER</v>
      </c>
      <c r="L2856" s="47" t="str">
        <v>discus-throw</v>
      </c>
      <c r="M2856" s="97">
        <v>37447</v>
      </c>
      <c r="N2856" s="96" t="str">
        <f t="shared" si="176"/>
        <v>Juanita DE NECKERdiscus-throw</v>
      </c>
      <c r="O2856" s="2">
        <f t="shared" si="177"/>
        <v>875</v>
      </c>
      <c r="P2856" s="2">
        <f t="shared" si="178"/>
        <v>67</v>
      </c>
      <c r="Q2856" s="81" t="str">
        <f t="shared" si="179"/>
        <v/>
      </c>
    </row>
    <row r="2857" spans="1:17" x14ac:dyDescent="0.2">
      <c r="A2857" t="s">
        <v>1263</v>
      </c>
      <c r="B2857" t="s">
        <v>1264</v>
      </c>
      <c r="C2857" t="s">
        <v>26</v>
      </c>
      <c r="D2857" s="5">
        <v>36800</v>
      </c>
      <c r="E2857" s="2">
        <v>1114</v>
      </c>
      <c r="F2857" s="2">
        <v>50</v>
      </c>
      <c r="G2857" t="str">
        <f>B2857&amp;C2857</f>
        <v>Knowledge OMOVOH400m</v>
      </c>
      <c r="H2857" s="2">
        <f>E2857</f>
        <v>1114</v>
      </c>
      <c r="I2857" s="2" cm="1">
        <f t="array" ref="I2857">MAX(IF($G$3:$G$4000=$G2857,$H$3:$H$4000))</f>
        <v>1114</v>
      </c>
      <c r="J2857" s="2" t="str">
        <v>RSA</v>
      </c>
      <c r="K2857" s="21" t="str">
        <v>Heike DE NYSSCHEN</v>
      </c>
      <c r="L2857" s="47" t="str">
        <v>javelin-throw</v>
      </c>
      <c r="M2857" s="97">
        <v>0</v>
      </c>
      <c r="N2857" s="96" t="str">
        <f t="shared" si="176"/>
        <v>Heike DE NYSSCHENjavelin-throw</v>
      </c>
      <c r="O2857" s="2">
        <f t="shared" si="177"/>
        <v>873</v>
      </c>
      <c r="P2857" s="2">
        <f t="shared" si="178"/>
        <v>50</v>
      </c>
      <c r="Q2857" s="81" t="str">
        <f t="shared" si="179"/>
        <v/>
      </c>
    </row>
    <row r="2858" spans="1:17" x14ac:dyDescent="0.2">
      <c r="A2858" t="s">
        <v>1263</v>
      </c>
      <c r="B2858" t="s">
        <v>2354</v>
      </c>
      <c r="C2858" t="s">
        <v>37</v>
      </c>
      <c r="D2858" s="5">
        <v>35631</v>
      </c>
      <c r="E2858" s="2">
        <v>1112</v>
      </c>
      <c r="F2858" s="2">
        <v>20</v>
      </c>
      <c r="G2858" t="str">
        <f>B2858&amp;C2858</f>
        <v>Mercy Uyoyo ABIRElong-jump</v>
      </c>
      <c r="H2858" s="2">
        <f>E2858</f>
        <v>1112</v>
      </c>
      <c r="I2858" s="2" cm="1">
        <f t="array" ref="I2858">MAX(IF($G$3:$G$4000=$G2858,$H$3:$H$4000))</f>
        <v>1112</v>
      </c>
      <c r="J2858" s="2" t="str">
        <v>RSA</v>
      </c>
      <c r="K2858" s="21" t="str">
        <v>Charn√© BOSMAN</v>
      </c>
      <c r="L2858" s="47" t="str">
        <v>marathon</v>
      </c>
      <c r="M2858" s="97">
        <v>27704</v>
      </c>
      <c r="N2858" s="96" t="str">
        <f t="shared" si="176"/>
        <v>Charn√© BOSMANmarathon</v>
      </c>
      <c r="O2858" s="2">
        <f t="shared" si="177"/>
        <v>867</v>
      </c>
      <c r="P2858" s="2">
        <f t="shared" si="178"/>
        <v>114</v>
      </c>
      <c r="Q2858" s="81" t="str">
        <f t="shared" si="179"/>
        <v/>
      </c>
    </row>
    <row r="2859" spans="1:17" x14ac:dyDescent="0.2">
      <c r="A2859" t="s">
        <v>1263</v>
      </c>
      <c r="B2859" t="s">
        <v>2397</v>
      </c>
      <c r="C2859" t="s">
        <v>35</v>
      </c>
      <c r="D2859" s="5">
        <v>36412</v>
      </c>
      <c r="E2859" s="2">
        <v>1111</v>
      </c>
      <c r="F2859" s="2">
        <v>10</v>
      </c>
      <c r="G2859" t="str">
        <f>B2859&amp;C2859</f>
        <v>Esther ISAhigh-jump</v>
      </c>
      <c r="H2859" s="2">
        <f>E2859</f>
        <v>1111</v>
      </c>
      <c r="I2859" s="2" cm="1">
        <f t="array" ref="I2859">MAX(IF($G$3:$G$4000=$G2859,$H$3:$H$4000))</f>
        <v>1111</v>
      </c>
      <c r="J2859" s="2" t="str">
        <v>RSA</v>
      </c>
      <c r="K2859" s="21" t="str">
        <v>Mia VAN OUDSTHOORN</v>
      </c>
      <c r="L2859" s="47" t="str">
        <v>shot-put</v>
      </c>
      <c r="M2859" s="97">
        <v>0</v>
      </c>
      <c r="N2859" s="96" t="str">
        <f t="shared" si="176"/>
        <v>Mia VAN OUDSTHOORNshot-put</v>
      </c>
      <c r="O2859" s="2">
        <f t="shared" si="177"/>
        <v>866</v>
      </c>
      <c r="P2859" s="2">
        <f t="shared" si="178"/>
        <v>69</v>
      </c>
      <c r="Q2859" s="81" t="str">
        <f t="shared" si="179"/>
        <v/>
      </c>
    </row>
    <row r="2860" spans="1:17" x14ac:dyDescent="0.2">
      <c r="A2860" t="s">
        <v>1263</v>
      </c>
      <c r="B2860" t="s">
        <v>1825</v>
      </c>
      <c r="C2860" t="s">
        <v>2</v>
      </c>
      <c r="D2860" s="5">
        <v>36519</v>
      </c>
      <c r="E2860" s="2">
        <v>1104</v>
      </c>
      <c r="F2860" s="2">
        <v>81</v>
      </c>
      <c r="G2860" t="str">
        <f>B2860&amp;C2860</f>
        <v>Alphonsus ANIEKEME100m</v>
      </c>
      <c r="H2860" s="2">
        <f>E2860</f>
        <v>1104</v>
      </c>
      <c r="I2860" s="2" cm="1">
        <f t="array" ref="I2860">MAX(IF($G$3:$G$4000=$G2860,$H$3:$H$4000))</f>
        <v>1104</v>
      </c>
      <c r="J2860" s="2" t="str">
        <v>RSA</v>
      </c>
      <c r="K2860" s="21" t="str">
        <v>Danette SMITH WALLEY</v>
      </c>
      <c r="L2860" s="47" t="str">
        <v>marathon</v>
      </c>
      <c r="M2860" s="97">
        <v>32490</v>
      </c>
      <c r="N2860" s="96" t="str">
        <f t="shared" si="176"/>
        <v>Danette SMITH WALLEYmarathon</v>
      </c>
      <c r="O2860" s="2">
        <f t="shared" si="177"/>
        <v>864</v>
      </c>
      <c r="P2860" s="2">
        <f t="shared" si="178"/>
        <v>115</v>
      </c>
      <c r="Q2860" s="81" t="str">
        <f t="shared" si="179"/>
        <v/>
      </c>
    </row>
    <row r="2861" spans="1:17" x14ac:dyDescent="0.2">
      <c r="A2861" t="s">
        <v>1263</v>
      </c>
      <c r="B2861" t="s">
        <v>1828</v>
      </c>
      <c r="C2861" t="s">
        <v>2</v>
      </c>
      <c r="D2861" s="5">
        <v>36147</v>
      </c>
      <c r="E2861" s="2">
        <v>1102</v>
      </c>
      <c r="F2861" s="2">
        <v>83</v>
      </c>
      <c r="G2861" t="str">
        <f>B2861&amp;C2861</f>
        <v>Praise IDAMADUDU100m</v>
      </c>
      <c r="H2861" s="2">
        <f>E2861</f>
        <v>1102</v>
      </c>
      <c r="I2861" s="2" cm="1">
        <f t="array" ref="I2861">MAX(IF($G$3:$G$4000=$G2861,$H$3:$H$4000))</f>
        <v>1102</v>
      </c>
      <c r="J2861" s="2" t="str">
        <v>RSA</v>
      </c>
      <c r="K2861" s="21" t="str">
        <v>Sarah SILBER</v>
      </c>
      <c r="L2861" s="47" t="str">
        <v>marathon</v>
      </c>
      <c r="M2861" s="97">
        <v>0</v>
      </c>
      <c r="N2861" s="96" t="str">
        <f t="shared" si="176"/>
        <v>Sarah SILBERmarathon</v>
      </c>
      <c r="O2861" s="2">
        <f t="shared" si="177"/>
        <v>863</v>
      </c>
      <c r="P2861" s="2">
        <f t="shared" si="178"/>
        <v>116</v>
      </c>
      <c r="Q2861" s="81" t="str">
        <f t="shared" si="179"/>
        <v/>
      </c>
    </row>
    <row r="2862" spans="1:17" x14ac:dyDescent="0.2">
      <c r="A2862" t="s">
        <v>1263</v>
      </c>
      <c r="B2862" t="s">
        <v>1264</v>
      </c>
      <c r="C2862" t="s">
        <v>26</v>
      </c>
      <c r="D2862" s="6">
        <v>36800</v>
      </c>
      <c r="E2862" s="2">
        <v>1098</v>
      </c>
      <c r="F2862" s="2">
        <v>10</v>
      </c>
      <c r="G2862" t="str">
        <f>B2862&amp;C2862</f>
        <v>Knowledge OMOVOH400m</v>
      </c>
      <c r="H2862" s="2">
        <f>E2862</f>
        <v>1098</v>
      </c>
      <c r="I2862" s="2" cm="1">
        <f t="array" ref="I2862">MAX(IF($G$3:$G$4000=$G2862,$H$3:$H$4000))</f>
        <v>1114</v>
      </c>
      <c r="J2862" s="2" t="str">
        <v>RSA</v>
      </c>
      <c r="K2862" s="21" t="str">
        <v>Angeline SMIT</v>
      </c>
      <c r="L2862" s="47" t="str">
        <v>shot-put</v>
      </c>
      <c r="M2862" s="97">
        <v>35955</v>
      </c>
      <c r="N2862" s="96" t="str">
        <f t="shared" si="176"/>
        <v>Angeline SMITshot-put</v>
      </c>
      <c r="O2862" s="2">
        <f t="shared" si="177"/>
        <v>863</v>
      </c>
      <c r="P2862" s="2">
        <f t="shared" si="178"/>
        <v>71</v>
      </c>
      <c r="Q2862" s="81" t="str">
        <f t="shared" si="179"/>
        <v/>
      </c>
    </row>
    <row r="2863" spans="1:17" x14ac:dyDescent="0.2">
      <c r="A2863" t="s">
        <v>1263</v>
      </c>
      <c r="B2863" t="s">
        <v>1834</v>
      </c>
      <c r="C2863" s="5" t="s">
        <v>2</v>
      </c>
      <c r="D2863" s="5">
        <v>38182</v>
      </c>
      <c r="E2863" s="2">
        <v>1097</v>
      </c>
      <c r="F2863" s="2">
        <v>91</v>
      </c>
      <c r="G2863" t="str">
        <f>B2863&amp;C2863</f>
        <v>Tima Seikeseye GODBLESS100m</v>
      </c>
      <c r="H2863" s="2">
        <f>E2863</f>
        <v>1097</v>
      </c>
      <c r="I2863" s="2" cm="1">
        <f t="array" ref="I2863">MAX(IF($G$3:$G$4000=$G2863,$H$3:$H$4000))</f>
        <v>1097</v>
      </c>
      <c r="J2863" s="2" t="str">
        <v>RSA</v>
      </c>
      <c r="K2863" s="21" t="str">
        <v>Marinda GREYLING</v>
      </c>
      <c r="L2863" s="47" t="str">
        <v>hammer-throw</v>
      </c>
      <c r="M2863" s="97">
        <v>36315</v>
      </c>
      <c r="N2863" s="96" t="str">
        <f t="shared" si="176"/>
        <v>Marinda GREYLINGhammer-throw</v>
      </c>
      <c r="O2863" s="2">
        <f t="shared" si="177"/>
        <v>858</v>
      </c>
      <c r="P2863" s="2">
        <f t="shared" si="178"/>
        <v>72</v>
      </c>
      <c r="Q2863" s="81" t="str">
        <f t="shared" si="179"/>
        <v/>
      </c>
    </row>
    <row r="2864" spans="1:17" x14ac:dyDescent="0.2">
      <c r="A2864" t="s">
        <v>1263</v>
      </c>
      <c r="B2864" t="s">
        <v>2291</v>
      </c>
      <c r="C2864" t="s">
        <v>33</v>
      </c>
      <c r="D2864" s="5">
        <v>36875</v>
      </c>
      <c r="E2864" s="2">
        <v>1097</v>
      </c>
      <c r="F2864" s="2">
        <v>37</v>
      </c>
      <c r="G2864" t="str">
        <f>B2864&amp;C2864</f>
        <v>Abasiono AKPAN400mh</v>
      </c>
      <c r="H2864" s="2">
        <f>E2864</f>
        <v>1097</v>
      </c>
      <c r="I2864" s="2" cm="1">
        <f t="array" ref="I2864">MAX(IF($G$3:$G$4000=$G2864,$H$3:$H$4000))</f>
        <v>1097</v>
      </c>
      <c r="J2864" s="2" t="str">
        <v>RSA</v>
      </c>
      <c r="K2864" s="21" t="str">
        <v>Ashley ERASMUS</v>
      </c>
      <c r="L2864" s="47" t="str">
        <v>discus-throw</v>
      </c>
      <c r="M2864" s="97">
        <v>38510</v>
      </c>
      <c r="N2864" s="96" t="str">
        <f t="shared" si="176"/>
        <v>Ashley ERASMUSdiscus-throw</v>
      </c>
      <c r="O2864" s="2">
        <f t="shared" si="177"/>
        <v>855</v>
      </c>
      <c r="P2864" s="2">
        <f t="shared" si="178"/>
        <v>84</v>
      </c>
      <c r="Q2864" s="81" t="str">
        <f t="shared" si="179"/>
        <v/>
      </c>
    </row>
    <row r="2865" spans="1:17" x14ac:dyDescent="0.2">
      <c r="A2865" t="s">
        <v>1263</v>
      </c>
      <c r="B2865" t="s">
        <v>1910</v>
      </c>
      <c r="C2865" s="6" t="s">
        <v>26</v>
      </c>
      <c r="D2865" s="5">
        <v>36763</v>
      </c>
      <c r="E2865" s="2">
        <v>1094</v>
      </c>
      <c r="F2865" s="2">
        <v>76</v>
      </c>
      <c r="G2865" t="str">
        <f>B2865&amp;C2865</f>
        <v>Glory OKON400m</v>
      </c>
      <c r="H2865" s="2">
        <f>E2865</f>
        <v>1094</v>
      </c>
      <c r="I2865" s="2" cm="1">
        <f t="array" ref="I2865">MAX(IF($G$3:$G$4000=$G2865,$H$3:$H$4000))</f>
        <v>1094</v>
      </c>
      <c r="J2865" s="2" t="str">
        <v>RSA</v>
      </c>
      <c r="K2865" s="21" t="str">
        <v>Zonica LINDEQUE</v>
      </c>
      <c r="L2865" s="47" t="str">
        <v>shot-put</v>
      </c>
      <c r="M2865" s="97">
        <v>38040</v>
      </c>
      <c r="N2865" s="96" t="str">
        <f t="shared" si="176"/>
        <v>Zonica LINDEQUEshot-put</v>
      </c>
      <c r="O2865" s="2">
        <f t="shared" si="177"/>
        <v>852</v>
      </c>
      <c r="P2865" s="2">
        <f t="shared" si="178"/>
        <v>79</v>
      </c>
      <c r="Q2865" s="81" t="str">
        <f t="shared" si="179"/>
        <v/>
      </c>
    </row>
    <row r="2866" spans="1:17" x14ac:dyDescent="0.2">
      <c r="A2866" t="s">
        <v>1263</v>
      </c>
      <c r="B2866" t="s">
        <v>1834</v>
      </c>
      <c r="C2866" t="s">
        <v>25</v>
      </c>
      <c r="D2866" s="5">
        <v>38182</v>
      </c>
      <c r="E2866" s="2">
        <v>1091</v>
      </c>
      <c r="F2866" s="2">
        <v>78</v>
      </c>
      <c r="G2866" t="str">
        <f>B2866&amp;C2866</f>
        <v>Tima Seikeseye GODBLESS200m</v>
      </c>
      <c r="H2866" s="2">
        <f>E2866</f>
        <v>1091</v>
      </c>
      <c r="I2866" s="2" cm="1">
        <f t="array" ref="I2866">MAX(IF($G$3:$G$4000=$G2866,$H$3:$H$4000))</f>
        <v>1091</v>
      </c>
      <c r="J2866" s="2" t="str">
        <v>RSA</v>
      </c>
      <c r="K2866" s="21" t="str">
        <v>Tamlyn LEONARD</v>
      </c>
      <c r="L2866" s="47" t="str">
        <v>hammer-throw</v>
      </c>
      <c r="M2866" s="97">
        <v>36332</v>
      </c>
      <c r="N2866" s="96" t="str">
        <f t="shared" si="176"/>
        <v>Tamlyn LEONARDhammer-throw</v>
      </c>
      <c r="O2866" s="2">
        <f t="shared" si="177"/>
        <v>846</v>
      </c>
      <c r="P2866" s="2">
        <f t="shared" si="178"/>
        <v>78</v>
      </c>
      <c r="Q2866" s="81" t="str">
        <f t="shared" si="179"/>
        <v/>
      </c>
    </row>
    <row r="2867" spans="1:17" x14ac:dyDescent="0.2">
      <c r="A2867" t="s">
        <v>1263</v>
      </c>
      <c r="B2867" t="s">
        <v>2580</v>
      </c>
      <c r="C2867" s="5" t="s">
        <v>42</v>
      </c>
      <c r="D2867" s="5">
        <v>35455</v>
      </c>
      <c r="E2867" s="2">
        <v>1091</v>
      </c>
      <c r="F2867" s="2">
        <v>7</v>
      </c>
      <c r="G2867" t="str">
        <f>B2867&amp;C2867</f>
        <v>Oyesade OLATOYEhammer-throw</v>
      </c>
      <c r="H2867" s="2">
        <f>E2867</f>
        <v>1091</v>
      </c>
      <c r="I2867" s="2" cm="1">
        <f t="array" ref="I2867">MAX(IF($G$3:$G$4000=$G2867,$H$3:$H$4000))</f>
        <v>1091</v>
      </c>
      <c r="J2867" s="2" t="str">
        <v>RSA</v>
      </c>
      <c r="K2867" s="21" t="str">
        <v>Linda VAN VREDEN</v>
      </c>
      <c r="L2867" s="47" t="str">
        <v>javelin-throw</v>
      </c>
      <c r="M2867" s="97">
        <v>31274</v>
      </c>
      <c r="N2867" s="96" t="str">
        <f t="shared" si="176"/>
        <v>Linda VAN VREDENjavelin-throw</v>
      </c>
      <c r="O2867" s="2">
        <f t="shared" si="177"/>
        <v>846</v>
      </c>
      <c r="P2867" s="2">
        <f t="shared" si="178"/>
        <v>66</v>
      </c>
      <c r="Q2867" s="81" t="str">
        <f t="shared" si="179"/>
        <v/>
      </c>
    </row>
    <row r="2868" spans="1:17" x14ac:dyDescent="0.2">
      <c r="A2868" t="s">
        <v>1263</v>
      </c>
      <c r="B2868" t="s">
        <v>2361</v>
      </c>
      <c r="C2868" t="s">
        <v>37</v>
      </c>
      <c r="D2868" s="5">
        <v>37363</v>
      </c>
      <c r="E2868" s="2">
        <v>1090</v>
      </c>
      <c r="F2868" s="2">
        <v>30</v>
      </c>
      <c r="G2868" t="str">
        <f>B2868&amp;C2868</f>
        <v>Ruth AGADAMAlong-jump</v>
      </c>
      <c r="H2868" s="2">
        <f>E2868</f>
        <v>1090</v>
      </c>
      <c r="I2868" s="2" cm="1">
        <f t="array" ref="I2868">MAX(IF($G$3:$G$4000=$G2868,$H$3:$H$4000))</f>
        <v>1090</v>
      </c>
      <c r="J2868" s="2" t="str">
        <v>RSA</v>
      </c>
      <c r="K2868" s="21" t="str">
        <v>Chane VAN ZYL</v>
      </c>
      <c r="L2868" s="47" t="str">
        <v>javelin-throw</v>
      </c>
      <c r="M2868" s="97">
        <v>37476</v>
      </c>
      <c r="N2868" s="96" t="str">
        <f t="shared" si="176"/>
        <v>Chane VAN ZYLjavelin-throw</v>
      </c>
      <c r="O2868" s="2">
        <f t="shared" si="177"/>
        <v>839</v>
      </c>
      <c r="P2868" s="2">
        <f t="shared" si="178"/>
        <v>71</v>
      </c>
      <c r="Q2868" s="81" t="str">
        <f t="shared" si="179"/>
        <v/>
      </c>
    </row>
    <row r="2869" spans="1:17" x14ac:dyDescent="0.2">
      <c r="A2869" t="s">
        <v>1263</v>
      </c>
      <c r="B2869" t="s">
        <v>1846</v>
      </c>
      <c r="C2869" t="s">
        <v>26</v>
      </c>
      <c r="D2869" s="5">
        <v>34384</v>
      </c>
      <c r="E2869" s="2">
        <v>1086</v>
      </c>
      <c r="F2869" s="2">
        <v>88</v>
      </c>
      <c r="G2869" t="str">
        <f>B2869&amp;C2869</f>
        <v>Amarachukwu Jecinta OBI400m</v>
      </c>
      <c r="H2869" s="2">
        <f>E2869</f>
        <v>1086</v>
      </c>
      <c r="I2869" s="2" cm="1">
        <f t="array" ref="I2869">MAX(IF($G$3:$G$4000=$G2869,$H$3:$H$4000))</f>
        <v>1086</v>
      </c>
      <c r="J2869" s="2" t="str">
        <v>RSA</v>
      </c>
      <c r="K2869" s="21" t="str">
        <v>Erica MOOLMAN</v>
      </c>
      <c r="L2869" s="47" t="str">
        <v>pole-vault</v>
      </c>
      <c r="M2869" s="97">
        <v>37198</v>
      </c>
      <c r="N2869" s="96" t="str">
        <f t="shared" si="176"/>
        <v>Erica MOOLMANpole-vault</v>
      </c>
      <c r="O2869" s="2">
        <f t="shared" si="177"/>
        <v>838</v>
      </c>
      <c r="P2869" s="2">
        <f t="shared" si="178"/>
        <v>90</v>
      </c>
      <c r="Q2869" s="81" t="str">
        <f t="shared" si="179"/>
        <v/>
      </c>
    </row>
    <row r="2870" spans="1:17" x14ac:dyDescent="0.2">
      <c r="A2870" t="s">
        <v>1263</v>
      </c>
      <c r="B2870" t="s">
        <v>1767</v>
      </c>
      <c r="C2870" t="s">
        <v>26</v>
      </c>
      <c r="D2870" s="5">
        <v>32425</v>
      </c>
      <c r="E2870" s="2">
        <v>1080</v>
      </c>
      <c r="F2870" s="2">
        <v>93</v>
      </c>
      <c r="G2870" t="str">
        <f>B2870&amp;C2870</f>
        <v>Blessing OKAGBARE400m</v>
      </c>
      <c r="H2870" s="2">
        <f>E2870</f>
        <v>1080</v>
      </c>
      <c r="I2870" s="2" cm="1">
        <f t="array" ref="I2870">MAX(IF($G$3:$G$4000=$G2870,$H$3:$H$4000))</f>
        <v>1080</v>
      </c>
      <c r="J2870" s="2" t="str">
        <v>RSA</v>
      </c>
      <c r="K2870" s="21" t="str">
        <v>Danae JANSE VAN RENSBURG</v>
      </c>
      <c r="L2870" s="47" t="str">
        <v>javelin-throw</v>
      </c>
      <c r="M2870" s="97">
        <v>37110</v>
      </c>
      <c r="N2870" s="96" t="str">
        <f t="shared" si="176"/>
        <v>Danae JANSE VAN RENSBURGjavelin-throw</v>
      </c>
      <c r="O2870" s="2">
        <f t="shared" si="177"/>
        <v>834</v>
      </c>
      <c r="P2870" s="2">
        <f t="shared" si="178"/>
        <v>79</v>
      </c>
      <c r="Q2870" s="81" t="str">
        <f t="shared" si="179"/>
        <v/>
      </c>
    </row>
    <row r="2871" spans="1:17" x14ac:dyDescent="0.2">
      <c r="A2871" t="s">
        <v>1263</v>
      </c>
      <c r="B2871" t="s">
        <v>1269</v>
      </c>
      <c r="C2871" t="s">
        <v>26</v>
      </c>
      <c r="D2871" s="5">
        <v>38037</v>
      </c>
      <c r="E2871" s="2">
        <v>1077</v>
      </c>
      <c r="F2871" s="2">
        <v>20</v>
      </c>
      <c r="G2871" t="str">
        <f>B2871&amp;C2871</f>
        <v>Imaobong Nse UKO400m</v>
      </c>
      <c r="H2871" s="2">
        <f>E2871</f>
        <v>1077</v>
      </c>
      <c r="I2871" s="2" cm="1">
        <f t="array" ref="I2871">MAX(IF($G$3:$G$4000=$G2871,$H$3:$H$4000))</f>
        <v>1144</v>
      </c>
      <c r="J2871" s="2" t="str">
        <v>RSA</v>
      </c>
      <c r="K2871" s="21" t="str">
        <v>Lesedi KHUNOU</v>
      </c>
      <c r="L2871" s="47" t="str">
        <v>discus-throw</v>
      </c>
      <c r="M2871" s="97">
        <v>38203</v>
      </c>
      <c r="N2871" s="96" t="str">
        <f t="shared" si="176"/>
        <v>Lesedi KHUNOUdiscus-throw</v>
      </c>
      <c r="O2871" s="2">
        <f t="shared" si="177"/>
        <v>833</v>
      </c>
      <c r="P2871" s="2">
        <f t="shared" si="178"/>
        <v>97</v>
      </c>
      <c r="Q2871" s="81" t="str">
        <f t="shared" si="179"/>
        <v/>
      </c>
    </row>
    <row r="2872" spans="1:17" x14ac:dyDescent="0.2">
      <c r="A2872" t="s">
        <v>1263</v>
      </c>
      <c r="B2872" t="s">
        <v>2296</v>
      </c>
      <c r="C2872" t="s">
        <v>33</v>
      </c>
      <c r="D2872" s="5">
        <v>34035</v>
      </c>
      <c r="E2872" s="2">
        <v>1076</v>
      </c>
      <c r="F2872" s="2">
        <v>44</v>
      </c>
      <c r="G2872" t="str">
        <f>B2872&amp;C2872</f>
        <v>Kemi FRANCIS400mh</v>
      </c>
      <c r="H2872" s="2">
        <f>E2872</f>
        <v>1076</v>
      </c>
      <c r="I2872" s="2" cm="1">
        <f t="array" ref="I2872">MAX(IF($G$3:$G$4000=$G2872,$H$3:$H$4000))</f>
        <v>1076</v>
      </c>
      <c r="J2872" s="2" t="str">
        <v>RSA</v>
      </c>
      <c r="K2872" s="21" t="str">
        <v>Elaine PRETORIUS</v>
      </c>
      <c r="L2872" s="47" t="str">
        <v>hammer-throw</v>
      </c>
      <c r="M2872" s="97">
        <v>37951</v>
      </c>
      <c r="N2872" s="96" t="str">
        <f t="shared" si="176"/>
        <v>Elaine PRETORIUShammer-throw</v>
      </c>
      <c r="O2872" s="2">
        <f t="shared" si="177"/>
        <v>833</v>
      </c>
      <c r="P2872" s="2">
        <f t="shared" si="178"/>
        <v>90</v>
      </c>
      <c r="Q2872" s="81" t="str">
        <f t="shared" si="179"/>
        <v/>
      </c>
    </row>
    <row r="2873" spans="1:17" x14ac:dyDescent="0.2">
      <c r="A2873" t="s">
        <v>1263</v>
      </c>
      <c r="B2873" t="s">
        <v>1306</v>
      </c>
      <c r="C2873" s="6" t="s">
        <v>33</v>
      </c>
      <c r="D2873" s="5">
        <v>36404</v>
      </c>
      <c r="E2873" s="2">
        <v>1075</v>
      </c>
      <c r="F2873" s="2">
        <v>45</v>
      </c>
      <c r="G2873" t="str">
        <f>B2873&amp;C2873</f>
        <v>Diamond MARIA400mh</v>
      </c>
      <c r="H2873" s="2">
        <f>E2873</f>
        <v>1075</v>
      </c>
      <c r="I2873" s="2" cm="1">
        <f t="array" ref="I2873">MAX(IF($G$3:$G$4000=$G2873,$H$3:$H$4000))</f>
        <v>1075</v>
      </c>
      <c r="J2873" s="2" t="str">
        <v>RSA</v>
      </c>
      <c r="K2873" s="21" t="str">
        <v>Savannah VISSER</v>
      </c>
      <c r="L2873" s="47" t="str">
        <v>javelin-throw</v>
      </c>
      <c r="M2873" s="97">
        <v>38720</v>
      </c>
      <c r="N2873" s="96" t="str">
        <f t="shared" si="176"/>
        <v>Savannah VISSERjavelin-throw</v>
      </c>
      <c r="O2873" s="2">
        <f t="shared" si="177"/>
        <v>833</v>
      </c>
      <c r="P2873" s="2">
        <f t="shared" si="178"/>
        <v>81</v>
      </c>
      <c r="Q2873" s="81" t="str">
        <f t="shared" si="179"/>
        <v/>
      </c>
    </row>
    <row r="2874" spans="1:17" x14ac:dyDescent="0.2">
      <c r="A2874" t="s">
        <v>1263</v>
      </c>
      <c r="B2874" t="s">
        <v>2306</v>
      </c>
      <c r="C2874" t="s">
        <v>26</v>
      </c>
      <c r="D2874" s="5">
        <v>36221</v>
      </c>
      <c r="E2874" s="2">
        <v>1069</v>
      </c>
      <c r="F2874" s="2">
        <v>29</v>
      </c>
      <c r="G2874" t="str">
        <f>B2874&amp;C2874</f>
        <v>Joy ABU400m</v>
      </c>
      <c r="H2874" s="2">
        <f>E2874</f>
        <v>1069</v>
      </c>
      <c r="I2874" s="2" cm="1">
        <f t="array" ref="I2874">MAX(IF($G$3:$G$4000=$G2874,$H$3:$H$4000))</f>
        <v>1069</v>
      </c>
      <c r="J2874" s="2" t="str">
        <v>RSA</v>
      </c>
      <c r="K2874" s="21" t="str">
        <v>Lizelle FOURIE</v>
      </c>
      <c r="L2874" s="47" t="str">
        <v>hammer-throw</v>
      </c>
      <c r="M2874" s="97">
        <v>36165</v>
      </c>
      <c r="N2874" s="96" t="str">
        <f t="shared" si="176"/>
        <v>Lizelle FOURIEhammer-throw</v>
      </c>
      <c r="O2874" s="2">
        <f t="shared" si="177"/>
        <v>831</v>
      </c>
      <c r="P2874" s="2">
        <f t="shared" si="178"/>
        <v>93</v>
      </c>
      <c r="Q2874" s="81" t="str">
        <f t="shared" si="179"/>
        <v/>
      </c>
    </row>
    <row r="2875" spans="1:17" x14ac:dyDescent="0.2">
      <c r="A2875" t="s">
        <v>1263</v>
      </c>
      <c r="B2875" t="s">
        <v>2580</v>
      </c>
      <c r="C2875" t="s">
        <v>39</v>
      </c>
      <c r="D2875" s="5">
        <v>35455</v>
      </c>
      <c r="E2875" s="2">
        <v>1067</v>
      </c>
      <c r="F2875" s="2">
        <v>10</v>
      </c>
      <c r="G2875" t="str">
        <f>B2875&amp;C2875</f>
        <v>Oyesade OLATOYEshot-put</v>
      </c>
      <c r="H2875" s="2">
        <f>E2875</f>
        <v>1067</v>
      </c>
      <c r="I2875" s="2" cm="1">
        <f t="array" ref="I2875">MAX(IF($G$3:$G$4000=$G2875,$H$3:$H$4000))</f>
        <v>1067</v>
      </c>
      <c r="J2875" s="2" t="str">
        <v>RSA</v>
      </c>
      <c r="K2875" s="21" t="str">
        <v>Alicia KHUNOU</v>
      </c>
      <c r="L2875" s="47" t="str">
        <v>discus-throw</v>
      </c>
      <c r="M2875" s="97">
        <v>38825</v>
      </c>
      <c r="N2875" s="96" t="str">
        <f t="shared" si="176"/>
        <v>Alicia KHUNOUdiscus-throw</v>
      </c>
      <c r="O2875" s="2">
        <f t="shared" si="177"/>
        <v>828</v>
      </c>
      <c r="P2875" s="2">
        <f t="shared" si="178"/>
        <v>104</v>
      </c>
      <c r="Q2875" s="81" t="str">
        <f t="shared" si="179"/>
        <v/>
      </c>
    </row>
    <row r="2876" spans="1:17" x14ac:dyDescent="0.2">
      <c r="A2876" t="s">
        <v>1263</v>
      </c>
      <c r="B2876" t="s">
        <v>2417</v>
      </c>
      <c r="C2876" t="s">
        <v>38</v>
      </c>
      <c r="D2876" s="5">
        <v>36169</v>
      </c>
      <c r="E2876" s="2">
        <v>1064</v>
      </c>
      <c r="F2876" s="2">
        <v>21</v>
      </c>
      <c r="G2876" t="str">
        <f>B2876&amp;C2876</f>
        <v>Onaara OBAMUWAGUNtriple-jump</v>
      </c>
      <c r="H2876" s="2">
        <f>E2876</f>
        <v>1064</v>
      </c>
      <c r="I2876" s="2" cm="1">
        <f t="array" ref="I2876">MAX(IF($G$3:$G$4000=$G2876,$H$3:$H$4000))</f>
        <v>1064</v>
      </c>
      <c r="J2876" s="2" t="str">
        <v>RSA</v>
      </c>
      <c r="K2876" s="21" t="str">
        <v>Elme BOTHA</v>
      </c>
      <c r="L2876" s="47" t="str">
        <v>hammer-throw</v>
      </c>
      <c r="M2876" s="97">
        <v>36898</v>
      </c>
      <c r="N2876" s="96" t="str">
        <f t="shared" si="176"/>
        <v>Elme BOTHAhammer-throw</v>
      </c>
      <c r="O2876" s="2">
        <f t="shared" si="177"/>
        <v>827</v>
      </c>
      <c r="P2876" s="2">
        <f t="shared" si="178"/>
        <v>98</v>
      </c>
      <c r="Q2876" s="81" t="str">
        <f t="shared" si="179"/>
        <v/>
      </c>
    </row>
    <row r="2877" spans="1:17" x14ac:dyDescent="0.2">
      <c r="A2877" t="s">
        <v>1263</v>
      </c>
      <c r="B2877" t="s">
        <v>2258</v>
      </c>
      <c r="C2877" t="s">
        <v>32</v>
      </c>
      <c r="D2877" s="5">
        <v>29946</v>
      </c>
      <c r="E2877" s="2">
        <v>1063</v>
      </c>
      <c r="F2877" s="2">
        <v>80</v>
      </c>
      <c r="G2877" t="str">
        <f>B2877&amp;C2877</f>
        <v>Grace AYEMOBA100mh</v>
      </c>
      <c r="H2877" s="2">
        <f>E2877</f>
        <v>1063</v>
      </c>
      <c r="I2877" s="2" cm="1">
        <f t="array" ref="I2877">MAX(IF($G$3:$G$4000=$G2877,$H$3:$H$4000))</f>
        <v>1063</v>
      </c>
      <c r="J2877" s="2" t="str">
        <v>RSA</v>
      </c>
      <c r="K2877" s="21" t="str">
        <v>Zonica LINDEQUE</v>
      </c>
      <c r="L2877" s="47" t="str">
        <v>discus-throw</v>
      </c>
      <c r="M2877" s="97">
        <v>38040</v>
      </c>
      <c r="N2877" s="96" t="str">
        <f t="shared" si="176"/>
        <v>Zonica LINDEQUEdiscus-throw</v>
      </c>
      <c r="O2877" s="2">
        <f t="shared" si="177"/>
        <v>825</v>
      </c>
      <c r="P2877" s="2">
        <f t="shared" si="178"/>
        <v>109</v>
      </c>
      <c r="Q2877" s="81" t="str">
        <f t="shared" si="179"/>
        <v/>
      </c>
    </row>
    <row r="2878" spans="1:17" x14ac:dyDescent="0.2">
      <c r="A2878" t="s">
        <v>1263</v>
      </c>
      <c r="B2878" t="s">
        <v>1828</v>
      </c>
      <c r="C2878" t="s">
        <v>26</v>
      </c>
      <c r="D2878" s="5">
        <v>36147</v>
      </c>
      <c r="E2878" s="2">
        <v>1061</v>
      </c>
      <c r="F2878" s="2">
        <v>36</v>
      </c>
      <c r="G2878" t="str">
        <f>B2878&amp;C2878</f>
        <v>Praise IDAMADUDU400m</v>
      </c>
      <c r="H2878" s="2">
        <f>E2878</f>
        <v>1061</v>
      </c>
      <c r="I2878" s="2" cm="1">
        <f t="array" ref="I2878">MAX(IF($G$3:$G$4000=$G2878,$H$3:$H$4000))</f>
        <v>1061</v>
      </c>
      <c r="J2878" s="2" t="str">
        <v>RSA</v>
      </c>
      <c r="K2878" s="21" t="str">
        <v>Savannah COMBRINK</v>
      </c>
      <c r="L2878" s="47" t="str">
        <v>javelin-throw</v>
      </c>
      <c r="M2878" s="97">
        <v>36998</v>
      </c>
      <c r="N2878" s="96" t="str">
        <f t="shared" si="176"/>
        <v>Savannah COMBRINKjavelin-throw</v>
      </c>
      <c r="O2878" s="2">
        <f t="shared" si="177"/>
        <v>824</v>
      </c>
      <c r="P2878" s="2">
        <f t="shared" si="178"/>
        <v>86</v>
      </c>
      <c r="Q2878" s="81" t="str">
        <f t="shared" si="179"/>
        <v/>
      </c>
    </row>
    <row r="2879" spans="1:17" x14ac:dyDescent="0.2">
      <c r="A2879" t="s">
        <v>1263</v>
      </c>
      <c r="B2879" t="s">
        <v>2301</v>
      </c>
      <c r="C2879" t="s">
        <v>33</v>
      </c>
      <c r="D2879" s="5">
        <v>34712</v>
      </c>
      <c r="E2879" s="2">
        <v>1060</v>
      </c>
      <c r="F2879" s="2">
        <v>52</v>
      </c>
      <c r="G2879" t="str">
        <f>B2879&amp;C2879</f>
        <v>Comfort EKENE400mh</v>
      </c>
      <c r="H2879" s="2">
        <f>E2879</f>
        <v>1060</v>
      </c>
      <c r="I2879" s="2" cm="1">
        <f t="array" ref="I2879">MAX(IF($G$3:$G$4000=$G2879,$H$3:$H$4000))</f>
        <v>1060</v>
      </c>
      <c r="J2879" s="2" t="str">
        <v>RSA</v>
      </c>
      <c r="K2879" s="21" t="str">
        <v>Nicole Janse VAN RENSBURG</v>
      </c>
      <c r="L2879" s="47" t="str">
        <v>pole-vault</v>
      </c>
      <c r="M2879" s="97">
        <v>44581</v>
      </c>
      <c r="N2879" s="96" t="str">
        <f t="shared" si="176"/>
        <v>Nicole Janse VAN RENSBURGpole-vault</v>
      </c>
      <c r="O2879" s="2">
        <f t="shared" si="177"/>
        <v>908</v>
      </c>
      <c r="P2879" s="2">
        <f t="shared" si="178"/>
        <v>45</v>
      </c>
      <c r="Q2879" s="81" t="str">
        <f t="shared" si="179"/>
        <v/>
      </c>
    </row>
    <row r="2880" spans="1:17" x14ac:dyDescent="0.2">
      <c r="A2880" t="s">
        <v>1263</v>
      </c>
      <c r="B2880" t="s">
        <v>1296</v>
      </c>
      <c r="C2880" t="s">
        <v>33</v>
      </c>
      <c r="D2880" s="5">
        <v>36111</v>
      </c>
      <c r="E2880" s="2">
        <v>1054</v>
      </c>
      <c r="F2880" s="2">
        <v>56</v>
      </c>
      <c r="G2880" t="str">
        <f>B2880&amp;C2880</f>
        <v>Fegor CLIFFORD400mh</v>
      </c>
      <c r="H2880" s="2">
        <f>E2880</f>
        <v>1054</v>
      </c>
      <c r="I2880" s="2" cm="1">
        <f t="array" ref="I2880">MAX(IF($G$3:$G$4000=$G2880,$H$3:$H$4000))</f>
        <v>1054</v>
      </c>
      <c r="J2880" s="2" t="str">
        <v>RSA</v>
      </c>
      <c r="K2880" s="21" t="str">
        <v>Sumri BESTER</v>
      </c>
      <c r="L2880" s="47" t="str">
        <v>pole-vault</v>
      </c>
      <c r="M2880" s="97">
        <v>0</v>
      </c>
      <c r="N2880" s="96" t="str">
        <f t="shared" si="176"/>
        <v>Sumri BESTERpole-vault</v>
      </c>
      <c r="O2880" s="2">
        <f t="shared" si="177"/>
        <v>813</v>
      </c>
      <c r="P2880" s="2">
        <f t="shared" si="178"/>
        <v>105</v>
      </c>
      <c r="Q2880" s="81" t="str">
        <f t="shared" si="179"/>
        <v/>
      </c>
    </row>
    <row r="2881" spans="1:17" x14ac:dyDescent="0.2">
      <c r="A2881" t="s">
        <v>1263</v>
      </c>
      <c r="B2881" t="s">
        <v>2304</v>
      </c>
      <c r="C2881" t="s">
        <v>33</v>
      </c>
      <c r="D2881" s="5">
        <v>37565</v>
      </c>
      <c r="E2881" s="2">
        <v>1054</v>
      </c>
      <c r="F2881" s="2">
        <v>57</v>
      </c>
      <c r="G2881" t="str">
        <f>B2881&amp;C2881</f>
        <v>Sarah OCHIGBO400mh</v>
      </c>
      <c r="H2881" s="2">
        <f>E2881</f>
        <v>1054</v>
      </c>
      <c r="I2881" s="2" cm="1">
        <f t="array" ref="I2881">MAX(IF($G$3:$G$4000=$G2881,$H$3:$H$4000))</f>
        <v>1054</v>
      </c>
      <c r="J2881" s="2" t="str">
        <v>RSA</v>
      </c>
      <c r="K2881" s="21" t="str">
        <v>Nadja FOURIE</v>
      </c>
      <c r="L2881" s="47" t="str">
        <v>pole-vault</v>
      </c>
      <c r="M2881" s="97">
        <v>36185</v>
      </c>
      <c r="N2881" s="96" t="str">
        <f t="shared" si="176"/>
        <v>Nadja FOURIEpole-vault</v>
      </c>
      <c r="O2881" s="2">
        <f t="shared" si="177"/>
        <v>807</v>
      </c>
      <c r="P2881" s="2">
        <f t="shared" si="178"/>
        <v>107</v>
      </c>
      <c r="Q2881" s="81" t="str">
        <f t="shared" si="179"/>
        <v/>
      </c>
    </row>
    <row r="2882" spans="1:17" x14ac:dyDescent="0.2">
      <c r="A2882" t="s">
        <v>1263</v>
      </c>
      <c r="B2882" t="s">
        <v>2306</v>
      </c>
      <c r="C2882" t="s">
        <v>33</v>
      </c>
      <c r="D2882" s="5">
        <v>36221</v>
      </c>
      <c r="E2882" s="2">
        <v>1053</v>
      </c>
      <c r="F2882" s="2">
        <v>58</v>
      </c>
      <c r="G2882" t="str">
        <f>B2882&amp;C2882</f>
        <v>Joy ABU400mh</v>
      </c>
      <c r="H2882" s="2">
        <f>E2882</f>
        <v>1053</v>
      </c>
      <c r="I2882" s="2" cm="1">
        <f t="array" ref="I2882">MAX(IF($G$3:$G$4000=$G2882,$H$3:$H$4000))</f>
        <v>1053</v>
      </c>
      <c r="J2882" s="2" t="str">
        <v>RSA</v>
      </c>
      <c r="K2882" s="21" t="str">
        <v>Nicole LINDEQUE</v>
      </c>
      <c r="L2882" s="47" t="str">
        <v>javelin-throw</v>
      </c>
      <c r="M2882" s="97">
        <v>37753</v>
      </c>
      <c r="N2882" s="96" t="str">
        <f t="shared" si="176"/>
        <v>Nicole LINDEQUEjavelin-throw</v>
      </c>
      <c r="O2882" s="2">
        <f t="shared" si="177"/>
        <v>785</v>
      </c>
      <c r="P2882" s="2">
        <f t="shared" si="178"/>
        <v>114</v>
      </c>
      <c r="Q2882" s="81" t="str">
        <f t="shared" si="179"/>
        <v/>
      </c>
    </row>
    <row r="2883" spans="1:17" x14ac:dyDescent="0.2">
      <c r="A2883" t="s">
        <v>1263</v>
      </c>
      <c r="B2883" t="s">
        <v>2272</v>
      </c>
      <c r="C2883" t="s">
        <v>32</v>
      </c>
      <c r="D2883" s="5">
        <v>36975</v>
      </c>
      <c r="E2883" s="2">
        <v>1050</v>
      </c>
      <c r="F2883" s="2">
        <v>95</v>
      </c>
      <c r="G2883" t="str">
        <f>B2883&amp;C2883</f>
        <v>Miracle THOMPSON100mh</v>
      </c>
      <c r="H2883" s="2">
        <f>E2883</f>
        <v>1050</v>
      </c>
      <c r="I2883" s="2" cm="1">
        <f t="array" ref="I2883">MAX(IF($G$3:$G$4000=$G2883,$H$3:$H$4000))</f>
        <v>1050</v>
      </c>
      <c r="J2883" s="2" t="str">
        <v>RSA</v>
      </c>
      <c r="K2883" s="21" t="str">
        <v>Jessica GROENEWALD</v>
      </c>
      <c r="L2883" s="47" t="str">
        <v>race-walking</v>
      </c>
      <c r="M2883" s="97">
        <v>33716</v>
      </c>
      <c r="N2883" s="96" t="str">
        <f t="shared" si="176"/>
        <v>Jessica GROENEWALDrace-walking</v>
      </c>
      <c r="O2883" s="2">
        <f t="shared" si="177"/>
        <v>771</v>
      </c>
      <c r="P2883" s="2">
        <f t="shared" si="178"/>
        <v>51</v>
      </c>
      <c r="Q2883" s="81" t="str">
        <f t="shared" si="179"/>
        <v/>
      </c>
    </row>
    <row r="2884" spans="1:17" x14ac:dyDescent="0.2">
      <c r="A2884" t="s">
        <v>1263</v>
      </c>
      <c r="B2884" t="s">
        <v>2418</v>
      </c>
      <c r="C2884" s="5" t="s">
        <v>38</v>
      </c>
      <c r="D2884" s="5">
        <v>33888</v>
      </c>
      <c r="E2884" s="2">
        <v>1046</v>
      </c>
      <c r="F2884" s="2">
        <v>22</v>
      </c>
      <c r="G2884" t="str">
        <f>B2884&amp;C2884</f>
        <v>Blessing IBRAHIMtriple-jump</v>
      </c>
      <c r="H2884" s="2">
        <f>E2884</f>
        <v>1046</v>
      </c>
      <c r="I2884" s="2" cm="1">
        <f t="array" ref="I2884">MAX(IF($G$3:$G$4000=$G2884,$H$3:$H$4000))</f>
        <v>1046</v>
      </c>
      <c r="J2884" s="2" t="str">
        <v>RSA</v>
      </c>
      <c r="K2884" s="21" t="str">
        <v>Marguerite RAATHS</v>
      </c>
      <c r="L2884" s="47" t="str">
        <v>discus-throw</v>
      </c>
      <c r="M2884" s="97">
        <v>0</v>
      </c>
      <c r="N2884" s="96" t="str">
        <f t="shared" ref="N2884:N2947" si="180">K2884&amp;L2884</f>
        <v>Marguerite RAATHSdiscus-throw</v>
      </c>
      <c r="O2884" s="2">
        <f t="shared" ref="O2884:O2947" si="181">VLOOKUP(K2884&amp;L2884,$G$3:$H$3442,2,FALSE)</f>
        <v>770</v>
      </c>
      <c r="P2884" s="2">
        <f t="shared" ref="P2884:P2947" si="182">COUNTIFS($L$3:$L$3026,L2884,$O$3:$O$3026,"&gt;"&amp;O2884)+1</f>
        <v>133</v>
      </c>
      <c r="Q2884" s="81" t="str">
        <f t="shared" ref="Q2884:Q2947" si="183">IFERROR(IF(J2884="AUS",COUNTIFS($J$3:$J$3026,"AUS",$L$3:$L$3026,L2884,$O$3:$O$3026,"&gt;"&amp;O2884)+1,""),"")</f>
        <v/>
      </c>
    </row>
    <row r="2885" spans="1:17" x14ac:dyDescent="0.2">
      <c r="A2885" t="s">
        <v>1263</v>
      </c>
      <c r="B2885" t="s">
        <v>2380</v>
      </c>
      <c r="C2885" t="s">
        <v>37</v>
      </c>
      <c r="D2885" s="5">
        <v>35357</v>
      </c>
      <c r="E2885" s="2">
        <v>1044</v>
      </c>
      <c r="F2885" s="2">
        <v>61</v>
      </c>
      <c r="G2885" t="str">
        <f>B2885&amp;C2885</f>
        <v>Precious OKORONKWORlong-jump</v>
      </c>
      <c r="H2885" s="2">
        <f>E2885</f>
        <v>1044</v>
      </c>
      <c r="I2885" s="2" cm="1">
        <f t="array" ref="I2885">MAX(IF($G$3:$G$4000=$G2885,$H$3:$H$4000))</f>
        <v>1044</v>
      </c>
      <c r="J2885" s="2" t="str">
        <v>RSA</v>
      </c>
      <c r="K2885" s="21" t="str">
        <v>Riandi BOSHOFF</v>
      </c>
      <c r="L2885" s="47" t="str">
        <v>discus-throw</v>
      </c>
      <c r="M2885" s="97">
        <v>38126</v>
      </c>
      <c r="N2885" s="96" t="str">
        <f t="shared" si="180"/>
        <v>Riandi BOSHOFFdiscus-throw</v>
      </c>
      <c r="O2885" s="2">
        <f t="shared" si="181"/>
        <v>764</v>
      </c>
      <c r="P2885" s="2">
        <f t="shared" si="182"/>
        <v>136</v>
      </c>
      <c r="Q2885" s="81" t="str">
        <f t="shared" si="183"/>
        <v/>
      </c>
    </row>
    <row r="2886" spans="1:17" x14ac:dyDescent="0.2">
      <c r="A2886" t="s">
        <v>1263</v>
      </c>
      <c r="B2886" s="5" t="s">
        <v>2569</v>
      </c>
      <c r="C2886" s="5" t="s">
        <v>40</v>
      </c>
      <c r="D2886" s="5">
        <v>34513</v>
      </c>
      <c r="E2886" s="2">
        <v>1040</v>
      </c>
      <c r="F2886" s="2">
        <v>4</v>
      </c>
      <c r="G2886" t="str">
        <f>B2886&amp;C2886</f>
        <v>Chioma ONYEKWEREdiscus-throw</v>
      </c>
      <c r="H2886" s="2">
        <f>E2886</f>
        <v>1040</v>
      </c>
      <c r="I2886" s="2" cm="1">
        <f t="array" ref="I2886">MAX(IF($G$3:$G$4000=$G2886,$H$3:$H$4000))</f>
        <v>1132</v>
      </c>
      <c r="J2886" s="2" t="str">
        <v>RSA</v>
      </c>
      <c r="K2886" s="21" t="str">
        <v>Mia VAN OUDSTHOORN</v>
      </c>
      <c r="L2886" s="47" t="str">
        <v>discus-throw</v>
      </c>
      <c r="M2886" s="97">
        <v>0</v>
      </c>
      <c r="N2886" s="96" t="str">
        <f t="shared" si="180"/>
        <v>Mia VAN OUDSTHOORNdiscus-throw</v>
      </c>
      <c r="O2886" s="2">
        <f t="shared" si="181"/>
        <v>764</v>
      </c>
      <c r="P2886" s="2">
        <f t="shared" si="182"/>
        <v>136</v>
      </c>
      <c r="Q2886" s="81" t="str">
        <f t="shared" si="183"/>
        <v/>
      </c>
    </row>
    <row r="2887" spans="1:17" x14ac:dyDescent="0.2">
      <c r="A2887" t="s">
        <v>1263</v>
      </c>
      <c r="B2887" t="s">
        <v>1279</v>
      </c>
      <c r="C2887" t="s">
        <v>26</v>
      </c>
      <c r="D2887" s="5">
        <v>36064</v>
      </c>
      <c r="E2887" s="2">
        <v>1037</v>
      </c>
      <c r="F2887" s="2">
        <v>59</v>
      </c>
      <c r="G2887" t="str">
        <f>B2887&amp;C2887</f>
        <v>Uchechi NWOGWUGWU400m</v>
      </c>
      <c r="H2887" s="2">
        <f>E2887</f>
        <v>1037</v>
      </c>
      <c r="I2887" s="2" cm="1">
        <f t="array" ref="I2887">MAX(IF($G$3:$G$4000=$G2887,$H$3:$H$4000))</f>
        <v>1037</v>
      </c>
      <c r="J2887" s="2" t="str">
        <v>RSA</v>
      </c>
      <c r="K2887" s="21" t="str">
        <v>Annette KOEN</v>
      </c>
      <c r="L2887" s="47" t="str">
        <v>race-walking</v>
      </c>
      <c r="M2887" s="97">
        <v>36315</v>
      </c>
      <c r="N2887" s="96" t="str">
        <f t="shared" si="180"/>
        <v>Annette KOENrace-walking</v>
      </c>
      <c r="O2887" s="2">
        <f t="shared" si="181"/>
        <v>759</v>
      </c>
      <c r="P2887" s="2">
        <f t="shared" si="182"/>
        <v>58</v>
      </c>
      <c r="Q2887" s="81" t="str">
        <f t="shared" si="183"/>
        <v/>
      </c>
    </row>
    <row r="2888" spans="1:17" x14ac:dyDescent="0.2">
      <c r="A2888" t="s">
        <v>1263</v>
      </c>
      <c r="B2888" t="s">
        <v>2388</v>
      </c>
      <c r="C2888" s="5" t="s">
        <v>37</v>
      </c>
      <c r="D2888" s="5">
        <v>35350</v>
      </c>
      <c r="E2888" s="2">
        <v>1033</v>
      </c>
      <c r="F2888" s="2">
        <v>68</v>
      </c>
      <c r="G2888" t="str">
        <f>B2888&amp;C2888</f>
        <v>Tina SAMSONlong-jump</v>
      </c>
      <c r="H2888" s="2">
        <f>E2888</f>
        <v>1033</v>
      </c>
      <c r="I2888" s="2" cm="1">
        <f t="array" ref="I2888">MAX(IF($G$3:$G$4000=$G2888,$H$3:$H$4000))</f>
        <v>1033</v>
      </c>
      <c r="J2888" s="2" t="str">
        <v>RSA</v>
      </c>
      <c r="K2888" s="21" t="str">
        <v>Meanri ERASMUS</v>
      </c>
      <c r="L2888" s="47" t="str">
        <v>race-walking</v>
      </c>
      <c r="M2888" s="97">
        <v>36950</v>
      </c>
      <c r="N2888" s="96" t="str">
        <f t="shared" si="180"/>
        <v>Meanri ERASMUSrace-walking</v>
      </c>
      <c r="O2888" s="2">
        <f t="shared" si="181"/>
        <v>738</v>
      </c>
      <c r="P2888" s="2">
        <f t="shared" si="182"/>
        <v>61</v>
      </c>
      <c r="Q2888" s="81" t="str">
        <f t="shared" si="183"/>
        <v/>
      </c>
    </row>
    <row r="2889" spans="1:17" x14ac:dyDescent="0.2">
      <c r="A2889" t="s">
        <v>1263</v>
      </c>
      <c r="B2889" s="5" t="s">
        <v>2336</v>
      </c>
      <c r="C2889" s="5" t="s">
        <v>38</v>
      </c>
      <c r="D2889" s="5">
        <v>35084</v>
      </c>
      <c r="E2889" s="2">
        <v>1031</v>
      </c>
      <c r="F2889" s="2">
        <v>30</v>
      </c>
      <c r="G2889" t="str">
        <f>B2889&amp;C2889</f>
        <v>Ese BRUMEtriple-jump</v>
      </c>
      <c r="H2889" s="2">
        <f>E2889</f>
        <v>1031</v>
      </c>
      <c r="I2889" s="2" cm="1">
        <f t="array" ref="I2889">MAX(IF($G$3:$G$4000=$G2889,$H$3:$H$4000))</f>
        <v>1031</v>
      </c>
      <c r="J2889" s="2" t="str">
        <v>RWA</v>
      </c>
      <c r="K2889" s="21" t="str">
        <v>Clementine MUKANDANGA</v>
      </c>
      <c r="L2889" s="47" t="str">
        <v>marathon</v>
      </c>
      <c r="M2889" s="97">
        <v>31389</v>
      </c>
      <c r="N2889" s="96" t="str">
        <f t="shared" si="180"/>
        <v>Clementine MUKANDANGAmarathon</v>
      </c>
      <c r="O2889" s="2">
        <f t="shared" si="181"/>
        <v>1130</v>
      </c>
      <c r="P2889" s="2">
        <f t="shared" si="182"/>
        <v>72</v>
      </c>
      <c r="Q2889" s="81" t="str">
        <f t="shared" si="183"/>
        <v/>
      </c>
    </row>
    <row r="2890" spans="1:17" x14ac:dyDescent="0.2">
      <c r="A2890" t="s">
        <v>1263</v>
      </c>
      <c r="B2890" t="s">
        <v>2637</v>
      </c>
      <c r="C2890" s="6" t="s">
        <v>39</v>
      </c>
      <c r="D2890" s="5">
        <v>33462</v>
      </c>
      <c r="E2890" s="2">
        <v>1031</v>
      </c>
      <c r="F2890" s="2">
        <v>13</v>
      </c>
      <c r="G2890" t="str">
        <f>B2890&amp;C2890</f>
        <v>Orobosa Anabel FRANKshot-put</v>
      </c>
      <c r="H2890" s="2">
        <f>E2890</f>
        <v>1031</v>
      </c>
      <c r="I2890" s="2" cm="1">
        <f t="array" ref="I2890">MAX(IF($G$3:$G$4000=$G2890,$H$3:$H$4000))</f>
        <v>1031</v>
      </c>
      <c r="J2890" s="2" t="str">
        <v>SGP</v>
      </c>
      <c r="K2890" s="21" t="str">
        <v>Michelle SUAT LI</v>
      </c>
      <c r="L2890" s="47" t="str">
        <v>high-jump</v>
      </c>
      <c r="M2890" s="97">
        <v>31916</v>
      </c>
      <c r="N2890" s="96" t="str">
        <f t="shared" si="180"/>
        <v>Michelle SUAT LIhigh-jump</v>
      </c>
      <c r="O2890" s="2">
        <f t="shared" si="181"/>
        <v>1082</v>
      </c>
      <c r="P2890" s="2">
        <f t="shared" si="182"/>
        <v>14</v>
      </c>
      <c r="Q2890" s="81" t="str">
        <f t="shared" si="183"/>
        <v/>
      </c>
    </row>
    <row r="2891" spans="1:17" x14ac:dyDescent="0.2">
      <c r="A2891" t="s">
        <v>1263</v>
      </c>
      <c r="B2891" t="s">
        <v>2427</v>
      </c>
      <c r="C2891" t="s">
        <v>38</v>
      </c>
      <c r="D2891" s="5">
        <v>34209</v>
      </c>
      <c r="E2891" s="2">
        <v>1030</v>
      </c>
      <c r="F2891" s="2">
        <v>38</v>
      </c>
      <c r="G2891" t="str">
        <f>B2891&amp;C2891</f>
        <v>Mercy HONEST PETERtriple-jump</v>
      </c>
      <c r="H2891" s="2">
        <f>E2891</f>
        <v>1030</v>
      </c>
      <c r="I2891" s="2" cm="1">
        <f t="array" ref="I2891">MAX(IF($G$3:$G$4000=$G2891,$H$3:$H$4000))</f>
        <v>1030</v>
      </c>
      <c r="J2891" s="2" t="str">
        <v>SGP</v>
      </c>
      <c r="K2891" s="21" t="str">
        <v>Tia Louise ROZARIO</v>
      </c>
      <c r="L2891" s="47" t="str">
        <v>triple-jump</v>
      </c>
      <c r="M2891" s="97">
        <v>36813</v>
      </c>
      <c r="N2891" s="96" t="str">
        <f t="shared" si="180"/>
        <v>Tia Louise ROZARIOtriple-jump</v>
      </c>
      <c r="O2891" s="2">
        <f t="shared" si="181"/>
        <v>969</v>
      </c>
      <c r="P2891" s="2">
        <f t="shared" si="182"/>
        <v>100</v>
      </c>
      <c r="Q2891" s="81" t="str">
        <f t="shared" si="183"/>
        <v/>
      </c>
    </row>
    <row r="2892" spans="1:17" x14ac:dyDescent="0.2">
      <c r="A2892" t="s">
        <v>1263</v>
      </c>
      <c r="B2892" t="s">
        <v>5173</v>
      </c>
      <c r="C2892" t="s">
        <v>2</v>
      </c>
      <c r="D2892" s="5">
        <v>36507</v>
      </c>
      <c r="E2892" s="2">
        <v>1028</v>
      </c>
      <c r="F2892" s="2">
        <v>62</v>
      </c>
      <c r="G2892" t="str">
        <f>B2892&amp;C2892</f>
        <v>Maria THOMPSON OMOKWE100m</v>
      </c>
      <c r="H2892" s="2">
        <f>E2892</f>
        <v>1028</v>
      </c>
      <c r="I2892" s="2" cm="1">
        <f t="array" ref="I2892">MAX(IF($G$3:$G$4000=$G2892,$H$3:$H$4000))</f>
        <v>1028</v>
      </c>
      <c r="J2892" s="2" t="str">
        <v>SGP</v>
      </c>
      <c r="K2892" s="21" t="str">
        <v>Jasmine LING</v>
      </c>
      <c r="L2892" s="47" t="str">
        <v>marathon</v>
      </c>
      <c r="M2892" s="97">
        <v>0</v>
      </c>
      <c r="N2892" s="96" t="str">
        <f t="shared" si="180"/>
        <v>Jasmine LINGmarathon</v>
      </c>
      <c r="O2892" s="2">
        <f t="shared" si="181"/>
        <v>882</v>
      </c>
      <c r="P2892" s="2">
        <f t="shared" si="182"/>
        <v>112</v>
      </c>
      <c r="Q2892" s="81" t="str">
        <f t="shared" si="183"/>
        <v/>
      </c>
    </row>
    <row r="2893" spans="1:17" x14ac:dyDescent="0.2">
      <c r="A2893" t="s">
        <v>1263</v>
      </c>
      <c r="B2893" t="s">
        <v>2317</v>
      </c>
      <c r="C2893" t="s">
        <v>33</v>
      </c>
      <c r="D2893" s="5">
        <v>36401</v>
      </c>
      <c r="E2893" s="2">
        <v>1028</v>
      </c>
      <c r="F2893" s="2">
        <v>75</v>
      </c>
      <c r="G2893" t="str">
        <f>B2893&amp;C2893</f>
        <v>Adaeze NWOKIKE400mh</v>
      </c>
      <c r="H2893" s="2">
        <f>E2893</f>
        <v>1028</v>
      </c>
      <c r="I2893" s="2" cm="1">
        <f t="array" ref="I2893">MAX(IF($G$3:$G$4000=$G2893,$H$3:$H$4000))</f>
        <v>1028</v>
      </c>
      <c r="J2893" s="2" t="str">
        <v>SGP</v>
      </c>
      <c r="K2893" s="21" t="str">
        <v>Rachel YANG</v>
      </c>
      <c r="L2893" s="47" t="str">
        <v>pole-vault</v>
      </c>
      <c r="M2893" s="97">
        <v>30010</v>
      </c>
      <c r="N2893" s="96" t="str">
        <f t="shared" si="180"/>
        <v>Rachel YANGpole-vault</v>
      </c>
      <c r="O2893" s="2">
        <f t="shared" si="181"/>
        <v>847</v>
      </c>
      <c r="P2893" s="2">
        <f t="shared" si="182"/>
        <v>87</v>
      </c>
      <c r="Q2893" s="81" t="str">
        <f t="shared" si="183"/>
        <v/>
      </c>
    </row>
    <row r="2894" spans="1:17" x14ac:dyDescent="0.2">
      <c r="A2894" t="s">
        <v>1263</v>
      </c>
      <c r="B2894" t="s">
        <v>2397</v>
      </c>
      <c r="C2894" s="6" t="s">
        <v>38</v>
      </c>
      <c r="D2894" s="5">
        <v>36412</v>
      </c>
      <c r="E2894" s="2">
        <v>1027</v>
      </c>
      <c r="F2894" s="2">
        <v>32</v>
      </c>
      <c r="G2894" t="str">
        <f>B2894&amp;C2894</f>
        <v>Esther ISAtriple-jump</v>
      </c>
      <c r="H2894" s="2">
        <f>E2894</f>
        <v>1027</v>
      </c>
      <c r="I2894" s="2" cm="1">
        <f t="array" ref="I2894">MAX(IF($G$3:$G$4000=$G2894,$H$3:$H$4000))</f>
        <v>1027</v>
      </c>
      <c r="J2894" s="2" t="str">
        <v>SGP</v>
      </c>
      <c r="K2894" s="21" t="str">
        <v>Jasmin PHUA</v>
      </c>
      <c r="L2894" s="47" t="str">
        <v>discus-throw</v>
      </c>
      <c r="M2894" s="97">
        <v>37232</v>
      </c>
      <c r="N2894" s="96" t="str">
        <f t="shared" si="180"/>
        <v>Jasmin PHUAdiscus-throw</v>
      </c>
      <c r="O2894" s="2">
        <f t="shared" si="181"/>
        <v>750</v>
      </c>
      <c r="P2894" s="2">
        <f t="shared" si="182"/>
        <v>147</v>
      </c>
      <c r="Q2894" s="81" t="str">
        <f t="shared" si="183"/>
        <v/>
      </c>
    </row>
    <row r="2895" spans="1:17" x14ac:dyDescent="0.2">
      <c r="A2895" t="s">
        <v>1263</v>
      </c>
      <c r="B2895" t="s">
        <v>2393</v>
      </c>
      <c r="C2895" s="5" t="s">
        <v>37</v>
      </c>
      <c r="D2895" s="5"/>
      <c r="E2895" s="2">
        <v>1025</v>
      </c>
      <c r="F2895" s="2">
        <v>77</v>
      </c>
      <c r="G2895" t="str">
        <f>B2895&amp;C2895</f>
        <v>Ubongabasi Ini OKOPIDOlong-jump</v>
      </c>
      <c r="H2895" s="2">
        <f>E2895</f>
        <v>1025</v>
      </c>
      <c r="I2895" s="2" cm="1">
        <f t="array" ref="I2895">MAX(IF($G$3:$G$4000=$G2895,$H$3:$H$4000))</f>
        <v>1025</v>
      </c>
      <c r="J2895" s="2" t="str">
        <v>SKN</v>
      </c>
      <c r="K2895" s="21" t="str">
        <v>Kieshonna BROOKS</v>
      </c>
      <c r="L2895" s="47" t="str">
        <v>100mh</v>
      </c>
      <c r="M2895" s="97">
        <v>35874</v>
      </c>
      <c r="N2895" s="96" t="str">
        <f t="shared" si="180"/>
        <v>Kieshonna BROOKS100mh</v>
      </c>
      <c r="O2895" s="2">
        <f t="shared" si="181"/>
        <v>1071</v>
      </c>
      <c r="P2895" s="2">
        <f t="shared" si="182"/>
        <v>73</v>
      </c>
      <c r="Q2895" s="81" t="str">
        <f t="shared" si="183"/>
        <v/>
      </c>
    </row>
    <row r="2896" spans="1:17" x14ac:dyDescent="0.2">
      <c r="A2896" t="s">
        <v>1263</v>
      </c>
      <c r="B2896" t="s">
        <v>5173</v>
      </c>
      <c r="C2896" t="s">
        <v>25</v>
      </c>
      <c r="D2896" s="5">
        <v>36507</v>
      </c>
      <c r="E2896" s="2">
        <v>1023</v>
      </c>
      <c r="F2896" s="2">
        <v>46</v>
      </c>
      <c r="G2896" t="str">
        <f>B2896&amp;C2896</f>
        <v>Maria THOMPSON OMOKWE200m</v>
      </c>
      <c r="H2896" s="2">
        <f>E2896</f>
        <v>1023</v>
      </c>
      <c r="I2896" s="2" cm="1">
        <f t="array" ref="I2896">MAX(IF($G$3:$G$4000=$G2896,$H$3:$H$4000))</f>
        <v>1023</v>
      </c>
      <c r="J2896" s="2" t="str">
        <v>SKN</v>
      </c>
      <c r="K2896" s="21" t="str">
        <v>Kieshonna BROOKS</v>
      </c>
      <c r="L2896" s="47" t="str">
        <v>long-jump</v>
      </c>
      <c r="M2896" s="97">
        <v>35874</v>
      </c>
      <c r="N2896" s="96" t="str">
        <f t="shared" si="180"/>
        <v>Kieshonna BROOKSlong-jump</v>
      </c>
      <c r="O2896" s="2">
        <f t="shared" si="181"/>
        <v>1057</v>
      </c>
      <c r="P2896" s="2">
        <f t="shared" si="182"/>
        <v>56</v>
      </c>
      <c r="Q2896" s="81" t="str">
        <f t="shared" si="183"/>
        <v/>
      </c>
    </row>
    <row r="2897" spans="1:17" x14ac:dyDescent="0.2">
      <c r="A2897" t="s">
        <v>1263</v>
      </c>
      <c r="B2897" t="s">
        <v>2397</v>
      </c>
      <c r="C2897" t="s">
        <v>37</v>
      </c>
      <c r="D2897" s="5">
        <v>36412</v>
      </c>
      <c r="E2897" s="2">
        <v>1023</v>
      </c>
      <c r="F2897" s="2">
        <v>80</v>
      </c>
      <c r="G2897" t="str">
        <f>B2897&amp;C2897</f>
        <v>Esther ISAlong-jump</v>
      </c>
      <c r="H2897" s="2">
        <f>E2897</f>
        <v>1023</v>
      </c>
      <c r="I2897" s="2" cm="1">
        <f t="array" ref="I2897">MAX(IF($G$3:$G$4000=$G2897,$H$3:$H$4000))</f>
        <v>1023</v>
      </c>
      <c r="J2897" s="2" t="str">
        <v>SKN</v>
      </c>
      <c r="K2897" s="21" t="str">
        <v>Reanda RICHARDS</v>
      </c>
      <c r="L2897" s="47" t="str">
        <v>400mh</v>
      </c>
      <c r="M2897" s="97">
        <v>36506</v>
      </c>
      <c r="N2897" s="96" t="str">
        <f t="shared" si="180"/>
        <v>Reanda RICHARDS400mh</v>
      </c>
      <c r="O2897" s="2">
        <f t="shared" si="181"/>
        <v>1009</v>
      </c>
      <c r="P2897" s="2">
        <f t="shared" si="182"/>
        <v>106</v>
      </c>
      <c r="Q2897" s="81" t="str">
        <f t="shared" si="183"/>
        <v/>
      </c>
    </row>
    <row r="2898" spans="1:17" x14ac:dyDescent="0.2">
      <c r="A2898" t="s">
        <v>1263</v>
      </c>
      <c r="B2898" t="s">
        <v>2476</v>
      </c>
      <c r="C2898" t="s">
        <v>35</v>
      </c>
      <c r="D2898" s="5"/>
      <c r="E2898" s="2">
        <v>1023</v>
      </c>
      <c r="F2898" s="2">
        <v>33</v>
      </c>
      <c r="G2898" t="str">
        <f>B2898&amp;C2898</f>
        <v>Temitope ADESHINAhigh-jump</v>
      </c>
      <c r="H2898" s="2">
        <f>E2898</f>
        <v>1023</v>
      </c>
      <c r="I2898" s="2" cm="1">
        <f t="array" ref="I2898">MAX(IF($G$3:$G$4000=$G2898,$H$3:$H$4000))</f>
        <v>1023</v>
      </c>
      <c r="J2898" s="2" t="str">
        <v>SKN</v>
      </c>
      <c r="K2898" s="21" t="str">
        <v>Kieshonna BROOKS</v>
      </c>
      <c r="L2898" s="47" t="str">
        <v>heptathlon</v>
      </c>
      <c r="M2898" s="97">
        <v>35874</v>
      </c>
      <c r="N2898" s="96" t="str">
        <f t="shared" si="180"/>
        <v>Kieshonna BROOKSheptathlon</v>
      </c>
      <c r="O2898" s="2">
        <f t="shared" si="181"/>
        <v>932</v>
      </c>
      <c r="P2898" s="2">
        <f t="shared" si="182"/>
        <v>24</v>
      </c>
      <c r="Q2898" s="81" t="str">
        <f t="shared" si="183"/>
        <v/>
      </c>
    </row>
    <row r="2899" spans="1:17" x14ac:dyDescent="0.2">
      <c r="A2899" t="s">
        <v>1263</v>
      </c>
      <c r="B2899" t="s">
        <v>2426</v>
      </c>
      <c r="C2899" s="5" t="s">
        <v>38</v>
      </c>
      <c r="D2899" s="5">
        <v>37097</v>
      </c>
      <c r="E2899" s="2">
        <v>1021</v>
      </c>
      <c r="F2899" s="2">
        <v>38</v>
      </c>
      <c r="G2899" t="str">
        <f>B2899&amp;C2899</f>
        <v>Victory GEORGEtriple-jump</v>
      </c>
      <c r="H2899" s="2">
        <f>E2899</f>
        <v>1021</v>
      </c>
      <c r="I2899" s="2" cm="1">
        <f t="array" ref="I2899">MAX(IF($G$3:$G$4000=$G2899,$H$3:$H$4000))</f>
        <v>1021</v>
      </c>
      <c r="J2899" s="2" t="str">
        <v>SLE</v>
      </c>
      <c r="K2899" s="21" t="str">
        <v>Margaret Vanessa BARRIE</v>
      </c>
      <c r="L2899" s="47" t="str">
        <v>400m</v>
      </c>
      <c r="M2899" s="97">
        <v>35214</v>
      </c>
      <c r="N2899" s="96" t="str">
        <f t="shared" si="180"/>
        <v>Margaret Vanessa BARRIE400m</v>
      </c>
      <c r="O2899" s="2">
        <f t="shared" si="181"/>
        <v>1140</v>
      </c>
      <c r="P2899" s="2">
        <f t="shared" si="182"/>
        <v>29</v>
      </c>
      <c r="Q2899" s="81" t="str">
        <f t="shared" si="183"/>
        <v/>
      </c>
    </row>
    <row r="2900" spans="1:17" x14ac:dyDescent="0.2">
      <c r="A2900" t="s">
        <v>1263</v>
      </c>
      <c r="B2900" t="s">
        <v>2693</v>
      </c>
      <c r="C2900" s="5" t="s">
        <v>42</v>
      </c>
      <c r="D2900" s="5">
        <v>35124</v>
      </c>
      <c r="E2900" s="2">
        <v>1016</v>
      </c>
      <c r="F2900" s="2">
        <v>18</v>
      </c>
      <c r="G2900" t="str">
        <f>B2900&amp;C2900</f>
        <v>Temi OGUNRINDEhammer-throw</v>
      </c>
      <c r="H2900" s="2">
        <f>E2900</f>
        <v>1016</v>
      </c>
      <c r="I2900" s="2" cm="1">
        <f t="array" ref="I2900">MAX(IF($G$3:$G$4000=$G2900,$H$3:$H$4000))</f>
        <v>1016</v>
      </c>
      <c r="J2900" s="2" t="str">
        <v>SLE</v>
      </c>
      <c r="K2900" s="21" t="str">
        <v>Margaret Vanessa BARRIE</v>
      </c>
      <c r="L2900" s="47" t="str">
        <v>100m</v>
      </c>
      <c r="M2900" s="97">
        <v>35214</v>
      </c>
      <c r="N2900" s="96" t="str">
        <f t="shared" si="180"/>
        <v>Margaret Vanessa BARRIE100m</v>
      </c>
      <c r="O2900" s="2">
        <f t="shared" si="181"/>
        <v>1106</v>
      </c>
      <c r="P2900" s="2">
        <f t="shared" si="182"/>
        <v>82</v>
      </c>
      <c r="Q2900" s="81" t="str">
        <f t="shared" si="183"/>
        <v/>
      </c>
    </row>
    <row r="2901" spans="1:17" x14ac:dyDescent="0.2">
      <c r="A2901" t="s">
        <v>1263</v>
      </c>
      <c r="B2901" t="s">
        <v>1296</v>
      </c>
      <c r="C2901" t="s">
        <v>26</v>
      </c>
      <c r="D2901" s="5">
        <v>36111</v>
      </c>
      <c r="E2901" s="2">
        <v>1012</v>
      </c>
      <c r="F2901" s="2">
        <v>81</v>
      </c>
      <c r="G2901" t="str">
        <f>B2901&amp;C2901</f>
        <v>Fegor CLIFFORD400m</v>
      </c>
      <c r="H2901" s="2">
        <f>E2901</f>
        <v>1012</v>
      </c>
      <c r="I2901" s="2" cm="1">
        <f t="array" ref="I2901">MAX(IF($G$3:$G$4000=$G2901,$H$3:$H$4000))</f>
        <v>1012</v>
      </c>
      <c r="J2901" s="2" t="str">
        <v>SLE</v>
      </c>
      <c r="K2901" s="21" t="str">
        <v>Margaret Vanessa BARRIE</v>
      </c>
      <c r="L2901" s="47" t="str">
        <v>200m</v>
      </c>
      <c r="M2901" s="97">
        <v>35214</v>
      </c>
      <c r="N2901" s="96" t="str">
        <f t="shared" si="180"/>
        <v>Margaret Vanessa BARRIE200m</v>
      </c>
      <c r="O2901" s="2">
        <f t="shared" si="181"/>
        <v>1085</v>
      </c>
      <c r="P2901" s="2">
        <f t="shared" si="182"/>
        <v>94</v>
      </c>
      <c r="Q2901" s="81" t="str">
        <f t="shared" si="183"/>
        <v/>
      </c>
    </row>
    <row r="2902" spans="1:17" x14ac:dyDescent="0.2">
      <c r="A2902" t="s">
        <v>1263</v>
      </c>
      <c r="B2902" t="s">
        <v>1310</v>
      </c>
      <c r="C2902" s="5" t="s">
        <v>33</v>
      </c>
      <c r="D2902" s="5">
        <v>1998</v>
      </c>
      <c r="E2902" s="2">
        <v>1011</v>
      </c>
      <c r="F2902" s="2">
        <v>94</v>
      </c>
      <c r="G2902" t="str">
        <f>B2902&amp;C2902</f>
        <v>Glory NYENKE400mh</v>
      </c>
      <c r="H2902" s="2">
        <f>E2902</f>
        <v>1011</v>
      </c>
      <c r="I2902" s="2" cm="1">
        <f t="array" ref="I2902">MAX(IF($G$3:$G$4000=$G2902,$H$3:$H$4000))</f>
        <v>1011</v>
      </c>
      <c r="J2902" s="2" t="str">
        <v>SRI</v>
      </c>
      <c r="K2902" s="21" t="str">
        <v>S.L.Sarangi SILVA</v>
      </c>
      <c r="L2902" s="47" t="str">
        <v>long-jump</v>
      </c>
      <c r="M2902" s="97">
        <v>35365</v>
      </c>
      <c r="N2902" s="96" t="str">
        <f t="shared" si="180"/>
        <v>S.L.Sarangi SILVAlong-jump</v>
      </c>
      <c r="O2902" s="2">
        <f t="shared" si="181"/>
        <v>1149</v>
      </c>
      <c r="P2902" s="2">
        <f t="shared" si="182"/>
        <v>15</v>
      </c>
      <c r="Q2902" s="81" t="str">
        <f t="shared" si="183"/>
        <v/>
      </c>
    </row>
    <row r="2903" spans="1:17" x14ac:dyDescent="0.2">
      <c r="A2903" t="s">
        <v>1263</v>
      </c>
      <c r="B2903" t="s">
        <v>2331</v>
      </c>
      <c r="C2903" t="s">
        <v>33</v>
      </c>
      <c r="D2903" s="5">
        <v>34158</v>
      </c>
      <c r="E2903" s="2">
        <v>1010</v>
      </c>
      <c r="F2903" s="2">
        <v>95</v>
      </c>
      <c r="G2903" t="str">
        <f>B2903&amp;C2903</f>
        <v>Daisy AKPOFA400mh</v>
      </c>
      <c r="H2903" s="2">
        <f>E2903</f>
        <v>1010</v>
      </c>
      <c r="I2903" s="2" cm="1">
        <f t="array" ref="I2903">MAX(IF($G$3:$G$4000=$G2903,$H$3:$H$4000))</f>
        <v>1010</v>
      </c>
      <c r="J2903" s="2" t="str">
        <v>SRI</v>
      </c>
      <c r="K2903" s="21" t="str">
        <v>Gayanthika ARTIGALA</v>
      </c>
      <c r="L2903" s="47" t="str">
        <v>1500m</v>
      </c>
      <c r="M2903" s="97">
        <v>31769</v>
      </c>
      <c r="N2903" s="96" t="str">
        <f t="shared" si="180"/>
        <v>Gayanthika ARTIGALA1500m</v>
      </c>
      <c r="O2903" s="2">
        <f t="shared" si="181"/>
        <v>1133</v>
      </c>
      <c r="P2903" s="2">
        <f t="shared" si="182"/>
        <v>41</v>
      </c>
      <c r="Q2903" s="81" t="str">
        <f t="shared" si="183"/>
        <v/>
      </c>
    </row>
    <row r="2904" spans="1:17" x14ac:dyDescent="0.2">
      <c r="A2904" t="s">
        <v>1263</v>
      </c>
      <c r="B2904" t="s">
        <v>2580</v>
      </c>
      <c r="C2904" t="s">
        <v>40</v>
      </c>
      <c r="D2904" s="5">
        <v>35455</v>
      </c>
      <c r="E2904" s="2">
        <v>1010</v>
      </c>
      <c r="F2904" s="2">
        <v>21</v>
      </c>
      <c r="G2904" t="str">
        <f>B2904&amp;C2904</f>
        <v>Oyesade OLATOYEdiscus-throw</v>
      </c>
      <c r="H2904" s="2">
        <f>E2904</f>
        <v>1010</v>
      </c>
      <c r="I2904" s="2" cm="1">
        <f t="array" ref="I2904">MAX(IF($G$3:$G$4000=$G2904,$H$3:$H$4000))</f>
        <v>1010</v>
      </c>
      <c r="J2904" s="2" t="str">
        <v>SRI</v>
      </c>
      <c r="K2904" s="21" t="str">
        <v>Uda Kuburalage Nilani RATHNAYAKA</v>
      </c>
      <c r="L2904" s="47" t="str">
        <v>3000msc</v>
      </c>
      <c r="M2904" s="97">
        <v>33093</v>
      </c>
      <c r="N2904" s="96" t="str">
        <f t="shared" si="180"/>
        <v>Uda Kuburalage Nilani RATHNAYAKA3000msc</v>
      </c>
      <c r="O2904" s="2">
        <f t="shared" si="181"/>
        <v>1125</v>
      </c>
      <c r="P2904" s="2">
        <f t="shared" si="182"/>
        <v>36</v>
      </c>
      <c r="Q2904" s="81" t="str">
        <f t="shared" si="183"/>
        <v/>
      </c>
    </row>
    <row r="2905" spans="1:17" x14ac:dyDescent="0.2">
      <c r="A2905" t="s">
        <v>1263</v>
      </c>
      <c r="B2905" t="s">
        <v>2582</v>
      </c>
      <c r="C2905" s="5" t="s">
        <v>40</v>
      </c>
      <c r="D2905" s="5">
        <v>36322</v>
      </c>
      <c r="E2905" s="2">
        <v>998</v>
      </c>
      <c r="F2905" s="2">
        <v>23</v>
      </c>
      <c r="G2905" t="str">
        <f>B2905&amp;C2905</f>
        <v>Ashley ANUMBAdiscus-throw</v>
      </c>
      <c r="H2905" s="2">
        <f>E2905</f>
        <v>998</v>
      </c>
      <c r="I2905" s="2" cm="1">
        <f t="array" ref="I2905">MAX(IF($G$3:$G$4000=$G2905,$H$3:$H$4000))</f>
        <v>998</v>
      </c>
      <c r="J2905" s="2" t="str">
        <v>SRI</v>
      </c>
      <c r="K2905" s="21" t="str">
        <v>Dilshi KUMARASINGHE</v>
      </c>
      <c r="L2905" s="47" t="str">
        <v>800m</v>
      </c>
      <c r="M2905" s="97">
        <v>36291</v>
      </c>
      <c r="N2905" s="96" t="str">
        <f t="shared" si="180"/>
        <v>Dilshi KUMARASINGHE800m</v>
      </c>
      <c r="O2905" s="2">
        <f t="shared" si="181"/>
        <v>1118</v>
      </c>
      <c r="P2905" s="2">
        <f t="shared" si="182"/>
        <v>41</v>
      </c>
      <c r="Q2905" s="81" t="str">
        <f t="shared" si="183"/>
        <v/>
      </c>
    </row>
    <row r="2906" spans="1:17" x14ac:dyDescent="0.2">
      <c r="A2906" t="s">
        <v>1263</v>
      </c>
      <c r="B2906" t="s">
        <v>2490</v>
      </c>
      <c r="C2906" t="s">
        <v>35</v>
      </c>
      <c r="D2906" s="5">
        <v>32727</v>
      </c>
      <c r="E2906" s="2">
        <v>994</v>
      </c>
      <c r="F2906" s="2">
        <v>56</v>
      </c>
      <c r="G2906" t="str">
        <f>B2906&amp;C2906</f>
        <v>Hope ARUYAhigh-jump</v>
      </c>
      <c r="H2906" s="2">
        <f>E2906</f>
        <v>994</v>
      </c>
      <c r="I2906" s="2" cm="1">
        <f t="array" ref="I2906">MAX(IF($G$3:$G$4000=$G2906,$H$3:$H$4000))</f>
        <v>994</v>
      </c>
      <c r="J2906" s="2" t="str">
        <v>SRI</v>
      </c>
      <c r="K2906" s="21" t="str">
        <v>Nimali WALIWARSHA</v>
      </c>
      <c r="L2906" s="47" t="str">
        <v>800m</v>
      </c>
      <c r="M2906" s="97">
        <v>32770</v>
      </c>
      <c r="N2906" s="96" t="str">
        <f t="shared" si="180"/>
        <v>Nimali WALIWARSHA800m</v>
      </c>
      <c r="O2906" s="2">
        <f t="shared" si="181"/>
        <v>1107</v>
      </c>
      <c r="P2906" s="2">
        <f t="shared" si="182"/>
        <v>58</v>
      </c>
      <c r="Q2906" s="81" t="str">
        <f t="shared" si="183"/>
        <v/>
      </c>
    </row>
    <row r="2907" spans="1:17" x14ac:dyDescent="0.2">
      <c r="A2907" t="s">
        <v>1263</v>
      </c>
      <c r="B2907" t="s">
        <v>2757</v>
      </c>
      <c r="C2907" t="s">
        <v>41</v>
      </c>
      <c r="D2907" s="5">
        <v>35788</v>
      </c>
      <c r="E2907" s="2">
        <v>984</v>
      </c>
      <c r="F2907" s="2">
        <v>13</v>
      </c>
      <c r="G2907" t="str">
        <f>B2907&amp;C2907</f>
        <v>Kelechi NWANAGAjavelin-throw</v>
      </c>
      <c r="H2907" s="2">
        <f>E2907</f>
        <v>984</v>
      </c>
      <c r="I2907" s="2" cm="1">
        <f t="array" ref="I2907">MAX(IF($G$3:$G$4000=$G2907,$H$3:$H$4000))</f>
        <v>984</v>
      </c>
      <c r="J2907" s="2" t="str">
        <v>SRI</v>
      </c>
      <c r="K2907" s="21" t="str">
        <v>Gayanthika ARTIGALA</v>
      </c>
      <c r="L2907" s="47" t="str">
        <v>800m</v>
      </c>
      <c r="M2907" s="97">
        <v>31769</v>
      </c>
      <c r="N2907" s="96" t="str">
        <f t="shared" si="180"/>
        <v>Gayanthika ARTIGALA800m</v>
      </c>
      <c r="O2907" s="2">
        <f t="shared" si="181"/>
        <v>1098</v>
      </c>
      <c r="P2907" s="2">
        <f t="shared" si="182"/>
        <v>74</v>
      </c>
      <c r="Q2907" s="81" t="str">
        <f t="shared" si="183"/>
        <v/>
      </c>
    </row>
    <row r="2908" spans="1:17" x14ac:dyDescent="0.2">
      <c r="A2908" t="s">
        <v>1263</v>
      </c>
      <c r="B2908" t="s">
        <v>2807</v>
      </c>
      <c r="C2908" t="s">
        <v>85</v>
      </c>
      <c r="D2908" s="5">
        <v>36046</v>
      </c>
      <c r="E2908" s="2">
        <v>972</v>
      </c>
      <c r="F2908" s="2">
        <v>11</v>
      </c>
      <c r="G2908" t="str">
        <f>B2908&amp;C2908</f>
        <v>Fadekemi OLUDErace-walking</v>
      </c>
      <c r="H2908" s="2">
        <f>E2908</f>
        <v>972</v>
      </c>
      <c r="I2908" s="2" cm="1">
        <f t="array" ref="I2908">MAX(IF($G$3:$G$4000=$G2908,$H$3:$H$4000))</f>
        <v>972</v>
      </c>
      <c r="J2908" s="2" t="str">
        <v>SRI</v>
      </c>
      <c r="K2908" s="21" t="str">
        <v>Dilrukshi CHAMPIKA</v>
      </c>
      <c r="L2908" s="47" t="str">
        <v>800m</v>
      </c>
      <c r="M2908" s="97">
        <v>31300</v>
      </c>
      <c r="N2908" s="96" t="str">
        <f t="shared" si="180"/>
        <v>Dilrukshi CHAMPIKA800m</v>
      </c>
      <c r="O2908" s="2">
        <f t="shared" si="181"/>
        <v>1094</v>
      </c>
      <c r="P2908" s="2">
        <f t="shared" si="182"/>
        <v>82</v>
      </c>
      <c r="Q2908" s="81" t="str">
        <f t="shared" si="183"/>
        <v/>
      </c>
    </row>
    <row r="2909" spans="1:17" x14ac:dyDescent="0.2">
      <c r="A2909" t="s">
        <v>1263</v>
      </c>
      <c r="B2909" t="s">
        <v>2461</v>
      </c>
      <c r="C2909" t="s">
        <v>38</v>
      </c>
      <c r="D2909" s="5"/>
      <c r="E2909" s="2">
        <v>966</v>
      </c>
      <c r="F2909" s="2">
        <v>99</v>
      </c>
      <c r="G2909" t="str">
        <f>B2909&amp;C2909</f>
        <v>Fejiro DJOMAtriple-jump</v>
      </c>
      <c r="H2909" s="2">
        <f>E2909</f>
        <v>966</v>
      </c>
      <c r="I2909" s="2" cm="1">
        <f t="array" ref="I2909">MAX(IF($G$3:$G$4000=$G2909,$H$3:$H$4000))</f>
        <v>966</v>
      </c>
      <c r="J2909" s="2" t="str">
        <v>SRI</v>
      </c>
      <c r="K2909" s="21" t="str">
        <v>Anjani PULWANSA</v>
      </c>
      <c r="L2909" s="47" t="str">
        <v>long-jump</v>
      </c>
      <c r="M2909" s="97">
        <v>33636</v>
      </c>
      <c r="N2909" s="96" t="str">
        <f t="shared" si="180"/>
        <v>Anjani PULWANSAlong-jump</v>
      </c>
      <c r="O2909" s="2">
        <f t="shared" si="181"/>
        <v>1055</v>
      </c>
      <c r="P2909" s="2">
        <f t="shared" si="182"/>
        <v>58</v>
      </c>
      <c r="Q2909" s="81" t="str">
        <f t="shared" si="183"/>
        <v/>
      </c>
    </row>
    <row r="2910" spans="1:17" x14ac:dyDescent="0.2">
      <c r="A2910" t="s">
        <v>1263</v>
      </c>
      <c r="B2910" t="s">
        <v>2336</v>
      </c>
      <c r="C2910" t="s">
        <v>35</v>
      </c>
      <c r="D2910" s="5">
        <v>35084</v>
      </c>
      <c r="E2910" s="2">
        <v>965</v>
      </c>
      <c r="F2910" s="2">
        <v>89</v>
      </c>
      <c r="G2910" t="str">
        <f>B2910&amp;C2910</f>
        <v>Ese BRUMEhigh-jump</v>
      </c>
      <c r="H2910" s="2">
        <f>E2910</f>
        <v>965</v>
      </c>
      <c r="I2910" s="2" cm="1">
        <f t="array" ref="I2910">MAX(IF($G$3:$G$4000=$G2910,$H$3:$H$4000))</f>
        <v>965</v>
      </c>
      <c r="J2910" s="2" t="str">
        <v>SRI</v>
      </c>
      <c r="K2910" s="21" t="str">
        <v>Amasha DE SILVA</v>
      </c>
      <c r="L2910" s="47" t="str">
        <v>100m</v>
      </c>
      <c r="M2910" s="97">
        <v>36384</v>
      </c>
      <c r="N2910" s="96" t="str">
        <f t="shared" si="180"/>
        <v>Amasha DE SILVA100m</v>
      </c>
      <c r="O2910" s="2">
        <f t="shared" si="181"/>
        <v>1042</v>
      </c>
      <c r="P2910" s="2">
        <f t="shared" si="182"/>
        <v>130</v>
      </c>
      <c r="Q2910" s="81" t="str">
        <f t="shared" si="183"/>
        <v/>
      </c>
    </row>
    <row r="2911" spans="1:17" x14ac:dyDescent="0.2">
      <c r="A2911" t="s">
        <v>1263</v>
      </c>
      <c r="B2911" t="s">
        <v>2388</v>
      </c>
      <c r="C2911" t="s">
        <v>35</v>
      </c>
      <c r="D2911" s="5">
        <v>35350</v>
      </c>
      <c r="E2911" s="2">
        <v>965</v>
      </c>
      <c r="F2911" s="2">
        <v>89</v>
      </c>
      <c r="G2911" t="str">
        <f>B2911&amp;C2911</f>
        <v>Tina SAMSONhigh-jump</v>
      </c>
      <c r="H2911" s="2">
        <f>E2911</f>
        <v>965</v>
      </c>
      <c r="I2911" s="2" cm="1">
        <f t="array" ref="I2911">MAX(IF($G$3:$G$4000=$G2911,$H$3:$H$4000))</f>
        <v>965</v>
      </c>
      <c r="J2911" s="2" t="str">
        <v>SRI</v>
      </c>
      <c r="K2911" s="21" t="str">
        <v>Tharushi M. DISSANAYAKA</v>
      </c>
      <c r="L2911" s="47" t="str">
        <v>800m</v>
      </c>
      <c r="M2911" s="97">
        <v>38309</v>
      </c>
      <c r="N2911" s="96" t="str">
        <f t="shared" si="180"/>
        <v>Tharushi M. DISSANAYAKA800m</v>
      </c>
      <c r="O2911" s="2">
        <f t="shared" si="181"/>
        <v>1041</v>
      </c>
      <c r="P2911" s="2">
        <f t="shared" si="182"/>
        <v>125</v>
      </c>
      <c r="Q2911" s="81" t="str">
        <f t="shared" si="183"/>
        <v/>
      </c>
    </row>
    <row r="2912" spans="1:17" x14ac:dyDescent="0.2">
      <c r="A2912" t="s">
        <v>1263</v>
      </c>
      <c r="B2912" t="s">
        <v>2711</v>
      </c>
      <c r="C2912" s="5" t="s">
        <v>42</v>
      </c>
      <c r="D2912" s="5">
        <v>30209</v>
      </c>
      <c r="E2912" s="2">
        <v>942</v>
      </c>
      <c r="F2912" s="2">
        <v>44</v>
      </c>
      <c r="G2912" t="str">
        <f>B2912&amp;C2912</f>
        <v>Queen OBISESANhammer-throw</v>
      </c>
      <c r="H2912" s="2">
        <f>E2912</f>
        <v>942</v>
      </c>
      <c r="I2912" s="2" cm="1">
        <f t="array" ref="I2912">MAX(IF($G$3:$G$4000=$G2912,$H$3:$H$4000))</f>
        <v>942</v>
      </c>
      <c r="J2912" s="2" t="str">
        <v>SRI</v>
      </c>
      <c r="K2912" s="21" t="str">
        <v>Tharushi M. DISSANAYAKA</v>
      </c>
      <c r="L2912" s="47" t="str">
        <v>400m</v>
      </c>
      <c r="M2912" s="97">
        <v>38309</v>
      </c>
      <c r="N2912" s="96" t="str">
        <f t="shared" si="180"/>
        <v>Tharushi M. DISSANAYAKA400m</v>
      </c>
      <c r="O2912" s="2">
        <f t="shared" si="181"/>
        <v>1039</v>
      </c>
      <c r="P2912" s="2">
        <f t="shared" si="182"/>
        <v>132</v>
      </c>
      <c r="Q2912" s="81" t="str">
        <f t="shared" si="183"/>
        <v/>
      </c>
    </row>
    <row r="2913" spans="1:17" x14ac:dyDescent="0.2">
      <c r="A2913" t="s">
        <v>1263</v>
      </c>
      <c r="B2913" t="s">
        <v>1634</v>
      </c>
      <c r="C2913" t="s">
        <v>40</v>
      </c>
      <c r="D2913" s="5">
        <v>36679</v>
      </c>
      <c r="E2913" s="2">
        <v>938</v>
      </c>
      <c r="F2913" s="2">
        <v>37</v>
      </c>
      <c r="G2913" t="str">
        <f>B2913&amp;C2913</f>
        <v>Princess KARAdiscus-throw</v>
      </c>
      <c r="H2913" s="2">
        <f>E2913</f>
        <v>938</v>
      </c>
      <c r="I2913" s="2" cm="1">
        <f t="array" ref="I2913">MAX(IF($G$3:$G$4000=$G2913,$H$3:$H$4000))</f>
        <v>938</v>
      </c>
      <c r="J2913" s="2" t="str">
        <v>SRI</v>
      </c>
      <c r="K2913" s="21" t="str">
        <v>Kawshalya MADUSHANI</v>
      </c>
      <c r="L2913" s="47" t="str">
        <v>400mh</v>
      </c>
      <c r="M2913" s="97">
        <v>35016</v>
      </c>
      <c r="N2913" s="96" t="str">
        <f t="shared" si="180"/>
        <v>Kawshalya MADUSHANI400mh</v>
      </c>
      <c r="O2913" s="2">
        <f t="shared" si="181"/>
        <v>1037</v>
      </c>
      <c r="P2913" s="2">
        <f t="shared" si="182"/>
        <v>76</v>
      </c>
      <c r="Q2913" s="81" t="str">
        <f t="shared" si="183"/>
        <v/>
      </c>
    </row>
    <row r="2914" spans="1:17" x14ac:dyDescent="0.2">
      <c r="A2914" t="s">
        <v>1263</v>
      </c>
      <c r="B2914" t="s">
        <v>2593</v>
      </c>
      <c r="C2914" t="s">
        <v>40</v>
      </c>
      <c r="D2914" s="5">
        <v>37690</v>
      </c>
      <c r="E2914" s="2">
        <v>921</v>
      </c>
      <c r="F2914" s="2">
        <v>45</v>
      </c>
      <c r="G2914" t="str">
        <f>B2914&amp;C2914</f>
        <v>Utitofon SAMdiscus-throw</v>
      </c>
      <c r="H2914" s="2">
        <f>E2914</f>
        <v>921</v>
      </c>
      <c r="I2914" s="2" cm="1">
        <f t="array" ref="I2914">MAX(IF($G$3:$G$4000=$G2914,$H$3:$H$4000))</f>
        <v>921</v>
      </c>
      <c r="J2914" s="2" t="str">
        <v>SRI</v>
      </c>
      <c r="K2914" s="21" t="str">
        <v>Rumeshika RATHNAYAKA</v>
      </c>
      <c r="L2914" s="47" t="str">
        <v>100m</v>
      </c>
      <c r="M2914" s="97">
        <v>35243</v>
      </c>
      <c r="N2914" s="96" t="str">
        <f t="shared" si="180"/>
        <v>Rumeshika RATHNAYAKA100m</v>
      </c>
      <c r="O2914" s="2">
        <f t="shared" si="181"/>
        <v>1032</v>
      </c>
      <c r="P2914" s="2">
        <f t="shared" si="182"/>
        <v>139</v>
      </c>
      <c r="Q2914" s="81" t="str">
        <f t="shared" si="183"/>
        <v/>
      </c>
    </row>
    <row r="2915" spans="1:17" x14ac:dyDescent="0.2">
      <c r="A2915" t="s">
        <v>1263</v>
      </c>
      <c r="B2915" t="s">
        <v>2650</v>
      </c>
      <c r="C2915" s="6" t="s">
        <v>39</v>
      </c>
      <c r="D2915" s="6">
        <v>37327</v>
      </c>
      <c r="E2915" s="2">
        <v>901</v>
      </c>
      <c r="F2915" s="2">
        <v>44</v>
      </c>
      <c r="G2915" t="str">
        <f>B2915&amp;C2915</f>
        <v>Hannah KEMELEshot-put</v>
      </c>
      <c r="H2915" s="2">
        <f>E2915</f>
        <v>901</v>
      </c>
      <c r="I2915" s="2" cm="1">
        <f t="array" ref="I2915">MAX(IF($G$3:$G$4000=$G2915,$H$3:$H$4000))</f>
        <v>901</v>
      </c>
      <c r="J2915" s="2" t="str">
        <v>SRI</v>
      </c>
      <c r="K2915" s="21" t="str">
        <v>Nadeesha RAMANAYAKE</v>
      </c>
      <c r="L2915" s="47" t="str">
        <v>400m</v>
      </c>
      <c r="M2915" s="97">
        <v>34693</v>
      </c>
      <c r="N2915" s="96" t="str">
        <f t="shared" si="180"/>
        <v>Nadeesha RAMANAYAKE400m</v>
      </c>
      <c r="O2915" s="2">
        <f t="shared" si="181"/>
        <v>1028</v>
      </c>
      <c r="P2915" s="2">
        <f t="shared" si="182"/>
        <v>140</v>
      </c>
      <c r="Q2915" s="81" t="str">
        <f t="shared" si="183"/>
        <v/>
      </c>
    </row>
    <row r="2916" spans="1:17" x14ac:dyDescent="0.2">
      <c r="A2916" t="s">
        <v>1263</v>
      </c>
      <c r="B2916" t="s">
        <v>2604</v>
      </c>
      <c r="C2916" s="5" t="s">
        <v>40</v>
      </c>
      <c r="D2916" s="5">
        <v>37574</v>
      </c>
      <c r="E2916" s="2">
        <v>875</v>
      </c>
      <c r="F2916" s="2">
        <v>65</v>
      </c>
      <c r="G2916" t="str">
        <f>B2916&amp;C2916</f>
        <v>Esther OSISIKEdiscus-throw</v>
      </c>
      <c r="H2916" s="2">
        <f>E2916</f>
        <v>875</v>
      </c>
      <c r="I2916" s="2" cm="1">
        <f t="array" ref="I2916">MAX(IF($G$3:$G$4000=$G2916,$H$3:$H$4000))</f>
        <v>875</v>
      </c>
      <c r="J2916" s="2" t="str">
        <v>SRI</v>
      </c>
      <c r="K2916" s="21" t="str">
        <v>Dilhani LEKAMGE</v>
      </c>
      <c r="L2916" s="47" t="str">
        <v>javelin-throw</v>
      </c>
      <c r="M2916" s="97">
        <v>32064</v>
      </c>
      <c r="N2916" s="96" t="str">
        <f t="shared" si="180"/>
        <v>Dilhani LEKAMGEjavelin-throw</v>
      </c>
      <c r="O2916" s="2">
        <f t="shared" si="181"/>
        <v>1021</v>
      </c>
      <c r="P2916" s="2">
        <f t="shared" si="182"/>
        <v>10</v>
      </c>
      <c r="Q2916" s="81" t="str">
        <f t="shared" si="183"/>
        <v/>
      </c>
    </row>
    <row r="2917" spans="1:17" x14ac:dyDescent="0.2">
      <c r="A2917" t="s">
        <v>1263</v>
      </c>
      <c r="B2917" t="s">
        <v>2624</v>
      </c>
      <c r="C2917" t="s">
        <v>39</v>
      </c>
      <c r="D2917" s="5">
        <v>37059</v>
      </c>
      <c r="E2917" s="2">
        <v>857</v>
      </c>
      <c r="F2917" s="2">
        <v>70</v>
      </c>
      <c r="G2917" t="str">
        <f>B2917&amp;C2917</f>
        <v>Onome OGBENIshot-put</v>
      </c>
      <c r="H2917" s="2">
        <f>E2917</f>
        <v>857</v>
      </c>
      <c r="I2917" s="2" cm="1">
        <f t="array" ref="I2917">MAX(IF($G$3:$G$4000=$G2917,$H$3:$H$4000))</f>
        <v>857</v>
      </c>
      <c r="J2917" s="2" t="str">
        <v>SRI</v>
      </c>
      <c r="K2917" s="21" t="str">
        <v>Shanika KAHAWALAGE</v>
      </c>
      <c r="L2917" s="47" t="str">
        <v>800m</v>
      </c>
      <c r="M2917" s="97">
        <v>37334</v>
      </c>
      <c r="N2917" s="96" t="str">
        <f t="shared" si="180"/>
        <v>Shanika KAHAWALAGE800m</v>
      </c>
      <c r="O2917" s="2">
        <f t="shared" si="181"/>
        <v>1018</v>
      </c>
      <c r="P2917" s="2">
        <f t="shared" si="182"/>
        <v>141</v>
      </c>
      <c r="Q2917" s="81" t="str">
        <f t="shared" si="183"/>
        <v/>
      </c>
    </row>
    <row r="2918" spans="1:17" x14ac:dyDescent="0.2">
      <c r="A2918" t="s">
        <v>1263</v>
      </c>
      <c r="B2918" t="s">
        <v>1634</v>
      </c>
      <c r="C2918" t="s">
        <v>39</v>
      </c>
      <c r="D2918" s="5">
        <v>36679</v>
      </c>
      <c r="E2918" s="2">
        <v>853</v>
      </c>
      <c r="F2918" s="2">
        <v>18</v>
      </c>
      <c r="G2918" t="str">
        <f>B2918&amp;C2918</f>
        <v>Princess KARAshot-put</v>
      </c>
      <c r="H2918" s="2">
        <f>E2918</f>
        <v>853</v>
      </c>
      <c r="I2918" s="2" cm="1">
        <f t="array" ref="I2918">MAX(IF($G$3:$G$4000=$G2918,$H$3:$H$4000))</f>
        <v>853</v>
      </c>
      <c r="J2918" s="2" t="str">
        <v>SRI</v>
      </c>
      <c r="K2918" s="21" t="str">
        <v>Lakshima MENDIS</v>
      </c>
      <c r="L2918" s="47" t="str">
        <v>400m</v>
      </c>
      <c r="M2918" s="97">
        <v>37485</v>
      </c>
      <c r="N2918" s="96" t="str">
        <f t="shared" si="180"/>
        <v>Lakshima MENDIS400m</v>
      </c>
      <c r="O2918" s="2">
        <f t="shared" si="181"/>
        <v>1013</v>
      </c>
      <c r="P2918" s="2">
        <f t="shared" si="182"/>
        <v>154</v>
      </c>
      <c r="Q2918" s="81" t="str">
        <f t="shared" si="183"/>
        <v/>
      </c>
    </row>
    <row r="2919" spans="1:17" x14ac:dyDescent="0.2">
      <c r="A2919" t="s">
        <v>1263</v>
      </c>
      <c r="B2919" t="s">
        <v>2674</v>
      </c>
      <c r="C2919" t="s">
        <v>39</v>
      </c>
      <c r="D2919" s="5">
        <v>34740</v>
      </c>
      <c r="E2919" s="2">
        <v>835</v>
      </c>
      <c r="F2919" s="2">
        <v>88</v>
      </c>
      <c r="G2919" t="str">
        <f>B2919&amp;C2919</f>
        <v>Eucharia OGBUKWUshot-put</v>
      </c>
      <c r="H2919" s="2">
        <f>E2919</f>
        <v>835</v>
      </c>
      <c r="I2919" s="2" cm="1">
        <f t="array" ref="I2919">MAX(IF($G$3:$G$4000=$G2919,$H$3:$H$4000))</f>
        <v>835</v>
      </c>
      <c r="J2919" s="2" t="str">
        <v>SRI</v>
      </c>
      <c r="K2919" s="21" t="str">
        <v>Medhani BATUWANAGE</v>
      </c>
      <c r="L2919" s="47" t="str">
        <v>100m</v>
      </c>
      <c r="M2919" s="97">
        <v>37498</v>
      </c>
      <c r="N2919" s="96" t="str">
        <f t="shared" si="180"/>
        <v>Medhani BATUWANAGE100m</v>
      </c>
      <c r="O2919" s="2">
        <f t="shared" si="181"/>
        <v>1011</v>
      </c>
      <c r="P2919" s="2">
        <f t="shared" si="182"/>
        <v>166</v>
      </c>
      <c r="Q2919" s="81" t="str">
        <f t="shared" si="183"/>
        <v/>
      </c>
    </row>
    <row r="2920" spans="1:17" x14ac:dyDescent="0.2">
      <c r="A2920" t="s">
        <v>1263</v>
      </c>
      <c r="B2920" t="s">
        <v>2624</v>
      </c>
      <c r="C2920" t="s">
        <v>40</v>
      </c>
      <c r="D2920" s="5">
        <v>37059</v>
      </c>
      <c r="E2920" s="2">
        <v>829</v>
      </c>
      <c r="F2920" s="2">
        <v>93</v>
      </c>
      <c r="G2920" t="str">
        <f>B2920&amp;C2920</f>
        <v>Onome OGBENIdiscus-throw</v>
      </c>
      <c r="H2920" s="2">
        <f>E2920</f>
        <v>829</v>
      </c>
      <c r="I2920" s="2" cm="1">
        <f t="array" ref="I2920">MAX(IF($G$3:$G$4000=$G2920,$H$3:$H$4000))</f>
        <v>829</v>
      </c>
      <c r="J2920" s="2" t="str">
        <v>SRI</v>
      </c>
      <c r="K2920" s="21" t="str">
        <v>Fathima Shafiya YAMICK</v>
      </c>
      <c r="L2920" s="47" t="str">
        <v>100m</v>
      </c>
      <c r="M2920" s="97">
        <v>36342</v>
      </c>
      <c r="N2920" s="96" t="str">
        <f t="shared" si="180"/>
        <v>Fathima Shafiya YAMICK100m</v>
      </c>
      <c r="O2920" s="2">
        <f t="shared" si="181"/>
        <v>1009</v>
      </c>
      <c r="P2920" s="2">
        <f t="shared" si="182"/>
        <v>169</v>
      </c>
      <c r="Q2920" s="81" t="str">
        <f t="shared" si="183"/>
        <v/>
      </c>
    </row>
    <row r="2921" spans="1:17" x14ac:dyDescent="0.2">
      <c r="A2921" t="s">
        <v>1263</v>
      </c>
      <c r="B2921" t="s">
        <v>2678</v>
      </c>
      <c r="C2921" t="s">
        <v>39</v>
      </c>
      <c r="D2921" s="5">
        <v>35204</v>
      </c>
      <c r="E2921" s="2">
        <v>821</v>
      </c>
      <c r="F2921" s="2">
        <v>94</v>
      </c>
      <c r="G2921" t="str">
        <f>B2921&amp;C2921</f>
        <v>Judith Anulika ANIEFUNAshot-put</v>
      </c>
      <c r="H2921" s="2">
        <f>E2921</f>
        <v>821</v>
      </c>
      <c r="I2921" s="2" cm="1">
        <f t="array" ref="I2921">MAX(IF($G$3:$G$4000=$G2921,$H$3:$H$4000))</f>
        <v>821</v>
      </c>
      <c r="J2921" s="2" t="str">
        <v>SRI</v>
      </c>
      <c r="K2921" s="21" t="str">
        <v>Amesha Piumanthi Hettiarachchi HETTIARACHCHILAGE</v>
      </c>
      <c r="L2921" s="47" t="str">
        <v>400mh</v>
      </c>
      <c r="M2921" s="97">
        <v>37744</v>
      </c>
      <c r="N2921" s="96" t="str">
        <f t="shared" si="180"/>
        <v>Amesha Piumanthi Hettiarachchi HETTIARACHCHILAGE400mh</v>
      </c>
      <c r="O2921" s="2">
        <f t="shared" si="181"/>
        <v>1007</v>
      </c>
      <c r="P2921" s="2">
        <f t="shared" si="182"/>
        <v>110</v>
      </c>
      <c r="Q2921" s="81" t="str">
        <f t="shared" si="183"/>
        <v/>
      </c>
    </row>
    <row r="2922" spans="1:17" x14ac:dyDescent="0.2">
      <c r="A2922" t="s">
        <v>1263</v>
      </c>
      <c r="B2922" t="s">
        <v>2798</v>
      </c>
      <c r="C2922" t="s">
        <v>41</v>
      </c>
      <c r="D2922" s="5">
        <v>34445</v>
      </c>
      <c r="E2922" s="2">
        <v>806</v>
      </c>
      <c r="F2922" s="2">
        <v>91</v>
      </c>
      <c r="G2922" t="str">
        <f>B2922&amp;C2922</f>
        <v>Priscilla ZEVERjavelin-throw</v>
      </c>
      <c r="H2922" s="2">
        <f>E2922</f>
        <v>806</v>
      </c>
      <c r="I2922" s="2" cm="1">
        <f t="array" ref="I2922">MAX(IF($G$3:$G$4000=$G2922,$H$3:$H$4000))</f>
        <v>806</v>
      </c>
      <c r="J2922" s="2" t="str">
        <v>SRI</v>
      </c>
      <c r="K2922" s="21" t="str">
        <v>M.H.Jayeshi UTHTHARA</v>
      </c>
      <c r="L2922" s="47" t="str">
        <v>400m</v>
      </c>
      <c r="M2922" s="97">
        <v>44671</v>
      </c>
      <c r="N2922" s="96" t="str">
        <f t="shared" si="180"/>
        <v>M.H.Jayeshi UTHTHARA400m</v>
      </c>
      <c r="O2922" s="2">
        <f t="shared" si="181"/>
        <v>1006</v>
      </c>
      <c r="P2922" s="2">
        <f t="shared" si="182"/>
        <v>165</v>
      </c>
      <c r="Q2922" s="81" t="str">
        <f t="shared" si="183"/>
        <v/>
      </c>
    </row>
    <row r="2923" spans="1:17" x14ac:dyDescent="0.2">
      <c r="A2923" t="s">
        <v>1170</v>
      </c>
      <c r="B2923" t="s">
        <v>2629</v>
      </c>
      <c r="C2923" t="s">
        <v>39</v>
      </c>
      <c r="D2923" s="5">
        <v>30961</v>
      </c>
      <c r="E2923" s="2">
        <v>1192</v>
      </c>
      <c r="F2923" s="2">
        <v>1</v>
      </c>
      <c r="G2923" t="str">
        <f>B2923&amp;C2923</f>
        <v>Valerie ADAMSshot-put</v>
      </c>
      <c r="H2923" s="2">
        <f>E2923</f>
        <v>1192</v>
      </c>
      <c r="I2923" s="2" cm="1">
        <f t="array" ref="I2923">MAX(IF($G$3:$G$4000=$G2923,$H$3:$H$4000))</f>
        <v>1192</v>
      </c>
      <c r="J2923" s="2" t="str">
        <v>SRI</v>
      </c>
      <c r="K2923" s="21" t="str">
        <v>Rumeshika RATHNAYAKA</v>
      </c>
      <c r="L2923" s="47" t="str">
        <v>200m</v>
      </c>
      <c r="M2923" s="97">
        <v>35243</v>
      </c>
      <c r="N2923" s="96" t="str">
        <f t="shared" si="180"/>
        <v>Rumeshika RATHNAYAKA200m</v>
      </c>
      <c r="O2923" s="2">
        <f t="shared" si="181"/>
        <v>998</v>
      </c>
      <c r="P2923" s="2">
        <f t="shared" si="182"/>
        <v>172</v>
      </c>
      <c r="Q2923" s="81" t="str">
        <f t="shared" si="183"/>
        <v/>
      </c>
    </row>
    <row r="2924" spans="1:17" x14ac:dyDescent="0.2">
      <c r="A2924" t="s">
        <v>1170</v>
      </c>
      <c r="B2924" t="s">
        <v>1588</v>
      </c>
      <c r="C2924" t="s">
        <v>42</v>
      </c>
      <c r="D2924" s="5">
        <v>35512</v>
      </c>
      <c r="E2924" s="2">
        <v>1168</v>
      </c>
      <c r="F2924" s="2">
        <v>3</v>
      </c>
      <c r="G2924" t="str">
        <f>B2924&amp;C2924</f>
        <v>Lauren BRUCEhammer-throw</v>
      </c>
      <c r="H2924" s="2">
        <f>E2924</f>
        <v>1168</v>
      </c>
      <c r="I2924" s="2" cm="1">
        <f t="array" ref="I2924">MAX(IF($G$3:$G$4000=$G2924,$H$3:$H$4000))</f>
        <v>1168</v>
      </c>
      <c r="J2924" s="2" t="str">
        <v>SRI</v>
      </c>
      <c r="K2924" s="21" t="str">
        <v>K.G.N.M.A. KUMARA</v>
      </c>
      <c r="L2924" s="47" t="str">
        <v>800m</v>
      </c>
      <c r="M2924" s="97">
        <v>0</v>
      </c>
      <c r="N2924" s="96" t="str">
        <f t="shared" si="180"/>
        <v>K.G.N.M.A. KUMARA800m</v>
      </c>
      <c r="O2924" s="2">
        <f t="shared" si="181"/>
        <v>990</v>
      </c>
      <c r="P2924" s="2">
        <f t="shared" si="182"/>
        <v>161</v>
      </c>
      <c r="Q2924" s="81" t="str">
        <f t="shared" si="183"/>
        <v/>
      </c>
    </row>
    <row r="2925" spans="1:17" x14ac:dyDescent="0.2">
      <c r="A2925" t="s">
        <v>1170</v>
      </c>
      <c r="B2925" t="s">
        <v>1171</v>
      </c>
      <c r="C2925" t="s">
        <v>2</v>
      </c>
      <c r="D2925" s="5">
        <v>35684</v>
      </c>
      <c r="E2925" s="2">
        <v>1167</v>
      </c>
      <c r="F2925" s="2">
        <v>2</v>
      </c>
      <c r="G2925" t="str">
        <f>B2925&amp;C2925</f>
        <v>Zoe HOBBS100m</v>
      </c>
      <c r="H2925" s="2">
        <f>E2925</f>
        <v>1167</v>
      </c>
      <c r="I2925" s="2" cm="1">
        <f t="array" ref="I2925">MAX(IF($G$3:$G$4000=$G2925,$H$3:$H$4000))</f>
        <v>1167</v>
      </c>
      <c r="J2925" s="2" t="str">
        <v>SRI</v>
      </c>
      <c r="K2925" s="21" t="str">
        <v>D.R.Hoshim NIRODHA</v>
      </c>
      <c r="L2925" s="47" t="str">
        <v>triple-jump</v>
      </c>
      <c r="M2925" s="97">
        <v>36512</v>
      </c>
      <c r="N2925" s="96" t="str">
        <f t="shared" si="180"/>
        <v>D.R.Hoshim NIRODHAtriple-jump</v>
      </c>
      <c r="O2925" s="2">
        <f t="shared" si="181"/>
        <v>989</v>
      </c>
      <c r="P2925" s="2">
        <f t="shared" si="182"/>
        <v>73</v>
      </c>
      <c r="Q2925" s="81" t="str">
        <f t="shared" si="183"/>
        <v/>
      </c>
    </row>
    <row r="2926" spans="1:17" x14ac:dyDescent="0.2">
      <c r="A2926" t="s">
        <v>1170</v>
      </c>
      <c r="B2926" t="s">
        <v>1543</v>
      </c>
      <c r="C2926" s="5" t="s">
        <v>36</v>
      </c>
      <c r="D2926" s="5">
        <v>36534</v>
      </c>
      <c r="E2926" s="2">
        <v>1161</v>
      </c>
      <c r="F2926" s="2">
        <v>2</v>
      </c>
      <c r="G2926" t="str">
        <f>B2926&amp;C2926</f>
        <v>Olivia MCTAGGARTpole-vault</v>
      </c>
      <c r="H2926" s="2">
        <f>E2926</f>
        <v>1161</v>
      </c>
      <c r="I2926" s="2" cm="1">
        <f t="array" ref="I2926">MAX(IF($G$3:$G$4000=$G2926,$H$3:$H$4000))</f>
        <v>1161</v>
      </c>
      <c r="J2926" s="2" t="str">
        <v>SRI</v>
      </c>
      <c r="K2926" s="21" t="str">
        <v>K.A.T. LAKSHANI</v>
      </c>
      <c r="L2926" s="47" t="str">
        <v>triple-jump</v>
      </c>
      <c r="M2926" s="97">
        <v>34102</v>
      </c>
      <c r="N2926" s="96" t="str">
        <f t="shared" si="180"/>
        <v>K.A.T. LAKSHANItriple-jump</v>
      </c>
      <c r="O2926" s="2">
        <f t="shared" si="181"/>
        <v>988</v>
      </c>
      <c r="P2926" s="2">
        <f t="shared" si="182"/>
        <v>74</v>
      </c>
      <c r="Q2926" s="81" t="str">
        <f t="shared" si="183"/>
        <v/>
      </c>
    </row>
    <row r="2927" spans="1:17" x14ac:dyDescent="0.2">
      <c r="A2927" t="s">
        <v>1170</v>
      </c>
      <c r="B2927" t="s">
        <v>1198</v>
      </c>
      <c r="C2927" t="s">
        <v>33</v>
      </c>
      <c r="D2927" s="5">
        <v>34076</v>
      </c>
      <c r="E2927" s="2">
        <v>1159</v>
      </c>
      <c r="F2927" s="2">
        <v>1</v>
      </c>
      <c r="G2927" t="str">
        <f>B2927&amp;C2927</f>
        <v>Portia BING400mh</v>
      </c>
      <c r="H2927" s="2">
        <f>E2927</f>
        <v>1159</v>
      </c>
      <c r="I2927" s="2" cm="1">
        <f t="array" ref="I2927">MAX(IF($G$3:$G$4000=$G2927,$H$3:$H$4000))</f>
        <v>1159</v>
      </c>
      <c r="J2927" s="2" t="str">
        <v>SRI</v>
      </c>
      <c r="K2927" s="21" t="str">
        <v>K.P.S.R.R. SEWWANDI</v>
      </c>
      <c r="L2927" s="47" t="str">
        <v>triple-jump</v>
      </c>
      <c r="M2927" s="97">
        <v>44671</v>
      </c>
      <c r="N2927" s="96" t="str">
        <f t="shared" si="180"/>
        <v>K.P.S.R.R. SEWWANDItriple-jump</v>
      </c>
      <c r="O2927" s="2">
        <f t="shared" si="181"/>
        <v>988</v>
      </c>
      <c r="P2927" s="2">
        <f t="shared" si="182"/>
        <v>74</v>
      </c>
      <c r="Q2927" s="81" t="str">
        <f t="shared" si="183"/>
        <v/>
      </c>
    </row>
    <row r="2928" spans="1:17" x14ac:dyDescent="0.2">
      <c r="A2928" t="s">
        <v>1170</v>
      </c>
      <c r="B2928" t="s">
        <v>1628</v>
      </c>
      <c r="C2928" t="s">
        <v>39</v>
      </c>
      <c r="D2928" s="5">
        <v>36324</v>
      </c>
      <c r="E2928" s="2">
        <v>1151</v>
      </c>
      <c r="F2928" s="2">
        <v>1</v>
      </c>
      <c r="G2928" t="str">
        <f>B2928&amp;C2928</f>
        <v>Maddison-Lee WESCHEshot-put</v>
      </c>
      <c r="H2928" s="2">
        <f>E2928</f>
        <v>1151</v>
      </c>
      <c r="I2928" s="2" cm="1">
        <f t="array" ref="I2928">MAX(IF($G$3:$G$4000=$G2928,$H$3:$H$4000))</f>
        <v>1151</v>
      </c>
      <c r="J2928" s="2" t="str">
        <v>SRI</v>
      </c>
      <c r="K2928" s="21" t="str">
        <v>Randi HEMASHA COORAY</v>
      </c>
      <c r="L2928" s="47" t="str">
        <v>triple-jump</v>
      </c>
      <c r="M2928" s="97">
        <v>0</v>
      </c>
      <c r="N2928" s="96" t="str">
        <f t="shared" si="180"/>
        <v>Randi HEMASHA COORAYtriple-jump</v>
      </c>
      <c r="O2928" s="2">
        <f t="shared" si="181"/>
        <v>987</v>
      </c>
      <c r="P2928" s="2">
        <f t="shared" si="182"/>
        <v>76</v>
      </c>
      <c r="Q2928" s="81" t="str">
        <f t="shared" si="183"/>
        <v/>
      </c>
    </row>
    <row r="2929" spans="1:17" x14ac:dyDescent="0.2">
      <c r="A2929" t="s">
        <v>1170</v>
      </c>
      <c r="B2929" t="s">
        <v>2685</v>
      </c>
      <c r="C2929" t="s">
        <v>42</v>
      </c>
      <c r="D2929" s="5">
        <v>34164</v>
      </c>
      <c r="E2929" s="2">
        <v>1151</v>
      </c>
      <c r="F2929" s="2">
        <v>4</v>
      </c>
      <c r="G2929" t="str">
        <f>B2929&amp;C2929</f>
        <v>Julia RATCLIFFEhammer-throw</v>
      </c>
      <c r="H2929" s="2">
        <f>E2929</f>
        <v>1151</v>
      </c>
      <c r="I2929" s="2" cm="1">
        <f t="array" ref="I2929">MAX(IF($G$3:$G$4000=$G2929,$H$3:$H$4000))</f>
        <v>1151</v>
      </c>
      <c r="J2929" s="2" t="str">
        <v>SRI</v>
      </c>
      <c r="K2929" s="21" t="str">
        <v>Ridma Nishadi ABEYRATHNA</v>
      </c>
      <c r="L2929" s="47" t="str">
        <v>long-jump</v>
      </c>
      <c r="M2929" s="97">
        <v>1999</v>
      </c>
      <c r="N2929" s="96" t="str">
        <f t="shared" si="180"/>
        <v>Ridma Nishadi ABEYRATHNAlong-jump</v>
      </c>
      <c r="O2929" s="2">
        <f t="shared" si="181"/>
        <v>982</v>
      </c>
      <c r="P2929" s="2">
        <f t="shared" si="182"/>
        <v>119</v>
      </c>
      <c r="Q2929" s="81" t="str">
        <f t="shared" si="183"/>
        <v/>
      </c>
    </row>
    <row r="2930" spans="1:17" x14ac:dyDescent="0.2">
      <c r="A2930" t="s">
        <v>1170</v>
      </c>
      <c r="B2930" t="s">
        <v>1588</v>
      </c>
      <c r="C2930" t="s">
        <v>42</v>
      </c>
      <c r="D2930" s="5">
        <v>35512</v>
      </c>
      <c r="E2930" s="2">
        <v>1147</v>
      </c>
      <c r="F2930" s="2">
        <v>1</v>
      </c>
      <c r="G2930" t="str">
        <f>B2930&amp;C2930</f>
        <v>Lauren BRUCEhammer-throw</v>
      </c>
      <c r="H2930" s="2">
        <f>E2930</f>
        <v>1147</v>
      </c>
      <c r="I2930" s="2" cm="1">
        <f t="array" ref="I2930">MAX(IF($G$3:$G$4000=$G2930,$H$3:$H$4000))</f>
        <v>1168</v>
      </c>
      <c r="J2930" s="2" t="str">
        <v>SRI</v>
      </c>
      <c r="K2930" s="21" t="str">
        <v>Dinuka SANDAKANTHI</v>
      </c>
      <c r="L2930" s="47" t="str">
        <v>800m</v>
      </c>
      <c r="M2930" s="97">
        <v>0</v>
      </c>
      <c r="N2930" s="96" t="str">
        <f t="shared" si="180"/>
        <v>Dinuka SANDAKANTHI800m</v>
      </c>
      <c r="O2930" s="2">
        <f t="shared" si="181"/>
        <v>976</v>
      </c>
      <c r="P2930" s="2">
        <f t="shared" si="182"/>
        <v>176</v>
      </c>
      <c r="Q2930" s="81" t="str">
        <f t="shared" si="183"/>
        <v/>
      </c>
    </row>
    <row r="2931" spans="1:17" x14ac:dyDescent="0.2">
      <c r="A2931" t="s">
        <v>1170</v>
      </c>
      <c r="B2931" t="s">
        <v>1628</v>
      </c>
      <c r="C2931" t="s">
        <v>39</v>
      </c>
      <c r="D2931" s="5">
        <v>36324</v>
      </c>
      <c r="E2931" s="2">
        <v>1144</v>
      </c>
      <c r="F2931" s="2">
        <v>3</v>
      </c>
      <c r="G2931" t="str">
        <f>B2931&amp;C2931</f>
        <v>Maddison-Lee WESCHEshot-put</v>
      </c>
      <c r="H2931" s="2">
        <f>E2931</f>
        <v>1144</v>
      </c>
      <c r="I2931" s="2" cm="1">
        <f t="array" ref="I2931">MAX(IF($G$3:$G$4000=$G2931,$H$3:$H$4000))</f>
        <v>1151</v>
      </c>
      <c r="J2931" s="2" t="str">
        <v>SRI</v>
      </c>
      <c r="K2931" s="21" t="str">
        <v>Neha HETTIARACHCHI</v>
      </c>
      <c r="L2931" s="47" t="str">
        <v>triple-jump</v>
      </c>
      <c r="M2931" s="97">
        <v>44640</v>
      </c>
      <c r="N2931" s="96" t="str">
        <f t="shared" si="180"/>
        <v>Neha HETTIARACHCHItriple-jump</v>
      </c>
      <c r="O2931" s="2">
        <f t="shared" si="181"/>
        <v>974</v>
      </c>
      <c r="P2931" s="2">
        <f t="shared" si="182"/>
        <v>90</v>
      </c>
      <c r="Q2931" s="81" t="str">
        <f t="shared" si="183"/>
        <v/>
      </c>
    </row>
    <row r="2932" spans="1:17" x14ac:dyDescent="0.2">
      <c r="A2932" t="s">
        <v>1170</v>
      </c>
      <c r="B2932" t="s">
        <v>1171</v>
      </c>
      <c r="C2932" s="5" t="s">
        <v>2</v>
      </c>
      <c r="D2932" s="5">
        <v>35684</v>
      </c>
      <c r="E2932" s="2">
        <v>1142</v>
      </c>
      <c r="F2932" s="2">
        <v>41</v>
      </c>
      <c r="G2932" t="str">
        <f>B2932&amp;C2932</f>
        <v>Zoe HOBBS100m</v>
      </c>
      <c r="H2932" s="2">
        <f>E2932</f>
        <v>1142</v>
      </c>
      <c r="I2932" s="2" cm="1">
        <f t="array" ref="I2932">MAX(IF($G$3:$G$4000=$G2932,$H$3:$H$4000))</f>
        <v>1167</v>
      </c>
      <c r="J2932" s="2" t="str">
        <v>SRI</v>
      </c>
      <c r="K2932" s="21" t="str">
        <v>K.H. Nethmi MEGAWARNA</v>
      </c>
      <c r="L2932" s="47" t="str">
        <v>long-jump</v>
      </c>
      <c r="M2932" s="97">
        <v>44581</v>
      </c>
      <c r="N2932" s="96" t="str">
        <f t="shared" si="180"/>
        <v>K.H. Nethmi MEGAWARNAlong-jump</v>
      </c>
      <c r="O2932" s="2">
        <f t="shared" si="181"/>
        <v>973</v>
      </c>
      <c r="P2932" s="2">
        <f t="shared" si="182"/>
        <v>121</v>
      </c>
      <c r="Q2932" s="81" t="str">
        <f t="shared" si="183"/>
        <v/>
      </c>
    </row>
    <row r="2933" spans="1:17" x14ac:dyDescent="0.2">
      <c r="A2933" t="s">
        <v>1170</v>
      </c>
      <c r="B2933" t="s">
        <v>1198</v>
      </c>
      <c r="C2933" t="s">
        <v>33</v>
      </c>
      <c r="D2933" s="5">
        <v>34076</v>
      </c>
      <c r="E2933" s="2">
        <v>1142</v>
      </c>
      <c r="F2933" s="2">
        <v>18</v>
      </c>
      <c r="G2933" t="str">
        <f>B2933&amp;C2933</f>
        <v>Portia BING400mh</v>
      </c>
      <c r="H2933" s="2">
        <f>E2933</f>
        <v>1142</v>
      </c>
      <c r="I2933" s="2" cm="1">
        <f t="array" ref="I2933">MAX(IF($G$3:$G$4000=$G2933,$H$3:$H$4000))</f>
        <v>1159</v>
      </c>
      <c r="J2933" s="2" t="str">
        <v>SRI</v>
      </c>
      <c r="K2933" s="21" t="str">
        <v>Mudiyanselage EKANAYAKA</v>
      </c>
      <c r="L2933" s="47" t="str">
        <v>triple-jump</v>
      </c>
      <c r="M2933" s="97">
        <v>35801</v>
      </c>
      <c r="N2933" s="96" t="str">
        <f t="shared" si="180"/>
        <v>Mudiyanselage EKANAYAKAtriple-jump</v>
      </c>
      <c r="O2933" s="2">
        <f t="shared" si="181"/>
        <v>970</v>
      </c>
      <c r="P2933" s="2">
        <f t="shared" si="182"/>
        <v>96</v>
      </c>
      <c r="Q2933" s="81" t="str">
        <f t="shared" si="183"/>
        <v/>
      </c>
    </row>
    <row r="2934" spans="1:17" x14ac:dyDescent="0.2">
      <c r="A2934" t="s">
        <v>1170</v>
      </c>
      <c r="B2934" t="s">
        <v>2012</v>
      </c>
      <c r="C2934" t="s">
        <v>30</v>
      </c>
      <c r="D2934" s="5">
        <v>33065</v>
      </c>
      <c r="E2934" s="2">
        <v>1130</v>
      </c>
      <c r="F2934" s="2">
        <v>39</v>
      </c>
      <c r="G2934" t="str">
        <f>B2934&amp;C2934</f>
        <v>Camille BUSCOMB10000m</v>
      </c>
      <c r="H2934" s="2">
        <f>E2934</f>
        <v>1130</v>
      </c>
      <c r="I2934" s="2" cm="1">
        <f t="array" ref="I2934">MAX(IF($G$3:$G$4000=$G2934,$H$3:$H$4000))</f>
        <v>1130</v>
      </c>
      <c r="J2934" s="2" t="str">
        <v>SRI</v>
      </c>
      <c r="K2934" s="21" t="str">
        <v>N.A.Y. SEWWANDI</v>
      </c>
      <c r="L2934" s="47" t="str">
        <v>triple-jump</v>
      </c>
      <c r="M2934" s="97">
        <v>0</v>
      </c>
      <c r="N2934" s="96" t="str">
        <f t="shared" si="180"/>
        <v>N.A.Y. SEWWANDItriple-jump</v>
      </c>
      <c r="O2934" s="2">
        <f t="shared" si="181"/>
        <v>970</v>
      </c>
      <c r="P2934" s="2">
        <f t="shared" si="182"/>
        <v>96</v>
      </c>
      <c r="Q2934" s="81" t="str">
        <f t="shared" si="183"/>
        <v/>
      </c>
    </row>
    <row r="2935" spans="1:17" x14ac:dyDescent="0.2">
      <c r="A2935" t="s">
        <v>1170</v>
      </c>
      <c r="B2935" t="s">
        <v>1543</v>
      </c>
      <c r="C2935" t="s">
        <v>36</v>
      </c>
      <c r="D2935" s="5">
        <v>36534</v>
      </c>
      <c r="E2935" s="2">
        <v>1130</v>
      </c>
      <c r="F2935" s="2">
        <v>4</v>
      </c>
      <c r="G2935" t="str">
        <f>B2935&amp;C2935</f>
        <v>Olivia MCTAGGARTpole-vault</v>
      </c>
      <c r="H2935" s="2">
        <f>E2935</f>
        <v>1130</v>
      </c>
      <c r="I2935" s="2" cm="1">
        <f t="array" ref="I2935">MAX(IF($G$3:$G$4000=$G2935,$H$3:$H$4000))</f>
        <v>1161</v>
      </c>
      <c r="J2935" s="2" t="str">
        <v>SRI</v>
      </c>
      <c r="K2935" s="21" t="str">
        <v>K.A.A. SEWWANDI</v>
      </c>
      <c r="L2935" s="47" t="str">
        <v>triple-jump</v>
      </c>
      <c r="M2935" s="97">
        <v>0</v>
      </c>
      <c r="N2935" s="96" t="str">
        <f t="shared" si="180"/>
        <v>K.A.A. SEWWANDItriple-jump</v>
      </c>
      <c r="O2935" s="2">
        <f t="shared" si="181"/>
        <v>965</v>
      </c>
      <c r="P2935" s="2">
        <f t="shared" si="182"/>
        <v>107</v>
      </c>
      <c r="Q2935" s="81" t="str">
        <f t="shared" si="183"/>
        <v/>
      </c>
    </row>
    <row r="2936" spans="1:17" x14ac:dyDescent="0.2">
      <c r="A2936" t="s">
        <v>1170</v>
      </c>
      <c r="B2936" t="s">
        <v>1678</v>
      </c>
      <c r="C2936" s="5" t="s">
        <v>41</v>
      </c>
      <c r="D2936" s="5">
        <v>34471</v>
      </c>
      <c r="E2936" s="2">
        <v>1122</v>
      </c>
      <c r="F2936" s="2">
        <v>1</v>
      </c>
      <c r="G2936" t="str">
        <f>B2936&amp;C2936</f>
        <v>Tori PEETERSjavelin-throw</v>
      </c>
      <c r="H2936" s="2">
        <f>E2936</f>
        <v>1122</v>
      </c>
      <c r="I2936" s="2" cm="1">
        <f t="array" ref="I2936">MAX(IF($G$3:$G$4000=$G2936,$H$3:$H$4000))</f>
        <v>1122</v>
      </c>
      <c r="J2936" s="2" t="str">
        <v>SRI</v>
      </c>
      <c r="K2936" s="21" t="str">
        <v>Nadeeka LAKMALI</v>
      </c>
      <c r="L2936" s="47" t="str">
        <v>javelin-throw</v>
      </c>
      <c r="M2936" s="97">
        <v>29847</v>
      </c>
      <c r="N2936" s="96" t="str">
        <f t="shared" si="180"/>
        <v>Nadeeka LAKMALIjavelin-throw</v>
      </c>
      <c r="O2936" s="2">
        <f t="shared" si="181"/>
        <v>962</v>
      </c>
      <c r="P2936" s="2">
        <f t="shared" si="182"/>
        <v>22</v>
      </c>
      <c r="Q2936" s="81" t="str">
        <f t="shared" si="183"/>
        <v/>
      </c>
    </row>
    <row r="2937" spans="1:17" x14ac:dyDescent="0.2">
      <c r="A2937" t="s">
        <v>1170</v>
      </c>
      <c r="B2937" t="s">
        <v>2012</v>
      </c>
      <c r="C2937" t="s">
        <v>29</v>
      </c>
      <c r="D2937" s="5">
        <v>33065</v>
      </c>
      <c r="E2937" s="2">
        <v>1117</v>
      </c>
      <c r="F2937" s="2">
        <v>51</v>
      </c>
      <c r="G2937" t="str">
        <f>B2937&amp;C2937</f>
        <v>Camille BUSCOMB5000m</v>
      </c>
      <c r="H2937" s="2">
        <f>E2937</f>
        <v>1117</v>
      </c>
      <c r="I2937" s="2" cm="1">
        <f t="array" ref="I2937">MAX(IF($G$3:$G$4000=$G2937,$H$3:$H$4000))</f>
        <v>1117</v>
      </c>
      <c r="J2937" s="2" t="str">
        <v>SRI</v>
      </c>
      <c r="K2937" s="21" t="str">
        <v>M.H.N. HERATH</v>
      </c>
      <c r="L2937" s="47" t="str">
        <v>long-jump</v>
      </c>
      <c r="M2937" s="97">
        <v>44701</v>
      </c>
      <c r="N2937" s="96" t="str">
        <f t="shared" si="180"/>
        <v>M.H.N. HERATHlong-jump</v>
      </c>
      <c r="O2937" s="2">
        <f t="shared" si="181"/>
        <v>947</v>
      </c>
      <c r="P2937" s="2">
        <f t="shared" si="182"/>
        <v>137</v>
      </c>
      <c r="Q2937" s="81" t="str">
        <f t="shared" si="183"/>
        <v/>
      </c>
    </row>
    <row r="2938" spans="1:17" x14ac:dyDescent="0.2">
      <c r="A2938" t="s">
        <v>1170</v>
      </c>
      <c r="B2938" t="s">
        <v>1183</v>
      </c>
      <c r="C2938" s="6" t="s">
        <v>2</v>
      </c>
      <c r="D2938" s="5">
        <v>35729</v>
      </c>
      <c r="E2938" s="2">
        <v>1114</v>
      </c>
      <c r="F2938" s="2">
        <v>66</v>
      </c>
      <c r="G2938" t="str">
        <f>B2938&amp;C2938</f>
        <v>Anna PERCY100m</v>
      </c>
      <c r="H2938" s="2">
        <f>E2938</f>
        <v>1114</v>
      </c>
      <c r="I2938" s="2" cm="1">
        <f t="array" ref="I2938">MAX(IF($G$3:$G$4000=$G2938,$H$3:$H$4000))</f>
        <v>1114</v>
      </c>
      <c r="J2938" s="2" t="str">
        <v>SRI</v>
      </c>
      <c r="K2938" s="21" t="str">
        <v>G.D. Niroshika LAKMALI</v>
      </c>
      <c r="L2938" s="47" t="str">
        <v>400mh</v>
      </c>
      <c r="M2938" s="97">
        <v>32837</v>
      </c>
      <c r="N2938" s="96" t="str">
        <f t="shared" si="180"/>
        <v>G.D. Niroshika LAKMALI400mh</v>
      </c>
      <c r="O2938" s="2">
        <f t="shared" si="181"/>
        <v>946</v>
      </c>
      <c r="P2938" s="2">
        <f t="shared" si="182"/>
        <v>134</v>
      </c>
      <c r="Q2938" s="81" t="str">
        <f t="shared" si="183"/>
        <v/>
      </c>
    </row>
    <row r="2939" spans="1:17" x14ac:dyDescent="0.2">
      <c r="A2939" t="s">
        <v>1170</v>
      </c>
      <c r="B2939" t="s">
        <v>2012</v>
      </c>
      <c r="C2939" t="s">
        <v>28</v>
      </c>
      <c r="D2939" s="5">
        <v>33065</v>
      </c>
      <c r="E2939" s="2">
        <v>1109</v>
      </c>
      <c r="F2939" s="2">
        <v>61</v>
      </c>
      <c r="G2939" t="str">
        <f>B2939&amp;C2939</f>
        <v>Camille BUSCOMB1500m</v>
      </c>
      <c r="H2939" s="2">
        <f>E2939</f>
        <v>1109</v>
      </c>
      <c r="I2939" s="2" cm="1">
        <f t="array" ref="I2939">MAX(IF($G$3:$G$4000=$G2939,$H$3:$H$4000))</f>
        <v>1109</v>
      </c>
      <c r="J2939" s="2" t="str">
        <v>SRI</v>
      </c>
      <c r="K2939" s="21" t="str">
        <v>Dayana HARSHANI MADUWANTHI</v>
      </c>
      <c r="L2939" s="47" t="str">
        <v>javelin-throw</v>
      </c>
      <c r="M2939" s="97">
        <v>33303</v>
      </c>
      <c r="N2939" s="96" t="str">
        <f t="shared" si="180"/>
        <v>Dayana HARSHANI MADUWANTHIjavelin-throw</v>
      </c>
      <c r="O2939" s="2">
        <f t="shared" si="181"/>
        <v>934</v>
      </c>
      <c r="P2939" s="2">
        <f t="shared" si="182"/>
        <v>32</v>
      </c>
      <c r="Q2939" s="81" t="str">
        <f t="shared" si="183"/>
        <v/>
      </c>
    </row>
    <row r="2940" spans="1:17" x14ac:dyDescent="0.2">
      <c r="A2940" t="s">
        <v>1170</v>
      </c>
      <c r="B2940" t="s">
        <v>1194</v>
      </c>
      <c r="C2940" t="s">
        <v>2</v>
      </c>
      <c r="D2940" s="5">
        <v>36399</v>
      </c>
      <c r="E2940" s="2">
        <v>1106</v>
      </c>
      <c r="F2940" s="2">
        <v>75</v>
      </c>
      <c r="G2940" t="str">
        <f>B2940&amp;C2940</f>
        <v>Georgia HULLS100m</v>
      </c>
      <c r="H2940" s="2">
        <f>E2940</f>
        <v>1106</v>
      </c>
      <c r="I2940" s="2" cm="1">
        <f t="array" ref="I2940">MAX(IF($G$3:$G$4000=$G2940,$H$3:$H$4000))</f>
        <v>1106</v>
      </c>
      <c r="J2940" s="2" t="str">
        <v>SRI</v>
      </c>
      <c r="K2940" s="21" t="str">
        <v>H.M.C.S. HERATH</v>
      </c>
      <c r="L2940" s="47" t="str">
        <v>10000m</v>
      </c>
      <c r="M2940" s="97">
        <v>0</v>
      </c>
      <c r="N2940" s="96" t="str">
        <f t="shared" si="180"/>
        <v>H.M.C.S. HERATH10000m</v>
      </c>
      <c r="O2940" s="2">
        <f t="shared" si="181"/>
        <v>909</v>
      </c>
      <c r="P2940" s="2">
        <f t="shared" si="182"/>
        <v>122</v>
      </c>
      <c r="Q2940" s="81" t="str">
        <f t="shared" si="183"/>
        <v/>
      </c>
    </row>
    <row r="2941" spans="1:17" x14ac:dyDescent="0.2">
      <c r="A2941" t="s">
        <v>1170</v>
      </c>
      <c r="B2941" s="5" t="s">
        <v>1228</v>
      </c>
      <c r="C2941" s="5" t="s">
        <v>26</v>
      </c>
      <c r="D2941" s="5">
        <v>35740</v>
      </c>
      <c r="E2941" s="2">
        <v>1104</v>
      </c>
      <c r="F2941" s="2">
        <v>8</v>
      </c>
      <c r="G2941" t="str">
        <f>B2941&amp;C2941</f>
        <v>Rosie ELLIOTT400m</v>
      </c>
      <c r="H2941" s="2">
        <f>E2941</f>
        <v>1104</v>
      </c>
      <c r="I2941" s="2" cm="1">
        <f t="array" ref="I2941">MAX(IF($G$3:$G$4000=$G2941,$H$3:$H$4000))</f>
        <v>1104</v>
      </c>
      <c r="J2941" s="2" t="str">
        <v>SRI</v>
      </c>
      <c r="K2941" s="21" t="str">
        <v>A.P.M.S.K. ABEYRATHNE</v>
      </c>
      <c r="L2941" s="47" t="str">
        <v>400mh</v>
      </c>
      <c r="M2941" s="97">
        <v>0</v>
      </c>
      <c r="N2941" s="96" t="str">
        <f t="shared" si="180"/>
        <v>A.P.M.S.K. ABEYRATHNE400mh</v>
      </c>
      <c r="O2941" s="2">
        <f t="shared" si="181"/>
        <v>909</v>
      </c>
      <c r="P2941" s="2">
        <f t="shared" si="182"/>
        <v>144</v>
      </c>
      <c r="Q2941" s="81" t="str">
        <f t="shared" si="183"/>
        <v/>
      </c>
    </row>
    <row r="2942" spans="1:17" x14ac:dyDescent="0.2">
      <c r="A2942" t="s">
        <v>1170</v>
      </c>
      <c r="B2942" t="s">
        <v>1510</v>
      </c>
      <c r="C2942" t="s">
        <v>35</v>
      </c>
      <c r="D2942" s="5">
        <v>34404</v>
      </c>
      <c r="E2942" s="2">
        <v>1101</v>
      </c>
      <c r="F2942" s="2">
        <v>1</v>
      </c>
      <c r="G2942" t="str">
        <f>B2942&amp;C2942</f>
        <v>Keeley O'HAGANhigh-jump</v>
      </c>
      <c r="H2942" s="2">
        <f>E2942</f>
        <v>1101</v>
      </c>
      <c r="I2942" s="2" cm="1">
        <f t="array" ref="I2942">MAX(IF($G$3:$G$4000=$G2942,$H$3:$H$4000))</f>
        <v>1101</v>
      </c>
      <c r="J2942" s="2" t="str">
        <v>SRI</v>
      </c>
      <c r="K2942" s="21" t="str">
        <v>Renindi PEHANSA</v>
      </c>
      <c r="L2942" s="47" t="str">
        <v>high-jump</v>
      </c>
      <c r="M2942" s="97">
        <v>44671</v>
      </c>
      <c r="N2942" s="96" t="str">
        <f t="shared" si="180"/>
        <v>Renindi PEHANSAhigh-jump</v>
      </c>
      <c r="O2942" s="2">
        <f t="shared" si="181"/>
        <v>907</v>
      </c>
      <c r="P2942" s="2">
        <f t="shared" si="182"/>
        <v>136</v>
      </c>
      <c r="Q2942" s="81" t="str">
        <f t="shared" si="183"/>
        <v/>
      </c>
    </row>
    <row r="2943" spans="1:17" x14ac:dyDescent="0.2">
      <c r="A2943" t="s">
        <v>1170</v>
      </c>
      <c r="B2943" t="s">
        <v>1656</v>
      </c>
      <c r="C2943" t="s">
        <v>42</v>
      </c>
      <c r="D2943" s="5">
        <v>33717</v>
      </c>
      <c r="E2943" s="2">
        <v>1100</v>
      </c>
      <c r="F2943" s="2">
        <v>2</v>
      </c>
      <c r="G2943" t="str">
        <f>B2943&amp;C2943</f>
        <v>Nicole BRADLEYhammer-throw</v>
      </c>
      <c r="H2943" s="2">
        <f>E2943</f>
        <v>1100</v>
      </c>
      <c r="I2943" s="2" cm="1">
        <f t="array" ref="I2943">MAX(IF($G$3:$G$4000=$G2943,$H$3:$H$4000))</f>
        <v>1100</v>
      </c>
      <c r="J2943" s="2" t="str">
        <v>SRI</v>
      </c>
      <c r="K2943" s="21" t="str">
        <v>Sachini KAUSHALYA</v>
      </c>
      <c r="L2943" s="47" t="str">
        <v>pole-vault</v>
      </c>
      <c r="M2943" s="97">
        <v>0</v>
      </c>
      <c r="N2943" s="96" t="str">
        <f t="shared" si="180"/>
        <v>Sachini KAUSHALYApole-vault</v>
      </c>
      <c r="O2943" s="2">
        <f t="shared" si="181"/>
        <v>868</v>
      </c>
      <c r="P2943" s="2">
        <f t="shared" si="182"/>
        <v>67</v>
      </c>
      <c r="Q2943" s="81" t="str">
        <f t="shared" si="183"/>
        <v/>
      </c>
    </row>
    <row r="2944" spans="1:17" x14ac:dyDescent="0.2">
      <c r="A2944" t="s">
        <v>1170</v>
      </c>
      <c r="B2944" t="s">
        <v>1544</v>
      </c>
      <c r="C2944" t="s">
        <v>36</v>
      </c>
      <c r="D2944" s="5">
        <v>36872</v>
      </c>
      <c r="E2944" s="2">
        <v>1099</v>
      </c>
      <c r="F2944" s="2">
        <v>3</v>
      </c>
      <c r="G2944" t="str">
        <f>B2944&amp;C2944</f>
        <v>Imogen AYRISpole-vault</v>
      </c>
      <c r="H2944" s="2">
        <f>E2944</f>
        <v>1099</v>
      </c>
      <c r="I2944" s="2" cm="1">
        <f t="array" ref="I2944">MAX(IF($G$3:$G$4000=$G2944,$H$3:$H$4000))</f>
        <v>1099</v>
      </c>
      <c r="J2944" s="2" t="str">
        <v>SRI</v>
      </c>
      <c r="K2944" s="21" t="str">
        <v>S.P.H. SEWWANDI</v>
      </c>
      <c r="L2944" s="47" t="str">
        <v>javelin-throw</v>
      </c>
      <c r="M2944" s="97">
        <v>0</v>
      </c>
      <c r="N2944" s="96" t="str">
        <f t="shared" si="180"/>
        <v>S.P.H. SEWWANDIjavelin-throw</v>
      </c>
      <c r="O2944" s="2">
        <f t="shared" si="181"/>
        <v>835</v>
      </c>
      <c r="P2944" s="2">
        <f t="shared" si="182"/>
        <v>78</v>
      </c>
      <c r="Q2944" s="81" t="str">
        <f t="shared" si="183"/>
        <v/>
      </c>
    </row>
    <row r="2945" spans="1:17" x14ac:dyDescent="0.2">
      <c r="A2945" t="s">
        <v>1170</v>
      </c>
      <c r="B2945" t="s">
        <v>1194</v>
      </c>
      <c r="C2945" t="s">
        <v>25</v>
      </c>
      <c r="D2945" s="5">
        <v>36399</v>
      </c>
      <c r="E2945" s="2">
        <v>1099</v>
      </c>
      <c r="F2945" s="2">
        <v>66</v>
      </c>
      <c r="G2945" t="str">
        <f>B2945&amp;C2945</f>
        <v>Georgia HULLS200m</v>
      </c>
      <c r="H2945" s="2">
        <f>E2945</f>
        <v>1099</v>
      </c>
      <c r="I2945" s="2" cm="1">
        <f t="array" ref="I2945">MAX(IF($G$3:$G$4000=$G2945,$H$3:$H$4000))</f>
        <v>1099</v>
      </c>
      <c r="J2945" s="2" t="str">
        <v>SRI</v>
      </c>
      <c r="K2945" s="21" t="str">
        <v>K.A.K. LAKRANI PERERA</v>
      </c>
      <c r="L2945" s="47" t="str">
        <v>pole-vault</v>
      </c>
      <c r="M2945" s="97">
        <v>1986</v>
      </c>
      <c r="N2945" s="96" t="str">
        <f t="shared" si="180"/>
        <v>K.A.K. LAKRANI PERERApole-vault</v>
      </c>
      <c r="O2945" s="2">
        <f t="shared" si="181"/>
        <v>807</v>
      </c>
      <c r="P2945" s="2">
        <f t="shared" si="182"/>
        <v>107</v>
      </c>
      <c r="Q2945" s="81" t="str">
        <f t="shared" si="183"/>
        <v/>
      </c>
    </row>
    <row r="2946" spans="1:17" x14ac:dyDescent="0.2">
      <c r="A2946" t="s">
        <v>1170</v>
      </c>
      <c r="B2946" t="s">
        <v>1198</v>
      </c>
      <c r="C2946" s="5" t="s">
        <v>26</v>
      </c>
      <c r="D2946" s="5">
        <v>34076</v>
      </c>
      <c r="E2946" s="2">
        <v>1096</v>
      </c>
      <c r="F2946" s="2">
        <v>12</v>
      </c>
      <c r="G2946" t="str">
        <f>B2946&amp;C2946</f>
        <v>Portia BING400m</v>
      </c>
      <c r="H2946" s="2">
        <f>E2946</f>
        <v>1096</v>
      </c>
      <c r="I2946" s="2" cm="1">
        <f t="array" ref="I2946">MAX(IF($G$3:$G$4000=$G2946,$H$3:$H$4000))</f>
        <v>1096</v>
      </c>
      <c r="J2946" s="2" t="str">
        <v>SRI</v>
      </c>
      <c r="K2946" s="21" t="str">
        <v>Sri ASTUTI</v>
      </c>
      <c r="L2946" s="47" t="str">
        <v>javelin-throw</v>
      </c>
      <c r="M2946" s="97">
        <v>0</v>
      </c>
      <c r="N2946" s="96" t="str">
        <f t="shared" si="180"/>
        <v>Sri ASTUTIjavelin-throw</v>
      </c>
      <c r="O2946" s="2">
        <f t="shared" si="181"/>
        <v>805</v>
      </c>
      <c r="P2946" s="2">
        <f t="shared" si="182"/>
        <v>101</v>
      </c>
      <c r="Q2946" s="81" t="str">
        <f t="shared" si="183"/>
        <v/>
      </c>
    </row>
    <row r="2947" spans="1:17" x14ac:dyDescent="0.2">
      <c r="A2947" t="s">
        <v>1170</v>
      </c>
      <c r="B2947" t="s">
        <v>1231</v>
      </c>
      <c r="C2947" t="s">
        <v>26</v>
      </c>
      <c r="D2947" s="5">
        <v>37031</v>
      </c>
      <c r="E2947" s="2">
        <v>1096</v>
      </c>
      <c r="F2947" s="2">
        <v>13</v>
      </c>
      <c r="G2947" t="str">
        <f>B2947&amp;C2947</f>
        <v>Izzy NEAL400m</v>
      </c>
      <c r="H2947" s="2">
        <f>E2947</f>
        <v>1096</v>
      </c>
      <c r="I2947" s="2" cm="1">
        <f t="array" ref="I2947">MAX(IF($G$3:$G$4000=$G2947,$H$3:$H$4000))</f>
        <v>1096</v>
      </c>
      <c r="J2947" s="2" t="str">
        <v>SRI</v>
      </c>
      <c r="K2947" s="21" t="str">
        <v>Kumudumali FERNANDO</v>
      </c>
      <c r="L2947" s="47" t="str">
        <v>shot-put</v>
      </c>
      <c r="M2947" s="97">
        <v>33159</v>
      </c>
      <c r="N2947" s="96" t="str">
        <f t="shared" si="180"/>
        <v>Kumudumali FERNANDOshot-put</v>
      </c>
      <c r="O2947" s="2">
        <f t="shared" si="181"/>
        <v>802</v>
      </c>
      <c r="P2947" s="2">
        <f t="shared" si="182"/>
        <v>113</v>
      </c>
      <c r="Q2947" s="81" t="str">
        <f t="shared" si="183"/>
        <v/>
      </c>
    </row>
    <row r="2948" spans="1:17" x14ac:dyDescent="0.2">
      <c r="A2948" t="s">
        <v>1170</v>
      </c>
      <c r="B2948" t="s">
        <v>1322</v>
      </c>
      <c r="C2948" s="5" t="s">
        <v>27</v>
      </c>
      <c r="D2948" s="6">
        <v>35377</v>
      </c>
      <c r="E2948" s="2">
        <v>1096</v>
      </c>
      <c r="F2948" s="2">
        <v>17</v>
      </c>
      <c r="G2948" t="str">
        <f>B2948&amp;C2948</f>
        <v>Holly MANNING800m</v>
      </c>
      <c r="H2948" s="2">
        <f>E2948</f>
        <v>1096</v>
      </c>
      <c r="I2948" s="2" cm="1">
        <f t="array" ref="I2948">MAX(IF($G$3:$G$4000=$G2948,$H$3:$H$4000))</f>
        <v>1096</v>
      </c>
      <c r="J2948" s="2" t="str">
        <v>SRI</v>
      </c>
      <c r="K2948" s="21" t="str">
        <v>P.B. GAYANI</v>
      </c>
      <c r="L2948" s="47" t="str">
        <v>race-walking</v>
      </c>
      <c r="M2948" s="97">
        <v>34429</v>
      </c>
      <c r="N2948" s="96" t="str">
        <f t="shared" ref="N2948:N3011" si="184">K2948&amp;L2948</f>
        <v>P.B. GAYANIrace-walking</v>
      </c>
      <c r="O2948" s="2">
        <f t="shared" ref="O2948:O3011" si="185">VLOOKUP(K2948&amp;L2948,$G$3:$H$3442,2,FALSE)</f>
        <v>799</v>
      </c>
      <c r="P2948" s="2">
        <f t="shared" ref="P2948:P3011" si="186">COUNTIFS($L$3:$L$3026,L2948,$O$3:$O$3026,"&gt;"&amp;O2948)+1</f>
        <v>43</v>
      </c>
      <c r="Q2948" s="81" t="str">
        <f t="shared" ref="Q2948:Q3011" si="187">IFERROR(IF(J2948="AUS",COUNTIFS($J$3:$J$3026,"AUS",$L$3:$L$3026,L2948,$O$3:$O$3026,"&gt;"&amp;O2948)+1,""),"")</f>
        <v/>
      </c>
    </row>
    <row r="2949" spans="1:17" x14ac:dyDescent="0.2">
      <c r="A2949" t="s">
        <v>1170</v>
      </c>
      <c r="B2949" t="s">
        <v>1656</v>
      </c>
      <c r="C2949" t="s">
        <v>42</v>
      </c>
      <c r="D2949" s="5">
        <v>33717</v>
      </c>
      <c r="E2949" s="2">
        <v>1094</v>
      </c>
      <c r="F2949" s="2">
        <v>6</v>
      </c>
      <c r="G2949" t="str">
        <f>B2949&amp;C2949</f>
        <v>Nicole BRADLEYhammer-throw</v>
      </c>
      <c r="H2949" s="2">
        <f>E2949</f>
        <v>1094</v>
      </c>
      <c r="I2949" s="2" cm="1">
        <f t="array" ref="I2949">MAX(IF($G$3:$G$4000=$G2949,$H$3:$H$4000))</f>
        <v>1100</v>
      </c>
      <c r="J2949" s="2" t="str">
        <v>SRI</v>
      </c>
      <c r="K2949" s="21" t="str">
        <v>Ovini CHANDRASEKARA</v>
      </c>
      <c r="L2949" s="47" t="str">
        <v>shot-put</v>
      </c>
      <c r="M2949" s="97">
        <v>44640</v>
      </c>
      <c r="N2949" s="96" t="str">
        <f t="shared" si="184"/>
        <v>Ovini CHANDRASEKARAshot-put</v>
      </c>
      <c r="O2949" s="2">
        <f t="shared" si="185"/>
        <v>751</v>
      </c>
      <c r="P2949" s="2">
        <f t="shared" si="186"/>
        <v>146</v>
      </c>
      <c r="Q2949" s="81" t="str">
        <f t="shared" si="187"/>
        <v/>
      </c>
    </row>
    <row r="2950" spans="1:17" x14ac:dyDescent="0.2">
      <c r="A2950" t="s">
        <v>1170</v>
      </c>
      <c r="B2950" t="s">
        <v>1194</v>
      </c>
      <c r="C2950" s="5" t="s">
        <v>25</v>
      </c>
      <c r="D2950" s="6">
        <v>36399</v>
      </c>
      <c r="E2950" s="2">
        <v>1092</v>
      </c>
      <c r="F2950" s="2">
        <v>12</v>
      </c>
      <c r="G2950" t="str">
        <f>B2950&amp;C2950</f>
        <v>Georgia HULLS200m</v>
      </c>
      <c r="H2950" s="2">
        <f>E2950</f>
        <v>1092</v>
      </c>
      <c r="I2950" s="2" cm="1">
        <f t="array" ref="I2950">MAX(IF($G$3:$G$4000=$G2950,$H$3:$H$4000))</f>
        <v>1099</v>
      </c>
      <c r="J2950" s="2" t="str">
        <v>SRI</v>
      </c>
      <c r="K2950" s="21" t="str">
        <v>P.A.Priyangika KUMARI</v>
      </c>
      <c r="L2950" s="47" t="str">
        <v>shot-put</v>
      </c>
      <c r="M2950" s="97">
        <v>0</v>
      </c>
      <c r="N2950" s="96" t="str">
        <f t="shared" si="184"/>
        <v>P.A.Priyangika KUMARIshot-put</v>
      </c>
      <c r="O2950" s="2">
        <f t="shared" si="185"/>
        <v>734</v>
      </c>
      <c r="P2950" s="2">
        <f t="shared" si="186"/>
        <v>158</v>
      </c>
      <c r="Q2950" s="81" t="str">
        <f t="shared" si="187"/>
        <v/>
      </c>
    </row>
    <row r="2951" spans="1:17" x14ac:dyDescent="0.2">
      <c r="A2951" t="s">
        <v>1170</v>
      </c>
      <c r="B2951" t="s">
        <v>1332</v>
      </c>
      <c r="C2951" t="s">
        <v>27</v>
      </c>
      <c r="D2951" s="5">
        <v>35782</v>
      </c>
      <c r="E2951" s="2">
        <v>1091</v>
      </c>
      <c r="F2951" s="2">
        <v>20</v>
      </c>
      <c r="G2951" t="str">
        <f>B2951&amp;C2951</f>
        <v>Alison ANDREWS-PAUL800m</v>
      </c>
      <c r="H2951" s="2">
        <f>E2951</f>
        <v>1091</v>
      </c>
      <c r="I2951" s="2" cm="1">
        <f t="array" ref="I2951">MAX(IF($G$3:$G$4000=$G2951,$H$3:$H$4000))</f>
        <v>1091</v>
      </c>
      <c r="J2951" s="2" t="str">
        <v>TAN</v>
      </c>
      <c r="K2951" s="21" t="str">
        <v>Failuna MATANGA</v>
      </c>
      <c r="L2951" s="47" t="str">
        <v>marathon</v>
      </c>
      <c r="M2951" s="97">
        <v>33905</v>
      </c>
      <c r="N2951" s="96" t="str">
        <f t="shared" si="184"/>
        <v>Failuna MATANGAmarathon</v>
      </c>
      <c r="O2951" s="2">
        <f t="shared" si="185"/>
        <v>1153</v>
      </c>
      <c r="P2951" s="2">
        <f t="shared" si="186"/>
        <v>48</v>
      </c>
      <c r="Q2951" s="81" t="str">
        <f t="shared" si="187"/>
        <v/>
      </c>
    </row>
    <row r="2952" spans="1:17" x14ac:dyDescent="0.2">
      <c r="A2952" t="s">
        <v>1170</v>
      </c>
      <c r="B2952" t="s">
        <v>1319</v>
      </c>
      <c r="C2952" t="s">
        <v>28</v>
      </c>
      <c r="D2952" s="5">
        <v>34329</v>
      </c>
      <c r="E2952" s="2">
        <v>1089</v>
      </c>
      <c r="F2952" s="2">
        <v>91</v>
      </c>
      <c r="G2952" t="str">
        <f>B2952&amp;C2952</f>
        <v>Rebekah GREENE1500m</v>
      </c>
      <c r="H2952" s="2">
        <f>E2952</f>
        <v>1089</v>
      </c>
      <c r="I2952" s="2" cm="1">
        <f t="array" ref="I2952">MAX(IF($G$3:$G$4000=$G2952,$H$3:$H$4000))</f>
        <v>1089</v>
      </c>
      <c r="J2952" s="2" t="str">
        <v>TKS</v>
      </c>
      <c r="K2952" s="21" t="str">
        <v>Yanique HAYE-SMITH</v>
      </c>
      <c r="L2952" s="47" t="str">
        <v>400mh</v>
      </c>
      <c r="M2952" s="97">
        <v>32954</v>
      </c>
      <c r="N2952" s="96" t="str">
        <f t="shared" si="184"/>
        <v>Yanique HAYE-SMITH400mh</v>
      </c>
      <c r="O2952" s="2">
        <f t="shared" si="185"/>
        <v>1138</v>
      </c>
      <c r="P2952" s="2">
        <f t="shared" si="186"/>
        <v>20</v>
      </c>
      <c r="Q2952" s="81" t="str">
        <f t="shared" si="187"/>
        <v/>
      </c>
    </row>
    <row r="2953" spans="1:17" x14ac:dyDescent="0.2">
      <c r="A2953" t="s">
        <v>1170</v>
      </c>
      <c r="B2953" t="s">
        <v>1357</v>
      </c>
      <c r="C2953" t="s">
        <v>28</v>
      </c>
      <c r="D2953" s="5">
        <v>33645</v>
      </c>
      <c r="E2953" s="2">
        <v>1085</v>
      </c>
      <c r="F2953" s="2">
        <v>15</v>
      </c>
      <c r="G2953" t="str">
        <f>B2953&amp;C2953</f>
        <v>Laura NAGEL1500m</v>
      </c>
      <c r="H2953" s="2">
        <f>E2953</f>
        <v>1085</v>
      </c>
      <c r="I2953" s="2" cm="1">
        <f t="array" ref="I2953">MAX(IF($G$3:$G$4000=$G2953,$H$3:$H$4000))</f>
        <v>1085</v>
      </c>
      <c r="J2953" s="2" t="str">
        <v>TKS</v>
      </c>
      <c r="K2953" s="21" t="str">
        <v>Yanique HAYE-SMITH</v>
      </c>
      <c r="L2953" s="47" t="str">
        <v>400m</v>
      </c>
      <c r="M2953" s="97">
        <v>32954</v>
      </c>
      <c r="N2953" s="96" t="str">
        <f t="shared" si="184"/>
        <v>Yanique HAYE-SMITH400m</v>
      </c>
      <c r="O2953" s="2">
        <f t="shared" si="185"/>
        <v>1107</v>
      </c>
      <c r="P2953" s="2">
        <f t="shared" si="186"/>
        <v>60</v>
      </c>
      <c r="Q2953" s="81" t="str">
        <f t="shared" si="187"/>
        <v/>
      </c>
    </row>
    <row r="2954" spans="1:17" x14ac:dyDescent="0.2">
      <c r="A2954" t="s">
        <v>1170</v>
      </c>
      <c r="B2954" t="s">
        <v>1544</v>
      </c>
      <c r="C2954" t="s">
        <v>36</v>
      </c>
      <c r="D2954" s="5">
        <v>36872</v>
      </c>
      <c r="E2954" s="2">
        <v>1083</v>
      </c>
      <c r="F2954" s="2">
        <v>7</v>
      </c>
      <c r="G2954" t="str">
        <f>B2954&amp;C2954</f>
        <v>Imogen AYRISpole-vault</v>
      </c>
      <c r="H2954" s="2">
        <f>E2954</f>
        <v>1083</v>
      </c>
      <c r="I2954" s="2" cm="1">
        <f t="array" ref="I2954">MAX(IF($G$3:$G$4000=$G2954,$H$3:$H$4000))</f>
        <v>1099</v>
      </c>
      <c r="J2954" s="2" t="str">
        <v>TTO</v>
      </c>
      <c r="K2954" s="21" t="str">
        <v>Tyra GITTENS</v>
      </c>
      <c r="L2954" s="47" t="str">
        <v>long-jump</v>
      </c>
      <c r="M2954" s="97">
        <v>35952</v>
      </c>
      <c r="N2954" s="96" t="str">
        <f t="shared" si="184"/>
        <v>Tyra GITTENSlong-jump</v>
      </c>
      <c r="O2954" s="2">
        <f t="shared" si="185"/>
        <v>1209</v>
      </c>
      <c r="P2954" s="2">
        <f t="shared" si="186"/>
        <v>3</v>
      </c>
      <c r="Q2954" s="81" t="str">
        <f t="shared" si="187"/>
        <v/>
      </c>
    </row>
    <row r="2955" spans="1:17" x14ac:dyDescent="0.2">
      <c r="A2955" t="s">
        <v>1170</v>
      </c>
      <c r="B2955" t="s">
        <v>1512</v>
      </c>
      <c r="C2955" t="s">
        <v>35</v>
      </c>
      <c r="D2955" s="5">
        <v>36814</v>
      </c>
      <c r="E2955" s="2">
        <v>1082</v>
      </c>
      <c r="F2955" s="2">
        <v>2</v>
      </c>
      <c r="G2955" t="str">
        <f>B2955&amp;C2955</f>
        <v>Imogen SKELTONhigh-jump</v>
      </c>
      <c r="H2955" s="2">
        <f>E2955</f>
        <v>1082</v>
      </c>
      <c r="I2955" s="2" cm="1">
        <f t="array" ref="I2955">MAX(IF($G$3:$G$4000=$G2955,$H$3:$H$4000))</f>
        <v>1082</v>
      </c>
      <c r="J2955" s="2" t="str">
        <v>TTO</v>
      </c>
      <c r="K2955" s="21" t="str">
        <v>Michelle-Lee AHYE</v>
      </c>
      <c r="L2955" s="47" t="str">
        <v>100m</v>
      </c>
      <c r="M2955" s="97">
        <v>33704</v>
      </c>
      <c r="N2955" s="96" t="str">
        <f t="shared" si="184"/>
        <v>Michelle-Lee AHYE100m</v>
      </c>
      <c r="O2955" s="2">
        <f t="shared" si="185"/>
        <v>1201</v>
      </c>
      <c r="P2955" s="2">
        <f t="shared" si="186"/>
        <v>10</v>
      </c>
      <c r="Q2955" s="81" t="str">
        <f t="shared" si="187"/>
        <v/>
      </c>
    </row>
    <row r="2956" spans="1:17" x14ac:dyDescent="0.2">
      <c r="A2956" t="s">
        <v>1170</v>
      </c>
      <c r="B2956" t="s">
        <v>1678</v>
      </c>
      <c r="C2956" t="s">
        <v>41</v>
      </c>
      <c r="D2956" s="5">
        <v>34471</v>
      </c>
      <c r="E2956" s="2">
        <v>1081</v>
      </c>
      <c r="F2956" s="2">
        <v>8</v>
      </c>
      <c r="G2956" t="str">
        <f>B2956&amp;C2956</f>
        <v>Tori PEETERSjavelin-throw</v>
      </c>
      <c r="H2956" s="2">
        <f>E2956</f>
        <v>1081</v>
      </c>
      <c r="I2956" s="2" cm="1">
        <f t="array" ref="I2956">MAX(IF($G$3:$G$4000=$G2956,$H$3:$H$4000))</f>
        <v>1122</v>
      </c>
      <c r="J2956" s="2" t="str">
        <v>TTO</v>
      </c>
      <c r="K2956" s="21" t="str">
        <v>Tyra GITTENS</v>
      </c>
      <c r="L2956" s="47" t="str">
        <v>high-jump</v>
      </c>
      <c r="M2956" s="97">
        <v>35952</v>
      </c>
      <c r="N2956" s="96" t="str">
        <f t="shared" si="184"/>
        <v>Tyra GITTENShigh-jump</v>
      </c>
      <c r="O2956" s="2">
        <f t="shared" si="185"/>
        <v>1170</v>
      </c>
      <c r="P2956" s="2">
        <f t="shared" si="186"/>
        <v>3</v>
      </c>
      <c r="Q2956" s="81" t="str">
        <f t="shared" si="187"/>
        <v/>
      </c>
    </row>
    <row r="2957" spans="1:17" x14ac:dyDescent="0.2">
      <c r="A2957" t="s">
        <v>1170</v>
      </c>
      <c r="B2957" t="s">
        <v>1228</v>
      </c>
      <c r="C2957" t="s">
        <v>2</v>
      </c>
      <c r="D2957" s="5">
        <v>35740</v>
      </c>
      <c r="E2957" s="2">
        <v>1079</v>
      </c>
      <c r="F2957" s="2">
        <v>20</v>
      </c>
      <c r="G2957" t="str">
        <f>B2957&amp;C2957</f>
        <v>Rosie ELLIOTT100m</v>
      </c>
      <c r="H2957" s="2">
        <f>E2957</f>
        <v>1079</v>
      </c>
      <c r="I2957" s="2" cm="1">
        <f t="array" ref="I2957">MAX(IF($G$3:$G$4000=$G2957,$H$3:$H$4000))</f>
        <v>1079</v>
      </c>
      <c r="J2957" s="2" t="str">
        <v>TTO</v>
      </c>
      <c r="K2957" s="21" t="str">
        <v>Kelly-Ann BAPTISTE</v>
      </c>
      <c r="L2957" s="47" t="str">
        <v>100m</v>
      </c>
      <c r="M2957" s="97">
        <v>31699</v>
      </c>
      <c r="N2957" s="96" t="str">
        <f t="shared" si="184"/>
        <v>Kelly-Ann BAPTISTE100m</v>
      </c>
      <c r="O2957" s="2">
        <f t="shared" si="185"/>
        <v>1159</v>
      </c>
      <c r="P2957" s="2">
        <f t="shared" si="186"/>
        <v>33</v>
      </c>
      <c r="Q2957" s="81" t="str">
        <f t="shared" si="187"/>
        <v/>
      </c>
    </row>
    <row r="2958" spans="1:17" x14ac:dyDescent="0.2">
      <c r="A2958" t="s">
        <v>1170</v>
      </c>
      <c r="B2958" t="s">
        <v>1322</v>
      </c>
      <c r="C2958" t="s">
        <v>27</v>
      </c>
      <c r="D2958" s="5">
        <v>35377</v>
      </c>
      <c r="E2958" s="2">
        <v>1078</v>
      </c>
      <c r="F2958" s="2">
        <v>90</v>
      </c>
      <c r="G2958" t="str">
        <f>B2958&amp;C2958</f>
        <v>Holly MANNING800m</v>
      </c>
      <c r="H2958" s="2">
        <f>E2958</f>
        <v>1078</v>
      </c>
      <c r="I2958" s="2" cm="1">
        <f t="array" ref="I2958">MAX(IF($G$3:$G$4000=$G2958,$H$3:$H$4000))</f>
        <v>1096</v>
      </c>
      <c r="J2958" s="2" t="str">
        <v>TTO</v>
      </c>
      <c r="K2958" s="21" t="str">
        <v>Tyra GITTENS</v>
      </c>
      <c r="L2958" s="47" t="str">
        <v>heptathlon</v>
      </c>
      <c r="M2958" s="97">
        <v>35952</v>
      </c>
      <c r="N2958" s="96" t="str">
        <f t="shared" si="184"/>
        <v>Tyra GITTENSheptathlon</v>
      </c>
      <c r="O2958" s="2">
        <f t="shared" si="185"/>
        <v>1157</v>
      </c>
      <c r="P2958" s="2">
        <f t="shared" si="186"/>
        <v>1</v>
      </c>
      <c r="Q2958" s="81" t="str">
        <f t="shared" si="187"/>
        <v/>
      </c>
    </row>
    <row r="2959" spans="1:17" x14ac:dyDescent="0.2">
      <c r="A2959" t="s">
        <v>1170</v>
      </c>
      <c r="B2959" t="s">
        <v>1434</v>
      </c>
      <c r="C2959" t="s">
        <v>32</v>
      </c>
      <c r="D2959" s="5">
        <v>36495</v>
      </c>
      <c r="E2959" s="2">
        <v>1073</v>
      </c>
      <c r="F2959" s="2">
        <v>66</v>
      </c>
      <c r="G2959" t="str">
        <f>B2959&amp;C2959</f>
        <v>Amy ROBERTSON100mh</v>
      </c>
      <c r="H2959" s="2">
        <f>E2959</f>
        <v>1073</v>
      </c>
      <c r="I2959" s="2" cm="1">
        <f t="array" ref="I2959">MAX(IF($G$3:$G$4000=$G2959,$H$3:$H$4000))</f>
        <v>1073</v>
      </c>
      <c r="J2959" s="2" t="str">
        <v>TTO</v>
      </c>
      <c r="K2959" s="21" t="str">
        <v>Sparkle MCKNIGHT</v>
      </c>
      <c r="L2959" s="47" t="str">
        <v>400mh</v>
      </c>
      <c r="M2959" s="97">
        <v>33593</v>
      </c>
      <c r="N2959" s="96" t="str">
        <f t="shared" si="184"/>
        <v>Sparkle MCKNIGHT400mh</v>
      </c>
      <c r="O2959" s="2">
        <f t="shared" si="185"/>
        <v>1153</v>
      </c>
      <c r="P2959" s="2">
        <f t="shared" si="186"/>
        <v>11</v>
      </c>
      <c r="Q2959" s="81" t="str">
        <f t="shared" si="187"/>
        <v/>
      </c>
    </row>
    <row r="2960" spans="1:17" x14ac:dyDescent="0.2">
      <c r="A2960" t="s">
        <v>1170</v>
      </c>
      <c r="B2960" t="s">
        <v>1182</v>
      </c>
      <c r="C2960" t="s">
        <v>2</v>
      </c>
      <c r="D2960" s="5">
        <v>33825</v>
      </c>
      <c r="E2960" s="2">
        <v>1072</v>
      </c>
      <c r="F2960" s="2">
        <v>23</v>
      </c>
      <c r="G2960" t="str">
        <f>B2960&amp;C2960</f>
        <v>Livvy WILSON100m</v>
      </c>
      <c r="H2960" s="2">
        <f>E2960</f>
        <v>1072</v>
      </c>
      <c r="I2960" s="2" cm="1">
        <f t="array" ref="I2960">MAX(IF($G$3:$G$4000=$G2960,$H$3:$H$4000))</f>
        <v>1072</v>
      </c>
      <c r="J2960" s="2" t="str">
        <v>TTO</v>
      </c>
      <c r="K2960" s="21" t="str">
        <v>Ayla STANISCLAUS</v>
      </c>
      <c r="L2960" s="47" t="str">
        <v>100m</v>
      </c>
      <c r="M2960" s="97">
        <v>36604</v>
      </c>
      <c r="N2960" s="96" t="str">
        <f t="shared" si="184"/>
        <v>Ayla STANISCLAUS100m</v>
      </c>
      <c r="O2960" s="2">
        <f t="shared" si="185"/>
        <v>1148</v>
      </c>
      <c r="P2960" s="2">
        <f t="shared" si="186"/>
        <v>41</v>
      </c>
      <c r="Q2960" s="81" t="str">
        <f t="shared" si="187"/>
        <v/>
      </c>
    </row>
    <row r="2961" spans="1:17" x14ac:dyDescent="0.2">
      <c r="A2961" t="s">
        <v>1170</v>
      </c>
      <c r="B2961" t="s">
        <v>2468</v>
      </c>
      <c r="C2961" t="s">
        <v>35</v>
      </c>
      <c r="D2961" s="5">
        <v>37603</v>
      </c>
      <c r="E2961" s="2">
        <v>1072</v>
      </c>
      <c r="F2961" s="2">
        <v>15</v>
      </c>
      <c r="G2961" t="str">
        <f>B2961&amp;C2961</f>
        <v>Josie TAYLORhigh-jump</v>
      </c>
      <c r="H2961" s="2">
        <f>E2961</f>
        <v>1072</v>
      </c>
      <c r="I2961" s="2" cm="1">
        <f t="array" ref="I2961">MAX(IF($G$3:$G$4000=$G2961,$H$3:$H$4000))</f>
        <v>1072</v>
      </c>
      <c r="J2961" s="2" t="str">
        <v>TTO</v>
      </c>
      <c r="K2961" s="21" t="str">
        <v>Khalifa ST. FORT</v>
      </c>
      <c r="L2961" s="47" t="str">
        <v>100m</v>
      </c>
      <c r="M2961" s="97">
        <v>35839</v>
      </c>
      <c r="N2961" s="96" t="str">
        <f t="shared" si="184"/>
        <v>Khalifa ST. FORT100m</v>
      </c>
      <c r="O2961" s="2">
        <f t="shared" si="185"/>
        <v>1129</v>
      </c>
      <c r="P2961" s="2">
        <f t="shared" si="186"/>
        <v>55</v>
      </c>
      <c r="Q2961" s="81" t="str">
        <f t="shared" si="187"/>
        <v/>
      </c>
    </row>
    <row r="2962" spans="1:17" x14ac:dyDescent="0.2">
      <c r="A2962" t="s">
        <v>1170</v>
      </c>
      <c r="B2962" t="s">
        <v>1319</v>
      </c>
      <c r="C2962" s="5" t="s">
        <v>28</v>
      </c>
      <c r="D2962" s="6">
        <v>34329</v>
      </c>
      <c r="E2962" s="2">
        <v>1071</v>
      </c>
      <c r="F2962" s="2">
        <v>17</v>
      </c>
      <c r="G2962" t="str">
        <f>B2962&amp;C2962</f>
        <v>Rebekah GREENE1500m</v>
      </c>
      <c r="H2962" s="2">
        <f>E2962</f>
        <v>1071</v>
      </c>
      <c r="I2962" s="2" cm="1">
        <f t="array" ref="I2962">MAX(IF($G$3:$G$4000=$G2962,$H$3:$H$4000))</f>
        <v>1089</v>
      </c>
      <c r="J2962" s="2" t="str">
        <v>TTO</v>
      </c>
      <c r="K2962" s="21" t="str">
        <v>Portious WARREN</v>
      </c>
      <c r="L2962" s="47" t="str">
        <v>shot-put</v>
      </c>
      <c r="M2962" s="97">
        <v>35126</v>
      </c>
      <c r="N2962" s="96" t="str">
        <f t="shared" si="184"/>
        <v>Portious WARRENshot-put</v>
      </c>
      <c r="O2962" s="2">
        <f t="shared" si="185"/>
        <v>1129</v>
      </c>
      <c r="P2962" s="2">
        <f t="shared" si="186"/>
        <v>5</v>
      </c>
      <c r="Q2962" s="81" t="str">
        <f t="shared" si="187"/>
        <v/>
      </c>
    </row>
    <row r="2963" spans="1:17" x14ac:dyDescent="0.2">
      <c r="A2963" t="s">
        <v>1170</v>
      </c>
      <c r="B2963" t="s">
        <v>2149</v>
      </c>
      <c r="C2963" t="s">
        <v>29</v>
      </c>
      <c r="D2963" s="5">
        <v>33038</v>
      </c>
      <c r="E2963" s="2">
        <v>1071</v>
      </c>
      <c r="F2963" s="2">
        <v>96</v>
      </c>
      <c r="G2963" t="str">
        <f>B2963&amp;C2963</f>
        <v>Lydia O'DONNELL5000m</v>
      </c>
      <c r="H2963" s="2">
        <f>E2963</f>
        <v>1071</v>
      </c>
      <c r="I2963" s="2" cm="1">
        <f t="array" ref="I2963">MAX(IF($G$3:$G$4000=$G2963,$H$3:$H$4000))</f>
        <v>1071</v>
      </c>
      <c r="J2963" s="2" t="str">
        <v>TTO</v>
      </c>
      <c r="K2963" s="21" t="str">
        <v>Kai SELVON</v>
      </c>
      <c r="L2963" s="47" t="str">
        <v>100m</v>
      </c>
      <c r="M2963" s="97">
        <v>33707</v>
      </c>
      <c r="N2963" s="96" t="str">
        <f t="shared" si="184"/>
        <v>Kai SELVON100m</v>
      </c>
      <c r="O2963" s="2">
        <f t="shared" si="185"/>
        <v>1108</v>
      </c>
      <c r="P2963" s="2">
        <f t="shared" si="186"/>
        <v>79</v>
      </c>
      <c r="Q2963" s="81" t="str">
        <f t="shared" si="187"/>
        <v/>
      </c>
    </row>
    <row r="2964" spans="1:17" x14ac:dyDescent="0.2">
      <c r="A2964" t="s">
        <v>1170</v>
      </c>
      <c r="B2964" t="s">
        <v>1319</v>
      </c>
      <c r="C2964" t="s">
        <v>27</v>
      </c>
      <c r="D2964" s="5">
        <v>34329</v>
      </c>
      <c r="E2964" s="2">
        <v>1070</v>
      </c>
      <c r="F2964" s="2">
        <v>28</v>
      </c>
      <c r="G2964" t="str">
        <f>B2964&amp;C2964</f>
        <v>Rebekah GREENE800m</v>
      </c>
      <c r="H2964" s="2">
        <f>E2964</f>
        <v>1070</v>
      </c>
      <c r="I2964" s="2" cm="1">
        <f t="array" ref="I2964">MAX(IF($G$3:$G$4000=$G2964,$H$3:$H$4000))</f>
        <v>1070</v>
      </c>
      <c r="J2964" s="2" t="str">
        <v>TTO</v>
      </c>
      <c r="K2964" s="21" t="str">
        <v>Ayla STANISCLAUS</v>
      </c>
      <c r="L2964" s="47" t="str">
        <v>200m</v>
      </c>
      <c r="M2964" s="97">
        <v>36604</v>
      </c>
      <c r="N2964" s="96" t="str">
        <f t="shared" si="184"/>
        <v>Ayla STANISCLAUS200m</v>
      </c>
      <c r="O2964" s="2">
        <f t="shared" si="185"/>
        <v>1104</v>
      </c>
      <c r="P2964" s="2">
        <f t="shared" si="186"/>
        <v>65</v>
      </c>
      <c r="Q2964" s="81" t="str">
        <f t="shared" si="187"/>
        <v/>
      </c>
    </row>
    <row r="2965" spans="1:17" x14ac:dyDescent="0.2">
      <c r="A2965" t="s">
        <v>1170</v>
      </c>
      <c r="B2965" t="s">
        <v>1228</v>
      </c>
      <c r="C2965" s="5" t="s">
        <v>25</v>
      </c>
      <c r="D2965" s="5">
        <v>35740</v>
      </c>
      <c r="E2965" s="2">
        <v>1064</v>
      </c>
      <c r="F2965" s="2">
        <v>22</v>
      </c>
      <c r="G2965" t="str">
        <f>B2965&amp;C2965</f>
        <v>Rosie ELLIOTT200m</v>
      </c>
      <c r="H2965" s="2">
        <f>E2965</f>
        <v>1064</v>
      </c>
      <c r="I2965" s="2" cm="1">
        <f t="array" ref="I2965">MAX(IF($G$3:$G$4000=$G2965,$H$3:$H$4000))</f>
        <v>1064</v>
      </c>
      <c r="J2965" s="2" t="str">
        <v>TTO</v>
      </c>
      <c r="K2965" s="21" t="str">
        <v>Reyare THOMAS</v>
      </c>
      <c r="L2965" s="47" t="str">
        <v>100m</v>
      </c>
      <c r="M2965" s="97">
        <v>32104</v>
      </c>
      <c r="N2965" s="96" t="str">
        <f t="shared" si="184"/>
        <v>Reyare THOMAS100m</v>
      </c>
      <c r="O2965" s="2">
        <f t="shared" si="185"/>
        <v>1095</v>
      </c>
      <c r="P2965" s="2">
        <f t="shared" si="186"/>
        <v>100</v>
      </c>
      <c r="Q2965" s="81" t="str">
        <f t="shared" si="187"/>
        <v/>
      </c>
    </row>
    <row r="2966" spans="1:17" x14ac:dyDescent="0.2">
      <c r="A2966" t="s">
        <v>1170</v>
      </c>
      <c r="B2966" t="s">
        <v>1312</v>
      </c>
      <c r="C2966" t="s">
        <v>27</v>
      </c>
      <c r="D2966" s="5">
        <v>34006</v>
      </c>
      <c r="E2966" s="2">
        <v>1064</v>
      </c>
      <c r="F2966" s="2">
        <v>32</v>
      </c>
      <c r="G2966" t="str">
        <f>B2966&amp;C2966</f>
        <v>Jennie HAUKE800m</v>
      </c>
      <c r="H2966" s="2">
        <f>E2966</f>
        <v>1064</v>
      </c>
      <c r="I2966" s="2" cm="1">
        <f t="array" ref="I2966">MAX(IF($G$3:$G$4000=$G2966,$H$3:$H$4000))</f>
        <v>1064</v>
      </c>
      <c r="J2966" s="2" t="str">
        <v>TTO</v>
      </c>
      <c r="K2966" s="21" t="str">
        <v>Tyra GITTENS</v>
      </c>
      <c r="L2966" s="47" t="str">
        <v>200m</v>
      </c>
      <c r="M2966" s="97">
        <v>35952</v>
      </c>
      <c r="N2966" s="96" t="str">
        <f t="shared" si="184"/>
        <v>Tyra GITTENS200m</v>
      </c>
      <c r="O2966" s="2">
        <f t="shared" si="185"/>
        <v>1092</v>
      </c>
      <c r="P2966" s="2">
        <f t="shared" si="186"/>
        <v>79</v>
      </c>
      <c r="Q2966" s="81" t="str">
        <f t="shared" si="187"/>
        <v/>
      </c>
    </row>
    <row r="2967" spans="1:17" x14ac:dyDescent="0.2">
      <c r="A2967" t="s">
        <v>1170</v>
      </c>
      <c r="B2967" t="s">
        <v>1327</v>
      </c>
      <c r="C2967" s="6" t="s">
        <v>27</v>
      </c>
      <c r="D2967" s="5">
        <v>33640</v>
      </c>
      <c r="E2967" s="2">
        <v>1063</v>
      </c>
      <c r="F2967" s="2">
        <v>33</v>
      </c>
      <c r="G2967" t="str">
        <f>B2967&amp;C2967</f>
        <v>Katherine CAMP800m</v>
      </c>
      <c r="H2967" s="2">
        <f>E2967</f>
        <v>1063</v>
      </c>
      <c r="I2967" s="2" cm="1">
        <f t="array" ref="I2967">MAX(IF($G$3:$G$4000=$G2967,$H$3:$H$4000))</f>
        <v>1063</v>
      </c>
      <c r="J2967" s="2" t="str">
        <v>TTO</v>
      </c>
      <c r="K2967" s="21" t="str">
        <v>Michelle-Lee AHYE</v>
      </c>
      <c r="L2967" s="47" t="str">
        <v>200m</v>
      </c>
      <c r="M2967" s="97">
        <v>33704</v>
      </c>
      <c r="N2967" s="96" t="str">
        <f t="shared" si="184"/>
        <v>Michelle-Lee AHYE200m</v>
      </c>
      <c r="O2967" s="2">
        <f t="shared" si="185"/>
        <v>1091</v>
      </c>
      <c r="P2967" s="2">
        <f t="shared" si="186"/>
        <v>81</v>
      </c>
      <c r="Q2967" s="81" t="str">
        <f t="shared" si="187"/>
        <v/>
      </c>
    </row>
    <row r="2968" spans="1:17" x14ac:dyDescent="0.2">
      <c r="A2968" t="s">
        <v>1170</v>
      </c>
      <c r="B2968" t="s">
        <v>1335</v>
      </c>
      <c r="C2968" t="s">
        <v>28</v>
      </c>
      <c r="D2968" s="5">
        <v>35692</v>
      </c>
      <c r="E2968" s="2">
        <v>1057</v>
      </c>
      <c r="F2968" s="2">
        <v>23</v>
      </c>
      <c r="G2968" t="str">
        <f>B2968&amp;C2968</f>
        <v>Kara MACDERMID1500m</v>
      </c>
      <c r="H2968" s="2">
        <f>E2968</f>
        <v>1057</v>
      </c>
      <c r="I2968" s="2" cm="1">
        <f t="array" ref="I2968">MAX(IF($G$3:$G$4000=$G2968,$H$3:$H$4000))</f>
        <v>1057</v>
      </c>
      <c r="J2968" s="2" t="str">
        <v>TTO</v>
      </c>
      <c r="K2968" s="21" t="str">
        <v>Taejha BADAL</v>
      </c>
      <c r="L2968" s="47" t="str">
        <v>200m</v>
      </c>
      <c r="M2968" s="97">
        <v>37818</v>
      </c>
      <c r="N2968" s="96" t="str">
        <f t="shared" si="184"/>
        <v>Taejha BADAL200m</v>
      </c>
      <c r="O2968" s="2">
        <f t="shared" si="185"/>
        <v>1089</v>
      </c>
      <c r="P2968" s="2">
        <f t="shared" si="186"/>
        <v>87</v>
      </c>
      <c r="Q2968" s="81" t="str">
        <f t="shared" si="187"/>
        <v/>
      </c>
    </row>
    <row r="2969" spans="1:17" x14ac:dyDescent="0.2">
      <c r="A2969" t="s">
        <v>1170</v>
      </c>
      <c r="B2969" t="s">
        <v>1434</v>
      </c>
      <c r="C2969" t="s">
        <v>32</v>
      </c>
      <c r="D2969" s="5">
        <v>36495</v>
      </c>
      <c r="E2969" s="2">
        <v>1057</v>
      </c>
      <c r="F2969" s="2">
        <v>15</v>
      </c>
      <c r="G2969" t="str">
        <f>B2969&amp;C2969</f>
        <v>Amy ROBERTSON100mh</v>
      </c>
      <c r="H2969" s="2">
        <f>E2969</f>
        <v>1057</v>
      </c>
      <c r="I2969" s="2" cm="1">
        <f t="array" ref="I2969">MAX(IF($G$3:$G$4000=$G2969,$H$3:$H$4000))</f>
        <v>1073</v>
      </c>
      <c r="J2969" s="2" t="str">
        <v>TTO</v>
      </c>
      <c r="K2969" s="21" t="str">
        <v>Tyra GITTENS</v>
      </c>
      <c r="L2969" s="47" t="str">
        <v>100mh</v>
      </c>
      <c r="M2969" s="97">
        <v>35952</v>
      </c>
      <c r="N2969" s="96" t="str">
        <f t="shared" si="184"/>
        <v>Tyra GITTENS100mh</v>
      </c>
      <c r="O2969" s="2">
        <f t="shared" si="185"/>
        <v>1088</v>
      </c>
      <c r="P2969" s="2">
        <f t="shared" si="186"/>
        <v>56</v>
      </c>
      <c r="Q2969" s="81" t="str">
        <f t="shared" si="187"/>
        <v/>
      </c>
    </row>
    <row r="2970" spans="1:17" x14ac:dyDescent="0.2">
      <c r="A2970" t="s">
        <v>1170</v>
      </c>
      <c r="B2970" t="s">
        <v>1183</v>
      </c>
      <c r="C2970" t="s">
        <v>2</v>
      </c>
      <c r="D2970" s="5">
        <v>35729</v>
      </c>
      <c r="E2970" s="2">
        <v>1056</v>
      </c>
      <c r="F2970" s="2">
        <v>33</v>
      </c>
      <c r="G2970" t="str">
        <f>B2970&amp;C2970</f>
        <v>Anna PERCY100m</v>
      </c>
      <c r="H2970" s="2">
        <f>E2970</f>
        <v>1056</v>
      </c>
      <c r="I2970" s="2" cm="1">
        <f t="array" ref="I2970">MAX(IF($G$3:$G$4000=$G2970,$H$3:$H$4000))</f>
        <v>1114</v>
      </c>
      <c r="J2970" s="2" t="str">
        <v>TTO</v>
      </c>
      <c r="K2970" s="21" t="str">
        <v>Rae-Anne SERVILLE</v>
      </c>
      <c r="L2970" s="47" t="str">
        <v>400m</v>
      </c>
      <c r="M2970" s="97">
        <v>37376</v>
      </c>
      <c r="N2970" s="96" t="str">
        <f t="shared" si="184"/>
        <v>Rae-Anne SERVILLE400m</v>
      </c>
      <c r="O2970" s="2">
        <f t="shared" si="185"/>
        <v>1087</v>
      </c>
      <c r="P2970" s="2">
        <f t="shared" si="186"/>
        <v>89</v>
      </c>
      <c r="Q2970" s="81" t="str">
        <f t="shared" si="187"/>
        <v/>
      </c>
    </row>
    <row r="2971" spans="1:17" x14ac:dyDescent="0.2">
      <c r="A2971" t="s">
        <v>1170</v>
      </c>
      <c r="B2971" t="s">
        <v>1248</v>
      </c>
      <c r="C2971" s="5" t="s">
        <v>26</v>
      </c>
      <c r="D2971" s="5">
        <v>37125</v>
      </c>
      <c r="E2971" s="2">
        <v>1056</v>
      </c>
      <c r="F2971" s="2">
        <v>40</v>
      </c>
      <c r="G2971" t="str">
        <f>B2971&amp;C2971</f>
        <v>Camryn SMART400m</v>
      </c>
      <c r="H2971" s="2">
        <f>E2971</f>
        <v>1056</v>
      </c>
      <c r="I2971" s="2" cm="1">
        <f t="array" ref="I2971">MAX(IF($G$3:$G$4000=$G2971,$H$3:$H$4000))</f>
        <v>1056</v>
      </c>
      <c r="J2971" s="2" t="str">
        <v>TTO</v>
      </c>
      <c r="K2971" s="21" t="str">
        <v>SaÔ¨Åya JOHN</v>
      </c>
      <c r="L2971" s="47" t="str">
        <v>100mh</v>
      </c>
      <c r="M2971" s="97">
        <v>44581</v>
      </c>
      <c r="N2971" s="96" t="str">
        <f t="shared" si="184"/>
        <v>SaÔ¨Åya JOHN100mh</v>
      </c>
      <c r="O2971" s="2">
        <f t="shared" si="185"/>
        <v>1066</v>
      </c>
      <c r="P2971" s="2">
        <f t="shared" si="186"/>
        <v>82</v>
      </c>
      <c r="Q2971" s="81" t="str">
        <f t="shared" si="187"/>
        <v/>
      </c>
    </row>
    <row r="2972" spans="1:17" x14ac:dyDescent="0.2">
      <c r="A2972" t="s">
        <v>1170</v>
      </c>
      <c r="B2972" t="s">
        <v>1319</v>
      </c>
      <c r="C2972" s="6" t="s">
        <v>29</v>
      </c>
      <c r="D2972" s="5">
        <v>34329</v>
      </c>
      <c r="E2972" s="2">
        <v>1055</v>
      </c>
      <c r="F2972" s="2">
        <v>24</v>
      </c>
      <c r="G2972" t="str">
        <f>B2972&amp;C2972</f>
        <v>Rebekah GREENE5000m</v>
      </c>
      <c r="H2972" s="2">
        <f>E2972</f>
        <v>1055</v>
      </c>
      <c r="I2972" s="2" cm="1">
        <f t="array" ref="I2972">MAX(IF($G$3:$G$4000=$G2972,$H$3:$H$4000))</f>
        <v>1055</v>
      </c>
      <c r="J2972" s="2" t="str">
        <v>TTO</v>
      </c>
      <c r="K2972" s="21" t="str">
        <v>Mauricia PRIETO</v>
      </c>
      <c r="L2972" s="47" t="str">
        <v>200m</v>
      </c>
      <c r="M2972" s="97">
        <v>35023</v>
      </c>
      <c r="N2972" s="96" t="str">
        <f t="shared" si="184"/>
        <v>Mauricia PRIETO200m</v>
      </c>
      <c r="O2972" s="2">
        <f t="shared" si="185"/>
        <v>1064</v>
      </c>
      <c r="P2972" s="2">
        <f t="shared" si="186"/>
        <v>109</v>
      </c>
      <c r="Q2972" s="81" t="str">
        <f t="shared" si="187"/>
        <v/>
      </c>
    </row>
    <row r="2973" spans="1:17" x14ac:dyDescent="0.2">
      <c r="A2973" t="s">
        <v>1170</v>
      </c>
      <c r="B2973" t="s">
        <v>1515</v>
      </c>
      <c r="C2973" s="5" t="s">
        <v>35</v>
      </c>
      <c r="D2973" s="5">
        <v>36975</v>
      </c>
      <c r="E2973" s="2">
        <v>1052</v>
      </c>
      <c r="F2973" s="2">
        <v>23</v>
      </c>
      <c r="G2973" t="str">
        <f>B2973&amp;C2973</f>
        <v>Josephine REEVEShigh-jump</v>
      </c>
      <c r="H2973" s="2">
        <f>E2973</f>
        <v>1052</v>
      </c>
      <c r="I2973" s="2" cm="1">
        <f t="array" ref="I2973">MAX(IF($G$3:$G$4000=$G2973,$H$3:$H$4000))</f>
        <v>1052</v>
      </c>
      <c r="J2973" s="2" t="str">
        <v>TTO</v>
      </c>
      <c r="K2973" s="21" t="str">
        <v>Shaniqua BASCOMBE</v>
      </c>
      <c r="L2973" s="47" t="str">
        <v>100m</v>
      </c>
      <c r="M2973" s="97">
        <v>37933</v>
      </c>
      <c r="N2973" s="96" t="str">
        <f t="shared" si="184"/>
        <v>Shaniqua BASCOMBE100m</v>
      </c>
      <c r="O2973" s="2">
        <f t="shared" si="185"/>
        <v>1052</v>
      </c>
      <c r="P2973" s="2">
        <f t="shared" si="186"/>
        <v>124</v>
      </c>
      <c r="Q2973" s="81" t="str">
        <f t="shared" si="187"/>
        <v/>
      </c>
    </row>
    <row r="2974" spans="1:17" x14ac:dyDescent="0.2">
      <c r="A2974" t="s">
        <v>1170</v>
      </c>
      <c r="B2974" t="s">
        <v>1183</v>
      </c>
      <c r="C2974" t="s">
        <v>25</v>
      </c>
      <c r="D2974" s="5">
        <v>35729</v>
      </c>
      <c r="E2974" s="2">
        <v>1050</v>
      </c>
      <c r="F2974" s="2">
        <v>26</v>
      </c>
      <c r="G2974" t="str">
        <f>B2974&amp;C2974</f>
        <v>Anna PERCY200m</v>
      </c>
      <c r="H2974" s="2">
        <f>E2974</f>
        <v>1050</v>
      </c>
      <c r="I2974" s="2" cm="1">
        <f t="array" ref="I2974">MAX(IF($G$3:$G$4000=$G2974,$H$3:$H$4000))</f>
        <v>1050</v>
      </c>
      <c r="J2974" s="2" t="str">
        <v>TTO</v>
      </c>
      <c r="K2974" s="21" t="str">
        <v>Mauricia PRIETO</v>
      </c>
      <c r="L2974" s="47" t="str">
        <v>100m</v>
      </c>
      <c r="M2974" s="97">
        <v>35023</v>
      </c>
      <c r="N2974" s="96" t="str">
        <f t="shared" si="184"/>
        <v>Mauricia PRIETO100m</v>
      </c>
      <c r="O2974" s="2">
        <f t="shared" si="185"/>
        <v>1028</v>
      </c>
      <c r="P2974" s="2">
        <f t="shared" si="186"/>
        <v>145</v>
      </c>
      <c r="Q2974" s="81" t="str">
        <f t="shared" si="187"/>
        <v/>
      </c>
    </row>
    <row r="2975" spans="1:17" x14ac:dyDescent="0.2">
      <c r="A2975" t="s">
        <v>1170</v>
      </c>
      <c r="B2975" t="s">
        <v>1322</v>
      </c>
      <c r="C2975" s="5" t="s">
        <v>28</v>
      </c>
      <c r="D2975" s="5">
        <v>35377</v>
      </c>
      <c r="E2975" s="2">
        <v>1050</v>
      </c>
      <c r="F2975" s="2">
        <v>26</v>
      </c>
      <c r="G2975" t="str">
        <f>B2975&amp;C2975</f>
        <v>Holly MANNING1500m</v>
      </c>
      <c r="H2975" s="2">
        <f>E2975</f>
        <v>1050</v>
      </c>
      <c r="I2975" s="2" cm="1">
        <f t="array" ref="I2975">MAX(IF($G$3:$G$4000=$G2975,$H$3:$H$4000))</f>
        <v>1050</v>
      </c>
      <c r="J2975" s="2" t="str">
        <v>TTO</v>
      </c>
      <c r="K2975" s="21" t="str">
        <v>Janae DE GANNES</v>
      </c>
      <c r="L2975" s="47" t="str">
        <v>long-jump</v>
      </c>
      <c r="M2975" s="97">
        <v>44732</v>
      </c>
      <c r="N2975" s="96" t="str">
        <f t="shared" si="184"/>
        <v>Janae DE GANNESlong-jump</v>
      </c>
      <c r="O2975" s="2">
        <f t="shared" si="185"/>
        <v>1012</v>
      </c>
      <c r="P2975" s="2">
        <f t="shared" si="186"/>
        <v>108</v>
      </c>
      <c r="Q2975" s="81" t="str">
        <f t="shared" si="187"/>
        <v/>
      </c>
    </row>
    <row r="2976" spans="1:17" x14ac:dyDescent="0.2">
      <c r="A2976" t="s">
        <v>1170</v>
      </c>
      <c r="B2976" t="s">
        <v>1231</v>
      </c>
      <c r="C2976" s="5" t="s">
        <v>25</v>
      </c>
      <c r="D2976" s="5">
        <v>37031</v>
      </c>
      <c r="E2976" s="2">
        <v>1049</v>
      </c>
      <c r="F2976" s="2">
        <v>30</v>
      </c>
      <c r="G2976" t="str">
        <f>B2976&amp;C2976</f>
        <v>Izzy NEAL200m</v>
      </c>
      <c r="H2976" s="2">
        <f>E2976</f>
        <v>1049</v>
      </c>
      <c r="I2976" s="2" cm="1">
        <f t="array" ref="I2976">MAX(IF($G$3:$G$4000=$G2976,$H$3:$H$4000))</f>
        <v>1049</v>
      </c>
      <c r="J2976" s="2" t="str">
        <v>TTO</v>
      </c>
      <c r="K2976" s="21" t="str">
        <v>Cherisse MURRAY</v>
      </c>
      <c r="L2976" s="47" t="str">
        <v>shot-put</v>
      </c>
      <c r="M2976" s="97">
        <v>34225</v>
      </c>
      <c r="N2976" s="96" t="str">
        <f t="shared" si="184"/>
        <v>Cherisse MURRAYshot-put</v>
      </c>
      <c r="O2976" s="2">
        <f t="shared" si="185"/>
        <v>1005</v>
      </c>
      <c r="P2976" s="2">
        <f t="shared" si="186"/>
        <v>21</v>
      </c>
      <c r="Q2976" s="81" t="str">
        <f t="shared" si="187"/>
        <v/>
      </c>
    </row>
    <row r="2977" spans="1:17" x14ac:dyDescent="0.2">
      <c r="A2977" t="s">
        <v>1170</v>
      </c>
      <c r="B2977" t="s">
        <v>1327</v>
      </c>
      <c r="C2977" t="s">
        <v>28</v>
      </c>
      <c r="D2977" s="5">
        <v>33640</v>
      </c>
      <c r="E2977" s="2">
        <v>1047</v>
      </c>
      <c r="F2977" s="2">
        <v>28</v>
      </c>
      <c r="G2977" t="str">
        <f>B2977&amp;C2977</f>
        <v>Katherine CAMP1500m</v>
      </c>
      <c r="H2977" s="2">
        <f>E2977</f>
        <v>1047</v>
      </c>
      <c r="I2977" s="2" cm="1">
        <f t="array" ref="I2977">MAX(IF($G$3:$G$4000=$G2977,$H$3:$H$4000))</f>
        <v>1047</v>
      </c>
      <c r="J2977" s="2" t="str">
        <v>TTO</v>
      </c>
      <c r="K2977" s="21" t="str">
        <v>Reece WEBSTER</v>
      </c>
      <c r="L2977" s="47" t="str">
        <v>200m</v>
      </c>
      <c r="M2977" s="97">
        <v>44612</v>
      </c>
      <c r="N2977" s="96" t="str">
        <f t="shared" si="184"/>
        <v>Reece WEBSTER200m</v>
      </c>
      <c r="O2977" s="2">
        <f t="shared" si="185"/>
        <v>1004</v>
      </c>
      <c r="P2977" s="2">
        <f t="shared" si="186"/>
        <v>160</v>
      </c>
      <c r="Q2977" s="81" t="str">
        <f t="shared" si="187"/>
        <v/>
      </c>
    </row>
    <row r="2978" spans="1:17" x14ac:dyDescent="0.2">
      <c r="A2978" t="s">
        <v>1170</v>
      </c>
      <c r="B2978" t="s">
        <v>1342</v>
      </c>
      <c r="C2978" s="5" t="s">
        <v>27</v>
      </c>
      <c r="D2978" s="5">
        <v>37403</v>
      </c>
      <c r="E2978" s="2">
        <v>1046</v>
      </c>
      <c r="F2978" s="2">
        <v>38</v>
      </c>
      <c r="G2978" t="str">
        <f>B2978&amp;C2978</f>
        <v>Rosa TWYFORD800m</v>
      </c>
      <c r="H2978" s="2">
        <f>E2978</f>
        <v>1046</v>
      </c>
      <c r="I2978" s="2" cm="1">
        <f t="array" ref="I2978">MAX(IF($G$3:$G$4000=$G2978,$H$3:$H$4000))</f>
        <v>1046</v>
      </c>
      <c r="J2978" s="2" t="str">
        <v>TTO</v>
      </c>
      <c r="K2978" s="21" t="str">
        <v>Kyah LA FORTUNE</v>
      </c>
      <c r="L2978" s="47" t="str">
        <v>100m</v>
      </c>
      <c r="M2978" s="97">
        <v>44640</v>
      </c>
      <c r="N2978" s="96" t="str">
        <f t="shared" si="184"/>
        <v>Kyah LA FORTUNE100m</v>
      </c>
      <c r="O2978" s="2">
        <f t="shared" si="185"/>
        <v>1003</v>
      </c>
      <c r="P2978" s="2">
        <f t="shared" si="186"/>
        <v>176</v>
      </c>
      <c r="Q2978" s="81" t="str">
        <f t="shared" si="187"/>
        <v/>
      </c>
    </row>
    <row r="2979" spans="1:17" x14ac:dyDescent="0.2">
      <c r="A2979" t="s">
        <v>1170</v>
      </c>
      <c r="B2979" t="s">
        <v>1194</v>
      </c>
      <c r="C2979" s="5" t="s">
        <v>2</v>
      </c>
      <c r="D2979" s="6">
        <v>36399</v>
      </c>
      <c r="E2979" s="2">
        <v>1044</v>
      </c>
      <c r="F2979" s="2">
        <v>50</v>
      </c>
      <c r="G2979" t="str">
        <f>B2979&amp;C2979</f>
        <v>Georgia HULLS100m</v>
      </c>
      <c r="H2979" s="2">
        <f>E2979</f>
        <v>1044</v>
      </c>
      <c r="I2979" s="2" cm="1">
        <f t="array" ref="I2979">MAX(IF($G$3:$G$4000=$G2979,$H$3:$H$4000))</f>
        <v>1106</v>
      </c>
      <c r="J2979" s="2" t="str">
        <v>TTO</v>
      </c>
      <c r="K2979" s="21" t="str">
        <v>Natasha FOX</v>
      </c>
      <c r="L2979" s="47" t="str">
        <v>400mh</v>
      </c>
      <c r="M2979" s="97">
        <v>44671</v>
      </c>
      <c r="N2979" s="96" t="str">
        <f t="shared" si="184"/>
        <v>Natasha FOX400mh</v>
      </c>
      <c r="O2979" s="2">
        <f t="shared" si="185"/>
        <v>1001</v>
      </c>
      <c r="P2979" s="2">
        <f t="shared" si="186"/>
        <v>114</v>
      </c>
      <c r="Q2979" s="81" t="str">
        <f t="shared" si="187"/>
        <v/>
      </c>
    </row>
    <row r="2980" spans="1:17" x14ac:dyDescent="0.2">
      <c r="A2980" t="s">
        <v>1170</v>
      </c>
      <c r="B2980" t="s">
        <v>2193</v>
      </c>
      <c r="C2980" t="s">
        <v>30</v>
      </c>
      <c r="D2980" s="5">
        <v>35755</v>
      </c>
      <c r="E2980" s="2">
        <v>1044</v>
      </c>
      <c r="F2980" s="2">
        <v>94</v>
      </c>
      <c r="G2980" t="str">
        <f>B2980&amp;C2980</f>
        <v>Hannah MILLER10000m</v>
      </c>
      <c r="H2980" s="2">
        <f>E2980</f>
        <v>1044</v>
      </c>
      <c r="I2980" s="2" cm="1">
        <f t="array" ref="I2980">MAX(IF($G$3:$G$4000=$G2980,$H$3:$H$4000))</f>
        <v>1044</v>
      </c>
      <c r="J2980" s="2" t="str">
        <v>TTO</v>
      </c>
      <c r="K2980" s="21" t="str">
        <v>Shaniqua BASCOMBE</v>
      </c>
      <c r="L2980" s="47" t="str">
        <v>200m</v>
      </c>
      <c r="M2980" s="97">
        <v>37933</v>
      </c>
      <c r="N2980" s="96" t="str">
        <f t="shared" si="184"/>
        <v>Shaniqua BASCOMBE200m</v>
      </c>
      <c r="O2980" s="2">
        <f t="shared" si="185"/>
        <v>985</v>
      </c>
      <c r="P2980" s="2">
        <f t="shared" si="186"/>
        <v>185</v>
      </c>
      <c r="Q2980" s="81" t="str">
        <f t="shared" si="187"/>
        <v/>
      </c>
    </row>
    <row r="2981" spans="1:17" x14ac:dyDescent="0.2">
      <c r="A2981" t="s">
        <v>1170</v>
      </c>
      <c r="B2981" t="s">
        <v>1347</v>
      </c>
      <c r="C2981" t="s">
        <v>27</v>
      </c>
      <c r="D2981" s="5">
        <v>37878</v>
      </c>
      <c r="E2981" s="2">
        <v>1043</v>
      </c>
      <c r="F2981" s="2">
        <v>40</v>
      </c>
      <c r="G2981" t="str">
        <f>B2981&amp;C2981</f>
        <v>Macey HILTON800m</v>
      </c>
      <c r="H2981" s="2">
        <f>E2981</f>
        <v>1043</v>
      </c>
      <c r="I2981" s="2" cm="1">
        <f t="array" ref="I2981">MAX(IF($G$3:$G$4000=$G2981,$H$3:$H$4000))</f>
        <v>1043</v>
      </c>
      <c r="J2981" s="2" t="str">
        <v>TTO</v>
      </c>
      <c r="K2981" s="21" t="str">
        <v>SaÔ¨Åya JOHN</v>
      </c>
      <c r="L2981" s="47" t="str">
        <v>heptathlon</v>
      </c>
      <c r="M2981" s="97">
        <v>44581</v>
      </c>
      <c r="N2981" s="96" t="str">
        <f t="shared" si="184"/>
        <v>SaÔ¨Åya JOHNheptathlon</v>
      </c>
      <c r="O2981" s="2">
        <f t="shared" si="185"/>
        <v>968</v>
      </c>
      <c r="P2981" s="2">
        <f t="shared" si="186"/>
        <v>17</v>
      </c>
      <c r="Q2981" s="81" t="str">
        <f t="shared" si="187"/>
        <v/>
      </c>
    </row>
    <row r="2982" spans="1:17" x14ac:dyDescent="0.2">
      <c r="A2982" t="s">
        <v>1170</v>
      </c>
      <c r="B2982" t="s">
        <v>1207</v>
      </c>
      <c r="C2982" s="6" t="s">
        <v>2</v>
      </c>
      <c r="D2982" s="5">
        <v>38880</v>
      </c>
      <c r="E2982" s="2">
        <v>1040</v>
      </c>
      <c r="F2982" s="2">
        <v>47</v>
      </c>
      <c r="G2982" t="str">
        <f>B2982&amp;C2982</f>
        <v>Talia VAN ROOYEN100m</v>
      </c>
      <c r="H2982" s="2">
        <f>E2982</f>
        <v>1040</v>
      </c>
      <c r="I2982" s="2" cm="1">
        <f t="array" ref="I2982">MAX(IF($G$3:$G$4000=$G2982,$H$3:$H$4000))</f>
        <v>1040</v>
      </c>
      <c r="J2982" s="2" t="str">
        <v>TTO</v>
      </c>
      <c r="K2982" s="21" t="str">
        <v>Cleopatra BOREL</v>
      </c>
      <c r="L2982" s="47" t="str">
        <v>shot-put</v>
      </c>
      <c r="M2982" s="97">
        <v>28924</v>
      </c>
      <c r="N2982" s="96" t="str">
        <f t="shared" si="184"/>
        <v>Cleopatra BORELshot-put</v>
      </c>
      <c r="O2982" s="2">
        <f t="shared" si="185"/>
        <v>965</v>
      </c>
      <c r="P2982" s="2">
        <f t="shared" si="186"/>
        <v>28</v>
      </c>
      <c r="Q2982" s="81" t="str">
        <f t="shared" si="187"/>
        <v/>
      </c>
    </row>
    <row r="2983" spans="1:17" x14ac:dyDescent="0.2">
      <c r="A2983" t="s">
        <v>1170</v>
      </c>
      <c r="B2983" t="s">
        <v>1361</v>
      </c>
      <c r="C2983" t="s">
        <v>28</v>
      </c>
      <c r="D2983" s="5">
        <v>35304</v>
      </c>
      <c r="E2983" s="2">
        <v>1037</v>
      </c>
      <c r="F2983" s="2">
        <v>31</v>
      </c>
      <c r="G2983" t="str">
        <f>B2983&amp;C2983</f>
        <v>Anneke GROGAN1500m</v>
      </c>
      <c r="H2983" s="2">
        <f>E2983</f>
        <v>1037</v>
      </c>
      <c r="I2983" s="2" cm="1">
        <f t="array" ref="I2983">MAX(IF($G$3:$G$4000=$G2983,$H$3:$H$4000))</f>
        <v>1037</v>
      </c>
      <c r="J2983" s="2" t="str">
        <v>TTO</v>
      </c>
      <c r="K2983" s="21" t="str">
        <v>Karessa KIRTON</v>
      </c>
      <c r="L2983" s="47" t="str">
        <v>100mh</v>
      </c>
      <c r="M2983" s="97">
        <v>44671</v>
      </c>
      <c r="N2983" s="96" t="str">
        <f t="shared" si="184"/>
        <v>Karessa KIRTON100mh</v>
      </c>
      <c r="O2983" s="2">
        <f t="shared" si="185"/>
        <v>962</v>
      </c>
      <c r="P2983" s="2">
        <f t="shared" si="186"/>
        <v>132</v>
      </c>
      <c r="Q2983" s="81" t="str">
        <f t="shared" si="187"/>
        <v/>
      </c>
    </row>
    <row r="2984" spans="1:17" x14ac:dyDescent="0.2">
      <c r="A2984" t="s">
        <v>1170</v>
      </c>
      <c r="B2984" t="s">
        <v>1512</v>
      </c>
      <c r="C2984" t="s">
        <v>35</v>
      </c>
      <c r="D2984" s="5">
        <v>36814</v>
      </c>
      <c r="E2984" s="2">
        <v>1033</v>
      </c>
      <c r="F2984" s="2">
        <v>32</v>
      </c>
      <c r="G2984" t="str">
        <f>B2984&amp;C2984</f>
        <v>Imogen SKELTONhigh-jump</v>
      </c>
      <c r="H2984" s="2">
        <f>E2984</f>
        <v>1033</v>
      </c>
      <c r="I2984" s="2" cm="1">
        <f t="array" ref="I2984">MAX(IF($G$3:$G$4000=$G2984,$H$3:$H$4000))</f>
        <v>1082</v>
      </c>
      <c r="J2984" s="2" t="str">
        <v>TTO</v>
      </c>
      <c r="K2984" s="21" t="str">
        <v>Hilenn JAMES</v>
      </c>
      <c r="L2984" s="47" t="str">
        <v>shot-put</v>
      </c>
      <c r="M2984" s="97">
        <v>32948</v>
      </c>
      <c r="N2984" s="96" t="str">
        <f t="shared" si="184"/>
        <v>Hilenn JAMESshot-put</v>
      </c>
      <c r="O2984" s="2">
        <f t="shared" si="185"/>
        <v>893</v>
      </c>
      <c r="P2984" s="2">
        <f t="shared" si="186"/>
        <v>47</v>
      </c>
      <c r="Q2984" s="81" t="str">
        <f t="shared" si="187"/>
        <v/>
      </c>
    </row>
    <row r="2985" spans="1:17" x14ac:dyDescent="0.2">
      <c r="A2985" t="s">
        <v>1170</v>
      </c>
      <c r="B2985" t="s">
        <v>1198</v>
      </c>
      <c r="C2985" t="s">
        <v>2</v>
      </c>
      <c r="D2985" s="5">
        <v>34076</v>
      </c>
      <c r="E2985" s="2">
        <v>1030</v>
      </c>
      <c r="F2985" s="2">
        <v>61</v>
      </c>
      <c r="G2985" t="str">
        <f>B2985&amp;C2985</f>
        <v>Portia BING100m</v>
      </c>
      <c r="H2985" s="2">
        <f>E2985</f>
        <v>1030</v>
      </c>
      <c r="I2985" s="2" cm="1">
        <f t="array" ref="I2985">MAX(IF($G$3:$G$4000=$G2985,$H$3:$H$4000))</f>
        <v>1030</v>
      </c>
      <c r="J2985" s="2" t="str">
        <v>TTO</v>
      </c>
      <c r="K2985" s="21" t="str">
        <v>Ianna ROACH</v>
      </c>
      <c r="L2985" s="47" t="str">
        <v>shot-put</v>
      </c>
      <c r="M2985" s="97">
        <v>36542</v>
      </c>
      <c r="N2985" s="96" t="str">
        <f t="shared" si="184"/>
        <v>Ianna ROACHshot-put</v>
      </c>
      <c r="O2985" s="2">
        <f t="shared" si="185"/>
        <v>873</v>
      </c>
      <c r="P2985" s="2">
        <f t="shared" si="186"/>
        <v>61</v>
      </c>
      <c r="Q2985" s="81" t="str">
        <f t="shared" si="187"/>
        <v/>
      </c>
    </row>
    <row r="2986" spans="1:17" x14ac:dyDescent="0.2">
      <c r="A2986" t="s">
        <v>1170</v>
      </c>
      <c r="B2986" t="s">
        <v>1363</v>
      </c>
      <c r="C2986" s="5" t="s">
        <v>28</v>
      </c>
      <c r="D2986" s="6">
        <v>34569</v>
      </c>
      <c r="E2986" s="2">
        <v>1027</v>
      </c>
      <c r="F2986" s="2">
        <v>33</v>
      </c>
      <c r="G2986" t="str">
        <f>B2986&amp;C2986</f>
        <v>Brigid DENNEHY1500m</v>
      </c>
      <c r="H2986" s="2">
        <f>E2986</f>
        <v>1027</v>
      </c>
      <c r="I2986" s="2" cm="1">
        <f t="array" ref="I2986">MAX(IF($G$3:$G$4000=$G2986,$H$3:$H$4000))</f>
        <v>1027</v>
      </c>
      <c r="J2986" s="2" t="str">
        <v>TTO</v>
      </c>
      <c r="K2986" s="21" t="str">
        <v>Diamond Rose THOMAS</v>
      </c>
      <c r="L2986" s="47" t="str">
        <v>discus-throw</v>
      </c>
      <c r="M2986" s="97">
        <v>35328</v>
      </c>
      <c r="N2986" s="96" t="str">
        <f t="shared" si="184"/>
        <v>Diamond Rose THOMASdiscus-throw</v>
      </c>
      <c r="O2986" s="2">
        <f t="shared" si="185"/>
        <v>872</v>
      </c>
      <c r="P2986" s="2">
        <f t="shared" si="186"/>
        <v>70</v>
      </c>
      <c r="Q2986" s="81" t="str">
        <f t="shared" si="187"/>
        <v/>
      </c>
    </row>
    <row r="2987" spans="1:17" x14ac:dyDescent="0.2">
      <c r="A2987" t="s">
        <v>1170</v>
      </c>
      <c r="B2987" t="s">
        <v>5177</v>
      </c>
      <c r="C2987" t="s">
        <v>25</v>
      </c>
      <c r="D2987" s="5">
        <v>38606</v>
      </c>
      <c r="E2987" s="2">
        <v>1025</v>
      </c>
      <c r="F2987" s="2">
        <v>44</v>
      </c>
      <c r="G2987" t="str">
        <f>B2987&amp;C2987</f>
        <v>Chayille COLLETTE200m</v>
      </c>
      <c r="H2987" s="2">
        <f>E2987</f>
        <v>1025</v>
      </c>
      <c r="I2987" s="2" cm="1">
        <f t="array" ref="I2987">MAX(IF($G$3:$G$4000=$G2987,$H$3:$H$4000))</f>
        <v>1025</v>
      </c>
      <c r="J2987" s="2" t="str">
        <v>TTO</v>
      </c>
      <c r="K2987" s="21" t="str">
        <v>Talena MURRAY</v>
      </c>
      <c r="L2987" s="47" t="str">
        <v>javelin-throw</v>
      </c>
      <c r="M2987" s="97">
        <v>36461</v>
      </c>
      <c r="N2987" s="96" t="str">
        <f t="shared" si="184"/>
        <v>Talena MURRAYjavelin-throw</v>
      </c>
      <c r="O2987" s="2">
        <f t="shared" si="185"/>
        <v>850</v>
      </c>
      <c r="P2987" s="2">
        <f t="shared" si="186"/>
        <v>62</v>
      </c>
      <c r="Q2987" s="81" t="str">
        <f t="shared" si="187"/>
        <v/>
      </c>
    </row>
    <row r="2988" spans="1:17" x14ac:dyDescent="0.2">
      <c r="A2988" t="s">
        <v>1170</v>
      </c>
      <c r="B2988" t="s">
        <v>1340</v>
      </c>
      <c r="C2988" t="s">
        <v>27</v>
      </c>
      <c r="D2988" s="5">
        <v>34528</v>
      </c>
      <c r="E2988" s="2">
        <v>1023</v>
      </c>
      <c r="F2988" s="2">
        <v>54</v>
      </c>
      <c r="G2988" t="str">
        <f>B2988&amp;C2988</f>
        <v>Kerry WHITE800m</v>
      </c>
      <c r="H2988" s="2">
        <f>E2988</f>
        <v>1023</v>
      </c>
      <c r="I2988" s="2" cm="1">
        <f t="array" ref="I2988">MAX(IF($G$3:$G$4000=$G2988,$H$3:$H$4000))</f>
        <v>1023</v>
      </c>
      <c r="J2988" s="2" t="str">
        <v>TTO</v>
      </c>
      <c r="K2988" s="21" t="str">
        <v>Asha JAMES</v>
      </c>
      <c r="L2988" s="47" t="str">
        <v>javelin-throw</v>
      </c>
      <c r="M2988" s="97">
        <v>1999</v>
      </c>
      <c r="N2988" s="96" t="str">
        <f t="shared" si="184"/>
        <v>Asha JAMESjavelin-throw</v>
      </c>
      <c r="O2988" s="2">
        <f t="shared" si="185"/>
        <v>848</v>
      </c>
      <c r="P2988" s="2">
        <f t="shared" si="186"/>
        <v>65</v>
      </c>
      <c r="Q2988" s="81" t="str">
        <f t="shared" si="187"/>
        <v/>
      </c>
    </row>
    <row r="2989" spans="1:17" x14ac:dyDescent="0.2">
      <c r="A2989" t="s">
        <v>1170</v>
      </c>
      <c r="B2989" t="s">
        <v>1510</v>
      </c>
      <c r="C2989" s="5" t="s">
        <v>35</v>
      </c>
      <c r="D2989" s="5">
        <v>34404</v>
      </c>
      <c r="E2989" s="2">
        <v>1023</v>
      </c>
      <c r="F2989" s="2">
        <v>33</v>
      </c>
      <c r="G2989" t="str">
        <f>B2989&amp;C2989</f>
        <v>Keeley O'HAGANhigh-jump</v>
      </c>
      <c r="H2989" s="2">
        <f>E2989</f>
        <v>1023</v>
      </c>
      <c r="I2989" s="2" cm="1">
        <f t="array" ref="I2989">MAX(IF($G$3:$G$4000=$G2989,$H$3:$H$4000))</f>
        <v>1101</v>
      </c>
      <c r="J2989" s="2" t="str">
        <v>TTO</v>
      </c>
      <c r="K2989" s="21" t="str">
        <v>Kenika CASSAR</v>
      </c>
      <c r="L2989" s="47" t="str">
        <v>javelin-throw</v>
      </c>
      <c r="M2989" s="97">
        <v>44732</v>
      </c>
      <c r="N2989" s="96" t="str">
        <f t="shared" si="184"/>
        <v>Kenika CASSARjavelin-throw</v>
      </c>
      <c r="O2989" s="2">
        <f t="shared" si="185"/>
        <v>716</v>
      </c>
      <c r="P2989" s="2">
        <f t="shared" si="186"/>
        <v>140</v>
      </c>
      <c r="Q2989" s="81" t="str">
        <f t="shared" si="187"/>
        <v/>
      </c>
    </row>
    <row r="2990" spans="1:17" x14ac:dyDescent="0.2">
      <c r="A2990" t="s">
        <v>1170</v>
      </c>
      <c r="B2990" t="s">
        <v>1496</v>
      </c>
      <c r="C2990" t="s">
        <v>38</v>
      </c>
      <c r="D2990" s="5">
        <v>34833</v>
      </c>
      <c r="E2990" s="2">
        <v>1022</v>
      </c>
      <c r="F2990" s="2">
        <v>37</v>
      </c>
      <c r="G2990" t="str">
        <f>B2990&amp;C2990</f>
        <v>Anna THOMSONtriple-jump</v>
      </c>
      <c r="H2990" s="2">
        <f>E2990</f>
        <v>1022</v>
      </c>
      <c r="I2990" s="2" cm="1">
        <f t="array" ref="I2990">MAX(IF($G$3:$G$4000=$G2990,$H$3:$H$4000))</f>
        <v>1022</v>
      </c>
      <c r="J2990" s="2" t="str">
        <v>UGA</v>
      </c>
      <c r="K2990" s="21" t="str">
        <v>Peruth CHEMUTAI</v>
      </c>
      <c r="L2990" s="47" t="str">
        <v>3000msc</v>
      </c>
      <c r="M2990" s="97">
        <v>36351</v>
      </c>
      <c r="N2990" s="96" t="str">
        <f t="shared" si="184"/>
        <v>Peruth CHEMUTAI3000msc</v>
      </c>
      <c r="O2990" s="2">
        <f t="shared" si="185"/>
        <v>1241</v>
      </c>
      <c r="P2990" s="2">
        <f t="shared" si="186"/>
        <v>3</v>
      </c>
      <c r="Q2990" s="81" t="str">
        <f t="shared" si="187"/>
        <v/>
      </c>
    </row>
    <row r="2991" spans="1:17" x14ac:dyDescent="0.2">
      <c r="A2991" t="s">
        <v>1170</v>
      </c>
      <c r="B2991" t="s">
        <v>2429</v>
      </c>
      <c r="C2991" t="s">
        <v>38</v>
      </c>
      <c r="D2991" s="5">
        <v>36128</v>
      </c>
      <c r="E2991" s="2">
        <v>1017</v>
      </c>
      <c r="F2991" s="2">
        <v>43</v>
      </c>
      <c r="G2991" t="str">
        <f>B2991&amp;C2991</f>
        <v>Atipa MABONGAtriple-jump</v>
      </c>
      <c r="H2991" s="2">
        <f>E2991</f>
        <v>1017</v>
      </c>
      <c r="I2991" s="2" cm="1">
        <f t="array" ref="I2991">MAX(IF($G$3:$G$4000=$G2991,$H$3:$H$4000))</f>
        <v>1017</v>
      </c>
      <c r="J2991" s="2" t="str">
        <v>UGA</v>
      </c>
      <c r="K2991" s="21" t="str">
        <v>Winnie NANYONDO</v>
      </c>
      <c r="L2991" s="47" t="str">
        <v>1500m</v>
      </c>
      <c r="M2991" s="97">
        <v>34204</v>
      </c>
      <c r="N2991" s="96" t="str">
        <f t="shared" si="184"/>
        <v>Winnie NANYONDO1500m</v>
      </c>
      <c r="O2991" s="2">
        <f t="shared" si="185"/>
        <v>1207</v>
      </c>
      <c r="P2991" s="2">
        <f t="shared" si="186"/>
        <v>6</v>
      </c>
      <c r="Q2991" s="81" t="str">
        <f t="shared" si="187"/>
        <v/>
      </c>
    </row>
    <row r="2992" spans="1:17" x14ac:dyDescent="0.2">
      <c r="A2992" t="s">
        <v>1170</v>
      </c>
      <c r="B2992" t="s">
        <v>1361</v>
      </c>
      <c r="C2992" t="s">
        <v>34</v>
      </c>
      <c r="D2992" s="5">
        <v>35304</v>
      </c>
      <c r="E2992" s="2">
        <v>1014</v>
      </c>
      <c r="F2992" s="2">
        <v>22</v>
      </c>
      <c r="G2992" t="str">
        <f>B2992&amp;C2992</f>
        <v>Anneke GROGAN3000msc</v>
      </c>
      <c r="H2992" s="2">
        <f>E2992</f>
        <v>1014</v>
      </c>
      <c r="I2992" s="2" cm="1">
        <f t="array" ref="I2992">MAX(IF($G$3:$G$4000=$G2992,$H$3:$H$4000))</f>
        <v>1014</v>
      </c>
      <c r="J2992" s="2" t="str">
        <v>UGA</v>
      </c>
      <c r="K2992" s="21" t="str">
        <v>Halimah NAKAAYI</v>
      </c>
      <c r="L2992" s="47" t="str">
        <v>800m</v>
      </c>
      <c r="M2992" s="97">
        <v>34623</v>
      </c>
      <c r="N2992" s="96" t="str">
        <f t="shared" si="184"/>
        <v>Halimah NAKAAYI800m</v>
      </c>
      <c r="O2992" s="2">
        <f t="shared" si="185"/>
        <v>1198</v>
      </c>
      <c r="P2992" s="2">
        <f t="shared" si="186"/>
        <v>6</v>
      </c>
      <c r="Q2992" s="81" t="str">
        <f t="shared" si="187"/>
        <v/>
      </c>
    </row>
    <row r="2993" spans="1:17" x14ac:dyDescent="0.2">
      <c r="A2993" t="s">
        <v>1170</v>
      </c>
      <c r="B2993" t="s">
        <v>1472</v>
      </c>
      <c r="C2993" t="s">
        <v>37</v>
      </c>
      <c r="D2993" s="5">
        <v>33784</v>
      </c>
      <c r="E2993" s="2">
        <v>1014</v>
      </c>
      <c r="F2993" s="2">
        <v>23</v>
      </c>
      <c r="G2993" t="str">
        <f>B2993&amp;C2993</f>
        <v>Mariah RIRINUIlong-jump</v>
      </c>
      <c r="H2993" s="2">
        <f>E2993</f>
        <v>1014</v>
      </c>
      <c r="I2993" s="2" cm="1">
        <f t="array" ref="I2993">MAX(IF($G$3:$G$4000=$G2993,$H$3:$H$4000))</f>
        <v>1014</v>
      </c>
      <c r="J2993" s="2" t="str">
        <v>UGA</v>
      </c>
      <c r="K2993" s="21" t="str">
        <v>Mercyline CHELANGAT</v>
      </c>
      <c r="L2993" s="47" t="str">
        <v>10000m</v>
      </c>
      <c r="M2993" s="97">
        <v>35781</v>
      </c>
      <c r="N2993" s="96" t="str">
        <f t="shared" si="184"/>
        <v>Mercyline CHELANGAT10000m</v>
      </c>
      <c r="O2993" s="2">
        <f t="shared" si="185"/>
        <v>1179</v>
      </c>
      <c r="P2993" s="2">
        <f t="shared" si="186"/>
        <v>19</v>
      </c>
      <c r="Q2993" s="81" t="str">
        <f t="shared" si="187"/>
        <v/>
      </c>
    </row>
    <row r="2994" spans="1:17" x14ac:dyDescent="0.2">
      <c r="A2994" t="s">
        <v>1170</v>
      </c>
      <c r="B2994" t="s">
        <v>5177</v>
      </c>
      <c r="C2994" t="s">
        <v>2</v>
      </c>
      <c r="D2994" s="5">
        <v>38606</v>
      </c>
      <c r="E2994" s="2">
        <v>1013</v>
      </c>
      <c r="F2994" s="2">
        <v>80</v>
      </c>
      <c r="G2994" t="str">
        <f>B2994&amp;C2994</f>
        <v>Chayille COLLETTE100m</v>
      </c>
      <c r="H2994" s="2">
        <f>E2994</f>
        <v>1013</v>
      </c>
      <c r="I2994" s="2" cm="1">
        <f t="array" ref="I2994">MAX(IF($G$3:$G$4000=$G2994,$H$3:$H$4000))</f>
        <v>1013</v>
      </c>
      <c r="J2994" s="2" t="str">
        <v>UGA</v>
      </c>
      <c r="K2994" s="21" t="str">
        <v>Winnie NANYONDO</v>
      </c>
      <c r="L2994" s="47" t="str">
        <v>800m</v>
      </c>
      <c r="M2994" s="97">
        <v>34204</v>
      </c>
      <c r="N2994" s="96" t="str">
        <f t="shared" si="184"/>
        <v>Winnie NANYONDO800m</v>
      </c>
      <c r="O2994" s="2">
        <f t="shared" si="185"/>
        <v>1165</v>
      </c>
      <c r="P2994" s="2">
        <f t="shared" si="186"/>
        <v>16</v>
      </c>
      <c r="Q2994" s="81" t="str">
        <f t="shared" si="187"/>
        <v/>
      </c>
    </row>
    <row r="2995" spans="1:17" x14ac:dyDescent="0.2">
      <c r="A2995" t="s">
        <v>1170</v>
      </c>
      <c r="B2995" t="s">
        <v>1480</v>
      </c>
      <c r="C2995" t="s">
        <v>37</v>
      </c>
      <c r="D2995" s="5">
        <v>33638</v>
      </c>
      <c r="E2995" s="2">
        <v>1012</v>
      </c>
      <c r="F2995" s="2">
        <v>24</v>
      </c>
      <c r="G2995" t="str">
        <f>B2995&amp;C2995</f>
        <v>Kelsey BERRYMANlong-jump</v>
      </c>
      <c r="H2995" s="2">
        <f>E2995</f>
        <v>1012</v>
      </c>
      <c r="I2995" s="2" cm="1">
        <f t="array" ref="I2995">MAX(IF($G$3:$G$4000=$G2995,$H$3:$H$4000))</f>
        <v>1012</v>
      </c>
      <c r="J2995" s="2" t="str">
        <v>UGA</v>
      </c>
      <c r="K2995" s="21" t="str">
        <v>Esther CHEBET</v>
      </c>
      <c r="L2995" s="47" t="str">
        <v>5000m</v>
      </c>
      <c r="M2995" s="97">
        <v>35683</v>
      </c>
      <c r="N2995" s="96" t="str">
        <f t="shared" si="184"/>
        <v>Esther CHEBET5000m</v>
      </c>
      <c r="O2995" s="2">
        <f t="shared" si="185"/>
        <v>1154</v>
      </c>
      <c r="P2995" s="2">
        <f t="shared" si="186"/>
        <v>29</v>
      </c>
      <c r="Q2995" s="81" t="str">
        <f t="shared" si="187"/>
        <v/>
      </c>
    </row>
    <row r="2996" spans="1:17" x14ac:dyDescent="0.2">
      <c r="A2996" t="s">
        <v>1170</v>
      </c>
      <c r="B2996" t="s">
        <v>1364</v>
      </c>
      <c r="C2996" t="s">
        <v>28</v>
      </c>
      <c r="D2996" s="5">
        <v>37413</v>
      </c>
      <c r="E2996" s="2">
        <v>1010</v>
      </c>
      <c r="F2996" s="2">
        <v>42</v>
      </c>
      <c r="G2996" t="str">
        <f>B2996&amp;C2996</f>
        <v>Tillie HOLLYER1500m</v>
      </c>
      <c r="H2996" s="2">
        <f>E2996</f>
        <v>1010</v>
      </c>
      <c r="I2996" s="2" cm="1">
        <f t="array" ref="I2996">MAX(IF($G$3:$G$4000=$G2996,$H$3:$H$4000))</f>
        <v>1010</v>
      </c>
      <c r="J2996" s="2" t="str">
        <v>UGA</v>
      </c>
      <c r="K2996" s="21" t="str">
        <v>Prisca CHESANG</v>
      </c>
      <c r="L2996" s="47" t="str">
        <v>5000m</v>
      </c>
      <c r="M2996" s="97">
        <v>37840</v>
      </c>
      <c r="N2996" s="96" t="str">
        <f t="shared" si="184"/>
        <v>Prisca CHESANG5000m</v>
      </c>
      <c r="O2996" s="2">
        <f t="shared" si="185"/>
        <v>1153</v>
      </c>
      <c r="P2996" s="2">
        <f t="shared" si="186"/>
        <v>30</v>
      </c>
      <c r="Q2996" s="81" t="str">
        <f t="shared" si="187"/>
        <v/>
      </c>
    </row>
    <row r="2997" spans="1:17" x14ac:dyDescent="0.2">
      <c r="A2997" t="s">
        <v>1170</v>
      </c>
      <c r="B2997" t="s">
        <v>1335</v>
      </c>
      <c r="C2997" t="s">
        <v>27</v>
      </c>
      <c r="D2997" s="5">
        <v>35692</v>
      </c>
      <c r="E2997" s="2">
        <v>1009</v>
      </c>
      <c r="F2997" s="2">
        <v>65</v>
      </c>
      <c r="G2997" t="str">
        <f>B2997&amp;C2997</f>
        <v>Kara MACDERMID800m</v>
      </c>
      <c r="H2997" s="2">
        <f>E2997</f>
        <v>1009</v>
      </c>
      <c r="I2997" s="2" cm="1">
        <f t="array" ref="I2997">MAX(IF($G$3:$G$4000=$G2997,$H$3:$H$4000))</f>
        <v>1009</v>
      </c>
      <c r="J2997" s="2" t="str">
        <v>UGA</v>
      </c>
      <c r="K2997" s="21" t="str">
        <v>Immaculate CHEMUTAI</v>
      </c>
      <c r="L2997" s="47" t="str">
        <v>marathon</v>
      </c>
      <c r="M2997" s="97">
        <v>32113</v>
      </c>
      <c r="N2997" s="96" t="str">
        <f t="shared" si="184"/>
        <v>Immaculate CHEMUTAImarathon</v>
      </c>
      <c r="O2997" s="2">
        <f t="shared" si="185"/>
        <v>1147</v>
      </c>
      <c r="P2997" s="2">
        <f t="shared" si="186"/>
        <v>53</v>
      </c>
      <c r="Q2997" s="81" t="str">
        <f t="shared" si="187"/>
        <v/>
      </c>
    </row>
    <row r="2998" spans="1:17" x14ac:dyDescent="0.2">
      <c r="A2998" t="s">
        <v>1170</v>
      </c>
      <c r="B2998" s="5" t="s">
        <v>1299</v>
      </c>
      <c r="C2998" s="5" t="s">
        <v>26</v>
      </c>
      <c r="D2998" s="6">
        <v>38183</v>
      </c>
      <c r="E2998" s="2">
        <v>1008</v>
      </c>
      <c r="F2998" s="2">
        <v>88</v>
      </c>
      <c r="G2998" t="str">
        <f>B2998&amp;C2998</f>
        <v>Mia POWELL400m</v>
      </c>
      <c r="H2998" s="2">
        <f>E2998</f>
        <v>1008</v>
      </c>
      <c r="I2998" s="2" cm="1">
        <f t="array" ref="I2998">MAX(IF($G$3:$G$4000=$G2998,$H$3:$H$4000))</f>
        <v>1008</v>
      </c>
      <c r="J2998" s="2" t="str">
        <v>UGA</v>
      </c>
      <c r="K2998" s="21" t="str">
        <v>Mercyline CHELANGAT</v>
      </c>
      <c r="L2998" s="47" t="str">
        <v>5000m</v>
      </c>
      <c r="M2998" s="97">
        <v>35781</v>
      </c>
      <c r="N2998" s="96" t="str">
        <f t="shared" si="184"/>
        <v>Mercyline CHELANGAT5000m</v>
      </c>
      <c r="O2998" s="2">
        <f t="shared" si="185"/>
        <v>1142</v>
      </c>
      <c r="P2998" s="2">
        <f t="shared" si="186"/>
        <v>39</v>
      </c>
      <c r="Q2998" s="81" t="str">
        <f t="shared" si="187"/>
        <v/>
      </c>
    </row>
    <row r="2999" spans="1:17" x14ac:dyDescent="0.2">
      <c r="A2999" t="s">
        <v>1170</v>
      </c>
      <c r="B2999" t="s">
        <v>5178</v>
      </c>
      <c r="C2999" t="s">
        <v>2</v>
      </c>
      <c r="D2999" s="5">
        <v>38550</v>
      </c>
      <c r="E2999" s="2">
        <v>1007</v>
      </c>
      <c r="F2999" s="2">
        <v>87</v>
      </c>
      <c r="G2999" t="str">
        <f>B2999&amp;C2999</f>
        <v>Marielle VENIDA100m</v>
      </c>
      <c r="H2999" s="2">
        <f>E2999</f>
        <v>1007</v>
      </c>
      <c r="I2999" s="2" cm="1">
        <f t="array" ref="I2999">MAX(IF($G$3:$G$4000=$G2999,$H$3:$H$4000))</f>
        <v>1007</v>
      </c>
      <c r="J2999" s="2" t="str">
        <v>UGA</v>
      </c>
      <c r="K2999" s="21" t="str">
        <v>Prisca CHESANG</v>
      </c>
      <c r="L2999" s="47" t="str">
        <v>1500m</v>
      </c>
      <c r="M2999" s="97">
        <v>37840</v>
      </c>
      <c r="N2999" s="96" t="str">
        <f t="shared" si="184"/>
        <v>Prisca CHESANG1500m</v>
      </c>
      <c r="O2999" s="2">
        <f t="shared" si="185"/>
        <v>1141</v>
      </c>
      <c r="P2999" s="2">
        <f t="shared" si="186"/>
        <v>34</v>
      </c>
      <c r="Q2999" s="81" t="str">
        <f t="shared" si="187"/>
        <v/>
      </c>
    </row>
    <row r="3000" spans="1:17" x14ac:dyDescent="0.2">
      <c r="A3000" t="s">
        <v>1170</v>
      </c>
      <c r="B3000" t="s">
        <v>1336</v>
      </c>
      <c r="C3000" t="s">
        <v>27</v>
      </c>
      <c r="D3000" s="5">
        <v>38433</v>
      </c>
      <c r="E3000" s="2">
        <v>1007</v>
      </c>
      <c r="F3000" s="2">
        <v>66</v>
      </c>
      <c r="G3000" t="str">
        <f>B3000&amp;C3000</f>
        <v>Kiera HALL800m</v>
      </c>
      <c r="H3000" s="2">
        <f>E3000</f>
        <v>1007</v>
      </c>
      <c r="I3000" s="2" cm="1">
        <f t="array" ref="I3000">MAX(IF($G$3:$G$4000=$G3000,$H$3:$H$4000))</f>
        <v>1007</v>
      </c>
      <c r="J3000" s="2" t="str">
        <v>UGA</v>
      </c>
      <c r="K3000" s="21" t="str">
        <v>Linet Toroitich CHEBET</v>
      </c>
      <c r="L3000" s="47" t="str">
        <v>marathon</v>
      </c>
      <c r="M3000" s="97">
        <v>33912</v>
      </c>
      <c r="N3000" s="96" t="str">
        <f t="shared" si="184"/>
        <v>Linet Toroitich CHEBETmarathon</v>
      </c>
      <c r="O3000" s="2">
        <f t="shared" si="185"/>
        <v>1135</v>
      </c>
      <c r="P3000" s="2">
        <f t="shared" si="186"/>
        <v>66</v>
      </c>
      <c r="Q3000" s="81" t="str">
        <f t="shared" si="187"/>
        <v/>
      </c>
    </row>
    <row r="3001" spans="1:17" x14ac:dyDescent="0.2">
      <c r="A3001" t="s">
        <v>1170</v>
      </c>
      <c r="B3001" t="s">
        <v>1575</v>
      </c>
      <c r="C3001" t="s">
        <v>40</v>
      </c>
      <c r="D3001" s="5">
        <v>36607</v>
      </c>
      <c r="E3001" s="2">
        <v>1007</v>
      </c>
      <c r="F3001" s="2">
        <v>7</v>
      </c>
      <c r="G3001" t="str">
        <f>B3001&amp;C3001</f>
        <v>Tatiana KAUMOANAdiscus-throw</v>
      </c>
      <c r="H3001" s="2">
        <f>E3001</f>
        <v>1007</v>
      </c>
      <c r="I3001" s="2" cm="1">
        <f t="array" ref="I3001">MAX(IF($G$3:$G$4000=$G3001,$H$3:$H$4000))</f>
        <v>1007</v>
      </c>
      <c r="J3001" s="2" t="str">
        <v>UGA</v>
      </c>
      <c r="K3001" s="21" t="str">
        <v>Leni SHIDA</v>
      </c>
      <c r="L3001" s="47" t="str">
        <v>400m</v>
      </c>
      <c r="M3001" s="97">
        <v>34476</v>
      </c>
      <c r="N3001" s="96" t="str">
        <f t="shared" si="184"/>
        <v>Leni SHIDA400m</v>
      </c>
      <c r="O3001" s="2">
        <f t="shared" si="185"/>
        <v>1134</v>
      </c>
      <c r="P3001" s="2">
        <f t="shared" si="186"/>
        <v>36</v>
      </c>
      <c r="Q3001" s="81" t="str">
        <f t="shared" si="187"/>
        <v/>
      </c>
    </row>
    <row r="3002" spans="1:17" x14ac:dyDescent="0.2">
      <c r="A3002" t="s">
        <v>1170</v>
      </c>
      <c r="B3002" t="s">
        <v>1340</v>
      </c>
      <c r="C3002" t="s">
        <v>28</v>
      </c>
      <c r="D3002" s="5">
        <v>34528</v>
      </c>
      <c r="E3002" s="2">
        <v>1006</v>
      </c>
      <c r="F3002" s="2">
        <v>45</v>
      </c>
      <c r="G3002" t="str">
        <f>B3002&amp;C3002</f>
        <v>Kerry WHITE1500m</v>
      </c>
      <c r="H3002" s="2">
        <f>E3002</f>
        <v>1006</v>
      </c>
      <c r="I3002" s="2" cm="1">
        <f t="array" ref="I3002">MAX(IF($G$3:$G$4000=$G3002,$H$3:$H$4000))</f>
        <v>1006</v>
      </c>
      <c r="J3002" s="2" t="str">
        <v>UGA</v>
      </c>
      <c r="K3002" s="21" t="str">
        <v>Esther CHEBET</v>
      </c>
      <c r="L3002" s="47" t="str">
        <v>1500m</v>
      </c>
      <c r="M3002" s="97">
        <v>35683</v>
      </c>
      <c r="N3002" s="96" t="str">
        <f t="shared" si="184"/>
        <v>Esther CHEBET1500m</v>
      </c>
      <c r="O3002" s="2">
        <f t="shared" si="185"/>
        <v>1134</v>
      </c>
      <c r="P3002" s="2">
        <f t="shared" si="186"/>
        <v>39</v>
      </c>
      <c r="Q3002" s="81" t="str">
        <f t="shared" si="187"/>
        <v/>
      </c>
    </row>
    <row r="3003" spans="1:17" x14ac:dyDescent="0.2">
      <c r="A3003" t="s">
        <v>1170</v>
      </c>
      <c r="B3003" t="s">
        <v>1514</v>
      </c>
      <c r="C3003" t="s">
        <v>35</v>
      </c>
      <c r="D3003" s="5">
        <v>37351</v>
      </c>
      <c r="E3003" s="2">
        <v>1004</v>
      </c>
      <c r="F3003" s="2">
        <v>12</v>
      </c>
      <c r="G3003" t="str">
        <f>B3003&amp;C3003</f>
        <v>Maddie WILSONhigh-jump</v>
      </c>
      <c r="H3003" s="2">
        <f>E3003</f>
        <v>1004</v>
      </c>
      <c r="I3003" s="2" cm="1">
        <f t="array" ref="I3003">MAX(IF($G$3:$G$4000=$G3003,$H$3:$H$4000))</f>
        <v>1004</v>
      </c>
      <c r="J3003" s="2" t="str">
        <v>UGA</v>
      </c>
      <c r="K3003" s="21" t="str">
        <v>Doreen CHESANG</v>
      </c>
      <c r="L3003" s="47" t="str">
        <v>10000m</v>
      </c>
      <c r="M3003" s="97">
        <v>33162</v>
      </c>
      <c r="N3003" s="96" t="str">
        <f t="shared" si="184"/>
        <v>Doreen CHESANG10000m</v>
      </c>
      <c r="O3003" s="2">
        <f t="shared" si="185"/>
        <v>1130</v>
      </c>
      <c r="P3003" s="2">
        <f t="shared" si="186"/>
        <v>38</v>
      </c>
      <c r="Q3003" s="81" t="str">
        <f t="shared" si="187"/>
        <v/>
      </c>
    </row>
    <row r="3004" spans="1:17" x14ac:dyDescent="0.2">
      <c r="A3004" t="s">
        <v>1170</v>
      </c>
      <c r="B3004" t="s">
        <v>1342</v>
      </c>
      <c r="C3004" t="s">
        <v>28</v>
      </c>
      <c r="D3004" s="5">
        <v>37403</v>
      </c>
      <c r="E3004" s="2">
        <v>1002</v>
      </c>
      <c r="F3004" s="2">
        <v>47</v>
      </c>
      <c r="G3004" t="str">
        <f>B3004&amp;C3004</f>
        <v>Rosa TWYFORD1500m</v>
      </c>
      <c r="H3004" s="2">
        <f>E3004</f>
        <v>1002</v>
      </c>
      <c r="I3004" s="2" cm="1">
        <f t="array" ref="I3004">MAX(IF($G$3:$G$4000=$G3004,$H$3:$H$4000))</f>
        <v>1002</v>
      </c>
      <c r="J3004" s="2" t="str">
        <v>UGA</v>
      </c>
      <c r="K3004" s="21" t="str">
        <v>Mercy CHELANGAT</v>
      </c>
      <c r="L3004" s="47" t="str">
        <v>10000m</v>
      </c>
      <c r="M3004" s="97">
        <v>33461</v>
      </c>
      <c r="N3004" s="96" t="str">
        <f t="shared" si="184"/>
        <v>Mercy CHELANGAT10000m</v>
      </c>
      <c r="O3004" s="2">
        <f t="shared" si="185"/>
        <v>1128</v>
      </c>
      <c r="P3004" s="2">
        <f t="shared" si="186"/>
        <v>40</v>
      </c>
      <c r="Q3004" s="81" t="str">
        <f t="shared" si="187"/>
        <v/>
      </c>
    </row>
    <row r="3005" spans="1:17" x14ac:dyDescent="0.2">
      <c r="A3005" t="s">
        <v>1170</v>
      </c>
      <c r="B3005" t="s">
        <v>1496</v>
      </c>
      <c r="C3005" t="s">
        <v>38</v>
      </c>
      <c r="D3005" s="5">
        <v>34833</v>
      </c>
      <c r="E3005" s="2">
        <v>1002</v>
      </c>
      <c r="F3005" s="2">
        <v>10</v>
      </c>
      <c r="G3005" t="str">
        <f>B3005&amp;C3005</f>
        <v>Anna THOMSONtriple-jump</v>
      </c>
      <c r="H3005" s="2">
        <f>E3005</f>
        <v>1002</v>
      </c>
      <c r="I3005" s="2" cm="1">
        <f t="array" ref="I3005">MAX(IF($G$3:$G$4000=$G3005,$H$3:$H$4000))</f>
        <v>1022</v>
      </c>
      <c r="J3005" s="2" t="str">
        <v>UGA</v>
      </c>
      <c r="K3005" s="21" t="str">
        <v>Doreen CHEMUTAI</v>
      </c>
      <c r="L3005" s="47" t="str">
        <v>10000m</v>
      </c>
      <c r="M3005" s="97">
        <v>35361</v>
      </c>
      <c r="N3005" s="96" t="str">
        <f t="shared" si="184"/>
        <v>Doreen CHEMUTAI10000m</v>
      </c>
      <c r="O3005" s="2">
        <f t="shared" si="185"/>
        <v>1093</v>
      </c>
      <c r="P3005" s="2">
        <f t="shared" si="186"/>
        <v>65</v>
      </c>
      <c r="Q3005" s="81" t="str">
        <f t="shared" si="187"/>
        <v/>
      </c>
    </row>
    <row r="3006" spans="1:17" x14ac:dyDescent="0.2">
      <c r="A3006" t="s">
        <v>1170</v>
      </c>
      <c r="B3006" t="s">
        <v>1252</v>
      </c>
      <c r="C3006" t="s">
        <v>26</v>
      </c>
      <c r="D3006" s="5">
        <v>36682</v>
      </c>
      <c r="E3006" s="2">
        <v>1001</v>
      </c>
      <c r="F3006" s="2">
        <v>97</v>
      </c>
      <c r="G3006" t="str">
        <f>B3006&amp;C3006</f>
        <v>Jordyn BLAKE400m</v>
      </c>
      <c r="H3006" s="2">
        <f>E3006</f>
        <v>1001</v>
      </c>
      <c r="I3006" s="2" cm="1">
        <f t="array" ref="I3006">MAX(IF($G$3:$G$4000=$G3006,$H$3:$H$4000))</f>
        <v>1001</v>
      </c>
      <c r="J3006" s="2" t="str">
        <v>UGA</v>
      </c>
      <c r="K3006" s="21" t="str">
        <v>Annet Chemengich CHALANGAT</v>
      </c>
      <c r="L3006" s="47" t="str">
        <v>10000m</v>
      </c>
      <c r="M3006" s="97">
        <v>34149</v>
      </c>
      <c r="N3006" s="96" t="str">
        <f t="shared" si="184"/>
        <v>Annet Chemengich CHALANGAT10000m</v>
      </c>
      <c r="O3006" s="2">
        <f t="shared" si="185"/>
        <v>1035</v>
      </c>
      <c r="P3006" s="2">
        <f t="shared" si="186"/>
        <v>104</v>
      </c>
      <c r="Q3006" s="81" t="str">
        <f t="shared" si="187"/>
        <v/>
      </c>
    </row>
    <row r="3007" spans="1:17" x14ac:dyDescent="0.2">
      <c r="A3007" t="s">
        <v>1170</v>
      </c>
      <c r="B3007" t="s">
        <v>1454</v>
      </c>
      <c r="C3007" t="s">
        <v>33</v>
      </c>
      <c r="D3007" s="5">
        <v>36708</v>
      </c>
      <c r="E3007" s="2">
        <v>1001</v>
      </c>
      <c r="F3007" s="2">
        <v>23</v>
      </c>
      <c r="G3007" t="str">
        <f>B3007&amp;C3007</f>
        <v>Alessandra MACDONALD400mh</v>
      </c>
      <c r="H3007" s="2">
        <f>E3007</f>
        <v>1001</v>
      </c>
      <c r="I3007" s="2" cm="1">
        <f t="array" ref="I3007">MAX(IF($G$3:$G$4000=$G3007,$H$3:$H$4000))</f>
        <v>1001</v>
      </c>
      <c r="J3007" s="2" t="str">
        <v>UGA</v>
      </c>
      <c r="K3007" s="21" t="str">
        <v>Loice CHEKWEMOI</v>
      </c>
      <c r="L3007" s="47" t="str">
        <v>3000msc</v>
      </c>
      <c r="M3007" s="97">
        <v>39063</v>
      </c>
      <c r="N3007" s="96" t="str">
        <f t="shared" si="184"/>
        <v>Loice CHEKWEMOI3000msc</v>
      </c>
      <c r="O3007" s="2">
        <f t="shared" si="185"/>
        <v>992</v>
      </c>
      <c r="P3007" s="2">
        <f t="shared" si="186"/>
        <v>104</v>
      </c>
      <c r="Q3007" s="81" t="str">
        <f t="shared" si="187"/>
        <v/>
      </c>
    </row>
    <row r="3008" spans="1:17" x14ac:dyDescent="0.2">
      <c r="A3008" t="s">
        <v>1170</v>
      </c>
      <c r="B3008" t="s">
        <v>1476</v>
      </c>
      <c r="C3008" t="s">
        <v>37</v>
      </c>
      <c r="D3008" s="5">
        <v>36172</v>
      </c>
      <c r="E3008" s="2">
        <v>1000</v>
      </c>
      <c r="F3008" s="2">
        <v>36</v>
      </c>
      <c r="G3008" t="str">
        <f>B3008&amp;C3008</f>
        <v>Ashleigh BENNETTlong-jump</v>
      </c>
      <c r="H3008" s="2">
        <f>E3008</f>
        <v>1000</v>
      </c>
      <c r="I3008" s="2" cm="1">
        <f t="array" ref="I3008">MAX(IF($G$3:$G$4000=$G3008,$H$3:$H$4000))</f>
        <v>1000</v>
      </c>
      <c r="J3008" s="2" t="str">
        <v>UGA</v>
      </c>
      <c r="K3008" s="21" t="str">
        <v>Susan ANENO</v>
      </c>
      <c r="L3008" s="47" t="str">
        <v>1500m</v>
      </c>
      <c r="M3008" s="97">
        <v>35273</v>
      </c>
      <c r="N3008" s="96" t="str">
        <f t="shared" si="184"/>
        <v>Susan ANENO1500m</v>
      </c>
      <c r="O3008" s="2">
        <f t="shared" si="185"/>
        <v>949</v>
      </c>
      <c r="P3008" s="2">
        <f t="shared" si="186"/>
        <v>181</v>
      </c>
      <c r="Q3008" s="81" t="str">
        <f t="shared" si="187"/>
        <v/>
      </c>
    </row>
    <row r="3009" spans="1:17" x14ac:dyDescent="0.2">
      <c r="A3009" t="s">
        <v>1170</v>
      </c>
      <c r="B3009" t="s">
        <v>1580</v>
      </c>
      <c r="C3009" s="5" t="s">
        <v>40</v>
      </c>
      <c r="D3009" s="5">
        <v>33145</v>
      </c>
      <c r="E3009" s="2">
        <v>999</v>
      </c>
      <c r="F3009" s="2">
        <v>9</v>
      </c>
      <c r="G3009" t="str">
        <f>B3009&amp;C3009</f>
        <v>TeRina KEENANdiscus-throw</v>
      </c>
      <c r="H3009" s="2">
        <f>E3009</f>
        <v>999</v>
      </c>
      <c r="I3009" s="2" cm="1">
        <f t="array" ref="I3009">MAX(IF($G$3:$G$4000=$G3009,$H$3:$H$4000))</f>
        <v>999</v>
      </c>
      <c r="J3009" s="2" t="str">
        <v>UGA</v>
      </c>
      <c r="K3009" s="21" t="str">
        <v>Josephine Joyce LALAM</v>
      </c>
      <c r="L3009" s="47" t="str">
        <v>javelin-throw</v>
      </c>
      <c r="M3009" s="97">
        <v>36842</v>
      </c>
      <c r="N3009" s="96" t="str">
        <f t="shared" si="184"/>
        <v>Josephine Joyce LALAMjavelin-throw</v>
      </c>
      <c r="O3009" s="2">
        <f t="shared" si="185"/>
        <v>936</v>
      </c>
      <c r="P3009" s="2">
        <f t="shared" si="186"/>
        <v>29</v>
      </c>
      <c r="Q3009" s="81" t="str">
        <f t="shared" si="187"/>
        <v/>
      </c>
    </row>
    <row r="3010" spans="1:17" x14ac:dyDescent="0.2">
      <c r="A3010" t="s">
        <v>1170</v>
      </c>
      <c r="B3010" t="s">
        <v>5185</v>
      </c>
      <c r="C3010" t="s">
        <v>25</v>
      </c>
      <c r="D3010" s="5">
        <v>38606</v>
      </c>
      <c r="E3010" s="2">
        <v>997</v>
      </c>
      <c r="F3010" s="2">
        <v>83</v>
      </c>
      <c r="G3010" t="str">
        <f>B3010&amp;C3010</f>
        <v>Addira COLLETTE200m</v>
      </c>
      <c r="H3010" s="2">
        <f>E3010</f>
        <v>997</v>
      </c>
      <c r="I3010" s="2" cm="1">
        <f t="array" ref="I3010">MAX(IF($G$3:$G$4000=$G3010,$H$3:$H$4000))</f>
        <v>997</v>
      </c>
      <c r="J3010" s="2" t="str">
        <v>UGA</v>
      </c>
      <c r="K3010" s="21" t="str">
        <v>Victoria AWIDI</v>
      </c>
      <c r="L3010" s="47" t="str">
        <v>javelin-throw</v>
      </c>
      <c r="M3010" s="97">
        <v>0</v>
      </c>
      <c r="N3010" s="96" t="str">
        <f t="shared" si="184"/>
        <v>Victoria AWIDIjavelin-throw</v>
      </c>
      <c r="O3010" s="2">
        <f t="shared" si="185"/>
        <v>860</v>
      </c>
      <c r="P3010" s="2">
        <f t="shared" si="186"/>
        <v>57</v>
      </c>
      <c r="Q3010" s="81" t="str">
        <f t="shared" si="187"/>
        <v/>
      </c>
    </row>
    <row r="3011" spans="1:17" x14ac:dyDescent="0.2">
      <c r="A3011" t="s">
        <v>1170</v>
      </c>
      <c r="B3011" t="s">
        <v>1365</v>
      </c>
      <c r="C3011" s="5" t="s">
        <v>28</v>
      </c>
      <c r="D3011" s="5">
        <v>37971</v>
      </c>
      <c r="E3011" s="2">
        <v>996</v>
      </c>
      <c r="F3011" s="2">
        <v>50</v>
      </c>
      <c r="G3011" t="str">
        <f>B3011&amp;C3011</f>
        <v>Penelope SALMON1500m</v>
      </c>
      <c r="H3011" s="2">
        <f>E3011</f>
        <v>996</v>
      </c>
      <c r="I3011" s="2" cm="1">
        <f t="array" ref="I3011">MAX(IF($G$3:$G$4000=$G3011,$H$3:$H$4000))</f>
        <v>996</v>
      </c>
      <c r="J3011" s="2" t="str">
        <v>VIN</v>
      </c>
      <c r="K3011" s="21" t="str">
        <v>Shafiqua MALONEY</v>
      </c>
      <c r="L3011" s="47" t="str">
        <v>400m</v>
      </c>
      <c r="M3011" s="97">
        <v>36218</v>
      </c>
      <c r="N3011" s="96" t="str">
        <f t="shared" si="184"/>
        <v>Shafiqua MALONEY400m</v>
      </c>
      <c r="O3011" s="2">
        <f t="shared" si="185"/>
        <v>1137</v>
      </c>
      <c r="P3011" s="2">
        <f t="shared" si="186"/>
        <v>30</v>
      </c>
      <c r="Q3011" s="81" t="str">
        <f t="shared" si="187"/>
        <v/>
      </c>
    </row>
    <row r="3012" spans="1:17" x14ac:dyDescent="0.2">
      <c r="A3012" t="s">
        <v>1170</v>
      </c>
      <c r="B3012" t="s">
        <v>1451</v>
      </c>
      <c r="C3012" s="5" t="s">
        <v>33</v>
      </c>
      <c r="D3012" s="5">
        <v>35512</v>
      </c>
      <c r="E3012" s="2">
        <v>994</v>
      </c>
      <c r="F3012" s="2">
        <v>27</v>
      </c>
      <c r="G3012" t="str">
        <f>B3012&amp;C3012</f>
        <v>Celine PEARN400mh</v>
      </c>
      <c r="H3012" s="2">
        <f>E3012</f>
        <v>994</v>
      </c>
      <c r="I3012" s="2" cm="1">
        <f t="array" ref="I3012">MAX(IF($G$3:$G$4000=$G3012,$H$3:$H$4000))</f>
        <v>994</v>
      </c>
      <c r="J3012" s="2" t="str">
        <v>VIN</v>
      </c>
      <c r="K3012" s="21" t="str">
        <v>Shafiqua MALONEY</v>
      </c>
      <c r="L3012" s="47" t="str">
        <v>800m</v>
      </c>
      <c r="M3012" s="97">
        <v>36218</v>
      </c>
      <c r="N3012" s="96" t="str">
        <f t="shared" ref="N3012:N3075" si="188">K3012&amp;L3012</f>
        <v>Shafiqua MALONEY800m</v>
      </c>
      <c r="O3012" s="2">
        <f t="shared" ref="O3012:O3075" si="189">VLOOKUP(K3012&amp;L3012,$G$3:$H$3442,2,FALSE)</f>
        <v>1117</v>
      </c>
      <c r="P3012" s="2">
        <f t="shared" ref="P3012:P3075" si="190">COUNTIFS($L$3:$L$3026,L3012,$O$3:$O$3026,"&gt;"&amp;O3012)+1</f>
        <v>42</v>
      </c>
      <c r="Q3012" s="81" t="str">
        <f t="shared" ref="Q3012:Q3075" si="191">IFERROR(IF(J3012="AUS",COUNTIFS($J$3:$J$3026,"AUS",$L$3:$L$3026,L3012,$O$3:$O$3026,"&gt;"&amp;O3012)+1,""),"")</f>
        <v/>
      </c>
    </row>
    <row r="3013" spans="1:17" x14ac:dyDescent="0.2">
      <c r="A3013" t="s">
        <v>1170</v>
      </c>
      <c r="B3013" t="s">
        <v>1515</v>
      </c>
      <c r="C3013" t="s">
        <v>35</v>
      </c>
      <c r="D3013" s="5">
        <v>36975</v>
      </c>
      <c r="E3013" s="2">
        <v>994</v>
      </c>
      <c r="F3013" s="2">
        <v>14</v>
      </c>
      <c r="G3013" t="str">
        <f>B3013&amp;C3013</f>
        <v>Josephine REEVEShigh-jump</v>
      </c>
      <c r="H3013" s="2">
        <f>E3013</f>
        <v>994</v>
      </c>
      <c r="I3013" s="2" cm="1">
        <f t="array" ref="I3013">MAX(IF($G$3:$G$4000=$G3013,$H$3:$H$4000))</f>
        <v>1052</v>
      </c>
      <c r="J3013" s="2" t="str">
        <v>VIN</v>
      </c>
      <c r="K3013" s="21" t="str">
        <v>Mikeisha WELCOME</v>
      </c>
      <c r="L3013" s="47" t="str">
        <v>triple-jump</v>
      </c>
      <c r="M3013" s="97">
        <v>36744</v>
      </c>
      <c r="N3013" s="96" t="str">
        <f t="shared" si="188"/>
        <v>Mikeisha WELCOMEtriple-jump</v>
      </c>
      <c r="O3013" s="2">
        <f t="shared" si="189"/>
        <v>1091</v>
      </c>
      <c r="P3013" s="2">
        <f t="shared" si="190"/>
        <v>12</v>
      </c>
      <c r="Q3013" s="81" t="str">
        <f t="shared" si="191"/>
        <v/>
      </c>
    </row>
    <row r="3014" spans="1:17" x14ac:dyDescent="0.2">
      <c r="A3014" t="s">
        <v>1170</v>
      </c>
      <c r="B3014" t="s">
        <v>1357</v>
      </c>
      <c r="C3014" t="s">
        <v>29</v>
      </c>
      <c r="D3014" s="5">
        <v>33645</v>
      </c>
      <c r="E3014" s="2">
        <v>988</v>
      </c>
      <c r="F3014" s="2">
        <v>54</v>
      </c>
      <c r="G3014" t="str">
        <f>B3014&amp;C3014</f>
        <v>Laura NAGEL5000m</v>
      </c>
      <c r="H3014" s="2">
        <f>E3014</f>
        <v>988</v>
      </c>
      <c r="I3014" s="2" cm="1">
        <f t="array" ref="I3014">MAX(IF($G$3:$G$4000=$G3014,$H$3:$H$4000))</f>
        <v>988</v>
      </c>
      <c r="J3014" s="2" t="str">
        <v>VIN</v>
      </c>
      <c r="K3014" s="21" t="str">
        <v>Annicea RICHARDS</v>
      </c>
      <c r="L3014" s="47" t="str">
        <v>400m</v>
      </c>
      <c r="M3014" s="97">
        <v>37026</v>
      </c>
      <c r="N3014" s="96" t="str">
        <f t="shared" si="188"/>
        <v>Annicea RICHARDS400m</v>
      </c>
      <c r="O3014" s="2">
        <f t="shared" si="189"/>
        <v>1001</v>
      </c>
      <c r="P3014" s="2">
        <f t="shared" si="190"/>
        <v>171</v>
      </c>
      <c r="Q3014" s="81" t="str">
        <f t="shared" si="191"/>
        <v/>
      </c>
    </row>
    <row r="3015" spans="1:17" x14ac:dyDescent="0.2">
      <c r="A3015" t="s">
        <v>1170</v>
      </c>
      <c r="B3015" t="s">
        <v>2805</v>
      </c>
      <c r="C3015" s="5" t="s">
        <v>85</v>
      </c>
      <c r="D3015" s="5">
        <v>31966</v>
      </c>
      <c r="E3015" s="2">
        <v>986</v>
      </c>
      <c r="F3015" s="2">
        <v>9</v>
      </c>
      <c r="G3015" t="str">
        <f>B3015&amp;C3015</f>
        <v>Alana BARBERrace-walking</v>
      </c>
      <c r="H3015" s="2">
        <f>E3015</f>
        <v>986</v>
      </c>
      <c r="I3015" s="2" cm="1">
        <f t="array" ref="I3015">MAX(IF($G$3:$G$4000=$G3015,$H$3:$H$4000))</f>
        <v>986</v>
      </c>
      <c r="J3015" s="2" t="str">
        <v>ZAM</v>
      </c>
      <c r="K3015" s="21" t="str">
        <v>Roda NJOBVU</v>
      </c>
      <c r="L3015" s="47" t="str">
        <v>100m</v>
      </c>
      <c r="M3015" s="97">
        <v>34363</v>
      </c>
      <c r="N3015" s="96" t="str">
        <f t="shared" si="188"/>
        <v>Roda NJOBVU100m</v>
      </c>
      <c r="O3015" s="2">
        <f t="shared" si="189"/>
        <v>1177</v>
      </c>
      <c r="P3015" s="2">
        <f t="shared" si="190"/>
        <v>17</v>
      </c>
      <c r="Q3015" s="81" t="str">
        <f t="shared" si="191"/>
        <v/>
      </c>
    </row>
    <row r="3016" spans="1:17" x14ac:dyDescent="0.2">
      <c r="A3016" t="s">
        <v>1170</v>
      </c>
      <c r="B3016" t="s">
        <v>1516</v>
      </c>
      <c r="C3016" s="5" t="s">
        <v>35</v>
      </c>
      <c r="D3016" s="5">
        <v>38468</v>
      </c>
      <c r="E3016" s="2">
        <v>984</v>
      </c>
      <c r="F3016" s="2">
        <v>15</v>
      </c>
      <c r="G3016" t="str">
        <f>B3016&amp;C3016</f>
        <v>Jessica HENDRENhigh-jump</v>
      </c>
      <c r="H3016" s="2">
        <f>E3016</f>
        <v>984</v>
      </c>
      <c r="I3016" s="2" cm="1">
        <f t="array" ref="I3016">MAX(IF($G$3:$G$4000=$G3016,$H$3:$H$4000))</f>
        <v>984</v>
      </c>
      <c r="J3016" s="2" t="str">
        <v>ZAM</v>
      </c>
      <c r="K3016" s="21" t="str">
        <v>Roda NJOBVU</v>
      </c>
      <c r="L3016" s="47" t="str">
        <v>200m</v>
      </c>
      <c r="M3016" s="97">
        <v>34363</v>
      </c>
      <c r="N3016" s="96" t="str">
        <f t="shared" si="188"/>
        <v>Roda NJOBVU200m</v>
      </c>
      <c r="O3016" s="2">
        <f t="shared" si="189"/>
        <v>1167</v>
      </c>
      <c r="P3016" s="2">
        <f t="shared" si="190"/>
        <v>17</v>
      </c>
      <c r="Q3016" s="81" t="str">
        <f t="shared" si="191"/>
        <v/>
      </c>
    </row>
    <row r="3017" spans="1:17" x14ac:dyDescent="0.2">
      <c r="A3017" t="s">
        <v>1170</v>
      </c>
      <c r="B3017" t="s">
        <v>2444</v>
      </c>
      <c r="C3017" t="s">
        <v>38</v>
      </c>
      <c r="D3017" s="5">
        <v>37005</v>
      </c>
      <c r="E3017" s="2">
        <v>980</v>
      </c>
      <c r="F3017" s="2">
        <v>75</v>
      </c>
      <c r="G3017" t="str">
        <f>B3017&amp;C3017</f>
        <v>Kayla GOODWINtriple-jump</v>
      </c>
      <c r="H3017" s="2">
        <f>E3017</f>
        <v>980</v>
      </c>
      <c r="I3017" s="2" cm="1">
        <f t="array" ref="I3017">MAX(IF($G$3:$G$4000=$G3017,$H$3:$H$4000))</f>
        <v>980</v>
      </c>
      <c r="J3017" s="2" t="str">
        <v>ZAM</v>
      </c>
      <c r="K3017" s="21" t="str">
        <v>Lumeka KATUNDU</v>
      </c>
      <c r="L3017" s="47" t="str">
        <v>200m</v>
      </c>
      <c r="M3017" s="97">
        <v>33502</v>
      </c>
      <c r="N3017" s="96" t="str">
        <f t="shared" si="188"/>
        <v>Lumeka KATUNDU200m</v>
      </c>
      <c r="O3017" s="2">
        <f t="shared" si="189"/>
        <v>1130</v>
      </c>
      <c r="P3017" s="2">
        <f t="shared" si="190"/>
        <v>35</v>
      </c>
      <c r="Q3017" s="81" t="str">
        <f t="shared" si="191"/>
        <v/>
      </c>
    </row>
    <row r="3018" spans="1:17" x14ac:dyDescent="0.2">
      <c r="A3018" t="s">
        <v>1170</v>
      </c>
      <c r="B3018" t="s">
        <v>1364</v>
      </c>
      <c r="C3018" s="5" t="s">
        <v>27</v>
      </c>
      <c r="D3018" s="5">
        <v>37413</v>
      </c>
      <c r="E3018" s="2">
        <v>979</v>
      </c>
      <c r="F3018" s="2">
        <v>94</v>
      </c>
      <c r="G3018" t="str">
        <f>B3018&amp;C3018</f>
        <v>Tillie HOLLYER800m</v>
      </c>
      <c r="H3018" s="2">
        <f>E3018</f>
        <v>979</v>
      </c>
      <c r="I3018" s="2" cm="1">
        <f t="array" ref="I3018">MAX(IF($G$3:$G$4000=$G3018,$H$3:$H$4000))</f>
        <v>979</v>
      </c>
      <c r="J3018" s="2" t="str">
        <v>ZAM</v>
      </c>
      <c r="K3018" s="21" t="str">
        <v>Lumeka KATUNDU</v>
      </c>
      <c r="L3018" s="47" t="str">
        <v>100m</v>
      </c>
      <c r="M3018" s="97">
        <v>33502</v>
      </c>
      <c r="N3018" s="96" t="str">
        <f t="shared" si="188"/>
        <v>Lumeka KATUNDU100m</v>
      </c>
      <c r="O3018" s="2">
        <f t="shared" si="189"/>
        <v>1129</v>
      </c>
      <c r="P3018" s="2">
        <f t="shared" si="190"/>
        <v>55</v>
      </c>
      <c r="Q3018" s="81" t="str">
        <f t="shared" si="191"/>
        <v/>
      </c>
    </row>
    <row r="3019" spans="1:17" x14ac:dyDescent="0.2">
      <c r="A3019" t="s">
        <v>1170</v>
      </c>
      <c r="B3019" t="s">
        <v>5212</v>
      </c>
      <c r="C3019" t="s">
        <v>29</v>
      </c>
      <c r="D3019" s="5">
        <v>36057</v>
      </c>
      <c r="E3019" s="2">
        <v>979</v>
      </c>
      <c r="F3019" s="2">
        <v>64</v>
      </c>
      <c r="G3019" t="str">
        <f>B3019&amp;C3019</f>
        <v>Eva GOODISSON5000m</v>
      </c>
      <c r="H3019" s="2">
        <f>E3019</f>
        <v>979</v>
      </c>
      <c r="I3019" s="2" cm="1">
        <f t="array" ref="I3019">MAX(IF($G$3:$G$4000=$G3019,$H$3:$H$4000))</f>
        <v>979</v>
      </c>
      <c r="J3019" s="2" t="str">
        <v>ZAM</v>
      </c>
      <c r="K3019" s="21" t="str">
        <v>Felistus MPANDE</v>
      </c>
      <c r="L3019" s="47" t="str">
        <v>800m</v>
      </c>
      <c r="M3019" s="97">
        <v>35214</v>
      </c>
      <c r="N3019" s="96" t="str">
        <f t="shared" si="188"/>
        <v>Felistus MPANDE800m</v>
      </c>
      <c r="O3019" s="2">
        <f t="shared" si="189"/>
        <v>1113</v>
      </c>
      <c r="P3019" s="2">
        <f t="shared" si="190"/>
        <v>49</v>
      </c>
      <c r="Q3019" s="81" t="str">
        <f t="shared" si="191"/>
        <v/>
      </c>
    </row>
    <row r="3020" spans="1:17" x14ac:dyDescent="0.2">
      <c r="A3020" t="s">
        <v>1170</v>
      </c>
      <c r="B3020" t="s">
        <v>1363</v>
      </c>
      <c r="C3020" s="5" t="s">
        <v>29</v>
      </c>
      <c r="D3020" s="5">
        <v>34569</v>
      </c>
      <c r="E3020" s="2">
        <v>978</v>
      </c>
      <c r="F3020" s="2">
        <v>66</v>
      </c>
      <c r="G3020" t="str">
        <f>B3020&amp;C3020</f>
        <v>Brigid DENNEHY5000m</v>
      </c>
      <c r="H3020" s="2">
        <f>E3020</f>
        <v>978</v>
      </c>
      <c r="I3020" s="2" cm="1">
        <f t="array" ref="I3020">MAX(IF($G$3:$G$4000=$G3020,$H$3:$H$4000))</f>
        <v>978</v>
      </c>
      <c r="J3020" s="2" t="str">
        <v>ZAM</v>
      </c>
      <c r="K3020" s="21" t="str">
        <v>Niddy MINGILISHI</v>
      </c>
      <c r="L3020" s="47" t="str">
        <v>400m</v>
      </c>
      <c r="M3020" s="97">
        <v>37127</v>
      </c>
      <c r="N3020" s="96" t="str">
        <f t="shared" si="188"/>
        <v>Niddy MINGILISHI400m</v>
      </c>
      <c r="O3020" s="2">
        <f t="shared" si="189"/>
        <v>1095</v>
      </c>
      <c r="P3020" s="2">
        <f t="shared" si="190"/>
        <v>79</v>
      </c>
      <c r="Q3020" s="81" t="str">
        <f t="shared" si="191"/>
        <v/>
      </c>
    </row>
    <row r="3021" spans="1:17" x14ac:dyDescent="0.2">
      <c r="A3021" t="s">
        <v>1170</v>
      </c>
      <c r="B3021" t="s">
        <v>1368</v>
      </c>
      <c r="C3021" t="s">
        <v>34</v>
      </c>
      <c r="D3021" s="5">
        <v>37173</v>
      </c>
      <c r="E3021" s="2">
        <v>977</v>
      </c>
      <c r="F3021" s="2">
        <v>27</v>
      </c>
      <c r="G3021" t="str">
        <f>B3021&amp;C3021</f>
        <v>Eva PRINGLE3000msc</v>
      </c>
      <c r="H3021" s="2">
        <f>E3021</f>
        <v>977</v>
      </c>
      <c r="I3021" s="2" cm="1">
        <f t="array" ref="I3021">MAX(IF($G$3:$G$4000=$G3021,$H$3:$H$4000))</f>
        <v>977</v>
      </c>
      <c r="J3021" s="2" t="str">
        <v>ZAM</v>
      </c>
      <c r="K3021" s="21" t="str">
        <v>Niddy MINGILISHI</v>
      </c>
      <c r="L3021" s="47" t="str">
        <v>200m</v>
      </c>
      <c r="M3021" s="97">
        <v>37127</v>
      </c>
      <c r="N3021" s="96" t="str">
        <f t="shared" si="188"/>
        <v>Niddy MINGILISHI200m</v>
      </c>
      <c r="O3021" s="2">
        <f t="shared" si="189"/>
        <v>1017</v>
      </c>
      <c r="P3021" s="2">
        <f t="shared" si="190"/>
        <v>143</v>
      </c>
      <c r="Q3021" s="81" t="str">
        <f t="shared" si="191"/>
        <v/>
      </c>
    </row>
    <row r="3022" spans="1:17" x14ac:dyDescent="0.2">
      <c r="A3022" t="s">
        <v>1170</v>
      </c>
      <c r="B3022" t="s">
        <v>1369</v>
      </c>
      <c r="C3022" s="5" t="s">
        <v>28</v>
      </c>
      <c r="D3022" s="5">
        <v>35936</v>
      </c>
      <c r="E3022" s="2">
        <v>976</v>
      </c>
      <c r="F3022" s="2">
        <v>63</v>
      </c>
      <c r="G3022" t="str">
        <f>B3022&amp;C3022</f>
        <v>Jessie SPEEDY1500m</v>
      </c>
      <c r="H3022" s="2">
        <f>E3022</f>
        <v>976</v>
      </c>
      <c r="I3022" s="2" cm="1">
        <f t="array" ref="I3022">MAX(IF($G$3:$G$4000=$G3022,$H$3:$H$4000))</f>
        <v>976</v>
      </c>
      <c r="J3022" s="2" t="str">
        <v>ZAM</v>
      </c>
      <c r="K3022" s="21" t="str">
        <v>Abygail SEPISO</v>
      </c>
      <c r="L3022" s="47" t="str">
        <v>400m</v>
      </c>
      <c r="M3022" s="97">
        <v>34739</v>
      </c>
      <c r="N3022" s="96" t="str">
        <f t="shared" si="188"/>
        <v>Abygail SEPISO400m</v>
      </c>
      <c r="O3022" s="2">
        <f t="shared" si="189"/>
        <v>1017</v>
      </c>
      <c r="P3022" s="2">
        <f t="shared" si="190"/>
        <v>150</v>
      </c>
      <c r="Q3022" s="81" t="str">
        <f t="shared" si="191"/>
        <v/>
      </c>
    </row>
    <row r="3023" spans="1:17" x14ac:dyDescent="0.2">
      <c r="A3023" t="s">
        <v>1170</v>
      </c>
      <c r="B3023" t="s">
        <v>1369</v>
      </c>
      <c r="C3023" s="6" t="s">
        <v>27</v>
      </c>
      <c r="D3023" s="5">
        <v>35936</v>
      </c>
      <c r="E3023" s="2">
        <v>975</v>
      </c>
      <c r="F3023" s="2">
        <v>98</v>
      </c>
      <c r="G3023" t="str">
        <f>B3023&amp;C3023</f>
        <v>Jessie SPEEDY800m</v>
      </c>
      <c r="H3023" s="2">
        <f>E3023</f>
        <v>975</v>
      </c>
      <c r="I3023" s="2" cm="1">
        <f t="array" ref="I3023">MAX(IF($G$3:$G$4000=$G3023,$H$3:$H$4000))</f>
        <v>975</v>
      </c>
      <c r="J3023" s="2" t="str">
        <v>ZAM</v>
      </c>
      <c r="K3023" s="21" t="str">
        <v>Ruth MUTALE</v>
      </c>
      <c r="L3023" s="47" t="str">
        <v>100m</v>
      </c>
      <c r="M3023" s="97">
        <v>44612</v>
      </c>
      <c r="N3023" s="96" t="str">
        <f t="shared" si="188"/>
        <v>Ruth MUTALE100m</v>
      </c>
      <c r="O3023" s="2">
        <f t="shared" si="189"/>
        <v>1013</v>
      </c>
      <c r="P3023" s="2">
        <f t="shared" si="190"/>
        <v>162</v>
      </c>
      <c r="Q3023" s="81" t="str">
        <f t="shared" si="191"/>
        <v/>
      </c>
    </row>
    <row r="3024" spans="1:17" x14ac:dyDescent="0.2">
      <c r="A3024" t="s">
        <v>1170</v>
      </c>
      <c r="B3024" t="s">
        <v>5197</v>
      </c>
      <c r="C3024" t="s">
        <v>28</v>
      </c>
      <c r="D3024" s="5">
        <v>37750</v>
      </c>
      <c r="E3024" s="2">
        <v>975</v>
      </c>
      <c r="F3024" s="2">
        <v>64</v>
      </c>
      <c r="G3024" t="str">
        <f>B3024&amp;C3024</f>
        <v>Bella BROWNE1500m</v>
      </c>
      <c r="H3024" s="2">
        <f>E3024</f>
        <v>975</v>
      </c>
      <c r="I3024" s="2" cm="1">
        <f t="array" ref="I3024">MAX(IF($G$3:$G$4000=$G3024,$H$3:$H$4000))</f>
        <v>975</v>
      </c>
      <c r="J3024" s="2" t="str">
        <v>ZAM</v>
      </c>
      <c r="K3024" s="21" t="str">
        <v>Ruth MUTALE</v>
      </c>
      <c r="L3024" s="47" t="str">
        <v>200m</v>
      </c>
      <c r="M3024" s="97">
        <v>44612</v>
      </c>
      <c r="N3024" s="96" t="str">
        <f t="shared" si="188"/>
        <v>Ruth MUTALE200m</v>
      </c>
      <c r="O3024" s="2">
        <f t="shared" si="189"/>
        <v>1004</v>
      </c>
      <c r="P3024" s="2">
        <f t="shared" si="190"/>
        <v>160</v>
      </c>
      <c r="Q3024" s="81" t="str">
        <f t="shared" si="191"/>
        <v/>
      </c>
    </row>
    <row r="3025" spans="1:17" x14ac:dyDescent="0.2">
      <c r="A3025" t="s">
        <v>1170</v>
      </c>
      <c r="B3025" t="s">
        <v>1368</v>
      </c>
      <c r="C3025" t="s">
        <v>28</v>
      </c>
      <c r="D3025" s="5">
        <v>37173</v>
      </c>
      <c r="E3025" s="2">
        <v>974</v>
      </c>
      <c r="F3025" s="2">
        <v>66</v>
      </c>
      <c r="G3025" t="str">
        <f>B3025&amp;C3025</f>
        <v>Eva PRINGLE1500m</v>
      </c>
      <c r="H3025" s="2">
        <f>E3025</f>
        <v>974</v>
      </c>
      <c r="I3025" s="2" cm="1">
        <f t="array" ref="I3025">MAX(IF($G$3:$G$4000=$G3025,$H$3:$H$4000))</f>
        <v>974</v>
      </c>
      <c r="J3025" s="2" t="str">
        <v>ZAM</v>
      </c>
      <c r="K3025" s="21" t="str">
        <v>Mary FWAMBO</v>
      </c>
      <c r="L3025" s="47" t="str">
        <v>javelin-throw</v>
      </c>
      <c r="M3025" s="97">
        <v>36080</v>
      </c>
      <c r="N3025" s="96" t="str">
        <f t="shared" si="188"/>
        <v>Mary FWAMBOjavelin-throw</v>
      </c>
      <c r="O3025" s="2">
        <f t="shared" si="189"/>
        <v>776</v>
      </c>
      <c r="P3025" s="2">
        <f t="shared" si="190"/>
        <v>115</v>
      </c>
      <c r="Q3025" s="81" t="str">
        <f t="shared" si="191"/>
        <v/>
      </c>
    </row>
    <row r="3026" spans="1:17" x14ac:dyDescent="0.2">
      <c r="A3026" t="s">
        <v>1170</v>
      </c>
      <c r="B3026" t="s">
        <v>1584</v>
      </c>
      <c r="C3026" s="5" t="s">
        <v>40</v>
      </c>
      <c r="D3026" s="5">
        <v>37073</v>
      </c>
      <c r="E3026" s="2">
        <v>970</v>
      </c>
      <c r="F3026" s="2">
        <v>29</v>
      </c>
      <c r="G3026" t="str">
        <f>B3026&amp;C3026</f>
        <v>Savannah SCHEENdiscus-throw</v>
      </c>
      <c r="H3026" s="2">
        <f>E3026</f>
        <v>970</v>
      </c>
      <c r="I3026" s="2" cm="1">
        <f t="array" ref="I3026">MAX(IF($G$3:$G$4000=$G3026,$H$3:$H$4000))</f>
        <v>970</v>
      </c>
      <c r="J3026" s="2" t="str">
        <v>ZAM</v>
      </c>
      <c r="K3026" s="21" t="str">
        <v>Mary FWAMBO</v>
      </c>
      <c r="L3026" s="47" t="str">
        <v>shot-put</v>
      </c>
      <c r="M3026" s="97">
        <v>36080</v>
      </c>
      <c r="N3026" s="96" t="str">
        <f t="shared" si="188"/>
        <v>Mary FWAMBOshot-put</v>
      </c>
      <c r="O3026" s="2">
        <f t="shared" si="189"/>
        <v>728</v>
      </c>
      <c r="P3026" s="2">
        <f t="shared" si="190"/>
        <v>161</v>
      </c>
      <c r="Q3026" s="81" t="str">
        <f t="shared" si="191"/>
        <v/>
      </c>
    </row>
    <row r="3027" spans="1:17" x14ac:dyDescent="0.2">
      <c r="A3027" t="s">
        <v>1170</v>
      </c>
      <c r="B3027" t="s">
        <v>1446</v>
      </c>
      <c r="C3027" t="s">
        <v>37</v>
      </c>
      <c r="D3027" s="5">
        <v>35841</v>
      </c>
      <c r="E3027" s="2">
        <v>968</v>
      </c>
      <c r="F3027" s="2">
        <v>51</v>
      </c>
      <c r="G3027" t="str">
        <f>B3027&amp;C3027</f>
        <v>Christina RYANlong-jump</v>
      </c>
      <c r="H3027" s="2">
        <f>E3027</f>
        <v>968</v>
      </c>
      <c r="I3027" s="2" cm="1">
        <f t="array" ref="I3027">MAX(IF($G$3:$G$4000=$G3027,$H$3:$H$4000))</f>
        <v>968</v>
      </c>
      <c r="L3027" s="47"/>
      <c r="N3027" s="96" t="str">
        <f t="shared" si="188"/>
        <v/>
      </c>
      <c r="O3027" s="2" t="e">
        <f t="shared" si="189"/>
        <v>#N/A</v>
      </c>
      <c r="P3027" s="2">
        <f t="shared" si="190"/>
        <v>1</v>
      </c>
      <c r="Q3027" s="81" t="str">
        <f t="shared" si="191"/>
        <v/>
      </c>
    </row>
    <row r="3028" spans="1:17" x14ac:dyDescent="0.2">
      <c r="A3028" t="s">
        <v>1170</v>
      </c>
      <c r="B3028" t="s">
        <v>1522</v>
      </c>
      <c r="C3028" t="s">
        <v>35</v>
      </c>
      <c r="D3028" s="5">
        <v>38991</v>
      </c>
      <c r="E3028" s="2">
        <v>965</v>
      </c>
      <c r="F3028" s="2">
        <v>29</v>
      </c>
      <c r="G3028" t="str">
        <f>B3028&amp;C3028</f>
        <v>Naomi WAITEhigh-jump</v>
      </c>
      <c r="H3028" s="2">
        <f>E3028</f>
        <v>965</v>
      </c>
      <c r="I3028" s="2" cm="1">
        <f t="array" ref="I3028">MAX(IF($G$3:$G$4000=$G3028,$H$3:$H$4000))</f>
        <v>965</v>
      </c>
      <c r="L3028" s="47"/>
      <c r="N3028" s="96" t="str">
        <f t="shared" si="188"/>
        <v/>
      </c>
      <c r="O3028" s="2" t="e">
        <f t="shared" si="189"/>
        <v>#N/A</v>
      </c>
      <c r="P3028" s="2">
        <f t="shared" si="190"/>
        <v>1</v>
      </c>
      <c r="Q3028" s="81" t="str">
        <f t="shared" si="191"/>
        <v/>
      </c>
    </row>
    <row r="3029" spans="1:17" x14ac:dyDescent="0.2">
      <c r="A3029" t="s">
        <v>1170</v>
      </c>
      <c r="B3029" t="s">
        <v>1523</v>
      </c>
      <c r="C3029" t="s">
        <v>35</v>
      </c>
      <c r="D3029" s="5">
        <v>36189</v>
      </c>
      <c r="E3029" s="2">
        <v>965</v>
      </c>
      <c r="F3029" s="2">
        <v>29</v>
      </c>
      <c r="G3029" t="str">
        <f>B3029&amp;C3029</f>
        <v>Alex HYLANDhigh-jump</v>
      </c>
      <c r="H3029" s="2">
        <f>E3029</f>
        <v>965</v>
      </c>
      <c r="I3029" s="2" cm="1">
        <f t="array" ref="I3029">MAX(IF($G$3:$G$4000=$G3029,$H$3:$H$4000))</f>
        <v>965</v>
      </c>
      <c r="L3029" s="47"/>
      <c r="N3029" s="96" t="str">
        <f t="shared" si="188"/>
        <v/>
      </c>
      <c r="O3029" s="2" t="e">
        <f t="shared" si="189"/>
        <v>#N/A</v>
      </c>
      <c r="P3029" s="2">
        <f t="shared" si="190"/>
        <v>1</v>
      </c>
      <c r="Q3029" s="81" t="str">
        <f t="shared" si="191"/>
        <v/>
      </c>
    </row>
    <row r="3030" spans="1:17" x14ac:dyDescent="0.2">
      <c r="A3030" t="s">
        <v>1170</v>
      </c>
      <c r="B3030" t="s">
        <v>5213</v>
      </c>
      <c r="C3030" s="5" t="s">
        <v>29</v>
      </c>
      <c r="D3030" s="5">
        <v>35105</v>
      </c>
      <c r="E3030" s="2">
        <v>964</v>
      </c>
      <c r="F3030" s="2">
        <v>74</v>
      </c>
      <c r="G3030" t="str">
        <f>B3030&amp;C3030</f>
        <v>Nicole VAN DER KAAY5000m</v>
      </c>
      <c r="H3030" s="2">
        <f>E3030</f>
        <v>964</v>
      </c>
      <c r="I3030" s="2" cm="1">
        <f t="array" ref="I3030">MAX(IF($G$3:$G$4000=$G3030,$H$3:$H$4000))</f>
        <v>964</v>
      </c>
      <c r="L3030" s="47"/>
      <c r="N3030" s="96" t="str">
        <f t="shared" si="188"/>
        <v/>
      </c>
      <c r="O3030" s="2" t="e">
        <f t="shared" si="189"/>
        <v>#N/A</v>
      </c>
      <c r="P3030" s="2">
        <f t="shared" si="190"/>
        <v>1</v>
      </c>
      <c r="Q3030" s="81" t="str">
        <f t="shared" si="191"/>
        <v/>
      </c>
    </row>
    <row r="3031" spans="1:17" x14ac:dyDescent="0.2">
      <c r="A3031" t="s">
        <v>1170</v>
      </c>
      <c r="B3031" t="s">
        <v>1487</v>
      </c>
      <c r="C3031" s="6" t="s">
        <v>37</v>
      </c>
      <c r="D3031" s="5">
        <v>30968</v>
      </c>
      <c r="E3031" s="2">
        <v>964</v>
      </c>
      <c r="F3031" s="2">
        <v>47</v>
      </c>
      <c r="G3031" t="str">
        <f>B3031&amp;C3031</f>
        <v>Helena DINNISSENlong-jump</v>
      </c>
      <c r="H3031" s="2">
        <f>E3031</f>
        <v>964</v>
      </c>
      <c r="I3031" s="2" cm="1">
        <f t="array" ref="I3031">MAX(IF($G$3:$G$4000=$G3031,$H$3:$H$4000))</f>
        <v>964</v>
      </c>
      <c r="L3031" s="47"/>
      <c r="N3031" s="96" t="str">
        <f t="shared" si="188"/>
        <v/>
      </c>
      <c r="O3031" s="2" t="e">
        <f t="shared" si="189"/>
        <v>#N/A</v>
      </c>
      <c r="P3031" s="2">
        <f t="shared" si="190"/>
        <v>1</v>
      </c>
      <c r="Q3031" s="81" t="str">
        <f t="shared" si="191"/>
        <v/>
      </c>
    </row>
    <row r="3032" spans="1:17" x14ac:dyDescent="0.2">
      <c r="A3032" t="s">
        <v>1170</v>
      </c>
      <c r="B3032" t="s">
        <v>1370</v>
      </c>
      <c r="C3032" t="s">
        <v>28</v>
      </c>
      <c r="D3032" s="5">
        <v>33749</v>
      </c>
      <c r="E3032" s="2">
        <v>963</v>
      </c>
      <c r="F3032" s="2">
        <v>75</v>
      </c>
      <c r="G3032" t="str">
        <f>B3032&amp;C3032</f>
        <v>Esther KEOWN1500m</v>
      </c>
      <c r="H3032" s="2">
        <f>E3032</f>
        <v>963</v>
      </c>
      <c r="I3032" s="2" cm="1">
        <f t="array" ref="I3032">MAX(IF($G$3:$G$4000=$G3032,$H$3:$H$4000))</f>
        <v>963</v>
      </c>
      <c r="L3032" s="47"/>
      <c r="N3032" s="96" t="str">
        <f t="shared" si="188"/>
        <v/>
      </c>
      <c r="O3032" s="2" t="e">
        <f t="shared" si="189"/>
        <v>#N/A</v>
      </c>
      <c r="P3032" s="2">
        <f t="shared" si="190"/>
        <v>1</v>
      </c>
      <c r="Q3032" s="81" t="str">
        <f t="shared" si="191"/>
        <v/>
      </c>
    </row>
    <row r="3033" spans="1:17" x14ac:dyDescent="0.2">
      <c r="A3033" t="s">
        <v>1170</v>
      </c>
      <c r="B3033" t="s">
        <v>2589</v>
      </c>
      <c r="C3033" t="s">
        <v>39</v>
      </c>
      <c r="D3033" s="5">
        <v>37416</v>
      </c>
      <c r="E3033" s="2">
        <v>963</v>
      </c>
      <c r="F3033" s="2">
        <v>29</v>
      </c>
      <c r="G3033" t="str">
        <f>B3033&amp;C3033</f>
        <v>Kaia TUPU-SOUTHshot-put</v>
      </c>
      <c r="H3033" s="2">
        <f>E3033</f>
        <v>963</v>
      </c>
      <c r="I3033" s="2" cm="1">
        <f t="array" ref="I3033">MAX(IF($G$3:$G$4000=$G3033,$H$3:$H$4000))</f>
        <v>963</v>
      </c>
      <c r="L3033" s="47"/>
      <c r="N3033" s="96" t="str">
        <f t="shared" si="188"/>
        <v/>
      </c>
      <c r="O3033" s="2" t="e">
        <f t="shared" si="189"/>
        <v>#N/A</v>
      </c>
      <c r="P3033" s="2">
        <f t="shared" si="190"/>
        <v>1</v>
      </c>
      <c r="Q3033" s="81" t="str">
        <f t="shared" si="191"/>
        <v/>
      </c>
    </row>
    <row r="3034" spans="1:17" x14ac:dyDescent="0.2">
      <c r="A3034" t="s">
        <v>1170</v>
      </c>
      <c r="B3034" t="s">
        <v>1374</v>
      </c>
      <c r="C3034" t="s">
        <v>28</v>
      </c>
      <c r="D3034" s="5">
        <v>38544</v>
      </c>
      <c r="E3034" s="2">
        <v>959</v>
      </c>
      <c r="F3034" s="2">
        <v>83</v>
      </c>
      <c r="G3034" t="str">
        <f>B3034&amp;C3034</f>
        <v>Rosaria GIBSON1500m</v>
      </c>
      <c r="H3034" s="2">
        <f>E3034</f>
        <v>959</v>
      </c>
      <c r="I3034" s="2" cm="1">
        <f t="array" ref="I3034">MAX(IF($G$3:$G$4000=$G3034,$H$3:$H$4000))</f>
        <v>959</v>
      </c>
      <c r="L3034" s="47"/>
      <c r="N3034" s="96" t="str">
        <f t="shared" si="188"/>
        <v/>
      </c>
      <c r="O3034" s="2" t="e">
        <f t="shared" si="189"/>
        <v>#N/A</v>
      </c>
      <c r="P3034" s="2">
        <f t="shared" si="190"/>
        <v>1</v>
      </c>
      <c r="Q3034" s="81" t="str">
        <f t="shared" si="191"/>
        <v/>
      </c>
    </row>
    <row r="3035" spans="1:17" x14ac:dyDescent="0.2">
      <c r="A3035" t="s">
        <v>1170</v>
      </c>
      <c r="B3035" t="s">
        <v>1336</v>
      </c>
      <c r="C3035" t="s">
        <v>28</v>
      </c>
      <c r="D3035" s="5">
        <v>38433</v>
      </c>
      <c r="E3035" s="2">
        <v>958</v>
      </c>
      <c r="F3035" s="2">
        <v>84</v>
      </c>
      <c r="G3035" t="str">
        <f>B3035&amp;C3035</f>
        <v>Kiera HALL1500m</v>
      </c>
      <c r="H3035" s="2">
        <f>E3035</f>
        <v>958</v>
      </c>
      <c r="I3035" s="2" cm="1">
        <f t="array" ref="I3035">MAX(IF($G$3:$G$4000=$G3035,$H$3:$H$4000))</f>
        <v>958</v>
      </c>
      <c r="L3035" s="47"/>
      <c r="N3035" s="96" t="str">
        <f t="shared" si="188"/>
        <v/>
      </c>
      <c r="O3035" s="2" t="e">
        <f t="shared" si="189"/>
        <v>#N/A</v>
      </c>
      <c r="P3035" s="2">
        <f t="shared" si="190"/>
        <v>1</v>
      </c>
      <c r="Q3035" s="81" t="str">
        <f t="shared" si="191"/>
        <v/>
      </c>
    </row>
    <row r="3036" spans="1:17" x14ac:dyDescent="0.2">
      <c r="A3036" t="s">
        <v>1170</v>
      </c>
      <c r="B3036" t="s">
        <v>5200</v>
      </c>
      <c r="C3036" t="s">
        <v>28</v>
      </c>
      <c r="D3036" s="6"/>
      <c r="E3036" s="2">
        <v>958</v>
      </c>
      <c r="F3036" s="2">
        <v>85</v>
      </c>
      <c r="G3036" t="str">
        <f>B3036&amp;C3036</f>
        <v>Emma FERGUSON1500m</v>
      </c>
      <c r="H3036" s="2">
        <f>E3036</f>
        <v>958</v>
      </c>
      <c r="I3036" s="2" cm="1">
        <f t="array" ref="I3036">MAX(IF($G$3:$G$4000=$G3036,$H$3:$H$4000))</f>
        <v>958</v>
      </c>
      <c r="L3036" s="47"/>
      <c r="N3036" s="96" t="str">
        <f t="shared" si="188"/>
        <v/>
      </c>
      <c r="O3036" s="2" t="e">
        <f t="shared" si="189"/>
        <v>#N/A</v>
      </c>
      <c r="P3036" s="2">
        <f t="shared" si="190"/>
        <v>1</v>
      </c>
      <c r="Q3036" s="81" t="str">
        <f t="shared" si="191"/>
        <v/>
      </c>
    </row>
    <row r="3037" spans="1:17" x14ac:dyDescent="0.2">
      <c r="A3037" t="s">
        <v>1170</v>
      </c>
      <c r="B3037" t="s">
        <v>1582</v>
      </c>
      <c r="C3037" s="5" t="s">
        <v>39</v>
      </c>
      <c r="D3037" s="6">
        <v>37730</v>
      </c>
      <c r="E3037" s="2">
        <v>956</v>
      </c>
      <c r="F3037" s="2">
        <v>7</v>
      </c>
      <c r="G3037" t="str">
        <f>B3037&amp;C3037</f>
        <v>Tapenisa HAVEAshot-put</v>
      </c>
      <c r="H3037" s="2">
        <f>E3037</f>
        <v>956</v>
      </c>
      <c r="I3037" s="2" cm="1">
        <f t="array" ref="I3037">MAX(IF($G$3:$G$4000=$G3037,$H$3:$H$4000))</f>
        <v>956</v>
      </c>
      <c r="L3037" s="47"/>
      <c r="N3037" s="96" t="str">
        <f t="shared" si="188"/>
        <v/>
      </c>
      <c r="O3037" s="2" t="e">
        <f t="shared" si="189"/>
        <v>#N/A</v>
      </c>
      <c r="P3037" s="2">
        <f t="shared" si="190"/>
        <v>1</v>
      </c>
      <c r="Q3037" s="81" t="str">
        <f t="shared" si="191"/>
        <v/>
      </c>
    </row>
    <row r="3038" spans="1:17" x14ac:dyDescent="0.2">
      <c r="A3038" t="s">
        <v>1170</v>
      </c>
      <c r="B3038" t="s">
        <v>1375</v>
      </c>
      <c r="C3038" s="5" t="s">
        <v>28</v>
      </c>
      <c r="D3038" s="5">
        <v>37953</v>
      </c>
      <c r="E3038" s="2">
        <v>955</v>
      </c>
      <c r="F3038" s="2">
        <v>88</v>
      </c>
      <c r="G3038" t="str">
        <f>B3038&amp;C3038</f>
        <v>Hannah GAPES1500m</v>
      </c>
      <c r="H3038" s="2">
        <f>E3038</f>
        <v>955</v>
      </c>
      <c r="I3038" s="2" cm="1">
        <f t="array" ref="I3038">MAX(IF($G$3:$G$4000=$G3038,$H$3:$H$4000))</f>
        <v>955</v>
      </c>
      <c r="L3038" s="47"/>
      <c r="N3038" s="96" t="str">
        <f t="shared" si="188"/>
        <v/>
      </c>
      <c r="O3038" s="2" t="e">
        <f t="shared" si="189"/>
        <v>#N/A</v>
      </c>
      <c r="P3038" s="2">
        <f t="shared" si="190"/>
        <v>1</v>
      </c>
      <c r="Q3038" s="81" t="str">
        <f t="shared" si="191"/>
        <v/>
      </c>
    </row>
    <row r="3039" spans="1:17" x14ac:dyDescent="0.2">
      <c r="A3039" t="s">
        <v>1170</v>
      </c>
      <c r="B3039" t="s">
        <v>1481</v>
      </c>
      <c r="C3039" t="s">
        <v>37</v>
      </c>
      <c r="D3039" s="5">
        <v>35473</v>
      </c>
      <c r="E3039" s="2">
        <v>953</v>
      </c>
      <c r="F3039" s="2">
        <v>54</v>
      </c>
      <c r="G3039" t="str">
        <f>B3039&amp;C3039</f>
        <v>Anna GRIMALDIlong-jump</v>
      </c>
      <c r="H3039" s="2">
        <f>E3039</f>
        <v>953</v>
      </c>
      <c r="I3039" s="2" cm="1">
        <f t="array" ref="I3039">MAX(IF($G$3:$G$4000=$G3039,$H$3:$H$4000))</f>
        <v>953</v>
      </c>
      <c r="L3039" s="47"/>
      <c r="N3039" s="96" t="str">
        <f t="shared" si="188"/>
        <v/>
      </c>
      <c r="O3039" s="2" t="e">
        <f t="shared" si="189"/>
        <v>#N/A</v>
      </c>
      <c r="P3039" s="2">
        <f t="shared" si="190"/>
        <v>1</v>
      </c>
      <c r="Q3039" s="81" t="str">
        <f t="shared" si="191"/>
        <v/>
      </c>
    </row>
    <row r="3040" spans="1:17" x14ac:dyDescent="0.2">
      <c r="A3040" t="s">
        <v>1170</v>
      </c>
      <c r="B3040" t="s">
        <v>1749</v>
      </c>
      <c r="C3040" t="s">
        <v>29</v>
      </c>
      <c r="D3040" s="5">
        <v>30384</v>
      </c>
      <c r="E3040" s="2">
        <v>950</v>
      </c>
      <c r="F3040" s="2">
        <v>79</v>
      </c>
      <c r="G3040" t="str">
        <f>B3040&amp;C3040</f>
        <v>Lisa CROSS5000m</v>
      </c>
      <c r="H3040" s="2">
        <f>E3040</f>
        <v>950</v>
      </c>
      <c r="I3040" s="2" cm="1">
        <f t="array" ref="I3040">MAX(IF($G$3:$G$4000=$G3040,$H$3:$H$4000))</f>
        <v>950</v>
      </c>
      <c r="L3040" s="47"/>
      <c r="N3040" s="96" t="str">
        <f t="shared" si="188"/>
        <v/>
      </c>
      <c r="O3040" s="2" t="e">
        <f t="shared" si="189"/>
        <v>#N/A</v>
      </c>
      <c r="P3040" s="2">
        <f t="shared" si="190"/>
        <v>1</v>
      </c>
      <c r="Q3040" s="81" t="str">
        <f t="shared" si="191"/>
        <v/>
      </c>
    </row>
    <row r="3041" spans="1:17" x14ac:dyDescent="0.2">
      <c r="A3041" t="s">
        <v>1170</v>
      </c>
      <c r="B3041" t="s">
        <v>1451</v>
      </c>
      <c r="C3041" s="6" t="s">
        <v>32</v>
      </c>
      <c r="D3041" s="5">
        <v>35512</v>
      </c>
      <c r="E3041" s="2">
        <v>950</v>
      </c>
      <c r="F3041" s="2">
        <v>50</v>
      </c>
      <c r="G3041" t="str">
        <f>B3041&amp;C3041</f>
        <v>Celine PEARN100mh</v>
      </c>
      <c r="H3041" s="2">
        <f>E3041</f>
        <v>950</v>
      </c>
      <c r="I3041" s="2" cm="1">
        <f t="array" ref="I3041">MAX(IF($G$3:$G$4000=$G3041,$H$3:$H$4000))</f>
        <v>950</v>
      </c>
      <c r="L3041" s="47"/>
      <c r="N3041" s="96" t="str">
        <f t="shared" si="188"/>
        <v/>
      </c>
      <c r="O3041" s="2" t="e">
        <f t="shared" si="189"/>
        <v>#N/A</v>
      </c>
      <c r="P3041" s="2">
        <f t="shared" si="190"/>
        <v>1</v>
      </c>
      <c r="Q3041" s="81" t="str">
        <f t="shared" si="191"/>
        <v/>
      </c>
    </row>
    <row r="3042" spans="1:17" x14ac:dyDescent="0.2">
      <c r="A3042" t="s">
        <v>1170</v>
      </c>
      <c r="B3042" t="s">
        <v>1582</v>
      </c>
      <c r="C3042" t="s">
        <v>40</v>
      </c>
      <c r="D3042" s="5">
        <v>37730</v>
      </c>
      <c r="E3042" s="2">
        <v>950</v>
      </c>
      <c r="F3042" s="2">
        <v>15</v>
      </c>
      <c r="G3042" t="str">
        <f>B3042&amp;C3042</f>
        <v>Tapenisa HAVEAdiscus-throw</v>
      </c>
      <c r="H3042" s="2">
        <f>E3042</f>
        <v>950</v>
      </c>
      <c r="I3042" s="2" cm="1">
        <f t="array" ref="I3042">MAX(IF($G$3:$G$4000=$G3042,$H$3:$H$4000))</f>
        <v>950</v>
      </c>
      <c r="L3042" s="47"/>
      <c r="N3042" s="96" t="str">
        <f t="shared" si="188"/>
        <v/>
      </c>
      <c r="O3042" s="2" t="e">
        <f t="shared" si="189"/>
        <v>#N/A</v>
      </c>
      <c r="P3042" s="2">
        <f t="shared" si="190"/>
        <v>1</v>
      </c>
      <c r="Q3042" s="81" t="str">
        <f t="shared" si="191"/>
        <v/>
      </c>
    </row>
    <row r="3043" spans="1:17" x14ac:dyDescent="0.2">
      <c r="A3043" t="s">
        <v>1170</v>
      </c>
      <c r="B3043" s="5" t="s">
        <v>1347</v>
      </c>
      <c r="C3043" s="5" t="s">
        <v>28</v>
      </c>
      <c r="D3043" s="5">
        <v>37878</v>
      </c>
      <c r="E3043" s="2">
        <v>946</v>
      </c>
      <c r="F3043" s="2">
        <v>92</v>
      </c>
      <c r="G3043" t="str">
        <f>B3043&amp;C3043</f>
        <v>Macey HILTON1500m</v>
      </c>
      <c r="H3043" s="2">
        <f>E3043</f>
        <v>946</v>
      </c>
      <c r="I3043" s="2" cm="1">
        <f t="array" ref="I3043">MAX(IF($G$3:$G$4000=$G3043,$H$3:$H$4000))</f>
        <v>946</v>
      </c>
      <c r="L3043" s="47"/>
      <c r="N3043" s="96" t="str">
        <f t="shared" si="188"/>
        <v/>
      </c>
      <c r="O3043" s="2" t="e">
        <f t="shared" si="189"/>
        <v>#N/A</v>
      </c>
      <c r="P3043" s="2">
        <f t="shared" si="190"/>
        <v>1</v>
      </c>
      <c r="Q3043" s="81" t="str">
        <f t="shared" si="191"/>
        <v/>
      </c>
    </row>
    <row r="3044" spans="1:17" x14ac:dyDescent="0.2">
      <c r="A3044" t="s">
        <v>1170</v>
      </c>
      <c r="B3044" t="s">
        <v>1368</v>
      </c>
      <c r="C3044" s="5" t="s">
        <v>29</v>
      </c>
      <c r="D3044" s="6">
        <v>37173</v>
      </c>
      <c r="E3044" s="2">
        <v>946</v>
      </c>
      <c r="F3044" s="2">
        <v>81</v>
      </c>
      <c r="G3044" t="str">
        <f>B3044&amp;C3044</f>
        <v>Eva PRINGLE5000m</v>
      </c>
      <c r="H3044" s="2">
        <f>E3044</f>
        <v>946</v>
      </c>
      <c r="I3044" s="2" cm="1">
        <f t="array" ref="I3044">MAX(IF($G$3:$G$4000=$G3044,$H$3:$H$4000))</f>
        <v>946</v>
      </c>
      <c r="L3044" s="47"/>
      <c r="N3044" s="96" t="str">
        <f t="shared" si="188"/>
        <v/>
      </c>
      <c r="O3044" s="2" t="e">
        <f t="shared" si="189"/>
        <v>#N/A</v>
      </c>
      <c r="P3044" s="2">
        <f t="shared" si="190"/>
        <v>1</v>
      </c>
      <c r="Q3044" s="81" t="str">
        <f t="shared" si="191"/>
        <v/>
      </c>
    </row>
    <row r="3045" spans="1:17" x14ac:dyDescent="0.2">
      <c r="A3045" t="s">
        <v>1170</v>
      </c>
      <c r="B3045" t="s">
        <v>1454</v>
      </c>
      <c r="C3045" t="s">
        <v>32</v>
      </c>
      <c r="D3045" s="5">
        <v>36708</v>
      </c>
      <c r="E3045" s="2">
        <v>946</v>
      </c>
      <c r="F3045" s="2">
        <v>51</v>
      </c>
      <c r="G3045" t="str">
        <f>B3045&amp;C3045</f>
        <v>Alessandra MACDONALD100mh</v>
      </c>
      <c r="H3045" s="2">
        <f>E3045</f>
        <v>946</v>
      </c>
      <c r="I3045" s="2" cm="1">
        <f t="array" ref="I3045">MAX(IF($G$3:$G$4000=$G3045,$H$3:$H$4000))</f>
        <v>946</v>
      </c>
      <c r="L3045" s="47"/>
      <c r="N3045" s="96" t="str">
        <f t="shared" si="188"/>
        <v/>
      </c>
      <c r="O3045" s="2" t="e">
        <f t="shared" si="189"/>
        <v>#N/A</v>
      </c>
      <c r="P3045" s="2">
        <f t="shared" si="190"/>
        <v>1</v>
      </c>
      <c r="Q3045" s="81" t="str">
        <f t="shared" si="191"/>
        <v/>
      </c>
    </row>
    <row r="3046" spans="1:17" x14ac:dyDescent="0.2">
      <c r="A3046" t="s">
        <v>1170</v>
      </c>
      <c r="B3046" t="s">
        <v>1376</v>
      </c>
      <c r="C3046" s="6" t="s">
        <v>28</v>
      </c>
      <c r="D3046" s="6">
        <v>39121</v>
      </c>
      <c r="E3046" s="2">
        <v>944</v>
      </c>
      <c r="F3046" s="2">
        <v>96</v>
      </c>
      <c r="G3046" t="str">
        <f>B3046&amp;C3046</f>
        <v>Boh RITCHIE1500m</v>
      </c>
      <c r="H3046" s="2">
        <f>E3046</f>
        <v>944</v>
      </c>
      <c r="I3046" s="2" cm="1">
        <f t="array" ref="I3046">MAX(IF($G$3:$G$4000=$G3046,$H$3:$H$4000))</f>
        <v>944</v>
      </c>
      <c r="L3046" s="47"/>
      <c r="N3046" s="96" t="str">
        <f t="shared" si="188"/>
        <v/>
      </c>
      <c r="O3046" s="2" t="e">
        <f t="shared" si="189"/>
        <v>#N/A</v>
      </c>
      <c r="P3046" s="2">
        <f t="shared" si="190"/>
        <v>1</v>
      </c>
      <c r="Q3046" s="81" t="str">
        <f t="shared" si="191"/>
        <v/>
      </c>
    </row>
    <row r="3047" spans="1:17" x14ac:dyDescent="0.2">
      <c r="A3047" t="s">
        <v>1170</v>
      </c>
      <c r="B3047" t="s">
        <v>2589</v>
      </c>
      <c r="C3047" t="s">
        <v>40</v>
      </c>
      <c r="D3047" s="5">
        <v>37416</v>
      </c>
      <c r="E3047" s="2">
        <v>940</v>
      </c>
      <c r="F3047" s="2">
        <v>36</v>
      </c>
      <c r="G3047" t="str">
        <f>B3047&amp;C3047</f>
        <v>Kaia TUPU-SOUTHdiscus-throw</v>
      </c>
      <c r="H3047" s="2">
        <f>E3047</f>
        <v>940</v>
      </c>
      <c r="I3047" s="2" cm="1">
        <f t="array" ref="I3047">MAX(IF($G$3:$G$4000=$G3047,$H$3:$H$4000))</f>
        <v>940</v>
      </c>
      <c r="L3047" s="47"/>
      <c r="N3047" s="96" t="str">
        <f t="shared" si="188"/>
        <v/>
      </c>
      <c r="O3047" s="2" t="e">
        <f t="shared" si="189"/>
        <v>#N/A</v>
      </c>
      <c r="P3047" s="2">
        <f t="shared" si="190"/>
        <v>1</v>
      </c>
      <c r="Q3047" s="81" t="str">
        <f t="shared" si="191"/>
        <v/>
      </c>
    </row>
    <row r="3048" spans="1:17" x14ac:dyDescent="0.2">
      <c r="A3048" t="s">
        <v>1170</v>
      </c>
      <c r="B3048" t="s">
        <v>1749</v>
      </c>
      <c r="C3048" t="s">
        <v>82</v>
      </c>
      <c r="D3048" s="5">
        <v>30384</v>
      </c>
      <c r="E3048" s="2">
        <v>937</v>
      </c>
      <c r="F3048" s="2">
        <v>31</v>
      </c>
      <c r="G3048" t="str">
        <f>B3048&amp;C3048</f>
        <v>Lisa CROSSmarathon</v>
      </c>
      <c r="H3048" s="2">
        <f>E3048</f>
        <v>937</v>
      </c>
      <c r="I3048" s="2" cm="1">
        <f t="array" ref="I3048">MAX(IF($G$3:$G$4000=$G3048,$H$3:$H$4000))</f>
        <v>937</v>
      </c>
      <c r="L3048" s="47"/>
      <c r="N3048" s="96" t="str">
        <f t="shared" si="188"/>
        <v/>
      </c>
      <c r="O3048" s="2" t="e">
        <f t="shared" si="189"/>
        <v>#N/A</v>
      </c>
      <c r="P3048" s="2">
        <f t="shared" si="190"/>
        <v>1</v>
      </c>
      <c r="Q3048" s="81" t="str">
        <f t="shared" si="191"/>
        <v/>
      </c>
    </row>
    <row r="3049" spans="1:17" x14ac:dyDescent="0.2">
      <c r="A3049" t="s">
        <v>1170</v>
      </c>
      <c r="B3049" t="s">
        <v>1582</v>
      </c>
      <c r="C3049" t="s">
        <v>40</v>
      </c>
      <c r="D3049" s="5">
        <v>37730</v>
      </c>
      <c r="E3049" s="2">
        <v>937</v>
      </c>
      <c r="F3049" s="2">
        <v>39</v>
      </c>
      <c r="G3049" t="str">
        <f>B3049&amp;C3049</f>
        <v>Tapenisa HAVEAdiscus-throw</v>
      </c>
      <c r="H3049" s="2">
        <f>E3049</f>
        <v>937</v>
      </c>
      <c r="I3049" s="2" cm="1">
        <f t="array" ref="I3049">MAX(IF($G$3:$G$4000=$G3049,$H$3:$H$4000))</f>
        <v>950</v>
      </c>
      <c r="L3049" s="47"/>
      <c r="N3049" s="96" t="str">
        <f t="shared" si="188"/>
        <v/>
      </c>
      <c r="O3049" s="2" t="e">
        <f t="shared" si="189"/>
        <v>#N/A</v>
      </c>
      <c r="P3049" s="2">
        <f t="shared" si="190"/>
        <v>1</v>
      </c>
      <c r="Q3049" s="81" t="str">
        <f t="shared" si="191"/>
        <v/>
      </c>
    </row>
    <row r="3050" spans="1:17" x14ac:dyDescent="0.2">
      <c r="A3050" t="s">
        <v>1170</v>
      </c>
      <c r="B3050" t="s">
        <v>1534</v>
      </c>
      <c r="C3050" t="s">
        <v>35</v>
      </c>
      <c r="D3050" s="5">
        <v>37604</v>
      </c>
      <c r="E3050" s="2">
        <v>936</v>
      </c>
      <c r="F3050" s="2">
        <v>36</v>
      </c>
      <c r="G3050" t="str">
        <f>B3050&amp;C3050</f>
        <v>Alice TAYLORhigh-jump</v>
      </c>
      <c r="H3050" s="2">
        <f>E3050</f>
        <v>936</v>
      </c>
      <c r="I3050" s="2" cm="1">
        <f t="array" ref="I3050">MAX(IF($G$3:$G$4000=$G3050,$H$3:$H$4000))</f>
        <v>936</v>
      </c>
      <c r="L3050" s="47"/>
      <c r="N3050" s="96" t="str">
        <f t="shared" si="188"/>
        <v/>
      </c>
      <c r="O3050" s="2" t="e">
        <f t="shared" si="189"/>
        <v>#N/A</v>
      </c>
      <c r="P3050" s="2">
        <f t="shared" si="190"/>
        <v>1</v>
      </c>
      <c r="Q3050" s="81" t="str">
        <f t="shared" si="191"/>
        <v/>
      </c>
    </row>
    <row r="3051" spans="1:17" x14ac:dyDescent="0.2">
      <c r="A3051" t="s">
        <v>1170</v>
      </c>
      <c r="B3051" t="s">
        <v>1361</v>
      </c>
      <c r="C3051" s="5" t="s">
        <v>29</v>
      </c>
      <c r="D3051" s="5">
        <v>35304</v>
      </c>
      <c r="E3051" s="2">
        <v>931</v>
      </c>
      <c r="F3051" s="2">
        <v>93</v>
      </c>
      <c r="G3051" t="str">
        <f>B3051&amp;C3051</f>
        <v>Anneke GROGAN5000m</v>
      </c>
      <c r="H3051" s="2">
        <f>E3051</f>
        <v>931</v>
      </c>
      <c r="I3051" s="2" cm="1">
        <f t="array" ref="I3051">MAX(IF($G$3:$G$4000=$G3051,$H$3:$H$4000))</f>
        <v>931</v>
      </c>
      <c r="L3051" s="47"/>
      <c r="N3051" s="96" t="str">
        <f t="shared" si="188"/>
        <v/>
      </c>
      <c r="O3051" s="2" t="e">
        <f t="shared" si="189"/>
        <v>#N/A</v>
      </c>
      <c r="P3051" s="2">
        <f t="shared" si="190"/>
        <v>1</v>
      </c>
      <c r="Q3051" s="81" t="str">
        <f t="shared" si="191"/>
        <v/>
      </c>
    </row>
    <row r="3052" spans="1:17" x14ac:dyDescent="0.2">
      <c r="A3052" t="s">
        <v>1170</v>
      </c>
      <c r="B3052" t="s">
        <v>1446</v>
      </c>
      <c r="C3052" s="5" t="s">
        <v>32</v>
      </c>
      <c r="D3052" s="5">
        <v>35841</v>
      </c>
      <c r="E3052" s="2">
        <v>930</v>
      </c>
      <c r="F3052" s="2">
        <v>56</v>
      </c>
      <c r="G3052" t="str">
        <f>B3052&amp;C3052</f>
        <v>Christina RYAN100mh</v>
      </c>
      <c r="H3052" s="2">
        <f>E3052</f>
        <v>930</v>
      </c>
      <c r="I3052" s="2" cm="1">
        <f t="array" ref="I3052">MAX(IF($G$3:$G$4000=$G3052,$H$3:$H$4000))</f>
        <v>930</v>
      </c>
      <c r="L3052" s="47"/>
      <c r="N3052" s="96" t="str">
        <f t="shared" si="188"/>
        <v/>
      </c>
      <c r="O3052" s="2" t="e">
        <f t="shared" si="189"/>
        <v>#N/A</v>
      </c>
      <c r="P3052" s="2">
        <f t="shared" si="190"/>
        <v>1</v>
      </c>
      <c r="Q3052" s="81" t="str">
        <f t="shared" si="191"/>
        <v/>
      </c>
    </row>
    <row r="3053" spans="1:17" x14ac:dyDescent="0.2">
      <c r="A3053" t="s">
        <v>1170</v>
      </c>
      <c r="B3053" t="s">
        <v>1575</v>
      </c>
      <c r="C3053" s="5" t="s">
        <v>40</v>
      </c>
      <c r="D3053" s="5">
        <v>36607</v>
      </c>
      <c r="E3053" s="2">
        <v>930</v>
      </c>
      <c r="F3053" s="2">
        <v>42</v>
      </c>
      <c r="G3053" t="str">
        <f>B3053&amp;C3053</f>
        <v>Tatiana KAUMOANAdiscus-throw</v>
      </c>
      <c r="H3053" s="2">
        <f>E3053</f>
        <v>930</v>
      </c>
      <c r="I3053" s="2" cm="1">
        <f t="array" ref="I3053">MAX(IF($G$3:$G$4000=$G3053,$H$3:$H$4000))</f>
        <v>1007</v>
      </c>
      <c r="L3053" s="47"/>
      <c r="N3053" s="96" t="str">
        <f t="shared" si="188"/>
        <v/>
      </c>
      <c r="O3053" s="2" t="e">
        <f t="shared" si="189"/>
        <v>#N/A</v>
      </c>
      <c r="P3053" s="2">
        <f t="shared" si="190"/>
        <v>1</v>
      </c>
      <c r="Q3053" s="81" t="str">
        <f t="shared" si="191"/>
        <v/>
      </c>
    </row>
    <row r="3054" spans="1:17" x14ac:dyDescent="0.2">
      <c r="A3054" t="s">
        <v>1170</v>
      </c>
      <c r="B3054" t="s">
        <v>1580</v>
      </c>
      <c r="C3054" t="s">
        <v>40</v>
      </c>
      <c r="D3054" s="5">
        <v>33145</v>
      </c>
      <c r="E3054" s="2">
        <v>927</v>
      </c>
      <c r="F3054" s="2">
        <v>43</v>
      </c>
      <c r="G3054" t="str">
        <f>B3054&amp;C3054</f>
        <v>TeRina KEENANdiscus-throw</v>
      </c>
      <c r="H3054" s="2">
        <f>E3054</f>
        <v>927</v>
      </c>
      <c r="I3054" s="2" cm="1">
        <f t="array" ref="I3054">MAX(IF($G$3:$G$4000=$G3054,$H$3:$H$4000))</f>
        <v>999</v>
      </c>
      <c r="L3054" s="47"/>
      <c r="N3054" s="96" t="str">
        <f t="shared" si="188"/>
        <v/>
      </c>
      <c r="O3054" s="2" t="e">
        <f t="shared" si="189"/>
        <v>#N/A</v>
      </c>
      <c r="P3054" s="2">
        <f t="shared" si="190"/>
        <v>1</v>
      </c>
      <c r="Q3054" s="81" t="str">
        <f t="shared" si="191"/>
        <v/>
      </c>
    </row>
    <row r="3055" spans="1:17" x14ac:dyDescent="0.2">
      <c r="A3055" t="s">
        <v>1170</v>
      </c>
      <c r="B3055" t="s">
        <v>1228</v>
      </c>
      <c r="C3055" t="s">
        <v>35</v>
      </c>
      <c r="D3055" s="5">
        <v>35740</v>
      </c>
      <c r="E3055" s="2">
        <v>926</v>
      </c>
      <c r="F3055" s="2">
        <v>42</v>
      </c>
      <c r="G3055" t="str">
        <f>B3055&amp;C3055</f>
        <v>Rosie ELLIOTThigh-jump</v>
      </c>
      <c r="H3055" s="2">
        <f>E3055</f>
        <v>926</v>
      </c>
      <c r="I3055" s="2" cm="1">
        <f t="array" ref="I3055">MAX(IF($G$3:$G$4000=$G3055,$H$3:$H$4000))</f>
        <v>926</v>
      </c>
      <c r="L3055" s="47"/>
      <c r="N3055" s="96" t="str">
        <f t="shared" si="188"/>
        <v/>
      </c>
      <c r="O3055" s="2" t="e">
        <f t="shared" si="189"/>
        <v>#N/A</v>
      </c>
      <c r="P3055" s="2">
        <f t="shared" si="190"/>
        <v>1</v>
      </c>
      <c r="Q3055" s="81" t="str">
        <f t="shared" si="191"/>
        <v/>
      </c>
    </row>
    <row r="3056" spans="1:17" x14ac:dyDescent="0.2">
      <c r="A3056" t="s">
        <v>1170</v>
      </c>
      <c r="B3056" t="s">
        <v>1584</v>
      </c>
      <c r="C3056" t="s">
        <v>40</v>
      </c>
      <c r="D3056" s="5">
        <v>37073</v>
      </c>
      <c r="E3056" s="2">
        <v>926</v>
      </c>
      <c r="F3056" s="2">
        <v>19</v>
      </c>
      <c r="G3056" t="str">
        <f>B3056&amp;C3056</f>
        <v>Savannah SCHEENdiscus-throw</v>
      </c>
      <c r="H3056" s="2">
        <f>E3056</f>
        <v>926</v>
      </c>
      <c r="I3056" s="2" cm="1">
        <f t="array" ref="I3056">MAX(IF($G$3:$G$4000=$G3056,$H$3:$H$4000))</f>
        <v>970</v>
      </c>
      <c r="L3056" s="47"/>
      <c r="N3056" s="96" t="str">
        <f t="shared" si="188"/>
        <v/>
      </c>
      <c r="O3056" s="2" t="e">
        <f t="shared" si="189"/>
        <v>#N/A</v>
      </c>
      <c r="P3056" s="2">
        <f t="shared" si="190"/>
        <v>1</v>
      </c>
      <c r="Q3056" s="81" t="str">
        <f t="shared" si="191"/>
        <v/>
      </c>
    </row>
    <row r="3057" spans="1:17" x14ac:dyDescent="0.2">
      <c r="A3057" t="s">
        <v>1170</v>
      </c>
      <c r="B3057" t="s">
        <v>1582</v>
      </c>
      <c r="C3057" s="5" t="s">
        <v>39</v>
      </c>
      <c r="D3057" s="5">
        <v>37730</v>
      </c>
      <c r="E3057" s="2">
        <v>924</v>
      </c>
      <c r="F3057" s="2">
        <v>40</v>
      </c>
      <c r="G3057" t="str">
        <f>B3057&amp;C3057</f>
        <v>Tapenisa HAVEAshot-put</v>
      </c>
      <c r="H3057" s="2">
        <f>E3057</f>
        <v>924</v>
      </c>
      <c r="I3057" s="2" cm="1">
        <f t="array" ref="I3057">MAX(IF($G$3:$G$4000=$G3057,$H$3:$H$4000))</f>
        <v>956</v>
      </c>
      <c r="L3057" s="47"/>
      <c r="N3057" s="96" t="str">
        <f t="shared" si="188"/>
        <v/>
      </c>
      <c r="O3057" s="2" t="e">
        <f t="shared" si="189"/>
        <v>#N/A</v>
      </c>
      <c r="P3057" s="2">
        <f t="shared" si="190"/>
        <v>1</v>
      </c>
      <c r="Q3057" s="81" t="str">
        <f t="shared" si="191"/>
        <v/>
      </c>
    </row>
    <row r="3058" spans="1:17" x14ac:dyDescent="0.2">
      <c r="A3058" t="s">
        <v>1170</v>
      </c>
      <c r="B3058" t="s">
        <v>2444</v>
      </c>
      <c r="C3058" t="s">
        <v>43</v>
      </c>
      <c r="D3058" s="5">
        <v>37005</v>
      </c>
      <c r="E3058" s="2">
        <v>917</v>
      </c>
      <c r="F3058" s="2">
        <v>26</v>
      </c>
      <c r="G3058" t="str">
        <f>B3058&amp;C3058</f>
        <v>Kayla GOODWINheptathlon</v>
      </c>
      <c r="H3058" s="2">
        <f>E3058</f>
        <v>917</v>
      </c>
      <c r="I3058" s="2" cm="1">
        <f t="array" ref="I3058">MAX(IF($G$3:$G$4000=$G3058,$H$3:$H$4000))</f>
        <v>917</v>
      </c>
      <c r="L3058" s="47"/>
      <c r="N3058" s="96" t="str">
        <f t="shared" si="188"/>
        <v/>
      </c>
      <c r="O3058" s="2" t="e">
        <f t="shared" si="189"/>
        <v>#N/A</v>
      </c>
      <c r="P3058" s="2">
        <f t="shared" si="190"/>
        <v>1</v>
      </c>
      <c r="Q3058" s="81" t="str">
        <f t="shared" si="191"/>
        <v/>
      </c>
    </row>
    <row r="3059" spans="1:17" x14ac:dyDescent="0.2">
      <c r="A3059" t="s">
        <v>1170</v>
      </c>
      <c r="B3059" t="s">
        <v>5235</v>
      </c>
      <c r="C3059" t="s">
        <v>35</v>
      </c>
      <c r="D3059" s="5">
        <v>38392</v>
      </c>
      <c r="E3059" s="2">
        <v>916</v>
      </c>
      <c r="F3059" s="2">
        <v>57</v>
      </c>
      <c r="G3059" t="str">
        <f>B3059&amp;C3059</f>
        <v>Olivia POWERhigh-jump</v>
      </c>
      <c r="H3059" s="2">
        <f>E3059</f>
        <v>916</v>
      </c>
      <c r="I3059" s="2" cm="1">
        <f t="array" ref="I3059">MAX(IF($G$3:$G$4000=$G3059,$H$3:$H$4000))</f>
        <v>916</v>
      </c>
      <c r="L3059" s="47"/>
      <c r="N3059" s="96" t="str">
        <f t="shared" si="188"/>
        <v/>
      </c>
      <c r="O3059" s="2" t="e">
        <f t="shared" si="189"/>
        <v>#N/A</v>
      </c>
      <c r="P3059" s="2">
        <f t="shared" si="190"/>
        <v>1</v>
      </c>
      <c r="Q3059" s="81" t="str">
        <f t="shared" si="191"/>
        <v/>
      </c>
    </row>
    <row r="3060" spans="1:17" x14ac:dyDescent="0.2">
      <c r="A3060" t="s">
        <v>1170</v>
      </c>
      <c r="B3060" t="s">
        <v>1492</v>
      </c>
      <c r="C3060" t="s">
        <v>37</v>
      </c>
      <c r="D3060" s="5">
        <v>35405</v>
      </c>
      <c r="E3060" s="2">
        <v>912</v>
      </c>
      <c r="F3060" s="2">
        <v>85</v>
      </c>
      <c r="G3060" t="str">
        <f>B3060&amp;C3060</f>
        <v>Hannah MALONEYlong-jump</v>
      </c>
      <c r="H3060" s="2">
        <f>E3060</f>
        <v>912</v>
      </c>
      <c r="I3060" s="2" cm="1">
        <f t="array" ref="I3060">MAX(IF($G$3:$G$4000=$G3060,$H$3:$H$4000))</f>
        <v>912</v>
      </c>
      <c r="L3060" s="47"/>
      <c r="N3060" s="96" t="str">
        <f t="shared" si="188"/>
        <v/>
      </c>
      <c r="O3060" s="2" t="e">
        <f t="shared" si="189"/>
        <v>#N/A</v>
      </c>
      <c r="P3060" s="2">
        <f t="shared" si="190"/>
        <v>1</v>
      </c>
      <c r="Q3060" s="81" t="str">
        <f t="shared" si="191"/>
        <v/>
      </c>
    </row>
    <row r="3061" spans="1:17" x14ac:dyDescent="0.2">
      <c r="A3061" t="s">
        <v>1170</v>
      </c>
      <c r="B3061" t="s">
        <v>1446</v>
      </c>
      <c r="C3061" t="s">
        <v>43</v>
      </c>
      <c r="D3061" s="5">
        <v>35841</v>
      </c>
      <c r="E3061" s="2">
        <v>908</v>
      </c>
      <c r="F3061" s="2">
        <v>29</v>
      </c>
      <c r="G3061" t="str">
        <f>B3061&amp;C3061</f>
        <v>Christina RYANheptathlon</v>
      </c>
      <c r="H3061" s="2">
        <f>E3061</f>
        <v>908</v>
      </c>
      <c r="I3061" s="2" cm="1">
        <f t="array" ref="I3061">MAX(IF($G$3:$G$4000=$G3061,$H$3:$H$4000))</f>
        <v>908</v>
      </c>
      <c r="L3061" s="47"/>
      <c r="N3061" s="96" t="str">
        <f t="shared" si="188"/>
        <v/>
      </c>
      <c r="O3061" s="2" t="e">
        <f t="shared" si="189"/>
        <v>#N/A</v>
      </c>
      <c r="P3061" s="2">
        <f t="shared" si="190"/>
        <v>1</v>
      </c>
      <c r="Q3061" s="81" t="str">
        <f t="shared" si="191"/>
        <v/>
      </c>
    </row>
    <row r="3062" spans="1:17" x14ac:dyDescent="0.2">
      <c r="A3062" t="s">
        <v>1170</v>
      </c>
      <c r="B3062" t="s">
        <v>1542</v>
      </c>
      <c r="C3062" t="s">
        <v>35</v>
      </c>
      <c r="D3062" s="5">
        <v>38298</v>
      </c>
      <c r="E3062" s="2">
        <v>907</v>
      </c>
      <c r="F3062" s="2">
        <v>59</v>
      </c>
      <c r="G3062" t="str">
        <f>B3062&amp;C3062</f>
        <v>Amelia DE LAUTOURhigh-jump</v>
      </c>
      <c r="H3062" s="2">
        <f>E3062</f>
        <v>907</v>
      </c>
      <c r="I3062" s="2" cm="1">
        <f t="array" ref="I3062">MAX(IF($G$3:$G$4000=$G3062,$H$3:$H$4000))</f>
        <v>907</v>
      </c>
      <c r="L3062" s="47"/>
      <c r="N3062" s="96" t="str">
        <f t="shared" si="188"/>
        <v/>
      </c>
      <c r="O3062" s="2" t="e">
        <f t="shared" si="189"/>
        <v>#N/A</v>
      </c>
      <c r="P3062" s="2">
        <f t="shared" si="190"/>
        <v>1</v>
      </c>
      <c r="Q3062" s="81" t="str">
        <f t="shared" si="191"/>
        <v/>
      </c>
    </row>
    <row r="3063" spans="1:17" x14ac:dyDescent="0.2">
      <c r="A3063" t="s">
        <v>1170</v>
      </c>
      <c r="B3063" t="s">
        <v>2766</v>
      </c>
      <c r="C3063" t="s">
        <v>41</v>
      </c>
      <c r="D3063" s="5">
        <v>32867</v>
      </c>
      <c r="E3063" s="2">
        <v>906</v>
      </c>
      <c r="F3063" s="2">
        <v>35</v>
      </c>
      <c r="G3063" t="str">
        <f>B3063&amp;C3063</f>
        <v>Stephanie WRATHALLjavelin-throw</v>
      </c>
      <c r="H3063" s="2">
        <f>E3063</f>
        <v>906</v>
      </c>
      <c r="I3063" s="2" cm="1">
        <f t="array" ref="I3063">MAX(IF($G$3:$G$4000=$G3063,$H$3:$H$4000))</f>
        <v>906</v>
      </c>
      <c r="L3063" s="47"/>
      <c r="N3063" s="96" t="str">
        <f t="shared" si="188"/>
        <v/>
      </c>
      <c r="O3063" s="2" t="e">
        <f t="shared" si="189"/>
        <v>#N/A</v>
      </c>
      <c r="P3063" s="2">
        <f t="shared" si="190"/>
        <v>1</v>
      </c>
      <c r="Q3063" s="81" t="str">
        <f t="shared" si="191"/>
        <v/>
      </c>
    </row>
    <row r="3064" spans="1:17" x14ac:dyDescent="0.2">
      <c r="A3064" t="s">
        <v>1170</v>
      </c>
      <c r="B3064" t="s">
        <v>1590</v>
      </c>
      <c r="C3064" s="5" t="s">
        <v>40</v>
      </c>
      <c r="D3064" s="6">
        <v>38057</v>
      </c>
      <c r="E3064" s="2">
        <v>900</v>
      </c>
      <c r="F3064" s="2">
        <v>54</v>
      </c>
      <c r="G3064" t="str">
        <f>B3064&amp;C3064</f>
        <v>Natalia RANKIN-CHITARdiscus-throw</v>
      </c>
      <c r="H3064" s="2">
        <f>E3064</f>
        <v>900</v>
      </c>
      <c r="I3064" s="2" cm="1">
        <f t="array" ref="I3064">MAX(IF($G$3:$G$4000=$G3064,$H$3:$H$4000))</f>
        <v>900</v>
      </c>
      <c r="L3064" s="47"/>
      <c r="N3064" s="96" t="str">
        <f t="shared" si="188"/>
        <v/>
      </c>
      <c r="O3064" s="2" t="e">
        <f t="shared" si="189"/>
        <v>#N/A</v>
      </c>
      <c r="P3064" s="2">
        <f t="shared" si="190"/>
        <v>1</v>
      </c>
      <c r="Q3064" s="81" t="str">
        <f t="shared" si="191"/>
        <v/>
      </c>
    </row>
    <row r="3065" spans="1:17" x14ac:dyDescent="0.2">
      <c r="A3065" t="s">
        <v>1170</v>
      </c>
      <c r="B3065" t="s">
        <v>1446</v>
      </c>
      <c r="C3065" t="s">
        <v>43</v>
      </c>
      <c r="D3065" s="5">
        <v>35841</v>
      </c>
      <c r="E3065" s="2">
        <v>899</v>
      </c>
      <c r="F3065" s="2">
        <v>3</v>
      </c>
      <c r="G3065" t="str">
        <f>B3065&amp;C3065</f>
        <v>Christina RYANheptathlon</v>
      </c>
      <c r="H3065" s="2">
        <f>E3065</f>
        <v>899</v>
      </c>
      <c r="I3065" s="2" cm="1">
        <f t="array" ref="I3065">MAX(IF($G$3:$G$4000=$G3065,$H$3:$H$4000))</f>
        <v>908</v>
      </c>
      <c r="L3065" s="47"/>
      <c r="N3065" s="96" t="str">
        <f t="shared" si="188"/>
        <v/>
      </c>
      <c r="O3065" s="2" t="e">
        <f t="shared" si="189"/>
        <v>#N/A</v>
      </c>
      <c r="P3065" s="2">
        <f t="shared" si="190"/>
        <v>1</v>
      </c>
      <c r="Q3065" s="81" t="str">
        <f t="shared" si="191"/>
        <v/>
      </c>
    </row>
    <row r="3066" spans="1:17" x14ac:dyDescent="0.2">
      <c r="A3066" t="s">
        <v>1170</v>
      </c>
      <c r="B3066" s="5" t="s">
        <v>1590</v>
      </c>
      <c r="C3066" s="5" t="s">
        <v>39</v>
      </c>
      <c r="D3066" s="5">
        <v>38057</v>
      </c>
      <c r="E3066" s="2">
        <v>888</v>
      </c>
      <c r="F3066" s="2">
        <v>10</v>
      </c>
      <c r="G3066" t="str">
        <f>B3066&amp;C3066</f>
        <v>Natalia RANKIN-CHITARshot-put</v>
      </c>
      <c r="H3066" s="2">
        <f>E3066</f>
        <v>888</v>
      </c>
      <c r="I3066" s="2" cm="1">
        <f t="array" ref="I3066">MAX(IF($G$3:$G$4000=$G3066,$H$3:$H$4000))</f>
        <v>888</v>
      </c>
      <c r="L3066" s="47"/>
      <c r="N3066" s="96" t="str">
        <f t="shared" si="188"/>
        <v/>
      </c>
      <c r="O3066" s="2" t="e">
        <f t="shared" si="189"/>
        <v>#N/A</v>
      </c>
      <c r="P3066" s="2">
        <f t="shared" si="190"/>
        <v>1</v>
      </c>
      <c r="Q3066" s="81" t="str">
        <f t="shared" si="191"/>
        <v/>
      </c>
    </row>
    <row r="3067" spans="1:17" x14ac:dyDescent="0.2">
      <c r="A3067" t="s">
        <v>1170</v>
      </c>
      <c r="B3067" t="s">
        <v>1568</v>
      </c>
      <c r="C3067" t="s">
        <v>36</v>
      </c>
      <c r="D3067" s="5">
        <v>37441</v>
      </c>
      <c r="E3067" s="2">
        <v>883</v>
      </c>
      <c r="F3067" s="2">
        <v>27</v>
      </c>
      <c r="G3067" t="str">
        <f>B3067&amp;C3067</f>
        <v>Aria RHODESpole-vault</v>
      </c>
      <c r="H3067" s="2">
        <f>E3067</f>
        <v>883</v>
      </c>
      <c r="I3067" s="2" cm="1">
        <f t="array" ref="I3067">MAX(IF($G$3:$G$4000=$G3067,$H$3:$H$4000))</f>
        <v>883</v>
      </c>
      <c r="L3067" s="47"/>
      <c r="N3067" s="96" t="str">
        <f t="shared" si="188"/>
        <v/>
      </c>
      <c r="O3067" s="2" t="e">
        <f t="shared" si="189"/>
        <v>#N/A</v>
      </c>
      <c r="P3067" s="2">
        <f t="shared" si="190"/>
        <v>1</v>
      </c>
      <c r="Q3067" s="81" t="str">
        <f t="shared" si="191"/>
        <v/>
      </c>
    </row>
    <row r="3068" spans="1:17" x14ac:dyDescent="0.2">
      <c r="A3068" t="s">
        <v>1170</v>
      </c>
      <c r="B3068" t="s">
        <v>1649</v>
      </c>
      <c r="C3068" t="s">
        <v>42</v>
      </c>
      <c r="D3068" s="5">
        <v>36511</v>
      </c>
      <c r="E3068" s="2">
        <v>878</v>
      </c>
      <c r="F3068" s="2">
        <v>17</v>
      </c>
      <c r="G3068" t="str">
        <f>B3068&amp;C3068</f>
        <v>Lexi MAPLEShammer-throw</v>
      </c>
      <c r="H3068" s="2">
        <f>E3068</f>
        <v>878</v>
      </c>
      <c r="I3068" s="2" cm="1">
        <f t="array" ref="I3068">MAX(IF($G$3:$G$4000=$G3068,$H$3:$H$4000))</f>
        <v>878</v>
      </c>
      <c r="L3068" s="47"/>
      <c r="N3068" s="96" t="str">
        <f t="shared" si="188"/>
        <v/>
      </c>
      <c r="O3068" s="2" t="e">
        <f t="shared" si="189"/>
        <v>#N/A</v>
      </c>
      <c r="P3068" s="2">
        <f t="shared" si="190"/>
        <v>1</v>
      </c>
      <c r="Q3068" s="81" t="str">
        <f t="shared" si="191"/>
        <v/>
      </c>
    </row>
    <row r="3069" spans="1:17" x14ac:dyDescent="0.2">
      <c r="A3069" t="s">
        <v>1170</v>
      </c>
      <c r="B3069" t="s">
        <v>1588</v>
      </c>
      <c r="C3069" s="5" t="s">
        <v>40</v>
      </c>
      <c r="D3069" s="5">
        <v>35512</v>
      </c>
      <c r="E3069" s="2">
        <v>877</v>
      </c>
      <c r="F3069" s="2">
        <v>27</v>
      </c>
      <c r="G3069" t="str">
        <f>B3069&amp;C3069</f>
        <v>Lauren BRUCEdiscus-throw</v>
      </c>
      <c r="H3069" s="2">
        <f>E3069</f>
        <v>877</v>
      </c>
      <c r="I3069" s="2" cm="1">
        <f t="array" ref="I3069">MAX(IF($G$3:$G$4000=$G3069,$H$3:$H$4000))</f>
        <v>877</v>
      </c>
      <c r="L3069" s="47"/>
      <c r="N3069" s="96" t="str">
        <f t="shared" si="188"/>
        <v/>
      </c>
      <c r="O3069" s="2" t="e">
        <f t="shared" si="189"/>
        <v>#N/A</v>
      </c>
      <c r="P3069" s="2">
        <f t="shared" si="190"/>
        <v>1</v>
      </c>
      <c r="Q3069" s="81" t="str">
        <f t="shared" si="191"/>
        <v/>
      </c>
    </row>
    <row r="3070" spans="1:17" x14ac:dyDescent="0.2">
      <c r="A3070" t="s">
        <v>1170</v>
      </c>
      <c r="B3070" t="s">
        <v>1593</v>
      </c>
      <c r="C3070" s="5" t="s">
        <v>40</v>
      </c>
      <c r="D3070" s="5">
        <v>38744</v>
      </c>
      <c r="E3070" s="2">
        <v>873</v>
      </c>
      <c r="F3070" s="2">
        <v>29</v>
      </c>
      <c r="G3070" t="str">
        <f>B3070&amp;C3070</f>
        <v>Suzannah KENNELLYdiscus-throw</v>
      </c>
      <c r="H3070" s="2">
        <f>E3070</f>
        <v>873</v>
      </c>
      <c r="I3070" s="2" cm="1">
        <f t="array" ref="I3070">MAX(IF($G$3:$G$4000=$G3070,$H$3:$H$4000))</f>
        <v>873</v>
      </c>
      <c r="L3070" s="47"/>
      <c r="N3070" s="96" t="str">
        <f t="shared" si="188"/>
        <v/>
      </c>
      <c r="O3070" s="2" t="e">
        <f t="shared" si="189"/>
        <v>#N/A</v>
      </c>
      <c r="P3070" s="2">
        <f t="shared" si="190"/>
        <v>1</v>
      </c>
      <c r="Q3070" s="81" t="str">
        <f t="shared" si="191"/>
        <v/>
      </c>
    </row>
    <row r="3071" spans="1:17" x14ac:dyDescent="0.2">
      <c r="A3071" t="s">
        <v>1170</v>
      </c>
      <c r="B3071" t="s">
        <v>1664</v>
      </c>
      <c r="C3071" t="s">
        <v>42</v>
      </c>
      <c r="D3071" s="5">
        <v>36565</v>
      </c>
      <c r="E3071" s="2">
        <v>873</v>
      </c>
      <c r="F3071" s="2">
        <v>18</v>
      </c>
      <c r="G3071" t="str">
        <f>B3071&amp;C3071</f>
        <v>Dyani SHEPHERD-OATEShammer-throw</v>
      </c>
      <c r="H3071" s="2">
        <f>E3071</f>
        <v>873</v>
      </c>
      <c r="I3071" s="2" cm="1">
        <f t="array" ref="I3071">MAX(IF($G$3:$G$4000=$G3071,$H$3:$H$4000))</f>
        <v>873</v>
      </c>
      <c r="L3071" s="47"/>
      <c r="N3071" s="96" t="str">
        <f t="shared" si="188"/>
        <v/>
      </c>
      <c r="O3071" s="2" t="e">
        <f t="shared" si="189"/>
        <v>#N/A</v>
      </c>
      <c r="P3071" s="2">
        <f t="shared" si="190"/>
        <v>1</v>
      </c>
      <c r="Q3071" s="81" t="str">
        <f t="shared" si="191"/>
        <v/>
      </c>
    </row>
    <row r="3072" spans="1:17" x14ac:dyDescent="0.2">
      <c r="A3072" t="s">
        <v>1170</v>
      </c>
      <c r="B3072" t="s">
        <v>1454</v>
      </c>
      <c r="C3072" t="s">
        <v>43</v>
      </c>
      <c r="D3072" s="5">
        <v>36708</v>
      </c>
      <c r="E3072" s="2">
        <v>873</v>
      </c>
      <c r="F3072" s="2">
        <v>43</v>
      </c>
      <c r="G3072" t="str">
        <f>B3072&amp;C3072</f>
        <v>Alessandra MACDONALDheptathlon</v>
      </c>
      <c r="H3072" s="2">
        <f>E3072</f>
        <v>873</v>
      </c>
      <c r="I3072" s="2" cm="1">
        <f t="array" ref="I3072">MAX(IF($G$3:$G$4000=$G3072,$H$3:$H$4000))</f>
        <v>873</v>
      </c>
      <c r="L3072" s="47"/>
      <c r="N3072" s="96" t="str">
        <f t="shared" si="188"/>
        <v/>
      </c>
      <c r="O3072" s="2" t="e">
        <f t="shared" si="189"/>
        <v>#N/A</v>
      </c>
      <c r="P3072" s="2">
        <f t="shared" si="190"/>
        <v>1</v>
      </c>
      <c r="Q3072" s="81" t="str">
        <f t="shared" si="191"/>
        <v/>
      </c>
    </row>
    <row r="3073" spans="1:17" x14ac:dyDescent="0.2">
      <c r="A3073" t="s">
        <v>1170</v>
      </c>
      <c r="B3073" t="s">
        <v>1590</v>
      </c>
      <c r="C3073" t="s">
        <v>40</v>
      </c>
      <c r="D3073" s="5">
        <v>38057</v>
      </c>
      <c r="E3073" s="2">
        <v>871</v>
      </c>
      <c r="F3073" s="2">
        <v>30</v>
      </c>
      <c r="G3073" t="str">
        <f>B3073&amp;C3073</f>
        <v>Natalia RANKIN-CHITARdiscus-throw</v>
      </c>
      <c r="H3073" s="2">
        <f>E3073</f>
        <v>871</v>
      </c>
      <c r="I3073" s="2" cm="1">
        <f t="array" ref="I3073">MAX(IF($G$3:$G$4000=$G3073,$H$3:$H$4000))</f>
        <v>900</v>
      </c>
      <c r="L3073" s="47"/>
      <c r="N3073" s="96" t="str">
        <f t="shared" si="188"/>
        <v/>
      </c>
      <c r="O3073" s="2" t="e">
        <f t="shared" si="189"/>
        <v>#N/A</v>
      </c>
      <c r="P3073" s="2">
        <f t="shared" si="190"/>
        <v>1</v>
      </c>
      <c r="Q3073" s="81" t="str">
        <f t="shared" si="191"/>
        <v/>
      </c>
    </row>
    <row r="3074" spans="1:17" x14ac:dyDescent="0.2">
      <c r="A3074" t="s">
        <v>1170</v>
      </c>
      <c r="B3074" t="s">
        <v>1514</v>
      </c>
      <c r="C3074" s="5" t="s">
        <v>43</v>
      </c>
      <c r="D3074" s="5">
        <v>37351</v>
      </c>
      <c r="E3074" s="2">
        <v>871</v>
      </c>
      <c r="F3074" s="2">
        <v>4</v>
      </c>
      <c r="G3074" t="str">
        <f>B3074&amp;C3074</f>
        <v>Maddie WILSONheptathlon</v>
      </c>
      <c r="H3074" s="2">
        <f>E3074</f>
        <v>871</v>
      </c>
      <c r="I3074" s="2" cm="1">
        <f t="array" ref="I3074">MAX(IF($G$3:$G$4000=$G3074,$H$3:$H$4000))</f>
        <v>871</v>
      </c>
      <c r="L3074" s="47"/>
      <c r="N3074" s="96" t="str">
        <f t="shared" si="188"/>
        <v/>
      </c>
      <c r="O3074" s="2" t="e">
        <f t="shared" si="189"/>
        <v>#N/A</v>
      </c>
      <c r="P3074" s="2">
        <f t="shared" si="190"/>
        <v>1</v>
      </c>
      <c r="Q3074" s="81" t="str">
        <f t="shared" si="191"/>
        <v/>
      </c>
    </row>
    <row r="3075" spans="1:17" x14ac:dyDescent="0.2">
      <c r="A3075" t="s">
        <v>1170</v>
      </c>
      <c r="B3075" t="s">
        <v>1514</v>
      </c>
      <c r="C3075" t="s">
        <v>43</v>
      </c>
      <c r="D3075" s="5">
        <v>37351</v>
      </c>
      <c r="E3075" s="2">
        <v>870</v>
      </c>
      <c r="F3075" s="2">
        <v>44</v>
      </c>
      <c r="G3075" t="str">
        <f>B3075&amp;C3075</f>
        <v>Maddie WILSONheptathlon</v>
      </c>
      <c r="H3075" s="2">
        <f>E3075</f>
        <v>870</v>
      </c>
      <c r="I3075" s="2" cm="1">
        <f t="array" ref="I3075">MAX(IF($G$3:$G$4000=$G3075,$H$3:$H$4000))</f>
        <v>871</v>
      </c>
      <c r="L3075" s="47"/>
      <c r="N3075" s="96" t="str">
        <f t="shared" si="188"/>
        <v/>
      </c>
      <c r="O3075" s="2" t="e">
        <f t="shared" si="189"/>
        <v>#N/A</v>
      </c>
      <c r="P3075" s="2">
        <f t="shared" si="190"/>
        <v>1</v>
      </c>
      <c r="Q3075" s="81" t="str">
        <f t="shared" si="191"/>
        <v/>
      </c>
    </row>
    <row r="3076" spans="1:17" x14ac:dyDescent="0.2">
      <c r="A3076" t="s">
        <v>1170</v>
      </c>
      <c r="B3076" t="s">
        <v>1666</v>
      </c>
      <c r="C3076" t="s">
        <v>42</v>
      </c>
      <c r="D3076" s="5">
        <v>34565</v>
      </c>
      <c r="E3076" s="2">
        <v>869</v>
      </c>
      <c r="F3076" s="2">
        <v>61</v>
      </c>
      <c r="G3076" t="str">
        <f>B3076&amp;C3076</f>
        <v>Mayce BALLANTYNEhammer-throw</v>
      </c>
      <c r="H3076" s="2">
        <f>E3076</f>
        <v>869</v>
      </c>
      <c r="I3076" s="2" cm="1">
        <f t="array" ref="I3076">MAX(IF($G$3:$G$4000=$G3076,$H$3:$H$4000))</f>
        <v>869</v>
      </c>
      <c r="L3076" s="47"/>
      <c r="N3076" s="96" t="str">
        <f t="shared" ref="N3076:N3139" si="192">K3076&amp;L3076</f>
        <v/>
      </c>
      <c r="O3076" s="2" t="e">
        <f t="shared" ref="O3076:O3139" si="193">VLOOKUP(K3076&amp;L3076,$G$3:$H$3442,2,FALSE)</f>
        <v>#N/A</v>
      </c>
      <c r="P3076" s="2">
        <f t="shared" ref="P3076:P3139" si="194">COUNTIFS($L$3:$L$3026,L3076,$O$3:$O$3026,"&gt;"&amp;O3076)+1</f>
        <v>1</v>
      </c>
      <c r="Q3076" s="81" t="str">
        <f t="shared" ref="Q3076:Q3139" si="195">IFERROR(IF(J3076="AUS",COUNTIFS($J$3:$J$3026,"AUS",$L$3:$L$3026,L3076,$O$3:$O$3026,"&gt;"&amp;O3076)+1,""),"")</f>
        <v/>
      </c>
    </row>
    <row r="3077" spans="1:17" x14ac:dyDescent="0.2">
      <c r="A3077" t="s">
        <v>1170</v>
      </c>
      <c r="B3077" t="s">
        <v>1557</v>
      </c>
      <c r="C3077" t="s">
        <v>36</v>
      </c>
      <c r="D3077" s="5">
        <v>37741</v>
      </c>
      <c r="E3077" s="2">
        <v>868</v>
      </c>
      <c r="F3077" s="2">
        <v>30</v>
      </c>
      <c r="G3077" t="str">
        <f>B3077&amp;C3077</f>
        <v>Hannah ADYEpole-vault</v>
      </c>
      <c r="H3077" s="2">
        <f>E3077</f>
        <v>868</v>
      </c>
      <c r="I3077" s="2" cm="1">
        <f t="array" ref="I3077">MAX(IF($G$3:$G$4000=$G3077,$H$3:$H$4000))</f>
        <v>868</v>
      </c>
      <c r="L3077" s="47"/>
      <c r="N3077" s="96" t="str">
        <f t="shared" si="192"/>
        <v/>
      </c>
      <c r="O3077" s="2" t="e">
        <f t="shared" si="193"/>
        <v>#N/A</v>
      </c>
      <c r="P3077" s="2">
        <f t="shared" si="194"/>
        <v>1</v>
      </c>
      <c r="Q3077" s="81" t="str">
        <f t="shared" si="195"/>
        <v/>
      </c>
    </row>
    <row r="3078" spans="1:17" x14ac:dyDescent="0.2">
      <c r="A3078" t="s">
        <v>1170</v>
      </c>
      <c r="B3078" t="s">
        <v>1664</v>
      </c>
      <c r="C3078" t="s">
        <v>42</v>
      </c>
      <c r="D3078" s="6">
        <v>36565</v>
      </c>
      <c r="E3078" s="2">
        <v>865</v>
      </c>
      <c r="F3078" s="2">
        <v>67</v>
      </c>
      <c r="G3078" t="str">
        <f>B3078&amp;C3078</f>
        <v>Dyani SHEPHERD-OATEShammer-throw</v>
      </c>
      <c r="H3078" s="2">
        <f>E3078</f>
        <v>865</v>
      </c>
      <c r="I3078" s="2" cm="1">
        <f t="array" ref="I3078">MAX(IF($G$3:$G$4000=$G3078,$H$3:$H$4000))</f>
        <v>873</v>
      </c>
      <c r="L3078" s="47"/>
      <c r="N3078" s="96" t="str">
        <f t="shared" si="192"/>
        <v/>
      </c>
      <c r="O3078" s="2" t="e">
        <f t="shared" si="193"/>
        <v>#N/A</v>
      </c>
      <c r="P3078" s="2">
        <f t="shared" si="194"/>
        <v>1</v>
      </c>
      <c r="Q3078" s="81" t="str">
        <f t="shared" si="195"/>
        <v/>
      </c>
    </row>
    <row r="3079" spans="1:17" x14ac:dyDescent="0.2">
      <c r="A3079" t="s">
        <v>1170</v>
      </c>
      <c r="B3079" t="s">
        <v>2779</v>
      </c>
      <c r="C3079" t="s">
        <v>41</v>
      </c>
      <c r="D3079" s="5">
        <v>36151</v>
      </c>
      <c r="E3079" s="2">
        <v>856</v>
      </c>
      <c r="F3079" s="2">
        <v>57</v>
      </c>
      <c r="G3079" t="str">
        <f>B3079&amp;C3079</f>
        <v>Tianah LISTjavelin-throw</v>
      </c>
      <c r="H3079" s="2">
        <f>E3079</f>
        <v>856</v>
      </c>
      <c r="I3079" s="2" cm="1">
        <f t="array" ref="I3079">MAX(IF($G$3:$G$4000=$G3079,$H$3:$H$4000))</f>
        <v>856</v>
      </c>
      <c r="L3079" s="47"/>
      <c r="N3079" s="96" t="str">
        <f t="shared" si="192"/>
        <v/>
      </c>
      <c r="O3079" s="2" t="e">
        <f t="shared" si="193"/>
        <v>#N/A</v>
      </c>
      <c r="P3079" s="2">
        <f t="shared" si="194"/>
        <v>1</v>
      </c>
      <c r="Q3079" s="81" t="str">
        <f t="shared" si="195"/>
        <v/>
      </c>
    </row>
    <row r="3080" spans="1:17" x14ac:dyDescent="0.2">
      <c r="A3080" t="s">
        <v>1170</v>
      </c>
      <c r="B3080" t="s">
        <v>2826</v>
      </c>
      <c r="C3080" s="5" t="s">
        <v>85</v>
      </c>
      <c r="D3080" s="5">
        <v>34529</v>
      </c>
      <c r="E3080" s="2">
        <v>853</v>
      </c>
      <c r="F3080" s="2">
        <v>14</v>
      </c>
      <c r="G3080" t="str">
        <f>B3080&amp;C3080</f>
        <v>Courtney RUSKErace-walking</v>
      </c>
      <c r="H3080" s="2">
        <f>E3080</f>
        <v>853</v>
      </c>
      <c r="I3080" s="2" cm="1">
        <f t="array" ref="I3080">MAX(IF($G$3:$G$4000=$G3080,$H$3:$H$4000))</f>
        <v>853</v>
      </c>
      <c r="L3080" s="47"/>
      <c r="N3080" s="96" t="str">
        <f t="shared" si="192"/>
        <v/>
      </c>
      <c r="O3080" s="2" t="e">
        <f t="shared" si="193"/>
        <v>#N/A</v>
      </c>
      <c r="P3080" s="2">
        <f t="shared" si="194"/>
        <v>1</v>
      </c>
      <c r="Q3080" s="81" t="str">
        <f t="shared" si="195"/>
        <v/>
      </c>
    </row>
    <row r="3081" spans="1:17" x14ac:dyDescent="0.2">
      <c r="A3081" t="s">
        <v>1170</v>
      </c>
      <c r="B3081" t="s">
        <v>1590</v>
      </c>
      <c r="C3081" t="s">
        <v>39</v>
      </c>
      <c r="D3081" s="5">
        <v>38057</v>
      </c>
      <c r="E3081" s="2">
        <v>850</v>
      </c>
      <c r="F3081" s="2">
        <v>75</v>
      </c>
      <c r="G3081" t="str">
        <f>B3081&amp;C3081</f>
        <v>Natalia RANKIN-CHITARshot-put</v>
      </c>
      <c r="H3081" s="2">
        <f>E3081</f>
        <v>850</v>
      </c>
      <c r="I3081" s="2" cm="1">
        <f t="array" ref="I3081">MAX(IF($G$3:$G$4000=$G3081,$H$3:$H$4000))</f>
        <v>888</v>
      </c>
      <c r="L3081" s="47"/>
      <c r="N3081" s="96" t="str">
        <f t="shared" si="192"/>
        <v/>
      </c>
      <c r="O3081" s="2" t="e">
        <f t="shared" si="193"/>
        <v>#N/A</v>
      </c>
      <c r="P3081" s="2">
        <f t="shared" si="194"/>
        <v>1</v>
      </c>
      <c r="Q3081" s="81" t="str">
        <f t="shared" si="195"/>
        <v/>
      </c>
    </row>
    <row r="3082" spans="1:17" x14ac:dyDescent="0.2">
      <c r="A3082" t="s">
        <v>1170</v>
      </c>
      <c r="B3082" t="s">
        <v>1666</v>
      </c>
      <c r="C3082" s="5" t="s">
        <v>42</v>
      </c>
      <c r="D3082" s="5">
        <v>34565</v>
      </c>
      <c r="E3082" s="2">
        <v>845</v>
      </c>
      <c r="F3082" s="2">
        <v>22</v>
      </c>
      <c r="G3082" t="str">
        <f>B3082&amp;C3082</f>
        <v>Mayce BALLANTYNEhammer-throw</v>
      </c>
      <c r="H3082" s="2">
        <f>E3082</f>
        <v>845</v>
      </c>
      <c r="I3082" s="2" cm="1">
        <f t="array" ref="I3082">MAX(IF($G$3:$G$4000=$G3082,$H$3:$H$4000))</f>
        <v>869</v>
      </c>
      <c r="L3082" s="47"/>
      <c r="N3082" s="96" t="str">
        <f t="shared" si="192"/>
        <v/>
      </c>
      <c r="O3082" s="2" t="e">
        <f t="shared" si="193"/>
        <v>#N/A</v>
      </c>
      <c r="P3082" s="2">
        <f t="shared" si="194"/>
        <v>1</v>
      </c>
      <c r="Q3082" s="81" t="str">
        <f t="shared" si="195"/>
        <v/>
      </c>
    </row>
    <row r="3083" spans="1:17" x14ac:dyDescent="0.2">
      <c r="A3083" t="s">
        <v>1170</v>
      </c>
      <c r="B3083" t="s">
        <v>5256</v>
      </c>
      <c r="C3083" s="6" t="s">
        <v>85</v>
      </c>
      <c r="D3083" s="5">
        <v>35684</v>
      </c>
      <c r="E3083" s="2">
        <v>845</v>
      </c>
      <c r="F3083" s="2">
        <v>15</v>
      </c>
      <c r="G3083" t="str">
        <f>B3083&amp;C3083</f>
        <v>Laura LANGLEYrace-walking</v>
      </c>
      <c r="H3083" s="2">
        <f>E3083</f>
        <v>845</v>
      </c>
      <c r="I3083" s="2" cm="1">
        <f t="array" ref="I3083">MAX(IF($G$3:$G$4000=$G3083,$H$3:$H$4000))</f>
        <v>845</v>
      </c>
      <c r="L3083" s="47"/>
      <c r="N3083" s="96" t="str">
        <f t="shared" si="192"/>
        <v/>
      </c>
      <c r="O3083" s="2" t="e">
        <f t="shared" si="193"/>
        <v>#N/A</v>
      </c>
      <c r="P3083" s="2">
        <f t="shared" si="194"/>
        <v>1</v>
      </c>
      <c r="Q3083" s="81" t="str">
        <f t="shared" si="195"/>
        <v/>
      </c>
    </row>
    <row r="3084" spans="1:17" x14ac:dyDescent="0.2">
      <c r="A3084" t="s">
        <v>1170</v>
      </c>
      <c r="B3084" t="s">
        <v>2553</v>
      </c>
      <c r="C3084" t="s">
        <v>36</v>
      </c>
      <c r="D3084" s="5">
        <v>35617</v>
      </c>
      <c r="E3084" s="2">
        <v>844</v>
      </c>
      <c r="F3084" s="2">
        <v>69</v>
      </c>
      <c r="G3084" t="str">
        <f>B3084&amp;C3084</f>
        <v>Hannah PHILPOTpole-vault</v>
      </c>
      <c r="H3084" s="2">
        <f>E3084</f>
        <v>844</v>
      </c>
      <c r="I3084" s="2" cm="1">
        <f t="array" ref="I3084">MAX(IF($G$3:$G$4000=$G3084,$H$3:$H$4000))</f>
        <v>844</v>
      </c>
      <c r="L3084" s="47"/>
      <c r="N3084" s="96" t="str">
        <f t="shared" si="192"/>
        <v/>
      </c>
      <c r="O3084" s="2" t="e">
        <f t="shared" si="193"/>
        <v>#N/A</v>
      </c>
      <c r="P3084" s="2">
        <f t="shared" si="194"/>
        <v>1</v>
      </c>
      <c r="Q3084" s="81" t="str">
        <f t="shared" si="195"/>
        <v/>
      </c>
    </row>
    <row r="3085" spans="1:17" x14ac:dyDescent="0.2">
      <c r="A3085" t="s">
        <v>1170</v>
      </c>
      <c r="B3085" t="s">
        <v>2826</v>
      </c>
      <c r="C3085" s="5" t="s">
        <v>85</v>
      </c>
      <c r="D3085" s="5">
        <v>34529</v>
      </c>
      <c r="E3085" s="2">
        <v>840</v>
      </c>
      <c r="F3085" s="2">
        <v>35</v>
      </c>
      <c r="G3085" t="str">
        <f>B3085&amp;C3085</f>
        <v>Courtney RUSKErace-walking</v>
      </c>
      <c r="H3085" s="2">
        <f>E3085</f>
        <v>840</v>
      </c>
      <c r="I3085" s="2" cm="1">
        <f t="array" ref="I3085">MAX(IF($G$3:$G$4000=$G3085,$H$3:$H$4000))</f>
        <v>853</v>
      </c>
      <c r="L3085" s="47"/>
      <c r="N3085" s="96" t="str">
        <f t="shared" si="192"/>
        <v/>
      </c>
      <c r="O3085" s="2" t="e">
        <f t="shared" si="193"/>
        <v>#N/A</v>
      </c>
      <c r="P3085" s="2">
        <f t="shared" si="194"/>
        <v>1</v>
      </c>
      <c r="Q3085" s="81" t="str">
        <f t="shared" si="195"/>
        <v/>
      </c>
    </row>
    <row r="3086" spans="1:17" x14ac:dyDescent="0.2">
      <c r="A3086" t="s">
        <v>1170</v>
      </c>
      <c r="B3086" t="s">
        <v>1561</v>
      </c>
      <c r="C3086" t="s">
        <v>36</v>
      </c>
      <c r="D3086" s="5">
        <v>34169</v>
      </c>
      <c r="E3086" s="2">
        <v>838</v>
      </c>
      <c r="F3086" s="2">
        <v>41</v>
      </c>
      <c r="G3086" t="str">
        <f>B3086&amp;C3086</f>
        <v>Alisha LOVRICHpole-vault</v>
      </c>
      <c r="H3086" s="2">
        <f>E3086</f>
        <v>838</v>
      </c>
      <c r="I3086" s="2" cm="1">
        <f t="array" ref="I3086">MAX(IF($G$3:$G$4000=$G3086,$H$3:$H$4000))</f>
        <v>838</v>
      </c>
      <c r="L3086" s="47"/>
      <c r="N3086" s="96" t="str">
        <f t="shared" si="192"/>
        <v/>
      </c>
      <c r="O3086" s="2" t="e">
        <f t="shared" si="193"/>
        <v>#N/A</v>
      </c>
      <c r="P3086" s="2">
        <f t="shared" si="194"/>
        <v>1</v>
      </c>
      <c r="Q3086" s="81" t="str">
        <f t="shared" si="195"/>
        <v/>
      </c>
    </row>
    <row r="3087" spans="1:17" x14ac:dyDescent="0.2">
      <c r="A3087" t="s">
        <v>1170</v>
      </c>
      <c r="B3087" t="s">
        <v>1564</v>
      </c>
      <c r="C3087" t="s">
        <v>36</v>
      </c>
      <c r="D3087" s="5">
        <v>37388</v>
      </c>
      <c r="E3087" s="2">
        <v>838</v>
      </c>
      <c r="F3087" s="2">
        <v>70</v>
      </c>
      <c r="G3087" t="str">
        <f>B3087&amp;C3087</f>
        <v>Eliza MEEKINGSpole-vault</v>
      </c>
      <c r="H3087" s="2">
        <f>E3087</f>
        <v>838</v>
      </c>
      <c r="I3087" s="2" cm="1">
        <f t="array" ref="I3087">MAX(IF($G$3:$G$4000=$G3087,$H$3:$H$4000))</f>
        <v>838</v>
      </c>
      <c r="L3087" s="47"/>
      <c r="N3087" s="96" t="str">
        <f t="shared" si="192"/>
        <v/>
      </c>
      <c r="O3087" s="2" t="e">
        <f t="shared" si="193"/>
        <v>#N/A</v>
      </c>
      <c r="P3087" s="2">
        <f t="shared" si="194"/>
        <v>1</v>
      </c>
      <c r="Q3087" s="81" t="str">
        <f t="shared" si="195"/>
        <v/>
      </c>
    </row>
    <row r="3088" spans="1:17" x14ac:dyDescent="0.2">
      <c r="A3088" t="s">
        <v>1170</v>
      </c>
      <c r="B3088" t="s">
        <v>1593</v>
      </c>
      <c r="C3088" t="s">
        <v>40</v>
      </c>
      <c r="D3088" s="5">
        <v>38744</v>
      </c>
      <c r="E3088" s="2">
        <v>838</v>
      </c>
      <c r="F3088" s="2">
        <v>86</v>
      </c>
      <c r="G3088" t="str">
        <f>B3088&amp;C3088</f>
        <v>Suzannah KENNELLYdiscus-throw</v>
      </c>
      <c r="H3088" s="2">
        <f>E3088</f>
        <v>838</v>
      </c>
      <c r="I3088" s="2" cm="1">
        <f t="array" ref="I3088">MAX(IF($G$3:$G$4000=$G3088,$H$3:$H$4000))</f>
        <v>873</v>
      </c>
      <c r="L3088" s="47"/>
      <c r="N3088" s="96" t="str">
        <f t="shared" si="192"/>
        <v/>
      </c>
      <c r="O3088" s="2" t="e">
        <f t="shared" si="193"/>
        <v>#N/A</v>
      </c>
      <c r="P3088" s="2">
        <f t="shared" si="194"/>
        <v>1</v>
      </c>
      <c r="Q3088" s="81" t="str">
        <f t="shared" si="195"/>
        <v/>
      </c>
    </row>
    <row r="3089" spans="1:17" x14ac:dyDescent="0.2">
      <c r="A3089" t="s">
        <v>1170</v>
      </c>
      <c r="B3089" t="s">
        <v>1623</v>
      </c>
      <c r="C3089" s="5" t="s">
        <v>41</v>
      </c>
      <c r="D3089" s="5">
        <v>38004</v>
      </c>
      <c r="E3089" s="2">
        <v>836</v>
      </c>
      <c r="F3089" s="2">
        <v>22</v>
      </c>
      <c r="G3089" t="str">
        <f>B3089&amp;C3089</f>
        <v>Abbey MOODYjavelin-throw</v>
      </c>
      <c r="H3089" s="2">
        <f>E3089</f>
        <v>836</v>
      </c>
      <c r="I3089" s="2" cm="1">
        <f t="array" ref="I3089">MAX(IF($G$3:$G$4000=$G3089,$H$3:$H$4000))</f>
        <v>836</v>
      </c>
      <c r="L3089" s="47"/>
      <c r="N3089" s="96" t="str">
        <f t="shared" si="192"/>
        <v/>
      </c>
      <c r="O3089" s="2" t="e">
        <f t="shared" si="193"/>
        <v>#N/A</v>
      </c>
      <c r="P3089" s="2">
        <f t="shared" si="194"/>
        <v>1</v>
      </c>
      <c r="Q3089" s="81" t="str">
        <f t="shared" si="195"/>
        <v/>
      </c>
    </row>
    <row r="3090" spans="1:17" x14ac:dyDescent="0.2">
      <c r="A3090" t="s">
        <v>1170</v>
      </c>
      <c r="B3090" t="s">
        <v>1607</v>
      </c>
      <c r="C3090" t="s">
        <v>40</v>
      </c>
      <c r="D3090" s="5">
        <v>37530</v>
      </c>
      <c r="E3090" s="2">
        <v>835</v>
      </c>
      <c r="F3090" s="2">
        <v>88</v>
      </c>
      <c r="G3090" t="str">
        <f>B3090&amp;C3090</f>
        <v>Zharna BEATTIEdiscus-throw</v>
      </c>
      <c r="H3090" s="2">
        <f>E3090</f>
        <v>835</v>
      </c>
      <c r="I3090" s="2" cm="1">
        <f t="array" ref="I3090">MAX(IF($G$3:$G$4000=$G3090,$H$3:$H$4000))</f>
        <v>835</v>
      </c>
      <c r="L3090" s="47"/>
      <c r="N3090" s="96" t="str">
        <f t="shared" si="192"/>
        <v/>
      </c>
      <c r="O3090" s="2" t="e">
        <f t="shared" si="193"/>
        <v>#N/A</v>
      </c>
      <c r="P3090" s="2">
        <f t="shared" si="194"/>
        <v>1</v>
      </c>
      <c r="Q3090" s="81" t="str">
        <f t="shared" si="195"/>
        <v/>
      </c>
    </row>
    <row r="3091" spans="1:17" x14ac:dyDescent="0.2">
      <c r="A3091" t="s">
        <v>1170</v>
      </c>
      <c r="B3091" t="s">
        <v>1615</v>
      </c>
      <c r="C3091" t="s">
        <v>41</v>
      </c>
      <c r="D3091" s="5">
        <v>36579</v>
      </c>
      <c r="E3091" s="2">
        <v>833</v>
      </c>
      <c r="F3091" s="2">
        <v>25</v>
      </c>
      <c r="G3091" t="str">
        <f>B3091&amp;C3091</f>
        <v>Caitlin BONNEjavelin-throw</v>
      </c>
      <c r="H3091" s="2">
        <f>E3091</f>
        <v>833</v>
      </c>
      <c r="I3091" s="2" cm="1">
        <f t="array" ref="I3091">MAX(IF($G$3:$G$4000=$G3091,$H$3:$H$4000))</f>
        <v>833</v>
      </c>
      <c r="L3091" s="47"/>
      <c r="N3091" s="96" t="str">
        <f t="shared" si="192"/>
        <v/>
      </c>
      <c r="O3091" s="2" t="e">
        <f t="shared" si="193"/>
        <v>#N/A</v>
      </c>
      <c r="P3091" s="2">
        <f t="shared" si="194"/>
        <v>1</v>
      </c>
      <c r="Q3091" s="81" t="str">
        <f t="shared" si="195"/>
        <v/>
      </c>
    </row>
    <row r="3092" spans="1:17" x14ac:dyDescent="0.2">
      <c r="A3092" t="s">
        <v>1170</v>
      </c>
      <c r="B3092" t="s">
        <v>1649</v>
      </c>
      <c r="C3092" t="s">
        <v>42</v>
      </c>
      <c r="D3092" s="5">
        <v>36511</v>
      </c>
      <c r="E3092" s="2">
        <v>832</v>
      </c>
      <c r="F3092" s="2">
        <v>90</v>
      </c>
      <c r="G3092" t="str">
        <f>B3092&amp;C3092</f>
        <v>Lexi MAPLEShammer-throw</v>
      </c>
      <c r="H3092" s="2">
        <f>E3092</f>
        <v>832</v>
      </c>
      <c r="I3092" s="2" cm="1">
        <f t="array" ref="I3092">MAX(IF($G$3:$G$4000=$G3092,$H$3:$H$4000))</f>
        <v>878</v>
      </c>
      <c r="L3092" s="47"/>
      <c r="N3092" s="96" t="str">
        <f t="shared" si="192"/>
        <v/>
      </c>
      <c r="O3092" s="2" t="e">
        <f t="shared" si="193"/>
        <v>#N/A</v>
      </c>
      <c r="P3092" s="2">
        <f t="shared" si="194"/>
        <v>1</v>
      </c>
      <c r="Q3092" s="81" t="str">
        <f t="shared" si="195"/>
        <v/>
      </c>
    </row>
    <row r="3093" spans="1:17" x14ac:dyDescent="0.2">
      <c r="A3093" t="s">
        <v>1170</v>
      </c>
      <c r="B3093" t="s">
        <v>1588</v>
      </c>
      <c r="C3093" s="5" t="s">
        <v>39</v>
      </c>
      <c r="D3093" s="5">
        <v>35512</v>
      </c>
      <c r="E3093" s="2">
        <v>827</v>
      </c>
      <c r="F3093" s="2">
        <v>23</v>
      </c>
      <c r="G3093" t="str">
        <f>B3093&amp;C3093</f>
        <v>Lauren BRUCEshot-put</v>
      </c>
      <c r="H3093" s="2">
        <f>E3093</f>
        <v>827</v>
      </c>
      <c r="I3093" s="2" cm="1">
        <f t="array" ref="I3093">MAX(IF($G$3:$G$4000=$G3093,$H$3:$H$4000))</f>
        <v>827</v>
      </c>
      <c r="L3093" s="47"/>
      <c r="N3093" s="96" t="str">
        <f t="shared" si="192"/>
        <v/>
      </c>
      <c r="O3093" s="2" t="e">
        <f t="shared" si="193"/>
        <v>#N/A</v>
      </c>
      <c r="P3093" s="2">
        <f t="shared" si="194"/>
        <v>1</v>
      </c>
      <c r="Q3093" s="81" t="str">
        <f t="shared" si="195"/>
        <v/>
      </c>
    </row>
    <row r="3094" spans="1:17" x14ac:dyDescent="0.2">
      <c r="A3094" t="s">
        <v>1170</v>
      </c>
      <c r="B3094" t="s">
        <v>2793</v>
      </c>
      <c r="C3094" t="s">
        <v>41</v>
      </c>
      <c r="D3094" s="5">
        <v>38202</v>
      </c>
      <c r="E3094" s="2">
        <v>817</v>
      </c>
      <c r="F3094" s="2">
        <v>81</v>
      </c>
      <c r="G3094" t="str">
        <f>B3094&amp;C3094</f>
        <v>Brianna TIRADOjavelin-throw</v>
      </c>
      <c r="H3094" s="2">
        <f>E3094</f>
        <v>817</v>
      </c>
      <c r="I3094" s="2" cm="1">
        <f t="array" ref="I3094">MAX(IF($G$3:$G$4000=$G3094,$H$3:$H$4000))</f>
        <v>817</v>
      </c>
      <c r="L3094" s="47"/>
      <c r="N3094" s="96" t="str">
        <f t="shared" si="192"/>
        <v/>
      </c>
      <c r="O3094" s="2" t="e">
        <f t="shared" si="193"/>
        <v>#N/A</v>
      </c>
      <c r="P3094" s="2">
        <f t="shared" si="194"/>
        <v>1</v>
      </c>
      <c r="Q3094" s="81" t="str">
        <f t="shared" si="195"/>
        <v/>
      </c>
    </row>
    <row r="3095" spans="1:17" x14ac:dyDescent="0.2">
      <c r="A3095" t="s">
        <v>1170</v>
      </c>
      <c r="B3095" t="s">
        <v>1625</v>
      </c>
      <c r="C3095" t="s">
        <v>42</v>
      </c>
      <c r="D3095" s="5">
        <v>38055</v>
      </c>
      <c r="E3095" s="2">
        <v>815</v>
      </c>
      <c r="F3095" s="2">
        <v>26</v>
      </c>
      <c r="G3095" t="str">
        <f>B3095&amp;C3095</f>
        <v>Elizabeth HEWITThammer-throw</v>
      </c>
      <c r="H3095" s="2">
        <f>E3095</f>
        <v>815</v>
      </c>
      <c r="I3095" s="2" cm="1">
        <f t="array" ref="I3095">MAX(IF($G$3:$G$4000=$G3095,$H$3:$H$4000))</f>
        <v>815</v>
      </c>
      <c r="L3095" s="47"/>
      <c r="N3095" s="96" t="str">
        <f t="shared" si="192"/>
        <v/>
      </c>
      <c r="O3095" s="2" t="e">
        <f t="shared" si="193"/>
        <v>#N/A</v>
      </c>
      <c r="P3095" s="2">
        <f t="shared" si="194"/>
        <v>1</v>
      </c>
      <c r="Q3095" s="81" t="str">
        <f t="shared" si="195"/>
        <v/>
      </c>
    </row>
    <row r="3096" spans="1:17" x14ac:dyDescent="0.2">
      <c r="A3096" t="s">
        <v>1170</v>
      </c>
      <c r="B3096" t="s">
        <v>1564</v>
      </c>
      <c r="C3096" t="s">
        <v>36</v>
      </c>
      <c r="D3096" s="5">
        <v>37388</v>
      </c>
      <c r="E3096" s="2">
        <v>813</v>
      </c>
      <c r="F3096" s="2">
        <v>45</v>
      </c>
      <c r="G3096" t="str">
        <f>B3096&amp;C3096</f>
        <v>Eliza MEEKINGSpole-vault</v>
      </c>
      <c r="H3096" s="2">
        <f>E3096</f>
        <v>813</v>
      </c>
      <c r="I3096" s="2" cm="1">
        <f t="array" ref="I3096">MAX(IF($G$3:$G$4000=$G3096,$H$3:$H$4000))</f>
        <v>838</v>
      </c>
      <c r="L3096" s="47"/>
      <c r="N3096" s="96" t="str">
        <f t="shared" si="192"/>
        <v/>
      </c>
      <c r="O3096" s="2" t="e">
        <f t="shared" si="193"/>
        <v>#N/A</v>
      </c>
      <c r="P3096" s="2">
        <f t="shared" si="194"/>
        <v>1</v>
      </c>
      <c r="Q3096" s="81" t="str">
        <f t="shared" si="195"/>
        <v/>
      </c>
    </row>
    <row r="3097" spans="1:17" x14ac:dyDescent="0.2">
      <c r="A3097" t="s">
        <v>1170</v>
      </c>
      <c r="B3097" t="s">
        <v>2796</v>
      </c>
      <c r="C3097" t="s">
        <v>41</v>
      </c>
      <c r="D3097" s="5">
        <v>37199</v>
      </c>
      <c r="E3097" s="2">
        <v>808</v>
      </c>
      <c r="F3097" s="2">
        <v>88</v>
      </c>
      <c r="G3097" t="str">
        <f>B3097&amp;C3097</f>
        <v>Jessica SENIORjavelin-throw</v>
      </c>
      <c r="H3097" s="2">
        <f>E3097</f>
        <v>808</v>
      </c>
      <c r="I3097" s="2" cm="1">
        <f t="array" ref="I3097">MAX(IF($G$3:$G$4000=$G3097,$H$3:$H$4000))</f>
        <v>808</v>
      </c>
      <c r="L3097" s="47"/>
      <c r="N3097" s="96" t="str">
        <f t="shared" si="192"/>
        <v/>
      </c>
      <c r="O3097" s="2" t="e">
        <f t="shared" si="193"/>
        <v>#N/A</v>
      </c>
      <c r="P3097" s="2">
        <f t="shared" si="194"/>
        <v>1</v>
      </c>
      <c r="Q3097" s="81" t="str">
        <f t="shared" si="195"/>
        <v/>
      </c>
    </row>
    <row r="3098" spans="1:17" x14ac:dyDescent="0.2">
      <c r="A3098" t="s">
        <v>1170</v>
      </c>
      <c r="B3098" t="s">
        <v>1648</v>
      </c>
      <c r="C3098" s="5" t="s">
        <v>42</v>
      </c>
      <c r="D3098" s="5"/>
      <c r="E3098" s="2">
        <v>800</v>
      </c>
      <c r="F3098" s="2">
        <v>29</v>
      </c>
      <c r="G3098" t="str">
        <f>B3098&amp;C3098</f>
        <v>Alexandria MAPLEShammer-throw</v>
      </c>
      <c r="H3098" s="2">
        <f>E3098</f>
        <v>800</v>
      </c>
      <c r="I3098" s="2" cm="1">
        <f t="array" ref="I3098">MAX(IF($G$3:$G$4000=$G3098,$H$3:$H$4000))</f>
        <v>800</v>
      </c>
      <c r="L3098" s="47"/>
      <c r="N3098" s="96" t="str">
        <f t="shared" si="192"/>
        <v/>
      </c>
      <c r="O3098" s="2" t="e">
        <f t="shared" si="193"/>
        <v>#N/A</v>
      </c>
      <c r="P3098" s="2">
        <f t="shared" si="194"/>
        <v>1</v>
      </c>
      <c r="Q3098" s="81" t="str">
        <f t="shared" si="195"/>
        <v/>
      </c>
    </row>
    <row r="3099" spans="1:17" x14ac:dyDescent="0.2">
      <c r="A3099" t="s">
        <v>1170</v>
      </c>
      <c r="B3099" t="s">
        <v>1580</v>
      </c>
      <c r="C3099" t="s">
        <v>39</v>
      </c>
      <c r="D3099" s="5">
        <v>33145</v>
      </c>
      <c r="E3099" s="2">
        <v>797</v>
      </c>
      <c r="F3099" s="2">
        <v>36</v>
      </c>
      <c r="G3099" t="str">
        <f>B3099&amp;C3099</f>
        <v>TeRina KEENANshot-put</v>
      </c>
      <c r="H3099" s="2">
        <f>E3099</f>
        <v>797</v>
      </c>
      <c r="I3099" s="2" cm="1">
        <f t="array" ref="I3099">MAX(IF($G$3:$G$4000=$G3099,$H$3:$H$4000))</f>
        <v>797</v>
      </c>
      <c r="L3099" s="47"/>
      <c r="N3099" s="96" t="str">
        <f t="shared" si="192"/>
        <v/>
      </c>
      <c r="O3099" s="2" t="e">
        <f t="shared" si="193"/>
        <v>#N/A</v>
      </c>
      <c r="P3099" s="2">
        <f t="shared" si="194"/>
        <v>1</v>
      </c>
      <c r="Q3099" s="81" t="str">
        <f t="shared" si="195"/>
        <v/>
      </c>
    </row>
    <row r="3100" spans="1:17" x14ac:dyDescent="0.2">
      <c r="A3100" t="s">
        <v>1170</v>
      </c>
      <c r="B3100" t="s">
        <v>1613</v>
      </c>
      <c r="C3100" t="s">
        <v>40</v>
      </c>
      <c r="D3100" s="5">
        <v>39507</v>
      </c>
      <c r="E3100" s="2">
        <v>796</v>
      </c>
      <c r="F3100" s="2">
        <v>65</v>
      </c>
      <c r="G3100" t="str">
        <f>B3100&amp;C3100</f>
        <v>Karmen-Elizabeth MARITZdiscus-throw</v>
      </c>
      <c r="H3100" s="2">
        <f>E3100</f>
        <v>796</v>
      </c>
      <c r="I3100" s="2" cm="1">
        <f t="array" ref="I3100">MAX(IF($G$3:$G$4000=$G3100,$H$3:$H$4000))</f>
        <v>796</v>
      </c>
      <c r="L3100" s="47"/>
      <c r="N3100" s="96" t="str">
        <f t="shared" si="192"/>
        <v/>
      </c>
      <c r="O3100" s="2" t="e">
        <f t="shared" si="193"/>
        <v>#N/A</v>
      </c>
      <c r="P3100" s="2">
        <f t="shared" si="194"/>
        <v>1</v>
      </c>
      <c r="Q3100" s="81" t="str">
        <f t="shared" si="195"/>
        <v/>
      </c>
    </row>
    <row r="3101" spans="1:17" x14ac:dyDescent="0.2">
      <c r="A3101" t="s">
        <v>1170</v>
      </c>
      <c r="B3101" t="s">
        <v>1607</v>
      </c>
      <c r="C3101" t="s">
        <v>40</v>
      </c>
      <c r="D3101" s="5">
        <v>37530</v>
      </c>
      <c r="E3101" s="2">
        <v>789</v>
      </c>
      <c r="F3101" s="2">
        <v>67</v>
      </c>
      <c r="G3101" t="str">
        <f>B3101&amp;C3101</f>
        <v>Zharna BEATTIEdiscus-throw</v>
      </c>
      <c r="H3101" s="2">
        <f>E3101</f>
        <v>789</v>
      </c>
      <c r="I3101" s="2" cm="1">
        <f t="array" ref="I3101">MAX(IF($G$3:$G$4000=$G3101,$H$3:$H$4000))</f>
        <v>835</v>
      </c>
      <c r="L3101" s="47"/>
      <c r="N3101" s="96" t="str">
        <f t="shared" si="192"/>
        <v/>
      </c>
      <c r="O3101" s="2" t="e">
        <f t="shared" si="193"/>
        <v>#N/A</v>
      </c>
      <c r="P3101" s="2">
        <f t="shared" si="194"/>
        <v>1</v>
      </c>
      <c r="Q3101" s="81" t="str">
        <f t="shared" si="195"/>
        <v/>
      </c>
    </row>
    <row r="3102" spans="1:17" x14ac:dyDescent="0.2">
      <c r="A3102" t="s">
        <v>1170</v>
      </c>
      <c r="B3102" t="s">
        <v>5237</v>
      </c>
      <c r="C3102" t="s">
        <v>40</v>
      </c>
      <c r="D3102" s="5">
        <v>39157</v>
      </c>
      <c r="E3102" s="2">
        <v>788</v>
      </c>
      <c r="F3102" s="2">
        <v>69</v>
      </c>
      <c r="G3102" t="str">
        <f>B3102&amp;C3102</f>
        <v>Losaline LOSEdiscus-throw</v>
      </c>
      <c r="H3102" s="2">
        <f>E3102</f>
        <v>788</v>
      </c>
      <c r="I3102" s="2" cm="1">
        <f t="array" ref="I3102">MAX(IF($G$3:$G$4000=$G3102,$H$3:$H$4000))</f>
        <v>788</v>
      </c>
      <c r="L3102" s="47"/>
      <c r="N3102" s="96" t="str">
        <f t="shared" si="192"/>
        <v/>
      </c>
      <c r="O3102" s="2" t="e">
        <f t="shared" si="193"/>
        <v>#N/A</v>
      </c>
      <c r="P3102" s="2">
        <f t="shared" si="194"/>
        <v>1</v>
      </c>
      <c r="Q3102" s="81" t="str">
        <f t="shared" si="195"/>
        <v/>
      </c>
    </row>
    <row r="3103" spans="1:17" x14ac:dyDescent="0.2">
      <c r="A3103" t="s">
        <v>1170</v>
      </c>
      <c r="B3103" t="s">
        <v>1649</v>
      </c>
      <c r="C3103" t="s">
        <v>39</v>
      </c>
      <c r="D3103" s="5">
        <v>36511</v>
      </c>
      <c r="E3103" s="2">
        <v>785</v>
      </c>
      <c r="F3103" s="2">
        <v>48</v>
      </c>
      <c r="G3103" t="str">
        <f>B3103&amp;C3103</f>
        <v>Lexi MAPLESshot-put</v>
      </c>
      <c r="H3103" s="2">
        <f>E3103</f>
        <v>785</v>
      </c>
      <c r="I3103" s="2" cm="1">
        <f t="array" ref="I3103">MAX(IF($G$3:$G$4000=$G3103,$H$3:$H$4000))</f>
        <v>785</v>
      </c>
      <c r="L3103" s="47"/>
      <c r="N3103" s="96" t="str">
        <f t="shared" si="192"/>
        <v/>
      </c>
      <c r="O3103" s="2" t="e">
        <f t="shared" si="193"/>
        <v>#N/A</v>
      </c>
      <c r="P3103" s="2">
        <f t="shared" si="194"/>
        <v>1</v>
      </c>
      <c r="Q3103" s="81" t="str">
        <f t="shared" si="195"/>
        <v/>
      </c>
    </row>
    <row r="3104" spans="1:17" x14ac:dyDescent="0.2">
      <c r="A3104" t="s">
        <v>1170</v>
      </c>
      <c r="B3104" t="s">
        <v>1614</v>
      </c>
      <c r="C3104" t="s">
        <v>40</v>
      </c>
      <c r="D3104" s="5">
        <v>44762</v>
      </c>
      <c r="E3104" s="2">
        <v>777</v>
      </c>
      <c r="F3104" s="2">
        <v>75</v>
      </c>
      <c r="G3104" t="str">
        <f>B3104&amp;C3104</f>
        <v>Kathie HALLIEdiscus-throw</v>
      </c>
      <c r="H3104" s="2">
        <f>E3104</f>
        <v>777</v>
      </c>
      <c r="I3104" s="2" cm="1">
        <f t="array" ref="I3104">MAX(IF($G$3:$G$4000=$G3104,$H$3:$H$4000))</f>
        <v>777</v>
      </c>
      <c r="L3104" s="47"/>
      <c r="N3104" s="96" t="str">
        <f t="shared" si="192"/>
        <v/>
      </c>
      <c r="O3104" s="2" t="e">
        <f t="shared" si="193"/>
        <v>#N/A</v>
      </c>
      <c r="P3104" s="2">
        <f t="shared" si="194"/>
        <v>1</v>
      </c>
      <c r="Q3104" s="81" t="str">
        <f t="shared" si="195"/>
        <v/>
      </c>
    </row>
    <row r="3105" spans="1:17" x14ac:dyDescent="0.2">
      <c r="A3105" t="s">
        <v>1170</v>
      </c>
      <c r="B3105" t="s">
        <v>1615</v>
      </c>
      <c r="C3105" t="s">
        <v>40</v>
      </c>
      <c r="D3105" s="5">
        <v>36579</v>
      </c>
      <c r="E3105" s="2">
        <v>776</v>
      </c>
      <c r="F3105" s="2">
        <v>76</v>
      </c>
      <c r="G3105" t="str">
        <f>B3105&amp;C3105</f>
        <v>Caitlin BONNEdiscus-throw</v>
      </c>
      <c r="H3105" s="2">
        <f>E3105</f>
        <v>776</v>
      </c>
      <c r="I3105" s="2" cm="1">
        <f t="array" ref="I3105">MAX(IF($G$3:$G$4000=$G3105,$H$3:$H$4000))</f>
        <v>776</v>
      </c>
      <c r="L3105" s="47"/>
      <c r="N3105" s="96" t="str">
        <f t="shared" si="192"/>
        <v/>
      </c>
      <c r="O3105" s="2" t="e">
        <f t="shared" si="193"/>
        <v>#N/A</v>
      </c>
      <c r="P3105" s="2">
        <f t="shared" si="194"/>
        <v>1</v>
      </c>
      <c r="Q3105" s="81" t="str">
        <f t="shared" si="195"/>
        <v/>
      </c>
    </row>
    <row r="3106" spans="1:17" x14ac:dyDescent="0.2">
      <c r="A3106" t="s">
        <v>1170</v>
      </c>
      <c r="B3106" t="s">
        <v>1534</v>
      </c>
      <c r="C3106" t="s">
        <v>43</v>
      </c>
      <c r="D3106" s="5">
        <v>37604</v>
      </c>
      <c r="E3106" s="2">
        <v>766</v>
      </c>
      <c r="F3106" s="2">
        <v>11</v>
      </c>
      <c r="G3106" t="str">
        <f>B3106&amp;C3106</f>
        <v>Alice TAYLORheptathlon</v>
      </c>
      <c r="H3106" s="2">
        <f>E3106</f>
        <v>766</v>
      </c>
      <c r="I3106" s="2" cm="1">
        <f t="array" ref="I3106">MAX(IF($G$3:$G$4000=$G3106,$H$3:$H$4000))</f>
        <v>766</v>
      </c>
      <c r="L3106" s="47"/>
      <c r="N3106" s="96" t="str">
        <f t="shared" si="192"/>
        <v/>
      </c>
      <c r="O3106" s="2" t="e">
        <f t="shared" si="193"/>
        <v>#N/A</v>
      </c>
      <c r="P3106" s="2">
        <f t="shared" si="194"/>
        <v>1</v>
      </c>
      <c r="Q3106" s="81" t="str">
        <f t="shared" si="195"/>
        <v/>
      </c>
    </row>
    <row r="3107" spans="1:17" x14ac:dyDescent="0.2">
      <c r="A3107" t="s">
        <v>1170</v>
      </c>
      <c r="B3107" t="s">
        <v>5239</v>
      </c>
      <c r="C3107" t="s">
        <v>40</v>
      </c>
      <c r="D3107" s="5">
        <v>37124</v>
      </c>
      <c r="E3107" s="2">
        <v>764</v>
      </c>
      <c r="F3107" s="2">
        <v>83</v>
      </c>
      <c r="G3107" t="str">
        <f>B3107&amp;C3107</f>
        <v>Iorana TAUFAFO TAFILIdiscus-throw</v>
      </c>
      <c r="H3107" s="2">
        <f>E3107</f>
        <v>764</v>
      </c>
      <c r="I3107" s="2" cm="1">
        <f t="array" ref="I3107">MAX(IF($G$3:$G$4000=$G3107,$H$3:$H$4000))</f>
        <v>764</v>
      </c>
      <c r="L3107" s="47"/>
      <c r="N3107" s="96" t="str">
        <f t="shared" si="192"/>
        <v/>
      </c>
      <c r="O3107" s="2" t="e">
        <f t="shared" si="193"/>
        <v>#N/A</v>
      </c>
      <c r="P3107" s="2">
        <f t="shared" si="194"/>
        <v>1</v>
      </c>
      <c r="Q3107" s="81" t="str">
        <f t="shared" si="195"/>
        <v/>
      </c>
    </row>
    <row r="3108" spans="1:17" x14ac:dyDescent="0.2">
      <c r="A3108" t="s">
        <v>1170</v>
      </c>
      <c r="B3108" t="s">
        <v>1446</v>
      </c>
      <c r="C3108" t="s">
        <v>39</v>
      </c>
      <c r="D3108" s="5">
        <v>35841</v>
      </c>
      <c r="E3108" s="2">
        <v>763</v>
      </c>
      <c r="F3108" s="2">
        <v>60</v>
      </c>
      <c r="G3108" t="str">
        <f>B3108&amp;C3108</f>
        <v>Christina RYANshot-put</v>
      </c>
      <c r="H3108" s="2">
        <f>E3108</f>
        <v>763</v>
      </c>
      <c r="I3108" s="2" cm="1">
        <f t="array" ref="I3108">MAX(IF($G$3:$G$4000=$G3108,$H$3:$H$4000))</f>
        <v>763</v>
      </c>
      <c r="L3108" s="47"/>
      <c r="N3108" s="96" t="str">
        <f t="shared" si="192"/>
        <v/>
      </c>
      <c r="O3108" s="2" t="e">
        <f t="shared" si="193"/>
        <v>#N/A</v>
      </c>
      <c r="P3108" s="2">
        <f t="shared" si="194"/>
        <v>1</v>
      </c>
      <c r="Q3108" s="81" t="str">
        <f t="shared" si="195"/>
        <v/>
      </c>
    </row>
    <row r="3109" spans="1:17" x14ac:dyDescent="0.2">
      <c r="A3109" t="s">
        <v>1170</v>
      </c>
      <c r="B3109" t="s">
        <v>5240</v>
      </c>
      <c r="C3109" t="s">
        <v>40</v>
      </c>
      <c r="D3109" s="5">
        <v>38813</v>
      </c>
      <c r="E3109" s="2">
        <v>757</v>
      </c>
      <c r="F3109" s="2">
        <v>89</v>
      </c>
      <c r="G3109" t="str">
        <f>B3109&amp;C3109</f>
        <v>Rina MAKAdiscus-throw</v>
      </c>
      <c r="H3109" s="2">
        <f>E3109</f>
        <v>757</v>
      </c>
      <c r="I3109" s="2" cm="1">
        <f t="array" ref="I3109">MAX(IF($G$3:$G$4000=$G3109,$H$3:$H$4000))</f>
        <v>757</v>
      </c>
      <c r="L3109" s="47"/>
      <c r="N3109" s="96" t="str">
        <f t="shared" si="192"/>
        <v/>
      </c>
      <c r="O3109" s="2" t="e">
        <f t="shared" si="193"/>
        <v>#N/A</v>
      </c>
      <c r="P3109" s="2">
        <f t="shared" si="194"/>
        <v>1</v>
      </c>
      <c r="Q3109" s="81" t="str">
        <f t="shared" si="195"/>
        <v/>
      </c>
    </row>
    <row r="3110" spans="1:17" x14ac:dyDescent="0.2">
      <c r="A3110" t="s">
        <v>1170</v>
      </c>
      <c r="B3110" t="s">
        <v>1709</v>
      </c>
      <c r="C3110" s="5" t="s">
        <v>41</v>
      </c>
      <c r="D3110" s="5">
        <v>34678</v>
      </c>
      <c r="E3110" s="2">
        <v>755</v>
      </c>
      <c r="F3110" s="2">
        <v>53</v>
      </c>
      <c r="G3110" t="str">
        <f>B3110&amp;C3110</f>
        <v>Holly ROBINSONjavelin-throw</v>
      </c>
      <c r="H3110" s="2">
        <f>E3110</f>
        <v>755</v>
      </c>
      <c r="I3110" s="2" cm="1">
        <f t="array" ref="I3110">MAX(IF($G$3:$G$4000=$G3110,$H$3:$H$4000))</f>
        <v>755</v>
      </c>
      <c r="L3110" s="47"/>
      <c r="N3110" s="96" t="str">
        <f t="shared" si="192"/>
        <v/>
      </c>
      <c r="O3110" s="2" t="e">
        <f t="shared" si="193"/>
        <v>#N/A</v>
      </c>
      <c r="P3110" s="2">
        <f t="shared" si="194"/>
        <v>1</v>
      </c>
      <c r="Q3110" s="81" t="str">
        <f t="shared" si="195"/>
        <v/>
      </c>
    </row>
    <row r="3111" spans="1:17" x14ac:dyDescent="0.2">
      <c r="A3111" t="s">
        <v>1170</v>
      </c>
      <c r="B3111" t="s">
        <v>1623</v>
      </c>
      <c r="C3111" t="s">
        <v>40</v>
      </c>
      <c r="D3111" s="5">
        <v>38004</v>
      </c>
      <c r="E3111" s="2">
        <v>753</v>
      </c>
      <c r="F3111" s="2">
        <v>90</v>
      </c>
      <c r="G3111" t="str">
        <f>B3111&amp;C3111</f>
        <v>Abbey MOODYdiscus-throw</v>
      </c>
      <c r="H3111" s="2">
        <f>E3111</f>
        <v>753</v>
      </c>
      <c r="I3111" s="2" cm="1">
        <f t="array" ref="I3111">MAX(IF($G$3:$G$4000=$G3111,$H$3:$H$4000))</f>
        <v>753</v>
      </c>
      <c r="L3111" s="47"/>
      <c r="N3111" s="96" t="str">
        <f t="shared" si="192"/>
        <v/>
      </c>
      <c r="O3111" s="2" t="e">
        <f t="shared" si="193"/>
        <v>#N/A</v>
      </c>
      <c r="P3111" s="2">
        <f t="shared" si="194"/>
        <v>1</v>
      </c>
      <c r="Q3111" s="81" t="str">
        <f t="shared" si="195"/>
        <v/>
      </c>
    </row>
    <row r="3112" spans="1:17" x14ac:dyDescent="0.2">
      <c r="A3112" t="s">
        <v>1170</v>
      </c>
      <c r="B3112" t="s">
        <v>1625</v>
      </c>
      <c r="C3112" t="s">
        <v>40</v>
      </c>
      <c r="D3112" s="5">
        <v>38055</v>
      </c>
      <c r="E3112" s="2">
        <v>750</v>
      </c>
      <c r="F3112" s="2">
        <v>93</v>
      </c>
      <c r="G3112" t="str">
        <f>B3112&amp;C3112</f>
        <v>Elizabeth HEWITTdiscus-throw</v>
      </c>
      <c r="H3112" s="2">
        <f>E3112</f>
        <v>750</v>
      </c>
      <c r="I3112" s="2" cm="1">
        <f t="array" ref="I3112">MAX(IF($G$3:$G$4000=$G3112,$H$3:$H$4000))</f>
        <v>750</v>
      </c>
      <c r="L3112" s="47"/>
      <c r="N3112" s="96" t="str">
        <f t="shared" si="192"/>
        <v/>
      </c>
      <c r="O3112" s="2" t="e">
        <f t="shared" si="193"/>
        <v>#N/A</v>
      </c>
      <c r="P3112" s="2">
        <f t="shared" si="194"/>
        <v>1</v>
      </c>
      <c r="Q3112" s="81" t="str">
        <f t="shared" si="195"/>
        <v/>
      </c>
    </row>
    <row r="3113" spans="1:17" x14ac:dyDescent="0.2">
      <c r="A3113" t="s">
        <v>1170</v>
      </c>
      <c r="B3113" t="s">
        <v>5242</v>
      </c>
      <c r="C3113" s="5" t="s">
        <v>40</v>
      </c>
      <c r="D3113" s="5">
        <v>38353</v>
      </c>
      <c r="E3113" s="2">
        <v>749</v>
      </c>
      <c r="F3113" s="2">
        <v>95</v>
      </c>
      <c r="G3113" t="str">
        <f>B3113&amp;C3113</f>
        <v>Shyah BEATTIEdiscus-throw</v>
      </c>
      <c r="H3113" s="2">
        <f>E3113</f>
        <v>749</v>
      </c>
      <c r="I3113" s="2" cm="1">
        <f t="array" ref="I3113">MAX(IF($G$3:$G$4000=$G3113,$H$3:$H$4000))</f>
        <v>749</v>
      </c>
      <c r="L3113" s="47"/>
      <c r="N3113" s="96" t="str">
        <f t="shared" si="192"/>
        <v/>
      </c>
      <c r="O3113" s="2" t="e">
        <f t="shared" si="193"/>
        <v>#N/A</v>
      </c>
      <c r="P3113" s="2">
        <f t="shared" si="194"/>
        <v>1</v>
      </c>
      <c r="Q3113" s="81" t="str">
        <f t="shared" si="195"/>
        <v/>
      </c>
    </row>
    <row r="3114" spans="1:17" x14ac:dyDescent="0.2">
      <c r="A3114" t="s">
        <v>1170</v>
      </c>
      <c r="B3114" t="s">
        <v>1614</v>
      </c>
      <c r="C3114" t="s">
        <v>39</v>
      </c>
      <c r="D3114" s="5">
        <v>44762</v>
      </c>
      <c r="E3114" s="2">
        <v>749</v>
      </c>
      <c r="F3114" s="2">
        <v>73</v>
      </c>
      <c r="G3114" t="str">
        <f>B3114&amp;C3114</f>
        <v>Kathie HALLIEshot-put</v>
      </c>
      <c r="H3114" s="2">
        <f>E3114</f>
        <v>749</v>
      </c>
      <c r="I3114" s="2" cm="1">
        <f t="array" ref="I3114">MAX(IF($G$3:$G$4000=$G3114,$H$3:$H$4000))</f>
        <v>749</v>
      </c>
      <c r="L3114" s="47"/>
      <c r="N3114" s="96" t="str">
        <f t="shared" si="192"/>
        <v/>
      </c>
      <c r="O3114" s="2" t="e">
        <f t="shared" si="193"/>
        <v>#N/A</v>
      </c>
      <c r="P3114" s="2">
        <f t="shared" si="194"/>
        <v>1</v>
      </c>
      <c r="Q3114" s="81" t="str">
        <f t="shared" si="195"/>
        <v/>
      </c>
    </row>
    <row r="3115" spans="1:17" x14ac:dyDescent="0.2">
      <c r="A3115" t="s">
        <v>1170</v>
      </c>
      <c r="B3115" t="s">
        <v>1615</v>
      </c>
      <c r="C3115" t="s">
        <v>39</v>
      </c>
      <c r="D3115" s="5">
        <v>36579</v>
      </c>
      <c r="E3115" s="2">
        <v>745</v>
      </c>
      <c r="F3115" s="2">
        <v>75</v>
      </c>
      <c r="G3115" t="str">
        <f>B3115&amp;C3115</f>
        <v>Caitlin BONNEshot-put</v>
      </c>
      <c r="H3115" s="2">
        <f>E3115</f>
        <v>745</v>
      </c>
      <c r="I3115" s="2" cm="1">
        <f t="array" ref="I3115">MAX(IF($G$3:$G$4000=$G3115,$H$3:$H$4000))</f>
        <v>745</v>
      </c>
      <c r="L3115" s="47"/>
      <c r="N3115" s="96" t="str">
        <f t="shared" si="192"/>
        <v/>
      </c>
      <c r="O3115" s="2" t="e">
        <f t="shared" si="193"/>
        <v>#N/A</v>
      </c>
      <c r="P3115" s="2">
        <f t="shared" si="194"/>
        <v>1</v>
      </c>
      <c r="Q3115" s="81" t="str">
        <f t="shared" si="195"/>
        <v/>
      </c>
    </row>
    <row r="3116" spans="1:17" x14ac:dyDescent="0.2">
      <c r="A3116" t="s">
        <v>1170</v>
      </c>
      <c r="B3116" t="s">
        <v>5249</v>
      </c>
      <c r="C3116" t="s">
        <v>42</v>
      </c>
      <c r="D3116" s="6">
        <v>37363</v>
      </c>
      <c r="E3116" s="2">
        <v>744</v>
      </c>
      <c r="F3116" s="2">
        <v>45</v>
      </c>
      <c r="G3116" t="str">
        <f>B3116&amp;C3116</f>
        <v>Teagan ASHLEYhammer-throw</v>
      </c>
      <c r="H3116" s="2">
        <f>E3116</f>
        <v>744</v>
      </c>
      <c r="I3116" s="2" cm="1">
        <f t="array" ref="I3116">MAX(IF($G$3:$G$4000=$G3116,$H$3:$H$4000))</f>
        <v>744</v>
      </c>
      <c r="L3116" s="47"/>
      <c r="N3116" s="96" t="str">
        <f t="shared" si="192"/>
        <v/>
      </c>
      <c r="O3116" s="2" t="e">
        <f t="shared" si="193"/>
        <v>#N/A</v>
      </c>
      <c r="P3116" s="2">
        <f t="shared" si="194"/>
        <v>1</v>
      </c>
      <c r="Q3116" s="81" t="str">
        <f t="shared" si="195"/>
        <v/>
      </c>
    </row>
    <row r="3117" spans="1:17" x14ac:dyDescent="0.2">
      <c r="A3117" t="s">
        <v>1170</v>
      </c>
      <c r="B3117" t="s">
        <v>1648</v>
      </c>
      <c r="C3117" s="6" t="s">
        <v>39</v>
      </c>
      <c r="D3117" s="5"/>
      <c r="E3117" s="2">
        <v>738</v>
      </c>
      <c r="F3117" s="2">
        <v>81</v>
      </c>
      <c r="G3117" t="str">
        <f>B3117&amp;C3117</f>
        <v>Alexandria MAPLESshot-put</v>
      </c>
      <c r="H3117" s="2">
        <f>E3117</f>
        <v>738</v>
      </c>
      <c r="I3117" s="2" cm="1">
        <f t="array" ref="I3117">MAX(IF($G$3:$G$4000=$G3117,$H$3:$H$4000))</f>
        <v>738</v>
      </c>
      <c r="L3117" s="47"/>
      <c r="N3117" s="96" t="str">
        <f t="shared" si="192"/>
        <v/>
      </c>
      <c r="O3117" s="2" t="e">
        <f t="shared" si="193"/>
        <v>#N/A</v>
      </c>
      <c r="P3117" s="2">
        <f t="shared" si="194"/>
        <v>1</v>
      </c>
      <c r="Q3117" s="81" t="str">
        <f t="shared" si="195"/>
        <v/>
      </c>
    </row>
    <row r="3118" spans="1:17" x14ac:dyDescent="0.2">
      <c r="A3118" t="s">
        <v>1170</v>
      </c>
      <c r="B3118" t="s">
        <v>1676</v>
      </c>
      <c r="C3118" t="s">
        <v>42</v>
      </c>
      <c r="D3118" s="5">
        <v>37382</v>
      </c>
      <c r="E3118" s="2">
        <v>737</v>
      </c>
      <c r="F3118" s="2">
        <v>47</v>
      </c>
      <c r="G3118" t="str">
        <f>B3118&amp;C3118</f>
        <v>Mile NAIMEhammer-throw</v>
      </c>
      <c r="H3118" s="2">
        <f>E3118</f>
        <v>737</v>
      </c>
      <c r="I3118" s="2" cm="1">
        <f t="array" ref="I3118">MAX(IF($G$3:$G$4000=$G3118,$H$3:$H$4000))</f>
        <v>737</v>
      </c>
      <c r="L3118" s="47"/>
      <c r="N3118" s="96" t="str">
        <f t="shared" si="192"/>
        <v/>
      </c>
      <c r="O3118" s="2" t="e">
        <f t="shared" si="193"/>
        <v>#N/A</v>
      </c>
      <c r="P3118" s="2">
        <f t="shared" si="194"/>
        <v>1</v>
      </c>
      <c r="Q3118" s="81" t="str">
        <f t="shared" si="195"/>
        <v/>
      </c>
    </row>
    <row r="3119" spans="1:17" x14ac:dyDescent="0.2">
      <c r="A3119" t="s">
        <v>1170</v>
      </c>
      <c r="B3119" t="s">
        <v>1514</v>
      </c>
      <c r="C3119" t="s">
        <v>39</v>
      </c>
      <c r="D3119" s="5">
        <v>37351</v>
      </c>
      <c r="E3119" s="2">
        <v>711</v>
      </c>
      <c r="F3119" s="2">
        <v>91</v>
      </c>
      <c r="G3119" t="str">
        <f>B3119&amp;C3119</f>
        <v>Maddie WILSONshot-put</v>
      </c>
      <c r="H3119" s="2">
        <f>E3119</f>
        <v>711</v>
      </c>
      <c r="I3119" s="2" cm="1">
        <f t="array" ref="I3119">MAX(IF($G$3:$G$4000=$G3119,$H$3:$H$4000))</f>
        <v>711</v>
      </c>
      <c r="L3119" s="47"/>
      <c r="N3119" s="96" t="str">
        <f t="shared" si="192"/>
        <v/>
      </c>
      <c r="O3119" s="2" t="e">
        <f t="shared" si="193"/>
        <v>#N/A</v>
      </c>
      <c r="P3119" s="2">
        <f t="shared" si="194"/>
        <v>1</v>
      </c>
      <c r="Q3119" s="81" t="str">
        <f t="shared" si="195"/>
        <v/>
      </c>
    </row>
    <row r="3120" spans="1:17" x14ac:dyDescent="0.2">
      <c r="A3120" t="s">
        <v>2362</v>
      </c>
      <c r="B3120" t="s">
        <v>2363</v>
      </c>
      <c r="C3120" t="s">
        <v>37</v>
      </c>
      <c r="D3120" s="5">
        <v>34040</v>
      </c>
      <c r="E3120" s="2">
        <v>1090</v>
      </c>
      <c r="F3120" s="2">
        <v>30</v>
      </c>
      <c r="G3120" t="str">
        <f>B3120&amp;C3120</f>
        <v>Rellie KAPUTINlong-jump</v>
      </c>
      <c r="H3120" s="2">
        <f>E3120</f>
        <v>1090</v>
      </c>
      <c r="I3120" s="2" cm="1">
        <f t="array" ref="I3120">MAX(IF($G$3:$G$4000=$G3120,$H$3:$H$4000))</f>
        <v>1090</v>
      </c>
      <c r="L3120" s="47"/>
      <c r="N3120" s="96" t="str">
        <f t="shared" si="192"/>
        <v/>
      </c>
      <c r="O3120" s="2" t="e">
        <f t="shared" si="193"/>
        <v>#N/A</v>
      </c>
      <c r="P3120" s="2">
        <f t="shared" si="194"/>
        <v>1</v>
      </c>
      <c r="Q3120" s="81" t="str">
        <f t="shared" si="195"/>
        <v/>
      </c>
    </row>
    <row r="3121" spans="1:17" x14ac:dyDescent="0.2">
      <c r="A3121" t="s">
        <v>2362</v>
      </c>
      <c r="B3121" t="s">
        <v>2399</v>
      </c>
      <c r="C3121" t="s">
        <v>37</v>
      </c>
      <c r="D3121" s="5">
        <v>1996</v>
      </c>
      <c r="E3121" s="2">
        <v>1020</v>
      </c>
      <c r="F3121" s="2">
        <v>83</v>
      </c>
      <c r="G3121" t="str">
        <f>B3121&amp;C3121</f>
        <v>Annie TOPALlong-jump</v>
      </c>
      <c r="H3121" s="2">
        <f>E3121</f>
        <v>1020</v>
      </c>
      <c r="I3121" s="2" cm="1">
        <f t="array" ref="I3121">MAX(IF($G$3:$G$4000=$G3121,$H$3:$H$4000))</f>
        <v>1020</v>
      </c>
      <c r="L3121" s="47"/>
      <c r="N3121" s="96" t="str">
        <f t="shared" si="192"/>
        <v/>
      </c>
      <c r="O3121" s="2" t="e">
        <f t="shared" si="193"/>
        <v>#N/A</v>
      </c>
      <c r="P3121" s="2">
        <f t="shared" si="194"/>
        <v>1</v>
      </c>
      <c r="Q3121" s="81" t="str">
        <f t="shared" si="195"/>
        <v/>
      </c>
    </row>
    <row r="3122" spans="1:17" x14ac:dyDescent="0.2">
      <c r="A3122" t="s">
        <v>2362</v>
      </c>
      <c r="B3122" t="s">
        <v>2399</v>
      </c>
      <c r="C3122" t="s">
        <v>38</v>
      </c>
      <c r="D3122" s="5">
        <v>1996</v>
      </c>
      <c r="E3122" s="2">
        <v>1002</v>
      </c>
      <c r="F3122" s="2">
        <v>53</v>
      </c>
      <c r="G3122" t="str">
        <f>B3122&amp;C3122</f>
        <v>Annie TOPALtriple-jump</v>
      </c>
      <c r="H3122" s="2">
        <f>E3122</f>
        <v>1002</v>
      </c>
      <c r="I3122" s="2" cm="1">
        <f t="array" ref="I3122">MAX(IF($G$3:$G$4000=$G3122,$H$3:$H$4000))</f>
        <v>1002</v>
      </c>
      <c r="L3122" s="47"/>
      <c r="N3122" s="96" t="str">
        <f t="shared" si="192"/>
        <v/>
      </c>
      <c r="O3122" s="2" t="e">
        <f t="shared" si="193"/>
        <v>#N/A</v>
      </c>
      <c r="P3122" s="2">
        <f t="shared" si="194"/>
        <v>1</v>
      </c>
      <c r="Q3122" s="81" t="str">
        <f t="shared" si="195"/>
        <v/>
      </c>
    </row>
    <row r="3123" spans="1:17" x14ac:dyDescent="0.2">
      <c r="A3123" t="s">
        <v>1253</v>
      </c>
      <c r="B3123" t="s">
        <v>2003</v>
      </c>
      <c r="C3123" t="s">
        <v>30</v>
      </c>
      <c r="D3123" s="5">
        <v>33779</v>
      </c>
      <c r="E3123" s="2">
        <v>1193</v>
      </c>
      <c r="F3123" s="2">
        <v>1</v>
      </c>
      <c r="G3123" t="str">
        <f>B3123&amp;C3123</f>
        <v>Dominique SCOTT10000m</v>
      </c>
      <c r="H3123" s="2">
        <f>E3123</f>
        <v>1193</v>
      </c>
      <c r="I3123" s="2" cm="1">
        <f t="array" ref="I3123">MAX(IF($G$3:$G$4000=$G3123,$H$3:$H$4000))</f>
        <v>1193</v>
      </c>
      <c r="L3123" s="47"/>
      <c r="N3123" s="96" t="str">
        <f t="shared" si="192"/>
        <v/>
      </c>
      <c r="O3123" s="2" t="e">
        <f t="shared" si="193"/>
        <v>#N/A</v>
      </c>
      <c r="P3123" s="2">
        <f t="shared" si="194"/>
        <v>1</v>
      </c>
      <c r="Q3123" s="81" t="str">
        <f t="shared" si="195"/>
        <v/>
      </c>
    </row>
    <row r="3124" spans="1:17" x14ac:dyDescent="0.2">
      <c r="A3124" t="s">
        <v>1253</v>
      </c>
      <c r="B3124" t="s">
        <v>2862</v>
      </c>
      <c r="C3124" t="s">
        <v>82</v>
      </c>
      <c r="D3124" s="5">
        <v>32935</v>
      </c>
      <c r="E3124" s="2">
        <v>1178</v>
      </c>
      <c r="F3124" s="2">
        <v>29</v>
      </c>
      <c r="G3124" t="str">
        <f>B3124&amp;C3124</f>
        <v>Gerda STEYNmarathon</v>
      </c>
      <c r="H3124" s="2">
        <f>E3124</f>
        <v>1178</v>
      </c>
      <c r="I3124" s="2" cm="1">
        <f t="array" ref="I3124">MAX(IF($G$3:$G$4000=$G3124,$H$3:$H$4000))</f>
        <v>1178</v>
      </c>
      <c r="L3124" s="47"/>
      <c r="N3124" s="96" t="str">
        <f t="shared" si="192"/>
        <v/>
      </c>
      <c r="O3124" s="2" t="e">
        <f t="shared" si="193"/>
        <v>#N/A</v>
      </c>
      <c r="P3124" s="2">
        <f t="shared" si="194"/>
        <v>1</v>
      </c>
      <c r="Q3124" s="81" t="str">
        <f t="shared" si="195"/>
        <v/>
      </c>
    </row>
    <row r="3125" spans="1:17" x14ac:dyDescent="0.2">
      <c r="A3125" t="s">
        <v>1253</v>
      </c>
      <c r="B3125" t="s">
        <v>2003</v>
      </c>
      <c r="C3125" t="s">
        <v>30</v>
      </c>
      <c r="D3125" s="5">
        <v>33779</v>
      </c>
      <c r="E3125" s="2">
        <v>1175</v>
      </c>
      <c r="F3125" s="2">
        <v>19</v>
      </c>
      <c r="G3125" t="str">
        <f>B3125&amp;C3125</f>
        <v>Dominique SCOTT10000m</v>
      </c>
      <c r="H3125" s="2">
        <f>E3125</f>
        <v>1175</v>
      </c>
      <c r="I3125" s="2" cm="1">
        <f t="array" ref="I3125">MAX(IF($G$3:$G$4000=$G3125,$H$3:$H$4000))</f>
        <v>1193</v>
      </c>
      <c r="L3125" s="47"/>
      <c r="N3125" s="96" t="str">
        <f t="shared" si="192"/>
        <v/>
      </c>
      <c r="O3125" s="2" t="e">
        <f t="shared" si="193"/>
        <v>#N/A</v>
      </c>
      <c r="P3125" s="2">
        <f t="shared" si="194"/>
        <v>1</v>
      </c>
      <c r="Q3125" s="81" t="str">
        <f t="shared" si="195"/>
        <v/>
      </c>
    </row>
    <row r="3126" spans="1:17" x14ac:dyDescent="0.2">
      <c r="A3126" t="s">
        <v>1253</v>
      </c>
      <c r="B3126" t="s">
        <v>1908</v>
      </c>
      <c r="C3126" t="s">
        <v>33</v>
      </c>
      <c r="D3126" s="5">
        <v>32354</v>
      </c>
      <c r="E3126" s="2">
        <v>1168</v>
      </c>
      <c r="F3126" s="2">
        <v>7</v>
      </c>
      <c r="G3126" t="str">
        <f>B3126&amp;C3126</f>
        <v>Wenda NEL400mh</v>
      </c>
      <c r="H3126" s="2">
        <f>E3126</f>
        <v>1168</v>
      </c>
      <c r="I3126" s="2" cm="1">
        <f t="array" ref="I3126">MAX(IF($G$3:$G$4000=$G3126,$H$3:$H$4000))</f>
        <v>1168</v>
      </c>
      <c r="L3126" s="47"/>
      <c r="N3126" s="96" t="str">
        <f t="shared" si="192"/>
        <v/>
      </c>
      <c r="O3126" s="2" t="e">
        <f t="shared" si="193"/>
        <v>#N/A</v>
      </c>
      <c r="P3126" s="2">
        <f t="shared" si="194"/>
        <v>1</v>
      </c>
      <c r="Q3126" s="81" t="str">
        <f t="shared" si="195"/>
        <v/>
      </c>
    </row>
    <row r="3127" spans="1:17" x14ac:dyDescent="0.2">
      <c r="A3127" t="s">
        <v>1253</v>
      </c>
      <c r="B3127" t="s">
        <v>2003</v>
      </c>
      <c r="C3127" t="s">
        <v>29</v>
      </c>
      <c r="D3127" s="5">
        <v>33779</v>
      </c>
      <c r="E3127" s="2">
        <v>1160</v>
      </c>
      <c r="F3127" s="2">
        <v>24</v>
      </c>
      <c r="G3127" t="str">
        <f>B3127&amp;C3127</f>
        <v>Dominique SCOTT5000m</v>
      </c>
      <c r="H3127" s="2">
        <f>E3127</f>
        <v>1160</v>
      </c>
      <c r="I3127" s="2" cm="1">
        <f t="array" ref="I3127">MAX(IF($G$3:$G$4000=$G3127,$H$3:$H$4000))</f>
        <v>1160</v>
      </c>
      <c r="L3127" s="47"/>
      <c r="N3127" s="96" t="str">
        <f t="shared" si="192"/>
        <v/>
      </c>
      <c r="O3127" s="2" t="e">
        <f t="shared" si="193"/>
        <v>#N/A</v>
      </c>
      <c r="P3127" s="2">
        <f t="shared" si="194"/>
        <v>1</v>
      </c>
      <c r="Q3127" s="81" t="str">
        <f t="shared" si="195"/>
        <v/>
      </c>
    </row>
    <row r="3128" spans="1:17" x14ac:dyDescent="0.2">
      <c r="A3128" t="s">
        <v>1253</v>
      </c>
      <c r="B3128" t="s">
        <v>2877</v>
      </c>
      <c r="C3128" t="s">
        <v>82</v>
      </c>
      <c r="D3128" s="5">
        <v>31963</v>
      </c>
      <c r="E3128" s="2">
        <v>1146</v>
      </c>
      <c r="F3128" s="2">
        <v>51</v>
      </c>
      <c r="G3128" t="str">
        <f>B3128&amp;C3128</f>
        <v>Irvette VAN ZYLmarathon</v>
      </c>
      <c r="H3128" s="2">
        <f>E3128</f>
        <v>1146</v>
      </c>
      <c r="I3128" s="2" cm="1">
        <f t="array" ref="I3128">MAX(IF($G$3:$G$4000=$G3128,$H$3:$H$4000))</f>
        <v>1146</v>
      </c>
      <c r="L3128" s="47"/>
      <c r="N3128" s="96" t="str">
        <f t="shared" si="192"/>
        <v/>
      </c>
      <c r="O3128" s="2" t="e">
        <f t="shared" si="193"/>
        <v>#N/A</v>
      </c>
      <c r="P3128" s="2">
        <f t="shared" si="194"/>
        <v>1</v>
      </c>
      <c r="Q3128" s="81" t="str">
        <f t="shared" si="195"/>
        <v/>
      </c>
    </row>
    <row r="3129" spans="1:17" x14ac:dyDescent="0.2">
      <c r="A3129" t="s">
        <v>1253</v>
      </c>
      <c r="B3129" t="s">
        <v>1912</v>
      </c>
      <c r="C3129" s="5" t="s">
        <v>33</v>
      </c>
      <c r="D3129" s="5">
        <v>36668</v>
      </c>
      <c r="E3129" s="2">
        <v>1145</v>
      </c>
      <c r="F3129" s="2">
        <v>15</v>
      </c>
      <c r="G3129" t="str">
        <f>B3129&amp;C3129</f>
        <v>Zen√©y VAN DER WALT400mh</v>
      </c>
      <c r="H3129" s="2">
        <f>E3129</f>
        <v>1145</v>
      </c>
      <c r="I3129" s="2" cm="1">
        <f t="array" ref="I3129">MAX(IF($G$3:$G$4000=$G3129,$H$3:$H$4000))</f>
        <v>1145</v>
      </c>
      <c r="L3129" s="47"/>
      <c r="N3129" s="96" t="str">
        <f t="shared" si="192"/>
        <v/>
      </c>
      <c r="O3129" s="2" t="e">
        <f t="shared" si="193"/>
        <v>#N/A</v>
      </c>
      <c r="P3129" s="2">
        <f t="shared" si="194"/>
        <v>1</v>
      </c>
      <c r="Q3129" s="81" t="str">
        <f t="shared" si="195"/>
        <v/>
      </c>
    </row>
    <row r="3130" spans="1:17" x14ac:dyDescent="0.2">
      <c r="A3130" t="s">
        <v>1253</v>
      </c>
      <c r="B3130" t="s">
        <v>2282</v>
      </c>
      <c r="C3130" t="s">
        <v>33</v>
      </c>
      <c r="D3130" s="5">
        <v>35541</v>
      </c>
      <c r="E3130" s="2">
        <v>1144</v>
      </c>
      <c r="F3130" s="2">
        <v>16</v>
      </c>
      <c r="G3130" t="str">
        <f>B3130&amp;C3130</f>
        <v>Gezelle MAGERMAN400mh</v>
      </c>
      <c r="H3130" s="2">
        <f>E3130</f>
        <v>1144</v>
      </c>
      <c r="I3130" s="2" cm="1">
        <f t="array" ref="I3130">MAX(IF($G$3:$G$4000=$G3130,$H$3:$H$4000))</f>
        <v>1144</v>
      </c>
      <c r="L3130" s="47"/>
      <c r="N3130" s="96" t="str">
        <f t="shared" si="192"/>
        <v/>
      </c>
      <c r="O3130" s="2" t="e">
        <f t="shared" si="193"/>
        <v>#N/A</v>
      </c>
      <c r="P3130" s="2">
        <f t="shared" si="194"/>
        <v>1</v>
      </c>
      <c r="Q3130" s="81" t="str">
        <f t="shared" si="195"/>
        <v/>
      </c>
    </row>
    <row r="3131" spans="1:17" x14ac:dyDescent="0.2">
      <c r="A3131" t="s">
        <v>1253</v>
      </c>
      <c r="B3131" t="s">
        <v>2237</v>
      </c>
      <c r="C3131" t="s">
        <v>32</v>
      </c>
      <c r="D3131" s="5">
        <v>37376</v>
      </c>
      <c r="E3131" s="2">
        <v>1138</v>
      </c>
      <c r="F3131" s="2">
        <v>4</v>
      </c>
      <c r="G3131" t="str">
        <f>B3131&amp;C3131</f>
        <v>Marione FOURIE100mh</v>
      </c>
      <c r="H3131" s="2">
        <f>E3131</f>
        <v>1138</v>
      </c>
      <c r="I3131" s="2" cm="1">
        <f t="array" ref="I3131">MAX(IF($G$3:$G$4000=$G3131,$H$3:$H$4000))</f>
        <v>1138</v>
      </c>
      <c r="L3131" s="47"/>
      <c r="N3131" s="96" t="str">
        <f t="shared" si="192"/>
        <v/>
      </c>
      <c r="O3131" s="2" t="e">
        <f t="shared" si="193"/>
        <v>#N/A</v>
      </c>
      <c r="P3131" s="2">
        <f t="shared" si="194"/>
        <v>1</v>
      </c>
      <c r="Q3131" s="81" t="str">
        <f t="shared" si="195"/>
        <v/>
      </c>
    </row>
    <row r="3132" spans="1:17" x14ac:dyDescent="0.2">
      <c r="A3132" t="s">
        <v>1253</v>
      </c>
      <c r="B3132" t="s">
        <v>1941</v>
      </c>
      <c r="C3132" t="s">
        <v>27</v>
      </c>
      <c r="D3132" s="5">
        <v>37261</v>
      </c>
      <c r="E3132" s="2">
        <v>1137</v>
      </c>
      <c r="F3132" s="2">
        <v>25</v>
      </c>
      <c r="G3132" t="str">
        <f>B3132&amp;C3132</f>
        <v>Prudence SEKGODISO800m</v>
      </c>
      <c r="H3132" s="2">
        <f>E3132</f>
        <v>1137</v>
      </c>
      <c r="I3132" s="2" cm="1">
        <f t="array" ref="I3132">MAX(IF($G$3:$G$4000=$G3132,$H$3:$H$4000))</f>
        <v>1137</v>
      </c>
      <c r="L3132" s="47"/>
      <c r="N3132" s="96" t="str">
        <f t="shared" si="192"/>
        <v/>
      </c>
      <c r="O3132" s="2" t="e">
        <f t="shared" si="193"/>
        <v>#N/A</v>
      </c>
      <c r="P3132" s="2">
        <f t="shared" si="194"/>
        <v>1</v>
      </c>
      <c r="Q3132" s="81" t="str">
        <f t="shared" si="195"/>
        <v/>
      </c>
    </row>
    <row r="3133" spans="1:17" x14ac:dyDescent="0.2">
      <c r="A3133" t="s">
        <v>1253</v>
      </c>
      <c r="B3133" t="s">
        <v>2003</v>
      </c>
      <c r="C3133" t="s">
        <v>28</v>
      </c>
      <c r="D3133" s="5">
        <v>33779</v>
      </c>
      <c r="E3133" s="2">
        <v>1137</v>
      </c>
      <c r="F3133" s="2">
        <v>37</v>
      </c>
      <c r="G3133" t="str">
        <f>B3133&amp;C3133</f>
        <v>Dominique SCOTT1500m</v>
      </c>
      <c r="H3133" s="2">
        <f>E3133</f>
        <v>1137</v>
      </c>
      <c r="I3133" s="2" cm="1">
        <f t="array" ref="I3133">MAX(IF($G$3:$G$4000=$G3133,$H$3:$H$4000))</f>
        <v>1137</v>
      </c>
      <c r="L3133" s="47"/>
      <c r="N3133" s="96" t="str">
        <f t="shared" si="192"/>
        <v/>
      </c>
      <c r="O3133" s="2" t="e">
        <f t="shared" si="193"/>
        <v>#N/A</v>
      </c>
      <c r="P3133" s="2">
        <f t="shared" si="194"/>
        <v>1</v>
      </c>
      <c r="Q3133" s="81" t="str">
        <f t="shared" si="195"/>
        <v/>
      </c>
    </row>
    <row r="3134" spans="1:17" x14ac:dyDescent="0.2">
      <c r="A3134" t="s">
        <v>1253</v>
      </c>
      <c r="B3134" t="s">
        <v>2226</v>
      </c>
      <c r="C3134" t="s">
        <v>33</v>
      </c>
      <c r="D3134" s="5">
        <v>36103</v>
      </c>
      <c r="E3134" s="2">
        <v>1136</v>
      </c>
      <c r="F3134" s="2">
        <v>21</v>
      </c>
      <c r="G3134" t="str">
        <f>B3134&amp;C3134</f>
        <v>Taylon BIELDT400mh</v>
      </c>
      <c r="H3134" s="2">
        <f>E3134</f>
        <v>1136</v>
      </c>
      <c r="I3134" s="2" cm="1">
        <f t="array" ref="I3134">MAX(IF($G$3:$G$4000=$G3134,$H$3:$H$4000))</f>
        <v>1136</v>
      </c>
      <c r="L3134" s="47"/>
      <c r="N3134" s="96" t="str">
        <f t="shared" si="192"/>
        <v/>
      </c>
      <c r="O3134" s="2" t="e">
        <f t="shared" si="193"/>
        <v>#N/A</v>
      </c>
      <c r="P3134" s="2">
        <f t="shared" si="194"/>
        <v>1</v>
      </c>
      <c r="Q3134" s="81" t="str">
        <f t="shared" si="195"/>
        <v/>
      </c>
    </row>
    <row r="3135" spans="1:17" x14ac:dyDescent="0.2">
      <c r="A3135" t="s">
        <v>1253</v>
      </c>
      <c r="B3135" t="s">
        <v>2226</v>
      </c>
      <c r="C3135" t="s">
        <v>32</v>
      </c>
      <c r="D3135" s="5">
        <v>36103</v>
      </c>
      <c r="E3135" s="2">
        <v>1132</v>
      </c>
      <c r="F3135" s="2">
        <v>5</v>
      </c>
      <c r="G3135" t="str">
        <f>B3135&amp;C3135</f>
        <v>Taylon BIELDT100mh</v>
      </c>
      <c r="H3135" s="2">
        <f>E3135</f>
        <v>1132</v>
      </c>
      <c r="I3135" s="2" cm="1">
        <f t="array" ref="I3135">MAX(IF($G$3:$G$4000=$G3135,$H$3:$H$4000))</f>
        <v>1132</v>
      </c>
      <c r="L3135" s="47"/>
      <c r="N3135" s="96" t="str">
        <f t="shared" si="192"/>
        <v/>
      </c>
      <c r="O3135" s="2" t="e">
        <f t="shared" si="193"/>
        <v>#N/A</v>
      </c>
      <c r="P3135" s="2">
        <f t="shared" si="194"/>
        <v>1</v>
      </c>
      <c r="Q3135" s="81" t="str">
        <f t="shared" si="195"/>
        <v/>
      </c>
    </row>
    <row r="3136" spans="1:17" x14ac:dyDescent="0.2">
      <c r="A3136" t="s">
        <v>1253</v>
      </c>
      <c r="B3136" t="s">
        <v>1912</v>
      </c>
      <c r="C3136" t="s">
        <v>26</v>
      </c>
      <c r="D3136" s="5">
        <v>36668</v>
      </c>
      <c r="E3136" s="2">
        <v>1130</v>
      </c>
      <c r="F3136" s="2">
        <v>3</v>
      </c>
      <c r="G3136" t="str">
        <f>B3136&amp;C3136</f>
        <v>Zen√©y VAN DER WALT400m</v>
      </c>
      <c r="H3136" s="2">
        <f>E3136</f>
        <v>1130</v>
      </c>
      <c r="I3136" s="2" cm="1">
        <f t="array" ref="I3136">MAX(IF($G$3:$G$4000=$G3136,$H$3:$H$4000))</f>
        <v>1130</v>
      </c>
      <c r="L3136" s="47"/>
      <c r="N3136" s="96" t="str">
        <f t="shared" si="192"/>
        <v/>
      </c>
      <c r="O3136" s="2" t="e">
        <f t="shared" si="193"/>
        <v>#N/A</v>
      </c>
      <c r="P3136" s="2">
        <f t="shared" si="194"/>
        <v>1</v>
      </c>
      <c r="Q3136" s="81" t="str">
        <f t="shared" si="195"/>
        <v/>
      </c>
    </row>
    <row r="3137" spans="1:17" x14ac:dyDescent="0.2">
      <c r="A3137" t="s">
        <v>1253</v>
      </c>
      <c r="B3137" t="s">
        <v>1893</v>
      </c>
      <c r="C3137" t="s">
        <v>26</v>
      </c>
      <c r="D3137" s="5">
        <v>35748</v>
      </c>
      <c r="E3137" s="2">
        <v>1125</v>
      </c>
      <c r="F3137" s="2">
        <v>42</v>
      </c>
      <c r="G3137" t="str">
        <f>B3137&amp;C3137</f>
        <v>Miranda COETZEE400m</v>
      </c>
      <c r="H3137" s="2">
        <f>E3137</f>
        <v>1125</v>
      </c>
      <c r="I3137" s="2" cm="1">
        <f t="array" ref="I3137">MAX(IF($G$3:$G$4000=$G3137,$H$3:$H$4000))</f>
        <v>1125</v>
      </c>
      <c r="L3137" s="47"/>
      <c r="N3137" s="96" t="str">
        <f t="shared" si="192"/>
        <v/>
      </c>
      <c r="O3137" s="2" t="e">
        <f t="shared" si="193"/>
        <v>#N/A</v>
      </c>
      <c r="P3137" s="2">
        <f t="shared" si="194"/>
        <v>1</v>
      </c>
      <c r="Q3137" s="81" t="str">
        <f t="shared" si="195"/>
        <v/>
      </c>
    </row>
    <row r="3138" spans="1:17" x14ac:dyDescent="0.2">
      <c r="A3138" t="s">
        <v>1253</v>
      </c>
      <c r="B3138" t="s">
        <v>1853</v>
      </c>
      <c r="C3138" t="s">
        <v>26</v>
      </c>
      <c r="D3138" s="5">
        <v>34277</v>
      </c>
      <c r="E3138" s="2">
        <v>1116</v>
      </c>
      <c r="F3138" s="2">
        <v>48</v>
      </c>
      <c r="G3138" t="str">
        <f>B3138&amp;C3138</f>
        <v>Justine PALFRAMAN400m</v>
      </c>
      <c r="H3138" s="2">
        <f>E3138</f>
        <v>1116</v>
      </c>
      <c r="I3138" s="2" cm="1">
        <f t="array" ref="I3138">MAX(IF($G$3:$G$4000=$G3138,$H$3:$H$4000))</f>
        <v>1116</v>
      </c>
      <c r="L3138" s="47"/>
      <c r="N3138" s="96" t="str">
        <f t="shared" si="192"/>
        <v/>
      </c>
      <c r="O3138" s="2" t="e">
        <f t="shared" si="193"/>
        <v>#N/A</v>
      </c>
      <c r="P3138" s="2">
        <f t="shared" si="194"/>
        <v>1</v>
      </c>
      <c r="Q3138" s="81" t="str">
        <f t="shared" si="195"/>
        <v/>
      </c>
    </row>
    <row r="3139" spans="1:17" x14ac:dyDescent="0.2">
      <c r="A3139" t="s">
        <v>1253</v>
      </c>
      <c r="B3139" t="s">
        <v>1853</v>
      </c>
      <c r="C3139" t="s">
        <v>25</v>
      </c>
      <c r="D3139" s="6">
        <v>34277</v>
      </c>
      <c r="E3139" s="2">
        <v>1113</v>
      </c>
      <c r="F3139" s="2">
        <v>53</v>
      </c>
      <c r="G3139" t="str">
        <f>B3139&amp;C3139</f>
        <v>Justine PALFRAMAN200m</v>
      </c>
      <c r="H3139" s="2">
        <f>E3139</f>
        <v>1113</v>
      </c>
      <c r="I3139" s="2" cm="1">
        <f t="array" ref="I3139">MAX(IF($G$3:$G$4000=$G3139,$H$3:$H$4000))</f>
        <v>1113</v>
      </c>
      <c r="L3139" s="47"/>
      <c r="N3139" s="96" t="str">
        <f t="shared" si="192"/>
        <v/>
      </c>
      <c r="O3139" s="2" t="e">
        <f t="shared" si="193"/>
        <v>#N/A</v>
      </c>
      <c r="P3139" s="2">
        <f t="shared" si="194"/>
        <v>1</v>
      </c>
      <c r="Q3139" s="81" t="str">
        <f t="shared" si="195"/>
        <v/>
      </c>
    </row>
    <row r="3140" spans="1:17" x14ac:dyDescent="0.2">
      <c r="A3140" t="s">
        <v>1253</v>
      </c>
      <c r="B3140" t="s">
        <v>2286</v>
      </c>
      <c r="C3140" s="6" t="s">
        <v>33</v>
      </c>
      <c r="D3140" s="5">
        <v>36638</v>
      </c>
      <c r="E3140" s="2">
        <v>1113</v>
      </c>
      <c r="F3140" s="2">
        <v>26</v>
      </c>
      <c r="G3140" t="str">
        <f>B3140&amp;C3140</f>
        <v>Rogail Samantha JOSEPH400mh</v>
      </c>
      <c r="H3140" s="2">
        <f>E3140</f>
        <v>1113</v>
      </c>
      <c r="I3140" s="2" cm="1">
        <f t="array" ref="I3140">MAX(IF($G$3:$G$4000=$G3140,$H$3:$H$4000))</f>
        <v>1113</v>
      </c>
      <c r="L3140" s="47"/>
      <c r="N3140" s="96" t="str">
        <f t="shared" ref="N3140:N3203" si="196">K3140&amp;L3140</f>
        <v/>
      </c>
      <c r="O3140" s="2" t="e">
        <f t="shared" ref="O3140:O3203" si="197">VLOOKUP(K3140&amp;L3140,$G$3:$H$3442,2,FALSE)</f>
        <v>#N/A</v>
      </c>
      <c r="P3140" s="2">
        <f t="shared" ref="P3140:P3203" si="198">COUNTIFS($L$3:$L$3026,L3140,$O$3:$O$3026,"&gt;"&amp;O3140)+1</f>
        <v>1</v>
      </c>
      <c r="Q3140" s="81" t="str">
        <f t="shared" ref="Q3140:Q3203" si="199">IFERROR(IF(J3140="AUS",COUNTIFS($J$3:$J$3026,"AUS",$L$3:$L$3026,L3140,$O$3:$O$3026,"&gt;"&amp;O3140)+1,""),"")</f>
        <v/>
      </c>
    </row>
    <row r="3141" spans="1:17" x14ac:dyDescent="0.2">
      <c r="A3141" t="s">
        <v>1253</v>
      </c>
      <c r="B3141" t="s">
        <v>1855</v>
      </c>
      <c r="C3141" t="s">
        <v>25</v>
      </c>
      <c r="D3141" s="5">
        <v>36738</v>
      </c>
      <c r="E3141" s="2">
        <v>1108</v>
      </c>
      <c r="F3141" s="2">
        <v>58</v>
      </c>
      <c r="G3141" t="str">
        <f>B3141&amp;C3141</f>
        <v>Shirley NEKHUBUI200m</v>
      </c>
      <c r="H3141" s="2">
        <f>E3141</f>
        <v>1108</v>
      </c>
      <c r="I3141" s="2" cm="1">
        <f t="array" ref="I3141">MAX(IF($G$3:$G$4000=$G3141,$H$3:$H$4000))</f>
        <v>1108</v>
      </c>
      <c r="L3141" s="47"/>
      <c r="N3141" s="96" t="str">
        <f t="shared" si="196"/>
        <v/>
      </c>
      <c r="O3141" s="2" t="e">
        <f t="shared" si="197"/>
        <v>#N/A</v>
      </c>
      <c r="P3141" s="2">
        <f t="shared" si="198"/>
        <v>1</v>
      </c>
      <c r="Q3141" s="81" t="str">
        <f t="shared" si="199"/>
        <v/>
      </c>
    </row>
    <row r="3142" spans="1:17" x14ac:dyDescent="0.2">
      <c r="A3142" t="s">
        <v>1253</v>
      </c>
      <c r="B3142" t="s">
        <v>2226</v>
      </c>
      <c r="C3142" t="s">
        <v>32</v>
      </c>
      <c r="D3142" s="5">
        <v>36103</v>
      </c>
      <c r="E3142" s="2">
        <v>1105</v>
      </c>
      <c r="F3142" s="2">
        <v>39</v>
      </c>
      <c r="G3142" t="str">
        <f>B3142&amp;C3142</f>
        <v>Taylon BIELDT100mh</v>
      </c>
      <c r="H3142" s="2">
        <f>E3142</f>
        <v>1105</v>
      </c>
      <c r="I3142" s="2" cm="1">
        <f t="array" ref="I3142">MAX(IF($G$3:$G$4000=$G3142,$H$3:$H$4000))</f>
        <v>1132</v>
      </c>
      <c r="L3142" s="47"/>
      <c r="N3142" s="96" t="str">
        <f t="shared" si="196"/>
        <v/>
      </c>
      <c r="O3142" s="2" t="e">
        <f t="shared" si="197"/>
        <v>#N/A</v>
      </c>
      <c r="P3142" s="2">
        <f t="shared" si="198"/>
        <v>1</v>
      </c>
      <c r="Q3142" s="81" t="str">
        <f t="shared" si="199"/>
        <v/>
      </c>
    </row>
    <row r="3143" spans="1:17" x14ac:dyDescent="0.2">
      <c r="A3143" t="s">
        <v>1253</v>
      </c>
      <c r="B3143" t="s">
        <v>1830</v>
      </c>
      <c r="C3143" s="5" t="s">
        <v>2</v>
      </c>
      <c r="D3143" s="5">
        <v>36527</v>
      </c>
      <c r="E3143" s="2">
        <v>1102</v>
      </c>
      <c r="F3143" s="2">
        <v>83</v>
      </c>
      <c r="G3143" t="str">
        <f>B3143&amp;C3143</f>
        <v>Phindile KUBHEKA100m</v>
      </c>
      <c r="H3143" s="2">
        <f>E3143</f>
        <v>1102</v>
      </c>
      <c r="I3143" s="2" cm="1">
        <f t="array" ref="I3143">MAX(IF($G$3:$G$4000=$G3143,$H$3:$H$4000))</f>
        <v>1102</v>
      </c>
      <c r="L3143" s="47"/>
      <c r="N3143" s="96" t="str">
        <f t="shared" si="196"/>
        <v/>
      </c>
      <c r="O3143" s="2" t="e">
        <f t="shared" si="197"/>
        <v>#N/A</v>
      </c>
      <c r="P3143" s="2">
        <f t="shared" si="198"/>
        <v>1</v>
      </c>
      <c r="Q3143" s="81" t="str">
        <f t="shared" si="199"/>
        <v/>
      </c>
    </row>
    <row r="3144" spans="1:17" x14ac:dyDescent="0.2">
      <c r="A3144" t="s">
        <v>1253</v>
      </c>
      <c r="B3144" s="5" t="s">
        <v>2129</v>
      </c>
      <c r="C3144" s="5" t="s">
        <v>29</v>
      </c>
      <c r="D3144" s="5">
        <v>33245</v>
      </c>
      <c r="E3144" s="2">
        <v>1102</v>
      </c>
      <c r="F3144" s="2">
        <v>62</v>
      </c>
      <c r="G3144" t="str">
        <f>B3144&amp;C3144</f>
        <v>Caster SEMENYA5000m</v>
      </c>
      <c r="H3144" s="2">
        <f>E3144</f>
        <v>1102</v>
      </c>
      <c r="I3144" s="2" cm="1">
        <f t="array" ref="I3144">MAX(IF($G$3:$G$4000=$G3144,$H$3:$H$4000))</f>
        <v>1102</v>
      </c>
      <c r="L3144" s="47"/>
      <c r="N3144" s="96" t="str">
        <f t="shared" si="196"/>
        <v/>
      </c>
      <c r="O3144" s="2" t="e">
        <f t="shared" si="197"/>
        <v>#N/A</v>
      </c>
      <c r="P3144" s="2">
        <f t="shared" si="198"/>
        <v>1</v>
      </c>
      <c r="Q3144" s="81" t="str">
        <f t="shared" si="199"/>
        <v/>
      </c>
    </row>
    <row r="3145" spans="1:17" x14ac:dyDescent="0.2">
      <c r="A3145" t="s">
        <v>1253</v>
      </c>
      <c r="B3145" t="s">
        <v>1855</v>
      </c>
      <c r="C3145" t="s">
        <v>2</v>
      </c>
      <c r="D3145" s="5">
        <v>36738</v>
      </c>
      <c r="E3145" s="2">
        <v>1101</v>
      </c>
      <c r="F3145" s="2">
        <v>16</v>
      </c>
      <c r="G3145" t="str">
        <f>B3145&amp;C3145</f>
        <v>Shirley NEKHUBUI100m</v>
      </c>
      <c r="H3145" s="2">
        <f>E3145</f>
        <v>1101</v>
      </c>
      <c r="I3145" s="2" cm="1">
        <f t="array" ref="I3145">MAX(IF($G$3:$G$4000=$G3145,$H$3:$H$4000))</f>
        <v>1101</v>
      </c>
      <c r="L3145" s="47"/>
      <c r="N3145" s="96" t="str">
        <f t="shared" si="196"/>
        <v/>
      </c>
      <c r="O3145" s="2" t="e">
        <f t="shared" si="197"/>
        <v>#N/A</v>
      </c>
      <c r="P3145" s="2">
        <f t="shared" si="198"/>
        <v>1</v>
      </c>
      <c r="Q3145" s="81" t="str">
        <f t="shared" si="199"/>
        <v/>
      </c>
    </row>
    <row r="3146" spans="1:17" x14ac:dyDescent="0.2">
      <c r="A3146" t="s">
        <v>1253</v>
      </c>
      <c r="B3146" t="s">
        <v>1270</v>
      </c>
      <c r="C3146" t="s">
        <v>26</v>
      </c>
      <c r="D3146" s="5">
        <v>36748</v>
      </c>
      <c r="E3146" s="2">
        <v>1101</v>
      </c>
      <c r="F3146" s="2">
        <v>70</v>
      </c>
      <c r="G3146" t="str">
        <f>B3146&amp;C3146</f>
        <v>Dalene MPITI400m</v>
      </c>
      <c r="H3146" s="2">
        <f>E3146</f>
        <v>1101</v>
      </c>
      <c r="I3146" s="2" cm="1">
        <f t="array" ref="I3146">MAX(IF($G$3:$G$4000=$G3146,$H$3:$H$4000))</f>
        <v>1101</v>
      </c>
      <c r="L3146" s="47"/>
      <c r="N3146" s="96" t="str">
        <f t="shared" si="196"/>
        <v/>
      </c>
      <c r="O3146" s="2" t="e">
        <f t="shared" si="197"/>
        <v>#N/A</v>
      </c>
      <c r="P3146" s="2">
        <f t="shared" si="198"/>
        <v>1</v>
      </c>
      <c r="Q3146" s="81" t="str">
        <f t="shared" si="199"/>
        <v/>
      </c>
    </row>
    <row r="3147" spans="1:17" x14ac:dyDescent="0.2">
      <c r="A3147" t="s">
        <v>1253</v>
      </c>
      <c r="B3147" t="s">
        <v>2754</v>
      </c>
      <c r="C3147" s="5" t="s">
        <v>41</v>
      </c>
      <c r="D3147" s="5">
        <v>35706</v>
      </c>
      <c r="E3147" s="2">
        <v>1100</v>
      </c>
      <c r="F3147" s="2">
        <v>6</v>
      </c>
      <c r="G3147" t="str">
        <f>B3147&amp;C3147</f>
        <v>Jo-Ane VAN DYKjavelin-throw</v>
      </c>
      <c r="H3147" s="2">
        <f>E3147</f>
        <v>1100</v>
      </c>
      <c r="I3147" s="2" cm="1">
        <f t="array" ref="I3147">MAX(IF($G$3:$G$4000=$G3147,$H$3:$H$4000))</f>
        <v>1100</v>
      </c>
      <c r="L3147" s="47"/>
      <c r="N3147" s="96" t="str">
        <f t="shared" si="196"/>
        <v/>
      </c>
      <c r="O3147" s="2" t="e">
        <f t="shared" si="197"/>
        <v>#N/A</v>
      </c>
      <c r="P3147" s="2">
        <f t="shared" si="198"/>
        <v>1</v>
      </c>
      <c r="Q3147" s="81" t="str">
        <f t="shared" si="199"/>
        <v/>
      </c>
    </row>
    <row r="3148" spans="1:17" x14ac:dyDescent="0.2">
      <c r="A3148" t="s">
        <v>1253</v>
      </c>
      <c r="B3148" t="s">
        <v>1908</v>
      </c>
      <c r="C3148" s="6" t="s">
        <v>26</v>
      </c>
      <c r="D3148" s="5">
        <v>32354</v>
      </c>
      <c r="E3148" s="2">
        <v>1099</v>
      </c>
      <c r="F3148" s="2">
        <v>72</v>
      </c>
      <c r="G3148" t="str">
        <f>B3148&amp;C3148</f>
        <v>Wenda NEL400m</v>
      </c>
      <c r="H3148" s="2">
        <f>E3148</f>
        <v>1099</v>
      </c>
      <c r="I3148" s="2" cm="1">
        <f t="array" ref="I3148">MAX(IF($G$3:$G$4000=$G3148,$H$3:$H$4000))</f>
        <v>1099</v>
      </c>
      <c r="L3148" s="47"/>
      <c r="N3148" s="96" t="str">
        <f t="shared" si="196"/>
        <v/>
      </c>
      <c r="O3148" s="2" t="e">
        <f t="shared" si="197"/>
        <v>#N/A</v>
      </c>
      <c r="P3148" s="2">
        <f t="shared" si="198"/>
        <v>1</v>
      </c>
      <c r="Q3148" s="81" t="str">
        <f t="shared" si="199"/>
        <v/>
      </c>
    </row>
    <row r="3149" spans="1:17" x14ac:dyDescent="0.2">
      <c r="A3149" t="s">
        <v>1253</v>
      </c>
      <c r="B3149" t="s">
        <v>2022</v>
      </c>
      <c r="C3149" t="s">
        <v>28</v>
      </c>
      <c r="D3149" s="5">
        <v>35535</v>
      </c>
      <c r="E3149" s="2">
        <v>1093</v>
      </c>
      <c r="F3149" s="2">
        <v>79</v>
      </c>
      <c r="G3149" t="str">
        <f>B3149&amp;C3149</f>
        <v>Carina VILJOEN1500m</v>
      </c>
      <c r="H3149" s="2">
        <f>E3149</f>
        <v>1093</v>
      </c>
      <c r="I3149" s="2" cm="1">
        <f t="array" ref="I3149">MAX(IF($G$3:$G$4000=$G3149,$H$3:$H$4000))</f>
        <v>1093</v>
      </c>
      <c r="L3149" s="47"/>
      <c r="N3149" s="96" t="str">
        <f t="shared" si="196"/>
        <v/>
      </c>
      <c r="O3149" s="2" t="e">
        <f t="shared" si="197"/>
        <v>#N/A</v>
      </c>
      <c r="P3149" s="2">
        <f t="shared" si="198"/>
        <v>1</v>
      </c>
      <c r="Q3149" s="81" t="str">
        <f t="shared" si="199"/>
        <v/>
      </c>
    </row>
    <row r="3150" spans="1:17" x14ac:dyDescent="0.2">
      <c r="A3150" t="s">
        <v>1253</v>
      </c>
      <c r="B3150" t="s">
        <v>2294</v>
      </c>
      <c r="C3150" s="5" t="s">
        <v>33</v>
      </c>
      <c r="D3150" s="5">
        <v>37988</v>
      </c>
      <c r="E3150" s="2">
        <v>1092</v>
      </c>
      <c r="F3150" s="2">
        <v>41</v>
      </c>
      <c r="G3150" t="str">
        <f>B3150&amp;C3150</f>
        <v>Anje NEL400mh</v>
      </c>
      <c r="H3150" s="2">
        <f>E3150</f>
        <v>1092</v>
      </c>
      <c r="I3150" s="2" cm="1">
        <f t="array" ref="I3150">MAX(IF($G$3:$G$4000=$G3150,$H$3:$H$4000))</f>
        <v>1092</v>
      </c>
      <c r="L3150" s="47"/>
      <c r="N3150" s="96" t="str">
        <f t="shared" si="196"/>
        <v/>
      </c>
      <c r="O3150" s="2" t="e">
        <f t="shared" si="197"/>
        <v>#N/A</v>
      </c>
      <c r="P3150" s="2">
        <f t="shared" si="198"/>
        <v>1</v>
      </c>
      <c r="Q3150" s="81" t="str">
        <f t="shared" si="199"/>
        <v/>
      </c>
    </row>
    <row r="3151" spans="1:17" x14ac:dyDescent="0.2">
      <c r="A3151" t="s">
        <v>1253</v>
      </c>
      <c r="B3151" t="s">
        <v>1912</v>
      </c>
      <c r="C3151" t="s">
        <v>26</v>
      </c>
      <c r="D3151" s="5">
        <v>36668</v>
      </c>
      <c r="E3151" s="2">
        <v>1090</v>
      </c>
      <c r="F3151" s="2">
        <v>80</v>
      </c>
      <c r="G3151" t="str">
        <f>B3151&amp;C3151</f>
        <v>Zen√©y VAN DER WALT400m</v>
      </c>
      <c r="H3151" s="2">
        <f>E3151</f>
        <v>1090</v>
      </c>
      <c r="I3151" s="2" cm="1">
        <f t="array" ref="I3151">MAX(IF($G$3:$G$4000=$G3151,$H$3:$H$4000))</f>
        <v>1130</v>
      </c>
      <c r="L3151" s="47"/>
      <c r="N3151" s="96" t="str">
        <f t="shared" si="196"/>
        <v/>
      </c>
      <c r="O3151" s="2" t="e">
        <f t="shared" si="197"/>
        <v>#N/A</v>
      </c>
      <c r="P3151" s="2">
        <f t="shared" si="198"/>
        <v>1</v>
      </c>
      <c r="Q3151" s="81" t="str">
        <f t="shared" si="199"/>
        <v/>
      </c>
    </row>
    <row r="3152" spans="1:17" x14ac:dyDescent="0.2">
      <c r="A3152" t="s">
        <v>1253</v>
      </c>
      <c r="B3152" t="s">
        <v>2140</v>
      </c>
      <c r="C3152" t="s">
        <v>29</v>
      </c>
      <c r="D3152" s="5">
        <v>34699</v>
      </c>
      <c r="E3152" s="2">
        <v>1089</v>
      </c>
      <c r="F3152" s="2">
        <v>78</v>
      </c>
      <c r="G3152" t="str">
        <f>B3152&amp;C3152</f>
        <v>Glenrose XABA5000m</v>
      </c>
      <c r="H3152" s="2">
        <f>E3152</f>
        <v>1089</v>
      </c>
      <c r="I3152" s="2" cm="1">
        <f t="array" ref="I3152">MAX(IF($G$3:$G$4000=$G3152,$H$3:$H$4000))</f>
        <v>1089</v>
      </c>
      <c r="L3152" s="47"/>
      <c r="N3152" s="96" t="str">
        <f t="shared" si="196"/>
        <v/>
      </c>
      <c r="O3152" s="2" t="e">
        <f t="shared" si="197"/>
        <v>#N/A</v>
      </c>
      <c r="P3152" s="2">
        <f t="shared" si="198"/>
        <v>1</v>
      </c>
      <c r="Q3152" s="81" t="str">
        <f t="shared" si="199"/>
        <v/>
      </c>
    </row>
    <row r="3153" spans="1:17" x14ac:dyDescent="0.2">
      <c r="A3153" t="s">
        <v>1253</v>
      </c>
      <c r="B3153" t="s">
        <v>2755</v>
      </c>
      <c r="C3153" t="s">
        <v>41</v>
      </c>
      <c r="D3153" s="5">
        <v>30595</v>
      </c>
      <c r="E3153" s="2">
        <v>1089</v>
      </c>
      <c r="F3153" s="2">
        <v>7</v>
      </c>
      <c r="G3153" t="str">
        <f>B3153&amp;C3153</f>
        <v>Sunette VILJOENjavelin-throw</v>
      </c>
      <c r="H3153" s="2">
        <f>E3153</f>
        <v>1089</v>
      </c>
      <c r="I3153" s="2" cm="1">
        <f t="array" ref="I3153">MAX(IF($G$3:$G$4000=$G3153,$H$3:$H$4000))</f>
        <v>1089</v>
      </c>
      <c r="L3153" s="47"/>
      <c r="N3153" s="96" t="str">
        <f t="shared" si="196"/>
        <v/>
      </c>
      <c r="O3153" s="2" t="e">
        <f t="shared" si="197"/>
        <v>#N/A</v>
      </c>
      <c r="P3153" s="2">
        <f t="shared" si="198"/>
        <v>1</v>
      </c>
      <c r="Q3153" s="81" t="str">
        <f t="shared" si="199"/>
        <v/>
      </c>
    </row>
    <row r="3154" spans="1:17" x14ac:dyDescent="0.2">
      <c r="A3154" t="s">
        <v>1253</v>
      </c>
      <c r="B3154" t="s">
        <v>2237</v>
      </c>
      <c r="C3154" s="5" t="s">
        <v>32</v>
      </c>
      <c r="D3154" s="5">
        <v>37376</v>
      </c>
      <c r="E3154" s="2">
        <v>1087</v>
      </c>
      <c r="F3154" s="2">
        <v>55</v>
      </c>
      <c r="G3154" t="str">
        <f>B3154&amp;C3154</f>
        <v>Marione FOURIE100mh</v>
      </c>
      <c r="H3154" s="2">
        <f>E3154</f>
        <v>1087</v>
      </c>
      <c r="I3154" s="2" cm="1">
        <f t="array" ref="I3154">MAX(IF($G$3:$G$4000=$G3154,$H$3:$H$4000))</f>
        <v>1138</v>
      </c>
      <c r="L3154" s="47"/>
      <c r="N3154" s="96" t="str">
        <f t="shared" si="196"/>
        <v/>
      </c>
      <c r="O3154" s="2" t="e">
        <f t="shared" si="197"/>
        <v>#N/A</v>
      </c>
      <c r="P3154" s="2">
        <f t="shared" si="198"/>
        <v>1</v>
      </c>
      <c r="Q3154" s="81" t="str">
        <f t="shared" si="199"/>
        <v/>
      </c>
    </row>
    <row r="3155" spans="1:17" x14ac:dyDescent="0.2">
      <c r="A3155" t="s">
        <v>1253</v>
      </c>
      <c r="B3155" t="s">
        <v>2140</v>
      </c>
      <c r="C3155" s="5" t="s">
        <v>30</v>
      </c>
      <c r="D3155" s="5">
        <v>34699</v>
      </c>
      <c r="E3155" s="2">
        <v>1083</v>
      </c>
      <c r="F3155" s="2">
        <v>72</v>
      </c>
      <c r="G3155" t="str">
        <f>B3155&amp;C3155</f>
        <v>Glenrose XABA10000m</v>
      </c>
      <c r="H3155" s="2">
        <f>E3155</f>
        <v>1083</v>
      </c>
      <c r="I3155" s="2" cm="1">
        <f t="array" ref="I3155">MAX(IF($G$3:$G$4000=$G3155,$H$3:$H$4000))</f>
        <v>1083</v>
      </c>
      <c r="L3155" s="47"/>
      <c r="N3155" s="96" t="str">
        <f t="shared" si="196"/>
        <v/>
      </c>
      <c r="O3155" s="2" t="e">
        <f t="shared" si="197"/>
        <v>#N/A</v>
      </c>
      <c r="P3155" s="2">
        <f t="shared" si="198"/>
        <v>1</v>
      </c>
      <c r="Q3155" s="81" t="str">
        <f t="shared" si="199"/>
        <v/>
      </c>
    </row>
    <row r="3156" spans="1:17" x14ac:dyDescent="0.2">
      <c r="A3156" t="s">
        <v>1253</v>
      </c>
      <c r="B3156" t="s">
        <v>1395</v>
      </c>
      <c r="C3156" t="s">
        <v>29</v>
      </c>
      <c r="D3156" s="5">
        <v>35048</v>
      </c>
      <c r="E3156" s="2">
        <v>1082</v>
      </c>
      <c r="F3156" s="2">
        <v>15</v>
      </c>
      <c r="G3156" t="str">
        <f>B3156&amp;C3156</f>
        <v>Aynslee VAN GRAAN5000m</v>
      </c>
      <c r="H3156" s="2">
        <f>E3156</f>
        <v>1082</v>
      </c>
      <c r="I3156" s="2" cm="1">
        <f t="array" ref="I3156">MAX(IF($G$3:$G$4000=$G3156,$H$3:$H$4000))</f>
        <v>1082</v>
      </c>
      <c r="L3156" s="47"/>
      <c r="N3156" s="96" t="str">
        <f t="shared" si="196"/>
        <v/>
      </c>
      <c r="O3156" s="2" t="e">
        <f t="shared" si="197"/>
        <v>#N/A</v>
      </c>
      <c r="P3156" s="2">
        <f t="shared" si="198"/>
        <v>1</v>
      </c>
      <c r="Q3156" s="81" t="str">
        <f t="shared" si="199"/>
        <v/>
      </c>
    </row>
    <row r="3157" spans="1:17" x14ac:dyDescent="0.2">
      <c r="A3157" t="s">
        <v>1253</v>
      </c>
      <c r="B3157" t="s">
        <v>1254</v>
      </c>
      <c r="C3157" t="s">
        <v>26</v>
      </c>
      <c r="D3157" s="5">
        <v>36695</v>
      </c>
      <c r="E3157" s="2">
        <v>1082</v>
      </c>
      <c r="F3157" s="2">
        <v>91</v>
      </c>
      <c r="G3157" t="str">
        <f>B3157&amp;C3157</f>
        <v>Kirsten AHRENS400m</v>
      </c>
      <c r="H3157" s="2">
        <f>E3157</f>
        <v>1082</v>
      </c>
      <c r="I3157" s="2" cm="1">
        <f t="array" ref="I3157">MAX(IF($G$3:$G$4000=$G3157,$H$3:$H$4000))</f>
        <v>1082</v>
      </c>
      <c r="L3157" s="47"/>
      <c r="N3157" s="96" t="str">
        <f t="shared" si="196"/>
        <v/>
      </c>
      <c r="O3157" s="2" t="e">
        <f t="shared" si="197"/>
        <v>#N/A</v>
      </c>
      <c r="P3157" s="2">
        <f t="shared" si="198"/>
        <v>1</v>
      </c>
      <c r="Q3157" s="81" t="str">
        <f t="shared" si="199"/>
        <v/>
      </c>
    </row>
    <row r="3158" spans="1:17" x14ac:dyDescent="0.2">
      <c r="A3158" t="s">
        <v>1253</v>
      </c>
      <c r="B3158" t="s">
        <v>2142</v>
      </c>
      <c r="C3158" t="s">
        <v>29</v>
      </c>
      <c r="D3158" s="5">
        <v>34621</v>
      </c>
      <c r="E3158" s="2">
        <v>1080</v>
      </c>
      <c r="F3158" s="2">
        <v>83</v>
      </c>
      <c r="G3158" t="str">
        <f>B3158&amp;C3158</f>
        <v>Kyla JACOBS5000m</v>
      </c>
      <c r="H3158" s="2">
        <f>E3158</f>
        <v>1080</v>
      </c>
      <c r="I3158" s="2" cm="1">
        <f t="array" ref="I3158">MAX(IF($G$3:$G$4000=$G3158,$H$3:$H$4000))</f>
        <v>1080</v>
      </c>
      <c r="L3158" s="47"/>
      <c r="N3158" s="96" t="str">
        <f t="shared" si="196"/>
        <v/>
      </c>
      <c r="O3158" s="2" t="e">
        <f t="shared" si="197"/>
        <v>#N/A</v>
      </c>
      <c r="P3158" s="2">
        <f t="shared" si="198"/>
        <v>1</v>
      </c>
      <c r="Q3158" s="81" t="str">
        <f t="shared" si="199"/>
        <v/>
      </c>
    </row>
    <row r="3159" spans="1:17" x14ac:dyDescent="0.2">
      <c r="A3159" t="s">
        <v>1253</v>
      </c>
      <c r="B3159" t="s">
        <v>2414</v>
      </c>
      <c r="C3159" t="s">
        <v>38</v>
      </c>
      <c r="D3159" s="5">
        <v>35336</v>
      </c>
      <c r="E3159" s="2">
        <v>1080</v>
      </c>
      <c r="F3159" s="2">
        <v>13</v>
      </c>
      <c r="G3159" t="str">
        <f>B3159&amp;C3159</f>
        <v>Zinzi XULUtriple-jump</v>
      </c>
      <c r="H3159" s="2">
        <f>E3159</f>
        <v>1080</v>
      </c>
      <c r="I3159" s="2" cm="1">
        <f t="array" ref="I3159">MAX(IF($G$3:$G$4000=$G3159,$H$3:$H$4000))</f>
        <v>1080</v>
      </c>
      <c r="L3159" s="47"/>
      <c r="N3159" s="96" t="str">
        <f t="shared" si="196"/>
        <v/>
      </c>
      <c r="O3159" s="2" t="e">
        <f t="shared" si="197"/>
        <v>#N/A</v>
      </c>
      <c r="P3159" s="2">
        <f t="shared" si="198"/>
        <v>1</v>
      </c>
      <c r="Q3159" s="81" t="str">
        <f t="shared" si="199"/>
        <v/>
      </c>
    </row>
    <row r="3160" spans="1:17" x14ac:dyDescent="0.2">
      <c r="A3160" t="s">
        <v>1253</v>
      </c>
      <c r="B3160" s="5" t="s">
        <v>2372</v>
      </c>
      <c r="C3160" s="5" t="s">
        <v>37</v>
      </c>
      <c r="D3160" s="5">
        <v>34794</v>
      </c>
      <c r="E3160" s="2">
        <v>1079</v>
      </c>
      <c r="F3160" s="2">
        <v>5</v>
      </c>
      <c r="G3160" t="str">
        <f>B3160&amp;C3160</f>
        <v>Lene PEENSlong-jump</v>
      </c>
      <c r="H3160" s="2">
        <f>E3160</f>
        <v>1079</v>
      </c>
      <c r="I3160" s="2" cm="1">
        <f t="array" ref="I3160">MAX(IF($G$3:$G$4000=$G3160,$H$3:$H$4000))</f>
        <v>1079</v>
      </c>
      <c r="L3160" s="47"/>
      <c r="N3160" s="96" t="str">
        <f t="shared" si="196"/>
        <v/>
      </c>
      <c r="O3160" s="2" t="e">
        <f t="shared" si="197"/>
        <v>#N/A</v>
      </c>
      <c r="P3160" s="2">
        <f t="shared" si="198"/>
        <v>1</v>
      </c>
      <c r="Q3160" s="81" t="str">
        <f t="shared" si="199"/>
        <v/>
      </c>
    </row>
    <row r="3161" spans="1:17" x14ac:dyDescent="0.2">
      <c r="A3161" t="s">
        <v>1253</v>
      </c>
      <c r="B3161" t="s">
        <v>1471</v>
      </c>
      <c r="C3161" s="5" t="s">
        <v>37</v>
      </c>
      <c r="D3161" s="5">
        <v>37267</v>
      </c>
      <c r="E3161" s="2">
        <v>1079</v>
      </c>
      <c r="F3161" s="2">
        <v>5</v>
      </c>
      <c r="G3161" t="str">
        <f>B3161&amp;C3161</f>
        <v>Danielle NOLTElong-jump</v>
      </c>
      <c r="H3161" s="2">
        <f>E3161</f>
        <v>1079</v>
      </c>
      <c r="I3161" s="2" cm="1">
        <f t="array" ref="I3161">MAX(IF($G$3:$G$4000=$G3161,$H$3:$H$4000))</f>
        <v>1079</v>
      </c>
      <c r="L3161" s="47"/>
      <c r="N3161" s="96" t="str">
        <f t="shared" si="196"/>
        <v/>
      </c>
      <c r="O3161" s="2" t="e">
        <f t="shared" si="197"/>
        <v>#N/A</v>
      </c>
      <c r="P3161" s="2">
        <f t="shared" si="198"/>
        <v>1</v>
      </c>
      <c r="Q3161" s="81" t="str">
        <f t="shared" si="199"/>
        <v/>
      </c>
    </row>
    <row r="3162" spans="1:17" x14ac:dyDescent="0.2">
      <c r="A3162" t="s">
        <v>1253</v>
      </c>
      <c r="B3162" t="s">
        <v>2369</v>
      </c>
      <c r="C3162" t="s">
        <v>37</v>
      </c>
      <c r="D3162" s="5">
        <v>35901</v>
      </c>
      <c r="E3162" s="2">
        <v>1077</v>
      </c>
      <c r="F3162" s="2">
        <v>40</v>
      </c>
      <c r="G3162" t="str">
        <f>B3162&amp;C3162</f>
        <v>Eljon√® KRUGERlong-jump</v>
      </c>
      <c r="H3162" s="2">
        <f>E3162</f>
        <v>1077</v>
      </c>
      <c r="I3162" s="2" cm="1">
        <f t="array" ref="I3162">MAX(IF($G$3:$G$4000=$G3162,$H$3:$H$4000))</f>
        <v>1077</v>
      </c>
      <c r="L3162" s="47"/>
      <c r="N3162" s="96" t="str">
        <f t="shared" si="196"/>
        <v/>
      </c>
      <c r="O3162" s="2" t="e">
        <f t="shared" si="197"/>
        <v>#N/A</v>
      </c>
      <c r="P3162" s="2">
        <f t="shared" si="198"/>
        <v>1</v>
      </c>
      <c r="Q3162" s="81" t="str">
        <f t="shared" si="199"/>
        <v/>
      </c>
    </row>
    <row r="3163" spans="1:17" x14ac:dyDescent="0.2">
      <c r="A3163" t="s">
        <v>1253</v>
      </c>
      <c r="B3163" t="s">
        <v>1270</v>
      </c>
      <c r="C3163" s="5" t="s">
        <v>26</v>
      </c>
      <c r="D3163" s="5">
        <v>36748</v>
      </c>
      <c r="E3163" s="2">
        <v>1076</v>
      </c>
      <c r="F3163" s="2">
        <v>21</v>
      </c>
      <c r="G3163" t="str">
        <f>B3163&amp;C3163</f>
        <v>Dalene MPITI400m</v>
      </c>
      <c r="H3163" s="2">
        <f>E3163</f>
        <v>1076</v>
      </c>
      <c r="I3163" s="2" cm="1">
        <f t="array" ref="I3163">MAX(IF($G$3:$G$4000=$G3163,$H$3:$H$4000))</f>
        <v>1101</v>
      </c>
      <c r="L3163" s="47"/>
      <c r="N3163" s="96" t="str">
        <f t="shared" si="196"/>
        <v/>
      </c>
      <c r="O3163" s="2" t="e">
        <f t="shared" si="197"/>
        <v>#N/A</v>
      </c>
      <c r="P3163" s="2">
        <f t="shared" si="198"/>
        <v>1</v>
      </c>
      <c r="Q3163" s="81" t="str">
        <f t="shared" si="199"/>
        <v/>
      </c>
    </row>
    <row r="3164" spans="1:17" x14ac:dyDescent="0.2">
      <c r="A3164" t="s">
        <v>1253</v>
      </c>
      <c r="B3164" t="s">
        <v>5388</v>
      </c>
      <c r="C3164" s="5" t="s">
        <v>26</v>
      </c>
      <c r="D3164" s="5">
        <v>36739</v>
      </c>
      <c r="E3164" s="2">
        <v>1075</v>
      </c>
      <c r="F3164" s="2">
        <v>22</v>
      </c>
      <c r="G3164" t="str">
        <f>B3164&amp;C3164</f>
        <v>Marlie VILJOEN400m</v>
      </c>
      <c r="H3164" s="2">
        <f>E3164</f>
        <v>1075</v>
      </c>
      <c r="I3164" s="2" cm="1">
        <f t="array" ref="I3164">MAX(IF($G$3:$G$4000=$G3164,$H$3:$H$4000))</f>
        <v>1075</v>
      </c>
      <c r="L3164" s="47"/>
      <c r="N3164" s="96" t="str">
        <f t="shared" si="196"/>
        <v/>
      </c>
      <c r="O3164" s="2" t="e">
        <f t="shared" si="197"/>
        <v>#N/A</v>
      </c>
      <c r="P3164" s="2">
        <f t="shared" si="198"/>
        <v>1</v>
      </c>
      <c r="Q3164" s="81" t="str">
        <f t="shared" si="199"/>
        <v/>
      </c>
    </row>
    <row r="3165" spans="1:17" x14ac:dyDescent="0.2">
      <c r="A3165" t="s">
        <v>1253</v>
      </c>
      <c r="B3165" t="s">
        <v>5428</v>
      </c>
      <c r="C3165" t="s">
        <v>37</v>
      </c>
      <c r="D3165" s="5">
        <v>37782</v>
      </c>
      <c r="E3165" s="2">
        <v>1075</v>
      </c>
      <c r="F3165" s="2">
        <v>7</v>
      </c>
      <c r="G3165" t="str">
        <f>B3165&amp;C3165</f>
        <v>Joane GERBERlong-jump</v>
      </c>
      <c r="H3165" s="2">
        <f>E3165</f>
        <v>1075</v>
      </c>
      <c r="I3165" s="2" cm="1">
        <f t="array" ref="I3165">MAX(IF($G$3:$G$4000=$G3165,$H$3:$H$4000))</f>
        <v>1075</v>
      </c>
      <c r="L3165" s="47"/>
      <c r="N3165" s="96" t="str">
        <f t="shared" si="196"/>
        <v/>
      </c>
      <c r="O3165" s="2" t="e">
        <f t="shared" si="197"/>
        <v>#N/A</v>
      </c>
      <c r="P3165" s="2">
        <f t="shared" si="198"/>
        <v>1</v>
      </c>
      <c r="Q3165" s="81" t="str">
        <f t="shared" si="199"/>
        <v/>
      </c>
    </row>
    <row r="3166" spans="1:17" x14ac:dyDescent="0.2">
      <c r="A3166" t="s">
        <v>1253</v>
      </c>
      <c r="B3166" t="s">
        <v>1908</v>
      </c>
      <c r="C3166" t="s">
        <v>26</v>
      </c>
      <c r="D3166" s="5">
        <v>32354</v>
      </c>
      <c r="E3166" s="2">
        <v>1070</v>
      </c>
      <c r="F3166" s="2">
        <v>28</v>
      </c>
      <c r="G3166" t="str">
        <f>B3166&amp;C3166</f>
        <v>Wenda NEL400m</v>
      </c>
      <c r="H3166" s="2">
        <f>E3166</f>
        <v>1070</v>
      </c>
      <c r="I3166" s="2" cm="1">
        <f t="array" ref="I3166">MAX(IF($G$3:$G$4000=$G3166,$H$3:$H$4000))</f>
        <v>1099</v>
      </c>
      <c r="L3166" s="47"/>
      <c r="N3166" s="96" t="str">
        <f t="shared" si="196"/>
        <v/>
      </c>
      <c r="O3166" s="2" t="e">
        <f t="shared" si="197"/>
        <v>#N/A</v>
      </c>
      <c r="P3166" s="2">
        <f t="shared" si="198"/>
        <v>1</v>
      </c>
      <c r="Q3166" s="81" t="str">
        <f t="shared" si="199"/>
        <v/>
      </c>
    </row>
    <row r="3167" spans="1:17" x14ac:dyDescent="0.2">
      <c r="A3167" t="s">
        <v>1253</v>
      </c>
      <c r="B3167" t="s">
        <v>2369</v>
      </c>
      <c r="C3167" t="s">
        <v>37</v>
      </c>
      <c r="D3167" s="5">
        <v>35901</v>
      </c>
      <c r="E3167" s="2">
        <v>1069</v>
      </c>
      <c r="F3167" s="2">
        <v>8</v>
      </c>
      <c r="G3167" t="str">
        <f>B3167&amp;C3167</f>
        <v>Eljon√® KRUGERlong-jump</v>
      </c>
      <c r="H3167" s="2">
        <f>E3167</f>
        <v>1069</v>
      </c>
      <c r="I3167" s="2" cm="1">
        <f t="array" ref="I3167">MAX(IF($G$3:$G$4000=$G3167,$H$3:$H$4000))</f>
        <v>1077</v>
      </c>
      <c r="L3167" s="47"/>
      <c r="N3167" s="96" t="str">
        <f t="shared" si="196"/>
        <v/>
      </c>
      <c r="O3167" s="2" t="e">
        <f t="shared" si="197"/>
        <v>#N/A</v>
      </c>
      <c r="P3167" s="2">
        <f t="shared" si="198"/>
        <v>1</v>
      </c>
      <c r="Q3167" s="81" t="str">
        <f t="shared" si="199"/>
        <v/>
      </c>
    </row>
    <row r="3168" spans="1:17" x14ac:dyDescent="0.2">
      <c r="A3168" t="s">
        <v>1253</v>
      </c>
      <c r="B3168" t="s">
        <v>2254</v>
      </c>
      <c r="C3168" s="5" t="s">
        <v>32</v>
      </c>
      <c r="D3168" s="5">
        <v>33893</v>
      </c>
      <c r="E3168" s="2">
        <v>1069</v>
      </c>
      <c r="F3168" s="2">
        <v>71</v>
      </c>
      <c r="G3168" t="str">
        <f>B3168&amp;C3168</f>
        <v>Rikenette STEENKAMP100mh</v>
      </c>
      <c r="H3168" s="2">
        <f>E3168</f>
        <v>1069</v>
      </c>
      <c r="I3168" s="2" cm="1">
        <f t="array" ref="I3168">MAX(IF($G$3:$G$4000=$G3168,$H$3:$H$4000))</f>
        <v>1069</v>
      </c>
      <c r="L3168" s="47"/>
      <c r="N3168" s="96" t="str">
        <f t="shared" si="196"/>
        <v/>
      </c>
      <c r="O3168" s="2" t="e">
        <f t="shared" si="197"/>
        <v>#N/A</v>
      </c>
      <c r="P3168" s="2">
        <f t="shared" si="198"/>
        <v>1</v>
      </c>
      <c r="Q3168" s="81" t="str">
        <f t="shared" si="199"/>
        <v/>
      </c>
    </row>
    <row r="3169" spans="1:17" x14ac:dyDescent="0.2">
      <c r="A3169" t="s">
        <v>1253</v>
      </c>
      <c r="B3169" t="s">
        <v>5377</v>
      </c>
      <c r="C3169" t="s">
        <v>2</v>
      </c>
      <c r="D3169" s="5">
        <v>35136</v>
      </c>
      <c r="E3169" s="2">
        <v>1068</v>
      </c>
      <c r="F3169" s="2">
        <v>27</v>
      </c>
      <c r="G3169" t="str">
        <f>B3169&amp;C3169</f>
        <v>Reabetswe MOLOI100m</v>
      </c>
      <c r="H3169" s="2">
        <f>E3169</f>
        <v>1068</v>
      </c>
      <c r="I3169" s="2" cm="1">
        <f t="array" ref="I3169">MAX(IF($G$3:$G$4000=$G3169,$H$3:$H$4000))</f>
        <v>1068</v>
      </c>
      <c r="L3169" s="47"/>
      <c r="N3169" s="96" t="str">
        <f t="shared" si="196"/>
        <v/>
      </c>
      <c r="O3169" s="2" t="e">
        <f t="shared" si="197"/>
        <v>#N/A</v>
      </c>
      <c r="P3169" s="2">
        <f t="shared" si="198"/>
        <v>1</v>
      </c>
      <c r="Q3169" s="81" t="str">
        <f t="shared" si="199"/>
        <v/>
      </c>
    </row>
    <row r="3170" spans="1:17" x14ac:dyDescent="0.2">
      <c r="A3170" t="s">
        <v>1253</v>
      </c>
      <c r="B3170" t="s">
        <v>2373</v>
      </c>
      <c r="C3170" t="s">
        <v>37</v>
      </c>
      <c r="D3170" s="5">
        <v>37623</v>
      </c>
      <c r="E3170" s="2">
        <v>1067</v>
      </c>
      <c r="F3170" s="2">
        <v>45</v>
      </c>
      <c r="G3170" t="str">
        <f>B3170&amp;C3170</f>
        <v>Karmen FOUCHElong-jump</v>
      </c>
      <c r="H3170" s="2">
        <f>E3170</f>
        <v>1067</v>
      </c>
      <c r="I3170" s="2" cm="1">
        <f t="array" ref="I3170">MAX(IF($G$3:$G$4000=$G3170,$H$3:$H$4000))</f>
        <v>1067</v>
      </c>
      <c r="L3170" s="47"/>
      <c r="N3170" s="96" t="str">
        <f t="shared" si="196"/>
        <v/>
      </c>
      <c r="O3170" s="2" t="e">
        <f t="shared" si="197"/>
        <v>#N/A</v>
      </c>
      <c r="P3170" s="2">
        <f t="shared" si="198"/>
        <v>1</v>
      </c>
      <c r="Q3170" s="81" t="str">
        <f t="shared" si="199"/>
        <v/>
      </c>
    </row>
    <row r="3171" spans="1:17" x14ac:dyDescent="0.2">
      <c r="A3171" t="s">
        <v>1253</v>
      </c>
      <c r="B3171" t="s">
        <v>2259</v>
      </c>
      <c r="C3171" t="s">
        <v>32</v>
      </c>
      <c r="D3171" s="5">
        <v>37266</v>
      </c>
      <c r="E3171" s="2">
        <v>1062</v>
      </c>
      <c r="F3171" s="2">
        <v>81</v>
      </c>
      <c r="G3171" t="str">
        <f>B3171&amp;C3171</f>
        <v>Kayla VAN DER BERGH100mh</v>
      </c>
      <c r="H3171" s="2">
        <f>E3171</f>
        <v>1062</v>
      </c>
      <c r="I3171" s="2" cm="1">
        <f t="array" ref="I3171">MAX(IF($G$3:$G$4000=$G3171,$H$3:$H$4000))</f>
        <v>1062</v>
      </c>
      <c r="L3171" s="47"/>
      <c r="N3171" s="96" t="str">
        <f t="shared" si="196"/>
        <v/>
      </c>
      <c r="O3171" s="2" t="e">
        <f t="shared" si="197"/>
        <v>#N/A</v>
      </c>
      <c r="P3171" s="2">
        <f t="shared" si="198"/>
        <v>1</v>
      </c>
      <c r="Q3171" s="81" t="str">
        <f t="shared" si="199"/>
        <v/>
      </c>
    </row>
    <row r="3172" spans="1:17" x14ac:dyDescent="0.2">
      <c r="A3172" t="s">
        <v>1253</v>
      </c>
      <c r="B3172" t="s">
        <v>2372</v>
      </c>
      <c r="C3172" t="s">
        <v>37</v>
      </c>
      <c r="D3172" s="6">
        <v>34794</v>
      </c>
      <c r="E3172" s="2">
        <v>1062</v>
      </c>
      <c r="F3172" s="2">
        <v>45</v>
      </c>
      <c r="G3172" t="str">
        <f>B3172&amp;C3172</f>
        <v>Lene PEENSlong-jump</v>
      </c>
      <c r="H3172" s="2">
        <f>E3172</f>
        <v>1062</v>
      </c>
      <c r="I3172" s="2" cm="1">
        <f t="array" ref="I3172">MAX(IF($G$3:$G$4000=$G3172,$H$3:$H$4000))</f>
        <v>1079</v>
      </c>
      <c r="L3172" s="47"/>
      <c r="N3172" s="96" t="str">
        <f t="shared" si="196"/>
        <v/>
      </c>
      <c r="O3172" s="2" t="e">
        <f t="shared" si="197"/>
        <v>#N/A</v>
      </c>
      <c r="P3172" s="2">
        <f t="shared" si="198"/>
        <v>1</v>
      </c>
      <c r="Q3172" s="81" t="str">
        <f t="shared" si="199"/>
        <v/>
      </c>
    </row>
    <row r="3173" spans="1:17" x14ac:dyDescent="0.2">
      <c r="A3173" t="s">
        <v>1253</v>
      </c>
      <c r="B3173" t="s">
        <v>2376</v>
      </c>
      <c r="C3173" s="5" t="s">
        <v>37</v>
      </c>
      <c r="D3173" s="5">
        <v>35895</v>
      </c>
      <c r="E3173" s="2">
        <v>1060</v>
      </c>
      <c r="F3173" s="2">
        <v>48</v>
      </c>
      <c r="G3173" t="str">
        <f>B3173&amp;C3173</f>
        <v>Renate VAN TONDERlong-jump</v>
      </c>
      <c r="H3173" s="2">
        <f>E3173</f>
        <v>1060</v>
      </c>
      <c r="I3173" s="2" cm="1">
        <f t="array" ref="I3173">MAX(IF($G$3:$G$4000=$G3173,$H$3:$H$4000))</f>
        <v>1060</v>
      </c>
      <c r="L3173" s="47"/>
      <c r="N3173" s="96" t="str">
        <f t="shared" si="196"/>
        <v/>
      </c>
      <c r="O3173" s="2" t="e">
        <f t="shared" si="197"/>
        <v>#N/A</v>
      </c>
      <c r="P3173" s="2">
        <f t="shared" si="198"/>
        <v>1</v>
      </c>
      <c r="Q3173" s="81" t="str">
        <f t="shared" si="199"/>
        <v/>
      </c>
    </row>
    <row r="3174" spans="1:17" x14ac:dyDescent="0.2">
      <c r="A3174" t="s">
        <v>1253</v>
      </c>
      <c r="B3174" t="s">
        <v>5378</v>
      </c>
      <c r="C3174" t="s">
        <v>2</v>
      </c>
      <c r="D3174" s="5">
        <v>37468</v>
      </c>
      <c r="E3174" s="2">
        <v>1054</v>
      </c>
      <c r="F3174" s="2">
        <v>41</v>
      </c>
      <c r="G3174" t="str">
        <f>B3174&amp;C3174</f>
        <v>Banele SHABANGU100m</v>
      </c>
      <c r="H3174" s="2">
        <f>E3174</f>
        <v>1054</v>
      </c>
      <c r="I3174" s="2" cm="1">
        <f t="array" ref="I3174">MAX(IF($G$3:$G$4000=$G3174,$H$3:$H$4000))</f>
        <v>1054</v>
      </c>
      <c r="L3174" s="47"/>
      <c r="N3174" s="96" t="str">
        <f t="shared" si="196"/>
        <v/>
      </c>
      <c r="O3174" s="2" t="e">
        <f t="shared" si="197"/>
        <v>#N/A</v>
      </c>
      <c r="P3174" s="2">
        <f t="shared" si="198"/>
        <v>1</v>
      </c>
      <c r="Q3174" s="81" t="str">
        <f t="shared" si="199"/>
        <v/>
      </c>
    </row>
    <row r="3175" spans="1:17" x14ac:dyDescent="0.2">
      <c r="A3175" t="s">
        <v>1253</v>
      </c>
      <c r="B3175" t="s">
        <v>2588</v>
      </c>
      <c r="C3175" t="s">
        <v>39</v>
      </c>
      <c r="D3175" s="5">
        <v>37710</v>
      </c>
      <c r="E3175" s="2">
        <v>1054</v>
      </c>
      <c r="F3175" s="2">
        <v>11</v>
      </c>
      <c r="G3175" t="str">
        <f>B3175&amp;C3175</f>
        <v>Min√© DE KLERKshot-put</v>
      </c>
      <c r="H3175" s="2">
        <f>E3175</f>
        <v>1054</v>
      </c>
      <c r="I3175" s="2" cm="1">
        <f t="array" ref="I3175">MAX(IF($G$3:$G$4000=$G3175,$H$3:$H$4000))</f>
        <v>1054</v>
      </c>
      <c r="L3175" s="47"/>
      <c r="N3175" s="96" t="str">
        <f t="shared" si="196"/>
        <v/>
      </c>
      <c r="O3175" s="2" t="e">
        <f t="shared" si="197"/>
        <v>#N/A</v>
      </c>
      <c r="P3175" s="2">
        <f t="shared" si="198"/>
        <v>1</v>
      </c>
      <c r="Q3175" s="81" t="str">
        <f t="shared" si="199"/>
        <v/>
      </c>
    </row>
    <row r="3176" spans="1:17" x14ac:dyDescent="0.2">
      <c r="A3176" t="s">
        <v>1253</v>
      </c>
      <c r="B3176" t="s">
        <v>2226</v>
      </c>
      <c r="C3176" s="5" t="s">
        <v>26</v>
      </c>
      <c r="D3176" s="5">
        <v>36103</v>
      </c>
      <c r="E3176" s="2">
        <v>1053</v>
      </c>
      <c r="F3176" s="2">
        <v>44</v>
      </c>
      <c r="G3176" t="str">
        <f>B3176&amp;C3176</f>
        <v>Taylon BIELDT400m</v>
      </c>
      <c r="H3176" s="2">
        <f>E3176</f>
        <v>1053</v>
      </c>
      <c r="I3176" s="2" cm="1">
        <f t="array" ref="I3176">MAX(IF($G$3:$G$4000=$G3176,$H$3:$H$4000))</f>
        <v>1053</v>
      </c>
      <c r="L3176" s="47"/>
      <c r="N3176" s="96" t="str">
        <f t="shared" si="196"/>
        <v/>
      </c>
      <c r="O3176" s="2" t="e">
        <f t="shared" si="197"/>
        <v>#N/A</v>
      </c>
      <c r="P3176" s="2">
        <f t="shared" si="198"/>
        <v>1</v>
      </c>
      <c r="Q3176" s="81" t="str">
        <f t="shared" si="199"/>
        <v/>
      </c>
    </row>
    <row r="3177" spans="1:17" x14ac:dyDescent="0.2">
      <c r="A3177" t="s">
        <v>1253</v>
      </c>
      <c r="B3177" t="s">
        <v>1254</v>
      </c>
      <c r="C3177" t="s">
        <v>26</v>
      </c>
      <c r="D3177" s="6">
        <v>36695</v>
      </c>
      <c r="E3177" s="2">
        <v>1053</v>
      </c>
      <c r="F3177" s="2">
        <v>46</v>
      </c>
      <c r="G3177" t="str">
        <f>B3177&amp;C3177</f>
        <v>Kirsten AHRENS400m</v>
      </c>
      <c r="H3177" s="2">
        <f>E3177</f>
        <v>1053</v>
      </c>
      <c r="I3177" s="2" cm="1">
        <f t="array" ref="I3177">MAX(IF($G$3:$G$4000=$G3177,$H$3:$H$4000))</f>
        <v>1082</v>
      </c>
      <c r="L3177" s="47"/>
      <c r="N3177" s="96" t="str">
        <f t="shared" si="196"/>
        <v/>
      </c>
      <c r="O3177" s="2" t="e">
        <f t="shared" si="197"/>
        <v>#N/A</v>
      </c>
      <c r="P3177" s="2">
        <f t="shared" si="198"/>
        <v>1</v>
      </c>
      <c r="Q3177" s="81" t="str">
        <f t="shared" si="199"/>
        <v/>
      </c>
    </row>
    <row r="3178" spans="1:17" x14ac:dyDescent="0.2">
      <c r="A3178" t="s">
        <v>1253</v>
      </c>
      <c r="B3178" t="s">
        <v>1739</v>
      </c>
      <c r="C3178" t="s">
        <v>82</v>
      </c>
      <c r="D3178" s="5">
        <v>33933</v>
      </c>
      <c r="E3178" s="2">
        <v>1052</v>
      </c>
      <c r="F3178" s="2">
        <v>18</v>
      </c>
      <c r="G3178" t="str">
        <f>B3178&amp;C3178</f>
        <v>Stella MARAISmarathon</v>
      </c>
      <c r="H3178" s="2">
        <f>E3178</f>
        <v>1052</v>
      </c>
      <c r="I3178" s="2" cm="1">
        <f t="array" ref="I3178">MAX(IF($G$3:$G$4000=$G3178,$H$3:$H$4000))</f>
        <v>1052</v>
      </c>
      <c r="L3178" s="47"/>
      <c r="N3178" s="96" t="str">
        <f t="shared" si="196"/>
        <v/>
      </c>
      <c r="O3178" s="2" t="e">
        <f t="shared" si="197"/>
        <v>#N/A</v>
      </c>
      <c r="P3178" s="2">
        <f t="shared" si="198"/>
        <v>1</v>
      </c>
      <c r="Q3178" s="81" t="str">
        <f t="shared" si="199"/>
        <v/>
      </c>
    </row>
    <row r="3179" spans="1:17" x14ac:dyDescent="0.2">
      <c r="A3179" t="s">
        <v>1253</v>
      </c>
      <c r="B3179" t="s">
        <v>2309</v>
      </c>
      <c r="C3179" t="s">
        <v>33</v>
      </c>
      <c r="D3179" s="5">
        <v>37731</v>
      </c>
      <c r="E3179" s="2">
        <v>1049</v>
      </c>
      <c r="F3179" s="2">
        <v>63</v>
      </c>
      <c r="G3179" t="str">
        <f>B3179&amp;C3179</f>
        <v>Jada VAN STANDEN400mh</v>
      </c>
      <c r="H3179" s="2">
        <f>E3179</f>
        <v>1049</v>
      </c>
      <c r="I3179" s="2" cm="1">
        <f t="array" ref="I3179">MAX(IF($G$3:$G$4000=$G3179,$H$3:$H$4000))</f>
        <v>1049</v>
      </c>
      <c r="L3179" s="47"/>
      <c r="N3179" s="96" t="str">
        <f t="shared" si="196"/>
        <v/>
      </c>
      <c r="O3179" s="2" t="e">
        <f t="shared" si="197"/>
        <v>#N/A</v>
      </c>
      <c r="P3179" s="2">
        <f t="shared" si="198"/>
        <v>1</v>
      </c>
      <c r="Q3179" s="81" t="str">
        <f t="shared" si="199"/>
        <v/>
      </c>
    </row>
    <row r="3180" spans="1:17" x14ac:dyDescent="0.2">
      <c r="A3180" t="s">
        <v>1253</v>
      </c>
      <c r="B3180" t="s">
        <v>5408</v>
      </c>
      <c r="C3180" t="s">
        <v>29</v>
      </c>
      <c r="D3180" s="5">
        <v>37016</v>
      </c>
      <c r="E3180" s="2">
        <v>1043</v>
      </c>
      <c r="F3180" s="2">
        <v>27</v>
      </c>
      <c r="G3180" t="str">
        <f>B3180&amp;C3180</f>
        <v>Tayla KAVANAGH5000m</v>
      </c>
      <c r="H3180" s="2">
        <f>E3180</f>
        <v>1043</v>
      </c>
      <c r="I3180" s="2" cm="1">
        <f t="array" ref="I3180">MAX(IF($G$3:$G$4000=$G3180,$H$3:$H$4000))</f>
        <v>1043</v>
      </c>
      <c r="L3180" s="47"/>
      <c r="N3180" s="96" t="str">
        <f t="shared" si="196"/>
        <v/>
      </c>
      <c r="O3180" s="2" t="e">
        <f t="shared" si="197"/>
        <v>#N/A</v>
      </c>
      <c r="P3180" s="2">
        <f t="shared" si="198"/>
        <v>1</v>
      </c>
      <c r="Q3180" s="81" t="str">
        <f t="shared" si="199"/>
        <v/>
      </c>
    </row>
    <row r="3181" spans="1:17" x14ac:dyDescent="0.2">
      <c r="A3181" t="s">
        <v>1253</v>
      </c>
      <c r="B3181" t="s">
        <v>2474</v>
      </c>
      <c r="C3181" t="s">
        <v>35</v>
      </c>
      <c r="D3181" s="5">
        <v>36875</v>
      </c>
      <c r="E3181" s="2">
        <v>1043</v>
      </c>
      <c r="F3181" s="2">
        <v>27</v>
      </c>
      <c r="G3181" t="str">
        <f>B3181&amp;C3181</f>
        <v>Kristi SNYMANhigh-jump</v>
      </c>
      <c r="H3181" s="2">
        <f>E3181</f>
        <v>1043</v>
      </c>
      <c r="I3181" s="2" cm="1">
        <f t="array" ref="I3181">MAX(IF($G$3:$G$4000=$G3181,$H$3:$H$4000))</f>
        <v>1043</v>
      </c>
      <c r="L3181" s="47"/>
      <c r="N3181" s="96" t="str">
        <f t="shared" si="196"/>
        <v/>
      </c>
      <c r="O3181" s="2" t="e">
        <f t="shared" si="197"/>
        <v>#N/A</v>
      </c>
      <c r="P3181" s="2">
        <f t="shared" si="198"/>
        <v>1</v>
      </c>
      <c r="Q3181" s="81" t="str">
        <f t="shared" si="199"/>
        <v/>
      </c>
    </row>
    <row r="3182" spans="1:17" x14ac:dyDescent="0.2">
      <c r="A3182" t="s">
        <v>1253</v>
      </c>
      <c r="B3182" t="s">
        <v>1254</v>
      </c>
      <c r="C3182" t="s">
        <v>25</v>
      </c>
      <c r="D3182" s="5">
        <v>36695</v>
      </c>
      <c r="E3182" s="2">
        <v>1040</v>
      </c>
      <c r="F3182" s="2">
        <v>32</v>
      </c>
      <c r="G3182" t="str">
        <f>B3182&amp;C3182</f>
        <v>Kirsten AHRENS200m</v>
      </c>
      <c r="H3182" s="2">
        <f>E3182</f>
        <v>1040</v>
      </c>
      <c r="I3182" s="2" cm="1">
        <f t="array" ref="I3182">MAX(IF($G$3:$G$4000=$G3182,$H$3:$H$4000))</f>
        <v>1040</v>
      </c>
      <c r="L3182" s="47"/>
      <c r="N3182" s="96" t="str">
        <f t="shared" si="196"/>
        <v/>
      </c>
      <c r="O3182" s="2" t="e">
        <f t="shared" si="197"/>
        <v>#N/A</v>
      </c>
      <c r="P3182" s="2">
        <f t="shared" si="198"/>
        <v>1</v>
      </c>
      <c r="Q3182" s="81" t="str">
        <f t="shared" si="199"/>
        <v/>
      </c>
    </row>
    <row r="3183" spans="1:17" x14ac:dyDescent="0.2">
      <c r="A3183" t="s">
        <v>1253</v>
      </c>
      <c r="B3183" t="s">
        <v>1330</v>
      </c>
      <c r="C3183" t="s">
        <v>27</v>
      </c>
      <c r="D3183" s="5">
        <v>37854</v>
      </c>
      <c r="E3183" s="2">
        <v>1040</v>
      </c>
      <c r="F3183" s="2">
        <v>44</v>
      </c>
      <c r="G3183" t="str">
        <f>B3183&amp;C3183</f>
        <v>Danielle VERSTER800m</v>
      </c>
      <c r="H3183" s="2">
        <f>E3183</f>
        <v>1040</v>
      </c>
      <c r="I3183" s="2" cm="1">
        <f t="array" ref="I3183">MAX(IF($G$3:$G$4000=$G3183,$H$3:$H$4000))</f>
        <v>1040</v>
      </c>
      <c r="L3183" s="47"/>
      <c r="N3183" s="96" t="str">
        <f t="shared" si="196"/>
        <v/>
      </c>
      <c r="O3183" s="2" t="e">
        <f t="shared" si="197"/>
        <v>#N/A</v>
      </c>
      <c r="P3183" s="2">
        <f t="shared" si="198"/>
        <v>1</v>
      </c>
      <c r="Q3183" s="81" t="str">
        <f t="shared" si="199"/>
        <v/>
      </c>
    </row>
    <row r="3184" spans="1:17" x14ac:dyDescent="0.2">
      <c r="A3184" t="s">
        <v>1253</v>
      </c>
      <c r="B3184" t="s">
        <v>2383</v>
      </c>
      <c r="C3184" t="s">
        <v>38</v>
      </c>
      <c r="D3184" s="5">
        <v>32746</v>
      </c>
      <c r="E3184" s="2">
        <v>1037</v>
      </c>
      <c r="F3184" s="2">
        <v>25</v>
      </c>
      <c r="G3184" t="str">
        <f>B3184&amp;C3184</f>
        <v>Patience NTSHINGILAtriple-jump</v>
      </c>
      <c r="H3184" s="2">
        <f>E3184</f>
        <v>1037</v>
      </c>
      <c r="I3184" s="2" cm="1">
        <f t="array" ref="I3184">MAX(IF($G$3:$G$4000=$G3184,$H$3:$H$4000))</f>
        <v>1037</v>
      </c>
      <c r="L3184" s="47"/>
      <c r="N3184" s="96" t="str">
        <f t="shared" si="196"/>
        <v/>
      </c>
      <c r="O3184" s="2" t="e">
        <f t="shared" si="197"/>
        <v>#N/A</v>
      </c>
      <c r="P3184" s="2">
        <f t="shared" si="198"/>
        <v>1</v>
      </c>
      <c r="Q3184" s="81" t="str">
        <f t="shared" si="199"/>
        <v/>
      </c>
    </row>
    <row r="3185" spans="1:17" x14ac:dyDescent="0.2">
      <c r="A3185" t="s">
        <v>1253</v>
      </c>
      <c r="B3185" t="s">
        <v>2383</v>
      </c>
      <c r="C3185" t="s">
        <v>37</v>
      </c>
      <c r="D3185" s="5">
        <v>32746</v>
      </c>
      <c r="E3185" s="2">
        <v>1036</v>
      </c>
      <c r="F3185" s="2">
        <v>65</v>
      </c>
      <c r="G3185" t="str">
        <f>B3185&amp;C3185</f>
        <v>Patience NTSHINGILAlong-jump</v>
      </c>
      <c r="H3185" s="2">
        <f>E3185</f>
        <v>1036</v>
      </c>
      <c r="I3185" s="2" cm="1">
        <f t="array" ref="I3185">MAX(IF($G$3:$G$4000=$G3185,$H$3:$H$4000))</f>
        <v>1036</v>
      </c>
      <c r="L3185" s="47"/>
      <c r="N3185" s="96" t="str">
        <f t="shared" si="196"/>
        <v/>
      </c>
      <c r="O3185" s="2" t="e">
        <f t="shared" si="197"/>
        <v>#N/A</v>
      </c>
      <c r="P3185" s="2">
        <f t="shared" si="198"/>
        <v>1</v>
      </c>
      <c r="Q3185" s="81" t="str">
        <f t="shared" si="199"/>
        <v/>
      </c>
    </row>
    <row r="3186" spans="1:17" x14ac:dyDescent="0.2">
      <c r="A3186" t="s">
        <v>1253</v>
      </c>
      <c r="B3186" t="s">
        <v>2373</v>
      </c>
      <c r="C3186" t="s">
        <v>37</v>
      </c>
      <c r="D3186" s="5">
        <v>37623</v>
      </c>
      <c r="E3186" s="2">
        <v>1033</v>
      </c>
      <c r="F3186" s="2">
        <v>15</v>
      </c>
      <c r="G3186" t="str">
        <f>B3186&amp;C3186</f>
        <v>Karmen FOUCHElong-jump</v>
      </c>
      <c r="H3186" s="2">
        <f>E3186</f>
        <v>1033</v>
      </c>
      <c r="I3186" s="2" cm="1">
        <f t="array" ref="I3186">MAX(IF($G$3:$G$4000=$G3186,$H$3:$H$4000))</f>
        <v>1067</v>
      </c>
      <c r="L3186" s="47"/>
      <c r="N3186" s="96" t="str">
        <f t="shared" si="196"/>
        <v/>
      </c>
      <c r="O3186" s="2" t="e">
        <f t="shared" si="197"/>
        <v>#N/A</v>
      </c>
      <c r="P3186" s="2">
        <f t="shared" si="198"/>
        <v>1</v>
      </c>
      <c r="Q3186" s="81" t="str">
        <f t="shared" si="199"/>
        <v/>
      </c>
    </row>
    <row r="3187" spans="1:17" x14ac:dyDescent="0.2">
      <c r="A3187" t="s">
        <v>1253</v>
      </c>
      <c r="B3187" t="s">
        <v>2576</v>
      </c>
      <c r="C3187" t="s">
        <v>40</v>
      </c>
      <c r="D3187" s="5">
        <v>36126</v>
      </c>
      <c r="E3187" s="2">
        <v>1033</v>
      </c>
      <c r="F3187" s="2">
        <v>17</v>
      </c>
      <c r="G3187" t="str">
        <f>B3187&amp;C3187</f>
        <v>Yolandi STANDERdiscus-throw</v>
      </c>
      <c r="H3187" s="2">
        <f>E3187</f>
        <v>1033</v>
      </c>
      <c r="I3187" s="2" cm="1">
        <f t="array" ref="I3187">MAX(IF($G$3:$G$4000=$G3187,$H$3:$H$4000))</f>
        <v>1033</v>
      </c>
      <c r="L3187" s="47"/>
      <c r="N3187" s="96" t="str">
        <f t="shared" si="196"/>
        <v/>
      </c>
      <c r="O3187" s="2" t="e">
        <f t="shared" si="197"/>
        <v>#N/A</v>
      </c>
      <c r="P3187" s="2">
        <f t="shared" si="198"/>
        <v>1</v>
      </c>
      <c r="Q3187" s="81" t="str">
        <f t="shared" si="199"/>
        <v/>
      </c>
    </row>
    <row r="3188" spans="1:17" x14ac:dyDescent="0.2">
      <c r="A3188" t="s">
        <v>1253</v>
      </c>
      <c r="B3188" t="s">
        <v>1402</v>
      </c>
      <c r="C3188" s="5" t="s">
        <v>29</v>
      </c>
      <c r="D3188" s="5">
        <v>37351</v>
      </c>
      <c r="E3188" s="2">
        <v>1028</v>
      </c>
      <c r="F3188" s="2">
        <v>34</v>
      </c>
      <c r="G3188" t="str">
        <f>B3188&amp;C3188</f>
        <v>Nicola JANSEN5000m</v>
      </c>
      <c r="H3188" s="2">
        <f>E3188</f>
        <v>1028</v>
      </c>
      <c r="I3188" s="2" cm="1">
        <f t="array" ref="I3188">MAX(IF($G$3:$G$4000=$G3188,$H$3:$H$4000))</f>
        <v>1028</v>
      </c>
      <c r="L3188" s="47"/>
      <c r="N3188" s="96" t="str">
        <f t="shared" si="196"/>
        <v/>
      </c>
      <c r="O3188" s="2" t="e">
        <f t="shared" si="197"/>
        <v>#N/A</v>
      </c>
      <c r="P3188" s="2">
        <f t="shared" si="198"/>
        <v>1</v>
      </c>
      <c r="Q3188" s="81" t="str">
        <f t="shared" si="199"/>
        <v/>
      </c>
    </row>
    <row r="3189" spans="1:17" x14ac:dyDescent="0.2">
      <c r="A3189" t="s">
        <v>1253</v>
      </c>
      <c r="B3189" t="s">
        <v>2318</v>
      </c>
      <c r="C3189" t="s">
        <v>33</v>
      </c>
      <c r="D3189" s="5">
        <v>37330</v>
      </c>
      <c r="E3189" s="2">
        <v>1028</v>
      </c>
      <c r="F3189" s="2">
        <v>75</v>
      </c>
      <c r="G3189" t="str">
        <f>B3189&amp;C3189</f>
        <v>Charlize EILERD400mh</v>
      </c>
      <c r="H3189" s="2">
        <f>E3189</f>
        <v>1028</v>
      </c>
      <c r="I3189" s="2" cm="1">
        <f t="array" ref="I3189">MAX(IF($G$3:$G$4000=$G3189,$H$3:$H$4000))</f>
        <v>1028</v>
      </c>
      <c r="L3189" s="47"/>
      <c r="N3189" s="96" t="str">
        <f t="shared" si="196"/>
        <v/>
      </c>
      <c r="O3189" s="2" t="e">
        <f t="shared" si="197"/>
        <v>#N/A</v>
      </c>
      <c r="P3189" s="2">
        <f t="shared" si="198"/>
        <v>1</v>
      </c>
      <c r="Q3189" s="81" t="str">
        <f t="shared" si="199"/>
        <v/>
      </c>
    </row>
    <row r="3190" spans="1:17" x14ac:dyDescent="0.2">
      <c r="A3190" t="s">
        <v>1253</v>
      </c>
      <c r="B3190" t="s">
        <v>5429</v>
      </c>
      <c r="C3190" t="s">
        <v>37</v>
      </c>
      <c r="D3190" s="5">
        <v>36966</v>
      </c>
      <c r="E3190" s="2">
        <v>1026</v>
      </c>
      <c r="F3190" s="2">
        <v>18</v>
      </c>
      <c r="G3190" t="str">
        <f>B3190&amp;C3190</f>
        <v>Rose XEYIlong-jump</v>
      </c>
      <c r="H3190" s="2">
        <f>E3190</f>
        <v>1026</v>
      </c>
      <c r="I3190" s="2" cm="1">
        <f t="array" ref="I3190">MAX(IF($G$3:$G$4000=$G3190,$H$3:$H$4000))</f>
        <v>1026</v>
      </c>
      <c r="L3190" s="47"/>
      <c r="N3190" s="96" t="str">
        <f t="shared" si="196"/>
        <v/>
      </c>
      <c r="O3190" s="2" t="e">
        <f t="shared" si="197"/>
        <v>#N/A</v>
      </c>
      <c r="P3190" s="2">
        <f t="shared" si="198"/>
        <v>1</v>
      </c>
      <c r="Q3190" s="81" t="str">
        <f t="shared" si="199"/>
        <v/>
      </c>
    </row>
    <row r="3191" spans="1:17" x14ac:dyDescent="0.2">
      <c r="A3191" t="s">
        <v>1253</v>
      </c>
      <c r="B3191" t="s">
        <v>2259</v>
      </c>
      <c r="C3191" t="s">
        <v>32</v>
      </c>
      <c r="D3191" s="5">
        <v>37266</v>
      </c>
      <c r="E3191" s="2">
        <v>1024</v>
      </c>
      <c r="F3191" s="2">
        <v>18</v>
      </c>
      <c r="G3191" t="str">
        <f>B3191&amp;C3191</f>
        <v>Kayla VAN DER BERGH100mh</v>
      </c>
      <c r="H3191" s="2">
        <f>E3191</f>
        <v>1024</v>
      </c>
      <c r="I3191" s="2" cm="1">
        <f t="array" ref="I3191">MAX(IF($G$3:$G$4000=$G3191,$H$3:$H$4000))</f>
        <v>1062</v>
      </c>
      <c r="L3191" s="47"/>
      <c r="N3191" s="96" t="str">
        <f t="shared" si="196"/>
        <v/>
      </c>
      <c r="O3191" s="2" t="e">
        <f t="shared" si="197"/>
        <v>#N/A</v>
      </c>
      <c r="P3191" s="2">
        <f t="shared" si="198"/>
        <v>1</v>
      </c>
      <c r="Q3191" s="81" t="str">
        <f t="shared" si="199"/>
        <v/>
      </c>
    </row>
    <row r="3192" spans="1:17" x14ac:dyDescent="0.2">
      <c r="A3192" t="s">
        <v>1253</v>
      </c>
      <c r="B3192" t="s">
        <v>2373</v>
      </c>
      <c r="C3192" s="5" t="s">
        <v>35</v>
      </c>
      <c r="D3192" s="6">
        <v>37623</v>
      </c>
      <c r="E3192" s="2">
        <v>1023</v>
      </c>
      <c r="F3192" s="2">
        <v>33</v>
      </c>
      <c r="G3192" t="str">
        <f>B3192&amp;C3192</f>
        <v>Karmen FOUCHEhigh-jump</v>
      </c>
      <c r="H3192" s="2">
        <f>E3192</f>
        <v>1023</v>
      </c>
      <c r="I3192" s="2" cm="1">
        <f t="array" ref="I3192">MAX(IF($G$3:$G$4000=$G3192,$H$3:$H$4000))</f>
        <v>1023</v>
      </c>
      <c r="L3192" s="47"/>
      <c r="N3192" s="96" t="str">
        <f t="shared" si="196"/>
        <v/>
      </c>
      <c r="O3192" s="2" t="e">
        <f t="shared" si="197"/>
        <v>#N/A</v>
      </c>
      <c r="P3192" s="2">
        <f t="shared" si="198"/>
        <v>1</v>
      </c>
      <c r="Q3192" s="81" t="str">
        <f t="shared" si="199"/>
        <v/>
      </c>
    </row>
    <row r="3193" spans="1:17" x14ac:dyDescent="0.2">
      <c r="A3193" t="s">
        <v>1253</v>
      </c>
      <c r="B3193" t="s">
        <v>2477</v>
      </c>
      <c r="C3193" s="6" t="s">
        <v>35</v>
      </c>
      <c r="D3193" s="5">
        <v>36415</v>
      </c>
      <c r="E3193" s="2">
        <v>1023</v>
      </c>
      <c r="F3193" s="2">
        <v>33</v>
      </c>
      <c r="G3193" t="str">
        <f>B3193&amp;C3193</f>
        <v>Yvonne ROBSONhigh-jump</v>
      </c>
      <c r="H3193" s="2">
        <f>E3193</f>
        <v>1023</v>
      </c>
      <c r="I3193" s="2" cm="1">
        <f t="array" ref="I3193">MAX(IF($G$3:$G$4000=$G3193,$H$3:$H$4000))</f>
        <v>1023</v>
      </c>
      <c r="L3193" s="47"/>
      <c r="N3193" s="96" t="str">
        <f t="shared" si="196"/>
        <v/>
      </c>
      <c r="O3193" s="2" t="e">
        <f t="shared" si="197"/>
        <v>#N/A</v>
      </c>
      <c r="P3193" s="2">
        <f t="shared" si="198"/>
        <v>1</v>
      </c>
      <c r="Q3193" s="81" t="str">
        <f t="shared" si="199"/>
        <v/>
      </c>
    </row>
    <row r="3194" spans="1:17" x14ac:dyDescent="0.2">
      <c r="A3194" t="s">
        <v>1253</v>
      </c>
      <c r="B3194" t="s">
        <v>2480</v>
      </c>
      <c r="C3194" t="s">
        <v>35</v>
      </c>
      <c r="D3194" s="6">
        <v>36661</v>
      </c>
      <c r="E3194" s="2">
        <v>1023</v>
      </c>
      <c r="F3194" s="2">
        <v>33</v>
      </c>
      <c r="G3194" t="str">
        <f>B3194&amp;C3194</f>
        <v>Michelle NGOZOhigh-jump</v>
      </c>
      <c r="H3194" s="2">
        <f>E3194</f>
        <v>1023</v>
      </c>
      <c r="I3194" s="2" cm="1">
        <f t="array" ref="I3194">MAX(IF($G$3:$G$4000=$G3194,$H$3:$H$4000))</f>
        <v>1023</v>
      </c>
      <c r="L3194" s="47"/>
      <c r="N3194" s="96" t="str">
        <f t="shared" si="196"/>
        <v/>
      </c>
      <c r="O3194" s="2" t="e">
        <f t="shared" si="197"/>
        <v>#N/A</v>
      </c>
      <c r="P3194" s="2">
        <f t="shared" si="198"/>
        <v>1</v>
      </c>
      <c r="Q3194" s="81" t="str">
        <f t="shared" si="199"/>
        <v/>
      </c>
    </row>
    <row r="3195" spans="1:17" x14ac:dyDescent="0.2">
      <c r="A3195" t="s">
        <v>1253</v>
      </c>
      <c r="B3195" t="s">
        <v>5395</v>
      </c>
      <c r="C3195" t="s">
        <v>27</v>
      </c>
      <c r="D3195" s="5">
        <v>37258</v>
      </c>
      <c r="E3195" s="2">
        <v>1020</v>
      </c>
      <c r="F3195" s="2">
        <v>57</v>
      </c>
      <c r="G3195" t="str">
        <f>B3195&amp;C3195</f>
        <v>Charne SWART800m</v>
      </c>
      <c r="H3195" s="2">
        <f>E3195</f>
        <v>1020</v>
      </c>
      <c r="I3195" s="2" cm="1">
        <f t="array" ref="I3195">MAX(IF($G$3:$G$4000=$G3195,$H$3:$H$4000))</f>
        <v>1020</v>
      </c>
      <c r="L3195" s="47"/>
      <c r="N3195" s="96" t="str">
        <f t="shared" si="196"/>
        <v/>
      </c>
      <c r="O3195" s="2" t="e">
        <f t="shared" si="197"/>
        <v>#N/A</v>
      </c>
      <c r="P3195" s="2">
        <f t="shared" si="198"/>
        <v>1</v>
      </c>
      <c r="Q3195" s="81" t="str">
        <f t="shared" si="199"/>
        <v/>
      </c>
    </row>
    <row r="3196" spans="1:17" x14ac:dyDescent="0.2">
      <c r="A3196" t="s">
        <v>1253</v>
      </c>
      <c r="B3196" t="s">
        <v>2324</v>
      </c>
      <c r="C3196" s="5" t="s">
        <v>33</v>
      </c>
      <c r="D3196" s="5">
        <v>37721</v>
      </c>
      <c r="E3196" s="2">
        <v>1016</v>
      </c>
      <c r="F3196" s="2">
        <v>86</v>
      </c>
      <c r="G3196" t="str">
        <f>B3196&amp;C3196</f>
        <v>Simone DE WET400mh</v>
      </c>
      <c r="H3196" s="2">
        <f>E3196</f>
        <v>1016</v>
      </c>
      <c r="I3196" s="2" cm="1">
        <f t="array" ref="I3196">MAX(IF($G$3:$G$4000=$G3196,$H$3:$H$4000))</f>
        <v>1016</v>
      </c>
      <c r="L3196" s="47"/>
      <c r="N3196" s="96" t="str">
        <f t="shared" si="196"/>
        <v/>
      </c>
      <c r="O3196" s="2" t="e">
        <f t="shared" si="197"/>
        <v>#N/A</v>
      </c>
      <c r="P3196" s="2">
        <f t="shared" si="198"/>
        <v>1</v>
      </c>
      <c r="Q3196" s="81" t="str">
        <f t="shared" si="199"/>
        <v/>
      </c>
    </row>
    <row r="3197" spans="1:17" x14ac:dyDescent="0.2">
      <c r="A3197" t="s">
        <v>1253</v>
      </c>
      <c r="B3197" t="s">
        <v>2327</v>
      </c>
      <c r="C3197" t="s">
        <v>33</v>
      </c>
      <c r="D3197" s="5">
        <v>37644</v>
      </c>
      <c r="E3197" s="2">
        <v>1014</v>
      </c>
      <c r="F3197" s="2">
        <v>89</v>
      </c>
      <c r="G3197" t="str">
        <f>B3197&amp;C3197</f>
        <v>Brenda DU TOIT400mh</v>
      </c>
      <c r="H3197" s="2">
        <f>E3197</f>
        <v>1014</v>
      </c>
      <c r="I3197" s="2" cm="1">
        <f t="array" ref="I3197">MAX(IF($G$3:$G$4000=$G3197,$H$3:$H$4000))</f>
        <v>1014</v>
      </c>
      <c r="L3197" s="47"/>
      <c r="N3197" s="96" t="str">
        <f t="shared" si="196"/>
        <v/>
      </c>
      <c r="O3197" s="2" t="e">
        <f t="shared" si="197"/>
        <v>#N/A</v>
      </c>
      <c r="P3197" s="2">
        <f t="shared" si="198"/>
        <v>1</v>
      </c>
      <c r="Q3197" s="81" t="str">
        <f t="shared" si="199"/>
        <v/>
      </c>
    </row>
    <row r="3198" spans="1:17" x14ac:dyDescent="0.2">
      <c r="A3198" t="s">
        <v>1253</v>
      </c>
      <c r="B3198" t="s">
        <v>1439</v>
      </c>
      <c r="C3198" s="5" t="s">
        <v>32</v>
      </c>
      <c r="D3198" s="5">
        <v>36412</v>
      </c>
      <c r="E3198" s="2">
        <v>1009</v>
      </c>
      <c r="F3198" s="2">
        <v>20</v>
      </c>
      <c r="G3198" t="str">
        <f>B3198&amp;C3198</f>
        <v>Inge VAN DER MERWE100mh</v>
      </c>
      <c r="H3198" s="2">
        <f>E3198</f>
        <v>1009</v>
      </c>
      <c r="I3198" s="2" cm="1">
        <f t="array" ref="I3198">MAX(IF($G$3:$G$4000=$G3198,$H$3:$H$4000))</f>
        <v>1009</v>
      </c>
      <c r="L3198" s="47"/>
      <c r="N3198" s="96" t="str">
        <f t="shared" si="196"/>
        <v/>
      </c>
      <c r="O3198" s="2" t="e">
        <f t="shared" si="197"/>
        <v>#N/A</v>
      </c>
      <c r="P3198" s="2">
        <f t="shared" si="198"/>
        <v>1</v>
      </c>
      <c r="Q3198" s="81" t="str">
        <f t="shared" si="199"/>
        <v/>
      </c>
    </row>
    <row r="3199" spans="1:17" x14ac:dyDescent="0.2">
      <c r="A3199" t="s">
        <v>1253</v>
      </c>
      <c r="B3199" t="s">
        <v>2523</v>
      </c>
      <c r="C3199" t="s">
        <v>36</v>
      </c>
      <c r="D3199" s="5">
        <v>37412</v>
      </c>
      <c r="E3199" s="2">
        <v>1006</v>
      </c>
      <c r="F3199" s="2">
        <v>17</v>
      </c>
      <c r="G3199" t="str">
        <f>B3199&amp;C3199</f>
        <v>Mir√® REINSTORFpole-vault</v>
      </c>
      <c r="H3199" s="2">
        <f>E3199</f>
        <v>1006</v>
      </c>
      <c r="I3199" s="2" cm="1">
        <f t="array" ref="I3199">MAX(IF($G$3:$G$4000=$G3199,$H$3:$H$4000))</f>
        <v>1006</v>
      </c>
      <c r="L3199" s="47"/>
      <c r="N3199" s="96" t="str">
        <f t="shared" si="196"/>
        <v/>
      </c>
      <c r="O3199" s="2" t="e">
        <f t="shared" si="197"/>
        <v>#N/A</v>
      </c>
      <c r="P3199" s="2">
        <f t="shared" si="198"/>
        <v>1</v>
      </c>
      <c r="Q3199" s="81" t="str">
        <f t="shared" si="199"/>
        <v/>
      </c>
    </row>
    <row r="3200" spans="1:17" x14ac:dyDescent="0.2">
      <c r="A3200" t="s">
        <v>1253</v>
      </c>
      <c r="B3200" t="s">
        <v>2696</v>
      </c>
      <c r="C3200" t="s">
        <v>42</v>
      </c>
      <c r="D3200" s="5">
        <v>36080</v>
      </c>
      <c r="E3200" s="2">
        <v>1006</v>
      </c>
      <c r="F3200" s="2">
        <v>21</v>
      </c>
      <c r="G3200" t="str">
        <f>B3200&amp;C3200</f>
        <v>Marga CUMMINGhammer-throw</v>
      </c>
      <c r="H3200" s="2">
        <f>E3200</f>
        <v>1006</v>
      </c>
      <c r="I3200" s="2" cm="1">
        <f t="array" ref="I3200">MAX(IF($G$3:$G$4000=$G3200,$H$3:$H$4000))</f>
        <v>1006</v>
      </c>
      <c r="L3200" s="47"/>
      <c r="N3200" s="96" t="str">
        <f t="shared" si="196"/>
        <v/>
      </c>
      <c r="O3200" s="2" t="e">
        <f t="shared" si="197"/>
        <v>#N/A</v>
      </c>
      <c r="P3200" s="2">
        <f t="shared" si="198"/>
        <v>1</v>
      </c>
      <c r="Q3200" s="81" t="str">
        <f t="shared" si="199"/>
        <v/>
      </c>
    </row>
    <row r="3201" spans="1:17" x14ac:dyDescent="0.2">
      <c r="A3201" t="s">
        <v>1253</v>
      </c>
      <c r="B3201" t="s">
        <v>5415</v>
      </c>
      <c r="C3201" t="s">
        <v>32</v>
      </c>
      <c r="D3201" s="5">
        <v>38513</v>
      </c>
      <c r="E3201" s="2">
        <v>1005</v>
      </c>
      <c r="F3201" s="2">
        <v>22</v>
      </c>
      <c r="G3201" t="str">
        <f>B3201&amp;C3201</f>
        <v>Natasha GERTENBACH100mh</v>
      </c>
      <c r="H3201" s="2">
        <f>E3201</f>
        <v>1005</v>
      </c>
      <c r="I3201" s="2" cm="1">
        <f t="array" ref="I3201">MAX(IF($G$3:$G$4000=$G3201,$H$3:$H$4000))</f>
        <v>1005</v>
      </c>
      <c r="L3201" s="47"/>
      <c r="N3201" s="96" t="str">
        <f t="shared" si="196"/>
        <v/>
      </c>
      <c r="O3201" s="2" t="e">
        <f t="shared" si="197"/>
        <v>#N/A</v>
      </c>
      <c r="P3201" s="2">
        <f t="shared" si="198"/>
        <v>1</v>
      </c>
      <c r="Q3201" s="81" t="str">
        <f t="shared" si="199"/>
        <v/>
      </c>
    </row>
    <row r="3202" spans="1:17" x14ac:dyDescent="0.2">
      <c r="A3202" t="s">
        <v>1253</v>
      </c>
      <c r="B3202" t="s">
        <v>5409</v>
      </c>
      <c r="C3202" s="5" t="s">
        <v>29</v>
      </c>
      <c r="D3202" s="5">
        <v>37307</v>
      </c>
      <c r="E3202" s="2">
        <v>1001</v>
      </c>
      <c r="F3202" s="2">
        <v>51</v>
      </c>
      <c r="G3202" t="str">
        <f>B3202&amp;C3202</f>
        <v>Anneken VILJOEN5000m</v>
      </c>
      <c r="H3202" s="2">
        <f>E3202</f>
        <v>1001</v>
      </c>
      <c r="I3202" s="2" cm="1">
        <f t="array" ref="I3202">MAX(IF($G$3:$G$4000=$G3202,$H$3:$H$4000))</f>
        <v>1001</v>
      </c>
      <c r="L3202" s="47"/>
      <c r="N3202" s="96" t="str">
        <f t="shared" si="196"/>
        <v/>
      </c>
      <c r="O3202" s="2" t="e">
        <f t="shared" si="197"/>
        <v>#N/A</v>
      </c>
      <c r="P3202" s="2">
        <f t="shared" si="198"/>
        <v>1</v>
      </c>
      <c r="Q3202" s="81" t="str">
        <f t="shared" si="199"/>
        <v/>
      </c>
    </row>
    <row r="3203" spans="1:17" x14ac:dyDescent="0.2">
      <c r="A3203" t="s">
        <v>1253</v>
      </c>
      <c r="B3203" t="s">
        <v>2640</v>
      </c>
      <c r="C3203" t="s">
        <v>39</v>
      </c>
      <c r="D3203" s="5">
        <v>36763</v>
      </c>
      <c r="E3203" s="2">
        <v>1000</v>
      </c>
      <c r="F3203" s="2">
        <v>20</v>
      </c>
      <c r="G3203" t="str">
        <f>B3203&amp;C3203</f>
        <v>Meike STRYDOMshot-put</v>
      </c>
      <c r="H3203" s="2">
        <f>E3203</f>
        <v>1000</v>
      </c>
      <c r="I3203" s="2" cm="1">
        <f t="array" ref="I3203">MAX(IF($G$3:$G$4000=$G3203,$H$3:$H$4000))</f>
        <v>1000</v>
      </c>
      <c r="L3203" s="47"/>
      <c r="N3203" s="96" t="str">
        <f t="shared" si="196"/>
        <v/>
      </c>
      <c r="O3203" s="2" t="e">
        <f t="shared" si="197"/>
        <v>#N/A</v>
      </c>
      <c r="P3203" s="2">
        <f t="shared" si="198"/>
        <v>1</v>
      </c>
      <c r="Q3203" s="81" t="str">
        <f t="shared" si="199"/>
        <v/>
      </c>
    </row>
    <row r="3204" spans="1:17" x14ac:dyDescent="0.2">
      <c r="A3204" t="s">
        <v>1253</v>
      </c>
      <c r="B3204" t="s">
        <v>2436</v>
      </c>
      <c r="C3204" t="s">
        <v>38</v>
      </c>
      <c r="D3204" s="5"/>
      <c r="E3204" s="2">
        <v>995</v>
      </c>
      <c r="F3204" s="2">
        <v>60</v>
      </c>
      <c r="G3204" t="str">
        <f>B3204&amp;C3204</f>
        <v>Maruska JANSE VAN RENSBURGtriple-jump</v>
      </c>
      <c r="H3204" s="2">
        <f>E3204</f>
        <v>995</v>
      </c>
      <c r="I3204" s="2" cm="1">
        <f t="array" ref="I3204">MAX(IF($G$3:$G$4000=$G3204,$H$3:$H$4000))</f>
        <v>995</v>
      </c>
      <c r="L3204" s="47"/>
      <c r="N3204" s="96" t="str">
        <f t="shared" ref="N3204" si="200">K3204&amp;L3204</f>
        <v/>
      </c>
      <c r="O3204" s="2" t="e">
        <f t="shared" ref="O3204:O3267" si="201">VLOOKUP(K3204&amp;L3204,$G$3:$H$3442,2,FALSE)</f>
        <v>#N/A</v>
      </c>
      <c r="P3204" s="2">
        <f t="shared" ref="P3204" si="202">COUNTIFS($L$3:$L$3026,L3204,$O$3:$O$3026,"&gt;"&amp;O3204)+1</f>
        <v>1</v>
      </c>
      <c r="Q3204" s="81" t="str">
        <f t="shared" ref="Q3204" si="203">IFERROR(IF(J3204="AUS",COUNTIFS($J$3:$J$3026,"AUS",$L$3:$L$3026,L3204,$O$3:$O$3026,"&gt;"&amp;O3204)+1,""),"")</f>
        <v/>
      </c>
    </row>
    <row r="3205" spans="1:17" x14ac:dyDescent="0.2">
      <c r="A3205" t="s">
        <v>1253</v>
      </c>
      <c r="B3205" t="s">
        <v>5416</v>
      </c>
      <c r="C3205" t="s">
        <v>32</v>
      </c>
      <c r="D3205" s="5">
        <v>37637</v>
      </c>
      <c r="E3205" s="2">
        <v>994</v>
      </c>
      <c r="F3205" s="2">
        <v>31</v>
      </c>
      <c r="G3205" t="str">
        <f>B3205&amp;C3205</f>
        <v>Mila COMPAAN100mh</v>
      </c>
      <c r="H3205" s="2">
        <f>E3205</f>
        <v>994</v>
      </c>
      <c r="I3205" s="2" cm="1">
        <f t="array" ref="I3205">MAX(IF($G$3:$G$4000=$G3205,$H$3:$H$4000))</f>
        <v>994</v>
      </c>
      <c r="O3205" s="2" t="e">
        <f t="shared" si="201"/>
        <v>#N/A</v>
      </c>
    </row>
    <row r="3206" spans="1:17" x14ac:dyDescent="0.2">
      <c r="A3206" t="s">
        <v>1253</v>
      </c>
      <c r="B3206" t="s">
        <v>5417</v>
      </c>
      <c r="C3206" t="s">
        <v>32</v>
      </c>
      <c r="D3206" s="5">
        <v>38611</v>
      </c>
      <c r="E3206" s="2">
        <v>994</v>
      </c>
      <c r="F3206" s="2">
        <v>31</v>
      </c>
      <c r="G3206" t="str">
        <f>B3206&amp;C3206</f>
        <v>Erasel BOER100mh</v>
      </c>
      <c r="H3206" s="2">
        <f>E3206</f>
        <v>994</v>
      </c>
      <c r="I3206" s="2" cm="1">
        <f t="array" ref="I3206">MAX(IF($G$3:$G$4000=$G3206,$H$3:$H$4000))</f>
        <v>994</v>
      </c>
      <c r="O3206" s="2" t="e">
        <f t="shared" si="201"/>
        <v>#N/A</v>
      </c>
    </row>
    <row r="3207" spans="1:17" x14ac:dyDescent="0.2">
      <c r="A3207" t="s">
        <v>1253</v>
      </c>
      <c r="B3207" t="s">
        <v>2584</v>
      </c>
      <c r="C3207" t="s">
        <v>39</v>
      </c>
      <c r="D3207" s="5">
        <v>33977</v>
      </c>
      <c r="E3207" s="2">
        <v>994</v>
      </c>
      <c r="F3207" s="2">
        <v>21</v>
      </c>
      <c r="G3207" t="str">
        <f>B3207&amp;C3207</f>
        <v>Ischke SENEKALshot-put</v>
      </c>
      <c r="H3207" s="2">
        <f>E3207</f>
        <v>994</v>
      </c>
      <c r="I3207" s="2" cm="1">
        <f t="array" ref="I3207">MAX(IF($G$3:$G$4000=$G3207,$H$3:$H$4000))</f>
        <v>994</v>
      </c>
      <c r="O3207" s="2" t="e">
        <f t="shared" si="201"/>
        <v>#N/A</v>
      </c>
    </row>
    <row r="3208" spans="1:17" x14ac:dyDescent="0.2">
      <c r="A3208" t="s">
        <v>1253</v>
      </c>
      <c r="B3208" t="s">
        <v>2583</v>
      </c>
      <c r="C3208" t="s">
        <v>40</v>
      </c>
      <c r="D3208" s="5">
        <v>35488</v>
      </c>
      <c r="E3208" s="2">
        <v>985</v>
      </c>
      <c r="F3208" s="2">
        <v>26</v>
      </c>
      <c r="G3208" t="str">
        <f>B3208&amp;C3208</f>
        <v>Riette HEYNSdiscus-throw</v>
      </c>
      <c r="H3208" s="2">
        <f>E3208</f>
        <v>985</v>
      </c>
      <c r="I3208" s="2" cm="1">
        <f t="array" ref="I3208">MAX(IF($G$3:$G$4000=$G3208,$H$3:$H$4000))</f>
        <v>985</v>
      </c>
      <c r="O3208" s="2" t="e">
        <f t="shared" si="201"/>
        <v>#N/A</v>
      </c>
    </row>
    <row r="3209" spans="1:17" x14ac:dyDescent="0.2">
      <c r="A3209" t="s">
        <v>1253</v>
      </c>
      <c r="B3209" t="s">
        <v>2496</v>
      </c>
      <c r="C3209" s="6" t="s">
        <v>35</v>
      </c>
      <c r="D3209" s="5">
        <v>36474</v>
      </c>
      <c r="E3209" s="2">
        <v>984</v>
      </c>
      <c r="F3209" s="2">
        <v>59</v>
      </c>
      <c r="G3209" t="str">
        <f>B3209&amp;C3209</f>
        <v>Shannon VERSTERhigh-jump</v>
      </c>
      <c r="H3209" s="2">
        <f>E3209</f>
        <v>984</v>
      </c>
      <c r="I3209" s="2" cm="1">
        <f t="array" ref="I3209">MAX(IF($G$3:$G$4000=$G3209,$H$3:$H$4000))</f>
        <v>984</v>
      </c>
      <c r="O3209" s="2" t="e">
        <f t="shared" si="201"/>
        <v>#N/A</v>
      </c>
    </row>
    <row r="3210" spans="1:17" x14ac:dyDescent="0.2">
      <c r="A3210" t="s">
        <v>1253</v>
      </c>
      <c r="B3210" t="s">
        <v>2497</v>
      </c>
      <c r="C3210" t="s">
        <v>35</v>
      </c>
      <c r="D3210" s="5">
        <v>37377</v>
      </c>
      <c r="E3210" s="2">
        <v>984</v>
      </c>
      <c r="F3210" s="2">
        <v>59</v>
      </c>
      <c r="G3210" t="str">
        <f>B3210&amp;C3210</f>
        <v>Carla DU PLESSIShigh-jump</v>
      </c>
      <c r="H3210" s="2">
        <f>E3210</f>
        <v>984</v>
      </c>
      <c r="I3210" s="2" cm="1">
        <f t="array" ref="I3210">MAX(IF($G$3:$G$4000=$G3210,$H$3:$H$4000))</f>
        <v>984</v>
      </c>
      <c r="O3210" s="2" t="e">
        <f t="shared" si="201"/>
        <v>#N/A</v>
      </c>
    </row>
    <row r="3211" spans="1:17" x14ac:dyDescent="0.2">
      <c r="A3211" t="s">
        <v>1253</v>
      </c>
      <c r="B3211" t="s">
        <v>2376</v>
      </c>
      <c r="C3211" s="5" t="s">
        <v>35</v>
      </c>
      <c r="D3211" s="5">
        <v>35895</v>
      </c>
      <c r="E3211" s="2">
        <v>984</v>
      </c>
      <c r="F3211" s="2">
        <v>59</v>
      </c>
      <c r="G3211" t="str">
        <f>B3211&amp;C3211</f>
        <v>Renate VAN TONDERhigh-jump</v>
      </c>
      <c r="H3211" s="2">
        <f>E3211</f>
        <v>984</v>
      </c>
      <c r="I3211" s="2" cm="1">
        <f t="array" ref="I3211">MAX(IF($G$3:$G$4000=$G3211,$H$3:$H$4000))</f>
        <v>984</v>
      </c>
      <c r="O3211" s="2" t="e">
        <f t="shared" si="201"/>
        <v>#N/A</v>
      </c>
    </row>
    <row r="3212" spans="1:17" x14ac:dyDescent="0.2">
      <c r="A3212" t="s">
        <v>1253</v>
      </c>
      <c r="B3212" t="s">
        <v>2584</v>
      </c>
      <c r="C3212" t="s">
        <v>40</v>
      </c>
      <c r="D3212" s="5">
        <v>33977</v>
      </c>
      <c r="E3212" s="2">
        <v>983</v>
      </c>
      <c r="F3212" s="2">
        <v>27</v>
      </c>
      <c r="G3212" t="str">
        <f>B3212&amp;C3212</f>
        <v>Ischke SENEKALdiscus-throw</v>
      </c>
      <c r="H3212" s="2">
        <f>E3212</f>
        <v>983</v>
      </c>
      <c r="I3212" s="2" cm="1">
        <f t="array" ref="I3212">MAX(IF($G$3:$G$4000=$G3212,$H$3:$H$4000))</f>
        <v>983</v>
      </c>
      <c r="O3212" s="2" t="e">
        <f t="shared" si="201"/>
        <v>#N/A</v>
      </c>
    </row>
    <row r="3213" spans="1:17" x14ac:dyDescent="0.2">
      <c r="A3213" t="s">
        <v>1253</v>
      </c>
      <c r="B3213" t="s">
        <v>2758</v>
      </c>
      <c r="C3213" t="s">
        <v>41</v>
      </c>
      <c r="D3213" s="5">
        <v>38057</v>
      </c>
      <c r="E3213" s="2">
        <v>983</v>
      </c>
      <c r="F3213" s="2">
        <v>15</v>
      </c>
      <c r="G3213" t="str">
        <f>B3213&amp;C3213</f>
        <v>Mckayla VAN DER WESTHUIZENjavelin-throw</v>
      </c>
      <c r="H3213" s="2">
        <f>E3213</f>
        <v>983</v>
      </c>
      <c r="I3213" s="2" cm="1">
        <f t="array" ref="I3213">MAX(IF($G$3:$G$4000=$G3213,$H$3:$H$4000))</f>
        <v>983</v>
      </c>
      <c r="O3213" s="2" t="e">
        <f t="shared" si="201"/>
        <v>#N/A</v>
      </c>
    </row>
    <row r="3214" spans="1:17" x14ac:dyDescent="0.2">
      <c r="A3214" t="s">
        <v>1253</v>
      </c>
      <c r="B3214" t="s">
        <v>1350</v>
      </c>
      <c r="C3214" t="s">
        <v>27</v>
      </c>
      <c r="D3214" s="5">
        <v>34995</v>
      </c>
      <c r="E3214" s="2">
        <v>975</v>
      </c>
      <c r="F3214" s="2">
        <v>97</v>
      </c>
      <c r="G3214" t="str">
        <f>B3214&amp;C3214</f>
        <v>Gena L√ñFSTRAND800m</v>
      </c>
      <c r="H3214" s="2">
        <f>E3214</f>
        <v>975</v>
      </c>
      <c r="I3214" s="2" cm="1">
        <f t="array" ref="I3214">MAX(IF($G$3:$G$4000=$G3214,$H$3:$H$4000))</f>
        <v>975</v>
      </c>
      <c r="O3214" s="2" t="e">
        <f t="shared" si="201"/>
        <v>#N/A</v>
      </c>
    </row>
    <row r="3215" spans="1:17" x14ac:dyDescent="0.2">
      <c r="A3215" t="s">
        <v>1253</v>
      </c>
      <c r="B3215" t="s">
        <v>2501</v>
      </c>
      <c r="C3215" t="s">
        <v>35</v>
      </c>
      <c r="E3215" s="2">
        <v>974</v>
      </c>
      <c r="F3215" s="2">
        <v>73</v>
      </c>
      <c r="G3215" t="str">
        <f>B3215&amp;C3215</f>
        <v>Jonelle HAMILTON-ATTWELLhigh-jump</v>
      </c>
      <c r="H3215" s="2">
        <f>E3215</f>
        <v>974</v>
      </c>
      <c r="I3215" s="2" cm="1">
        <f t="array" ref="I3215">MAX(IF($G$3:$G$4000=$G3215,$H$3:$H$4000))</f>
        <v>974</v>
      </c>
      <c r="O3215" s="2" t="e">
        <f t="shared" si="201"/>
        <v>#N/A</v>
      </c>
    </row>
    <row r="3216" spans="1:17" x14ac:dyDescent="0.2">
      <c r="A3216" t="s">
        <v>1253</v>
      </c>
      <c r="B3216" t="s">
        <v>2806</v>
      </c>
      <c r="C3216" t="s">
        <v>85</v>
      </c>
      <c r="D3216" s="5">
        <v>33649</v>
      </c>
      <c r="E3216" s="2">
        <v>974</v>
      </c>
      <c r="F3216" s="2">
        <v>10</v>
      </c>
      <c r="G3216" t="str">
        <f>B3216&amp;C3216</f>
        <v>Zelda BOTHArace-walking</v>
      </c>
      <c r="H3216" s="2">
        <f>E3216</f>
        <v>974</v>
      </c>
      <c r="I3216" s="2" cm="1">
        <f t="array" ref="I3216">MAX(IF($G$3:$G$4000=$G3216,$H$3:$H$4000))</f>
        <v>974</v>
      </c>
      <c r="O3216" s="2" t="e">
        <f t="shared" si="201"/>
        <v>#N/A</v>
      </c>
    </row>
    <row r="3217" spans="1:15" x14ac:dyDescent="0.2">
      <c r="A3217" t="s">
        <v>1253</v>
      </c>
      <c r="B3217" t="s">
        <v>2760</v>
      </c>
      <c r="C3217" t="s">
        <v>41</v>
      </c>
      <c r="D3217" s="5">
        <v>36957</v>
      </c>
      <c r="E3217" s="2">
        <v>967</v>
      </c>
      <c r="F3217" s="2">
        <v>21</v>
      </c>
      <c r="G3217" t="str">
        <f>B3217&amp;C3217</f>
        <v>Jana VAN SCHALKWYKjavelin-throw</v>
      </c>
      <c r="H3217" s="2">
        <f>E3217</f>
        <v>967</v>
      </c>
      <c r="I3217" s="2" cm="1">
        <f t="array" ref="I3217">MAX(IF($G$3:$G$4000=$G3217,$H$3:$H$4000))</f>
        <v>967</v>
      </c>
      <c r="O3217" s="2" t="e">
        <f t="shared" si="201"/>
        <v>#N/A</v>
      </c>
    </row>
    <row r="3218" spans="1:15" x14ac:dyDescent="0.2">
      <c r="A3218" t="s">
        <v>1253</v>
      </c>
      <c r="B3218" t="s">
        <v>2602</v>
      </c>
      <c r="C3218" s="5" t="s">
        <v>39</v>
      </c>
      <c r="D3218" s="5">
        <v>37272</v>
      </c>
      <c r="E3218" s="2">
        <v>965</v>
      </c>
      <c r="F3218" s="2">
        <v>27</v>
      </c>
      <c r="G3218" t="str">
        <f>B3218&amp;C3218</f>
        <v>Dane ROETSshot-put</v>
      </c>
      <c r="H3218" s="2">
        <f>E3218</f>
        <v>965</v>
      </c>
      <c r="I3218" s="2" cm="1">
        <f t="array" ref="I3218">MAX(IF($G$3:$G$4000=$G3218,$H$3:$H$4000))</f>
        <v>965</v>
      </c>
      <c r="O3218" s="2" t="e">
        <f t="shared" si="201"/>
        <v>#N/A</v>
      </c>
    </row>
    <row r="3219" spans="1:15" x14ac:dyDescent="0.2">
      <c r="A3219" t="s">
        <v>1253</v>
      </c>
      <c r="B3219" t="s">
        <v>2811</v>
      </c>
      <c r="C3219" t="s">
        <v>85</v>
      </c>
      <c r="D3219" s="5">
        <v>37278</v>
      </c>
      <c r="E3219" s="2">
        <v>965</v>
      </c>
      <c r="F3219" s="2">
        <v>15</v>
      </c>
      <c r="G3219" t="str">
        <f>B3219&amp;C3219</f>
        <v>Marissa SWANEPOELrace-walking</v>
      </c>
      <c r="H3219" s="2">
        <f>E3219</f>
        <v>965</v>
      </c>
      <c r="I3219" s="2" cm="1">
        <f t="array" ref="I3219">MAX(IF($G$3:$G$4000=$G3219,$H$3:$H$4000))</f>
        <v>965</v>
      </c>
      <c r="O3219" s="2" t="e">
        <f t="shared" si="201"/>
        <v>#N/A</v>
      </c>
    </row>
    <row r="3220" spans="1:15" x14ac:dyDescent="0.2">
      <c r="A3220" t="s">
        <v>1253</v>
      </c>
      <c r="B3220" t="s">
        <v>2576</v>
      </c>
      <c r="C3220" t="s">
        <v>40</v>
      </c>
      <c r="D3220" s="5">
        <v>36126</v>
      </c>
      <c r="E3220" s="2">
        <v>961</v>
      </c>
      <c r="F3220" s="2">
        <v>12</v>
      </c>
      <c r="G3220" t="str">
        <f>B3220&amp;C3220</f>
        <v>Yolandi STANDERdiscus-throw</v>
      </c>
      <c r="H3220" s="2">
        <f>E3220</f>
        <v>961</v>
      </c>
      <c r="I3220" s="2" cm="1">
        <f t="array" ref="I3220">MAX(IF($G$3:$G$4000=$G3220,$H$3:$H$4000))</f>
        <v>1033</v>
      </c>
      <c r="O3220" s="2" t="e">
        <f t="shared" si="201"/>
        <v>#N/A</v>
      </c>
    </row>
    <row r="3221" spans="1:15" x14ac:dyDescent="0.2">
      <c r="A3221" t="s">
        <v>1253</v>
      </c>
      <c r="B3221" t="s">
        <v>2703</v>
      </c>
      <c r="C3221" t="s">
        <v>42</v>
      </c>
      <c r="D3221" s="5">
        <v>35625</v>
      </c>
      <c r="E3221" s="2">
        <v>960</v>
      </c>
      <c r="F3221" s="2">
        <v>34</v>
      </c>
      <c r="G3221" t="str">
        <f>B3221&amp;C3221</f>
        <v>Leandri GEELhammer-throw</v>
      </c>
      <c r="H3221" s="2">
        <f>E3221</f>
        <v>960</v>
      </c>
      <c r="I3221" s="2" cm="1">
        <f t="array" ref="I3221">MAX(IF($G$3:$G$4000=$G3221,$H$3:$H$4000))</f>
        <v>960</v>
      </c>
      <c r="O3221" s="2" t="e">
        <f t="shared" si="201"/>
        <v>#N/A</v>
      </c>
    </row>
    <row r="3222" spans="1:15" x14ac:dyDescent="0.2">
      <c r="A3222" t="s">
        <v>1253</v>
      </c>
      <c r="B3222" t="s">
        <v>2588</v>
      </c>
      <c r="C3222" t="s">
        <v>40</v>
      </c>
      <c r="D3222" s="5">
        <v>37710</v>
      </c>
      <c r="E3222" s="2">
        <v>952</v>
      </c>
      <c r="F3222" s="2">
        <v>33</v>
      </c>
      <c r="G3222" t="str">
        <f>B3222&amp;C3222</f>
        <v>Min√© DE KLERKdiscus-throw</v>
      </c>
      <c r="H3222" s="2">
        <f>E3222</f>
        <v>952</v>
      </c>
      <c r="I3222" s="2" cm="1">
        <f t="array" ref="I3222">MAX(IF($G$3:$G$4000=$G3222,$H$3:$H$4000))</f>
        <v>952</v>
      </c>
      <c r="O3222" s="2" t="e">
        <f t="shared" si="201"/>
        <v>#N/A</v>
      </c>
    </row>
    <row r="3223" spans="1:15" x14ac:dyDescent="0.2">
      <c r="A3223" t="s">
        <v>1253</v>
      </c>
      <c r="B3223" t="s">
        <v>1690</v>
      </c>
      <c r="C3223" t="s">
        <v>41</v>
      </c>
      <c r="D3223" s="5">
        <v>37228</v>
      </c>
      <c r="E3223" s="2">
        <v>944</v>
      </c>
      <c r="F3223" s="2">
        <v>26</v>
      </c>
      <c r="G3223" t="str">
        <f>B3223&amp;C3223</f>
        <v>Clarissa WEYERjavelin-throw</v>
      </c>
      <c r="H3223" s="2">
        <f>E3223</f>
        <v>944</v>
      </c>
      <c r="I3223" s="2" cm="1">
        <f t="array" ref="I3223">MAX(IF($G$3:$G$4000=$G3223,$H$3:$H$4000))</f>
        <v>944</v>
      </c>
      <c r="O3223" s="2" t="e">
        <f t="shared" si="201"/>
        <v>#N/A</v>
      </c>
    </row>
    <row r="3224" spans="1:15" x14ac:dyDescent="0.2">
      <c r="A3224" t="s">
        <v>1253</v>
      </c>
      <c r="B3224" t="s">
        <v>1422</v>
      </c>
      <c r="C3224" t="s">
        <v>29</v>
      </c>
      <c r="D3224" s="5">
        <v>34126</v>
      </c>
      <c r="E3224" s="2">
        <v>937</v>
      </c>
      <c r="F3224" s="2">
        <v>88</v>
      </c>
      <c r="G3224" t="str">
        <f>B3224&amp;C3224</f>
        <v>Cherise CARREIRA5000m</v>
      </c>
      <c r="H3224" s="2">
        <f>E3224</f>
        <v>937</v>
      </c>
      <c r="I3224" s="2" cm="1">
        <f t="array" ref="I3224">MAX(IF($G$3:$G$4000=$G3224,$H$3:$H$4000))</f>
        <v>937</v>
      </c>
      <c r="O3224" s="2" t="e">
        <f t="shared" si="201"/>
        <v>#N/A</v>
      </c>
    </row>
    <row r="3225" spans="1:15" x14ac:dyDescent="0.2">
      <c r="A3225" t="s">
        <v>1253</v>
      </c>
      <c r="B3225" t="s">
        <v>5413</v>
      </c>
      <c r="C3225" s="5" t="s">
        <v>30</v>
      </c>
      <c r="D3225" s="5">
        <v>35966</v>
      </c>
      <c r="E3225" s="2">
        <v>935</v>
      </c>
      <c r="F3225" s="2">
        <v>26</v>
      </c>
      <c r="G3225" t="str">
        <f>B3225&amp;C3225</f>
        <v>Andisiwe NJUNGUZA10000m</v>
      </c>
      <c r="H3225" s="2">
        <f>E3225</f>
        <v>935</v>
      </c>
      <c r="I3225" s="2" cm="1">
        <f t="array" ref="I3225">MAX(IF($G$3:$G$4000=$G3225,$H$3:$H$4000))</f>
        <v>935</v>
      </c>
      <c r="O3225" s="2" t="e">
        <f t="shared" si="201"/>
        <v>#N/A</v>
      </c>
    </row>
    <row r="3226" spans="1:15" x14ac:dyDescent="0.2">
      <c r="A3226" t="s">
        <v>1253</v>
      </c>
      <c r="B3226" t="s">
        <v>2597</v>
      </c>
      <c r="C3226" s="5" t="s">
        <v>39</v>
      </c>
      <c r="D3226" s="5">
        <v>37287</v>
      </c>
      <c r="E3226" s="2">
        <v>932</v>
      </c>
      <c r="F3226" s="2">
        <v>39</v>
      </c>
      <c r="G3226" t="str">
        <f>B3226&amp;C3226</f>
        <v>Bodine DEGLI UMBERTIshot-put</v>
      </c>
      <c r="H3226" s="2">
        <f>E3226</f>
        <v>932</v>
      </c>
      <c r="I3226" s="2" cm="1">
        <f t="array" ref="I3226">MAX(IF($G$3:$G$4000=$G3226,$H$3:$H$4000))</f>
        <v>932</v>
      </c>
      <c r="O3226" s="2" t="e">
        <f t="shared" si="201"/>
        <v>#N/A</v>
      </c>
    </row>
    <row r="3227" spans="1:15" x14ac:dyDescent="0.2">
      <c r="A3227" t="s">
        <v>1253</v>
      </c>
      <c r="B3227" t="s">
        <v>2818</v>
      </c>
      <c r="C3227" t="s">
        <v>85</v>
      </c>
      <c r="D3227" s="5">
        <v>38013</v>
      </c>
      <c r="E3227" s="2">
        <v>927</v>
      </c>
      <c r="F3227" s="2">
        <v>23</v>
      </c>
      <c r="G3227" t="str">
        <f>B3227&amp;C3227</f>
        <v>Janise NELLrace-walking</v>
      </c>
      <c r="H3227" s="2">
        <f>E3227</f>
        <v>927</v>
      </c>
      <c r="I3227" s="2" cm="1">
        <f t="array" ref="I3227">MAX(IF($G$3:$G$4000=$G3227,$H$3:$H$4000))</f>
        <v>927</v>
      </c>
      <c r="O3227" s="2" t="e">
        <f t="shared" si="201"/>
        <v>#N/A</v>
      </c>
    </row>
    <row r="3228" spans="1:15" x14ac:dyDescent="0.2">
      <c r="A3228" t="s">
        <v>1253</v>
      </c>
      <c r="B3228" t="s">
        <v>5425</v>
      </c>
      <c r="C3228" t="s">
        <v>33</v>
      </c>
      <c r="D3228" s="5">
        <v>37843</v>
      </c>
      <c r="E3228" s="2">
        <v>920</v>
      </c>
      <c r="F3228" s="2">
        <v>47</v>
      </c>
      <c r="G3228" t="str">
        <f>B3228&amp;C3228</f>
        <v>Dayle KOEKEMOER400mh</v>
      </c>
      <c r="H3228" s="2">
        <f>E3228</f>
        <v>920</v>
      </c>
      <c r="I3228" s="2" cm="1">
        <f t="array" ref="I3228">MAX(IF($G$3:$G$4000=$G3228,$H$3:$H$4000))</f>
        <v>920</v>
      </c>
      <c r="O3228" s="2" t="e">
        <f t="shared" si="201"/>
        <v>#N/A</v>
      </c>
    </row>
    <row r="3229" spans="1:15" x14ac:dyDescent="0.2">
      <c r="A3229" t="s">
        <v>1253</v>
      </c>
      <c r="B3229" t="s">
        <v>2597</v>
      </c>
      <c r="C3229" t="s">
        <v>40</v>
      </c>
      <c r="D3229" s="5">
        <v>37287</v>
      </c>
      <c r="E3229" s="2">
        <v>909</v>
      </c>
      <c r="F3229" s="2">
        <v>50</v>
      </c>
      <c r="G3229" t="str">
        <f>B3229&amp;C3229</f>
        <v>Bodine DEGLI UMBERTIdiscus-throw</v>
      </c>
      <c r="H3229" s="2">
        <f>E3229</f>
        <v>909</v>
      </c>
      <c r="I3229" s="2" cm="1">
        <f t="array" ref="I3229">MAX(IF($G$3:$G$4000=$G3229,$H$3:$H$4000))</f>
        <v>909</v>
      </c>
      <c r="O3229" s="2" t="e">
        <f t="shared" si="201"/>
        <v>#N/A</v>
      </c>
    </row>
    <row r="3230" spans="1:15" x14ac:dyDescent="0.2">
      <c r="A3230" t="s">
        <v>1253</v>
      </c>
      <c r="B3230" t="s">
        <v>2529</v>
      </c>
      <c r="C3230" s="5" t="s">
        <v>36</v>
      </c>
      <c r="D3230" s="5"/>
      <c r="E3230" s="2">
        <v>908</v>
      </c>
      <c r="F3230" s="2">
        <v>39</v>
      </c>
      <c r="G3230" t="str">
        <f>B3230&amp;C3230</f>
        <v>Nicole JANSE VAN RENSBURGpole-vault</v>
      </c>
      <c r="H3230" s="2">
        <f>E3230</f>
        <v>908</v>
      </c>
      <c r="I3230" s="2" cm="1">
        <f t="array" ref="I3230">MAX(IF($G$3:$G$4000=$G3230,$H$3:$H$4000))</f>
        <v>908</v>
      </c>
      <c r="O3230" s="2" t="e">
        <f t="shared" si="201"/>
        <v>#N/A</v>
      </c>
    </row>
    <row r="3231" spans="1:15" x14ac:dyDescent="0.2">
      <c r="A3231" t="s">
        <v>1253</v>
      </c>
      <c r="B3231" t="s">
        <v>5433</v>
      </c>
      <c r="C3231" t="s">
        <v>37</v>
      </c>
      <c r="D3231" s="5">
        <v>35943</v>
      </c>
      <c r="E3231" s="2">
        <v>906</v>
      </c>
      <c r="F3231" s="2">
        <v>92</v>
      </c>
      <c r="G3231" t="str">
        <f>B3231&amp;C3231</f>
        <v>Desiree VAN WYKlong-jump</v>
      </c>
      <c r="H3231" s="2">
        <f>E3231</f>
        <v>906</v>
      </c>
      <c r="I3231" s="2" cm="1">
        <f t="array" ref="I3231">MAX(IF($G$3:$G$4000=$G3231,$H$3:$H$4000))</f>
        <v>906</v>
      </c>
      <c r="O3231" s="2" t="e">
        <f t="shared" si="201"/>
        <v>#N/A</v>
      </c>
    </row>
    <row r="3232" spans="1:15" x14ac:dyDescent="0.2">
      <c r="A3232" t="s">
        <v>1253</v>
      </c>
      <c r="B3232" t="s">
        <v>5452</v>
      </c>
      <c r="C3232" s="5" t="s">
        <v>82</v>
      </c>
      <c r="D3232" s="5"/>
      <c r="E3232" s="2">
        <v>903</v>
      </c>
      <c r="F3232" s="2">
        <v>36</v>
      </c>
      <c r="G3232" t="str">
        <f>B3232&amp;C3232</f>
        <v>Ann ASWORTHmarathon</v>
      </c>
      <c r="H3232" s="2">
        <f>E3232</f>
        <v>903</v>
      </c>
      <c r="I3232" s="2" cm="1">
        <f t="array" ref="I3232">MAX(IF($G$3:$G$4000=$G3232,$H$3:$H$4000))</f>
        <v>903</v>
      </c>
      <c r="O3232" s="2" t="e">
        <f t="shared" si="201"/>
        <v>#N/A</v>
      </c>
    </row>
    <row r="3233" spans="1:15" x14ac:dyDescent="0.2">
      <c r="A3233" t="s">
        <v>1253</v>
      </c>
      <c r="B3233" t="s">
        <v>1754</v>
      </c>
      <c r="C3233" s="5" t="s">
        <v>82</v>
      </c>
      <c r="D3233" s="5">
        <v>28500</v>
      </c>
      <c r="E3233" s="2">
        <v>901</v>
      </c>
      <c r="F3233" s="2">
        <v>37</v>
      </c>
      <c r="G3233" t="str">
        <f>B3233&amp;C3233</f>
        <v>Kate REESmarathon</v>
      </c>
      <c r="H3233" s="2">
        <f>E3233</f>
        <v>901</v>
      </c>
      <c r="I3233" s="2" cm="1">
        <f t="array" ref="I3233">MAX(IF($G$3:$G$4000=$G3233,$H$3:$H$4000))</f>
        <v>901</v>
      </c>
      <c r="O3233" s="2" t="e">
        <f t="shared" si="201"/>
        <v>#N/A</v>
      </c>
    </row>
    <row r="3234" spans="1:15" x14ac:dyDescent="0.2">
      <c r="A3234" t="s">
        <v>1253</v>
      </c>
      <c r="B3234" t="s">
        <v>2532</v>
      </c>
      <c r="C3234" t="s">
        <v>36</v>
      </c>
      <c r="D3234" s="5">
        <v>37341</v>
      </c>
      <c r="E3234" s="2">
        <v>898</v>
      </c>
      <c r="F3234" s="2">
        <v>42</v>
      </c>
      <c r="G3234" t="str">
        <f>B3234&amp;C3234</f>
        <v>Tonet TALLIEpole-vault</v>
      </c>
      <c r="H3234" s="2">
        <f>E3234</f>
        <v>898</v>
      </c>
      <c r="I3234" s="2" cm="1">
        <f t="array" ref="I3234">MAX(IF($G$3:$G$4000=$G3234,$H$3:$H$4000))</f>
        <v>898</v>
      </c>
      <c r="O3234" s="2" t="e">
        <f t="shared" si="201"/>
        <v>#N/A</v>
      </c>
    </row>
    <row r="3235" spans="1:15" x14ac:dyDescent="0.2">
      <c r="A3235" t="s">
        <v>1253</v>
      </c>
      <c r="B3235" t="s">
        <v>2598</v>
      </c>
      <c r="C3235" s="5" t="s">
        <v>42</v>
      </c>
      <c r="D3235" s="5">
        <v>36636</v>
      </c>
      <c r="E3235" s="2">
        <v>896</v>
      </c>
      <c r="F3235" s="2">
        <v>15</v>
      </c>
      <c r="G3235" t="str">
        <f>B3235&amp;C3235</f>
        <v>Collette UYShammer-throw</v>
      </c>
      <c r="H3235" s="2">
        <f>E3235</f>
        <v>896</v>
      </c>
      <c r="I3235" s="2" cm="1">
        <f t="array" ref="I3235">MAX(IF($G$3:$G$4000=$G3235,$H$3:$H$4000))</f>
        <v>896</v>
      </c>
      <c r="O3235" s="2" t="e">
        <f t="shared" si="201"/>
        <v>#N/A</v>
      </c>
    </row>
    <row r="3236" spans="1:15" x14ac:dyDescent="0.2">
      <c r="A3236" t="s">
        <v>1253</v>
      </c>
      <c r="B3236" t="s">
        <v>2598</v>
      </c>
      <c r="C3236" s="5" t="s">
        <v>40</v>
      </c>
      <c r="D3236" s="5">
        <v>36636</v>
      </c>
      <c r="E3236" s="2">
        <v>896</v>
      </c>
      <c r="F3236" s="2">
        <v>56</v>
      </c>
      <c r="G3236" t="str">
        <f>B3236&amp;C3236</f>
        <v>Collette UYSdiscus-throw</v>
      </c>
      <c r="H3236" s="2">
        <f>E3236</f>
        <v>896</v>
      </c>
      <c r="I3236" s="2" cm="1">
        <f t="array" ref="I3236">MAX(IF($G$3:$G$4000=$G3236,$H$3:$H$4000))</f>
        <v>896</v>
      </c>
      <c r="O3236" s="2" t="e">
        <f t="shared" si="201"/>
        <v>#N/A</v>
      </c>
    </row>
    <row r="3237" spans="1:15" x14ac:dyDescent="0.2">
      <c r="A3237" t="s">
        <v>1253</v>
      </c>
      <c r="B3237" t="s">
        <v>1599</v>
      </c>
      <c r="C3237" s="6" t="s">
        <v>39</v>
      </c>
      <c r="D3237" s="5">
        <v>37447</v>
      </c>
      <c r="E3237" s="2">
        <v>894</v>
      </c>
      <c r="F3237" s="2">
        <v>46</v>
      </c>
      <c r="G3237" t="str">
        <f>B3237&amp;C3237</f>
        <v>Juanita DE NECKERshot-put</v>
      </c>
      <c r="H3237" s="2">
        <f>E3237</f>
        <v>894</v>
      </c>
      <c r="I3237" s="2" cm="1">
        <f t="array" ref="I3237">MAX(IF($G$3:$G$4000=$G3237,$H$3:$H$4000))</f>
        <v>894</v>
      </c>
      <c r="O3237" s="2" t="e">
        <f t="shared" si="201"/>
        <v>#N/A</v>
      </c>
    </row>
    <row r="3238" spans="1:15" x14ac:dyDescent="0.2">
      <c r="A3238" t="s">
        <v>1253</v>
      </c>
      <c r="B3238" t="s">
        <v>5453</v>
      </c>
      <c r="C3238" t="s">
        <v>82</v>
      </c>
      <c r="D3238" s="5">
        <v>32316</v>
      </c>
      <c r="E3238" s="2">
        <v>890</v>
      </c>
      <c r="F3238" s="2">
        <v>40</v>
      </c>
      <c r="G3238" t="str">
        <f>B3238&amp;C3238</f>
        <v>Cornelia JOUBERTmarathon</v>
      </c>
      <c r="H3238" s="2">
        <f>E3238</f>
        <v>890</v>
      </c>
      <c r="I3238" s="2" cm="1">
        <f t="array" ref="I3238">MAX(IF($G$3:$G$4000=$G3238,$H$3:$H$4000))</f>
        <v>890</v>
      </c>
      <c r="O3238" s="2" t="e">
        <f t="shared" si="201"/>
        <v>#N/A</v>
      </c>
    </row>
    <row r="3239" spans="1:15" x14ac:dyDescent="0.2">
      <c r="A3239" t="s">
        <v>1253</v>
      </c>
      <c r="B3239" t="s">
        <v>2721</v>
      </c>
      <c r="C3239" t="s">
        <v>42</v>
      </c>
      <c r="D3239" s="5">
        <v>37504</v>
      </c>
      <c r="E3239" s="2">
        <v>889</v>
      </c>
      <c r="F3239" s="2">
        <v>57</v>
      </c>
      <c r="G3239" t="str">
        <f>B3239&amp;C3239</f>
        <v>Phethisang MAKHETHEhammer-throw</v>
      </c>
      <c r="H3239" s="2">
        <f>E3239</f>
        <v>889</v>
      </c>
      <c r="I3239" s="2" cm="1">
        <f t="array" ref="I3239">MAX(IF($G$3:$G$4000=$G3239,$H$3:$H$4000))</f>
        <v>889</v>
      </c>
      <c r="O3239" s="2" t="e">
        <f t="shared" si="201"/>
        <v>#N/A</v>
      </c>
    </row>
    <row r="3240" spans="1:15" x14ac:dyDescent="0.2">
      <c r="A3240" t="s">
        <v>1253</v>
      </c>
      <c r="B3240" t="s">
        <v>2598</v>
      </c>
      <c r="C3240" s="5" t="s">
        <v>39</v>
      </c>
      <c r="D3240" s="5">
        <v>36636</v>
      </c>
      <c r="E3240" s="2">
        <v>888</v>
      </c>
      <c r="F3240" s="2">
        <v>49</v>
      </c>
      <c r="G3240" t="str">
        <f>B3240&amp;C3240</f>
        <v>Collette UYSshot-put</v>
      </c>
      <c r="H3240" s="2">
        <f>E3240</f>
        <v>888</v>
      </c>
      <c r="I3240" s="2" cm="1">
        <f t="array" ref="I3240">MAX(IF($G$3:$G$4000=$G3240,$H$3:$H$4000))</f>
        <v>888</v>
      </c>
      <c r="O3240" s="2" t="e">
        <f t="shared" si="201"/>
        <v>#N/A</v>
      </c>
    </row>
    <row r="3241" spans="1:15" x14ac:dyDescent="0.2">
      <c r="A3241" t="s">
        <v>1253</v>
      </c>
      <c r="B3241" t="s">
        <v>5454</v>
      </c>
      <c r="C3241" t="s">
        <v>82</v>
      </c>
      <c r="D3241" s="5">
        <v>30487</v>
      </c>
      <c r="E3241" s="2">
        <v>886</v>
      </c>
      <c r="F3241" s="2">
        <v>41</v>
      </c>
      <c r="G3241" t="str">
        <f>B3241&amp;C3241</f>
        <v>Renata VOSLOOmarathon</v>
      </c>
      <c r="H3241" s="2">
        <f>E3241</f>
        <v>886</v>
      </c>
      <c r="I3241" s="2" cm="1">
        <f t="array" ref="I3241">MAX(IF($G$3:$G$4000=$G3241,$H$3:$H$4000))</f>
        <v>886</v>
      </c>
      <c r="O3241" s="2" t="e">
        <f t="shared" si="201"/>
        <v>#N/A</v>
      </c>
    </row>
    <row r="3242" spans="1:15" x14ac:dyDescent="0.2">
      <c r="A3242" t="s">
        <v>1253</v>
      </c>
      <c r="B3242" t="s">
        <v>1695</v>
      </c>
      <c r="C3242" t="s">
        <v>41</v>
      </c>
      <c r="D3242" s="5">
        <v>36234</v>
      </c>
      <c r="E3242" s="2">
        <v>886</v>
      </c>
      <c r="F3242" s="2">
        <v>43</v>
      </c>
      <c r="G3242" t="str">
        <f>B3242&amp;C3242</f>
        <v>Leandri LAMPRECHTjavelin-throw</v>
      </c>
      <c r="H3242" s="2">
        <f>E3242</f>
        <v>886</v>
      </c>
      <c r="I3242" s="2" cm="1">
        <f t="array" ref="I3242">MAX(IF($G$3:$G$4000=$G3242,$H$3:$H$4000))</f>
        <v>886</v>
      </c>
      <c r="O3242" s="2" t="e">
        <f t="shared" si="201"/>
        <v>#N/A</v>
      </c>
    </row>
    <row r="3243" spans="1:15" x14ac:dyDescent="0.2">
      <c r="A3243" t="s">
        <v>1253</v>
      </c>
      <c r="B3243" t="s">
        <v>2602</v>
      </c>
      <c r="C3243" t="s">
        <v>40</v>
      </c>
      <c r="D3243" s="5">
        <v>37272</v>
      </c>
      <c r="E3243" s="2">
        <v>884</v>
      </c>
      <c r="F3243" s="2">
        <v>62</v>
      </c>
      <c r="G3243" t="str">
        <f>B3243&amp;C3243</f>
        <v>Dane ROETSdiscus-throw</v>
      </c>
      <c r="H3243" s="2">
        <f>E3243</f>
        <v>884</v>
      </c>
      <c r="I3243" s="2" cm="1">
        <f t="array" ref="I3243">MAX(IF($G$3:$G$4000=$G3243,$H$3:$H$4000))</f>
        <v>884</v>
      </c>
      <c r="O3243" s="2" t="e">
        <f t="shared" si="201"/>
        <v>#N/A</v>
      </c>
    </row>
    <row r="3244" spans="1:15" x14ac:dyDescent="0.2">
      <c r="A3244" t="s">
        <v>1253</v>
      </c>
      <c r="B3244" t="s">
        <v>1759</v>
      </c>
      <c r="C3244" t="s">
        <v>82</v>
      </c>
      <c r="D3244" s="5">
        <v>29123</v>
      </c>
      <c r="E3244" s="2">
        <v>882</v>
      </c>
      <c r="F3244" s="2">
        <v>44</v>
      </c>
      <c r="G3244" t="str">
        <f>B3244&amp;C3244</f>
        <v>Jeannie HENDERSONmarathon</v>
      </c>
      <c r="H3244" s="2">
        <f>E3244</f>
        <v>882</v>
      </c>
      <c r="I3244" s="2" cm="1">
        <f t="array" ref="I3244">MAX(IF($G$3:$G$4000=$G3244,$H$3:$H$4000))</f>
        <v>882</v>
      </c>
      <c r="O3244" s="2" t="e">
        <f t="shared" si="201"/>
        <v>#N/A</v>
      </c>
    </row>
    <row r="3245" spans="1:15" x14ac:dyDescent="0.2">
      <c r="A3245" t="s">
        <v>1253</v>
      </c>
      <c r="B3245" t="s">
        <v>1599</v>
      </c>
      <c r="C3245" t="s">
        <v>40</v>
      </c>
      <c r="D3245" s="5">
        <v>37447</v>
      </c>
      <c r="E3245" s="2">
        <v>875</v>
      </c>
      <c r="F3245" s="2">
        <v>64</v>
      </c>
      <c r="G3245" t="str">
        <f>B3245&amp;C3245</f>
        <v>Juanita DE NECKERdiscus-throw</v>
      </c>
      <c r="H3245" s="2">
        <f>E3245</f>
        <v>875</v>
      </c>
      <c r="I3245" s="2" cm="1">
        <f t="array" ref="I3245">MAX(IF($G$3:$G$4000=$G3245,$H$3:$H$4000))</f>
        <v>875</v>
      </c>
      <c r="O3245" s="2" t="e">
        <f t="shared" si="201"/>
        <v>#N/A</v>
      </c>
    </row>
    <row r="3246" spans="1:15" x14ac:dyDescent="0.2">
      <c r="A3246" t="s">
        <v>1253</v>
      </c>
      <c r="B3246" t="s">
        <v>2773</v>
      </c>
      <c r="C3246" t="s">
        <v>41</v>
      </c>
      <c r="D3246" s="5"/>
      <c r="E3246" s="2">
        <v>873</v>
      </c>
      <c r="F3246" s="2">
        <v>49</v>
      </c>
      <c r="G3246" t="str">
        <f>B3246&amp;C3246</f>
        <v>Heike DE NYSSCHENjavelin-throw</v>
      </c>
      <c r="H3246" s="2">
        <f>E3246</f>
        <v>873</v>
      </c>
      <c r="I3246" s="2" cm="1">
        <f t="array" ref="I3246">MAX(IF($G$3:$G$4000=$G3246,$H$3:$H$4000))</f>
        <v>873</v>
      </c>
      <c r="O3246" s="2" t="e">
        <f t="shared" si="201"/>
        <v>#N/A</v>
      </c>
    </row>
    <row r="3247" spans="1:15" x14ac:dyDescent="0.2">
      <c r="A3247" t="s">
        <v>1253</v>
      </c>
      <c r="B3247" t="s">
        <v>2598</v>
      </c>
      <c r="C3247" t="s">
        <v>42</v>
      </c>
      <c r="D3247" s="5">
        <v>36636</v>
      </c>
      <c r="E3247" s="2">
        <v>869</v>
      </c>
      <c r="F3247" s="2">
        <v>62</v>
      </c>
      <c r="G3247" t="str">
        <f>B3247&amp;C3247</f>
        <v>Collette UYShammer-throw</v>
      </c>
      <c r="H3247" s="2">
        <f>E3247</f>
        <v>869</v>
      </c>
      <c r="I3247" s="2" cm="1">
        <f t="array" ref="I3247">MAX(IF($G$3:$G$4000=$G3247,$H$3:$H$4000))</f>
        <v>896</v>
      </c>
      <c r="O3247" s="2" t="e">
        <f t="shared" si="201"/>
        <v>#N/A</v>
      </c>
    </row>
    <row r="3248" spans="1:15" x14ac:dyDescent="0.2">
      <c r="A3248" t="s">
        <v>1253</v>
      </c>
      <c r="B3248" t="s">
        <v>2598</v>
      </c>
      <c r="C3248" t="s">
        <v>40</v>
      </c>
      <c r="D3248" s="5">
        <v>36636</v>
      </c>
      <c r="E3248" s="2">
        <v>867</v>
      </c>
      <c r="F3248" s="2">
        <v>31</v>
      </c>
      <c r="G3248" t="str">
        <f>B3248&amp;C3248</f>
        <v>Collette UYSdiscus-throw</v>
      </c>
      <c r="H3248" s="2">
        <f>E3248</f>
        <v>867</v>
      </c>
      <c r="I3248" s="2" cm="1">
        <f t="array" ref="I3248">MAX(IF($G$3:$G$4000=$G3248,$H$3:$H$4000))</f>
        <v>896</v>
      </c>
      <c r="O3248" s="2" t="e">
        <f t="shared" si="201"/>
        <v>#N/A</v>
      </c>
    </row>
    <row r="3249" spans="1:15" x14ac:dyDescent="0.2">
      <c r="A3249" t="s">
        <v>1253</v>
      </c>
      <c r="B3249" t="s">
        <v>5455</v>
      </c>
      <c r="C3249" s="5" t="s">
        <v>82</v>
      </c>
      <c r="D3249" s="5">
        <v>27704</v>
      </c>
      <c r="E3249" s="2">
        <v>867</v>
      </c>
      <c r="F3249" s="2">
        <v>45</v>
      </c>
      <c r="G3249" t="str">
        <f>B3249&amp;C3249</f>
        <v>Charn√© BOSMANmarathon</v>
      </c>
      <c r="H3249" s="2">
        <f>E3249</f>
        <v>867</v>
      </c>
      <c r="I3249" s="2" cm="1">
        <f t="array" ref="I3249">MAX(IF($G$3:$G$4000=$G3249,$H$3:$H$4000))</f>
        <v>867</v>
      </c>
      <c r="O3249" s="2" t="e">
        <f t="shared" si="201"/>
        <v>#N/A</v>
      </c>
    </row>
    <row r="3250" spans="1:15" x14ac:dyDescent="0.2">
      <c r="A3250" t="s">
        <v>1253</v>
      </c>
      <c r="B3250" t="s">
        <v>2661</v>
      </c>
      <c r="C3250" s="5" t="s">
        <v>39</v>
      </c>
      <c r="D3250" s="5"/>
      <c r="E3250" s="2">
        <v>866</v>
      </c>
      <c r="F3250" s="2">
        <v>64</v>
      </c>
      <c r="G3250" t="str">
        <f>B3250&amp;C3250</f>
        <v>Mia VAN OUDSTHOORNshot-put</v>
      </c>
      <c r="H3250" s="2">
        <f>E3250</f>
        <v>866</v>
      </c>
      <c r="I3250" s="2" cm="1">
        <f t="array" ref="I3250">MAX(IF($G$3:$G$4000=$G3250,$H$3:$H$4000))</f>
        <v>866</v>
      </c>
      <c r="O3250" s="2" t="e">
        <f t="shared" si="201"/>
        <v>#N/A</v>
      </c>
    </row>
    <row r="3251" spans="1:15" x14ac:dyDescent="0.2">
      <c r="A3251" t="s">
        <v>1253</v>
      </c>
      <c r="B3251" t="s">
        <v>1760</v>
      </c>
      <c r="C3251" s="5" t="s">
        <v>82</v>
      </c>
      <c r="D3251" s="6">
        <v>32490</v>
      </c>
      <c r="E3251" s="2">
        <v>864</v>
      </c>
      <c r="F3251" s="2">
        <v>46</v>
      </c>
      <c r="G3251" t="str">
        <f>B3251&amp;C3251</f>
        <v>Danette SMITH WALLEYmarathon</v>
      </c>
      <c r="H3251" s="2">
        <f>E3251</f>
        <v>864</v>
      </c>
      <c r="I3251" s="2" cm="1">
        <f t="array" ref="I3251">MAX(IF($G$3:$G$4000=$G3251,$H$3:$H$4000))</f>
        <v>864</v>
      </c>
      <c r="O3251" s="2" t="e">
        <f t="shared" si="201"/>
        <v>#N/A</v>
      </c>
    </row>
    <row r="3252" spans="1:15" x14ac:dyDescent="0.2">
      <c r="A3252" t="s">
        <v>1253</v>
      </c>
      <c r="B3252" t="s">
        <v>1761</v>
      </c>
      <c r="C3252" t="s">
        <v>82</v>
      </c>
      <c r="D3252" s="5"/>
      <c r="E3252" s="2">
        <v>863</v>
      </c>
      <c r="F3252" s="2">
        <v>47</v>
      </c>
      <c r="G3252" t="str">
        <f>B3252&amp;C3252</f>
        <v>Sarah SILBERmarathon</v>
      </c>
      <c r="H3252" s="2">
        <f>E3252</f>
        <v>863</v>
      </c>
      <c r="I3252" s="2" cm="1">
        <f t="array" ref="I3252">MAX(IF($G$3:$G$4000=$G3252,$H$3:$H$4000))</f>
        <v>863</v>
      </c>
      <c r="O3252" s="2" t="e">
        <f t="shared" si="201"/>
        <v>#N/A</v>
      </c>
    </row>
    <row r="3253" spans="1:15" x14ac:dyDescent="0.2">
      <c r="A3253" t="s">
        <v>1253</v>
      </c>
      <c r="B3253" t="s">
        <v>2663</v>
      </c>
      <c r="C3253" t="s">
        <v>39</v>
      </c>
      <c r="D3253" s="5">
        <v>35955</v>
      </c>
      <c r="E3253" s="2">
        <v>863</v>
      </c>
      <c r="F3253" s="2">
        <v>66</v>
      </c>
      <c r="G3253" t="str">
        <f>B3253&amp;C3253</f>
        <v>Angeline SMITshot-put</v>
      </c>
      <c r="H3253" s="2">
        <f>E3253</f>
        <v>863</v>
      </c>
      <c r="I3253" s="2" cm="1">
        <f t="array" ref="I3253">MAX(IF($G$3:$G$4000=$G3253,$H$3:$H$4000))</f>
        <v>863</v>
      </c>
      <c r="O3253" s="2" t="e">
        <f t="shared" si="201"/>
        <v>#N/A</v>
      </c>
    </row>
    <row r="3254" spans="1:15" x14ac:dyDescent="0.2">
      <c r="A3254" t="s">
        <v>1253</v>
      </c>
      <c r="B3254" t="s">
        <v>2729</v>
      </c>
      <c r="C3254" t="s">
        <v>42</v>
      </c>
      <c r="D3254" s="5">
        <v>36315</v>
      </c>
      <c r="E3254" s="2">
        <v>858</v>
      </c>
      <c r="F3254" s="2">
        <v>70</v>
      </c>
      <c r="G3254" t="str">
        <f>B3254&amp;C3254</f>
        <v>Marinda GREYLINGhammer-throw</v>
      </c>
      <c r="H3254" s="2">
        <f>E3254</f>
        <v>858</v>
      </c>
      <c r="I3254" s="2" cm="1">
        <f t="array" ref="I3254">MAX(IF($G$3:$G$4000=$G3254,$H$3:$H$4000))</f>
        <v>858</v>
      </c>
      <c r="O3254" s="2" t="e">
        <f t="shared" si="201"/>
        <v>#N/A</v>
      </c>
    </row>
    <row r="3255" spans="1:15" x14ac:dyDescent="0.2">
      <c r="A3255" t="s">
        <v>1253</v>
      </c>
      <c r="B3255" t="s">
        <v>1690</v>
      </c>
      <c r="C3255" t="s">
        <v>41</v>
      </c>
      <c r="D3255" s="5">
        <v>37228</v>
      </c>
      <c r="E3255" s="2">
        <v>855</v>
      </c>
      <c r="F3255" s="2">
        <v>18</v>
      </c>
      <c r="G3255" t="str">
        <f>B3255&amp;C3255</f>
        <v>Clarissa WEYERjavelin-throw</v>
      </c>
      <c r="H3255" s="2">
        <f>E3255</f>
        <v>855</v>
      </c>
      <c r="I3255" s="2" cm="1">
        <f t="array" ref="I3255">MAX(IF($G$3:$G$4000=$G3255,$H$3:$H$4000))</f>
        <v>944</v>
      </c>
      <c r="O3255" s="2" t="e">
        <f t="shared" si="201"/>
        <v>#N/A</v>
      </c>
    </row>
    <row r="3256" spans="1:15" x14ac:dyDescent="0.2">
      <c r="A3256" t="s">
        <v>1253</v>
      </c>
      <c r="B3256" t="s">
        <v>2611</v>
      </c>
      <c r="C3256" t="s">
        <v>40</v>
      </c>
      <c r="D3256" s="5">
        <v>38510</v>
      </c>
      <c r="E3256" s="2">
        <v>855</v>
      </c>
      <c r="F3256" s="2">
        <v>75</v>
      </c>
      <c r="G3256" t="str">
        <f>B3256&amp;C3256</f>
        <v>Ashley ERASMUSdiscus-throw</v>
      </c>
      <c r="H3256" s="2">
        <f>E3256</f>
        <v>855</v>
      </c>
      <c r="I3256" s="2" cm="1">
        <f t="array" ref="I3256">MAX(IF($G$3:$G$4000=$G3256,$H$3:$H$4000))</f>
        <v>855</v>
      </c>
      <c r="O3256" s="2" t="e">
        <f t="shared" si="201"/>
        <v>#N/A</v>
      </c>
    </row>
    <row r="3257" spans="1:15" x14ac:dyDescent="0.2">
      <c r="A3257" t="s">
        <v>1253</v>
      </c>
      <c r="B3257" t="s">
        <v>2628</v>
      </c>
      <c r="C3257" s="5" t="s">
        <v>39</v>
      </c>
      <c r="D3257" s="5">
        <v>38040</v>
      </c>
      <c r="E3257" s="2">
        <v>852</v>
      </c>
      <c r="F3257" s="2">
        <v>72</v>
      </c>
      <c r="G3257" t="str">
        <f>B3257&amp;C3257</f>
        <v>Zonica LINDEQUEshot-put</v>
      </c>
      <c r="H3257" s="2">
        <f>E3257</f>
        <v>852</v>
      </c>
      <c r="I3257" s="2" cm="1">
        <f t="array" ref="I3257">MAX(IF($G$3:$G$4000=$G3257,$H$3:$H$4000))</f>
        <v>852</v>
      </c>
      <c r="O3257" s="2" t="e">
        <f t="shared" si="201"/>
        <v>#N/A</v>
      </c>
    </row>
    <row r="3258" spans="1:15" x14ac:dyDescent="0.2">
      <c r="A3258" t="s">
        <v>1253</v>
      </c>
      <c r="B3258" t="s">
        <v>2598</v>
      </c>
      <c r="C3258" s="5" t="s">
        <v>39</v>
      </c>
      <c r="D3258" s="5">
        <v>36636</v>
      </c>
      <c r="E3258" s="2">
        <v>848</v>
      </c>
      <c r="F3258" s="2">
        <v>20</v>
      </c>
      <c r="G3258" t="str">
        <f>B3258&amp;C3258</f>
        <v>Collette UYSshot-put</v>
      </c>
      <c r="H3258" s="2">
        <f>E3258</f>
        <v>848</v>
      </c>
      <c r="I3258" s="2" cm="1">
        <f t="array" ref="I3258">MAX(IF($G$3:$G$4000=$G3258,$H$3:$H$4000))</f>
        <v>888</v>
      </c>
      <c r="O3258" s="2" t="e">
        <f t="shared" si="201"/>
        <v>#N/A</v>
      </c>
    </row>
    <row r="3259" spans="1:15" x14ac:dyDescent="0.2">
      <c r="A3259" t="s">
        <v>1253</v>
      </c>
      <c r="B3259" t="s">
        <v>2734</v>
      </c>
      <c r="C3259" t="s">
        <v>42</v>
      </c>
      <c r="D3259" s="5">
        <v>36332</v>
      </c>
      <c r="E3259" s="2">
        <v>846</v>
      </c>
      <c r="F3259" s="2">
        <v>77</v>
      </c>
      <c r="G3259" t="str">
        <f>B3259&amp;C3259</f>
        <v>Tamlyn LEONARDhammer-throw</v>
      </c>
      <c r="H3259" s="2">
        <f>E3259</f>
        <v>846</v>
      </c>
      <c r="I3259" s="2" cm="1">
        <f t="array" ref="I3259">MAX(IF($G$3:$G$4000=$G3259,$H$3:$H$4000))</f>
        <v>846</v>
      </c>
      <c r="O3259" s="2" t="e">
        <f t="shared" si="201"/>
        <v>#N/A</v>
      </c>
    </row>
    <row r="3260" spans="1:15" x14ac:dyDescent="0.2">
      <c r="A3260" t="s">
        <v>1253</v>
      </c>
      <c r="B3260" t="s">
        <v>2785</v>
      </c>
      <c r="C3260" t="s">
        <v>41</v>
      </c>
      <c r="D3260" s="5">
        <v>31274</v>
      </c>
      <c r="E3260" s="2">
        <v>846</v>
      </c>
      <c r="F3260" s="2">
        <v>64</v>
      </c>
      <c r="G3260" t="str">
        <f>B3260&amp;C3260</f>
        <v>Linda VAN VREDENjavelin-throw</v>
      </c>
      <c r="H3260" s="2">
        <f>E3260</f>
        <v>846</v>
      </c>
      <c r="I3260" s="2" cm="1">
        <f t="array" ref="I3260">MAX(IF($G$3:$G$4000=$G3260,$H$3:$H$4000))</f>
        <v>846</v>
      </c>
      <c r="O3260" s="2" t="e">
        <f t="shared" si="201"/>
        <v>#N/A</v>
      </c>
    </row>
    <row r="3261" spans="1:15" x14ac:dyDescent="0.2">
      <c r="A3261" t="s">
        <v>1253</v>
      </c>
      <c r="B3261" t="s">
        <v>2787</v>
      </c>
      <c r="C3261" t="s">
        <v>41</v>
      </c>
      <c r="D3261" s="5">
        <v>37476</v>
      </c>
      <c r="E3261" s="2">
        <v>839</v>
      </c>
      <c r="F3261" s="2">
        <v>69</v>
      </c>
      <c r="G3261" t="str">
        <f>B3261&amp;C3261</f>
        <v>Chane VAN ZYLjavelin-throw</v>
      </c>
      <c r="H3261" s="2">
        <f>E3261</f>
        <v>839</v>
      </c>
      <c r="I3261" s="2" cm="1">
        <f t="array" ref="I3261">MAX(IF($G$3:$G$4000=$G3261,$H$3:$H$4000))</f>
        <v>839</v>
      </c>
      <c r="O3261" s="2" t="e">
        <f t="shared" si="201"/>
        <v>#N/A</v>
      </c>
    </row>
    <row r="3262" spans="1:15" x14ac:dyDescent="0.2">
      <c r="A3262" t="s">
        <v>1253</v>
      </c>
      <c r="B3262" t="s">
        <v>2554</v>
      </c>
      <c r="C3262" t="s">
        <v>36</v>
      </c>
      <c r="D3262" s="5">
        <v>37198</v>
      </c>
      <c r="E3262" s="2">
        <v>838</v>
      </c>
      <c r="F3262" s="2">
        <v>70</v>
      </c>
      <c r="G3262" t="str">
        <f>B3262&amp;C3262</f>
        <v>Erica MOOLMANpole-vault</v>
      </c>
      <c r="H3262" s="2">
        <f>E3262</f>
        <v>838</v>
      </c>
      <c r="I3262" s="2" cm="1">
        <f t="array" ref="I3262">MAX(IF($G$3:$G$4000=$G3262,$H$3:$H$4000))</f>
        <v>838</v>
      </c>
      <c r="O3262" s="2" t="e">
        <f t="shared" si="201"/>
        <v>#N/A</v>
      </c>
    </row>
    <row r="3263" spans="1:15" x14ac:dyDescent="0.2">
      <c r="A3263" t="s">
        <v>1253</v>
      </c>
      <c r="B3263" t="s">
        <v>2583</v>
      </c>
      <c r="C3263" t="s">
        <v>40</v>
      </c>
      <c r="D3263" s="5">
        <v>35488</v>
      </c>
      <c r="E3263" s="2">
        <v>837</v>
      </c>
      <c r="F3263" s="2">
        <v>45</v>
      </c>
      <c r="G3263" t="str">
        <f>B3263&amp;C3263</f>
        <v>Riette HEYNSdiscus-throw</v>
      </c>
      <c r="H3263" s="2">
        <f>E3263</f>
        <v>837</v>
      </c>
      <c r="I3263" s="2" cm="1">
        <f t="array" ref="I3263">MAX(IF($G$3:$G$4000=$G3263,$H$3:$H$4000))</f>
        <v>985</v>
      </c>
      <c r="O3263" s="2" t="e">
        <f t="shared" si="201"/>
        <v>#N/A</v>
      </c>
    </row>
    <row r="3264" spans="1:15" x14ac:dyDescent="0.2">
      <c r="A3264" t="s">
        <v>1253</v>
      </c>
      <c r="B3264" t="s">
        <v>2790</v>
      </c>
      <c r="C3264" t="s">
        <v>41</v>
      </c>
      <c r="D3264" s="5">
        <v>37110</v>
      </c>
      <c r="E3264" s="2">
        <v>834</v>
      </c>
      <c r="F3264" s="2">
        <v>76</v>
      </c>
      <c r="G3264" t="str">
        <f>B3264&amp;C3264</f>
        <v>Danae JANSE VAN RENSBURGjavelin-throw</v>
      </c>
      <c r="H3264" s="2">
        <f>E3264</f>
        <v>834</v>
      </c>
      <c r="I3264" s="2" cm="1">
        <f t="array" ref="I3264">MAX(IF($G$3:$G$4000=$G3264,$H$3:$H$4000))</f>
        <v>834</v>
      </c>
      <c r="O3264" s="2" t="e">
        <f t="shared" si="201"/>
        <v>#N/A</v>
      </c>
    </row>
    <row r="3265" spans="1:15" x14ac:dyDescent="0.2">
      <c r="A3265" t="s">
        <v>1253</v>
      </c>
      <c r="B3265" t="s">
        <v>1609</v>
      </c>
      <c r="C3265" s="5" t="s">
        <v>40</v>
      </c>
      <c r="D3265" s="5">
        <v>38203</v>
      </c>
      <c r="E3265" s="2">
        <v>833</v>
      </c>
      <c r="F3265" s="2">
        <v>89</v>
      </c>
      <c r="G3265" t="str">
        <f>B3265&amp;C3265</f>
        <v>Lesedi KHUNOUdiscus-throw</v>
      </c>
      <c r="H3265" s="2">
        <f>E3265</f>
        <v>833</v>
      </c>
      <c r="I3265" s="2" cm="1">
        <f t="array" ref="I3265">MAX(IF($G$3:$G$4000=$G3265,$H$3:$H$4000))</f>
        <v>833</v>
      </c>
      <c r="O3265" s="2" t="e">
        <f t="shared" si="201"/>
        <v>#N/A</v>
      </c>
    </row>
    <row r="3266" spans="1:15" x14ac:dyDescent="0.2">
      <c r="A3266" t="s">
        <v>1253</v>
      </c>
      <c r="B3266" t="s">
        <v>2742</v>
      </c>
      <c r="C3266" t="s">
        <v>42</v>
      </c>
      <c r="D3266" s="5">
        <v>37951</v>
      </c>
      <c r="E3266" s="2">
        <v>833</v>
      </c>
      <c r="F3266" s="2">
        <v>86</v>
      </c>
      <c r="G3266" t="str">
        <f>B3266&amp;C3266</f>
        <v>Elaine PRETORIUShammer-throw</v>
      </c>
      <c r="H3266" s="2">
        <f>E3266</f>
        <v>833</v>
      </c>
      <c r="I3266" s="2" cm="1">
        <f t="array" ref="I3266">MAX(IF($G$3:$G$4000=$G3266,$H$3:$H$4000))</f>
        <v>833</v>
      </c>
      <c r="O3266" s="2" t="e">
        <f t="shared" si="201"/>
        <v>#N/A</v>
      </c>
    </row>
    <row r="3267" spans="1:15" x14ac:dyDescent="0.2">
      <c r="A3267" t="s">
        <v>1253</v>
      </c>
      <c r="B3267" s="5" t="s">
        <v>2791</v>
      </c>
      <c r="C3267" s="5" t="s">
        <v>41</v>
      </c>
      <c r="D3267" s="5">
        <v>38720</v>
      </c>
      <c r="E3267" s="2">
        <v>833</v>
      </c>
      <c r="F3267" s="2">
        <v>77</v>
      </c>
      <c r="G3267" t="str">
        <f>B3267&amp;C3267</f>
        <v>Savannah VISSERjavelin-throw</v>
      </c>
      <c r="H3267" s="2">
        <f>E3267</f>
        <v>833</v>
      </c>
      <c r="I3267" s="2" cm="1">
        <f t="array" ref="I3267">MAX(IF($G$3:$G$4000=$G3267,$H$3:$H$4000))</f>
        <v>833</v>
      </c>
      <c r="O3267" s="2" t="e">
        <f t="shared" si="201"/>
        <v>#N/A</v>
      </c>
    </row>
    <row r="3268" spans="1:15" x14ac:dyDescent="0.2">
      <c r="A3268" t="s">
        <v>1253</v>
      </c>
      <c r="B3268" t="s">
        <v>2745</v>
      </c>
      <c r="C3268" t="s">
        <v>42</v>
      </c>
      <c r="D3268" s="5">
        <v>36165</v>
      </c>
      <c r="E3268" s="2">
        <v>831</v>
      </c>
      <c r="F3268" s="2">
        <v>91</v>
      </c>
      <c r="G3268" t="str">
        <f>B3268&amp;C3268</f>
        <v>Lizelle FOURIEhammer-throw</v>
      </c>
      <c r="H3268" s="2">
        <f>E3268</f>
        <v>831</v>
      </c>
      <c r="I3268" s="2" cm="1">
        <f t="array" ref="I3268">MAX(IF($G$3:$G$4000=$G3268,$H$3:$H$4000))</f>
        <v>831</v>
      </c>
      <c r="O3268" s="2" t="e">
        <f t="shared" ref="O3268:O3331" si="204">VLOOKUP(K3268&amp;L3268,$G$3:$H$3442,2,FALSE)</f>
        <v>#N/A</v>
      </c>
    </row>
    <row r="3269" spans="1:15" x14ac:dyDescent="0.2">
      <c r="A3269" t="s">
        <v>1253</v>
      </c>
      <c r="B3269" t="s">
        <v>1597</v>
      </c>
      <c r="C3269" t="s">
        <v>40</v>
      </c>
      <c r="D3269" s="5">
        <v>38825</v>
      </c>
      <c r="E3269" s="2">
        <v>828</v>
      </c>
      <c r="F3269" s="2">
        <v>47</v>
      </c>
      <c r="G3269" t="str">
        <f>B3269&amp;C3269</f>
        <v>Alicia KHUNOUdiscus-throw</v>
      </c>
      <c r="H3269" s="2">
        <f>E3269</f>
        <v>828</v>
      </c>
      <c r="I3269" s="2" cm="1">
        <f t="array" ref="I3269">MAX(IF($G$3:$G$4000=$G3269,$H$3:$H$4000))</f>
        <v>828</v>
      </c>
      <c r="O3269" s="2" t="e">
        <f t="shared" si="204"/>
        <v>#N/A</v>
      </c>
    </row>
    <row r="3270" spans="1:15" x14ac:dyDescent="0.2">
      <c r="A3270" t="s">
        <v>1253</v>
      </c>
      <c r="B3270" t="s">
        <v>2748</v>
      </c>
      <c r="C3270" s="5" t="s">
        <v>42</v>
      </c>
      <c r="D3270" s="5">
        <v>36898</v>
      </c>
      <c r="E3270" s="2">
        <v>827</v>
      </c>
      <c r="F3270" s="2">
        <v>96</v>
      </c>
      <c r="G3270" t="str">
        <f>B3270&amp;C3270</f>
        <v>Elme BOTHAhammer-throw</v>
      </c>
      <c r="H3270" s="2">
        <f>E3270</f>
        <v>827</v>
      </c>
      <c r="I3270" s="2" cm="1">
        <f t="array" ref="I3270">MAX(IF($G$3:$G$4000=$G3270,$H$3:$H$4000))</f>
        <v>827</v>
      </c>
      <c r="O3270" s="2" t="e">
        <f t="shared" si="204"/>
        <v>#N/A</v>
      </c>
    </row>
    <row r="3271" spans="1:15" x14ac:dyDescent="0.2">
      <c r="A3271" t="s">
        <v>1253</v>
      </c>
      <c r="B3271" t="s">
        <v>1599</v>
      </c>
      <c r="C3271" t="s">
        <v>40</v>
      </c>
      <c r="D3271" s="5">
        <v>37447</v>
      </c>
      <c r="E3271" s="2">
        <v>826</v>
      </c>
      <c r="F3271" s="2">
        <v>50</v>
      </c>
      <c r="G3271" t="str">
        <f>B3271&amp;C3271</f>
        <v>Juanita DE NECKERdiscus-throw</v>
      </c>
      <c r="H3271" s="2">
        <f>E3271</f>
        <v>826</v>
      </c>
      <c r="I3271" s="2" cm="1">
        <f t="array" ref="I3271">MAX(IF($G$3:$G$4000=$G3271,$H$3:$H$4000))</f>
        <v>875</v>
      </c>
      <c r="O3271" s="2" t="e">
        <f t="shared" si="204"/>
        <v>#N/A</v>
      </c>
    </row>
    <row r="3272" spans="1:15" x14ac:dyDescent="0.2">
      <c r="A3272" t="s">
        <v>1253</v>
      </c>
      <c r="B3272" t="s">
        <v>2628</v>
      </c>
      <c r="C3272" t="s">
        <v>40</v>
      </c>
      <c r="D3272" s="5">
        <v>38040</v>
      </c>
      <c r="E3272" s="2">
        <v>825</v>
      </c>
      <c r="F3272" s="2">
        <v>100</v>
      </c>
      <c r="G3272" t="str">
        <f>B3272&amp;C3272</f>
        <v>Zonica LINDEQUEdiscus-throw</v>
      </c>
      <c r="H3272" s="2">
        <f>E3272</f>
        <v>825</v>
      </c>
      <c r="I3272" s="2" cm="1">
        <f t="array" ref="I3272">MAX(IF($G$3:$G$4000=$G3272,$H$3:$H$4000))</f>
        <v>825</v>
      </c>
      <c r="O3272" s="2" t="e">
        <f t="shared" si="204"/>
        <v>#N/A</v>
      </c>
    </row>
    <row r="3273" spans="1:15" x14ac:dyDescent="0.2">
      <c r="A3273" t="s">
        <v>1253</v>
      </c>
      <c r="B3273" t="s">
        <v>1693</v>
      </c>
      <c r="C3273" t="s">
        <v>41</v>
      </c>
      <c r="D3273" s="5">
        <v>36998</v>
      </c>
      <c r="E3273" s="2">
        <v>824</v>
      </c>
      <c r="F3273" s="2">
        <v>29</v>
      </c>
      <c r="G3273" t="str">
        <f>B3273&amp;C3273</f>
        <v>Savannah COMBRINKjavelin-throw</v>
      </c>
      <c r="H3273" s="2">
        <f>E3273</f>
        <v>824</v>
      </c>
      <c r="I3273" s="2" cm="1">
        <f t="array" ref="I3273">MAX(IF($G$3:$G$4000=$G3273,$H$3:$H$4000))</f>
        <v>824</v>
      </c>
      <c r="O3273" s="2" t="e">
        <f t="shared" si="204"/>
        <v>#N/A</v>
      </c>
    </row>
    <row r="3274" spans="1:15" x14ac:dyDescent="0.2">
      <c r="A3274" t="s">
        <v>1253</v>
      </c>
      <c r="B3274" t="s">
        <v>2661</v>
      </c>
      <c r="C3274" s="5" t="s">
        <v>39</v>
      </c>
      <c r="D3274" s="5"/>
      <c r="E3274" s="2">
        <v>823</v>
      </c>
      <c r="F3274" s="2">
        <v>26</v>
      </c>
      <c r="G3274" t="str">
        <f>B3274&amp;C3274</f>
        <v>Mia VAN OUDSTHOORNshot-put</v>
      </c>
      <c r="H3274" s="2">
        <f>E3274</f>
        <v>823</v>
      </c>
      <c r="I3274" s="2" cm="1">
        <f t="array" ref="I3274">MAX(IF($G$3:$G$4000=$G3274,$H$3:$H$4000))</f>
        <v>866</v>
      </c>
      <c r="O3274" s="2" t="e">
        <f t="shared" si="204"/>
        <v>#N/A</v>
      </c>
    </row>
    <row r="3275" spans="1:15" x14ac:dyDescent="0.2">
      <c r="A3275" t="s">
        <v>1253</v>
      </c>
      <c r="B3275" t="s">
        <v>2560</v>
      </c>
      <c r="C3275" t="s">
        <v>36</v>
      </c>
      <c r="D3275" s="5">
        <v>44581</v>
      </c>
      <c r="E3275" s="2">
        <v>822</v>
      </c>
      <c r="F3275" s="2">
        <v>88</v>
      </c>
      <c r="G3275" t="str">
        <f>B3275&amp;C3275</f>
        <v>Nicole Janse VAN RENSBURGpole-vault</v>
      </c>
      <c r="H3275" s="2">
        <f>E3275</f>
        <v>822</v>
      </c>
      <c r="I3275" s="2" cm="1">
        <f t="array" ref="I3275">MAX(IF($G$3:$G$4000=$G3275,$H$3:$H$4000))</f>
        <v>908</v>
      </c>
      <c r="O3275" s="2" t="e">
        <f t="shared" si="204"/>
        <v>#N/A</v>
      </c>
    </row>
    <row r="3276" spans="1:15" x14ac:dyDescent="0.2">
      <c r="A3276" t="s">
        <v>1253</v>
      </c>
      <c r="B3276" t="s">
        <v>1695</v>
      </c>
      <c r="C3276" t="s">
        <v>41</v>
      </c>
      <c r="D3276" s="5">
        <v>36234</v>
      </c>
      <c r="E3276" s="2">
        <v>816</v>
      </c>
      <c r="F3276" s="2">
        <v>31</v>
      </c>
      <c r="G3276" t="str">
        <f>B3276&amp;C3276</f>
        <v>Leandri LAMPRECHTjavelin-throw</v>
      </c>
      <c r="H3276" s="2">
        <f>E3276</f>
        <v>816</v>
      </c>
      <c r="I3276" s="2" cm="1">
        <f t="array" ref="I3276">MAX(IF($G$3:$G$4000=$G3276,$H$3:$H$4000))</f>
        <v>886</v>
      </c>
      <c r="O3276" s="2" t="e">
        <f t="shared" si="204"/>
        <v>#N/A</v>
      </c>
    </row>
    <row r="3277" spans="1:15" x14ac:dyDescent="0.2">
      <c r="A3277" t="s">
        <v>1253</v>
      </c>
      <c r="B3277" t="s">
        <v>2562</v>
      </c>
      <c r="C3277" t="s">
        <v>36</v>
      </c>
      <c r="D3277" s="5"/>
      <c r="E3277" s="2">
        <v>813</v>
      </c>
      <c r="F3277" s="2">
        <v>90</v>
      </c>
      <c r="G3277" t="str">
        <f>B3277&amp;C3277</f>
        <v>Sumri BESTERpole-vault</v>
      </c>
      <c r="H3277" s="2">
        <f>E3277</f>
        <v>813</v>
      </c>
      <c r="I3277" s="2" cm="1">
        <f t="array" ref="I3277">MAX(IF($G$3:$G$4000=$G3277,$H$3:$H$4000))</f>
        <v>813</v>
      </c>
      <c r="O3277" s="2" t="e">
        <f t="shared" si="204"/>
        <v>#N/A</v>
      </c>
    </row>
    <row r="3278" spans="1:15" x14ac:dyDescent="0.2">
      <c r="A3278" t="s">
        <v>1253</v>
      </c>
      <c r="B3278" t="s">
        <v>2602</v>
      </c>
      <c r="C3278" t="s">
        <v>40</v>
      </c>
      <c r="D3278" s="5">
        <v>37272</v>
      </c>
      <c r="E3278" s="2">
        <v>808</v>
      </c>
      <c r="F3278" s="2">
        <v>59</v>
      </c>
      <c r="G3278" t="str">
        <f>B3278&amp;C3278</f>
        <v>Dane ROETSdiscus-throw</v>
      </c>
      <c r="H3278" s="2">
        <f>E3278</f>
        <v>808</v>
      </c>
      <c r="I3278" s="2" cm="1">
        <f t="array" ref="I3278">MAX(IF($G$3:$G$4000=$G3278,$H$3:$H$4000))</f>
        <v>884</v>
      </c>
      <c r="O3278" s="2" t="e">
        <f t="shared" si="204"/>
        <v>#N/A</v>
      </c>
    </row>
    <row r="3279" spans="1:15" x14ac:dyDescent="0.2">
      <c r="A3279" t="s">
        <v>1253</v>
      </c>
      <c r="B3279" t="s">
        <v>2563</v>
      </c>
      <c r="C3279" t="s">
        <v>36</v>
      </c>
      <c r="D3279" s="5">
        <v>36185</v>
      </c>
      <c r="E3279" s="2">
        <v>807</v>
      </c>
      <c r="F3279" s="2">
        <v>92</v>
      </c>
      <c r="G3279" t="str">
        <f>B3279&amp;C3279</f>
        <v>Nadja FOURIEpole-vault</v>
      </c>
      <c r="H3279" s="2">
        <f>E3279</f>
        <v>807</v>
      </c>
      <c r="I3279" s="2" cm="1">
        <f t="array" ref="I3279">MAX(IF($G$3:$G$4000=$G3279,$H$3:$H$4000))</f>
        <v>807</v>
      </c>
      <c r="O3279" s="2" t="e">
        <f t="shared" si="204"/>
        <v>#N/A</v>
      </c>
    </row>
    <row r="3280" spans="1:15" x14ac:dyDescent="0.2">
      <c r="A3280" t="s">
        <v>1253</v>
      </c>
      <c r="B3280" t="s">
        <v>1599</v>
      </c>
      <c r="C3280" t="s">
        <v>39</v>
      </c>
      <c r="D3280" s="5">
        <v>37447</v>
      </c>
      <c r="E3280" s="2">
        <v>796</v>
      </c>
      <c r="F3280" s="2">
        <v>37</v>
      </c>
      <c r="G3280" t="str">
        <f>B3280&amp;C3280</f>
        <v>Juanita DE NECKERshot-put</v>
      </c>
      <c r="H3280" s="2">
        <f>E3280</f>
        <v>796</v>
      </c>
      <c r="I3280" s="2" cm="1">
        <f t="array" ref="I3280">MAX(IF($G$3:$G$4000=$G3280,$H$3:$H$4000))</f>
        <v>894</v>
      </c>
      <c r="O3280" s="2" t="e">
        <f t="shared" si="204"/>
        <v>#N/A</v>
      </c>
    </row>
    <row r="3281" spans="1:15" x14ac:dyDescent="0.2">
      <c r="A3281" t="s">
        <v>1253</v>
      </c>
      <c r="B3281" t="s">
        <v>1700</v>
      </c>
      <c r="C3281" t="s">
        <v>41</v>
      </c>
      <c r="D3281" s="5">
        <v>37753</v>
      </c>
      <c r="E3281" s="2">
        <v>785</v>
      </c>
      <c r="F3281" s="2">
        <v>41</v>
      </c>
      <c r="G3281" t="str">
        <f>B3281&amp;C3281</f>
        <v>Nicole LINDEQUEjavelin-throw</v>
      </c>
      <c r="H3281" s="2">
        <f>E3281</f>
        <v>785</v>
      </c>
      <c r="I3281" s="2" cm="1">
        <f t="array" ref="I3281">MAX(IF($G$3:$G$4000=$G3281,$H$3:$H$4000))</f>
        <v>785</v>
      </c>
      <c r="O3281" s="2" t="e">
        <f t="shared" si="204"/>
        <v>#N/A</v>
      </c>
    </row>
    <row r="3282" spans="1:15" x14ac:dyDescent="0.2">
      <c r="A3282" t="s">
        <v>1253</v>
      </c>
      <c r="B3282" t="s">
        <v>1609</v>
      </c>
      <c r="C3282" t="s">
        <v>40</v>
      </c>
      <c r="D3282" s="5">
        <v>38203</v>
      </c>
      <c r="E3282" s="2">
        <v>784</v>
      </c>
      <c r="F3282" s="2">
        <v>72</v>
      </c>
      <c r="G3282" t="str">
        <f>B3282&amp;C3282</f>
        <v>Lesedi KHUNOUdiscus-throw</v>
      </c>
      <c r="H3282" s="2">
        <f>E3282</f>
        <v>784</v>
      </c>
      <c r="I3282" s="2" cm="1">
        <f t="array" ref="I3282">MAX(IF($G$3:$G$4000=$G3282,$H$3:$H$4000))</f>
        <v>833</v>
      </c>
      <c r="O3282" s="2" t="e">
        <f t="shared" si="204"/>
        <v>#N/A</v>
      </c>
    </row>
    <row r="3283" spans="1:15" x14ac:dyDescent="0.2">
      <c r="A3283" t="s">
        <v>1253</v>
      </c>
      <c r="B3283" t="s">
        <v>2831</v>
      </c>
      <c r="C3283" t="s">
        <v>85</v>
      </c>
      <c r="D3283" s="5">
        <v>33716</v>
      </c>
      <c r="E3283" s="2">
        <v>771</v>
      </c>
      <c r="F3283" s="2">
        <v>44</v>
      </c>
      <c r="G3283" t="str">
        <f>B3283&amp;C3283</f>
        <v>Jessica GROENEWALDrace-walking</v>
      </c>
      <c r="H3283" s="2">
        <f>E3283</f>
        <v>771</v>
      </c>
      <c r="I3283" s="2" cm="1">
        <f t="array" ref="I3283">MAX(IF($G$3:$G$4000=$G3283,$H$3:$H$4000))</f>
        <v>771</v>
      </c>
      <c r="O3283" s="2" t="e">
        <f t="shared" si="204"/>
        <v>#N/A</v>
      </c>
    </row>
    <row r="3284" spans="1:15" x14ac:dyDescent="0.2">
      <c r="A3284" t="s">
        <v>1253</v>
      </c>
      <c r="B3284" t="s">
        <v>1619</v>
      </c>
      <c r="C3284" t="s">
        <v>40</v>
      </c>
      <c r="E3284" s="2">
        <v>770</v>
      </c>
      <c r="F3284" s="2">
        <v>79</v>
      </c>
      <c r="G3284" t="str">
        <f>B3284&amp;C3284</f>
        <v>Marguerite RAATHSdiscus-throw</v>
      </c>
      <c r="H3284" s="2">
        <f>E3284</f>
        <v>770</v>
      </c>
      <c r="I3284" s="2" cm="1">
        <f t="array" ref="I3284">MAX(IF($G$3:$G$4000=$G3284,$H$3:$H$4000))</f>
        <v>770</v>
      </c>
      <c r="O3284" s="2" t="e">
        <f t="shared" si="204"/>
        <v>#N/A</v>
      </c>
    </row>
    <row r="3285" spans="1:15" x14ac:dyDescent="0.2">
      <c r="A3285" t="s">
        <v>1253</v>
      </c>
      <c r="B3285" t="s">
        <v>1620</v>
      </c>
      <c r="C3285" t="s">
        <v>40</v>
      </c>
      <c r="D3285" s="5">
        <v>38126</v>
      </c>
      <c r="E3285" s="2">
        <v>764</v>
      </c>
      <c r="F3285" s="2">
        <v>82</v>
      </c>
      <c r="G3285" t="str">
        <f>B3285&amp;C3285</f>
        <v>Riandi BOSHOFFdiscus-throw</v>
      </c>
      <c r="H3285" s="2">
        <f>E3285</f>
        <v>764</v>
      </c>
      <c r="I3285" s="2" cm="1">
        <f t="array" ref="I3285">MAX(IF($G$3:$G$4000=$G3285,$H$3:$H$4000))</f>
        <v>764</v>
      </c>
      <c r="O3285" s="2" t="e">
        <f t="shared" si="204"/>
        <v>#N/A</v>
      </c>
    </row>
    <row r="3286" spans="1:15" x14ac:dyDescent="0.2">
      <c r="A3286" t="s">
        <v>1253</v>
      </c>
      <c r="B3286" t="s">
        <v>2661</v>
      </c>
      <c r="C3286" s="5" t="s">
        <v>40</v>
      </c>
      <c r="D3286" s="5"/>
      <c r="E3286" s="2">
        <v>764</v>
      </c>
      <c r="F3286" s="2">
        <v>83</v>
      </c>
      <c r="G3286" t="str">
        <f>B3286&amp;C3286</f>
        <v>Mia VAN OUDSTHOORNdiscus-throw</v>
      </c>
      <c r="H3286" s="2">
        <f>E3286</f>
        <v>764</v>
      </c>
      <c r="I3286" s="2" cm="1">
        <f t="array" ref="I3286">MAX(IF($G$3:$G$4000=$G3286,$H$3:$H$4000))</f>
        <v>764</v>
      </c>
      <c r="O3286" s="2" t="e">
        <f t="shared" si="204"/>
        <v>#N/A</v>
      </c>
    </row>
    <row r="3287" spans="1:15" x14ac:dyDescent="0.2">
      <c r="A3287" t="s">
        <v>1253</v>
      </c>
      <c r="B3287" t="s">
        <v>2834</v>
      </c>
      <c r="C3287" t="s">
        <v>85</v>
      </c>
      <c r="D3287" s="5">
        <v>36315</v>
      </c>
      <c r="E3287" s="2">
        <v>759</v>
      </c>
      <c r="F3287" s="2">
        <v>48</v>
      </c>
      <c r="G3287" t="str">
        <f>B3287&amp;C3287</f>
        <v>Annette KOENrace-walking</v>
      </c>
      <c r="H3287" s="2">
        <f>E3287</f>
        <v>759</v>
      </c>
      <c r="I3287" s="2" cm="1">
        <f t="array" ref="I3287">MAX(IF($G$3:$G$4000=$G3287,$H$3:$H$4000))</f>
        <v>759</v>
      </c>
      <c r="O3287" s="2" t="e">
        <f t="shared" si="204"/>
        <v>#N/A</v>
      </c>
    </row>
    <row r="3288" spans="1:15" x14ac:dyDescent="0.2">
      <c r="A3288" t="s">
        <v>1253</v>
      </c>
      <c r="B3288" t="s">
        <v>2837</v>
      </c>
      <c r="C3288" t="s">
        <v>85</v>
      </c>
      <c r="D3288" s="5">
        <v>36950</v>
      </c>
      <c r="E3288" s="2">
        <v>738</v>
      </c>
      <c r="F3288" s="2">
        <v>52</v>
      </c>
      <c r="G3288" t="str">
        <f>B3288&amp;C3288</f>
        <v>Meanri ERASMUSrace-walking</v>
      </c>
      <c r="H3288" s="2">
        <f>E3288</f>
        <v>738</v>
      </c>
      <c r="I3288" s="2" cm="1">
        <f t="array" ref="I3288">MAX(IF($G$3:$G$4000=$G3288,$H$3:$H$4000))</f>
        <v>738</v>
      </c>
      <c r="O3288" s="2" t="e">
        <f t="shared" si="204"/>
        <v>#N/A</v>
      </c>
    </row>
    <row r="3289" spans="1:15" x14ac:dyDescent="0.2">
      <c r="A3289" t="s">
        <v>1734</v>
      </c>
      <c r="B3289" t="s">
        <v>1735</v>
      </c>
      <c r="C3289" t="s">
        <v>82</v>
      </c>
      <c r="D3289" s="5">
        <v>31389</v>
      </c>
      <c r="E3289" s="2">
        <v>1130</v>
      </c>
      <c r="F3289" s="2">
        <v>68</v>
      </c>
      <c r="G3289" t="str">
        <f>B3289&amp;C3289</f>
        <v>Clementine MUKANDANGAmarathon</v>
      </c>
      <c r="H3289" s="2">
        <f>E3289</f>
        <v>1130</v>
      </c>
      <c r="I3289" s="2" cm="1">
        <f t="array" ref="I3289">MAX(IF($G$3:$G$4000=$G3289,$H$3:$H$4000))</f>
        <v>1130</v>
      </c>
      <c r="O3289" s="2" t="e">
        <f t="shared" si="204"/>
        <v>#N/A</v>
      </c>
    </row>
    <row r="3290" spans="1:15" x14ac:dyDescent="0.2">
      <c r="A3290" t="s">
        <v>1734</v>
      </c>
      <c r="B3290" t="s">
        <v>1735</v>
      </c>
      <c r="C3290" t="s">
        <v>82</v>
      </c>
      <c r="D3290" s="5">
        <v>31389</v>
      </c>
      <c r="E3290" s="2">
        <v>1064</v>
      </c>
      <c r="F3290" s="2">
        <v>15</v>
      </c>
      <c r="G3290" t="str">
        <f>B3290&amp;C3290</f>
        <v>Clementine MUKANDANGAmarathon</v>
      </c>
      <c r="H3290" s="2">
        <f>E3290</f>
        <v>1064</v>
      </c>
      <c r="I3290" s="2" cm="1">
        <f t="array" ref="I3290">MAX(IF($G$3:$G$4000=$G3290,$H$3:$H$4000))</f>
        <v>1130</v>
      </c>
      <c r="O3290" s="2" t="e">
        <f t="shared" si="204"/>
        <v>#N/A</v>
      </c>
    </row>
    <row r="3291" spans="1:15" x14ac:dyDescent="0.2">
      <c r="A3291" t="s">
        <v>1223</v>
      </c>
      <c r="B3291" t="s">
        <v>1513</v>
      </c>
      <c r="C3291" s="5" t="s">
        <v>35</v>
      </c>
      <c r="D3291" s="5">
        <v>31916</v>
      </c>
      <c r="E3291" s="2">
        <v>1082</v>
      </c>
      <c r="F3291" s="2">
        <v>13</v>
      </c>
      <c r="G3291" t="str">
        <f>B3291&amp;C3291</f>
        <v>Michelle SUAT LIhigh-jump</v>
      </c>
      <c r="H3291" s="2">
        <f>E3291</f>
        <v>1082</v>
      </c>
      <c r="I3291" s="2" cm="1">
        <f t="array" ref="I3291">MAX(IF($G$3:$G$4000=$G3291,$H$3:$H$4000))</f>
        <v>1082</v>
      </c>
      <c r="O3291" s="2" t="e">
        <f t="shared" si="204"/>
        <v>#N/A</v>
      </c>
    </row>
    <row r="3292" spans="1:15" x14ac:dyDescent="0.2">
      <c r="A3292" t="s">
        <v>1223</v>
      </c>
      <c r="B3292" t="s">
        <v>1513</v>
      </c>
      <c r="C3292" t="s">
        <v>35</v>
      </c>
      <c r="D3292" s="5">
        <v>31916</v>
      </c>
      <c r="E3292" s="2">
        <v>1013</v>
      </c>
      <c r="F3292" s="2">
        <v>10</v>
      </c>
      <c r="G3292" t="str">
        <f>B3292&amp;C3292</f>
        <v>Michelle SUAT LIhigh-jump</v>
      </c>
      <c r="H3292" s="2">
        <f>E3292</f>
        <v>1013</v>
      </c>
      <c r="I3292" s="2" cm="1">
        <f t="array" ref="I3292">MAX(IF($G$3:$G$4000=$G3292,$H$3:$H$4000))</f>
        <v>1082</v>
      </c>
      <c r="O3292" s="2" t="e">
        <f t="shared" si="204"/>
        <v>#N/A</v>
      </c>
    </row>
    <row r="3293" spans="1:15" x14ac:dyDescent="0.2">
      <c r="A3293" t="s">
        <v>1223</v>
      </c>
      <c r="B3293" t="s">
        <v>2457</v>
      </c>
      <c r="C3293" t="s">
        <v>38</v>
      </c>
      <c r="D3293" s="5">
        <v>36813</v>
      </c>
      <c r="E3293" s="2">
        <v>969</v>
      </c>
      <c r="F3293" s="2">
        <v>94</v>
      </c>
      <c r="G3293" t="str">
        <f>B3293&amp;C3293</f>
        <v>Tia Louise ROZARIOtriple-jump</v>
      </c>
      <c r="H3293" s="2">
        <f>E3293</f>
        <v>969</v>
      </c>
      <c r="I3293" s="2" cm="1">
        <f t="array" ref="I3293">MAX(IF($G$3:$G$4000=$G3293,$H$3:$H$4000))</f>
        <v>969</v>
      </c>
      <c r="O3293" s="2" t="e">
        <f t="shared" si="204"/>
        <v>#N/A</v>
      </c>
    </row>
    <row r="3294" spans="1:15" x14ac:dyDescent="0.2">
      <c r="A3294" t="s">
        <v>1223</v>
      </c>
      <c r="B3294" t="s">
        <v>1758</v>
      </c>
      <c r="C3294" t="s">
        <v>82</v>
      </c>
      <c r="D3294" s="5"/>
      <c r="E3294" s="2">
        <v>882</v>
      </c>
      <c r="F3294" s="2">
        <v>43</v>
      </c>
      <c r="G3294" t="str">
        <f>B3294&amp;C3294</f>
        <v>Jasmine LINGmarathon</v>
      </c>
      <c r="H3294" s="2">
        <f>E3294</f>
        <v>882</v>
      </c>
      <c r="I3294" s="2" cm="1">
        <f t="array" ref="I3294">MAX(IF($G$3:$G$4000=$G3294,$H$3:$H$4000))</f>
        <v>882</v>
      </c>
      <c r="O3294" s="2" t="e">
        <f t="shared" si="204"/>
        <v>#N/A</v>
      </c>
    </row>
    <row r="3295" spans="1:15" x14ac:dyDescent="0.2">
      <c r="A3295" t="s">
        <v>1223</v>
      </c>
      <c r="B3295" t="s">
        <v>2552</v>
      </c>
      <c r="C3295" t="s">
        <v>36</v>
      </c>
      <c r="D3295" s="6">
        <v>30010</v>
      </c>
      <c r="E3295" s="2">
        <v>847</v>
      </c>
      <c r="F3295" s="2">
        <v>68</v>
      </c>
      <c r="G3295" t="str">
        <f>B3295&amp;C3295</f>
        <v>Rachel YANGpole-vault</v>
      </c>
      <c r="H3295" s="2">
        <f>E3295</f>
        <v>847</v>
      </c>
      <c r="I3295" s="2" cm="1">
        <f t="array" ref="I3295">MAX(IF($G$3:$G$4000=$G3295,$H$3:$H$4000))</f>
        <v>847</v>
      </c>
      <c r="O3295" s="2" t="e">
        <f t="shared" si="204"/>
        <v>#N/A</v>
      </c>
    </row>
    <row r="3296" spans="1:15" x14ac:dyDescent="0.2">
      <c r="A3296" t="s">
        <v>1223</v>
      </c>
      <c r="B3296" t="s">
        <v>1626</v>
      </c>
      <c r="C3296" s="6" t="s">
        <v>40</v>
      </c>
      <c r="D3296" s="5">
        <v>37232</v>
      </c>
      <c r="E3296" s="2">
        <v>750</v>
      </c>
      <c r="F3296" s="2">
        <v>93</v>
      </c>
      <c r="G3296" t="str">
        <f>B3296&amp;C3296</f>
        <v>Jasmin PHUAdiscus-throw</v>
      </c>
      <c r="H3296" s="2">
        <f>E3296</f>
        <v>750</v>
      </c>
      <c r="I3296" s="2" cm="1">
        <f t="array" ref="I3296">MAX(IF($G$3:$G$4000=$G3296,$H$3:$H$4000))</f>
        <v>750</v>
      </c>
      <c r="O3296" s="2" t="e">
        <f t="shared" si="204"/>
        <v>#N/A</v>
      </c>
    </row>
    <row r="3297" spans="1:15" x14ac:dyDescent="0.2">
      <c r="A3297" t="s">
        <v>1313</v>
      </c>
      <c r="B3297" t="s">
        <v>2248</v>
      </c>
      <c r="C3297" t="s">
        <v>32</v>
      </c>
      <c r="D3297" s="5">
        <v>35874</v>
      </c>
      <c r="E3297" s="2">
        <v>1071</v>
      </c>
      <c r="F3297" s="2">
        <v>68</v>
      </c>
      <c r="G3297" t="str">
        <f>B3297&amp;C3297</f>
        <v>Kieshonna BROOKS100mh</v>
      </c>
      <c r="H3297" s="2">
        <f>E3297</f>
        <v>1071</v>
      </c>
      <c r="I3297" s="2" cm="1">
        <f t="array" ref="I3297">MAX(IF($G$3:$G$4000=$G3297,$H$3:$H$4000))</f>
        <v>1071</v>
      </c>
      <c r="O3297" s="2" t="e">
        <f t="shared" si="204"/>
        <v>#N/A</v>
      </c>
    </row>
    <row r="3298" spans="1:15" x14ac:dyDescent="0.2">
      <c r="A3298" t="s">
        <v>1313</v>
      </c>
      <c r="B3298" t="s">
        <v>2248</v>
      </c>
      <c r="C3298" t="s">
        <v>37</v>
      </c>
      <c r="D3298" s="5">
        <v>35874</v>
      </c>
      <c r="E3298" s="2">
        <v>1057</v>
      </c>
      <c r="F3298" s="2">
        <v>51</v>
      </c>
      <c r="G3298" t="str">
        <f>B3298&amp;C3298</f>
        <v>Kieshonna BROOKSlong-jump</v>
      </c>
      <c r="H3298" s="2">
        <f>E3298</f>
        <v>1057</v>
      </c>
      <c r="I3298" s="2" cm="1">
        <f t="array" ref="I3298">MAX(IF($G$3:$G$4000=$G3298,$H$3:$H$4000))</f>
        <v>1057</v>
      </c>
      <c r="O3298" s="2" t="e">
        <f t="shared" si="204"/>
        <v>#N/A</v>
      </c>
    </row>
    <row r="3299" spans="1:15" x14ac:dyDescent="0.2">
      <c r="A3299" t="s">
        <v>1313</v>
      </c>
      <c r="B3299" t="s">
        <v>2334</v>
      </c>
      <c r="C3299" s="5" t="s">
        <v>33</v>
      </c>
      <c r="D3299" s="5">
        <v>36506</v>
      </c>
      <c r="E3299" s="2">
        <v>1009</v>
      </c>
      <c r="F3299" s="2">
        <v>98</v>
      </c>
      <c r="G3299" t="str">
        <f>B3299&amp;C3299</f>
        <v>Reanda RICHARDS400mh</v>
      </c>
      <c r="H3299" s="2">
        <f>E3299</f>
        <v>1009</v>
      </c>
      <c r="I3299" s="2" cm="1">
        <f t="array" ref="I3299">MAX(IF($G$3:$G$4000=$G3299,$H$3:$H$4000))</f>
        <v>1009</v>
      </c>
      <c r="O3299" s="2" t="e">
        <f t="shared" si="204"/>
        <v>#N/A</v>
      </c>
    </row>
    <row r="3300" spans="1:15" x14ac:dyDescent="0.2">
      <c r="A3300" t="s">
        <v>1313</v>
      </c>
      <c r="B3300" t="s">
        <v>2248</v>
      </c>
      <c r="C3300" t="s">
        <v>43</v>
      </c>
      <c r="D3300" s="5">
        <v>35874</v>
      </c>
      <c r="E3300" s="2">
        <v>932</v>
      </c>
      <c r="F3300" s="2">
        <v>23</v>
      </c>
      <c r="G3300" t="str">
        <f>B3300&amp;C3300</f>
        <v>Kieshonna BROOKSheptathlon</v>
      </c>
      <c r="H3300" s="2">
        <f>E3300</f>
        <v>932</v>
      </c>
      <c r="I3300" s="2" cm="1">
        <f t="array" ref="I3300">MAX(IF($G$3:$G$4000=$G3300,$H$3:$H$4000))</f>
        <v>932</v>
      </c>
      <c r="O3300" s="2" t="e">
        <f t="shared" si="204"/>
        <v>#N/A</v>
      </c>
    </row>
    <row r="3301" spans="1:15" x14ac:dyDescent="0.2">
      <c r="A3301" t="s">
        <v>1826</v>
      </c>
      <c r="B3301" s="5" t="s">
        <v>1827</v>
      </c>
      <c r="C3301" s="5" t="s">
        <v>26</v>
      </c>
      <c r="D3301" s="5">
        <v>35214</v>
      </c>
      <c r="E3301" s="2">
        <v>1140</v>
      </c>
      <c r="F3301" s="2">
        <v>28</v>
      </c>
      <c r="G3301" t="str">
        <f>B3301&amp;C3301</f>
        <v>Margaret Vanessa BARRIE400m</v>
      </c>
      <c r="H3301" s="2">
        <f>E3301</f>
        <v>1140</v>
      </c>
      <c r="I3301" s="2" cm="1">
        <f t="array" ref="I3301">MAX(IF($G$3:$G$4000=$G3301,$H$3:$H$4000))</f>
        <v>1140</v>
      </c>
      <c r="O3301" s="2" t="e">
        <f t="shared" si="204"/>
        <v>#N/A</v>
      </c>
    </row>
    <row r="3302" spans="1:15" x14ac:dyDescent="0.2">
      <c r="A3302" t="s">
        <v>1826</v>
      </c>
      <c r="B3302" t="s">
        <v>1827</v>
      </c>
      <c r="C3302" s="5" t="s">
        <v>2</v>
      </c>
      <c r="D3302" s="5">
        <v>35214</v>
      </c>
      <c r="E3302" s="2">
        <v>1106</v>
      </c>
      <c r="F3302" s="2">
        <v>81</v>
      </c>
      <c r="G3302" t="str">
        <f>B3302&amp;C3302</f>
        <v>Margaret Vanessa BARRIE100m</v>
      </c>
      <c r="H3302" s="2">
        <f>E3302</f>
        <v>1106</v>
      </c>
      <c r="I3302" s="2" cm="1">
        <f t="array" ref="I3302">MAX(IF($G$3:$G$4000=$G3302,$H$3:$H$4000))</f>
        <v>1106</v>
      </c>
      <c r="O3302" s="2" t="e">
        <f t="shared" si="204"/>
        <v>#N/A</v>
      </c>
    </row>
    <row r="3303" spans="1:15" x14ac:dyDescent="0.2">
      <c r="A3303" t="s">
        <v>1826</v>
      </c>
      <c r="B3303" t="s">
        <v>1827</v>
      </c>
      <c r="C3303" t="s">
        <v>25</v>
      </c>
      <c r="D3303" s="5">
        <v>35214</v>
      </c>
      <c r="E3303" s="2">
        <v>1085</v>
      </c>
      <c r="F3303" s="2">
        <v>90</v>
      </c>
      <c r="G3303" t="str">
        <f>B3303&amp;C3303</f>
        <v>Margaret Vanessa BARRIE200m</v>
      </c>
      <c r="H3303" s="2">
        <f>E3303</f>
        <v>1085</v>
      </c>
      <c r="I3303" s="2" cm="1">
        <f t="array" ref="I3303">MAX(IF($G$3:$G$4000=$G3303,$H$3:$H$4000))</f>
        <v>1085</v>
      </c>
      <c r="O3303" s="2" t="e">
        <f t="shared" si="204"/>
        <v>#N/A</v>
      </c>
    </row>
    <row r="3304" spans="1:15" x14ac:dyDescent="0.2">
      <c r="A3304" t="s">
        <v>1188</v>
      </c>
      <c r="B3304" t="s">
        <v>1466</v>
      </c>
      <c r="C3304" t="s">
        <v>37</v>
      </c>
      <c r="D3304" s="5">
        <v>35365</v>
      </c>
      <c r="E3304" s="2">
        <v>1149</v>
      </c>
      <c r="F3304" s="2">
        <v>2</v>
      </c>
      <c r="G3304" t="str">
        <f>B3304&amp;C3304</f>
        <v>S.L.Sarangi SILVAlong-jump</v>
      </c>
      <c r="H3304" s="2">
        <f>E3304</f>
        <v>1149</v>
      </c>
      <c r="I3304" s="2" cm="1">
        <f t="array" ref="I3304">MAX(IF($G$3:$G$4000=$G3304,$H$3:$H$4000))</f>
        <v>1149</v>
      </c>
      <c r="O3304" s="2" t="e">
        <f t="shared" si="204"/>
        <v>#N/A</v>
      </c>
    </row>
    <row r="3305" spans="1:15" x14ac:dyDescent="0.2">
      <c r="A3305" t="s">
        <v>1188</v>
      </c>
      <c r="B3305" t="s">
        <v>1354</v>
      </c>
      <c r="C3305" s="5" t="s">
        <v>28</v>
      </c>
      <c r="D3305" s="5">
        <v>31769</v>
      </c>
      <c r="E3305" s="2">
        <v>1133</v>
      </c>
      <c r="F3305" s="2">
        <v>41</v>
      </c>
      <c r="G3305" t="str">
        <f>B3305&amp;C3305</f>
        <v>Gayanthika ARTIGALA1500m</v>
      </c>
      <c r="H3305" s="2">
        <f>E3305</f>
        <v>1133</v>
      </c>
      <c r="I3305" s="2" cm="1">
        <f t="array" ref="I3305">MAX(IF($G$3:$G$4000=$G3305,$H$3:$H$4000))</f>
        <v>1133</v>
      </c>
      <c r="O3305" s="2" t="e">
        <f t="shared" si="204"/>
        <v>#N/A</v>
      </c>
    </row>
    <row r="3306" spans="1:15" x14ac:dyDescent="0.2">
      <c r="A3306" t="s">
        <v>1188</v>
      </c>
      <c r="B3306" t="s">
        <v>1378</v>
      </c>
      <c r="C3306" s="5" t="s">
        <v>34</v>
      </c>
      <c r="D3306" s="6">
        <v>33093</v>
      </c>
      <c r="E3306" s="2">
        <v>1125</v>
      </c>
      <c r="F3306" s="2">
        <v>3</v>
      </c>
      <c r="G3306" t="str">
        <f>B3306&amp;C3306</f>
        <v>Uda Kuburalage Nilani RATHNAYAKA3000msc</v>
      </c>
      <c r="H3306" s="2">
        <f>E3306</f>
        <v>1125</v>
      </c>
      <c r="I3306" s="2" cm="1">
        <f t="array" ref="I3306">MAX(IF($G$3:$G$4000=$G3306,$H$3:$H$4000))</f>
        <v>1125</v>
      </c>
      <c r="O3306" s="2" t="e">
        <f t="shared" si="204"/>
        <v>#N/A</v>
      </c>
    </row>
    <row r="3307" spans="1:15" x14ac:dyDescent="0.2">
      <c r="A3307" t="s">
        <v>1188</v>
      </c>
      <c r="B3307" t="s">
        <v>1950</v>
      </c>
      <c r="C3307" t="s">
        <v>27</v>
      </c>
      <c r="D3307" s="5">
        <v>36291</v>
      </c>
      <c r="E3307" s="2">
        <v>1118</v>
      </c>
      <c r="F3307" s="2">
        <v>38</v>
      </c>
      <c r="G3307" t="str">
        <f>B3307&amp;C3307</f>
        <v>Dilshi KUMARASINGHE800m</v>
      </c>
      <c r="H3307" s="2">
        <f>E3307</f>
        <v>1118</v>
      </c>
      <c r="I3307" s="2" cm="1">
        <f t="array" ref="I3307">MAX(IF($G$3:$G$4000=$G3307,$H$3:$H$4000))</f>
        <v>1118</v>
      </c>
      <c r="O3307" s="2" t="e">
        <f t="shared" si="204"/>
        <v>#N/A</v>
      </c>
    </row>
    <row r="3308" spans="1:15" x14ac:dyDescent="0.2">
      <c r="A3308" t="s">
        <v>1188</v>
      </c>
      <c r="B3308" t="s">
        <v>1354</v>
      </c>
      <c r="C3308" t="s">
        <v>28</v>
      </c>
      <c r="D3308" s="5">
        <v>31769</v>
      </c>
      <c r="E3308" s="2">
        <v>1115</v>
      </c>
      <c r="F3308" s="2">
        <v>4</v>
      </c>
      <c r="G3308" t="str">
        <f>B3308&amp;C3308</f>
        <v>Gayanthika ARTIGALA1500m</v>
      </c>
      <c r="H3308" s="2">
        <f>E3308</f>
        <v>1115</v>
      </c>
      <c r="I3308" s="2" cm="1">
        <f t="array" ref="I3308">MAX(IF($G$3:$G$4000=$G3308,$H$3:$H$4000))</f>
        <v>1133</v>
      </c>
      <c r="O3308" s="2" t="e">
        <f t="shared" si="204"/>
        <v>#N/A</v>
      </c>
    </row>
    <row r="3309" spans="1:15" x14ac:dyDescent="0.2">
      <c r="A3309" t="s">
        <v>1188</v>
      </c>
      <c r="B3309" t="s">
        <v>1378</v>
      </c>
      <c r="C3309" t="s">
        <v>34</v>
      </c>
      <c r="D3309" s="5">
        <v>33093</v>
      </c>
      <c r="E3309" s="2">
        <v>1110</v>
      </c>
      <c r="F3309" s="2">
        <v>43</v>
      </c>
      <c r="G3309" t="str">
        <f>B3309&amp;C3309</f>
        <v>Uda Kuburalage Nilani RATHNAYAKA3000msc</v>
      </c>
      <c r="H3309" s="2">
        <f>E3309</f>
        <v>1110</v>
      </c>
      <c r="I3309" s="2" cm="1">
        <f t="array" ref="I3309">MAX(IF($G$3:$G$4000=$G3309,$H$3:$H$4000))</f>
        <v>1125</v>
      </c>
      <c r="O3309" s="2" t="e">
        <f t="shared" si="204"/>
        <v>#N/A</v>
      </c>
    </row>
    <row r="3310" spans="1:15" x14ac:dyDescent="0.2">
      <c r="A3310" t="s">
        <v>1188</v>
      </c>
      <c r="B3310" t="s">
        <v>1466</v>
      </c>
      <c r="C3310" s="5" t="s">
        <v>37</v>
      </c>
      <c r="D3310" s="5">
        <v>35365</v>
      </c>
      <c r="E3310" s="2">
        <v>1108</v>
      </c>
      <c r="F3310" s="2">
        <v>24</v>
      </c>
      <c r="G3310" t="str">
        <f>B3310&amp;C3310</f>
        <v>S.L.Sarangi SILVAlong-jump</v>
      </c>
      <c r="H3310" s="2">
        <f>E3310</f>
        <v>1108</v>
      </c>
      <c r="I3310" s="2" cm="1">
        <f t="array" ref="I3310">MAX(IF($G$3:$G$4000=$G3310,$H$3:$H$4000))</f>
        <v>1149</v>
      </c>
      <c r="O3310" s="2" t="e">
        <f t="shared" si="204"/>
        <v>#N/A</v>
      </c>
    </row>
    <row r="3311" spans="1:15" x14ac:dyDescent="0.2">
      <c r="A3311" t="s">
        <v>1188</v>
      </c>
      <c r="B3311" t="s">
        <v>1963</v>
      </c>
      <c r="C3311" t="s">
        <v>27</v>
      </c>
      <c r="D3311" s="5">
        <v>32770</v>
      </c>
      <c r="E3311" s="2">
        <v>1107</v>
      </c>
      <c r="F3311" s="2">
        <v>56</v>
      </c>
      <c r="G3311" t="str">
        <f>B3311&amp;C3311</f>
        <v>Nimali WALIWARSHA800m</v>
      </c>
      <c r="H3311" s="2">
        <f>E3311</f>
        <v>1107</v>
      </c>
      <c r="I3311" s="2" cm="1">
        <f t="array" ref="I3311">MAX(IF($G$3:$G$4000=$G3311,$H$3:$H$4000))</f>
        <v>1107</v>
      </c>
      <c r="O3311" s="2" t="e">
        <f t="shared" si="204"/>
        <v>#N/A</v>
      </c>
    </row>
    <row r="3312" spans="1:15" x14ac:dyDescent="0.2">
      <c r="A3312" t="s">
        <v>1188</v>
      </c>
      <c r="B3312" t="s">
        <v>1354</v>
      </c>
      <c r="C3312" s="5" t="s">
        <v>27</v>
      </c>
      <c r="D3312" s="5">
        <v>31769</v>
      </c>
      <c r="E3312" s="2">
        <v>1098</v>
      </c>
      <c r="F3312" s="2">
        <v>68</v>
      </c>
      <c r="G3312" t="str">
        <f>B3312&amp;C3312</f>
        <v>Gayanthika ARTIGALA800m</v>
      </c>
      <c r="H3312" s="2">
        <f>E3312</f>
        <v>1098</v>
      </c>
      <c r="I3312" s="2" cm="1">
        <f t="array" ref="I3312">MAX(IF($G$3:$G$4000=$G3312,$H$3:$H$4000))</f>
        <v>1098</v>
      </c>
      <c r="O3312" s="2" t="e">
        <f t="shared" si="204"/>
        <v>#N/A</v>
      </c>
    </row>
    <row r="3313" spans="1:15" x14ac:dyDescent="0.2">
      <c r="A3313" t="s">
        <v>1188</v>
      </c>
      <c r="B3313" t="s">
        <v>1973</v>
      </c>
      <c r="C3313" t="s">
        <v>27</v>
      </c>
      <c r="D3313" s="5">
        <v>31300</v>
      </c>
      <c r="E3313" s="2">
        <v>1094</v>
      </c>
      <c r="F3313" s="2">
        <v>74</v>
      </c>
      <c r="G3313" t="str">
        <f>B3313&amp;C3313</f>
        <v>Dilrukshi CHAMPIKA800m</v>
      </c>
      <c r="H3313" s="2">
        <f>E3313</f>
        <v>1094</v>
      </c>
      <c r="I3313" s="2" cm="1">
        <f t="array" ref="I3313">MAX(IF($G$3:$G$4000=$G3313,$H$3:$H$4000))</f>
        <v>1094</v>
      </c>
      <c r="O3313" s="2" t="e">
        <f t="shared" si="204"/>
        <v>#N/A</v>
      </c>
    </row>
    <row r="3314" spans="1:15" x14ac:dyDescent="0.2">
      <c r="A3314" t="s">
        <v>1188</v>
      </c>
      <c r="B3314" t="s">
        <v>1469</v>
      </c>
      <c r="C3314" t="s">
        <v>37</v>
      </c>
      <c r="D3314" s="5">
        <v>33636</v>
      </c>
      <c r="E3314" s="2">
        <v>1055</v>
      </c>
      <c r="F3314" s="2">
        <v>53</v>
      </c>
      <c r="G3314" t="str">
        <f>B3314&amp;C3314</f>
        <v>Anjani PULWANSAlong-jump</v>
      </c>
      <c r="H3314" s="2">
        <f>E3314</f>
        <v>1055</v>
      </c>
      <c r="I3314" s="2" cm="1">
        <f t="array" ref="I3314">MAX(IF($G$3:$G$4000=$G3314,$H$3:$H$4000))</f>
        <v>1055</v>
      </c>
      <c r="O3314" s="2" t="e">
        <f t="shared" si="204"/>
        <v>#N/A</v>
      </c>
    </row>
    <row r="3315" spans="1:15" x14ac:dyDescent="0.2">
      <c r="A3315" t="s">
        <v>1188</v>
      </c>
      <c r="B3315" t="s">
        <v>1469</v>
      </c>
      <c r="C3315" t="s">
        <v>37</v>
      </c>
      <c r="D3315" s="5">
        <v>33636</v>
      </c>
      <c r="E3315" s="2">
        <v>1043</v>
      </c>
      <c r="F3315" s="2">
        <v>14</v>
      </c>
      <c r="G3315" t="str">
        <f>B3315&amp;C3315</f>
        <v>Anjani PULWANSAlong-jump</v>
      </c>
      <c r="H3315" s="2">
        <f>E3315</f>
        <v>1043</v>
      </c>
      <c r="I3315" s="2" cm="1">
        <f t="array" ref="I3315">MAX(IF($G$3:$G$4000=$G3315,$H$3:$H$4000))</f>
        <v>1055</v>
      </c>
      <c r="O3315" s="2" t="e">
        <f t="shared" si="204"/>
        <v>#N/A</v>
      </c>
    </row>
    <row r="3316" spans="1:15" x14ac:dyDescent="0.2">
      <c r="A3316" t="s">
        <v>1188</v>
      </c>
      <c r="B3316" t="s">
        <v>1189</v>
      </c>
      <c r="C3316" t="s">
        <v>2</v>
      </c>
      <c r="D3316" s="5">
        <v>36384</v>
      </c>
      <c r="E3316" s="2">
        <v>1042</v>
      </c>
      <c r="F3316" s="2">
        <v>46</v>
      </c>
      <c r="G3316" t="str">
        <f>B3316&amp;C3316</f>
        <v>Amasha DE SILVA100m</v>
      </c>
      <c r="H3316" s="2">
        <f>E3316</f>
        <v>1042</v>
      </c>
      <c r="I3316" s="2" cm="1">
        <f t="array" ref="I3316">MAX(IF($G$3:$G$4000=$G3316,$H$3:$H$4000))</f>
        <v>1042</v>
      </c>
      <c r="O3316" s="2" t="e">
        <f t="shared" si="204"/>
        <v>#N/A</v>
      </c>
    </row>
    <row r="3317" spans="1:15" x14ac:dyDescent="0.2">
      <c r="A3317" t="s">
        <v>1188</v>
      </c>
      <c r="B3317" t="s">
        <v>1308</v>
      </c>
      <c r="C3317" t="s">
        <v>27</v>
      </c>
      <c r="D3317" s="5">
        <v>38309</v>
      </c>
      <c r="E3317" s="2">
        <v>1041</v>
      </c>
      <c r="F3317" s="2">
        <v>42</v>
      </c>
      <c r="G3317" t="str">
        <f>B3317&amp;C3317</f>
        <v>Tharushi M. DISSANAYAKA800m</v>
      </c>
      <c r="H3317" s="2">
        <f>E3317</f>
        <v>1041</v>
      </c>
      <c r="I3317" s="2" cm="1">
        <f t="array" ref="I3317">MAX(IF($G$3:$G$4000=$G3317,$H$3:$H$4000))</f>
        <v>1041</v>
      </c>
      <c r="O3317" s="2" t="e">
        <f t="shared" si="204"/>
        <v>#N/A</v>
      </c>
    </row>
    <row r="3318" spans="1:15" x14ac:dyDescent="0.2">
      <c r="A3318" t="s">
        <v>1188</v>
      </c>
      <c r="B3318" t="s">
        <v>1950</v>
      </c>
      <c r="C3318" s="5" t="s">
        <v>27</v>
      </c>
      <c r="D3318" s="5">
        <v>36291</v>
      </c>
      <c r="E3318" s="2">
        <v>1040</v>
      </c>
      <c r="F3318" s="2">
        <v>43</v>
      </c>
      <c r="G3318" t="str">
        <f>B3318&amp;C3318</f>
        <v>Dilshi KUMARASINGHE800m</v>
      </c>
      <c r="H3318" s="2">
        <f>E3318</f>
        <v>1040</v>
      </c>
      <c r="I3318" s="2" cm="1">
        <f t="array" ref="I3318">MAX(IF($G$3:$G$4000=$G3318,$H$3:$H$4000))</f>
        <v>1118</v>
      </c>
      <c r="O3318" s="2" t="e">
        <f t="shared" si="204"/>
        <v>#N/A</v>
      </c>
    </row>
    <row r="3319" spans="1:15" x14ac:dyDescent="0.2">
      <c r="A3319" t="s">
        <v>1188</v>
      </c>
      <c r="B3319" t="s">
        <v>1308</v>
      </c>
      <c r="C3319" t="s">
        <v>26</v>
      </c>
      <c r="D3319" s="5">
        <v>38309</v>
      </c>
      <c r="E3319" s="2">
        <v>1039</v>
      </c>
      <c r="F3319" s="2">
        <v>56</v>
      </c>
      <c r="G3319" t="str">
        <f>B3319&amp;C3319</f>
        <v>Tharushi M. DISSANAYAKA400m</v>
      </c>
      <c r="H3319" s="2">
        <f>E3319</f>
        <v>1039</v>
      </c>
      <c r="I3319" s="2" cm="1">
        <f t="array" ref="I3319">MAX(IF($G$3:$G$4000=$G3319,$H$3:$H$4000))</f>
        <v>1039</v>
      </c>
      <c r="O3319" s="2" t="e">
        <f t="shared" si="204"/>
        <v>#N/A</v>
      </c>
    </row>
    <row r="3320" spans="1:15" x14ac:dyDescent="0.2">
      <c r="A3320" t="s">
        <v>1188</v>
      </c>
      <c r="B3320" t="s">
        <v>2314</v>
      </c>
      <c r="C3320" t="s">
        <v>33</v>
      </c>
      <c r="D3320" s="5">
        <v>35016</v>
      </c>
      <c r="E3320" s="2">
        <v>1037</v>
      </c>
      <c r="F3320" s="2">
        <v>70</v>
      </c>
      <c r="G3320" t="str">
        <f>B3320&amp;C3320</f>
        <v>Kawshalya MADUSHANI400mh</v>
      </c>
      <c r="H3320" s="2">
        <f>E3320</f>
        <v>1037</v>
      </c>
      <c r="I3320" s="2" cm="1">
        <f t="array" ref="I3320">MAX(IF($G$3:$G$4000=$G3320,$H$3:$H$4000))</f>
        <v>1037</v>
      </c>
      <c r="O3320" s="2" t="e">
        <f t="shared" si="204"/>
        <v>#N/A</v>
      </c>
    </row>
    <row r="3321" spans="1:15" x14ac:dyDescent="0.2">
      <c r="A3321" t="s">
        <v>1188</v>
      </c>
      <c r="B3321" t="s">
        <v>1241</v>
      </c>
      <c r="C3321" s="6" t="s">
        <v>2</v>
      </c>
      <c r="D3321" s="6">
        <v>35243</v>
      </c>
      <c r="E3321" s="2">
        <v>1032</v>
      </c>
      <c r="F3321" s="2">
        <v>55</v>
      </c>
      <c r="G3321" t="str">
        <f>B3321&amp;C3321</f>
        <v>Rumeshika RATHNAYAKA100m</v>
      </c>
      <c r="H3321" s="2">
        <f>E3321</f>
        <v>1032</v>
      </c>
      <c r="I3321" s="2" cm="1">
        <f t="array" ref="I3321">MAX(IF($G$3:$G$4000=$G3321,$H$3:$H$4000))</f>
        <v>1032</v>
      </c>
      <c r="O3321" s="2" t="e">
        <f t="shared" si="204"/>
        <v>#N/A</v>
      </c>
    </row>
    <row r="3322" spans="1:15" x14ac:dyDescent="0.2">
      <c r="A3322" t="s">
        <v>1188</v>
      </c>
      <c r="B3322" t="s">
        <v>5389</v>
      </c>
      <c r="C3322" s="5" t="s">
        <v>26</v>
      </c>
      <c r="D3322" s="5">
        <v>34693</v>
      </c>
      <c r="E3322" s="2">
        <v>1028</v>
      </c>
      <c r="F3322" s="2">
        <v>66</v>
      </c>
      <c r="G3322" t="str">
        <f>B3322&amp;C3322</f>
        <v>Nadeesha RAMANAYAKE400m</v>
      </c>
      <c r="H3322" s="2">
        <f>E3322</f>
        <v>1028</v>
      </c>
      <c r="I3322" s="2" cm="1">
        <f t="array" ref="I3322">MAX(IF($G$3:$G$4000=$G3322,$H$3:$H$4000))</f>
        <v>1028</v>
      </c>
      <c r="O3322" s="2" t="e">
        <f t="shared" si="204"/>
        <v>#N/A</v>
      </c>
    </row>
    <row r="3323" spans="1:15" x14ac:dyDescent="0.2">
      <c r="A3323" t="s">
        <v>1188</v>
      </c>
      <c r="B3323" t="s">
        <v>1680</v>
      </c>
      <c r="C3323" t="s">
        <v>41</v>
      </c>
      <c r="D3323" s="5">
        <v>32064</v>
      </c>
      <c r="E3323" s="2">
        <v>1021</v>
      </c>
      <c r="F3323" s="2">
        <v>10</v>
      </c>
      <c r="G3323" t="str">
        <f>B3323&amp;C3323</f>
        <v>Dilhani LEKAMGEjavelin-throw</v>
      </c>
      <c r="H3323" s="2">
        <f>E3323</f>
        <v>1021</v>
      </c>
      <c r="I3323" s="2" cm="1">
        <f t="array" ref="I3323">MAX(IF($G$3:$G$4000=$G3323,$H$3:$H$4000))</f>
        <v>1021</v>
      </c>
      <c r="O3323" s="2" t="e">
        <f t="shared" si="204"/>
        <v>#N/A</v>
      </c>
    </row>
    <row r="3324" spans="1:15" x14ac:dyDescent="0.2">
      <c r="A3324" t="s">
        <v>1188</v>
      </c>
      <c r="B3324" t="s">
        <v>5396</v>
      </c>
      <c r="C3324" s="5" t="s">
        <v>27</v>
      </c>
      <c r="D3324" s="5">
        <v>37334</v>
      </c>
      <c r="E3324" s="2">
        <v>1018</v>
      </c>
      <c r="F3324" s="2">
        <v>60</v>
      </c>
      <c r="G3324" t="str">
        <f>B3324&amp;C3324</f>
        <v>Shanika KAHAWALAGE800m</v>
      </c>
      <c r="H3324" s="2">
        <f>E3324</f>
        <v>1018</v>
      </c>
      <c r="I3324" s="2" cm="1">
        <f t="array" ref="I3324">MAX(IF($G$3:$G$4000=$G3324,$H$3:$H$4000))</f>
        <v>1018</v>
      </c>
      <c r="O3324" s="2" t="e">
        <f t="shared" si="204"/>
        <v>#N/A</v>
      </c>
    </row>
    <row r="3325" spans="1:15" x14ac:dyDescent="0.2">
      <c r="A3325" t="s">
        <v>1188</v>
      </c>
      <c r="B3325" t="s">
        <v>2314</v>
      </c>
      <c r="C3325" t="s">
        <v>33</v>
      </c>
      <c r="D3325" s="5">
        <v>35016</v>
      </c>
      <c r="E3325" s="2">
        <v>1017</v>
      </c>
      <c r="F3325" s="2">
        <v>14</v>
      </c>
      <c r="G3325" t="str">
        <f>B3325&amp;C3325</f>
        <v>Kawshalya MADUSHANI400mh</v>
      </c>
      <c r="H3325" s="2">
        <f>E3325</f>
        <v>1017</v>
      </c>
      <c r="I3325" s="2" cm="1">
        <f t="array" ref="I3325">MAX(IF($G$3:$G$4000=$G3325,$H$3:$H$4000))</f>
        <v>1037</v>
      </c>
      <c r="O3325" s="2" t="e">
        <f t="shared" si="204"/>
        <v>#N/A</v>
      </c>
    </row>
    <row r="3326" spans="1:15" x14ac:dyDescent="0.2">
      <c r="A3326" t="s">
        <v>1188</v>
      </c>
      <c r="B3326" t="s">
        <v>5391</v>
      </c>
      <c r="C3326" t="s">
        <v>26</v>
      </c>
      <c r="D3326" s="5">
        <v>37485</v>
      </c>
      <c r="E3326" s="2">
        <v>1013</v>
      </c>
      <c r="F3326" s="2">
        <v>80</v>
      </c>
      <c r="G3326" t="str">
        <f>B3326&amp;C3326</f>
        <v>Lakshima MENDIS400m</v>
      </c>
      <c r="H3326" s="2">
        <f>E3326</f>
        <v>1013</v>
      </c>
      <c r="I3326" s="2" cm="1">
        <f t="array" ref="I3326">MAX(IF($G$3:$G$4000=$G3326,$H$3:$H$4000))</f>
        <v>1013</v>
      </c>
      <c r="O3326" s="2" t="e">
        <f t="shared" si="204"/>
        <v>#N/A</v>
      </c>
    </row>
    <row r="3327" spans="1:15" x14ac:dyDescent="0.2">
      <c r="A3327" t="s">
        <v>1188</v>
      </c>
      <c r="B3327" t="s">
        <v>5383</v>
      </c>
      <c r="C3327" t="s">
        <v>2</v>
      </c>
      <c r="D3327" s="5">
        <v>37498</v>
      </c>
      <c r="E3327" s="2">
        <v>1011</v>
      </c>
      <c r="F3327" s="2">
        <v>99</v>
      </c>
      <c r="G3327" t="str">
        <f>B3327&amp;C3327</f>
        <v>Medhani BATUWANAGE100m</v>
      </c>
      <c r="H3327" s="2">
        <f>E3327</f>
        <v>1011</v>
      </c>
      <c r="I3327" s="2" cm="1">
        <f t="array" ref="I3327">MAX(IF($G$3:$G$4000=$G3327,$H$3:$H$4000))</f>
        <v>1011</v>
      </c>
      <c r="O3327" s="2" t="e">
        <f t="shared" si="204"/>
        <v>#N/A</v>
      </c>
    </row>
    <row r="3328" spans="1:15" x14ac:dyDescent="0.2">
      <c r="A3328" t="s">
        <v>1188</v>
      </c>
      <c r="B3328" t="s">
        <v>1210</v>
      </c>
      <c r="C3328" t="s">
        <v>2</v>
      </c>
      <c r="D3328" s="5">
        <v>36342</v>
      </c>
      <c r="E3328" s="2">
        <v>1009</v>
      </c>
      <c r="F3328" s="2">
        <v>86</v>
      </c>
      <c r="G3328" t="str">
        <f>B3328&amp;C3328</f>
        <v>Fathima Shafiya YAMICK100m</v>
      </c>
      <c r="H3328" s="2">
        <f>E3328</f>
        <v>1009</v>
      </c>
      <c r="I3328" s="2" cm="1">
        <f t="array" ref="I3328">MAX(IF($G$3:$G$4000=$G3328,$H$3:$H$4000))</f>
        <v>1009</v>
      </c>
      <c r="O3328" s="2" t="e">
        <f t="shared" si="204"/>
        <v>#N/A</v>
      </c>
    </row>
    <row r="3329" spans="1:15" x14ac:dyDescent="0.2">
      <c r="A3329" t="s">
        <v>1188</v>
      </c>
      <c r="B3329" t="s">
        <v>5421</v>
      </c>
      <c r="C3329" t="s">
        <v>33</v>
      </c>
      <c r="D3329" s="5">
        <v>37744</v>
      </c>
      <c r="E3329" s="2">
        <v>1007</v>
      </c>
      <c r="F3329" s="2">
        <v>18</v>
      </c>
      <c r="G3329" t="str">
        <f>B3329&amp;C3329</f>
        <v>Amesha Piumanthi Hettiarachchi HETTIARACHCHILAGE400mh</v>
      </c>
      <c r="H3329" s="2">
        <f>E3329</f>
        <v>1007</v>
      </c>
      <c r="I3329" s="2" cm="1">
        <f t="array" ref="I3329">MAX(IF($G$3:$G$4000=$G3329,$H$3:$H$4000))</f>
        <v>1007</v>
      </c>
      <c r="O3329" s="2" t="e">
        <f t="shared" si="204"/>
        <v>#N/A</v>
      </c>
    </row>
    <row r="3330" spans="1:15" x14ac:dyDescent="0.2">
      <c r="A3330" t="s">
        <v>1188</v>
      </c>
      <c r="B3330" t="s">
        <v>5393</v>
      </c>
      <c r="C3330" t="s">
        <v>26</v>
      </c>
      <c r="D3330" s="5">
        <v>44671</v>
      </c>
      <c r="E3330" s="2">
        <v>1006</v>
      </c>
      <c r="F3330" s="2">
        <v>93</v>
      </c>
      <c r="G3330" t="str">
        <f>B3330&amp;C3330</f>
        <v>M.H.Jayeshi UTHTHARA400m</v>
      </c>
      <c r="H3330" s="2">
        <f>E3330</f>
        <v>1006</v>
      </c>
      <c r="I3330" s="2" cm="1">
        <f t="array" ref="I3330">MAX(IF($G$3:$G$4000=$G3330,$H$3:$H$4000))</f>
        <v>1006</v>
      </c>
      <c r="O3330" s="2" t="e">
        <f t="shared" si="204"/>
        <v>#N/A</v>
      </c>
    </row>
    <row r="3331" spans="1:15" x14ac:dyDescent="0.2">
      <c r="A3331" t="s">
        <v>1188</v>
      </c>
      <c r="B3331" t="s">
        <v>1241</v>
      </c>
      <c r="C3331" t="s">
        <v>25</v>
      </c>
      <c r="D3331" s="5">
        <v>35243</v>
      </c>
      <c r="E3331" s="2">
        <v>998</v>
      </c>
      <c r="F3331" s="2">
        <v>82</v>
      </c>
      <c r="G3331" t="str">
        <f>B3331&amp;C3331</f>
        <v>Rumeshika RATHNAYAKA200m</v>
      </c>
      <c r="H3331" s="2">
        <f>E3331</f>
        <v>998</v>
      </c>
      <c r="I3331" s="2" cm="1">
        <f t="array" ref="I3331">MAX(IF($G$3:$G$4000=$G3331,$H$3:$H$4000))</f>
        <v>998</v>
      </c>
      <c r="O3331" s="2" t="e">
        <f t="shared" si="204"/>
        <v>#N/A</v>
      </c>
    </row>
    <row r="3332" spans="1:15" x14ac:dyDescent="0.2">
      <c r="A3332" t="s">
        <v>1188</v>
      </c>
      <c r="B3332" t="s">
        <v>1346</v>
      </c>
      <c r="C3332" t="s">
        <v>27</v>
      </c>
      <c r="D3332" s="5"/>
      <c r="E3332" s="2">
        <v>990</v>
      </c>
      <c r="F3332" s="2">
        <v>81</v>
      </c>
      <c r="G3332" t="str">
        <f>B3332&amp;C3332</f>
        <v>K.G.N.M.A. KUMARA800m</v>
      </c>
      <c r="H3332" s="2">
        <f>E3332</f>
        <v>990</v>
      </c>
      <c r="I3332" s="2" cm="1">
        <f t="array" ref="I3332">MAX(IF($G$3:$G$4000=$G3332,$H$3:$H$4000))</f>
        <v>990</v>
      </c>
      <c r="O3332" s="2" t="e">
        <f t="shared" ref="O3332:O3386" si="205">VLOOKUP(K3332&amp;L3332,$G$3:$H$3442,2,FALSE)</f>
        <v>#N/A</v>
      </c>
    </row>
    <row r="3333" spans="1:15" x14ac:dyDescent="0.2">
      <c r="A3333" t="s">
        <v>1188</v>
      </c>
      <c r="B3333" t="s">
        <v>2445</v>
      </c>
      <c r="C3333" s="5" t="s">
        <v>38</v>
      </c>
      <c r="D3333" s="5">
        <v>36512</v>
      </c>
      <c r="E3333" s="2">
        <v>989</v>
      </c>
      <c r="F3333" s="2">
        <v>77</v>
      </c>
      <c r="G3333" t="str">
        <f>B3333&amp;C3333</f>
        <v>D.R.Hoshim NIRODHAtriple-jump</v>
      </c>
      <c r="H3333" s="2">
        <f>E3333</f>
        <v>989</v>
      </c>
      <c r="I3333" s="2" cm="1">
        <f t="array" ref="I3333">MAX(IF($G$3:$G$4000=$G3333,$H$3:$H$4000))</f>
        <v>989</v>
      </c>
      <c r="O3333" s="2" t="e">
        <f t="shared" si="205"/>
        <v>#N/A</v>
      </c>
    </row>
    <row r="3334" spans="1:15" x14ac:dyDescent="0.2">
      <c r="A3334" t="s">
        <v>1188</v>
      </c>
      <c r="B3334" t="s">
        <v>2439</v>
      </c>
      <c r="C3334" t="s">
        <v>38</v>
      </c>
      <c r="D3334" s="5">
        <v>34102</v>
      </c>
      <c r="E3334" s="2">
        <v>988</v>
      </c>
      <c r="F3334" s="2">
        <v>66</v>
      </c>
      <c r="G3334" t="str">
        <f>B3334&amp;C3334</f>
        <v>K.A.T. LAKSHANItriple-jump</v>
      </c>
      <c r="H3334" s="2">
        <f>E3334</f>
        <v>988</v>
      </c>
      <c r="I3334" s="2" cm="1">
        <f t="array" ref="I3334">MAX(IF($G$3:$G$4000=$G3334,$H$3:$H$4000))</f>
        <v>988</v>
      </c>
      <c r="O3334" s="2" t="e">
        <f t="shared" si="205"/>
        <v>#N/A</v>
      </c>
    </row>
    <row r="3335" spans="1:15" x14ac:dyDescent="0.2">
      <c r="A3335" t="s">
        <v>1188</v>
      </c>
      <c r="B3335" t="s">
        <v>2440</v>
      </c>
      <c r="C3335" s="6" t="s">
        <v>38</v>
      </c>
      <c r="D3335" s="6">
        <v>44671</v>
      </c>
      <c r="E3335" s="2">
        <v>988</v>
      </c>
      <c r="F3335" s="2">
        <v>66</v>
      </c>
      <c r="G3335" t="str">
        <f>B3335&amp;C3335</f>
        <v>K.P.S.R.R. SEWWANDItriple-jump</v>
      </c>
      <c r="H3335" s="2">
        <f>E3335</f>
        <v>988</v>
      </c>
      <c r="I3335" s="2" cm="1">
        <f t="array" ref="I3335">MAX(IF($G$3:$G$4000=$G3335,$H$3:$H$4000))</f>
        <v>988</v>
      </c>
      <c r="O3335" s="2" t="e">
        <f t="shared" si="205"/>
        <v>#N/A</v>
      </c>
    </row>
    <row r="3336" spans="1:15" x14ac:dyDescent="0.2">
      <c r="A3336" t="s">
        <v>1188</v>
      </c>
      <c r="B3336" t="s">
        <v>1503</v>
      </c>
      <c r="C3336" t="s">
        <v>38</v>
      </c>
      <c r="D3336" s="5"/>
      <c r="E3336" s="2">
        <v>987</v>
      </c>
      <c r="F3336" s="2">
        <v>74</v>
      </c>
      <c r="G3336" t="str">
        <f>B3336&amp;C3336</f>
        <v>Randi HEMASHA COORAYtriple-jump</v>
      </c>
      <c r="H3336" s="2">
        <f>E3336</f>
        <v>987</v>
      </c>
      <c r="I3336" s="2" cm="1">
        <f t="array" ref="I3336">MAX(IF($G$3:$G$4000=$G3336,$H$3:$H$4000))</f>
        <v>987</v>
      </c>
      <c r="O3336" s="2" t="e">
        <f t="shared" si="205"/>
        <v>#N/A</v>
      </c>
    </row>
    <row r="3337" spans="1:15" x14ac:dyDescent="0.2">
      <c r="A3337" t="s">
        <v>1188</v>
      </c>
      <c r="B3337" t="s">
        <v>5430</v>
      </c>
      <c r="C3337" t="s">
        <v>37</v>
      </c>
      <c r="D3337" s="5">
        <v>1999</v>
      </c>
      <c r="E3337" s="2">
        <v>982</v>
      </c>
      <c r="F3337" s="2">
        <v>39</v>
      </c>
      <c r="G3337" t="str">
        <f>B3337&amp;C3337</f>
        <v>Ridma Nishadi ABEYRATHNAlong-jump</v>
      </c>
      <c r="H3337" s="2">
        <f>E3337</f>
        <v>982</v>
      </c>
      <c r="I3337" s="2" cm="1">
        <f t="array" ref="I3337">MAX(IF($G$3:$G$4000=$G3337,$H$3:$H$4000))</f>
        <v>982</v>
      </c>
      <c r="O3337" s="2" t="e">
        <f t="shared" si="205"/>
        <v>#N/A</v>
      </c>
    </row>
    <row r="3338" spans="1:15" x14ac:dyDescent="0.2">
      <c r="A3338" t="s">
        <v>1188</v>
      </c>
      <c r="B3338" t="s">
        <v>5404</v>
      </c>
      <c r="C3338" t="s">
        <v>27</v>
      </c>
      <c r="D3338" s="5"/>
      <c r="E3338" s="2">
        <v>976</v>
      </c>
      <c r="F3338" s="2">
        <v>96</v>
      </c>
      <c r="G3338" t="str">
        <f>B3338&amp;C3338</f>
        <v>Dinuka SANDAKANTHI800m</v>
      </c>
      <c r="H3338" s="2">
        <f>E3338</f>
        <v>976</v>
      </c>
      <c r="I3338" s="2" cm="1">
        <f t="array" ref="I3338">MAX(IF($G$3:$G$4000=$G3338,$H$3:$H$4000))</f>
        <v>976</v>
      </c>
      <c r="O3338" s="2" t="e">
        <f t="shared" si="205"/>
        <v>#N/A</v>
      </c>
    </row>
    <row r="3339" spans="1:15" x14ac:dyDescent="0.2">
      <c r="A3339" t="s">
        <v>1188</v>
      </c>
      <c r="B3339" t="s">
        <v>2449</v>
      </c>
      <c r="C3339" t="s">
        <v>38</v>
      </c>
      <c r="D3339" s="5">
        <v>44640</v>
      </c>
      <c r="E3339" s="2">
        <v>974</v>
      </c>
      <c r="F3339" s="2">
        <v>84</v>
      </c>
      <c r="G3339" t="str">
        <f>B3339&amp;C3339</f>
        <v>Neha HETTIARACHCHItriple-jump</v>
      </c>
      <c r="H3339" s="2">
        <f>E3339</f>
        <v>974</v>
      </c>
      <c r="I3339" s="2" cm="1">
        <f t="array" ref="I3339">MAX(IF($G$3:$G$4000=$G3339,$H$3:$H$4000))</f>
        <v>974</v>
      </c>
      <c r="O3339" s="2" t="e">
        <f t="shared" si="205"/>
        <v>#N/A</v>
      </c>
    </row>
    <row r="3340" spans="1:15" x14ac:dyDescent="0.2">
      <c r="A3340" t="s">
        <v>1188</v>
      </c>
      <c r="B3340" t="s">
        <v>5431</v>
      </c>
      <c r="C3340" t="s">
        <v>37</v>
      </c>
      <c r="D3340" s="5">
        <v>44581</v>
      </c>
      <c r="E3340" s="2">
        <v>973</v>
      </c>
      <c r="F3340" s="2">
        <v>43</v>
      </c>
      <c r="G3340" t="str">
        <f>B3340&amp;C3340</f>
        <v>K.H. Nethmi MEGAWARNAlong-jump</v>
      </c>
      <c r="H3340" s="2">
        <f>E3340</f>
        <v>973</v>
      </c>
      <c r="I3340" s="2" cm="1">
        <f t="array" ref="I3340">MAX(IF($G$3:$G$4000=$G3340,$H$3:$H$4000))</f>
        <v>973</v>
      </c>
      <c r="O3340" s="2" t="e">
        <f t="shared" si="205"/>
        <v>#N/A</v>
      </c>
    </row>
    <row r="3341" spans="1:15" x14ac:dyDescent="0.2">
      <c r="A3341" t="s">
        <v>1188</v>
      </c>
      <c r="B3341" t="s">
        <v>2453</v>
      </c>
      <c r="C3341" t="s">
        <v>38</v>
      </c>
      <c r="D3341" s="5">
        <v>35801</v>
      </c>
      <c r="E3341" s="2">
        <v>970</v>
      </c>
      <c r="F3341" s="2">
        <v>90</v>
      </c>
      <c r="G3341" t="str">
        <f>B3341&amp;C3341</f>
        <v>Mudiyanselage EKANAYAKAtriple-jump</v>
      </c>
      <c r="H3341" s="2">
        <f>E3341</f>
        <v>970</v>
      </c>
      <c r="I3341" s="2" cm="1">
        <f t="array" ref="I3341">MAX(IF($G$3:$G$4000=$G3341,$H$3:$H$4000))</f>
        <v>970</v>
      </c>
      <c r="O3341" s="2" t="e">
        <f t="shared" si="205"/>
        <v>#N/A</v>
      </c>
    </row>
    <row r="3342" spans="1:15" x14ac:dyDescent="0.2">
      <c r="A3342" t="s">
        <v>1188</v>
      </c>
      <c r="B3342" t="s">
        <v>2454</v>
      </c>
      <c r="C3342" t="s">
        <v>38</v>
      </c>
      <c r="D3342" s="5"/>
      <c r="E3342" s="2">
        <v>970</v>
      </c>
      <c r="F3342" s="2">
        <v>90</v>
      </c>
      <c r="G3342" t="str">
        <f>B3342&amp;C3342</f>
        <v>N.A.Y. SEWWANDItriple-jump</v>
      </c>
      <c r="H3342" s="2">
        <f>E3342</f>
        <v>970</v>
      </c>
      <c r="I3342" s="2" cm="1">
        <f t="array" ref="I3342">MAX(IF($G$3:$G$4000=$G3342,$H$3:$H$4000))</f>
        <v>970</v>
      </c>
      <c r="O3342" s="2" t="e">
        <f t="shared" si="205"/>
        <v>#N/A</v>
      </c>
    </row>
    <row r="3343" spans="1:15" x14ac:dyDescent="0.2">
      <c r="A3343" t="s">
        <v>1188</v>
      </c>
      <c r="B3343" t="s">
        <v>1502</v>
      </c>
      <c r="C3343" t="s">
        <v>38</v>
      </c>
      <c r="D3343" s="5"/>
      <c r="E3343" s="2">
        <v>965</v>
      </c>
      <c r="F3343" s="2">
        <v>20</v>
      </c>
      <c r="G3343" t="str">
        <f>B3343&amp;C3343</f>
        <v>K.A.A. SEWWANDItriple-jump</v>
      </c>
      <c r="H3343" s="2">
        <f>E3343</f>
        <v>965</v>
      </c>
      <c r="I3343" s="2" cm="1">
        <f t="array" ref="I3343">MAX(IF($G$3:$G$4000=$G3343,$H$3:$H$4000))</f>
        <v>965</v>
      </c>
      <c r="O3343" s="2" t="e">
        <f t="shared" si="205"/>
        <v>#N/A</v>
      </c>
    </row>
    <row r="3344" spans="1:15" x14ac:dyDescent="0.2">
      <c r="A3344" t="s">
        <v>1188</v>
      </c>
      <c r="B3344" t="s">
        <v>1686</v>
      </c>
      <c r="C3344" t="s">
        <v>41</v>
      </c>
      <c r="D3344" s="5">
        <v>29847</v>
      </c>
      <c r="E3344" s="2">
        <v>962</v>
      </c>
      <c r="F3344" s="2">
        <v>22</v>
      </c>
      <c r="G3344" t="str">
        <f>B3344&amp;C3344</f>
        <v>Nadeeka LAKMALIjavelin-throw</v>
      </c>
      <c r="H3344" s="2">
        <f>E3344</f>
        <v>962</v>
      </c>
      <c r="I3344" s="2" cm="1">
        <f t="array" ref="I3344">MAX(IF($G$3:$G$4000=$G3344,$H$3:$H$4000))</f>
        <v>962</v>
      </c>
      <c r="O3344" s="2" t="e">
        <f t="shared" si="205"/>
        <v>#N/A</v>
      </c>
    </row>
    <row r="3345" spans="1:15" x14ac:dyDescent="0.2">
      <c r="A3345" t="s">
        <v>1188</v>
      </c>
      <c r="B3345" t="s">
        <v>1680</v>
      </c>
      <c r="C3345" t="s">
        <v>41</v>
      </c>
      <c r="D3345" s="5">
        <v>32064</v>
      </c>
      <c r="E3345" s="2">
        <v>961</v>
      </c>
      <c r="F3345" s="2">
        <v>5</v>
      </c>
      <c r="G3345" t="str">
        <f>B3345&amp;C3345</f>
        <v>Dilhani LEKAMGEjavelin-throw</v>
      </c>
      <c r="H3345" s="2">
        <f>E3345</f>
        <v>961</v>
      </c>
      <c r="I3345" s="2" cm="1">
        <f t="array" ref="I3345">MAX(IF($G$3:$G$4000=$G3345,$H$3:$H$4000))</f>
        <v>1021</v>
      </c>
      <c r="O3345" s="2" t="e">
        <f t="shared" si="205"/>
        <v>#N/A</v>
      </c>
    </row>
    <row r="3346" spans="1:15" x14ac:dyDescent="0.2">
      <c r="A3346" t="s">
        <v>1188</v>
      </c>
      <c r="B3346" t="s">
        <v>1503</v>
      </c>
      <c r="C3346" t="s">
        <v>38</v>
      </c>
      <c r="D3346" s="5"/>
      <c r="E3346" s="2">
        <v>959</v>
      </c>
      <c r="F3346" s="2">
        <v>22</v>
      </c>
      <c r="G3346" t="str">
        <f>B3346&amp;C3346</f>
        <v>Randi HEMASHA COORAYtriple-jump</v>
      </c>
      <c r="H3346" s="2">
        <f>E3346</f>
        <v>959</v>
      </c>
      <c r="I3346" s="2" cm="1">
        <f t="array" ref="I3346">MAX(IF($G$3:$G$4000=$G3346,$H$3:$H$4000))</f>
        <v>987</v>
      </c>
      <c r="O3346" s="2" t="e">
        <f t="shared" si="205"/>
        <v>#N/A</v>
      </c>
    </row>
    <row r="3347" spans="1:15" x14ac:dyDescent="0.2">
      <c r="A3347" t="s">
        <v>1188</v>
      </c>
      <c r="B3347" t="s">
        <v>1482</v>
      </c>
      <c r="C3347" s="6" t="s">
        <v>37</v>
      </c>
      <c r="D3347" s="5">
        <v>44701</v>
      </c>
      <c r="E3347" s="2">
        <v>947</v>
      </c>
      <c r="F3347" s="2">
        <v>61</v>
      </c>
      <c r="G3347" t="str">
        <f>B3347&amp;C3347</f>
        <v>M.H.N. HERATHlong-jump</v>
      </c>
      <c r="H3347" s="2">
        <f>E3347</f>
        <v>947</v>
      </c>
      <c r="I3347" s="2" cm="1">
        <f t="array" ref="I3347">MAX(IF($G$3:$G$4000=$G3347,$H$3:$H$4000))</f>
        <v>947</v>
      </c>
      <c r="O3347" s="2" t="e">
        <f t="shared" si="205"/>
        <v>#N/A</v>
      </c>
    </row>
    <row r="3348" spans="1:15" x14ac:dyDescent="0.2">
      <c r="A3348" t="s">
        <v>1188</v>
      </c>
      <c r="B3348" t="s">
        <v>5424</v>
      </c>
      <c r="C3348" t="s">
        <v>33</v>
      </c>
      <c r="D3348" s="5">
        <v>32837</v>
      </c>
      <c r="E3348" s="2">
        <v>946</v>
      </c>
      <c r="F3348" s="2">
        <v>44</v>
      </c>
      <c r="G3348" t="str">
        <f>B3348&amp;C3348</f>
        <v>G.D. Niroshika LAKMALI400mh</v>
      </c>
      <c r="H3348" s="2">
        <f>E3348</f>
        <v>946</v>
      </c>
      <c r="I3348" s="2" cm="1">
        <f t="array" ref="I3348">MAX(IF($G$3:$G$4000=$G3348,$H$3:$H$4000))</f>
        <v>946</v>
      </c>
      <c r="O3348" s="2" t="e">
        <f t="shared" si="205"/>
        <v>#N/A</v>
      </c>
    </row>
    <row r="3349" spans="1:15" x14ac:dyDescent="0.2">
      <c r="A3349" t="s">
        <v>1188</v>
      </c>
      <c r="B3349" t="s">
        <v>1689</v>
      </c>
      <c r="C3349" t="s">
        <v>41</v>
      </c>
      <c r="D3349" s="5">
        <v>33303</v>
      </c>
      <c r="E3349" s="2">
        <v>934</v>
      </c>
      <c r="F3349" s="2">
        <v>10</v>
      </c>
      <c r="G3349" t="str">
        <f>B3349&amp;C3349</f>
        <v>Dayana HARSHANI MADUWANTHIjavelin-throw</v>
      </c>
      <c r="H3349" s="2">
        <f>E3349</f>
        <v>934</v>
      </c>
      <c r="I3349" s="2" cm="1">
        <f t="array" ref="I3349">MAX(IF($G$3:$G$4000=$G3349,$H$3:$H$4000))</f>
        <v>934</v>
      </c>
      <c r="O3349" s="2" t="e">
        <f t="shared" si="205"/>
        <v>#N/A</v>
      </c>
    </row>
    <row r="3350" spans="1:15" x14ac:dyDescent="0.2">
      <c r="A3350" t="s">
        <v>1188</v>
      </c>
      <c r="B3350" t="s">
        <v>1431</v>
      </c>
      <c r="C3350" t="s">
        <v>30</v>
      </c>
      <c r="D3350" s="5"/>
      <c r="E3350" s="2">
        <v>909</v>
      </c>
      <c r="F3350" s="2">
        <v>28</v>
      </c>
      <c r="G3350" t="str">
        <f>B3350&amp;C3350</f>
        <v>H.M.C.S. HERATH10000m</v>
      </c>
      <c r="H3350" s="2">
        <f>E3350</f>
        <v>909</v>
      </c>
      <c r="I3350" s="2" cm="1">
        <f t="array" ref="I3350">MAX(IF($G$3:$G$4000=$G3350,$H$3:$H$4000))</f>
        <v>909</v>
      </c>
      <c r="O3350" s="2" t="e">
        <f t="shared" si="205"/>
        <v>#N/A</v>
      </c>
    </row>
    <row r="3351" spans="1:15" x14ac:dyDescent="0.2">
      <c r="A3351" t="s">
        <v>1188</v>
      </c>
      <c r="B3351" t="s">
        <v>5427</v>
      </c>
      <c r="C3351" t="s">
        <v>33</v>
      </c>
      <c r="D3351" s="5"/>
      <c r="E3351" s="2">
        <v>909</v>
      </c>
      <c r="F3351" s="2">
        <v>56</v>
      </c>
      <c r="G3351" t="str">
        <f>B3351&amp;C3351</f>
        <v>A.P.M.S.K. ABEYRATHNE400mh</v>
      </c>
      <c r="H3351" s="2">
        <f>E3351</f>
        <v>909</v>
      </c>
      <c r="I3351" s="2" cm="1">
        <f t="array" ref="I3351">MAX(IF($G$3:$G$4000=$G3351,$H$3:$H$4000))</f>
        <v>909</v>
      </c>
      <c r="O3351" s="2" t="e">
        <f t="shared" si="205"/>
        <v>#N/A</v>
      </c>
    </row>
    <row r="3352" spans="1:15" x14ac:dyDescent="0.2">
      <c r="A3352" t="s">
        <v>1188</v>
      </c>
      <c r="B3352" t="s">
        <v>5436</v>
      </c>
      <c r="C3352" t="s">
        <v>35</v>
      </c>
      <c r="D3352" s="5">
        <v>44671</v>
      </c>
      <c r="E3352" s="2">
        <v>907</v>
      </c>
      <c r="F3352" s="2">
        <v>59</v>
      </c>
      <c r="G3352" t="str">
        <f>B3352&amp;C3352</f>
        <v>Renindi PEHANSAhigh-jump</v>
      </c>
      <c r="H3352" s="2">
        <f>E3352</f>
        <v>907</v>
      </c>
      <c r="I3352" s="2" cm="1">
        <f t="array" ref="I3352">MAX(IF($G$3:$G$4000=$G3352,$H$3:$H$4000))</f>
        <v>907</v>
      </c>
      <c r="O3352" s="2" t="e">
        <f t="shared" si="205"/>
        <v>#N/A</v>
      </c>
    </row>
    <row r="3353" spans="1:15" x14ac:dyDescent="0.2">
      <c r="A3353" t="s">
        <v>1188</v>
      </c>
      <c r="B3353" t="s">
        <v>1686</v>
      </c>
      <c r="C3353" t="s">
        <v>41</v>
      </c>
      <c r="D3353" s="5">
        <v>29847</v>
      </c>
      <c r="E3353" s="2">
        <v>895</v>
      </c>
      <c r="F3353" s="2">
        <v>13</v>
      </c>
      <c r="G3353" t="str">
        <f>B3353&amp;C3353</f>
        <v>Nadeeka LAKMALIjavelin-throw</v>
      </c>
      <c r="H3353" s="2">
        <f>E3353</f>
        <v>895</v>
      </c>
      <c r="I3353" s="2" cm="1">
        <f t="array" ref="I3353">MAX(IF($G$3:$G$4000=$G3353,$H$3:$H$4000))</f>
        <v>962</v>
      </c>
      <c r="O3353" s="2" t="e">
        <f t="shared" si="205"/>
        <v>#N/A</v>
      </c>
    </row>
    <row r="3354" spans="1:15" x14ac:dyDescent="0.2">
      <c r="A3354" t="s">
        <v>1188</v>
      </c>
      <c r="B3354" t="s">
        <v>1689</v>
      </c>
      <c r="C3354" s="5" t="s">
        <v>41</v>
      </c>
      <c r="D3354" s="5">
        <v>33303</v>
      </c>
      <c r="E3354" s="2">
        <v>884</v>
      </c>
      <c r="F3354" s="2">
        <v>45</v>
      </c>
      <c r="G3354" t="str">
        <f>B3354&amp;C3354</f>
        <v>Dayana HARSHANI MADUWANTHIjavelin-throw</v>
      </c>
      <c r="H3354" s="2">
        <f>E3354</f>
        <v>884</v>
      </c>
      <c r="I3354" s="2" cm="1">
        <f t="array" ref="I3354">MAX(IF($G$3:$G$4000=$G3354,$H$3:$H$4000))</f>
        <v>934</v>
      </c>
      <c r="O3354" s="2" t="e">
        <f t="shared" si="205"/>
        <v>#N/A</v>
      </c>
    </row>
    <row r="3355" spans="1:15" x14ac:dyDescent="0.2">
      <c r="A3355" t="s">
        <v>1188</v>
      </c>
      <c r="B3355" t="s">
        <v>1558</v>
      </c>
      <c r="C3355" t="s">
        <v>36</v>
      </c>
      <c r="D3355" s="5"/>
      <c r="E3355" s="2">
        <v>868</v>
      </c>
      <c r="F3355" s="2">
        <v>30</v>
      </c>
      <c r="G3355" t="str">
        <f>B3355&amp;C3355</f>
        <v>Sachini KAUSHALYApole-vault</v>
      </c>
      <c r="H3355" s="2">
        <f>E3355</f>
        <v>868</v>
      </c>
      <c r="I3355" s="2" cm="1">
        <f t="array" ref="I3355">MAX(IF($G$3:$G$4000=$G3355,$H$3:$H$4000))</f>
        <v>868</v>
      </c>
      <c r="O3355" s="2" t="e">
        <f t="shared" si="205"/>
        <v>#N/A</v>
      </c>
    </row>
    <row r="3356" spans="1:15" x14ac:dyDescent="0.2">
      <c r="A3356" t="s">
        <v>1188</v>
      </c>
      <c r="B3356" t="s">
        <v>1558</v>
      </c>
      <c r="C3356" t="s">
        <v>36</v>
      </c>
      <c r="D3356" s="5"/>
      <c r="E3356" s="2">
        <v>838</v>
      </c>
      <c r="F3356" s="2">
        <v>70</v>
      </c>
      <c r="G3356" t="str">
        <f>B3356&amp;C3356</f>
        <v>Sachini KAUSHALYApole-vault</v>
      </c>
      <c r="H3356" s="2">
        <f>E3356</f>
        <v>838</v>
      </c>
      <c r="I3356" s="2" cm="1">
        <f t="array" ref="I3356">MAX(IF($G$3:$G$4000=$G3356,$H$3:$H$4000))</f>
        <v>868</v>
      </c>
      <c r="O3356" s="2" t="e">
        <f t="shared" si="205"/>
        <v>#N/A</v>
      </c>
    </row>
    <row r="3357" spans="1:15" x14ac:dyDescent="0.2">
      <c r="A3357" t="s">
        <v>1188</v>
      </c>
      <c r="B3357" t="s">
        <v>1719</v>
      </c>
      <c r="C3357" s="6" t="s">
        <v>41</v>
      </c>
      <c r="D3357" s="5"/>
      <c r="E3357" s="2">
        <v>835</v>
      </c>
      <c r="F3357" s="2">
        <v>23</v>
      </c>
      <c r="G3357" t="str">
        <f>B3357&amp;C3357</f>
        <v>S.P.H. SEWWANDIjavelin-throw</v>
      </c>
      <c r="H3357" s="2">
        <f>E3357</f>
        <v>835</v>
      </c>
      <c r="I3357" s="2" cm="1">
        <f t="array" ref="I3357">MAX(IF($G$3:$G$4000=$G3357,$H$3:$H$4000))</f>
        <v>835</v>
      </c>
      <c r="O3357" s="2" t="e">
        <f t="shared" si="205"/>
        <v>#N/A</v>
      </c>
    </row>
    <row r="3358" spans="1:15" x14ac:dyDescent="0.2">
      <c r="A3358" t="s">
        <v>1188</v>
      </c>
      <c r="B3358" t="s">
        <v>2564</v>
      </c>
      <c r="C3358" s="5" t="s">
        <v>36</v>
      </c>
      <c r="D3358" s="5">
        <v>1986</v>
      </c>
      <c r="E3358" s="2">
        <v>807</v>
      </c>
      <c r="F3358" s="2">
        <v>49</v>
      </c>
      <c r="G3358" t="str">
        <f>B3358&amp;C3358</f>
        <v>K.A.K. LAKRANI PERERApole-vault</v>
      </c>
      <c r="H3358" s="2">
        <f>E3358</f>
        <v>807</v>
      </c>
      <c r="I3358" s="2" cm="1">
        <f t="array" ref="I3358">MAX(IF($G$3:$G$4000=$G3358,$H$3:$H$4000))</f>
        <v>807</v>
      </c>
      <c r="O3358" s="2" t="e">
        <f t="shared" si="205"/>
        <v>#N/A</v>
      </c>
    </row>
    <row r="3359" spans="1:15" x14ac:dyDescent="0.2">
      <c r="A3359" t="s">
        <v>1188</v>
      </c>
      <c r="B3359" t="s">
        <v>2564</v>
      </c>
      <c r="C3359" s="6" t="s">
        <v>36</v>
      </c>
      <c r="D3359" s="5">
        <v>1986</v>
      </c>
      <c r="E3359" s="2">
        <v>807</v>
      </c>
      <c r="F3359" s="2">
        <v>92</v>
      </c>
      <c r="G3359" t="str">
        <f>B3359&amp;C3359</f>
        <v>K.A.K. LAKRANI PERERApole-vault</v>
      </c>
      <c r="H3359" s="2">
        <f>E3359</f>
        <v>807</v>
      </c>
      <c r="I3359" s="2" cm="1">
        <f t="array" ref="I3359">MAX(IF($G$3:$G$4000=$G3359,$H$3:$H$4000))</f>
        <v>807</v>
      </c>
      <c r="O3359" s="2" t="e">
        <f t="shared" si="205"/>
        <v>#N/A</v>
      </c>
    </row>
    <row r="3360" spans="1:15" x14ac:dyDescent="0.2">
      <c r="A3360" t="s">
        <v>1188</v>
      </c>
      <c r="B3360" t="s">
        <v>2800</v>
      </c>
      <c r="C3360" t="s">
        <v>41</v>
      </c>
      <c r="D3360" s="5"/>
      <c r="E3360" s="2">
        <v>805</v>
      </c>
      <c r="F3360" s="2">
        <v>92</v>
      </c>
      <c r="G3360" t="str">
        <f>B3360&amp;C3360</f>
        <v>Sri ASTUTIjavelin-throw</v>
      </c>
      <c r="H3360" s="2">
        <f>E3360</f>
        <v>805</v>
      </c>
      <c r="I3360" s="2" cm="1">
        <f t="array" ref="I3360">MAX(IF($G$3:$G$4000=$G3360,$H$3:$H$4000))</f>
        <v>805</v>
      </c>
      <c r="O3360" s="2" t="e">
        <f t="shared" si="205"/>
        <v>#N/A</v>
      </c>
    </row>
    <row r="3361" spans="1:15" x14ac:dyDescent="0.2">
      <c r="A3361" t="s">
        <v>1188</v>
      </c>
      <c r="B3361" t="s">
        <v>1647</v>
      </c>
      <c r="C3361" t="s">
        <v>39</v>
      </c>
      <c r="D3361" s="5">
        <v>33159</v>
      </c>
      <c r="E3361" s="2">
        <v>802</v>
      </c>
      <c r="F3361" s="2">
        <v>34</v>
      </c>
      <c r="G3361" t="str">
        <f>B3361&amp;C3361</f>
        <v>Kumudumali FERNANDOshot-put</v>
      </c>
      <c r="H3361" s="2">
        <f>E3361</f>
        <v>802</v>
      </c>
      <c r="I3361" s="2" cm="1">
        <f t="array" ref="I3361">MAX(IF($G$3:$G$4000=$G3361,$H$3:$H$4000))</f>
        <v>802</v>
      </c>
      <c r="O3361" s="2" t="e">
        <f t="shared" si="205"/>
        <v>#N/A</v>
      </c>
    </row>
    <row r="3362" spans="1:15" x14ac:dyDescent="0.2">
      <c r="A3362" t="s">
        <v>1188</v>
      </c>
      <c r="B3362" t="s">
        <v>2828</v>
      </c>
      <c r="C3362" t="s">
        <v>85</v>
      </c>
      <c r="D3362" s="5">
        <v>34429</v>
      </c>
      <c r="E3362" s="2">
        <v>799</v>
      </c>
      <c r="F3362" s="2">
        <v>39</v>
      </c>
      <c r="G3362" t="str">
        <f>B3362&amp;C3362</f>
        <v>P.B. GAYANIrace-walking</v>
      </c>
      <c r="H3362" s="2">
        <f>E3362</f>
        <v>799</v>
      </c>
      <c r="I3362" s="2" cm="1">
        <f t="array" ref="I3362">MAX(IF($G$3:$G$4000=$G3362,$H$3:$H$4000))</f>
        <v>799</v>
      </c>
      <c r="O3362" s="2" t="e">
        <f t="shared" si="205"/>
        <v>#N/A</v>
      </c>
    </row>
    <row r="3363" spans="1:15" x14ac:dyDescent="0.2">
      <c r="A3363" t="s">
        <v>1188</v>
      </c>
      <c r="B3363" t="s">
        <v>1645</v>
      </c>
      <c r="C3363" t="s">
        <v>39</v>
      </c>
      <c r="D3363" s="5">
        <v>44640</v>
      </c>
      <c r="E3363" s="2">
        <v>751</v>
      </c>
      <c r="F3363" s="2">
        <v>69</v>
      </c>
      <c r="G3363" t="str">
        <f>B3363&amp;C3363</f>
        <v>Ovini CHANDRASEKARAshot-put</v>
      </c>
      <c r="H3363" s="2">
        <f>E3363</f>
        <v>751</v>
      </c>
      <c r="I3363" s="2" cm="1">
        <f t="array" ref="I3363">MAX(IF($G$3:$G$4000=$G3363,$H$3:$H$4000))</f>
        <v>751</v>
      </c>
      <c r="O3363" s="2" t="e">
        <f t="shared" si="205"/>
        <v>#N/A</v>
      </c>
    </row>
    <row r="3364" spans="1:15" x14ac:dyDescent="0.2">
      <c r="A3364" t="s">
        <v>1188</v>
      </c>
      <c r="B3364" t="s">
        <v>1650</v>
      </c>
      <c r="C3364" s="5" t="s">
        <v>39</v>
      </c>
      <c r="D3364" s="5"/>
      <c r="E3364" s="2">
        <v>734</v>
      </c>
      <c r="F3364" s="2">
        <v>82</v>
      </c>
      <c r="G3364" t="str">
        <f>B3364&amp;C3364</f>
        <v>P.A.Priyangika KUMARIshot-put</v>
      </c>
      <c r="H3364" s="2">
        <f>E3364</f>
        <v>734</v>
      </c>
      <c r="I3364" s="2" cm="1">
        <f t="array" ref="I3364">MAX(IF($G$3:$G$4000=$G3364,$H$3:$H$4000))</f>
        <v>734</v>
      </c>
      <c r="O3364" s="2" t="e">
        <f t="shared" si="205"/>
        <v>#N/A</v>
      </c>
    </row>
    <row r="3365" spans="1:15" x14ac:dyDescent="0.2">
      <c r="A3365" t="s">
        <v>2872</v>
      </c>
      <c r="B3365" t="s">
        <v>2873</v>
      </c>
      <c r="C3365" t="s">
        <v>82</v>
      </c>
      <c r="D3365" s="5">
        <v>33905</v>
      </c>
      <c r="E3365" s="2">
        <v>1153</v>
      </c>
      <c r="F3365" s="2">
        <v>45</v>
      </c>
      <c r="G3365" t="str">
        <f>B3365&amp;C3365</f>
        <v>Failuna MATANGAmarathon</v>
      </c>
      <c r="H3365" s="2">
        <f>E3365</f>
        <v>1153</v>
      </c>
      <c r="I3365" s="2" cm="1">
        <f t="array" ref="I3365">MAX(IF($G$3:$G$4000=$G3365,$H$3:$H$4000))</f>
        <v>1153</v>
      </c>
      <c r="O3365" s="2" t="e">
        <f t="shared" si="205"/>
        <v>#N/A</v>
      </c>
    </row>
    <row r="3366" spans="1:15" x14ac:dyDescent="0.2">
      <c r="A3366" t="s">
        <v>1902</v>
      </c>
      <c r="B3366" t="s">
        <v>1903</v>
      </c>
      <c r="C3366" t="s">
        <v>33</v>
      </c>
      <c r="D3366" s="5">
        <v>32954</v>
      </c>
      <c r="E3366" s="2">
        <v>1138</v>
      </c>
      <c r="F3366" s="2">
        <v>20</v>
      </c>
      <c r="G3366" t="str">
        <f>B3366&amp;C3366</f>
        <v>Yanique HAYE-SMITH400mh</v>
      </c>
      <c r="H3366" s="2">
        <f>E3366</f>
        <v>1138</v>
      </c>
      <c r="I3366" s="2" cm="1">
        <f t="array" ref="I3366">MAX(IF($G$3:$G$4000=$G3366,$H$3:$H$4000))</f>
        <v>1138</v>
      </c>
      <c r="O3366" s="2" t="e">
        <f t="shared" si="205"/>
        <v>#N/A</v>
      </c>
    </row>
    <row r="3367" spans="1:15" x14ac:dyDescent="0.2">
      <c r="A3367" t="s">
        <v>1902</v>
      </c>
      <c r="B3367" t="s">
        <v>1903</v>
      </c>
      <c r="C3367" s="5" t="s">
        <v>26</v>
      </c>
      <c r="D3367" s="5">
        <v>32954</v>
      </c>
      <c r="E3367" s="2">
        <v>1107</v>
      </c>
      <c r="F3367" s="2">
        <v>59</v>
      </c>
      <c r="G3367" t="str">
        <f>B3367&amp;C3367</f>
        <v>Yanique HAYE-SMITH400m</v>
      </c>
      <c r="H3367" s="2">
        <f>E3367</f>
        <v>1107</v>
      </c>
      <c r="I3367" s="2" cm="1">
        <f t="array" ref="I3367">MAX(IF($G$3:$G$4000=$G3367,$H$3:$H$4000))</f>
        <v>1107</v>
      </c>
      <c r="O3367" s="2" t="e">
        <f t="shared" si="205"/>
        <v>#N/A</v>
      </c>
    </row>
    <row r="3368" spans="1:15" x14ac:dyDescent="0.2">
      <c r="A3368" t="s">
        <v>1184</v>
      </c>
      <c r="B3368" t="s">
        <v>1865</v>
      </c>
      <c r="C3368" t="s">
        <v>37</v>
      </c>
      <c r="D3368" s="5">
        <v>35952</v>
      </c>
      <c r="E3368" s="2">
        <v>1209</v>
      </c>
      <c r="F3368" s="2">
        <v>3</v>
      </c>
      <c r="G3368" t="str">
        <f>B3368&amp;C3368</f>
        <v>Tyra GITTENSlong-jump</v>
      </c>
      <c r="H3368" s="2">
        <f>E3368</f>
        <v>1209</v>
      </c>
      <c r="I3368" s="2" cm="1">
        <f t="array" ref="I3368">MAX(IF($G$3:$G$4000=$G3368,$H$3:$H$4000))</f>
        <v>1209</v>
      </c>
      <c r="O3368" s="2" t="e">
        <f t="shared" si="205"/>
        <v>#N/A</v>
      </c>
    </row>
    <row r="3369" spans="1:15" x14ac:dyDescent="0.2">
      <c r="A3369" t="s">
        <v>1184</v>
      </c>
      <c r="B3369" t="s">
        <v>1772</v>
      </c>
      <c r="C3369" s="5" t="s">
        <v>2</v>
      </c>
      <c r="D3369" s="5">
        <v>33704</v>
      </c>
      <c r="E3369" s="2">
        <v>1201</v>
      </c>
      <c r="F3369" s="2">
        <v>10</v>
      </c>
      <c r="G3369" t="str">
        <f>B3369&amp;C3369</f>
        <v>Michelle-Lee AHYE100m</v>
      </c>
      <c r="H3369" s="2">
        <f>E3369</f>
        <v>1201</v>
      </c>
      <c r="I3369" s="2" cm="1">
        <f t="array" ref="I3369">MAX(IF($G$3:$G$4000=$G3369,$H$3:$H$4000))</f>
        <v>1201</v>
      </c>
      <c r="O3369" s="2" t="e">
        <f t="shared" si="205"/>
        <v>#N/A</v>
      </c>
    </row>
    <row r="3370" spans="1:15" x14ac:dyDescent="0.2">
      <c r="A3370" t="s">
        <v>1184</v>
      </c>
      <c r="B3370" t="s">
        <v>1865</v>
      </c>
      <c r="C3370" t="s">
        <v>35</v>
      </c>
      <c r="D3370" s="6">
        <v>35952</v>
      </c>
      <c r="E3370" s="2">
        <v>1170</v>
      </c>
      <c r="F3370" s="2">
        <v>3</v>
      </c>
      <c r="G3370" t="str">
        <f>B3370&amp;C3370</f>
        <v>Tyra GITTENShigh-jump</v>
      </c>
      <c r="H3370" s="2">
        <f>E3370</f>
        <v>1170</v>
      </c>
      <c r="I3370" s="2" cm="1">
        <f t="array" ref="I3370">MAX(IF($G$3:$G$4000=$G3370,$H$3:$H$4000))</f>
        <v>1170</v>
      </c>
      <c r="O3370" s="2" t="e">
        <f t="shared" si="205"/>
        <v>#N/A</v>
      </c>
    </row>
    <row r="3371" spans="1:15" x14ac:dyDescent="0.2">
      <c r="A3371" t="s">
        <v>1184</v>
      </c>
      <c r="B3371" t="s">
        <v>1791</v>
      </c>
      <c r="C3371" t="s">
        <v>2</v>
      </c>
      <c r="D3371" s="6">
        <v>31699</v>
      </c>
      <c r="E3371" s="2">
        <v>1159</v>
      </c>
      <c r="F3371" s="2">
        <v>30</v>
      </c>
      <c r="G3371" t="str">
        <f>B3371&amp;C3371</f>
        <v>Kelly-Ann BAPTISTE100m</v>
      </c>
      <c r="H3371" s="2">
        <f>E3371</f>
        <v>1159</v>
      </c>
      <c r="I3371" s="2" cm="1">
        <f t="array" ref="I3371">MAX(IF($G$3:$G$4000=$G3371,$H$3:$H$4000))</f>
        <v>1159</v>
      </c>
      <c r="O3371" s="2" t="e">
        <f t="shared" si="205"/>
        <v>#N/A</v>
      </c>
    </row>
    <row r="3372" spans="1:15" x14ac:dyDescent="0.2">
      <c r="A3372" t="s">
        <v>1184</v>
      </c>
      <c r="B3372" t="s">
        <v>1865</v>
      </c>
      <c r="C3372" t="s">
        <v>43</v>
      </c>
      <c r="D3372" s="5">
        <v>35952</v>
      </c>
      <c r="E3372" s="2">
        <v>1157</v>
      </c>
      <c r="F3372" s="2">
        <v>1</v>
      </c>
      <c r="G3372" t="str">
        <f>B3372&amp;C3372</f>
        <v>Tyra GITTENSheptathlon</v>
      </c>
      <c r="H3372" s="2">
        <f>E3372</f>
        <v>1157</v>
      </c>
      <c r="I3372" s="2" cm="1">
        <f t="array" ref="I3372">MAX(IF($G$3:$G$4000=$G3372,$H$3:$H$4000))</f>
        <v>1157</v>
      </c>
      <c r="O3372" s="2" t="e">
        <f t="shared" si="205"/>
        <v>#N/A</v>
      </c>
    </row>
    <row r="3373" spans="1:15" x14ac:dyDescent="0.2">
      <c r="A3373" t="s">
        <v>1184</v>
      </c>
      <c r="B3373" t="s">
        <v>2279</v>
      </c>
      <c r="C3373" t="s">
        <v>33</v>
      </c>
      <c r="D3373" s="5">
        <v>33593</v>
      </c>
      <c r="E3373" s="2">
        <v>1153</v>
      </c>
      <c r="F3373" s="2">
        <v>10</v>
      </c>
      <c r="G3373" t="str">
        <f>B3373&amp;C3373</f>
        <v>Sparkle MCKNIGHT400mh</v>
      </c>
      <c r="H3373" s="2">
        <f>E3373</f>
        <v>1153</v>
      </c>
      <c r="I3373" s="2" cm="1">
        <f t="array" ref="I3373">MAX(IF($G$3:$G$4000=$G3373,$H$3:$H$4000))</f>
        <v>1153</v>
      </c>
      <c r="O3373" s="2" t="e">
        <f t="shared" si="205"/>
        <v>#N/A</v>
      </c>
    </row>
    <row r="3374" spans="1:15" x14ac:dyDescent="0.2">
      <c r="A3374" t="s">
        <v>1184</v>
      </c>
      <c r="B3374" t="s">
        <v>1795</v>
      </c>
      <c r="C3374" t="s">
        <v>2</v>
      </c>
      <c r="D3374" s="5">
        <v>36604</v>
      </c>
      <c r="E3374" s="2">
        <v>1148</v>
      </c>
      <c r="F3374" s="2">
        <v>37</v>
      </c>
      <c r="G3374" t="str">
        <f>B3374&amp;C3374</f>
        <v>Ayla STANISCLAUS100m</v>
      </c>
      <c r="H3374" s="2">
        <f>E3374</f>
        <v>1148</v>
      </c>
      <c r="I3374" s="2" cm="1">
        <f t="array" ref="I3374">MAX(IF($G$3:$G$4000=$G3374,$H$3:$H$4000))</f>
        <v>1148</v>
      </c>
      <c r="O3374" s="2" t="e">
        <f t="shared" si="205"/>
        <v>#N/A</v>
      </c>
    </row>
    <row r="3375" spans="1:15" x14ac:dyDescent="0.2">
      <c r="A3375" t="s">
        <v>1184</v>
      </c>
      <c r="B3375" t="s">
        <v>1805</v>
      </c>
      <c r="C3375" t="s">
        <v>2</v>
      </c>
      <c r="D3375" s="5">
        <v>35839</v>
      </c>
      <c r="E3375" s="2">
        <v>1129</v>
      </c>
      <c r="F3375" s="2">
        <v>51</v>
      </c>
      <c r="G3375" t="str">
        <f>B3375&amp;C3375</f>
        <v>Khalifa ST. FORT100m</v>
      </c>
      <c r="H3375" s="2">
        <f>E3375</f>
        <v>1129</v>
      </c>
      <c r="I3375" s="2" cm="1">
        <f t="array" ref="I3375">MAX(IF($G$3:$G$4000=$G3375,$H$3:$H$4000))</f>
        <v>1129</v>
      </c>
      <c r="O3375" s="2" t="e">
        <f t="shared" si="205"/>
        <v>#N/A</v>
      </c>
    </row>
    <row r="3376" spans="1:15" x14ac:dyDescent="0.2">
      <c r="A3376" t="s">
        <v>1184</v>
      </c>
      <c r="B3376" t="s">
        <v>2632</v>
      </c>
      <c r="C3376" t="s">
        <v>39</v>
      </c>
      <c r="D3376" s="6">
        <v>35126</v>
      </c>
      <c r="E3376" s="2">
        <v>1129</v>
      </c>
      <c r="F3376" s="2">
        <v>5</v>
      </c>
      <c r="G3376" t="str">
        <f>B3376&amp;C3376</f>
        <v>Portious WARRENshot-put</v>
      </c>
      <c r="H3376" s="2">
        <f>E3376</f>
        <v>1129</v>
      </c>
      <c r="I3376" s="2" cm="1">
        <f t="array" ref="I3376">MAX(IF($G$3:$G$4000=$G3376,$H$3:$H$4000))</f>
        <v>1129</v>
      </c>
      <c r="O3376" s="2" t="e">
        <f t="shared" si="205"/>
        <v>#N/A</v>
      </c>
    </row>
    <row r="3377" spans="1:15" x14ac:dyDescent="0.2">
      <c r="A3377" t="s">
        <v>1184</v>
      </c>
      <c r="B3377" t="s">
        <v>1820</v>
      </c>
      <c r="C3377" t="s">
        <v>2</v>
      </c>
      <c r="D3377" s="5">
        <v>33707</v>
      </c>
      <c r="E3377" s="2">
        <v>1108</v>
      </c>
      <c r="F3377" s="2">
        <v>72</v>
      </c>
      <c r="G3377" t="str">
        <f>B3377&amp;C3377</f>
        <v>Kai SELVON100m</v>
      </c>
      <c r="H3377" s="2">
        <f>E3377</f>
        <v>1108</v>
      </c>
      <c r="I3377" s="2" cm="1">
        <f t="array" ref="I3377">MAX(IF($G$3:$G$4000=$G3377,$H$3:$H$4000))</f>
        <v>1108</v>
      </c>
      <c r="O3377" s="2" t="e">
        <f t="shared" si="205"/>
        <v>#N/A</v>
      </c>
    </row>
    <row r="3378" spans="1:15" x14ac:dyDescent="0.2">
      <c r="A3378" t="s">
        <v>1184</v>
      </c>
      <c r="B3378" t="s">
        <v>1795</v>
      </c>
      <c r="C3378" t="s">
        <v>25</v>
      </c>
      <c r="D3378" s="5">
        <v>36604</v>
      </c>
      <c r="E3378" s="2">
        <v>1104</v>
      </c>
      <c r="F3378" s="2">
        <v>61</v>
      </c>
      <c r="G3378" t="str">
        <f>B3378&amp;C3378</f>
        <v>Ayla STANISCLAUS200m</v>
      </c>
      <c r="H3378" s="2">
        <f>E3378</f>
        <v>1104</v>
      </c>
      <c r="I3378" s="2" cm="1">
        <f t="array" ref="I3378">MAX(IF($G$3:$G$4000=$G3378,$H$3:$H$4000))</f>
        <v>1104</v>
      </c>
      <c r="O3378" s="2" t="e">
        <f t="shared" si="205"/>
        <v>#N/A</v>
      </c>
    </row>
    <row r="3379" spans="1:15" x14ac:dyDescent="0.2">
      <c r="A3379" t="s">
        <v>1184</v>
      </c>
      <c r="B3379" t="s">
        <v>1840</v>
      </c>
      <c r="C3379" t="s">
        <v>2</v>
      </c>
      <c r="D3379" s="5">
        <v>32104</v>
      </c>
      <c r="E3379" s="2">
        <v>1095</v>
      </c>
      <c r="F3379" s="2">
        <v>94</v>
      </c>
      <c r="G3379" t="str">
        <f>B3379&amp;C3379</f>
        <v>Reyare THOMAS100m</v>
      </c>
      <c r="H3379" s="2">
        <f>E3379</f>
        <v>1095</v>
      </c>
      <c r="I3379" s="2" cm="1">
        <f t="array" ref="I3379">MAX(IF($G$3:$G$4000=$G3379,$H$3:$H$4000))</f>
        <v>1095</v>
      </c>
      <c r="O3379" s="2" t="e">
        <f t="shared" si="205"/>
        <v>#N/A</v>
      </c>
    </row>
    <row r="3380" spans="1:15" x14ac:dyDescent="0.2">
      <c r="A3380" t="s">
        <v>1184</v>
      </c>
      <c r="B3380" t="s">
        <v>1865</v>
      </c>
      <c r="C3380" t="s">
        <v>25</v>
      </c>
      <c r="D3380" s="5">
        <v>35952</v>
      </c>
      <c r="E3380" s="2">
        <v>1092</v>
      </c>
      <c r="F3380" s="2">
        <v>76</v>
      </c>
      <c r="G3380" t="str">
        <f>B3380&amp;C3380</f>
        <v>Tyra GITTENS200m</v>
      </c>
      <c r="H3380" s="2">
        <f>E3380</f>
        <v>1092</v>
      </c>
      <c r="I3380" s="2" cm="1">
        <f t="array" ref="I3380">MAX(IF($G$3:$G$4000=$G3380,$H$3:$H$4000))</f>
        <v>1092</v>
      </c>
      <c r="O3380" s="2" t="e">
        <f t="shared" si="205"/>
        <v>#N/A</v>
      </c>
    </row>
    <row r="3381" spans="1:15" x14ac:dyDescent="0.2">
      <c r="A3381" t="s">
        <v>1184</v>
      </c>
      <c r="B3381" t="s">
        <v>1772</v>
      </c>
      <c r="C3381" t="s">
        <v>25</v>
      </c>
      <c r="D3381" s="5">
        <v>33704</v>
      </c>
      <c r="E3381" s="2">
        <v>1091</v>
      </c>
      <c r="F3381" s="2">
        <v>78</v>
      </c>
      <c r="G3381" t="str">
        <f>B3381&amp;C3381</f>
        <v>Michelle-Lee AHYE200m</v>
      </c>
      <c r="H3381" s="2">
        <f>E3381</f>
        <v>1091</v>
      </c>
      <c r="I3381" s="2" cm="1">
        <f t="array" ref="I3381">MAX(IF($G$3:$G$4000=$G3381,$H$3:$H$4000))</f>
        <v>1091</v>
      </c>
      <c r="O3381" s="2" t="e">
        <f t="shared" si="205"/>
        <v>#N/A</v>
      </c>
    </row>
    <row r="3382" spans="1:15" x14ac:dyDescent="0.2">
      <c r="A3382" t="s">
        <v>1184</v>
      </c>
      <c r="B3382" t="s">
        <v>1868</v>
      </c>
      <c r="C3382" t="s">
        <v>25</v>
      </c>
      <c r="D3382" s="5">
        <v>37818</v>
      </c>
      <c r="E3382" s="2">
        <v>1089</v>
      </c>
      <c r="F3382" s="2">
        <v>84</v>
      </c>
      <c r="G3382" t="str">
        <f>B3382&amp;C3382</f>
        <v>Taejha BADAL200m</v>
      </c>
      <c r="H3382" s="2">
        <f>E3382</f>
        <v>1089</v>
      </c>
      <c r="I3382" s="2" cm="1">
        <f t="array" ref="I3382">MAX(IF($G$3:$G$4000=$G3382,$H$3:$H$4000))</f>
        <v>1089</v>
      </c>
      <c r="O3382" s="2" t="e">
        <f t="shared" si="205"/>
        <v>#N/A</v>
      </c>
    </row>
    <row r="3383" spans="1:15" x14ac:dyDescent="0.2">
      <c r="A3383" t="s">
        <v>1184</v>
      </c>
      <c r="B3383" t="s">
        <v>1865</v>
      </c>
      <c r="C3383" t="s">
        <v>32</v>
      </c>
      <c r="D3383" s="5">
        <v>35952</v>
      </c>
      <c r="E3383" s="2">
        <v>1088</v>
      </c>
      <c r="F3383" s="2">
        <v>52</v>
      </c>
      <c r="G3383" t="str">
        <f>B3383&amp;C3383</f>
        <v>Tyra GITTENS100mh</v>
      </c>
      <c r="H3383" s="2">
        <f>E3383</f>
        <v>1088</v>
      </c>
      <c r="I3383" s="2" cm="1">
        <f t="array" ref="I3383">MAX(IF($G$3:$G$4000=$G3383,$H$3:$H$4000))</f>
        <v>1088</v>
      </c>
      <c r="O3383" s="2" t="e">
        <f t="shared" si="205"/>
        <v>#N/A</v>
      </c>
    </row>
    <row r="3384" spans="1:15" x14ac:dyDescent="0.2">
      <c r="A3384" t="s">
        <v>1184</v>
      </c>
      <c r="B3384" t="s">
        <v>1917</v>
      </c>
      <c r="C3384" t="s">
        <v>26</v>
      </c>
      <c r="D3384" s="5">
        <v>37376</v>
      </c>
      <c r="E3384" s="2">
        <v>1087</v>
      </c>
      <c r="F3384" s="2">
        <v>86</v>
      </c>
      <c r="G3384" t="str">
        <f>B3384&amp;C3384</f>
        <v>Rae-Anne SERVILLE400m</v>
      </c>
      <c r="H3384" s="2">
        <f>E3384</f>
        <v>1087</v>
      </c>
      <c r="I3384" s="2" cm="1">
        <f t="array" ref="I3384">MAX(IF($G$3:$G$4000=$G3384,$H$3:$H$4000))</f>
        <v>1087</v>
      </c>
      <c r="O3384" s="2" t="e">
        <f t="shared" si="205"/>
        <v>#N/A</v>
      </c>
    </row>
    <row r="3385" spans="1:15" x14ac:dyDescent="0.2">
      <c r="A3385" t="s">
        <v>1184</v>
      </c>
      <c r="B3385" t="s">
        <v>2256</v>
      </c>
      <c r="C3385" t="s">
        <v>32</v>
      </c>
      <c r="D3385" s="5">
        <v>44581</v>
      </c>
      <c r="E3385" s="2">
        <v>1066</v>
      </c>
      <c r="F3385" s="2">
        <v>78</v>
      </c>
      <c r="G3385" t="str">
        <f>B3385&amp;C3385</f>
        <v>SaÔ¨Åya JOHN100mh</v>
      </c>
      <c r="H3385" s="2">
        <f>E3385</f>
        <v>1066</v>
      </c>
      <c r="I3385" s="2" cm="1">
        <f t="array" ref="I3385">MAX(IF($G$3:$G$4000=$G3385,$H$3:$H$4000))</f>
        <v>1066</v>
      </c>
      <c r="O3385" s="2" t="e">
        <f t="shared" si="205"/>
        <v>#N/A</v>
      </c>
    </row>
    <row r="3386" spans="1:15" x14ac:dyDescent="0.2">
      <c r="A3386" t="s">
        <v>1184</v>
      </c>
      <c r="B3386" t="s">
        <v>1203</v>
      </c>
      <c r="C3386" t="s">
        <v>25</v>
      </c>
      <c r="D3386" s="5">
        <v>35023</v>
      </c>
      <c r="E3386" s="2">
        <v>1064</v>
      </c>
      <c r="F3386" s="2">
        <v>22</v>
      </c>
      <c r="G3386" t="str">
        <f>B3386&amp;C3386</f>
        <v>Mauricia PRIETO200m</v>
      </c>
      <c r="H3386" s="2">
        <f>E3386</f>
        <v>1064</v>
      </c>
      <c r="I3386" s="2" cm="1">
        <f t="array" ref="I3386">MAX(IF($G$3:$G$4000=$G3386,$H$3:$H$4000))</f>
        <v>1064</v>
      </c>
      <c r="O3386" s="2" t="e">
        <f t="shared" si="205"/>
        <v>#N/A</v>
      </c>
    </row>
    <row r="3387" spans="1:15" x14ac:dyDescent="0.2">
      <c r="A3387" t="s">
        <v>1184</v>
      </c>
      <c r="B3387" t="s">
        <v>1185</v>
      </c>
      <c r="C3387" t="s">
        <v>2</v>
      </c>
      <c r="D3387" s="5">
        <v>37933</v>
      </c>
      <c r="E3387" s="2">
        <v>1052</v>
      </c>
      <c r="F3387" s="2">
        <v>34</v>
      </c>
      <c r="G3387" t="str">
        <f>B3387&amp;C3387</f>
        <v>Shaniqua BASCOMBE100m</v>
      </c>
      <c r="H3387" s="2">
        <f>E3387</f>
        <v>1052</v>
      </c>
      <c r="I3387" s="2" cm="1">
        <f t="array" ref="I3387">MAX(IF($G$3:$G$4000=$G3387,$H$3:$H$4000))</f>
        <v>1052</v>
      </c>
    </row>
    <row r="3388" spans="1:15" x14ac:dyDescent="0.2">
      <c r="A3388" t="s">
        <v>1184</v>
      </c>
      <c r="B3388" t="s">
        <v>1203</v>
      </c>
      <c r="C3388" t="s">
        <v>2</v>
      </c>
      <c r="D3388" s="5">
        <v>35023</v>
      </c>
      <c r="E3388" s="2">
        <v>1028</v>
      </c>
      <c r="F3388" s="2">
        <v>62</v>
      </c>
      <c r="G3388" t="str">
        <f>B3388&amp;C3388</f>
        <v>Mauricia PRIETO100m</v>
      </c>
      <c r="H3388" s="2">
        <f>E3388</f>
        <v>1028</v>
      </c>
      <c r="I3388" s="2" cm="1">
        <f t="array" ref="I3388">MAX(IF($G$3:$G$4000=$G3388,$H$3:$H$4000))</f>
        <v>1028</v>
      </c>
    </row>
    <row r="3389" spans="1:15" x14ac:dyDescent="0.2">
      <c r="A3389" t="s">
        <v>1184</v>
      </c>
      <c r="B3389" t="s">
        <v>2406</v>
      </c>
      <c r="C3389" s="6" t="s">
        <v>37</v>
      </c>
      <c r="D3389" s="5">
        <v>44732</v>
      </c>
      <c r="E3389" s="2">
        <v>1012</v>
      </c>
      <c r="F3389" s="2">
        <v>99</v>
      </c>
      <c r="G3389" t="str">
        <f>B3389&amp;C3389</f>
        <v>Janae DE GANNESlong-jump</v>
      </c>
      <c r="H3389" s="2">
        <f>E3389</f>
        <v>1012</v>
      </c>
      <c r="I3389" s="2" cm="1">
        <f t="array" ref="I3389">MAX(IF($G$3:$G$4000=$G3389,$H$3:$H$4000))</f>
        <v>1012</v>
      </c>
    </row>
    <row r="3390" spans="1:15" x14ac:dyDescent="0.2">
      <c r="A3390" t="s">
        <v>1184</v>
      </c>
      <c r="B3390" t="s">
        <v>2639</v>
      </c>
      <c r="C3390" s="5" t="s">
        <v>39</v>
      </c>
      <c r="D3390" s="5">
        <v>34225</v>
      </c>
      <c r="E3390" s="2">
        <v>1005</v>
      </c>
      <c r="F3390" s="2">
        <v>19</v>
      </c>
      <c r="G3390" t="str">
        <f>B3390&amp;C3390</f>
        <v>Cherisse MURRAYshot-put</v>
      </c>
      <c r="H3390" s="2">
        <f>E3390</f>
        <v>1005</v>
      </c>
      <c r="I3390" s="2" cm="1">
        <f t="array" ref="I3390">MAX(IF($G$3:$G$4000=$G3390,$H$3:$H$4000))</f>
        <v>1005</v>
      </c>
    </row>
    <row r="3391" spans="1:15" x14ac:dyDescent="0.2">
      <c r="A3391" t="s">
        <v>1184</v>
      </c>
      <c r="B3391" t="s">
        <v>1226</v>
      </c>
      <c r="C3391" s="5" t="s">
        <v>25</v>
      </c>
      <c r="D3391" s="5">
        <v>44612</v>
      </c>
      <c r="E3391" s="2">
        <v>1004</v>
      </c>
      <c r="F3391" s="2">
        <v>70</v>
      </c>
      <c r="G3391" t="str">
        <f>B3391&amp;C3391</f>
        <v>Reece WEBSTER200m</v>
      </c>
      <c r="H3391" s="2">
        <f>E3391</f>
        <v>1004</v>
      </c>
      <c r="I3391" s="2" cm="1">
        <f t="array" ref="I3391">MAX(IF($G$3:$G$4000=$G3391,$H$3:$H$4000))</f>
        <v>1004</v>
      </c>
    </row>
    <row r="3392" spans="1:15" x14ac:dyDescent="0.2">
      <c r="A3392" t="s">
        <v>1184</v>
      </c>
      <c r="B3392" t="s">
        <v>5382</v>
      </c>
      <c r="C3392" s="6" t="s">
        <v>2</v>
      </c>
      <c r="D3392" s="5">
        <v>44640</v>
      </c>
      <c r="E3392" s="2">
        <v>1003</v>
      </c>
      <c r="F3392" s="2">
        <v>93</v>
      </c>
      <c r="G3392" t="str">
        <f>B3392&amp;C3392</f>
        <v>Kyah LA FORTUNE100m</v>
      </c>
      <c r="H3392" s="2">
        <f>E3392</f>
        <v>1003</v>
      </c>
      <c r="I3392" s="2" cm="1">
        <f t="array" ref="I3392">MAX(IF($G$3:$G$4000=$G3392,$H$3:$H$4000))</f>
        <v>1003</v>
      </c>
    </row>
    <row r="3393" spans="1:9" x14ac:dyDescent="0.2">
      <c r="A3393" t="s">
        <v>1184</v>
      </c>
      <c r="B3393" t="s">
        <v>1462</v>
      </c>
      <c r="C3393" t="s">
        <v>33</v>
      </c>
      <c r="D3393" s="5">
        <v>44671</v>
      </c>
      <c r="E3393" s="2">
        <v>1001</v>
      </c>
      <c r="F3393" s="2">
        <v>22</v>
      </c>
      <c r="G3393" t="str">
        <f>B3393&amp;C3393</f>
        <v>Natasha FOX400mh</v>
      </c>
      <c r="H3393" s="2">
        <f>E3393</f>
        <v>1001</v>
      </c>
      <c r="I3393" s="2" cm="1">
        <f t="array" ref="I3393">MAX(IF($G$3:$G$4000=$G3393,$H$3:$H$4000))</f>
        <v>1001</v>
      </c>
    </row>
    <row r="3394" spans="1:9" x14ac:dyDescent="0.2">
      <c r="A3394" t="s">
        <v>1184</v>
      </c>
      <c r="B3394" t="s">
        <v>1185</v>
      </c>
      <c r="C3394" s="5" t="s">
        <v>25</v>
      </c>
      <c r="D3394" s="5">
        <v>37933</v>
      </c>
      <c r="E3394" s="2">
        <v>985</v>
      </c>
      <c r="F3394" s="2">
        <v>99</v>
      </c>
      <c r="G3394" t="str">
        <f>B3394&amp;C3394</f>
        <v>Shaniqua BASCOMBE200m</v>
      </c>
      <c r="H3394" s="2">
        <f>E3394</f>
        <v>985</v>
      </c>
      <c r="I3394" s="2" cm="1">
        <f t="array" ref="I3394">MAX(IF($G$3:$G$4000=$G3394,$H$3:$H$4000))</f>
        <v>985</v>
      </c>
    </row>
    <row r="3395" spans="1:9" x14ac:dyDescent="0.2">
      <c r="A3395" t="s">
        <v>1184</v>
      </c>
      <c r="B3395" t="s">
        <v>2256</v>
      </c>
      <c r="C3395" t="s">
        <v>43</v>
      </c>
      <c r="D3395" s="6">
        <v>44581</v>
      </c>
      <c r="E3395" s="2">
        <v>968</v>
      </c>
      <c r="F3395" s="2">
        <v>16</v>
      </c>
      <c r="G3395" t="str">
        <f>B3395&amp;C3395</f>
        <v>SaÔ¨Åya JOHNheptathlon</v>
      </c>
      <c r="H3395" s="2">
        <f>E3395</f>
        <v>968</v>
      </c>
      <c r="I3395" s="2" cm="1">
        <f t="array" ref="I3395">MAX(IF($G$3:$G$4000=$G3395,$H$3:$H$4000))</f>
        <v>968</v>
      </c>
    </row>
    <row r="3396" spans="1:9" x14ac:dyDescent="0.2">
      <c r="A3396" t="s">
        <v>1184</v>
      </c>
      <c r="B3396" t="s">
        <v>2642</v>
      </c>
      <c r="C3396" t="s">
        <v>39</v>
      </c>
      <c r="D3396" s="5">
        <v>28924</v>
      </c>
      <c r="E3396" s="2">
        <v>965</v>
      </c>
      <c r="F3396" s="2">
        <v>27</v>
      </c>
      <c r="G3396" t="str">
        <f>B3396&amp;C3396</f>
        <v>Cleopatra BORELshot-put</v>
      </c>
      <c r="H3396" s="2">
        <f>E3396</f>
        <v>965</v>
      </c>
      <c r="I3396" s="2" cm="1">
        <f t="array" ref="I3396">MAX(IF($G$3:$G$4000=$G3396,$H$3:$H$4000))</f>
        <v>965</v>
      </c>
    </row>
    <row r="3397" spans="1:9" x14ac:dyDescent="0.2">
      <c r="A3397" t="s">
        <v>1184</v>
      </c>
      <c r="B3397" t="s">
        <v>5419</v>
      </c>
      <c r="C3397" t="s">
        <v>32</v>
      </c>
      <c r="D3397" s="5">
        <v>44671</v>
      </c>
      <c r="E3397" s="2">
        <v>962</v>
      </c>
      <c r="F3397" s="2">
        <v>46</v>
      </c>
      <c r="G3397" t="str">
        <f>B3397&amp;C3397</f>
        <v>Karessa KIRTON100mh</v>
      </c>
      <c r="H3397" s="2">
        <f>E3397</f>
        <v>962</v>
      </c>
      <c r="I3397" s="2" cm="1">
        <f t="array" ref="I3397">MAX(IF($G$3:$G$4000=$G3397,$H$3:$H$4000))</f>
        <v>962</v>
      </c>
    </row>
    <row r="3398" spans="1:9" x14ac:dyDescent="0.2">
      <c r="A3398" t="s">
        <v>1184</v>
      </c>
      <c r="B3398" t="s">
        <v>2653</v>
      </c>
      <c r="C3398" s="5" t="s">
        <v>39</v>
      </c>
      <c r="D3398" s="6">
        <v>32948</v>
      </c>
      <c r="E3398" s="2">
        <v>893</v>
      </c>
      <c r="F3398" s="2">
        <v>47</v>
      </c>
      <c r="G3398" t="str">
        <f>B3398&amp;C3398</f>
        <v>Hilenn JAMESshot-put</v>
      </c>
      <c r="H3398" s="2">
        <f>E3398</f>
        <v>893</v>
      </c>
      <c r="I3398" s="2" cm="1">
        <f t="array" ref="I3398">MAX(IF($G$3:$G$4000=$G3398,$H$3:$H$4000))</f>
        <v>893</v>
      </c>
    </row>
    <row r="3399" spans="1:9" x14ac:dyDescent="0.2">
      <c r="A3399" t="s">
        <v>1184</v>
      </c>
      <c r="B3399" s="5" t="s">
        <v>2659</v>
      </c>
      <c r="C3399" s="5" t="s">
        <v>39</v>
      </c>
      <c r="D3399" s="5">
        <v>36542</v>
      </c>
      <c r="E3399" s="2">
        <v>873</v>
      </c>
      <c r="F3399" s="2">
        <v>57</v>
      </c>
      <c r="G3399" t="str">
        <f>B3399&amp;C3399</f>
        <v>Ianna ROACHshot-put</v>
      </c>
      <c r="H3399" s="2">
        <f>E3399</f>
        <v>873</v>
      </c>
      <c r="I3399" s="2" cm="1">
        <f t="array" ref="I3399">MAX(IF($G$3:$G$4000=$G3399,$H$3:$H$4000))</f>
        <v>873</v>
      </c>
    </row>
    <row r="3400" spans="1:9" x14ac:dyDescent="0.2">
      <c r="A3400" t="s">
        <v>1184</v>
      </c>
      <c r="B3400" t="s">
        <v>2605</v>
      </c>
      <c r="C3400" t="s">
        <v>40</v>
      </c>
      <c r="D3400" s="5">
        <v>35328</v>
      </c>
      <c r="E3400" s="2">
        <v>872</v>
      </c>
      <c r="F3400" s="2">
        <v>66</v>
      </c>
      <c r="G3400" t="str">
        <f>B3400&amp;C3400</f>
        <v>Diamond Rose THOMASdiscus-throw</v>
      </c>
      <c r="H3400" s="2">
        <f>E3400</f>
        <v>872</v>
      </c>
      <c r="I3400" s="2" cm="1">
        <f t="array" ref="I3400">MAX(IF($G$3:$G$4000=$G3400,$H$3:$H$4000))</f>
        <v>872</v>
      </c>
    </row>
    <row r="3401" spans="1:9" x14ac:dyDescent="0.2">
      <c r="A3401" t="s">
        <v>1184</v>
      </c>
      <c r="B3401" t="s">
        <v>2781</v>
      </c>
      <c r="C3401" t="s">
        <v>41</v>
      </c>
      <c r="D3401" s="5">
        <v>36461</v>
      </c>
      <c r="E3401" s="2">
        <v>850</v>
      </c>
      <c r="F3401" s="2">
        <v>60</v>
      </c>
      <c r="G3401" t="str">
        <f>B3401&amp;C3401</f>
        <v>Talena MURRAYjavelin-throw</v>
      </c>
      <c r="H3401" s="2">
        <f>E3401</f>
        <v>850</v>
      </c>
      <c r="I3401" s="2" cm="1">
        <f t="array" ref="I3401">MAX(IF($G$3:$G$4000=$G3401,$H$3:$H$4000))</f>
        <v>850</v>
      </c>
    </row>
    <row r="3402" spans="1:9" x14ac:dyDescent="0.2">
      <c r="A3402" t="s">
        <v>1184</v>
      </c>
      <c r="B3402" t="s">
        <v>2784</v>
      </c>
      <c r="C3402" s="5" t="s">
        <v>41</v>
      </c>
      <c r="D3402" s="5">
        <v>1999</v>
      </c>
      <c r="E3402" s="2">
        <v>848</v>
      </c>
      <c r="F3402" s="2">
        <v>63</v>
      </c>
      <c r="G3402" t="str">
        <f>B3402&amp;C3402</f>
        <v>Asha JAMESjavelin-throw</v>
      </c>
      <c r="H3402" s="2">
        <f>E3402</f>
        <v>848</v>
      </c>
      <c r="I3402" s="2" cm="1">
        <f t="array" ref="I3402">MAX(IF($G$3:$G$4000=$G3402,$H$3:$H$4000))</f>
        <v>848</v>
      </c>
    </row>
    <row r="3403" spans="1:9" x14ac:dyDescent="0.2">
      <c r="A3403" t="s">
        <v>1184</v>
      </c>
      <c r="B3403" t="s">
        <v>2781</v>
      </c>
      <c r="C3403" t="s">
        <v>41</v>
      </c>
      <c r="D3403" s="5">
        <v>36461</v>
      </c>
      <c r="E3403" s="2">
        <v>750</v>
      </c>
      <c r="F3403" s="2">
        <v>54</v>
      </c>
      <c r="G3403" t="str">
        <f>B3403&amp;C3403</f>
        <v>Talena MURRAYjavelin-throw</v>
      </c>
      <c r="H3403" s="2">
        <f>E3403</f>
        <v>750</v>
      </c>
      <c r="I3403" s="2" cm="1">
        <f t="array" ref="I3403">MAX(IF($G$3:$G$4000=$G3403,$H$3:$H$4000))</f>
        <v>850</v>
      </c>
    </row>
    <row r="3404" spans="1:9" x14ac:dyDescent="0.2">
      <c r="A3404" t="s">
        <v>1184</v>
      </c>
      <c r="B3404" t="s">
        <v>1717</v>
      </c>
      <c r="C3404" t="s">
        <v>41</v>
      </c>
      <c r="D3404" s="5">
        <v>44732</v>
      </c>
      <c r="E3404" s="2">
        <v>716</v>
      </c>
      <c r="F3404" s="2">
        <v>74</v>
      </c>
      <c r="G3404" t="str">
        <f>B3404&amp;C3404</f>
        <v>Kenika CASSARjavelin-throw</v>
      </c>
      <c r="H3404" s="2">
        <f>E3404</f>
        <v>716</v>
      </c>
      <c r="I3404" s="2" cm="1">
        <f t="array" ref="I3404">MAX(IF($G$3:$G$4000=$G3404,$H$3:$H$4000))</f>
        <v>716</v>
      </c>
    </row>
    <row r="3405" spans="1:9" x14ac:dyDescent="0.2">
      <c r="A3405" t="s">
        <v>1888</v>
      </c>
      <c r="B3405" t="s">
        <v>2036</v>
      </c>
      <c r="C3405" t="s">
        <v>34</v>
      </c>
      <c r="D3405" s="5">
        <v>36351</v>
      </c>
      <c r="E3405" s="2">
        <v>1241</v>
      </c>
      <c r="F3405" s="2">
        <v>3</v>
      </c>
      <c r="G3405" t="str">
        <f>B3405&amp;C3405</f>
        <v>Peruth CHEMUTAI3000msc</v>
      </c>
      <c r="H3405" s="2">
        <f>E3405</f>
        <v>1241</v>
      </c>
      <c r="I3405" s="2" cm="1">
        <f t="array" ref="I3405">MAX(IF($G$3:$G$4000=$G3405,$H$3:$H$4000))</f>
        <v>1241</v>
      </c>
    </row>
    <row r="3406" spans="1:9" x14ac:dyDescent="0.2">
      <c r="A3406" t="s">
        <v>1888</v>
      </c>
      <c r="B3406" t="s">
        <v>1933</v>
      </c>
      <c r="C3406" t="s">
        <v>28</v>
      </c>
      <c r="D3406" s="5">
        <v>34204</v>
      </c>
      <c r="E3406" s="2">
        <v>1207</v>
      </c>
      <c r="F3406" s="2">
        <v>6</v>
      </c>
      <c r="G3406" t="str">
        <f>B3406&amp;C3406</f>
        <v>Winnie NANYONDO1500m</v>
      </c>
      <c r="H3406" s="2">
        <f>E3406</f>
        <v>1207</v>
      </c>
      <c r="I3406" s="2" cm="1">
        <f t="array" ref="I3406">MAX(IF($G$3:$G$4000=$G3406,$H$3:$H$4000))</f>
        <v>1207</v>
      </c>
    </row>
    <row r="3407" spans="1:9" x14ac:dyDescent="0.2">
      <c r="A3407" t="s">
        <v>1888</v>
      </c>
      <c r="B3407" t="s">
        <v>1926</v>
      </c>
      <c r="C3407" t="s">
        <v>27</v>
      </c>
      <c r="D3407" s="5">
        <v>34623</v>
      </c>
      <c r="E3407" s="2">
        <v>1198</v>
      </c>
      <c r="F3407" s="2">
        <v>6</v>
      </c>
      <c r="G3407" t="str">
        <f>B3407&amp;C3407</f>
        <v>Halimah NAKAAYI800m</v>
      </c>
      <c r="H3407" s="2">
        <f>E3407</f>
        <v>1198</v>
      </c>
      <c r="I3407" s="2" cm="1">
        <f t="array" ref="I3407">MAX(IF($G$3:$G$4000=$G3407,$H$3:$H$4000))</f>
        <v>1198</v>
      </c>
    </row>
    <row r="3408" spans="1:9" x14ac:dyDescent="0.2">
      <c r="A3408" t="s">
        <v>1888</v>
      </c>
      <c r="B3408" t="s">
        <v>2117</v>
      </c>
      <c r="C3408" t="s">
        <v>30</v>
      </c>
      <c r="D3408" s="5">
        <v>35781</v>
      </c>
      <c r="E3408" s="2">
        <v>1179</v>
      </c>
      <c r="F3408" s="2">
        <v>18</v>
      </c>
      <c r="G3408" t="str">
        <f>B3408&amp;C3408</f>
        <v>Mercyline CHELANGAT10000m</v>
      </c>
      <c r="H3408" s="2">
        <f>E3408</f>
        <v>1179</v>
      </c>
      <c r="I3408" s="2" cm="1">
        <f t="array" ref="I3408">MAX(IF($G$3:$G$4000=$G3408,$H$3:$H$4000))</f>
        <v>1179</v>
      </c>
    </row>
    <row r="3409" spans="1:9" x14ac:dyDescent="0.2">
      <c r="A3409" t="s">
        <v>1888</v>
      </c>
      <c r="B3409" s="5" t="s">
        <v>1933</v>
      </c>
      <c r="C3409" s="5" t="s">
        <v>27</v>
      </c>
      <c r="D3409" s="6">
        <v>34204</v>
      </c>
      <c r="E3409" s="2">
        <v>1165</v>
      </c>
      <c r="F3409" s="2">
        <v>16</v>
      </c>
      <c r="G3409" t="str">
        <f>B3409&amp;C3409</f>
        <v>Winnie NANYONDO800m</v>
      </c>
      <c r="H3409" s="2">
        <f>E3409</f>
        <v>1165</v>
      </c>
      <c r="I3409" s="2" cm="1">
        <f t="array" ref="I3409">MAX(IF($G$3:$G$4000=$G3409,$H$3:$H$4000))</f>
        <v>1165</v>
      </c>
    </row>
    <row r="3410" spans="1:9" x14ac:dyDescent="0.2">
      <c r="A3410" t="s">
        <v>1888</v>
      </c>
      <c r="B3410" t="s">
        <v>2004</v>
      </c>
      <c r="C3410" s="5" t="s">
        <v>29</v>
      </c>
      <c r="D3410" s="5">
        <v>35683</v>
      </c>
      <c r="E3410" s="2">
        <v>1154</v>
      </c>
      <c r="F3410" s="2">
        <v>29</v>
      </c>
      <c r="G3410" t="str">
        <f>B3410&amp;C3410</f>
        <v>Esther CHEBET5000m</v>
      </c>
      <c r="H3410" s="2">
        <f>E3410</f>
        <v>1154</v>
      </c>
      <c r="I3410" s="2" cm="1">
        <f t="array" ref="I3410">MAX(IF($G$3:$G$4000=$G3410,$H$3:$H$4000))</f>
        <v>1154</v>
      </c>
    </row>
    <row r="3411" spans="1:9" x14ac:dyDescent="0.2">
      <c r="A3411" t="s">
        <v>1888</v>
      </c>
      <c r="B3411" t="s">
        <v>2002</v>
      </c>
      <c r="C3411" t="s">
        <v>29</v>
      </c>
      <c r="D3411" s="5">
        <v>37840</v>
      </c>
      <c r="E3411" s="2">
        <v>1153</v>
      </c>
      <c r="F3411" s="2">
        <v>30</v>
      </c>
      <c r="G3411" t="str">
        <f>B3411&amp;C3411</f>
        <v>Prisca CHESANG5000m</v>
      </c>
      <c r="H3411" s="2">
        <f>E3411</f>
        <v>1153</v>
      </c>
      <c r="I3411" s="2" cm="1">
        <f t="array" ref="I3411">MAX(IF($G$3:$G$4000=$G3411,$H$3:$H$4000))</f>
        <v>1153</v>
      </c>
    </row>
    <row r="3412" spans="1:9" x14ac:dyDescent="0.2">
      <c r="A3412" t="s">
        <v>1888</v>
      </c>
      <c r="B3412" t="s">
        <v>2875</v>
      </c>
      <c r="C3412" s="5" t="s">
        <v>82</v>
      </c>
      <c r="D3412" s="5">
        <v>32113</v>
      </c>
      <c r="E3412" s="2">
        <v>1147</v>
      </c>
      <c r="F3412" s="2">
        <v>48</v>
      </c>
      <c r="G3412" t="str">
        <f>B3412&amp;C3412</f>
        <v>Immaculate CHEMUTAImarathon</v>
      </c>
      <c r="H3412" s="2">
        <f>E3412</f>
        <v>1147</v>
      </c>
      <c r="I3412" s="2" cm="1">
        <f t="array" ref="I3412">MAX(IF($G$3:$G$4000=$G3412,$H$3:$H$4000))</f>
        <v>1147</v>
      </c>
    </row>
    <row r="3413" spans="1:9" x14ac:dyDescent="0.2">
      <c r="A3413" t="s">
        <v>1888</v>
      </c>
      <c r="B3413" t="s">
        <v>2117</v>
      </c>
      <c r="C3413" t="s">
        <v>29</v>
      </c>
      <c r="D3413" s="5">
        <v>35781</v>
      </c>
      <c r="E3413" s="2">
        <v>1142</v>
      </c>
      <c r="F3413" s="2">
        <v>39</v>
      </c>
      <c r="G3413" t="str">
        <f>B3413&amp;C3413</f>
        <v>Mercyline CHELANGAT5000m</v>
      </c>
      <c r="H3413" s="2">
        <f>E3413</f>
        <v>1142</v>
      </c>
      <c r="I3413" s="2" cm="1">
        <f t="array" ref="I3413">MAX(IF($G$3:$G$4000=$G3413,$H$3:$H$4000))</f>
        <v>1142</v>
      </c>
    </row>
    <row r="3414" spans="1:9" x14ac:dyDescent="0.2">
      <c r="A3414" t="s">
        <v>1888</v>
      </c>
      <c r="B3414" t="s">
        <v>2002</v>
      </c>
      <c r="C3414" t="s">
        <v>28</v>
      </c>
      <c r="D3414" s="5">
        <v>37840</v>
      </c>
      <c r="E3414" s="2">
        <v>1141</v>
      </c>
      <c r="F3414" s="2">
        <v>35</v>
      </c>
      <c r="G3414" t="str">
        <f>B3414&amp;C3414</f>
        <v>Prisca CHESANG1500m</v>
      </c>
      <c r="H3414" s="2">
        <f>E3414</f>
        <v>1141</v>
      </c>
      <c r="I3414" s="2" cm="1">
        <f t="array" ref="I3414">MAX(IF($G$3:$G$4000=$G3414,$H$3:$H$4000))</f>
        <v>1141</v>
      </c>
    </row>
    <row r="3415" spans="1:9" x14ac:dyDescent="0.2">
      <c r="A3415" t="s">
        <v>1888</v>
      </c>
      <c r="B3415" t="s">
        <v>2886</v>
      </c>
      <c r="C3415" t="s">
        <v>82</v>
      </c>
      <c r="D3415" s="5">
        <v>33912</v>
      </c>
      <c r="E3415" s="2">
        <v>1135</v>
      </c>
      <c r="F3415" s="2">
        <v>61</v>
      </c>
      <c r="G3415" t="str">
        <f>B3415&amp;C3415</f>
        <v>Linet Toroitich CHEBETmarathon</v>
      </c>
      <c r="H3415" s="2">
        <f>E3415</f>
        <v>1135</v>
      </c>
      <c r="I3415" s="2" cm="1">
        <f t="array" ref="I3415">MAX(IF($G$3:$G$4000=$G3415,$H$3:$H$4000))</f>
        <v>1135</v>
      </c>
    </row>
    <row r="3416" spans="1:9" x14ac:dyDescent="0.2">
      <c r="A3416" t="s">
        <v>1888</v>
      </c>
      <c r="B3416" t="s">
        <v>1889</v>
      </c>
      <c r="C3416" t="s">
        <v>26</v>
      </c>
      <c r="D3416" s="5">
        <v>34476</v>
      </c>
      <c r="E3416" s="2">
        <v>1134</v>
      </c>
      <c r="F3416" s="2">
        <v>35</v>
      </c>
      <c r="G3416" t="str">
        <f>B3416&amp;C3416</f>
        <v>Leni SHIDA400m</v>
      </c>
      <c r="H3416" s="2">
        <f>E3416</f>
        <v>1134</v>
      </c>
      <c r="I3416" s="2" cm="1">
        <f t="array" ref="I3416">MAX(IF($G$3:$G$4000=$G3416,$H$3:$H$4000))</f>
        <v>1134</v>
      </c>
    </row>
    <row r="3417" spans="1:9" x14ac:dyDescent="0.2">
      <c r="A3417" t="s">
        <v>1888</v>
      </c>
      <c r="B3417" t="s">
        <v>2004</v>
      </c>
      <c r="C3417" t="s">
        <v>28</v>
      </c>
      <c r="D3417" s="5">
        <v>35683</v>
      </c>
      <c r="E3417" s="2">
        <v>1134</v>
      </c>
      <c r="F3417" s="2">
        <v>39</v>
      </c>
      <c r="G3417" t="str">
        <f>B3417&amp;C3417</f>
        <v>Esther CHEBET1500m</v>
      </c>
      <c r="H3417" s="2">
        <f>E3417</f>
        <v>1134</v>
      </c>
      <c r="I3417" s="2" cm="1">
        <f t="array" ref="I3417">MAX(IF($G$3:$G$4000=$G3417,$H$3:$H$4000))</f>
        <v>1134</v>
      </c>
    </row>
    <row r="3418" spans="1:9" x14ac:dyDescent="0.2">
      <c r="A3418" t="s">
        <v>1888</v>
      </c>
      <c r="B3418" t="s">
        <v>2161</v>
      </c>
      <c r="C3418" s="5" t="s">
        <v>30</v>
      </c>
      <c r="D3418" s="5">
        <v>33162</v>
      </c>
      <c r="E3418" s="2">
        <v>1130</v>
      </c>
      <c r="F3418" s="2">
        <v>38</v>
      </c>
      <c r="G3418" t="str">
        <f>B3418&amp;C3418</f>
        <v>Doreen CHESANG10000m</v>
      </c>
      <c r="H3418" s="2">
        <f>E3418</f>
        <v>1130</v>
      </c>
      <c r="I3418" s="2" cm="1">
        <f t="array" ref="I3418">MAX(IF($G$3:$G$4000=$G3418,$H$3:$H$4000))</f>
        <v>1130</v>
      </c>
    </row>
    <row r="3419" spans="1:9" x14ac:dyDescent="0.2">
      <c r="A3419" t="s">
        <v>1888</v>
      </c>
      <c r="B3419" t="s">
        <v>2119</v>
      </c>
      <c r="C3419" s="5" t="s">
        <v>30</v>
      </c>
      <c r="D3419" s="5">
        <v>33461</v>
      </c>
      <c r="E3419" s="2">
        <v>1111</v>
      </c>
      <c r="F3419" s="2">
        <v>49</v>
      </c>
      <c r="G3419" t="str">
        <f>B3419&amp;C3419</f>
        <v>Mercy CHELANGAT10000m</v>
      </c>
      <c r="H3419" s="2">
        <f>E3419</f>
        <v>1111</v>
      </c>
      <c r="I3419" s="2" cm="1">
        <f t="array" ref="I3419">MAX(IF($G$3:$G$4000=$G3419,$H$3:$H$4000))</f>
        <v>1128</v>
      </c>
    </row>
    <row r="3420" spans="1:9" x14ac:dyDescent="0.2">
      <c r="A3420" t="s">
        <v>1888</v>
      </c>
      <c r="B3420" t="s">
        <v>2172</v>
      </c>
      <c r="C3420" t="s">
        <v>30</v>
      </c>
      <c r="D3420" s="5">
        <v>35361</v>
      </c>
      <c r="E3420" s="2">
        <v>1093</v>
      </c>
      <c r="F3420" s="2">
        <v>64</v>
      </c>
      <c r="G3420" t="str">
        <f>B3420&amp;C3420</f>
        <v>Doreen CHEMUTAI10000m</v>
      </c>
      <c r="H3420" s="2">
        <f>E3420</f>
        <v>1093</v>
      </c>
      <c r="I3420" s="2" cm="1">
        <f t="array" ref="I3420">MAX(IF($G$3:$G$4000=$G3420,$H$3:$H$4000))</f>
        <v>1093</v>
      </c>
    </row>
    <row r="3421" spans="1:9" x14ac:dyDescent="0.2">
      <c r="A3421" t="s">
        <v>1888</v>
      </c>
      <c r="B3421" t="s">
        <v>5456</v>
      </c>
      <c r="C3421" s="6" t="s">
        <v>30</v>
      </c>
      <c r="D3421" s="5">
        <v>34149</v>
      </c>
      <c r="E3421" s="2">
        <v>1035</v>
      </c>
      <c r="F3421" s="2">
        <v>100</v>
      </c>
      <c r="G3421" t="str">
        <f>B3421&amp;C3421</f>
        <v>Annet Chemengich CHALANGAT10000m</v>
      </c>
      <c r="H3421" s="2">
        <f>E3421</f>
        <v>1035</v>
      </c>
      <c r="I3421" s="2" cm="1">
        <f t="array" ref="I3421">MAX(IF($G$3:$G$4000=$G3421,$H$3:$H$4000))</f>
        <v>1035</v>
      </c>
    </row>
    <row r="3422" spans="1:9" x14ac:dyDescent="0.2">
      <c r="A3422" t="s">
        <v>1888</v>
      </c>
      <c r="B3422" t="s">
        <v>2099</v>
      </c>
      <c r="C3422" t="s">
        <v>34</v>
      </c>
      <c r="D3422" s="5">
        <v>39063</v>
      </c>
      <c r="E3422" s="2">
        <v>992</v>
      </c>
      <c r="F3422" s="2">
        <v>97</v>
      </c>
      <c r="G3422" t="str">
        <f>B3422&amp;C3422</f>
        <v>Loice CHEKWEMOI3000msc</v>
      </c>
      <c r="H3422" s="2">
        <f>E3422</f>
        <v>992</v>
      </c>
      <c r="I3422" s="2" cm="1">
        <f t="array" ref="I3422">MAX(IF($G$3:$G$4000=$G3422,$H$3:$H$4000))</f>
        <v>992</v>
      </c>
    </row>
    <row r="3423" spans="1:9" x14ac:dyDescent="0.2">
      <c r="A3423" t="s">
        <v>1888</v>
      </c>
      <c r="B3423" t="s">
        <v>5405</v>
      </c>
      <c r="C3423" s="6" t="s">
        <v>28</v>
      </c>
      <c r="D3423" s="6">
        <v>35273</v>
      </c>
      <c r="E3423" s="2">
        <v>949</v>
      </c>
      <c r="F3423" s="2">
        <v>90</v>
      </c>
      <c r="G3423" t="str">
        <f>B3423&amp;C3423</f>
        <v>Susan ANENO1500m</v>
      </c>
      <c r="H3423" s="2">
        <f>E3423</f>
        <v>949</v>
      </c>
      <c r="I3423" s="2" cm="1">
        <f t="array" ref="I3423">MAX(IF($G$3:$G$4000=$G3423,$H$3:$H$4000))</f>
        <v>949</v>
      </c>
    </row>
    <row r="3424" spans="1:9" x14ac:dyDescent="0.2">
      <c r="A3424" t="s">
        <v>1888</v>
      </c>
      <c r="B3424" t="s">
        <v>2762</v>
      </c>
      <c r="C3424" s="5" t="s">
        <v>41</v>
      </c>
      <c r="D3424" s="5">
        <v>36842</v>
      </c>
      <c r="E3424" s="2">
        <v>936</v>
      </c>
      <c r="F3424" s="2">
        <v>28</v>
      </c>
      <c r="G3424" t="str">
        <f>B3424&amp;C3424</f>
        <v>Josephine Joyce LALAMjavelin-throw</v>
      </c>
      <c r="H3424" s="2">
        <f>E3424</f>
        <v>936</v>
      </c>
      <c r="I3424" s="2" cm="1">
        <f t="array" ref="I3424">MAX(IF($G$3:$G$4000=$G3424,$H$3:$H$4000))</f>
        <v>936</v>
      </c>
    </row>
    <row r="3425" spans="1:9" x14ac:dyDescent="0.2">
      <c r="A3425" t="s">
        <v>1888</v>
      </c>
      <c r="B3425" t="s">
        <v>2778</v>
      </c>
      <c r="C3425" s="5" t="s">
        <v>41</v>
      </c>
      <c r="D3425" s="5"/>
      <c r="E3425" s="2">
        <v>860</v>
      </c>
      <c r="F3425" s="2">
        <v>56</v>
      </c>
      <c r="G3425" t="str">
        <f>B3425&amp;C3425</f>
        <v>Victoria AWIDIjavelin-throw</v>
      </c>
      <c r="H3425" s="2">
        <f>E3425</f>
        <v>860</v>
      </c>
      <c r="I3425" s="2" cm="1">
        <f t="array" ref="I3425">MAX(IF($G$3:$G$4000=$G3425,$H$3:$H$4000))</f>
        <v>860</v>
      </c>
    </row>
    <row r="3426" spans="1:9" x14ac:dyDescent="0.2">
      <c r="A3426" t="s">
        <v>1301</v>
      </c>
      <c r="B3426" t="s">
        <v>1885</v>
      </c>
      <c r="C3426" s="6" t="s">
        <v>26</v>
      </c>
      <c r="D3426" s="5">
        <v>36218</v>
      </c>
      <c r="E3426" s="2">
        <v>1137</v>
      </c>
      <c r="F3426" s="2">
        <v>29</v>
      </c>
      <c r="G3426" t="str">
        <f>B3426&amp;C3426</f>
        <v>Shafiqua MALONEY400m</v>
      </c>
      <c r="H3426" s="2">
        <f>E3426</f>
        <v>1137</v>
      </c>
      <c r="I3426" s="2" cm="1">
        <f t="array" ref="I3426">MAX(IF($G$3:$G$4000=$G3426,$H$3:$H$4000))</f>
        <v>1137</v>
      </c>
    </row>
    <row r="3427" spans="1:9" x14ac:dyDescent="0.2">
      <c r="A3427" t="s">
        <v>1301</v>
      </c>
      <c r="B3427" t="s">
        <v>1885</v>
      </c>
      <c r="C3427" s="5" t="s">
        <v>27</v>
      </c>
      <c r="D3427" s="5">
        <v>36218</v>
      </c>
      <c r="E3427" s="2">
        <v>1117</v>
      </c>
      <c r="F3427" s="2">
        <v>40</v>
      </c>
      <c r="G3427" t="str">
        <f>B3427&amp;C3427</f>
        <v>Shafiqua MALONEY800m</v>
      </c>
      <c r="H3427" s="2">
        <f>E3427</f>
        <v>1117</v>
      </c>
      <c r="I3427" s="2" cm="1">
        <f t="array" ref="I3427">MAX(IF($G$3:$G$4000=$G3427,$H$3:$H$4000))</f>
        <v>1117</v>
      </c>
    </row>
    <row r="3428" spans="1:9" x14ac:dyDescent="0.2">
      <c r="A3428" t="s">
        <v>1301</v>
      </c>
      <c r="B3428" t="s">
        <v>2412</v>
      </c>
      <c r="C3428" t="s">
        <v>38</v>
      </c>
      <c r="D3428" s="5">
        <v>36744</v>
      </c>
      <c r="E3428" s="2">
        <v>1091</v>
      </c>
      <c r="F3428" s="2">
        <v>11</v>
      </c>
      <c r="G3428" t="str">
        <f>B3428&amp;C3428</f>
        <v>Mikeisha WELCOMEtriple-jump</v>
      </c>
      <c r="H3428" s="2">
        <f>E3428</f>
        <v>1091</v>
      </c>
      <c r="I3428" s="2" cm="1">
        <f t="array" ref="I3428">MAX(IF($G$3:$G$4000=$G3428,$H$3:$H$4000))</f>
        <v>1091</v>
      </c>
    </row>
    <row r="3429" spans="1:9" x14ac:dyDescent="0.2">
      <c r="A3429" t="s">
        <v>1301</v>
      </c>
      <c r="B3429" t="s">
        <v>1302</v>
      </c>
      <c r="C3429" s="6" t="s">
        <v>26</v>
      </c>
      <c r="D3429" s="5">
        <v>37026</v>
      </c>
      <c r="E3429" s="2">
        <v>1001</v>
      </c>
      <c r="F3429" s="2">
        <v>98</v>
      </c>
      <c r="G3429" t="str">
        <f>B3429&amp;C3429</f>
        <v>Annicea RICHARDS400m</v>
      </c>
      <c r="H3429" s="2">
        <f>E3429</f>
        <v>1001</v>
      </c>
      <c r="I3429" s="2" cm="1">
        <f t="array" ref="I3429">MAX(IF($G$3:$G$4000=$G3429,$H$3:$H$4000))</f>
        <v>1001</v>
      </c>
    </row>
    <row r="3430" spans="1:9" x14ac:dyDescent="0.2">
      <c r="A3430" t="s">
        <v>1205</v>
      </c>
      <c r="B3430" t="s">
        <v>1227</v>
      </c>
      <c r="C3430" t="s">
        <v>2</v>
      </c>
      <c r="D3430" s="5">
        <v>34363</v>
      </c>
      <c r="E3430" s="2">
        <v>1177</v>
      </c>
      <c r="F3430" s="2">
        <v>18</v>
      </c>
      <c r="G3430" t="str">
        <f>B3430&amp;C3430</f>
        <v>Roda NJOBVU100m</v>
      </c>
      <c r="H3430" s="2">
        <f>E3430</f>
        <v>1177</v>
      </c>
      <c r="I3430" s="2" cm="1">
        <f t="array" ref="I3430">MAX(IF($G$3:$G$4000=$G3430,$H$3:$H$4000))</f>
        <v>1177</v>
      </c>
    </row>
    <row r="3431" spans="1:9" x14ac:dyDescent="0.2">
      <c r="A3431" t="s">
        <v>1205</v>
      </c>
      <c r="B3431" t="s">
        <v>1227</v>
      </c>
      <c r="C3431" t="s">
        <v>25</v>
      </c>
      <c r="D3431" s="5">
        <v>34363</v>
      </c>
      <c r="E3431" s="2">
        <v>1167</v>
      </c>
      <c r="F3431" s="2">
        <v>16</v>
      </c>
      <c r="G3431" t="str">
        <f>B3431&amp;C3431</f>
        <v>Roda NJOBVU200m</v>
      </c>
      <c r="H3431" s="2">
        <f>E3431</f>
        <v>1167</v>
      </c>
      <c r="I3431" s="2" cm="1">
        <f t="array" ref="I3431">MAX(IF($G$3:$G$4000=$G3431,$H$3:$H$4000))</f>
        <v>1167</v>
      </c>
    </row>
    <row r="3432" spans="1:9" x14ac:dyDescent="0.2">
      <c r="A3432" t="s">
        <v>1205</v>
      </c>
      <c r="B3432" t="s">
        <v>1220</v>
      </c>
      <c r="C3432" t="s">
        <v>25</v>
      </c>
      <c r="D3432" s="5">
        <v>33502</v>
      </c>
      <c r="E3432" s="2">
        <v>1130</v>
      </c>
      <c r="F3432" s="2">
        <v>34</v>
      </c>
      <c r="G3432" t="str">
        <f>B3432&amp;C3432</f>
        <v>Lumeka KATUNDU200m</v>
      </c>
      <c r="H3432" s="2">
        <f>E3432</f>
        <v>1130</v>
      </c>
      <c r="I3432" s="2" cm="1">
        <f t="array" ref="I3432">MAX(IF($G$3:$G$4000=$G3432,$H$3:$H$4000))</f>
        <v>1130</v>
      </c>
    </row>
    <row r="3433" spans="1:9" x14ac:dyDescent="0.2">
      <c r="A3433" t="s">
        <v>1205</v>
      </c>
      <c r="B3433" t="s">
        <v>1220</v>
      </c>
      <c r="C3433" t="s">
        <v>2</v>
      </c>
      <c r="D3433" s="5">
        <v>33502</v>
      </c>
      <c r="E3433" s="2">
        <v>1129</v>
      </c>
      <c r="F3433" s="2">
        <v>51</v>
      </c>
      <c r="G3433" t="str">
        <f>B3433&amp;C3433</f>
        <v>Lumeka KATUNDU100m</v>
      </c>
      <c r="H3433" s="2">
        <f>E3433</f>
        <v>1129</v>
      </c>
      <c r="I3433" s="2" cm="1">
        <f t="array" ref="I3433">MAX(IF($G$3:$G$4000=$G3433,$H$3:$H$4000))</f>
        <v>1129</v>
      </c>
    </row>
    <row r="3434" spans="1:9" x14ac:dyDescent="0.2">
      <c r="A3434" t="s">
        <v>1205</v>
      </c>
      <c r="B3434" t="s">
        <v>1227</v>
      </c>
      <c r="C3434" s="5" t="s">
        <v>25</v>
      </c>
      <c r="D3434" s="5">
        <v>34363</v>
      </c>
      <c r="E3434" s="2">
        <v>1125</v>
      </c>
      <c r="F3434" s="2">
        <v>4</v>
      </c>
      <c r="G3434" t="str">
        <f>B3434&amp;C3434</f>
        <v>Roda NJOBVU200m</v>
      </c>
      <c r="H3434" s="2">
        <f>E3434</f>
        <v>1125</v>
      </c>
      <c r="I3434" s="2" cm="1">
        <f t="array" ref="I3434">MAX(IF($G$3:$G$4000=$G3434,$H$3:$H$4000))</f>
        <v>1167</v>
      </c>
    </row>
    <row r="3435" spans="1:9" x14ac:dyDescent="0.2">
      <c r="A3435" t="s">
        <v>1205</v>
      </c>
      <c r="B3435" t="s">
        <v>1955</v>
      </c>
      <c r="C3435" s="5" t="s">
        <v>27</v>
      </c>
      <c r="D3435" s="5">
        <v>35214</v>
      </c>
      <c r="E3435" s="2">
        <v>1113</v>
      </c>
      <c r="F3435" s="2">
        <v>45</v>
      </c>
      <c r="G3435" t="str">
        <f>B3435&amp;C3435</f>
        <v>Felistus MPANDE800m</v>
      </c>
      <c r="H3435" s="2">
        <f>E3435</f>
        <v>1113</v>
      </c>
      <c r="I3435" s="2" cm="1">
        <f t="array" ref="I3435">MAX(IF($G$3:$G$4000=$G3435,$H$3:$H$4000))</f>
        <v>1113</v>
      </c>
    </row>
    <row r="3436" spans="1:9" x14ac:dyDescent="0.2">
      <c r="A3436" t="s">
        <v>1205</v>
      </c>
      <c r="B3436" s="5" t="s">
        <v>1236</v>
      </c>
      <c r="C3436" s="5" t="s">
        <v>26</v>
      </c>
      <c r="D3436" s="5">
        <v>37127</v>
      </c>
      <c r="E3436" s="2">
        <v>1095</v>
      </c>
      <c r="F3436" s="2">
        <v>75</v>
      </c>
      <c r="G3436" t="str">
        <f>B3436&amp;C3436</f>
        <v>Niddy MINGILISHI400m</v>
      </c>
      <c r="H3436" s="2">
        <f>E3436</f>
        <v>1095</v>
      </c>
      <c r="I3436" s="2" cm="1">
        <f t="array" ref="I3436">MAX(IF($G$3:$G$4000=$G3436,$H$3:$H$4000))</f>
        <v>1095</v>
      </c>
    </row>
    <row r="3437" spans="1:9" x14ac:dyDescent="0.2">
      <c r="A3437" t="s">
        <v>1205</v>
      </c>
      <c r="B3437" t="s">
        <v>1236</v>
      </c>
      <c r="C3437" t="s">
        <v>25</v>
      </c>
      <c r="D3437" s="5">
        <v>37127</v>
      </c>
      <c r="E3437" s="2">
        <v>1017</v>
      </c>
      <c r="F3437" s="2">
        <v>55</v>
      </c>
      <c r="G3437" t="str">
        <f>B3437&amp;C3437</f>
        <v>Niddy MINGILISHI200m</v>
      </c>
      <c r="H3437" s="2">
        <f>E3437</f>
        <v>1017</v>
      </c>
      <c r="I3437" s="2" cm="1">
        <f t="array" ref="I3437">MAX(IF($G$3:$G$4000=$G3437,$H$3:$H$4000))</f>
        <v>1017</v>
      </c>
    </row>
    <row r="3438" spans="1:9" x14ac:dyDescent="0.2">
      <c r="A3438" t="s">
        <v>1205</v>
      </c>
      <c r="B3438" t="s">
        <v>1291</v>
      </c>
      <c r="C3438" s="5" t="s">
        <v>26</v>
      </c>
      <c r="D3438" s="5">
        <v>34739</v>
      </c>
      <c r="E3438" s="2">
        <v>1017</v>
      </c>
      <c r="F3438" s="2">
        <v>75</v>
      </c>
      <c r="G3438" t="str">
        <f>B3438&amp;C3438</f>
        <v>Abygail SEPISO400m</v>
      </c>
      <c r="H3438" s="2">
        <f>E3438</f>
        <v>1017</v>
      </c>
      <c r="I3438" s="2" cm="1">
        <f t="array" ref="I3438">MAX(IF($G$3:$G$4000=$G3438,$H$3:$H$4000))</f>
        <v>1017</v>
      </c>
    </row>
    <row r="3439" spans="1:9" x14ac:dyDescent="0.2">
      <c r="A3439" t="s">
        <v>1205</v>
      </c>
      <c r="B3439" t="s">
        <v>1206</v>
      </c>
      <c r="C3439" t="s">
        <v>2</v>
      </c>
      <c r="D3439" s="5">
        <v>44612</v>
      </c>
      <c r="E3439" s="2">
        <v>1013</v>
      </c>
      <c r="F3439" s="2">
        <v>80</v>
      </c>
      <c r="G3439" t="str">
        <f>B3439&amp;C3439</f>
        <v>Ruth MUTALE100m</v>
      </c>
      <c r="H3439" s="2">
        <f>E3439</f>
        <v>1013</v>
      </c>
      <c r="I3439" s="2" cm="1">
        <f t="array" ref="I3439">MAX(IF($G$3:$G$4000=$G3439,$H$3:$H$4000))</f>
        <v>1013</v>
      </c>
    </row>
    <row r="3440" spans="1:9" x14ac:dyDescent="0.2">
      <c r="A3440" t="s">
        <v>1205</v>
      </c>
      <c r="B3440" t="s">
        <v>1206</v>
      </c>
      <c r="C3440" s="5" t="s">
        <v>25</v>
      </c>
      <c r="D3440" s="5">
        <v>44612</v>
      </c>
      <c r="E3440" s="2">
        <v>1004</v>
      </c>
      <c r="F3440" s="2">
        <v>70</v>
      </c>
      <c r="G3440" t="str">
        <f>B3440&amp;C3440</f>
        <v>Ruth MUTALE200m</v>
      </c>
      <c r="H3440" s="2">
        <f>E3440</f>
        <v>1004</v>
      </c>
      <c r="I3440" s="2" cm="1">
        <f t="array" ref="I3440">MAX(IF($G$3:$G$4000=$G3440,$H$3:$H$4000))</f>
        <v>1004</v>
      </c>
    </row>
    <row r="3441" spans="1:9" x14ac:dyDescent="0.2">
      <c r="A3441" t="s">
        <v>1205</v>
      </c>
      <c r="B3441" t="s">
        <v>1653</v>
      </c>
      <c r="C3441" s="6" t="s">
        <v>41</v>
      </c>
      <c r="D3441" s="5">
        <v>36080</v>
      </c>
      <c r="E3441" s="2">
        <v>776</v>
      </c>
      <c r="F3441" s="2">
        <v>45</v>
      </c>
      <c r="G3441" t="str">
        <f>B3441&amp;C3441</f>
        <v>Mary FWAMBOjavelin-throw</v>
      </c>
      <c r="H3441" s="2">
        <f>E3441</f>
        <v>776</v>
      </c>
      <c r="I3441" s="2" cm="1">
        <f t="array" ref="I3441">MAX(IF($G$3:$G$4000=$G3441,$H$3:$H$4000))</f>
        <v>776</v>
      </c>
    </row>
    <row r="3442" spans="1:9" x14ac:dyDescent="0.2">
      <c r="A3442" t="s">
        <v>1205</v>
      </c>
      <c r="B3442" t="s">
        <v>1653</v>
      </c>
      <c r="C3442" s="5" t="s">
        <v>39</v>
      </c>
      <c r="D3442" s="5">
        <v>36080</v>
      </c>
      <c r="E3442" s="2">
        <v>728</v>
      </c>
      <c r="F3442" s="2">
        <v>85</v>
      </c>
      <c r="G3442" t="str">
        <f>B3442&amp;C3442</f>
        <v>Mary FWAMBOshot-put</v>
      </c>
      <c r="H3442" s="2">
        <f>E3442</f>
        <v>728</v>
      </c>
      <c r="I3442" s="2" cm="1">
        <f t="array" ref="I3442">MAX(IF($G$3:$G$4000=$G3442,$H$3:$H$4000))</f>
        <v>728</v>
      </c>
    </row>
  </sheetData>
  <sortState xmlns:xlrd2="http://schemas.microsoft.com/office/spreadsheetml/2017/richdata2" ref="A3:I3442">
    <sortCondition ref="A3:A3442"/>
    <sortCondition descending="1" ref="H3:H3442"/>
  </sortState>
  <mergeCells count="2">
    <mergeCell ref="A1:F1"/>
    <mergeCell ref="J2:M2"/>
  </mergeCells>
  <conditionalFormatting sqref="B2 G2:H2">
    <cfRule type="containsText" dxfId="17" priority="1" operator="containsText" text="marathon">
      <formula>NOT(ISERROR(SEARCH("marathon",B2)))</formula>
    </cfRule>
    <cfRule type="containsText" dxfId="16" priority="2" operator="containsText" text="race-walking">
      <formula>NOT(ISERROR(SEARCH("race-walking",B2)))</formula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B4BA8-32FF-3945-A257-A1F21A2EA1B7}">
  <sheetPr>
    <tabColor rgb="FFC00000"/>
  </sheetPr>
  <dimension ref="A1:I32"/>
  <sheetViews>
    <sheetView workbookViewId="0">
      <selection activeCell="D31" sqref="D31"/>
    </sheetView>
  </sheetViews>
  <sheetFormatPr baseColWidth="10" defaultRowHeight="16" x14ac:dyDescent="0.2"/>
  <cols>
    <col min="1" max="1" width="18.5" customWidth="1"/>
    <col min="2" max="2" width="11.83203125" style="50" customWidth="1"/>
    <col min="3" max="3" width="28.83203125" customWidth="1"/>
    <col min="6" max="6" width="14.5" customWidth="1"/>
    <col min="9" max="9" width="28.83203125" customWidth="1"/>
  </cols>
  <sheetData>
    <row r="1" spans="1:9" x14ac:dyDescent="0.2">
      <c r="A1" s="52" t="s">
        <v>855</v>
      </c>
      <c r="B1" s="51" t="s">
        <v>6</v>
      </c>
      <c r="C1" s="53" t="s">
        <v>856</v>
      </c>
      <c r="F1" s="175" t="s">
        <v>890</v>
      </c>
      <c r="G1" s="175"/>
      <c r="H1" s="175"/>
      <c r="I1" s="68" t="s">
        <v>856</v>
      </c>
    </row>
    <row r="2" spans="1:9" x14ac:dyDescent="0.2">
      <c r="A2" t="s">
        <v>648</v>
      </c>
      <c r="B2" s="50" t="s">
        <v>28</v>
      </c>
      <c r="C2" s="58" t="str">
        <f>A2&amp;B2</f>
        <v>Stewart MCSWEYN1500m</v>
      </c>
      <c r="F2" t="s">
        <v>273</v>
      </c>
      <c r="G2" s="5" t="s">
        <v>29</v>
      </c>
      <c r="H2" t="s">
        <v>891</v>
      </c>
      <c r="I2" s="70" t="str">
        <f>F2&amp;G2</f>
        <v>Lauren RYAN5000m</v>
      </c>
    </row>
    <row r="3" spans="1:9" x14ac:dyDescent="0.2">
      <c r="A3" t="s">
        <v>649</v>
      </c>
      <c r="B3" s="50" t="s">
        <v>28</v>
      </c>
      <c r="C3" s="58" t="str">
        <f t="shared" ref="C3:C31" si="0">A3&amp;B3</f>
        <v>Oliver HOARE1500m</v>
      </c>
      <c r="F3" t="s">
        <v>497</v>
      </c>
      <c r="G3" s="5" t="s">
        <v>85</v>
      </c>
      <c r="H3" t="s">
        <v>891</v>
      </c>
      <c r="I3" s="70" t="str">
        <f>F3&amp;G3</f>
        <v>Rebecca HENDERSONrace-walking</v>
      </c>
    </row>
    <row r="4" spans="1:9" x14ac:dyDescent="0.2">
      <c r="A4" t="s">
        <v>519</v>
      </c>
      <c r="B4" s="50" t="s">
        <v>44</v>
      </c>
      <c r="C4" s="58" t="str">
        <f t="shared" si="0"/>
        <v>Ashley MOLONEYdecathlon</v>
      </c>
      <c r="F4" t="s">
        <v>651</v>
      </c>
      <c r="G4" s="50" t="s">
        <v>29</v>
      </c>
      <c r="H4" t="s">
        <v>891</v>
      </c>
      <c r="I4" s="70" t="str">
        <f>F4&amp;G4</f>
        <v>Matthew RAMSDEN5000m</v>
      </c>
    </row>
    <row r="5" spans="1:9" x14ac:dyDescent="0.2">
      <c r="A5" t="s">
        <v>764</v>
      </c>
      <c r="B5" s="50" t="s">
        <v>35</v>
      </c>
      <c r="C5" s="58" t="str">
        <f t="shared" si="0"/>
        <v>Brandon STARChigh-jump</v>
      </c>
    </row>
    <row r="6" spans="1:9" x14ac:dyDescent="0.2">
      <c r="A6" t="s">
        <v>606</v>
      </c>
      <c r="B6" s="50" t="s">
        <v>27</v>
      </c>
      <c r="C6" s="58" t="str">
        <f>A6&amp;B6</f>
        <v>Peter BOL800m</v>
      </c>
    </row>
    <row r="7" spans="1:9" x14ac:dyDescent="0.2">
      <c r="A7" t="s">
        <v>776</v>
      </c>
      <c r="B7" s="50" t="s">
        <v>36</v>
      </c>
      <c r="C7" s="58" t="str">
        <f t="shared" si="0"/>
        <v>Kurtis MARSCHALLpole-vault</v>
      </c>
    </row>
    <row r="8" spans="1:9" x14ac:dyDescent="0.2">
      <c r="A8" t="s">
        <v>788</v>
      </c>
      <c r="B8" s="50" t="s">
        <v>40</v>
      </c>
      <c r="C8" s="58" t="str">
        <f>A8&amp;B8</f>
        <v>Matthew DENNYdiscus-throw</v>
      </c>
    </row>
    <row r="9" spans="1:9" x14ac:dyDescent="0.2">
      <c r="A9" t="s">
        <v>650</v>
      </c>
      <c r="B9" s="50" t="s">
        <v>28</v>
      </c>
      <c r="C9" s="58" t="str">
        <f t="shared" si="0"/>
        <v>Jye EDWARDS1500m</v>
      </c>
    </row>
    <row r="10" spans="1:9" x14ac:dyDescent="0.2">
      <c r="A10" t="s">
        <v>648</v>
      </c>
      <c r="B10" s="50" t="s">
        <v>29</v>
      </c>
      <c r="C10" s="58" t="str">
        <f t="shared" si="0"/>
        <v>Stewart MCSWEYN5000m</v>
      </c>
    </row>
    <row r="11" spans="1:9" x14ac:dyDescent="0.2">
      <c r="A11" t="s">
        <v>651</v>
      </c>
      <c r="B11" s="50" t="s">
        <v>28</v>
      </c>
      <c r="C11" s="58" t="str">
        <f t="shared" si="0"/>
        <v>Matthew RAMSDEN1500m</v>
      </c>
    </row>
    <row r="12" spans="1:9" x14ac:dyDescent="0.2">
      <c r="A12" t="s">
        <v>688</v>
      </c>
      <c r="B12" s="50" t="s">
        <v>29</v>
      </c>
      <c r="C12" s="58" t="str">
        <f t="shared" si="0"/>
        <v>David MCNEILL5000m</v>
      </c>
    </row>
    <row r="13" spans="1:9" x14ac:dyDescent="0.2">
      <c r="A13" t="s">
        <v>184</v>
      </c>
      <c r="B13" s="63" t="s">
        <v>25</v>
      </c>
      <c r="C13" s="58" t="str">
        <f>A13&amp;B13</f>
        <v>Riley DAY200m</v>
      </c>
    </row>
    <row r="14" spans="1:9" x14ac:dyDescent="0.2">
      <c r="A14" t="s">
        <v>210</v>
      </c>
      <c r="B14" s="63" t="s">
        <v>27</v>
      </c>
      <c r="C14" s="58" t="str">
        <f t="shared" si="0"/>
        <v>Catriona BISSET800m</v>
      </c>
    </row>
    <row r="15" spans="1:9" x14ac:dyDescent="0.2">
      <c r="A15" t="s">
        <v>235</v>
      </c>
      <c r="B15" s="63" t="s">
        <v>28</v>
      </c>
      <c r="C15" s="58" t="str">
        <f t="shared" si="0"/>
        <v>Linden HALL1500m</v>
      </c>
    </row>
    <row r="16" spans="1:9" x14ac:dyDescent="0.2">
      <c r="A16" t="s">
        <v>270</v>
      </c>
      <c r="B16" s="63" t="s">
        <v>28</v>
      </c>
      <c r="C16" s="58" t="str">
        <f t="shared" si="0"/>
        <v>Jessica HULL1500m</v>
      </c>
    </row>
    <row r="17" spans="1:3" x14ac:dyDescent="0.2">
      <c r="A17" s="59" t="s">
        <v>292</v>
      </c>
      <c r="B17" s="64" t="s">
        <v>34</v>
      </c>
      <c r="C17" s="60" t="str">
        <f t="shared" si="0"/>
        <v>Genevieve GREGSON3000msc</v>
      </c>
    </row>
    <row r="18" spans="1:3" x14ac:dyDescent="0.2">
      <c r="A18" t="s">
        <v>336</v>
      </c>
      <c r="B18" s="63" t="s">
        <v>32</v>
      </c>
      <c r="C18" s="58" t="str">
        <f t="shared" si="0"/>
        <v>Liz CLAY100mh</v>
      </c>
    </row>
    <row r="19" spans="1:3" x14ac:dyDescent="0.2">
      <c r="A19" t="s">
        <v>366</v>
      </c>
      <c r="B19" s="63" t="s">
        <v>37</v>
      </c>
      <c r="C19" s="58" t="str">
        <f t="shared" si="0"/>
        <v>Brooke STRATTONlong-jump</v>
      </c>
    </row>
    <row r="20" spans="1:3" x14ac:dyDescent="0.2">
      <c r="A20" t="s">
        <v>410</v>
      </c>
      <c r="B20" s="63" t="s">
        <v>35</v>
      </c>
      <c r="C20" s="58" t="str">
        <f t="shared" si="0"/>
        <v>Nicola MCDERMOTThigh-jump</v>
      </c>
    </row>
    <row r="21" spans="1:3" x14ac:dyDescent="0.2">
      <c r="A21" t="s">
        <v>411</v>
      </c>
      <c r="B21" s="63" t="s">
        <v>35</v>
      </c>
      <c r="C21" s="58" t="str">
        <f t="shared" si="0"/>
        <v>Eleanor PATTERSONhigh-jump</v>
      </c>
    </row>
    <row r="22" spans="1:3" x14ac:dyDescent="0.2">
      <c r="A22" t="s">
        <v>428</v>
      </c>
      <c r="B22" s="63" t="s">
        <v>36</v>
      </c>
      <c r="C22" s="58" t="str">
        <f t="shared" si="0"/>
        <v>Nina KENNEDYpole-vault</v>
      </c>
    </row>
    <row r="23" spans="1:3" x14ac:dyDescent="0.2">
      <c r="A23" t="s">
        <v>481</v>
      </c>
      <c r="B23" s="63" t="s">
        <v>41</v>
      </c>
      <c r="C23" s="58" t="str">
        <f t="shared" si="0"/>
        <v>Kelsey-Lee BARBERjavelin-throw</v>
      </c>
    </row>
    <row r="24" spans="1:3" x14ac:dyDescent="0.2">
      <c r="A24" t="s">
        <v>495</v>
      </c>
      <c r="B24" s="63" t="s">
        <v>85</v>
      </c>
      <c r="C24" s="58" t="str">
        <f t="shared" si="0"/>
        <v>Jemima MONTAGrace-walking</v>
      </c>
    </row>
    <row r="25" spans="1:3" x14ac:dyDescent="0.2">
      <c r="A25" t="s">
        <v>677</v>
      </c>
      <c r="B25" s="63" t="s">
        <v>34</v>
      </c>
      <c r="C25" s="58" t="str">
        <f t="shared" si="0"/>
        <v>Ben BUCKINGHAM3000msc</v>
      </c>
    </row>
    <row r="26" spans="1:3" x14ac:dyDescent="0.2">
      <c r="A26" t="s">
        <v>499</v>
      </c>
      <c r="B26" s="63" t="s">
        <v>82</v>
      </c>
      <c r="C26" s="58" t="str">
        <f t="shared" si="0"/>
        <v>Jessica STENSONmarathon</v>
      </c>
    </row>
    <row r="27" spans="1:3" x14ac:dyDescent="0.2">
      <c r="A27" t="s">
        <v>321</v>
      </c>
      <c r="B27" s="50" t="s">
        <v>82</v>
      </c>
      <c r="C27" s="58" t="str">
        <f t="shared" si="0"/>
        <v>Sinead DIVERmarathon</v>
      </c>
    </row>
    <row r="28" spans="1:3" x14ac:dyDescent="0.2">
      <c r="A28" t="s">
        <v>509</v>
      </c>
      <c r="B28" s="65" t="s">
        <v>2</v>
      </c>
      <c r="C28" s="58" t="str">
        <f t="shared" si="0"/>
        <v>Rohan BROWNING100m</v>
      </c>
    </row>
    <row r="29" spans="1:3" x14ac:dyDescent="0.2">
      <c r="A29" t="s">
        <v>711</v>
      </c>
      <c r="B29" s="50" t="s">
        <v>82</v>
      </c>
      <c r="C29" s="58" t="str">
        <f t="shared" si="0"/>
        <v>Liam ADAMSmarathon</v>
      </c>
    </row>
    <row r="30" spans="1:3" x14ac:dyDescent="0.2">
      <c r="A30" t="s">
        <v>820</v>
      </c>
      <c r="B30" s="66" t="s">
        <v>81</v>
      </c>
      <c r="C30" s="58" t="str">
        <f t="shared" si="0"/>
        <v>Declan TINGAY20km-race-walking</v>
      </c>
    </row>
    <row r="31" spans="1:3" x14ac:dyDescent="0.2">
      <c r="A31" t="s">
        <v>821</v>
      </c>
      <c r="B31" s="66" t="s">
        <v>81</v>
      </c>
      <c r="C31" s="58" t="str">
        <f t="shared" si="0"/>
        <v>Kyle SWAN20km-race-walking</v>
      </c>
    </row>
    <row r="32" spans="1:3" x14ac:dyDescent="0.2">
      <c r="B32" s="6"/>
      <c r="C32" s="58"/>
    </row>
  </sheetData>
  <mergeCells count="1">
    <mergeCell ref="F1:H1"/>
  </mergeCells>
  <conditionalFormatting sqref="B2:B12 G4">
    <cfRule type="containsText" dxfId="15" priority="21" operator="containsText" text="marathon">
      <formula>NOT(ISERROR(SEARCH("marathon",B2)))</formula>
    </cfRule>
    <cfRule type="containsText" dxfId="14" priority="22" operator="containsText" text="race-walking">
      <formula>NOT(ISERROR(SEARCH("race-walking",B2)))</formula>
    </cfRule>
  </conditionalFormatting>
  <conditionalFormatting sqref="B13:B24">
    <cfRule type="containsText" dxfId="13" priority="19" operator="containsText" text="marathon">
      <formula>NOT(ISERROR(SEARCH("marathon",B13)))</formula>
    </cfRule>
    <cfRule type="containsText" dxfId="12" priority="20" operator="containsText" text="race-walking">
      <formula>NOT(ISERROR(SEARCH("race-walking",B13)))</formula>
    </cfRule>
  </conditionalFormatting>
  <conditionalFormatting sqref="B25">
    <cfRule type="containsText" dxfId="11" priority="17" operator="containsText" text="marathon">
      <formula>NOT(ISERROR(SEARCH("marathon",B25)))</formula>
    </cfRule>
    <cfRule type="containsText" dxfId="10" priority="18" operator="containsText" text="race-walking">
      <formula>NOT(ISERROR(SEARCH("race-walking",B25)))</formula>
    </cfRule>
  </conditionalFormatting>
  <conditionalFormatting sqref="B26">
    <cfRule type="containsText" dxfId="9" priority="11" operator="containsText" text="marathon">
      <formula>NOT(ISERROR(SEARCH("marathon",B26)))</formula>
    </cfRule>
    <cfRule type="containsText" dxfId="8" priority="12" operator="containsText" text="race-walking">
      <formula>NOT(ISERROR(SEARCH("race-walking",B26)))</formula>
    </cfRule>
  </conditionalFormatting>
  <conditionalFormatting sqref="G2">
    <cfRule type="containsText" dxfId="7" priority="9" operator="containsText" text="marathon">
      <formula>NOT(ISERROR(SEARCH("marathon",G2)))</formula>
    </cfRule>
    <cfRule type="containsText" dxfId="6" priority="10" operator="containsText" text="race-walking">
      <formula>NOT(ISERROR(SEARCH("race-walking",G2)))</formula>
    </cfRule>
  </conditionalFormatting>
  <conditionalFormatting sqref="G3">
    <cfRule type="containsText" dxfId="5" priority="7" operator="containsText" text="marathon">
      <formula>NOT(ISERROR(SEARCH("marathon",G3)))</formula>
    </cfRule>
    <cfRule type="containsText" dxfId="4" priority="8" operator="containsText" text="race-walking">
      <formula>NOT(ISERROR(SEARCH("race-walking",G3)))</formula>
    </cfRule>
  </conditionalFormatting>
  <conditionalFormatting sqref="B28">
    <cfRule type="containsText" dxfId="3" priority="3" operator="containsText" text="marathon">
      <formula>NOT(ISERROR(SEARCH("marathon",B28)))</formula>
    </cfRule>
    <cfRule type="containsText" dxfId="2" priority="4" operator="containsText" text="race-walking">
      <formula>NOT(ISERROR(SEARCH("race-walking",B28)))</formula>
    </cfRule>
  </conditionalFormatting>
  <conditionalFormatting sqref="B32">
    <cfRule type="containsText" dxfId="1" priority="1" operator="containsText" text="marathon">
      <formula>NOT(ISERROR(SEARCH("marathon",B32)))</formula>
    </cfRule>
    <cfRule type="containsText" dxfId="0" priority="2" operator="containsText" text="race-walking">
      <formula>NOT(ISERROR(SEARCH("race-walking",B32)))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C1E0F-3A9D-BB43-A9E0-4E00D9EC2B09}">
  <dimension ref="A1:L45"/>
  <sheetViews>
    <sheetView topLeftCell="A11" workbookViewId="0">
      <selection activeCell="A25" sqref="A25:A45"/>
    </sheetView>
  </sheetViews>
  <sheetFormatPr baseColWidth="10" defaultRowHeight="16" x14ac:dyDescent="0.2"/>
  <cols>
    <col min="1" max="1" width="9.6640625" customWidth="1"/>
    <col min="5" max="5" width="14.6640625" style="21" customWidth="1"/>
  </cols>
  <sheetData>
    <row r="1" spans="1:12" ht="17" thickBot="1" x14ac:dyDescent="0.25">
      <c r="A1" s="185" t="s">
        <v>64</v>
      </c>
      <c r="B1" s="185"/>
      <c r="C1" s="185"/>
      <c r="F1" s="186" t="s">
        <v>87</v>
      </c>
      <c r="G1" s="187"/>
      <c r="H1" s="188"/>
    </row>
    <row r="2" spans="1:12" x14ac:dyDescent="0.2">
      <c r="A2" s="16" t="s">
        <v>6</v>
      </c>
      <c r="B2" s="19" t="s">
        <v>5</v>
      </c>
      <c r="C2" s="9" t="s">
        <v>10</v>
      </c>
      <c r="D2" s="44" t="s">
        <v>841</v>
      </c>
      <c r="E2" s="45" t="s">
        <v>844</v>
      </c>
      <c r="F2" s="29" t="s">
        <v>88</v>
      </c>
      <c r="G2" s="30"/>
      <c r="H2" s="31" t="s">
        <v>89</v>
      </c>
    </row>
    <row r="3" spans="1:12" ht="17" thickBot="1" x14ac:dyDescent="0.25">
      <c r="A3" s="17" t="s">
        <v>2</v>
      </c>
      <c r="B3" s="10">
        <v>10.050000000000001</v>
      </c>
      <c r="C3" s="26">
        <v>1189</v>
      </c>
      <c r="D3" s="2" t="s">
        <v>842</v>
      </c>
      <c r="F3" s="32">
        <v>44378</v>
      </c>
      <c r="G3" s="33"/>
      <c r="H3" s="34">
        <v>44724</v>
      </c>
    </row>
    <row r="4" spans="1:12" x14ac:dyDescent="0.2">
      <c r="A4" s="17" t="s">
        <v>25</v>
      </c>
      <c r="B4" s="10">
        <v>20.239999999999998</v>
      </c>
      <c r="C4" s="26">
        <v>1182</v>
      </c>
      <c r="D4" s="2" t="s">
        <v>842</v>
      </c>
      <c r="L4" s="8" t="s">
        <v>86</v>
      </c>
    </row>
    <row r="5" spans="1:12" x14ac:dyDescent="0.2">
      <c r="A5" s="17" t="s">
        <v>26</v>
      </c>
      <c r="B5" s="10">
        <v>44.9</v>
      </c>
      <c r="C5" s="26">
        <v>1187</v>
      </c>
      <c r="D5" s="2" t="s">
        <v>842</v>
      </c>
      <c r="L5" t="s">
        <v>836</v>
      </c>
    </row>
    <row r="6" spans="1:12" x14ac:dyDescent="0.2">
      <c r="A6" s="48" t="s">
        <v>27</v>
      </c>
      <c r="B6" s="10" t="s">
        <v>9</v>
      </c>
      <c r="C6" s="26">
        <v>1167</v>
      </c>
      <c r="D6" s="2" t="s">
        <v>843</v>
      </c>
      <c r="E6" s="46" t="s">
        <v>845</v>
      </c>
      <c r="L6" t="s">
        <v>837</v>
      </c>
    </row>
    <row r="7" spans="1:12" x14ac:dyDescent="0.2">
      <c r="A7" s="17" t="s">
        <v>28</v>
      </c>
      <c r="B7" s="10" t="s">
        <v>65</v>
      </c>
      <c r="C7" s="26">
        <v>1175</v>
      </c>
      <c r="D7" s="2" t="s">
        <v>842</v>
      </c>
      <c r="L7" t="s">
        <v>838</v>
      </c>
    </row>
    <row r="8" spans="1:12" x14ac:dyDescent="0.2">
      <c r="A8" s="48" t="s">
        <v>29</v>
      </c>
      <c r="B8" s="10" t="s">
        <v>8</v>
      </c>
      <c r="C8" s="26">
        <v>1161</v>
      </c>
      <c r="D8" s="2" t="s">
        <v>843</v>
      </c>
      <c r="E8" s="47" t="s">
        <v>846</v>
      </c>
    </row>
    <row r="9" spans="1:12" x14ac:dyDescent="0.2">
      <c r="A9" s="48" t="s">
        <v>30</v>
      </c>
      <c r="B9" s="10" t="s">
        <v>11</v>
      </c>
      <c r="C9" s="26">
        <v>1182</v>
      </c>
      <c r="D9" s="2" t="s">
        <v>843</v>
      </c>
      <c r="E9" s="21" t="s">
        <v>847</v>
      </c>
    </row>
    <row r="10" spans="1:12" x14ac:dyDescent="0.2">
      <c r="A10" s="17" t="s">
        <v>31</v>
      </c>
      <c r="B10" s="10" t="s">
        <v>12</v>
      </c>
      <c r="C10" s="26">
        <v>1193</v>
      </c>
      <c r="D10" s="2" t="s">
        <v>842</v>
      </c>
    </row>
    <row r="11" spans="1:12" x14ac:dyDescent="0.2">
      <c r="A11" s="48" t="s">
        <v>33</v>
      </c>
      <c r="B11" s="10" t="s">
        <v>13</v>
      </c>
      <c r="C11" s="26">
        <v>1185</v>
      </c>
      <c r="D11" s="2" t="s">
        <v>843</v>
      </c>
      <c r="E11" s="47" t="s">
        <v>849</v>
      </c>
    </row>
    <row r="12" spans="1:12" x14ac:dyDescent="0.2">
      <c r="A12" s="48" t="s">
        <v>34</v>
      </c>
      <c r="B12" s="10" t="s">
        <v>14</v>
      </c>
      <c r="C12" s="26">
        <v>1158</v>
      </c>
      <c r="D12" s="2" t="s">
        <v>843</v>
      </c>
      <c r="E12" s="47" t="s">
        <v>848</v>
      </c>
    </row>
    <row r="13" spans="1:12" ht="17" thickBot="1" x14ac:dyDescent="0.25">
      <c r="A13" s="17" t="s">
        <v>81</v>
      </c>
      <c r="B13" s="10" t="s">
        <v>15</v>
      </c>
      <c r="C13" s="27">
        <v>1149</v>
      </c>
      <c r="D13" s="2" t="s">
        <v>843</v>
      </c>
      <c r="E13" s="47" t="s">
        <v>854</v>
      </c>
      <c r="F13" t="s">
        <v>91</v>
      </c>
    </row>
    <row r="14" spans="1:12" ht="16" customHeight="1" x14ac:dyDescent="0.2">
      <c r="A14" s="17" t="s">
        <v>35</v>
      </c>
      <c r="B14" s="10" t="s">
        <v>16</v>
      </c>
      <c r="C14" s="26">
        <v>1206</v>
      </c>
      <c r="D14" s="2" t="s">
        <v>842</v>
      </c>
      <c r="F14" s="176" t="s">
        <v>66</v>
      </c>
      <c r="G14" s="177"/>
      <c r="H14" s="177"/>
      <c r="I14" s="178"/>
    </row>
    <row r="15" spans="1:12" x14ac:dyDescent="0.2">
      <c r="A15" s="17" t="s">
        <v>36</v>
      </c>
      <c r="B15" s="10" t="s">
        <v>17</v>
      </c>
      <c r="C15" s="26">
        <v>1212</v>
      </c>
      <c r="D15" s="2" t="s">
        <v>842</v>
      </c>
      <c r="F15" s="179"/>
      <c r="G15" s="180"/>
      <c r="H15" s="180"/>
      <c r="I15" s="181"/>
    </row>
    <row r="16" spans="1:12" x14ac:dyDescent="0.2">
      <c r="A16" s="17" t="s">
        <v>37</v>
      </c>
      <c r="B16" s="10" t="s">
        <v>18</v>
      </c>
      <c r="C16" s="26">
        <v>1186</v>
      </c>
      <c r="D16" s="2" t="s">
        <v>842</v>
      </c>
      <c r="F16" s="179"/>
      <c r="G16" s="180"/>
      <c r="H16" s="180"/>
      <c r="I16" s="181"/>
    </row>
    <row r="17" spans="1:9" x14ac:dyDescent="0.2">
      <c r="A17" s="17" t="s">
        <v>38</v>
      </c>
      <c r="B17" s="10" t="s">
        <v>19</v>
      </c>
      <c r="C17" s="26">
        <v>1179</v>
      </c>
      <c r="D17" s="2" t="s">
        <v>842</v>
      </c>
      <c r="F17" s="179"/>
      <c r="G17" s="180"/>
      <c r="H17" s="180"/>
      <c r="I17" s="181"/>
    </row>
    <row r="18" spans="1:9" x14ac:dyDescent="0.2">
      <c r="A18" s="17" t="s">
        <v>39</v>
      </c>
      <c r="B18" s="10" t="s">
        <v>20</v>
      </c>
      <c r="C18" s="26">
        <v>1187</v>
      </c>
      <c r="D18" s="2" t="s">
        <v>842</v>
      </c>
      <c r="F18" s="179"/>
      <c r="G18" s="180"/>
      <c r="H18" s="180"/>
      <c r="I18" s="181"/>
    </row>
    <row r="19" spans="1:9" x14ac:dyDescent="0.2">
      <c r="A19" s="48" t="s">
        <v>40</v>
      </c>
      <c r="B19" s="10" t="s">
        <v>21</v>
      </c>
      <c r="C19" s="26">
        <v>1171</v>
      </c>
      <c r="D19" s="2" t="s">
        <v>843</v>
      </c>
      <c r="E19" s="47" t="s">
        <v>850</v>
      </c>
      <c r="F19" s="179"/>
      <c r="G19" s="180"/>
      <c r="H19" s="180"/>
      <c r="I19" s="181"/>
    </row>
    <row r="20" spans="1:9" x14ac:dyDescent="0.2">
      <c r="A20" s="48" t="s">
        <v>42</v>
      </c>
      <c r="B20" s="10" t="s">
        <v>22</v>
      </c>
      <c r="C20" s="26">
        <v>1164</v>
      </c>
      <c r="D20" s="2" t="s">
        <v>843</v>
      </c>
      <c r="E20" s="47" t="s">
        <v>851</v>
      </c>
      <c r="F20" s="179"/>
      <c r="G20" s="180"/>
      <c r="H20" s="180"/>
      <c r="I20" s="181"/>
    </row>
    <row r="21" spans="1:9" x14ac:dyDescent="0.2">
      <c r="A21" s="48" t="s">
        <v>41</v>
      </c>
      <c r="B21" s="10" t="s">
        <v>23</v>
      </c>
      <c r="C21" s="26">
        <v>1173</v>
      </c>
      <c r="D21" s="2" t="s">
        <v>843</v>
      </c>
      <c r="E21" s="47" t="s">
        <v>853</v>
      </c>
      <c r="F21" s="179"/>
      <c r="G21" s="180"/>
      <c r="H21" s="180"/>
      <c r="I21" s="181"/>
    </row>
    <row r="22" spans="1:9" x14ac:dyDescent="0.2">
      <c r="A22" s="17" t="s">
        <v>82</v>
      </c>
      <c r="B22" s="10"/>
      <c r="C22" s="26" t="s">
        <v>100</v>
      </c>
      <c r="D22" s="2"/>
      <c r="F22" s="179"/>
      <c r="G22" s="180"/>
      <c r="H22" s="180"/>
      <c r="I22" s="181"/>
    </row>
    <row r="23" spans="1:9" ht="17" thickBot="1" x14ac:dyDescent="0.25">
      <c r="A23" s="18" t="s">
        <v>44</v>
      </c>
      <c r="B23" s="11" t="s">
        <v>24</v>
      </c>
      <c r="C23" s="28">
        <v>1181</v>
      </c>
      <c r="D23" s="2" t="s">
        <v>843</v>
      </c>
      <c r="E23" s="47" t="s">
        <v>852</v>
      </c>
      <c r="F23" s="182"/>
      <c r="G23" s="183"/>
      <c r="H23" s="183"/>
      <c r="I23" s="184"/>
    </row>
    <row r="24" spans="1:9" x14ac:dyDescent="0.2">
      <c r="A24" s="16" t="s">
        <v>6</v>
      </c>
      <c r="B24" s="19" t="s">
        <v>7</v>
      </c>
      <c r="C24" s="9" t="s">
        <v>10</v>
      </c>
      <c r="D24" s="44" t="s">
        <v>841</v>
      </c>
      <c r="E24" s="45" t="s">
        <v>844</v>
      </c>
    </row>
    <row r="25" spans="1:9" x14ac:dyDescent="0.2">
      <c r="A25" s="17" t="s">
        <v>2</v>
      </c>
      <c r="B25" s="10" t="s">
        <v>45</v>
      </c>
      <c r="C25" s="26">
        <v>1167</v>
      </c>
      <c r="D25" s="2" t="s">
        <v>842</v>
      </c>
    </row>
    <row r="26" spans="1:9" x14ac:dyDescent="0.2">
      <c r="A26" s="17" t="s">
        <v>25</v>
      </c>
      <c r="B26" s="10" t="s">
        <v>46</v>
      </c>
      <c r="C26" s="26">
        <v>1155</v>
      </c>
      <c r="D26" s="2" t="s">
        <v>842</v>
      </c>
    </row>
    <row r="27" spans="1:9" x14ac:dyDescent="0.2">
      <c r="A27" s="17" t="s">
        <v>26</v>
      </c>
      <c r="B27" s="10" t="s">
        <v>47</v>
      </c>
      <c r="C27" s="26">
        <v>1152</v>
      </c>
      <c r="D27" s="2" t="s">
        <v>842</v>
      </c>
    </row>
    <row r="28" spans="1:9" x14ac:dyDescent="0.2">
      <c r="A28" s="17" t="s">
        <v>27</v>
      </c>
      <c r="B28" s="10" t="s">
        <v>48</v>
      </c>
      <c r="C28" s="26">
        <v>1171</v>
      </c>
      <c r="D28" s="2" t="s">
        <v>843</v>
      </c>
    </row>
    <row r="29" spans="1:9" x14ac:dyDescent="0.2">
      <c r="A29" s="17" t="s">
        <v>28</v>
      </c>
      <c r="B29" s="10" t="s">
        <v>49</v>
      </c>
      <c r="C29" s="26">
        <v>1172</v>
      </c>
      <c r="D29" s="2" t="s">
        <v>842</v>
      </c>
    </row>
    <row r="30" spans="1:9" x14ac:dyDescent="0.2">
      <c r="A30" s="17" t="s">
        <v>29</v>
      </c>
      <c r="B30" s="10" t="s">
        <v>50</v>
      </c>
      <c r="C30" s="26">
        <v>1145</v>
      </c>
      <c r="D30" s="2" t="s">
        <v>843</v>
      </c>
    </row>
    <row r="31" spans="1:9" x14ac:dyDescent="0.2">
      <c r="A31" s="17" t="s">
        <v>30</v>
      </c>
      <c r="B31" s="10" t="s">
        <v>51</v>
      </c>
      <c r="C31" s="26">
        <v>1171</v>
      </c>
      <c r="D31" s="2" t="s">
        <v>843</v>
      </c>
    </row>
    <row r="32" spans="1:9" x14ac:dyDescent="0.2">
      <c r="A32" s="17" t="s">
        <v>32</v>
      </c>
      <c r="B32" s="10" t="s">
        <v>52</v>
      </c>
      <c r="C32" s="26">
        <v>1171</v>
      </c>
      <c r="D32" s="2" t="s">
        <v>842</v>
      </c>
    </row>
    <row r="33" spans="1:4" x14ac:dyDescent="0.2">
      <c r="A33" s="17" t="s">
        <v>33</v>
      </c>
      <c r="B33" s="10" t="s">
        <v>53</v>
      </c>
      <c r="C33" s="26">
        <v>1160</v>
      </c>
      <c r="D33" s="2" t="s">
        <v>843</v>
      </c>
    </row>
    <row r="34" spans="1:4" x14ac:dyDescent="0.2">
      <c r="A34" s="17" t="s">
        <v>34</v>
      </c>
      <c r="B34" s="10" t="s">
        <v>54</v>
      </c>
      <c r="C34" s="26">
        <v>1169</v>
      </c>
      <c r="D34" s="2" t="s">
        <v>843</v>
      </c>
    </row>
    <row r="35" spans="1:4" x14ac:dyDescent="0.2">
      <c r="A35" s="17" t="s">
        <v>85</v>
      </c>
      <c r="B35" s="10" t="s">
        <v>55</v>
      </c>
      <c r="C35" s="26">
        <v>1104</v>
      </c>
      <c r="D35" s="2" t="s">
        <v>843</v>
      </c>
    </row>
    <row r="36" spans="1:4" x14ac:dyDescent="0.2">
      <c r="A36" s="17" t="s">
        <v>35</v>
      </c>
      <c r="B36" s="10" t="s">
        <v>56</v>
      </c>
      <c r="C36" s="26">
        <v>1180</v>
      </c>
      <c r="D36" s="2" t="s">
        <v>842</v>
      </c>
    </row>
    <row r="37" spans="1:4" x14ac:dyDescent="0.2">
      <c r="A37" s="17" t="s">
        <v>36</v>
      </c>
      <c r="B37" s="10" t="s">
        <v>57</v>
      </c>
      <c r="C37" s="26">
        <v>1177</v>
      </c>
      <c r="D37" s="2" t="s">
        <v>842</v>
      </c>
    </row>
    <row r="38" spans="1:4" x14ac:dyDescent="0.2">
      <c r="A38" s="17" t="s">
        <v>37</v>
      </c>
      <c r="B38" s="10" t="s">
        <v>58</v>
      </c>
      <c r="C38" s="26">
        <v>1178</v>
      </c>
      <c r="D38" s="2" t="s">
        <v>842</v>
      </c>
    </row>
    <row r="39" spans="1:4" x14ac:dyDescent="0.2">
      <c r="A39" s="17" t="s">
        <v>38</v>
      </c>
      <c r="B39" s="10" t="s">
        <v>59</v>
      </c>
      <c r="C39" s="26">
        <v>1150</v>
      </c>
      <c r="D39" s="2" t="s">
        <v>842</v>
      </c>
    </row>
    <row r="40" spans="1:4" x14ac:dyDescent="0.2">
      <c r="A40" s="17" t="s">
        <v>39</v>
      </c>
      <c r="B40" s="10" t="s">
        <v>60</v>
      </c>
      <c r="C40" s="26">
        <v>1114</v>
      </c>
      <c r="D40" s="2" t="s">
        <v>842</v>
      </c>
    </row>
    <row r="41" spans="1:4" x14ac:dyDescent="0.2">
      <c r="A41" s="17" t="s">
        <v>40</v>
      </c>
      <c r="B41" s="10" t="s">
        <v>61</v>
      </c>
      <c r="C41" s="26">
        <v>1136</v>
      </c>
      <c r="D41" s="2" t="s">
        <v>843</v>
      </c>
    </row>
    <row r="42" spans="1:4" x14ac:dyDescent="0.2">
      <c r="A42" s="17" t="s">
        <v>42</v>
      </c>
      <c r="B42" s="10" t="s">
        <v>62</v>
      </c>
      <c r="C42" s="26">
        <v>1134</v>
      </c>
      <c r="D42" s="2" t="s">
        <v>843</v>
      </c>
    </row>
    <row r="43" spans="1:4" x14ac:dyDescent="0.2">
      <c r="A43" s="17" t="s">
        <v>41</v>
      </c>
      <c r="B43" s="10" t="s">
        <v>63</v>
      </c>
      <c r="C43" s="23">
        <v>1153</v>
      </c>
      <c r="D43" s="2" t="s">
        <v>843</v>
      </c>
    </row>
    <row r="44" spans="1:4" x14ac:dyDescent="0.2">
      <c r="A44" s="17" t="s">
        <v>82</v>
      </c>
      <c r="B44" s="10"/>
      <c r="C44" s="26" t="s">
        <v>100</v>
      </c>
      <c r="D44" s="2"/>
    </row>
    <row r="45" spans="1:4" ht="17" thickBot="1" x14ac:dyDescent="0.25">
      <c r="A45" s="18" t="s">
        <v>43</v>
      </c>
      <c r="B45" s="11">
        <v>6420</v>
      </c>
      <c r="C45" s="24">
        <v>1158</v>
      </c>
      <c r="D45" s="2" t="s">
        <v>843</v>
      </c>
    </row>
  </sheetData>
  <mergeCells count="3">
    <mergeCell ref="F14:I23"/>
    <mergeCell ref="A1:C1"/>
    <mergeCell ref="F1:H1"/>
  </mergeCells>
  <pageMargins left="0.7" right="0.7" top="0.75" bottom="0.75" header="0.3" footer="0.3"/>
  <ignoredErrors>
    <ignoredError sqref="B10:B21 B23 B45 B25:B43" numberStoredAsText="1"/>
  </ignoredError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FC0AA-2DA6-014B-AD2C-833A8815EA64}">
  <dimension ref="B1:H45"/>
  <sheetViews>
    <sheetView showGridLines="0" workbookViewId="0">
      <selection activeCell="T3" sqref="T3"/>
    </sheetView>
  </sheetViews>
  <sheetFormatPr baseColWidth="10" defaultRowHeight="16" x14ac:dyDescent="0.2"/>
  <cols>
    <col min="2" max="2" width="3.33203125" customWidth="1"/>
    <col min="3" max="3" width="17" bestFit="1" customWidth="1"/>
    <col min="4" max="4" width="18.33203125" bestFit="1" customWidth="1"/>
    <col min="5" max="5" width="20.33203125" customWidth="1"/>
  </cols>
  <sheetData>
    <row r="1" spans="2:5" ht="17" thickBot="1" x14ac:dyDescent="0.25">
      <c r="C1" s="189" t="s">
        <v>99</v>
      </c>
      <c r="D1" s="190"/>
      <c r="E1" s="191"/>
    </row>
    <row r="2" spans="2:5" x14ac:dyDescent="0.2">
      <c r="B2" s="35" t="s">
        <v>93</v>
      </c>
    </row>
    <row r="4" spans="2:5" x14ac:dyDescent="0.2">
      <c r="C4" s="36" t="s">
        <v>92</v>
      </c>
      <c r="D4" t="s">
        <v>94</v>
      </c>
      <c r="E4" s="37" t="s">
        <v>95</v>
      </c>
    </row>
    <row r="5" spans="2:5" x14ac:dyDescent="0.2">
      <c r="C5" s="21" t="s">
        <v>44</v>
      </c>
      <c r="D5" s="25">
        <v>1091.4000000000001</v>
      </c>
      <c r="E5" s="4">
        <v>38</v>
      </c>
    </row>
    <row r="6" spans="2:5" x14ac:dyDescent="0.2">
      <c r="C6" s="21" t="s">
        <v>81</v>
      </c>
      <c r="D6" s="25">
        <v>1087.125</v>
      </c>
      <c r="E6" s="4">
        <v>49</v>
      </c>
    </row>
    <row r="7" spans="2:5" x14ac:dyDescent="0.2">
      <c r="C7" s="21" t="s">
        <v>34</v>
      </c>
      <c r="D7" s="25">
        <v>1076.3333333333333</v>
      </c>
      <c r="E7" s="4">
        <v>9</v>
      </c>
    </row>
    <row r="8" spans="2:5" x14ac:dyDescent="0.2">
      <c r="C8" s="21" t="s">
        <v>33</v>
      </c>
      <c r="D8" s="25">
        <v>1056.5999999999999</v>
      </c>
      <c r="E8" s="4">
        <v>46</v>
      </c>
    </row>
    <row r="9" spans="2:5" x14ac:dyDescent="0.2">
      <c r="C9" s="21" t="s">
        <v>31</v>
      </c>
      <c r="D9" s="25">
        <v>1053.4000000000001</v>
      </c>
      <c r="E9" s="4">
        <v>50</v>
      </c>
    </row>
    <row r="10" spans="2:5" x14ac:dyDescent="0.2">
      <c r="C10" s="21" t="s">
        <v>28</v>
      </c>
      <c r="D10" s="25">
        <v>1043.8139534883721</v>
      </c>
      <c r="E10" s="4">
        <v>6</v>
      </c>
    </row>
    <row r="11" spans="2:5" x14ac:dyDescent="0.2">
      <c r="C11" s="21" t="s">
        <v>29</v>
      </c>
      <c r="D11" s="25">
        <v>1038.7567567567567</v>
      </c>
      <c r="E11" s="4">
        <v>12</v>
      </c>
    </row>
    <row r="12" spans="2:5" x14ac:dyDescent="0.2">
      <c r="C12" s="21" t="s">
        <v>35</v>
      </c>
      <c r="D12" s="25">
        <v>1035.125</v>
      </c>
      <c r="E12" s="4">
        <v>44</v>
      </c>
    </row>
    <row r="13" spans="2:5" x14ac:dyDescent="0.2">
      <c r="C13" s="21" t="s">
        <v>37</v>
      </c>
      <c r="D13" s="25">
        <v>1034.5384615384614</v>
      </c>
      <c r="E13" s="4">
        <v>10</v>
      </c>
    </row>
    <row r="14" spans="2:5" x14ac:dyDescent="0.2">
      <c r="C14" s="21" t="s">
        <v>36</v>
      </c>
      <c r="D14" s="25">
        <v>1033.9285714285713</v>
      </c>
      <c r="E14" s="4">
        <v>38</v>
      </c>
    </row>
    <row r="15" spans="2:5" x14ac:dyDescent="0.2">
      <c r="C15" s="21" t="s">
        <v>40</v>
      </c>
      <c r="D15" s="25">
        <v>1030.5</v>
      </c>
      <c r="E15" s="4">
        <v>48</v>
      </c>
    </row>
    <row r="16" spans="2:5" x14ac:dyDescent="0.2">
      <c r="C16" s="21" t="s">
        <v>38</v>
      </c>
      <c r="D16" s="25">
        <v>1029.1666666666667</v>
      </c>
      <c r="E16" s="4">
        <v>10</v>
      </c>
    </row>
    <row r="17" spans="3:8" x14ac:dyDescent="0.2">
      <c r="C17" s="21" t="s">
        <v>30</v>
      </c>
      <c r="D17" s="25">
        <v>1009.4516129032259</v>
      </c>
      <c r="E17" s="4">
        <v>6</v>
      </c>
    </row>
    <row r="18" spans="3:8" x14ac:dyDescent="0.2">
      <c r="C18" s="21" t="s">
        <v>39</v>
      </c>
      <c r="D18" s="25">
        <v>1009.2857142857143</v>
      </c>
      <c r="E18" s="4">
        <v>7</v>
      </c>
    </row>
    <row r="19" spans="3:8" x14ac:dyDescent="0.2">
      <c r="C19" s="21" t="s">
        <v>2</v>
      </c>
      <c r="D19" s="25">
        <v>1008.6296296296297</v>
      </c>
      <c r="E19" s="4">
        <v>16</v>
      </c>
    </row>
    <row r="20" spans="3:8" x14ac:dyDescent="0.2">
      <c r="C20" s="21" t="s">
        <v>27</v>
      </c>
      <c r="D20" s="25">
        <v>1005.7083333333334</v>
      </c>
      <c r="E20" s="4">
        <v>10</v>
      </c>
    </row>
    <row r="21" spans="3:8" x14ac:dyDescent="0.2">
      <c r="C21" s="21" t="s">
        <v>42</v>
      </c>
      <c r="D21" s="25">
        <v>1005</v>
      </c>
      <c r="E21" s="4">
        <v>29</v>
      </c>
    </row>
    <row r="22" spans="3:8" x14ac:dyDescent="0.2">
      <c r="C22" s="21" t="s">
        <v>26</v>
      </c>
      <c r="D22" s="25">
        <v>1002.2444444444444</v>
      </c>
      <c r="E22" s="4">
        <v>15</v>
      </c>
    </row>
    <row r="23" spans="3:8" x14ac:dyDescent="0.2">
      <c r="C23" s="21" t="s">
        <v>25</v>
      </c>
      <c r="D23" s="25">
        <v>990.89583333333337</v>
      </c>
      <c r="E23" s="4">
        <v>14</v>
      </c>
    </row>
    <row r="24" spans="3:8" x14ac:dyDescent="0.2">
      <c r="C24" s="21" t="s">
        <v>41</v>
      </c>
      <c r="D24" s="25">
        <v>985.66666666666663</v>
      </c>
      <c r="E24" s="4">
        <v>7</v>
      </c>
    </row>
    <row r="25" spans="3:8" x14ac:dyDescent="0.2">
      <c r="C25" s="21" t="s">
        <v>82</v>
      </c>
      <c r="D25" s="25">
        <v>913.86666666666667</v>
      </c>
      <c r="E25" s="4">
        <v>12</v>
      </c>
      <c r="H25" t="s">
        <v>98</v>
      </c>
    </row>
    <row r="26" spans="3:8" x14ac:dyDescent="0.2">
      <c r="C26" s="21" t="s">
        <v>888</v>
      </c>
      <c r="D26" s="25"/>
      <c r="E26" s="38">
        <f>AVERAGE(E5:E25)</f>
        <v>22.666666666666668</v>
      </c>
    </row>
    <row r="27" spans="3:8" x14ac:dyDescent="0.2">
      <c r="C27" s="21" t="s">
        <v>96</v>
      </c>
      <c r="D27" s="25">
        <v>1018.8094218415417</v>
      </c>
    </row>
    <row r="45" spans="8:8" x14ac:dyDescent="0.2">
      <c r="H45" t="s">
        <v>97</v>
      </c>
    </row>
  </sheetData>
  <sortState xmlns:xlrd2="http://schemas.microsoft.com/office/spreadsheetml/2017/richdata2" ref="C4:D26">
    <sortCondition ref="C5"/>
  </sortState>
  <mergeCells count="1">
    <mergeCell ref="C1:E1"/>
  </mergeCell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5</vt:i4>
      </vt:variant>
    </vt:vector>
  </HeadingPairs>
  <TitlesOfParts>
    <vt:vector size="15" baseType="lpstr">
      <vt:lpstr>HTML_LIST_02.03</vt:lpstr>
      <vt:lpstr>Paste_Here_Final List</vt:lpstr>
      <vt:lpstr>Final List</vt:lpstr>
      <vt:lpstr>AUS_male_points_list</vt:lpstr>
      <vt:lpstr>AUS_female_points_list</vt:lpstr>
      <vt:lpstr>AUS_male_Toplist_21_22</vt:lpstr>
      <vt:lpstr>AUS_female_Toplist_21_22</vt:lpstr>
      <vt:lpstr>Autos</vt:lpstr>
      <vt:lpstr>Quals</vt:lpstr>
      <vt:lpstr>Men_STATS</vt:lpstr>
      <vt:lpstr>AUS_female_points_list!AUS_female_COMBINEDFILE</vt:lpstr>
      <vt:lpstr>AUS_male_points_list!AUS_male_COMBINEDFILE</vt:lpstr>
      <vt:lpstr>'Final List'!AUS21_male_COMBINEDFILE_Toplist</vt:lpstr>
      <vt:lpstr>AUS_female_Toplist_21_22!COMMS22_21_female_COMBINEDFILE_1</vt:lpstr>
      <vt:lpstr>AUS_male_Toplist_21_22!COMMS22_21_male_COMBINEDFILE_1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2022-01-28T05:26:07Z</dcterms:created>
  <dcterms:modified xsi:type="dcterms:W3CDTF">2022-03-17T01:33:32Z</dcterms:modified>
</cp:coreProperties>
</file>